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VD_DATA\OKBABY\"/>
    </mc:Choice>
  </mc:AlternateContent>
  <bookViews>
    <workbookView xWindow="252" yWindow="96" windowWidth="2088" windowHeight="3828"/>
  </bookViews>
  <sheets>
    <sheet name="Sheet1" sheetId="10" r:id="rId1"/>
    <sheet name="Sheet3" sheetId="11" r:id="rId2"/>
    <sheet name="Sheet2" sheetId="12" r:id="rId3"/>
  </sheets>
  <definedNames>
    <definedName name="_xlnm.Print_Area" localSheetId="0">Sheet1!$A$22534:$G$22611</definedName>
    <definedName name="_xlnm.Print_Area" localSheetId="2">Sheet2!$A$358:$F$371</definedName>
    <definedName name="_xlnm.Print_Area" localSheetId="1">Sheet3!$A$1511:$F$1521</definedName>
  </definedNames>
  <calcPr calcId="162913"/>
</workbook>
</file>

<file path=xl/calcChain.xml><?xml version="1.0" encoding="utf-8"?>
<calcChain xmlns="http://schemas.openxmlformats.org/spreadsheetml/2006/main">
  <c r="E369" i="12" l="1"/>
  <c r="D1516" i="11"/>
  <c r="E1515" i="11"/>
  <c r="F1515" i="11"/>
  <c r="E1514" i="11"/>
  <c r="F1514" i="11"/>
  <c r="F1513" i="11"/>
  <c r="F1516" i="11"/>
  <c r="D22535" i="10"/>
  <c r="F22537" i="10"/>
  <c r="D22590" i="10"/>
  <c r="F22548" i="10"/>
  <c r="F22559" i="10"/>
  <c r="F22560" i="10"/>
  <c r="G22560" i="10"/>
  <c r="F22574" i="10"/>
  <c r="F22586" i="10"/>
  <c r="F22583" i="10"/>
  <c r="F22584" i="10"/>
  <c r="F22585" i="10"/>
  <c r="F22587" i="10"/>
  <c r="F22563" i="10"/>
  <c r="F1507" i="11"/>
  <c r="F1508" i="11"/>
  <c r="F22502" i="10"/>
  <c r="F22503" i="10"/>
  <c r="F22504" i="10"/>
  <c r="F22486" i="10"/>
  <c r="F22487" i="10"/>
  <c r="G22487" i="10"/>
  <c r="D1506" i="11"/>
  <c r="F1506" i="11"/>
  <c r="F1505" i="11"/>
  <c r="F1504" i="11"/>
  <c r="F22483" i="10"/>
  <c r="F22453" i="10"/>
  <c r="F22454" i="10"/>
  <c r="G22454" i="10"/>
  <c r="F22513" i="10"/>
  <c r="F22514" i="10"/>
  <c r="G22514" i="10"/>
  <c r="D22442" i="10"/>
  <c r="F22442" i="10"/>
  <c r="G22442" i="10"/>
  <c r="F22451" i="10"/>
  <c r="F22449" i="10"/>
  <c r="F22450" i="10"/>
  <c r="F22452" i="10"/>
  <c r="F22445" i="10"/>
  <c r="F22446" i="10"/>
  <c r="F22447" i="10"/>
  <c r="F22438" i="10"/>
  <c r="F22463" i="10"/>
  <c r="F22464" i="10"/>
  <c r="F22465" i="10"/>
  <c r="F22466" i="10"/>
  <c r="I22549" i="10"/>
  <c r="I22548" i="10"/>
  <c r="F22436" i="10"/>
  <c r="F22437" i="10"/>
  <c r="G22437" i="10"/>
  <c r="F22434" i="10"/>
  <c r="F22435" i="10"/>
  <c r="G22435" i="10"/>
  <c r="F22441" i="10"/>
  <c r="F22432" i="10"/>
  <c r="F22433" i="10"/>
  <c r="G22433" i="10"/>
  <c r="F22430" i="10"/>
  <c r="F22431" i="10"/>
  <c r="G22431" i="10"/>
  <c r="F22361" i="10"/>
  <c r="F22362" i="10"/>
  <c r="G22362" i="10"/>
  <c r="F22363" i="10"/>
  <c r="F22359" i="10"/>
  <c r="F22360" i="10"/>
  <c r="D1500" i="11"/>
  <c r="F1499" i="11"/>
  <c r="F1500" i="11"/>
  <c r="D22380" i="10"/>
  <c r="F22381" i="10"/>
  <c r="F22383" i="10"/>
  <c r="F22384" i="10"/>
  <c r="F22385" i="10"/>
  <c r="F22354" i="10"/>
  <c r="F22355" i="10"/>
  <c r="G22355" i="10"/>
  <c r="F22286" i="10"/>
  <c r="F22300" i="10"/>
  <c r="F22301" i="10"/>
  <c r="D22299" i="10"/>
  <c r="F22299" i="10"/>
  <c r="D22296" i="10"/>
  <c r="F22296" i="10"/>
  <c r="G22296" i="10"/>
  <c r="F22285" i="10"/>
  <c r="F22281" i="10"/>
  <c r="D22322" i="10"/>
  <c r="F22322" i="10"/>
  <c r="G22322" i="10"/>
  <c r="F22280" i="10"/>
  <c r="F22334" i="10"/>
  <c r="F22308" i="10"/>
  <c r="F22309" i="10"/>
  <c r="F22310" i="10"/>
  <c r="F22311" i="10"/>
  <c r="F22264" i="10"/>
  <c r="F22265" i="10"/>
  <c r="F22262" i="10"/>
  <c r="F22263" i="10"/>
  <c r="E22258" i="10"/>
  <c r="F22258" i="10"/>
  <c r="G22258" i="10"/>
  <c r="F22257" i="10"/>
  <c r="F22259" i="10"/>
  <c r="F22277" i="10"/>
  <c r="F22278" i="10"/>
  <c r="F22279" i="10"/>
  <c r="F22255" i="10"/>
  <c r="F22256" i="10"/>
  <c r="G22256" i="10"/>
  <c r="F22252" i="10"/>
  <c r="F22253" i="10"/>
  <c r="F22254" i="10"/>
  <c r="F22248" i="10"/>
  <c r="F22249" i="10"/>
  <c r="F22250" i="10"/>
  <c r="F22247" i="10"/>
  <c r="F22251" i="10"/>
  <c r="D1494" i="11"/>
  <c r="F1494" i="11"/>
  <c r="F1495" i="11"/>
  <c r="D22274" i="10"/>
  <c r="F22274" i="10"/>
  <c r="F22245" i="10"/>
  <c r="F22246" i="10"/>
  <c r="G22246" i="10"/>
  <c r="F22271" i="10"/>
  <c r="G22271" i="10"/>
  <c r="F22268" i="10"/>
  <c r="F22269" i="10"/>
  <c r="F22270" i="10"/>
  <c r="F22306" i="10"/>
  <c r="F22307" i="10"/>
  <c r="F22312" i="10"/>
  <c r="G22312" i="10"/>
  <c r="F22242" i="10"/>
  <c r="G22242" i="10"/>
  <c r="F22243" i="10"/>
  <c r="F22244" i="10"/>
  <c r="G22244" i="10"/>
  <c r="F22260" i="10"/>
  <c r="F22261" i="10"/>
  <c r="F1493" i="11"/>
  <c r="F22159" i="10"/>
  <c r="F22160" i="10"/>
  <c r="F22161" i="10"/>
  <c r="D1489" i="11"/>
  <c r="F1488" i="11"/>
  <c r="F1487" i="11"/>
  <c r="F1486" i="11"/>
  <c r="F1485" i="11"/>
  <c r="F1484" i="11"/>
  <c r="F1483" i="11"/>
  <c r="F1489" i="11"/>
  <c r="D22138" i="10"/>
  <c r="F22154" i="10"/>
  <c r="F22157" i="10"/>
  <c r="F22158" i="10"/>
  <c r="F22162" i="10"/>
  <c r="F22163" i="10"/>
  <c r="F22155" i="10"/>
  <c r="F22156" i="10"/>
  <c r="F22169" i="10"/>
  <c r="F22170" i="10"/>
  <c r="G22170" i="10"/>
  <c r="F22142" i="10"/>
  <c r="F22143" i="10"/>
  <c r="F22144" i="10"/>
  <c r="F22152" i="10"/>
  <c r="F22153" i="10"/>
  <c r="F22147" i="10"/>
  <c r="F22148" i="10"/>
  <c r="F22149" i="10"/>
  <c r="F22150" i="10"/>
  <c r="F22151" i="10"/>
  <c r="F22140" i="10"/>
  <c r="F22141" i="10"/>
  <c r="G22141" i="10"/>
  <c r="F22145" i="10"/>
  <c r="F22146" i="10"/>
  <c r="F22034" i="10"/>
  <c r="F22035" i="10"/>
  <c r="F22036" i="10"/>
  <c r="F22037" i="10"/>
  <c r="F22038" i="10"/>
  <c r="F22130" i="10"/>
  <c r="F22131" i="10"/>
  <c r="G22131" i="10"/>
  <c r="F22132" i="10"/>
  <c r="F22049" i="10"/>
  <c r="F22050" i="10"/>
  <c r="G22050" i="10"/>
  <c r="F22051" i="10"/>
  <c r="D1479" i="11"/>
  <c r="F1478" i="11"/>
  <c r="F1477" i="11"/>
  <c r="F22044" i="10"/>
  <c r="F22045" i="10"/>
  <c r="F22046" i="10"/>
  <c r="F22047" i="10"/>
  <c r="F22048" i="10"/>
  <c r="F22082" i="10"/>
  <c r="F22081" i="10"/>
  <c r="F22071" i="10"/>
  <c r="F22108" i="10"/>
  <c r="F22064" i="10"/>
  <c r="F22065" i="10"/>
  <c r="F22066" i="10"/>
  <c r="F22067" i="10"/>
  <c r="F22068" i="10"/>
  <c r="F22069" i="10"/>
  <c r="F22070" i="10"/>
  <c r="F22090" i="10"/>
  <c r="F22091" i="10"/>
  <c r="F22092" i="10"/>
  <c r="F22093" i="10"/>
  <c r="F22094" i="10"/>
  <c r="D22095" i="10"/>
  <c r="E1476" i="11"/>
  <c r="F1476" i="11"/>
  <c r="F1479" i="11"/>
  <c r="D22000" i="10"/>
  <c r="F22006" i="10"/>
  <c r="G22006" i="10"/>
  <c r="F22007" i="10"/>
  <c r="F21992" i="10"/>
  <c r="F21993" i="10"/>
  <c r="G21993" i="10"/>
  <c r="F21994" i="10"/>
  <c r="F21917" i="10"/>
  <c r="F21948" i="10"/>
  <c r="F21899" i="10"/>
  <c r="F21900" i="10"/>
  <c r="G21900" i="10"/>
  <c r="F21901" i="10"/>
  <c r="F21897" i="10"/>
  <c r="F21898" i="10"/>
  <c r="G21898" i="10"/>
  <c r="F21904" i="10"/>
  <c r="F21905" i="10"/>
  <c r="F21906" i="10"/>
  <c r="F21907" i="10"/>
  <c r="F21908" i="10"/>
  <c r="F21909" i="10"/>
  <c r="D1472" i="11"/>
  <c r="E1469" i="11"/>
  <c r="E1468" i="11"/>
  <c r="F1468" i="11"/>
  <c r="F1471" i="11"/>
  <c r="F1470" i="11"/>
  <c r="F1469" i="11"/>
  <c r="F1467" i="11"/>
  <c r="F1466" i="11"/>
  <c r="F1465" i="11"/>
  <c r="F21895" i="10"/>
  <c r="F21896" i="10"/>
  <c r="G21896" i="10"/>
  <c r="D21950" i="10"/>
  <c r="F21950" i="10"/>
  <c r="G21950" i="10"/>
  <c r="F21943" i="10"/>
  <c r="F21942" i="10"/>
  <c r="F21912" i="10"/>
  <c r="F21891" i="10"/>
  <c r="F21892" i="10"/>
  <c r="G21892" i="10"/>
  <c r="F21893" i="10"/>
  <c r="F21894" i="10"/>
  <c r="G21894" i="10"/>
  <c r="F21946" i="10"/>
  <c r="F21918" i="10"/>
  <c r="F21919" i="10"/>
  <c r="G21919" i="10"/>
  <c r="D1461" i="11"/>
  <c r="F1460" i="11"/>
  <c r="F1461" i="11"/>
  <c r="F21921" i="10"/>
  <c r="G21921" i="10"/>
  <c r="F21878" i="10"/>
  <c r="D21794" i="10"/>
  <c r="F21842" i="10"/>
  <c r="F21818" i="10"/>
  <c r="F21819" i="10"/>
  <c r="F21872" i="10"/>
  <c r="F21871" i="10"/>
  <c r="F21873" i="10"/>
  <c r="F21810" i="10"/>
  <c r="F21808" i="10"/>
  <c r="F21809" i="10"/>
  <c r="G21809" i="10"/>
  <c r="F21829" i="10"/>
  <c r="F21805" i="10"/>
  <c r="F21806" i="10"/>
  <c r="F21807" i="10"/>
  <c r="F21822" i="10"/>
  <c r="F21799" i="10"/>
  <c r="G21799" i="10"/>
  <c r="F21800" i="10"/>
  <c r="F21801" i="10"/>
  <c r="F21802" i="10"/>
  <c r="F21803" i="10"/>
  <c r="F21804" i="10"/>
  <c r="F21798" i="10"/>
  <c r="F21795" i="10"/>
  <c r="F21796" i="10"/>
  <c r="F21797" i="10"/>
  <c r="G21797" i="10"/>
  <c r="F21815" i="10"/>
  <c r="F21816" i="10"/>
  <c r="G21816" i="10"/>
  <c r="F21817" i="10"/>
  <c r="F21812" i="10"/>
  <c r="F21813" i="10"/>
  <c r="F21814" i="10"/>
  <c r="F21811" i="10"/>
  <c r="F21744" i="10"/>
  <c r="F21745" i="10"/>
  <c r="D21701" i="10"/>
  <c r="F21751" i="10"/>
  <c r="F21752" i="10"/>
  <c r="G21752" i="10"/>
  <c r="D1456" i="11"/>
  <c r="E1455" i="11"/>
  <c r="F1455" i="11"/>
  <c r="F1456" i="11"/>
  <c r="F21720" i="10"/>
  <c r="F21721" i="10"/>
  <c r="G21721" i="10"/>
  <c r="F21722" i="10"/>
  <c r="F21716" i="10"/>
  <c r="F21717" i="10"/>
  <c r="F21718" i="10"/>
  <c r="F21719" i="10"/>
  <c r="F21737" i="10"/>
  <c r="F21736" i="10"/>
  <c r="F21738" i="10"/>
  <c r="F21714" i="10"/>
  <c r="F21715" i="10"/>
  <c r="G21715" i="10"/>
  <c r="F21711" i="10"/>
  <c r="F21712" i="10"/>
  <c r="F21713" i="10"/>
  <c r="F21709" i="10"/>
  <c r="F21710" i="10"/>
  <c r="G21710" i="10"/>
  <c r="F21706" i="10"/>
  <c r="F21707" i="10"/>
  <c r="F21708" i="10"/>
  <c r="F21705" i="10"/>
  <c r="E1450" i="11"/>
  <c r="F1450" i="11"/>
  <c r="E1449" i="11"/>
  <c r="F1449" i="11"/>
  <c r="F369" i="12"/>
  <c r="D371" i="12"/>
  <c r="C369" i="12"/>
  <c r="B369" i="12"/>
  <c r="F21702" i="10"/>
  <c r="F21617" i="10"/>
  <c r="F21618" i="10"/>
  <c r="F21619" i="10"/>
  <c r="D21605" i="10"/>
  <c r="D1451" i="11"/>
  <c r="F21645" i="10"/>
  <c r="F21644" i="10"/>
  <c r="F21615" i="10"/>
  <c r="F21616" i="10"/>
  <c r="G21616" i="10"/>
  <c r="F21620" i="10"/>
  <c r="F21680" i="10"/>
  <c r="F21681" i="10"/>
  <c r="F21643" i="10"/>
  <c r="F1448" i="11"/>
  <c r="F1447" i="11"/>
  <c r="F1446" i="11"/>
  <c r="F1445" i="11"/>
  <c r="F21622" i="10"/>
  <c r="F21670" i="10"/>
  <c r="F21671" i="10"/>
  <c r="F21672" i="10"/>
  <c r="F21634" i="10"/>
  <c r="F21635" i="10"/>
  <c r="F21613" i="10"/>
  <c r="F21614" i="10"/>
  <c r="F21609" i="10"/>
  <c r="F21610" i="10"/>
  <c r="F21611" i="10"/>
  <c r="F21612" i="10"/>
  <c r="F21630" i="10"/>
  <c r="F21631" i="10"/>
  <c r="F21624" i="10"/>
  <c r="F21607" i="10"/>
  <c r="F21608" i="10"/>
  <c r="F21621" i="10"/>
  <c r="F21623" i="10"/>
  <c r="F21517" i="10"/>
  <c r="F21518" i="10"/>
  <c r="G21518" i="10"/>
  <c r="F1440" i="11"/>
  <c r="F1439" i="11"/>
  <c r="F1438" i="11"/>
  <c r="F1437" i="11"/>
  <c r="F21557" i="10"/>
  <c r="F21513" i="10"/>
  <c r="F21514" i="10"/>
  <c r="G21514" i="10"/>
  <c r="F21515" i="10"/>
  <c r="F21516" i="10"/>
  <c r="G21516" i="10"/>
  <c r="F21519" i="10"/>
  <c r="F21520" i="10"/>
  <c r="F21525" i="10"/>
  <c r="F21526" i="10"/>
  <c r="F21527" i="10"/>
  <c r="F21528" i="10"/>
  <c r="F21529" i="10"/>
  <c r="F21530" i="10"/>
  <c r="F21531" i="10"/>
  <c r="G21531" i="10"/>
  <c r="F21532" i="10"/>
  <c r="F21533" i="10"/>
  <c r="G21533" i="10"/>
  <c r="F21534" i="10"/>
  <c r="F21535" i="10"/>
  <c r="F21536" i="10"/>
  <c r="F21537" i="10"/>
  <c r="F21538" i="10"/>
  <c r="F21539" i="10"/>
  <c r="F21540" i="10"/>
  <c r="F21541" i="10"/>
  <c r="F21542" i="10"/>
  <c r="F21543" i="10"/>
  <c r="F21544" i="10"/>
  <c r="F21546" i="10"/>
  <c r="F21547" i="10"/>
  <c r="G21547" i="10"/>
  <c r="F21548" i="10"/>
  <c r="F21549" i="10"/>
  <c r="F21550" i="10"/>
  <c r="F21551" i="10"/>
  <c r="F21552" i="10"/>
  <c r="F21553" i="10"/>
  <c r="F21554" i="10"/>
  <c r="F21555" i="10"/>
  <c r="F21556" i="10"/>
  <c r="F21559" i="10"/>
  <c r="F21560" i="10"/>
  <c r="G21560" i="10"/>
  <c r="F21561" i="10"/>
  <c r="F21562" i="10"/>
  <c r="G21562" i="10"/>
  <c r="F21563" i="10"/>
  <c r="F21564" i="10"/>
  <c r="F21565" i="10"/>
  <c r="F21566" i="10"/>
  <c r="F21567" i="10"/>
  <c r="F21568" i="10"/>
  <c r="F21569" i="10"/>
  <c r="F21570" i="10"/>
  <c r="F21571" i="10"/>
  <c r="F21572" i="10"/>
  <c r="F21573" i="10"/>
  <c r="F21574" i="10"/>
  <c r="G21574" i="10"/>
  <c r="F21575" i="10"/>
  <c r="F21576" i="10"/>
  <c r="G21576" i="10"/>
  <c r="F21577" i="10"/>
  <c r="F21578" i="10"/>
  <c r="G21578" i="10"/>
  <c r="F21579" i="10"/>
  <c r="F21580" i="10"/>
  <c r="G21580" i="10"/>
  <c r="F21581" i="10"/>
  <c r="F21582" i="10"/>
  <c r="F21583" i="10"/>
  <c r="F21584" i="10"/>
  <c r="F21558" i="10"/>
  <c r="G21558" i="10"/>
  <c r="F21585" i="10"/>
  <c r="F21586" i="10"/>
  <c r="F21587" i="10"/>
  <c r="F21588" i="10"/>
  <c r="F21589" i="10"/>
  <c r="F21590" i="10"/>
  <c r="G21590" i="10"/>
  <c r="F21591" i="10"/>
  <c r="F21592" i="10"/>
  <c r="F21593" i="10"/>
  <c r="F21594" i="10"/>
  <c r="F21595" i="10"/>
  <c r="G21595" i="10"/>
  <c r="F21596" i="10"/>
  <c r="F21524" i="10"/>
  <c r="F21521" i="10"/>
  <c r="F21522" i="10"/>
  <c r="F21523" i="10"/>
  <c r="D1441" i="11"/>
  <c r="F1436" i="11"/>
  <c r="F1435" i="11"/>
  <c r="D21545" i="10"/>
  <c r="D21511" i="10"/>
  <c r="F1434" i="11"/>
  <c r="F1441" i="11"/>
  <c r="F21399" i="10"/>
  <c r="F21400" i="10"/>
  <c r="F21401" i="10"/>
  <c r="F21469" i="10"/>
  <c r="F21470" i="10"/>
  <c r="F21475" i="10"/>
  <c r="F21476" i="10"/>
  <c r="F21477" i="10"/>
  <c r="F21478" i="10"/>
  <c r="F21501" i="10"/>
  <c r="F21500" i="10"/>
  <c r="F21396" i="10"/>
  <c r="F21397" i="10"/>
  <c r="F21398" i="10"/>
  <c r="F21402" i="10"/>
  <c r="F21391" i="10"/>
  <c r="F21392" i="10"/>
  <c r="F21393" i="10"/>
  <c r="F21394" i="10"/>
  <c r="F21395" i="10"/>
  <c r="F21389" i="10"/>
  <c r="F21390" i="10"/>
  <c r="G21390" i="10"/>
  <c r="F21497" i="10"/>
  <c r="G21497" i="10"/>
  <c r="D1430" i="11"/>
  <c r="F1429" i="11"/>
  <c r="E1428" i="11"/>
  <c r="F1428" i="11"/>
  <c r="F21377" i="10"/>
  <c r="F21378" i="10"/>
  <c r="G21378" i="10"/>
  <c r="F21411" i="10"/>
  <c r="F21412" i="10"/>
  <c r="G21412" i="10"/>
  <c r="F21471" i="10"/>
  <c r="D21457" i="10"/>
  <c r="D21373" i="10"/>
  <c r="F1427" i="11"/>
  <c r="F1426" i="11"/>
  <c r="F1425" i="11"/>
  <c r="F1424" i="11"/>
  <c r="F1430" i="11"/>
  <c r="F21375" i="10"/>
  <c r="F21376" i="10"/>
  <c r="F21421" i="10"/>
  <c r="F21387" i="10"/>
  <c r="F21388" i="10"/>
  <c r="F21384" i="10"/>
  <c r="F21406" i="10"/>
  <c r="F21407" i="10"/>
  <c r="F21408" i="10"/>
  <c r="F21409" i="10"/>
  <c r="F21410" i="10"/>
  <c r="F21413" i="10"/>
  <c r="F21403" i="10"/>
  <c r="G21403" i="10"/>
  <c r="F21404" i="10"/>
  <c r="F21405" i="10"/>
  <c r="G21405" i="10"/>
  <c r="F21386" i="10"/>
  <c r="F21419" i="10"/>
  <c r="F21420" i="10"/>
  <c r="F21380" i="10"/>
  <c r="F21381" i="10"/>
  <c r="F21382" i="10"/>
  <c r="F21383" i="10"/>
  <c r="F21385" i="10"/>
  <c r="F21414" i="10"/>
  <c r="F21415" i="10"/>
  <c r="F21416" i="10"/>
  <c r="D21319" i="10"/>
  <c r="F21363" i="10"/>
  <c r="F21364" i="10"/>
  <c r="G21364" i="10"/>
  <c r="F21365" i="10"/>
  <c r="F21320" i="10"/>
  <c r="F21321" i="10"/>
  <c r="F21322" i="10"/>
  <c r="F21323" i="10"/>
  <c r="D1420" i="11"/>
  <c r="E1419" i="11"/>
  <c r="F1419" i="11"/>
  <c r="E1418" i="11"/>
  <c r="F1418" i="11"/>
  <c r="E1417" i="11"/>
  <c r="F1417" i="11"/>
  <c r="F21329" i="10"/>
  <c r="F21330" i="10"/>
  <c r="G21330" i="10"/>
  <c r="F21352" i="10"/>
  <c r="F21353" i="10"/>
  <c r="F21354" i="10"/>
  <c r="F21355" i="10"/>
  <c r="F21356" i="10"/>
  <c r="F21357" i="10"/>
  <c r="G21357" i="10"/>
  <c r="F21358" i="10"/>
  <c r="F21359" i="10"/>
  <c r="G21359" i="10"/>
  <c r="F21360" i="10"/>
  <c r="F21361" i="10"/>
  <c r="F21362" i="10"/>
  <c r="F21366" i="10"/>
  <c r="F21367" i="10"/>
  <c r="F21368" i="10"/>
  <c r="F21369" i="10"/>
  <c r="F21370" i="10"/>
  <c r="F21374" i="10"/>
  <c r="G21374" i="10"/>
  <c r="F21379" i="10"/>
  <c r="F21417" i="10"/>
  <c r="F21418" i="10"/>
  <c r="G21418" i="10"/>
  <c r="F21422" i="10"/>
  <c r="F21423" i="10"/>
  <c r="G21423" i="10"/>
  <c r="F21424" i="10"/>
  <c r="F21425" i="10"/>
  <c r="F21426" i="10"/>
  <c r="F21427" i="10"/>
  <c r="F21428" i="10"/>
  <c r="F21429" i="10"/>
  <c r="F21430" i="10"/>
  <c r="F21431" i="10"/>
  <c r="G21431" i="10"/>
  <c r="F21432" i="10"/>
  <c r="F21433" i="10"/>
  <c r="G21433" i="10"/>
  <c r="F21434" i="10"/>
  <c r="F21435" i="10"/>
  <c r="F21436" i="10"/>
  <c r="F21437" i="10"/>
  <c r="F21438" i="10"/>
  <c r="F21439" i="10"/>
  <c r="F21440" i="10"/>
  <c r="G21440" i="10"/>
  <c r="F21441" i="10"/>
  <c r="F21442" i="10"/>
  <c r="F21443" i="10"/>
  <c r="F21444" i="10"/>
  <c r="F21445" i="10"/>
  <c r="F21446" i="10"/>
  <c r="F21447" i="10"/>
  <c r="F21448" i="10"/>
  <c r="F21449" i="10"/>
  <c r="F21450" i="10"/>
  <c r="F21451" i="10"/>
  <c r="F21452" i="10"/>
  <c r="F21453" i="10"/>
  <c r="F21454" i="10"/>
  <c r="F21455" i="10"/>
  <c r="G21455" i="10"/>
  <c r="F21456" i="10"/>
  <c r="F21458" i="10"/>
  <c r="F21459" i="10"/>
  <c r="F21460" i="10"/>
  <c r="F21461" i="10"/>
  <c r="F21462" i="10"/>
  <c r="F21463" i="10"/>
  <c r="F21464" i="10"/>
  <c r="F21465" i="10"/>
  <c r="F21466" i="10"/>
  <c r="F21467" i="10"/>
  <c r="F21468" i="10"/>
  <c r="F21472" i="10"/>
  <c r="F21473" i="10"/>
  <c r="F21474" i="10"/>
  <c r="F21479" i="10"/>
  <c r="F21480" i="10"/>
  <c r="F21481" i="10"/>
  <c r="F21482" i="10"/>
  <c r="F21483" i="10"/>
  <c r="F21484" i="10"/>
  <c r="F21485" i="10"/>
  <c r="F21486" i="10"/>
  <c r="F21487" i="10"/>
  <c r="F21488" i="10"/>
  <c r="F21489" i="10"/>
  <c r="F21490" i="10"/>
  <c r="F21491" i="10"/>
  <c r="F21492" i="10"/>
  <c r="F21493" i="10"/>
  <c r="F21494" i="10"/>
  <c r="F21495" i="10"/>
  <c r="F21496" i="10"/>
  <c r="F21498" i="10"/>
  <c r="F21499" i="10"/>
  <c r="F21502" i="10"/>
  <c r="F21503" i="10"/>
  <c r="F21504" i="10"/>
  <c r="F21505" i="10"/>
  <c r="F21506" i="10"/>
  <c r="F21507" i="10"/>
  <c r="F21508" i="10"/>
  <c r="G21508" i="10"/>
  <c r="F21512" i="10"/>
  <c r="G21512" i="10"/>
  <c r="F21597" i="10"/>
  <c r="G21597" i="10"/>
  <c r="F21598" i="10"/>
  <c r="F21599" i="10"/>
  <c r="G21599" i="10"/>
  <c r="F21600" i="10"/>
  <c r="F21601" i="10"/>
  <c r="F21602" i="10"/>
  <c r="F21606" i="10"/>
  <c r="F21625" i="10"/>
  <c r="F21626" i="10"/>
  <c r="F21627" i="10"/>
  <c r="F21628" i="10"/>
  <c r="F21629" i="10"/>
  <c r="F21632" i="10"/>
  <c r="F21633" i="10"/>
  <c r="F21636" i="10"/>
  <c r="F21637" i="10"/>
  <c r="F21638" i="10"/>
  <c r="F21639" i="10"/>
  <c r="F21640" i="10"/>
  <c r="G21640" i="10"/>
  <c r="F21641" i="10"/>
  <c r="F21642" i="10"/>
  <c r="F21646" i="10"/>
  <c r="F21647" i="10"/>
  <c r="F21648" i="10"/>
  <c r="F21649" i="10"/>
  <c r="F21650" i="10"/>
  <c r="F21651" i="10"/>
  <c r="F21652" i="10"/>
  <c r="F21653" i="10"/>
  <c r="F21654" i="10"/>
  <c r="F21655" i="10"/>
  <c r="F21656" i="10"/>
  <c r="F21657" i="10"/>
  <c r="F21658" i="10"/>
  <c r="F21659" i="10"/>
  <c r="F21660" i="10"/>
  <c r="F21661" i="10"/>
  <c r="F21662" i="10"/>
  <c r="F21663" i="10"/>
  <c r="F21664" i="10"/>
  <c r="F21665" i="10"/>
  <c r="F21666" i="10"/>
  <c r="F21667" i="10"/>
  <c r="F21668" i="10"/>
  <c r="F21669" i="10"/>
  <c r="F21673" i="10"/>
  <c r="F21674" i="10"/>
  <c r="G21674" i="10"/>
  <c r="F21675" i="10"/>
  <c r="F21676" i="10"/>
  <c r="G21676" i="10"/>
  <c r="F21677" i="10"/>
  <c r="F21678" i="10"/>
  <c r="F21679" i="10"/>
  <c r="F21682" i="10"/>
  <c r="F21683" i="10"/>
  <c r="F21684" i="10"/>
  <c r="F21685" i="10"/>
  <c r="F21686" i="10"/>
  <c r="G21686" i="10"/>
  <c r="F21687" i="10"/>
  <c r="F21688" i="10"/>
  <c r="G21688" i="10"/>
  <c r="F21689" i="10"/>
  <c r="F21690" i="10"/>
  <c r="F21691" i="10"/>
  <c r="F21692" i="10"/>
  <c r="F21693" i="10"/>
  <c r="F21694" i="10"/>
  <c r="F21695" i="10"/>
  <c r="F21696" i="10"/>
  <c r="G21696" i="10"/>
  <c r="F21697" i="10"/>
  <c r="F21698" i="10"/>
  <c r="G21698" i="10"/>
  <c r="F21703" i="10"/>
  <c r="F21704" i="10"/>
  <c r="F21723" i="10"/>
  <c r="F21724" i="10"/>
  <c r="F21725" i="10"/>
  <c r="F21726" i="10"/>
  <c r="F21727" i="10"/>
  <c r="F21728" i="10"/>
  <c r="G21728" i="10"/>
  <c r="F21729" i="10"/>
  <c r="F21730" i="10"/>
  <c r="F21731" i="10"/>
  <c r="F21732" i="10"/>
  <c r="F21733" i="10"/>
  <c r="F21734" i="10"/>
  <c r="F21735" i="10"/>
  <c r="F21739" i="10"/>
  <c r="F21740" i="10"/>
  <c r="F21741" i="10"/>
  <c r="F21742" i="10"/>
  <c r="F21746" i="10"/>
  <c r="F21747" i="10"/>
  <c r="F21748" i="10"/>
  <c r="F21749" i="10"/>
  <c r="F21750" i="10"/>
  <c r="F21753" i="10"/>
  <c r="F21754" i="10"/>
  <c r="F21755" i="10"/>
  <c r="F21756" i="10"/>
  <c r="F21757" i="10"/>
  <c r="F21758" i="10"/>
  <c r="G21758" i="10"/>
  <c r="F21759" i="10"/>
  <c r="F21760" i="10"/>
  <c r="F21761" i="10"/>
  <c r="F21762" i="10"/>
  <c r="F21763" i="10"/>
  <c r="G21763" i="10"/>
  <c r="F21764" i="10"/>
  <c r="F21765" i="10"/>
  <c r="G21765" i="10"/>
  <c r="F21766" i="10"/>
  <c r="F21767" i="10"/>
  <c r="G21767" i="10"/>
  <c r="F21768" i="10"/>
  <c r="F21769" i="10"/>
  <c r="F21770" i="10"/>
  <c r="F21771" i="10"/>
  <c r="F21772" i="10"/>
  <c r="F21773" i="10"/>
  <c r="G21773" i="10"/>
  <c r="F21774" i="10"/>
  <c r="F21775" i="10"/>
  <c r="G21775" i="10"/>
  <c r="F21776" i="10"/>
  <c r="F21777" i="10"/>
  <c r="F21778" i="10"/>
  <c r="F21779" i="10"/>
  <c r="F21780" i="10"/>
  <c r="F21781" i="10"/>
  <c r="G21781" i="10"/>
  <c r="F21782" i="10"/>
  <c r="F21783" i="10"/>
  <c r="G21783" i="10"/>
  <c r="F21743" i="10"/>
  <c r="F21784" i="10"/>
  <c r="F21785" i="10"/>
  <c r="G21785" i="10"/>
  <c r="F21786" i="10"/>
  <c r="F21787" i="10"/>
  <c r="F21788" i="10"/>
  <c r="F21789" i="10"/>
  <c r="F21790" i="10"/>
  <c r="F21791" i="10"/>
  <c r="G21791" i="10"/>
  <c r="F21820" i="10"/>
  <c r="F21821" i="10"/>
  <c r="F21823" i="10"/>
  <c r="F21824" i="10"/>
  <c r="F21825" i="10"/>
  <c r="F21826" i="10"/>
  <c r="F21827" i="10"/>
  <c r="F21828" i="10"/>
  <c r="F21830" i="10"/>
  <c r="F21831" i="10"/>
  <c r="F21832" i="10"/>
  <c r="F21844" i="10"/>
  <c r="F21833" i="10"/>
  <c r="F21834" i="10"/>
  <c r="F21835" i="10"/>
  <c r="F21836" i="10"/>
  <c r="F21837" i="10"/>
  <c r="G21837" i="10"/>
  <c r="F21838" i="10"/>
  <c r="F21839" i="10"/>
  <c r="F21840" i="10"/>
  <c r="F21841" i="10"/>
  <c r="F21843" i="10"/>
  <c r="F21845" i="10"/>
  <c r="F21846" i="10"/>
  <c r="F21847" i="10"/>
  <c r="F21848" i="10"/>
  <c r="F21849" i="10"/>
  <c r="F21850" i="10"/>
  <c r="F21851" i="10"/>
  <c r="F21852" i="10"/>
  <c r="F21853" i="10"/>
  <c r="G21853" i="10"/>
  <c r="F21854" i="10"/>
  <c r="F21855" i="10"/>
  <c r="G21855" i="10"/>
  <c r="F21856" i="10"/>
  <c r="F21857" i="10"/>
  <c r="F21858" i="10"/>
  <c r="F21859" i="10"/>
  <c r="F21860" i="10"/>
  <c r="F21861" i="10"/>
  <c r="F21862" i="10"/>
  <c r="F21863" i="10"/>
  <c r="F21864" i="10"/>
  <c r="G21864" i="10"/>
  <c r="F21865" i="10"/>
  <c r="F21866" i="10"/>
  <c r="F21867" i="10"/>
  <c r="F21868" i="10"/>
  <c r="F21869" i="10"/>
  <c r="F21870" i="10"/>
  <c r="G21870" i="10"/>
  <c r="F21874" i="10"/>
  <c r="F21875" i="10"/>
  <c r="F21876" i="10"/>
  <c r="F21877" i="10"/>
  <c r="F21879" i="10"/>
  <c r="F21880" i="10"/>
  <c r="F21881" i="10"/>
  <c r="F21882" i="10"/>
  <c r="F21883" i="10"/>
  <c r="F21884" i="10"/>
  <c r="F21885" i="10"/>
  <c r="F21886" i="10"/>
  <c r="G21886" i="10"/>
  <c r="F21890" i="10"/>
  <c r="G21890" i="10"/>
  <c r="F21902" i="10"/>
  <c r="F21903" i="10"/>
  <c r="F21910" i="10"/>
  <c r="F21911" i="10"/>
  <c r="F21913" i="10"/>
  <c r="F21914" i="10"/>
  <c r="F21915" i="10"/>
  <c r="F21916" i="10"/>
  <c r="F21920" i="10"/>
  <c r="F21922" i="10"/>
  <c r="F21923" i="10"/>
  <c r="F21924" i="10"/>
  <c r="F21925" i="10"/>
  <c r="F21926" i="10"/>
  <c r="G21926" i="10"/>
  <c r="F21927" i="10"/>
  <c r="F21928" i="10"/>
  <c r="F21929" i="10"/>
  <c r="F21930" i="10"/>
  <c r="F21931" i="10"/>
  <c r="F21933" i="10"/>
  <c r="F21934" i="10"/>
  <c r="G21934" i="10"/>
  <c r="F21935" i="10"/>
  <c r="F21936" i="10"/>
  <c r="F21937" i="10"/>
  <c r="F21938" i="10"/>
  <c r="F21939" i="10"/>
  <c r="F21940" i="10"/>
  <c r="F21941" i="10"/>
  <c r="F21944" i="10"/>
  <c r="F21945" i="10"/>
  <c r="F21947" i="10"/>
  <c r="F21949" i="10"/>
  <c r="F21951" i="10"/>
  <c r="F21952" i="10"/>
  <c r="G21952" i="10"/>
  <c r="F21953" i="10"/>
  <c r="F21954" i="10"/>
  <c r="F21955" i="10"/>
  <c r="F21956" i="10"/>
  <c r="F21957" i="10"/>
  <c r="F21958" i="10"/>
  <c r="F21959" i="10"/>
  <c r="G21959" i="10"/>
  <c r="F21960" i="10"/>
  <c r="F21961" i="10"/>
  <c r="F21962" i="10"/>
  <c r="F21963" i="10"/>
  <c r="F21964" i="10"/>
  <c r="F21965" i="10"/>
  <c r="F21966" i="10"/>
  <c r="F21967" i="10"/>
  <c r="G21967" i="10"/>
  <c r="F21968" i="10"/>
  <c r="F21969" i="10"/>
  <c r="G21969" i="10"/>
  <c r="F21970" i="10"/>
  <c r="F21971" i="10"/>
  <c r="F21972" i="10"/>
  <c r="F21973" i="10"/>
  <c r="F21974" i="10"/>
  <c r="F21975" i="10"/>
  <c r="F21976" i="10"/>
  <c r="F21977" i="10"/>
  <c r="F21978" i="10"/>
  <c r="F21979" i="10"/>
  <c r="F21980" i="10"/>
  <c r="F21981" i="10"/>
  <c r="F21982" i="10"/>
  <c r="F21983" i="10"/>
  <c r="F21984" i="10"/>
  <c r="F21985" i="10"/>
  <c r="F21986" i="10"/>
  <c r="F21987" i="10"/>
  <c r="F21988" i="10"/>
  <c r="F21989" i="10"/>
  <c r="G21989" i="10"/>
  <c r="F21990" i="10"/>
  <c r="F21991" i="10"/>
  <c r="G21991" i="10"/>
  <c r="F21995" i="10"/>
  <c r="F21996" i="10"/>
  <c r="F21997" i="10"/>
  <c r="F21932" i="10"/>
  <c r="F22001" i="10"/>
  <c r="F22002" i="10"/>
  <c r="F22003" i="10"/>
  <c r="F22004" i="10"/>
  <c r="F22005" i="10"/>
  <c r="F22008" i="10"/>
  <c r="F22009" i="10"/>
  <c r="F22010" i="10"/>
  <c r="F22011" i="10"/>
  <c r="G22011" i="10"/>
  <c r="F22012" i="10"/>
  <c r="F22013" i="10"/>
  <c r="F22014" i="10"/>
  <c r="F22015" i="10"/>
  <c r="F22016" i="10"/>
  <c r="F22017" i="10"/>
  <c r="F22018" i="10"/>
  <c r="F22019" i="10"/>
  <c r="G22019" i="10"/>
  <c r="F22020" i="10"/>
  <c r="F22021" i="10"/>
  <c r="F22022" i="10"/>
  <c r="F22023" i="10"/>
  <c r="F22024" i="10"/>
  <c r="G22024" i="10"/>
  <c r="F22025" i="10"/>
  <c r="F22026" i="10"/>
  <c r="G22026" i="10"/>
  <c r="F22027" i="10"/>
  <c r="F22028" i="10"/>
  <c r="G22028" i="10"/>
  <c r="F22032" i="10"/>
  <c r="F22033" i="10"/>
  <c r="F22039" i="10"/>
  <c r="G22039" i="10"/>
  <c r="F22040" i="10"/>
  <c r="F22041" i="10"/>
  <c r="G22041" i="10"/>
  <c r="F22042" i="10"/>
  <c r="F22043" i="10"/>
  <c r="G22043" i="10"/>
  <c r="F22052" i="10"/>
  <c r="F22053" i="10"/>
  <c r="F22054" i="10"/>
  <c r="F22055" i="10"/>
  <c r="F22056" i="10"/>
  <c r="G22056" i="10"/>
  <c r="F22057" i="10"/>
  <c r="F22058" i="10"/>
  <c r="G22058" i="10"/>
  <c r="F22059" i="10"/>
  <c r="F22060" i="10"/>
  <c r="F22061" i="10"/>
  <c r="F22062" i="10"/>
  <c r="F22063" i="10"/>
  <c r="F22072" i="10"/>
  <c r="F22073" i="10"/>
  <c r="G22073" i="10"/>
  <c r="F22074" i="10"/>
  <c r="F22075" i="10"/>
  <c r="F22076" i="10"/>
  <c r="F22077" i="10"/>
  <c r="F22078" i="10"/>
  <c r="F22079" i="10"/>
  <c r="F22080" i="10"/>
  <c r="F22083" i="10"/>
  <c r="F22084" i="10"/>
  <c r="F22085" i="10"/>
  <c r="F22086" i="10"/>
  <c r="F22087" i="10"/>
  <c r="F22088" i="10"/>
  <c r="F22089" i="10"/>
  <c r="F22096" i="10"/>
  <c r="F22097" i="10"/>
  <c r="G22097" i="10"/>
  <c r="F22098" i="10"/>
  <c r="F22099" i="10"/>
  <c r="F22100" i="10"/>
  <c r="F22101" i="10"/>
  <c r="F22102" i="10"/>
  <c r="F22103" i="10"/>
  <c r="G22103" i="10"/>
  <c r="F22104" i="10"/>
  <c r="F22105" i="10"/>
  <c r="G22105" i="10"/>
  <c r="F22106" i="10"/>
  <c r="F22107" i="10"/>
  <c r="F22109" i="10"/>
  <c r="F22110" i="10"/>
  <c r="G22110" i="10"/>
  <c r="F22111" i="10"/>
  <c r="F22112" i="10"/>
  <c r="G22112" i="10"/>
  <c r="F22113" i="10"/>
  <c r="F22114" i="10"/>
  <c r="F22115" i="10"/>
  <c r="F22116" i="10"/>
  <c r="F22117" i="10"/>
  <c r="F22118" i="10"/>
  <c r="F22119" i="10"/>
  <c r="F22120" i="10"/>
  <c r="F22121" i="10"/>
  <c r="F22122" i="10"/>
  <c r="F22123" i="10"/>
  <c r="F22124" i="10"/>
  <c r="F22125" i="10"/>
  <c r="F22126" i="10"/>
  <c r="F22127" i="10"/>
  <c r="F22128" i="10"/>
  <c r="F22129" i="10"/>
  <c r="F22133" i="10"/>
  <c r="F22134" i="10"/>
  <c r="F22135" i="10"/>
  <c r="F22139" i="10"/>
  <c r="G22139" i="10"/>
  <c r="F22164" i="10"/>
  <c r="F22165" i="10"/>
  <c r="F22166" i="10"/>
  <c r="F22167" i="10"/>
  <c r="F22168" i="10"/>
  <c r="G22168" i="10"/>
  <c r="F22214" i="10"/>
  <c r="F22186" i="10"/>
  <c r="F22187" i="10"/>
  <c r="F22188" i="10"/>
  <c r="F22171" i="10"/>
  <c r="F22172" i="10"/>
  <c r="F22173" i="10"/>
  <c r="F22174" i="10"/>
  <c r="F22175" i="10"/>
  <c r="G22175" i="10"/>
  <c r="F22176" i="10"/>
  <c r="F22177" i="10"/>
  <c r="G22177" i="10"/>
  <c r="F22178" i="10"/>
  <c r="F22179" i="10"/>
  <c r="F22180" i="10"/>
  <c r="F22181" i="10"/>
  <c r="F22182" i="10"/>
  <c r="F22183" i="10"/>
  <c r="F22184" i="10"/>
  <c r="F22185" i="10"/>
  <c r="F22189" i="10"/>
  <c r="F22190" i="10"/>
  <c r="F22191" i="10"/>
  <c r="F22192" i="10"/>
  <c r="F22193" i="10"/>
  <c r="F22194" i="10"/>
  <c r="F22195" i="10"/>
  <c r="F22196" i="10"/>
  <c r="F22197" i="10"/>
  <c r="F22198" i="10"/>
  <c r="F22199" i="10"/>
  <c r="F22200" i="10"/>
  <c r="F22201" i="10"/>
  <c r="F22202" i="10"/>
  <c r="F22203" i="10"/>
  <c r="F22204" i="10"/>
  <c r="F22205" i="10"/>
  <c r="F22206" i="10"/>
  <c r="F22207" i="10"/>
  <c r="F22208" i="10"/>
  <c r="F22209" i="10"/>
  <c r="F22210" i="10"/>
  <c r="F22211" i="10"/>
  <c r="F22212" i="10"/>
  <c r="F22213" i="10"/>
  <c r="F22215" i="10"/>
  <c r="F22216" i="10"/>
  <c r="F22217" i="10"/>
  <c r="F22218" i="10"/>
  <c r="G22218" i="10"/>
  <c r="F22219" i="10"/>
  <c r="F22220" i="10"/>
  <c r="F22221" i="10"/>
  <c r="F22222" i="10"/>
  <c r="F22223" i="10"/>
  <c r="F22224" i="10"/>
  <c r="F22225" i="10"/>
  <c r="F22226" i="10"/>
  <c r="F22227" i="10"/>
  <c r="G22227" i="10"/>
  <c r="F22228" i="10"/>
  <c r="F22229" i="10"/>
  <c r="G22229" i="10"/>
  <c r="F22230" i="10"/>
  <c r="F22231" i="10"/>
  <c r="G22231" i="10"/>
  <c r="F22232" i="10"/>
  <c r="F22233" i="10"/>
  <c r="F22234" i="10"/>
  <c r="F22235" i="10"/>
  <c r="F22236" i="10"/>
  <c r="F22237" i="10"/>
  <c r="F22238" i="10"/>
  <c r="F22287" i="10"/>
  <c r="F22288" i="10"/>
  <c r="F22266" i="10"/>
  <c r="F22267" i="10"/>
  <c r="F22272" i="10"/>
  <c r="F22273" i="10"/>
  <c r="F22275" i="10"/>
  <c r="F22276" i="10"/>
  <c r="F22282" i="10"/>
  <c r="F22283" i="10"/>
  <c r="F22284" i="10"/>
  <c r="F22289" i="10"/>
  <c r="F22290" i="10"/>
  <c r="G22290" i="10"/>
  <c r="F22291" i="10"/>
  <c r="F22292" i="10"/>
  <c r="G22292" i="10"/>
  <c r="F22293" i="10"/>
  <c r="F22294" i="10"/>
  <c r="G22294" i="10"/>
  <c r="F22295" i="10"/>
  <c r="F22297" i="10"/>
  <c r="F22298" i="10"/>
  <c r="F22302" i="10"/>
  <c r="F22303" i="10"/>
  <c r="G22303" i="10"/>
  <c r="F22304" i="10"/>
  <c r="F22305" i="10"/>
  <c r="G22305" i="10"/>
  <c r="F22313" i="10"/>
  <c r="F22314" i="10"/>
  <c r="G22314" i="10"/>
  <c r="F22315" i="10"/>
  <c r="F22316" i="10"/>
  <c r="G22316" i="10"/>
  <c r="F22317" i="10"/>
  <c r="F22318" i="10"/>
  <c r="G22318" i="10"/>
  <c r="F22319" i="10"/>
  <c r="F22320" i="10"/>
  <c r="G22320" i="10"/>
  <c r="F22321" i="10"/>
  <c r="F22323" i="10"/>
  <c r="F22324" i="10"/>
  <c r="G22324" i="10"/>
  <c r="F22325" i="10"/>
  <c r="F22326" i="10"/>
  <c r="G22326" i="10"/>
  <c r="F22327" i="10"/>
  <c r="F22328" i="10"/>
  <c r="F22329" i="10"/>
  <c r="F22330" i="10"/>
  <c r="F22331" i="10"/>
  <c r="F22332" i="10"/>
  <c r="F22333" i="10"/>
  <c r="F22335" i="10"/>
  <c r="F22336" i="10"/>
  <c r="F22337" i="10"/>
  <c r="F22338" i="10"/>
  <c r="F22339" i="10"/>
  <c r="F22340" i="10"/>
  <c r="F22341" i="10"/>
  <c r="G22341" i="10"/>
  <c r="F22345" i="10"/>
  <c r="G22345" i="10"/>
  <c r="F22346" i="10"/>
  <c r="F22347" i="10"/>
  <c r="F22348" i="10"/>
  <c r="F22349" i="10"/>
  <c r="F22350" i="10"/>
  <c r="F22351" i="10"/>
  <c r="F22352" i="10"/>
  <c r="F22353" i="10"/>
  <c r="F22364" i="10"/>
  <c r="F22365" i="10"/>
  <c r="F22366" i="10"/>
  <c r="F22367" i="10"/>
  <c r="F22368" i="10"/>
  <c r="F22369" i="10"/>
  <c r="F22370" i="10"/>
  <c r="F22371" i="10"/>
  <c r="F22373" i="10"/>
  <c r="F22374" i="10"/>
  <c r="F22375" i="10"/>
  <c r="F22376" i="10"/>
  <c r="F22377" i="10"/>
  <c r="F22378" i="10"/>
  <c r="G22378" i="10"/>
  <c r="F22379" i="10"/>
  <c r="F22382" i="10"/>
  <c r="F22386" i="10"/>
  <c r="F22387" i="10"/>
  <c r="F22388" i="10"/>
  <c r="F22389" i="10"/>
  <c r="F22390" i="10"/>
  <c r="G22390" i="10"/>
  <c r="F22391" i="10"/>
  <c r="F22392" i="10"/>
  <c r="G22392" i="10"/>
  <c r="F22393" i="10"/>
  <c r="F22394" i="10"/>
  <c r="G22394" i="10"/>
  <c r="F22395" i="10"/>
  <c r="F22396" i="10"/>
  <c r="G22396" i="10"/>
  <c r="F22397" i="10"/>
  <c r="F22398" i="10"/>
  <c r="G22398" i="10"/>
  <c r="F22399" i="10"/>
  <c r="F22400" i="10"/>
  <c r="F22401" i="10"/>
  <c r="F22402" i="10"/>
  <c r="F22403" i="10"/>
  <c r="F22404" i="10"/>
  <c r="F22405" i="10"/>
  <c r="F22406" i="10"/>
  <c r="F22407" i="10"/>
  <c r="F22408" i="10"/>
  <c r="F22409" i="10"/>
  <c r="G22409" i="10"/>
  <c r="F22372" i="10"/>
  <c r="F22410" i="10"/>
  <c r="F22411" i="10"/>
  <c r="F22412" i="10"/>
  <c r="F22357" i="10"/>
  <c r="G22357" i="10"/>
  <c r="F22413" i="10"/>
  <c r="F22414" i="10"/>
  <c r="F22415" i="10"/>
  <c r="F22416" i="10"/>
  <c r="F22417" i="10"/>
  <c r="F22418" i="10"/>
  <c r="F22422" i="10"/>
  <c r="F22423" i="10"/>
  <c r="F22424" i="10"/>
  <c r="F22425" i="10"/>
  <c r="G22425" i="10"/>
  <c r="F22426" i="10"/>
  <c r="F22427" i="10"/>
  <c r="F22428" i="10"/>
  <c r="F22429" i="10"/>
  <c r="F22443" i="10"/>
  <c r="F22444" i="10"/>
  <c r="F22448" i="10"/>
  <c r="G22448" i="10"/>
  <c r="F22455" i="10"/>
  <c r="F22456" i="10"/>
  <c r="F22457" i="10"/>
  <c r="F22458" i="10"/>
  <c r="F22459" i="10"/>
  <c r="F22460" i="10"/>
  <c r="F22461" i="10"/>
  <c r="F22462" i="10"/>
  <c r="F22467" i="10"/>
  <c r="F22468" i="10"/>
  <c r="G22468" i="10"/>
  <c r="F22469" i="10"/>
  <c r="F22470" i="10"/>
  <c r="F22471" i="10"/>
  <c r="F22472" i="10"/>
  <c r="F22473" i="10"/>
  <c r="F22474" i="10"/>
  <c r="F22475" i="10"/>
  <c r="F22476" i="10"/>
  <c r="F22477" i="10"/>
  <c r="F22478" i="10"/>
  <c r="F22479" i="10"/>
  <c r="F22480" i="10"/>
  <c r="F22481" i="10"/>
  <c r="F22482" i="10"/>
  <c r="F22484" i="10"/>
  <c r="F22485" i="10"/>
  <c r="G22485" i="10"/>
  <c r="F22488" i="10"/>
  <c r="F22489" i="10"/>
  <c r="F22490" i="10"/>
  <c r="F22491" i="10"/>
  <c r="F22492" i="10"/>
  <c r="F22493" i="10"/>
  <c r="G22493" i="10"/>
  <c r="F22439" i="10"/>
  <c r="F22440" i="10"/>
  <c r="F22494" i="10"/>
  <c r="F22495" i="10"/>
  <c r="F22496" i="10"/>
  <c r="F22497" i="10"/>
  <c r="F22498" i="10"/>
  <c r="F22499" i="10"/>
  <c r="F22500" i="10"/>
  <c r="F22501" i="10"/>
  <c r="F22505" i="10"/>
  <c r="F22506" i="10"/>
  <c r="F22507" i="10"/>
  <c r="F22508" i="10"/>
  <c r="F22509" i="10"/>
  <c r="F22510" i="10"/>
  <c r="F22511" i="10"/>
  <c r="F22512" i="10"/>
  <c r="G22512" i="10"/>
  <c r="F22515" i="10"/>
  <c r="F22516" i="10"/>
  <c r="F22517" i="10"/>
  <c r="F22518" i="10"/>
  <c r="F22519" i="10"/>
  <c r="F22520" i="10"/>
  <c r="G22520" i="10"/>
  <c r="F22521" i="10"/>
  <c r="F22522" i="10"/>
  <c r="F22523" i="10"/>
  <c r="F22524" i="10"/>
  <c r="F22525" i="10"/>
  <c r="G22525" i="10"/>
  <c r="F22526" i="10"/>
  <c r="F22527" i="10"/>
  <c r="F22528" i="10"/>
  <c r="F22529" i="10"/>
  <c r="F22530" i="10"/>
  <c r="F22531" i="10"/>
  <c r="F22532" i="10"/>
  <c r="F22539" i="10"/>
  <c r="F22540" i="10"/>
  <c r="G22540" i="10"/>
  <c r="F22541" i="10"/>
  <c r="F22542" i="10"/>
  <c r="G22542" i="10"/>
  <c r="F22543" i="10"/>
  <c r="F22544" i="10"/>
  <c r="F22545" i="10"/>
  <c r="F22546" i="10"/>
  <c r="F22547" i="10"/>
  <c r="F22549" i="10"/>
  <c r="F22550" i="10"/>
  <c r="G22550" i="10"/>
  <c r="F22551" i="10"/>
  <c r="F22552" i="10"/>
  <c r="F22553" i="10"/>
  <c r="F22554" i="10"/>
  <c r="F22555" i="10"/>
  <c r="F22556" i="10"/>
  <c r="F22557" i="10"/>
  <c r="F22558" i="10"/>
  <c r="G22558" i="10"/>
  <c r="F22561" i="10"/>
  <c r="F22562" i="10"/>
  <c r="F22564" i="10"/>
  <c r="F22565" i="10"/>
  <c r="F22566" i="10"/>
  <c r="F22567" i="10"/>
  <c r="F22568" i="10"/>
  <c r="F22569" i="10"/>
  <c r="F22570" i="10"/>
  <c r="F22571" i="10"/>
  <c r="G22571" i="10"/>
  <c r="F22588" i="10"/>
  <c r="F22572" i="10"/>
  <c r="F22575" i="10"/>
  <c r="G22575" i="10"/>
  <c r="F22576" i="10"/>
  <c r="F22577" i="10"/>
  <c r="F22578" i="10"/>
  <c r="F22579" i="10"/>
  <c r="F22580" i="10"/>
  <c r="F22581" i="10"/>
  <c r="F22582" i="10"/>
  <c r="F22589" i="10"/>
  <c r="F22590" i="10"/>
  <c r="G22590" i="10"/>
  <c r="F22591" i="10"/>
  <c r="F22592" i="10"/>
  <c r="G22592" i="10"/>
  <c r="F22593" i="10"/>
  <c r="F22594" i="10"/>
  <c r="F22595" i="10"/>
  <c r="F22596" i="10"/>
  <c r="F22573" i="10"/>
  <c r="G22573" i="10"/>
  <c r="F22536" i="10"/>
  <c r="G22536" i="10"/>
  <c r="F22597" i="10"/>
  <c r="F22598" i="10"/>
  <c r="F22599" i="10"/>
  <c r="F22600" i="10"/>
  <c r="F22601" i="10"/>
  <c r="F22602" i="10"/>
  <c r="G22602" i="10"/>
  <c r="F22603" i="10"/>
  <c r="F22604" i="10"/>
  <c r="G22604" i="10"/>
  <c r="F22605" i="10"/>
  <c r="F22606" i="10"/>
  <c r="G22606" i="10"/>
  <c r="F22607" i="10"/>
  <c r="F22608" i="10"/>
  <c r="G22608" i="10"/>
  <c r="F22609" i="10"/>
  <c r="F22610" i="10"/>
  <c r="G22610" i="10"/>
  <c r="F22611" i="10"/>
  <c r="F22538" i="10"/>
  <c r="G22538" i="10"/>
  <c r="F22612" i="10"/>
  <c r="F22613" i="10"/>
  <c r="F22614" i="10"/>
  <c r="F22615" i="10"/>
  <c r="F22616" i="10"/>
  <c r="F22617" i="10"/>
  <c r="F22618" i="10"/>
  <c r="F22619" i="10"/>
  <c r="F22620" i="10"/>
  <c r="F22621" i="10"/>
  <c r="F22622" i="10"/>
  <c r="F22623" i="10"/>
  <c r="F22624" i="10"/>
  <c r="F22625" i="10"/>
  <c r="F22626" i="10"/>
  <c r="F22627" i="10"/>
  <c r="F22628" i="10"/>
  <c r="F22629" i="10"/>
  <c r="F22630" i="10"/>
  <c r="F22631" i="10"/>
  <c r="F22632" i="10"/>
  <c r="F22633" i="10"/>
  <c r="F22634" i="10"/>
  <c r="F22635" i="10"/>
  <c r="F22636" i="10"/>
  <c r="F22637" i="10"/>
  <c r="F22638" i="10"/>
  <c r="F22639" i="10"/>
  <c r="F22640" i="10"/>
  <c r="F22641" i="10"/>
  <c r="F22642" i="10"/>
  <c r="F22643" i="10"/>
  <c r="F22644" i="10"/>
  <c r="F22645" i="10"/>
  <c r="F22646" i="10"/>
  <c r="F22647" i="10"/>
  <c r="F22648" i="10"/>
  <c r="F22649" i="10"/>
  <c r="F22650" i="10"/>
  <c r="F22651" i="10"/>
  <c r="F22652" i="10"/>
  <c r="F22653" i="10"/>
  <c r="F22654" i="10"/>
  <c r="F22655" i="10"/>
  <c r="F22656" i="10"/>
  <c r="F22657" i="10"/>
  <c r="F22658" i="10"/>
  <c r="F22659" i="10"/>
  <c r="F22660" i="10"/>
  <c r="F22661" i="10"/>
  <c r="F22662" i="10"/>
  <c r="F22663" i="10"/>
  <c r="F22664" i="10"/>
  <c r="F22665" i="10"/>
  <c r="F22666" i="10"/>
  <c r="F22667" i="10"/>
  <c r="F22668" i="10"/>
  <c r="F22669" i="10"/>
  <c r="F22670" i="10"/>
  <c r="F22671" i="10"/>
  <c r="F22672" i="10"/>
  <c r="F22673" i="10"/>
  <c r="F22674" i="10"/>
  <c r="F22675" i="10"/>
  <c r="F22676" i="10"/>
  <c r="F22677" i="10"/>
  <c r="F22678" i="10"/>
  <c r="F22679" i="10"/>
  <c r="F22680" i="10"/>
  <c r="F22681" i="10"/>
  <c r="F22682" i="10"/>
  <c r="F22683" i="10"/>
  <c r="F22684" i="10"/>
  <c r="F22685" i="10"/>
  <c r="F22686" i="10"/>
  <c r="F22687" i="10"/>
  <c r="F22688" i="10"/>
  <c r="F22689" i="10"/>
  <c r="F22690" i="10"/>
  <c r="F22691" i="10"/>
  <c r="F22692" i="10"/>
  <c r="F22693" i="10"/>
  <c r="F22694" i="10"/>
  <c r="F22695" i="10"/>
  <c r="F22696" i="10"/>
  <c r="F22697" i="10"/>
  <c r="F22698" i="10"/>
  <c r="F22699" i="10"/>
  <c r="F22700" i="10"/>
  <c r="F22701" i="10"/>
  <c r="F22702" i="10"/>
  <c r="F22703" i="10"/>
  <c r="F22704" i="10"/>
  <c r="F22705" i="10"/>
  <c r="F22706" i="10"/>
  <c r="F22707" i="10"/>
  <c r="F22708" i="10"/>
  <c r="F22709" i="10"/>
  <c r="F22710" i="10"/>
  <c r="F22711" i="10"/>
  <c r="F22712" i="10"/>
  <c r="F22713" i="10"/>
  <c r="F22714" i="10"/>
  <c r="F22715" i="10"/>
  <c r="F22716" i="10"/>
  <c r="F22717" i="10"/>
  <c r="F22718" i="10"/>
  <c r="F22719" i="10"/>
  <c r="F22720" i="10"/>
  <c r="F22721" i="10"/>
  <c r="F22722" i="10"/>
  <c r="F22723" i="10"/>
  <c r="F22724" i="10"/>
  <c r="F22725" i="10"/>
  <c r="F22726" i="10"/>
  <c r="F22727" i="10"/>
  <c r="F22728" i="10"/>
  <c r="F22729" i="10"/>
  <c r="F22730" i="10"/>
  <c r="F22731" i="10"/>
  <c r="F22732" i="10"/>
  <c r="F22733" i="10"/>
  <c r="F22734" i="10"/>
  <c r="F22735" i="10"/>
  <c r="F22736" i="10"/>
  <c r="F22737" i="10"/>
  <c r="F22738" i="10"/>
  <c r="F22739" i="10"/>
  <c r="F22740" i="10"/>
  <c r="F22741" i="10"/>
  <c r="F22742" i="10"/>
  <c r="F22743" i="10"/>
  <c r="F22744" i="10"/>
  <c r="F22745" i="10"/>
  <c r="F22746" i="10"/>
  <c r="F22747" i="10"/>
  <c r="F22748" i="10"/>
  <c r="F22749" i="10"/>
  <c r="F22750" i="10"/>
  <c r="F22751" i="10"/>
  <c r="F22752" i="10"/>
  <c r="F22753" i="10"/>
  <c r="F22754" i="10"/>
  <c r="F22755" i="10"/>
  <c r="F22756" i="10"/>
  <c r="F22757" i="10"/>
  <c r="F22758" i="10"/>
  <c r="F22759" i="10"/>
  <c r="F22760" i="10"/>
  <c r="F22761" i="10"/>
  <c r="F22762" i="10"/>
  <c r="F22763" i="10"/>
  <c r="F22764" i="10"/>
  <c r="F22765" i="10"/>
  <c r="F22766" i="10"/>
  <c r="F22767" i="10"/>
  <c r="F22768" i="10"/>
  <c r="F22769" i="10"/>
  <c r="F22770" i="10"/>
  <c r="F22771" i="10"/>
  <c r="F22772" i="10"/>
  <c r="F22773" i="10"/>
  <c r="F22774" i="10"/>
  <c r="F22775" i="10"/>
  <c r="F22776" i="10"/>
  <c r="F22777" i="10"/>
  <c r="F22778" i="10"/>
  <c r="F22779" i="10"/>
  <c r="F22780" i="10"/>
  <c r="F22781" i="10"/>
  <c r="F22782" i="10"/>
  <c r="F22783" i="10"/>
  <c r="F22784" i="10"/>
  <c r="F22785" i="10"/>
  <c r="F22786" i="10"/>
  <c r="F22787" i="10"/>
  <c r="F22788" i="10"/>
  <c r="F22789" i="10"/>
  <c r="F22790" i="10"/>
  <c r="F22791" i="10"/>
  <c r="F22792" i="10"/>
  <c r="F22793" i="10"/>
  <c r="F22794" i="10"/>
  <c r="F22795" i="10"/>
  <c r="F22796" i="10"/>
  <c r="F22797" i="10"/>
  <c r="F22798" i="10"/>
  <c r="F22799" i="10"/>
  <c r="F22800" i="10"/>
  <c r="F22801" i="10"/>
  <c r="F22802" i="10"/>
  <c r="F22803" i="10"/>
  <c r="F22804" i="10"/>
  <c r="F22805" i="10"/>
  <c r="F22806" i="10"/>
  <c r="F22807" i="10"/>
  <c r="F22808" i="10"/>
  <c r="F22809" i="10"/>
  <c r="F22810" i="10"/>
  <c r="F22811" i="10"/>
  <c r="F22812" i="10"/>
  <c r="F22813" i="10"/>
  <c r="F22814" i="10"/>
  <c r="F22815" i="10"/>
  <c r="F22816" i="10"/>
  <c r="F22817" i="10"/>
  <c r="F22818" i="10"/>
  <c r="F22819" i="10"/>
  <c r="F22820" i="10"/>
  <c r="F22821" i="10"/>
  <c r="F22822" i="10"/>
  <c r="F22823" i="10"/>
  <c r="F22824" i="10"/>
  <c r="F22825" i="10"/>
  <c r="F22826" i="10"/>
  <c r="F22827" i="10"/>
  <c r="F22828" i="10"/>
  <c r="F22829" i="10"/>
  <c r="F22830" i="10"/>
  <c r="F22831" i="10"/>
  <c r="F22832" i="10"/>
  <c r="F22833" i="10"/>
  <c r="F22834" i="10"/>
  <c r="F22835" i="10"/>
  <c r="F22836" i="10"/>
  <c r="F22837" i="10"/>
  <c r="F22838" i="10"/>
  <c r="F22839" i="10"/>
  <c r="F22840" i="10"/>
  <c r="F22841" i="10"/>
  <c r="F22842" i="10"/>
  <c r="F22843" i="10"/>
  <c r="F22844" i="10"/>
  <c r="F22845" i="10"/>
  <c r="F22846" i="10"/>
  <c r="F22847" i="10"/>
  <c r="F22848" i="10"/>
  <c r="F22849" i="10"/>
  <c r="F22850" i="10"/>
  <c r="F22851" i="10"/>
  <c r="F22852" i="10"/>
  <c r="F22853" i="10"/>
  <c r="F22854" i="10"/>
  <c r="F22855" i="10"/>
  <c r="F22856" i="10"/>
  <c r="F22857" i="10"/>
  <c r="F22858" i="10"/>
  <c r="F22859" i="10"/>
  <c r="F22860" i="10"/>
  <c r="F22861" i="10"/>
  <c r="F22862" i="10"/>
  <c r="F22863" i="10"/>
  <c r="F22864" i="10"/>
  <c r="F22865" i="10"/>
  <c r="F22866" i="10"/>
  <c r="F22867" i="10"/>
  <c r="F22868" i="10"/>
  <c r="F22869" i="10"/>
  <c r="F22870" i="10"/>
  <c r="F22871" i="10"/>
  <c r="F22872" i="10"/>
  <c r="F22873" i="10"/>
  <c r="F22874" i="10"/>
  <c r="F22875" i="10"/>
  <c r="F22876" i="10"/>
  <c r="F22877" i="10"/>
  <c r="F22878" i="10"/>
  <c r="F22879" i="10"/>
  <c r="F22880" i="10"/>
  <c r="F22881" i="10"/>
  <c r="F22882" i="10"/>
  <c r="F22883" i="10"/>
  <c r="F22884" i="10"/>
  <c r="F22885" i="10"/>
  <c r="F22886" i="10"/>
  <c r="F22887" i="10"/>
  <c r="F22888" i="10"/>
  <c r="F22889" i="10"/>
  <c r="F22890" i="10"/>
  <c r="F22891" i="10"/>
  <c r="F22892" i="10"/>
  <c r="F22893" i="10"/>
  <c r="F22894" i="10"/>
  <c r="F22895" i="10"/>
  <c r="F22896" i="10"/>
  <c r="F22897" i="10"/>
  <c r="F22898" i="10"/>
  <c r="F22899" i="10"/>
  <c r="F22900" i="10"/>
  <c r="F22901" i="10"/>
  <c r="F22902" i="10"/>
  <c r="F22903" i="10"/>
  <c r="F22904" i="10"/>
  <c r="F22905" i="10"/>
  <c r="F22906" i="10"/>
  <c r="F22907" i="10"/>
  <c r="F22908" i="10"/>
  <c r="F22909" i="10"/>
  <c r="F22910" i="10"/>
  <c r="F22911" i="10"/>
  <c r="F22912" i="10"/>
  <c r="F22913" i="10"/>
  <c r="F22914" i="10"/>
  <c r="F22915" i="10"/>
  <c r="F22916" i="10"/>
  <c r="F22917" i="10"/>
  <c r="F22918" i="10"/>
  <c r="F22919" i="10"/>
  <c r="F22920" i="10"/>
  <c r="F22921" i="10"/>
  <c r="F22922" i="10"/>
  <c r="F22923" i="10"/>
  <c r="F22924" i="10"/>
  <c r="F22925" i="10"/>
  <c r="F22926" i="10"/>
  <c r="F22927" i="10"/>
  <c r="F22928" i="10"/>
  <c r="F22929" i="10"/>
  <c r="F22930" i="10"/>
  <c r="F22931" i="10"/>
  <c r="F22932" i="10"/>
  <c r="F22933" i="10"/>
  <c r="F22934" i="10"/>
  <c r="F22935" i="10"/>
  <c r="F22936" i="10"/>
  <c r="F22937" i="10"/>
  <c r="F22938" i="10"/>
  <c r="F22939" i="10"/>
  <c r="F22940" i="10"/>
  <c r="F22941" i="10"/>
  <c r="F22942" i="10"/>
  <c r="F22943" i="10"/>
  <c r="F22944" i="10"/>
  <c r="F22945" i="10"/>
  <c r="F22946" i="10"/>
  <c r="F22947" i="10"/>
  <c r="F22948" i="10"/>
  <c r="F22949" i="10"/>
  <c r="F22950" i="10"/>
  <c r="F22951" i="10"/>
  <c r="F22952" i="10"/>
  <c r="F22953" i="10"/>
  <c r="F22954" i="10"/>
  <c r="F22955" i="10"/>
  <c r="F22956" i="10"/>
  <c r="F22957" i="10"/>
  <c r="F22958" i="10"/>
  <c r="F22959" i="10"/>
  <c r="F22960" i="10"/>
  <c r="F22961" i="10"/>
  <c r="F22962" i="10"/>
  <c r="F22963" i="10"/>
  <c r="F22964" i="10"/>
  <c r="F22965" i="10"/>
  <c r="F22966" i="10"/>
  <c r="F22967" i="10"/>
  <c r="F22968" i="10"/>
  <c r="F22969" i="10"/>
  <c r="F22970" i="10"/>
  <c r="F22971" i="10"/>
  <c r="F22972" i="10"/>
  <c r="F22973" i="10"/>
  <c r="F22974" i="10"/>
  <c r="F22975" i="10"/>
  <c r="F22976" i="10"/>
  <c r="F22977" i="10"/>
  <c r="F22978" i="10"/>
  <c r="F22979" i="10"/>
  <c r="F22980" i="10"/>
  <c r="F22981" i="10"/>
  <c r="F22982" i="10"/>
  <c r="F22983" i="10"/>
  <c r="F22984" i="10"/>
  <c r="F22985" i="10"/>
  <c r="F22986" i="10"/>
  <c r="F22987" i="10"/>
  <c r="F22988" i="10"/>
  <c r="F22989" i="10"/>
  <c r="F22990" i="10"/>
  <c r="F22991" i="10"/>
  <c r="F22992" i="10"/>
  <c r="F22993" i="10"/>
  <c r="F22994" i="10"/>
  <c r="F22995" i="10"/>
  <c r="F22996" i="10"/>
  <c r="F22997" i="10"/>
  <c r="F22998" i="10"/>
  <c r="F22999" i="10"/>
  <c r="F23000" i="10"/>
  <c r="F23001" i="10"/>
  <c r="F23002" i="10"/>
  <c r="F23003" i="10"/>
  <c r="F23004" i="10"/>
  <c r="F23005" i="10"/>
  <c r="F23006" i="10"/>
  <c r="F23007" i="10"/>
  <c r="F23008" i="10"/>
  <c r="F23009" i="10"/>
  <c r="F23010" i="10"/>
  <c r="F23011" i="10"/>
  <c r="F23012" i="10"/>
  <c r="F23013" i="10"/>
  <c r="F23014" i="10"/>
  <c r="F23015" i="10"/>
  <c r="F23016" i="10"/>
  <c r="F23017" i="10"/>
  <c r="F23018" i="10"/>
  <c r="F23019" i="10"/>
  <c r="F23020" i="10"/>
  <c r="F23021" i="10"/>
  <c r="F23022" i="10"/>
  <c r="F23023" i="10"/>
  <c r="F23024" i="10"/>
  <c r="F23025" i="10"/>
  <c r="F23026" i="10"/>
  <c r="F23027" i="10"/>
  <c r="F23028" i="10"/>
  <c r="F23029" i="10"/>
  <c r="F23030" i="10"/>
  <c r="F23031" i="10"/>
  <c r="F23032" i="10"/>
  <c r="F23033" i="10"/>
  <c r="F23034" i="10"/>
  <c r="F23035" i="10"/>
  <c r="F23036" i="10"/>
  <c r="F23037" i="10"/>
  <c r="F23038" i="10"/>
  <c r="F23039" i="10"/>
  <c r="F23040" i="10"/>
  <c r="F23041" i="10"/>
  <c r="F23042" i="10"/>
  <c r="F23043" i="10"/>
  <c r="F23044" i="10"/>
  <c r="F23045" i="10"/>
  <c r="F23046" i="10"/>
  <c r="F23047" i="10"/>
  <c r="F23048" i="10"/>
  <c r="F23049" i="10"/>
  <c r="F23050" i="10"/>
  <c r="F23051" i="10"/>
  <c r="F23052" i="10"/>
  <c r="F23053" i="10"/>
  <c r="F23054" i="10"/>
  <c r="F23055" i="10"/>
  <c r="F23056" i="10"/>
  <c r="F23057" i="10"/>
  <c r="F23058" i="10"/>
  <c r="F23059" i="10"/>
  <c r="F23060" i="10"/>
  <c r="F23061" i="10"/>
  <c r="F23062" i="10"/>
  <c r="F23063" i="10"/>
  <c r="F23064" i="10"/>
  <c r="F23065" i="10"/>
  <c r="F23066" i="10"/>
  <c r="F23067" i="10"/>
  <c r="F23068" i="10"/>
  <c r="F23069" i="10"/>
  <c r="F23070" i="10"/>
  <c r="F23071" i="10"/>
  <c r="F23072" i="10"/>
  <c r="F23073" i="10"/>
  <c r="F23074" i="10"/>
  <c r="F23075" i="10"/>
  <c r="F23076" i="10"/>
  <c r="F23077" i="10"/>
  <c r="F23078" i="10"/>
  <c r="F23079" i="10"/>
  <c r="F23080" i="10"/>
  <c r="F23081" i="10"/>
  <c r="F23082" i="10"/>
  <c r="F23083" i="10"/>
  <c r="F23084" i="10"/>
  <c r="F23085" i="10"/>
  <c r="F23086" i="10"/>
  <c r="F23087" i="10"/>
  <c r="F23088" i="10"/>
  <c r="F23089" i="10"/>
  <c r="F23090" i="10"/>
  <c r="F23091" i="10"/>
  <c r="F23092" i="10"/>
  <c r="F23093" i="10"/>
  <c r="F23094" i="10"/>
  <c r="F23095" i="10"/>
  <c r="F23096" i="10"/>
  <c r="F23097" i="10"/>
  <c r="F23098" i="10"/>
  <c r="F23099" i="10"/>
  <c r="F23100" i="10"/>
  <c r="F23101" i="10"/>
  <c r="F23102" i="10"/>
  <c r="F23103" i="10"/>
  <c r="F23104" i="10"/>
  <c r="F23105" i="10"/>
  <c r="F23106" i="10"/>
  <c r="F23107" i="10"/>
  <c r="F23108" i="10"/>
  <c r="F23109" i="10"/>
  <c r="F23110" i="10"/>
  <c r="F23111" i="10"/>
  <c r="F23112" i="10"/>
  <c r="F23113" i="10"/>
  <c r="F23114" i="10"/>
  <c r="F23115" i="10"/>
  <c r="F23116" i="10"/>
  <c r="F23117" i="10"/>
  <c r="F23118" i="10"/>
  <c r="F23119" i="10"/>
  <c r="F23120" i="10"/>
  <c r="F23121" i="10"/>
  <c r="F23122" i="10"/>
  <c r="F23123" i="10"/>
  <c r="F23124" i="10"/>
  <c r="F23125" i="10"/>
  <c r="F23126" i="10"/>
  <c r="F23127" i="10"/>
  <c r="F23128" i="10"/>
  <c r="F23129" i="10"/>
  <c r="F23130" i="10"/>
  <c r="F23131" i="10"/>
  <c r="F23132" i="10"/>
  <c r="F23133" i="10"/>
  <c r="F23134" i="10"/>
  <c r="F23135" i="10"/>
  <c r="F23136" i="10"/>
  <c r="F23137" i="10"/>
  <c r="F23138" i="10"/>
  <c r="F23139" i="10"/>
  <c r="F23140" i="10"/>
  <c r="F23141" i="10"/>
  <c r="F23142" i="10"/>
  <c r="F23143" i="10"/>
  <c r="F23144" i="10"/>
  <c r="F23145" i="10"/>
  <c r="F23146" i="10"/>
  <c r="F23147" i="10"/>
  <c r="F23148" i="10"/>
  <c r="F23149" i="10"/>
  <c r="F23150" i="10"/>
  <c r="F23151" i="10"/>
  <c r="F23152" i="10"/>
  <c r="F23153" i="10"/>
  <c r="F23154" i="10"/>
  <c r="F23155" i="10"/>
  <c r="F23156" i="10"/>
  <c r="F23157" i="10"/>
  <c r="F23158" i="10"/>
  <c r="F23159" i="10"/>
  <c r="F23160" i="10"/>
  <c r="F23161" i="10"/>
  <c r="F23162" i="10"/>
  <c r="F23163" i="10"/>
  <c r="F23164" i="10"/>
  <c r="F23165" i="10"/>
  <c r="F23166" i="10"/>
  <c r="F23167" i="10"/>
  <c r="F23168" i="10"/>
  <c r="F23169" i="10"/>
  <c r="F23170" i="10"/>
  <c r="F23171" i="10"/>
  <c r="F23172" i="10"/>
  <c r="F23173" i="10"/>
  <c r="F23174" i="10"/>
  <c r="F23175" i="10"/>
  <c r="F23176" i="10"/>
  <c r="F23177" i="10"/>
  <c r="F23178" i="10"/>
  <c r="F23179" i="10"/>
  <c r="F23180" i="10"/>
  <c r="F23181" i="10"/>
  <c r="F23182" i="10"/>
  <c r="F23183" i="10"/>
  <c r="F23184" i="10"/>
  <c r="F23185" i="10"/>
  <c r="F23186" i="10"/>
  <c r="F23187" i="10"/>
  <c r="F23188" i="10"/>
  <c r="F23189" i="10"/>
  <c r="F23190" i="10"/>
  <c r="F23191" i="10"/>
  <c r="F23192" i="10"/>
  <c r="F23193" i="10"/>
  <c r="F23194" i="10"/>
  <c r="F23195" i="10"/>
  <c r="F23196" i="10"/>
  <c r="F23197" i="10"/>
  <c r="F23198" i="10"/>
  <c r="F23199" i="10"/>
  <c r="F23200" i="10"/>
  <c r="F23201" i="10"/>
  <c r="F23202" i="10"/>
  <c r="F23203" i="10"/>
  <c r="F23204" i="10"/>
  <c r="F23205" i="10"/>
  <c r="F23206" i="10"/>
  <c r="F23207" i="10"/>
  <c r="F23208" i="10"/>
  <c r="F23209" i="10"/>
  <c r="F23210" i="10"/>
  <c r="F23211" i="10"/>
  <c r="F23212" i="10"/>
  <c r="F23213" i="10"/>
  <c r="F23214" i="10"/>
  <c r="F23215" i="10"/>
  <c r="F23216" i="10"/>
  <c r="F23217" i="10"/>
  <c r="F23218" i="10"/>
  <c r="F23219" i="10"/>
  <c r="F23220" i="10"/>
  <c r="F23221" i="10"/>
  <c r="F23222" i="10"/>
  <c r="F23223" i="10"/>
  <c r="F23224" i="10"/>
  <c r="F23225" i="10"/>
  <c r="F23226" i="10"/>
  <c r="F23227" i="10"/>
  <c r="F23228" i="10"/>
  <c r="F23229" i="10"/>
  <c r="F23230" i="10"/>
  <c r="F23231" i="10"/>
  <c r="F23232" i="10"/>
  <c r="F23233" i="10"/>
  <c r="F23234" i="10"/>
  <c r="F23235" i="10"/>
  <c r="F23236" i="10"/>
  <c r="F23237" i="10"/>
  <c r="F23238" i="10"/>
  <c r="F23239" i="10"/>
  <c r="F23240" i="10"/>
  <c r="F23241" i="10"/>
  <c r="F23242" i="10"/>
  <c r="F23243" i="10"/>
  <c r="F23244" i="10"/>
  <c r="F23245" i="10"/>
  <c r="F23246" i="10"/>
  <c r="F23247" i="10"/>
  <c r="F23248" i="10"/>
  <c r="F23249" i="10"/>
  <c r="F23250" i="10"/>
  <c r="F23251" i="10"/>
  <c r="F23252" i="10"/>
  <c r="F23253" i="10"/>
  <c r="F23254" i="10"/>
  <c r="F23255" i="10"/>
  <c r="F23256" i="10"/>
  <c r="F23257" i="10"/>
  <c r="F23258" i="10"/>
  <c r="F23259" i="10"/>
  <c r="F23260" i="10"/>
  <c r="F23261" i="10"/>
  <c r="F23262" i="10"/>
  <c r="F23263" i="10"/>
  <c r="F23264" i="10"/>
  <c r="F23265" i="10"/>
  <c r="F23266" i="10"/>
  <c r="F23267" i="10"/>
  <c r="F23268" i="10"/>
  <c r="F23269" i="10"/>
  <c r="F23270" i="10"/>
  <c r="F23271" i="10"/>
  <c r="F23272" i="10"/>
  <c r="F23273" i="10"/>
  <c r="F23274" i="10"/>
  <c r="F23275" i="10"/>
  <c r="F23276" i="10"/>
  <c r="F23277" i="10"/>
  <c r="F23278" i="10"/>
  <c r="F23279" i="10"/>
  <c r="F23280" i="10"/>
  <c r="F23281" i="10"/>
  <c r="F23282" i="10"/>
  <c r="F23283" i="10"/>
  <c r="F23284" i="10"/>
  <c r="F23285" i="10"/>
  <c r="F23286" i="10"/>
  <c r="F23287" i="10"/>
  <c r="F23288" i="10"/>
  <c r="F23289" i="10"/>
  <c r="F23290" i="10"/>
  <c r="F23291" i="10"/>
  <c r="F23292" i="10"/>
  <c r="F23293" i="10"/>
  <c r="F23294" i="10"/>
  <c r="F23295" i="10"/>
  <c r="F23296" i="10"/>
  <c r="F23297" i="10"/>
  <c r="F23298" i="10"/>
  <c r="F23299" i="10"/>
  <c r="F23300" i="10"/>
  <c r="F23301" i="10"/>
  <c r="F23302" i="10"/>
  <c r="F23303" i="10"/>
  <c r="F23304" i="10"/>
  <c r="F23305" i="10"/>
  <c r="F23306" i="10"/>
  <c r="F23307" i="10"/>
  <c r="F23308" i="10"/>
  <c r="F23309" i="10"/>
  <c r="F23310" i="10"/>
  <c r="F23311" i="10"/>
  <c r="F23312" i="10"/>
  <c r="F23313" i="10"/>
  <c r="F23314" i="10"/>
  <c r="F23315" i="10"/>
  <c r="F23316" i="10"/>
  <c r="F23317" i="10"/>
  <c r="F23318" i="10"/>
  <c r="F23319" i="10"/>
  <c r="F23320" i="10"/>
  <c r="F23321" i="10"/>
  <c r="F23322" i="10"/>
  <c r="F23323" i="10"/>
  <c r="F23324" i="10"/>
  <c r="F23325" i="10"/>
  <c r="F23326" i="10"/>
  <c r="F23327" i="10"/>
  <c r="F23328" i="10"/>
  <c r="F23329" i="10"/>
  <c r="F23330" i="10"/>
  <c r="F23331" i="10"/>
  <c r="F23332" i="10"/>
  <c r="F23333" i="10"/>
  <c r="F23334" i="10"/>
  <c r="F23335" i="10"/>
  <c r="F23336" i="10"/>
  <c r="F23337" i="10"/>
  <c r="F23338" i="10"/>
  <c r="F23339" i="10"/>
  <c r="F23340" i="10"/>
  <c r="F23341" i="10"/>
  <c r="F23342" i="10"/>
  <c r="F23343" i="10"/>
  <c r="F23344" i="10"/>
  <c r="F23345" i="10"/>
  <c r="F23346" i="10"/>
  <c r="F23347" i="10"/>
  <c r="F23348" i="10"/>
  <c r="F23349" i="10"/>
  <c r="F23350" i="10"/>
  <c r="F23351" i="10"/>
  <c r="F23352" i="10"/>
  <c r="F23353" i="10"/>
  <c r="F23354" i="10"/>
  <c r="F23355" i="10"/>
  <c r="F23356" i="10"/>
  <c r="F23357" i="10"/>
  <c r="F23358" i="10"/>
  <c r="F23359" i="10"/>
  <c r="F23360" i="10"/>
  <c r="F23361" i="10"/>
  <c r="F23362" i="10"/>
  <c r="F23363" i="10"/>
  <c r="F23364" i="10"/>
  <c r="F23365" i="10"/>
  <c r="F23366" i="10"/>
  <c r="F23367" i="10"/>
  <c r="F23368" i="10"/>
  <c r="F23369" i="10"/>
  <c r="F23370" i="10"/>
  <c r="F23371" i="10"/>
  <c r="F23372" i="10"/>
  <c r="F23373" i="10"/>
  <c r="F23374" i="10"/>
  <c r="F23375" i="10"/>
  <c r="F23376" i="10"/>
  <c r="F23377" i="10"/>
  <c r="F23378" i="10"/>
  <c r="F23379" i="10"/>
  <c r="F23380" i="10"/>
  <c r="F23381" i="10"/>
  <c r="F23382" i="10"/>
  <c r="F23383" i="10"/>
  <c r="F23384" i="10"/>
  <c r="F23385" i="10"/>
  <c r="F23386" i="10"/>
  <c r="F23387" i="10"/>
  <c r="F23388" i="10"/>
  <c r="F23389" i="10"/>
  <c r="F23390" i="10"/>
  <c r="F23391" i="10"/>
  <c r="F23392" i="10"/>
  <c r="F23393" i="10"/>
  <c r="F23394" i="10"/>
  <c r="F23395" i="10"/>
  <c r="F23396" i="10"/>
  <c r="F23397" i="10"/>
  <c r="F23398" i="10"/>
  <c r="F23399" i="10"/>
  <c r="F23400" i="10"/>
  <c r="F23401" i="10"/>
  <c r="F23402" i="10"/>
  <c r="F23403" i="10"/>
  <c r="F23404" i="10"/>
  <c r="F23405" i="10"/>
  <c r="F23406" i="10"/>
  <c r="F23407" i="10"/>
  <c r="F23408" i="10"/>
  <c r="F23409" i="10"/>
  <c r="F23410" i="10"/>
  <c r="F23411" i="10"/>
  <c r="F23412" i="10"/>
  <c r="F23413" i="10"/>
  <c r="F23414" i="10"/>
  <c r="F23415" i="10"/>
  <c r="F23416" i="10"/>
  <c r="F23417" i="10"/>
  <c r="F23418" i="10"/>
  <c r="F23419" i="10"/>
  <c r="F23420" i="10"/>
  <c r="F23421" i="10"/>
  <c r="F23422" i="10"/>
  <c r="F23423" i="10"/>
  <c r="F23424" i="10"/>
  <c r="F23425" i="10"/>
  <c r="F23426" i="10"/>
  <c r="F23427" i="10"/>
  <c r="F23428" i="10"/>
  <c r="F23429" i="10"/>
  <c r="F23430" i="10"/>
  <c r="F23431" i="10"/>
  <c r="F23432" i="10"/>
  <c r="F23433" i="10"/>
  <c r="F23434" i="10"/>
  <c r="F23435" i="10"/>
  <c r="F23436" i="10"/>
  <c r="F23437" i="10"/>
  <c r="F23438" i="10"/>
  <c r="F23439" i="10"/>
  <c r="F23440" i="10"/>
  <c r="F23441" i="10"/>
  <c r="F23442" i="10"/>
  <c r="F23443" i="10"/>
  <c r="F23444" i="10"/>
  <c r="F23445" i="10"/>
  <c r="F23446" i="10"/>
  <c r="F23447" i="10"/>
  <c r="F23448" i="10"/>
  <c r="F23449" i="10"/>
  <c r="F23450" i="10"/>
  <c r="F23451" i="10"/>
  <c r="F23452" i="10"/>
  <c r="F23453" i="10"/>
  <c r="F23454" i="10"/>
  <c r="F23455" i="10"/>
  <c r="F23456" i="10"/>
  <c r="F23457" i="10"/>
  <c r="F23458" i="10"/>
  <c r="F23459" i="10"/>
  <c r="F23460" i="10"/>
  <c r="F23461" i="10"/>
  <c r="F23462" i="10"/>
  <c r="F23463" i="10"/>
  <c r="F23464" i="10"/>
  <c r="F23465" i="10"/>
  <c r="F23466" i="10"/>
  <c r="F23467" i="10"/>
  <c r="F23468" i="10"/>
  <c r="F23469" i="10"/>
  <c r="F23470" i="10"/>
  <c r="F23471" i="10"/>
  <c r="F23472" i="10"/>
  <c r="F23473" i="10"/>
  <c r="F23474" i="10"/>
  <c r="F23475" i="10"/>
  <c r="F23476" i="10"/>
  <c r="F23477" i="10"/>
  <c r="F23478" i="10"/>
  <c r="F23479" i="10"/>
  <c r="F23480" i="10"/>
  <c r="F23481" i="10"/>
  <c r="F23482" i="10"/>
  <c r="F23483" i="10"/>
  <c r="F23484" i="10"/>
  <c r="F23485" i="10"/>
  <c r="F23486" i="10"/>
  <c r="F23487" i="10"/>
  <c r="F23488" i="10"/>
  <c r="F23489" i="10"/>
  <c r="F23490" i="10"/>
  <c r="F23491" i="10"/>
  <c r="F23492" i="10"/>
  <c r="F23493" i="10"/>
  <c r="F23494" i="10"/>
  <c r="F23495" i="10"/>
  <c r="F23496" i="10"/>
  <c r="F23497" i="10"/>
  <c r="F23498" i="10"/>
  <c r="F23499" i="10"/>
  <c r="F23500" i="10"/>
  <c r="F23501" i="10"/>
  <c r="F23502" i="10"/>
  <c r="F23503" i="10"/>
  <c r="F23504" i="10"/>
  <c r="F23505" i="10"/>
  <c r="F23506" i="10"/>
  <c r="F23507" i="10"/>
  <c r="F23508" i="10"/>
  <c r="F23509" i="10"/>
  <c r="F23510" i="10"/>
  <c r="F23511" i="10"/>
  <c r="F23512" i="10"/>
  <c r="F23513" i="10"/>
  <c r="F23514" i="10"/>
  <c r="F23515" i="10"/>
  <c r="F23516" i="10"/>
  <c r="F23517" i="10"/>
  <c r="F23518" i="10"/>
  <c r="F23519" i="10"/>
  <c r="F23520" i="10"/>
  <c r="F23521" i="10"/>
  <c r="F23522" i="10"/>
  <c r="F23523" i="10"/>
  <c r="F23524" i="10"/>
  <c r="F23525" i="10"/>
  <c r="F23526" i="10"/>
  <c r="F23527" i="10"/>
  <c r="F23528" i="10"/>
  <c r="F23529" i="10"/>
  <c r="F23530" i="10"/>
  <c r="F23531" i="10"/>
  <c r="F23532" i="10"/>
  <c r="F23533" i="10"/>
  <c r="F23534" i="10"/>
  <c r="F23535" i="10"/>
  <c r="F23536" i="10"/>
  <c r="F23537" i="10"/>
  <c r="F23538" i="10"/>
  <c r="F23539" i="10"/>
  <c r="F23540" i="10"/>
  <c r="F23541" i="10"/>
  <c r="F23542" i="10"/>
  <c r="F23543" i="10"/>
  <c r="F23544" i="10"/>
  <c r="F23545" i="10"/>
  <c r="F23546" i="10"/>
  <c r="F23547" i="10"/>
  <c r="F23548" i="10"/>
  <c r="F23549" i="10"/>
  <c r="F23550" i="10"/>
  <c r="F23551" i="10"/>
  <c r="F23552" i="10"/>
  <c r="F23553" i="10"/>
  <c r="F23554" i="10"/>
  <c r="F23555" i="10"/>
  <c r="F23556" i="10"/>
  <c r="F23557" i="10"/>
  <c r="F23558" i="10"/>
  <c r="F23559" i="10"/>
  <c r="F23560" i="10"/>
  <c r="F23561" i="10"/>
  <c r="F23562" i="10"/>
  <c r="F23563" i="10"/>
  <c r="F23564" i="10"/>
  <c r="F23565" i="10"/>
  <c r="F23566" i="10"/>
  <c r="F23567" i="10"/>
  <c r="F23568" i="10"/>
  <c r="F23569" i="10"/>
  <c r="F23570" i="10"/>
  <c r="F23571" i="10"/>
  <c r="F23572" i="10"/>
  <c r="F23573" i="10"/>
  <c r="F23574" i="10"/>
  <c r="F23575" i="10"/>
  <c r="F23576" i="10"/>
  <c r="F23577" i="10"/>
  <c r="F23578" i="10"/>
  <c r="F23579" i="10"/>
  <c r="F23580" i="10"/>
  <c r="F23581" i="10"/>
  <c r="F23582" i="10"/>
  <c r="F23583" i="10"/>
  <c r="F23584" i="10"/>
  <c r="F23585" i="10"/>
  <c r="F23586" i="10"/>
  <c r="F23587" i="10"/>
  <c r="F23588" i="10"/>
  <c r="F23589" i="10"/>
  <c r="F23590" i="10"/>
  <c r="F23591" i="10"/>
  <c r="F23592" i="10"/>
  <c r="F23593" i="10"/>
  <c r="F23594" i="10"/>
  <c r="F23595" i="10"/>
  <c r="F23596" i="10"/>
  <c r="F23597" i="10"/>
  <c r="F23598" i="10"/>
  <c r="F23599" i="10"/>
  <c r="F23600" i="10"/>
  <c r="F23601" i="10"/>
  <c r="F23602" i="10"/>
  <c r="F23603" i="10"/>
  <c r="F23604" i="10"/>
  <c r="F23605" i="10"/>
  <c r="F23606" i="10"/>
  <c r="F23607" i="10"/>
  <c r="F23608" i="10"/>
  <c r="F23609" i="10"/>
  <c r="F23610" i="10"/>
  <c r="F23611" i="10"/>
  <c r="F23612" i="10"/>
  <c r="F23613" i="10"/>
  <c r="F23614" i="10"/>
  <c r="F23615" i="10"/>
  <c r="F23616" i="10"/>
  <c r="F23617" i="10"/>
  <c r="F23618" i="10"/>
  <c r="F23619" i="10"/>
  <c r="F23620" i="10"/>
  <c r="F23621" i="10"/>
  <c r="F23622" i="10"/>
  <c r="F23623" i="10"/>
  <c r="F23624" i="10"/>
  <c r="F23625" i="10"/>
  <c r="F23626" i="10"/>
  <c r="F23627" i="10"/>
  <c r="F23628" i="10"/>
  <c r="F23629" i="10"/>
  <c r="F23630" i="10"/>
  <c r="F23631" i="10"/>
  <c r="F23632" i="10"/>
  <c r="F23633" i="10"/>
  <c r="F23634" i="10"/>
  <c r="F23635" i="10"/>
  <c r="F23636" i="10"/>
  <c r="F23637" i="10"/>
  <c r="F23638" i="10"/>
  <c r="F23639" i="10"/>
  <c r="F23640" i="10"/>
  <c r="F23641" i="10"/>
  <c r="F23642" i="10"/>
  <c r="F23643" i="10"/>
  <c r="F23644" i="10"/>
  <c r="F23645" i="10"/>
  <c r="F23646" i="10"/>
  <c r="F23647" i="10"/>
  <c r="F23648" i="10"/>
  <c r="F23649" i="10"/>
  <c r="F23650" i="10"/>
  <c r="F23651" i="10"/>
  <c r="F23652" i="10"/>
  <c r="F23653" i="10"/>
  <c r="F23654" i="10"/>
  <c r="F23655" i="10"/>
  <c r="F23656" i="10"/>
  <c r="F23657" i="10"/>
  <c r="F23658" i="10"/>
  <c r="F23659" i="10"/>
  <c r="F23660" i="10"/>
  <c r="F23661" i="10"/>
  <c r="F23662" i="10"/>
  <c r="F23663" i="10"/>
  <c r="F23664" i="10"/>
  <c r="F23665" i="10"/>
  <c r="F23666" i="10"/>
  <c r="F23667" i="10"/>
  <c r="F23668" i="10"/>
  <c r="F23669" i="10"/>
  <c r="F23670" i="10"/>
  <c r="F23671" i="10"/>
  <c r="F23672" i="10"/>
  <c r="F23673" i="10"/>
  <c r="F23674" i="10"/>
  <c r="F23675" i="10"/>
  <c r="F23676" i="10"/>
  <c r="F23677" i="10"/>
  <c r="F23678" i="10"/>
  <c r="F23679" i="10"/>
  <c r="F23680" i="10"/>
  <c r="F23681" i="10"/>
  <c r="F23682" i="10"/>
  <c r="F23683" i="10"/>
  <c r="F23684" i="10"/>
  <c r="F23685" i="10"/>
  <c r="F23686" i="10"/>
  <c r="F23687" i="10"/>
  <c r="F23688" i="10"/>
  <c r="F23689" i="10"/>
  <c r="F23690" i="10"/>
  <c r="F23691" i="10"/>
  <c r="F23692" i="10"/>
  <c r="F23693" i="10"/>
  <c r="F23694" i="10"/>
  <c r="F23695" i="10"/>
  <c r="F23696" i="10"/>
  <c r="F23697" i="10"/>
  <c r="F23698" i="10"/>
  <c r="F23699" i="10"/>
  <c r="F23700" i="10"/>
  <c r="F23701" i="10"/>
  <c r="F23702" i="10"/>
  <c r="F23703" i="10"/>
  <c r="F23704" i="10"/>
  <c r="F23705" i="10"/>
  <c r="F23706" i="10"/>
  <c r="F23707" i="10"/>
  <c r="F23708" i="10"/>
  <c r="F23709" i="10"/>
  <c r="F23710" i="10"/>
  <c r="F23711" i="10"/>
  <c r="F23712" i="10"/>
  <c r="F23713" i="10"/>
  <c r="F23714" i="10"/>
  <c r="F23715" i="10"/>
  <c r="F23716" i="10"/>
  <c r="F23717" i="10"/>
  <c r="F23718" i="10"/>
  <c r="F23719" i="10"/>
  <c r="F23720" i="10"/>
  <c r="F23721" i="10"/>
  <c r="F23722" i="10"/>
  <c r="F23723" i="10"/>
  <c r="F23724" i="10"/>
  <c r="F23725" i="10"/>
  <c r="F23726" i="10"/>
  <c r="F23727" i="10"/>
  <c r="F23728" i="10"/>
  <c r="F23729" i="10"/>
  <c r="F23730" i="10"/>
  <c r="F23731" i="10"/>
  <c r="F23732" i="10"/>
  <c r="F23733" i="10"/>
  <c r="F23734" i="10"/>
  <c r="F23735" i="10"/>
  <c r="F23736" i="10"/>
  <c r="F23737" i="10"/>
  <c r="F23738" i="10"/>
  <c r="F23739" i="10"/>
  <c r="F23740" i="10"/>
  <c r="F23741" i="10"/>
  <c r="F23742" i="10"/>
  <c r="F23743" i="10"/>
  <c r="F23744" i="10"/>
  <c r="F23745" i="10"/>
  <c r="F23746" i="10"/>
  <c r="F23747" i="10"/>
  <c r="F23748" i="10"/>
  <c r="F23749" i="10"/>
  <c r="F23750" i="10"/>
  <c r="F23751" i="10"/>
  <c r="F23752" i="10"/>
  <c r="F23753" i="10"/>
  <c r="F23754" i="10"/>
  <c r="F23755" i="10"/>
  <c r="F23756" i="10"/>
  <c r="F23757" i="10"/>
  <c r="F23758" i="10"/>
  <c r="F23759" i="10"/>
  <c r="F23760" i="10"/>
  <c r="F23761" i="10"/>
  <c r="F23762" i="10"/>
  <c r="F23763" i="10"/>
  <c r="F23764" i="10"/>
  <c r="F23765" i="10"/>
  <c r="F23766" i="10"/>
  <c r="F23767" i="10"/>
  <c r="F23768" i="10"/>
  <c r="F23769" i="10"/>
  <c r="F23770" i="10"/>
  <c r="F23771" i="10"/>
  <c r="F23772" i="10"/>
  <c r="F23773" i="10"/>
  <c r="F23774" i="10"/>
  <c r="F23775" i="10"/>
  <c r="F23776" i="10"/>
  <c r="F23777" i="10"/>
  <c r="F23778" i="10"/>
  <c r="F23779" i="10"/>
  <c r="F23780" i="10"/>
  <c r="F23781" i="10"/>
  <c r="F23782" i="10"/>
  <c r="F23783" i="10"/>
  <c r="F23784" i="10"/>
  <c r="F23785" i="10"/>
  <c r="F23786" i="10"/>
  <c r="F23787" i="10"/>
  <c r="F23788" i="10"/>
  <c r="F23789" i="10"/>
  <c r="F23790" i="10"/>
  <c r="F23791" i="10"/>
  <c r="F23792" i="10"/>
  <c r="F23793" i="10"/>
  <c r="F23794" i="10"/>
  <c r="F23795" i="10"/>
  <c r="F23796" i="10"/>
  <c r="F23797" i="10"/>
  <c r="F23798" i="10"/>
  <c r="F23799" i="10"/>
  <c r="F23800" i="10"/>
  <c r="F23801" i="10"/>
  <c r="F23802" i="10"/>
  <c r="F23803" i="10"/>
  <c r="F23804" i="10"/>
  <c r="F23805" i="10"/>
  <c r="F23806" i="10"/>
  <c r="F23807" i="10"/>
  <c r="F23808" i="10"/>
  <c r="F23809" i="10"/>
  <c r="F23810" i="10"/>
  <c r="F23811" i="10"/>
  <c r="F23812" i="10"/>
  <c r="F23813" i="10"/>
  <c r="F23814" i="10"/>
  <c r="F23815" i="10"/>
  <c r="F23816" i="10"/>
  <c r="F23817" i="10"/>
  <c r="F23818" i="10"/>
  <c r="F23819" i="10"/>
  <c r="F23820" i="10"/>
  <c r="F23821" i="10"/>
  <c r="F23822" i="10"/>
  <c r="F23823" i="10"/>
  <c r="F23824" i="10"/>
  <c r="F23825" i="10"/>
  <c r="F23826" i="10"/>
  <c r="F23827" i="10"/>
  <c r="F23828" i="10"/>
  <c r="F23829" i="10"/>
  <c r="F23830" i="10"/>
  <c r="F23831" i="10"/>
  <c r="F23832" i="10"/>
  <c r="F23833" i="10"/>
  <c r="F23834" i="10"/>
  <c r="F23835" i="10"/>
  <c r="F23836" i="10"/>
  <c r="F23837" i="10"/>
  <c r="F23838" i="10"/>
  <c r="F23839" i="10"/>
  <c r="F23840" i="10"/>
  <c r="F23841" i="10"/>
  <c r="F23842" i="10"/>
  <c r="F23843" i="10"/>
  <c r="F23844" i="10"/>
  <c r="F23845" i="10"/>
  <c r="F23846" i="10"/>
  <c r="F23847" i="10"/>
  <c r="F23848" i="10"/>
  <c r="F23849" i="10"/>
  <c r="F23850" i="10"/>
  <c r="F23851" i="10"/>
  <c r="F23852" i="10"/>
  <c r="F23853" i="10"/>
  <c r="F23854" i="10"/>
  <c r="F23855" i="10"/>
  <c r="F23856" i="10"/>
  <c r="F23857" i="10"/>
  <c r="F23858" i="10"/>
  <c r="F23859" i="10"/>
  <c r="F23860" i="10"/>
  <c r="F23861" i="10"/>
  <c r="F23862" i="10"/>
  <c r="F23863" i="10"/>
  <c r="F23864" i="10"/>
  <c r="F23865" i="10"/>
  <c r="F23866" i="10"/>
  <c r="F23867" i="10"/>
  <c r="F23868" i="10"/>
  <c r="F23869" i="10"/>
  <c r="F23870" i="10"/>
  <c r="F23871" i="10"/>
  <c r="F23872" i="10"/>
  <c r="F23873" i="10"/>
  <c r="F23874" i="10"/>
  <c r="F23875" i="10"/>
  <c r="F23876" i="10"/>
  <c r="F23877" i="10"/>
  <c r="F23878" i="10"/>
  <c r="F23879" i="10"/>
  <c r="F23880" i="10"/>
  <c r="F23881" i="10"/>
  <c r="F23882" i="10"/>
  <c r="F23883" i="10"/>
  <c r="F23884" i="10"/>
  <c r="F23885" i="10"/>
  <c r="F23886" i="10"/>
  <c r="F23887" i="10"/>
  <c r="F23888" i="10"/>
  <c r="F23889" i="10"/>
  <c r="F23890" i="10"/>
  <c r="F23891" i="10"/>
  <c r="F23892" i="10"/>
  <c r="F23893" i="10"/>
  <c r="F23894" i="10"/>
  <c r="F23895" i="10"/>
  <c r="F23896" i="10"/>
  <c r="F23897" i="10"/>
  <c r="F23898" i="10"/>
  <c r="F23899" i="10"/>
  <c r="F23900" i="10"/>
  <c r="F23901" i="10"/>
  <c r="F23902" i="10"/>
  <c r="F23903" i="10"/>
  <c r="F23904" i="10"/>
  <c r="F23905" i="10"/>
  <c r="F23906" i="10"/>
  <c r="F23907" i="10"/>
  <c r="F23908" i="10"/>
  <c r="F23909" i="10"/>
  <c r="F23910" i="10"/>
  <c r="F23911" i="10"/>
  <c r="F23912" i="10"/>
  <c r="F23913" i="10"/>
  <c r="F23914" i="10"/>
  <c r="F23915" i="10"/>
  <c r="F23916" i="10"/>
  <c r="F23917" i="10"/>
  <c r="F23918" i="10"/>
  <c r="F23919" i="10"/>
  <c r="F23920" i="10"/>
  <c r="F23921" i="10"/>
  <c r="F23922" i="10"/>
  <c r="F23923" i="10"/>
  <c r="F23924" i="10"/>
  <c r="F23925" i="10"/>
  <c r="F23926" i="10"/>
  <c r="F23927" i="10"/>
  <c r="F23928" i="10"/>
  <c r="F23929" i="10"/>
  <c r="F23930" i="10"/>
  <c r="F23931" i="10"/>
  <c r="F23932" i="10"/>
  <c r="F23933" i="10"/>
  <c r="F23934" i="10"/>
  <c r="F23935" i="10"/>
  <c r="F23936" i="10"/>
  <c r="F23937" i="10"/>
  <c r="F23938" i="10"/>
  <c r="F23939" i="10"/>
  <c r="F23940" i="10"/>
  <c r="F23941" i="10"/>
  <c r="F23942" i="10"/>
  <c r="F23943" i="10"/>
  <c r="F23944" i="10"/>
  <c r="F23945" i="10"/>
  <c r="F23946" i="10"/>
  <c r="F23947" i="10"/>
  <c r="F23948" i="10"/>
  <c r="F23949" i="10"/>
  <c r="F23950" i="10"/>
  <c r="F23951" i="10"/>
  <c r="F23952" i="10"/>
  <c r="F23953" i="10"/>
  <c r="F23954" i="10"/>
  <c r="F23955" i="10"/>
  <c r="F23956" i="10"/>
  <c r="F23957" i="10"/>
  <c r="F23958" i="10"/>
  <c r="F23959" i="10"/>
  <c r="F23960" i="10"/>
  <c r="F23961" i="10"/>
  <c r="F23962" i="10"/>
  <c r="F23963" i="10"/>
  <c r="F23964" i="10"/>
  <c r="F23965" i="10"/>
  <c r="F23966" i="10"/>
  <c r="F23967" i="10"/>
  <c r="F23968" i="10"/>
  <c r="F23969" i="10"/>
  <c r="F23970" i="10"/>
  <c r="F23971" i="10"/>
  <c r="F23972" i="10"/>
  <c r="F23973" i="10"/>
  <c r="F23974" i="10"/>
  <c r="F23975" i="10"/>
  <c r="F23976" i="10"/>
  <c r="F23977" i="10"/>
  <c r="F23978" i="10"/>
  <c r="F23979" i="10"/>
  <c r="F23980" i="10"/>
  <c r="F23981" i="10"/>
  <c r="F23982" i="10"/>
  <c r="F23983" i="10"/>
  <c r="F23984" i="10"/>
  <c r="F23985" i="10"/>
  <c r="F23986" i="10"/>
  <c r="F23987" i="10"/>
  <c r="F23988" i="10"/>
  <c r="F23989" i="10"/>
  <c r="F23990" i="10"/>
  <c r="F23991" i="10"/>
  <c r="F23992" i="10"/>
  <c r="F23993" i="10"/>
  <c r="F23994" i="10"/>
  <c r="F23995" i="10"/>
  <c r="F23996" i="10"/>
  <c r="F23997" i="10"/>
  <c r="F23998" i="10"/>
  <c r="F23999" i="10"/>
  <c r="F24000" i="10"/>
  <c r="F24001" i="10"/>
  <c r="F24002" i="10"/>
  <c r="F24003" i="10"/>
  <c r="F24004" i="10"/>
  <c r="F24005" i="10"/>
  <c r="F24006" i="10"/>
  <c r="F24007" i="10"/>
  <c r="F24008" i="10"/>
  <c r="F24009" i="10"/>
  <c r="F24010" i="10"/>
  <c r="F24011" i="10"/>
  <c r="F24012" i="10"/>
  <c r="F24013" i="10"/>
  <c r="F24014" i="10"/>
  <c r="F24015" i="10"/>
  <c r="F24016" i="10"/>
  <c r="F24017" i="10"/>
  <c r="F24018" i="10"/>
  <c r="F24019" i="10"/>
  <c r="F24020" i="10"/>
  <c r="F24021" i="10"/>
  <c r="F24022" i="10"/>
  <c r="F24023" i="10"/>
  <c r="F24024" i="10"/>
  <c r="F24025" i="10"/>
  <c r="F24026" i="10"/>
  <c r="F24027" i="10"/>
  <c r="F24028" i="10"/>
  <c r="F24029" i="10"/>
  <c r="F24030" i="10"/>
  <c r="F24031" i="10"/>
  <c r="F24032" i="10"/>
  <c r="F24033" i="10"/>
  <c r="F24034" i="10"/>
  <c r="F24035" i="10"/>
  <c r="F24036" i="10"/>
  <c r="F24037" i="10"/>
  <c r="F24038" i="10"/>
  <c r="F24039" i="10"/>
  <c r="F24040" i="10"/>
  <c r="F24041" i="10"/>
  <c r="F24042" i="10"/>
  <c r="F24043" i="10"/>
  <c r="F24044" i="10"/>
  <c r="F24045" i="10"/>
  <c r="F24046" i="10"/>
  <c r="F24047" i="10"/>
  <c r="F24048" i="10"/>
  <c r="F24049" i="10"/>
  <c r="F24050" i="10"/>
  <c r="F24051" i="10"/>
  <c r="F24052" i="10"/>
  <c r="F24053" i="10"/>
  <c r="F24054" i="10"/>
  <c r="F24055" i="10"/>
  <c r="F24056" i="10"/>
  <c r="F24057" i="10"/>
  <c r="F24058" i="10"/>
  <c r="F24059" i="10"/>
  <c r="F24060" i="10"/>
  <c r="F24061" i="10"/>
  <c r="F24062" i="10"/>
  <c r="F24063" i="10"/>
  <c r="F24064" i="10"/>
  <c r="F24065" i="10"/>
  <c r="F24066" i="10"/>
  <c r="F24067" i="10"/>
  <c r="F24068" i="10"/>
  <c r="F24069" i="10"/>
  <c r="F24070" i="10"/>
  <c r="F24071" i="10"/>
  <c r="F24072" i="10"/>
  <c r="F24073" i="10"/>
  <c r="F24074" i="10"/>
  <c r="F24075" i="10"/>
  <c r="F24076" i="10"/>
  <c r="F24077" i="10"/>
  <c r="F24078" i="10"/>
  <c r="F24079" i="10"/>
  <c r="F24080" i="10"/>
  <c r="F24081" i="10"/>
  <c r="F24082" i="10"/>
  <c r="F24083" i="10"/>
  <c r="F24084" i="10"/>
  <c r="F24085" i="10"/>
  <c r="F24086" i="10"/>
  <c r="F24087" i="10"/>
  <c r="F24088" i="10"/>
  <c r="F24089" i="10"/>
  <c r="F24090" i="10"/>
  <c r="F24091" i="10"/>
  <c r="F24092" i="10"/>
  <c r="F24093" i="10"/>
  <c r="F24094" i="10"/>
  <c r="F24095" i="10"/>
  <c r="F24096" i="10"/>
  <c r="F24097" i="10"/>
  <c r="F24098" i="10"/>
  <c r="F24099" i="10"/>
  <c r="F24100" i="10"/>
  <c r="F24101" i="10"/>
  <c r="F24102" i="10"/>
  <c r="F24103" i="10"/>
  <c r="F24104" i="10"/>
  <c r="F24105" i="10"/>
  <c r="F24106" i="10"/>
  <c r="F24107" i="10"/>
  <c r="F24108" i="10"/>
  <c r="F24109" i="10"/>
  <c r="F24110" i="10"/>
  <c r="F24111" i="10"/>
  <c r="F24112" i="10"/>
  <c r="F24113" i="10"/>
  <c r="F24114" i="10"/>
  <c r="F24115" i="10"/>
  <c r="F24116" i="10"/>
  <c r="F24117" i="10"/>
  <c r="F24118" i="10"/>
  <c r="F24119" i="10"/>
  <c r="F24120" i="10"/>
  <c r="F24121" i="10"/>
  <c r="F24122" i="10"/>
  <c r="F24123" i="10"/>
  <c r="F24124" i="10"/>
  <c r="F24125" i="10"/>
  <c r="F24126" i="10"/>
  <c r="F24127" i="10"/>
  <c r="F24128" i="10"/>
  <c r="F24129" i="10"/>
  <c r="F24130" i="10"/>
  <c r="F24131" i="10"/>
  <c r="F24132" i="10"/>
  <c r="F24133" i="10"/>
  <c r="F24134" i="10"/>
  <c r="F24135" i="10"/>
  <c r="F24136" i="10"/>
  <c r="F24137" i="10"/>
  <c r="F24138" i="10"/>
  <c r="F24139" i="10"/>
  <c r="F24140" i="10"/>
  <c r="F24141" i="10"/>
  <c r="F24142" i="10"/>
  <c r="F24143" i="10"/>
  <c r="F24144" i="10"/>
  <c r="F24145" i="10"/>
  <c r="F24146" i="10"/>
  <c r="F24147" i="10"/>
  <c r="F24148" i="10"/>
  <c r="F24149" i="10"/>
  <c r="F24150" i="10"/>
  <c r="F24151" i="10"/>
  <c r="F24152" i="10"/>
  <c r="F24153" i="10"/>
  <c r="F24154" i="10"/>
  <c r="F24155" i="10"/>
  <c r="F24156" i="10"/>
  <c r="F24157" i="10"/>
  <c r="F24158" i="10"/>
  <c r="F24159" i="10"/>
  <c r="F24160" i="10"/>
  <c r="F24161" i="10"/>
  <c r="F24162" i="10"/>
  <c r="F24163" i="10"/>
  <c r="F24164" i="10"/>
  <c r="F24165" i="10"/>
  <c r="F24166" i="10"/>
  <c r="F24167" i="10"/>
  <c r="F24168" i="10"/>
  <c r="F24169" i="10"/>
  <c r="F24170" i="10"/>
  <c r="F24171" i="10"/>
  <c r="F24172" i="10"/>
  <c r="F24173" i="10"/>
  <c r="F24174" i="10"/>
  <c r="F24175" i="10"/>
  <c r="F24176" i="10"/>
  <c r="F24177" i="10"/>
  <c r="F24178" i="10"/>
  <c r="F24179" i="10"/>
  <c r="F24180" i="10"/>
  <c r="F24181" i="10"/>
  <c r="F24182" i="10"/>
  <c r="F24183" i="10"/>
  <c r="F24184" i="10"/>
  <c r="F24185" i="10"/>
  <c r="F24186" i="10"/>
  <c r="F24187" i="10"/>
  <c r="F24188" i="10"/>
  <c r="F24189" i="10"/>
  <c r="F24190" i="10"/>
  <c r="F24191" i="10"/>
  <c r="F24192" i="10"/>
  <c r="F24193" i="10"/>
  <c r="F24194" i="10"/>
  <c r="F24195" i="10"/>
  <c r="F24196" i="10"/>
  <c r="F24197" i="10"/>
  <c r="F24198" i="10"/>
  <c r="F24199" i="10"/>
  <c r="F24200" i="10"/>
  <c r="F24201" i="10"/>
  <c r="F24202" i="10"/>
  <c r="F24203" i="10"/>
  <c r="F24204" i="10"/>
  <c r="F24205" i="10"/>
  <c r="F24206" i="10"/>
  <c r="F24207" i="10"/>
  <c r="F24208" i="10"/>
  <c r="F24209" i="10"/>
  <c r="F24210" i="10"/>
  <c r="F24211" i="10"/>
  <c r="F24212" i="10"/>
  <c r="F24213" i="10"/>
  <c r="F24214" i="10"/>
  <c r="F24215" i="10"/>
  <c r="F24216" i="10"/>
  <c r="F24217" i="10"/>
  <c r="F24218" i="10"/>
  <c r="F24219" i="10"/>
  <c r="F24220" i="10"/>
  <c r="F24221" i="10"/>
  <c r="F24222" i="10"/>
  <c r="F24223" i="10"/>
  <c r="F24224" i="10"/>
  <c r="F24225" i="10"/>
  <c r="F24226" i="10"/>
  <c r="F24227" i="10"/>
  <c r="F24228" i="10"/>
  <c r="F24229" i="10"/>
  <c r="F24230" i="10"/>
  <c r="F24231" i="10"/>
  <c r="F24232" i="10"/>
  <c r="F24233" i="10"/>
  <c r="F24234" i="10"/>
  <c r="F24235" i="10"/>
  <c r="F24236" i="10"/>
  <c r="F24237" i="10"/>
  <c r="F24238" i="10"/>
  <c r="F24239" i="10"/>
  <c r="F24240" i="10"/>
  <c r="F24241" i="10"/>
  <c r="F24242" i="10"/>
  <c r="F24243" i="10"/>
  <c r="F24244" i="10"/>
  <c r="F24245" i="10"/>
  <c r="F24246" i="10"/>
  <c r="F24247" i="10"/>
  <c r="F24248" i="10"/>
  <c r="F24249" i="10"/>
  <c r="F24250" i="10"/>
  <c r="F24251" i="10"/>
  <c r="F24252" i="10"/>
  <c r="F24253" i="10"/>
  <c r="F24254" i="10"/>
  <c r="F24255" i="10"/>
  <c r="F24256" i="10"/>
  <c r="F24257" i="10"/>
  <c r="F24258" i="10"/>
  <c r="F24259" i="10"/>
  <c r="F24260" i="10"/>
  <c r="F24261" i="10"/>
  <c r="F24262" i="10"/>
  <c r="F24263" i="10"/>
  <c r="F24264" i="10"/>
  <c r="F24265" i="10"/>
  <c r="F24266" i="10"/>
  <c r="F24267" i="10"/>
  <c r="F24268" i="10"/>
  <c r="F24269" i="10"/>
  <c r="F24270" i="10"/>
  <c r="F24271" i="10"/>
  <c r="F24272" i="10"/>
  <c r="F24273" i="10"/>
  <c r="F24274" i="10"/>
  <c r="F24275" i="10"/>
  <c r="F24276" i="10"/>
  <c r="F24277" i="10"/>
  <c r="F24278" i="10"/>
  <c r="F24279" i="10"/>
  <c r="F24280" i="10"/>
  <c r="F24281" i="10"/>
  <c r="F24282" i="10"/>
  <c r="F24283" i="10"/>
  <c r="F24284" i="10"/>
  <c r="F24285" i="10"/>
  <c r="F24286" i="10"/>
  <c r="F24287" i="10"/>
  <c r="F24288" i="10"/>
  <c r="F24289" i="10"/>
  <c r="F24290" i="10"/>
  <c r="F24291" i="10"/>
  <c r="F24292" i="10"/>
  <c r="F24293" i="10"/>
  <c r="F24294" i="10"/>
  <c r="F24295" i="10"/>
  <c r="F24296" i="10"/>
  <c r="F24297" i="10"/>
  <c r="F24298" i="10"/>
  <c r="F24299" i="10"/>
  <c r="F24300" i="10"/>
  <c r="F24301" i="10"/>
  <c r="F24302" i="10"/>
  <c r="F24303" i="10"/>
  <c r="F24304" i="10"/>
  <c r="F24305" i="10"/>
  <c r="F24306" i="10"/>
  <c r="F24307" i="10"/>
  <c r="F24308" i="10"/>
  <c r="F24309" i="10"/>
  <c r="F24310" i="10"/>
  <c r="F24311" i="10"/>
  <c r="F24312" i="10"/>
  <c r="F24313" i="10"/>
  <c r="F24314" i="10"/>
  <c r="F24315" i="10"/>
  <c r="F24316" i="10"/>
  <c r="F24317" i="10"/>
  <c r="F24318" i="10"/>
  <c r="F24319" i="10"/>
  <c r="F24320" i="10"/>
  <c r="F24321" i="10"/>
  <c r="F24322" i="10"/>
  <c r="F24323" i="10"/>
  <c r="F24324" i="10"/>
  <c r="F24325" i="10"/>
  <c r="F24326" i="10"/>
  <c r="F24327" i="10"/>
  <c r="F24328" i="10"/>
  <c r="F24329" i="10"/>
  <c r="F24330" i="10"/>
  <c r="F24331" i="10"/>
  <c r="F24332" i="10"/>
  <c r="F24333" i="10"/>
  <c r="F24334" i="10"/>
  <c r="F24335" i="10"/>
  <c r="F24336" i="10"/>
  <c r="F24337" i="10"/>
  <c r="F24338" i="10"/>
  <c r="F24339" i="10"/>
  <c r="F24340" i="10"/>
  <c r="F24341" i="10"/>
  <c r="F24342" i="10"/>
  <c r="F24343" i="10"/>
  <c r="F24344" i="10"/>
  <c r="F24345" i="10"/>
  <c r="F24346" i="10"/>
  <c r="F24347" i="10"/>
  <c r="F24348" i="10"/>
  <c r="F24349" i="10"/>
  <c r="F24350" i="10"/>
  <c r="F24351" i="10"/>
  <c r="F24352" i="10"/>
  <c r="F24353" i="10"/>
  <c r="F24354" i="10"/>
  <c r="F24355" i="10"/>
  <c r="F24356" i="10"/>
  <c r="F24357" i="10"/>
  <c r="F24358" i="10"/>
  <c r="F24359" i="10"/>
  <c r="F24360" i="10"/>
  <c r="F24361" i="10"/>
  <c r="F24362" i="10"/>
  <c r="F24363" i="10"/>
  <c r="F24364" i="10"/>
  <c r="F24365" i="10"/>
  <c r="F24366" i="10"/>
  <c r="F24367" i="10"/>
  <c r="F24368" i="10"/>
  <c r="F24369" i="10"/>
  <c r="F24370" i="10"/>
  <c r="F24371" i="10"/>
  <c r="F24372" i="10"/>
  <c r="F24373" i="10"/>
  <c r="F24374" i="10"/>
  <c r="F24375" i="10"/>
  <c r="F24376" i="10"/>
  <c r="F24377" i="10"/>
  <c r="F24378" i="10"/>
  <c r="F24379" i="10"/>
  <c r="F24380" i="10"/>
  <c r="F24381" i="10"/>
  <c r="F24382" i="10"/>
  <c r="F24383" i="10"/>
  <c r="F24384" i="10"/>
  <c r="F24385" i="10"/>
  <c r="F24386" i="10"/>
  <c r="F24387" i="10"/>
  <c r="F24388" i="10"/>
  <c r="F24389" i="10"/>
  <c r="F24390" i="10"/>
  <c r="F24391" i="10"/>
  <c r="F24392" i="10"/>
  <c r="F24393" i="10"/>
  <c r="F24394" i="10"/>
  <c r="F24395" i="10"/>
  <c r="F24396" i="10"/>
  <c r="F24397" i="10"/>
  <c r="F24398" i="10"/>
  <c r="F24399" i="10"/>
  <c r="F24400" i="10"/>
  <c r="F24401" i="10"/>
  <c r="F24402" i="10"/>
  <c r="F24403" i="10"/>
  <c r="F24404" i="10"/>
  <c r="F24405" i="10"/>
  <c r="F24406" i="10"/>
  <c r="F24407" i="10"/>
  <c r="F24408" i="10"/>
  <c r="F24409" i="10"/>
  <c r="F24410" i="10"/>
  <c r="F24411" i="10"/>
  <c r="F24412" i="10"/>
  <c r="F24413" i="10"/>
  <c r="F24414" i="10"/>
  <c r="F24415" i="10"/>
  <c r="F24416" i="10"/>
  <c r="F24417" i="10"/>
  <c r="F24418" i="10"/>
  <c r="F24419" i="10"/>
  <c r="F24420" i="10"/>
  <c r="F24421" i="10"/>
  <c r="F24422" i="10"/>
  <c r="F24423" i="10"/>
  <c r="F24424" i="10"/>
  <c r="F24425" i="10"/>
  <c r="F24426" i="10"/>
  <c r="F24427" i="10"/>
  <c r="F24428" i="10"/>
  <c r="F24429" i="10"/>
  <c r="F24430" i="10"/>
  <c r="F24431" i="10"/>
  <c r="F24432" i="10"/>
  <c r="F24433" i="10"/>
  <c r="F24434" i="10"/>
  <c r="F24435" i="10"/>
  <c r="F24436" i="10"/>
  <c r="F24437" i="10"/>
  <c r="F24438" i="10"/>
  <c r="F24439" i="10"/>
  <c r="F24440" i="10"/>
  <c r="F24441" i="10"/>
  <c r="F24442" i="10"/>
  <c r="F24443" i="10"/>
  <c r="F24444" i="10"/>
  <c r="F24445" i="10"/>
  <c r="F24446" i="10"/>
  <c r="F24447" i="10"/>
  <c r="F24448" i="10"/>
  <c r="F24449" i="10"/>
  <c r="F24450" i="10"/>
  <c r="F24451" i="10"/>
  <c r="F24452" i="10"/>
  <c r="F24453" i="10"/>
  <c r="F24454" i="10"/>
  <c r="F24455" i="10"/>
  <c r="F24456" i="10"/>
  <c r="F24457" i="10"/>
  <c r="F24458" i="10"/>
  <c r="F24459" i="10"/>
  <c r="F24460" i="10"/>
  <c r="F24461" i="10"/>
  <c r="F24462" i="10"/>
  <c r="F24463" i="10"/>
  <c r="F24464" i="10"/>
  <c r="F24465" i="10"/>
  <c r="F24466" i="10"/>
  <c r="F24467" i="10"/>
  <c r="F24468" i="10"/>
  <c r="F24469" i="10"/>
  <c r="F24470" i="10"/>
  <c r="F24471" i="10"/>
  <c r="F24472" i="10"/>
  <c r="F24473" i="10"/>
  <c r="F24474" i="10"/>
  <c r="F24475" i="10"/>
  <c r="F24476" i="10"/>
  <c r="F24477" i="10"/>
  <c r="F24478" i="10"/>
  <c r="F24479" i="10"/>
  <c r="F24480" i="10"/>
  <c r="F24481" i="10"/>
  <c r="F24482" i="10"/>
  <c r="F24483" i="10"/>
  <c r="F24484" i="10"/>
  <c r="F24485" i="10"/>
  <c r="F24486" i="10"/>
  <c r="F24487" i="10"/>
  <c r="F24488" i="10"/>
  <c r="F24489" i="10"/>
  <c r="F24490" i="10"/>
  <c r="F24491" i="10"/>
  <c r="F24492" i="10"/>
  <c r="F24493" i="10"/>
  <c r="F24494" i="10"/>
  <c r="F24495" i="10"/>
  <c r="F24496" i="10"/>
  <c r="F24497" i="10"/>
  <c r="F24498" i="10"/>
  <c r="F24499" i="10"/>
  <c r="F24500" i="10"/>
  <c r="F24501" i="10"/>
  <c r="F24502" i="10"/>
  <c r="F24503" i="10"/>
  <c r="F24504" i="10"/>
  <c r="F24505" i="10"/>
  <c r="F24506" i="10"/>
  <c r="F24507" i="10"/>
  <c r="F24508" i="10"/>
  <c r="F24509" i="10"/>
  <c r="F24510" i="10"/>
  <c r="F24511" i="10"/>
  <c r="F24512" i="10"/>
  <c r="F24513" i="10"/>
  <c r="F24514" i="10"/>
  <c r="F24515" i="10"/>
  <c r="F24516" i="10"/>
  <c r="F24517" i="10"/>
  <c r="F24518" i="10"/>
  <c r="F24519" i="10"/>
  <c r="F24520" i="10"/>
  <c r="F24521" i="10"/>
  <c r="F24522" i="10"/>
  <c r="F24523" i="10"/>
  <c r="F24524" i="10"/>
  <c r="F24525" i="10"/>
  <c r="F24526" i="10"/>
  <c r="F24527" i="10"/>
  <c r="F24528" i="10"/>
  <c r="F24529" i="10"/>
  <c r="F24530" i="10"/>
  <c r="F24531" i="10"/>
  <c r="F24532" i="10"/>
  <c r="F24533" i="10"/>
  <c r="F24534" i="10"/>
  <c r="F24535" i="10"/>
  <c r="F24536" i="10"/>
  <c r="F24537" i="10"/>
  <c r="F24538" i="10"/>
  <c r="F24539" i="10"/>
  <c r="F24540" i="10"/>
  <c r="F24541" i="10"/>
  <c r="F24542" i="10"/>
  <c r="F24543" i="10"/>
  <c r="F24544" i="10"/>
  <c r="F24545" i="10"/>
  <c r="F24546" i="10"/>
  <c r="F24547" i="10"/>
  <c r="F24548" i="10"/>
  <c r="F24549" i="10"/>
  <c r="F24550" i="10"/>
  <c r="F24551" i="10"/>
  <c r="F24552" i="10"/>
  <c r="F24553" i="10"/>
  <c r="F24554" i="10"/>
  <c r="F24555" i="10"/>
  <c r="F24556" i="10"/>
  <c r="F24557" i="10"/>
  <c r="F24558" i="10"/>
  <c r="F24559" i="10"/>
  <c r="F24560" i="10"/>
  <c r="F24561" i="10"/>
  <c r="F24562" i="10"/>
  <c r="F24563" i="10"/>
  <c r="F24564" i="10"/>
  <c r="F24565" i="10"/>
  <c r="F24566" i="10"/>
  <c r="F24567" i="10"/>
  <c r="F24568" i="10"/>
  <c r="F24569" i="10"/>
  <c r="F24570" i="10"/>
  <c r="F24571" i="10"/>
  <c r="F24572" i="10"/>
  <c r="F24573" i="10"/>
  <c r="F24574" i="10"/>
  <c r="F24575" i="10"/>
  <c r="F24576" i="10"/>
  <c r="F24577" i="10"/>
  <c r="F24578" i="10"/>
  <c r="F24579" i="10"/>
  <c r="F24580" i="10"/>
  <c r="F24581" i="10"/>
  <c r="F24582" i="10"/>
  <c r="F24583" i="10"/>
  <c r="F24584" i="10"/>
  <c r="F24585" i="10"/>
  <c r="F24586" i="10"/>
  <c r="F24587" i="10"/>
  <c r="F24588" i="10"/>
  <c r="F24589" i="10"/>
  <c r="F24590" i="10"/>
  <c r="F24591" i="10"/>
  <c r="F24592" i="10"/>
  <c r="F24593" i="10"/>
  <c r="F24594" i="10"/>
  <c r="F24595" i="10"/>
  <c r="F24596" i="10"/>
  <c r="F24597" i="10"/>
  <c r="F24598" i="10"/>
  <c r="F24599" i="10"/>
  <c r="F24600" i="10"/>
  <c r="F24601" i="10"/>
  <c r="F24602" i="10"/>
  <c r="F24603" i="10"/>
  <c r="F24604" i="10"/>
  <c r="F24605" i="10"/>
  <c r="F24606" i="10"/>
  <c r="F24607" i="10"/>
  <c r="F24608" i="10"/>
  <c r="F24609" i="10"/>
  <c r="F24610" i="10"/>
  <c r="F24611" i="10"/>
  <c r="F24612" i="10"/>
  <c r="F24613" i="10"/>
  <c r="F24614" i="10"/>
  <c r="F24615" i="10"/>
  <c r="F24616" i="10"/>
  <c r="F24617" i="10"/>
  <c r="F24618" i="10"/>
  <c r="F24619" i="10"/>
  <c r="F24620" i="10"/>
  <c r="F24621" i="10"/>
  <c r="F24622" i="10"/>
  <c r="F24623" i="10"/>
  <c r="F24624" i="10"/>
  <c r="F24625" i="10"/>
  <c r="F24626" i="10"/>
  <c r="F24627" i="10"/>
  <c r="F24628" i="10"/>
  <c r="F24629" i="10"/>
  <c r="F24630" i="10"/>
  <c r="F24631" i="10"/>
  <c r="F24632" i="10"/>
  <c r="F24633" i="10"/>
  <c r="F24634" i="10"/>
  <c r="F24635" i="10"/>
  <c r="F24636" i="10"/>
  <c r="F24637" i="10"/>
  <c r="F24638" i="10"/>
  <c r="F24639" i="10"/>
  <c r="F24640" i="10"/>
  <c r="F24641" i="10"/>
  <c r="F24642" i="10"/>
  <c r="F24643" i="10"/>
  <c r="F24644" i="10"/>
  <c r="F24645" i="10"/>
  <c r="F24646" i="10"/>
  <c r="F24647" i="10"/>
  <c r="F24648" i="10"/>
  <c r="F24649" i="10"/>
  <c r="F24650" i="10"/>
  <c r="F24651" i="10"/>
  <c r="F24652" i="10"/>
  <c r="F24653" i="10"/>
  <c r="F24654" i="10"/>
  <c r="F24655" i="10"/>
  <c r="F24656" i="10"/>
  <c r="F24657" i="10"/>
  <c r="F24658" i="10"/>
  <c r="F24659" i="10"/>
  <c r="F24660" i="10"/>
  <c r="F24661" i="10"/>
  <c r="F24662" i="10"/>
  <c r="F24663" i="10"/>
  <c r="F24664" i="10"/>
  <c r="F24665" i="10"/>
  <c r="F24666" i="10"/>
  <c r="F24667" i="10"/>
  <c r="F24668" i="10"/>
  <c r="F24669" i="10"/>
  <c r="F24670" i="10"/>
  <c r="F24671" i="10"/>
  <c r="F24672" i="10"/>
  <c r="F24673" i="10"/>
  <c r="F24674" i="10"/>
  <c r="F24675" i="10"/>
  <c r="F24676" i="10"/>
  <c r="F24677" i="10"/>
  <c r="F24678" i="10"/>
  <c r="F24679" i="10"/>
  <c r="F24680" i="10"/>
  <c r="F24681" i="10"/>
  <c r="F24682" i="10"/>
  <c r="F24683" i="10"/>
  <c r="F24684" i="10"/>
  <c r="F24685" i="10"/>
  <c r="F24686" i="10"/>
  <c r="F24687" i="10"/>
  <c r="F24688" i="10"/>
  <c r="F24689" i="10"/>
  <c r="F24690" i="10"/>
  <c r="F24691" i="10"/>
  <c r="F24692" i="10"/>
  <c r="F24693" i="10"/>
  <c r="F24694" i="10"/>
  <c r="F24695" i="10"/>
  <c r="F24696" i="10"/>
  <c r="F24697" i="10"/>
  <c r="F24698" i="10"/>
  <c r="F24699" i="10"/>
  <c r="F24700" i="10"/>
  <c r="F24701" i="10"/>
  <c r="F24702" i="10"/>
  <c r="F24703" i="10"/>
  <c r="F24704" i="10"/>
  <c r="F24705" i="10"/>
  <c r="F24706" i="10"/>
  <c r="F24707" i="10"/>
  <c r="F24708" i="10"/>
  <c r="F24709" i="10"/>
  <c r="F24710" i="10"/>
  <c r="F24711" i="10"/>
  <c r="F24712" i="10"/>
  <c r="F24713" i="10"/>
  <c r="F24714" i="10"/>
  <c r="F24715" i="10"/>
  <c r="F24716" i="10"/>
  <c r="F24717" i="10"/>
  <c r="F24718" i="10"/>
  <c r="F24719" i="10"/>
  <c r="F24720" i="10"/>
  <c r="F24721" i="10"/>
  <c r="F24722" i="10"/>
  <c r="F24723" i="10"/>
  <c r="F24724" i="10"/>
  <c r="F24725" i="10"/>
  <c r="F24726" i="10"/>
  <c r="F24727" i="10"/>
  <c r="F24728" i="10"/>
  <c r="F24729" i="10"/>
  <c r="F24730" i="10"/>
  <c r="F24731" i="10"/>
  <c r="F24732" i="10"/>
  <c r="F24733" i="10"/>
  <c r="F24734" i="10"/>
  <c r="F24735" i="10"/>
  <c r="F24736" i="10"/>
  <c r="F24737" i="10"/>
  <c r="F24738" i="10"/>
  <c r="F24739" i="10"/>
  <c r="F24740" i="10"/>
  <c r="F24741" i="10"/>
  <c r="F24742" i="10"/>
  <c r="F24743" i="10"/>
  <c r="F24744" i="10"/>
  <c r="F24745" i="10"/>
  <c r="F24746" i="10"/>
  <c r="F24747" i="10"/>
  <c r="F24748" i="10"/>
  <c r="F24749" i="10"/>
  <c r="F24750" i="10"/>
  <c r="F24751" i="10"/>
  <c r="F24752" i="10"/>
  <c r="F24753" i="10"/>
  <c r="F24754" i="10"/>
  <c r="F24755" i="10"/>
  <c r="F24756" i="10"/>
  <c r="F24757" i="10"/>
  <c r="F24758" i="10"/>
  <c r="F24759" i="10"/>
  <c r="F24760" i="10"/>
  <c r="F24761" i="10"/>
  <c r="F24762" i="10"/>
  <c r="F24763" i="10"/>
  <c r="F24764" i="10"/>
  <c r="F24765" i="10"/>
  <c r="F24766" i="10"/>
  <c r="F24767" i="10"/>
  <c r="F24768" i="10"/>
  <c r="F24769" i="10"/>
  <c r="F24770" i="10"/>
  <c r="F24771" i="10"/>
  <c r="F24772" i="10"/>
  <c r="F24773" i="10"/>
  <c r="F24774" i="10"/>
  <c r="F24775" i="10"/>
  <c r="F24776" i="10"/>
  <c r="F24777" i="10"/>
  <c r="F24778" i="10"/>
  <c r="F24779" i="10"/>
  <c r="F24780" i="10"/>
  <c r="F24781" i="10"/>
  <c r="F24782" i="10"/>
  <c r="F24783" i="10"/>
  <c r="F24784" i="10"/>
  <c r="F24785" i="10"/>
  <c r="F24786" i="10"/>
  <c r="F24787" i="10"/>
  <c r="F24788" i="10"/>
  <c r="F24789" i="10"/>
  <c r="F24790" i="10"/>
  <c r="F24791" i="10"/>
  <c r="F24792" i="10"/>
  <c r="F24793" i="10"/>
  <c r="F24794" i="10"/>
  <c r="F24795" i="10"/>
  <c r="F24796" i="10"/>
  <c r="F24797" i="10"/>
  <c r="F24798" i="10"/>
  <c r="F24799" i="10"/>
  <c r="F24800" i="10"/>
  <c r="F24801" i="10"/>
  <c r="F24802" i="10"/>
  <c r="F24803" i="10"/>
  <c r="F24804" i="10"/>
  <c r="F24805" i="10"/>
  <c r="F24806" i="10"/>
  <c r="F24807" i="10"/>
  <c r="F24808" i="10"/>
  <c r="F24809" i="10"/>
  <c r="F24810" i="10"/>
  <c r="F24811" i="10"/>
  <c r="F24812" i="10"/>
  <c r="F24813" i="10"/>
  <c r="F24814" i="10"/>
  <c r="F24815" i="10"/>
  <c r="F24816" i="10"/>
  <c r="F24817" i="10"/>
  <c r="F24818" i="10"/>
  <c r="F24819" i="10"/>
  <c r="F24820" i="10"/>
  <c r="F24821" i="10"/>
  <c r="F24822" i="10"/>
  <c r="F24823" i="10"/>
  <c r="F24824" i="10"/>
  <c r="F24825" i="10"/>
  <c r="F24826" i="10"/>
  <c r="F24827" i="10"/>
  <c r="F24828" i="10"/>
  <c r="F24829" i="10"/>
  <c r="F24830" i="10"/>
  <c r="F24831" i="10"/>
  <c r="F24832" i="10"/>
  <c r="F24833" i="10"/>
  <c r="F24834" i="10"/>
  <c r="F24835" i="10"/>
  <c r="F24836" i="10"/>
  <c r="F24837" i="10"/>
  <c r="F24838" i="10"/>
  <c r="F24839" i="10"/>
  <c r="F24840" i="10"/>
  <c r="F24841" i="10"/>
  <c r="F24842" i="10"/>
  <c r="F24843" i="10"/>
  <c r="F24844" i="10"/>
  <c r="F24845" i="10"/>
  <c r="F24846" i="10"/>
  <c r="F24847" i="10"/>
  <c r="F24848" i="10"/>
  <c r="F24849" i="10"/>
  <c r="F24850" i="10"/>
  <c r="F24851" i="10"/>
  <c r="F24852" i="10"/>
  <c r="F24853" i="10"/>
  <c r="F24854" i="10"/>
  <c r="F24855" i="10"/>
  <c r="F24856" i="10"/>
  <c r="F24857" i="10"/>
  <c r="F24858" i="10"/>
  <c r="F24859" i="10"/>
  <c r="F24860" i="10"/>
  <c r="F24861" i="10"/>
  <c r="F24862" i="10"/>
  <c r="F24863" i="10"/>
  <c r="F24864" i="10"/>
  <c r="F24865" i="10"/>
  <c r="F24866" i="10"/>
  <c r="F24867" i="10"/>
  <c r="F24868" i="10"/>
  <c r="F24869" i="10"/>
  <c r="F24870" i="10"/>
  <c r="F24871" i="10"/>
  <c r="F24872" i="10"/>
  <c r="F24873" i="10"/>
  <c r="F24874" i="10"/>
  <c r="F24875" i="10"/>
  <c r="F24876" i="10"/>
  <c r="F24877" i="10"/>
  <c r="F24878" i="10"/>
  <c r="F24879" i="10"/>
  <c r="F24880" i="10"/>
  <c r="F24881" i="10"/>
  <c r="F24882" i="10"/>
  <c r="F24883" i="10"/>
  <c r="F24884" i="10"/>
  <c r="F24885" i="10"/>
  <c r="F24886" i="10"/>
  <c r="F24887" i="10"/>
  <c r="F24888" i="10"/>
  <c r="F24889" i="10"/>
  <c r="F24890" i="10"/>
  <c r="F24891" i="10"/>
  <c r="F24892" i="10"/>
  <c r="F24893" i="10"/>
  <c r="F24894" i="10"/>
  <c r="F24895" i="10"/>
  <c r="F24896" i="10"/>
  <c r="F24897" i="10"/>
  <c r="F24898" i="10"/>
  <c r="F24899" i="10"/>
  <c r="F24900" i="10"/>
  <c r="F24901" i="10"/>
  <c r="F24902" i="10"/>
  <c r="F24903" i="10"/>
  <c r="F24904" i="10"/>
  <c r="F24905" i="10"/>
  <c r="F24906" i="10"/>
  <c r="F24907" i="10"/>
  <c r="F24908" i="10"/>
  <c r="F24909" i="10"/>
  <c r="F24910" i="10"/>
  <c r="F24911" i="10"/>
  <c r="F24912" i="10"/>
  <c r="F24913" i="10"/>
  <c r="F24914" i="10"/>
  <c r="F24915" i="10"/>
  <c r="F24916" i="10"/>
  <c r="F24917" i="10"/>
  <c r="F24918" i="10"/>
  <c r="F24919" i="10"/>
  <c r="F24920" i="10"/>
  <c r="F24921" i="10"/>
  <c r="F24922" i="10"/>
  <c r="F24923" i="10"/>
  <c r="F24924" i="10"/>
  <c r="F24925" i="10"/>
  <c r="F24926" i="10"/>
  <c r="F24927" i="10"/>
  <c r="F24928" i="10"/>
  <c r="F24929" i="10"/>
  <c r="F24930" i="10"/>
  <c r="F24931" i="10"/>
  <c r="F24932" i="10"/>
  <c r="F24933" i="10"/>
  <c r="F24934" i="10"/>
  <c r="F24935" i="10"/>
  <c r="F24936" i="10"/>
  <c r="F24937" i="10"/>
  <c r="F24938" i="10"/>
  <c r="F24939" i="10"/>
  <c r="F24940" i="10"/>
  <c r="F24941" i="10"/>
  <c r="F24942" i="10"/>
  <c r="F24943" i="10"/>
  <c r="F24944" i="10"/>
  <c r="F24945" i="10"/>
  <c r="F24946" i="10"/>
  <c r="F24947" i="10"/>
  <c r="F24948" i="10"/>
  <c r="F24949" i="10"/>
  <c r="F24950" i="10"/>
  <c r="F24951" i="10"/>
  <c r="F24952" i="10"/>
  <c r="F24953" i="10"/>
  <c r="F24954" i="10"/>
  <c r="F24955" i="10"/>
  <c r="F24956" i="10"/>
  <c r="F24957" i="10"/>
  <c r="F24958" i="10"/>
  <c r="F24959" i="10"/>
  <c r="F24960" i="10"/>
  <c r="F24961" i="10"/>
  <c r="F24962" i="10"/>
  <c r="F24963" i="10"/>
  <c r="F24964" i="10"/>
  <c r="F24965" i="10"/>
  <c r="F24966" i="10"/>
  <c r="F24967" i="10"/>
  <c r="F24968" i="10"/>
  <c r="F24969" i="10"/>
  <c r="F24970" i="10"/>
  <c r="F24971" i="10"/>
  <c r="F24972" i="10"/>
  <c r="F24973" i="10"/>
  <c r="F24974" i="10"/>
  <c r="F24975" i="10"/>
  <c r="F24976" i="10"/>
  <c r="F24977" i="10"/>
  <c r="F24978" i="10"/>
  <c r="F24979" i="10"/>
  <c r="F24980" i="10"/>
  <c r="F24981" i="10"/>
  <c r="F24982" i="10"/>
  <c r="F24983" i="10"/>
  <c r="F24984" i="10"/>
  <c r="F24985" i="10"/>
  <c r="F24986" i="10"/>
  <c r="F24987" i="10"/>
  <c r="F24988" i="10"/>
  <c r="F24989" i="10"/>
  <c r="F24990" i="10"/>
  <c r="F24991" i="10"/>
  <c r="F24992" i="10"/>
  <c r="F24993" i="10"/>
  <c r="F24994" i="10"/>
  <c r="F24995" i="10"/>
  <c r="F24996" i="10"/>
  <c r="F24997" i="10"/>
  <c r="F24998" i="10"/>
  <c r="F24999" i="10"/>
  <c r="F25000" i="10"/>
  <c r="F25001" i="10"/>
  <c r="F25002" i="10"/>
  <c r="F25003" i="10"/>
  <c r="F25004" i="10"/>
  <c r="F25005" i="10"/>
  <c r="F25006" i="10"/>
  <c r="F25007" i="10"/>
  <c r="F25008" i="10"/>
  <c r="F25009" i="10"/>
  <c r="F25010" i="10"/>
  <c r="F25011" i="10"/>
  <c r="F25012" i="10"/>
  <c r="F25013" i="10"/>
  <c r="F25014" i="10"/>
  <c r="F25015" i="10"/>
  <c r="F25016" i="10"/>
  <c r="F25017" i="10"/>
  <c r="F25018" i="10"/>
  <c r="F25019" i="10"/>
  <c r="F25020" i="10"/>
  <c r="F25021" i="10"/>
  <c r="F25022" i="10"/>
  <c r="F25023" i="10"/>
  <c r="F25024" i="10"/>
  <c r="F25025" i="10"/>
  <c r="F25026" i="10"/>
  <c r="F25027" i="10"/>
  <c r="F25028" i="10"/>
  <c r="F25029" i="10"/>
  <c r="F25030" i="10"/>
  <c r="F25031" i="10"/>
  <c r="F25032" i="10"/>
  <c r="F25033" i="10"/>
  <c r="F25034" i="10"/>
  <c r="F25035" i="10"/>
  <c r="F25036" i="10"/>
  <c r="F25037" i="10"/>
  <c r="F25038" i="10"/>
  <c r="F25039" i="10"/>
  <c r="F25040" i="10"/>
  <c r="F25041" i="10"/>
  <c r="F25042" i="10"/>
  <c r="F25043" i="10"/>
  <c r="F25044" i="10"/>
  <c r="F25045" i="10"/>
  <c r="F25046" i="10"/>
  <c r="F25047" i="10"/>
  <c r="F25048" i="10"/>
  <c r="F25049" i="10"/>
  <c r="F25050" i="10"/>
  <c r="F25051" i="10"/>
  <c r="F25052" i="10"/>
  <c r="F25053" i="10"/>
  <c r="F25054" i="10"/>
  <c r="F25055" i="10"/>
  <c r="F25056" i="10"/>
  <c r="F25057" i="10"/>
  <c r="F25058" i="10"/>
  <c r="F25059" i="10"/>
  <c r="F25060" i="10"/>
  <c r="F25061" i="10"/>
  <c r="F25062" i="10"/>
  <c r="F25063" i="10"/>
  <c r="F25064" i="10"/>
  <c r="F25065" i="10"/>
  <c r="F25066" i="10"/>
  <c r="F25067" i="10"/>
  <c r="F25068" i="10"/>
  <c r="F25069" i="10"/>
  <c r="F25070" i="10"/>
  <c r="F25071" i="10"/>
  <c r="F25072" i="10"/>
  <c r="F25073" i="10"/>
  <c r="F25074" i="10"/>
  <c r="F25075" i="10"/>
  <c r="F25076" i="10"/>
  <c r="F25077" i="10"/>
  <c r="F25078" i="10"/>
  <c r="F25079" i="10"/>
  <c r="F25080" i="10"/>
  <c r="F25081" i="10"/>
  <c r="F25082" i="10"/>
  <c r="F25083" i="10"/>
  <c r="F25084" i="10"/>
  <c r="F25085" i="10"/>
  <c r="F25086" i="10"/>
  <c r="F25087" i="10"/>
  <c r="F25088" i="10"/>
  <c r="F25089" i="10"/>
  <c r="F25090" i="10"/>
  <c r="F25091" i="10"/>
  <c r="F25092" i="10"/>
  <c r="F25093" i="10"/>
  <c r="F25094" i="10"/>
  <c r="F25095" i="10"/>
  <c r="F25096" i="10"/>
  <c r="F25097" i="10"/>
  <c r="F25098" i="10"/>
  <c r="F25099" i="10"/>
  <c r="F25100" i="10"/>
  <c r="F25101" i="10"/>
  <c r="F25102" i="10"/>
  <c r="F25103" i="10"/>
  <c r="F25104" i="10"/>
  <c r="F25105" i="10"/>
  <c r="F25106" i="10"/>
  <c r="F25107" i="10"/>
  <c r="F25108" i="10"/>
  <c r="F25109" i="10"/>
  <c r="F25110" i="10"/>
  <c r="F25111" i="10"/>
  <c r="F25112" i="10"/>
  <c r="F25113" i="10"/>
  <c r="F25114" i="10"/>
  <c r="F25115" i="10"/>
  <c r="F25116" i="10"/>
  <c r="F25117" i="10"/>
  <c r="F25118" i="10"/>
  <c r="F25119" i="10"/>
  <c r="F25120" i="10"/>
  <c r="F25121" i="10"/>
  <c r="F25122" i="10"/>
  <c r="F25123" i="10"/>
  <c r="F25124" i="10"/>
  <c r="F25125" i="10"/>
  <c r="F25126" i="10"/>
  <c r="F25127" i="10"/>
  <c r="F25128" i="10"/>
  <c r="F25129" i="10"/>
  <c r="F25130" i="10"/>
  <c r="F25131" i="10"/>
  <c r="F25132" i="10"/>
  <c r="F25133" i="10"/>
  <c r="F25134" i="10"/>
  <c r="F25135" i="10"/>
  <c r="F25136" i="10"/>
  <c r="F25137" i="10"/>
  <c r="F25138" i="10"/>
  <c r="F25139" i="10"/>
  <c r="F25140" i="10"/>
  <c r="F25141" i="10"/>
  <c r="F25142" i="10"/>
  <c r="F25143" i="10"/>
  <c r="F25144" i="10"/>
  <c r="F25145" i="10"/>
  <c r="F25146" i="10"/>
  <c r="F25147" i="10"/>
  <c r="F25148" i="10"/>
  <c r="F25149" i="10"/>
  <c r="F25150" i="10"/>
  <c r="F25151" i="10"/>
  <c r="F25152" i="10"/>
  <c r="F25153" i="10"/>
  <c r="F25154" i="10"/>
  <c r="F25155" i="10"/>
  <c r="F25156" i="10"/>
  <c r="F25157" i="10"/>
  <c r="F25158" i="10"/>
  <c r="F25159" i="10"/>
  <c r="F25160" i="10"/>
  <c r="F25161" i="10"/>
  <c r="F25162" i="10"/>
  <c r="F25163" i="10"/>
  <c r="F25164" i="10"/>
  <c r="F25165" i="10"/>
  <c r="F25166" i="10"/>
  <c r="F25167" i="10"/>
  <c r="F25168" i="10"/>
  <c r="F25169" i="10"/>
  <c r="F25170" i="10"/>
  <c r="F25171" i="10"/>
  <c r="F25172" i="10"/>
  <c r="F25173" i="10"/>
  <c r="F25174" i="10"/>
  <c r="F25175" i="10"/>
  <c r="F25176" i="10"/>
  <c r="F25177" i="10"/>
  <c r="F25178" i="10"/>
  <c r="F25179" i="10"/>
  <c r="F25180" i="10"/>
  <c r="F25181" i="10"/>
  <c r="F25182" i="10"/>
  <c r="F25183" i="10"/>
  <c r="F25184" i="10"/>
  <c r="F25185" i="10"/>
  <c r="F25186" i="10"/>
  <c r="F25187" i="10"/>
  <c r="F25188" i="10"/>
  <c r="F25189" i="10"/>
  <c r="F25190" i="10"/>
  <c r="F25191" i="10"/>
  <c r="F25192" i="10"/>
  <c r="F25193" i="10"/>
  <c r="F25194" i="10"/>
  <c r="F25195" i="10"/>
  <c r="F25196" i="10"/>
  <c r="F25197" i="10"/>
  <c r="F25198" i="10"/>
  <c r="F25199" i="10"/>
  <c r="F25200" i="10"/>
  <c r="F25201" i="10"/>
  <c r="F25202" i="10"/>
  <c r="F25203" i="10"/>
  <c r="F25204" i="10"/>
  <c r="F25205" i="10"/>
  <c r="F25206" i="10"/>
  <c r="F25207" i="10"/>
  <c r="F25208" i="10"/>
  <c r="F25209" i="10"/>
  <c r="F25210" i="10"/>
  <c r="F25211" i="10"/>
  <c r="F25212" i="10"/>
  <c r="F25213" i="10"/>
  <c r="F25214" i="10"/>
  <c r="F25215" i="10"/>
  <c r="F25216" i="10"/>
  <c r="F25217" i="10"/>
  <c r="F25218" i="10"/>
  <c r="F25219" i="10"/>
  <c r="F25220" i="10"/>
  <c r="F25221" i="10"/>
  <c r="F25222" i="10"/>
  <c r="F25223" i="10"/>
  <c r="F25224" i="10"/>
  <c r="F25225" i="10"/>
  <c r="F25226" i="10"/>
  <c r="F25227" i="10"/>
  <c r="F25228" i="10"/>
  <c r="F25229" i="10"/>
  <c r="F25230" i="10"/>
  <c r="F25231" i="10"/>
  <c r="F25232" i="10"/>
  <c r="F25233" i="10"/>
  <c r="F25234" i="10"/>
  <c r="F25235" i="10"/>
  <c r="F25236" i="10"/>
  <c r="F25237" i="10"/>
  <c r="F25238" i="10"/>
  <c r="F25239" i="10"/>
  <c r="F25240" i="10"/>
  <c r="F25241" i="10"/>
  <c r="F25242" i="10"/>
  <c r="F25243" i="10"/>
  <c r="F25244" i="10"/>
  <c r="F25245" i="10"/>
  <c r="F25246" i="10"/>
  <c r="F25247" i="10"/>
  <c r="F25248" i="10"/>
  <c r="F25249" i="10"/>
  <c r="F25250" i="10"/>
  <c r="F25251" i="10"/>
  <c r="F25252" i="10"/>
  <c r="F25253" i="10"/>
  <c r="F25254" i="10"/>
  <c r="F25255" i="10"/>
  <c r="F25256" i="10"/>
  <c r="F25257" i="10"/>
  <c r="F25258" i="10"/>
  <c r="F25259" i="10"/>
  <c r="F25260" i="10"/>
  <c r="F25261" i="10"/>
  <c r="F25262" i="10"/>
  <c r="F25263" i="10"/>
  <c r="F25264" i="10"/>
  <c r="F25265" i="10"/>
  <c r="F25266" i="10"/>
  <c r="F25267" i="10"/>
  <c r="F25268" i="10"/>
  <c r="F25269" i="10"/>
  <c r="F25270" i="10"/>
  <c r="F25271" i="10"/>
  <c r="F25272" i="10"/>
  <c r="F25273" i="10"/>
  <c r="F25274" i="10"/>
  <c r="F25275" i="10"/>
  <c r="F25276" i="10"/>
  <c r="F25277" i="10"/>
  <c r="F25278" i="10"/>
  <c r="F25279" i="10"/>
  <c r="F25280" i="10"/>
  <c r="F25281" i="10"/>
  <c r="F25282" i="10"/>
  <c r="F25283" i="10"/>
  <c r="F25284" i="10"/>
  <c r="F25285" i="10"/>
  <c r="F25286" i="10"/>
  <c r="F25287" i="10"/>
  <c r="F25288" i="10"/>
  <c r="F25289" i="10"/>
  <c r="F25290" i="10"/>
  <c r="F25291" i="10"/>
  <c r="F25292" i="10"/>
  <c r="F25293" i="10"/>
  <c r="F25294" i="10"/>
  <c r="F25295" i="10"/>
  <c r="F25296" i="10"/>
  <c r="F25297" i="10"/>
  <c r="F25298" i="10"/>
  <c r="F25299" i="10"/>
  <c r="F25300" i="10"/>
  <c r="F25301" i="10"/>
  <c r="F25302" i="10"/>
  <c r="F25303" i="10"/>
  <c r="F25304" i="10"/>
  <c r="F25305" i="10"/>
  <c r="F25306" i="10"/>
  <c r="F25307" i="10"/>
  <c r="F25308" i="10"/>
  <c r="F25309" i="10"/>
  <c r="F25310" i="10"/>
  <c r="F25311" i="10"/>
  <c r="F25312" i="10"/>
  <c r="F25313" i="10"/>
  <c r="F25314" i="10"/>
  <c r="F25315" i="10"/>
  <c r="F25316" i="10"/>
  <c r="F25317" i="10"/>
  <c r="F25318" i="10"/>
  <c r="F25319" i="10"/>
  <c r="F25320" i="10"/>
  <c r="F25321" i="10"/>
  <c r="F25322" i="10"/>
  <c r="F25323" i="10"/>
  <c r="F25324" i="10"/>
  <c r="F25325" i="10"/>
  <c r="F25326" i="10"/>
  <c r="F25327" i="10"/>
  <c r="F25328" i="10"/>
  <c r="F25329" i="10"/>
  <c r="F25330" i="10"/>
  <c r="F25331" i="10"/>
  <c r="F25332" i="10"/>
  <c r="F25333" i="10"/>
  <c r="F25334" i="10"/>
  <c r="F25335" i="10"/>
  <c r="F25336" i="10"/>
  <c r="F25337" i="10"/>
  <c r="F25338" i="10"/>
  <c r="F25339" i="10"/>
  <c r="F25340" i="10"/>
  <c r="F25341" i="10"/>
  <c r="F25342" i="10"/>
  <c r="F25343" i="10"/>
  <c r="F25344" i="10"/>
  <c r="F25345" i="10"/>
  <c r="F25346" i="10"/>
  <c r="F25347" i="10"/>
  <c r="F25348" i="10"/>
  <c r="F25349" i="10"/>
  <c r="F25350" i="10"/>
  <c r="F25351" i="10"/>
  <c r="F25352" i="10"/>
  <c r="F25353" i="10"/>
  <c r="F25354" i="10"/>
  <c r="F25355" i="10"/>
  <c r="F25356" i="10"/>
  <c r="F25357" i="10"/>
  <c r="F25358" i="10"/>
  <c r="F25359" i="10"/>
  <c r="F25360" i="10"/>
  <c r="F25361" i="10"/>
  <c r="F25362" i="10"/>
  <c r="F25363" i="10"/>
  <c r="F25364" i="10"/>
  <c r="F25365" i="10"/>
  <c r="F25366" i="10"/>
  <c r="F25367" i="10"/>
  <c r="F25368" i="10"/>
  <c r="F25369" i="10"/>
  <c r="F25370" i="10"/>
  <c r="F25371" i="10"/>
  <c r="F25372" i="10"/>
  <c r="F25373" i="10"/>
  <c r="F25374" i="10"/>
  <c r="F25375" i="10"/>
  <c r="F25376" i="10"/>
  <c r="F25377" i="10"/>
  <c r="F25378" i="10"/>
  <c r="F25379" i="10"/>
  <c r="F25380" i="10"/>
  <c r="F25381" i="10"/>
  <c r="F25382" i="10"/>
  <c r="F25383" i="10"/>
  <c r="F25384" i="10"/>
  <c r="F25385" i="10"/>
  <c r="F25386" i="10"/>
  <c r="F25387" i="10"/>
  <c r="F25388" i="10"/>
  <c r="F25389" i="10"/>
  <c r="F25390" i="10"/>
  <c r="F25391" i="10"/>
  <c r="F25392" i="10"/>
  <c r="F25393" i="10"/>
  <c r="F25394" i="10"/>
  <c r="F25395" i="10"/>
  <c r="F25396" i="10"/>
  <c r="F25397" i="10"/>
  <c r="F25398" i="10"/>
  <c r="F25399" i="10"/>
  <c r="F25400" i="10"/>
  <c r="F25401" i="10"/>
  <c r="F25402" i="10"/>
  <c r="F25403" i="10"/>
  <c r="F25404" i="10"/>
  <c r="F25405" i="10"/>
  <c r="F25406" i="10"/>
  <c r="F25407" i="10"/>
  <c r="F25408" i="10"/>
  <c r="F25409" i="10"/>
  <c r="F25410" i="10"/>
  <c r="F25411" i="10"/>
  <c r="F25412" i="10"/>
  <c r="F25413" i="10"/>
  <c r="F25414" i="10"/>
  <c r="F25415" i="10"/>
  <c r="F25416" i="10"/>
  <c r="F25417" i="10"/>
  <c r="F25418" i="10"/>
  <c r="F25419" i="10"/>
  <c r="F25420" i="10"/>
  <c r="F25421" i="10"/>
  <c r="F25422" i="10"/>
  <c r="F25423" i="10"/>
  <c r="F25424" i="10"/>
  <c r="F25425" i="10"/>
  <c r="F25426" i="10"/>
  <c r="F25427" i="10"/>
  <c r="F25428" i="10"/>
  <c r="F25429" i="10"/>
  <c r="F25430" i="10"/>
  <c r="F25431" i="10"/>
  <c r="F25432" i="10"/>
  <c r="F25433" i="10"/>
  <c r="F25434" i="10"/>
  <c r="F25435" i="10"/>
  <c r="F25436" i="10"/>
  <c r="F25437" i="10"/>
  <c r="F25438" i="10"/>
  <c r="F25439" i="10"/>
  <c r="F25440" i="10"/>
  <c r="F25441" i="10"/>
  <c r="F25442" i="10"/>
  <c r="F25443" i="10"/>
  <c r="F25444" i="10"/>
  <c r="F25445" i="10"/>
  <c r="F25446" i="10"/>
  <c r="F25447" i="10"/>
  <c r="F25448" i="10"/>
  <c r="F25449" i="10"/>
  <c r="F25450" i="10"/>
  <c r="F25451" i="10"/>
  <c r="F25452" i="10"/>
  <c r="F25453" i="10"/>
  <c r="F25454" i="10"/>
  <c r="F25455" i="10"/>
  <c r="F25456" i="10"/>
  <c r="F25457" i="10"/>
  <c r="F25458" i="10"/>
  <c r="F25459" i="10"/>
  <c r="F25460" i="10"/>
  <c r="F25461" i="10"/>
  <c r="F25462" i="10"/>
  <c r="F25463" i="10"/>
  <c r="F25464" i="10"/>
  <c r="F25465" i="10"/>
  <c r="F25466" i="10"/>
  <c r="F25467" i="10"/>
  <c r="F25468" i="10"/>
  <c r="F25469" i="10"/>
  <c r="F25470" i="10"/>
  <c r="F25471" i="10"/>
  <c r="F25472" i="10"/>
  <c r="F25473" i="10"/>
  <c r="F25474" i="10"/>
  <c r="F25475" i="10"/>
  <c r="F25476" i="10"/>
  <c r="F25477" i="10"/>
  <c r="F25478" i="10"/>
  <c r="F25479" i="10"/>
  <c r="F25480" i="10"/>
  <c r="F25481" i="10"/>
  <c r="F25482" i="10"/>
  <c r="F25483" i="10"/>
  <c r="F25484" i="10"/>
  <c r="F25485" i="10"/>
  <c r="F25486" i="10"/>
  <c r="F25487" i="10"/>
  <c r="F25488" i="10"/>
  <c r="F25489" i="10"/>
  <c r="F25490" i="10"/>
  <c r="F25491" i="10"/>
  <c r="F25492" i="10"/>
  <c r="F25493" i="10"/>
  <c r="F25494" i="10"/>
  <c r="F25495" i="10"/>
  <c r="F25496" i="10"/>
  <c r="F25497" i="10"/>
  <c r="F25498" i="10"/>
  <c r="F25499" i="10"/>
  <c r="F25500" i="10"/>
  <c r="F25501" i="10"/>
  <c r="F25502" i="10"/>
  <c r="F25503" i="10"/>
  <c r="F25504" i="10"/>
  <c r="F25505" i="10"/>
  <c r="F25506" i="10"/>
  <c r="F25507" i="10"/>
  <c r="F25508" i="10"/>
  <c r="F25509" i="10"/>
  <c r="F25510" i="10"/>
  <c r="F25511" i="10"/>
  <c r="F25512" i="10"/>
  <c r="F25513" i="10"/>
  <c r="F25514" i="10"/>
  <c r="F25515" i="10"/>
  <c r="F25516" i="10"/>
  <c r="F25517" i="10"/>
  <c r="F25518" i="10"/>
  <c r="F25519" i="10"/>
  <c r="F25520" i="10"/>
  <c r="F25521" i="10"/>
  <c r="F25522" i="10"/>
  <c r="F25523" i="10"/>
  <c r="F25524" i="10"/>
  <c r="F25525" i="10"/>
  <c r="F25526" i="10"/>
  <c r="F25527" i="10"/>
  <c r="F25528" i="10"/>
  <c r="F25529" i="10"/>
  <c r="F25530" i="10"/>
  <c r="F25531" i="10"/>
  <c r="F25532" i="10"/>
  <c r="F25533" i="10"/>
  <c r="F25534" i="10"/>
  <c r="F25535" i="10"/>
  <c r="F25536" i="10"/>
  <c r="F25537" i="10"/>
  <c r="F25538" i="10"/>
  <c r="F25539" i="10"/>
  <c r="F25540" i="10"/>
  <c r="F25541" i="10"/>
  <c r="F25542" i="10"/>
  <c r="F25543" i="10"/>
  <c r="F25544" i="10"/>
  <c r="F25545" i="10"/>
  <c r="F25546" i="10"/>
  <c r="F25547" i="10"/>
  <c r="F25548" i="10"/>
  <c r="F25549" i="10"/>
  <c r="F25550" i="10"/>
  <c r="F25551" i="10"/>
  <c r="F25552" i="10"/>
  <c r="F25553" i="10"/>
  <c r="F25554" i="10"/>
  <c r="F25555" i="10"/>
  <c r="F25556" i="10"/>
  <c r="F25557" i="10"/>
  <c r="F25558" i="10"/>
  <c r="F25559" i="10"/>
  <c r="F25560" i="10"/>
  <c r="F25561" i="10"/>
  <c r="F25562" i="10"/>
  <c r="F25563" i="10"/>
  <c r="F25564" i="10"/>
  <c r="F25565" i="10"/>
  <c r="F25566" i="10"/>
  <c r="F25567" i="10"/>
  <c r="F25568" i="10"/>
  <c r="F25569" i="10"/>
  <c r="F25570" i="10"/>
  <c r="F25571" i="10"/>
  <c r="F25572" i="10"/>
  <c r="F25573" i="10"/>
  <c r="F25574" i="10"/>
  <c r="F25575" i="10"/>
  <c r="F25576" i="10"/>
  <c r="F25577" i="10"/>
  <c r="F25578" i="10"/>
  <c r="F25579" i="10"/>
  <c r="F25580" i="10"/>
  <c r="F25581" i="10"/>
  <c r="F25582" i="10"/>
  <c r="F25583" i="10"/>
  <c r="F25584" i="10"/>
  <c r="F25585" i="10"/>
  <c r="F25586" i="10"/>
  <c r="F25587" i="10"/>
  <c r="F25588" i="10"/>
  <c r="F25589" i="10"/>
  <c r="F25590" i="10"/>
  <c r="F25591" i="10"/>
  <c r="F25592" i="10"/>
  <c r="F25593" i="10"/>
  <c r="F25594" i="10"/>
  <c r="F25595" i="10"/>
  <c r="F25596" i="10"/>
  <c r="F25597" i="10"/>
  <c r="F25598" i="10"/>
  <c r="F25599" i="10"/>
  <c r="F25600" i="10"/>
  <c r="F25601" i="10"/>
  <c r="F25602" i="10"/>
  <c r="F25603" i="10"/>
  <c r="F25604" i="10"/>
  <c r="F25605" i="10"/>
  <c r="F25606" i="10"/>
  <c r="F25607" i="10"/>
  <c r="F25608" i="10"/>
  <c r="F25609" i="10"/>
  <c r="F25610" i="10"/>
  <c r="F25611" i="10"/>
  <c r="F25612" i="10"/>
  <c r="F25613" i="10"/>
  <c r="F25614" i="10"/>
  <c r="F25615" i="10"/>
  <c r="F25616" i="10"/>
  <c r="F25617" i="10"/>
  <c r="F25618" i="10"/>
  <c r="F25619" i="10"/>
  <c r="F25620" i="10"/>
  <c r="F25621" i="10"/>
  <c r="F25622" i="10"/>
  <c r="F25623" i="10"/>
  <c r="F25624" i="10"/>
  <c r="F25625" i="10"/>
  <c r="F25626" i="10"/>
  <c r="F25627" i="10"/>
  <c r="F25628" i="10"/>
  <c r="F25629" i="10"/>
  <c r="F25630" i="10"/>
  <c r="F25631" i="10"/>
  <c r="F25632" i="10"/>
  <c r="F25633" i="10"/>
  <c r="F25634" i="10"/>
  <c r="F25635" i="10"/>
  <c r="F25636" i="10"/>
  <c r="F25637" i="10"/>
  <c r="F25638" i="10"/>
  <c r="F25639" i="10"/>
  <c r="F25640" i="10"/>
  <c r="F25641" i="10"/>
  <c r="F25642" i="10"/>
  <c r="F25643" i="10"/>
  <c r="F25644" i="10"/>
  <c r="F25645" i="10"/>
  <c r="F25646" i="10"/>
  <c r="F25647" i="10"/>
  <c r="F25648" i="10"/>
  <c r="F25649" i="10"/>
  <c r="F25650" i="10"/>
  <c r="F25651" i="10"/>
  <c r="F25652" i="10"/>
  <c r="F25653" i="10"/>
  <c r="F25654" i="10"/>
  <c r="F25655" i="10"/>
  <c r="F25656" i="10"/>
  <c r="F25657" i="10"/>
  <c r="F25658" i="10"/>
  <c r="F25659" i="10"/>
  <c r="F25660" i="10"/>
  <c r="F25661" i="10"/>
  <c r="F25662" i="10"/>
  <c r="F25663" i="10"/>
  <c r="F25664" i="10"/>
  <c r="F25665" i="10"/>
  <c r="F25666" i="10"/>
  <c r="F25667" i="10"/>
  <c r="F25668" i="10"/>
  <c r="F25669" i="10"/>
  <c r="F25670" i="10"/>
  <c r="F25671" i="10"/>
  <c r="F25672" i="10"/>
  <c r="F25673" i="10"/>
  <c r="F25674" i="10"/>
  <c r="F25675" i="10"/>
  <c r="F25676" i="10"/>
  <c r="F25677" i="10"/>
  <c r="F25678" i="10"/>
  <c r="F25679" i="10"/>
  <c r="F25680" i="10"/>
  <c r="F25681" i="10"/>
  <c r="F25682" i="10"/>
  <c r="F25683" i="10"/>
  <c r="F25684" i="10"/>
  <c r="F25685" i="10"/>
  <c r="F25686" i="10"/>
  <c r="F25687" i="10"/>
  <c r="F25688" i="10"/>
  <c r="F25689" i="10"/>
  <c r="F25690" i="10"/>
  <c r="F25691" i="10"/>
  <c r="F25692" i="10"/>
  <c r="F25693" i="10"/>
  <c r="F25694" i="10"/>
  <c r="F25695" i="10"/>
  <c r="F25696" i="10"/>
  <c r="F25697" i="10"/>
  <c r="F25698" i="10"/>
  <c r="F25699" i="10"/>
  <c r="F25700" i="10"/>
  <c r="F25701" i="10"/>
  <c r="F25702" i="10"/>
  <c r="F25703" i="10"/>
  <c r="F25704" i="10"/>
  <c r="F25705" i="10"/>
  <c r="F25706" i="10"/>
  <c r="F25707" i="10"/>
  <c r="F25708" i="10"/>
  <c r="F25709" i="10"/>
  <c r="F25710" i="10"/>
  <c r="F25711" i="10"/>
  <c r="F25712" i="10"/>
  <c r="F25713" i="10"/>
  <c r="F25714" i="10"/>
  <c r="F25715" i="10"/>
  <c r="F25716" i="10"/>
  <c r="F25717" i="10"/>
  <c r="F25718" i="10"/>
  <c r="F25719" i="10"/>
  <c r="F25720" i="10"/>
  <c r="F25721" i="10"/>
  <c r="F25722" i="10"/>
  <c r="F25723" i="10"/>
  <c r="F25724" i="10"/>
  <c r="F25725" i="10"/>
  <c r="F25726" i="10"/>
  <c r="F25727" i="10"/>
  <c r="F25728" i="10"/>
  <c r="F25729" i="10"/>
  <c r="F25730" i="10"/>
  <c r="F25731" i="10"/>
  <c r="F25732" i="10"/>
  <c r="F25733" i="10"/>
  <c r="F25734" i="10"/>
  <c r="F25735" i="10"/>
  <c r="F25736" i="10"/>
  <c r="F25737" i="10"/>
  <c r="F25738" i="10"/>
  <c r="F25739" i="10"/>
  <c r="F25740" i="10"/>
  <c r="F25741" i="10"/>
  <c r="F25742" i="10"/>
  <c r="F25743" i="10"/>
  <c r="F25744" i="10"/>
  <c r="F25745" i="10"/>
  <c r="F25746" i="10"/>
  <c r="F25747" i="10"/>
  <c r="F25748" i="10"/>
  <c r="F25749" i="10"/>
  <c r="F25750" i="10"/>
  <c r="F25751" i="10"/>
  <c r="F25752" i="10"/>
  <c r="F25753" i="10"/>
  <c r="F25754" i="10"/>
  <c r="F25755" i="10"/>
  <c r="F25756" i="10"/>
  <c r="F25757" i="10"/>
  <c r="F25758" i="10"/>
  <c r="F25759" i="10"/>
  <c r="F25760" i="10"/>
  <c r="F25761" i="10"/>
  <c r="F25762" i="10"/>
  <c r="F25763" i="10"/>
  <c r="F25764" i="10"/>
  <c r="F25765" i="10"/>
  <c r="F25766" i="10"/>
  <c r="F25767" i="10"/>
  <c r="F25768" i="10"/>
  <c r="F25769" i="10"/>
  <c r="F25770" i="10"/>
  <c r="F25771" i="10"/>
  <c r="F25772" i="10"/>
  <c r="F25773" i="10"/>
  <c r="F25774" i="10"/>
  <c r="F25775" i="10"/>
  <c r="F25776" i="10"/>
  <c r="F25777" i="10"/>
  <c r="F25778" i="10"/>
  <c r="F25779" i="10"/>
  <c r="F25780" i="10"/>
  <c r="F25781" i="10"/>
  <c r="F25782" i="10"/>
  <c r="F25783" i="10"/>
  <c r="F25784" i="10"/>
  <c r="F25785" i="10"/>
  <c r="F25786" i="10"/>
  <c r="F25787" i="10"/>
  <c r="F25788" i="10"/>
  <c r="F25789" i="10"/>
  <c r="F25790" i="10"/>
  <c r="F25791" i="10"/>
  <c r="F25792" i="10"/>
  <c r="F25793" i="10"/>
  <c r="F25794" i="10"/>
  <c r="F25795" i="10"/>
  <c r="F25796" i="10"/>
  <c r="F25797" i="10"/>
  <c r="F25798" i="10"/>
  <c r="F25799" i="10"/>
  <c r="F25800" i="10"/>
  <c r="F25801" i="10"/>
  <c r="F25802" i="10"/>
  <c r="F25803" i="10"/>
  <c r="F25804" i="10"/>
  <c r="F25805" i="10"/>
  <c r="F25806" i="10"/>
  <c r="F25807" i="10"/>
  <c r="F25808" i="10"/>
  <c r="F25809" i="10"/>
  <c r="F25810" i="10"/>
  <c r="F25811" i="10"/>
  <c r="F25812" i="10"/>
  <c r="F25813" i="10"/>
  <c r="F25814" i="10"/>
  <c r="F25815" i="10"/>
  <c r="F25816" i="10"/>
  <c r="F25817" i="10"/>
  <c r="F25818" i="10"/>
  <c r="F25819" i="10"/>
  <c r="F25820" i="10"/>
  <c r="F25821" i="10"/>
  <c r="F25822" i="10"/>
  <c r="F25823" i="10"/>
  <c r="F25824" i="10"/>
  <c r="F25825" i="10"/>
  <c r="F25826" i="10"/>
  <c r="F25827" i="10"/>
  <c r="F25828" i="10"/>
  <c r="F25829" i="10"/>
  <c r="F25830" i="10"/>
  <c r="F25831" i="10"/>
  <c r="F25832" i="10"/>
  <c r="F25833" i="10"/>
  <c r="F25834" i="10"/>
  <c r="F25835" i="10"/>
  <c r="F25836" i="10"/>
  <c r="F25837" i="10"/>
  <c r="F25838" i="10"/>
  <c r="F25839" i="10"/>
  <c r="F25840" i="10"/>
  <c r="F25841" i="10"/>
  <c r="F25842" i="10"/>
  <c r="F25843" i="10"/>
  <c r="F25844" i="10"/>
  <c r="F25845" i="10"/>
  <c r="F25846" i="10"/>
  <c r="F25847" i="10"/>
  <c r="F25848" i="10"/>
  <c r="F25849" i="10"/>
  <c r="F25850" i="10"/>
  <c r="F25851" i="10"/>
  <c r="F25852" i="10"/>
  <c r="F25853" i="10"/>
  <c r="F25854" i="10"/>
  <c r="F25855" i="10"/>
  <c r="F25856" i="10"/>
  <c r="F25857" i="10"/>
  <c r="F25858" i="10"/>
  <c r="F25859" i="10"/>
  <c r="F25860" i="10"/>
  <c r="F25861" i="10"/>
  <c r="F25862" i="10"/>
  <c r="F25863" i="10"/>
  <c r="F25864" i="10"/>
  <c r="F25865" i="10"/>
  <c r="F25866" i="10"/>
  <c r="F25867" i="10"/>
  <c r="F25868" i="10"/>
  <c r="F25869" i="10"/>
  <c r="F25870" i="10"/>
  <c r="F25871" i="10"/>
  <c r="F25872" i="10"/>
  <c r="F25873" i="10"/>
  <c r="F25874" i="10"/>
  <c r="F25875" i="10"/>
  <c r="F25876" i="10"/>
  <c r="F25877" i="10"/>
  <c r="F25878" i="10"/>
  <c r="F25879" i="10"/>
  <c r="F25880" i="10"/>
  <c r="F25881" i="10"/>
  <c r="F25882" i="10"/>
  <c r="F25883" i="10"/>
  <c r="F25884" i="10"/>
  <c r="F25885" i="10"/>
  <c r="F25886" i="10"/>
  <c r="F25887" i="10"/>
  <c r="F25888" i="10"/>
  <c r="F25889" i="10"/>
  <c r="F25890" i="10"/>
  <c r="F25891" i="10"/>
  <c r="F25892" i="10"/>
  <c r="F25893" i="10"/>
  <c r="F25894" i="10"/>
  <c r="F25895" i="10"/>
  <c r="F25896" i="10"/>
  <c r="F25897" i="10"/>
  <c r="F25898" i="10"/>
  <c r="F25899" i="10"/>
  <c r="F25900" i="10"/>
  <c r="F25901" i="10"/>
  <c r="F25902" i="10"/>
  <c r="F25903" i="10"/>
  <c r="F25904" i="10"/>
  <c r="F25905" i="10"/>
  <c r="F25906" i="10"/>
  <c r="F25907" i="10"/>
  <c r="F25908" i="10"/>
  <c r="F25909" i="10"/>
  <c r="F25910" i="10"/>
  <c r="F25911" i="10"/>
  <c r="F25912" i="10"/>
  <c r="F25913" i="10"/>
  <c r="F25914" i="10"/>
  <c r="F25915" i="10"/>
  <c r="F25916" i="10"/>
  <c r="F25917" i="10"/>
  <c r="F25918" i="10"/>
  <c r="F25919" i="10"/>
  <c r="F25920" i="10"/>
  <c r="F25921" i="10"/>
  <c r="F25922" i="10"/>
  <c r="F25923" i="10"/>
  <c r="F25924" i="10"/>
  <c r="F25925" i="10"/>
  <c r="F25926" i="10"/>
  <c r="F25927" i="10"/>
  <c r="F25928" i="10"/>
  <c r="F25929" i="10"/>
  <c r="F25930" i="10"/>
  <c r="F25931" i="10"/>
  <c r="F25932" i="10"/>
  <c r="F25933" i="10"/>
  <c r="F25934" i="10"/>
  <c r="F25935" i="10"/>
  <c r="F25936" i="10"/>
  <c r="F25937" i="10"/>
  <c r="F25938" i="10"/>
  <c r="F25939" i="10"/>
  <c r="F25940" i="10"/>
  <c r="F25941" i="10"/>
  <c r="F25942" i="10"/>
  <c r="F25943" i="10"/>
  <c r="F25944" i="10"/>
  <c r="F25945" i="10"/>
  <c r="F25946" i="10"/>
  <c r="F25947" i="10"/>
  <c r="F25948" i="10"/>
  <c r="F25949" i="10"/>
  <c r="F25950" i="10"/>
  <c r="F25951" i="10"/>
  <c r="F25952" i="10"/>
  <c r="F25953" i="10"/>
  <c r="F25954" i="10"/>
  <c r="F25955" i="10"/>
  <c r="F25956" i="10"/>
  <c r="F25957" i="10"/>
  <c r="F25958" i="10"/>
  <c r="F25959" i="10"/>
  <c r="F25960" i="10"/>
  <c r="F25961" i="10"/>
  <c r="F25962" i="10"/>
  <c r="F25963" i="10"/>
  <c r="F25964" i="10"/>
  <c r="F25965" i="10"/>
  <c r="F25966" i="10"/>
  <c r="F25967" i="10"/>
  <c r="F25968" i="10"/>
  <c r="F25969" i="10"/>
  <c r="F25970" i="10"/>
  <c r="F25971" i="10"/>
  <c r="F25972" i="10"/>
  <c r="F25973" i="10"/>
  <c r="F25974" i="10"/>
  <c r="F25975" i="10"/>
  <c r="F25976" i="10"/>
  <c r="F25977" i="10"/>
  <c r="F25978" i="10"/>
  <c r="F25979" i="10"/>
  <c r="F25980" i="10"/>
  <c r="F25981" i="10"/>
  <c r="F25982" i="10"/>
  <c r="F25983" i="10"/>
  <c r="F25984" i="10"/>
  <c r="F25985" i="10"/>
  <c r="F25986" i="10"/>
  <c r="F25987" i="10"/>
  <c r="F25988" i="10"/>
  <c r="F25989" i="10"/>
  <c r="F25990" i="10"/>
  <c r="F25991" i="10"/>
  <c r="F25992" i="10"/>
  <c r="F25993" i="10"/>
  <c r="F25994" i="10"/>
  <c r="F25995" i="10"/>
  <c r="F25996" i="10"/>
  <c r="F25997" i="10"/>
  <c r="F25998" i="10"/>
  <c r="F25999" i="10"/>
  <c r="F26000" i="10"/>
  <c r="F26001" i="10"/>
  <c r="F26002" i="10"/>
  <c r="F26003" i="10"/>
  <c r="F26004" i="10"/>
  <c r="F26005" i="10"/>
  <c r="F26006" i="10"/>
  <c r="F26007" i="10"/>
  <c r="F26008" i="10"/>
  <c r="F26009" i="10"/>
  <c r="F26010" i="10"/>
  <c r="F26011" i="10"/>
  <c r="F26012" i="10"/>
  <c r="F26013" i="10"/>
  <c r="F26014" i="10"/>
  <c r="F26015" i="10"/>
  <c r="F26016" i="10"/>
  <c r="F26017" i="10"/>
  <c r="F26018" i="10"/>
  <c r="F26019" i="10"/>
  <c r="F26020" i="10"/>
  <c r="F26021" i="10"/>
  <c r="F26022" i="10"/>
  <c r="F26023" i="10"/>
  <c r="F26024" i="10"/>
  <c r="F26025" i="10"/>
  <c r="F26026" i="10"/>
  <c r="F26027" i="10"/>
  <c r="F26028" i="10"/>
  <c r="F26029" i="10"/>
  <c r="F26030" i="10"/>
  <c r="F26031" i="10"/>
  <c r="F26032" i="10"/>
  <c r="F26033" i="10"/>
  <c r="F26034" i="10"/>
  <c r="F26035" i="10"/>
  <c r="F26036" i="10"/>
  <c r="F26037" i="10"/>
  <c r="F26038" i="10"/>
  <c r="F26039" i="10"/>
  <c r="F26040" i="10"/>
  <c r="F26041" i="10"/>
  <c r="F26042" i="10"/>
  <c r="F26043" i="10"/>
  <c r="F26044" i="10"/>
  <c r="F26045" i="10"/>
  <c r="F26046" i="10"/>
  <c r="F26047" i="10"/>
  <c r="F26048" i="10"/>
  <c r="F26049" i="10"/>
  <c r="F26050" i="10"/>
  <c r="F26051" i="10"/>
  <c r="F26052" i="10"/>
  <c r="F26053" i="10"/>
  <c r="F26054" i="10"/>
  <c r="F26055" i="10"/>
  <c r="F26056" i="10"/>
  <c r="F26057" i="10"/>
  <c r="F26058" i="10"/>
  <c r="F26059" i="10"/>
  <c r="F26060" i="10"/>
  <c r="F26061" i="10"/>
  <c r="F26062" i="10"/>
  <c r="F26063" i="10"/>
  <c r="F26064" i="10"/>
  <c r="F26065" i="10"/>
  <c r="F26066" i="10"/>
  <c r="F26067" i="10"/>
  <c r="F26068" i="10"/>
  <c r="F26069" i="10"/>
  <c r="F26070" i="10"/>
  <c r="F26071" i="10"/>
  <c r="F26072" i="10"/>
  <c r="F26073" i="10"/>
  <c r="F26074" i="10"/>
  <c r="F26075" i="10"/>
  <c r="F26076" i="10"/>
  <c r="F26077" i="10"/>
  <c r="F26078" i="10"/>
  <c r="F26079" i="10"/>
  <c r="F26080" i="10"/>
  <c r="F26081" i="10"/>
  <c r="F26082" i="10"/>
  <c r="F26083" i="10"/>
  <c r="F26084" i="10"/>
  <c r="F26085" i="10"/>
  <c r="F26086" i="10"/>
  <c r="F26087" i="10"/>
  <c r="F26088" i="10"/>
  <c r="F26089" i="10"/>
  <c r="F26090" i="10"/>
  <c r="F26091" i="10"/>
  <c r="F26092" i="10"/>
  <c r="F26093" i="10"/>
  <c r="F26094" i="10"/>
  <c r="F26095" i="10"/>
  <c r="F26096" i="10"/>
  <c r="F26097" i="10"/>
  <c r="F26098" i="10"/>
  <c r="F26099" i="10"/>
  <c r="F26100" i="10"/>
  <c r="F26101" i="10"/>
  <c r="F26102" i="10"/>
  <c r="F26103" i="10"/>
  <c r="F26104" i="10"/>
  <c r="F26105" i="10"/>
  <c r="F26106" i="10"/>
  <c r="F26107" i="10"/>
  <c r="F26108" i="10"/>
  <c r="F26109" i="10"/>
  <c r="F26110" i="10"/>
  <c r="F26111" i="10"/>
  <c r="F26112" i="10"/>
  <c r="F26113" i="10"/>
  <c r="F26114" i="10"/>
  <c r="F26115" i="10"/>
  <c r="F26116" i="10"/>
  <c r="F26117" i="10"/>
  <c r="F26118" i="10"/>
  <c r="F26119" i="10"/>
  <c r="F26120" i="10"/>
  <c r="F26121" i="10"/>
  <c r="F26122" i="10"/>
  <c r="F26123" i="10"/>
  <c r="F26124" i="10"/>
  <c r="F26125" i="10"/>
  <c r="F26126" i="10"/>
  <c r="F26127" i="10"/>
  <c r="F26128" i="10"/>
  <c r="F26129" i="10"/>
  <c r="F26130" i="10"/>
  <c r="F26131" i="10"/>
  <c r="F26132" i="10"/>
  <c r="F26133" i="10"/>
  <c r="F26134" i="10"/>
  <c r="F26135" i="10"/>
  <c r="F26136" i="10"/>
  <c r="F26137" i="10"/>
  <c r="F26138" i="10"/>
  <c r="F26139" i="10"/>
  <c r="F26140" i="10"/>
  <c r="F26141" i="10"/>
  <c r="F26142" i="10"/>
  <c r="F26143" i="10"/>
  <c r="F26144" i="10"/>
  <c r="F26145" i="10"/>
  <c r="F26146" i="10"/>
  <c r="F26147" i="10"/>
  <c r="F26148" i="10"/>
  <c r="F26149" i="10"/>
  <c r="F26150" i="10"/>
  <c r="F26151" i="10"/>
  <c r="F26152" i="10"/>
  <c r="F26153" i="10"/>
  <c r="F26154" i="10"/>
  <c r="F26155" i="10"/>
  <c r="F26156" i="10"/>
  <c r="F26157" i="10"/>
  <c r="F26158" i="10"/>
  <c r="F26159" i="10"/>
  <c r="F26160" i="10"/>
  <c r="F26161" i="10"/>
  <c r="F26162" i="10"/>
  <c r="F26163" i="10"/>
  <c r="F26164" i="10"/>
  <c r="F26165" i="10"/>
  <c r="F26166" i="10"/>
  <c r="F26167" i="10"/>
  <c r="F26168" i="10"/>
  <c r="F26169" i="10"/>
  <c r="F26170" i="10"/>
  <c r="F26171" i="10"/>
  <c r="F26172" i="10"/>
  <c r="F26173" i="10"/>
  <c r="F26174" i="10"/>
  <c r="F26175" i="10"/>
  <c r="F26176" i="10"/>
  <c r="F26177" i="10"/>
  <c r="F26178" i="10"/>
  <c r="F26179" i="10"/>
  <c r="F26180" i="10"/>
  <c r="F26181" i="10"/>
  <c r="F26182" i="10"/>
  <c r="F26183" i="10"/>
  <c r="F26184" i="10"/>
  <c r="F26185" i="10"/>
  <c r="F26186" i="10"/>
  <c r="F26187" i="10"/>
  <c r="F26188" i="10"/>
  <c r="F26189" i="10"/>
  <c r="F26190" i="10"/>
  <c r="F26191" i="10"/>
  <c r="F26192" i="10"/>
  <c r="F26193" i="10"/>
  <c r="F26194" i="10"/>
  <c r="F26195" i="10"/>
  <c r="F26196" i="10"/>
  <c r="F26197" i="10"/>
  <c r="F26198" i="10"/>
  <c r="F26199" i="10"/>
  <c r="F26200" i="10"/>
  <c r="F26201" i="10"/>
  <c r="F26202" i="10"/>
  <c r="F26203" i="10"/>
  <c r="F26204" i="10"/>
  <c r="F26205" i="10"/>
  <c r="F26206" i="10"/>
  <c r="F26207" i="10"/>
  <c r="F26208" i="10"/>
  <c r="F26209" i="10"/>
  <c r="F26210" i="10"/>
  <c r="F26211" i="10"/>
  <c r="F26212" i="10"/>
  <c r="F26213" i="10"/>
  <c r="F26214" i="10"/>
  <c r="F26215" i="10"/>
  <c r="F26216" i="10"/>
  <c r="F26217" i="10"/>
  <c r="F26218" i="10"/>
  <c r="F26219" i="10"/>
  <c r="F26220" i="10"/>
  <c r="F26221" i="10"/>
  <c r="F26222" i="10"/>
  <c r="F26223" i="10"/>
  <c r="F26224" i="10"/>
  <c r="F26225" i="10"/>
  <c r="F26226" i="10"/>
  <c r="F26227" i="10"/>
  <c r="F26228" i="10"/>
  <c r="F26229" i="10"/>
  <c r="F26230" i="10"/>
  <c r="F26231" i="10"/>
  <c r="F26232" i="10"/>
  <c r="F26233" i="10"/>
  <c r="F26234" i="10"/>
  <c r="F26235" i="10"/>
  <c r="F26236" i="10"/>
  <c r="F26237" i="10"/>
  <c r="F26238" i="10"/>
  <c r="F26239" i="10"/>
  <c r="F26240" i="10"/>
  <c r="F26241" i="10"/>
  <c r="F26242" i="10"/>
  <c r="F26243" i="10"/>
  <c r="F26244" i="10"/>
  <c r="F26245" i="10"/>
  <c r="F26246" i="10"/>
  <c r="F26247" i="10"/>
  <c r="F26248" i="10"/>
  <c r="F26249" i="10"/>
  <c r="F26250" i="10"/>
  <c r="F26251" i="10"/>
  <c r="F26252" i="10"/>
  <c r="F26253" i="10"/>
  <c r="F26254" i="10"/>
  <c r="F26255" i="10"/>
  <c r="F26256" i="10"/>
  <c r="F26257" i="10"/>
  <c r="F26258" i="10"/>
  <c r="F26259" i="10"/>
  <c r="F26260" i="10"/>
  <c r="F26261" i="10"/>
  <c r="F26262" i="10"/>
  <c r="F26263" i="10"/>
  <c r="F26264" i="10"/>
  <c r="F26265" i="10"/>
  <c r="F26266" i="10"/>
  <c r="F26267" i="10"/>
  <c r="F26268" i="10"/>
  <c r="F26269" i="10"/>
  <c r="F26270" i="10"/>
  <c r="F26271" i="10"/>
  <c r="F26272" i="10"/>
  <c r="F26273" i="10"/>
  <c r="F26274" i="10"/>
  <c r="F26275" i="10"/>
  <c r="F26276" i="10"/>
  <c r="F26277" i="10"/>
  <c r="F26278" i="10"/>
  <c r="F26279" i="10"/>
  <c r="F26280" i="10"/>
  <c r="F26281" i="10"/>
  <c r="F26282" i="10"/>
  <c r="F26283" i="10"/>
  <c r="F26284" i="10"/>
  <c r="F26285" i="10"/>
  <c r="F26286" i="10"/>
  <c r="F26287" i="10"/>
  <c r="F26288" i="10"/>
  <c r="F26289" i="10"/>
  <c r="F26290" i="10"/>
  <c r="F26291" i="10"/>
  <c r="F26292" i="10"/>
  <c r="F26293" i="10"/>
  <c r="F26294" i="10"/>
  <c r="F26295" i="10"/>
  <c r="F26296" i="10"/>
  <c r="F26297" i="10"/>
  <c r="F26298" i="10"/>
  <c r="F26299" i="10"/>
  <c r="F26300" i="10"/>
  <c r="F26301" i="10"/>
  <c r="F26302" i="10"/>
  <c r="F26303" i="10"/>
  <c r="F26304" i="10"/>
  <c r="F26305" i="10"/>
  <c r="F26306" i="10"/>
  <c r="F26307" i="10"/>
  <c r="F26308" i="10"/>
  <c r="F26309" i="10"/>
  <c r="F26310" i="10"/>
  <c r="F26311" i="10"/>
  <c r="F26312" i="10"/>
  <c r="F26313" i="10"/>
  <c r="F26314" i="10"/>
  <c r="F26315" i="10"/>
  <c r="F26316" i="10"/>
  <c r="F26317" i="10"/>
  <c r="F26318" i="10"/>
  <c r="F26319" i="10"/>
  <c r="F26320" i="10"/>
  <c r="F26321" i="10"/>
  <c r="F26322" i="10"/>
  <c r="F26323" i="10"/>
  <c r="F26324" i="10"/>
  <c r="F26325" i="10"/>
  <c r="F26326" i="10"/>
  <c r="F26327" i="10"/>
  <c r="F26328" i="10"/>
  <c r="F26329" i="10"/>
  <c r="F26330" i="10"/>
  <c r="F26331" i="10"/>
  <c r="F26332" i="10"/>
  <c r="F26333" i="10"/>
  <c r="F26334" i="10"/>
  <c r="F26335" i="10"/>
  <c r="F26336" i="10"/>
  <c r="F26337" i="10"/>
  <c r="F26338" i="10"/>
  <c r="F26339" i="10"/>
  <c r="F26340" i="10"/>
  <c r="F26341" i="10"/>
  <c r="F26342" i="10"/>
  <c r="F26343" i="10"/>
  <c r="F26344" i="10"/>
  <c r="F26345" i="10"/>
  <c r="F26346" i="10"/>
  <c r="F26347" i="10"/>
  <c r="F26348" i="10"/>
  <c r="F26349" i="10"/>
  <c r="F26350" i="10"/>
  <c r="F26351" i="10"/>
  <c r="F26352" i="10"/>
  <c r="F26353" i="10"/>
  <c r="F26354" i="10"/>
  <c r="F26355" i="10"/>
  <c r="F26356" i="10"/>
  <c r="F26357" i="10"/>
  <c r="F26358" i="10"/>
  <c r="F26359" i="10"/>
  <c r="F26360" i="10"/>
  <c r="F26361" i="10"/>
  <c r="F26362" i="10"/>
  <c r="F26363" i="10"/>
  <c r="F26364" i="10"/>
  <c r="F26365" i="10"/>
  <c r="F26366" i="10"/>
  <c r="F26367" i="10"/>
  <c r="F26368" i="10"/>
  <c r="F26369" i="10"/>
  <c r="F26370" i="10"/>
  <c r="F26371" i="10"/>
  <c r="F26372" i="10"/>
  <c r="F26373" i="10"/>
  <c r="F26374" i="10"/>
  <c r="F26375" i="10"/>
  <c r="F26376" i="10"/>
  <c r="F26377" i="10"/>
  <c r="F26378" i="10"/>
  <c r="F26379" i="10"/>
  <c r="F26380" i="10"/>
  <c r="F26381" i="10"/>
  <c r="F26382" i="10"/>
  <c r="F26383" i="10"/>
  <c r="F26384" i="10"/>
  <c r="F26385" i="10"/>
  <c r="F26386" i="10"/>
  <c r="F26387" i="10"/>
  <c r="F26388" i="10"/>
  <c r="F26389" i="10"/>
  <c r="F26390" i="10"/>
  <c r="F26391" i="10"/>
  <c r="F26392" i="10"/>
  <c r="F26393" i="10"/>
  <c r="F26394" i="10"/>
  <c r="F26395" i="10"/>
  <c r="F26396" i="10"/>
  <c r="F26397" i="10"/>
  <c r="F26398" i="10"/>
  <c r="F26399" i="10"/>
  <c r="F26400" i="10"/>
  <c r="F26401" i="10"/>
  <c r="F26402" i="10"/>
  <c r="F26403" i="10"/>
  <c r="F26404" i="10"/>
  <c r="F26405" i="10"/>
  <c r="F26406" i="10"/>
  <c r="F26407" i="10"/>
  <c r="F26408" i="10"/>
  <c r="F26409" i="10"/>
  <c r="F26410" i="10"/>
  <c r="F26411" i="10"/>
  <c r="F26412" i="10"/>
  <c r="F26413" i="10"/>
  <c r="F26414" i="10"/>
  <c r="F26415" i="10"/>
  <c r="F26416" i="10"/>
  <c r="F26417" i="10"/>
  <c r="F26418" i="10"/>
  <c r="F26419" i="10"/>
  <c r="F26420" i="10"/>
  <c r="F26421" i="10"/>
  <c r="F26422" i="10"/>
  <c r="F26423" i="10"/>
  <c r="F26424" i="10"/>
  <c r="F26425" i="10"/>
  <c r="F26426" i="10"/>
  <c r="F26427" i="10"/>
  <c r="F26428" i="10"/>
  <c r="F26429" i="10"/>
  <c r="F26430" i="10"/>
  <c r="F26431" i="10"/>
  <c r="F26432" i="10"/>
  <c r="F26433" i="10"/>
  <c r="F26434" i="10"/>
  <c r="F26435" i="10"/>
  <c r="F26436" i="10"/>
  <c r="F26437" i="10"/>
  <c r="F26438" i="10"/>
  <c r="F26439" i="10"/>
  <c r="F26440" i="10"/>
  <c r="F26441" i="10"/>
  <c r="F26442" i="10"/>
  <c r="F26443" i="10"/>
  <c r="F26444" i="10"/>
  <c r="F26445" i="10"/>
  <c r="F26446" i="10"/>
  <c r="F26447" i="10"/>
  <c r="F26448" i="10"/>
  <c r="F26449" i="10"/>
  <c r="F26450" i="10"/>
  <c r="F26451" i="10"/>
  <c r="F26452" i="10"/>
  <c r="F26453" i="10"/>
  <c r="F26454" i="10"/>
  <c r="F26455" i="10"/>
  <c r="F26456" i="10"/>
  <c r="F26457" i="10"/>
  <c r="F26458" i="10"/>
  <c r="F26459" i="10"/>
  <c r="F26460" i="10"/>
  <c r="F26461" i="10"/>
  <c r="F26462" i="10"/>
  <c r="F26463" i="10"/>
  <c r="F26464" i="10"/>
  <c r="F26465" i="10"/>
  <c r="F26466" i="10"/>
  <c r="F26467" i="10"/>
  <c r="F26468" i="10"/>
  <c r="F26469" i="10"/>
  <c r="F26470" i="10"/>
  <c r="F26471" i="10"/>
  <c r="F26472" i="10"/>
  <c r="F26473" i="10"/>
  <c r="F26474" i="10"/>
  <c r="F26475" i="10"/>
  <c r="F26476" i="10"/>
  <c r="F26477" i="10"/>
  <c r="F26478" i="10"/>
  <c r="F26479" i="10"/>
  <c r="F26480" i="10"/>
  <c r="F26481" i="10"/>
  <c r="F26482" i="10"/>
  <c r="F26483" i="10"/>
  <c r="F26484" i="10"/>
  <c r="F26485" i="10"/>
  <c r="F26486" i="10"/>
  <c r="F26487" i="10"/>
  <c r="F26488" i="10"/>
  <c r="F26489" i="10"/>
  <c r="F26490" i="10"/>
  <c r="F26491" i="10"/>
  <c r="F26492" i="10"/>
  <c r="F26493" i="10"/>
  <c r="F26494" i="10"/>
  <c r="F26495" i="10"/>
  <c r="F26496" i="10"/>
  <c r="F26497" i="10"/>
  <c r="F26498" i="10"/>
  <c r="F26499" i="10"/>
  <c r="F26500" i="10"/>
  <c r="F26501" i="10"/>
  <c r="F26502" i="10"/>
  <c r="F26503" i="10"/>
  <c r="F26504" i="10"/>
  <c r="F26505" i="10"/>
  <c r="F26506" i="10"/>
  <c r="F26507" i="10"/>
  <c r="F26508" i="10"/>
  <c r="F26509" i="10"/>
  <c r="F26510" i="10"/>
  <c r="F26511" i="10"/>
  <c r="F26512" i="10"/>
  <c r="F26513" i="10"/>
  <c r="F26514" i="10"/>
  <c r="F26515" i="10"/>
  <c r="F26516" i="10"/>
  <c r="F26517" i="10"/>
  <c r="F26518" i="10"/>
  <c r="F26519" i="10"/>
  <c r="F26520" i="10"/>
  <c r="F26521" i="10"/>
  <c r="F26522" i="10"/>
  <c r="F26523" i="10"/>
  <c r="F26524" i="10"/>
  <c r="F26525" i="10"/>
  <c r="F26526" i="10"/>
  <c r="F26527" i="10"/>
  <c r="F26528" i="10"/>
  <c r="F26529" i="10"/>
  <c r="F26530" i="10"/>
  <c r="F26531" i="10"/>
  <c r="F26532" i="10"/>
  <c r="F26533" i="10"/>
  <c r="F26534" i="10"/>
  <c r="F26535" i="10"/>
  <c r="F26536" i="10"/>
  <c r="F26537" i="10"/>
  <c r="F26538" i="10"/>
  <c r="F26539" i="10"/>
  <c r="F26540" i="10"/>
  <c r="F26541" i="10"/>
  <c r="F26542" i="10"/>
  <c r="F26543" i="10"/>
  <c r="F26544" i="10"/>
  <c r="F26545" i="10"/>
  <c r="F26546" i="10"/>
  <c r="F26547" i="10"/>
  <c r="F26548" i="10"/>
  <c r="F26549" i="10"/>
  <c r="F26550" i="10"/>
  <c r="F26551" i="10"/>
  <c r="F26552" i="10"/>
  <c r="F26553" i="10"/>
  <c r="F26554" i="10"/>
  <c r="F26555" i="10"/>
  <c r="F26556" i="10"/>
  <c r="F26557" i="10"/>
  <c r="F26558" i="10"/>
  <c r="F26559" i="10"/>
  <c r="F26560" i="10"/>
  <c r="F26561" i="10"/>
  <c r="F26562" i="10"/>
  <c r="F26563" i="10"/>
  <c r="F26564" i="10"/>
  <c r="F26565" i="10"/>
  <c r="F26566" i="10"/>
  <c r="F26567" i="10"/>
  <c r="F26568" i="10"/>
  <c r="F26569" i="10"/>
  <c r="F26570" i="10"/>
  <c r="F26571" i="10"/>
  <c r="F26572" i="10"/>
  <c r="F26573" i="10"/>
  <c r="F26574" i="10"/>
  <c r="F26575" i="10"/>
  <c r="F26576" i="10"/>
  <c r="F26577" i="10"/>
  <c r="F26578" i="10"/>
  <c r="F26579" i="10"/>
  <c r="F26580" i="10"/>
  <c r="F26581" i="10"/>
  <c r="F26582" i="10"/>
  <c r="F26583" i="10"/>
  <c r="F26584" i="10"/>
  <c r="F26585" i="10"/>
  <c r="F26586" i="10"/>
  <c r="F26587" i="10"/>
  <c r="F26588" i="10"/>
  <c r="F26589" i="10"/>
  <c r="F26590" i="10"/>
  <c r="F26591" i="10"/>
  <c r="F26592" i="10"/>
  <c r="F26593" i="10"/>
  <c r="F26594" i="10"/>
  <c r="F26595" i="10"/>
  <c r="F26596" i="10"/>
  <c r="F26597" i="10"/>
  <c r="F26598" i="10"/>
  <c r="F26599" i="10"/>
  <c r="F26600" i="10"/>
  <c r="F26601" i="10"/>
  <c r="F26602" i="10"/>
  <c r="F26603" i="10"/>
  <c r="F26604" i="10"/>
  <c r="F26605" i="10"/>
  <c r="F26606" i="10"/>
  <c r="F26607" i="10"/>
  <c r="F26608" i="10"/>
  <c r="F26609" i="10"/>
  <c r="F26610" i="10"/>
  <c r="F26611" i="10"/>
  <c r="F26612" i="10"/>
  <c r="F26613" i="10"/>
  <c r="F26614" i="10"/>
  <c r="F26615" i="10"/>
  <c r="F26616" i="10"/>
  <c r="F26617" i="10"/>
  <c r="F26618" i="10"/>
  <c r="F26619" i="10"/>
  <c r="F26620" i="10"/>
  <c r="F26621" i="10"/>
  <c r="F26622" i="10"/>
  <c r="F26623" i="10"/>
  <c r="F26624" i="10"/>
  <c r="F26625" i="10"/>
  <c r="F26626" i="10"/>
  <c r="F26627" i="10"/>
  <c r="F26628" i="10"/>
  <c r="F26629" i="10"/>
  <c r="F26630" i="10"/>
  <c r="F26631" i="10"/>
  <c r="F26632" i="10"/>
  <c r="F26633" i="10"/>
  <c r="F26634" i="10"/>
  <c r="F26635" i="10"/>
  <c r="F26636" i="10"/>
  <c r="F26637" i="10"/>
  <c r="F26638" i="10"/>
  <c r="F26639" i="10"/>
  <c r="F26640" i="10"/>
  <c r="F26641" i="10"/>
  <c r="F26642" i="10"/>
  <c r="F26643" i="10"/>
  <c r="F26644" i="10"/>
  <c r="F26645" i="10"/>
  <c r="F26646" i="10"/>
  <c r="F26647" i="10"/>
  <c r="F26648" i="10"/>
  <c r="F26649" i="10"/>
  <c r="F26650" i="10"/>
  <c r="F26651" i="10"/>
  <c r="F26652" i="10"/>
  <c r="F26653" i="10"/>
  <c r="F26654" i="10"/>
  <c r="F26655" i="10"/>
  <c r="F26656" i="10"/>
  <c r="F26657" i="10"/>
  <c r="F26658" i="10"/>
  <c r="F26659" i="10"/>
  <c r="F26660" i="10"/>
  <c r="F26661" i="10"/>
  <c r="F26662" i="10"/>
  <c r="F26663" i="10"/>
  <c r="F26664" i="10"/>
  <c r="F26665" i="10"/>
  <c r="F26666" i="10"/>
  <c r="F26667" i="10"/>
  <c r="F26668" i="10"/>
  <c r="F26669" i="10"/>
  <c r="F26670" i="10"/>
  <c r="F26671" i="10"/>
  <c r="F26672" i="10"/>
  <c r="F26673" i="10"/>
  <c r="F26674" i="10"/>
  <c r="F26675" i="10"/>
  <c r="F26676" i="10"/>
  <c r="F26677" i="10"/>
  <c r="F26678" i="10"/>
  <c r="F26679" i="10"/>
  <c r="F26680" i="10"/>
  <c r="F26681" i="10"/>
  <c r="F26682" i="10"/>
  <c r="F26683" i="10"/>
  <c r="F26684" i="10"/>
  <c r="F26685" i="10"/>
  <c r="F26686" i="10"/>
  <c r="F26687" i="10"/>
  <c r="F26688" i="10"/>
  <c r="F26689" i="10"/>
  <c r="F26690" i="10"/>
  <c r="F26691" i="10"/>
  <c r="F26692" i="10"/>
  <c r="F26693" i="10"/>
  <c r="F26694" i="10"/>
  <c r="F26695" i="10"/>
  <c r="F26696" i="10"/>
  <c r="F26697" i="10"/>
  <c r="F26698" i="10"/>
  <c r="F26699" i="10"/>
  <c r="F26700" i="10"/>
  <c r="F26701" i="10"/>
  <c r="F26702" i="10"/>
  <c r="F26703" i="10"/>
  <c r="F26704" i="10"/>
  <c r="F26705" i="10"/>
  <c r="F26706" i="10"/>
  <c r="F26707" i="10"/>
  <c r="F26708" i="10"/>
  <c r="F26709" i="10"/>
  <c r="F26710" i="10"/>
  <c r="F26711" i="10"/>
  <c r="F26712" i="10"/>
  <c r="F26713" i="10"/>
  <c r="F26714" i="10"/>
  <c r="F26715" i="10"/>
  <c r="F26716" i="10"/>
  <c r="F26717" i="10"/>
  <c r="F26718" i="10"/>
  <c r="F26719" i="10"/>
  <c r="F26720" i="10"/>
  <c r="F26721" i="10"/>
  <c r="F26722" i="10"/>
  <c r="F26723" i="10"/>
  <c r="F26724" i="10"/>
  <c r="F26725" i="10"/>
  <c r="F26726" i="10"/>
  <c r="F26727" i="10"/>
  <c r="F26728" i="10"/>
  <c r="F26729" i="10"/>
  <c r="F26730" i="10"/>
  <c r="F26731" i="10"/>
  <c r="F26732" i="10"/>
  <c r="F26733" i="10"/>
  <c r="F26734" i="10"/>
  <c r="F26735" i="10"/>
  <c r="F26736" i="10"/>
  <c r="F26737" i="10"/>
  <c r="F26738" i="10"/>
  <c r="F26739" i="10"/>
  <c r="F26740" i="10"/>
  <c r="F26741" i="10"/>
  <c r="F26742" i="10"/>
  <c r="F26743" i="10"/>
  <c r="F26744" i="10"/>
  <c r="F26745" i="10"/>
  <c r="F26746" i="10"/>
  <c r="F26747" i="10"/>
  <c r="F26748" i="10"/>
  <c r="F26749" i="10"/>
  <c r="F26750" i="10"/>
  <c r="F26751" i="10"/>
  <c r="F26752" i="10"/>
  <c r="F26753" i="10"/>
  <c r="F26754" i="10"/>
  <c r="F26755" i="10"/>
  <c r="F26756" i="10"/>
  <c r="F26757" i="10"/>
  <c r="F26758" i="10"/>
  <c r="F26759" i="10"/>
  <c r="F26760" i="10"/>
  <c r="F26761" i="10"/>
  <c r="F26762" i="10"/>
  <c r="F26763" i="10"/>
  <c r="F26764" i="10"/>
  <c r="F26765" i="10"/>
  <c r="F26766" i="10"/>
  <c r="F26767" i="10"/>
  <c r="F26768" i="10"/>
  <c r="F26769" i="10"/>
  <c r="F26770" i="10"/>
  <c r="F26771" i="10"/>
  <c r="F26772" i="10"/>
  <c r="F26773" i="10"/>
  <c r="F26774" i="10"/>
  <c r="F26775" i="10"/>
  <c r="F26776" i="10"/>
  <c r="F26777" i="10"/>
  <c r="F26778" i="10"/>
  <c r="F26779" i="10"/>
  <c r="F26780" i="10"/>
  <c r="F26781" i="10"/>
  <c r="F26782" i="10"/>
  <c r="F26783" i="10"/>
  <c r="F26784" i="10"/>
  <c r="F26785" i="10"/>
  <c r="F26786" i="10"/>
  <c r="F26787" i="10"/>
  <c r="F26788" i="10"/>
  <c r="F26789" i="10"/>
  <c r="F26790" i="10"/>
  <c r="F26791" i="10"/>
  <c r="F26792" i="10"/>
  <c r="F26793" i="10"/>
  <c r="F26794" i="10"/>
  <c r="F26795" i="10"/>
  <c r="F26796" i="10"/>
  <c r="F26797" i="10"/>
  <c r="F26798" i="10"/>
  <c r="F26799" i="10"/>
  <c r="F26800" i="10"/>
  <c r="F26801" i="10"/>
  <c r="F26802" i="10"/>
  <c r="F26803" i="10"/>
  <c r="F26804" i="10"/>
  <c r="F26805" i="10"/>
  <c r="F26806" i="10"/>
  <c r="F26807" i="10"/>
  <c r="F26808" i="10"/>
  <c r="F26809" i="10"/>
  <c r="F26810" i="10"/>
  <c r="F26811" i="10"/>
  <c r="F26812" i="10"/>
  <c r="F26813" i="10"/>
  <c r="F26814" i="10"/>
  <c r="F26815" i="10"/>
  <c r="F26816" i="10"/>
  <c r="F26817" i="10"/>
  <c r="F26818" i="10"/>
  <c r="F26819" i="10"/>
  <c r="F26820" i="10"/>
  <c r="F26821" i="10"/>
  <c r="F26822" i="10"/>
  <c r="F26823" i="10"/>
  <c r="F26824" i="10"/>
  <c r="F26825" i="10"/>
  <c r="F26826" i="10"/>
  <c r="F26827" i="10"/>
  <c r="F26828" i="10"/>
  <c r="F26829" i="10"/>
  <c r="F26830" i="10"/>
  <c r="F26831" i="10"/>
  <c r="F26832" i="10"/>
  <c r="F26833" i="10"/>
  <c r="F26834" i="10"/>
  <c r="F26835" i="10"/>
  <c r="F26836" i="10"/>
  <c r="F26837" i="10"/>
  <c r="F26838" i="10"/>
  <c r="F26839" i="10"/>
  <c r="F26840" i="10"/>
  <c r="F26841" i="10"/>
  <c r="F26842" i="10"/>
  <c r="F26843" i="10"/>
  <c r="F26844" i="10"/>
  <c r="F26845" i="10"/>
  <c r="F26846" i="10"/>
  <c r="F26847" i="10"/>
  <c r="F26848" i="10"/>
  <c r="F26849" i="10"/>
  <c r="F26850" i="10"/>
  <c r="F26851" i="10"/>
  <c r="F26852" i="10"/>
  <c r="F26853" i="10"/>
  <c r="F26854" i="10"/>
  <c r="F26855" i="10"/>
  <c r="F26856" i="10"/>
  <c r="F26857" i="10"/>
  <c r="F26858" i="10"/>
  <c r="F26859" i="10"/>
  <c r="F26860" i="10"/>
  <c r="F26861" i="10"/>
  <c r="F26862" i="10"/>
  <c r="F26863" i="10"/>
  <c r="F26864" i="10"/>
  <c r="F26865" i="10"/>
  <c r="F26866" i="10"/>
  <c r="F26867" i="10"/>
  <c r="F26868" i="10"/>
  <c r="F26869" i="10"/>
  <c r="F26870" i="10"/>
  <c r="F26871" i="10"/>
  <c r="F26872" i="10"/>
  <c r="F26873" i="10"/>
  <c r="F26874" i="10"/>
  <c r="F26875" i="10"/>
  <c r="F26876" i="10"/>
  <c r="F26877" i="10"/>
  <c r="F26878" i="10"/>
  <c r="F26879" i="10"/>
  <c r="F26880" i="10"/>
  <c r="F26881" i="10"/>
  <c r="F26882" i="10"/>
  <c r="F26883" i="10"/>
  <c r="F26884" i="10"/>
  <c r="F26885" i="10"/>
  <c r="F26886" i="10"/>
  <c r="F26887" i="10"/>
  <c r="F26888" i="10"/>
  <c r="F26889" i="10"/>
  <c r="F26890" i="10"/>
  <c r="F26891" i="10"/>
  <c r="F26892" i="10"/>
  <c r="F26893" i="10"/>
  <c r="F26894" i="10"/>
  <c r="F26895" i="10"/>
  <c r="F26896" i="10"/>
  <c r="F26897" i="10"/>
  <c r="F26898" i="10"/>
  <c r="F26899" i="10"/>
  <c r="F26900" i="10"/>
  <c r="F26901" i="10"/>
  <c r="F26902" i="10"/>
  <c r="F26903" i="10"/>
  <c r="F26904" i="10"/>
  <c r="F26905" i="10"/>
  <c r="F26906" i="10"/>
  <c r="F26907" i="10"/>
  <c r="F26908" i="10"/>
  <c r="F26909" i="10"/>
  <c r="F26910" i="10"/>
  <c r="F26911" i="10"/>
  <c r="F26912" i="10"/>
  <c r="F26913" i="10"/>
  <c r="F26914" i="10"/>
  <c r="F26915" i="10"/>
  <c r="F26916" i="10"/>
  <c r="F26917" i="10"/>
  <c r="F26918" i="10"/>
  <c r="F26919" i="10"/>
  <c r="F26920" i="10"/>
  <c r="F26921" i="10"/>
  <c r="F26922" i="10"/>
  <c r="F26923" i="10"/>
  <c r="F26924" i="10"/>
  <c r="F26925" i="10"/>
  <c r="F26926" i="10"/>
  <c r="F26927" i="10"/>
  <c r="F26928" i="10"/>
  <c r="F26929" i="10"/>
  <c r="F26930" i="10"/>
  <c r="F26931" i="10"/>
  <c r="F26932" i="10"/>
  <c r="F26933" i="10"/>
  <c r="F26934" i="10"/>
  <c r="F26935" i="10"/>
  <c r="F26936" i="10"/>
  <c r="F26937" i="10"/>
  <c r="F26938" i="10"/>
  <c r="F26939" i="10"/>
  <c r="F26940" i="10"/>
  <c r="F26941" i="10"/>
  <c r="F26942" i="10"/>
  <c r="F26943" i="10"/>
  <c r="F26944" i="10"/>
  <c r="F26945" i="10"/>
  <c r="F26946" i="10"/>
  <c r="F26947" i="10"/>
  <c r="F26948" i="10"/>
  <c r="F26949" i="10"/>
  <c r="F26950" i="10"/>
  <c r="F26951" i="10"/>
  <c r="F26952" i="10"/>
  <c r="F26953" i="10"/>
  <c r="F26954" i="10"/>
  <c r="F26955" i="10"/>
  <c r="F26956" i="10"/>
  <c r="F26957" i="10"/>
  <c r="F26958" i="10"/>
  <c r="F26959" i="10"/>
  <c r="F26960" i="10"/>
  <c r="F26961" i="10"/>
  <c r="F26962" i="10"/>
  <c r="F26963" i="10"/>
  <c r="F26964" i="10"/>
  <c r="F26965" i="10"/>
  <c r="F26966" i="10"/>
  <c r="F26967" i="10"/>
  <c r="F26968" i="10"/>
  <c r="F26969" i="10"/>
  <c r="F26970" i="10"/>
  <c r="F26971" i="10"/>
  <c r="F26972" i="10"/>
  <c r="F26973" i="10"/>
  <c r="F26974" i="10"/>
  <c r="F26975" i="10"/>
  <c r="F26976" i="10"/>
  <c r="F26977" i="10"/>
  <c r="F26978" i="10"/>
  <c r="F26979" i="10"/>
  <c r="F26980" i="10"/>
  <c r="F26981" i="10"/>
  <c r="F26982" i="10"/>
  <c r="F26983" i="10"/>
  <c r="F26984" i="10"/>
  <c r="F26985" i="10"/>
  <c r="F26986" i="10"/>
  <c r="F26987" i="10"/>
  <c r="F26988" i="10"/>
  <c r="F26989" i="10"/>
  <c r="F26990" i="10"/>
  <c r="F26991" i="10"/>
  <c r="F26992" i="10"/>
  <c r="F26993" i="10"/>
  <c r="F26994" i="10"/>
  <c r="F26995" i="10"/>
  <c r="F26996" i="10"/>
  <c r="F26997" i="10"/>
  <c r="F26998" i="10"/>
  <c r="F26999" i="10"/>
  <c r="F27000" i="10"/>
  <c r="F27001" i="10"/>
  <c r="F27002" i="10"/>
  <c r="F27003" i="10"/>
  <c r="F27004" i="10"/>
  <c r="F27005" i="10"/>
  <c r="F27006" i="10"/>
  <c r="F27007" i="10"/>
  <c r="F27008" i="10"/>
  <c r="F27009" i="10"/>
  <c r="F27010" i="10"/>
  <c r="F27011" i="10"/>
  <c r="F27012" i="10"/>
  <c r="F27013" i="10"/>
  <c r="F27014" i="10"/>
  <c r="F27015" i="10"/>
  <c r="F27016" i="10"/>
  <c r="F27017" i="10"/>
  <c r="F27018" i="10"/>
  <c r="F27019" i="10"/>
  <c r="F27020" i="10"/>
  <c r="F27021" i="10"/>
  <c r="F27022" i="10"/>
  <c r="F27023" i="10"/>
  <c r="F27024" i="10"/>
  <c r="F27025" i="10"/>
  <c r="F27026" i="10"/>
  <c r="F27027" i="10"/>
  <c r="F27028" i="10"/>
  <c r="F27029" i="10"/>
  <c r="F27030" i="10"/>
  <c r="F27031" i="10"/>
  <c r="F27032" i="10"/>
  <c r="F27033" i="10"/>
  <c r="F27034" i="10"/>
  <c r="F27035" i="10"/>
  <c r="F27036" i="10"/>
  <c r="F27037" i="10"/>
  <c r="F27038" i="10"/>
  <c r="F27039" i="10"/>
  <c r="F27040" i="10"/>
  <c r="F27041" i="10"/>
  <c r="F27042" i="10"/>
  <c r="F27043" i="10"/>
  <c r="F27044" i="10"/>
  <c r="F27045" i="10"/>
  <c r="F27046" i="10"/>
  <c r="F27047" i="10"/>
  <c r="F27048" i="10"/>
  <c r="F27049" i="10"/>
  <c r="F27050" i="10"/>
  <c r="F27051" i="10"/>
  <c r="F27052" i="10"/>
  <c r="F27053" i="10"/>
  <c r="F27054" i="10"/>
  <c r="F27055" i="10"/>
  <c r="F27056" i="10"/>
  <c r="F27057" i="10"/>
  <c r="F27058" i="10"/>
  <c r="F27059" i="10"/>
  <c r="F27060" i="10"/>
  <c r="F27061" i="10"/>
  <c r="F27062" i="10"/>
  <c r="F27063" i="10"/>
  <c r="F27064" i="10"/>
  <c r="F27065" i="10"/>
  <c r="F27066" i="10"/>
  <c r="F27067" i="10"/>
  <c r="F27068" i="10"/>
  <c r="F27069" i="10"/>
  <c r="F27070" i="10"/>
  <c r="F27071" i="10"/>
  <c r="F27072" i="10"/>
  <c r="F27073" i="10"/>
  <c r="F27074" i="10"/>
  <c r="F27075" i="10"/>
  <c r="F27076" i="10"/>
  <c r="F27077" i="10"/>
  <c r="F27078" i="10"/>
  <c r="F27079" i="10"/>
  <c r="F27080" i="10"/>
  <c r="F27081" i="10"/>
  <c r="F27082" i="10"/>
  <c r="F27083" i="10"/>
  <c r="F27084" i="10"/>
  <c r="F27085" i="10"/>
  <c r="F27086" i="10"/>
  <c r="F27087" i="10"/>
  <c r="F27088" i="10"/>
  <c r="F27089" i="10"/>
  <c r="F27090" i="10"/>
  <c r="F27091" i="10"/>
  <c r="F27092" i="10"/>
  <c r="F27093" i="10"/>
  <c r="F27094" i="10"/>
  <c r="F27095" i="10"/>
  <c r="F27096" i="10"/>
  <c r="F27097" i="10"/>
  <c r="F27098" i="10"/>
  <c r="F27099" i="10"/>
  <c r="F27100" i="10"/>
  <c r="F27101" i="10"/>
  <c r="F27102" i="10"/>
  <c r="F27103" i="10"/>
  <c r="F27104" i="10"/>
  <c r="F27105" i="10"/>
  <c r="F27106" i="10"/>
  <c r="F27107" i="10"/>
  <c r="F27108" i="10"/>
  <c r="F27109" i="10"/>
  <c r="F27110" i="10"/>
  <c r="F27111" i="10"/>
  <c r="F27112" i="10"/>
  <c r="F27113" i="10"/>
  <c r="F27114" i="10"/>
  <c r="F27115" i="10"/>
  <c r="F27116" i="10"/>
  <c r="F27117" i="10"/>
  <c r="F27118" i="10"/>
  <c r="F27119" i="10"/>
  <c r="F27120" i="10"/>
  <c r="F27121" i="10"/>
  <c r="F27122" i="10"/>
  <c r="F27123" i="10"/>
  <c r="F27124" i="10"/>
  <c r="F27125" i="10"/>
  <c r="F27126" i="10"/>
  <c r="F27127" i="10"/>
  <c r="F27128" i="10"/>
  <c r="F27129" i="10"/>
  <c r="F27130" i="10"/>
  <c r="F27131" i="10"/>
  <c r="F27132" i="10"/>
  <c r="F27133" i="10"/>
  <c r="F27134" i="10"/>
  <c r="F27135" i="10"/>
  <c r="F27136" i="10"/>
  <c r="F27137" i="10"/>
  <c r="F27138" i="10"/>
  <c r="F27139" i="10"/>
  <c r="F27140" i="10"/>
  <c r="F27141" i="10"/>
  <c r="F27142" i="10"/>
  <c r="F27143" i="10"/>
  <c r="F27144" i="10"/>
  <c r="F27145" i="10"/>
  <c r="F27146" i="10"/>
  <c r="F27147" i="10"/>
  <c r="F27148" i="10"/>
  <c r="F27149" i="10"/>
  <c r="F27150" i="10"/>
  <c r="F27151" i="10"/>
  <c r="F27152" i="10"/>
  <c r="F27153" i="10"/>
  <c r="F27154" i="10"/>
  <c r="F27155" i="10"/>
  <c r="F27156" i="10"/>
  <c r="F27157" i="10"/>
  <c r="F27158" i="10"/>
  <c r="F27159" i="10"/>
  <c r="F27160" i="10"/>
  <c r="F27161" i="10"/>
  <c r="F27162" i="10"/>
  <c r="F27163" i="10"/>
  <c r="F27164" i="10"/>
  <c r="F27165" i="10"/>
  <c r="F27166" i="10"/>
  <c r="F27167" i="10"/>
  <c r="F27168" i="10"/>
  <c r="F27169" i="10"/>
  <c r="F27170" i="10"/>
  <c r="F27171" i="10"/>
  <c r="F27172" i="10"/>
  <c r="F27173" i="10"/>
  <c r="F27174" i="10"/>
  <c r="F27175" i="10"/>
  <c r="F27176" i="10"/>
  <c r="F27177" i="10"/>
  <c r="F27178" i="10"/>
  <c r="F27179" i="10"/>
  <c r="F27180" i="10"/>
  <c r="F27181" i="10"/>
  <c r="F27182" i="10"/>
  <c r="F27183" i="10"/>
  <c r="F27184" i="10"/>
  <c r="F27185" i="10"/>
  <c r="F27186" i="10"/>
  <c r="F27187" i="10"/>
  <c r="F27188" i="10"/>
  <c r="F27189" i="10"/>
  <c r="F27190" i="10"/>
  <c r="F27191" i="10"/>
  <c r="F27192" i="10"/>
  <c r="F27193" i="10"/>
  <c r="F27194" i="10"/>
  <c r="F27195" i="10"/>
  <c r="F27196" i="10"/>
  <c r="F27197" i="10"/>
  <c r="F27198" i="10"/>
  <c r="F27199" i="10"/>
  <c r="F27200" i="10"/>
  <c r="F27201" i="10"/>
  <c r="F27202" i="10"/>
  <c r="F27203" i="10"/>
  <c r="F27204" i="10"/>
  <c r="F27205" i="10"/>
  <c r="F27206" i="10"/>
  <c r="F27207" i="10"/>
  <c r="F27208" i="10"/>
  <c r="F27209" i="10"/>
  <c r="F27210" i="10"/>
  <c r="F27211" i="10"/>
  <c r="F27212" i="10"/>
  <c r="F27213" i="10"/>
  <c r="F27214" i="10"/>
  <c r="F27215" i="10"/>
  <c r="F27216" i="10"/>
  <c r="F27217" i="10"/>
  <c r="F27218" i="10"/>
  <c r="F27219" i="10"/>
  <c r="F27220" i="10"/>
  <c r="F27221" i="10"/>
  <c r="F27222" i="10"/>
  <c r="F27223" i="10"/>
  <c r="F27224" i="10"/>
  <c r="F27225" i="10"/>
  <c r="F27226" i="10"/>
  <c r="F27227" i="10"/>
  <c r="F27228" i="10"/>
  <c r="F27229" i="10"/>
  <c r="F27230" i="10"/>
  <c r="F27231" i="10"/>
  <c r="F27232" i="10"/>
  <c r="F27233" i="10"/>
  <c r="F27234" i="10"/>
  <c r="F27235" i="10"/>
  <c r="F27236" i="10"/>
  <c r="F27237" i="10"/>
  <c r="F27238" i="10"/>
  <c r="F27239" i="10"/>
  <c r="F27240" i="10"/>
  <c r="F27241" i="10"/>
  <c r="F27242" i="10"/>
  <c r="F27243" i="10"/>
  <c r="F27244" i="10"/>
  <c r="F27245" i="10"/>
  <c r="F27246" i="10"/>
  <c r="F27247" i="10"/>
  <c r="F27248" i="10"/>
  <c r="F27249" i="10"/>
  <c r="F27250" i="10"/>
  <c r="F27251" i="10"/>
  <c r="F27252" i="10"/>
  <c r="F27253" i="10"/>
  <c r="F27254" i="10"/>
  <c r="F27255" i="10"/>
  <c r="F27256" i="10"/>
  <c r="F27257" i="10"/>
  <c r="F27258" i="10"/>
  <c r="F27259" i="10"/>
  <c r="F27260" i="10"/>
  <c r="F27261" i="10"/>
  <c r="F27262" i="10"/>
  <c r="F27263" i="10"/>
  <c r="F27264" i="10"/>
  <c r="F27265" i="10"/>
  <c r="F27266" i="10"/>
  <c r="F27267" i="10"/>
  <c r="F27268" i="10"/>
  <c r="F27269" i="10"/>
  <c r="F27270" i="10"/>
  <c r="F27271" i="10"/>
  <c r="F27272" i="10"/>
  <c r="F27273" i="10"/>
  <c r="F27274" i="10"/>
  <c r="F27275" i="10"/>
  <c r="F27276" i="10"/>
  <c r="F27277" i="10"/>
  <c r="F27278" i="10"/>
  <c r="F27279" i="10"/>
  <c r="F27280" i="10"/>
  <c r="F27281" i="10"/>
  <c r="F27282" i="10"/>
  <c r="F27283" i="10"/>
  <c r="F27284" i="10"/>
  <c r="F27285" i="10"/>
  <c r="F27286" i="10"/>
  <c r="F27287" i="10"/>
  <c r="F27288" i="10"/>
  <c r="F27289" i="10"/>
  <c r="F27290" i="10"/>
  <c r="F27291" i="10"/>
  <c r="F27292" i="10"/>
  <c r="F27293" i="10"/>
  <c r="F27294" i="10"/>
  <c r="F27295" i="10"/>
  <c r="F27296" i="10"/>
  <c r="F27297" i="10"/>
  <c r="F27298" i="10"/>
  <c r="F27299" i="10"/>
  <c r="F27300" i="10"/>
  <c r="F27301" i="10"/>
  <c r="F27302" i="10"/>
  <c r="F27303" i="10"/>
  <c r="F27304" i="10"/>
  <c r="F27305" i="10"/>
  <c r="F27306" i="10"/>
  <c r="F27307" i="10"/>
  <c r="F27308" i="10"/>
  <c r="F27309" i="10"/>
  <c r="F27310" i="10"/>
  <c r="F27311" i="10"/>
  <c r="F27312" i="10"/>
  <c r="F27313" i="10"/>
  <c r="F27314" i="10"/>
  <c r="F27315" i="10"/>
  <c r="F27316" i="10"/>
  <c r="F27317" i="10"/>
  <c r="F27318" i="10"/>
  <c r="F27319" i="10"/>
  <c r="F27320" i="10"/>
  <c r="F27321" i="10"/>
  <c r="F27322" i="10"/>
  <c r="F27323" i="10"/>
  <c r="F27324" i="10"/>
  <c r="F27325" i="10"/>
  <c r="F27326" i="10"/>
  <c r="F27327" i="10"/>
  <c r="F27328" i="10"/>
  <c r="F27329" i="10"/>
  <c r="F27330" i="10"/>
  <c r="F27331" i="10"/>
  <c r="F27332" i="10"/>
  <c r="F27333" i="10"/>
  <c r="F27334" i="10"/>
  <c r="F27335" i="10"/>
  <c r="F27336" i="10"/>
  <c r="F27337" i="10"/>
  <c r="F27338" i="10"/>
  <c r="F27339" i="10"/>
  <c r="F27340" i="10"/>
  <c r="F27341" i="10"/>
  <c r="F27342" i="10"/>
  <c r="F27343" i="10"/>
  <c r="F27344" i="10"/>
  <c r="F27345" i="10"/>
  <c r="F27346" i="10"/>
  <c r="F27347" i="10"/>
  <c r="F27348" i="10"/>
  <c r="F27349" i="10"/>
  <c r="F27350" i="10"/>
  <c r="F27351" i="10"/>
  <c r="F27352" i="10"/>
  <c r="F27353" i="10"/>
  <c r="F27354" i="10"/>
  <c r="F27355" i="10"/>
  <c r="F27356" i="10"/>
  <c r="F27357" i="10"/>
  <c r="F27358" i="10"/>
  <c r="F27359" i="10"/>
  <c r="F27360" i="10"/>
  <c r="F27361" i="10"/>
  <c r="F27362" i="10"/>
  <c r="F27363" i="10"/>
  <c r="F27364" i="10"/>
  <c r="F27365" i="10"/>
  <c r="F27366" i="10"/>
  <c r="F27367" i="10"/>
  <c r="F27368" i="10"/>
  <c r="F27369" i="10"/>
  <c r="F27370" i="10"/>
  <c r="F27371" i="10"/>
  <c r="F27372" i="10"/>
  <c r="F27373" i="10"/>
  <c r="F27374" i="10"/>
  <c r="F27375" i="10"/>
  <c r="F27376" i="10"/>
  <c r="F27377" i="10"/>
  <c r="F27378" i="10"/>
  <c r="F27379" i="10"/>
  <c r="F27380" i="10"/>
  <c r="F27381" i="10"/>
  <c r="F27382" i="10"/>
  <c r="F27383" i="10"/>
  <c r="F27384" i="10"/>
  <c r="F27385" i="10"/>
  <c r="F27386" i="10"/>
  <c r="F27387" i="10"/>
  <c r="F27388" i="10"/>
  <c r="F27389" i="10"/>
  <c r="F27390" i="10"/>
  <c r="F27391" i="10"/>
  <c r="F27392" i="10"/>
  <c r="F27393" i="10"/>
  <c r="F27394" i="10"/>
  <c r="F27395" i="10"/>
  <c r="F27396" i="10"/>
  <c r="F27397" i="10"/>
  <c r="F27398" i="10"/>
  <c r="F27399" i="10"/>
  <c r="F27400" i="10"/>
  <c r="F27401" i="10"/>
  <c r="F27402" i="10"/>
  <c r="F27403" i="10"/>
  <c r="F27404" i="10"/>
  <c r="F27405" i="10"/>
  <c r="F27406" i="10"/>
  <c r="F27407" i="10"/>
  <c r="F27408" i="10"/>
  <c r="F27409" i="10"/>
  <c r="F27410" i="10"/>
  <c r="F27411" i="10"/>
  <c r="F27412" i="10"/>
  <c r="F27413" i="10"/>
  <c r="F27414" i="10"/>
  <c r="F27415" i="10"/>
  <c r="F27416" i="10"/>
  <c r="F27417" i="10"/>
  <c r="F27418" i="10"/>
  <c r="F27419" i="10"/>
  <c r="F27420" i="10"/>
  <c r="F27421" i="10"/>
  <c r="F27422" i="10"/>
  <c r="F27423" i="10"/>
  <c r="F27424" i="10"/>
  <c r="F27425" i="10"/>
  <c r="F27426" i="10"/>
  <c r="F27427" i="10"/>
  <c r="F27428" i="10"/>
  <c r="F27429" i="10"/>
  <c r="F27430" i="10"/>
  <c r="F27431" i="10"/>
  <c r="F27432" i="10"/>
  <c r="F27433" i="10"/>
  <c r="F27434" i="10"/>
  <c r="F27435" i="10"/>
  <c r="F27436" i="10"/>
  <c r="F27437" i="10"/>
  <c r="F27438" i="10"/>
  <c r="F27439" i="10"/>
  <c r="F27440" i="10"/>
  <c r="F27441" i="10"/>
  <c r="F27442" i="10"/>
  <c r="F27443" i="10"/>
  <c r="F27444" i="10"/>
  <c r="F27445" i="10"/>
  <c r="F27446" i="10"/>
  <c r="F27447" i="10"/>
  <c r="F27448" i="10"/>
  <c r="F27449" i="10"/>
  <c r="F27450" i="10"/>
  <c r="F27451" i="10"/>
  <c r="F27452" i="10"/>
  <c r="F27453" i="10"/>
  <c r="F27454" i="10"/>
  <c r="F27455" i="10"/>
  <c r="F27456" i="10"/>
  <c r="F27457" i="10"/>
  <c r="F27458" i="10"/>
  <c r="F27459" i="10"/>
  <c r="F27460" i="10"/>
  <c r="F27461" i="10"/>
  <c r="F27462" i="10"/>
  <c r="F27463" i="10"/>
  <c r="F27464" i="10"/>
  <c r="F27465" i="10"/>
  <c r="F27466" i="10"/>
  <c r="F27467" i="10"/>
  <c r="F27468" i="10"/>
  <c r="F27469" i="10"/>
  <c r="F27470" i="10"/>
  <c r="F27471" i="10"/>
  <c r="F27472" i="10"/>
  <c r="F27473" i="10"/>
  <c r="F27474" i="10"/>
  <c r="F27475" i="10"/>
  <c r="F27476" i="10"/>
  <c r="F27477" i="10"/>
  <c r="F27478" i="10"/>
  <c r="F27479" i="10"/>
  <c r="F27480" i="10"/>
  <c r="F27481" i="10"/>
  <c r="F27482" i="10"/>
  <c r="F27483" i="10"/>
  <c r="F27484" i="10"/>
  <c r="F27485" i="10"/>
  <c r="F27486" i="10"/>
  <c r="F27487" i="10"/>
  <c r="F27488" i="10"/>
  <c r="F27489" i="10"/>
  <c r="F27490" i="10"/>
  <c r="F27491" i="10"/>
  <c r="F27492" i="10"/>
  <c r="F27493" i="10"/>
  <c r="F27494" i="10"/>
  <c r="F27495" i="10"/>
  <c r="F27496" i="10"/>
  <c r="F27497" i="10"/>
  <c r="F27498" i="10"/>
  <c r="F27499" i="10"/>
  <c r="F27500" i="10"/>
  <c r="F27501" i="10"/>
  <c r="F27502" i="10"/>
  <c r="F27503" i="10"/>
  <c r="F27504" i="10"/>
  <c r="F27505" i="10"/>
  <c r="F27506" i="10"/>
  <c r="F27507" i="10"/>
  <c r="F27508" i="10"/>
  <c r="F27509" i="10"/>
  <c r="F27510" i="10"/>
  <c r="F27511" i="10"/>
  <c r="F27512" i="10"/>
  <c r="F27513" i="10"/>
  <c r="F27514" i="10"/>
  <c r="F27515" i="10"/>
  <c r="F27516" i="10"/>
  <c r="F27517" i="10"/>
  <c r="F27518" i="10"/>
  <c r="F27519" i="10"/>
  <c r="F27520" i="10"/>
  <c r="F27521" i="10"/>
  <c r="F27522" i="10"/>
  <c r="F27523" i="10"/>
  <c r="F27524" i="10"/>
  <c r="F27525" i="10"/>
  <c r="F27526" i="10"/>
  <c r="F27527" i="10"/>
  <c r="F27528" i="10"/>
  <c r="F27529" i="10"/>
  <c r="F27530" i="10"/>
  <c r="F27531" i="10"/>
  <c r="F27532" i="10"/>
  <c r="F27533" i="10"/>
  <c r="F27534" i="10"/>
  <c r="F27535" i="10"/>
  <c r="F27536" i="10"/>
  <c r="F27537" i="10"/>
  <c r="F27538" i="10"/>
  <c r="F27539" i="10"/>
  <c r="F27540" i="10"/>
  <c r="F27541" i="10"/>
  <c r="F27542" i="10"/>
  <c r="F27543" i="10"/>
  <c r="F27544" i="10"/>
  <c r="F27545" i="10"/>
  <c r="F27546" i="10"/>
  <c r="F27547" i="10"/>
  <c r="F27548" i="10"/>
  <c r="F27549" i="10"/>
  <c r="F27550" i="10"/>
  <c r="F27551" i="10"/>
  <c r="F27552" i="10"/>
  <c r="F27553" i="10"/>
  <c r="F27554" i="10"/>
  <c r="F27555" i="10"/>
  <c r="F27556" i="10"/>
  <c r="F27557" i="10"/>
  <c r="F27558" i="10"/>
  <c r="F27559" i="10"/>
  <c r="F27560" i="10"/>
  <c r="F27561" i="10"/>
  <c r="F27562" i="10"/>
  <c r="F27563" i="10"/>
  <c r="F27564" i="10"/>
  <c r="F27565" i="10"/>
  <c r="F27566" i="10"/>
  <c r="F27567" i="10"/>
  <c r="F27568" i="10"/>
  <c r="F27569" i="10"/>
  <c r="F27570" i="10"/>
  <c r="F27571" i="10"/>
  <c r="F27572" i="10"/>
  <c r="F27573" i="10"/>
  <c r="F27574" i="10"/>
  <c r="F27575" i="10"/>
  <c r="F27576" i="10"/>
  <c r="F27577" i="10"/>
  <c r="F27578" i="10"/>
  <c r="F27579" i="10"/>
  <c r="F27580" i="10"/>
  <c r="F27581" i="10"/>
  <c r="F27582" i="10"/>
  <c r="F27583" i="10"/>
  <c r="F27584" i="10"/>
  <c r="F27585" i="10"/>
  <c r="F27586" i="10"/>
  <c r="F27587" i="10"/>
  <c r="F27588" i="10"/>
  <c r="F27589" i="10"/>
  <c r="F27590" i="10"/>
  <c r="F27591" i="10"/>
  <c r="F27592" i="10"/>
  <c r="F27593" i="10"/>
  <c r="F27594" i="10"/>
  <c r="F27595" i="10"/>
  <c r="F27596" i="10"/>
  <c r="F27597" i="10"/>
  <c r="F27598" i="10"/>
  <c r="F27599" i="10"/>
  <c r="F27600" i="10"/>
  <c r="F27601" i="10"/>
  <c r="F27602" i="10"/>
  <c r="F27603" i="10"/>
  <c r="F27604" i="10"/>
  <c r="F27605" i="10"/>
  <c r="F27606" i="10"/>
  <c r="F27607" i="10"/>
  <c r="F27608" i="10"/>
  <c r="F27609" i="10"/>
  <c r="F27610" i="10"/>
  <c r="F27611" i="10"/>
  <c r="F27612" i="10"/>
  <c r="F27613" i="10"/>
  <c r="F27614" i="10"/>
  <c r="F27615" i="10"/>
  <c r="F27616" i="10"/>
  <c r="F27617" i="10"/>
  <c r="F27618" i="10"/>
  <c r="F27619" i="10"/>
  <c r="F27620" i="10"/>
  <c r="F27621" i="10"/>
  <c r="F27622" i="10"/>
  <c r="F27623" i="10"/>
  <c r="F27624" i="10"/>
  <c r="F27625" i="10"/>
  <c r="F27626" i="10"/>
  <c r="F27627" i="10"/>
  <c r="F27628" i="10"/>
  <c r="F27629" i="10"/>
  <c r="F27630" i="10"/>
  <c r="F27631" i="10"/>
  <c r="F27632" i="10"/>
  <c r="F27633" i="10"/>
  <c r="F27634" i="10"/>
  <c r="F27635" i="10"/>
  <c r="F27636" i="10"/>
  <c r="F27637" i="10"/>
  <c r="F27638" i="10"/>
  <c r="F27639" i="10"/>
  <c r="F27640" i="10"/>
  <c r="F27641" i="10"/>
  <c r="F27642" i="10"/>
  <c r="F27643" i="10"/>
  <c r="F27644" i="10"/>
  <c r="F27645" i="10"/>
  <c r="F27646" i="10"/>
  <c r="F27647" i="10"/>
  <c r="F27648" i="10"/>
  <c r="F27649" i="10"/>
  <c r="F27650" i="10"/>
  <c r="F27651" i="10"/>
  <c r="F27652" i="10"/>
  <c r="F27653" i="10"/>
  <c r="F27654" i="10"/>
  <c r="F27655" i="10"/>
  <c r="F27656" i="10"/>
  <c r="F27657" i="10"/>
  <c r="F27658" i="10"/>
  <c r="F27659" i="10"/>
  <c r="F27660" i="10"/>
  <c r="F27661" i="10"/>
  <c r="F27662" i="10"/>
  <c r="F27663" i="10"/>
  <c r="F27664" i="10"/>
  <c r="F27665" i="10"/>
  <c r="F27666" i="10"/>
  <c r="F27667" i="10"/>
  <c r="F27668" i="10"/>
  <c r="F27669" i="10"/>
  <c r="F27670" i="10"/>
  <c r="F27671" i="10"/>
  <c r="F27672" i="10"/>
  <c r="F27673" i="10"/>
  <c r="F27674" i="10"/>
  <c r="F27675" i="10"/>
  <c r="F27676" i="10"/>
  <c r="F27677" i="10"/>
  <c r="F27678" i="10"/>
  <c r="F27679" i="10"/>
  <c r="F27680" i="10"/>
  <c r="F27681" i="10"/>
  <c r="F27682" i="10"/>
  <c r="F27683" i="10"/>
  <c r="F27684" i="10"/>
  <c r="F27685" i="10"/>
  <c r="F27686" i="10"/>
  <c r="F27687" i="10"/>
  <c r="F27688" i="10"/>
  <c r="F27689" i="10"/>
  <c r="F27690" i="10"/>
  <c r="F27691" i="10"/>
  <c r="F27692" i="10"/>
  <c r="F27693" i="10"/>
  <c r="F27694" i="10"/>
  <c r="F27695" i="10"/>
  <c r="F27696" i="10"/>
  <c r="F27697" i="10"/>
  <c r="F27698" i="10"/>
  <c r="F27699" i="10"/>
  <c r="F27700" i="10"/>
  <c r="F27701" i="10"/>
  <c r="F27702" i="10"/>
  <c r="F27703" i="10"/>
  <c r="F27704" i="10"/>
  <c r="F27705" i="10"/>
  <c r="F27706" i="10"/>
  <c r="F27707" i="10"/>
  <c r="F27708" i="10"/>
  <c r="F27709" i="10"/>
  <c r="F27710" i="10"/>
  <c r="F27711" i="10"/>
  <c r="F27712" i="10"/>
  <c r="F27713" i="10"/>
  <c r="F27714" i="10"/>
  <c r="F27715" i="10"/>
  <c r="F27716" i="10"/>
  <c r="F27717" i="10"/>
  <c r="F27718" i="10"/>
  <c r="F27719" i="10"/>
  <c r="F27720" i="10"/>
  <c r="F27721" i="10"/>
  <c r="F27722" i="10"/>
  <c r="F27723" i="10"/>
  <c r="F27724" i="10"/>
  <c r="F27725" i="10"/>
  <c r="F27726" i="10"/>
  <c r="F27727" i="10"/>
  <c r="F27728" i="10"/>
  <c r="F27729" i="10"/>
  <c r="F27730" i="10"/>
  <c r="F27731" i="10"/>
  <c r="F27732" i="10"/>
  <c r="F27733" i="10"/>
  <c r="F27734" i="10"/>
  <c r="F27735" i="10"/>
  <c r="F27736" i="10"/>
  <c r="F27737" i="10"/>
  <c r="F27738" i="10"/>
  <c r="F27739" i="10"/>
  <c r="F27740" i="10"/>
  <c r="F27741" i="10"/>
  <c r="F27742" i="10"/>
  <c r="F27743" i="10"/>
  <c r="F27744" i="10"/>
  <c r="F27745" i="10"/>
  <c r="F27746" i="10"/>
  <c r="F27747" i="10"/>
  <c r="F27748" i="10"/>
  <c r="F27749" i="10"/>
  <c r="F27750" i="10"/>
  <c r="F27751" i="10"/>
  <c r="F27752" i="10"/>
  <c r="F27753" i="10"/>
  <c r="F27754" i="10"/>
  <c r="F27755" i="10"/>
  <c r="F27756" i="10"/>
  <c r="F27757" i="10"/>
  <c r="F27758" i="10"/>
  <c r="F27759" i="10"/>
  <c r="F27760" i="10"/>
  <c r="F27761" i="10"/>
  <c r="F27762" i="10"/>
  <c r="F27763" i="10"/>
  <c r="F27764" i="10"/>
  <c r="F27765" i="10"/>
  <c r="F27766" i="10"/>
  <c r="F27767" i="10"/>
  <c r="F27768" i="10"/>
  <c r="F27769" i="10"/>
  <c r="F27770" i="10"/>
  <c r="F27771" i="10"/>
  <c r="F27772" i="10"/>
  <c r="F27773" i="10"/>
  <c r="F27774" i="10"/>
  <c r="F27775" i="10"/>
  <c r="F27776" i="10"/>
  <c r="F27777" i="10"/>
  <c r="F27778" i="10"/>
  <c r="F27779" i="10"/>
  <c r="F27780" i="10"/>
  <c r="F27781" i="10"/>
  <c r="F27782" i="10"/>
  <c r="F27783" i="10"/>
  <c r="F27784" i="10"/>
  <c r="F27785" i="10"/>
  <c r="F27786" i="10"/>
  <c r="F27787" i="10"/>
  <c r="F27788" i="10"/>
  <c r="F27789" i="10"/>
  <c r="F27790" i="10"/>
  <c r="F27791" i="10"/>
  <c r="F27792" i="10"/>
  <c r="F27793" i="10"/>
  <c r="F27794" i="10"/>
  <c r="F27795" i="10"/>
  <c r="F27796" i="10"/>
  <c r="F27797" i="10"/>
  <c r="F27798" i="10"/>
  <c r="F27799" i="10"/>
  <c r="F27800" i="10"/>
  <c r="F27801" i="10"/>
  <c r="F27802" i="10"/>
  <c r="F27803" i="10"/>
  <c r="F27804" i="10"/>
  <c r="F27805" i="10"/>
  <c r="F27806" i="10"/>
  <c r="F27807" i="10"/>
  <c r="F27808" i="10"/>
  <c r="F27809" i="10"/>
  <c r="F27810" i="10"/>
  <c r="F27811" i="10"/>
  <c r="F27812" i="10"/>
  <c r="F27813" i="10"/>
  <c r="F27814" i="10"/>
  <c r="F27815" i="10"/>
  <c r="F27816" i="10"/>
  <c r="F27817" i="10"/>
  <c r="F27818" i="10"/>
  <c r="F27819" i="10"/>
  <c r="F27820" i="10"/>
  <c r="F27821" i="10"/>
  <c r="F27822" i="10"/>
  <c r="F27823" i="10"/>
  <c r="F27824" i="10"/>
  <c r="F27825" i="10"/>
  <c r="F27826" i="10"/>
  <c r="F27827" i="10"/>
  <c r="F27828" i="10"/>
  <c r="F27829" i="10"/>
  <c r="F27830" i="10"/>
  <c r="F27831" i="10"/>
  <c r="F27832" i="10"/>
  <c r="F27833" i="10"/>
  <c r="F27834" i="10"/>
  <c r="F27835" i="10"/>
  <c r="F27836" i="10"/>
  <c r="F27837" i="10"/>
  <c r="F27838" i="10"/>
  <c r="F27839" i="10"/>
  <c r="F27840" i="10"/>
  <c r="F27841" i="10"/>
  <c r="F27842" i="10"/>
  <c r="F27843" i="10"/>
  <c r="F27844" i="10"/>
  <c r="F27845" i="10"/>
  <c r="F27846" i="10"/>
  <c r="F27847" i="10"/>
  <c r="F27848" i="10"/>
  <c r="F27849" i="10"/>
  <c r="F27850" i="10"/>
  <c r="F27851" i="10"/>
  <c r="F27852" i="10"/>
  <c r="F27853" i="10"/>
  <c r="F27854" i="10"/>
  <c r="F27855" i="10"/>
  <c r="F27856" i="10"/>
  <c r="F27857" i="10"/>
  <c r="F27858" i="10"/>
  <c r="F27859" i="10"/>
  <c r="F27860" i="10"/>
  <c r="F27861" i="10"/>
  <c r="F27862" i="10"/>
  <c r="F27863" i="10"/>
  <c r="F27864" i="10"/>
  <c r="F27865" i="10"/>
  <c r="F27866" i="10"/>
  <c r="F27867" i="10"/>
  <c r="F27868" i="10"/>
  <c r="F27869" i="10"/>
  <c r="F27870" i="10"/>
  <c r="F27871" i="10"/>
  <c r="F27872" i="10"/>
  <c r="F27873" i="10"/>
  <c r="F27874" i="10"/>
  <c r="F27875" i="10"/>
  <c r="F27876" i="10"/>
  <c r="F27877" i="10"/>
  <c r="F27878" i="10"/>
  <c r="F27879" i="10"/>
  <c r="F27880" i="10"/>
  <c r="F27881" i="10"/>
  <c r="F27882" i="10"/>
  <c r="F27883" i="10"/>
  <c r="F27884" i="10"/>
  <c r="F27885" i="10"/>
  <c r="F27886" i="10"/>
  <c r="F27887" i="10"/>
  <c r="F27888" i="10"/>
  <c r="F27889" i="10"/>
  <c r="F27890" i="10"/>
  <c r="F27891" i="10"/>
  <c r="F27892" i="10"/>
  <c r="F27893" i="10"/>
  <c r="F27894" i="10"/>
  <c r="F27895" i="10"/>
  <c r="F27896" i="10"/>
  <c r="F27897" i="10"/>
  <c r="F27898" i="10"/>
  <c r="F27899" i="10"/>
  <c r="F27900" i="10"/>
  <c r="F27901" i="10"/>
  <c r="F27902" i="10"/>
  <c r="F27903" i="10"/>
  <c r="F27904" i="10"/>
  <c r="F27905" i="10"/>
  <c r="F27906" i="10"/>
  <c r="F27907" i="10"/>
  <c r="F27908" i="10"/>
  <c r="F27909" i="10"/>
  <c r="F27910" i="10"/>
  <c r="F27911" i="10"/>
  <c r="F27912" i="10"/>
  <c r="F27913" i="10"/>
  <c r="F27914" i="10"/>
  <c r="F27915" i="10"/>
  <c r="F27916" i="10"/>
  <c r="F27917" i="10"/>
  <c r="F27918" i="10"/>
  <c r="F27919" i="10"/>
  <c r="F27920" i="10"/>
  <c r="F27921" i="10"/>
  <c r="F27922" i="10"/>
  <c r="F27923" i="10"/>
  <c r="F27924" i="10"/>
  <c r="F27925" i="10"/>
  <c r="F27926" i="10"/>
  <c r="F27927" i="10"/>
  <c r="F27928" i="10"/>
  <c r="F27929" i="10"/>
  <c r="F27930" i="10"/>
  <c r="F27931" i="10"/>
  <c r="F27932" i="10"/>
  <c r="F27933" i="10"/>
  <c r="F27934" i="10"/>
  <c r="F27935" i="10"/>
  <c r="F27936" i="10"/>
  <c r="F27937" i="10"/>
  <c r="F27938" i="10"/>
  <c r="F27939" i="10"/>
  <c r="F27940" i="10"/>
  <c r="F27941" i="10"/>
  <c r="F27942" i="10"/>
  <c r="F27943" i="10"/>
  <c r="F27944" i="10"/>
  <c r="F27945" i="10"/>
  <c r="F27946" i="10"/>
  <c r="F27947" i="10"/>
  <c r="F27948" i="10"/>
  <c r="F27949" i="10"/>
  <c r="F27950" i="10"/>
  <c r="F27951" i="10"/>
  <c r="F27952" i="10"/>
  <c r="F27953" i="10"/>
  <c r="F27954" i="10"/>
  <c r="F27955" i="10"/>
  <c r="F27956" i="10"/>
  <c r="F27957" i="10"/>
  <c r="F27958" i="10"/>
  <c r="F27959" i="10"/>
  <c r="F27960" i="10"/>
  <c r="F27961" i="10"/>
  <c r="F27962" i="10"/>
  <c r="F27963" i="10"/>
  <c r="F27964" i="10"/>
  <c r="F27965" i="10"/>
  <c r="F27966" i="10"/>
  <c r="F27967" i="10"/>
  <c r="F27968" i="10"/>
  <c r="F27969" i="10"/>
  <c r="F27970" i="10"/>
  <c r="F27971" i="10"/>
  <c r="F27972" i="10"/>
  <c r="F27973" i="10"/>
  <c r="F27974" i="10"/>
  <c r="F27975" i="10"/>
  <c r="F27976" i="10"/>
  <c r="F27977" i="10"/>
  <c r="F27978" i="10"/>
  <c r="F27979" i="10"/>
  <c r="F27980" i="10"/>
  <c r="F27981" i="10"/>
  <c r="F27982" i="10"/>
  <c r="F27983" i="10"/>
  <c r="F27984" i="10"/>
  <c r="F27985" i="10"/>
  <c r="F27986" i="10"/>
  <c r="F27987" i="10"/>
  <c r="F27988" i="10"/>
  <c r="F27989" i="10"/>
  <c r="F27990" i="10"/>
  <c r="F27991" i="10"/>
  <c r="F27992" i="10"/>
  <c r="F27993" i="10"/>
  <c r="F27994" i="10"/>
  <c r="F27995" i="10"/>
  <c r="F27996" i="10"/>
  <c r="F27997" i="10"/>
  <c r="F27998" i="10"/>
  <c r="F27999" i="10"/>
  <c r="F28000" i="10"/>
  <c r="F28001" i="10"/>
  <c r="F28002" i="10"/>
  <c r="F28003" i="10"/>
  <c r="F28004" i="10"/>
  <c r="F28005" i="10"/>
  <c r="F28006" i="10"/>
  <c r="F28007" i="10"/>
  <c r="F28008" i="10"/>
  <c r="F28009" i="10"/>
  <c r="F28010" i="10"/>
  <c r="F28011" i="10"/>
  <c r="F28012" i="10"/>
  <c r="F28013" i="10"/>
  <c r="F28014" i="10"/>
  <c r="F28015" i="10"/>
  <c r="F28016" i="10"/>
  <c r="F28017" i="10"/>
  <c r="F28018" i="10"/>
  <c r="F28019" i="10"/>
  <c r="F28020" i="10"/>
  <c r="F28021" i="10"/>
  <c r="F28022" i="10"/>
  <c r="F28023" i="10"/>
  <c r="F28024" i="10"/>
  <c r="F28025" i="10"/>
  <c r="F28026" i="10"/>
  <c r="F28027" i="10"/>
  <c r="F28028" i="10"/>
  <c r="F28029" i="10"/>
  <c r="F28030" i="10"/>
  <c r="F28031" i="10"/>
  <c r="F28032" i="10"/>
  <c r="F28033" i="10"/>
  <c r="F28034" i="10"/>
  <c r="F28035" i="10"/>
  <c r="F28036" i="10"/>
  <c r="F28037" i="10"/>
  <c r="F28038" i="10"/>
  <c r="F28039" i="10"/>
  <c r="F28040" i="10"/>
  <c r="F28041" i="10"/>
  <c r="F28042" i="10"/>
  <c r="F28043" i="10"/>
  <c r="F28044" i="10"/>
  <c r="F28045" i="10"/>
  <c r="F28046" i="10"/>
  <c r="F28047" i="10"/>
  <c r="F28048" i="10"/>
  <c r="F28049" i="10"/>
  <c r="F28050" i="10"/>
  <c r="F28051" i="10"/>
  <c r="F28052" i="10"/>
  <c r="F28053" i="10"/>
  <c r="F28054" i="10"/>
  <c r="F28055" i="10"/>
  <c r="F28056" i="10"/>
  <c r="F28057" i="10"/>
  <c r="F28058" i="10"/>
  <c r="F28059" i="10"/>
  <c r="F28060" i="10"/>
  <c r="F28061" i="10"/>
  <c r="F28062" i="10"/>
  <c r="F28063" i="10"/>
  <c r="F28064" i="10"/>
  <c r="F28065" i="10"/>
  <c r="F28066" i="10"/>
  <c r="F28067" i="10"/>
  <c r="F28068" i="10"/>
  <c r="F28069" i="10"/>
  <c r="F28070" i="10"/>
  <c r="F28071" i="10"/>
  <c r="F28072" i="10"/>
  <c r="F28073" i="10"/>
  <c r="F28074" i="10"/>
  <c r="F28075" i="10"/>
  <c r="F28076" i="10"/>
  <c r="F28077" i="10"/>
  <c r="F28078" i="10"/>
  <c r="F28079" i="10"/>
  <c r="F28080" i="10"/>
  <c r="F28081" i="10"/>
  <c r="F28082" i="10"/>
  <c r="F28083" i="10"/>
  <c r="F28084" i="10"/>
  <c r="F28085" i="10"/>
  <c r="F28086" i="10"/>
  <c r="F28087" i="10"/>
  <c r="F28088" i="10"/>
  <c r="F28089" i="10"/>
  <c r="F28090" i="10"/>
  <c r="F28091" i="10"/>
  <c r="F28092" i="10"/>
  <c r="F28093" i="10"/>
  <c r="F28094" i="10"/>
  <c r="F28095" i="10"/>
  <c r="F28096" i="10"/>
  <c r="F28097" i="10"/>
  <c r="F28098" i="10"/>
  <c r="F28099" i="10"/>
  <c r="F28100" i="10"/>
  <c r="F28101" i="10"/>
  <c r="F28102" i="10"/>
  <c r="F28103" i="10"/>
  <c r="F28104" i="10"/>
  <c r="F28105" i="10"/>
  <c r="F28106" i="10"/>
  <c r="F28107" i="10"/>
  <c r="F28108" i="10"/>
  <c r="F28109" i="10"/>
  <c r="F28110" i="10"/>
  <c r="F28111" i="10"/>
  <c r="F28112" i="10"/>
  <c r="F28113" i="10"/>
  <c r="F28114" i="10"/>
  <c r="F28115" i="10"/>
  <c r="F28116" i="10"/>
  <c r="F28117" i="10"/>
  <c r="F28118" i="10"/>
  <c r="F28119" i="10"/>
  <c r="F28120" i="10"/>
  <c r="F28121" i="10"/>
  <c r="F28122" i="10"/>
  <c r="F28123" i="10"/>
  <c r="F28124" i="10"/>
  <c r="F28125" i="10"/>
  <c r="F28126" i="10"/>
  <c r="F28127" i="10"/>
  <c r="F28128" i="10"/>
  <c r="F28129" i="10"/>
  <c r="F28130" i="10"/>
  <c r="F28131" i="10"/>
  <c r="F28132" i="10"/>
  <c r="F28133" i="10"/>
  <c r="F28134" i="10"/>
  <c r="F28135" i="10"/>
  <c r="F28136" i="10"/>
  <c r="F28137" i="10"/>
  <c r="F28138" i="10"/>
  <c r="F28139" i="10"/>
  <c r="F28140" i="10"/>
  <c r="F28141" i="10"/>
  <c r="F28142" i="10"/>
  <c r="F28143" i="10"/>
  <c r="F28144" i="10"/>
  <c r="F28145" i="10"/>
  <c r="F28146" i="10"/>
  <c r="F28147" i="10"/>
  <c r="F28148" i="10"/>
  <c r="F28149" i="10"/>
  <c r="F28150" i="10"/>
  <c r="F28151" i="10"/>
  <c r="F28152" i="10"/>
  <c r="F28153" i="10"/>
  <c r="F28154" i="10"/>
  <c r="F28155" i="10"/>
  <c r="F28156" i="10"/>
  <c r="F28157" i="10"/>
  <c r="F28158" i="10"/>
  <c r="F28159" i="10"/>
  <c r="F28160" i="10"/>
  <c r="F28161" i="10"/>
  <c r="F28162" i="10"/>
  <c r="F28163" i="10"/>
  <c r="F28164" i="10"/>
  <c r="F28165" i="10"/>
  <c r="F28166" i="10"/>
  <c r="F28167" i="10"/>
  <c r="F28168" i="10"/>
  <c r="F28169" i="10"/>
  <c r="F28170" i="10"/>
  <c r="F28171" i="10"/>
  <c r="F28172" i="10"/>
  <c r="F28173" i="10"/>
  <c r="F28174" i="10"/>
  <c r="F28175" i="10"/>
  <c r="F28176" i="10"/>
  <c r="F28177" i="10"/>
  <c r="F28178" i="10"/>
  <c r="F28179" i="10"/>
  <c r="F28180" i="10"/>
  <c r="F28181" i="10"/>
  <c r="F28182" i="10"/>
  <c r="F28183" i="10"/>
  <c r="F28184" i="10"/>
  <c r="F28185" i="10"/>
  <c r="F28186" i="10"/>
  <c r="F28187" i="10"/>
  <c r="F28188" i="10"/>
  <c r="F28189" i="10"/>
  <c r="F28190" i="10"/>
  <c r="F28191" i="10"/>
  <c r="F28192" i="10"/>
  <c r="F28193" i="10"/>
  <c r="F28194" i="10"/>
  <c r="F28195" i="10"/>
  <c r="F28196" i="10"/>
  <c r="F28197" i="10"/>
  <c r="F28198" i="10"/>
  <c r="F28199" i="10"/>
  <c r="F28200" i="10"/>
  <c r="F28201" i="10"/>
  <c r="F28202" i="10"/>
  <c r="F28203" i="10"/>
  <c r="F28204" i="10"/>
  <c r="F28205" i="10"/>
  <c r="F28206" i="10"/>
  <c r="F28207" i="10"/>
  <c r="F28208" i="10"/>
  <c r="F28209" i="10"/>
  <c r="F28210" i="10"/>
  <c r="F28211" i="10"/>
  <c r="F28212" i="10"/>
  <c r="F28213" i="10"/>
  <c r="F28214" i="10"/>
  <c r="F28215" i="10"/>
  <c r="F28216" i="10"/>
  <c r="F28217" i="10"/>
  <c r="F28218" i="10"/>
  <c r="F28219" i="10"/>
  <c r="F28220" i="10"/>
  <c r="F28221" i="10"/>
  <c r="F28222" i="10"/>
  <c r="F28223" i="10"/>
  <c r="F28224" i="10"/>
  <c r="F28225" i="10"/>
  <c r="F28226" i="10"/>
  <c r="F28227" i="10"/>
  <c r="F28228" i="10"/>
  <c r="F28229" i="10"/>
  <c r="F28230" i="10"/>
  <c r="F28231" i="10"/>
  <c r="F28232" i="10"/>
  <c r="F28233" i="10"/>
  <c r="F28234" i="10"/>
  <c r="F28235" i="10"/>
  <c r="F28236" i="10"/>
  <c r="F28237" i="10"/>
  <c r="F28238" i="10"/>
  <c r="F28239" i="10"/>
  <c r="F28240" i="10"/>
  <c r="F28241" i="10"/>
  <c r="F28242" i="10"/>
  <c r="F28243" i="10"/>
  <c r="F28244" i="10"/>
  <c r="F28245" i="10"/>
  <c r="F28246" i="10"/>
  <c r="F28247" i="10"/>
  <c r="F28248" i="10"/>
  <c r="F28249" i="10"/>
  <c r="F28250" i="10"/>
  <c r="F28251" i="10"/>
  <c r="F28252" i="10"/>
  <c r="F28253" i="10"/>
  <c r="F28254" i="10"/>
  <c r="F28255" i="10"/>
  <c r="F28256" i="10"/>
  <c r="F28257" i="10"/>
  <c r="F28258" i="10"/>
  <c r="F28259" i="10"/>
  <c r="F28260" i="10"/>
  <c r="F28261" i="10"/>
  <c r="F28262" i="10"/>
  <c r="F28263" i="10"/>
  <c r="F28264" i="10"/>
  <c r="F28265" i="10"/>
  <c r="F28266" i="10"/>
  <c r="F28267" i="10"/>
  <c r="F28268" i="10"/>
  <c r="F28269" i="10"/>
  <c r="F28270" i="10"/>
  <c r="F28271" i="10"/>
  <c r="F28272" i="10"/>
  <c r="F28273" i="10"/>
  <c r="F28274" i="10"/>
  <c r="F28275" i="10"/>
  <c r="F28276" i="10"/>
  <c r="F28277" i="10"/>
  <c r="F28278" i="10"/>
  <c r="F28279" i="10"/>
  <c r="F28280" i="10"/>
  <c r="F28281" i="10"/>
  <c r="F28282" i="10"/>
  <c r="F28283" i="10"/>
  <c r="F28284" i="10"/>
  <c r="F28285" i="10"/>
  <c r="F28286" i="10"/>
  <c r="F28287" i="10"/>
  <c r="F28288" i="10"/>
  <c r="F28289" i="10"/>
  <c r="F28290" i="10"/>
  <c r="F28291" i="10"/>
  <c r="F28292" i="10"/>
  <c r="F28293" i="10"/>
  <c r="F28294" i="10"/>
  <c r="F28295" i="10"/>
  <c r="F28296" i="10"/>
  <c r="F28297" i="10"/>
  <c r="F28298" i="10"/>
  <c r="F28299" i="10"/>
  <c r="F28300" i="10"/>
  <c r="F28301" i="10"/>
  <c r="F28302" i="10"/>
  <c r="F28303" i="10"/>
  <c r="F28304" i="10"/>
  <c r="F28305" i="10"/>
  <c r="F28306" i="10"/>
  <c r="F28307" i="10"/>
  <c r="F28308" i="10"/>
  <c r="F28309" i="10"/>
  <c r="F28310" i="10"/>
  <c r="F28311" i="10"/>
  <c r="F28312" i="10"/>
  <c r="F28313" i="10"/>
  <c r="F28314" i="10"/>
  <c r="F28315" i="10"/>
  <c r="F28316" i="10"/>
  <c r="F28317" i="10"/>
  <c r="F28318" i="10"/>
  <c r="F28319" i="10"/>
  <c r="F28320" i="10"/>
  <c r="F28321" i="10"/>
  <c r="F28322" i="10"/>
  <c r="F28323" i="10"/>
  <c r="F28324" i="10"/>
  <c r="F28325" i="10"/>
  <c r="F28326" i="10"/>
  <c r="F28327" i="10"/>
  <c r="F28328" i="10"/>
  <c r="F28329" i="10"/>
  <c r="F28330" i="10"/>
  <c r="F28331" i="10"/>
  <c r="F28332" i="10"/>
  <c r="F28333" i="10"/>
  <c r="F28334" i="10"/>
  <c r="F28335" i="10"/>
  <c r="F28336" i="10"/>
  <c r="F28337" i="10"/>
  <c r="F28338" i="10"/>
  <c r="F28339" i="10"/>
  <c r="F28340" i="10"/>
  <c r="F28341" i="10"/>
  <c r="F28342" i="10"/>
  <c r="F28343" i="10"/>
  <c r="F28344" i="10"/>
  <c r="F28345" i="10"/>
  <c r="F28346" i="10"/>
  <c r="F28347" i="10"/>
  <c r="F28348" i="10"/>
  <c r="F28349" i="10"/>
  <c r="F28350" i="10"/>
  <c r="F28351" i="10"/>
  <c r="F28352" i="10"/>
  <c r="F28353" i="10"/>
  <c r="F28354" i="10"/>
  <c r="F28355" i="10"/>
  <c r="F28356" i="10"/>
  <c r="F28357" i="10"/>
  <c r="F28358" i="10"/>
  <c r="F28359" i="10"/>
  <c r="F28360" i="10"/>
  <c r="F28361" i="10"/>
  <c r="F28362" i="10"/>
  <c r="F28363" i="10"/>
  <c r="F28364" i="10"/>
  <c r="F28365" i="10"/>
  <c r="F28366" i="10"/>
  <c r="F28367" i="10"/>
  <c r="F28368" i="10"/>
  <c r="F28369" i="10"/>
  <c r="F28370" i="10"/>
  <c r="F28371" i="10"/>
  <c r="F28372" i="10"/>
  <c r="F28373" i="10"/>
  <c r="F28374" i="10"/>
  <c r="F28375" i="10"/>
  <c r="F28376" i="10"/>
  <c r="F28377" i="10"/>
  <c r="F28378" i="10"/>
  <c r="F28379" i="10"/>
  <c r="F28380" i="10"/>
  <c r="F28381" i="10"/>
  <c r="F28382" i="10"/>
  <c r="F28383" i="10"/>
  <c r="F28384" i="10"/>
  <c r="F28385" i="10"/>
  <c r="F28386" i="10"/>
  <c r="F28387" i="10"/>
  <c r="F28388" i="10"/>
  <c r="F28389" i="10"/>
  <c r="F28390" i="10"/>
  <c r="F28391" i="10"/>
  <c r="F28392" i="10"/>
  <c r="F28393" i="10"/>
  <c r="F28394" i="10"/>
  <c r="F28395" i="10"/>
  <c r="F28396" i="10"/>
  <c r="F28397" i="10"/>
  <c r="F28398" i="10"/>
  <c r="F28399" i="10"/>
  <c r="F28400" i="10"/>
  <c r="F28401" i="10"/>
  <c r="F28402" i="10"/>
  <c r="F28403" i="10"/>
  <c r="F28404" i="10"/>
  <c r="F28405" i="10"/>
  <c r="F28406" i="10"/>
  <c r="F28407" i="10"/>
  <c r="F28408" i="10"/>
  <c r="F28409" i="10"/>
  <c r="F28410" i="10"/>
  <c r="F28411" i="10"/>
  <c r="F28412" i="10"/>
  <c r="F28413" i="10"/>
  <c r="F28414" i="10"/>
  <c r="F28415" i="10"/>
  <c r="F28416" i="10"/>
  <c r="F28417" i="10"/>
  <c r="F28418" i="10"/>
  <c r="F28419" i="10"/>
  <c r="F28420" i="10"/>
  <c r="F28421" i="10"/>
  <c r="F28422" i="10"/>
  <c r="F28423" i="10"/>
  <c r="F28424" i="10"/>
  <c r="F28425" i="10"/>
  <c r="F28426" i="10"/>
  <c r="F28427" i="10"/>
  <c r="F28428" i="10"/>
  <c r="F28429" i="10"/>
  <c r="F28430" i="10"/>
  <c r="F28431" i="10"/>
  <c r="F28432" i="10"/>
  <c r="F28433" i="10"/>
  <c r="F28434" i="10"/>
  <c r="F28435" i="10"/>
  <c r="F28436" i="10"/>
  <c r="F28437" i="10"/>
  <c r="F28438" i="10"/>
  <c r="F28439" i="10"/>
  <c r="F28440" i="10"/>
  <c r="F28441" i="10"/>
  <c r="F28442" i="10"/>
  <c r="F28443" i="10"/>
  <c r="F28444" i="10"/>
  <c r="F28445" i="10"/>
  <c r="F28446" i="10"/>
  <c r="F28447" i="10"/>
  <c r="F28448" i="10"/>
  <c r="F28449" i="10"/>
  <c r="F28450" i="10"/>
  <c r="F28451" i="10"/>
  <c r="F28452" i="10"/>
  <c r="F28453" i="10"/>
  <c r="F28454" i="10"/>
  <c r="F28455" i="10"/>
  <c r="F28456" i="10"/>
  <c r="F28457" i="10"/>
  <c r="F28458" i="10"/>
  <c r="F28459" i="10"/>
  <c r="F28460" i="10"/>
  <c r="F28461" i="10"/>
  <c r="F28462" i="10"/>
  <c r="F28463" i="10"/>
  <c r="F28464" i="10"/>
  <c r="F28465" i="10"/>
  <c r="F28466" i="10"/>
  <c r="F28467" i="10"/>
  <c r="F28468" i="10"/>
  <c r="F28469" i="10"/>
  <c r="F28470" i="10"/>
  <c r="F28471" i="10"/>
  <c r="F28472" i="10"/>
  <c r="F28473" i="10"/>
  <c r="F28474" i="10"/>
  <c r="F28475" i="10"/>
  <c r="F28476" i="10"/>
  <c r="F28477" i="10"/>
  <c r="F28478" i="10"/>
  <c r="F28479" i="10"/>
  <c r="F28480" i="10"/>
  <c r="F28481" i="10"/>
  <c r="F28482" i="10"/>
  <c r="F28483" i="10"/>
  <c r="F28484" i="10"/>
  <c r="F28485" i="10"/>
  <c r="F28486" i="10"/>
  <c r="F28487" i="10"/>
  <c r="F28488" i="10"/>
  <c r="F28489" i="10"/>
  <c r="F28490" i="10"/>
  <c r="F28491" i="10"/>
  <c r="F28492" i="10"/>
  <c r="F28493" i="10"/>
  <c r="F28494" i="10"/>
  <c r="F28495" i="10"/>
  <c r="F28496" i="10"/>
  <c r="F28497" i="10"/>
  <c r="F28498" i="10"/>
  <c r="F28499" i="10"/>
  <c r="F28500" i="10"/>
  <c r="F28501" i="10"/>
  <c r="F28502" i="10"/>
  <c r="F28503" i="10"/>
  <c r="F28504" i="10"/>
  <c r="F28505" i="10"/>
  <c r="F28506" i="10"/>
  <c r="F28507" i="10"/>
  <c r="F28508" i="10"/>
  <c r="F28509" i="10"/>
  <c r="F28510" i="10"/>
  <c r="F28511" i="10"/>
  <c r="F28512" i="10"/>
  <c r="F28513" i="10"/>
  <c r="F28514" i="10"/>
  <c r="F28515" i="10"/>
  <c r="F28516" i="10"/>
  <c r="F28517" i="10"/>
  <c r="F28518" i="10"/>
  <c r="F28519" i="10"/>
  <c r="F28520" i="10"/>
  <c r="F28521" i="10"/>
  <c r="F28522" i="10"/>
  <c r="F28523" i="10"/>
  <c r="F28524" i="10"/>
  <c r="F28525" i="10"/>
  <c r="F28526" i="10"/>
  <c r="F28527" i="10"/>
  <c r="F28528" i="10"/>
  <c r="F28529" i="10"/>
  <c r="F28530" i="10"/>
  <c r="F28531" i="10"/>
  <c r="F28532" i="10"/>
  <c r="F28533" i="10"/>
  <c r="F28534" i="10"/>
  <c r="F28535" i="10"/>
  <c r="F28536" i="10"/>
  <c r="F28537" i="10"/>
  <c r="F28538" i="10"/>
  <c r="F28539" i="10"/>
  <c r="F28540" i="10"/>
  <c r="F28541" i="10"/>
  <c r="F28542" i="10"/>
  <c r="F28543" i="10"/>
  <c r="F28544" i="10"/>
  <c r="F28545" i="10"/>
  <c r="F28546" i="10"/>
  <c r="F28547" i="10"/>
  <c r="F28548" i="10"/>
  <c r="F28549" i="10"/>
  <c r="F28550" i="10"/>
  <c r="F28551" i="10"/>
  <c r="F28552" i="10"/>
  <c r="F28553" i="10"/>
  <c r="F28554" i="10"/>
  <c r="F28555" i="10"/>
  <c r="F28556" i="10"/>
  <c r="F28557" i="10"/>
  <c r="F28558" i="10"/>
  <c r="F28559" i="10"/>
  <c r="F28560" i="10"/>
  <c r="F28561" i="10"/>
  <c r="F28562" i="10"/>
  <c r="F28563" i="10"/>
  <c r="F28564" i="10"/>
  <c r="F28565" i="10"/>
  <c r="F28566" i="10"/>
  <c r="F28567" i="10"/>
  <c r="F28568" i="10"/>
  <c r="F28569" i="10"/>
  <c r="F28570" i="10"/>
  <c r="F28571" i="10"/>
  <c r="F28572" i="10"/>
  <c r="F28573" i="10"/>
  <c r="F28574" i="10"/>
  <c r="F28575" i="10"/>
  <c r="F28576" i="10"/>
  <c r="F28577" i="10"/>
  <c r="F28578" i="10"/>
  <c r="F28579" i="10"/>
  <c r="F28580" i="10"/>
  <c r="F28581" i="10"/>
  <c r="F28582" i="10"/>
  <c r="F28583" i="10"/>
  <c r="F28584" i="10"/>
  <c r="F28585" i="10"/>
  <c r="F28586" i="10"/>
  <c r="F28587" i="10"/>
  <c r="F28588" i="10"/>
  <c r="F28589" i="10"/>
  <c r="F28590" i="10"/>
  <c r="F28591" i="10"/>
  <c r="F28592" i="10"/>
  <c r="F28593" i="10"/>
  <c r="F28594" i="10"/>
  <c r="F28595" i="10"/>
  <c r="F28596" i="10"/>
  <c r="F28597" i="10"/>
  <c r="F28598" i="10"/>
  <c r="F28599" i="10"/>
  <c r="F28600" i="10"/>
  <c r="F28601" i="10"/>
  <c r="F28602" i="10"/>
  <c r="F28603" i="10"/>
  <c r="F28604" i="10"/>
  <c r="F28605" i="10"/>
  <c r="F28606" i="10"/>
  <c r="F28607" i="10"/>
  <c r="F28608" i="10"/>
  <c r="F28609" i="10"/>
  <c r="F28610" i="10"/>
  <c r="F28611" i="10"/>
  <c r="F28612" i="10"/>
  <c r="F28613" i="10"/>
  <c r="F28614" i="10"/>
  <c r="F28615" i="10"/>
  <c r="F28616" i="10"/>
  <c r="F28617" i="10"/>
  <c r="F28618" i="10"/>
  <c r="F28619" i="10"/>
  <c r="F28620" i="10"/>
  <c r="F28621" i="10"/>
  <c r="F28622" i="10"/>
  <c r="F28623" i="10"/>
  <c r="F28624" i="10"/>
  <c r="F28625" i="10"/>
  <c r="F28626" i="10"/>
  <c r="F28627" i="10"/>
  <c r="F28628" i="10"/>
  <c r="F28629" i="10"/>
  <c r="F28630" i="10"/>
  <c r="F28631" i="10"/>
  <c r="F28632" i="10"/>
  <c r="F28633" i="10"/>
  <c r="F28634" i="10"/>
  <c r="F28635" i="10"/>
  <c r="F28636" i="10"/>
  <c r="F28637" i="10"/>
  <c r="F28638" i="10"/>
  <c r="F28639" i="10"/>
  <c r="F28640" i="10"/>
  <c r="F28641" i="10"/>
  <c r="F28642" i="10"/>
  <c r="F28643" i="10"/>
  <c r="F28644" i="10"/>
  <c r="F28645" i="10"/>
  <c r="F28646" i="10"/>
  <c r="F28647" i="10"/>
  <c r="F28648" i="10"/>
  <c r="F28649" i="10"/>
  <c r="F28650" i="10"/>
  <c r="F28651" i="10"/>
  <c r="F28652" i="10"/>
  <c r="F28653" i="10"/>
  <c r="F28654" i="10"/>
  <c r="F28655" i="10"/>
  <c r="F28656" i="10"/>
  <c r="F28657" i="10"/>
  <c r="F28658" i="10"/>
  <c r="F28659" i="10"/>
  <c r="F28660" i="10"/>
  <c r="F28661" i="10"/>
  <c r="F28662" i="10"/>
  <c r="F28663" i="10"/>
  <c r="F28664" i="10"/>
  <c r="F28665" i="10"/>
  <c r="F28666" i="10"/>
  <c r="F28667" i="10"/>
  <c r="F28668" i="10"/>
  <c r="F28669" i="10"/>
  <c r="F28670" i="10"/>
  <c r="F28671" i="10"/>
  <c r="F28672" i="10"/>
  <c r="F28673" i="10"/>
  <c r="F28674" i="10"/>
  <c r="F28675" i="10"/>
  <c r="F28676" i="10"/>
  <c r="F28677" i="10"/>
  <c r="F28678" i="10"/>
  <c r="F28679" i="10"/>
  <c r="F28680" i="10"/>
  <c r="F28681" i="10"/>
  <c r="F28682" i="10"/>
  <c r="F28683" i="10"/>
  <c r="F28684" i="10"/>
  <c r="F28685" i="10"/>
  <c r="F28686" i="10"/>
  <c r="F28687" i="10"/>
  <c r="F28688" i="10"/>
  <c r="F28689" i="10"/>
  <c r="F28690" i="10"/>
  <c r="F28691" i="10"/>
  <c r="F28692" i="10"/>
  <c r="F28693" i="10"/>
  <c r="F28694" i="10"/>
  <c r="F28695" i="10"/>
  <c r="F28696" i="10"/>
  <c r="F28697" i="10"/>
  <c r="F28698" i="10"/>
  <c r="F28699" i="10"/>
  <c r="F28700" i="10"/>
  <c r="F28701" i="10"/>
  <c r="F28702" i="10"/>
  <c r="F28703" i="10"/>
  <c r="F28704" i="10"/>
  <c r="F28705" i="10"/>
  <c r="F28706" i="10"/>
  <c r="F28707" i="10"/>
  <c r="F28708" i="10"/>
  <c r="F28709" i="10"/>
  <c r="F28710" i="10"/>
  <c r="F28711" i="10"/>
  <c r="F28712" i="10"/>
  <c r="F28713" i="10"/>
  <c r="F28714" i="10"/>
  <c r="F28715" i="10"/>
  <c r="F28716" i="10"/>
  <c r="F28717" i="10"/>
  <c r="F28718" i="10"/>
  <c r="F28719" i="10"/>
  <c r="F28720" i="10"/>
  <c r="F28721" i="10"/>
  <c r="F28722" i="10"/>
  <c r="F28723" i="10"/>
  <c r="F28724" i="10"/>
  <c r="F28725" i="10"/>
  <c r="F28726" i="10"/>
  <c r="F28727" i="10"/>
  <c r="F28728" i="10"/>
  <c r="F28729" i="10"/>
  <c r="F28730" i="10"/>
  <c r="F28731" i="10"/>
  <c r="F28732" i="10"/>
  <c r="F28733" i="10"/>
  <c r="F28734" i="10"/>
  <c r="F28735" i="10"/>
  <c r="F28736" i="10"/>
  <c r="F28737" i="10"/>
  <c r="F28738" i="10"/>
  <c r="F28739" i="10"/>
  <c r="F28740" i="10"/>
  <c r="F28741" i="10"/>
  <c r="F28742" i="10"/>
  <c r="F28743" i="10"/>
  <c r="F28744" i="10"/>
  <c r="F28745" i="10"/>
  <c r="F28746" i="10"/>
  <c r="F28747" i="10"/>
  <c r="F28748" i="10"/>
  <c r="F28749" i="10"/>
  <c r="F28750" i="10"/>
  <c r="F28751" i="10"/>
  <c r="F28752" i="10"/>
  <c r="F28753" i="10"/>
  <c r="F28754" i="10"/>
  <c r="F28755" i="10"/>
  <c r="F28756" i="10"/>
  <c r="F28757" i="10"/>
  <c r="F28758" i="10"/>
  <c r="F28759" i="10"/>
  <c r="F28760" i="10"/>
  <c r="F28761" i="10"/>
  <c r="F28762" i="10"/>
  <c r="F28763" i="10"/>
  <c r="F28764" i="10"/>
  <c r="F28765" i="10"/>
  <c r="F28766" i="10"/>
  <c r="F28767" i="10"/>
  <c r="F28768" i="10"/>
  <c r="F28769" i="10"/>
  <c r="F28770" i="10"/>
  <c r="F28771" i="10"/>
  <c r="F28772" i="10"/>
  <c r="F28773" i="10"/>
  <c r="F28774" i="10"/>
  <c r="F28775" i="10"/>
  <c r="F28776" i="10"/>
  <c r="F28777" i="10"/>
  <c r="F28778" i="10"/>
  <c r="F28779" i="10"/>
  <c r="F28780" i="10"/>
  <c r="F28781" i="10"/>
  <c r="F28782" i="10"/>
  <c r="F28783" i="10"/>
  <c r="F28784" i="10"/>
  <c r="F28785" i="10"/>
  <c r="F28786" i="10"/>
  <c r="F28787" i="10"/>
  <c r="F28788" i="10"/>
  <c r="F28789" i="10"/>
  <c r="F28790" i="10"/>
  <c r="F28791" i="10"/>
  <c r="F28792" i="10"/>
  <c r="F28793" i="10"/>
  <c r="F28794" i="10"/>
  <c r="F28795" i="10"/>
  <c r="F28796" i="10"/>
  <c r="F28797" i="10"/>
  <c r="F28798" i="10"/>
  <c r="F28799" i="10"/>
  <c r="F28800" i="10"/>
  <c r="F28801" i="10"/>
  <c r="F28802" i="10"/>
  <c r="F28803" i="10"/>
  <c r="F28804" i="10"/>
  <c r="F28805" i="10"/>
  <c r="F28806" i="10"/>
  <c r="F28807" i="10"/>
  <c r="F28808" i="10"/>
  <c r="F28809" i="10"/>
  <c r="F28810" i="10"/>
  <c r="F28811" i="10"/>
  <c r="F28812" i="10"/>
  <c r="F28813" i="10"/>
  <c r="F28814" i="10"/>
  <c r="F28815" i="10"/>
  <c r="F28816" i="10"/>
  <c r="F28817" i="10"/>
  <c r="F28818" i="10"/>
  <c r="F28819" i="10"/>
  <c r="F28820" i="10"/>
  <c r="F28821" i="10"/>
  <c r="F28822" i="10"/>
  <c r="F28823" i="10"/>
  <c r="F28824" i="10"/>
  <c r="F28825" i="10"/>
  <c r="F28826" i="10"/>
  <c r="F28827" i="10"/>
  <c r="F28828" i="10"/>
  <c r="F28829" i="10"/>
  <c r="F28830" i="10"/>
  <c r="F28831" i="10"/>
  <c r="F28832" i="10"/>
  <c r="F28833" i="10"/>
  <c r="F28834" i="10"/>
  <c r="F28835" i="10"/>
  <c r="F28836" i="10"/>
  <c r="F28837" i="10"/>
  <c r="F28838" i="10"/>
  <c r="F28839" i="10"/>
  <c r="F28840" i="10"/>
  <c r="F28841" i="10"/>
  <c r="F28842" i="10"/>
  <c r="F28843" i="10"/>
  <c r="F28844" i="10"/>
  <c r="F28845" i="10"/>
  <c r="F28846" i="10"/>
  <c r="F28847" i="10"/>
  <c r="F28848" i="10"/>
  <c r="F28849" i="10"/>
  <c r="F28850" i="10"/>
  <c r="F28851" i="10"/>
  <c r="F28852" i="10"/>
  <c r="F28853" i="10"/>
  <c r="F28854" i="10"/>
  <c r="F28855" i="10"/>
  <c r="F28856" i="10"/>
  <c r="F28857" i="10"/>
  <c r="F28858" i="10"/>
  <c r="F28859" i="10"/>
  <c r="F28860" i="10"/>
  <c r="F28861" i="10"/>
  <c r="F28862" i="10"/>
  <c r="F28863" i="10"/>
  <c r="F28864" i="10"/>
  <c r="F28865" i="10"/>
  <c r="F28866" i="10"/>
  <c r="F28867" i="10"/>
  <c r="F28868" i="10"/>
  <c r="F28869" i="10"/>
  <c r="F28870" i="10"/>
  <c r="F28871" i="10"/>
  <c r="F28872" i="10"/>
  <c r="F28873" i="10"/>
  <c r="F28874" i="10"/>
  <c r="F28875" i="10"/>
  <c r="F28876" i="10"/>
  <c r="F28877" i="10"/>
  <c r="F28878" i="10"/>
  <c r="F28879" i="10"/>
  <c r="F28880" i="10"/>
  <c r="F28881" i="10"/>
  <c r="F28882" i="10"/>
  <c r="F28883" i="10"/>
  <c r="F28884" i="10"/>
  <c r="F28885" i="10"/>
  <c r="F28886" i="10"/>
  <c r="F28887" i="10"/>
  <c r="F28888" i="10"/>
  <c r="F28889" i="10"/>
  <c r="F28890" i="10"/>
  <c r="F28891" i="10"/>
  <c r="F28892" i="10"/>
  <c r="F28893" i="10"/>
  <c r="F28894" i="10"/>
  <c r="F28895" i="10"/>
  <c r="F28896" i="10"/>
  <c r="F28897" i="10"/>
  <c r="F28898" i="10"/>
  <c r="F28899" i="10"/>
  <c r="F28900" i="10"/>
  <c r="F28901" i="10"/>
  <c r="F28902" i="10"/>
  <c r="F28903" i="10"/>
  <c r="F28904" i="10"/>
  <c r="F28905" i="10"/>
  <c r="F28906" i="10"/>
  <c r="F28907" i="10"/>
  <c r="F28908" i="10"/>
  <c r="F28909" i="10"/>
  <c r="F28910" i="10"/>
  <c r="F28911" i="10"/>
  <c r="F28912" i="10"/>
  <c r="F28913" i="10"/>
  <c r="F28914" i="10"/>
  <c r="F28915" i="10"/>
  <c r="F28916" i="10"/>
  <c r="F28917" i="10"/>
  <c r="F28918" i="10"/>
  <c r="F28919" i="10"/>
  <c r="F28920" i="10"/>
  <c r="F28921" i="10"/>
  <c r="F28922" i="10"/>
  <c r="F28923" i="10"/>
  <c r="F28924" i="10"/>
  <c r="F28925" i="10"/>
  <c r="F28926" i="10"/>
  <c r="F28927" i="10"/>
  <c r="F28928" i="10"/>
  <c r="F28929" i="10"/>
  <c r="F28930" i="10"/>
  <c r="F28931" i="10"/>
  <c r="F28932" i="10"/>
  <c r="F28933" i="10"/>
  <c r="F28934" i="10"/>
  <c r="F28935" i="10"/>
  <c r="F28936" i="10"/>
  <c r="F28937" i="10"/>
  <c r="F28938" i="10"/>
  <c r="F28939" i="10"/>
  <c r="F28940" i="10"/>
  <c r="F28941" i="10"/>
  <c r="F28942" i="10"/>
  <c r="F28943" i="10"/>
  <c r="F28944" i="10"/>
  <c r="F28945" i="10"/>
  <c r="F28946" i="10"/>
  <c r="F28947" i="10"/>
  <c r="F28948" i="10"/>
  <c r="F28949" i="10"/>
  <c r="F28950" i="10"/>
  <c r="F28951" i="10"/>
  <c r="F28952" i="10"/>
  <c r="F28953" i="10"/>
  <c r="F28954" i="10"/>
  <c r="F28955" i="10"/>
  <c r="F28956" i="10"/>
  <c r="F28957" i="10"/>
  <c r="F28958" i="10"/>
  <c r="F28959" i="10"/>
  <c r="F28960" i="10"/>
  <c r="F28961" i="10"/>
  <c r="F28962" i="10"/>
  <c r="F28963" i="10"/>
  <c r="F28964" i="10"/>
  <c r="F28965" i="10"/>
  <c r="F28966" i="10"/>
  <c r="F28967" i="10"/>
  <c r="F28968" i="10"/>
  <c r="F28969" i="10"/>
  <c r="F28970" i="10"/>
  <c r="F28971" i="10"/>
  <c r="F28972" i="10"/>
  <c r="F28973" i="10"/>
  <c r="F28974" i="10"/>
  <c r="F28975" i="10"/>
  <c r="F28976" i="10"/>
  <c r="F28977" i="10"/>
  <c r="F28978" i="10"/>
  <c r="F28979" i="10"/>
  <c r="F28980" i="10"/>
  <c r="F28981" i="10"/>
  <c r="F28982" i="10"/>
  <c r="F28983" i="10"/>
  <c r="F28984" i="10"/>
  <c r="F28985" i="10"/>
  <c r="F28986" i="10"/>
  <c r="F28987" i="10"/>
  <c r="F28988" i="10"/>
  <c r="F28989" i="10"/>
  <c r="F28990" i="10"/>
  <c r="F28991" i="10"/>
  <c r="F28992" i="10"/>
  <c r="F28993" i="10"/>
  <c r="F28994" i="10"/>
  <c r="F28995" i="10"/>
  <c r="F28996" i="10"/>
  <c r="F28997" i="10"/>
  <c r="F28998" i="10"/>
  <c r="F28999" i="10"/>
  <c r="F29000" i="10"/>
  <c r="F29001" i="10"/>
  <c r="F29002" i="10"/>
  <c r="F29003" i="10"/>
  <c r="F29004" i="10"/>
  <c r="F29005" i="10"/>
  <c r="F29006" i="10"/>
  <c r="F29007" i="10"/>
  <c r="F29008" i="10"/>
  <c r="F29009" i="10"/>
  <c r="F29010" i="10"/>
  <c r="F29011" i="10"/>
  <c r="F29012" i="10"/>
  <c r="F29013" i="10"/>
  <c r="F29014" i="10"/>
  <c r="F29015" i="10"/>
  <c r="F29016" i="10"/>
  <c r="F29017" i="10"/>
  <c r="F29018" i="10"/>
  <c r="F29019" i="10"/>
  <c r="F29020" i="10"/>
  <c r="F29021" i="10"/>
  <c r="F29022" i="10"/>
  <c r="F29023" i="10"/>
  <c r="F29024" i="10"/>
  <c r="F29025" i="10"/>
  <c r="F29026" i="10"/>
  <c r="F29027" i="10"/>
  <c r="F29028" i="10"/>
  <c r="F29029" i="10"/>
  <c r="F29030" i="10"/>
  <c r="F29031" i="10"/>
  <c r="F29032" i="10"/>
  <c r="F29033" i="10"/>
  <c r="F29034" i="10"/>
  <c r="F29035" i="10"/>
  <c r="F29036" i="10"/>
  <c r="F29037" i="10"/>
  <c r="F29038" i="10"/>
  <c r="F29039" i="10"/>
  <c r="F29040" i="10"/>
  <c r="F29041" i="10"/>
  <c r="F29042" i="10"/>
  <c r="F29043" i="10"/>
  <c r="F29044" i="10"/>
  <c r="F29045" i="10"/>
  <c r="F29046" i="10"/>
  <c r="F29047" i="10"/>
  <c r="F29048" i="10"/>
  <c r="F29049" i="10"/>
  <c r="F29050" i="10"/>
  <c r="F29051" i="10"/>
  <c r="F29052" i="10"/>
  <c r="F29053" i="10"/>
  <c r="F29054" i="10"/>
  <c r="F29055" i="10"/>
  <c r="F29056" i="10"/>
  <c r="F29057" i="10"/>
  <c r="F29058" i="10"/>
  <c r="F29059" i="10"/>
  <c r="F29060" i="10"/>
  <c r="F29061" i="10"/>
  <c r="F29062" i="10"/>
  <c r="F29063" i="10"/>
  <c r="F29064" i="10"/>
  <c r="F29065" i="10"/>
  <c r="F29066" i="10"/>
  <c r="F29067" i="10"/>
  <c r="F29068" i="10"/>
  <c r="F29069" i="10"/>
  <c r="F29070" i="10"/>
  <c r="F29071" i="10"/>
  <c r="F29072" i="10"/>
  <c r="F29073" i="10"/>
  <c r="F29074" i="10"/>
  <c r="F29075" i="10"/>
  <c r="F29076" i="10"/>
  <c r="F29077" i="10"/>
  <c r="F29078" i="10"/>
  <c r="F29079" i="10"/>
  <c r="F29080" i="10"/>
  <c r="F29081" i="10"/>
  <c r="F29082" i="10"/>
  <c r="F29083" i="10"/>
  <c r="F29084" i="10"/>
  <c r="F29085" i="10"/>
  <c r="F29086" i="10"/>
  <c r="F29087" i="10"/>
  <c r="F29088" i="10"/>
  <c r="F29089" i="10"/>
  <c r="F29090" i="10"/>
  <c r="F29091" i="10"/>
  <c r="F29092" i="10"/>
  <c r="F29093" i="10"/>
  <c r="F29094" i="10"/>
  <c r="F29095" i="10"/>
  <c r="F29096" i="10"/>
  <c r="F29097" i="10"/>
  <c r="F29098" i="10"/>
  <c r="F29099" i="10"/>
  <c r="F29100" i="10"/>
  <c r="F29101" i="10"/>
  <c r="F29102" i="10"/>
  <c r="F29103" i="10"/>
  <c r="F29104" i="10"/>
  <c r="F29105" i="10"/>
  <c r="F29106" i="10"/>
  <c r="F29107" i="10"/>
  <c r="F29108" i="10"/>
  <c r="F29109" i="10"/>
  <c r="F29110" i="10"/>
  <c r="F29111" i="10"/>
  <c r="F29112" i="10"/>
  <c r="F29113" i="10"/>
  <c r="F29114" i="10"/>
  <c r="F29115" i="10"/>
  <c r="F29116" i="10"/>
  <c r="F29117" i="10"/>
  <c r="F29118" i="10"/>
  <c r="F29119" i="10"/>
  <c r="F29120" i="10"/>
  <c r="F29121" i="10"/>
  <c r="F29122" i="10"/>
  <c r="F29123" i="10"/>
  <c r="F29124" i="10"/>
  <c r="F29125" i="10"/>
  <c r="F29126" i="10"/>
  <c r="F29127" i="10"/>
  <c r="F29128" i="10"/>
  <c r="F29129" i="10"/>
  <c r="F29130" i="10"/>
  <c r="F29131" i="10"/>
  <c r="F29132" i="10"/>
  <c r="F29133" i="10"/>
  <c r="F29134" i="10"/>
  <c r="F29135" i="10"/>
  <c r="F29136" i="10"/>
  <c r="F29137" i="10"/>
  <c r="F29138" i="10"/>
  <c r="F29139" i="10"/>
  <c r="F29140" i="10"/>
  <c r="F29141" i="10"/>
  <c r="F29142" i="10"/>
  <c r="F29143" i="10"/>
  <c r="F29144" i="10"/>
  <c r="F29145" i="10"/>
  <c r="F29146" i="10"/>
  <c r="F29147" i="10"/>
  <c r="F29148" i="10"/>
  <c r="F29149" i="10"/>
  <c r="F29150" i="10"/>
  <c r="F29151" i="10"/>
  <c r="F29152" i="10"/>
  <c r="F29153" i="10"/>
  <c r="F29154" i="10"/>
  <c r="F29155" i="10"/>
  <c r="F29156" i="10"/>
  <c r="F29157" i="10"/>
  <c r="F29158" i="10"/>
  <c r="F29159" i="10"/>
  <c r="F29160" i="10"/>
  <c r="F29161" i="10"/>
  <c r="F29162" i="10"/>
  <c r="F29163" i="10"/>
  <c r="F29164" i="10"/>
  <c r="F29165" i="10"/>
  <c r="F29166" i="10"/>
  <c r="F29167" i="10"/>
  <c r="F29168" i="10"/>
  <c r="F29169" i="10"/>
  <c r="F29170" i="10"/>
  <c r="F29171" i="10"/>
  <c r="F29172" i="10"/>
  <c r="F29173" i="10"/>
  <c r="F29174" i="10"/>
  <c r="F29175" i="10"/>
  <c r="F29176" i="10"/>
  <c r="F29177" i="10"/>
  <c r="F29178" i="10"/>
  <c r="F29179" i="10"/>
  <c r="F29180" i="10"/>
  <c r="F29181" i="10"/>
  <c r="F29182" i="10"/>
  <c r="F29183" i="10"/>
  <c r="F29184" i="10"/>
  <c r="F29185" i="10"/>
  <c r="F29186" i="10"/>
  <c r="F29187" i="10"/>
  <c r="F29188" i="10"/>
  <c r="F29189" i="10"/>
  <c r="F29190" i="10"/>
  <c r="F29191" i="10"/>
  <c r="F29192" i="10"/>
  <c r="F29193" i="10"/>
  <c r="F29194" i="10"/>
  <c r="F29195" i="10"/>
  <c r="F29196" i="10"/>
  <c r="F29197" i="10"/>
  <c r="F29198" i="10"/>
  <c r="F29199" i="10"/>
  <c r="F29200" i="10"/>
  <c r="F29201" i="10"/>
  <c r="F29202" i="10"/>
  <c r="F29203" i="10"/>
  <c r="F29204" i="10"/>
  <c r="F29205" i="10"/>
  <c r="F29206" i="10"/>
  <c r="F29207" i="10"/>
  <c r="F29208" i="10"/>
  <c r="F29209" i="10"/>
  <c r="F29210" i="10"/>
  <c r="F29211" i="10"/>
  <c r="F29212" i="10"/>
  <c r="F29213" i="10"/>
  <c r="F29214" i="10"/>
  <c r="F29215" i="10"/>
  <c r="F29216" i="10"/>
  <c r="F29217" i="10"/>
  <c r="F29218" i="10"/>
  <c r="F29219" i="10"/>
  <c r="F29220" i="10"/>
  <c r="F29221" i="10"/>
  <c r="F29222" i="10"/>
  <c r="F29223" i="10"/>
  <c r="F29224" i="10"/>
  <c r="F29225" i="10"/>
  <c r="F29226" i="10"/>
  <c r="F29227" i="10"/>
  <c r="F29228" i="10"/>
  <c r="F29229" i="10"/>
  <c r="F29230" i="10"/>
  <c r="F29231" i="10"/>
  <c r="F29232" i="10"/>
  <c r="F29233" i="10"/>
  <c r="F29234" i="10"/>
  <c r="F29235" i="10"/>
  <c r="F29236" i="10"/>
  <c r="F29237" i="10"/>
  <c r="F29238" i="10"/>
  <c r="F29239" i="10"/>
  <c r="F29240" i="10"/>
  <c r="F29241" i="10"/>
  <c r="F29242" i="10"/>
  <c r="F29243" i="10"/>
  <c r="F29244" i="10"/>
  <c r="F29245" i="10"/>
  <c r="F29246" i="10"/>
  <c r="F29247" i="10"/>
  <c r="F29248" i="10"/>
  <c r="F29249" i="10"/>
  <c r="F29250" i="10"/>
  <c r="F29251" i="10"/>
  <c r="F29252" i="10"/>
  <c r="F29253" i="10"/>
  <c r="F29254" i="10"/>
  <c r="F29255" i="10"/>
  <c r="F29256" i="10"/>
  <c r="F29257" i="10"/>
  <c r="F29258" i="10"/>
  <c r="F29259" i="10"/>
  <c r="F29260" i="10"/>
  <c r="F29261" i="10"/>
  <c r="F29262" i="10"/>
  <c r="F29263" i="10"/>
  <c r="F29264" i="10"/>
  <c r="F29265" i="10"/>
  <c r="F29266" i="10"/>
  <c r="F29267" i="10"/>
  <c r="F29268" i="10"/>
  <c r="F29269" i="10"/>
  <c r="F29270" i="10"/>
  <c r="F29271" i="10"/>
  <c r="F29272" i="10"/>
  <c r="F29273" i="10"/>
  <c r="F29274" i="10"/>
  <c r="F29275" i="10"/>
  <c r="F29276" i="10"/>
  <c r="F29277" i="10"/>
  <c r="F29278" i="10"/>
  <c r="F29279" i="10"/>
  <c r="F29280" i="10"/>
  <c r="F29281" i="10"/>
  <c r="F29282" i="10"/>
  <c r="F29283" i="10"/>
  <c r="F29284" i="10"/>
  <c r="F29285" i="10"/>
  <c r="F29286" i="10"/>
  <c r="F29287" i="10"/>
  <c r="F29288" i="10"/>
  <c r="F29289" i="10"/>
  <c r="F29290" i="10"/>
  <c r="F29291" i="10"/>
  <c r="F29292" i="10"/>
  <c r="F29293" i="10"/>
  <c r="F29294" i="10"/>
  <c r="F29295" i="10"/>
  <c r="F29296" i="10"/>
  <c r="F29297" i="10"/>
  <c r="F29298" i="10"/>
  <c r="F29299" i="10"/>
  <c r="F29300" i="10"/>
  <c r="F29301" i="10"/>
  <c r="F29302" i="10"/>
  <c r="F29303" i="10"/>
  <c r="F29304" i="10"/>
  <c r="F29305" i="10"/>
  <c r="F29306" i="10"/>
  <c r="F29307" i="10"/>
  <c r="F29308" i="10"/>
  <c r="F29309" i="10"/>
  <c r="F29310" i="10"/>
  <c r="F29311" i="10"/>
  <c r="F29312" i="10"/>
  <c r="F29313" i="10"/>
  <c r="F29314" i="10"/>
  <c r="F29315" i="10"/>
  <c r="F29316" i="10"/>
  <c r="F29317" i="10"/>
  <c r="F29318" i="10"/>
  <c r="F29319" i="10"/>
  <c r="F29320" i="10"/>
  <c r="F29321" i="10"/>
  <c r="F29322" i="10"/>
  <c r="F29323" i="10"/>
  <c r="F29324" i="10"/>
  <c r="F29325" i="10"/>
  <c r="F29326" i="10"/>
  <c r="F29327" i="10"/>
  <c r="F29328" i="10"/>
  <c r="F29329" i="10"/>
  <c r="F29330" i="10"/>
  <c r="F29331" i="10"/>
  <c r="F29332" i="10"/>
  <c r="F29333" i="10"/>
  <c r="F29334" i="10"/>
  <c r="F29335" i="10"/>
  <c r="F29336" i="10"/>
  <c r="F29337" i="10"/>
  <c r="F29338" i="10"/>
  <c r="F29339" i="10"/>
  <c r="F29340" i="10"/>
  <c r="F29341" i="10"/>
  <c r="F29342" i="10"/>
  <c r="F29343" i="10"/>
  <c r="F29344" i="10"/>
  <c r="F29345" i="10"/>
  <c r="F29346" i="10"/>
  <c r="F29347" i="10"/>
  <c r="F29348" i="10"/>
  <c r="F29349" i="10"/>
  <c r="F29350" i="10"/>
  <c r="F29351" i="10"/>
  <c r="F29352" i="10"/>
  <c r="F29353" i="10"/>
  <c r="F29354" i="10"/>
  <c r="F29355" i="10"/>
  <c r="F29356" i="10"/>
  <c r="F29357" i="10"/>
  <c r="F29358" i="10"/>
  <c r="F29359" i="10"/>
  <c r="F29360" i="10"/>
  <c r="F29361" i="10"/>
  <c r="F29362" i="10"/>
  <c r="F29363" i="10"/>
  <c r="F29364" i="10"/>
  <c r="F29365" i="10"/>
  <c r="F29366" i="10"/>
  <c r="F29367" i="10"/>
  <c r="F29368" i="10"/>
  <c r="F29369" i="10"/>
  <c r="F29370" i="10"/>
  <c r="F29371" i="10"/>
  <c r="F29372" i="10"/>
  <c r="F29373" i="10"/>
  <c r="F29374" i="10"/>
  <c r="F29375" i="10"/>
  <c r="F29376" i="10"/>
  <c r="F29377" i="10"/>
  <c r="F29378" i="10"/>
  <c r="F29379" i="10"/>
  <c r="F29380" i="10"/>
  <c r="F29381" i="10"/>
  <c r="F29382" i="10"/>
  <c r="F29383" i="10"/>
  <c r="F29384" i="10"/>
  <c r="F29385" i="10"/>
  <c r="F29386" i="10"/>
  <c r="F29387" i="10"/>
  <c r="F29388" i="10"/>
  <c r="F29389" i="10"/>
  <c r="F29390" i="10"/>
  <c r="F29391" i="10"/>
  <c r="F29392" i="10"/>
  <c r="F29393" i="10"/>
  <c r="F29394" i="10"/>
  <c r="F29395" i="10"/>
  <c r="F29396" i="10"/>
  <c r="F29397" i="10"/>
  <c r="F29398" i="10"/>
  <c r="F29399" i="10"/>
  <c r="F29400" i="10"/>
  <c r="F29401" i="10"/>
  <c r="F29402" i="10"/>
  <c r="F29403" i="10"/>
  <c r="F29404" i="10"/>
  <c r="F29405" i="10"/>
  <c r="F29406" i="10"/>
  <c r="F29407" i="10"/>
  <c r="F29408" i="10"/>
  <c r="F29409" i="10"/>
  <c r="F29410" i="10"/>
  <c r="F29411" i="10"/>
  <c r="F29412" i="10"/>
  <c r="F29413" i="10"/>
  <c r="F29414" i="10"/>
  <c r="F29415" i="10"/>
  <c r="F29416" i="10"/>
  <c r="F29417" i="10"/>
  <c r="F29418" i="10"/>
  <c r="F29419" i="10"/>
  <c r="F29420" i="10"/>
  <c r="F29421" i="10"/>
  <c r="F29422" i="10"/>
  <c r="F29423" i="10"/>
  <c r="F29424" i="10"/>
  <c r="F29425" i="10"/>
  <c r="F29426" i="10"/>
  <c r="F29427" i="10"/>
  <c r="F29428" i="10"/>
  <c r="F29429" i="10"/>
  <c r="F29430" i="10"/>
  <c r="F29431" i="10"/>
  <c r="F29432" i="10"/>
  <c r="F29433" i="10"/>
  <c r="F29434" i="10"/>
  <c r="F29435" i="10"/>
  <c r="F29436" i="10"/>
  <c r="F29437" i="10"/>
  <c r="F29438" i="10"/>
  <c r="F29439" i="10"/>
  <c r="F29440" i="10"/>
  <c r="F29441" i="10"/>
  <c r="F29442" i="10"/>
  <c r="F29443" i="10"/>
  <c r="F29444" i="10"/>
  <c r="F29445" i="10"/>
  <c r="F29446" i="10"/>
  <c r="F29447" i="10"/>
  <c r="F29448" i="10"/>
  <c r="F29449" i="10"/>
  <c r="F29450" i="10"/>
  <c r="F29451" i="10"/>
  <c r="F29452" i="10"/>
  <c r="F29453" i="10"/>
  <c r="F29454" i="10"/>
  <c r="F29455" i="10"/>
  <c r="F29456" i="10"/>
  <c r="F29457" i="10"/>
  <c r="F29458" i="10"/>
  <c r="F29459" i="10"/>
  <c r="F29460" i="10"/>
  <c r="F29461" i="10"/>
  <c r="F29462" i="10"/>
  <c r="F29463" i="10"/>
  <c r="F29464" i="10"/>
  <c r="F29465" i="10"/>
  <c r="F29466" i="10"/>
  <c r="F29467" i="10"/>
  <c r="F29468" i="10"/>
  <c r="F29469" i="10"/>
  <c r="F29470" i="10"/>
  <c r="F29471" i="10"/>
  <c r="F29472" i="10"/>
  <c r="F29473" i="10"/>
  <c r="F29474" i="10"/>
  <c r="F29475" i="10"/>
  <c r="F29476" i="10"/>
  <c r="F29477" i="10"/>
  <c r="F29478" i="10"/>
  <c r="F29479" i="10"/>
  <c r="F29480" i="10"/>
  <c r="F29481" i="10"/>
  <c r="F29482" i="10"/>
  <c r="F29483" i="10"/>
  <c r="F29484" i="10"/>
  <c r="F29485" i="10"/>
  <c r="F29486" i="10"/>
  <c r="F29487" i="10"/>
  <c r="F29488" i="10"/>
  <c r="F29489" i="10"/>
  <c r="F29490" i="10"/>
  <c r="F29491" i="10"/>
  <c r="F29492" i="10"/>
  <c r="F29493" i="10"/>
  <c r="F29494" i="10"/>
  <c r="F29495" i="10"/>
  <c r="F29496" i="10"/>
  <c r="F29497" i="10"/>
  <c r="F29498" i="10"/>
  <c r="F29499" i="10"/>
  <c r="F29500" i="10"/>
  <c r="F29501" i="10"/>
  <c r="F29502" i="10"/>
  <c r="F29503" i="10"/>
  <c r="F29504" i="10"/>
  <c r="F29505" i="10"/>
  <c r="F29506" i="10"/>
  <c r="F29507" i="10"/>
  <c r="F29508" i="10"/>
  <c r="F29509" i="10"/>
  <c r="F29510" i="10"/>
  <c r="F29511" i="10"/>
  <c r="F29512" i="10"/>
  <c r="F29513" i="10"/>
  <c r="F29514" i="10"/>
  <c r="F29515" i="10"/>
  <c r="F29516" i="10"/>
  <c r="F29517" i="10"/>
  <c r="F29518" i="10"/>
  <c r="F29519" i="10"/>
  <c r="F29520" i="10"/>
  <c r="F29521" i="10"/>
  <c r="F29522" i="10"/>
  <c r="F29523" i="10"/>
  <c r="F29524" i="10"/>
  <c r="F29525" i="10"/>
  <c r="F29526" i="10"/>
  <c r="F29527" i="10"/>
  <c r="F29528" i="10"/>
  <c r="F29529" i="10"/>
  <c r="F29530" i="10"/>
  <c r="F29531" i="10"/>
  <c r="F29532" i="10"/>
  <c r="F29533" i="10"/>
  <c r="F29534" i="10"/>
  <c r="F29535" i="10"/>
  <c r="F29536" i="10"/>
  <c r="F29537" i="10"/>
  <c r="F29538" i="10"/>
  <c r="F29539" i="10"/>
  <c r="F29540" i="10"/>
  <c r="F29541" i="10"/>
  <c r="F29542" i="10"/>
  <c r="F29543" i="10"/>
  <c r="F29544" i="10"/>
  <c r="F29545" i="10"/>
  <c r="F29546" i="10"/>
  <c r="F29547" i="10"/>
  <c r="F29548" i="10"/>
  <c r="F29549" i="10"/>
  <c r="F29550" i="10"/>
  <c r="F29551" i="10"/>
  <c r="F29552" i="10"/>
  <c r="F29553" i="10"/>
  <c r="F29554" i="10"/>
  <c r="F29555" i="10"/>
  <c r="F29556" i="10"/>
  <c r="F29557" i="10"/>
  <c r="F29558" i="10"/>
  <c r="F29559" i="10"/>
  <c r="F29560" i="10"/>
  <c r="F29561" i="10"/>
  <c r="F29562" i="10"/>
  <c r="F29563" i="10"/>
  <c r="F29564" i="10"/>
  <c r="F29565" i="10"/>
  <c r="F29566" i="10"/>
  <c r="F29567" i="10"/>
  <c r="F29568" i="10"/>
  <c r="F29569" i="10"/>
  <c r="F29570" i="10"/>
  <c r="F29571" i="10"/>
  <c r="F29572" i="10"/>
  <c r="F29573" i="10"/>
  <c r="F29574" i="10"/>
  <c r="F29575" i="10"/>
  <c r="F29576" i="10"/>
  <c r="F29577" i="10"/>
  <c r="F29578" i="10"/>
  <c r="F29579" i="10"/>
  <c r="F29580" i="10"/>
  <c r="F29581" i="10"/>
  <c r="F29582" i="10"/>
  <c r="F29583" i="10"/>
  <c r="F29584" i="10"/>
  <c r="F29585" i="10"/>
  <c r="F29586" i="10"/>
  <c r="F29587" i="10"/>
  <c r="F29588" i="10"/>
  <c r="F29589" i="10"/>
  <c r="F29590" i="10"/>
  <c r="F29591" i="10"/>
  <c r="F29592" i="10"/>
  <c r="F29593" i="10"/>
  <c r="F29594" i="10"/>
  <c r="F29595" i="10"/>
  <c r="F29596" i="10"/>
  <c r="F29597" i="10"/>
  <c r="F29598" i="10"/>
  <c r="F29599" i="10"/>
  <c r="F29600" i="10"/>
  <c r="F29601" i="10"/>
  <c r="F29602" i="10"/>
  <c r="F29603" i="10"/>
  <c r="F29604" i="10"/>
  <c r="F29605" i="10"/>
  <c r="F29606" i="10"/>
  <c r="F29607" i="10"/>
  <c r="F29608" i="10"/>
  <c r="F29609" i="10"/>
  <c r="F29610" i="10"/>
  <c r="F29611" i="10"/>
  <c r="F29612" i="10"/>
  <c r="F29613" i="10"/>
  <c r="F29614" i="10"/>
  <c r="F29615" i="10"/>
  <c r="F29616" i="10"/>
  <c r="F29617" i="10"/>
  <c r="F29618" i="10"/>
  <c r="F29619" i="10"/>
  <c r="F29620" i="10"/>
  <c r="F29621" i="10"/>
  <c r="F29622" i="10"/>
  <c r="F29623" i="10"/>
  <c r="F29624" i="10"/>
  <c r="F29625" i="10"/>
  <c r="F29626" i="10"/>
  <c r="F29627" i="10"/>
  <c r="F29628" i="10"/>
  <c r="F29629" i="10"/>
  <c r="F29630" i="10"/>
  <c r="F29631" i="10"/>
  <c r="F29632" i="10"/>
  <c r="F29633" i="10"/>
  <c r="F29634" i="10"/>
  <c r="F29635" i="10"/>
  <c r="F29636" i="10"/>
  <c r="F29637" i="10"/>
  <c r="F29638" i="10"/>
  <c r="F29639" i="10"/>
  <c r="F29640" i="10"/>
  <c r="F29641" i="10"/>
  <c r="F29642" i="10"/>
  <c r="F29643" i="10"/>
  <c r="F29644" i="10"/>
  <c r="F29645" i="10"/>
  <c r="F29646" i="10"/>
  <c r="F29647" i="10"/>
  <c r="F29648" i="10"/>
  <c r="F29649" i="10"/>
  <c r="F29650" i="10"/>
  <c r="F29651" i="10"/>
  <c r="F29652" i="10"/>
  <c r="F29653" i="10"/>
  <c r="F29654" i="10"/>
  <c r="F29655" i="10"/>
  <c r="F29656" i="10"/>
  <c r="F29657" i="10"/>
  <c r="F29658" i="10"/>
  <c r="F29659" i="10"/>
  <c r="F29660" i="10"/>
  <c r="F29661" i="10"/>
  <c r="F29662" i="10"/>
  <c r="F29663" i="10"/>
  <c r="F29664" i="10"/>
  <c r="F29665" i="10"/>
  <c r="F29666" i="10"/>
  <c r="F29667" i="10"/>
  <c r="F29668" i="10"/>
  <c r="F29669" i="10"/>
  <c r="F29670" i="10"/>
  <c r="F29671" i="10"/>
  <c r="F29672" i="10"/>
  <c r="F29673" i="10"/>
  <c r="F29674" i="10"/>
  <c r="F29675" i="10"/>
  <c r="F29676" i="10"/>
  <c r="F29677" i="10"/>
  <c r="F29678" i="10"/>
  <c r="F29679" i="10"/>
  <c r="F29680" i="10"/>
  <c r="F29681" i="10"/>
  <c r="F29682" i="10"/>
  <c r="F29683" i="10"/>
  <c r="F29684" i="10"/>
  <c r="F29685" i="10"/>
  <c r="F29686" i="10"/>
  <c r="F29687" i="10"/>
  <c r="F29688" i="10"/>
  <c r="F29689" i="10"/>
  <c r="F29690" i="10"/>
  <c r="F29691" i="10"/>
  <c r="F29692" i="10"/>
  <c r="F29693" i="10"/>
  <c r="F29694" i="10"/>
  <c r="F29695" i="10"/>
  <c r="F29696" i="10"/>
  <c r="F29697" i="10"/>
  <c r="F29698" i="10"/>
  <c r="F29699" i="10"/>
  <c r="F29700" i="10"/>
  <c r="F29701" i="10"/>
  <c r="F29702" i="10"/>
  <c r="F29703" i="10"/>
  <c r="F29704" i="10"/>
  <c r="F29705" i="10"/>
  <c r="F29706" i="10"/>
  <c r="F29707" i="10"/>
  <c r="F29708" i="10"/>
  <c r="F29709" i="10"/>
  <c r="F29710" i="10"/>
  <c r="F29711" i="10"/>
  <c r="F29712" i="10"/>
  <c r="F29713" i="10"/>
  <c r="F29714" i="10"/>
  <c r="F29715" i="10"/>
  <c r="F29716" i="10"/>
  <c r="F29717" i="10"/>
  <c r="F29718" i="10"/>
  <c r="F29719" i="10"/>
  <c r="F29720" i="10"/>
  <c r="F29721" i="10"/>
  <c r="F29722" i="10"/>
  <c r="F29723" i="10"/>
  <c r="F29724" i="10"/>
  <c r="F29725" i="10"/>
  <c r="F29726" i="10"/>
  <c r="F29727" i="10"/>
  <c r="F29728" i="10"/>
  <c r="F29729" i="10"/>
  <c r="F29730" i="10"/>
  <c r="F29731" i="10"/>
  <c r="F29732" i="10"/>
  <c r="F29733" i="10"/>
  <c r="F29734" i="10"/>
  <c r="F29735" i="10"/>
  <c r="F29736" i="10"/>
  <c r="F29737" i="10"/>
  <c r="F29738" i="10"/>
  <c r="F29739" i="10"/>
  <c r="F29740" i="10"/>
  <c r="F29741" i="10"/>
  <c r="F29742" i="10"/>
  <c r="F29743" i="10"/>
  <c r="F29744" i="10"/>
  <c r="F29745" i="10"/>
  <c r="F29746" i="10"/>
  <c r="F29747" i="10"/>
  <c r="F29748" i="10"/>
  <c r="F29749" i="10"/>
  <c r="F29750" i="10"/>
  <c r="F29751" i="10"/>
  <c r="F29752" i="10"/>
  <c r="F29753" i="10"/>
  <c r="F29754" i="10"/>
  <c r="F29755" i="10"/>
  <c r="F29756" i="10"/>
  <c r="F29757" i="10"/>
  <c r="F29758" i="10"/>
  <c r="F29759" i="10"/>
  <c r="F29760" i="10"/>
  <c r="F29761" i="10"/>
  <c r="F29762" i="10"/>
  <c r="F29763" i="10"/>
  <c r="F29764" i="10"/>
  <c r="F29765" i="10"/>
  <c r="F29766" i="10"/>
  <c r="F29767" i="10"/>
  <c r="F29768" i="10"/>
  <c r="F29769" i="10"/>
  <c r="F29770" i="10"/>
  <c r="F29771" i="10"/>
  <c r="F29772" i="10"/>
  <c r="F29773" i="10"/>
  <c r="F29774" i="10"/>
  <c r="F29775" i="10"/>
  <c r="F29776" i="10"/>
  <c r="F29777" i="10"/>
  <c r="F29778" i="10"/>
  <c r="F29779" i="10"/>
  <c r="F29780" i="10"/>
  <c r="F29781" i="10"/>
  <c r="F29782" i="10"/>
  <c r="F29783" i="10"/>
  <c r="F29784" i="10"/>
  <c r="F29785" i="10"/>
  <c r="F29786" i="10"/>
  <c r="F29787" i="10"/>
  <c r="F29788" i="10"/>
  <c r="F29789" i="10"/>
  <c r="F29790" i="10"/>
  <c r="F29791" i="10"/>
  <c r="F29792" i="10"/>
  <c r="F29793" i="10"/>
  <c r="F29794" i="10"/>
  <c r="F29795" i="10"/>
  <c r="F29796" i="10"/>
  <c r="F29797" i="10"/>
  <c r="F29798" i="10"/>
  <c r="F29799" i="10"/>
  <c r="F29800" i="10"/>
  <c r="F29801" i="10"/>
  <c r="F29802" i="10"/>
  <c r="F29803" i="10"/>
  <c r="F29804" i="10"/>
  <c r="F29805" i="10"/>
  <c r="F29806" i="10"/>
  <c r="F29807" i="10"/>
  <c r="F29808" i="10"/>
  <c r="F29809" i="10"/>
  <c r="F29810" i="10"/>
  <c r="F29811" i="10"/>
  <c r="F29812" i="10"/>
  <c r="F29813" i="10"/>
  <c r="F29814" i="10"/>
  <c r="F29815" i="10"/>
  <c r="F29816" i="10"/>
  <c r="F29817" i="10"/>
  <c r="F29818" i="10"/>
  <c r="F29819" i="10"/>
  <c r="F29820" i="10"/>
  <c r="F29821" i="10"/>
  <c r="F29822" i="10"/>
  <c r="F29823" i="10"/>
  <c r="F29824" i="10"/>
  <c r="F29825" i="10"/>
  <c r="F29826" i="10"/>
  <c r="F29827" i="10"/>
  <c r="F29828" i="10"/>
  <c r="F29829" i="10"/>
  <c r="F29830" i="10"/>
  <c r="F29831" i="10"/>
  <c r="F29832" i="10"/>
  <c r="F29833" i="10"/>
  <c r="F29834" i="10"/>
  <c r="F29835" i="10"/>
  <c r="F29836" i="10"/>
  <c r="F29837" i="10"/>
  <c r="F29838" i="10"/>
  <c r="F29839" i="10"/>
  <c r="F29840" i="10"/>
  <c r="F29841" i="10"/>
  <c r="F29842" i="10"/>
  <c r="F29843" i="10"/>
  <c r="F29844" i="10"/>
  <c r="F29845" i="10"/>
  <c r="F29846" i="10"/>
  <c r="F29847" i="10"/>
  <c r="F29848" i="10"/>
  <c r="F29849" i="10"/>
  <c r="F29850" i="10"/>
  <c r="F29851" i="10"/>
  <c r="F29852" i="10"/>
  <c r="F29853" i="10"/>
  <c r="F29854" i="10"/>
  <c r="F29855" i="10"/>
  <c r="F29856" i="10"/>
  <c r="F29857" i="10"/>
  <c r="F29858" i="10"/>
  <c r="F29859" i="10"/>
  <c r="F29860" i="10"/>
  <c r="F29861" i="10"/>
  <c r="F29862" i="10"/>
  <c r="F29863" i="10"/>
  <c r="F29864" i="10"/>
  <c r="F29865" i="10"/>
  <c r="F29866" i="10"/>
  <c r="F29867" i="10"/>
  <c r="F29868" i="10"/>
  <c r="F29869" i="10"/>
  <c r="F29870" i="10"/>
  <c r="F29871" i="10"/>
  <c r="F29872" i="10"/>
  <c r="F29873" i="10"/>
  <c r="F29874" i="10"/>
  <c r="F29875" i="10"/>
  <c r="F29876" i="10"/>
  <c r="F29877" i="10"/>
  <c r="F29878" i="10"/>
  <c r="F29879" i="10"/>
  <c r="F29880" i="10"/>
  <c r="F29881" i="10"/>
  <c r="F29882" i="10"/>
  <c r="F29883" i="10"/>
  <c r="F29884" i="10"/>
  <c r="F29885" i="10"/>
  <c r="F29886" i="10"/>
  <c r="F29887" i="10"/>
  <c r="F29888" i="10"/>
  <c r="F29889" i="10"/>
  <c r="F29890" i="10"/>
  <c r="F29891" i="10"/>
  <c r="F29892" i="10"/>
  <c r="F29893" i="10"/>
  <c r="F29894" i="10"/>
  <c r="F29895" i="10"/>
  <c r="F29896" i="10"/>
  <c r="F29897" i="10"/>
  <c r="F29898" i="10"/>
  <c r="F29899" i="10"/>
  <c r="F29900" i="10"/>
  <c r="F29901" i="10"/>
  <c r="F29902" i="10"/>
  <c r="F29903" i="10"/>
  <c r="F29904" i="10"/>
  <c r="F29905" i="10"/>
  <c r="F29906" i="10"/>
  <c r="F29907" i="10"/>
  <c r="F29908" i="10"/>
  <c r="F29909" i="10"/>
  <c r="F29910" i="10"/>
  <c r="F29911" i="10"/>
  <c r="F29912" i="10"/>
  <c r="F29913" i="10"/>
  <c r="F29914" i="10"/>
  <c r="F29915" i="10"/>
  <c r="F29916" i="10"/>
  <c r="F29917" i="10"/>
  <c r="F29918" i="10"/>
  <c r="F29919" i="10"/>
  <c r="F29920" i="10"/>
  <c r="F29921" i="10"/>
  <c r="F29922" i="10"/>
  <c r="F29923" i="10"/>
  <c r="F29924" i="10"/>
  <c r="F29925" i="10"/>
  <c r="F29926" i="10"/>
  <c r="F29927" i="10"/>
  <c r="F29928" i="10"/>
  <c r="F29929" i="10"/>
  <c r="F29930" i="10"/>
  <c r="F29931" i="10"/>
  <c r="F29932" i="10"/>
  <c r="F29933" i="10"/>
  <c r="F29934" i="10"/>
  <c r="F29935" i="10"/>
  <c r="F29936" i="10"/>
  <c r="F29937" i="10"/>
  <c r="F29938" i="10"/>
  <c r="F29939" i="10"/>
  <c r="F29940" i="10"/>
  <c r="F29941" i="10"/>
  <c r="F29942" i="10"/>
  <c r="F29943" i="10"/>
  <c r="F29944" i="10"/>
  <c r="F29945" i="10"/>
  <c r="F29946" i="10"/>
  <c r="F29947" i="10"/>
  <c r="F29948" i="10"/>
  <c r="F29949" i="10"/>
  <c r="F29950" i="10"/>
  <c r="F29951" i="10"/>
  <c r="F29952" i="10"/>
  <c r="F29953" i="10"/>
  <c r="F29954" i="10"/>
  <c r="F29955" i="10"/>
  <c r="F29956" i="10"/>
  <c r="F29957" i="10"/>
  <c r="F29958" i="10"/>
  <c r="F29959" i="10"/>
  <c r="F29960" i="10"/>
  <c r="F29961" i="10"/>
  <c r="F29962" i="10"/>
  <c r="F29963" i="10"/>
  <c r="F29964" i="10"/>
  <c r="F29965" i="10"/>
  <c r="F29966" i="10"/>
  <c r="F29967" i="10"/>
  <c r="F29968" i="10"/>
  <c r="F29969" i="10"/>
  <c r="F29970" i="10"/>
  <c r="F29971" i="10"/>
  <c r="F29972" i="10"/>
  <c r="F29973" i="10"/>
  <c r="F29974" i="10"/>
  <c r="F29975" i="10"/>
  <c r="F29976" i="10"/>
  <c r="F29977" i="10"/>
  <c r="F29978" i="10"/>
  <c r="F29979" i="10"/>
  <c r="F29980" i="10"/>
  <c r="F29981" i="10"/>
  <c r="F29982" i="10"/>
  <c r="F29983" i="10"/>
  <c r="F29984" i="10"/>
  <c r="F29985" i="10"/>
  <c r="F29986" i="10"/>
  <c r="F29987" i="10"/>
  <c r="F29988" i="10"/>
  <c r="F29989" i="10"/>
  <c r="F29990" i="10"/>
  <c r="F29991" i="10"/>
  <c r="F29992" i="10"/>
  <c r="F29993" i="10"/>
  <c r="F29994" i="10"/>
  <c r="F29995" i="10"/>
  <c r="F29996" i="10"/>
  <c r="F29997" i="10"/>
  <c r="F29998" i="10"/>
  <c r="F29999" i="10"/>
  <c r="F30000" i="10"/>
  <c r="F30001" i="10"/>
  <c r="F30002" i="10"/>
  <c r="F30003" i="10"/>
  <c r="F30004" i="10"/>
  <c r="F30005" i="10"/>
  <c r="F30006" i="10"/>
  <c r="F30007" i="10"/>
  <c r="F30008" i="10"/>
  <c r="F30009" i="10"/>
  <c r="F30010" i="10"/>
  <c r="F30011" i="10"/>
  <c r="F30012" i="10"/>
  <c r="F30013" i="10"/>
  <c r="F30014" i="10"/>
  <c r="F30015" i="10"/>
  <c r="F30016" i="10"/>
  <c r="F30017" i="10"/>
  <c r="F30018" i="10"/>
  <c r="F30019" i="10"/>
  <c r="F30020" i="10"/>
  <c r="F30021" i="10"/>
  <c r="F30022" i="10"/>
  <c r="F30023" i="10"/>
  <c r="F30024" i="10"/>
  <c r="F30025" i="10"/>
  <c r="F30026" i="10"/>
  <c r="F30027" i="10"/>
  <c r="F30028" i="10"/>
  <c r="F30029" i="10"/>
  <c r="F30030" i="10"/>
  <c r="F30031" i="10"/>
  <c r="F30032" i="10"/>
  <c r="F30033" i="10"/>
  <c r="F30034" i="10"/>
  <c r="F30035" i="10"/>
  <c r="F30036" i="10"/>
  <c r="F30037" i="10"/>
  <c r="F30038" i="10"/>
  <c r="F30039" i="10"/>
  <c r="F30040" i="10"/>
  <c r="F30041" i="10"/>
  <c r="F30042" i="10"/>
  <c r="F30043" i="10"/>
  <c r="F30044" i="10"/>
  <c r="F30045" i="10"/>
  <c r="F30046" i="10"/>
  <c r="F30047" i="10"/>
  <c r="F30048" i="10"/>
  <c r="F30049" i="10"/>
  <c r="F30050" i="10"/>
  <c r="F30051" i="10"/>
  <c r="F30052" i="10"/>
  <c r="F30053" i="10"/>
  <c r="F30054" i="10"/>
  <c r="F30055" i="10"/>
  <c r="F30056" i="10"/>
  <c r="F30057" i="10"/>
  <c r="F30058" i="10"/>
  <c r="F30059" i="10"/>
  <c r="F30060" i="10"/>
  <c r="F30061" i="10"/>
  <c r="F30062" i="10"/>
  <c r="F30063" i="10"/>
  <c r="F30064" i="10"/>
  <c r="F30065" i="10"/>
  <c r="F30066" i="10"/>
  <c r="F30067" i="10"/>
  <c r="F30068" i="10"/>
  <c r="F30069" i="10"/>
  <c r="F30070" i="10"/>
  <c r="F30071" i="10"/>
  <c r="F30072" i="10"/>
  <c r="F30073" i="10"/>
  <c r="F30074" i="10"/>
  <c r="F30075" i="10"/>
  <c r="F30076" i="10"/>
  <c r="F30077" i="10"/>
  <c r="F30078" i="10"/>
  <c r="F30079" i="10"/>
  <c r="F30080" i="10"/>
  <c r="F30081" i="10"/>
  <c r="F30082" i="10"/>
  <c r="F30083" i="10"/>
  <c r="F30084" i="10"/>
  <c r="F30085" i="10"/>
  <c r="F30086" i="10"/>
  <c r="F30087" i="10"/>
  <c r="F30088" i="10"/>
  <c r="F30089" i="10"/>
  <c r="F30090" i="10"/>
  <c r="F30091" i="10"/>
  <c r="F30092" i="10"/>
  <c r="F30093" i="10"/>
  <c r="F30094" i="10"/>
  <c r="F30095" i="10"/>
  <c r="F30096" i="10"/>
  <c r="F30097" i="10"/>
  <c r="F30098" i="10"/>
  <c r="F30099" i="10"/>
  <c r="F30100" i="10"/>
  <c r="F30101" i="10"/>
  <c r="F30102" i="10"/>
  <c r="F30103" i="10"/>
  <c r="F30104" i="10"/>
  <c r="F30105" i="10"/>
  <c r="F30106" i="10"/>
  <c r="F30107" i="10"/>
  <c r="F30108" i="10"/>
  <c r="F30109" i="10"/>
  <c r="F30110" i="10"/>
  <c r="F30111" i="10"/>
  <c r="F30112" i="10"/>
  <c r="F30113" i="10"/>
  <c r="F30114" i="10"/>
  <c r="F30115" i="10"/>
  <c r="F30116" i="10"/>
  <c r="F30117" i="10"/>
  <c r="F30118" i="10"/>
  <c r="F30119" i="10"/>
  <c r="F30120" i="10"/>
  <c r="F30121" i="10"/>
  <c r="F30122" i="10"/>
  <c r="F30123" i="10"/>
  <c r="F30124" i="10"/>
  <c r="F30125" i="10"/>
  <c r="F30126" i="10"/>
  <c r="F30127" i="10"/>
  <c r="F30128" i="10"/>
  <c r="F30129" i="10"/>
  <c r="F30130" i="10"/>
  <c r="F30131" i="10"/>
  <c r="F30132" i="10"/>
  <c r="F30133" i="10"/>
  <c r="F30134" i="10"/>
  <c r="F30135" i="10"/>
  <c r="F30136" i="10"/>
  <c r="F30137" i="10"/>
  <c r="F30138" i="10"/>
  <c r="F30139" i="10"/>
  <c r="F30140" i="10"/>
  <c r="F30141" i="10"/>
  <c r="F30142" i="10"/>
  <c r="F30143" i="10"/>
  <c r="F30144" i="10"/>
  <c r="F30145" i="10"/>
  <c r="F30146" i="10"/>
  <c r="F30147" i="10"/>
  <c r="F30148" i="10"/>
  <c r="F30149" i="10"/>
  <c r="F30150" i="10"/>
  <c r="F30151" i="10"/>
  <c r="F30152" i="10"/>
  <c r="F30153" i="10"/>
  <c r="F30154" i="10"/>
  <c r="F30155" i="10"/>
  <c r="F30156" i="10"/>
  <c r="F30157" i="10"/>
  <c r="F30158" i="10"/>
  <c r="F30159" i="10"/>
  <c r="F30160" i="10"/>
  <c r="F30161" i="10"/>
  <c r="F30162" i="10"/>
  <c r="F30163" i="10"/>
  <c r="F30164" i="10"/>
  <c r="F30165" i="10"/>
  <c r="F30166" i="10"/>
  <c r="F30167" i="10"/>
  <c r="F30168" i="10"/>
  <c r="F30169" i="10"/>
  <c r="F30170" i="10"/>
  <c r="F30171" i="10"/>
  <c r="F30172" i="10"/>
  <c r="F30173" i="10"/>
  <c r="F30174" i="10"/>
  <c r="F30175" i="10"/>
  <c r="F30176" i="10"/>
  <c r="F30177" i="10"/>
  <c r="F30178" i="10"/>
  <c r="F30179" i="10"/>
  <c r="F30180" i="10"/>
  <c r="F30181" i="10"/>
  <c r="F30182" i="10"/>
  <c r="F30183" i="10"/>
  <c r="F30184" i="10"/>
  <c r="F30185" i="10"/>
  <c r="F30186" i="10"/>
  <c r="F30187" i="10"/>
  <c r="F30188" i="10"/>
  <c r="F30189" i="10"/>
  <c r="F30190" i="10"/>
  <c r="F30191" i="10"/>
  <c r="F30192" i="10"/>
  <c r="F30193" i="10"/>
  <c r="F30194" i="10"/>
  <c r="F30195" i="10"/>
  <c r="F30196" i="10"/>
  <c r="F30197" i="10"/>
  <c r="F30198" i="10"/>
  <c r="F30199" i="10"/>
  <c r="F30200" i="10"/>
  <c r="F30201" i="10"/>
  <c r="F30202" i="10"/>
  <c r="F30203" i="10"/>
  <c r="F30204" i="10"/>
  <c r="F30205" i="10"/>
  <c r="F30206" i="10"/>
  <c r="F30207" i="10"/>
  <c r="F30208" i="10"/>
  <c r="F30209" i="10"/>
  <c r="F30210" i="10"/>
  <c r="F30211" i="10"/>
  <c r="F30212" i="10"/>
  <c r="F30213" i="10"/>
  <c r="F30214" i="10"/>
  <c r="F30215" i="10"/>
  <c r="F30216" i="10"/>
  <c r="F30217" i="10"/>
  <c r="F30218" i="10"/>
  <c r="F30219" i="10"/>
  <c r="F30220" i="10"/>
  <c r="F30221" i="10"/>
  <c r="F30222" i="10"/>
  <c r="F30223" i="10"/>
  <c r="F30224" i="10"/>
  <c r="F30225" i="10"/>
  <c r="F30226" i="10"/>
  <c r="F30227" i="10"/>
  <c r="F30228" i="10"/>
  <c r="F30229" i="10"/>
  <c r="F30230" i="10"/>
  <c r="F30231" i="10"/>
  <c r="F30232" i="10"/>
  <c r="F30233" i="10"/>
  <c r="F30234" i="10"/>
  <c r="F30235" i="10"/>
  <c r="F30236" i="10"/>
  <c r="F30237" i="10"/>
  <c r="F30238" i="10"/>
  <c r="F30239" i="10"/>
  <c r="F30240" i="10"/>
  <c r="F30241" i="10"/>
  <c r="F30242" i="10"/>
  <c r="F30243" i="10"/>
  <c r="F30244" i="10"/>
  <c r="F30245" i="10"/>
  <c r="F30246" i="10"/>
  <c r="F30247" i="10"/>
  <c r="F30248" i="10"/>
  <c r="F30249" i="10"/>
  <c r="F30250" i="10"/>
  <c r="F30251" i="10"/>
  <c r="F30252" i="10"/>
  <c r="F30253" i="10"/>
  <c r="F30254" i="10"/>
  <c r="F30255" i="10"/>
  <c r="F30256" i="10"/>
  <c r="F30257" i="10"/>
  <c r="F30258" i="10"/>
  <c r="F30259" i="10"/>
  <c r="F30260" i="10"/>
  <c r="F30261" i="10"/>
  <c r="F30262" i="10"/>
  <c r="F30263" i="10"/>
  <c r="F30264" i="10"/>
  <c r="F30265" i="10"/>
  <c r="F30266" i="10"/>
  <c r="F30267" i="10"/>
  <c r="F30268" i="10"/>
  <c r="F30269" i="10"/>
  <c r="F30270" i="10"/>
  <c r="F30271" i="10"/>
  <c r="F30272" i="10"/>
  <c r="F30273" i="10"/>
  <c r="F30274" i="10"/>
  <c r="F30275" i="10"/>
  <c r="F30276" i="10"/>
  <c r="F30277" i="10"/>
  <c r="F30278" i="10"/>
  <c r="F30279" i="10"/>
  <c r="F30280" i="10"/>
  <c r="F30281" i="10"/>
  <c r="F30282" i="10"/>
  <c r="F30283" i="10"/>
  <c r="F30284" i="10"/>
  <c r="F30285" i="10"/>
  <c r="F30286" i="10"/>
  <c r="F30287" i="10"/>
  <c r="F30288" i="10"/>
  <c r="F30289" i="10"/>
  <c r="F30290" i="10"/>
  <c r="F30291" i="10"/>
  <c r="F30292" i="10"/>
  <c r="F30293" i="10"/>
  <c r="F30294" i="10"/>
  <c r="F30295" i="10"/>
  <c r="F30296" i="10"/>
  <c r="F30297" i="10"/>
  <c r="F30298" i="10"/>
  <c r="F30299" i="10"/>
  <c r="F30300" i="10"/>
  <c r="F30301" i="10"/>
  <c r="F30302" i="10"/>
  <c r="F30303" i="10"/>
  <c r="F30304" i="10"/>
  <c r="F30305" i="10"/>
  <c r="F30306" i="10"/>
  <c r="F30307" i="10"/>
  <c r="F30308" i="10"/>
  <c r="F30309" i="10"/>
  <c r="F30310" i="10"/>
  <c r="F30311" i="10"/>
  <c r="F30312" i="10"/>
  <c r="F30313" i="10"/>
  <c r="F30314" i="10"/>
  <c r="F30315" i="10"/>
  <c r="F30316" i="10"/>
  <c r="F30317" i="10"/>
  <c r="F30318" i="10"/>
  <c r="F30319" i="10"/>
  <c r="F30320" i="10"/>
  <c r="F30321" i="10"/>
  <c r="F30322" i="10"/>
  <c r="F30323" i="10"/>
  <c r="F30324" i="10"/>
  <c r="F30325" i="10"/>
  <c r="F30326" i="10"/>
  <c r="F30327" i="10"/>
  <c r="F30328" i="10"/>
  <c r="F30329" i="10"/>
  <c r="F30330" i="10"/>
  <c r="F30331" i="10"/>
  <c r="F30332" i="10"/>
  <c r="F30333" i="10"/>
  <c r="F30334" i="10"/>
  <c r="F30335" i="10"/>
  <c r="F30336" i="10"/>
  <c r="F30337" i="10"/>
  <c r="F30338" i="10"/>
  <c r="F30339" i="10"/>
  <c r="F30340" i="10"/>
  <c r="F30341" i="10"/>
  <c r="F30342" i="10"/>
  <c r="F30343" i="10"/>
  <c r="F30344" i="10"/>
  <c r="F30345" i="10"/>
  <c r="F30346" i="10"/>
  <c r="F30347" i="10"/>
  <c r="F30348" i="10"/>
  <c r="F30349" i="10"/>
  <c r="F30350" i="10"/>
  <c r="F30351" i="10"/>
  <c r="F30352" i="10"/>
  <c r="F30353" i="10"/>
  <c r="F30354" i="10"/>
  <c r="F30355" i="10"/>
  <c r="F30356" i="10"/>
  <c r="F30357" i="10"/>
  <c r="F30358" i="10"/>
  <c r="F30359" i="10"/>
  <c r="F30360" i="10"/>
  <c r="F30361" i="10"/>
  <c r="F30362" i="10"/>
  <c r="F30363" i="10"/>
  <c r="F30364" i="10"/>
  <c r="F30365" i="10"/>
  <c r="F30366" i="10"/>
  <c r="F30367" i="10"/>
  <c r="F30368" i="10"/>
  <c r="F30369" i="10"/>
  <c r="F30370" i="10"/>
  <c r="F30371" i="10"/>
  <c r="F30372" i="10"/>
  <c r="F30373" i="10"/>
  <c r="F30374" i="10"/>
  <c r="F30375" i="10"/>
  <c r="F30376" i="10"/>
  <c r="F30377" i="10"/>
  <c r="F30378" i="10"/>
  <c r="F30379" i="10"/>
  <c r="F30380" i="10"/>
  <c r="F30381" i="10"/>
  <c r="F30382" i="10"/>
  <c r="F30383" i="10"/>
  <c r="F30384" i="10"/>
  <c r="F30385" i="10"/>
  <c r="F30386" i="10"/>
  <c r="F30387" i="10"/>
  <c r="F30388" i="10"/>
  <c r="F30389" i="10"/>
  <c r="F30390" i="10"/>
  <c r="F30391" i="10"/>
  <c r="F30392" i="10"/>
  <c r="F30393" i="10"/>
  <c r="F30394" i="10"/>
  <c r="F30395" i="10"/>
  <c r="F30396" i="10"/>
  <c r="F30397" i="10"/>
  <c r="F30398" i="10"/>
  <c r="F30399" i="10"/>
  <c r="F30400" i="10"/>
  <c r="F30401" i="10"/>
  <c r="F30402" i="10"/>
  <c r="F30403" i="10"/>
  <c r="F30404" i="10"/>
  <c r="F30405" i="10"/>
  <c r="F30406" i="10"/>
  <c r="F30407" i="10"/>
  <c r="F30408" i="10"/>
  <c r="F30409" i="10"/>
  <c r="F30410" i="10"/>
  <c r="F30411" i="10"/>
  <c r="F30412" i="10"/>
  <c r="F30413" i="10"/>
  <c r="F30414" i="10"/>
  <c r="F30415" i="10"/>
  <c r="F30416" i="10"/>
  <c r="F30417" i="10"/>
  <c r="F30418" i="10"/>
  <c r="F30419" i="10"/>
  <c r="F30420" i="10"/>
  <c r="F30421" i="10"/>
  <c r="F30422" i="10"/>
  <c r="F30423" i="10"/>
  <c r="F30424" i="10"/>
  <c r="F30425" i="10"/>
  <c r="F30426" i="10"/>
  <c r="F30427" i="10"/>
  <c r="F30428" i="10"/>
  <c r="F30429" i="10"/>
  <c r="F30430" i="10"/>
  <c r="F30431" i="10"/>
  <c r="F30432" i="10"/>
  <c r="F30433" i="10"/>
  <c r="F30434" i="10"/>
  <c r="F30435" i="10"/>
  <c r="F30436" i="10"/>
  <c r="F30437" i="10"/>
  <c r="F30438" i="10"/>
  <c r="F30439" i="10"/>
  <c r="F30440" i="10"/>
  <c r="F30441" i="10"/>
  <c r="F30442" i="10"/>
  <c r="F30443" i="10"/>
  <c r="F30444" i="10"/>
  <c r="F30445" i="10"/>
  <c r="F30446" i="10"/>
  <c r="F30447" i="10"/>
  <c r="F30448" i="10"/>
  <c r="F30449" i="10"/>
  <c r="F30450" i="10"/>
  <c r="F30451" i="10"/>
  <c r="F30452" i="10"/>
  <c r="F30453" i="10"/>
  <c r="F30454" i="10"/>
  <c r="F30455" i="10"/>
  <c r="F30456" i="10"/>
  <c r="F30457" i="10"/>
  <c r="F30458" i="10"/>
  <c r="F30459" i="10"/>
  <c r="F30460" i="10"/>
  <c r="F30461" i="10"/>
  <c r="F30462" i="10"/>
  <c r="F30463" i="10"/>
  <c r="F30464" i="10"/>
  <c r="F30465" i="10"/>
  <c r="F30466" i="10"/>
  <c r="F30467" i="10"/>
  <c r="F30468" i="10"/>
  <c r="F30469" i="10"/>
  <c r="F30470" i="10"/>
  <c r="F30471" i="10"/>
  <c r="F30472" i="10"/>
  <c r="F30473" i="10"/>
  <c r="F30474" i="10"/>
  <c r="F30475" i="10"/>
  <c r="F30476" i="10"/>
  <c r="F30477" i="10"/>
  <c r="F30478" i="10"/>
  <c r="F30479" i="10"/>
  <c r="F30480" i="10"/>
  <c r="F30481" i="10"/>
  <c r="F30482" i="10"/>
  <c r="F30483" i="10"/>
  <c r="F30484" i="10"/>
  <c r="F30485" i="10"/>
  <c r="F30486" i="10"/>
  <c r="F30487" i="10"/>
  <c r="F30488" i="10"/>
  <c r="F30489" i="10"/>
  <c r="F30490" i="10"/>
  <c r="F30491" i="10"/>
  <c r="F30492" i="10"/>
  <c r="F30493" i="10"/>
  <c r="F30494" i="10"/>
  <c r="F30495" i="10"/>
  <c r="F30496" i="10"/>
  <c r="F30497" i="10"/>
  <c r="F30498" i="10"/>
  <c r="F30499" i="10"/>
  <c r="F30500" i="10"/>
  <c r="F30501" i="10"/>
  <c r="F30502" i="10"/>
  <c r="F30503" i="10"/>
  <c r="F30504" i="10"/>
  <c r="F30505" i="10"/>
  <c r="F30506" i="10"/>
  <c r="F30507" i="10"/>
  <c r="F30508" i="10"/>
  <c r="F30509" i="10"/>
  <c r="F30510" i="10"/>
  <c r="F30511" i="10"/>
  <c r="F30512" i="10"/>
  <c r="F30513" i="10"/>
  <c r="F30514" i="10"/>
  <c r="F30515" i="10"/>
  <c r="F30516" i="10"/>
  <c r="F30517" i="10"/>
  <c r="F30518" i="10"/>
  <c r="F30519" i="10"/>
  <c r="F30520" i="10"/>
  <c r="F30521" i="10"/>
  <c r="F30522" i="10"/>
  <c r="F30523" i="10"/>
  <c r="F30524" i="10"/>
  <c r="F30525" i="10"/>
  <c r="F30526" i="10"/>
  <c r="F30527" i="10"/>
  <c r="F30528" i="10"/>
  <c r="F30529" i="10"/>
  <c r="F30530" i="10"/>
  <c r="F30531" i="10"/>
  <c r="F30532" i="10"/>
  <c r="F30533" i="10"/>
  <c r="F30534" i="10"/>
  <c r="F30535" i="10"/>
  <c r="F30536" i="10"/>
  <c r="F30537" i="10"/>
  <c r="F30538" i="10"/>
  <c r="F30539" i="10"/>
  <c r="F30540" i="10"/>
  <c r="F30541" i="10"/>
  <c r="F30542" i="10"/>
  <c r="F30543" i="10"/>
  <c r="F30544" i="10"/>
  <c r="F30545" i="10"/>
  <c r="F30546" i="10"/>
  <c r="F30547" i="10"/>
  <c r="F30548" i="10"/>
  <c r="F30549" i="10"/>
  <c r="F30550" i="10"/>
  <c r="F30551" i="10"/>
  <c r="F30552" i="10"/>
  <c r="F30553" i="10"/>
  <c r="F30554" i="10"/>
  <c r="F30555" i="10"/>
  <c r="F30556" i="10"/>
  <c r="F30557" i="10"/>
  <c r="F30558" i="10"/>
  <c r="F30559" i="10"/>
  <c r="F30560" i="10"/>
  <c r="F30561" i="10"/>
  <c r="F30562" i="10"/>
  <c r="F30563" i="10"/>
  <c r="F30564" i="10"/>
  <c r="F30565" i="10"/>
  <c r="F30566" i="10"/>
  <c r="F30567" i="10"/>
  <c r="F30568" i="10"/>
  <c r="F30569" i="10"/>
  <c r="F30570" i="10"/>
  <c r="F30571" i="10"/>
  <c r="F30572" i="10"/>
  <c r="F30573" i="10"/>
  <c r="F30574" i="10"/>
  <c r="F30575" i="10"/>
  <c r="F30576" i="10"/>
  <c r="F30577" i="10"/>
  <c r="F30578" i="10"/>
  <c r="F30579" i="10"/>
  <c r="F30580" i="10"/>
  <c r="F30581" i="10"/>
  <c r="F30582" i="10"/>
  <c r="F30583" i="10"/>
  <c r="F30584" i="10"/>
  <c r="F30585" i="10"/>
  <c r="F30586" i="10"/>
  <c r="F30587" i="10"/>
  <c r="F30588" i="10"/>
  <c r="F30589" i="10"/>
  <c r="F30590" i="10"/>
  <c r="F30591" i="10"/>
  <c r="F30592" i="10"/>
  <c r="F30593" i="10"/>
  <c r="F30594" i="10"/>
  <c r="F30595" i="10"/>
  <c r="F30596" i="10"/>
  <c r="F30597" i="10"/>
  <c r="F30598" i="10"/>
  <c r="F30599" i="10"/>
  <c r="F30600" i="10"/>
  <c r="F30601" i="10"/>
  <c r="F30602" i="10"/>
  <c r="F30603" i="10"/>
  <c r="F30604" i="10"/>
  <c r="F30605" i="10"/>
  <c r="F30606" i="10"/>
  <c r="F30607" i="10"/>
  <c r="F30608" i="10"/>
  <c r="F30609" i="10"/>
  <c r="F30610" i="10"/>
  <c r="F30611" i="10"/>
  <c r="F30612" i="10"/>
  <c r="F30613" i="10"/>
  <c r="F30614" i="10"/>
  <c r="F30615" i="10"/>
  <c r="F30616" i="10"/>
  <c r="F30617" i="10"/>
  <c r="F30618" i="10"/>
  <c r="F30619" i="10"/>
  <c r="F30620" i="10"/>
  <c r="F30621" i="10"/>
  <c r="F30622" i="10"/>
  <c r="F30623" i="10"/>
  <c r="F30624" i="10"/>
  <c r="F30625" i="10"/>
  <c r="F30626" i="10"/>
  <c r="F30627" i="10"/>
  <c r="F30628" i="10"/>
  <c r="F30629" i="10"/>
  <c r="F30630" i="10"/>
  <c r="F30631" i="10"/>
  <c r="F30632" i="10"/>
  <c r="F30633" i="10"/>
  <c r="F30634" i="10"/>
  <c r="F30635" i="10"/>
  <c r="F30636" i="10"/>
  <c r="F30637" i="10"/>
  <c r="F30638" i="10"/>
  <c r="F30639" i="10"/>
  <c r="F30640" i="10"/>
  <c r="F30641" i="10"/>
  <c r="F30642" i="10"/>
  <c r="F30643" i="10"/>
  <c r="F30644" i="10"/>
  <c r="F30645" i="10"/>
  <c r="F30646" i="10"/>
  <c r="F30647" i="10"/>
  <c r="F30648" i="10"/>
  <c r="F30649" i="10"/>
  <c r="F30650" i="10"/>
  <c r="F30651" i="10"/>
  <c r="F30652" i="10"/>
  <c r="F30653" i="10"/>
  <c r="F30654" i="10"/>
  <c r="F30655" i="10"/>
  <c r="F30656" i="10"/>
  <c r="F30657" i="10"/>
  <c r="F30658" i="10"/>
  <c r="F30659" i="10"/>
  <c r="F30660" i="10"/>
  <c r="F30661" i="10"/>
  <c r="F30662" i="10"/>
  <c r="F30663" i="10"/>
  <c r="F30664" i="10"/>
  <c r="F30665" i="10"/>
  <c r="F30666" i="10"/>
  <c r="F30667" i="10"/>
  <c r="F30668" i="10"/>
  <c r="F30669" i="10"/>
  <c r="F30670" i="10"/>
  <c r="F30671" i="10"/>
  <c r="F30672" i="10"/>
  <c r="F30673" i="10"/>
  <c r="F30674" i="10"/>
  <c r="F30675" i="10"/>
  <c r="F30676" i="10"/>
  <c r="F30677" i="10"/>
  <c r="F30678" i="10"/>
  <c r="F30679" i="10"/>
  <c r="F30680" i="10"/>
  <c r="F30681" i="10"/>
  <c r="F30682" i="10"/>
  <c r="F30683" i="10"/>
  <c r="F30684" i="10"/>
  <c r="F30685" i="10"/>
  <c r="F30686" i="10"/>
  <c r="F30687" i="10"/>
  <c r="F30688" i="10"/>
  <c r="F30689" i="10"/>
  <c r="F30690" i="10"/>
  <c r="F30691" i="10"/>
  <c r="F30692" i="10"/>
  <c r="F30693" i="10"/>
  <c r="F30694" i="10"/>
  <c r="F30695" i="10"/>
  <c r="F30696" i="10"/>
  <c r="F30697" i="10"/>
  <c r="F30698" i="10"/>
  <c r="F30699" i="10"/>
  <c r="F30700" i="10"/>
  <c r="F30701" i="10"/>
  <c r="F30702" i="10"/>
  <c r="F30703" i="10"/>
  <c r="F30704" i="10"/>
  <c r="F30705" i="10"/>
  <c r="F30706" i="10"/>
  <c r="F30707" i="10"/>
  <c r="F30708" i="10"/>
  <c r="F30709" i="10"/>
  <c r="F30710" i="10"/>
  <c r="F30711" i="10"/>
  <c r="F30712" i="10"/>
  <c r="F30713" i="10"/>
  <c r="F30714" i="10"/>
  <c r="F30715" i="10"/>
  <c r="F30716" i="10"/>
  <c r="F30717" i="10"/>
  <c r="F30718" i="10"/>
  <c r="F30719" i="10"/>
  <c r="F30720" i="10"/>
  <c r="F30721" i="10"/>
  <c r="F30722" i="10"/>
  <c r="F30723" i="10"/>
  <c r="F30724" i="10"/>
  <c r="F30725" i="10"/>
  <c r="F30726" i="10"/>
  <c r="F30727" i="10"/>
  <c r="F30728" i="10"/>
  <c r="F30729" i="10"/>
  <c r="F30730" i="10"/>
  <c r="F30731" i="10"/>
  <c r="F30732" i="10"/>
  <c r="F30733" i="10"/>
  <c r="F30734" i="10"/>
  <c r="F30735" i="10"/>
  <c r="F30736" i="10"/>
  <c r="F30737" i="10"/>
  <c r="F30738" i="10"/>
  <c r="F30739" i="10"/>
  <c r="F30740" i="10"/>
  <c r="F30741" i="10"/>
  <c r="F30742" i="10"/>
  <c r="F30743" i="10"/>
  <c r="F30744" i="10"/>
  <c r="F30745" i="10"/>
  <c r="F30746" i="10"/>
  <c r="F30747" i="10"/>
  <c r="F30748" i="10"/>
  <c r="F30749" i="10"/>
  <c r="F30750" i="10"/>
  <c r="F30751" i="10"/>
  <c r="F30752" i="10"/>
  <c r="F30753" i="10"/>
  <c r="F30754" i="10"/>
  <c r="F30755" i="10"/>
  <c r="F30756" i="10"/>
  <c r="F30757" i="10"/>
  <c r="F30758" i="10"/>
  <c r="F30759" i="10"/>
  <c r="F30760" i="10"/>
  <c r="F30761" i="10"/>
  <c r="F30762" i="10"/>
  <c r="F30763" i="10"/>
  <c r="F30764" i="10"/>
  <c r="F30765" i="10"/>
  <c r="F30766" i="10"/>
  <c r="F30767" i="10"/>
  <c r="F30768" i="10"/>
  <c r="F30769" i="10"/>
  <c r="F30770" i="10"/>
  <c r="F30771" i="10"/>
  <c r="F30772" i="10"/>
  <c r="F30773" i="10"/>
  <c r="F30774" i="10"/>
  <c r="F30775" i="10"/>
  <c r="F30776" i="10"/>
  <c r="F30777" i="10"/>
  <c r="F30778" i="10"/>
  <c r="F30779" i="10"/>
  <c r="F30780" i="10"/>
  <c r="F30781" i="10"/>
  <c r="F30782" i="10"/>
  <c r="F30783" i="10"/>
  <c r="F30784" i="10"/>
  <c r="F30785" i="10"/>
  <c r="F30786" i="10"/>
  <c r="F30787" i="10"/>
  <c r="F30788" i="10"/>
  <c r="F30789" i="10"/>
  <c r="F30790" i="10"/>
  <c r="F30791" i="10"/>
  <c r="F30792" i="10"/>
  <c r="F30793" i="10"/>
  <c r="F30794" i="10"/>
  <c r="F30795" i="10"/>
  <c r="F30796" i="10"/>
  <c r="F30797" i="10"/>
  <c r="F30798" i="10"/>
  <c r="F30799" i="10"/>
  <c r="F30800" i="10"/>
  <c r="F30801" i="10"/>
  <c r="F30802" i="10"/>
  <c r="F30803" i="10"/>
  <c r="F30804" i="10"/>
  <c r="F30805" i="10"/>
  <c r="F30806" i="10"/>
  <c r="F30807" i="10"/>
  <c r="F30808" i="10"/>
  <c r="F30809" i="10"/>
  <c r="F30810" i="10"/>
  <c r="F30811" i="10"/>
  <c r="F30812" i="10"/>
  <c r="F30813" i="10"/>
  <c r="F30814" i="10"/>
  <c r="F30815" i="10"/>
  <c r="F30816" i="10"/>
  <c r="F30817" i="10"/>
  <c r="F30818" i="10"/>
  <c r="F30819" i="10"/>
  <c r="F30820" i="10"/>
  <c r="F30821" i="10"/>
  <c r="F30822" i="10"/>
  <c r="F30823" i="10"/>
  <c r="F30824" i="10"/>
  <c r="F30825" i="10"/>
  <c r="F30826" i="10"/>
  <c r="F30827" i="10"/>
  <c r="F30828" i="10"/>
  <c r="F30829" i="10"/>
  <c r="F30830" i="10"/>
  <c r="F30831" i="10"/>
  <c r="F30832" i="10"/>
  <c r="F30833" i="10"/>
  <c r="F30834" i="10"/>
  <c r="F30835" i="10"/>
  <c r="F30836" i="10"/>
  <c r="F30837" i="10"/>
  <c r="F30838" i="10"/>
  <c r="F30839" i="10"/>
  <c r="F30840" i="10"/>
  <c r="F30841" i="10"/>
  <c r="F30842" i="10"/>
  <c r="F30843" i="10"/>
  <c r="F30844" i="10"/>
  <c r="F30845" i="10"/>
  <c r="F30846" i="10"/>
  <c r="F30847" i="10"/>
  <c r="F30848" i="10"/>
  <c r="F30849" i="10"/>
  <c r="F30850" i="10"/>
  <c r="F30851" i="10"/>
  <c r="F30852" i="10"/>
  <c r="F30853" i="10"/>
  <c r="F30854" i="10"/>
  <c r="F30855" i="10"/>
  <c r="F30856" i="10"/>
  <c r="F30857" i="10"/>
  <c r="F30858" i="10"/>
  <c r="F30859" i="10"/>
  <c r="F30860" i="10"/>
  <c r="F30861" i="10"/>
  <c r="F30862" i="10"/>
  <c r="F30863" i="10"/>
  <c r="F30864" i="10"/>
  <c r="F30865" i="10"/>
  <c r="F30866" i="10"/>
  <c r="F30867" i="10"/>
  <c r="F30868" i="10"/>
  <c r="F30869" i="10"/>
  <c r="F30870" i="10"/>
  <c r="F30871" i="10"/>
  <c r="F30872" i="10"/>
  <c r="F30873" i="10"/>
  <c r="F30874" i="10"/>
  <c r="F30875" i="10"/>
  <c r="F30876" i="10"/>
  <c r="F30877" i="10"/>
  <c r="F30878" i="10"/>
  <c r="F30879" i="10"/>
  <c r="F30880" i="10"/>
  <c r="F30881" i="10"/>
  <c r="F30882" i="10"/>
  <c r="F30883" i="10"/>
  <c r="F30884" i="10"/>
  <c r="F30885" i="10"/>
  <c r="F30886" i="10"/>
  <c r="F30887" i="10"/>
  <c r="F30888" i="10"/>
  <c r="F30889" i="10"/>
  <c r="F30890" i="10"/>
  <c r="F30891" i="10"/>
  <c r="F30892" i="10"/>
  <c r="F30893" i="10"/>
  <c r="F30894" i="10"/>
  <c r="F30895" i="10"/>
  <c r="F30896" i="10"/>
  <c r="F30897" i="10"/>
  <c r="F30898" i="10"/>
  <c r="F30899" i="10"/>
  <c r="F30900" i="10"/>
  <c r="F30901" i="10"/>
  <c r="F30902" i="10"/>
  <c r="F30903" i="10"/>
  <c r="F30904" i="10"/>
  <c r="F30905" i="10"/>
  <c r="F30906" i="10"/>
  <c r="F30907" i="10"/>
  <c r="F30908" i="10"/>
  <c r="F30909" i="10"/>
  <c r="F30910" i="10"/>
  <c r="F30911" i="10"/>
  <c r="F30912" i="10"/>
  <c r="F30913" i="10"/>
  <c r="F30914" i="10"/>
  <c r="F30915" i="10"/>
  <c r="F30916" i="10"/>
  <c r="F30917" i="10"/>
  <c r="F30918" i="10"/>
  <c r="F30919" i="10"/>
  <c r="F30920" i="10"/>
  <c r="F30921" i="10"/>
  <c r="F30922" i="10"/>
  <c r="F30923" i="10"/>
  <c r="F30924" i="10"/>
  <c r="F30925" i="10"/>
  <c r="F30926" i="10"/>
  <c r="F30927" i="10"/>
  <c r="F30928" i="10"/>
  <c r="F30929" i="10"/>
  <c r="F30930" i="10"/>
  <c r="F30931" i="10"/>
  <c r="F30932" i="10"/>
  <c r="F30933" i="10"/>
  <c r="F30934" i="10"/>
  <c r="F30935" i="10"/>
  <c r="F30936" i="10"/>
  <c r="F30937" i="10"/>
  <c r="F30938" i="10"/>
  <c r="F30939" i="10"/>
  <c r="F30940" i="10"/>
  <c r="F30941" i="10"/>
  <c r="F30942" i="10"/>
  <c r="F30943" i="10"/>
  <c r="F30944" i="10"/>
  <c r="F30945" i="10"/>
  <c r="F30946" i="10"/>
  <c r="F30947" i="10"/>
  <c r="F30948" i="10"/>
  <c r="F30949" i="10"/>
  <c r="F30950" i="10"/>
  <c r="F30951" i="10"/>
  <c r="F30952" i="10"/>
  <c r="F30953" i="10"/>
  <c r="F30954" i="10"/>
  <c r="F30955" i="10"/>
  <c r="F30956" i="10"/>
  <c r="F30957" i="10"/>
  <c r="F30958" i="10"/>
  <c r="F30959" i="10"/>
  <c r="F30960" i="10"/>
  <c r="F30961" i="10"/>
  <c r="F30962" i="10"/>
  <c r="F30963" i="10"/>
  <c r="F30964" i="10"/>
  <c r="F30965" i="10"/>
  <c r="F30966" i="10"/>
  <c r="F30967" i="10"/>
  <c r="F30968" i="10"/>
  <c r="F30969" i="10"/>
  <c r="F30970" i="10"/>
  <c r="F30971" i="10"/>
  <c r="F30972" i="10"/>
  <c r="F30973" i="10"/>
  <c r="F30974" i="10"/>
  <c r="F30975" i="10"/>
  <c r="F30976" i="10"/>
  <c r="F30977" i="10"/>
  <c r="F30978" i="10"/>
  <c r="F30979" i="10"/>
  <c r="F30980" i="10"/>
  <c r="F30981" i="10"/>
  <c r="F30982" i="10"/>
  <c r="F30983" i="10"/>
  <c r="F30984" i="10"/>
  <c r="F30985" i="10"/>
  <c r="F30986" i="10"/>
  <c r="F30987" i="10"/>
  <c r="F30988" i="10"/>
  <c r="F30989" i="10"/>
  <c r="F30990" i="10"/>
  <c r="F30991" i="10"/>
  <c r="F30992" i="10"/>
  <c r="F30993" i="10"/>
  <c r="F30994" i="10"/>
  <c r="F30995" i="10"/>
  <c r="F30996" i="10"/>
  <c r="F30997" i="10"/>
  <c r="F30998" i="10"/>
  <c r="F30999" i="10"/>
  <c r="F31000" i="10"/>
  <c r="F31001" i="10"/>
  <c r="F31002" i="10"/>
  <c r="F31003" i="10"/>
  <c r="F31004" i="10"/>
  <c r="F31005" i="10"/>
  <c r="F31006" i="10"/>
  <c r="F31007" i="10"/>
  <c r="F31008" i="10"/>
  <c r="F31009" i="10"/>
  <c r="F31010" i="10"/>
  <c r="F31011" i="10"/>
  <c r="F31012" i="10"/>
  <c r="F31013" i="10"/>
  <c r="F31014" i="10"/>
  <c r="F31015" i="10"/>
  <c r="F31016" i="10"/>
  <c r="F31017" i="10"/>
  <c r="F31018" i="10"/>
  <c r="F31019" i="10"/>
  <c r="F31020" i="10"/>
  <c r="F31021" i="10"/>
  <c r="F31022" i="10"/>
  <c r="F31023" i="10"/>
  <c r="F31024" i="10"/>
  <c r="F31025" i="10"/>
  <c r="F31026" i="10"/>
  <c r="F31027" i="10"/>
  <c r="F31028" i="10"/>
  <c r="F31029" i="10"/>
  <c r="F31030" i="10"/>
  <c r="F31031" i="10"/>
  <c r="F31032" i="10"/>
  <c r="F31033" i="10"/>
  <c r="F31034" i="10"/>
  <c r="F31035" i="10"/>
  <c r="F31036" i="10"/>
  <c r="F31037" i="10"/>
  <c r="F31038" i="10"/>
  <c r="F31039" i="10"/>
  <c r="F31040" i="10"/>
  <c r="F31041" i="10"/>
  <c r="F31042" i="10"/>
  <c r="F31043" i="10"/>
  <c r="F31044" i="10"/>
  <c r="F31045" i="10"/>
  <c r="F31046" i="10"/>
  <c r="F31047" i="10"/>
  <c r="F31048" i="10"/>
  <c r="F31049" i="10"/>
  <c r="F31050" i="10"/>
  <c r="F31051" i="10"/>
  <c r="F31052" i="10"/>
  <c r="F31053" i="10"/>
  <c r="F31054" i="10"/>
  <c r="F31055" i="10"/>
  <c r="F31056" i="10"/>
  <c r="F31057" i="10"/>
  <c r="F31058" i="10"/>
  <c r="F31059" i="10"/>
  <c r="F31060" i="10"/>
  <c r="F31061" i="10"/>
  <c r="F31062" i="10"/>
  <c r="F31063" i="10"/>
  <c r="F31064" i="10"/>
  <c r="F31065" i="10"/>
  <c r="F31066" i="10"/>
  <c r="F31067" i="10"/>
  <c r="F31068" i="10"/>
  <c r="F31069" i="10"/>
  <c r="F31070" i="10"/>
  <c r="F31071" i="10"/>
  <c r="F31072" i="10"/>
  <c r="F31073" i="10"/>
  <c r="F31074" i="10"/>
  <c r="F31075" i="10"/>
  <c r="F31076" i="10"/>
  <c r="F31077" i="10"/>
  <c r="F31078" i="10"/>
  <c r="F31079" i="10"/>
  <c r="F31080" i="10"/>
  <c r="F31081" i="10"/>
  <c r="F31082" i="10"/>
  <c r="F31083" i="10"/>
  <c r="F31084" i="10"/>
  <c r="F31085" i="10"/>
  <c r="F31086" i="10"/>
  <c r="F31087" i="10"/>
  <c r="F31088" i="10"/>
  <c r="F31089" i="10"/>
  <c r="F31090" i="10"/>
  <c r="F31091" i="10"/>
  <c r="F31092" i="10"/>
  <c r="F31093" i="10"/>
  <c r="F31094" i="10"/>
  <c r="F31095" i="10"/>
  <c r="F31096" i="10"/>
  <c r="F31097" i="10"/>
  <c r="F31098" i="10"/>
  <c r="F31099" i="10"/>
  <c r="F31100" i="10"/>
  <c r="F31101" i="10"/>
  <c r="F31102" i="10"/>
  <c r="F31103" i="10"/>
  <c r="F31104" i="10"/>
  <c r="F31105" i="10"/>
  <c r="F31106" i="10"/>
  <c r="F31107" i="10"/>
  <c r="F31108" i="10"/>
  <c r="F31109" i="10"/>
  <c r="F31110" i="10"/>
  <c r="F31111" i="10"/>
  <c r="F31112" i="10"/>
  <c r="F31113" i="10"/>
  <c r="F31114" i="10"/>
  <c r="F31115" i="10"/>
  <c r="F31116" i="10"/>
  <c r="F31117" i="10"/>
  <c r="F31118" i="10"/>
  <c r="F31119" i="10"/>
  <c r="F31120" i="10"/>
  <c r="F31121" i="10"/>
  <c r="F31122" i="10"/>
  <c r="F31123" i="10"/>
  <c r="F31124" i="10"/>
  <c r="F31125" i="10"/>
  <c r="F31126" i="10"/>
  <c r="F31127" i="10"/>
  <c r="F31128" i="10"/>
  <c r="F31129" i="10"/>
  <c r="F31130" i="10"/>
  <c r="F31131" i="10"/>
  <c r="F31132" i="10"/>
  <c r="F31133" i="10"/>
  <c r="F31134" i="10"/>
  <c r="F31135" i="10"/>
  <c r="F31136" i="10"/>
  <c r="F31137" i="10"/>
  <c r="F31138" i="10"/>
  <c r="F31139" i="10"/>
  <c r="F31140" i="10"/>
  <c r="F31141" i="10"/>
  <c r="F31142" i="10"/>
  <c r="F31143" i="10"/>
  <c r="F31144" i="10"/>
  <c r="F31145" i="10"/>
  <c r="F31146" i="10"/>
  <c r="F31147" i="10"/>
  <c r="F31148" i="10"/>
  <c r="F31149" i="10"/>
  <c r="F31150" i="10"/>
  <c r="F31151" i="10"/>
  <c r="F31152" i="10"/>
  <c r="F31153" i="10"/>
  <c r="F31154" i="10"/>
  <c r="F31155" i="10"/>
  <c r="F31156" i="10"/>
  <c r="F31157" i="10"/>
  <c r="F31158" i="10"/>
  <c r="F31159" i="10"/>
  <c r="F31160" i="10"/>
  <c r="F31161" i="10"/>
  <c r="F31162" i="10"/>
  <c r="F31163" i="10"/>
  <c r="F31164" i="10"/>
  <c r="F31165" i="10"/>
  <c r="F31166" i="10"/>
  <c r="F31167" i="10"/>
  <c r="F31168" i="10"/>
  <c r="F31169" i="10"/>
  <c r="F31170" i="10"/>
  <c r="F31171" i="10"/>
  <c r="F31172" i="10"/>
  <c r="F31173" i="10"/>
  <c r="F31174" i="10"/>
  <c r="F31175" i="10"/>
  <c r="F31176" i="10"/>
  <c r="F31177" i="10"/>
  <c r="F31178" i="10"/>
  <c r="F31179" i="10"/>
  <c r="F31180" i="10"/>
  <c r="F31181" i="10"/>
  <c r="F31182" i="10"/>
  <c r="F31183" i="10"/>
  <c r="F31184" i="10"/>
  <c r="F31185" i="10"/>
  <c r="F31186" i="10"/>
  <c r="F31187" i="10"/>
  <c r="F31188" i="10"/>
  <c r="F31189" i="10"/>
  <c r="F31190" i="10"/>
  <c r="F31191" i="10"/>
  <c r="F31192" i="10"/>
  <c r="F31193" i="10"/>
  <c r="F31194" i="10"/>
  <c r="F31195" i="10"/>
  <c r="F31196" i="10"/>
  <c r="F31197" i="10"/>
  <c r="F31198" i="10"/>
  <c r="F31199" i="10"/>
  <c r="F31200" i="10"/>
  <c r="F31201" i="10"/>
  <c r="F31202" i="10"/>
  <c r="F31203" i="10"/>
  <c r="F31204" i="10"/>
  <c r="F31205" i="10"/>
  <c r="F31206" i="10"/>
  <c r="F31207" i="10"/>
  <c r="F31208" i="10"/>
  <c r="F31209" i="10"/>
  <c r="F31210" i="10"/>
  <c r="F31211" i="10"/>
  <c r="F31212" i="10"/>
  <c r="F31213" i="10"/>
  <c r="F31214" i="10"/>
  <c r="F31215" i="10"/>
  <c r="F31216" i="10"/>
  <c r="F31217" i="10"/>
  <c r="F31218" i="10"/>
  <c r="F31219" i="10"/>
  <c r="F31220" i="10"/>
  <c r="F31221" i="10"/>
  <c r="F31222" i="10"/>
  <c r="F31223" i="10"/>
  <c r="F31224" i="10"/>
  <c r="F31225" i="10"/>
  <c r="F31226" i="10"/>
  <c r="F31227" i="10"/>
  <c r="F31228" i="10"/>
  <c r="F31229" i="10"/>
  <c r="F31230" i="10"/>
  <c r="F31231" i="10"/>
  <c r="F31232" i="10"/>
  <c r="F31233" i="10"/>
  <c r="F31234" i="10"/>
  <c r="F31235" i="10"/>
  <c r="F31236" i="10"/>
  <c r="F31237" i="10"/>
  <c r="F31238" i="10"/>
  <c r="F31239" i="10"/>
  <c r="F31240" i="10"/>
  <c r="F31241" i="10"/>
  <c r="F31242" i="10"/>
  <c r="F31243" i="10"/>
  <c r="F31244" i="10"/>
  <c r="F31245" i="10"/>
  <c r="F31246" i="10"/>
  <c r="F31247" i="10"/>
  <c r="F31248" i="10"/>
  <c r="F31249" i="10"/>
  <c r="F31250" i="10"/>
  <c r="F31251" i="10"/>
  <c r="F31252" i="10"/>
  <c r="F31253" i="10"/>
  <c r="F31254" i="10"/>
  <c r="F31255" i="10"/>
  <c r="F31256" i="10"/>
  <c r="F31257" i="10"/>
  <c r="F31258" i="10"/>
  <c r="F31259" i="10"/>
  <c r="F31260" i="10"/>
  <c r="F31261" i="10"/>
  <c r="F31262" i="10"/>
  <c r="F31263" i="10"/>
  <c r="F31264" i="10"/>
  <c r="F31265" i="10"/>
  <c r="F31266" i="10"/>
  <c r="F31267" i="10"/>
  <c r="F31268" i="10"/>
  <c r="F31269" i="10"/>
  <c r="F31270" i="10"/>
  <c r="F31271" i="10"/>
  <c r="F31272" i="10"/>
  <c r="F31273" i="10"/>
  <c r="F31274" i="10"/>
  <c r="F31275" i="10"/>
  <c r="F31276" i="10"/>
  <c r="F31277" i="10"/>
  <c r="F31278" i="10"/>
  <c r="F31279" i="10"/>
  <c r="F31280" i="10"/>
  <c r="F31281" i="10"/>
  <c r="F31282" i="10"/>
  <c r="F31283" i="10"/>
  <c r="F31284" i="10"/>
  <c r="F31285" i="10"/>
  <c r="F31286" i="10"/>
  <c r="F31287" i="10"/>
  <c r="F31288" i="10"/>
  <c r="F31289" i="10"/>
  <c r="F31290" i="10"/>
  <c r="F31291" i="10"/>
  <c r="F31292" i="10"/>
  <c r="F31293" i="10"/>
  <c r="F31294" i="10"/>
  <c r="F31295" i="10"/>
  <c r="F31296" i="10"/>
  <c r="F31297" i="10"/>
  <c r="F31298" i="10"/>
  <c r="F31299" i="10"/>
  <c r="F31300" i="10"/>
  <c r="F31301" i="10"/>
  <c r="F31302" i="10"/>
  <c r="F31303" i="10"/>
  <c r="F31304" i="10"/>
  <c r="F31305" i="10"/>
  <c r="F31306" i="10"/>
  <c r="F31307" i="10"/>
  <c r="F31308" i="10"/>
  <c r="F31309" i="10"/>
  <c r="F31310" i="10"/>
  <c r="F31311" i="10"/>
  <c r="F31312" i="10"/>
  <c r="F31313" i="10"/>
  <c r="F31314" i="10"/>
  <c r="F31315" i="10"/>
  <c r="F31316" i="10"/>
  <c r="F31317" i="10"/>
  <c r="F31318" i="10"/>
  <c r="F31319" i="10"/>
  <c r="F31320" i="10"/>
  <c r="F31321" i="10"/>
  <c r="F31322" i="10"/>
  <c r="F31323" i="10"/>
  <c r="F31324" i="10"/>
  <c r="F31325" i="10"/>
  <c r="F31326" i="10"/>
  <c r="F31327" i="10"/>
  <c r="F31328" i="10"/>
  <c r="F31329" i="10"/>
  <c r="F31330" i="10"/>
  <c r="F31331" i="10"/>
  <c r="F31332" i="10"/>
  <c r="F31333" i="10"/>
  <c r="F31334" i="10"/>
  <c r="F31335" i="10"/>
  <c r="F31336" i="10"/>
  <c r="F31337" i="10"/>
  <c r="F31338" i="10"/>
  <c r="F31339" i="10"/>
  <c r="F31340" i="10"/>
  <c r="F31341" i="10"/>
  <c r="F31342" i="10"/>
  <c r="F31343" i="10"/>
  <c r="F31344" i="10"/>
  <c r="F31345" i="10"/>
  <c r="F31346" i="10"/>
  <c r="F31347" i="10"/>
  <c r="F31348" i="10"/>
  <c r="F31349" i="10"/>
  <c r="F31350" i="10"/>
  <c r="F31351" i="10"/>
  <c r="F31352" i="10"/>
  <c r="F31353" i="10"/>
  <c r="F31354" i="10"/>
  <c r="F31355" i="10"/>
  <c r="F31356" i="10"/>
  <c r="F31357" i="10"/>
  <c r="F31358" i="10"/>
  <c r="F31359" i="10"/>
  <c r="F31360" i="10"/>
  <c r="F31361" i="10"/>
  <c r="F31362" i="10"/>
  <c r="F31363" i="10"/>
  <c r="F31364" i="10"/>
  <c r="F31365" i="10"/>
  <c r="F31366" i="10"/>
  <c r="F31367" i="10"/>
  <c r="F31368" i="10"/>
  <c r="F31369" i="10"/>
  <c r="F31370" i="10"/>
  <c r="F31371" i="10"/>
  <c r="F31372" i="10"/>
  <c r="F31373" i="10"/>
  <c r="F31374" i="10"/>
  <c r="F31375" i="10"/>
  <c r="F31376" i="10"/>
  <c r="F31377" i="10"/>
  <c r="F31378" i="10"/>
  <c r="F31379" i="10"/>
  <c r="F31380" i="10"/>
  <c r="F31381" i="10"/>
  <c r="F31382" i="10"/>
  <c r="F31383" i="10"/>
  <c r="F31384" i="10"/>
  <c r="F31385" i="10"/>
  <c r="F31386" i="10"/>
  <c r="F31387" i="10"/>
  <c r="F31388" i="10"/>
  <c r="F31389" i="10"/>
  <c r="F31390" i="10"/>
  <c r="F31391" i="10"/>
  <c r="F31392" i="10"/>
  <c r="F31393" i="10"/>
  <c r="F31394" i="10"/>
  <c r="F31395" i="10"/>
  <c r="F31396" i="10"/>
  <c r="F31397" i="10"/>
  <c r="F31398" i="10"/>
  <c r="F31399" i="10"/>
  <c r="F31400" i="10"/>
  <c r="F31401" i="10"/>
  <c r="F31402" i="10"/>
  <c r="F31403" i="10"/>
  <c r="F31404" i="10"/>
  <c r="F31405" i="10"/>
  <c r="F31406" i="10"/>
  <c r="F31407" i="10"/>
  <c r="F31408" i="10"/>
  <c r="F31409" i="10"/>
  <c r="F31410" i="10"/>
  <c r="F31411" i="10"/>
  <c r="F31412" i="10"/>
  <c r="F31413" i="10"/>
  <c r="F31414" i="10"/>
  <c r="F31415" i="10"/>
  <c r="F31416" i="10"/>
  <c r="F31417" i="10"/>
  <c r="F31418" i="10"/>
  <c r="F31419" i="10"/>
  <c r="F31420" i="10"/>
  <c r="F31421" i="10"/>
  <c r="F31422" i="10"/>
  <c r="F31423" i="10"/>
  <c r="F31424" i="10"/>
  <c r="F31425" i="10"/>
  <c r="F31426" i="10"/>
  <c r="F31427" i="10"/>
  <c r="F31428" i="10"/>
  <c r="F31429" i="10"/>
  <c r="F31430" i="10"/>
  <c r="F31431" i="10"/>
  <c r="F31432" i="10"/>
  <c r="F31433" i="10"/>
  <c r="F31434" i="10"/>
  <c r="F31435" i="10"/>
  <c r="F31436" i="10"/>
  <c r="F31437" i="10"/>
  <c r="F31438" i="10"/>
  <c r="F31439" i="10"/>
  <c r="F31440" i="10"/>
  <c r="F31441" i="10"/>
  <c r="F31442" i="10"/>
  <c r="F31443" i="10"/>
  <c r="F31444" i="10"/>
  <c r="F31445" i="10"/>
  <c r="F31446" i="10"/>
  <c r="F31447" i="10"/>
  <c r="F31448" i="10"/>
  <c r="F31449" i="10"/>
  <c r="F31450" i="10"/>
  <c r="F31451" i="10"/>
  <c r="F31452" i="10"/>
  <c r="F31453" i="10"/>
  <c r="F31454" i="10"/>
  <c r="F31455" i="10"/>
  <c r="F31456" i="10"/>
  <c r="F31457" i="10"/>
  <c r="F31458" i="10"/>
  <c r="F31459" i="10"/>
  <c r="F31460" i="10"/>
  <c r="F31461" i="10"/>
  <c r="F31462" i="10"/>
  <c r="F31463" i="10"/>
  <c r="F31464" i="10"/>
  <c r="F31465" i="10"/>
  <c r="F31466" i="10"/>
  <c r="F31467" i="10"/>
  <c r="F31468" i="10"/>
  <c r="F31469" i="10"/>
  <c r="F31470" i="10"/>
  <c r="F31471" i="10"/>
  <c r="F31472" i="10"/>
  <c r="F31473" i="10"/>
  <c r="F31474" i="10"/>
  <c r="F31475" i="10"/>
  <c r="F31476" i="10"/>
  <c r="F31477" i="10"/>
  <c r="F31478" i="10"/>
  <c r="F31479" i="10"/>
  <c r="F31480" i="10"/>
  <c r="F31481" i="10"/>
  <c r="F31482" i="10"/>
  <c r="F31483" i="10"/>
  <c r="F31484" i="10"/>
  <c r="F31485" i="10"/>
  <c r="F31486" i="10"/>
  <c r="F31487" i="10"/>
  <c r="F31488" i="10"/>
  <c r="F31489" i="10"/>
  <c r="F31490" i="10"/>
  <c r="F31491" i="10"/>
  <c r="F31492" i="10"/>
  <c r="F31493" i="10"/>
  <c r="F31494" i="10"/>
  <c r="F31495" i="10"/>
  <c r="F31496" i="10"/>
  <c r="F31497" i="10"/>
  <c r="F31498" i="10"/>
  <c r="F31499" i="10"/>
  <c r="F31500" i="10"/>
  <c r="F31501" i="10"/>
  <c r="F31502" i="10"/>
  <c r="F31503" i="10"/>
  <c r="F31504" i="10"/>
  <c r="F31505" i="10"/>
  <c r="F31506" i="10"/>
  <c r="F31507" i="10"/>
  <c r="F31508" i="10"/>
  <c r="F31509" i="10"/>
  <c r="F31510" i="10"/>
  <c r="F31511" i="10"/>
  <c r="F31512" i="10"/>
  <c r="F31513" i="10"/>
  <c r="F31514" i="10"/>
  <c r="F31515" i="10"/>
  <c r="F31516" i="10"/>
  <c r="F31517" i="10"/>
  <c r="F31518" i="10"/>
  <c r="F31519" i="10"/>
  <c r="F31520" i="10"/>
  <c r="F31521" i="10"/>
  <c r="F31522" i="10"/>
  <c r="F31523" i="10"/>
  <c r="F31524" i="10"/>
  <c r="F31525" i="10"/>
  <c r="F31526" i="10"/>
  <c r="F31527" i="10"/>
  <c r="F31528" i="10"/>
  <c r="F31529" i="10"/>
  <c r="F31530" i="10"/>
  <c r="F31531" i="10"/>
  <c r="F31532" i="10"/>
  <c r="F31533" i="10"/>
  <c r="F31534" i="10"/>
  <c r="F31535" i="10"/>
  <c r="F31536" i="10"/>
  <c r="F31537" i="10"/>
  <c r="F31538" i="10"/>
  <c r="F31539" i="10"/>
  <c r="F31540" i="10"/>
  <c r="F31541" i="10"/>
  <c r="F31542" i="10"/>
  <c r="F31543" i="10"/>
  <c r="F31544" i="10"/>
  <c r="F31545" i="10"/>
  <c r="F31546" i="10"/>
  <c r="F31547" i="10"/>
  <c r="F31548" i="10"/>
  <c r="F31549" i="10"/>
  <c r="F31550" i="10"/>
  <c r="F31551" i="10"/>
  <c r="F31552" i="10"/>
  <c r="F31553" i="10"/>
  <c r="F31554" i="10"/>
  <c r="F31555" i="10"/>
  <c r="F31556" i="10"/>
  <c r="F31557" i="10"/>
  <c r="F31558" i="10"/>
  <c r="F31559" i="10"/>
  <c r="F31560" i="10"/>
  <c r="F31561" i="10"/>
  <c r="F31562" i="10"/>
  <c r="F31563" i="10"/>
  <c r="F31564" i="10"/>
  <c r="F31565" i="10"/>
  <c r="F31566" i="10"/>
  <c r="F31567" i="10"/>
  <c r="F31568" i="10"/>
  <c r="F31569" i="10"/>
  <c r="F31570" i="10"/>
  <c r="F31571" i="10"/>
  <c r="F31572" i="10"/>
  <c r="F31573" i="10"/>
  <c r="F31574" i="10"/>
  <c r="F31575" i="10"/>
  <c r="F31576" i="10"/>
  <c r="F31577" i="10"/>
  <c r="F31578" i="10"/>
  <c r="F31579" i="10"/>
  <c r="F31580" i="10"/>
  <c r="F31581" i="10"/>
  <c r="F31582" i="10"/>
  <c r="F31583" i="10"/>
  <c r="F31584" i="10"/>
  <c r="F31585" i="10"/>
  <c r="F31586" i="10"/>
  <c r="F31587" i="10"/>
  <c r="F31588" i="10"/>
  <c r="F31589" i="10"/>
  <c r="F31590" i="10"/>
  <c r="F31591" i="10"/>
  <c r="F31592" i="10"/>
  <c r="F31593" i="10"/>
  <c r="F31594" i="10"/>
  <c r="F31595" i="10"/>
  <c r="F31596" i="10"/>
  <c r="F31597" i="10"/>
  <c r="F31598" i="10"/>
  <c r="F31599" i="10"/>
  <c r="F31600" i="10"/>
  <c r="F31601" i="10"/>
  <c r="F31602" i="10"/>
  <c r="F31603" i="10"/>
  <c r="F31604" i="10"/>
  <c r="F31605" i="10"/>
  <c r="F31606" i="10"/>
  <c r="F31607" i="10"/>
  <c r="F31608" i="10"/>
  <c r="F31609" i="10"/>
  <c r="F31610" i="10"/>
  <c r="F31611" i="10"/>
  <c r="F31612" i="10"/>
  <c r="F31613" i="10"/>
  <c r="F31614" i="10"/>
  <c r="F31615" i="10"/>
  <c r="F31616" i="10"/>
  <c r="F31617" i="10"/>
  <c r="F31618" i="10"/>
  <c r="F31619" i="10"/>
  <c r="F31620" i="10"/>
  <c r="F31621" i="10"/>
  <c r="F31622" i="10"/>
  <c r="F31623" i="10"/>
  <c r="F31624" i="10"/>
  <c r="F31625" i="10"/>
  <c r="F31626" i="10"/>
  <c r="F31627" i="10"/>
  <c r="F31628" i="10"/>
  <c r="F31629" i="10"/>
  <c r="F31630" i="10"/>
  <c r="F31631" i="10"/>
  <c r="F31632" i="10"/>
  <c r="F31633" i="10"/>
  <c r="F31634" i="10"/>
  <c r="F31635" i="10"/>
  <c r="F31636" i="10"/>
  <c r="F31637" i="10"/>
  <c r="F31638" i="10"/>
  <c r="F31639" i="10"/>
  <c r="F31640" i="10"/>
  <c r="F31641" i="10"/>
  <c r="F31642" i="10"/>
  <c r="F31643" i="10"/>
  <c r="F31644" i="10"/>
  <c r="F31645" i="10"/>
  <c r="F31646" i="10"/>
  <c r="F31647" i="10"/>
  <c r="F31648" i="10"/>
  <c r="F31649" i="10"/>
  <c r="F31650" i="10"/>
  <c r="F31651" i="10"/>
  <c r="F31652" i="10"/>
  <c r="F31653" i="10"/>
  <c r="F31654" i="10"/>
  <c r="F31655" i="10"/>
  <c r="F31656" i="10"/>
  <c r="F31657" i="10"/>
  <c r="F31658" i="10"/>
  <c r="F31659" i="10"/>
  <c r="F31660" i="10"/>
  <c r="F31661" i="10"/>
  <c r="F31662" i="10"/>
  <c r="F31663" i="10"/>
  <c r="F31664" i="10"/>
  <c r="F31665" i="10"/>
  <c r="F31666" i="10"/>
  <c r="F31667" i="10"/>
  <c r="F31668" i="10"/>
  <c r="F31669" i="10"/>
  <c r="F31670" i="10"/>
  <c r="F31671" i="10"/>
  <c r="F31672" i="10"/>
  <c r="F31673" i="10"/>
  <c r="F31674" i="10"/>
  <c r="F31675" i="10"/>
  <c r="F31676" i="10"/>
  <c r="F31677" i="10"/>
  <c r="F31678" i="10"/>
  <c r="F31679" i="10"/>
  <c r="F31680" i="10"/>
  <c r="F31681" i="10"/>
  <c r="F31682" i="10"/>
  <c r="F31683" i="10"/>
  <c r="F31684" i="10"/>
  <c r="F31685" i="10"/>
  <c r="F31686" i="10"/>
  <c r="F31687" i="10"/>
  <c r="F31688" i="10"/>
  <c r="F31689" i="10"/>
  <c r="F31690" i="10"/>
  <c r="F31691" i="10"/>
  <c r="F31692" i="10"/>
  <c r="F31693" i="10"/>
  <c r="F31694" i="10"/>
  <c r="F31695" i="10"/>
  <c r="F31696" i="10"/>
  <c r="F31697" i="10"/>
  <c r="F31698" i="10"/>
  <c r="F31699" i="10"/>
  <c r="F31700" i="10"/>
  <c r="F31701" i="10"/>
  <c r="F31702" i="10"/>
  <c r="F31703" i="10"/>
  <c r="F31704" i="10"/>
  <c r="F31705" i="10"/>
  <c r="F31706" i="10"/>
  <c r="F31707" i="10"/>
  <c r="F31708" i="10"/>
  <c r="F31709" i="10"/>
  <c r="F31710" i="10"/>
  <c r="F31711" i="10"/>
  <c r="F31712" i="10"/>
  <c r="F31713" i="10"/>
  <c r="F31714" i="10"/>
  <c r="F31715" i="10"/>
  <c r="F31716" i="10"/>
  <c r="F31717" i="10"/>
  <c r="F31718" i="10"/>
  <c r="F31719" i="10"/>
  <c r="F31720" i="10"/>
  <c r="F31721" i="10"/>
  <c r="F31722" i="10"/>
  <c r="F31723" i="10"/>
  <c r="F31724" i="10"/>
  <c r="F31725" i="10"/>
  <c r="F31726" i="10"/>
  <c r="F31727" i="10"/>
  <c r="F31728" i="10"/>
  <c r="F31729" i="10"/>
  <c r="F31730" i="10"/>
  <c r="F31731" i="10"/>
  <c r="F31732" i="10"/>
  <c r="F31733" i="10"/>
  <c r="F31734" i="10"/>
  <c r="F31735" i="10"/>
  <c r="F31736" i="10"/>
  <c r="F31737" i="10"/>
  <c r="F31738" i="10"/>
  <c r="F31739" i="10"/>
  <c r="F31740" i="10"/>
  <c r="F31741" i="10"/>
  <c r="F31742" i="10"/>
  <c r="F31743" i="10"/>
  <c r="F31744" i="10"/>
  <c r="F31745" i="10"/>
  <c r="F31746" i="10"/>
  <c r="F31747" i="10"/>
  <c r="F31748" i="10"/>
  <c r="F31749" i="10"/>
  <c r="F31750" i="10"/>
  <c r="F31751" i="10"/>
  <c r="F31752" i="10"/>
  <c r="F31753" i="10"/>
  <c r="F31754" i="10"/>
  <c r="F31755" i="10"/>
  <c r="F31756" i="10"/>
  <c r="F31757" i="10"/>
  <c r="F31758" i="10"/>
  <c r="F31759" i="10"/>
  <c r="F31760" i="10"/>
  <c r="F31761" i="10"/>
  <c r="F31762" i="10"/>
  <c r="F31763" i="10"/>
  <c r="F31764" i="10"/>
  <c r="F31765" i="10"/>
  <c r="F31766" i="10"/>
  <c r="F31767" i="10"/>
  <c r="F31768" i="10"/>
  <c r="F31769" i="10"/>
  <c r="F31770" i="10"/>
  <c r="F31771" i="10"/>
  <c r="F31772" i="10"/>
  <c r="F31773" i="10"/>
  <c r="F31774" i="10"/>
  <c r="F31775" i="10"/>
  <c r="F31776" i="10"/>
  <c r="F31777" i="10"/>
  <c r="F31778" i="10"/>
  <c r="F31779" i="10"/>
  <c r="F31780" i="10"/>
  <c r="F31781" i="10"/>
  <c r="F31782" i="10"/>
  <c r="F31783" i="10"/>
  <c r="F31784" i="10"/>
  <c r="F31785" i="10"/>
  <c r="F31786" i="10"/>
  <c r="F31787" i="10"/>
  <c r="F31788" i="10"/>
  <c r="F31789" i="10"/>
  <c r="F31790" i="10"/>
  <c r="F31791" i="10"/>
  <c r="F31792" i="10"/>
  <c r="F31793" i="10"/>
  <c r="F31794" i="10"/>
  <c r="F31795" i="10"/>
  <c r="F31796" i="10"/>
  <c r="F31797" i="10"/>
  <c r="F31798" i="10"/>
  <c r="F31799" i="10"/>
  <c r="F31800" i="10"/>
  <c r="F31801" i="10"/>
  <c r="F31802" i="10"/>
  <c r="F31803" i="10"/>
  <c r="F31804" i="10"/>
  <c r="F31805" i="10"/>
  <c r="F31806" i="10"/>
  <c r="F31807" i="10"/>
  <c r="F31808" i="10"/>
  <c r="F31809" i="10"/>
  <c r="F31810" i="10"/>
  <c r="F31811" i="10"/>
  <c r="F31812" i="10"/>
  <c r="F31813" i="10"/>
  <c r="F31814" i="10"/>
  <c r="F31815" i="10"/>
  <c r="F31816" i="10"/>
  <c r="F31817" i="10"/>
  <c r="F31818" i="10"/>
  <c r="F31819" i="10"/>
  <c r="F31820" i="10"/>
  <c r="F31821" i="10"/>
  <c r="F31822" i="10"/>
  <c r="F31823" i="10"/>
  <c r="F31824" i="10"/>
  <c r="F31825" i="10"/>
  <c r="F31826" i="10"/>
  <c r="F31827" i="10"/>
  <c r="F31828" i="10"/>
  <c r="F31829" i="10"/>
  <c r="F31830" i="10"/>
  <c r="F31831" i="10"/>
  <c r="F31832" i="10"/>
  <c r="F31833" i="10"/>
  <c r="F31834" i="10"/>
  <c r="F31835" i="10"/>
  <c r="F31836" i="10"/>
  <c r="F31837" i="10"/>
  <c r="F31838" i="10"/>
  <c r="F31839" i="10"/>
  <c r="F31840" i="10"/>
  <c r="F31841" i="10"/>
  <c r="F31842" i="10"/>
  <c r="F31843" i="10"/>
  <c r="F31844" i="10"/>
  <c r="F31845" i="10"/>
  <c r="F31846" i="10"/>
  <c r="F31847" i="10"/>
  <c r="F31848" i="10"/>
  <c r="F31849" i="10"/>
  <c r="F31850" i="10"/>
  <c r="F31851" i="10"/>
  <c r="F31852" i="10"/>
  <c r="F31853" i="10"/>
  <c r="F31854" i="10"/>
  <c r="F31855" i="10"/>
  <c r="F31856" i="10"/>
  <c r="F31857" i="10"/>
  <c r="F31858" i="10"/>
  <c r="F31859" i="10"/>
  <c r="F31860" i="10"/>
  <c r="F31861" i="10"/>
  <c r="F31862" i="10"/>
  <c r="F31863" i="10"/>
  <c r="F31864" i="10"/>
  <c r="F31865" i="10"/>
  <c r="F31866" i="10"/>
  <c r="F31867" i="10"/>
  <c r="F31868" i="10"/>
  <c r="F31869" i="10"/>
  <c r="F31870" i="10"/>
  <c r="F31871" i="10"/>
  <c r="F31872" i="10"/>
  <c r="F31873" i="10"/>
  <c r="F31874" i="10"/>
  <c r="F31875" i="10"/>
  <c r="F31876" i="10"/>
  <c r="F31877" i="10"/>
  <c r="F31878" i="10"/>
  <c r="F31879" i="10"/>
  <c r="F31880" i="10"/>
  <c r="F31881" i="10"/>
  <c r="F31882" i="10"/>
  <c r="F31883" i="10"/>
  <c r="F31884" i="10"/>
  <c r="F31885" i="10"/>
  <c r="F31886" i="10"/>
  <c r="F31887" i="10"/>
  <c r="F31888" i="10"/>
  <c r="F31889" i="10"/>
  <c r="F31890" i="10"/>
  <c r="F31891" i="10"/>
  <c r="F31892" i="10"/>
  <c r="F31893" i="10"/>
  <c r="F31894" i="10"/>
  <c r="F31895" i="10"/>
  <c r="F31896" i="10"/>
  <c r="F31897" i="10"/>
  <c r="F31898" i="10"/>
  <c r="F31899" i="10"/>
  <c r="F31900" i="10"/>
  <c r="F31901" i="10"/>
  <c r="F31902" i="10"/>
  <c r="F31903" i="10"/>
  <c r="F31904" i="10"/>
  <c r="F31905" i="10"/>
  <c r="F31906" i="10"/>
  <c r="F31907" i="10"/>
  <c r="F31908" i="10"/>
  <c r="F31909" i="10"/>
  <c r="F31910" i="10"/>
  <c r="F31911" i="10"/>
  <c r="F31912" i="10"/>
  <c r="F31913" i="10"/>
  <c r="F31914" i="10"/>
  <c r="F31915" i="10"/>
  <c r="F31916" i="10"/>
  <c r="F31917" i="10"/>
  <c r="F31918" i="10"/>
  <c r="F31919" i="10"/>
  <c r="F31920" i="10"/>
  <c r="F31921" i="10"/>
  <c r="F31922" i="10"/>
  <c r="F31923" i="10"/>
  <c r="F31924" i="10"/>
  <c r="F31925" i="10"/>
  <c r="F31926" i="10"/>
  <c r="F31927" i="10"/>
  <c r="F31928" i="10"/>
  <c r="F31929" i="10"/>
  <c r="F31930" i="10"/>
  <c r="F31931" i="10"/>
  <c r="F31932" i="10"/>
  <c r="F31933" i="10"/>
  <c r="F31934" i="10"/>
  <c r="F31935" i="10"/>
  <c r="F31936" i="10"/>
  <c r="F31937" i="10"/>
  <c r="F31938" i="10"/>
  <c r="F31939" i="10"/>
  <c r="F31940" i="10"/>
  <c r="F31941" i="10"/>
  <c r="F31942" i="10"/>
  <c r="F31943" i="10"/>
  <c r="F31944" i="10"/>
  <c r="F31945" i="10"/>
  <c r="F31946" i="10"/>
  <c r="F31947" i="10"/>
  <c r="F31948" i="10"/>
  <c r="F31949" i="10"/>
  <c r="F31950" i="10"/>
  <c r="F31951" i="10"/>
  <c r="F31952" i="10"/>
  <c r="F31953" i="10"/>
  <c r="F31954" i="10"/>
  <c r="F31955" i="10"/>
  <c r="F31956" i="10"/>
  <c r="F31957" i="10"/>
  <c r="F31958" i="10"/>
  <c r="F31959" i="10"/>
  <c r="F31960" i="10"/>
  <c r="F31961" i="10"/>
  <c r="F31962" i="10"/>
  <c r="F31963" i="10"/>
  <c r="F31964" i="10"/>
  <c r="F31965" i="10"/>
  <c r="F31966" i="10"/>
  <c r="F31967" i="10"/>
  <c r="F31968" i="10"/>
  <c r="F31969" i="10"/>
  <c r="F31970" i="10"/>
  <c r="F31971" i="10"/>
  <c r="F31972" i="10"/>
  <c r="F31973" i="10"/>
  <c r="F31974" i="10"/>
  <c r="F31975" i="10"/>
  <c r="F31976" i="10"/>
  <c r="F31977" i="10"/>
  <c r="F31978" i="10"/>
  <c r="F31979" i="10"/>
  <c r="F31980" i="10"/>
  <c r="F31981" i="10"/>
  <c r="F31982" i="10"/>
  <c r="F31983" i="10"/>
  <c r="F31984" i="10"/>
  <c r="F31985" i="10"/>
  <c r="F31986" i="10"/>
  <c r="F31987" i="10"/>
  <c r="F31988" i="10"/>
  <c r="F31989" i="10"/>
  <c r="F31990" i="10"/>
  <c r="F31991" i="10"/>
  <c r="F31992" i="10"/>
  <c r="F31993" i="10"/>
  <c r="F31994" i="10"/>
  <c r="F31995" i="10"/>
  <c r="F31996" i="10"/>
  <c r="F31997" i="10"/>
  <c r="F31998" i="10"/>
  <c r="F31999" i="10"/>
  <c r="F32000" i="10"/>
  <c r="F32001" i="10"/>
  <c r="F32002" i="10"/>
  <c r="F32003" i="10"/>
  <c r="F32004" i="10"/>
  <c r="F32005" i="10"/>
  <c r="F32006" i="10"/>
  <c r="F32007" i="10"/>
  <c r="F32008" i="10"/>
  <c r="F32009" i="10"/>
  <c r="F32010" i="10"/>
  <c r="F32011" i="10"/>
  <c r="F32012" i="10"/>
  <c r="F32013" i="10"/>
  <c r="F32014" i="10"/>
  <c r="F32015" i="10"/>
  <c r="F32016" i="10"/>
  <c r="F32017" i="10"/>
  <c r="F32018" i="10"/>
  <c r="F32019" i="10"/>
  <c r="F32020" i="10"/>
  <c r="F32021" i="10"/>
  <c r="F32022" i="10"/>
  <c r="F32023" i="10"/>
  <c r="F32024" i="10"/>
  <c r="F32025" i="10"/>
  <c r="F32026" i="10"/>
  <c r="F32027" i="10"/>
  <c r="F32028" i="10"/>
  <c r="F32029" i="10"/>
  <c r="F32030" i="10"/>
  <c r="F32031" i="10"/>
  <c r="F32032" i="10"/>
  <c r="F32033" i="10"/>
  <c r="F32034" i="10"/>
  <c r="F32035" i="10"/>
  <c r="F32036" i="10"/>
  <c r="F32037" i="10"/>
  <c r="F32038" i="10"/>
  <c r="F32039" i="10"/>
  <c r="F32040" i="10"/>
  <c r="F32041" i="10"/>
  <c r="F32042" i="10"/>
  <c r="F32043" i="10"/>
  <c r="F32044" i="10"/>
  <c r="F32045" i="10"/>
  <c r="F32046" i="10"/>
  <c r="F32047" i="10"/>
  <c r="F32048" i="10"/>
  <c r="F32049" i="10"/>
  <c r="F32050" i="10"/>
  <c r="F32051" i="10"/>
  <c r="F32052" i="10"/>
  <c r="F32053" i="10"/>
  <c r="F32054" i="10"/>
  <c r="F32055" i="10"/>
  <c r="F32056" i="10"/>
  <c r="F32057" i="10"/>
  <c r="F32058" i="10"/>
  <c r="F32059" i="10"/>
  <c r="F32060" i="10"/>
  <c r="F32061" i="10"/>
  <c r="F32062" i="10"/>
  <c r="F32063" i="10"/>
  <c r="F32064" i="10"/>
  <c r="F32065" i="10"/>
  <c r="F32066" i="10"/>
  <c r="F32067" i="10"/>
  <c r="F32068" i="10"/>
  <c r="F32069" i="10"/>
  <c r="F32070" i="10"/>
  <c r="F32071" i="10"/>
  <c r="F32072" i="10"/>
  <c r="F32073" i="10"/>
  <c r="F32074" i="10"/>
  <c r="F32075" i="10"/>
  <c r="F32076" i="10"/>
  <c r="F32077" i="10"/>
  <c r="F32078" i="10"/>
  <c r="F32079" i="10"/>
  <c r="F32080" i="10"/>
  <c r="F32081" i="10"/>
  <c r="F32082" i="10"/>
  <c r="F32083" i="10"/>
  <c r="F32084" i="10"/>
  <c r="F32085" i="10"/>
  <c r="F32086" i="10"/>
  <c r="F32087" i="10"/>
  <c r="F32088" i="10"/>
  <c r="F32089" i="10"/>
  <c r="F32090" i="10"/>
  <c r="F32091" i="10"/>
  <c r="F32092" i="10"/>
  <c r="F32093" i="10"/>
  <c r="F32094" i="10"/>
  <c r="F32095" i="10"/>
  <c r="F32096" i="10"/>
  <c r="F32097" i="10"/>
  <c r="F32098" i="10"/>
  <c r="F32099" i="10"/>
  <c r="F32100" i="10"/>
  <c r="F32101" i="10"/>
  <c r="F32102" i="10"/>
  <c r="F32103" i="10"/>
  <c r="F32104" i="10"/>
  <c r="F32105" i="10"/>
  <c r="F32106" i="10"/>
  <c r="F32107" i="10"/>
  <c r="F32108" i="10"/>
  <c r="F32109" i="10"/>
  <c r="F32110" i="10"/>
  <c r="F32111" i="10"/>
  <c r="F32112" i="10"/>
  <c r="F32113" i="10"/>
  <c r="F32114" i="10"/>
  <c r="F32115" i="10"/>
  <c r="F32116" i="10"/>
  <c r="F32117" i="10"/>
  <c r="F32118" i="10"/>
  <c r="F32119" i="10"/>
  <c r="F32120" i="10"/>
  <c r="F32121" i="10"/>
  <c r="F32122" i="10"/>
  <c r="F32123" i="10"/>
  <c r="F32124" i="10"/>
  <c r="F32125" i="10"/>
  <c r="F32126" i="10"/>
  <c r="F32127" i="10"/>
  <c r="F32128" i="10"/>
  <c r="F32129" i="10"/>
  <c r="F32130" i="10"/>
  <c r="F32131" i="10"/>
  <c r="F32132" i="10"/>
  <c r="F32133" i="10"/>
  <c r="F32134" i="10"/>
  <c r="F32135" i="10"/>
  <c r="F32136" i="10"/>
  <c r="F32137" i="10"/>
  <c r="F32138" i="10"/>
  <c r="F32139" i="10"/>
  <c r="F32140" i="10"/>
  <c r="F32141" i="10"/>
  <c r="F32142" i="10"/>
  <c r="F32143" i="10"/>
  <c r="F32144" i="10"/>
  <c r="F32145" i="10"/>
  <c r="F32146" i="10"/>
  <c r="F32147" i="10"/>
  <c r="F32148" i="10"/>
  <c r="F32149" i="10"/>
  <c r="F32150" i="10"/>
  <c r="F32151" i="10"/>
  <c r="F32152" i="10"/>
  <c r="F32153" i="10"/>
  <c r="F32154" i="10"/>
  <c r="F32155" i="10"/>
  <c r="F32156" i="10"/>
  <c r="F32157" i="10"/>
  <c r="F32158" i="10"/>
  <c r="F32159" i="10"/>
  <c r="F32160" i="10"/>
  <c r="F32161" i="10"/>
  <c r="F32162" i="10"/>
  <c r="F32163" i="10"/>
  <c r="F32164" i="10"/>
  <c r="F32165" i="10"/>
  <c r="F32166" i="10"/>
  <c r="F32167" i="10"/>
  <c r="F32168" i="10"/>
  <c r="F32169" i="10"/>
  <c r="F32170" i="10"/>
  <c r="F32171" i="10"/>
  <c r="F32172" i="10"/>
  <c r="F32173" i="10"/>
  <c r="F32174" i="10"/>
  <c r="F32175" i="10"/>
  <c r="F32176" i="10"/>
  <c r="F32177" i="10"/>
  <c r="F32178" i="10"/>
  <c r="F32179" i="10"/>
  <c r="F32180" i="10"/>
  <c r="F32181" i="10"/>
  <c r="F32182" i="10"/>
  <c r="F32183" i="10"/>
  <c r="F32184" i="10"/>
  <c r="F32185" i="10"/>
  <c r="F32186" i="10"/>
  <c r="F32187" i="10"/>
  <c r="F32188" i="10"/>
  <c r="F32189" i="10"/>
  <c r="F32190" i="10"/>
  <c r="F32191" i="10"/>
  <c r="F32192" i="10"/>
  <c r="F32193" i="10"/>
  <c r="F32194" i="10"/>
  <c r="F32195" i="10"/>
  <c r="F32196" i="10"/>
  <c r="F32197" i="10"/>
  <c r="F32198" i="10"/>
  <c r="F32199" i="10"/>
  <c r="F32200" i="10"/>
  <c r="F32201" i="10"/>
  <c r="F32202" i="10"/>
  <c r="F32203" i="10"/>
  <c r="F32204" i="10"/>
  <c r="F32205" i="10"/>
  <c r="F32206" i="10"/>
  <c r="F32207" i="10"/>
  <c r="F32208" i="10"/>
  <c r="F32209" i="10"/>
  <c r="F32210" i="10"/>
  <c r="F32211" i="10"/>
  <c r="F32212" i="10"/>
  <c r="F32213" i="10"/>
  <c r="F32214" i="10"/>
  <c r="F32215" i="10"/>
  <c r="F32216" i="10"/>
  <c r="F32217" i="10"/>
  <c r="F32218" i="10"/>
  <c r="F32219" i="10"/>
  <c r="F32220" i="10"/>
  <c r="F32221" i="10"/>
  <c r="F32222" i="10"/>
  <c r="F32223" i="10"/>
  <c r="F32224" i="10"/>
  <c r="F32225" i="10"/>
  <c r="F32226" i="10"/>
  <c r="F32227" i="10"/>
  <c r="F32228" i="10"/>
  <c r="F32229" i="10"/>
  <c r="F32230" i="10"/>
  <c r="F32231" i="10"/>
  <c r="F32232" i="10"/>
  <c r="F32233" i="10"/>
  <c r="F32234" i="10"/>
  <c r="F32235" i="10"/>
  <c r="F32236" i="10"/>
  <c r="F32237" i="10"/>
  <c r="F32238" i="10"/>
  <c r="F32239" i="10"/>
  <c r="F32240" i="10"/>
  <c r="F32241" i="10"/>
  <c r="F32242" i="10"/>
  <c r="F32243" i="10"/>
  <c r="F32244" i="10"/>
  <c r="F32245" i="10"/>
  <c r="F32246" i="10"/>
  <c r="F32247" i="10"/>
  <c r="F32248" i="10"/>
  <c r="F32249" i="10"/>
  <c r="F32250" i="10"/>
  <c r="F32251" i="10"/>
  <c r="F32252" i="10"/>
  <c r="F32253" i="10"/>
  <c r="F32254" i="10"/>
  <c r="F32255" i="10"/>
  <c r="F32256" i="10"/>
  <c r="F32257" i="10"/>
  <c r="F32258" i="10"/>
  <c r="F32259" i="10"/>
  <c r="F32260" i="10"/>
  <c r="F32261" i="10"/>
  <c r="F32262" i="10"/>
  <c r="F32263" i="10"/>
  <c r="F32264" i="10"/>
  <c r="F32265" i="10"/>
  <c r="F32266" i="10"/>
  <c r="F32267" i="10"/>
  <c r="F32268" i="10"/>
  <c r="F32269" i="10"/>
  <c r="F32270" i="10"/>
  <c r="F32271" i="10"/>
  <c r="F32272" i="10"/>
  <c r="F32273" i="10"/>
  <c r="F32274" i="10"/>
  <c r="F32275" i="10"/>
  <c r="F32276" i="10"/>
  <c r="F32277" i="10"/>
  <c r="F32278" i="10"/>
  <c r="F32279" i="10"/>
  <c r="F32280" i="10"/>
  <c r="F32281" i="10"/>
  <c r="F32282" i="10"/>
  <c r="F32283" i="10"/>
  <c r="F32284" i="10"/>
  <c r="F32285" i="10"/>
  <c r="F32286" i="10"/>
  <c r="F32287" i="10"/>
  <c r="F32288" i="10"/>
  <c r="F32289" i="10"/>
  <c r="F32290" i="10"/>
  <c r="F32291" i="10"/>
  <c r="F32292" i="10"/>
  <c r="F32293" i="10"/>
  <c r="F32294" i="10"/>
  <c r="F32295" i="10"/>
  <c r="F32296" i="10"/>
  <c r="F32297" i="10"/>
  <c r="F32298" i="10"/>
  <c r="F32299" i="10"/>
  <c r="F32300" i="10"/>
  <c r="F32301" i="10"/>
  <c r="F32302" i="10"/>
  <c r="F32303" i="10"/>
  <c r="F32304" i="10"/>
  <c r="F32305" i="10"/>
  <c r="F32306" i="10"/>
  <c r="F32307" i="10"/>
  <c r="F32308" i="10"/>
  <c r="F32309" i="10"/>
  <c r="F32310" i="10"/>
  <c r="F32311" i="10"/>
  <c r="F32312" i="10"/>
  <c r="F32313" i="10"/>
  <c r="F32314" i="10"/>
  <c r="F32315" i="10"/>
  <c r="F32316" i="10"/>
  <c r="F32317" i="10"/>
  <c r="F32318" i="10"/>
  <c r="F32319" i="10"/>
  <c r="F32320" i="10"/>
  <c r="F32321" i="10"/>
  <c r="F32322" i="10"/>
  <c r="F32323" i="10"/>
  <c r="F32324" i="10"/>
  <c r="F32325" i="10"/>
  <c r="F32326" i="10"/>
  <c r="F32327" i="10"/>
  <c r="F32328" i="10"/>
  <c r="F32329" i="10"/>
  <c r="F32330" i="10"/>
  <c r="F32331" i="10"/>
  <c r="F32332" i="10"/>
  <c r="F32333" i="10"/>
  <c r="F32334" i="10"/>
  <c r="F32335" i="10"/>
  <c r="F32336" i="10"/>
  <c r="F32337" i="10"/>
  <c r="F32338" i="10"/>
  <c r="F32339" i="10"/>
  <c r="F32340" i="10"/>
  <c r="F32341" i="10"/>
  <c r="F32342" i="10"/>
  <c r="F32343" i="10"/>
  <c r="F32344" i="10"/>
  <c r="F32345" i="10"/>
  <c r="F32346" i="10"/>
  <c r="F32347" i="10"/>
  <c r="F32348" i="10"/>
  <c r="F32349" i="10"/>
  <c r="F32350" i="10"/>
  <c r="F32351" i="10"/>
  <c r="F32352" i="10"/>
  <c r="F32353" i="10"/>
  <c r="F32354" i="10"/>
  <c r="F32355" i="10"/>
  <c r="F32356" i="10"/>
  <c r="F32357" i="10"/>
  <c r="F32358" i="10"/>
  <c r="F32359" i="10"/>
  <c r="F32360" i="10"/>
  <c r="F32361" i="10"/>
  <c r="F32362" i="10"/>
  <c r="F32363" i="10"/>
  <c r="F32364" i="10"/>
  <c r="F32365" i="10"/>
  <c r="F32366" i="10"/>
  <c r="F32367" i="10"/>
  <c r="F32368" i="10"/>
  <c r="F32369" i="10"/>
  <c r="F32370" i="10"/>
  <c r="F32371" i="10"/>
  <c r="F32372" i="10"/>
  <c r="F32373" i="10"/>
  <c r="F32374" i="10"/>
  <c r="F32375" i="10"/>
  <c r="F32376" i="10"/>
  <c r="F32377" i="10"/>
  <c r="F32378" i="10"/>
  <c r="F32379" i="10"/>
  <c r="F32380" i="10"/>
  <c r="F32381" i="10"/>
  <c r="F32382" i="10"/>
  <c r="F32383" i="10"/>
  <c r="F32384" i="10"/>
  <c r="F32385" i="10"/>
  <c r="F32386" i="10"/>
  <c r="F32387" i="10"/>
  <c r="F32388" i="10"/>
  <c r="F32389" i="10"/>
  <c r="F32390" i="10"/>
  <c r="F32391" i="10"/>
  <c r="F32392" i="10"/>
  <c r="F32393" i="10"/>
  <c r="F32394" i="10"/>
  <c r="F32395" i="10"/>
  <c r="F32396" i="10"/>
  <c r="F32397" i="10"/>
  <c r="F32398" i="10"/>
  <c r="F32399" i="10"/>
  <c r="F32400" i="10"/>
  <c r="F32401" i="10"/>
  <c r="F32402" i="10"/>
  <c r="F32403" i="10"/>
  <c r="F32404" i="10"/>
  <c r="F32405" i="10"/>
  <c r="F32406" i="10"/>
  <c r="F32407" i="10"/>
  <c r="F32408" i="10"/>
  <c r="F32409" i="10"/>
  <c r="F32410" i="10"/>
  <c r="F32411" i="10"/>
  <c r="F32412" i="10"/>
  <c r="F32413" i="10"/>
  <c r="F32414" i="10"/>
  <c r="F32415" i="10"/>
  <c r="F32416" i="10"/>
  <c r="F32417" i="10"/>
  <c r="F32418" i="10"/>
  <c r="F32419" i="10"/>
  <c r="F32420" i="10"/>
  <c r="F32421" i="10"/>
  <c r="F32422" i="10"/>
  <c r="F32423" i="10"/>
  <c r="F32424" i="10"/>
  <c r="F32425" i="10"/>
  <c r="F32426" i="10"/>
  <c r="F32427" i="10"/>
  <c r="F32428" i="10"/>
  <c r="F32429" i="10"/>
  <c r="F32430" i="10"/>
  <c r="F32431" i="10"/>
  <c r="F32432" i="10"/>
  <c r="F32433" i="10"/>
  <c r="F32434" i="10"/>
  <c r="F32435" i="10"/>
  <c r="F32436" i="10"/>
  <c r="F32437" i="10"/>
  <c r="F32438" i="10"/>
  <c r="F32439" i="10"/>
  <c r="F32440" i="10"/>
  <c r="F32441" i="10"/>
  <c r="F32442" i="10"/>
  <c r="F32443" i="10"/>
  <c r="F32444" i="10"/>
  <c r="F32445" i="10"/>
  <c r="F32446" i="10"/>
  <c r="F32447" i="10"/>
  <c r="F32448" i="10"/>
  <c r="F32449" i="10"/>
  <c r="F32450" i="10"/>
  <c r="F32451" i="10"/>
  <c r="F32452" i="10"/>
  <c r="F32453" i="10"/>
  <c r="F32454" i="10"/>
  <c r="F32455" i="10"/>
  <c r="F32456" i="10"/>
  <c r="F32457" i="10"/>
  <c r="F32458" i="10"/>
  <c r="F32459" i="10"/>
  <c r="F32460" i="10"/>
  <c r="F32461" i="10"/>
  <c r="F32462" i="10"/>
  <c r="F32463" i="10"/>
  <c r="F32464" i="10"/>
  <c r="F32465" i="10"/>
  <c r="F32466" i="10"/>
  <c r="F32467" i="10"/>
  <c r="F32468" i="10"/>
  <c r="F32469" i="10"/>
  <c r="F32470" i="10"/>
  <c r="F32471" i="10"/>
  <c r="F32472" i="10"/>
  <c r="F32473" i="10"/>
  <c r="F32474" i="10"/>
  <c r="F32475" i="10"/>
  <c r="F32476" i="10"/>
  <c r="F32477" i="10"/>
  <c r="F32478" i="10"/>
  <c r="F32479" i="10"/>
  <c r="F32480" i="10"/>
  <c r="F32481" i="10"/>
  <c r="F32482" i="10"/>
  <c r="F32483" i="10"/>
  <c r="F32484" i="10"/>
  <c r="F32485" i="10"/>
  <c r="F32486" i="10"/>
  <c r="F32487" i="10"/>
  <c r="F32488" i="10"/>
  <c r="F32489" i="10"/>
  <c r="F32490" i="10"/>
  <c r="F32491" i="10"/>
  <c r="F32492" i="10"/>
  <c r="F32493" i="10"/>
  <c r="F32494" i="10"/>
  <c r="F32495" i="10"/>
  <c r="F32496" i="10"/>
  <c r="F32497" i="10"/>
  <c r="F32498" i="10"/>
  <c r="F32499" i="10"/>
  <c r="F32500" i="10"/>
  <c r="F32501" i="10"/>
  <c r="F32502" i="10"/>
  <c r="F32503" i="10"/>
  <c r="F32504" i="10"/>
  <c r="F32505" i="10"/>
  <c r="F32506" i="10"/>
  <c r="F32507" i="10"/>
  <c r="F32508" i="10"/>
  <c r="F32509" i="10"/>
  <c r="F32510" i="10"/>
  <c r="F32511" i="10"/>
  <c r="F32512" i="10"/>
  <c r="F32513" i="10"/>
  <c r="F32514" i="10"/>
  <c r="F32515" i="10"/>
  <c r="F32516" i="10"/>
  <c r="F32517" i="10"/>
  <c r="F32518" i="10"/>
  <c r="F32519" i="10"/>
  <c r="F32520" i="10"/>
  <c r="F32521" i="10"/>
  <c r="F32522" i="10"/>
  <c r="F32523" i="10"/>
  <c r="F32524" i="10"/>
  <c r="F32525" i="10"/>
  <c r="F32526" i="10"/>
  <c r="F32527" i="10"/>
  <c r="F32528" i="10"/>
  <c r="F32529" i="10"/>
  <c r="F32530" i="10"/>
  <c r="F32531" i="10"/>
  <c r="F32532" i="10"/>
  <c r="F32533" i="10"/>
  <c r="F32534" i="10"/>
  <c r="F32535" i="10"/>
  <c r="F32536" i="10"/>
  <c r="F32537" i="10"/>
  <c r="F32538" i="10"/>
  <c r="F32539" i="10"/>
  <c r="F32540" i="10"/>
  <c r="F32541" i="10"/>
  <c r="F32542" i="10"/>
  <c r="F32543" i="10"/>
  <c r="F32544" i="10"/>
  <c r="F32545" i="10"/>
  <c r="F32546" i="10"/>
  <c r="F32547" i="10"/>
  <c r="F32548" i="10"/>
  <c r="F32549" i="10"/>
  <c r="F32550" i="10"/>
  <c r="F32551" i="10"/>
  <c r="F32552" i="10"/>
  <c r="F32553" i="10"/>
  <c r="F32554" i="10"/>
  <c r="F32555" i="10"/>
  <c r="F32556" i="10"/>
  <c r="F32557" i="10"/>
  <c r="F32558" i="10"/>
  <c r="F32559" i="10"/>
  <c r="F32560" i="10"/>
  <c r="F32561" i="10"/>
  <c r="F32562" i="10"/>
  <c r="F32563" i="10"/>
  <c r="F32564" i="10"/>
  <c r="F32565" i="10"/>
  <c r="F32566" i="10"/>
  <c r="F32567" i="10"/>
  <c r="F32568" i="10"/>
  <c r="F32569" i="10"/>
  <c r="F32570" i="10"/>
  <c r="F32571" i="10"/>
  <c r="F32572" i="10"/>
  <c r="F32573" i="10"/>
  <c r="F32574" i="10"/>
  <c r="F32575" i="10"/>
  <c r="F32576" i="10"/>
  <c r="F32577" i="10"/>
  <c r="F32578" i="10"/>
  <c r="F32579" i="10"/>
  <c r="F32580" i="10"/>
  <c r="F32581" i="10"/>
  <c r="F32582" i="10"/>
  <c r="F32583" i="10"/>
  <c r="F32584" i="10"/>
  <c r="F32585" i="10"/>
  <c r="F32586" i="10"/>
  <c r="F32587" i="10"/>
  <c r="F32588" i="10"/>
  <c r="F32589" i="10"/>
  <c r="F32590" i="10"/>
  <c r="F32591" i="10"/>
  <c r="F32592" i="10"/>
  <c r="F32593" i="10"/>
  <c r="F32594" i="10"/>
  <c r="F32595" i="10"/>
  <c r="F32596" i="10"/>
  <c r="F32597" i="10"/>
  <c r="F32598" i="10"/>
  <c r="F32599" i="10"/>
  <c r="F32600" i="10"/>
  <c r="F32601" i="10"/>
  <c r="F32602" i="10"/>
  <c r="F32603" i="10"/>
  <c r="F32604" i="10"/>
  <c r="F32605" i="10"/>
  <c r="F32606" i="10"/>
  <c r="F32607" i="10"/>
  <c r="F32608" i="10"/>
  <c r="F32609" i="10"/>
  <c r="F32610" i="10"/>
  <c r="F32611" i="10"/>
  <c r="F32612" i="10"/>
  <c r="F32613" i="10"/>
  <c r="F32614" i="10"/>
  <c r="F32615" i="10"/>
  <c r="F32616" i="10"/>
  <c r="F32617" i="10"/>
  <c r="F32618" i="10"/>
  <c r="F32619" i="10"/>
  <c r="F32620" i="10"/>
  <c r="F32621" i="10"/>
  <c r="F32622" i="10"/>
  <c r="F32623" i="10"/>
  <c r="F32624" i="10"/>
  <c r="F32625" i="10"/>
  <c r="F32626" i="10"/>
  <c r="F32627" i="10"/>
  <c r="F32628" i="10"/>
  <c r="F32629" i="10"/>
  <c r="F32630" i="10"/>
  <c r="F32631" i="10"/>
  <c r="F32632" i="10"/>
  <c r="F32633" i="10"/>
  <c r="F32634" i="10"/>
  <c r="F32635" i="10"/>
  <c r="F32636" i="10"/>
  <c r="F32637" i="10"/>
  <c r="F32638" i="10"/>
  <c r="F32639" i="10"/>
  <c r="F32640" i="10"/>
  <c r="F32641" i="10"/>
  <c r="F32642" i="10"/>
  <c r="F32643" i="10"/>
  <c r="F32644" i="10"/>
  <c r="F32645" i="10"/>
  <c r="F32646" i="10"/>
  <c r="F32647" i="10"/>
  <c r="F32648" i="10"/>
  <c r="F32649" i="10"/>
  <c r="F32650" i="10"/>
  <c r="F32651" i="10"/>
  <c r="F32652" i="10"/>
  <c r="F32653" i="10"/>
  <c r="F32654" i="10"/>
  <c r="F32655" i="10"/>
  <c r="F32656" i="10"/>
  <c r="F32657" i="10"/>
  <c r="F32658" i="10"/>
  <c r="F32659" i="10"/>
  <c r="F32660" i="10"/>
  <c r="F32661" i="10"/>
  <c r="F32662" i="10"/>
  <c r="F32663" i="10"/>
  <c r="F32664" i="10"/>
  <c r="F32665" i="10"/>
  <c r="F32666" i="10"/>
  <c r="F32667" i="10"/>
  <c r="F32668" i="10"/>
  <c r="F32669" i="10"/>
  <c r="F32670" i="10"/>
  <c r="F32671" i="10"/>
  <c r="F32672" i="10"/>
  <c r="F32673" i="10"/>
  <c r="F32674" i="10"/>
  <c r="F32675" i="10"/>
  <c r="F32676" i="10"/>
  <c r="F32677" i="10"/>
  <c r="F32678" i="10"/>
  <c r="F32679" i="10"/>
  <c r="F32680" i="10"/>
  <c r="F32681" i="10"/>
  <c r="F32682" i="10"/>
  <c r="F32683" i="10"/>
  <c r="F32684" i="10"/>
  <c r="F32685" i="10"/>
  <c r="F32686" i="10"/>
  <c r="F32687" i="10"/>
  <c r="F32688" i="10"/>
  <c r="F32689" i="10"/>
  <c r="F32690" i="10"/>
  <c r="F32691" i="10"/>
  <c r="F32692" i="10"/>
  <c r="F32693" i="10"/>
  <c r="F32694" i="10"/>
  <c r="F32695" i="10"/>
  <c r="F32696" i="10"/>
  <c r="F32697" i="10"/>
  <c r="F32698" i="10"/>
  <c r="F32699" i="10"/>
  <c r="F32700" i="10"/>
  <c r="F32701" i="10"/>
  <c r="F32702" i="10"/>
  <c r="F32703" i="10"/>
  <c r="F32704" i="10"/>
  <c r="F32705" i="10"/>
  <c r="F32706" i="10"/>
  <c r="F32707" i="10"/>
  <c r="F32708" i="10"/>
  <c r="F32709" i="10"/>
  <c r="F32710" i="10"/>
  <c r="F32711" i="10"/>
  <c r="F32712" i="10"/>
  <c r="F32713" i="10"/>
  <c r="F32714" i="10"/>
  <c r="F32715" i="10"/>
  <c r="F32716" i="10"/>
  <c r="F32717" i="10"/>
  <c r="F32718" i="10"/>
  <c r="F32719" i="10"/>
  <c r="F32720" i="10"/>
  <c r="F32721" i="10"/>
  <c r="F32722" i="10"/>
  <c r="F32723" i="10"/>
  <c r="F32724" i="10"/>
  <c r="F32725" i="10"/>
  <c r="F32726" i="10"/>
  <c r="F32727" i="10"/>
  <c r="F32728" i="10"/>
  <c r="F32729" i="10"/>
  <c r="F32730" i="10"/>
  <c r="F32731" i="10"/>
  <c r="F32732" i="10"/>
  <c r="F32733" i="10"/>
  <c r="F32734" i="10"/>
  <c r="F32735" i="10"/>
  <c r="F32736" i="10"/>
  <c r="F32737" i="10"/>
  <c r="F32738" i="10"/>
  <c r="F32739" i="10"/>
  <c r="F32740" i="10"/>
  <c r="F32741" i="10"/>
  <c r="F32742" i="10"/>
  <c r="F32743" i="10"/>
  <c r="F32744" i="10"/>
  <c r="F32745" i="10"/>
  <c r="F32746" i="10"/>
  <c r="F32747" i="10"/>
  <c r="F32748" i="10"/>
  <c r="F32749" i="10"/>
  <c r="F32750" i="10"/>
  <c r="F32751" i="10"/>
  <c r="F32752" i="10"/>
  <c r="F32753" i="10"/>
  <c r="F32754" i="10"/>
  <c r="F32755" i="10"/>
  <c r="F32756" i="10"/>
  <c r="F32757" i="10"/>
  <c r="F32758" i="10"/>
  <c r="F32759" i="10"/>
  <c r="F32760" i="10"/>
  <c r="F32761" i="10"/>
  <c r="F32762" i="10"/>
  <c r="F32763" i="10"/>
  <c r="F32764" i="10"/>
  <c r="F32765" i="10"/>
  <c r="F32766" i="10"/>
  <c r="F32767" i="10"/>
  <c r="F32768" i="10"/>
  <c r="F32769" i="10"/>
  <c r="F32770" i="10"/>
  <c r="F32771" i="10"/>
  <c r="F32772" i="10"/>
  <c r="F32773" i="10"/>
  <c r="F32774" i="10"/>
  <c r="F32775" i="10"/>
  <c r="F32776" i="10"/>
  <c r="F32777" i="10"/>
  <c r="F32778" i="10"/>
  <c r="F32779" i="10"/>
  <c r="F32780" i="10"/>
  <c r="F32781" i="10"/>
  <c r="F32782" i="10"/>
  <c r="F32783" i="10"/>
  <c r="F32784" i="10"/>
  <c r="F32785" i="10"/>
  <c r="F32786" i="10"/>
  <c r="F32787" i="10"/>
  <c r="F32788" i="10"/>
  <c r="F32789" i="10"/>
  <c r="F32790" i="10"/>
  <c r="F32791" i="10"/>
  <c r="F32792" i="10"/>
  <c r="F32793" i="10"/>
  <c r="F32794" i="10"/>
  <c r="F32795" i="10"/>
  <c r="F32796" i="10"/>
  <c r="F32797" i="10"/>
  <c r="F32798" i="10"/>
  <c r="F32799" i="10"/>
  <c r="F32800" i="10"/>
  <c r="F32801" i="10"/>
  <c r="F32802" i="10"/>
  <c r="F32803" i="10"/>
  <c r="F32804" i="10"/>
  <c r="F32805" i="10"/>
  <c r="F32806" i="10"/>
  <c r="F32807" i="10"/>
  <c r="F32808" i="10"/>
  <c r="F32809" i="10"/>
  <c r="F32810" i="10"/>
  <c r="F32811" i="10"/>
  <c r="F32812" i="10"/>
  <c r="F32813" i="10"/>
  <c r="F32814" i="10"/>
  <c r="F32815" i="10"/>
  <c r="F32816" i="10"/>
  <c r="F32817" i="10"/>
  <c r="F32818" i="10"/>
  <c r="F32819" i="10"/>
  <c r="F32820" i="10"/>
  <c r="F32821" i="10"/>
  <c r="F32822" i="10"/>
  <c r="F32823" i="10"/>
  <c r="F32824" i="10"/>
  <c r="F32825" i="10"/>
  <c r="F32826" i="10"/>
  <c r="F32827" i="10"/>
  <c r="F32828" i="10"/>
  <c r="F32829" i="10"/>
  <c r="F32830" i="10"/>
  <c r="F32831" i="10"/>
  <c r="F32832" i="10"/>
  <c r="F32833" i="10"/>
  <c r="F32834" i="10"/>
  <c r="F32835" i="10"/>
  <c r="F32836" i="10"/>
  <c r="F32837" i="10"/>
  <c r="F32838" i="10"/>
  <c r="F32839" i="10"/>
  <c r="F32840" i="10"/>
  <c r="F32841" i="10"/>
  <c r="F32842" i="10"/>
  <c r="F32843" i="10"/>
  <c r="F32844" i="10"/>
  <c r="F32845" i="10"/>
  <c r="F32846" i="10"/>
  <c r="F32847" i="10"/>
  <c r="F32848" i="10"/>
  <c r="F32849" i="10"/>
  <c r="F32850" i="10"/>
  <c r="F32851" i="10"/>
  <c r="F32852" i="10"/>
  <c r="F32853" i="10"/>
  <c r="F32854" i="10"/>
  <c r="F32855" i="10"/>
  <c r="F32856" i="10"/>
  <c r="F32857" i="10"/>
  <c r="F32858" i="10"/>
  <c r="F32859" i="10"/>
  <c r="F32860" i="10"/>
  <c r="F32861" i="10"/>
  <c r="F32862" i="10"/>
  <c r="F32863" i="10"/>
  <c r="F32864" i="10"/>
  <c r="F32865" i="10"/>
  <c r="F32866" i="10"/>
  <c r="F32867" i="10"/>
  <c r="F32868" i="10"/>
  <c r="F32869" i="10"/>
  <c r="F32870" i="10"/>
  <c r="F32871" i="10"/>
  <c r="F32872" i="10"/>
  <c r="F32873" i="10"/>
  <c r="F32874" i="10"/>
  <c r="F32875" i="10"/>
  <c r="F32876" i="10"/>
  <c r="F32877" i="10"/>
  <c r="F32878" i="10"/>
  <c r="F32879" i="10"/>
  <c r="F32880" i="10"/>
  <c r="F32881" i="10"/>
  <c r="F32882" i="10"/>
  <c r="F32883" i="10"/>
  <c r="F32884" i="10"/>
  <c r="F32885" i="10"/>
  <c r="F32886" i="10"/>
  <c r="F32887" i="10"/>
  <c r="F32888" i="10"/>
  <c r="F32889" i="10"/>
  <c r="F32890" i="10"/>
  <c r="F32891" i="10"/>
  <c r="F32892" i="10"/>
  <c r="F32893" i="10"/>
  <c r="F32894" i="10"/>
  <c r="F32895" i="10"/>
  <c r="F32896" i="10"/>
  <c r="F32897" i="10"/>
  <c r="F32898" i="10"/>
  <c r="F32899" i="10"/>
  <c r="F32900" i="10"/>
  <c r="F32901" i="10"/>
  <c r="F32902" i="10"/>
  <c r="F32903" i="10"/>
  <c r="F32904" i="10"/>
  <c r="F32905" i="10"/>
  <c r="F32906" i="10"/>
  <c r="F32907" i="10"/>
  <c r="F32908" i="10"/>
  <c r="F32909" i="10"/>
  <c r="F32910" i="10"/>
  <c r="F32911" i="10"/>
  <c r="F32912" i="10"/>
  <c r="F32913" i="10"/>
  <c r="F32914" i="10"/>
  <c r="F32915" i="10"/>
  <c r="F32916" i="10"/>
  <c r="F32917" i="10"/>
  <c r="F32918" i="10"/>
  <c r="F32919" i="10"/>
  <c r="F32920" i="10"/>
  <c r="F32921" i="10"/>
  <c r="F32922" i="10"/>
  <c r="F32923" i="10"/>
  <c r="F32924" i="10"/>
  <c r="F32925" i="10"/>
  <c r="F32926" i="10"/>
  <c r="F32927" i="10"/>
  <c r="F32928" i="10"/>
  <c r="F32929" i="10"/>
  <c r="F32930" i="10"/>
  <c r="F32931" i="10"/>
  <c r="F32932" i="10"/>
  <c r="F32933" i="10"/>
  <c r="F32934" i="10"/>
  <c r="F32935" i="10"/>
  <c r="F32936" i="10"/>
  <c r="F32937" i="10"/>
  <c r="F32938" i="10"/>
  <c r="F32939" i="10"/>
  <c r="F32940" i="10"/>
  <c r="F32941" i="10"/>
  <c r="F32942" i="10"/>
  <c r="F32943" i="10"/>
  <c r="F32944" i="10"/>
  <c r="F32945" i="10"/>
  <c r="F32946" i="10"/>
  <c r="F32947" i="10"/>
  <c r="F32948" i="10"/>
  <c r="F32949" i="10"/>
  <c r="F32950" i="10"/>
  <c r="F32951" i="10"/>
  <c r="F32952" i="10"/>
  <c r="F32953" i="10"/>
  <c r="F32954" i="10"/>
  <c r="F32955" i="10"/>
  <c r="F32956" i="10"/>
  <c r="F32957" i="10"/>
  <c r="F32958" i="10"/>
  <c r="F32959" i="10"/>
  <c r="F32960" i="10"/>
  <c r="F32961" i="10"/>
  <c r="F32962" i="10"/>
  <c r="F32963" i="10"/>
  <c r="F32964" i="10"/>
  <c r="F32965" i="10"/>
  <c r="F32966" i="10"/>
  <c r="F32967" i="10"/>
  <c r="F32968" i="10"/>
  <c r="F32969" i="10"/>
  <c r="F32970" i="10"/>
  <c r="F32971" i="10"/>
  <c r="F32972" i="10"/>
  <c r="F32973" i="10"/>
  <c r="F32974" i="10"/>
  <c r="F32975" i="10"/>
  <c r="F32976" i="10"/>
  <c r="F32977" i="10"/>
  <c r="F32978" i="10"/>
  <c r="F32979" i="10"/>
  <c r="F32980" i="10"/>
  <c r="F32981" i="10"/>
  <c r="F32982" i="10"/>
  <c r="F32983" i="10"/>
  <c r="F32984" i="10"/>
  <c r="F32985" i="10"/>
  <c r="F32986" i="10"/>
  <c r="F32987" i="10"/>
  <c r="F32988" i="10"/>
  <c r="F32989" i="10"/>
  <c r="F32990" i="10"/>
  <c r="F32991" i="10"/>
  <c r="F32992" i="10"/>
  <c r="F32993" i="10"/>
  <c r="F32994" i="10"/>
  <c r="F32995" i="10"/>
  <c r="F32996" i="10"/>
  <c r="F32997" i="10"/>
  <c r="F32998" i="10"/>
  <c r="F32999" i="10"/>
  <c r="F33000" i="10"/>
  <c r="F33001" i="10"/>
  <c r="F33002" i="10"/>
  <c r="F33003" i="10"/>
  <c r="F33004" i="10"/>
  <c r="F33005" i="10"/>
  <c r="F33006" i="10"/>
  <c r="F33007" i="10"/>
  <c r="F33008" i="10"/>
  <c r="F33009" i="10"/>
  <c r="F33010" i="10"/>
  <c r="F33011" i="10"/>
  <c r="F33012" i="10"/>
  <c r="F33013" i="10"/>
  <c r="F33014" i="10"/>
  <c r="F33015" i="10"/>
  <c r="F33016" i="10"/>
  <c r="F33017" i="10"/>
  <c r="F33018" i="10"/>
  <c r="F33019" i="10"/>
  <c r="F33020" i="10"/>
  <c r="F33021" i="10"/>
  <c r="F33022" i="10"/>
  <c r="F33023" i="10"/>
  <c r="F33024" i="10"/>
  <c r="F33025" i="10"/>
  <c r="F33026" i="10"/>
  <c r="F33027" i="10"/>
  <c r="F33028" i="10"/>
  <c r="F33029" i="10"/>
  <c r="F33030" i="10"/>
  <c r="F33031" i="10"/>
  <c r="F33032" i="10"/>
  <c r="F33033" i="10"/>
  <c r="F33034" i="10"/>
  <c r="F33035" i="10"/>
  <c r="F33036" i="10"/>
  <c r="F33037" i="10"/>
  <c r="F33038" i="10"/>
  <c r="F33039" i="10"/>
  <c r="F33040" i="10"/>
  <c r="F33041" i="10"/>
  <c r="F33042" i="10"/>
  <c r="F33043" i="10"/>
  <c r="F33044" i="10"/>
  <c r="F33045" i="10"/>
  <c r="F33046" i="10"/>
  <c r="F33047" i="10"/>
  <c r="F33048" i="10"/>
  <c r="F33049" i="10"/>
  <c r="F33050" i="10"/>
  <c r="F33051" i="10"/>
  <c r="F33052" i="10"/>
  <c r="F33053" i="10"/>
  <c r="F33054" i="10"/>
  <c r="F33055" i="10"/>
  <c r="F33056" i="10"/>
  <c r="F33057" i="10"/>
  <c r="F33058" i="10"/>
  <c r="F33059" i="10"/>
  <c r="F33060" i="10"/>
  <c r="F33061" i="10"/>
  <c r="F33062" i="10"/>
  <c r="F33063" i="10"/>
  <c r="F33064" i="10"/>
  <c r="F33065" i="10"/>
  <c r="F33066" i="10"/>
  <c r="F33067" i="10"/>
  <c r="F33068" i="10"/>
  <c r="F33069" i="10"/>
  <c r="F33070" i="10"/>
  <c r="F33071" i="10"/>
  <c r="F33072" i="10"/>
  <c r="F33073" i="10"/>
  <c r="F33074" i="10"/>
  <c r="F33075" i="10"/>
  <c r="F33076" i="10"/>
  <c r="F33077" i="10"/>
  <c r="F33078" i="10"/>
  <c r="F33079" i="10"/>
  <c r="F33080" i="10"/>
  <c r="F33081" i="10"/>
  <c r="F33082" i="10"/>
  <c r="F33083" i="10"/>
  <c r="F33084" i="10"/>
  <c r="F33085" i="10"/>
  <c r="F33086" i="10"/>
  <c r="F33087" i="10"/>
  <c r="F33088" i="10"/>
  <c r="F33089" i="10"/>
  <c r="F33090" i="10"/>
  <c r="F33091" i="10"/>
  <c r="F33092" i="10"/>
  <c r="F33093" i="10"/>
  <c r="F33094" i="10"/>
  <c r="F33095" i="10"/>
  <c r="F33096" i="10"/>
  <c r="F33097" i="10"/>
  <c r="F33098" i="10"/>
  <c r="F33099" i="10"/>
  <c r="F33100" i="10"/>
  <c r="F33101" i="10"/>
  <c r="F33102" i="10"/>
  <c r="F33103" i="10"/>
  <c r="F33104" i="10"/>
  <c r="F33105" i="10"/>
  <c r="F33106" i="10"/>
  <c r="F33107" i="10"/>
  <c r="F33108" i="10"/>
  <c r="F33109" i="10"/>
  <c r="F33110" i="10"/>
  <c r="F33111" i="10"/>
  <c r="F33112" i="10"/>
  <c r="F33113" i="10"/>
  <c r="F33114" i="10"/>
  <c r="F33115" i="10"/>
  <c r="F33116" i="10"/>
  <c r="F33117" i="10"/>
  <c r="F33118" i="10"/>
  <c r="F33119" i="10"/>
  <c r="F33120" i="10"/>
  <c r="F33121" i="10"/>
  <c r="F33122" i="10"/>
  <c r="F33123" i="10"/>
  <c r="F33124" i="10"/>
  <c r="F33125" i="10"/>
  <c r="F33126" i="10"/>
  <c r="F33127" i="10"/>
  <c r="F33128" i="10"/>
  <c r="F33129" i="10"/>
  <c r="F33130" i="10"/>
  <c r="F33131" i="10"/>
  <c r="F33132" i="10"/>
  <c r="F33133" i="10"/>
  <c r="F33134" i="10"/>
  <c r="F33135" i="10"/>
  <c r="F33136" i="10"/>
  <c r="F33137" i="10"/>
  <c r="F33138" i="10"/>
  <c r="F33139" i="10"/>
  <c r="F33140" i="10"/>
  <c r="F33141" i="10"/>
  <c r="F33142" i="10"/>
  <c r="F33143" i="10"/>
  <c r="F33144" i="10"/>
  <c r="F33145" i="10"/>
  <c r="F33146" i="10"/>
  <c r="F33147" i="10"/>
  <c r="F33148" i="10"/>
  <c r="F33149" i="10"/>
  <c r="F33150" i="10"/>
  <c r="F33151" i="10"/>
  <c r="F33152" i="10"/>
  <c r="F33153" i="10"/>
  <c r="F33154" i="10"/>
  <c r="F33155" i="10"/>
  <c r="F33156" i="10"/>
  <c r="F33157" i="10"/>
  <c r="F33158" i="10"/>
  <c r="F33159" i="10"/>
  <c r="F33160" i="10"/>
  <c r="F33161" i="10"/>
  <c r="F33162" i="10"/>
  <c r="F33163" i="10"/>
  <c r="F33164" i="10"/>
  <c r="F33165" i="10"/>
  <c r="F33166" i="10"/>
  <c r="F33167" i="10"/>
  <c r="F33168" i="10"/>
  <c r="F33169" i="10"/>
  <c r="F33170" i="10"/>
  <c r="F33171" i="10"/>
  <c r="F33172" i="10"/>
  <c r="F33173" i="10"/>
  <c r="F33174" i="10"/>
  <c r="F33175" i="10"/>
  <c r="F33176" i="10"/>
  <c r="F33177" i="10"/>
  <c r="F33178" i="10"/>
  <c r="F33179" i="10"/>
  <c r="F33180" i="10"/>
  <c r="F33181" i="10"/>
  <c r="F33182" i="10"/>
  <c r="F33183" i="10"/>
  <c r="F33184" i="10"/>
  <c r="F33185" i="10"/>
  <c r="F33186" i="10"/>
  <c r="F33187" i="10"/>
  <c r="F33188" i="10"/>
  <c r="F33189" i="10"/>
  <c r="F33190" i="10"/>
  <c r="F33191" i="10"/>
  <c r="F33192" i="10"/>
  <c r="F33193" i="10"/>
  <c r="F33194" i="10"/>
  <c r="F33195" i="10"/>
  <c r="F33196" i="10"/>
  <c r="F33197" i="10"/>
  <c r="F33198" i="10"/>
  <c r="F33199" i="10"/>
  <c r="F33200" i="10"/>
  <c r="F33201" i="10"/>
  <c r="F33202" i="10"/>
  <c r="F33203" i="10"/>
  <c r="F33204" i="10"/>
  <c r="F33205" i="10"/>
  <c r="F33206" i="10"/>
  <c r="F33207" i="10"/>
  <c r="F33208" i="10"/>
  <c r="F33209" i="10"/>
  <c r="F33210" i="10"/>
  <c r="F33211" i="10"/>
  <c r="F33212" i="10"/>
  <c r="F33213" i="10"/>
  <c r="F33214" i="10"/>
  <c r="F33215" i="10"/>
  <c r="F33216" i="10"/>
  <c r="F33217" i="10"/>
  <c r="F33218" i="10"/>
  <c r="F33219" i="10"/>
  <c r="F33220" i="10"/>
  <c r="F33221" i="10"/>
  <c r="F33222" i="10"/>
  <c r="F33223" i="10"/>
  <c r="F33224" i="10"/>
  <c r="F33225" i="10"/>
  <c r="F33226" i="10"/>
  <c r="F33227" i="10"/>
  <c r="F33228" i="10"/>
  <c r="F33229" i="10"/>
  <c r="F33230" i="10"/>
  <c r="F33231" i="10"/>
  <c r="F33232" i="10"/>
  <c r="F33233" i="10"/>
  <c r="F33234" i="10"/>
  <c r="F33235" i="10"/>
  <c r="F33236" i="10"/>
  <c r="F33237" i="10"/>
  <c r="F33238" i="10"/>
  <c r="F33239" i="10"/>
  <c r="F33240" i="10"/>
  <c r="F33241" i="10"/>
  <c r="F33242" i="10"/>
  <c r="F33243" i="10"/>
  <c r="F33244" i="10"/>
  <c r="F33245" i="10"/>
  <c r="F33246" i="10"/>
  <c r="F33247" i="10"/>
  <c r="F33248" i="10"/>
  <c r="F33249" i="10"/>
  <c r="F33250" i="10"/>
  <c r="F33251" i="10"/>
  <c r="F33252" i="10"/>
  <c r="F33253" i="10"/>
  <c r="F33254" i="10"/>
  <c r="F33255" i="10"/>
  <c r="F33256" i="10"/>
  <c r="F33257" i="10"/>
  <c r="F33258" i="10"/>
  <c r="F33259" i="10"/>
  <c r="F33260" i="10"/>
  <c r="F33261" i="10"/>
  <c r="F33262" i="10"/>
  <c r="F33263" i="10"/>
  <c r="F33264" i="10"/>
  <c r="F33265" i="10"/>
  <c r="F33266" i="10"/>
  <c r="F33267" i="10"/>
  <c r="F33268" i="10"/>
  <c r="F33269" i="10"/>
  <c r="F33270" i="10"/>
  <c r="F33271" i="10"/>
  <c r="F33272" i="10"/>
  <c r="F33273" i="10"/>
  <c r="F33274" i="10"/>
  <c r="F33275" i="10"/>
  <c r="F33276" i="10"/>
  <c r="F33277" i="10"/>
  <c r="F33278" i="10"/>
  <c r="F33279" i="10"/>
  <c r="F33280" i="10"/>
  <c r="F33281" i="10"/>
  <c r="F33282" i="10"/>
  <c r="F33283" i="10"/>
  <c r="F33284" i="10"/>
  <c r="F33285" i="10"/>
  <c r="F33286" i="10"/>
  <c r="F33287" i="10"/>
  <c r="F33288" i="10"/>
  <c r="F33289" i="10"/>
  <c r="F33290" i="10"/>
  <c r="F33291" i="10"/>
  <c r="F33292" i="10"/>
  <c r="F33293" i="10"/>
  <c r="F33294" i="10"/>
  <c r="F33295" i="10"/>
  <c r="F33296" i="10"/>
  <c r="F33297" i="10"/>
  <c r="F33298" i="10"/>
  <c r="F33299" i="10"/>
  <c r="F33300" i="10"/>
  <c r="F33301" i="10"/>
  <c r="F33302" i="10"/>
  <c r="F33303" i="10"/>
  <c r="F33304" i="10"/>
  <c r="F33305" i="10"/>
  <c r="F33306" i="10"/>
  <c r="F33307" i="10"/>
  <c r="F33308" i="10"/>
  <c r="F33309" i="10"/>
  <c r="F33310" i="10"/>
  <c r="F33311" i="10"/>
  <c r="F33312" i="10"/>
  <c r="F33313" i="10"/>
  <c r="F33314" i="10"/>
  <c r="F33315" i="10"/>
  <c r="F33316" i="10"/>
  <c r="F33317" i="10"/>
  <c r="F33318" i="10"/>
  <c r="F33319" i="10"/>
  <c r="F33320" i="10"/>
  <c r="F33321" i="10"/>
  <c r="F33322" i="10"/>
  <c r="F33323" i="10"/>
  <c r="F33324" i="10"/>
  <c r="F33325" i="10"/>
  <c r="F33326" i="10"/>
  <c r="F33327" i="10"/>
  <c r="F33328" i="10"/>
  <c r="F33329" i="10"/>
  <c r="F33330" i="10"/>
  <c r="F33331" i="10"/>
  <c r="F33332" i="10"/>
  <c r="F33333" i="10"/>
  <c r="F33334" i="10"/>
  <c r="F33335" i="10"/>
  <c r="F33336" i="10"/>
  <c r="F33337" i="10"/>
  <c r="F33338" i="10"/>
  <c r="F33339" i="10"/>
  <c r="F33340" i="10"/>
  <c r="F33341" i="10"/>
  <c r="F33342" i="10"/>
  <c r="F33343" i="10"/>
  <c r="F33344" i="10"/>
  <c r="F33345" i="10"/>
  <c r="F33346" i="10"/>
  <c r="F33347" i="10"/>
  <c r="F33348" i="10"/>
  <c r="F33349" i="10"/>
  <c r="F33350" i="10"/>
  <c r="F33351" i="10"/>
  <c r="F33352" i="10"/>
  <c r="F33353" i="10"/>
  <c r="F33354" i="10"/>
  <c r="F33355" i="10"/>
  <c r="F33356" i="10"/>
  <c r="F33357" i="10"/>
  <c r="F33358" i="10"/>
  <c r="F33359" i="10"/>
  <c r="F33360" i="10"/>
  <c r="F33361" i="10"/>
  <c r="F33362" i="10"/>
  <c r="F33363" i="10"/>
  <c r="F33364" i="10"/>
  <c r="F33365" i="10"/>
  <c r="F33366" i="10"/>
  <c r="F33367" i="10"/>
  <c r="F33368" i="10"/>
  <c r="F33369" i="10"/>
  <c r="F33370" i="10"/>
  <c r="F33371" i="10"/>
  <c r="F33372" i="10"/>
  <c r="F33373" i="10"/>
  <c r="F33374" i="10"/>
  <c r="F33375" i="10"/>
  <c r="F33376" i="10"/>
  <c r="F33377" i="10"/>
  <c r="F33378" i="10"/>
  <c r="F33379" i="10"/>
  <c r="F33380" i="10"/>
  <c r="F33381" i="10"/>
  <c r="F33382" i="10"/>
  <c r="F33383" i="10"/>
  <c r="F33384" i="10"/>
  <c r="F33385" i="10"/>
  <c r="F33386" i="10"/>
  <c r="F33387" i="10"/>
  <c r="F33388" i="10"/>
  <c r="F33389" i="10"/>
  <c r="F33390" i="10"/>
  <c r="F33391" i="10"/>
  <c r="F33392" i="10"/>
  <c r="F33393" i="10"/>
  <c r="F33394" i="10"/>
  <c r="F33395" i="10"/>
  <c r="F33396" i="10"/>
  <c r="F33397" i="10"/>
  <c r="F33398" i="10"/>
  <c r="F33399" i="10"/>
  <c r="F33400" i="10"/>
  <c r="F33401" i="10"/>
  <c r="F33402" i="10"/>
  <c r="F33403" i="10"/>
  <c r="F33404" i="10"/>
  <c r="F33405" i="10"/>
  <c r="F33406" i="10"/>
  <c r="F33407" i="10"/>
  <c r="F33408" i="10"/>
  <c r="F33409" i="10"/>
  <c r="F33410" i="10"/>
  <c r="F33411" i="10"/>
  <c r="F33412" i="10"/>
  <c r="F33413" i="10"/>
  <c r="F33414" i="10"/>
  <c r="F33415" i="10"/>
  <c r="F33416" i="10"/>
  <c r="F33417" i="10"/>
  <c r="F33418" i="10"/>
  <c r="F33419" i="10"/>
  <c r="F33420" i="10"/>
  <c r="F33421" i="10"/>
  <c r="F33422" i="10"/>
  <c r="F33423" i="10"/>
  <c r="F33424" i="10"/>
  <c r="F33425" i="10"/>
  <c r="F33426" i="10"/>
  <c r="F33427" i="10"/>
  <c r="F33428" i="10"/>
  <c r="F33429" i="10"/>
  <c r="F33430" i="10"/>
  <c r="F33431" i="10"/>
  <c r="F33432" i="10"/>
  <c r="F33433" i="10"/>
  <c r="F33434" i="10"/>
  <c r="F33435" i="10"/>
  <c r="F33436" i="10"/>
  <c r="F33437" i="10"/>
  <c r="F33438" i="10"/>
  <c r="F33439" i="10"/>
  <c r="F33440" i="10"/>
  <c r="F33441" i="10"/>
  <c r="F33442" i="10"/>
  <c r="F33443" i="10"/>
  <c r="F33444" i="10"/>
  <c r="F33445" i="10"/>
  <c r="F33446" i="10"/>
  <c r="F33447" i="10"/>
  <c r="F33448" i="10"/>
  <c r="F33449" i="10"/>
  <c r="F33450" i="10"/>
  <c r="F33451" i="10"/>
  <c r="F33452" i="10"/>
  <c r="F33453" i="10"/>
  <c r="F33454" i="10"/>
  <c r="F33455" i="10"/>
  <c r="F33456" i="10"/>
  <c r="F33457" i="10"/>
  <c r="F33458" i="10"/>
  <c r="F33459" i="10"/>
  <c r="F33460" i="10"/>
  <c r="F33461" i="10"/>
  <c r="F33462" i="10"/>
  <c r="F33463" i="10"/>
  <c r="F33464" i="10"/>
  <c r="F33465" i="10"/>
  <c r="F33466" i="10"/>
  <c r="F33467" i="10"/>
  <c r="F33468" i="10"/>
  <c r="F33469" i="10"/>
  <c r="F33470" i="10"/>
  <c r="F33471" i="10"/>
  <c r="F33472" i="10"/>
  <c r="F33473" i="10"/>
  <c r="F33474" i="10"/>
  <c r="F33475" i="10"/>
  <c r="F33476" i="10"/>
  <c r="F33477" i="10"/>
  <c r="F33478" i="10"/>
  <c r="F33479" i="10"/>
  <c r="F33480" i="10"/>
  <c r="F33481" i="10"/>
  <c r="F33482" i="10"/>
  <c r="F33483" i="10"/>
  <c r="F33484" i="10"/>
  <c r="F33485" i="10"/>
  <c r="F33486" i="10"/>
  <c r="F33487" i="10"/>
  <c r="F33488" i="10"/>
  <c r="F33489" i="10"/>
  <c r="F33490" i="10"/>
  <c r="F33491" i="10"/>
  <c r="F33492" i="10"/>
  <c r="F33493" i="10"/>
  <c r="F33494" i="10"/>
  <c r="F33495" i="10"/>
  <c r="F33496" i="10"/>
  <c r="F33497" i="10"/>
  <c r="F33498" i="10"/>
  <c r="F33499" i="10"/>
  <c r="F33500" i="10"/>
  <c r="F33501" i="10"/>
  <c r="F33502" i="10"/>
  <c r="F33503" i="10"/>
  <c r="F33504" i="10"/>
  <c r="F33505" i="10"/>
  <c r="F33506" i="10"/>
  <c r="F33507" i="10"/>
  <c r="F33508" i="10"/>
  <c r="F33509" i="10"/>
  <c r="F33510" i="10"/>
  <c r="F33511" i="10"/>
  <c r="F33512" i="10"/>
  <c r="F33513" i="10"/>
  <c r="F33514" i="10"/>
  <c r="F33515" i="10"/>
  <c r="F33516" i="10"/>
  <c r="F33517" i="10"/>
  <c r="F33518" i="10"/>
  <c r="F33519" i="10"/>
  <c r="F33520" i="10"/>
  <c r="F33521" i="10"/>
  <c r="F33522" i="10"/>
  <c r="F33523" i="10"/>
  <c r="F33524" i="10"/>
  <c r="F33525" i="10"/>
  <c r="F33526" i="10"/>
  <c r="F33527" i="10"/>
  <c r="F33528" i="10"/>
  <c r="F33529" i="10"/>
  <c r="F33530" i="10"/>
  <c r="F33531" i="10"/>
  <c r="F33532" i="10"/>
  <c r="F33533" i="10"/>
  <c r="F33534" i="10"/>
  <c r="F33535" i="10"/>
  <c r="F33536" i="10"/>
  <c r="F33537" i="10"/>
  <c r="F33538" i="10"/>
  <c r="F33539" i="10"/>
  <c r="F33540" i="10"/>
  <c r="F33541" i="10"/>
  <c r="F33542" i="10"/>
  <c r="F33543" i="10"/>
  <c r="F33544" i="10"/>
  <c r="F33545" i="10"/>
  <c r="F33546" i="10"/>
  <c r="F33547" i="10"/>
  <c r="F33548" i="10"/>
  <c r="F33549" i="10"/>
  <c r="F33550" i="10"/>
  <c r="F33551" i="10"/>
  <c r="F33552" i="10"/>
  <c r="F33553" i="10"/>
  <c r="F33554" i="10"/>
  <c r="F33555" i="10"/>
  <c r="F33556" i="10"/>
  <c r="F33557" i="10"/>
  <c r="F33558" i="10"/>
  <c r="F33559" i="10"/>
  <c r="F33560" i="10"/>
  <c r="F33561" i="10"/>
  <c r="F33562" i="10"/>
  <c r="F33563" i="10"/>
  <c r="F33564" i="10"/>
  <c r="F33565" i="10"/>
  <c r="F33566" i="10"/>
  <c r="F33567" i="10"/>
  <c r="F33568" i="10"/>
  <c r="F33569" i="10"/>
  <c r="F33570" i="10"/>
  <c r="F33571" i="10"/>
  <c r="F33572" i="10"/>
  <c r="F33573" i="10"/>
  <c r="F33574" i="10"/>
  <c r="F33575" i="10"/>
  <c r="F33576" i="10"/>
  <c r="F33577" i="10"/>
  <c r="F33578" i="10"/>
  <c r="F33579" i="10"/>
  <c r="F33580" i="10"/>
  <c r="F33581" i="10"/>
  <c r="F33582" i="10"/>
  <c r="F33583" i="10"/>
  <c r="F33584" i="10"/>
  <c r="F33585" i="10"/>
  <c r="F33586" i="10"/>
  <c r="F33587" i="10"/>
  <c r="F33588" i="10"/>
  <c r="F33589" i="10"/>
  <c r="F33590" i="10"/>
  <c r="F33591" i="10"/>
  <c r="F33592" i="10"/>
  <c r="F33593" i="10"/>
  <c r="F33594" i="10"/>
  <c r="F33595" i="10"/>
  <c r="F33596" i="10"/>
  <c r="F33597" i="10"/>
  <c r="F33598" i="10"/>
  <c r="F33599" i="10"/>
  <c r="F33600" i="10"/>
  <c r="F33601" i="10"/>
  <c r="F33602" i="10"/>
  <c r="F33603" i="10"/>
  <c r="F33604" i="10"/>
  <c r="F33605" i="10"/>
  <c r="F33606" i="10"/>
  <c r="F33607" i="10"/>
  <c r="F33608" i="10"/>
  <c r="F33609" i="10"/>
  <c r="F33610" i="10"/>
  <c r="F33611" i="10"/>
  <c r="F33612" i="10"/>
  <c r="F33613" i="10"/>
  <c r="F33614" i="10"/>
  <c r="F33615" i="10"/>
  <c r="F33616" i="10"/>
  <c r="F33617" i="10"/>
  <c r="F33618" i="10"/>
  <c r="F33619" i="10"/>
  <c r="F33620" i="10"/>
  <c r="F33621" i="10"/>
  <c r="F33622" i="10"/>
  <c r="F33623" i="10"/>
  <c r="F33624" i="10"/>
  <c r="F33625" i="10"/>
  <c r="F33626" i="10"/>
  <c r="F33627" i="10"/>
  <c r="F33628" i="10"/>
  <c r="F33629" i="10"/>
  <c r="F33630" i="10"/>
  <c r="F33631" i="10"/>
  <c r="F33632" i="10"/>
  <c r="F33633" i="10"/>
  <c r="F33634" i="10"/>
  <c r="F33635" i="10"/>
  <c r="F33636" i="10"/>
  <c r="F33637" i="10"/>
  <c r="F33638" i="10"/>
  <c r="F33639" i="10"/>
  <c r="F33640" i="10"/>
  <c r="F33641" i="10"/>
  <c r="F33642" i="10"/>
  <c r="F33643" i="10"/>
  <c r="F33644" i="10"/>
  <c r="F33645" i="10"/>
  <c r="F33646" i="10"/>
  <c r="F33647" i="10"/>
  <c r="F33648" i="10"/>
  <c r="F33649" i="10"/>
  <c r="F33650" i="10"/>
  <c r="F33651" i="10"/>
  <c r="F33652" i="10"/>
  <c r="F33653" i="10"/>
  <c r="F33654" i="10"/>
  <c r="F33655" i="10"/>
  <c r="F33656" i="10"/>
  <c r="F33657" i="10"/>
  <c r="F33658" i="10"/>
  <c r="F33659" i="10"/>
  <c r="F33660" i="10"/>
  <c r="F33661" i="10"/>
  <c r="F33662" i="10"/>
  <c r="F33663" i="10"/>
  <c r="F33664" i="10"/>
  <c r="F33665" i="10"/>
  <c r="F33666" i="10"/>
  <c r="F33667" i="10"/>
  <c r="F33668" i="10"/>
  <c r="F33669" i="10"/>
  <c r="F33670" i="10"/>
  <c r="F33671" i="10"/>
  <c r="F33672" i="10"/>
  <c r="F33673" i="10"/>
  <c r="F33674" i="10"/>
  <c r="F33675" i="10"/>
  <c r="F33676" i="10"/>
  <c r="F33677" i="10"/>
  <c r="F33678" i="10"/>
  <c r="F33679" i="10"/>
  <c r="F33680" i="10"/>
  <c r="F33681" i="10"/>
  <c r="F33682" i="10"/>
  <c r="F33683" i="10"/>
  <c r="F33684" i="10"/>
  <c r="F33685" i="10"/>
  <c r="F33686" i="10"/>
  <c r="F33687" i="10"/>
  <c r="F33688" i="10"/>
  <c r="F33689" i="10"/>
  <c r="F33690" i="10"/>
  <c r="F33691" i="10"/>
  <c r="F33692" i="10"/>
  <c r="F33693" i="10"/>
  <c r="F33694" i="10"/>
  <c r="F33695" i="10"/>
  <c r="F33696" i="10"/>
  <c r="F33697" i="10"/>
  <c r="F33698" i="10"/>
  <c r="F33699" i="10"/>
  <c r="F33700" i="10"/>
  <c r="F33701" i="10"/>
  <c r="F33702" i="10"/>
  <c r="F33703" i="10"/>
  <c r="F33704" i="10"/>
  <c r="F33705" i="10"/>
  <c r="F33706" i="10"/>
  <c r="F33707" i="10"/>
  <c r="F33708" i="10"/>
  <c r="F33709" i="10"/>
  <c r="F33710" i="10"/>
  <c r="F33711" i="10"/>
  <c r="F33712" i="10"/>
  <c r="F33713" i="10"/>
  <c r="F33714" i="10"/>
  <c r="F33715" i="10"/>
  <c r="F33716" i="10"/>
  <c r="F33717" i="10"/>
  <c r="F33718" i="10"/>
  <c r="F33719" i="10"/>
  <c r="F33720" i="10"/>
  <c r="F33721" i="10"/>
  <c r="F33722" i="10"/>
  <c r="F33723" i="10"/>
  <c r="F33724" i="10"/>
  <c r="F33725" i="10"/>
  <c r="F33726" i="10"/>
  <c r="F33727" i="10"/>
  <c r="F33728" i="10"/>
  <c r="F33729" i="10"/>
  <c r="F33730" i="10"/>
  <c r="F33731" i="10"/>
  <c r="F33732" i="10"/>
  <c r="F33733" i="10"/>
  <c r="F33734" i="10"/>
  <c r="F33735" i="10"/>
  <c r="F33736" i="10"/>
  <c r="F33737" i="10"/>
  <c r="F33738" i="10"/>
  <c r="F33739" i="10"/>
  <c r="F33740" i="10"/>
  <c r="F33741" i="10"/>
  <c r="F33742" i="10"/>
  <c r="F33743" i="10"/>
  <c r="F33744" i="10"/>
  <c r="F33745" i="10"/>
  <c r="F33746" i="10"/>
  <c r="F33747" i="10"/>
  <c r="F33748" i="10"/>
  <c r="F33749" i="10"/>
  <c r="F33750" i="10"/>
  <c r="F33751" i="10"/>
  <c r="F33752" i="10"/>
  <c r="F33753" i="10"/>
  <c r="F33754" i="10"/>
  <c r="F33755" i="10"/>
  <c r="F33756" i="10"/>
  <c r="F33757" i="10"/>
  <c r="F33758" i="10"/>
  <c r="F33759" i="10"/>
  <c r="F33760" i="10"/>
  <c r="F33761" i="10"/>
  <c r="F33762" i="10"/>
  <c r="F33763" i="10"/>
  <c r="F33764" i="10"/>
  <c r="F33765" i="10"/>
  <c r="F33766" i="10"/>
  <c r="F33767" i="10"/>
  <c r="F33768" i="10"/>
  <c r="F33769" i="10"/>
  <c r="F33770" i="10"/>
  <c r="F33771" i="10"/>
  <c r="F33772" i="10"/>
  <c r="F33773" i="10"/>
  <c r="F33774" i="10"/>
  <c r="F33775" i="10"/>
  <c r="F33776" i="10"/>
  <c r="F33777" i="10"/>
  <c r="F33778" i="10"/>
  <c r="F33779" i="10"/>
  <c r="F33780" i="10"/>
  <c r="F33781" i="10"/>
  <c r="F33782" i="10"/>
  <c r="F33783" i="10"/>
  <c r="F33784" i="10"/>
  <c r="F33785" i="10"/>
  <c r="F33786" i="10"/>
  <c r="F33787" i="10"/>
  <c r="F33788" i="10"/>
  <c r="F33789" i="10"/>
  <c r="F33790" i="10"/>
  <c r="F33791" i="10"/>
  <c r="F33792" i="10"/>
  <c r="F33793" i="10"/>
  <c r="F33794" i="10"/>
  <c r="F33795" i="10"/>
  <c r="F33796" i="10"/>
  <c r="F33797" i="10"/>
  <c r="F33798" i="10"/>
  <c r="F33799" i="10"/>
  <c r="F33800" i="10"/>
  <c r="F33801" i="10"/>
  <c r="F33802" i="10"/>
  <c r="F33803" i="10"/>
  <c r="F33804" i="10"/>
  <c r="F33805" i="10"/>
  <c r="F33806" i="10"/>
  <c r="F33807" i="10"/>
  <c r="F33808" i="10"/>
  <c r="F33809" i="10"/>
  <c r="F33810" i="10"/>
  <c r="F33811" i="10"/>
  <c r="F33812" i="10"/>
  <c r="F33813" i="10"/>
  <c r="F33814" i="10"/>
  <c r="F33815" i="10"/>
  <c r="F33816" i="10"/>
  <c r="F33817" i="10"/>
  <c r="F33818" i="10"/>
  <c r="F33819" i="10"/>
  <c r="F33820" i="10"/>
  <c r="F33821" i="10"/>
  <c r="F33822" i="10"/>
  <c r="F33823" i="10"/>
  <c r="F33824" i="10"/>
  <c r="F33825" i="10"/>
  <c r="F33826" i="10"/>
  <c r="F33827" i="10"/>
  <c r="F33828" i="10"/>
  <c r="F33829" i="10"/>
  <c r="F33830" i="10"/>
  <c r="F33831" i="10"/>
  <c r="F33832" i="10"/>
  <c r="F33833" i="10"/>
  <c r="F33834" i="10"/>
  <c r="F33835" i="10"/>
  <c r="F33836" i="10"/>
  <c r="F33837" i="10"/>
  <c r="F33838" i="10"/>
  <c r="F33839" i="10"/>
  <c r="F33840" i="10"/>
  <c r="F33841" i="10"/>
  <c r="F33842" i="10"/>
  <c r="F33843" i="10"/>
  <c r="F33844" i="10"/>
  <c r="F33845" i="10"/>
  <c r="F33846" i="10"/>
  <c r="F33847" i="10"/>
  <c r="F33848" i="10"/>
  <c r="F33849" i="10"/>
  <c r="F33850" i="10"/>
  <c r="F33851" i="10"/>
  <c r="F33852" i="10"/>
  <c r="F33853" i="10"/>
  <c r="F33854" i="10"/>
  <c r="F33855" i="10"/>
  <c r="F33856" i="10"/>
  <c r="F33857" i="10"/>
  <c r="F33858" i="10"/>
  <c r="F33859" i="10"/>
  <c r="F33860" i="10"/>
  <c r="F33861" i="10"/>
  <c r="F33862" i="10"/>
  <c r="F33863" i="10"/>
  <c r="F33864" i="10"/>
  <c r="F33865" i="10"/>
  <c r="F33866" i="10"/>
  <c r="F33867" i="10"/>
  <c r="F33868" i="10"/>
  <c r="F33869" i="10"/>
  <c r="F33870" i="10"/>
  <c r="F33871" i="10"/>
  <c r="F33872" i="10"/>
  <c r="F33873" i="10"/>
  <c r="F33874" i="10"/>
  <c r="F33875" i="10"/>
  <c r="F33876" i="10"/>
  <c r="F33877" i="10"/>
  <c r="F33878" i="10"/>
  <c r="F33879" i="10"/>
  <c r="F33880" i="10"/>
  <c r="F33881" i="10"/>
  <c r="F33882" i="10"/>
  <c r="F33883" i="10"/>
  <c r="F33884" i="10"/>
  <c r="F33885" i="10"/>
  <c r="F33886" i="10"/>
  <c r="F33887" i="10"/>
  <c r="F33888" i="10"/>
  <c r="F33889" i="10"/>
  <c r="F33890" i="10"/>
  <c r="F33891" i="10"/>
  <c r="F33892" i="10"/>
  <c r="F33893" i="10"/>
  <c r="F33894" i="10"/>
  <c r="F33895" i="10"/>
  <c r="F33896" i="10"/>
  <c r="F33897" i="10"/>
  <c r="F33898" i="10"/>
  <c r="F33899" i="10"/>
  <c r="F33900" i="10"/>
  <c r="F33901" i="10"/>
  <c r="F33902" i="10"/>
  <c r="F33903" i="10"/>
  <c r="F33904" i="10"/>
  <c r="F33905" i="10"/>
  <c r="F33906" i="10"/>
  <c r="F33907" i="10"/>
  <c r="F33908" i="10"/>
  <c r="F33909" i="10"/>
  <c r="F33910" i="10"/>
  <c r="F33911" i="10"/>
  <c r="F33912" i="10"/>
  <c r="F33913" i="10"/>
  <c r="F33914" i="10"/>
  <c r="F33915" i="10"/>
  <c r="F33916" i="10"/>
  <c r="F33917" i="10"/>
  <c r="F33918" i="10"/>
  <c r="F33919" i="10"/>
  <c r="F33920" i="10"/>
  <c r="F33921" i="10"/>
  <c r="F33922" i="10"/>
  <c r="F33923" i="10"/>
  <c r="F33924" i="10"/>
  <c r="F33925" i="10"/>
  <c r="F33926" i="10"/>
  <c r="F33927" i="10"/>
  <c r="F33928" i="10"/>
  <c r="F33929" i="10"/>
  <c r="F33930" i="10"/>
  <c r="F33931" i="10"/>
  <c r="F33932" i="10"/>
  <c r="F33933" i="10"/>
  <c r="F33934" i="10"/>
  <c r="F33935" i="10"/>
  <c r="F33936" i="10"/>
  <c r="F33937" i="10"/>
  <c r="F33938" i="10"/>
  <c r="F33939" i="10"/>
  <c r="F33940" i="10"/>
  <c r="F33941" i="10"/>
  <c r="F33942" i="10"/>
  <c r="F33943" i="10"/>
  <c r="F33944" i="10"/>
  <c r="F33945" i="10"/>
  <c r="F33946" i="10"/>
  <c r="F33947" i="10"/>
  <c r="F33948" i="10"/>
  <c r="F33949" i="10"/>
  <c r="F33950" i="10"/>
  <c r="F33951" i="10"/>
  <c r="F33952" i="10"/>
  <c r="F33953" i="10"/>
  <c r="F33954" i="10"/>
  <c r="F33955" i="10"/>
  <c r="F33956" i="10"/>
  <c r="F33957" i="10"/>
  <c r="F33958" i="10"/>
  <c r="F33959" i="10"/>
  <c r="F33960" i="10"/>
  <c r="F33961" i="10"/>
  <c r="F33962" i="10"/>
  <c r="F33963" i="10"/>
  <c r="F33964" i="10"/>
  <c r="F33965" i="10"/>
  <c r="F33966" i="10"/>
  <c r="F33967" i="10"/>
  <c r="F33968" i="10"/>
  <c r="F33969" i="10"/>
  <c r="F33970" i="10"/>
  <c r="F33971" i="10"/>
  <c r="F33972" i="10"/>
  <c r="F33973" i="10"/>
  <c r="F33974" i="10"/>
  <c r="F33975" i="10"/>
  <c r="F33976" i="10"/>
  <c r="F33977" i="10"/>
  <c r="F33978" i="10"/>
  <c r="F33979" i="10"/>
  <c r="F33980" i="10"/>
  <c r="F33981" i="10"/>
  <c r="F33982" i="10"/>
  <c r="F33983" i="10"/>
  <c r="F33984" i="10"/>
  <c r="F33985" i="10"/>
  <c r="F33986" i="10"/>
  <c r="F33987" i="10"/>
  <c r="F33988" i="10"/>
  <c r="F33989" i="10"/>
  <c r="F33990" i="10"/>
  <c r="F33991" i="10"/>
  <c r="F33992" i="10"/>
  <c r="F33993" i="10"/>
  <c r="F33994" i="10"/>
  <c r="F33995" i="10"/>
  <c r="F33996" i="10"/>
  <c r="F33997" i="10"/>
  <c r="F33998" i="10"/>
  <c r="F33999" i="10"/>
  <c r="F34000" i="10"/>
  <c r="F34001" i="10"/>
  <c r="F34002" i="10"/>
  <c r="F34003" i="10"/>
  <c r="F34004" i="10"/>
  <c r="F34005" i="10"/>
  <c r="F34006" i="10"/>
  <c r="F34007" i="10"/>
  <c r="F34008" i="10"/>
  <c r="F34009" i="10"/>
  <c r="F34010" i="10"/>
  <c r="F34011" i="10"/>
  <c r="F34012" i="10"/>
  <c r="F34013" i="10"/>
  <c r="F34014" i="10"/>
  <c r="F34015" i="10"/>
  <c r="F34016" i="10"/>
  <c r="F34017" i="10"/>
  <c r="F34018" i="10"/>
  <c r="F34019" i="10"/>
  <c r="F34020" i="10"/>
  <c r="F34021" i="10"/>
  <c r="F34022" i="10"/>
  <c r="F34023" i="10"/>
  <c r="F34024" i="10"/>
  <c r="F34025" i="10"/>
  <c r="F34026" i="10"/>
  <c r="F34027" i="10"/>
  <c r="F34028" i="10"/>
  <c r="F34029" i="10"/>
  <c r="F34030" i="10"/>
  <c r="F34031" i="10"/>
  <c r="F34032" i="10"/>
  <c r="F34033" i="10"/>
  <c r="F34034" i="10"/>
  <c r="F34035" i="10"/>
  <c r="F34036" i="10"/>
  <c r="F34037" i="10"/>
  <c r="F34038" i="10"/>
  <c r="F34039" i="10"/>
  <c r="F34040" i="10"/>
  <c r="F34041" i="10"/>
  <c r="F34042" i="10"/>
  <c r="F34043" i="10"/>
  <c r="F34044" i="10"/>
  <c r="F34045" i="10"/>
  <c r="F34046" i="10"/>
  <c r="F34047" i="10"/>
  <c r="F34048" i="10"/>
  <c r="F34049" i="10"/>
  <c r="F34050" i="10"/>
  <c r="F34051" i="10"/>
  <c r="F34052" i="10"/>
  <c r="F34053" i="10"/>
  <c r="F34054" i="10"/>
  <c r="F34055" i="10"/>
  <c r="F34056" i="10"/>
  <c r="F34057" i="10"/>
  <c r="F34058" i="10"/>
  <c r="F34059" i="10"/>
  <c r="F34060" i="10"/>
  <c r="F34061" i="10"/>
  <c r="F34062" i="10"/>
  <c r="F34063" i="10"/>
  <c r="F34064" i="10"/>
  <c r="F34065" i="10"/>
  <c r="F34066" i="10"/>
  <c r="F34067" i="10"/>
  <c r="F34068" i="10"/>
  <c r="F34069" i="10"/>
  <c r="F34070" i="10"/>
  <c r="F34071" i="10"/>
  <c r="F34072" i="10"/>
  <c r="F34073" i="10"/>
  <c r="F34074" i="10"/>
  <c r="F34075" i="10"/>
  <c r="F34076" i="10"/>
  <c r="F34077" i="10"/>
  <c r="F34078" i="10"/>
  <c r="F34079" i="10"/>
  <c r="F34080" i="10"/>
  <c r="F34081" i="10"/>
  <c r="F34082" i="10"/>
  <c r="F34083" i="10"/>
  <c r="F34084" i="10"/>
  <c r="F34085" i="10"/>
  <c r="F34086" i="10"/>
  <c r="F34087" i="10"/>
  <c r="F34088" i="10"/>
  <c r="F34089" i="10"/>
  <c r="F34090" i="10"/>
  <c r="F34091" i="10"/>
  <c r="F34092" i="10"/>
  <c r="F34093" i="10"/>
  <c r="F34094" i="10"/>
  <c r="F34095" i="10"/>
  <c r="F34096" i="10"/>
  <c r="F34097" i="10"/>
  <c r="F34098" i="10"/>
  <c r="F34099" i="10"/>
  <c r="F34100" i="10"/>
  <c r="F34101" i="10"/>
  <c r="F34102" i="10"/>
  <c r="F34103" i="10"/>
  <c r="F34104" i="10"/>
  <c r="F34105" i="10"/>
  <c r="F34106" i="10"/>
  <c r="F34107" i="10"/>
  <c r="F34108" i="10"/>
  <c r="F34109" i="10"/>
  <c r="F34110" i="10"/>
  <c r="F34111" i="10"/>
  <c r="F34112" i="10"/>
  <c r="F34113" i="10"/>
  <c r="F34114" i="10"/>
  <c r="F34115" i="10"/>
  <c r="F34116" i="10"/>
  <c r="F34117" i="10"/>
  <c r="F34118" i="10"/>
  <c r="F34119" i="10"/>
  <c r="F34120" i="10"/>
  <c r="F34121" i="10"/>
  <c r="F34122" i="10"/>
  <c r="F34123" i="10"/>
  <c r="F34124" i="10"/>
  <c r="F34125" i="10"/>
  <c r="F34126" i="10"/>
  <c r="F34127" i="10"/>
  <c r="F34128" i="10"/>
  <c r="F34129" i="10"/>
  <c r="F34130" i="10"/>
  <c r="F34131" i="10"/>
  <c r="F34132" i="10"/>
  <c r="F34133" i="10"/>
  <c r="F34134" i="10"/>
  <c r="F34135" i="10"/>
  <c r="F34136" i="10"/>
  <c r="F34137" i="10"/>
  <c r="F34138" i="10"/>
  <c r="F34139" i="10"/>
  <c r="F34140" i="10"/>
  <c r="F34141" i="10"/>
  <c r="F34142" i="10"/>
  <c r="F34143" i="10"/>
  <c r="F34144" i="10"/>
  <c r="F34145" i="10"/>
  <c r="F34146" i="10"/>
  <c r="F34147" i="10"/>
  <c r="F34148" i="10"/>
  <c r="F34149" i="10"/>
  <c r="F34150" i="10"/>
  <c r="F34151" i="10"/>
  <c r="F34152" i="10"/>
  <c r="F34153" i="10"/>
  <c r="F34154" i="10"/>
  <c r="F34155" i="10"/>
  <c r="F34156" i="10"/>
  <c r="F34157" i="10"/>
  <c r="F34158" i="10"/>
  <c r="F34159" i="10"/>
  <c r="F34160" i="10"/>
  <c r="F34161" i="10"/>
  <c r="F34162" i="10"/>
  <c r="F34163" i="10"/>
  <c r="F34164" i="10"/>
  <c r="F34165" i="10"/>
  <c r="F34166" i="10"/>
  <c r="F34167" i="10"/>
  <c r="F34168" i="10"/>
  <c r="F34169" i="10"/>
  <c r="F34170" i="10"/>
  <c r="F34171" i="10"/>
  <c r="F34172" i="10"/>
  <c r="F34173" i="10"/>
  <c r="F34174" i="10"/>
  <c r="F34175" i="10"/>
  <c r="F34176" i="10"/>
  <c r="F34177" i="10"/>
  <c r="F34178" i="10"/>
  <c r="F34179" i="10"/>
  <c r="F34180" i="10"/>
  <c r="F34181" i="10"/>
  <c r="F34182" i="10"/>
  <c r="F34183" i="10"/>
  <c r="F34184" i="10"/>
  <c r="F34185" i="10"/>
  <c r="F34186" i="10"/>
  <c r="F34187" i="10"/>
  <c r="F34188" i="10"/>
  <c r="F34189" i="10"/>
  <c r="F34190" i="10"/>
  <c r="F34191" i="10"/>
  <c r="F34192" i="10"/>
  <c r="F34193" i="10"/>
  <c r="F34194" i="10"/>
  <c r="F34195" i="10"/>
  <c r="F34196" i="10"/>
  <c r="F34197" i="10"/>
  <c r="F34198" i="10"/>
  <c r="F34199" i="10"/>
  <c r="F34200" i="10"/>
  <c r="F34201" i="10"/>
  <c r="F34202" i="10"/>
  <c r="F34203" i="10"/>
  <c r="F34204" i="10"/>
  <c r="F34205" i="10"/>
  <c r="F34206" i="10"/>
  <c r="F34207" i="10"/>
  <c r="F34208" i="10"/>
  <c r="F34209" i="10"/>
  <c r="F34210" i="10"/>
  <c r="F34211" i="10"/>
  <c r="F34212" i="10"/>
  <c r="F34213" i="10"/>
  <c r="F34214" i="10"/>
  <c r="F34215" i="10"/>
  <c r="F34216" i="10"/>
  <c r="F34217" i="10"/>
  <c r="F34218" i="10"/>
  <c r="F34219" i="10"/>
  <c r="F34220" i="10"/>
  <c r="F34221" i="10"/>
  <c r="F34222" i="10"/>
  <c r="F34223" i="10"/>
  <c r="F34224" i="10"/>
  <c r="F34225" i="10"/>
  <c r="F34226" i="10"/>
  <c r="F34227" i="10"/>
  <c r="F34228" i="10"/>
  <c r="F34229" i="10"/>
  <c r="F34230" i="10"/>
  <c r="F34231" i="10"/>
  <c r="F34232" i="10"/>
  <c r="F34233" i="10"/>
  <c r="F34234" i="10"/>
  <c r="F34235" i="10"/>
  <c r="F34236" i="10"/>
  <c r="F34237" i="10"/>
  <c r="F34238" i="10"/>
  <c r="F34239" i="10"/>
  <c r="F34240" i="10"/>
  <c r="F34241" i="10"/>
  <c r="F34242" i="10"/>
  <c r="F34243" i="10"/>
  <c r="F34244" i="10"/>
  <c r="F34245" i="10"/>
  <c r="F34246" i="10"/>
  <c r="F34247" i="10"/>
  <c r="F34248" i="10"/>
  <c r="F34249" i="10"/>
  <c r="F34250" i="10"/>
  <c r="F34251" i="10"/>
  <c r="F34252" i="10"/>
  <c r="F34253" i="10"/>
  <c r="F34254" i="10"/>
  <c r="F34255" i="10"/>
  <c r="F34256" i="10"/>
  <c r="F34257" i="10"/>
  <c r="F34258" i="10"/>
  <c r="F34259" i="10"/>
  <c r="F34260" i="10"/>
  <c r="F34261" i="10"/>
  <c r="F34262" i="10"/>
  <c r="F34263" i="10"/>
  <c r="F34264" i="10"/>
  <c r="F34265" i="10"/>
  <c r="F34266" i="10"/>
  <c r="F34267" i="10"/>
  <c r="F34268" i="10"/>
  <c r="F34269" i="10"/>
  <c r="F34270" i="10"/>
  <c r="F34271" i="10"/>
  <c r="F34272" i="10"/>
  <c r="F34273" i="10"/>
  <c r="F34274" i="10"/>
  <c r="F34275" i="10"/>
  <c r="F34276" i="10"/>
  <c r="F34277" i="10"/>
  <c r="F34278" i="10"/>
  <c r="F34279" i="10"/>
  <c r="F34280" i="10"/>
  <c r="F34281" i="10"/>
  <c r="F34282" i="10"/>
  <c r="F34283" i="10"/>
  <c r="F34284" i="10"/>
  <c r="F34285" i="10"/>
  <c r="F34286" i="10"/>
  <c r="F34287" i="10"/>
  <c r="F34288" i="10"/>
  <c r="F34289" i="10"/>
  <c r="F34290" i="10"/>
  <c r="F34291" i="10"/>
  <c r="F34292" i="10"/>
  <c r="F34293" i="10"/>
  <c r="F34294" i="10"/>
  <c r="F34295" i="10"/>
  <c r="F34296" i="10"/>
  <c r="F34297" i="10"/>
  <c r="F34298" i="10"/>
  <c r="F34299" i="10"/>
  <c r="F34300" i="10"/>
  <c r="F34301" i="10"/>
  <c r="F34302" i="10"/>
  <c r="F34303" i="10"/>
  <c r="F34304" i="10"/>
  <c r="F34305" i="10"/>
  <c r="F34306" i="10"/>
  <c r="F34307" i="10"/>
  <c r="F34308" i="10"/>
  <c r="F34309" i="10"/>
  <c r="F34310" i="10"/>
  <c r="F34311" i="10"/>
  <c r="F34312" i="10"/>
  <c r="F34313" i="10"/>
  <c r="F34314" i="10"/>
  <c r="F34315" i="10"/>
  <c r="F34316" i="10"/>
  <c r="F34317" i="10"/>
  <c r="F34318" i="10"/>
  <c r="F34319" i="10"/>
  <c r="F34320" i="10"/>
  <c r="F34321" i="10"/>
  <c r="F34322" i="10"/>
  <c r="F34323" i="10"/>
  <c r="F34324" i="10"/>
  <c r="F34325" i="10"/>
  <c r="F34326" i="10"/>
  <c r="F34327" i="10"/>
  <c r="F34328" i="10"/>
  <c r="F34329" i="10"/>
  <c r="F34330" i="10"/>
  <c r="F34331" i="10"/>
  <c r="F34332" i="10"/>
  <c r="F34333" i="10"/>
  <c r="F34334" i="10"/>
  <c r="F34335" i="10"/>
  <c r="F34336" i="10"/>
  <c r="F34337" i="10"/>
  <c r="F34338" i="10"/>
  <c r="F34339" i="10"/>
  <c r="F34340" i="10"/>
  <c r="F34341" i="10"/>
  <c r="F34342" i="10"/>
  <c r="F34343" i="10"/>
  <c r="F34344" i="10"/>
  <c r="F34345" i="10"/>
  <c r="F34346" i="10"/>
  <c r="F34347" i="10"/>
  <c r="F34348" i="10"/>
  <c r="F34349" i="10"/>
  <c r="F34350" i="10"/>
  <c r="F34351" i="10"/>
  <c r="F34352" i="10"/>
  <c r="F34353" i="10"/>
  <c r="F34354" i="10"/>
  <c r="F34355" i="10"/>
  <c r="F34356" i="10"/>
  <c r="F34357" i="10"/>
  <c r="F34358" i="10"/>
  <c r="F34359" i="10"/>
  <c r="F34360" i="10"/>
  <c r="F34361" i="10"/>
  <c r="F34362" i="10"/>
  <c r="F34363" i="10"/>
  <c r="F34364" i="10"/>
  <c r="F34365" i="10"/>
  <c r="F34366" i="10"/>
  <c r="F34367" i="10"/>
  <c r="F34368" i="10"/>
  <c r="F34369" i="10"/>
  <c r="F34370" i="10"/>
  <c r="F34371" i="10"/>
  <c r="F34372" i="10"/>
  <c r="F34373" i="10"/>
  <c r="F34374" i="10"/>
  <c r="F34375" i="10"/>
  <c r="F34376" i="10"/>
  <c r="F34377" i="10"/>
  <c r="F34378" i="10"/>
  <c r="F34379" i="10"/>
  <c r="F34380" i="10"/>
  <c r="F34381" i="10"/>
  <c r="F34382" i="10"/>
  <c r="F34383" i="10"/>
  <c r="F34384" i="10"/>
  <c r="F34385" i="10"/>
  <c r="F34386" i="10"/>
  <c r="F34387" i="10"/>
  <c r="F34388" i="10"/>
  <c r="F34389" i="10"/>
  <c r="F34390" i="10"/>
  <c r="F34391" i="10"/>
  <c r="F34392" i="10"/>
  <c r="F34393" i="10"/>
  <c r="F34394" i="10"/>
  <c r="F34395" i="10"/>
  <c r="F34396" i="10"/>
  <c r="F34397" i="10"/>
  <c r="F34398" i="10"/>
  <c r="F34399" i="10"/>
  <c r="F34400" i="10"/>
  <c r="F34401" i="10"/>
  <c r="F34402" i="10"/>
  <c r="F34403" i="10"/>
  <c r="F34404" i="10"/>
  <c r="F34405" i="10"/>
  <c r="F34406" i="10"/>
  <c r="F34407" i="10"/>
  <c r="F34408" i="10"/>
  <c r="F34409" i="10"/>
  <c r="F34410" i="10"/>
  <c r="F34411" i="10"/>
  <c r="F34412" i="10"/>
  <c r="F34413" i="10"/>
  <c r="F34414" i="10"/>
  <c r="F34415" i="10"/>
  <c r="F34416" i="10"/>
  <c r="F34417" i="10"/>
  <c r="F34418" i="10"/>
  <c r="F34419" i="10"/>
  <c r="F34420" i="10"/>
  <c r="F34421" i="10"/>
  <c r="F34422" i="10"/>
  <c r="F34423" i="10"/>
  <c r="F34424" i="10"/>
  <c r="F34425" i="10"/>
  <c r="F34426" i="10"/>
  <c r="F34427" i="10"/>
  <c r="F34428" i="10"/>
  <c r="F34429" i="10"/>
  <c r="F34430" i="10"/>
  <c r="F34431" i="10"/>
  <c r="F34432" i="10"/>
  <c r="F34433" i="10"/>
  <c r="F34434" i="10"/>
  <c r="F34435" i="10"/>
  <c r="F34436" i="10"/>
  <c r="F34437" i="10"/>
  <c r="F34438" i="10"/>
  <c r="F34439" i="10"/>
  <c r="F34440" i="10"/>
  <c r="F34441" i="10"/>
  <c r="F34442" i="10"/>
  <c r="F34443" i="10"/>
  <c r="F34444" i="10"/>
  <c r="F34445" i="10"/>
  <c r="F34446" i="10"/>
  <c r="F34447" i="10"/>
  <c r="F34448" i="10"/>
  <c r="F34449" i="10"/>
  <c r="F34450" i="10"/>
  <c r="F34451" i="10"/>
  <c r="F34452" i="10"/>
  <c r="F34453" i="10"/>
  <c r="F34454" i="10"/>
  <c r="F34455" i="10"/>
  <c r="F34456" i="10"/>
  <c r="F34457" i="10"/>
  <c r="F34458" i="10"/>
  <c r="F34459" i="10"/>
  <c r="F34460" i="10"/>
  <c r="F34461" i="10"/>
  <c r="F34462" i="10"/>
  <c r="F34463" i="10"/>
  <c r="F34464" i="10"/>
  <c r="F34465" i="10"/>
  <c r="F34466" i="10"/>
  <c r="F34467" i="10"/>
  <c r="F34468" i="10"/>
  <c r="F34469" i="10"/>
  <c r="F34470" i="10"/>
  <c r="F34471" i="10"/>
  <c r="F34472" i="10"/>
  <c r="F34473" i="10"/>
  <c r="F34474" i="10"/>
  <c r="F34475" i="10"/>
  <c r="F34476" i="10"/>
  <c r="F34477" i="10"/>
  <c r="F34478" i="10"/>
  <c r="F34479" i="10"/>
  <c r="F34480" i="10"/>
  <c r="F34481" i="10"/>
  <c r="F34482" i="10"/>
  <c r="F34483" i="10"/>
  <c r="F34484" i="10"/>
  <c r="F34485" i="10"/>
  <c r="F34486" i="10"/>
  <c r="F34487" i="10"/>
  <c r="F34488" i="10"/>
  <c r="F34489" i="10"/>
  <c r="F34490" i="10"/>
  <c r="F34491" i="10"/>
  <c r="F34492" i="10"/>
  <c r="F34493" i="10"/>
  <c r="F34494" i="10"/>
  <c r="F34495" i="10"/>
  <c r="F34496" i="10"/>
  <c r="F34497" i="10"/>
  <c r="F34498" i="10"/>
  <c r="F34499" i="10"/>
  <c r="F34500" i="10"/>
  <c r="F34501" i="10"/>
  <c r="F34502" i="10"/>
  <c r="F34503" i="10"/>
  <c r="F34504" i="10"/>
  <c r="F34505" i="10"/>
  <c r="F34506" i="10"/>
  <c r="F34507" i="10"/>
  <c r="F34508" i="10"/>
  <c r="F34509" i="10"/>
  <c r="F34510" i="10"/>
  <c r="F34511" i="10"/>
  <c r="F34512" i="10"/>
  <c r="F34513" i="10"/>
  <c r="F34514" i="10"/>
  <c r="F34515" i="10"/>
  <c r="F34516" i="10"/>
  <c r="F34517" i="10"/>
  <c r="F34518" i="10"/>
  <c r="F34519" i="10"/>
  <c r="F34520" i="10"/>
  <c r="F34521" i="10"/>
  <c r="F34522" i="10"/>
  <c r="F34523" i="10"/>
  <c r="F34524" i="10"/>
  <c r="F34525" i="10"/>
  <c r="F34526" i="10"/>
  <c r="F34527" i="10"/>
  <c r="F34528" i="10"/>
  <c r="F34529" i="10"/>
  <c r="F34530" i="10"/>
  <c r="F34531" i="10"/>
  <c r="F34532" i="10"/>
  <c r="F34533" i="10"/>
  <c r="F34534" i="10"/>
  <c r="F34535" i="10"/>
  <c r="F34536" i="10"/>
  <c r="F34537" i="10"/>
  <c r="F34538" i="10"/>
  <c r="F34539" i="10"/>
  <c r="F34540" i="10"/>
  <c r="F34541" i="10"/>
  <c r="F34542" i="10"/>
  <c r="F34543" i="10"/>
  <c r="F34544" i="10"/>
  <c r="F34545" i="10"/>
  <c r="F34546" i="10"/>
  <c r="F34547" i="10"/>
  <c r="F34548" i="10"/>
  <c r="F34549" i="10"/>
  <c r="F34550" i="10"/>
  <c r="F34551" i="10"/>
  <c r="F34552" i="10"/>
  <c r="F34553" i="10"/>
  <c r="F34554" i="10"/>
  <c r="F34555" i="10"/>
  <c r="F34556" i="10"/>
  <c r="F34557" i="10"/>
  <c r="F34558" i="10"/>
  <c r="F34559" i="10"/>
  <c r="F34560" i="10"/>
  <c r="F34561" i="10"/>
  <c r="F34562" i="10"/>
  <c r="F34563" i="10"/>
  <c r="F34564" i="10"/>
  <c r="F34565" i="10"/>
  <c r="F34566" i="10"/>
  <c r="F34567" i="10"/>
  <c r="F34568" i="10"/>
  <c r="F34569" i="10"/>
  <c r="F34570" i="10"/>
  <c r="F34571" i="10"/>
  <c r="F34572" i="10"/>
  <c r="F34573" i="10"/>
  <c r="F34574" i="10"/>
  <c r="F34575" i="10"/>
  <c r="F34576" i="10"/>
  <c r="F34577" i="10"/>
  <c r="F34578" i="10"/>
  <c r="F34579" i="10"/>
  <c r="F34580" i="10"/>
  <c r="F34581" i="10"/>
  <c r="F34582" i="10"/>
  <c r="F34583" i="10"/>
  <c r="F34584" i="10"/>
  <c r="F34585" i="10"/>
  <c r="F34586" i="10"/>
  <c r="F34587" i="10"/>
  <c r="F34588" i="10"/>
  <c r="F34589" i="10"/>
  <c r="F34590" i="10"/>
  <c r="F34591" i="10"/>
  <c r="F34592" i="10"/>
  <c r="F34593" i="10"/>
  <c r="F34594" i="10"/>
  <c r="F34595" i="10"/>
  <c r="F34596" i="10"/>
  <c r="F34597" i="10"/>
  <c r="F34598" i="10"/>
  <c r="F34599" i="10"/>
  <c r="F34600" i="10"/>
  <c r="F34601" i="10"/>
  <c r="F34602" i="10"/>
  <c r="F34603" i="10"/>
  <c r="F34604" i="10"/>
  <c r="F34605" i="10"/>
  <c r="F34606" i="10"/>
  <c r="F34607" i="10"/>
  <c r="F34608" i="10"/>
  <c r="F34609" i="10"/>
  <c r="F34610" i="10"/>
  <c r="F34611" i="10"/>
  <c r="F34612" i="10"/>
  <c r="F34613" i="10"/>
  <c r="F34614" i="10"/>
  <c r="F34615" i="10"/>
  <c r="F34616" i="10"/>
  <c r="F34617" i="10"/>
  <c r="F34618" i="10"/>
  <c r="F34619" i="10"/>
  <c r="F34620" i="10"/>
  <c r="F34621" i="10"/>
  <c r="F34622" i="10"/>
  <c r="F34623" i="10"/>
  <c r="F34624" i="10"/>
  <c r="F34625" i="10"/>
  <c r="F34626" i="10"/>
  <c r="F34627" i="10"/>
  <c r="F34628" i="10"/>
  <c r="F34629" i="10"/>
  <c r="F34630" i="10"/>
  <c r="F34631" i="10"/>
  <c r="F34632" i="10"/>
  <c r="F34633" i="10"/>
  <c r="F34634" i="10"/>
  <c r="F34635" i="10"/>
  <c r="F34636" i="10"/>
  <c r="F34637" i="10"/>
  <c r="F34638" i="10"/>
  <c r="F34639" i="10"/>
  <c r="F34640" i="10"/>
  <c r="F34641" i="10"/>
  <c r="F34642" i="10"/>
  <c r="F34643" i="10"/>
  <c r="F34644" i="10"/>
  <c r="F34645" i="10"/>
  <c r="F34646" i="10"/>
  <c r="F34647" i="10"/>
  <c r="F34648" i="10"/>
  <c r="F34649" i="10"/>
  <c r="F34650" i="10"/>
  <c r="F34651" i="10"/>
  <c r="F34652" i="10"/>
  <c r="F34653" i="10"/>
  <c r="F34654" i="10"/>
  <c r="F34655" i="10"/>
  <c r="F34656" i="10"/>
  <c r="F34657" i="10"/>
  <c r="F34658" i="10"/>
  <c r="F34659" i="10"/>
  <c r="F34660" i="10"/>
  <c r="F34661" i="10"/>
  <c r="F34662" i="10"/>
  <c r="F34663" i="10"/>
  <c r="F34664" i="10"/>
  <c r="F34665" i="10"/>
  <c r="F34666" i="10"/>
  <c r="F34667" i="10"/>
  <c r="F34668" i="10"/>
  <c r="F34669" i="10"/>
  <c r="F34670" i="10"/>
  <c r="F34671" i="10"/>
  <c r="F34672" i="10"/>
  <c r="F34673" i="10"/>
  <c r="F34674" i="10"/>
  <c r="F34675" i="10"/>
  <c r="F34676" i="10"/>
  <c r="F34677" i="10"/>
  <c r="F34678" i="10"/>
  <c r="F34679" i="10"/>
  <c r="F34680" i="10"/>
  <c r="F34681" i="10"/>
  <c r="F34682" i="10"/>
  <c r="F34683" i="10"/>
  <c r="F34684" i="10"/>
  <c r="F34685" i="10"/>
  <c r="F34686" i="10"/>
  <c r="F34687" i="10"/>
  <c r="F34688" i="10"/>
  <c r="F34689" i="10"/>
  <c r="F34690" i="10"/>
  <c r="F34691" i="10"/>
  <c r="F34692" i="10"/>
  <c r="F34693" i="10"/>
  <c r="F34694" i="10"/>
  <c r="F34695" i="10"/>
  <c r="F34696" i="10"/>
  <c r="F34697" i="10"/>
  <c r="F34698" i="10"/>
  <c r="F34699" i="10"/>
  <c r="F34700" i="10"/>
  <c r="F34701" i="10"/>
  <c r="F34702" i="10"/>
  <c r="F34703" i="10"/>
  <c r="F34704" i="10"/>
  <c r="F34705" i="10"/>
  <c r="F34706" i="10"/>
  <c r="F34707" i="10"/>
  <c r="F34708" i="10"/>
  <c r="F34709" i="10"/>
  <c r="F34710" i="10"/>
  <c r="F34711" i="10"/>
  <c r="F34712" i="10"/>
  <c r="F34713" i="10"/>
  <c r="F34714" i="10"/>
  <c r="F34715" i="10"/>
  <c r="F34716" i="10"/>
  <c r="F34717" i="10"/>
  <c r="F34718" i="10"/>
  <c r="F34719" i="10"/>
  <c r="F34720" i="10"/>
  <c r="F34721" i="10"/>
  <c r="F34722" i="10"/>
  <c r="F34723" i="10"/>
  <c r="F34724" i="10"/>
  <c r="F34725" i="10"/>
  <c r="F34726" i="10"/>
  <c r="F34727" i="10"/>
  <c r="F34728" i="10"/>
  <c r="F34729" i="10"/>
  <c r="F34730" i="10"/>
  <c r="F34731" i="10"/>
  <c r="F34732" i="10"/>
  <c r="F34733" i="10"/>
  <c r="F34734" i="10"/>
  <c r="F34735" i="10"/>
  <c r="F34736" i="10"/>
  <c r="F34737" i="10"/>
  <c r="F34738" i="10"/>
  <c r="F34739" i="10"/>
  <c r="F34740" i="10"/>
  <c r="F34741" i="10"/>
  <c r="F34742" i="10"/>
  <c r="F34743" i="10"/>
  <c r="F34744" i="10"/>
  <c r="F34745" i="10"/>
  <c r="F34746" i="10"/>
  <c r="F34747" i="10"/>
  <c r="F34748" i="10"/>
  <c r="F34749" i="10"/>
  <c r="F34750" i="10"/>
  <c r="F34751" i="10"/>
  <c r="F34752" i="10"/>
  <c r="F34753" i="10"/>
  <c r="F34754" i="10"/>
  <c r="F34755" i="10"/>
  <c r="F34756" i="10"/>
  <c r="F34757" i="10"/>
  <c r="F34758" i="10"/>
  <c r="F34759" i="10"/>
  <c r="F34760" i="10"/>
  <c r="F34761" i="10"/>
  <c r="F34762" i="10"/>
  <c r="F34763" i="10"/>
  <c r="F34764" i="10"/>
  <c r="F34765" i="10"/>
  <c r="F34766" i="10"/>
  <c r="F34767" i="10"/>
  <c r="F34768" i="10"/>
  <c r="F34769" i="10"/>
  <c r="F34770" i="10"/>
  <c r="F34771" i="10"/>
  <c r="F34772" i="10"/>
  <c r="F34773" i="10"/>
  <c r="F34774" i="10"/>
  <c r="F34775" i="10"/>
  <c r="F34776" i="10"/>
  <c r="F34777" i="10"/>
  <c r="F34778" i="10"/>
  <c r="F34779" i="10"/>
  <c r="F34780" i="10"/>
  <c r="F34781" i="10"/>
  <c r="F34782" i="10"/>
  <c r="F34783" i="10"/>
  <c r="F34784" i="10"/>
  <c r="F34785" i="10"/>
  <c r="F34786" i="10"/>
  <c r="F34787" i="10"/>
  <c r="F34788" i="10"/>
  <c r="F34789" i="10"/>
  <c r="F34790" i="10"/>
  <c r="F34791" i="10"/>
  <c r="F34792" i="10"/>
  <c r="F34793" i="10"/>
  <c r="F34794" i="10"/>
  <c r="F34795" i="10"/>
  <c r="F34796" i="10"/>
  <c r="F34797" i="10"/>
  <c r="F34798" i="10"/>
  <c r="F34799" i="10"/>
  <c r="F34800" i="10"/>
  <c r="F34801" i="10"/>
  <c r="F34802" i="10"/>
  <c r="F34803" i="10"/>
  <c r="F34804" i="10"/>
  <c r="F34805" i="10"/>
  <c r="F34806" i="10"/>
  <c r="F34807" i="10"/>
  <c r="F34808" i="10"/>
  <c r="F34809" i="10"/>
  <c r="F34810" i="10"/>
  <c r="F34811" i="10"/>
  <c r="F34812" i="10"/>
  <c r="F34813" i="10"/>
  <c r="F34814" i="10"/>
  <c r="F34815" i="10"/>
  <c r="F34816" i="10"/>
  <c r="F34817" i="10"/>
  <c r="F34818" i="10"/>
  <c r="F34819" i="10"/>
  <c r="F34820" i="10"/>
  <c r="F34821" i="10"/>
  <c r="F34822" i="10"/>
  <c r="F34823" i="10"/>
  <c r="F34824" i="10"/>
  <c r="F34825" i="10"/>
  <c r="F34826" i="10"/>
  <c r="F34827" i="10"/>
  <c r="F34828" i="10"/>
  <c r="F34829" i="10"/>
  <c r="F34830" i="10"/>
  <c r="F34831" i="10"/>
  <c r="F34832" i="10"/>
  <c r="F34833" i="10"/>
  <c r="F34834" i="10"/>
  <c r="F34835" i="10"/>
  <c r="F34836" i="10"/>
  <c r="F34837" i="10"/>
  <c r="F34838" i="10"/>
  <c r="F34839" i="10"/>
  <c r="F34840" i="10"/>
  <c r="F34841" i="10"/>
  <c r="F34842" i="10"/>
  <c r="F34843" i="10"/>
  <c r="F34844" i="10"/>
  <c r="F34845" i="10"/>
  <c r="F34846" i="10"/>
  <c r="F34847" i="10"/>
  <c r="F34848" i="10"/>
  <c r="F34849" i="10"/>
  <c r="F34850" i="10"/>
  <c r="F34851" i="10"/>
  <c r="F34852" i="10"/>
  <c r="F34853" i="10"/>
  <c r="F34854" i="10"/>
  <c r="F34855" i="10"/>
  <c r="F34856" i="10"/>
  <c r="F34857" i="10"/>
  <c r="F34858" i="10"/>
  <c r="F34859" i="10"/>
  <c r="F34860" i="10"/>
  <c r="F34861" i="10"/>
  <c r="F34862" i="10"/>
  <c r="F34863" i="10"/>
  <c r="F34864" i="10"/>
  <c r="F34865" i="10"/>
  <c r="F34866" i="10"/>
  <c r="F34867" i="10"/>
  <c r="F34868" i="10"/>
  <c r="F34869" i="10"/>
  <c r="F34870" i="10"/>
  <c r="F34871" i="10"/>
  <c r="F34872" i="10"/>
  <c r="F34873" i="10"/>
  <c r="F34874" i="10"/>
  <c r="F34875" i="10"/>
  <c r="F34876" i="10"/>
  <c r="F34877" i="10"/>
  <c r="F34878" i="10"/>
  <c r="F34879" i="10"/>
  <c r="F34880" i="10"/>
  <c r="F34881" i="10"/>
  <c r="F34882" i="10"/>
  <c r="F34883" i="10"/>
  <c r="F34884" i="10"/>
  <c r="F34885" i="10"/>
  <c r="F34886" i="10"/>
  <c r="F34887" i="10"/>
  <c r="F34888" i="10"/>
  <c r="F34889" i="10"/>
  <c r="F34890" i="10"/>
  <c r="F34891" i="10"/>
  <c r="F34892" i="10"/>
  <c r="F34893" i="10"/>
  <c r="F34894" i="10"/>
  <c r="F34895" i="10"/>
  <c r="F34896" i="10"/>
  <c r="F34897" i="10"/>
  <c r="F34898" i="10"/>
  <c r="F34899" i="10"/>
  <c r="F34900" i="10"/>
  <c r="F34901" i="10"/>
  <c r="F34902" i="10"/>
  <c r="F34903" i="10"/>
  <c r="F34904" i="10"/>
  <c r="F34905" i="10"/>
  <c r="F34906" i="10"/>
  <c r="F34907" i="10"/>
  <c r="F34908" i="10"/>
  <c r="F34909" i="10"/>
  <c r="F34910" i="10"/>
  <c r="F34911" i="10"/>
  <c r="F34912" i="10"/>
  <c r="F34913" i="10"/>
  <c r="F34914" i="10"/>
  <c r="F34915" i="10"/>
  <c r="F34916" i="10"/>
  <c r="F34917" i="10"/>
  <c r="F34918" i="10"/>
  <c r="F34919" i="10"/>
  <c r="F34920" i="10"/>
  <c r="F34921" i="10"/>
  <c r="F34922" i="10"/>
  <c r="F34923" i="10"/>
  <c r="F34924" i="10"/>
  <c r="F34925" i="10"/>
  <c r="F34926" i="10"/>
  <c r="F34927" i="10"/>
  <c r="F34928" i="10"/>
  <c r="F34929" i="10"/>
  <c r="F34930" i="10"/>
  <c r="F34931" i="10"/>
  <c r="F34932" i="10"/>
  <c r="F34933" i="10"/>
  <c r="F34934" i="10"/>
  <c r="F34935" i="10"/>
  <c r="F34936" i="10"/>
  <c r="F34937" i="10"/>
  <c r="F34938" i="10"/>
  <c r="F34939" i="10"/>
  <c r="F34940" i="10"/>
  <c r="F34941" i="10"/>
  <c r="F34942" i="10"/>
  <c r="F34943" i="10"/>
  <c r="F34944" i="10"/>
  <c r="F34945" i="10"/>
  <c r="F34946" i="10"/>
  <c r="F34947" i="10"/>
  <c r="F34948" i="10"/>
  <c r="F34949" i="10"/>
  <c r="F34950" i="10"/>
  <c r="F34951" i="10"/>
  <c r="F34952" i="10"/>
  <c r="F34953" i="10"/>
  <c r="F34954" i="10"/>
  <c r="F34955" i="10"/>
  <c r="F34956" i="10"/>
  <c r="F34957" i="10"/>
  <c r="F34958" i="10"/>
  <c r="F34959" i="10"/>
  <c r="F34960" i="10"/>
  <c r="F34961" i="10"/>
  <c r="F34962" i="10"/>
  <c r="F34963" i="10"/>
  <c r="F34964" i="10"/>
  <c r="F34965" i="10"/>
  <c r="F34966" i="10"/>
  <c r="F34967" i="10"/>
  <c r="F34968" i="10"/>
  <c r="F34969" i="10"/>
  <c r="F34970" i="10"/>
  <c r="F34971" i="10"/>
  <c r="F34972" i="10"/>
  <c r="F34973" i="10"/>
  <c r="F34974" i="10"/>
  <c r="F34975" i="10"/>
  <c r="F34976" i="10"/>
  <c r="F34977" i="10"/>
  <c r="F34978" i="10"/>
  <c r="F34979" i="10"/>
  <c r="F34980" i="10"/>
  <c r="F34981" i="10"/>
  <c r="F34982" i="10"/>
  <c r="F34983" i="10"/>
  <c r="F34984" i="10"/>
  <c r="F34985" i="10"/>
  <c r="F34986" i="10"/>
  <c r="F34987" i="10"/>
  <c r="F34988" i="10"/>
  <c r="F34989" i="10"/>
  <c r="F34990" i="10"/>
  <c r="F34991" i="10"/>
  <c r="F34992" i="10"/>
  <c r="F34993" i="10"/>
  <c r="F34994" i="10"/>
  <c r="F34995" i="10"/>
  <c r="F34996" i="10"/>
  <c r="F34997" i="10"/>
  <c r="F34998" i="10"/>
  <c r="F34999" i="10"/>
  <c r="F35000" i="10"/>
  <c r="F35001" i="10"/>
  <c r="F35002" i="10"/>
  <c r="F35003" i="10"/>
  <c r="F35004" i="10"/>
  <c r="F35005" i="10"/>
  <c r="F35006" i="10"/>
  <c r="F35007" i="10"/>
  <c r="F35008" i="10"/>
  <c r="F35009" i="10"/>
  <c r="F35010" i="10"/>
  <c r="F35011" i="10"/>
  <c r="F35012" i="10"/>
  <c r="F35013" i="10"/>
  <c r="F35014" i="10"/>
  <c r="F35015" i="10"/>
  <c r="F35016" i="10"/>
  <c r="F35017" i="10"/>
  <c r="F35018" i="10"/>
  <c r="F35019" i="10"/>
  <c r="F35020" i="10"/>
  <c r="F35021" i="10"/>
  <c r="F35022" i="10"/>
  <c r="F35023" i="10"/>
  <c r="F35024" i="10"/>
  <c r="F35025" i="10"/>
  <c r="F35026" i="10"/>
  <c r="F35027" i="10"/>
  <c r="F35028" i="10"/>
  <c r="F35029" i="10"/>
  <c r="F35030" i="10"/>
  <c r="F35031" i="10"/>
  <c r="F35032" i="10"/>
  <c r="F35033" i="10"/>
  <c r="F35034" i="10"/>
  <c r="F35035" i="10"/>
  <c r="F35036" i="10"/>
  <c r="F35037" i="10"/>
  <c r="F35038" i="10"/>
  <c r="F35039" i="10"/>
  <c r="F35040" i="10"/>
  <c r="F35041" i="10"/>
  <c r="F35042" i="10"/>
  <c r="F35043" i="10"/>
  <c r="F35044" i="10"/>
  <c r="F35045" i="10"/>
  <c r="F35046" i="10"/>
  <c r="F35047" i="10"/>
  <c r="F35048" i="10"/>
  <c r="F35049" i="10"/>
  <c r="F35050" i="10"/>
  <c r="F35051" i="10"/>
  <c r="F35052" i="10"/>
  <c r="F35053" i="10"/>
  <c r="F35054" i="10"/>
  <c r="F35055" i="10"/>
  <c r="F35056" i="10"/>
  <c r="F35057" i="10"/>
  <c r="F35058" i="10"/>
  <c r="F35059" i="10"/>
  <c r="F35060" i="10"/>
  <c r="F35061" i="10"/>
  <c r="F35062" i="10"/>
  <c r="F35063" i="10"/>
  <c r="F35064" i="10"/>
  <c r="F35065" i="10"/>
  <c r="F35066" i="10"/>
  <c r="F35067" i="10"/>
  <c r="F35068" i="10"/>
  <c r="F35069" i="10"/>
  <c r="F35070" i="10"/>
  <c r="F35071" i="10"/>
  <c r="F35072" i="10"/>
  <c r="F35073" i="10"/>
  <c r="F35074" i="10"/>
  <c r="F35075" i="10"/>
  <c r="F35076" i="10"/>
  <c r="F35077" i="10"/>
  <c r="F35078" i="10"/>
  <c r="F35079" i="10"/>
  <c r="F35080" i="10"/>
  <c r="F35081" i="10"/>
  <c r="F35082" i="10"/>
  <c r="F35083" i="10"/>
  <c r="F35084" i="10"/>
  <c r="F35085" i="10"/>
  <c r="F35086" i="10"/>
  <c r="F35087" i="10"/>
  <c r="F35088" i="10"/>
  <c r="F35089" i="10"/>
  <c r="F35090" i="10"/>
  <c r="F35091" i="10"/>
  <c r="F35092" i="10"/>
  <c r="F35093" i="10"/>
  <c r="F35094" i="10"/>
  <c r="F35095" i="10"/>
  <c r="F35096" i="10"/>
  <c r="F35097" i="10"/>
  <c r="F35098" i="10"/>
  <c r="F35099" i="10"/>
  <c r="F35100" i="10"/>
  <c r="F35101" i="10"/>
  <c r="F35102" i="10"/>
  <c r="F35103" i="10"/>
  <c r="F35104" i="10"/>
  <c r="F35105" i="10"/>
  <c r="F35106" i="10"/>
  <c r="F35107" i="10"/>
  <c r="F35108" i="10"/>
  <c r="F35109" i="10"/>
  <c r="F35110" i="10"/>
  <c r="F35111" i="10"/>
  <c r="F35112" i="10"/>
  <c r="F35113" i="10"/>
  <c r="F35114" i="10"/>
  <c r="F35115" i="10"/>
  <c r="F35116" i="10"/>
  <c r="F35117" i="10"/>
  <c r="F35118" i="10"/>
  <c r="F35119" i="10"/>
  <c r="F35120" i="10"/>
  <c r="F35121" i="10"/>
  <c r="F35122" i="10"/>
  <c r="F35123" i="10"/>
  <c r="F35124" i="10"/>
  <c r="F35125" i="10"/>
  <c r="F35126" i="10"/>
  <c r="F35127" i="10"/>
  <c r="F35128" i="10"/>
  <c r="F35129" i="10"/>
  <c r="F35130" i="10"/>
  <c r="F35131" i="10"/>
  <c r="F35132" i="10"/>
  <c r="F35133" i="10"/>
  <c r="F35134" i="10"/>
  <c r="F35135" i="10"/>
  <c r="F35136" i="10"/>
  <c r="F35137" i="10"/>
  <c r="F35138" i="10"/>
  <c r="F35139" i="10"/>
  <c r="F35140" i="10"/>
  <c r="F35141" i="10"/>
  <c r="F35142" i="10"/>
  <c r="F35143" i="10"/>
  <c r="F35144" i="10"/>
  <c r="F35145" i="10"/>
  <c r="F35146" i="10"/>
  <c r="F35147" i="10"/>
  <c r="F35148" i="10"/>
  <c r="F35149" i="10"/>
  <c r="F35150" i="10"/>
  <c r="F35151" i="10"/>
  <c r="F35152" i="10"/>
  <c r="F35153" i="10"/>
  <c r="F35154" i="10"/>
  <c r="F35155" i="10"/>
  <c r="F35156" i="10"/>
  <c r="F35157" i="10"/>
  <c r="F35158" i="10"/>
  <c r="F35159" i="10"/>
  <c r="F35160" i="10"/>
  <c r="F35161" i="10"/>
  <c r="F35162" i="10"/>
  <c r="F35163" i="10"/>
  <c r="F35164" i="10"/>
  <c r="F35165" i="10"/>
  <c r="F35166" i="10"/>
  <c r="F35167" i="10"/>
  <c r="F35168" i="10"/>
  <c r="F35169" i="10"/>
  <c r="F35170" i="10"/>
  <c r="F35171" i="10"/>
  <c r="F35172" i="10"/>
  <c r="F35173" i="10"/>
  <c r="F35174" i="10"/>
  <c r="F35175" i="10"/>
  <c r="F35176" i="10"/>
  <c r="F35177" i="10"/>
  <c r="F35178" i="10"/>
  <c r="F35179" i="10"/>
  <c r="F35180" i="10"/>
  <c r="F35181" i="10"/>
  <c r="F35182" i="10"/>
  <c r="F35183" i="10"/>
  <c r="F35184" i="10"/>
  <c r="F35185" i="10"/>
  <c r="F35186" i="10"/>
  <c r="F35187" i="10"/>
  <c r="F35188" i="10"/>
  <c r="F35189" i="10"/>
  <c r="F35190" i="10"/>
  <c r="F35191" i="10"/>
  <c r="F35192" i="10"/>
  <c r="F35193" i="10"/>
  <c r="F35194" i="10"/>
  <c r="F35195" i="10"/>
  <c r="F35196" i="10"/>
  <c r="F35197" i="10"/>
  <c r="F35198" i="10"/>
  <c r="F35199" i="10"/>
  <c r="F35200" i="10"/>
  <c r="F35201" i="10"/>
  <c r="F35202" i="10"/>
  <c r="F35203" i="10"/>
  <c r="F35204" i="10"/>
  <c r="F35205" i="10"/>
  <c r="F35206" i="10"/>
  <c r="F35207" i="10"/>
  <c r="F35208" i="10"/>
  <c r="F35209" i="10"/>
  <c r="F35210" i="10"/>
  <c r="F35211" i="10"/>
  <c r="F35212" i="10"/>
  <c r="F35213" i="10"/>
  <c r="F35214" i="10"/>
  <c r="F35215" i="10"/>
  <c r="F35216" i="10"/>
  <c r="F35217" i="10"/>
  <c r="F35218" i="10"/>
  <c r="F35219" i="10"/>
  <c r="F35220" i="10"/>
  <c r="F35221" i="10"/>
  <c r="F35222" i="10"/>
  <c r="F35223" i="10"/>
  <c r="F35224" i="10"/>
  <c r="F35225" i="10"/>
  <c r="F35226" i="10"/>
  <c r="F35227" i="10"/>
  <c r="F35228" i="10"/>
  <c r="F35229" i="10"/>
  <c r="F35230" i="10"/>
  <c r="F35231" i="10"/>
  <c r="F35232" i="10"/>
  <c r="F35233" i="10"/>
  <c r="F35234" i="10"/>
  <c r="F35235" i="10"/>
  <c r="F35236" i="10"/>
  <c r="F35237" i="10"/>
  <c r="F35238" i="10"/>
  <c r="F35239" i="10"/>
  <c r="F35240" i="10"/>
  <c r="F35241" i="10"/>
  <c r="F35242" i="10"/>
  <c r="F35243" i="10"/>
  <c r="F35244" i="10"/>
  <c r="F35245" i="10"/>
  <c r="F35246" i="10"/>
  <c r="F35247" i="10"/>
  <c r="F35248" i="10"/>
  <c r="F35249" i="10"/>
  <c r="F35250" i="10"/>
  <c r="F35251" i="10"/>
  <c r="F35252" i="10"/>
  <c r="F35253" i="10"/>
  <c r="F35254" i="10"/>
  <c r="F35255" i="10"/>
  <c r="F35256" i="10"/>
  <c r="F35257" i="10"/>
  <c r="F35258" i="10"/>
  <c r="F35259" i="10"/>
  <c r="F35260" i="10"/>
  <c r="F35261" i="10"/>
  <c r="F35262" i="10"/>
  <c r="F35263" i="10"/>
  <c r="F35264" i="10"/>
  <c r="F35265" i="10"/>
  <c r="F35266" i="10"/>
  <c r="F35267" i="10"/>
  <c r="F35268" i="10"/>
  <c r="F35269" i="10"/>
  <c r="F35270" i="10"/>
  <c r="F35271" i="10"/>
  <c r="F35272" i="10"/>
  <c r="F35273" i="10"/>
  <c r="F35274" i="10"/>
  <c r="F35275" i="10"/>
  <c r="F35276" i="10"/>
  <c r="F35277" i="10"/>
  <c r="F35278" i="10"/>
  <c r="F35279" i="10"/>
  <c r="F35280" i="10"/>
  <c r="F35281" i="10"/>
  <c r="F35282" i="10"/>
  <c r="F35283" i="10"/>
  <c r="F35284" i="10"/>
  <c r="F35285" i="10"/>
  <c r="F35286" i="10"/>
  <c r="F35287" i="10"/>
  <c r="F35288" i="10"/>
  <c r="F35289" i="10"/>
  <c r="F35290" i="10"/>
  <c r="F35291" i="10"/>
  <c r="F35292" i="10"/>
  <c r="F35293" i="10"/>
  <c r="F35294" i="10"/>
  <c r="F35295" i="10"/>
  <c r="F35296" i="10"/>
  <c r="F35297" i="10"/>
  <c r="F35298" i="10"/>
  <c r="F35299" i="10"/>
  <c r="F35300" i="10"/>
  <c r="F35301" i="10"/>
  <c r="F35302" i="10"/>
  <c r="F35303" i="10"/>
  <c r="F35304" i="10"/>
  <c r="F35305" i="10"/>
  <c r="F35306" i="10"/>
  <c r="F35307" i="10"/>
  <c r="F35308" i="10"/>
  <c r="F35309" i="10"/>
  <c r="F35310" i="10"/>
  <c r="F35311" i="10"/>
  <c r="F35312" i="10"/>
  <c r="F35313" i="10"/>
  <c r="F35314" i="10"/>
  <c r="F35315" i="10"/>
  <c r="F35316" i="10"/>
  <c r="F35317" i="10"/>
  <c r="F35318" i="10"/>
  <c r="F35319" i="10"/>
  <c r="F35320" i="10"/>
  <c r="F35321" i="10"/>
  <c r="F35322" i="10"/>
  <c r="F35323" i="10"/>
  <c r="F35324" i="10"/>
  <c r="F35325" i="10"/>
  <c r="F35326" i="10"/>
  <c r="F35327" i="10"/>
  <c r="F35328" i="10"/>
  <c r="F35329" i="10"/>
  <c r="F35330" i="10"/>
  <c r="F35331" i="10"/>
  <c r="F35332" i="10"/>
  <c r="F35333" i="10"/>
  <c r="F35334" i="10"/>
  <c r="F35335" i="10"/>
  <c r="F35336" i="10"/>
  <c r="F35337" i="10"/>
  <c r="F35338" i="10"/>
  <c r="F35339" i="10"/>
  <c r="F35340" i="10"/>
  <c r="F35341" i="10"/>
  <c r="F35342" i="10"/>
  <c r="F35343" i="10"/>
  <c r="F35344" i="10"/>
  <c r="F35345" i="10"/>
  <c r="F35346" i="10"/>
  <c r="F35347" i="10"/>
  <c r="F35348" i="10"/>
  <c r="F35349" i="10"/>
  <c r="F35350" i="10"/>
  <c r="F35351" i="10"/>
  <c r="F35352" i="10"/>
  <c r="F35353" i="10"/>
  <c r="F35354" i="10"/>
  <c r="F35355" i="10"/>
  <c r="F35356" i="10"/>
  <c r="F35357" i="10"/>
  <c r="F35358" i="10"/>
  <c r="F35359" i="10"/>
  <c r="F35360" i="10"/>
  <c r="F35361" i="10"/>
  <c r="F35362" i="10"/>
  <c r="F35363" i="10"/>
  <c r="F35364" i="10"/>
  <c r="F35365" i="10"/>
  <c r="F35366" i="10"/>
  <c r="F35367" i="10"/>
  <c r="F35368" i="10"/>
  <c r="F35369" i="10"/>
  <c r="F35370" i="10"/>
  <c r="F35371" i="10"/>
  <c r="F35372" i="10"/>
  <c r="F35373" i="10"/>
  <c r="F35374" i="10"/>
  <c r="F35375" i="10"/>
  <c r="F35376" i="10"/>
  <c r="F35377" i="10"/>
  <c r="F35378" i="10"/>
  <c r="F35379" i="10"/>
  <c r="F35380" i="10"/>
  <c r="F35381" i="10"/>
  <c r="F35382" i="10"/>
  <c r="F35383" i="10"/>
  <c r="F35384" i="10"/>
  <c r="F35385" i="10"/>
  <c r="F35386" i="10"/>
  <c r="F35387" i="10"/>
  <c r="F35388" i="10"/>
  <c r="F35389" i="10"/>
  <c r="F35390" i="10"/>
  <c r="F35391" i="10"/>
  <c r="F35392" i="10"/>
  <c r="F35393" i="10"/>
  <c r="F35394" i="10"/>
  <c r="F35395" i="10"/>
  <c r="F35396" i="10"/>
  <c r="F35397" i="10"/>
  <c r="F35398" i="10"/>
  <c r="F35399" i="10"/>
  <c r="F35400" i="10"/>
  <c r="F35401" i="10"/>
  <c r="F35402" i="10"/>
  <c r="F35403" i="10"/>
  <c r="F35404" i="10"/>
  <c r="F35405" i="10"/>
  <c r="F35406" i="10"/>
  <c r="F35407" i="10"/>
  <c r="F35408" i="10"/>
  <c r="F35409" i="10"/>
  <c r="F35410" i="10"/>
  <c r="F35411" i="10"/>
  <c r="F35412" i="10"/>
  <c r="F35413" i="10"/>
  <c r="F35414" i="10"/>
  <c r="F35415" i="10"/>
  <c r="F35416" i="10"/>
  <c r="F35417" i="10"/>
  <c r="F35418" i="10"/>
  <c r="F35419" i="10"/>
  <c r="F35420" i="10"/>
  <c r="F35421" i="10"/>
  <c r="F35422" i="10"/>
  <c r="F35423" i="10"/>
  <c r="F35424" i="10"/>
  <c r="F35425" i="10"/>
  <c r="F35426" i="10"/>
  <c r="F35427" i="10"/>
  <c r="F35428" i="10"/>
  <c r="F35429" i="10"/>
  <c r="F35430" i="10"/>
  <c r="F35431" i="10"/>
  <c r="F35432" i="10"/>
  <c r="F35433" i="10"/>
  <c r="F35434" i="10"/>
  <c r="F35435" i="10"/>
  <c r="F35436" i="10"/>
  <c r="F35437" i="10"/>
  <c r="F35438" i="10"/>
  <c r="F35439" i="10"/>
  <c r="F35440" i="10"/>
  <c r="F35441" i="10"/>
  <c r="F35442" i="10"/>
  <c r="F35443" i="10"/>
  <c r="F35444" i="10"/>
  <c r="F35445" i="10"/>
  <c r="F35446" i="10"/>
  <c r="F35447" i="10"/>
  <c r="F35448" i="10"/>
  <c r="F35449" i="10"/>
  <c r="F35450" i="10"/>
  <c r="F35451" i="10"/>
  <c r="F35452" i="10"/>
  <c r="F35453" i="10"/>
  <c r="F35454" i="10"/>
  <c r="F35455" i="10"/>
  <c r="F35456" i="10"/>
  <c r="F35457" i="10"/>
  <c r="F35458" i="10"/>
  <c r="F35459" i="10"/>
  <c r="F35460" i="10"/>
  <c r="F35461" i="10"/>
  <c r="F35462" i="10"/>
  <c r="F35463" i="10"/>
  <c r="F35464" i="10"/>
  <c r="F35465" i="10"/>
  <c r="F35466" i="10"/>
  <c r="F35467" i="10"/>
  <c r="F35468" i="10"/>
  <c r="F35469" i="10"/>
  <c r="F35470" i="10"/>
  <c r="F35471" i="10"/>
  <c r="F35472" i="10"/>
  <c r="F35473" i="10"/>
  <c r="F35474" i="10"/>
  <c r="F35475" i="10"/>
  <c r="F35476" i="10"/>
  <c r="F35477" i="10"/>
  <c r="F35478" i="10"/>
  <c r="F35479" i="10"/>
  <c r="F35480" i="10"/>
  <c r="F35481" i="10"/>
  <c r="F35482" i="10"/>
  <c r="F35483" i="10"/>
  <c r="F35484" i="10"/>
  <c r="F35485" i="10"/>
  <c r="F35486" i="10"/>
  <c r="F35487" i="10"/>
  <c r="F35488" i="10"/>
  <c r="F35489" i="10"/>
  <c r="F35490" i="10"/>
  <c r="F35491" i="10"/>
  <c r="F35492" i="10"/>
  <c r="F35493" i="10"/>
  <c r="F35494" i="10"/>
  <c r="F35495" i="10"/>
  <c r="F35496" i="10"/>
  <c r="F35497" i="10"/>
  <c r="F35498" i="10"/>
  <c r="F35499" i="10"/>
  <c r="F35500" i="10"/>
  <c r="F35501" i="10"/>
  <c r="F35502" i="10"/>
  <c r="F35503" i="10"/>
  <c r="F35504" i="10"/>
  <c r="F35505" i="10"/>
  <c r="F35506" i="10"/>
  <c r="F35507" i="10"/>
  <c r="F35508" i="10"/>
  <c r="F35509" i="10"/>
  <c r="F35510" i="10"/>
  <c r="F35511" i="10"/>
  <c r="F35512" i="10"/>
  <c r="F35513" i="10"/>
  <c r="F35514" i="10"/>
  <c r="F35515" i="10"/>
  <c r="F35516" i="10"/>
  <c r="F35517" i="10"/>
  <c r="F35518" i="10"/>
  <c r="F35519" i="10"/>
  <c r="F35520" i="10"/>
  <c r="F35521" i="10"/>
  <c r="F35522" i="10"/>
  <c r="F35523" i="10"/>
  <c r="F35524" i="10"/>
  <c r="F35525" i="10"/>
  <c r="F35526" i="10"/>
  <c r="F35527" i="10"/>
  <c r="F35528" i="10"/>
  <c r="F35529" i="10"/>
  <c r="F35530" i="10"/>
  <c r="F35531" i="10"/>
  <c r="F35532" i="10"/>
  <c r="F35533" i="10"/>
  <c r="F35534" i="10"/>
  <c r="F35535" i="10"/>
  <c r="F35536" i="10"/>
  <c r="F35537" i="10"/>
  <c r="F35538" i="10"/>
  <c r="F35539" i="10"/>
  <c r="F35540" i="10"/>
  <c r="F35541" i="10"/>
  <c r="F35542" i="10"/>
  <c r="F35543" i="10"/>
  <c r="F35544" i="10"/>
  <c r="F35545" i="10"/>
  <c r="F35546" i="10"/>
  <c r="F35547" i="10"/>
  <c r="F35548" i="10"/>
  <c r="F35549" i="10"/>
  <c r="F35550" i="10"/>
  <c r="F35551" i="10"/>
  <c r="F35552" i="10"/>
  <c r="F35553" i="10"/>
  <c r="F35554" i="10"/>
  <c r="F35555" i="10"/>
  <c r="F35556" i="10"/>
  <c r="F35557" i="10"/>
  <c r="F35558" i="10"/>
  <c r="F35559" i="10"/>
  <c r="F35560" i="10"/>
  <c r="F35561" i="10"/>
  <c r="F35562" i="10"/>
  <c r="F35563" i="10"/>
  <c r="F35564" i="10"/>
  <c r="F35565" i="10"/>
  <c r="F35566" i="10"/>
  <c r="F35567" i="10"/>
  <c r="F35568" i="10"/>
  <c r="F35569" i="10"/>
  <c r="F35570" i="10"/>
  <c r="F35571" i="10"/>
  <c r="F35572" i="10"/>
  <c r="F35573" i="10"/>
  <c r="F35574" i="10"/>
  <c r="F35575" i="10"/>
  <c r="F35576" i="10"/>
  <c r="F35577" i="10"/>
  <c r="F35578" i="10"/>
  <c r="F35579" i="10"/>
  <c r="F35580" i="10"/>
  <c r="F35581" i="10"/>
  <c r="F35582" i="10"/>
  <c r="F35583" i="10"/>
  <c r="F35584" i="10"/>
  <c r="F35585" i="10"/>
  <c r="F35586" i="10"/>
  <c r="F35587" i="10"/>
  <c r="F35588" i="10"/>
  <c r="F35589" i="10"/>
  <c r="F35590" i="10"/>
  <c r="F35591" i="10"/>
  <c r="F35592" i="10"/>
  <c r="F35593" i="10"/>
  <c r="F35594" i="10"/>
  <c r="F35595" i="10"/>
  <c r="F35596" i="10"/>
  <c r="F35597" i="10"/>
  <c r="F35598" i="10"/>
  <c r="F35599" i="10"/>
  <c r="F35600" i="10"/>
  <c r="F35601" i="10"/>
  <c r="F35602" i="10"/>
  <c r="F35603" i="10"/>
  <c r="F35604" i="10"/>
  <c r="F35605" i="10"/>
  <c r="F35606" i="10"/>
  <c r="F35607" i="10"/>
  <c r="F35608" i="10"/>
  <c r="F35609" i="10"/>
  <c r="F35610" i="10"/>
  <c r="F35611" i="10"/>
  <c r="F35612" i="10"/>
  <c r="F35613" i="10"/>
  <c r="F35614" i="10"/>
  <c r="F35615" i="10"/>
  <c r="F35616" i="10"/>
  <c r="F35617" i="10"/>
  <c r="F35618" i="10"/>
  <c r="F35619" i="10"/>
  <c r="F35620" i="10"/>
  <c r="F35621" i="10"/>
  <c r="F35622" i="10"/>
  <c r="F35623" i="10"/>
  <c r="F35624" i="10"/>
  <c r="F35625" i="10"/>
  <c r="F35626" i="10"/>
  <c r="F35627" i="10"/>
  <c r="F35628" i="10"/>
  <c r="F35629" i="10"/>
  <c r="F35630" i="10"/>
  <c r="F35631" i="10"/>
  <c r="F35632" i="10"/>
  <c r="F35633" i="10"/>
  <c r="F35634" i="10"/>
  <c r="F35635" i="10"/>
  <c r="F35636" i="10"/>
  <c r="F35637" i="10"/>
  <c r="F35638" i="10"/>
  <c r="F35639" i="10"/>
  <c r="F35640" i="10"/>
  <c r="F35641" i="10"/>
  <c r="F35642" i="10"/>
  <c r="F35643" i="10"/>
  <c r="F35644" i="10"/>
  <c r="F35645" i="10"/>
  <c r="F35646" i="10"/>
  <c r="F35647" i="10"/>
  <c r="F35648" i="10"/>
  <c r="F35649" i="10"/>
  <c r="F35650" i="10"/>
  <c r="F35651" i="10"/>
  <c r="F35652" i="10"/>
  <c r="F35653" i="10"/>
  <c r="F35654" i="10"/>
  <c r="F35655" i="10"/>
  <c r="F35656" i="10"/>
  <c r="F35657" i="10"/>
  <c r="F35658" i="10"/>
  <c r="F35659" i="10"/>
  <c r="F35660" i="10"/>
  <c r="F35661" i="10"/>
  <c r="F35662" i="10"/>
  <c r="F35663" i="10"/>
  <c r="F35664" i="10"/>
  <c r="F35665" i="10"/>
  <c r="F35666" i="10"/>
  <c r="F35667" i="10"/>
  <c r="F35668" i="10"/>
  <c r="F35669" i="10"/>
  <c r="F35670" i="10"/>
  <c r="F35671" i="10"/>
  <c r="F35672" i="10"/>
  <c r="F35673" i="10"/>
  <c r="F35674" i="10"/>
  <c r="F35675" i="10"/>
  <c r="F35676" i="10"/>
  <c r="F35677" i="10"/>
  <c r="F35678" i="10"/>
  <c r="F35679" i="10"/>
  <c r="F35680" i="10"/>
  <c r="F35681" i="10"/>
  <c r="F35682" i="10"/>
  <c r="F35683" i="10"/>
  <c r="F35684" i="10"/>
  <c r="F35685" i="10"/>
  <c r="F35686" i="10"/>
  <c r="F35687" i="10"/>
  <c r="F35688" i="10"/>
  <c r="F35689" i="10"/>
  <c r="F35690" i="10"/>
  <c r="F35691" i="10"/>
  <c r="F35692" i="10"/>
  <c r="F35693" i="10"/>
  <c r="F35694" i="10"/>
  <c r="F35695" i="10"/>
  <c r="F35696" i="10"/>
  <c r="F35697" i="10"/>
  <c r="F35698" i="10"/>
  <c r="F35699" i="10"/>
  <c r="F35700" i="10"/>
  <c r="F35701" i="10"/>
  <c r="F35702" i="10"/>
  <c r="F35703" i="10"/>
  <c r="F35704" i="10"/>
  <c r="F35705" i="10"/>
  <c r="F35706" i="10"/>
  <c r="F35707" i="10"/>
  <c r="F35708" i="10"/>
  <c r="F35709" i="10"/>
  <c r="F35710" i="10"/>
  <c r="F35711" i="10"/>
  <c r="F35712" i="10"/>
  <c r="F35713" i="10"/>
  <c r="F35714" i="10"/>
  <c r="F35715" i="10"/>
  <c r="F35716" i="10"/>
  <c r="F35717" i="10"/>
  <c r="F35718" i="10"/>
  <c r="F35719" i="10"/>
  <c r="F35720" i="10"/>
  <c r="F35721" i="10"/>
  <c r="F35722" i="10"/>
  <c r="F35723" i="10"/>
  <c r="F35724" i="10"/>
  <c r="F35725" i="10"/>
  <c r="F35726" i="10"/>
  <c r="F35727" i="10"/>
  <c r="F35728" i="10"/>
  <c r="F35729" i="10"/>
  <c r="F35730" i="10"/>
  <c r="F35731" i="10"/>
  <c r="F35732" i="10"/>
  <c r="F35733" i="10"/>
  <c r="F35734" i="10"/>
  <c r="F35735" i="10"/>
  <c r="F35736" i="10"/>
  <c r="F35737" i="10"/>
  <c r="F35738" i="10"/>
  <c r="F35739" i="10"/>
  <c r="F35740" i="10"/>
  <c r="F35741" i="10"/>
  <c r="F35742" i="10"/>
  <c r="F35743" i="10"/>
  <c r="F35744" i="10"/>
  <c r="F35745" i="10"/>
  <c r="F35746" i="10"/>
  <c r="F35747" i="10"/>
  <c r="F35748" i="10"/>
  <c r="F35749" i="10"/>
  <c r="F35750" i="10"/>
  <c r="F35751" i="10"/>
  <c r="F35752" i="10"/>
  <c r="F35753" i="10"/>
  <c r="F35754" i="10"/>
  <c r="F35755" i="10"/>
  <c r="F35756" i="10"/>
  <c r="F35757" i="10"/>
  <c r="F35758" i="10"/>
  <c r="F35759" i="10"/>
  <c r="F35760" i="10"/>
  <c r="F35761" i="10"/>
  <c r="F35762" i="10"/>
  <c r="F35763" i="10"/>
  <c r="F35764" i="10"/>
  <c r="F35765" i="10"/>
  <c r="F35766" i="10"/>
  <c r="F35767" i="10"/>
  <c r="F35768" i="10"/>
  <c r="F35769" i="10"/>
  <c r="F35770" i="10"/>
  <c r="F35771" i="10"/>
  <c r="F35772" i="10"/>
  <c r="F35773" i="10"/>
  <c r="F35774" i="10"/>
  <c r="F35775" i="10"/>
  <c r="F35776" i="10"/>
  <c r="F35777" i="10"/>
  <c r="F35778" i="10"/>
  <c r="F35779" i="10"/>
  <c r="F35780" i="10"/>
  <c r="F35781" i="10"/>
  <c r="F35782" i="10"/>
  <c r="F35783" i="10"/>
  <c r="F35784" i="10"/>
  <c r="F35785" i="10"/>
  <c r="F35786" i="10"/>
  <c r="F35787" i="10"/>
  <c r="F35788" i="10"/>
  <c r="F35789" i="10"/>
  <c r="F35790" i="10"/>
  <c r="F35791" i="10"/>
  <c r="F35792" i="10"/>
  <c r="F35793" i="10"/>
  <c r="F35794" i="10"/>
  <c r="F35795" i="10"/>
  <c r="F35796" i="10"/>
  <c r="F35797" i="10"/>
  <c r="F35798" i="10"/>
  <c r="F35799" i="10"/>
  <c r="F35800" i="10"/>
  <c r="F35801" i="10"/>
  <c r="F35802" i="10"/>
  <c r="F35803" i="10"/>
  <c r="F35804" i="10"/>
  <c r="F35805" i="10"/>
  <c r="F35806" i="10"/>
  <c r="F35807" i="10"/>
  <c r="F35808" i="10"/>
  <c r="F35809" i="10"/>
  <c r="F35810" i="10"/>
  <c r="F35811" i="10"/>
  <c r="F35812" i="10"/>
  <c r="F35813" i="10"/>
  <c r="F35814" i="10"/>
  <c r="F35815" i="10"/>
  <c r="F35816" i="10"/>
  <c r="F35817" i="10"/>
  <c r="F35818" i="10"/>
  <c r="F35819" i="10"/>
  <c r="F35820" i="10"/>
  <c r="F35821" i="10"/>
  <c r="F35822" i="10"/>
  <c r="F35823" i="10"/>
  <c r="F35824" i="10"/>
  <c r="F35825" i="10"/>
  <c r="F35826" i="10"/>
  <c r="F35827" i="10"/>
  <c r="F35828" i="10"/>
  <c r="F35829" i="10"/>
  <c r="F35830" i="10"/>
  <c r="F35831" i="10"/>
  <c r="F35832" i="10"/>
  <c r="F35833" i="10"/>
  <c r="F35834" i="10"/>
  <c r="F35835" i="10"/>
  <c r="F35836" i="10"/>
  <c r="F35837" i="10"/>
  <c r="F35838" i="10"/>
  <c r="F35839" i="10"/>
  <c r="F35840" i="10"/>
  <c r="F35841" i="10"/>
  <c r="F35842" i="10"/>
  <c r="F35843" i="10"/>
  <c r="F35844" i="10"/>
  <c r="F35845" i="10"/>
  <c r="F35846" i="10"/>
  <c r="F35847" i="10"/>
  <c r="F35848" i="10"/>
  <c r="F35849" i="10"/>
  <c r="F35850" i="10"/>
  <c r="F35851" i="10"/>
  <c r="F35852" i="10"/>
  <c r="F35853" i="10"/>
  <c r="F35854" i="10"/>
  <c r="F35855" i="10"/>
  <c r="F35856" i="10"/>
  <c r="F35857" i="10"/>
  <c r="F35858" i="10"/>
  <c r="F35859" i="10"/>
  <c r="F35860" i="10"/>
  <c r="F35861" i="10"/>
  <c r="F35862" i="10"/>
  <c r="F35863" i="10"/>
  <c r="F35864" i="10"/>
  <c r="F35865" i="10"/>
  <c r="F35866" i="10"/>
  <c r="F35867" i="10"/>
  <c r="F35868" i="10"/>
  <c r="F35869" i="10"/>
  <c r="F35870" i="10"/>
  <c r="F35871" i="10"/>
  <c r="F35872" i="10"/>
  <c r="F35873" i="10"/>
  <c r="F35874" i="10"/>
  <c r="F35875" i="10"/>
  <c r="F35876" i="10"/>
  <c r="F35877" i="10"/>
  <c r="F35878" i="10"/>
  <c r="F35879" i="10"/>
  <c r="F35880" i="10"/>
  <c r="F35881" i="10"/>
  <c r="F35882" i="10"/>
  <c r="F35883" i="10"/>
  <c r="F35884" i="10"/>
  <c r="F35885" i="10"/>
  <c r="F35886" i="10"/>
  <c r="F35887" i="10"/>
  <c r="F35888" i="10"/>
  <c r="F35889" i="10"/>
  <c r="F35890" i="10"/>
  <c r="F35891" i="10"/>
  <c r="F35892" i="10"/>
  <c r="F35893" i="10"/>
  <c r="F35894" i="10"/>
  <c r="F35895" i="10"/>
  <c r="F35896" i="10"/>
  <c r="F35897" i="10"/>
  <c r="F35898" i="10"/>
  <c r="F35899" i="10"/>
  <c r="F35900" i="10"/>
  <c r="F35901" i="10"/>
  <c r="F35902" i="10"/>
  <c r="F35903" i="10"/>
  <c r="F35904" i="10"/>
  <c r="F35905" i="10"/>
  <c r="F35906" i="10"/>
  <c r="F35907" i="10"/>
  <c r="F35908" i="10"/>
  <c r="F35909" i="10"/>
  <c r="F35910" i="10"/>
  <c r="F35911" i="10"/>
  <c r="F35912" i="10"/>
  <c r="F35913" i="10"/>
  <c r="F35914" i="10"/>
  <c r="F35915" i="10"/>
  <c r="F35916" i="10"/>
  <c r="F35917" i="10"/>
  <c r="F35918" i="10"/>
  <c r="F35919" i="10"/>
  <c r="F35920" i="10"/>
  <c r="F35921" i="10"/>
  <c r="F35922" i="10"/>
  <c r="F35923" i="10"/>
  <c r="F35924" i="10"/>
  <c r="F35925" i="10"/>
  <c r="F35926" i="10"/>
  <c r="F35927" i="10"/>
  <c r="F35928" i="10"/>
  <c r="F35929" i="10"/>
  <c r="F35930" i="10"/>
  <c r="F35931" i="10"/>
  <c r="F35932" i="10"/>
  <c r="F35933" i="10"/>
  <c r="F35934" i="10"/>
  <c r="F35935" i="10"/>
  <c r="F35936" i="10"/>
  <c r="F35937" i="10"/>
  <c r="F35938" i="10"/>
  <c r="F35939" i="10"/>
  <c r="F35940" i="10"/>
  <c r="F35941" i="10"/>
  <c r="F35942" i="10"/>
  <c r="F35943" i="10"/>
  <c r="F35944" i="10"/>
  <c r="F35945" i="10"/>
  <c r="F35946" i="10"/>
  <c r="F35947" i="10"/>
  <c r="F35948" i="10"/>
  <c r="F35949" i="10"/>
  <c r="F35950" i="10"/>
  <c r="F35951" i="10"/>
  <c r="F35952" i="10"/>
  <c r="F35953" i="10"/>
  <c r="F35954" i="10"/>
  <c r="F35955" i="10"/>
  <c r="F35956" i="10"/>
  <c r="F35957" i="10"/>
  <c r="F35958" i="10"/>
  <c r="F35959" i="10"/>
  <c r="F35960" i="10"/>
  <c r="F35961" i="10"/>
  <c r="F35962" i="10"/>
  <c r="F35963" i="10"/>
  <c r="F35964" i="10"/>
  <c r="F35965" i="10"/>
  <c r="F35966" i="10"/>
  <c r="F35967" i="10"/>
  <c r="F35968" i="10"/>
  <c r="F35969" i="10"/>
  <c r="F35970" i="10"/>
  <c r="F35971" i="10"/>
  <c r="F35972" i="10"/>
  <c r="F35973" i="10"/>
  <c r="F35974" i="10"/>
  <c r="F35975" i="10"/>
  <c r="F35976" i="10"/>
  <c r="F35977" i="10"/>
  <c r="F35978" i="10"/>
  <c r="F35979" i="10"/>
  <c r="F35980" i="10"/>
  <c r="F35981" i="10"/>
  <c r="F35982" i="10"/>
  <c r="F35983" i="10"/>
  <c r="F35984" i="10"/>
  <c r="F35985" i="10"/>
  <c r="F35986" i="10"/>
  <c r="F35987" i="10"/>
  <c r="F35988" i="10"/>
  <c r="F35989" i="10"/>
  <c r="F35990" i="10"/>
  <c r="F35991" i="10"/>
  <c r="F35992" i="10"/>
  <c r="F35993" i="10"/>
  <c r="F35994" i="10"/>
  <c r="F35995" i="10"/>
  <c r="F35996" i="10"/>
  <c r="F35997" i="10"/>
  <c r="F35998" i="10"/>
  <c r="F35999" i="10"/>
  <c r="F36000" i="10"/>
  <c r="F36001" i="10"/>
  <c r="F36002" i="10"/>
  <c r="F36003" i="10"/>
  <c r="F36004" i="10"/>
  <c r="F36005" i="10"/>
  <c r="F36006" i="10"/>
  <c r="F36007" i="10"/>
  <c r="F36008" i="10"/>
  <c r="F36009" i="10"/>
  <c r="F36010" i="10"/>
  <c r="F36011" i="10"/>
  <c r="F36012" i="10"/>
  <c r="F36013" i="10"/>
  <c r="F36014" i="10"/>
  <c r="F36015" i="10"/>
  <c r="F36016" i="10"/>
  <c r="F36017" i="10"/>
  <c r="F36018" i="10"/>
  <c r="F36019" i="10"/>
  <c r="F36020" i="10"/>
  <c r="F36021" i="10"/>
  <c r="F36022" i="10"/>
  <c r="F36023" i="10"/>
  <c r="F36024" i="10"/>
  <c r="F36025" i="10"/>
  <c r="F36026" i="10"/>
  <c r="F36027" i="10"/>
  <c r="F36028" i="10"/>
  <c r="F36029" i="10"/>
  <c r="F36030" i="10"/>
  <c r="F36031" i="10"/>
  <c r="F36032" i="10"/>
  <c r="F36033" i="10"/>
  <c r="F36034" i="10"/>
  <c r="F36035" i="10"/>
  <c r="F36036" i="10"/>
  <c r="F36037" i="10"/>
  <c r="F36038" i="10"/>
  <c r="F36039" i="10"/>
  <c r="F36040" i="10"/>
  <c r="F36041" i="10"/>
  <c r="F36042" i="10"/>
  <c r="F36043" i="10"/>
  <c r="F36044" i="10"/>
  <c r="F36045" i="10"/>
  <c r="F36046" i="10"/>
  <c r="F36047" i="10"/>
  <c r="F36048" i="10"/>
  <c r="F36049" i="10"/>
  <c r="F36050" i="10"/>
  <c r="F36051" i="10"/>
  <c r="F36052" i="10"/>
  <c r="F36053" i="10"/>
  <c r="F36054" i="10"/>
  <c r="F36055" i="10"/>
  <c r="F36056" i="10"/>
  <c r="F36057" i="10"/>
  <c r="F36058" i="10"/>
  <c r="F36059" i="10"/>
  <c r="F36060" i="10"/>
  <c r="F36061" i="10"/>
  <c r="F36062" i="10"/>
  <c r="F36063" i="10"/>
  <c r="F36064" i="10"/>
  <c r="F36065" i="10"/>
  <c r="F36066" i="10"/>
  <c r="F36067" i="10"/>
  <c r="F36068" i="10"/>
  <c r="F36069" i="10"/>
  <c r="F36070" i="10"/>
  <c r="F36071" i="10"/>
  <c r="F36072" i="10"/>
  <c r="F36073" i="10"/>
  <c r="F36074" i="10"/>
  <c r="F36075" i="10"/>
  <c r="F36076" i="10"/>
  <c r="F36077" i="10"/>
  <c r="F36078" i="10"/>
  <c r="F36079" i="10"/>
  <c r="F36080" i="10"/>
  <c r="F36081" i="10"/>
  <c r="F36082" i="10"/>
  <c r="F36083" i="10"/>
  <c r="F36084" i="10"/>
  <c r="F36085" i="10"/>
  <c r="F36086" i="10"/>
  <c r="F36087" i="10"/>
  <c r="F36088" i="10"/>
  <c r="F36089" i="10"/>
  <c r="F36090" i="10"/>
  <c r="F36091" i="10"/>
  <c r="F36092" i="10"/>
  <c r="F36093" i="10"/>
  <c r="F36094" i="10"/>
  <c r="F36095" i="10"/>
  <c r="F36096" i="10"/>
  <c r="F36097" i="10"/>
  <c r="F36098" i="10"/>
  <c r="F36099" i="10"/>
  <c r="F36100" i="10"/>
  <c r="F36101" i="10"/>
  <c r="F36102" i="10"/>
  <c r="F36103" i="10"/>
  <c r="F36104" i="10"/>
  <c r="F36105" i="10"/>
  <c r="F36106" i="10"/>
  <c r="F36107" i="10"/>
  <c r="F36108" i="10"/>
  <c r="F36109" i="10"/>
  <c r="F36110" i="10"/>
  <c r="F36111" i="10"/>
  <c r="F36112" i="10"/>
  <c r="F36113" i="10"/>
  <c r="F36114" i="10"/>
  <c r="F36115" i="10"/>
  <c r="F36116" i="10"/>
  <c r="F36117" i="10"/>
  <c r="F36118" i="10"/>
  <c r="F36119" i="10"/>
  <c r="F36120" i="10"/>
  <c r="F36121" i="10"/>
  <c r="F36122" i="10"/>
  <c r="F36123" i="10"/>
  <c r="F36124" i="10"/>
  <c r="F36125" i="10"/>
  <c r="F36126" i="10"/>
  <c r="F36127" i="10"/>
  <c r="F36128" i="10"/>
  <c r="F36129" i="10"/>
  <c r="F36130" i="10"/>
  <c r="F36131" i="10"/>
  <c r="F36132" i="10"/>
  <c r="F36133" i="10"/>
  <c r="F36134" i="10"/>
  <c r="F36135" i="10"/>
  <c r="F36136" i="10"/>
  <c r="F36137" i="10"/>
  <c r="F36138" i="10"/>
  <c r="F36139" i="10"/>
  <c r="F36140" i="10"/>
  <c r="F36141" i="10"/>
  <c r="F36142" i="10"/>
  <c r="F36143" i="10"/>
  <c r="F36144" i="10"/>
  <c r="F36145" i="10"/>
  <c r="F36146" i="10"/>
  <c r="F36147" i="10"/>
  <c r="F36148" i="10"/>
  <c r="F36149" i="10"/>
  <c r="F36150" i="10"/>
  <c r="F36151" i="10"/>
  <c r="F36152" i="10"/>
  <c r="F36153" i="10"/>
  <c r="F36154" i="10"/>
  <c r="F36155" i="10"/>
  <c r="F36156" i="10"/>
  <c r="F36157" i="10"/>
  <c r="F36158" i="10"/>
  <c r="F36159" i="10"/>
  <c r="F36160" i="10"/>
  <c r="F36161" i="10"/>
  <c r="F36162" i="10"/>
  <c r="F36163" i="10"/>
  <c r="F36164" i="10"/>
  <c r="F36165" i="10"/>
  <c r="F36166" i="10"/>
  <c r="F36167" i="10"/>
  <c r="F36168" i="10"/>
  <c r="F36169" i="10"/>
  <c r="F36170" i="10"/>
  <c r="F36171" i="10"/>
  <c r="F36172" i="10"/>
  <c r="F36173" i="10"/>
  <c r="F36174" i="10"/>
  <c r="F36175" i="10"/>
  <c r="F36176" i="10"/>
  <c r="F36177" i="10"/>
  <c r="F36178" i="10"/>
  <c r="F36179" i="10"/>
  <c r="F36180" i="10"/>
  <c r="F36181" i="10"/>
  <c r="F36182" i="10"/>
  <c r="F36183" i="10"/>
  <c r="F36184" i="10"/>
  <c r="F36185" i="10"/>
  <c r="F36186" i="10"/>
  <c r="F36187" i="10"/>
  <c r="F36188" i="10"/>
  <c r="F36189" i="10"/>
  <c r="F36190" i="10"/>
  <c r="F36191" i="10"/>
  <c r="F36192" i="10"/>
  <c r="F36193" i="10"/>
  <c r="F36194" i="10"/>
  <c r="F36195" i="10"/>
  <c r="F36196" i="10"/>
  <c r="F36197" i="10"/>
  <c r="F36198" i="10"/>
  <c r="F36199" i="10"/>
  <c r="F36200" i="10"/>
  <c r="F36201" i="10"/>
  <c r="F36202" i="10"/>
  <c r="F36203" i="10"/>
  <c r="F36204" i="10"/>
  <c r="F36205" i="10"/>
  <c r="F36206" i="10"/>
  <c r="F36207" i="10"/>
  <c r="F36208" i="10"/>
  <c r="F36209" i="10"/>
  <c r="F36210" i="10"/>
  <c r="F36211" i="10"/>
  <c r="F36212" i="10"/>
  <c r="F36213" i="10"/>
  <c r="F36214" i="10"/>
  <c r="F36215" i="10"/>
  <c r="F36216" i="10"/>
  <c r="F36217" i="10"/>
  <c r="F36218" i="10"/>
  <c r="F36219" i="10"/>
  <c r="F36220" i="10"/>
  <c r="F36221" i="10"/>
  <c r="F36222" i="10"/>
  <c r="F36223" i="10"/>
  <c r="F36224" i="10"/>
  <c r="F36225" i="10"/>
  <c r="F36226" i="10"/>
  <c r="F36227" i="10"/>
  <c r="F36228" i="10"/>
  <c r="F36229" i="10"/>
  <c r="F36230" i="10"/>
  <c r="F36231" i="10"/>
  <c r="F36232" i="10"/>
  <c r="F36233" i="10"/>
  <c r="F36234" i="10"/>
  <c r="F36235" i="10"/>
  <c r="F36236" i="10"/>
  <c r="F36237" i="10"/>
  <c r="F36238" i="10"/>
  <c r="F36239" i="10"/>
  <c r="F36240" i="10"/>
  <c r="F36241" i="10"/>
  <c r="F36242" i="10"/>
  <c r="F36243" i="10"/>
  <c r="F36244" i="10"/>
  <c r="F36245" i="10"/>
  <c r="F36246" i="10"/>
  <c r="F36247" i="10"/>
  <c r="F36248" i="10"/>
  <c r="F36249" i="10"/>
  <c r="F36250" i="10"/>
  <c r="F36251" i="10"/>
  <c r="F36252" i="10"/>
  <c r="F36253" i="10"/>
  <c r="F36254" i="10"/>
  <c r="F36255" i="10"/>
  <c r="F36256" i="10"/>
  <c r="F36257" i="10"/>
  <c r="F36258" i="10"/>
  <c r="F36259" i="10"/>
  <c r="F36260" i="10"/>
  <c r="F36261" i="10"/>
  <c r="F36262" i="10"/>
  <c r="F36263" i="10"/>
  <c r="F36264" i="10"/>
  <c r="F36265" i="10"/>
  <c r="F36266" i="10"/>
  <c r="F36267" i="10"/>
  <c r="F36268" i="10"/>
  <c r="F36269" i="10"/>
  <c r="F36270" i="10"/>
  <c r="F36271" i="10"/>
  <c r="F36272" i="10"/>
  <c r="F36273" i="10"/>
  <c r="F36274" i="10"/>
  <c r="F36275" i="10"/>
  <c r="F36276" i="10"/>
  <c r="F36277" i="10"/>
  <c r="F36278" i="10"/>
  <c r="F36279" i="10"/>
  <c r="F36280" i="10"/>
  <c r="F36281" i="10"/>
  <c r="F36282" i="10"/>
  <c r="F36283" i="10"/>
  <c r="F36284" i="10"/>
  <c r="F36285" i="10"/>
  <c r="F36286" i="10"/>
  <c r="F36287" i="10"/>
  <c r="F36288" i="10"/>
  <c r="F36289" i="10"/>
  <c r="F36290" i="10"/>
  <c r="F36291" i="10"/>
  <c r="F36292" i="10"/>
  <c r="F36293" i="10"/>
  <c r="F36294" i="10"/>
  <c r="F36295" i="10"/>
  <c r="F36296" i="10"/>
  <c r="F36297" i="10"/>
  <c r="F36298" i="10"/>
  <c r="F36299" i="10"/>
  <c r="F36300" i="10"/>
  <c r="F36301" i="10"/>
  <c r="F36302" i="10"/>
  <c r="F36303" i="10"/>
  <c r="F36304" i="10"/>
  <c r="F36305" i="10"/>
  <c r="F36306" i="10"/>
  <c r="F36307" i="10"/>
  <c r="F36308" i="10"/>
  <c r="F36309" i="10"/>
  <c r="F36310" i="10"/>
  <c r="F36311" i="10"/>
  <c r="F36312" i="10"/>
  <c r="F36313" i="10"/>
  <c r="F36314" i="10"/>
  <c r="F36315" i="10"/>
  <c r="F36316" i="10"/>
  <c r="F36317" i="10"/>
  <c r="F36318" i="10"/>
  <c r="F36319" i="10"/>
  <c r="F36320" i="10"/>
  <c r="F36321" i="10"/>
  <c r="F36322" i="10"/>
  <c r="F36323" i="10"/>
  <c r="F36324" i="10"/>
  <c r="F36325" i="10"/>
  <c r="F36326" i="10"/>
  <c r="F36327" i="10"/>
  <c r="F36328" i="10"/>
  <c r="F36329" i="10"/>
  <c r="F36330" i="10"/>
  <c r="F36331" i="10"/>
  <c r="F36332" i="10"/>
  <c r="F36333" i="10"/>
  <c r="F36334" i="10"/>
  <c r="F36335" i="10"/>
  <c r="F36336" i="10"/>
  <c r="F36337" i="10"/>
  <c r="F36338" i="10"/>
  <c r="F36339" i="10"/>
  <c r="F36340" i="10"/>
  <c r="F36341" i="10"/>
  <c r="F36342" i="10"/>
  <c r="F36343" i="10"/>
  <c r="F36344" i="10"/>
  <c r="F36345" i="10"/>
  <c r="F36346" i="10"/>
  <c r="F36347" i="10"/>
  <c r="F36348" i="10"/>
  <c r="F36349" i="10"/>
  <c r="F36350" i="10"/>
  <c r="F36351" i="10"/>
  <c r="F36352" i="10"/>
  <c r="F36353" i="10"/>
  <c r="F36354" i="10"/>
  <c r="F36355" i="10"/>
  <c r="F36356" i="10"/>
  <c r="F36357" i="10"/>
  <c r="F36358" i="10"/>
  <c r="F36359" i="10"/>
  <c r="F36360" i="10"/>
  <c r="F36361" i="10"/>
  <c r="F36362" i="10"/>
  <c r="F36363" i="10"/>
  <c r="F36364" i="10"/>
  <c r="F36365" i="10"/>
  <c r="F36366" i="10"/>
  <c r="F36367" i="10"/>
  <c r="F36368" i="10"/>
  <c r="F36369" i="10"/>
  <c r="F36370" i="10"/>
  <c r="F36371" i="10"/>
  <c r="F36372" i="10"/>
  <c r="F36373" i="10"/>
  <c r="F36374" i="10"/>
  <c r="F36375" i="10"/>
  <c r="F36376" i="10"/>
  <c r="F36377" i="10"/>
  <c r="F36378" i="10"/>
  <c r="F36379" i="10"/>
  <c r="F36380" i="10"/>
  <c r="F36381" i="10"/>
  <c r="F36382" i="10"/>
  <c r="F36383" i="10"/>
  <c r="F36384" i="10"/>
  <c r="F36385" i="10"/>
  <c r="F36386" i="10"/>
  <c r="F36387" i="10"/>
  <c r="F36388" i="10"/>
  <c r="F36389" i="10"/>
  <c r="F36390" i="10"/>
  <c r="F36391" i="10"/>
  <c r="F36392" i="10"/>
  <c r="F36393" i="10"/>
  <c r="F36394" i="10"/>
  <c r="F36395" i="10"/>
  <c r="F36396" i="10"/>
  <c r="F36397" i="10"/>
  <c r="F36398" i="10"/>
  <c r="F36399" i="10"/>
  <c r="F36400" i="10"/>
  <c r="F36401" i="10"/>
  <c r="F36402" i="10"/>
  <c r="F36403" i="10"/>
  <c r="F36404" i="10"/>
  <c r="F36405" i="10"/>
  <c r="F36406" i="10"/>
  <c r="F36407" i="10"/>
  <c r="F36408" i="10"/>
  <c r="F36409" i="10"/>
  <c r="F36410" i="10"/>
  <c r="F36411" i="10"/>
  <c r="F36412" i="10"/>
  <c r="F36413" i="10"/>
  <c r="F36414" i="10"/>
  <c r="F36415" i="10"/>
  <c r="F36416" i="10"/>
  <c r="F36417" i="10"/>
  <c r="F36418" i="10"/>
  <c r="F36419" i="10"/>
  <c r="F36420" i="10"/>
  <c r="F36421" i="10"/>
  <c r="F36422" i="10"/>
  <c r="F36423" i="10"/>
  <c r="F36424" i="10"/>
  <c r="F36425" i="10"/>
  <c r="F36426" i="10"/>
  <c r="F36427" i="10"/>
  <c r="F36428" i="10"/>
  <c r="F36429" i="10"/>
  <c r="F36430" i="10"/>
  <c r="F36431" i="10"/>
  <c r="F36432" i="10"/>
  <c r="F36433" i="10"/>
  <c r="F36434" i="10"/>
  <c r="F36435" i="10"/>
  <c r="F36436" i="10"/>
  <c r="F36437" i="10"/>
  <c r="F36438" i="10"/>
  <c r="F36439" i="10"/>
  <c r="F36440" i="10"/>
  <c r="F36441" i="10"/>
  <c r="F36442" i="10"/>
  <c r="F36443" i="10"/>
  <c r="F36444" i="10"/>
  <c r="F36445" i="10"/>
  <c r="F36446" i="10"/>
  <c r="F36447" i="10"/>
  <c r="F36448" i="10"/>
  <c r="F36449" i="10"/>
  <c r="F36450" i="10"/>
  <c r="F36451" i="10"/>
  <c r="F36452" i="10"/>
  <c r="F36453" i="10"/>
  <c r="F36454" i="10"/>
  <c r="F36455" i="10"/>
  <c r="F36456" i="10"/>
  <c r="F36457" i="10"/>
  <c r="F36458" i="10"/>
  <c r="F36459" i="10"/>
  <c r="F36460" i="10"/>
  <c r="F36461" i="10"/>
  <c r="F36462" i="10"/>
  <c r="F36463" i="10"/>
  <c r="F36464" i="10"/>
  <c r="F36465" i="10"/>
  <c r="F36466" i="10"/>
  <c r="F36467" i="10"/>
  <c r="F36468" i="10"/>
  <c r="F36469" i="10"/>
  <c r="F36470" i="10"/>
  <c r="F36471" i="10"/>
  <c r="F36472" i="10"/>
  <c r="F36473" i="10"/>
  <c r="F36474" i="10"/>
  <c r="F36475" i="10"/>
  <c r="F36476" i="10"/>
  <c r="F36477" i="10"/>
  <c r="F36478" i="10"/>
  <c r="F36479" i="10"/>
  <c r="F36480" i="10"/>
  <c r="F36481" i="10"/>
  <c r="F36482" i="10"/>
  <c r="F36483" i="10"/>
  <c r="F36484" i="10"/>
  <c r="F36485" i="10"/>
  <c r="F36486" i="10"/>
  <c r="F36487" i="10"/>
  <c r="F36488" i="10"/>
  <c r="F36489" i="10"/>
  <c r="F36490" i="10"/>
  <c r="F36491" i="10"/>
  <c r="F36492" i="10"/>
  <c r="F36493" i="10"/>
  <c r="F36494" i="10"/>
  <c r="F36495" i="10"/>
  <c r="F36496" i="10"/>
  <c r="F36497" i="10"/>
  <c r="F36498" i="10"/>
  <c r="F36499" i="10"/>
  <c r="F36500" i="10"/>
  <c r="F36501" i="10"/>
  <c r="F36502" i="10"/>
  <c r="F36503" i="10"/>
  <c r="F36504" i="10"/>
  <c r="F36505" i="10"/>
  <c r="F36506" i="10"/>
  <c r="F36507" i="10"/>
  <c r="F36508" i="10"/>
  <c r="F36509" i="10"/>
  <c r="F36510" i="10"/>
  <c r="F36511" i="10"/>
  <c r="F36512" i="10"/>
  <c r="F36513" i="10"/>
  <c r="F36514" i="10"/>
  <c r="F36515" i="10"/>
  <c r="F36516" i="10"/>
  <c r="F36517" i="10"/>
  <c r="F36518" i="10"/>
  <c r="F36519" i="10"/>
  <c r="F36520" i="10"/>
  <c r="F36521" i="10"/>
  <c r="F36522" i="10"/>
  <c r="F36523" i="10"/>
  <c r="F36524" i="10"/>
  <c r="F36525" i="10"/>
  <c r="F36526" i="10"/>
  <c r="F36527" i="10"/>
  <c r="F36528" i="10"/>
  <c r="F36529" i="10"/>
  <c r="F36530" i="10"/>
  <c r="F36531" i="10"/>
  <c r="F36532" i="10"/>
  <c r="F36533" i="10"/>
  <c r="F36534" i="10"/>
  <c r="F36535" i="10"/>
  <c r="F36536" i="10"/>
  <c r="F36537" i="10"/>
  <c r="F36538" i="10"/>
  <c r="F36539" i="10"/>
  <c r="F36540" i="10"/>
  <c r="F36541" i="10"/>
  <c r="F36542" i="10"/>
  <c r="F36543" i="10"/>
  <c r="F36544" i="10"/>
  <c r="F36545" i="10"/>
  <c r="F36546" i="10"/>
  <c r="F36547" i="10"/>
  <c r="F36548" i="10"/>
  <c r="F36549" i="10"/>
  <c r="F36550" i="10"/>
  <c r="F36551" i="10"/>
  <c r="F36552" i="10"/>
  <c r="F36553" i="10"/>
  <c r="F36554" i="10"/>
  <c r="F36555" i="10"/>
  <c r="F36556" i="10"/>
  <c r="F36557" i="10"/>
  <c r="F36558" i="10"/>
  <c r="F36559" i="10"/>
  <c r="F36560" i="10"/>
  <c r="F36561" i="10"/>
  <c r="F36562" i="10"/>
  <c r="F36563" i="10"/>
  <c r="F36564" i="10"/>
  <c r="F36565" i="10"/>
  <c r="F36566" i="10"/>
  <c r="F36567" i="10"/>
  <c r="F36568" i="10"/>
  <c r="F36569" i="10"/>
  <c r="F36570" i="10"/>
  <c r="F36571" i="10"/>
  <c r="F36572" i="10"/>
  <c r="F36573" i="10"/>
  <c r="F36574" i="10"/>
  <c r="F36575" i="10"/>
  <c r="F36576" i="10"/>
  <c r="F36577" i="10"/>
  <c r="F36578" i="10"/>
  <c r="F36579" i="10"/>
  <c r="F36580" i="10"/>
  <c r="F36581" i="10"/>
  <c r="F36582" i="10"/>
  <c r="F36583" i="10"/>
  <c r="F36584" i="10"/>
  <c r="F36585" i="10"/>
  <c r="F36586" i="10"/>
  <c r="F36587" i="10"/>
  <c r="F36588" i="10"/>
  <c r="F36589" i="10"/>
  <c r="F36590" i="10"/>
  <c r="F36591" i="10"/>
  <c r="F36592" i="10"/>
  <c r="F36593" i="10"/>
  <c r="F36594" i="10"/>
  <c r="F36595" i="10"/>
  <c r="F36596" i="10"/>
  <c r="F36597" i="10"/>
  <c r="F36598" i="10"/>
  <c r="F36599" i="10"/>
  <c r="F36600" i="10"/>
  <c r="F36601" i="10"/>
  <c r="F36602" i="10"/>
  <c r="F36603" i="10"/>
  <c r="F36604" i="10"/>
  <c r="F36605" i="10"/>
  <c r="F36606" i="10"/>
  <c r="F36607" i="10"/>
  <c r="F36608" i="10"/>
  <c r="F36609" i="10"/>
  <c r="F36610" i="10"/>
  <c r="F36611" i="10"/>
  <c r="F36612" i="10"/>
  <c r="F36613" i="10"/>
  <c r="F36614" i="10"/>
  <c r="F36615" i="10"/>
  <c r="F36616" i="10"/>
  <c r="F36617" i="10"/>
  <c r="F36618" i="10"/>
  <c r="F36619" i="10"/>
  <c r="F36620" i="10"/>
  <c r="F36621" i="10"/>
  <c r="F36622" i="10"/>
  <c r="F36623" i="10"/>
  <c r="F36624" i="10"/>
  <c r="F36625" i="10"/>
  <c r="F36626" i="10"/>
  <c r="F36627" i="10"/>
  <c r="F36628" i="10"/>
  <c r="F36629" i="10"/>
  <c r="F36630" i="10"/>
  <c r="F36631" i="10"/>
  <c r="F36632" i="10"/>
  <c r="F36633" i="10"/>
  <c r="F36634" i="10"/>
  <c r="F36635" i="10"/>
  <c r="F36636" i="10"/>
  <c r="F36637" i="10"/>
  <c r="F36638" i="10"/>
  <c r="F36639" i="10"/>
  <c r="F36640" i="10"/>
  <c r="F36641" i="10"/>
  <c r="F36642" i="10"/>
  <c r="F36643" i="10"/>
  <c r="F36644" i="10"/>
  <c r="F36645" i="10"/>
  <c r="F36646" i="10"/>
  <c r="F36647" i="10"/>
  <c r="F36648" i="10"/>
  <c r="F36649" i="10"/>
  <c r="F36650" i="10"/>
  <c r="F36651" i="10"/>
  <c r="F36652" i="10"/>
  <c r="F36653" i="10"/>
  <c r="F36654" i="10"/>
  <c r="F36655" i="10"/>
  <c r="F36656" i="10"/>
  <c r="F36657" i="10"/>
  <c r="F36658" i="10"/>
  <c r="F36659" i="10"/>
  <c r="F36660" i="10"/>
  <c r="F36661" i="10"/>
  <c r="F36662" i="10"/>
  <c r="F36663" i="10"/>
  <c r="F36664" i="10"/>
  <c r="F36665" i="10"/>
  <c r="F36666" i="10"/>
  <c r="F36667" i="10"/>
  <c r="F36668" i="10"/>
  <c r="F36669" i="10"/>
  <c r="F36670" i="10"/>
  <c r="F36671" i="10"/>
  <c r="F36672" i="10"/>
  <c r="F36673" i="10"/>
  <c r="F36674" i="10"/>
  <c r="F36675" i="10"/>
  <c r="F36676" i="10"/>
  <c r="F36677" i="10"/>
  <c r="F36678" i="10"/>
  <c r="F36679" i="10"/>
  <c r="F36680" i="10"/>
  <c r="F36681" i="10"/>
  <c r="F36682" i="10"/>
  <c r="F36683" i="10"/>
  <c r="F36684" i="10"/>
  <c r="F36685" i="10"/>
  <c r="F36686" i="10"/>
  <c r="F36687" i="10"/>
  <c r="F36688" i="10"/>
  <c r="F36689" i="10"/>
  <c r="F36690" i="10"/>
  <c r="F36691" i="10"/>
  <c r="F36692" i="10"/>
  <c r="F36693" i="10"/>
  <c r="F36694" i="10"/>
  <c r="F36695" i="10"/>
  <c r="F36696" i="10"/>
  <c r="F36697" i="10"/>
  <c r="F36698" i="10"/>
  <c r="F36699" i="10"/>
  <c r="F36700" i="10"/>
  <c r="F36701" i="10"/>
  <c r="F36702" i="10"/>
  <c r="F36703" i="10"/>
  <c r="F36704" i="10"/>
  <c r="F36705" i="10"/>
  <c r="F36706" i="10"/>
  <c r="F36707" i="10"/>
  <c r="F36708" i="10"/>
  <c r="F36709" i="10"/>
  <c r="F36710" i="10"/>
  <c r="F36711" i="10"/>
  <c r="F36712" i="10"/>
  <c r="F36713" i="10"/>
  <c r="F36714" i="10"/>
  <c r="F36715" i="10"/>
  <c r="F36716" i="10"/>
  <c r="F36717" i="10"/>
  <c r="F36718" i="10"/>
  <c r="F36719" i="10"/>
  <c r="F36720" i="10"/>
  <c r="F36721" i="10"/>
  <c r="F36722" i="10"/>
  <c r="F36723" i="10"/>
  <c r="F36724" i="10"/>
  <c r="F36725" i="10"/>
  <c r="F36726" i="10"/>
  <c r="F36727" i="10"/>
  <c r="F36728" i="10"/>
  <c r="F36729" i="10"/>
  <c r="F36730" i="10"/>
  <c r="F36731" i="10"/>
  <c r="F36732" i="10"/>
  <c r="F36733" i="10"/>
  <c r="F36734" i="10"/>
  <c r="F36735" i="10"/>
  <c r="F36736" i="10"/>
  <c r="F36737" i="10"/>
  <c r="F36738" i="10"/>
  <c r="F36739" i="10"/>
  <c r="F36740" i="10"/>
  <c r="F36741" i="10"/>
  <c r="F36742" i="10"/>
  <c r="F36743" i="10"/>
  <c r="F36744" i="10"/>
  <c r="F36745" i="10"/>
  <c r="F36746" i="10"/>
  <c r="F36747" i="10"/>
  <c r="F36748" i="10"/>
  <c r="F36749" i="10"/>
  <c r="F36750" i="10"/>
  <c r="F36751" i="10"/>
  <c r="F36752" i="10"/>
  <c r="F36753" i="10"/>
  <c r="F36754" i="10"/>
  <c r="F36755" i="10"/>
  <c r="F36756" i="10"/>
  <c r="F36757" i="10"/>
  <c r="F36758" i="10"/>
  <c r="F36759" i="10"/>
  <c r="F36760" i="10"/>
  <c r="F36761" i="10"/>
  <c r="F36762" i="10"/>
  <c r="F36763" i="10"/>
  <c r="F36764" i="10"/>
  <c r="F36765" i="10"/>
  <c r="F36766" i="10"/>
  <c r="F36767" i="10"/>
  <c r="F36768" i="10"/>
  <c r="F36769" i="10"/>
  <c r="F36770" i="10"/>
  <c r="F36771" i="10"/>
  <c r="F36772" i="10"/>
  <c r="F36773" i="10"/>
  <c r="F36774" i="10"/>
  <c r="F36775" i="10"/>
  <c r="F36776" i="10"/>
  <c r="F36777" i="10"/>
  <c r="F36778" i="10"/>
  <c r="F36779" i="10"/>
  <c r="F36780" i="10"/>
  <c r="F36781" i="10"/>
  <c r="F36782" i="10"/>
  <c r="F36783" i="10"/>
  <c r="F36784" i="10"/>
  <c r="F36785" i="10"/>
  <c r="F36786" i="10"/>
  <c r="F36787" i="10"/>
  <c r="F36788" i="10"/>
  <c r="F36789" i="10"/>
  <c r="F36790" i="10"/>
  <c r="F36791" i="10"/>
  <c r="F36792" i="10"/>
  <c r="F36793" i="10"/>
  <c r="F36794" i="10"/>
  <c r="F36795" i="10"/>
  <c r="F36796" i="10"/>
  <c r="F36797" i="10"/>
  <c r="F36798" i="10"/>
  <c r="F36799" i="10"/>
  <c r="F36800" i="10"/>
  <c r="F36801" i="10"/>
  <c r="F36802" i="10"/>
  <c r="F36803" i="10"/>
  <c r="F36804" i="10"/>
  <c r="F36805" i="10"/>
  <c r="F36806" i="10"/>
  <c r="F36807" i="10"/>
  <c r="F36808" i="10"/>
  <c r="F36809" i="10"/>
  <c r="F36810" i="10"/>
  <c r="F36811" i="10"/>
  <c r="F36812" i="10"/>
  <c r="F36813" i="10"/>
  <c r="F36814" i="10"/>
  <c r="F36815" i="10"/>
  <c r="F36816" i="10"/>
  <c r="F36817" i="10"/>
  <c r="F36818" i="10"/>
  <c r="F36819" i="10"/>
  <c r="F36820" i="10"/>
  <c r="F36821" i="10"/>
  <c r="F36822" i="10"/>
  <c r="F36823" i="10"/>
  <c r="F36824" i="10"/>
  <c r="F36825" i="10"/>
  <c r="F36826" i="10"/>
  <c r="F36827" i="10"/>
  <c r="F36828" i="10"/>
  <c r="F36829" i="10"/>
  <c r="F36830" i="10"/>
  <c r="F36831" i="10"/>
  <c r="F36832" i="10"/>
  <c r="F36833" i="10"/>
  <c r="F36834" i="10"/>
  <c r="F36835" i="10"/>
  <c r="F36836" i="10"/>
  <c r="F36837" i="10"/>
  <c r="F36838" i="10"/>
  <c r="F36839" i="10"/>
  <c r="F36840" i="10"/>
  <c r="F36841" i="10"/>
  <c r="F36842" i="10"/>
  <c r="F36843" i="10"/>
  <c r="F36844" i="10"/>
  <c r="F36845" i="10"/>
  <c r="F36846" i="10"/>
  <c r="F36847" i="10"/>
  <c r="F36848" i="10"/>
  <c r="F36849" i="10"/>
  <c r="F36850" i="10"/>
  <c r="F36851" i="10"/>
  <c r="F36852" i="10"/>
  <c r="F36853" i="10"/>
  <c r="F36854" i="10"/>
  <c r="F36855" i="10"/>
  <c r="F36856" i="10"/>
  <c r="F36857" i="10"/>
  <c r="F36858" i="10"/>
  <c r="F36859" i="10"/>
  <c r="F36860" i="10"/>
  <c r="F36861" i="10"/>
  <c r="F36862" i="10"/>
  <c r="F36863" i="10"/>
  <c r="F36864" i="10"/>
  <c r="F36865" i="10"/>
  <c r="F36866" i="10"/>
  <c r="F36867" i="10"/>
  <c r="F36868" i="10"/>
  <c r="F36869" i="10"/>
  <c r="F36870" i="10"/>
  <c r="F36871" i="10"/>
  <c r="F36872" i="10"/>
  <c r="F36873" i="10"/>
  <c r="F36874" i="10"/>
  <c r="F36875" i="10"/>
  <c r="F36876" i="10"/>
  <c r="F36877" i="10"/>
  <c r="F36878" i="10"/>
  <c r="F36879" i="10"/>
  <c r="F36880" i="10"/>
  <c r="F36881" i="10"/>
  <c r="F36882" i="10"/>
  <c r="F36883" i="10"/>
  <c r="F36884" i="10"/>
  <c r="F36885" i="10"/>
  <c r="F36886" i="10"/>
  <c r="F36887" i="10"/>
  <c r="F36888" i="10"/>
  <c r="F36889" i="10"/>
  <c r="F36890" i="10"/>
  <c r="F36891" i="10"/>
  <c r="F36892" i="10"/>
  <c r="F36893" i="10"/>
  <c r="F36894" i="10"/>
  <c r="F36895" i="10"/>
  <c r="F36896" i="10"/>
  <c r="F36897" i="10"/>
  <c r="F36898" i="10"/>
  <c r="F36899" i="10"/>
  <c r="F36900" i="10"/>
  <c r="F36901" i="10"/>
  <c r="F36902" i="10"/>
  <c r="F36903" i="10"/>
  <c r="F36904" i="10"/>
  <c r="F36905" i="10"/>
  <c r="F36906" i="10"/>
  <c r="F36907" i="10"/>
  <c r="F36908" i="10"/>
  <c r="F36909" i="10"/>
  <c r="F36910" i="10"/>
  <c r="F36911" i="10"/>
  <c r="F36912" i="10"/>
  <c r="F36913" i="10"/>
  <c r="F36914" i="10"/>
  <c r="F36915" i="10"/>
  <c r="F36916" i="10"/>
  <c r="F36917" i="10"/>
  <c r="F36918" i="10"/>
  <c r="F36919" i="10"/>
  <c r="F36920" i="10"/>
  <c r="F36921" i="10"/>
  <c r="F36922" i="10"/>
  <c r="F36923" i="10"/>
  <c r="F36924" i="10"/>
  <c r="F36925" i="10"/>
  <c r="F36926" i="10"/>
  <c r="F36927" i="10"/>
  <c r="F36928" i="10"/>
  <c r="F36929" i="10"/>
  <c r="F36930" i="10"/>
  <c r="F36931" i="10"/>
  <c r="F36932" i="10"/>
  <c r="F36933" i="10"/>
  <c r="F36934" i="10"/>
  <c r="F36935" i="10"/>
  <c r="F36936" i="10"/>
  <c r="F36937" i="10"/>
  <c r="F36938" i="10"/>
  <c r="F36939" i="10"/>
  <c r="F36940" i="10"/>
  <c r="F36941" i="10"/>
  <c r="F36942" i="10"/>
  <c r="F36943" i="10"/>
  <c r="F36944" i="10"/>
  <c r="F36945" i="10"/>
  <c r="F36946" i="10"/>
  <c r="F36947" i="10"/>
  <c r="F36948" i="10"/>
  <c r="F36949" i="10"/>
  <c r="F36950" i="10"/>
  <c r="F36951" i="10"/>
  <c r="F36952" i="10"/>
  <c r="F36953" i="10"/>
  <c r="F36954" i="10"/>
  <c r="F36955" i="10"/>
  <c r="F36956" i="10"/>
  <c r="F36957" i="10"/>
  <c r="F36958" i="10"/>
  <c r="F36959" i="10"/>
  <c r="F36960" i="10"/>
  <c r="F36961" i="10"/>
  <c r="F36962" i="10"/>
  <c r="F36963" i="10"/>
  <c r="F36964" i="10"/>
  <c r="F36965" i="10"/>
  <c r="F36966" i="10"/>
  <c r="F36967" i="10"/>
  <c r="F36968" i="10"/>
  <c r="F36969" i="10"/>
  <c r="F36970" i="10"/>
  <c r="F36971" i="10"/>
  <c r="F36972" i="10"/>
  <c r="F36973" i="10"/>
  <c r="F36974" i="10"/>
  <c r="F36975" i="10"/>
  <c r="F36976" i="10"/>
  <c r="F36977" i="10"/>
  <c r="F36978" i="10"/>
  <c r="F36979" i="10"/>
  <c r="F36980" i="10"/>
  <c r="F36981" i="10"/>
  <c r="F36982" i="10"/>
  <c r="F36983" i="10"/>
  <c r="F36984" i="10"/>
  <c r="F36985" i="10"/>
  <c r="F36986" i="10"/>
  <c r="F36987" i="10"/>
  <c r="F36988" i="10"/>
  <c r="F36989" i="10"/>
  <c r="F36990" i="10"/>
  <c r="F36991" i="10"/>
  <c r="F36992" i="10"/>
  <c r="F36993" i="10"/>
  <c r="F36994" i="10"/>
  <c r="F36995" i="10"/>
  <c r="F36996" i="10"/>
  <c r="F36997" i="10"/>
  <c r="F36998" i="10"/>
  <c r="F36999" i="10"/>
  <c r="F37000" i="10"/>
  <c r="F37001" i="10"/>
  <c r="F37002" i="10"/>
  <c r="F37003" i="10"/>
  <c r="F37004" i="10"/>
  <c r="F37005" i="10"/>
  <c r="F37006" i="10"/>
  <c r="F37007" i="10"/>
  <c r="F37008" i="10"/>
  <c r="F37009" i="10"/>
  <c r="F37010" i="10"/>
  <c r="F37011" i="10"/>
  <c r="F37012" i="10"/>
  <c r="F37013" i="10"/>
  <c r="F37014" i="10"/>
  <c r="F37015" i="10"/>
  <c r="F37016" i="10"/>
  <c r="F37017" i="10"/>
  <c r="F37018" i="10"/>
  <c r="F37019" i="10"/>
  <c r="F37020" i="10"/>
  <c r="F37021" i="10"/>
  <c r="F37022" i="10"/>
  <c r="F37023" i="10"/>
  <c r="F37024" i="10"/>
  <c r="F37025" i="10"/>
  <c r="F37026" i="10"/>
  <c r="F37027" i="10"/>
  <c r="F37028" i="10"/>
  <c r="F37029" i="10"/>
  <c r="F37030" i="10"/>
  <c r="F37031" i="10"/>
  <c r="F37032" i="10"/>
  <c r="F37033" i="10"/>
  <c r="F37034" i="10"/>
  <c r="F37035" i="10"/>
  <c r="F37036" i="10"/>
  <c r="F37037" i="10"/>
  <c r="F37038" i="10"/>
  <c r="F37039" i="10"/>
  <c r="F37040" i="10"/>
  <c r="F37041" i="10"/>
  <c r="F37042" i="10"/>
  <c r="F37043" i="10"/>
  <c r="F37044" i="10"/>
  <c r="F37045" i="10"/>
  <c r="F37046" i="10"/>
  <c r="F37047" i="10"/>
  <c r="F37048" i="10"/>
  <c r="F37049" i="10"/>
  <c r="F37050" i="10"/>
  <c r="F37051" i="10"/>
  <c r="F37052" i="10"/>
  <c r="F37053" i="10"/>
  <c r="F37054" i="10"/>
  <c r="F37055" i="10"/>
  <c r="F37056" i="10"/>
  <c r="F37057" i="10"/>
  <c r="F37058" i="10"/>
  <c r="F37059" i="10"/>
  <c r="F37060" i="10"/>
  <c r="F37061" i="10"/>
  <c r="F37062" i="10"/>
  <c r="F37063" i="10"/>
  <c r="F37064" i="10"/>
  <c r="F37065" i="10"/>
  <c r="F37066" i="10"/>
  <c r="F37067" i="10"/>
  <c r="F37068" i="10"/>
  <c r="F37069" i="10"/>
  <c r="F37070" i="10"/>
  <c r="F37071" i="10"/>
  <c r="F37072" i="10"/>
  <c r="F37073" i="10"/>
  <c r="F37074" i="10"/>
  <c r="F37075" i="10"/>
  <c r="F37076" i="10"/>
  <c r="F37077" i="10"/>
  <c r="F37078" i="10"/>
  <c r="F37079" i="10"/>
  <c r="F37080" i="10"/>
  <c r="F37081" i="10"/>
  <c r="F37082" i="10"/>
  <c r="F37083" i="10"/>
  <c r="F37084" i="10"/>
  <c r="F37085" i="10"/>
  <c r="F37086" i="10"/>
  <c r="F37087" i="10"/>
  <c r="F37088" i="10"/>
  <c r="F37089" i="10"/>
  <c r="F37090" i="10"/>
  <c r="F37091" i="10"/>
  <c r="F37092" i="10"/>
  <c r="F37093" i="10"/>
  <c r="F37094" i="10"/>
  <c r="F37095" i="10"/>
  <c r="F37096" i="10"/>
  <c r="F37097" i="10"/>
  <c r="F37098" i="10"/>
  <c r="F37099" i="10"/>
  <c r="F37100" i="10"/>
  <c r="F37101" i="10"/>
  <c r="F37102" i="10"/>
  <c r="F37103" i="10"/>
  <c r="F37104" i="10"/>
  <c r="F37105" i="10"/>
  <c r="F37106" i="10"/>
  <c r="F37107" i="10"/>
  <c r="F37108" i="10"/>
  <c r="F37109" i="10"/>
  <c r="F37110" i="10"/>
  <c r="F37111" i="10"/>
  <c r="F37112" i="10"/>
  <c r="F37113" i="10"/>
  <c r="F37114" i="10"/>
  <c r="F37115" i="10"/>
  <c r="F37116" i="10"/>
  <c r="F37117" i="10"/>
  <c r="F37118" i="10"/>
  <c r="F37119" i="10"/>
  <c r="F37120" i="10"/>
  <c r="F37121" i="10"/>
  <c r="F37122" i="10"/>
  <c r="F37123" i="10"/>
  <c r="F37124" i="10"/>
  <c r="F37125" i="10"/>
  <c r="F37126" i="10"/>
  <c r="F37127" i="10"/>
  <c r="F37128" i="10"/>
  <c r="F37129" i="10"/>
  <c r="F37130" i="10"/>
  <c r="F37131" i="10"/>
  <c r="F37132" i="10"/>
  <c r="F37133" i="10"/>
  <c r="F37134" i="10"/>
  <c r="F37135" i="10"/>
  <c r="F37136" i="10"/>
  <c r="F37137" i="10"/>
  <c r="F37138" i="10"/>
  <c r="F37139" i="10"/>
  <c r="F37140" i="10"/>
  <c r="F37141" i="10"/>
  <c r="F37142" i="10"/>
  <c r="F37143" i="10"/>
  <c r="F37144" i="10"/>
  <c r="F37145" i="10"/>
  <c r="F37146" i="10"/>
  <c r="F37147" i="10"/>
  <c r="F37148" i="10"/>
  <c r="F37149" i="10"/>
  <c r="F37150" i="10"/>
  <c r="F37151" i="10"/>
  <c r="F37152" i="10"/>
  <c r="F37153" i="10"/>
  <c r="F37154" i="10"/>
  <c r="F37155" i="10"/>
  <c r="F37156" i="10"/>
  <c r="F37157" i="10"/>
  <c r="F37158" i="10"/>
  <c r="F37159" i="10"/>
  <c r="F37160" i="10"/>
  <c r="F37161" i="10"/>
  <c r="F37162" i="10"/>
  <c r="F37163" i="10"/>
  <c r="F37164" i="10"/>
  <c r="F37165" i="10"/>
  <c r="F37166" i="10"/>
  <c r="F37167" i="10"/>
  <c r="F37168" i="10"/>
  <c r="F37169" i="10"/>
  <c r="F37170" i="10"/>
  <c r="F37171" i="10"/>
  <c r="F37172" i="10"/>
  <c r="F37173" i="10"/>
  <c r="F37174" i="10"/>
  <c r="F37175" i="10"/>
  <c r="F37176" i="10"/>
  <c r="F37177" i="10"/>
  <c r="F37178" i="10"/>
  <c r="F37179" i="10"/>
  <c r="F37180" i="10"/>
  <c r="F37181" i="10"/>
  <c r="F37182" i="10"/>
  <c r="F37183" i="10"/>
  <c r="F37184" i="10"/>
  <c r="F37185" i="10"/>
  <c r="F37186" i="10"/>
  <c r="F37187" i="10"/>
  <c r="F37188" i="10"/>
  <c r="F37189" i="10"/>
  <c r="F37190" i="10"/>
  <c r="F37191" i="10"/>
  <c r="F37192" i="10"/>
  <c r="F37193" i="10"/>
  <c r="F37194" i="10"/>
  <c r="F37195" i="10"/>
  <c r="F37196" i="10"/>
  <c r="F37197" i="10"/>
  <c r="F37198" i="10"/>
  <c r="F37199" i="10"/>
  <c r="F37200" i="10"/>
  <c r="F37201" i="10"/>
  <c r="F37202" i="10"/>
  <c r="F37203" i="10"/>
  <c r="F37204" i="10"/>
  <c r="F37205" i="10"/>
  <c r="F37206" i="10"/>
  <c r="F37207" i="10"/>
  <c r="F37208" i="10"/>
  <c r="F37209" i="10"/>
  <c r="F37210" i="10"/>
  <c r="F37211" i="10"/>
  <c r="F37212" i="10"/>
  <c r="F37213" i="10"/>
  <c r="F37214" i="10"/>
  <c r="F37215" i="10"/>
  <c r="F37216" i="10"/>
  <c r="F37217" i="10"/>
  <c r="F37218" i="10"/>
  <c r="F37219" i="10"/>
  <c r="F37220" i="10"/>
  <c r="F37221" i="10"/>
  <c r="F37222" i="10"/>
  <c r="F37223" i="10"/>
  <c r="F37224" i="10"/>
  <c r="F37225" i="10"/>
  <c r="F37226" i="10"/>
  <c r="F37227" i="10"/>
  <c r="F37228" i="10"/>
  <c r="F37229" i="10"/>
  <c r="F37230" i="10"/>
  <c r="F37231" i="10"/>
  <c r="F37232" i="10"/>
  <c r="F37233" i="10"/>
  <c r="F37234" i="10"/>
  <c r="F37235" i="10"/>
  <c r="F37236" i="10"/>
  <c r="F37237" i="10"/>
  <c r="F37238" i="10"/>
  <c r="F37239" i="10"/>
  <c r="F37240" i="10"/>
  <c r="F37241" i="10"/>
  <c r="F37242" i="10"/>
  <c r="F37243" i="10"/>
  <c r="F37244" i="10"/>
  <c r="F37245" i="10"/>
  <c r="F37246" i="10"/>
  <c r="F37247" i="10"/>
  <c r="F37248" i="10"/>
  <c r="F37249" i="10"/>
  <c r="F37250" i="10"/>
  <c r="F37251" i="10"/>
  <c r="F37252" i="10"/>
  <c r="F37253" i="10"/>
  <c r="F37254" i="10"/>
  <c r="F37255" i="10"/>
  <c r="F37256" i="10"/>
  <c r="F37257" i="10"/>
  <c r="F37258" i="10"/>
  <c r="F37259" i="10"/>
  <c r="F37260" i="10"/>
  <c r="F37261" i="10"/>
  <c r="F37262" i="10"/>
  <c r="F37263" i="10"/>
  <c r="F37264" i="10"/>
  <c r="F37265" i="10"/>
  <c r="F37266" i="10"/>
  <c r="F37267" i="10"/>
  <c r="F37268" i="10"/>
  <c r="F37269" i="10"/>
  <c r="F37270" i="10"/>
  <c r="F37271" i="10"/>
  <c r="F37272" i="10"/>
  <c r="F37273" i="10"/>
  <c r="F37274" i="10"/>
  <c r="F37275" i="10"/>
  <c r="F37276" i="10"/>
  <c r="F37277" i="10"/>
  <c r="F37278" i="10"/>
  <c r="F37279" i="10"/>
  <c r="F37280" i="10"/>
  <c r="F37281" i="10"/>
  <c r="F37282" i="10"/>
  <c r="F37283" i="10"/>
  <c r="F37284" i="10"/>
  <c r="F37285" i="10"/>
  <c r="F37286" i="10"/>
  <c r="F37287" i="10"/>
  <c r="F37288" i="10"/>
  <c r="F37289" i="10"/>
  <c r="F37290" i="10"/>
  <c r="F37291" i="10"/>
  <c r="F37292" i="10"/>
  <c r="F37293" i="10"/>
  <c r="F37294" i="10"/>
  <c r="F37295" i="10"/>
  <c r="F37296" i="10"/>
  <c r="F37297" i="10"/>
  <c r="F37298" i="10"/>
  <c r="F37299" i="10"/>
  <c r="F37300" i="10"/>
  <c r="F37301" i="10"/>
  <c r="F37302" i="10"/>
  <c r="F37303" i="10"/>
  <c r="F37304" i="10"/>
  <c r="F37305" i="10"/>
  <c r="F37306" i="10"/>
  <c r="F37307" i="10"/>
  <c r="F37308" i="10"/>
  <c r="F37309" i="10"/>
  <c r="F37310" i="10"/>
  <c r="F37311" i="10"/>
  <c r="F37312" i="10"/>
  <c r="F37313" i="10"/>
  <c r="F37314" i="10"/>
  <c r="F37315" i="10"/>
  <c r="F37316" i="10"/>
  <c r="F37317" i="10"/>
  <c r="F37318" i="10"/>
  <c r="F37319" i="10"/>
  <c r="F37320" i="10"/>
  <c r="F37321" i="10"/>
  <c r="F37322" i="10"/>
  <c r="F37323" i="10"/>
  <c r="F37324" i="10"/>
  <c r="F37325" i="10"/>
  <c r="F37326" i="10"/>
  <c r="F37327" i="10"/>
  <c r="F37328" i="10"/>
  <c r="F37329" i="10"/>
  <c r="F37330" i="10"/>
  <c r="F37331" i="10"/>
  <c r="F37332" i="10"/>
  <c r="F37333" i="10"/>
  <c r="F37334" i="10"/>
  <c r="F37335" i="10"/>
  <c r="F37336" i="10"/>
  <c r="F37337" i="10"/>
  <c r="F37338" i="10"/>
  <c r="F37339" i="10"/>
  <c r="F37340" i="10"/>
  <c r="F37341" i="10"/>
  <c r="F37342" i="10"/>
  <c r="F37343" i="10"/>
  <c r="F37344" i="10"/>
  <c r="F37345" i="10"/>
  <c r="F37346" i="10"/>
  <c r="F37347" i="10"/>
  <c r="F37348" i="10"/>
  <c r="F37349" i="10"/>
  <c r="F37350" i="10"/>
  <c r="F37351" i="10"/>
  <c r="F37352" i="10"/>
  <c r="F37353" i="10"/>
  <c r="F37354" i="10"/>
  <c r="F37355" i="10"/>
  <c r="F37356" i="10"/>
  <c r="F37357" i="10"/>
  <c r="F37358" i="10"/>
  <c r="F37359" i="10"/>
  <c r="F37360" i="10"/>
  <c r="F37361" i="10"/>
  <c r="F37362" i="10"/>
  <c r="F37363" i="10"/>
  <c r="F37364" i="10"/>
  <c r="F37365" i="10"/>
  <c r="F37366" i="10"/>
  <c r="F37367" i="10"/>
  <c r="F37368" i="10"/>
  <c r="F37369" i="10"/>
  <c r="F37370" i="10"/>
  <c r="F37371" i="10"/>
  <c r="F37372" i="10"/>
  <c r="F37373" i="10"/>
  <c r="F37374" i="10"/>
  <c r="F37375" i="10"/>
  <c r="F37376" i="10"/>
  <c r="F37377" i="10"/>
  <c r="F37378" i="10"/>
  <c r="F37379" i="10"/>
  <c r="F37380" i="10"/>
  <c r="F37381" i="10"/>
  <c r="F37382" i="10"/>
  <c r="F37383" i="10"/>
  <c r="F37384" i="10"/>
  <c r="F37385" i="10"/>
  <c r="F37386" i="10"/>
  <c r="F37387" i="10"/>
  <c r="F37388" i="10"/>
  <c r="F37389" i="10"/>
  <c r="F37390" i="10"/>
  <c r="F37391" i="10"/>
  <c r="F37392" i="10"/>
  <c r="F37393" i="10"/>
  <c r="F37394" i="10"/>
  <c r="F37395" i="10"/>
  <c r="F37396" i="10"/>
  <c r="F37397" i="10"/>
  <c r="F37398" i="10"/>
  <c r="F37399" i="10"/>
  <c r="F37400" i="10"/>
  <c r="F37401" i="10"/>
  <c r="F37402" i="10"/>
  <c r="F37403" i="10"/>
  <c r="F37404" i="10"/>
  <c r="F37405" i="10"/>
  <c r="F37406" i="10"/>
  <c r="F37407" i="10"/>
  <c r="F37408" i="10"/>
  <c r="F37409" i="10"/>
  <c r="F37410" i="10"/>
  <c r="F37411" i="10"/>
  <c r="F37412" i="10"/>
  <c r="F37413" i="10"/>
  <c r="F37414" i="10"/>
  <c r="F37415" i="10"/>
  <c r="F37416" i="10"/>
  <c r="F37417" i="10"/>
  <c r="F37418" i="10"/>
  <c r="F37419" i="10"/>
  <c r="F37420" i="10"/>
  <c r="F37421" i="10"/>
  <c r="F37422" i="10"/>
  <c r="F37423" i="10"/>
  <c r="F37424" i="10"/>
  <c r="F37425" i="10"/>
  <c r="F37426" i="10"/>
  <c r="F37427" i="10"/>
  <c r="F37428" i="10"/>
  <c r="F37429" i="10"/>
  <c r="F37430" i="10"/>
  <c r="F37431" i="10"/>
  <c r="F37432" i="10"/>
  <c r="F37433" i="10"/>
  <c r="F37434" i="10"/>
  <c r="F37435" i="10"/>
  <c r="F37436" i="10"/>
  <c r="F37437" i="10"/>
  <c r="F37438" i="10"/>
  <c r="F37439" i="10"/>
  <c r="F37440" i="10"/>
  <c r="F37441" i="10"/>
  <c r="F37442" i="10"/>
  <c r="F37443" i="10"/>
  <c r="F37444" i="10"/>
  <c r="F37445" i="10"/>
  <c r="F37446" i="10"/>
  <c r="F37447" i="10"/>
  <c r="F37448" i="10"/>
  <c r="F37449" i="10"/>
  <c r="F37450" i="10"/>
  <c r="F37451" i="10"/>
  <c r="F37452" i="10"/>
  <c r="F37453" i="10"/>
  <c r="F37454" i="10"/>
  <c r="F37455" i="10"/>
  <c r="F37456" i="10"/>
  <c r="F37457" i="10"/>
  <c r="F37458" i="10"/>
  <c r="F37459" i="10"/>
  <c r="F37460" i="10"/>
  <c r="F37461" i="10"/>
  <c r="F37462" i="10"/>
  <c r="F37463" i="10"/>
  <c r="F37464" i="10"/>
  <c r="F37465" i="10"/>
  <c r="F37466" i="10"/>
  <c r="F37467" i="10"/>
  <c r="F37468" i="10"/>
  <c r="F37469" i="10"/>
  <c r="F37470" i="10"/>
  <c r="F37471" i="10"/>
  <c r="F37472" i="10"/>
  <c r="F37473" i="10"/>
  <c r="F37474" i="10"/>
  <c r="F37475" i="10"/>
  <c r="F37476" i="10"/>
  <c r="F37477" i="10"/>
  <c r="F37478" i="10"/>
  <c r="F37479" i="10"/>
  <c r="F37480" i="10"/>
  <c r="F37481" i="10"/>
  <c r="F37482" i="10"/>
  <c r="F37483" i="10"/>
  <c r="F37484" i="10"/>
  <c r="F37485" i="10"/>
  <c r="F37486" i="10"/>
  <c r="F37487" i="10"/>
  <c r="F37488" i="10"/>
  <c r="F37489" i="10"/>
  <c r="F37490" i="10"/>
  <c r="F37491" i="10"/>
  <c r="F37492" i="10"/>
  <c r="F37493" i="10"/>
  <c r="F37494" i="10"/>
  <c r="F37495" i="10"/>
  <c r="F37496" i="10"/>
  <c r="F37497" i="10"/>
  <c r="F37498" i="10"/>
  <c r="F37499" i="10"/>
  <c r="F37500" i="10"/>
  <c r="F37501" i="10"/>
  <c r="F37502" i="10"/>
  <c r="F37503" i="10"/>
  <c r="F37504" i="10"/>
  <c r="F37505" i="10"/>
  <c r="F37506" i="10"/>
  <c r="F37507" i="10"/>
  <c r="F37508" i="10"/>
  <c r="F37509" i="10"/>
  <c r="F37510" i="10"/>
  <c r="F37511" i="10"/>
  <c r="F37512" i="10"/>
  <c r="F37513" i="10"/>
  <c r="F37514" i="10"/>
  <c r="F37515" i="10"/>
  <c r="F37516" i="10"/>
  <c r="F37517" i="10"/>
  <c r="F37518" i="10"/>
  <c r="F37519" i="10"/>
  <c r="F37520" i="10"/>
  <c r="F37521" i="10"/>
  <c r="F37522" i="10"/>
  <c r="F37523" i="10"/>
  <c r="F37524" i="10"/>
  <c r="F37525" i="10"/>
  <c r="F37526" i="10"/>
  <c r="F37527" i="10"/>
  <c r="F37528" i="10"/>
  <c r="F37529" i="10"/>
  <c r="F37530" i="10"/>
  <c r="F37531" i="10"/>
  <c r="F37532" i="10"/>
  <c r="F37533" i="10"/>
  <c r="F37534" i="10"/>
  <c r="F37535" i="10"/>
  <c r="F37536" i="10"/>
  <c r="F37537" i="10"/>
  <c r="F37538" i="10"/>
  <c r="F37539" i="10"/>
  <c r="F37540" i="10"/>
  <c r="F37541" i="10"/>
  <c r="F37542" i="10"/>
  <c r="F37543" i="10"/>
  <c r="F37544" i="10"/>
  <c r="F37545" i="10"/>
  <c r="F37546" i="10"/>
  <c r="F37547" i="10"/>
  <c r="F37548" i="10"/>
  <c r="F37549" i="10"/>
  <c r="F37550" i="10"/>
  <c r="F37551" i="10"/>
  <c r="F37552" i="10"/>
  <c r="F37553" i="10"/>
  <c r="F37554" i="10"/>
  <c r="F37555" i="10"/>
  <c r="F37556" i="10"/>
  <c r="F37557" i="10"/>
  <c r="F37558" i="10"/>
  <c r="F37559" i="10"/>
  <c r="F37560" i="10"/>
  <c r="F37561" i="10"/>
  <c r="F37562" i="10"/>
  <c r="F37563" i="10"/>
  <c r="F37564" i="10"/>
  <c r="F37565" i="10"/>
  <c r="F37566" i="10"/>
  <c r="F37567" i="10"/>
  <c r="F37568" i="10"/>
  <c r="F37569" i="10"/>
  <c r="F37570" i="10"/>
  <c r="F37571" i="10"/>
  <c r="F37572" i="10"/>
  <c r="F37573" i="10"/>
  <c r="F37574" i="10"/>
  <c r="F37575" i="10"/>
  <c r="F37576" i="10"/>
  <c r="F37577" i="10"/>
  <c r="F37578" i="10"/>
  <c r="F37579" i="10"/>
  <c r="F37580" i="10"/>
  <c r="F37581" i="10"/>
  <c r="F37582" i="10"/>
  <c r="F37583" i="10"/>
  <c r="F37584" i="10"/>
  <c r="F37585" i="10"/>
  <c r="F37586" i="10"/>
  <c r="F37587" i="10"/>
  <c r="F37588" i="10"/>
  <c r="F37589" i="10"/>
  <c r="F37590" i="10"/>
  <c r="F37591" i="10"/>
  <c r="F37592" i="10"/>
  <c r="F37593" i="10"/>
  <c r="F37594" i="10"/>
  <c r="F37595" i="10"/>
  <c r="F37596" i="10"/>
  <c r="F37597" i="10"/>
  <c r="F37598" i="10"/>
  <c r="F37599" i="10"/>
  <c r="F37600" i="10"/>
  <c r="F37601" i="10"/>
  <c r="F37602" i="10"/>
  <c r="F37603" i="10"/>
  <c r="F37604" i="10"/>
  <c r="F37605" i="10"/>
  <c r="F37606" i="10"/>
  <c r="F37607" i="10"/>
  <c r="F37608" i="10"/>
  <c r="F37609" i="10"/>
  <c r="F37610" i="10"/>
  <c r="F37611" i="10"/>
  <c r="F37612" i="10"/>
  <c r="F37613" i="10"/>
  <c r="F37614" i="10"/>
  <c r="F37615" i="10"/>
  <c r="F37616" i="10"/>
  <c r="F37617" i="10"/>
  <c r="F37618" i="10"/>
  <c r="F37619" i="10"/>
  <c r="F37620" i="10"/>
  <c r="F37621" i="10"/>
  <c r="F37622" i="10"/>
  <c r="F37623" i="10"/>
  <c r="F37624" i="10"/>
  <c r="F37625" i="10"/>
  <c r="F37626" i="10"/>
  <c r="F37627" i="10"/>
  <c r="F37628" i="10"/>
  <c r="F37629" i="10"/>
  <c r="F37630" i="10"/>
  <c r="F37631" i="10"/>
  <c r="F37632" i="10"/>
  <c r="F37633" i="10"/>
  <c r="F37634" i="10"/>
  <c r="F37635" i="10"/>
  <c r="F37636" i="10"/>
  <c r="F37637" i="10"/>
  <c r="F37638" i="10"/>
  <c r="F37639" i="10"/>
  <c r="F37640" i="10"/>
  <c r="F37641" i="10"/>
  <c r="F37642" i="10"/>
  <c r="F37643" i="10"/>
  <c r="F37644" i="10"/>
  <c r="F37645" i="10"/>
  <c r="F37646" i="10"/>
  <c r="F37647" i="10"/>
  <c r="F37648" i="10"/>
  <c r="F37649" i="10"/>
  <c r="F37650" i="10"/>
  <c r="F37651" i="10"/>
  <c r="F37652" i="10"/>
  <c r="F37653" i="10"/>
  <c r="F37654" i="10"/>
  <c r="F37655" i="10"/>
  <c r="F37656" i="10"/>
  <c r="F37657" i="10"/>
  <c r="F37658" i="10"/>
  <c r="F37659" i="10"/>
  <c r="F37660" i="10"/>
  <c r="F37661" i="10"/>
  <c r="F37662" i="10"/>
  <c r="F37663" i="10"/>
  <c r="F37664" i="10"/>
  <c r="F37665" i="10"/>
  <c r="F37666" i="10"/>
  <c r="F37667" i="10"/>
  <c r="F37668" i="10"/>
  <c r="F37669" i="10"/>
  <c r="F37670" i="10"/>
  <c r="F37671" i="10"/>
  <c r="F37672" i="10"/>
  <c r="F37673" i="10"/>
  <c r="F37674" i="10"/>
  <c r="F37675" i="10"/>
  <c r="F37676" i="10"/>
  <c r="F37677" i="10"/>
  <c r="F37678" i="10"/>
  <c r="F37679" i="10"/>
  <c r="F37680" i="10"/>
  <c r="F37681" i="10"/>
  <c r="F37682" i="10"/>
  <c r="F37683" i="10"/>
  <c r="F37684" i="10"/>
  <c r="F37685" i="10"/>
  <c r="F37686" i="10"/>
  <c r="F37687" i="10"/>
  <c r="F37688" i="10"/>
  <c r="F37689" i="10"/>
  <c r="F37690" i="10"/>
  <c r="F37691" i="10"/>
  <c r="F37692" i="10"/>
  <c r="F37693" i="10"/>
  <c r="F37694" i="10"/>
  <c r="F37695" i="10"/>
  <c r="F37696" i="10"/>
  <c r="F37697" i="10"/>
  <c r="F37698" i="10"/>
  <c r="F37699" i="10"/>
  <c r="F37700" i="10"/>
  <c r="F37701" i="10"/>
  <c r="F37702" i="10"/>
  <c r="F37703" i="10"/>
  <c r="F37704" i="10"/>
  <c r="F37705" i="10"/>
  <c r="F37706" i="10"/>
  <c r="F37707" i="10"/>
  <c r="F37708" i="10"/>
  <c r="F37709" i="10"/>
  <c r="F37710" i="10"/>
  <c r="F37711" i="10"/>
  <c r="F37712" i="10"/>
  <c r="F37713" i="10"/>
  <c r="F37714" i="10"/>
  <c r="F37715" i="10"/>
  <c r="F37716" i="10"/>
  <c r="F37717" i="10"/>
  <c r="F37718" i="10"/>
  <c r="F37719" i="10"/>
  <c r="F37720" i="10"/>
  <c r="F37721" i="10"/>
  <c r="F37722" i="10"/>
  <c r="F37723" i="10"/>
  <c r="F37724" i="10"/>
  <c r="F37725" i="10"/>
  <c r="F37726" i="10"/>
  <c r="F37727" i="10"/>
  <c r="F37728" i="10"/>
  <c r="F37729" i="10"/>
  <c r="F37730" i="10"/>
  <c r="F37731" i="10"/>
  <c r="F37732" i="10"/>
  <c r="F37733" i="10"/>
  <c r="F37734" i="10"/>
  <c r="F37735" i="10"/>
  <c r="F37736" i="10"/>
  <c r="F37737" i="10"/>
  <c r="F37738" i="10"/>
  <c r="F37739" i="10"/>
  <c r="F37740" i="10"/>
  <c r="F37741" i="10"/>
  <c r="F37742" i="10"/>
  <c r="F37743" i="10"/>
  <c r="F37744" i="10"/>
  <c r="F37745" i="10"/>
  <c r="F37746" i="10"/>
  <c r="F37747" i="10"/>
  <c r="F37748" i="10"/>
  <c r="F37749" i="10"/>
  <c r="F37750" i="10"/>
  <c r="F37751" i="10"/>
  <c r="F37752" i="10"/>
  <c r="F37753" i="10"/>
  <c r="F37754" i="10"/>
  <c r="F37755" i="10"/>
  <c r="F37756" i="10"/>
  <c r="F37757" i="10"/>
  <c r="F37758" i="10"/>
  <c r="F37759" i="10"/>
  <c r="F37760" i="10"/>
  <c r="F37761" i="10"/>
  <c r="F37762" i="10"/>
  <c r="F37763" i="10"/>
  <c r="F37764" i="10"/>
  <c r="F37765" i="10"/>
  <c r="F37766" i="10"/>
  <c r="F37767" i="10"/>
  <c r="F37768" i="10"/>
  <c r="F37769" i="10"/>
  <c r="F37770" i="10"/>
  <c r="F37771" i="10"/>
  <c r="F37772" i="10"/>
  <c r="F37773" i="10"/>
  <c r="F37774" i="10"/>
  <c r="F37775" i="10"/>
  <c r="F37776" i="10"/>
  <c r="F37777" i="10"/>
  <c r="F37778" i="10"/>
  <c r="F37779" i="10"/>
  <c r="F37780" i="10"/>
  <c r="F37781" i="10"/>
  <c r="F37782" i="10"/>
  <c r="F37783" i="10"/>
  <c r="F37784" i="10"/>
  <c r="F37785" i="10"/>
  <c r="F37786" i="10"/>
  <c r="F37787" i="10"/>
  <c r="F37788" i="10"/>
  <c r="F37789" i="10"/>
  <c r="F37790" i="10"/>
  <c r="F37791" i="10"/>
  <c r="F37792" i="10"/>
  <c r="F37793" i="10"/>
  <c r="F37794" i="10"/>
  <c r="F37795" i="10"/>
  <c r="F37796" i="10"/>
  <c r="F37797" i="10"/>
  <c r="F37798" i="10"/>
  <c r="F37799" i="10"/>
  <c r="F37800" i="10"/>
  <c r="F37801" i="10"/>
  <c r="F37802" i="10"/>
  <c r="F37803" i="10"/>
  <c r="F37804" i="10"/>
  <c r="F37805" i="10"/>
  <c r="F37806" i="10"/>
  <c r="F37807" i="10"/>
  <c r="F37808" i="10"/>
  <c r="F37809" i="10"/>
  <c r="F37810" i="10"/>
  <c r="F37811" i="10"/>
  <c r="F37812" i="10"/>
  <c r="F37813" i="10"/>
  <c r="F37814" i="10"/>
  <c r="F37815" i="10"/>
  <c r="F37816" i="10"/>
  <c r="F37817" i="10"/>
  <c r="F37818" i="10"/>
  <c r="F37819" i="10"/>
  <c r="F37820" i="10"/>
  <c r="F37821" i="10"/>
  <c r="F37822" i="10"/>
  <c r="F37823" i="10"/>
  <c r="F37824" i="10"/>
  <c r="F37825" i="10"/>
  <c r="F37826" i="10"/>
  <c r="F37827" i="10"/>
  <c r="F37828" i="10"/>
  <c r="F37829" i="10"/>
  <c r="F37830" i="10"/>
  <c r="F37831" i="10"/>
  <c r="F37832" i="10"/>
  <c r="F37833" i="10"/>
  <c r="F37834" i="10"/>
  <c r="F37835" i="10"/>
  <c r="F37836" i="10"/>
  <c r="F37837" i="10"/>
  <c r="F37838" i="10"/>
  <c r="F37839" i="10"/>
  <c r="F37840" i="10"/>
  <c r="F37841" i="10"/>
  <c r="F37842" i="10"/>
  <c r="F37843" i="10"/>
  <c r="F37844" i="10"/>
  <c r="F37845" i="10"/>
  <c r="F37846" i="10"/>
  <c r="F37847" i="10"/>
  <c r="F37848" i="10"/>
  <c r="F37849" i="10"/>
  <c r="F37850" i="10"/>
  <c r="F37851" i="10"/>
  <c r="F37852" i="10"/>
  <c r="F37853" i="10"/>
  <c r="F37854" i="10"/>
  <c r="F37855" i="10"/>
  <c r="F37856" i="10"/>
  <c r="F37857" i="10"/>
  <c r="F37858" i="10"/>
  <c r="F37859" i="10"/>
  <c r="F37860" i="10"/>
  <c r="F37861" i="10"/>
  <c r="F37862" i="10"/>
  <c r="F37863" i="10"/>
  <c r="F37864" i="10"/>
  <c r="F37865" i="10"/>
  <c r="F37866" i="10"/>
  <c r="F37867" i="10"/>
  <c r="F37868" i="10"/>
  <c r="F37869" i="10"/>
  <c r="F37870" i="10"/>
  <c r="F37871" i="10"/>
  <c r="F37872" i="10"/>
  <c r="F37873" i="10"/>
  <c r="F37874" i="10"/>
  <c r="F37875" i="10"/>
  <c r="F37876" i="10"/>
  <c r="F37877" i="10"/>
  <c r="F37878" i="10"/>
  <c r="F37879" i="10"/>
  <c r="F37880" i="10"/>
  <c r="F37881" i="10"/>
  <c r="F37882" i="10"/>
  <c r="F37883" i="10"/>
  <c r="F37884" i="10"/>
  <c r="F37885" i="10"/>
  <c r="F37886" i="10"/>
  <c r="F37887" i="10"/>
  <c r="F37888" i="10"/>
  <c r="F37889" i="10"/>
  <c r="F37890" i="10"/>
  <c r="F37891" i="10"/>
  <c r="F37892" i="10"/>
  <c r="F37893" i="10"/>
  <c r="F37894" i="10"/>
  <c r="F37895" i="10"/>
  <c r="F37896" i="10"/>
  <c r="F37897" i="10"/>
  <c r="F37898" i="10"/>
  <c r="F37899" i="10"/>
  <c r="F37900" i="10"/>
  <c r="F37901" i="10"/>
  <c r="F37902" i="10"/>
  <c r="F37903" i="10"/>
  <c r="F37904" i="10"/>
  <c r="F37905" i="10"/>
  <c r="F37906" i="10"/>
  <c r="F37907" i="10"/>
  <c r="F37908" i="10"/>
  <c r="F37909" i="10"/>
  <c r="F37910" i="10"/>
  <c r="F37911" i="10"/>
  <c r="F37912" i="10"/>
  <c r="F37913" i="10"/>
  <c r="F37914" i="10"/>
  <c r="F37915" i="10"/>
  <c r="F37916" i="10"/>
  <c r="F37917" i="10"/>
  <c r="F37918" i="10"/>
  <c r="F37919" i="10"/>
  <c r="F37920" i="10"/>
  <c r="F37921" i="10"/>
  <c r="F37922" i="10"/>
  <c r="F37923" i="10"/>
  <c r="F37924" i="10"/>
  <c r="F37925" i="10"/>
  <c r="F37926" i="10"/>
  <c r="F37927" i="10"/>
  <c r="F37928" i="10"/>
  <c r="F37929" i="10"/>
  <c r="F37930" i="10"/>
  <c r="F37931" i="10"/>
  <c r="F37932" i="10"/>
  <c r="F37933" i="10"/>
  <c r="F37934" i="10"/>
  <c r="F37935" i="10"/>
  <c r="F37936" i="10"/>
  <c r="F37937" i="10"/>
  <c r="F37938" i="10"/>
  <c r="F37939" i="10"/>
  <c r="F37940" i="10"/>
  <c r="F37941" i="10"/>
  <c r="F37942" i="10"/>
  <c r="F37943" i="10"/>
  <c r="F37944" i="10"/>
  <c r="F37945" i="10"/>
  <c r="F37946" i="10"/>
  <c r="F37947" i="10"/>
  <c r="F37948" i="10"/>
  <c r="F37949" i="10"/>
  <c r="F37950" i="10"/>
  <c r="F37951" i="10"/>
  <c r="F37952" i="10"/>
  <c r="F37953" i="10"/>
  <c r="F37954" i="10"/>
  <c r="F37955" i="10"/>
  <c r="F37956" i="10"/>
  <c r="F37957" i="10"/>
  <c r="F37958" i="10"/>
  <c r="F37959" i="10"/>
  <c r="F37960" i="10"/>
  <c r="F37961" i="10"/>
  <c r="F37962" i="10"/>
  <c r="F37963" i="10"/>
  <c r="F37964" i="10"/>
  <c r="F37965" i="10"/>
  <c r="F37966" i="10"/>
  <c r="F37967" i="10"/>
  <c r="F37968" i="10"/>
  <c r="F37969" i="10"/>
  <c r="F37970" i="10"/>
  <c r="F37971" i="10"/>
  <c r="F37972" i="10"/>
  <c r="F37973" i="10"/>
  <c r="F37974" i="10"/>
  <c r="F37975" i="10"/>
  <c r="F37976" i="10"/>
  <c r="F37977" i="10"/>
  <c r="F37978" i="10"/>
  <c r="F37979" i="10"/>
  <c r="F37980" i="10"/>
  <c r="F37981" i="10"/>
  <c r="F37982" i="10"/>
  <c r="F37983" i="10"/>
  <c r="F37984" i="10"/>
  <c r="F37985" i="10"/>
  <c r="F37986" i="10"/>
  <c r="F37987" i="10"/>
  <c r="F37988" i="10"/>
  <c r="F37989" i="10"/>
  <c r="F37990" i="10"/>
  <c r="F37991" i="10"/>
  <c r="F37992" i="10"/>
  <c r="F37993" i="10"/>
  <c r="F37994" i="10"/>
  <c r="F37995" i="10"/>
  <c r="F37996" i="10"/>
  <c r="F37997" i="10"/>
  <c r="F37998" i="10"/>
  <c r="F37999" i="10"/>
  <c r="F38000" i="10"/>
  <c r="F38001" i="10"/>
  <c r="F38002" i="10"/>
  <c r="F38003" i="10"/>
  <c r="F38004" i="10"/>
  <c r="F38005" i="10"/>
  <c r="F38006" i="10"/>
  <c r="F38007" i="10"/>
  <c r="F38008" i="10"/>
  <c r="F38009" i="10"/>
  <c r="F38010" i="10"/>
  <c r="F38011" i="10"/>
  <c r="F38012" i="10"/>
  <c r="F38013" i="10"/>
  <c r="F38014" i="10"/>
  <c r="F38015" i="10"/>
  <c r="F38016" i="10"/>
  <c r="F38017" i="10"/>
  <c r="F38018" i="10"/>
  <c r="F38019" i="10"/>
  <c r="F38020" i="10"/>
  <c r="F38021" i="10"/>
  <c r="F38022" i="10"/>
  <c r="F38023" i="10"/>
  <c r="F38024" i="10"/>
  <c r="F38025" i="10"/>
  <c r="F38026" i="10"/>
  <c r="F38027" i="10"/>
  <c r="F38028" i="10"/>
  <c r="F38029" i="10"/>
  <c r="F38030" i="10"/>
  <c r="F38031" i="10"/>
  <c r="F38032" i="10"/>
  <c r="F38033" i="10"/>
  <c r="F38034" i="10"/>
  <c r="F38035" i="10"/>
  <c r="F38036" i="10"/>
  <c r="F38037" i="10"/>
  <c r="F38038" i="10"/>
  <c r="F38039" i="10"/>
  <c r="F38040" i="10"/>
  <c r="F38041" i="10"/>
  <c r="F38042" i="10"/>
  <c r="F38043" i="10"/>
  <c r="F38044" i="10"/>
  <c r="F38045" i="10"/>
  <c r="F38046" i="10"/>
  <c r="F38047" i="10"/>
  <c r="F38048" i="10"/>
  <c r="F38049" i="10"/>
  <c r="F38050" i="10"/>
  <c r="F38051" i="10"/>
  <c r="F38052" i="10"/>
  <c r="F38053" i="10"/>
  <c r="F38054" i="10"/>
  <c r="F38055" i="10"/>
  <c r="F38056" i="10"/>
  <c r="F38057" i="10"/>
  <c r="F38058" i="10"/>
  <c r="F38059" i="10"/>
  <c r="F38060" i="10"/>
  <c r="F38061" i="10"/>
  <c r="F38062" i="10"/>
  <c r="F38063" i="10"/>
  <c r="F38064" i="10"/>
  <c r="F38065" i="10"/>
  <c r="F38066" i="10"/>
  <c r="F38067" i="10"/>
  <c r="F38068" i="10"/>
  <c r="F38069" i="10"/>
  <c r="F38070" i="10"/>
  <c r="F38071" i="10"/>
  <c r="F38072" i="10"/>
  <c r="F38073" i="10"/>
  <c r="F38074" i="10"/>
  <c r="F38075" i="10"/>
  <c r="F38076" i="10"/>
  <c r="F38077" i="10"/>
  <c r="F38078" i="10"/>
  <c r="F38079" i="10"/>
  <c r="F38080" i="10"/>
  <c r="F38081" i="10"/>
  <c r="F38082" i="10"/>
  <c r="F38083" i="10"/>
  <c r="F38084" i="10"/>
  <c r="F38085" i="10"/>
  <c r="F38086" i="10"/>
  <c r="F38087" i="10"/>
  <c r="F38088" i="10"/>
  <c r="F38089" i="10"/>
  <c r="F38090" i="10"/>
  <c r="F38091" i="10"/>
  <c r="F38092" i="10"/>
  <c r="F38093" i="10"/>
  <c r="F38094" i="10"/>
  <c r="F38095" i="10"/>
  <c r="F38096" i="10"/>
  <c r="F38097" i="10"/>
  <c r="F38098" i="10"/>
  <c r="F38099" i="10"/>
  <c r="F38100" i="10"/>
  <c r="F38101" i="10"/>
  <c r="F38102" i="10"/>
  <c r="F38103" i="10"/>
  <c r="F38104" i="10"/>
  <c r="F38105" i="10"/>
  <c r="F38106" i="10"/>
  <c r="F38107" i="10"/>
  <c r="F38108" i="10"/>
  <c r="F38109" i="10"/>
  <c r="F38110" i="10"/>
  <c r="F38111" i="10"/>
  <c r="F38112" i="10"/>
  <c r="F38113" i="10"/>
  <c r="F38114" i="10"/>
  <c r="F38115" i="10"/>
  <c r="F38116" i="10"/>
  <c r="F38117" i="10"/>
  <c r="F38118" i="10"/>
  <c r="F38119" i="10"/>
  <c r="F38120" i="10"/>
  <c r="F38121" i="10"/>
  <c r="F38122" i="10"/>
  <c r="F38123" i="10"/>
  <c r="F38124" i="10"/>
  <c r="F38125" i="10"/>
  <c r="F38126" i="10"/>
  <c r="F38127" i="10"/>
  <c r="F38128" i="10"/>
  <c r="F38129" i="10"/>
  <c r="F38130" i="10"/>
  <c r="F38131" i="10"/>
  <c r="F38132" i="10"/>
  <c r="F38133" i="10"/>
  <c r="F38134" i="10"/>
  <c r="F38135" i="10"/>
  <c r="F38136" i="10"/>
  <c r="F38137" i="10"/>
  <c r="F38138" i="10"/>
  <c r="F38139" i="10"/>
  <c r="F38140" i="10"/>
  <c r="F38141" i="10"/>
  <c r="F38142" i="10"/>
  <c r="F38143" i="10"/>
  <c r="F38144" i="10"/>
  <c r="F38145" i="10"/>
  <c r="F38146" i="10"/>
  <c r="F38147" i="10"/>
  <c r="F38148" i="10"/>
  <c r="F38149" i="10"/>
  <c r="F38150" i="10"/>
  <c r="F38151" i="10"/>
  <c r="F38152" i="10"/>
  <c r="F38153" i="10"/>
  <c r="F38154" i="10"/>
  <c r="F38155" i="10"/>
  <c r="F38156" i="10"/>
  <c r="F38157" i="10"/>
  <c r="F38158" i="10"/>
  <c r="F38159" i="10"/>
  <c r="F38160" i="10"/>
  <c r="F38161" i="10"/>
  <c r="F38162" i="10"/>
  <c r="F38163" i="10"/>
  <c r="F38164" i="10"/>
  <c r="F38165" i="10"/>
  <c r="F38166" i="10"/>
  <c r="F38167" i="10"/>
  <c r="F38168" i="10"/>
  <c r="F38169" i="10"/>
  <c r="F38170" i="10"/>
  <c r="F38171" i="10"/>
  <c r="F38172" i="10"/>
  <c r="F38173" i="10"/>
  <c r="F38174" i="10"/>
  <c r="F38175" i="10"/>
  <c r="F38176" i="10"/>
  <c r="F38177" i="10"/>
  <c r="F38178" i="10"/>
  <c r="F38179" i="10"/>
  <c r="F38180" i="10"/>
  <c r="F38181" i="10"/>
  <c r="F38182" i="10"/>
  <c r="F38183" i="10"/>
  <c r="F38184" i="10"/>
  <c r="F38185" i="10"/>
  <c r="F38186" i="10"/>
  <c r="F38187" i="10"/>
  <c r="F38188" i="10"/>
  <c r="F38189" i="10"/>
  <c r="F38190" i="10"/>
  <c r="F38191" i="10"/>
  <c r="F38192" i="10"/>
  <c r="F38193" i="10"/>
  <c r="F38194" i="10"/>
  <c r="F38195" i="10"/>
  <c r="F38196" i="10"/>
  <c r="F38197" i="10"/>
  <c r="F38198" i="10"/>
  <c r="F38199" i="10"/>
  <c r="F38200" i="10"/>
  <c r="F38201" i="10"/>
  <c r="F38202" i="10"/>
  <c r="F38203" i="10"/>
  <c r="F38204" i="10"/>
  <c r="F38205" i="10"/>
  <c r="F38206" i="10"/>
  <c r="F38207" i="10"/>
  <c r="F38208" i="10"/>
  <c r="F38209" i="10"/>
  <c r="F38210" i="10"/>
  <c r="F38211" i="10"/>
  <c r="F38212" i="10"/>
  <c r="F38213" i="10"/>
  <c r="F38214" i="10"/>
  <c r="F38215" i="10"/>
  <c r="F38216" i="10"/>
  <c r="F38217" i="10"/>
  <c r="F38218" i="10"/>
  <c r="F38219" i="10"/>
  <c r="F38220" i="10"/>
  <c r="F38221" i="10"/>
  <c r="F38222" i="10"/>
  <c r="F38223" i="10"/>
  <c r="F38224" i="10"/>
  <c r="F38225" i="10"/>
  <c r="F38226" i="10"/>
  <c r="F38227" i="10"/>
  <c r="F38228" i="10"/>
  <c r="F38229" i="10"/>
  <c r="F38230" i="10"/>
  <c r="F38231" i="10"/>
  <c r="F38232" i="10"/>
  <c r="F38233" i="10"/>
  <c r="F38234" i="10"/>
  <c r="F38235" i="10"/>
  <c r="F38236" i="10"/>
  <c r="F38237" i="10"/>
  <c r="F38238" i="10"/>
  <c r="F38239" i="10"/>
  <c r="F38240" i="10"/>
  <c r="F38241" i="10"/>
  <c r="F38242" i="10"/>
  <c r="F38243" i="10"/>
  <c r="F38244" i="10"/>
  <c r="F38245" i="10"/>
  <c r="F38246" i="10"/>
  <c r="F38247" i="10"/>
  <c r="F38248" i="10"/>
  <c r="F38249" i="10"/>
  <c r="F38250" i="10"/>
  <c r="F38251" i="10"/>
  <c r="F38252" i="10"/>
  <c r="F38253" i="10"/>
  <c r="F38254" i="10"/>
  <c r="F38255" i="10"/>
  <c r="F38256" i="10"/>
  <c r="F38257" i="10"/>
  <c r="F38258" i="10"/>
  <c r="F38259" i="10"/>
  <c r="F38260" i="10"/>
  <c r="F38261" i="10"/>
  <c r="F38262" i="10"/>
  <c r="F38263" i="10"/>
  <c r="F38264" i="10"/>
  <c r="F38265" i="10"/>
  <c r="F38266" i="10"/>
  <c r="F38267" i="10"/>
  <c r="F38268" i="10"/>
  <c r="F38269" i="10"/>
  <c r="F38270" i="10"/>
  <c r="F38271" i="10"/>
  <c r="F38272" i="10"/>
  <c r="F38273" i="10"/>
  <c r="F38274" i="10"/>
  <c r="F38275" i="10"/>
  <c r="F38276" i="10"/>
  <c r="F38277" i="10"/>
  <c r="F38278" i="10"/>
  <c r="F38279" i="10"/>
  <c r="F38280" i="10"/>
  <c r="F38281" i="10"/>
  <c r="F38282" i="10"/>
  <c r="F38283" i="10"/>
  <c r="F38284" i="10"/>
  <c r="F38285" i="10"/>
  <c r="F38286" i="10"/>
  <c r="F38287" i="10"/>
  <c r="F38288" i="10"/>
  <c r="F38289" i="10"/>
  <c r="F38290" i="10"/>
  <c r="F38291" i="10"/>
  <c r="F38292" i="10"/>
  <c r="F38293" i="10"/>
  <c r="F38294" i="10"/>
  <c r="F38295" i="10"/>
  <c r="F38296" i="10"/>
  <c r="F38297" i="10"/>
  <c r="F38298" i="10"/>
  <c r="F38299" i="10"/>
  <c r="F38300" i="10"/>
  <c r="F38301" i="10"/>
  <c r="F38302" i="10"/>
  <c r="F38303" i="10"/>
  <c r="F38304" i="10"/>
  <c r="F38305" i="10"/>
  <c r="F38306" i="10"/>
  <c r="F38307" i="10"/>
  <c r="F38308" i="10"/>
  <c r="F38309" i="10"/>
  <c r="F38310" i="10"/>
  <c r="F38311" i="10"/>
  <c r="F38312" i="10"/>
  <c r="F38313" i="10"/>
  <c r="F38314" i="10"/>
  <c r="F38315" i="10"/>
  <c r="F38316" i="10"/>
  <c r="F38317" i="10"/>
  <c r="F38318" i="10"/>
  <c r="F38319" i="10"/>
  <c r="F38320" i="10"/>
  <c r="F38321" i="10"/>
  <c r="F38322" i="10"/>
  <c r="F38323" i="10"/>
  <c r="F38324" i="10"/>
  <c r="F38325" i="10"/>
  <c r="F38326" i="10"/>
  <c r="F38327" i="10"/>
  <c r="F38328" i="10"/>
  <c r="F38329" i="10"/>
  <c r="F38330" i="10"/>
  <c r="F38331" i="10"/>
  <c r="F38332" i="10"/>
  <c r="F38333" i="10"/>
  <c r="F38334" i="10"/>
  <c r="F38335" i="10"/>
  <c r="F38336" i="10"/>
  <c r="F38337" i="10"/>
  <c r="F38338" i="10"/>
  <c r="F38339" i="10"/>
  <c r="F38340" i="10"/>
  <c r="F38341" i="10"/>
  <c r="F38342" i="10"/>
  <c r="F38343" i="10"/>
  <c r="F38344" i="10"/>
  <c r="F38345" i="10"/>
  <c r="F38346" i="10"/>
  <c r="F38347" i="10"/>
  <c r="F38348" i="10"/>
  <c r="F38349" i="10"/>
  <c r="F38350" i="10"/>
  <c r="F38351" i="10"/>
  <c r="F38352" i="10"/>
  <c r="F38353" i="10"/>
  <c r="F38354" i="10"/>
  <c r="F38355" i="10"/>
  <c r="F38356" i="10"/>
  <c r="F38357" i="10"/>
  <c r="F38358" i="10"/>
  <c r="F38359" i="10"/>
  <c r="F38360" i="10"/>
  <c r="F38361" i="10"/>
  <c r="F38362" i="10"/>
  <c r="F38363" i="10"/>
  <c r="F38364" i="10"/>
  <c r="F38365" i="10"/>
  <c r="F38366" i="10"/>
  <c r="F38367" i="10"/>
  <c r="F38368" i="10"/>
  <c r="F38369" i="10"/>
  <c r="F38370" i="10"/>
  <c r="F38371" i="10"/>
  <c r="F38372" i="10"/>
  <c r="F38373" i="10"/>
  <c r="F38374" i="10"/>
  <c r="F38375" i="10"/>
  <c r="F38376" i="10"/>
  <c r="F38377" i="10"/>
  <c r="F38378" i="10"/>
  <c r="F38379" i="10"/>
  <c r="F38380" i="10"/>
  <c r="F38381" i="10"/>
  <c r="F38382" i="10"/>
  <c r="F38383" i="10"/>
  <c r="F38384" i="10"/>
  <c r="F38385" i="10"/>
  <c r="F38386" i="10"/>
  <c r="F38387" i="10"/>
  <c r="F38388" i="10"/>
  <c r="F38389" i="10"/>
  <c r="F38390" i="10"/>
  <c r="F38391" i="10"/>
  <c r="F38392" i="10"/>
  <c r="F38393" i="10"/>
  <c r="F38394" i="10"/>
  <c r="F38395" i="10"/>
  <c r="F38396" i="10"/>
  <c r="F38397" i="10"/>
  <c r="F38398" i="10"/>
  <c r="F38399" i="10"/>
  <c r="F38400" i="10"/>
  <c r="F38401" i="10"/>
  <c r="F38402" i="10"/>
  <c r="F38403" i="10"/>
  <c r="F38404" i="10"/>
  <c r="F38405" i="10"/>
  <c r="F38406" i="10"/>
  <c r="F38407" i="10"/>
  <c r="F38408" i="10"/>
  <c r="F38409" i="10"/>
  <c r="F38410" i="10"/>
  <c r="F38411" i="10"/>
  <c r="F38412" i="10"/>
  <c r="F38413" i="10"/>
  <c r="F38414" i="10"/>
  <c r="F38415" i="10"/>
  <c r="F38416" i="10"/>
  <c r="F38417" i="10"/>
  <c r="F38418" i="10"/>
  <c r="F38419" i="10"/>
  <c r="F38420" i="10"/>
  <c r="F38421" i="10"/>
  <c r="F38422" i="10"/>
  <c r="F38423" i="10"/>
  <c r="F38424" i="10"/>
  <c r="F38425" i="10"/>
  <c r="F38426" i="10"/>
  <c r="F38427" i="10"/>
  <c r="F38428" i="10"/>
  <c r="F38429" i="10"/>
  <c r="F38430" i="10"/>
  <c r="F38431" i="10"/>
  <c r="F38432" i="10"/>
  <c r="F38433" i="10"/>
  <c r="F38434" i="10"/>
  <c r="F38435" i="10"/>
  <c r="F38436" i="10"/>
  <c r="F38437" i="10"/>
  <c r="F38438" i="10"/>
  <c r="F38439" i="10"/>
  <c r="F38440" i="10"/>
  <c r="F38441" i="10"/>
  <c r="F38442" i="10"/>
  <c r="F38443" i="10"/>
  <c r="F38444" i="10"/>
  <c r="F38445" i="10"/>
  <c r="F38446" i="10"/>
  <c r="F38447" i="10"/>
  <c r="F38448" i="10"/>
  <c r="F38449" i="10"/>
  <c r="F38450" i="10"/>
  <c r="F38451" i="10"/>
  <c r="F38452" i="10"/>
  <c r="F38453" i="10"/>
  <c r="F38454" i="10"/>
  <c r="F38455" i="10"/>
  <c r="F38456" i="10"/>
  <c r="F38457" i="10"/>
  <c r="F38458" i="10"/>
  <c r="F38459" i="10"/>
  <c r="F38460" i="10"/>
  <c r="F38461" i="10"/>
  <c r="F38462" i="10"/>
  <c r="F38463" i="10"/>
  <c r="F38464" i="10"/>
  <c r="F38465" i="10"/>
  <c r="F38466" i="10"/>
  <c r="F38467" i="10"/>
  <c r="F38468" i="10"/>
  <c r="F38469" i="10"/>
  <c r="F38470" i="10"/>
  <c r="F38471" i="10"/>
  <c r="F38472" i="10"/>
  <c r="F38473" i="10"/>
  <c r="F38474" i="10"/>
  <c r="F38475" i="10"/>
  <c r="F38476" i="10"/>
  <c r="F38477" i="10"/>
  <c r="F38478" i="10"/>
  <c r="F38479" i="10"/>
  <c r="F38480" i="10"/>
  <c r="F38481" i="10"/>
  <c r="F38482" i="10"/>
  <c r="F38483" i="10"/>
  <c r="F38484" i="10"/>
  <c r="F38485" i="10"/>
  <c r="F38486" i="10"/>
  <c r="F38487" i="10"/>
  <c r="F38488" i="10"/>
  <c r="F38489" i="10"/>
  <c r="F38490" i="10"/>
  <c r="F38491" i="10"/>
  <c r="F38492" i="10"/>
  <c r="F38493" i="10"/>
  <c r="F38494" i="10"/>
  <c r="F38495" i="10"/>
  <c r="F38496" i="10"/>
  <c r="F38497" i="10"/>
  <c r="F38498" i="10"/>
  <c r="F38499" i="10"/>
  <c r="F38500" i="10"/>
  <c r="F38501" i="10"/>
  <c r="F38502" i="10"/>
  <c r="F38503" i="10"/>
  <c r="F38504" i="10"/>
  <c r="F38505" i="10"/>
  <c r="F38506" i="10"/>
  <c r="F38507" i="10"/>
  <c r="F38508" i="10"/>
  <c r="F38509" i="10"/>
  <c r="F38510" i="10"/>
  <c r="F38511" i="10"/>
  <c r="F38512" i="10"/>
  <c r="F38513" i="10"/>
  <c r="F38514" i="10"/>
  <c r="F38515" i="10"/>
  <c r="F38516" i="10"/>
  <c r="F38517" i="10"/>
  <c r="F38518" i="10"/>
  <c r="F38519" i="10"/>
  <c r="F38520" i="10"/>
  <c r="F38521" i="10"/>
  <c r="F38522" i="10"/>
  <c r="F38523" i="10"/>
  <c r="F38524" i="10"/>
  <c r="F38525" i="10"/>
  <c r="F38526" i="10"/>
  <c r="F38527" i="10"/>
  <c r="F38528" i="10"/>
  <c r="F38529" i="10"/>
  <c r="F38530" i="10"/>
  <c r="F38531" i="10"/>
  <c r="F38532" i="10"/>
  <c r="F38533" i="10"/>
  <c r="F38534" i="10"/>
  <c r="F38535" i="10"/>
  <c r="F38536" i="10"/>
  <c r="F38537" i="10"/>
  <c r="F38538" i="10"/>
  <c r="F38539" i="10"/>
  <c r="F38540" i="10"/>
  <c r="F38541" i="10"/>
  <c r="F38542" i="10"/>
  <c r="F38543" i="10"/>
  <c r="F38544" i="10"/>
  <c r="F38545" i="10"/>
  <c r="F38546" i="10"/>
  <c r="F38547" i="10"/>
  <c r="F38548" i="10"/>
  <c r="F38549" i="10"/>
  <c r="F38550" i="10"/>
  <c r="F38551" i="10"/>
  <c r="F38552" i="10"/>
  <c r="F38553" i="10"/>
  <c r="F38554" i="10"/>
  <c r="F38555" i="10"/>
  <c r="F38556" i="10"/>
  <c r="F38557" i="10"/>
  <c r="F38558" i="10"/>
  <c r="F38559" i="10"/>
  <c r="F38560" i="10"/>
  <c r="F38561" i="10"/>
  <c r="F38562" i="10"/>
  <c r="F38563" i="10"/>
  <c r="F38564" i="10"/>
  <c r="F38565" i="10"/>
  <c r="F38566" i="10"/>
  <c r="F38567" i="10"/>
  <c r="F38568" i="10"/>
  <c r="F38569" i="10"/>
  <c r="F38570" i="10"/>
  <c r="F38571" i="10"/>
  <c r="F38572" i="10"/>
  <c r="F38573" i="10"/>
  <c r="F38574" i="10"/>
  <c r="F38575" i="10"/>
  <c r="F38576" i="10"/>
  <c r="F38577" i="10"/>
  <c r="F38578" i="10"/>
  <c r="F38579" i="10"/>
  <c r="F38580" i="10"/>
  <c r="F38581" i="10"/>
  <c r="F38582" i="10"/>
  <c r="F38583" i="10"/>
  <c r="F38584" i="10"/>
  <c r="F38585" i="10"/>
  <c r="F38586" i="10"/>
  <c r="F38587" i="10"/>
  <c r="F38588" i="10"/>
  <c r="F38589" i="10"/>
  <c r="F38590" i="10"/>
  <c r="F38591" i="10"/>
  <c r="F38592" i="10"/>
  <c r="F38593" i="10"/>
  <c r="F38594" i="10"/>
  <c r="F38595" i="10"/>
  <c r="F38596" i="10"/>
  <c r="F38597" i="10"/>
  <c r="F38598" i="10"/>
  <c r="F38599" i="10"/>
  <c r="F38600" i="10"/>
  <c r="F38601" i="10"/>
  <c r="F38602" i="10"/>
  <c r="F38603" i="10"/>
  <c r="F38604" i="10"/>
  <c r="F38605" i="10"/>
  <c r="F38606" i="10"/>
  <c r="F38607" i="10"/>
  <c r="F38608" i="10"/>
  <c r="F38609" i="10"/>
  <c r="F38610" i="10"/>
  <c r="F38611" i="10"/>
  <c r="F38612" i="10"/>
  <c r="F38613" i="10"/>
  <c r="F38614" i="10"/>
  <c r="F38615" i="10"/>
  <c r="F38616" i="10"/>
  <c r="F38617" i="10"/>
  <c r="F38618" i="10"/>
  <c r="F38619" i="10"/>
  <c r="F38620" i="10"/>
  <c r="F38621" i="10"/>
  <c r="F38622" i="10"/>
  <c r="F38623" i="10"/>
  <c r="F38624" i="10"/>
  <c r="F38625" i="10"/>
  <c r="F38626" i="10"/>
  <c r="F38627" i="10"/>
  <c r="F38628" i="10"/>
  <c r="F38629" i="10"/>
  <c r="F38630" i="10"/>
  <c r="F38631" i="10"/>
  <c r="F38632" i="10"/>
  <c r="F38633" i="10"/>
  <c r="F38634" i="10"/>
  <c r="F38635" i="10"/>
  <c r="F38636" i="10"/>
  <c r="F38637" i="10"/>
  <c r="F38638" i="10"/>
  <c r="F38639" i="10"/>
  <c r="F38640" i="10"/>
  <c r="F38641" i="10"/>
  <c r="F38642" i="10"/>
  <c r="F38643" i="10"/>
  <c r="F38644" i="10"/>
  <c r="F38645" i="10"/>
  <c r="F38646" i="10"/>
  <c r="F38647" i="10"/>
  <c r="F38648" i="10"/>
  <c r="F38649" i="10"/>
  <c r="F38650" i="10"/>
  <c r="F38651" i="10"/>
  <c r="F38652" i="10"/>
  <c r="F38653" i="10"/>
  <c r="F38654" i="10"/>
  <c r="F38655" i="10"/>
  <c r="F38656" i="10"/>
  <c r="F38657" i="10"/>
  <c r="F38658" i="10"/>
  <c r="F38659" i="10"/>
  <c r="F38660" i="10"/>
  <c r="F38661" i="10"/>
  <c r="F38662" i="10"/>
  <c r="F38663" i="10"/>
  <c r="F38664" i="10"/>
  <c r="F38665" i="10"/>
  <c r="F38666" i="10"/>
  <c r="F38667" i="10"/>
  <c r="F38668" i="10"/>
  <c r="F38669" i="10"/>
  <c r="F38670" i="10"/>
  <c r="F38671" i="10"/>
  <c r="F38672" i="10"/>
  <c r="F38673" i="10"/>
  <c r="F38674" i="10"/>
  <c r="F38675" i="10"/>
  <c r="F38676" i="10"/>
  <c r="F38677" i="10"/>
  <c r="F38678" i="10"/>
  <c r="F38679" i="10"/>
  <c r="F38680" i="10"/>
  <c r="F38681" i="10"/>
  <c r="F38682" i="10"/>
  <c r="F38683" i="10"/>
  <c r="F38684" i="10"/>
  <c r="F38685" i="10"/>
  <c r="F38686" i="10"/>
  <c r="F38687" i="10"/>
  <c r="F38688" i="10"/>
  <c r="F38689" i="10"/>
  <c r="F38690" i="10"/>
  <c r="F38691" i="10"/>
  <c r="F38692" i="10"/>
  <c r="F38693" i="10"/>
  <c r="F38694" i="10"/>
  <c r="F38695" i="10"/>
  <c r="F38696" i="10"/>
  <c r="F38697" i="10"/>
  <c r="F38698" i="10"/>
  <c r="F38699" i="10"/>
  <c r="F38700" i="10"/>
  <c r="F38701" i="10"/>
  <c r="F38702" i="10"/>
  <c r="F38703" i="10"/>
  <c r="F38704" i="10"/>
  <c r="F38705" i="10"/>
  <c r="F38706" i="10"/>
  <c r="F38707" i="10"/>
  <c r="F38708" i="10"/>
  <c r="F38709" i="10"/>
  <c r="F38710" i="10"/>
  <c r="F38711" i="10"/>
  <c r="F38712" i="10"/>
  <c r="F38713" i="10"/>
  <c r="F38714" i="10"/>
  <c r="F38715" i="10"/>
  <c r="F38716" i="10"/>
  <c r="F38717" i="10"/>
  <c r="F38718" i="10"/>
  <c r="F38719" i="10"/>
  <c r="F38720" i="10"/>
  <c r="F38721" i="10"/>
  <c r="F38722" i="10"/>
  <c r="F38723" i="10"/>
  <c r="F38724" i="10"/>
  <c r="F38725" i="10"/>
  <c r="F38726" i="10"/>
  <c r="F38727" i="10"/>
  <c r="F38728" i="10"/>
  <c r="F38729" i="10"/>
  <c r="F38730" i="10"/>
  <c r="F38731" i="10"/>
  <c r="F38732" i="10"/>
  <c r="F38733" i="10"/>
  <c r="F38734" i="10"/>
  <c r="F38735" i="10"/>
  <c r="F38736" i="10"/>
  <c r="F38737" i="10"/>
  <c r="F38738" i="10"/>
  <c r="F38739" i="10"/>
  <c r="F38740" i="10"/>
  <c r="F38741" i="10"/>
  <c r="F38742" i="10"/>
  <c r="F38743" i="10"/>
  <c r="F38744" i="10"/>
  <c r="F38745" i="10"/>
  <c r="F38746" i="10"/>
  <c r="F38747" i="10"/>
  <c r="F38748" i="10"/>
  <c r="F38749" i="10"/>
  <c r="F38750" i="10"/>
  <c r="F38751" i="10"/>
  <c r="F38752" i="10"/>
  <c r="F38753" i="10"/>
  <c r="F38754" i="10"/>
  <c r="F38755" i="10"/>
  <c r="F38756" i="10"/>
  <c r="F38757" i="10"/>
  <c r="F38758" i="10"/>
  <c r="F38759" i="10"/>
  <c r="F38760" i="10"/>
  <c r="F38761" i="10"/>
  <c r="F38762" i="10"/>
  <c r="F38763" i="10"/>
  <c r="F38764" i="10"/>
  <c r="F38765" i="10"/>
  <c r="F38766" i="10"/>
  <c r="F38767" i="10"/>
  <c r="F38768" i="10"/>
  <c r="F38769" i="10"/>
  <c r="F38770" i="10"/>
  <c r="F38771" i="10"/>
  <c r="F38772" i="10"/>
  <c r="F38773" i="10"/>
  <c r="F38774" i="10"/>
  <c r="F38775" i="10"/>
  <c r="F38776" i="10"/>
  <c r="F38777" i="10"/>
  <c r="F38778" i="10"/>
  <c r="F38779" i="10"/>
  <c r="F38780" i="10"/>
  <c r="F38781" i="10"/>
  <c r="F38782" i="10"/>
  <c r="F38783" i="10"/>
  <c r="F38784" i="10"/>
  <c r="F38785" i="10"/>
  <c r="F38786" i="10"/>
  <c r="F38787" i="10"/>
  <c r="F38788" i="10"/>
  <c r="F38789" i="10"/>
  <c r="F38790" i="10"/>
  <c r="F38791" i="10"/>
  <c r="F38792" i="10"/>
  <c r="F38793" i="10"/>
  <c r="F38794" i="10"/>
  <c r="F38795" i="10"/>
  <c r="F38796" i="10"/>
  <c r="F38797" i="10"/>
  <c r="F38798" i="10"/>
  <c r="F38799" i="10"/>
  <c r="F38800" i="10"/>
  <c r="F38801" i="10"/>
  <c r="F38802" i="10"/>
  <c r="F38803" i="10"/>
  <c r="F38804" i="10"/>
  <c r="F38805" i="10"/>
  <c r="F38806" i="10"/>
  <c r="F38807" i="10"/>
  <c r="F38808" i="10"/>
  <c r="F38809" i="10"/>
  <c r="F38810" i="10"/>
  <c r="F38811" i="10"/>
  <c r="F38812" i="10"/>
  <c r="F38813" i="10"/>
  <c r="F38814" i="10"/>
  <c r="F38815" i="10"/>
  <c r="F38816" i="10"/>
  <c r="F38817" i="10"/>
  <c r="F38818" i="10"/>
  <c r="F38819" i="10"/>
  <c r="F38820" i="10"/>
  <c r="F38821" i="10"/>
  <c r="F38822" i="10"/>
  <c r="F38823" i="10"/>
  <c r="F38824" i="10"/>
  <c r="F38825" i="10"/>
  <c r="F38826" i="10"/>
  <c r="F38827" i="10"/>
  <c r="F38828" i="10"/>
  <c r="F38829" i="10"/>
  <c r="F38830" i="10"/>
  <c r="F38831" i="10"/>
  <c r="F38832" i="10"/>
  <c r="F38833" i="10"/>
  <c r="F38834" i="10"/>
  <c r="F38835" i="10"/>
  <c r="F38836" i="10"/>
  <c r="F38837" i="10"/>
  <c r="F38838" i="10"/>
  <c r="F38839" i="10"/>
  <c r="F38840" i="10"/>
  <c r="F38841" i="10"/>
  <c r="F38842" i="10"/>
  <c r="F38843" i="10"/>
  <c r="F38844" i="10"/>
  <c r="F38845" i="10"/>
  <c r="F38846" i="10"/>
  <c r="F38847" i="10"/>
  <c r="F38848" i="10"/>
  <c r="F38849" i="10"/>
  <c r="F38850" i="10"/>
  <c r="F38851" i="10"/>
  <c r="F38852" i="10"/>
  <c r="F38853" i="10"/>
  <c r="F38854" i="10"/>
  <c r="F38855" i="10"/>
  <c r="F38856" i="10"/>
  <c r="F38857" i="10"/>
  <c r="F38858" i="10"/>
  <c r="F38859" i="10"/>
  <c r="F38860" i="10"/>
  <c r="F38861" i="10"/>
  <c r="F38862" i="10"/>
  <c r="F38863" i="10"/>
  <c r="F38864" i="10"/>
  <c r="F38865" i="10"/>
  <c r="F38866" i="10"/>
  <c r="F38867" i="10"/>
  <c r="F38868" i="10"/>
  <c r="F38869" i="10"/>
  <c r="F38870" i="10"/>
  <c r="F38871" i="10"/>
  <c r="F38872" i="10"/>
  <c r="F38873" i="10"/>
  <c r="F38874" i="10"/>
  <c r="F38875" i="10"/>
  <c r="F38876" i="10"/>
  <c r="F38877" i="10"/>
  <c r="F38878" i="10"/>
  <c r="F38879" i="10"/>
  <c r="F38880" i="10"/>
  <c r="F38881" i="10"/>
  <c r="F38882" i="10"/>
  <c r="F38883" i="10"/>
  <c r="F38884" i="10"/>
  <c r="F38885" i="10"/>
  <c r="F38886" i="10"/>
  <c r="F38887" i="10"/>
  <c r="F38888" i="10"/>
  <c r="F38889" i="10"/>
  <c r="F38890" i="10"/>
  <c r="F38891" i="10"/>
  <c r="F38892" i="10"/>
  <c r="F38893" i="10"/>
  <c r="F38894" i="10"/>
  <c r="F38895" i="10"/>
  <c r="F38896" i="10"/>
  <c r="F38897" i="10"/>
  <c r="F38898" i="10"/>
  <c r="F38899" i="10"/>
  <c r="F38900" i="10"/>
  <c r="F38901" i="10"/>
  <c r="F38902" i="10"/>
  <c r="F38903" i="10"/>
  <c r="F38904" i="10"/>
  <c r="F38905" i="10"/>
  <c r="F38906" i="10"/>
  <c r="F38907" i="10"/>
  <c r="F38908" i="10"/>
  <c r="F38909" i="10"/>
  <c r="F38910" i="10"/>
  <c r="F38911" i="10"/>
  <c r="F38912" i="10"/>
  <c r="F38913" i="10"/>
  <c r="F38914" i="10"/>
  <c r="F38915" i="10"/>
  <c r="F38916" i="10"/>
  <c r="F38917" i="10"/>
  <c r="F38918" i="10"/>
  <c r="F38919" i="10"/>
  <c r="F38920" i="10"/>
  <c r="F38921" i="10"/>
  <c r="F38922" i="10"/>
  <c r="F38923" i="10"/>
  <c r="F38924" i="10"/>
  <c r="F38925" i="10"/>
  <c r="F38926" i="10"/>
  <c r="F38927" i="10"/>
  <c r="F38928" i="10"/>
  <c r="F38929" i="10"/>
  <c r="F38930" i="10"/>
  <c r="F38931" i="10"/>
  <c r="F38932" i="10"/>
  <c r="F38933" i="10"/>
  <c r="F38934" i="10"/>
  <c r="F38935" i="10"/>
  <c r="F38936" i="10"/>
  <c r="F38937" i="10"/>
  <c r="F38938" i="10"/>
  <c r="F38939" i="10"/>
  <c r="F38940" i="10"/>
  <c r="F38941" i="10"/>
  <c r="F38942" i="10"/>
  <c r="F38943" i="10"/>
  <c r="F38944" i="10"/>
  <c r="F38945" i="10"/>
  <c r="F38946" i="10"/>
  <c r="F38947" i="10"/>
  <c r="F38948" i="10"/>
  <c r="F38949" i="10"/>
  <c r="F38950" i="10"/>
  <c r="F38951" i="10"/>
  <c r="F38952" i="10"/>
  <c r="F38953" i="10"/>
  <c r="F38954" i="10"/>
  <c r="F38955" i="10"/>
  <c r="F38956" i="10"/>
  <c r="F38957" i="10"/>
  <c r="F38958" i="10"/>
  <c r="F38959" i="10"/>
  <c r="F38960" i="10"/>
  <c r="F38961" i="10"/>
  <c r="F38962" i="10"/>
  <c r="F38963" i="10"/>
  <c r="F38964" i="10"/>
  <c r="F38965" i="10"/>
  <c r="F38966" i="10"/>
  <c r="F38967" i="10"/>
  <c r="F38968" i="10"/>
  <c r="F38969" i="10"/>
  <c r="F38970" i="10"/>
  <c r="F38971" i="10"/>
  <c r="F38972" i="10"/>
  <c r="F38973" i="10"/>
  <c r="F38974" i="10"/>
  <c r="F38975" i="10"/>
  <c r="F38976" i="10"/>
  <c r="F38977" i="10"/>
  <c r="F38978" i="10"/>
  <c r="F38979" i="10"/>
  <c r="F38980" i="10"/>
  <c r="F38981" i="10"/>
  <c r="F38982" i="10"/>
  <c r="F38983" i="10"/>
  <c r="F38984" i="10"/>
  <c r="F38985" i="10"/>
  <c r="F38986" i="10"/>
  <c r="F38987" i="10"/>
  <c r="F38988" i="10"/>
  <c r="F38989" i="10"/>
  <c r="F38990" i="10"/>
  <c r="F38991" i="10"/>
  <c r="F38992" i="10"/>
  <c r="F38993" i="10"/>
  <c r="F38994" i="10"/>
  <c r="F38995" i="10"/>
  <c r="F38996" i="10"/>
  <c r="F38997" i="10"/>
  <c r="F38998" i="10"/>
  <c r="F38999" i="10"/>
  <c r="F39000" i="10"/>
  <c r="F39001" i="10"/>
  <c r="F39002" i="10"/>
  <c r="F39003" i="10"/>
  <c r="F39004" i="10"/>
  <c r="F39005" i="10"/>
  <c r="F39006" i="10"/>
  <c r="F39007" i="10"/>
  <c r="F39008" i="10"/>
  <c r="F39009" i="10"/>
  <c r="F39010" i="10"/>
  <c r="F39011" i="10"/>
  <c r="F39012" i="10"/>
  <c r="F39013" i="10"/>
  <c r="F39014" i="10"/>
  <c r="F39015" i="10"/>
  <c r="F39016" i="10"/>
  <c r="F39017" i="10"/>
  <c r="F39018" i="10"/>
  <c r="F39019" i="10"/>
  <c r="F39020" i="10"/>
  <c r="F39021" i="10"/>
  <c r="F39022" i="10"/>
  <c r="F39023" i="10"/>
  <c r="F39024" i="10"/>
  <c r="F39025" i="10"/>
  <c r="F39026" i="10"/>
  <c r="F39027" i="10"/>
  <c r="F39028" i="10"/>
  <c r="F39029" i="10"/>
  <c r="F39030" i="10"/>
  <c r="F39031" i="10"/>
  <c r="F39032" i="10"/>
  <c r="F39033" i="10"/>
  <c r="F39034" i="10"/>
  <c r="F39035" i="10"/>
  <c r="F39036" i="10"/>
  <c r="F39037" i="10"/>
  <c r="F39038" i="10"/>
  <c r="F39039" i="10"/>
  <c r="F39040" i="10"/>
  <c r="F39041" i="10"/>
  <c r="F39042" i="10"/>
  <c r="F39043" i="10"/>
  <c r="F39044" i="10"/>
  <c r="F39045" i="10"/>
  <c r="F39046" i="10"/>
  <c r="F39047" i="10"/>
  <c r="F39048" i="10"/>
  <c r="F39049" i="10"/>
  <c r="F39050" i="10"/>
  <c r="F39051" i="10"/>
  <c r="F39052" i="10"/>
  <c r="F39053" i="10"/>
  <c r="F39054" i="10"/>
  <c r="F39055" i="10"/>
  <c r="F39056" i="10"/>
  <c r="F39057" i="10"/>
  <c r="F39058" i="10"/>
  <c r="F39059" i="10"/>
  <c r="F39060" i="10"/>
  <c r="F39061" i="10"/>
  <c r="F39062" i="10"/>
  <c r="F39063" i="10"/>
  <c r="F39064" i="10"/>
  <c r="F39065" i="10"/>
  <c r="F39066" i="10"/>
  <c r="F39067" i="10"/>
  <c r="F39068" i="10"/>
  <c r="F39069" i="10"/>
  <c r="F39070" i="10"/>
  <c r="F39071" i="10"/>
  <c r="F39072" i="10"/>
  <c r="F39073" i="10"/>
  <c r="F39074" i="10"/>
  <c r="F39075" i="10"/>
  <c r="F39076" i="10"/>
  <c r="F39077" i="10"/>
  <c r="F39078" i="10"/>
  <c r="F39079" i="10"/>
  <c r="F39080" i="10"/>
  <c r="F39081" i="10"/>
  <c r="F39082" i="10"/>
  <c r="F39083" i="10"/>
  <c r="F39084" i="10"/>
  <c r="F39085" i="10"/>
  <c r="F39086" i="10"/>
  <c r="F39087" i="10"/>
  <c r="F39088" i="10"/>
  <c r="F39089" i="10"/>
  <c r="F39090" i="10"/>
  <c r="F39091" i="10"/>
  <c r="F39092" i="10"/>
  <c r="F39093" i="10"/>
  <c r="F39094" i="10"/>
  <c r="F39095" i="10"/>
  <c r="F39096" i="10"/>
  <c r="F39097" i="10"/>
  <c r="F39098" i="10"/>
  <c r="F39099" i="10"/>
  <c r="F39100" i="10"/>
  <c r="F39101" i="10"/>
  <c r="F39102" i="10"/>
  <c r="F39103" i="10"/>
  <c r="F39104" i="10"/>
  <c r="F39105" i="10"/>
  <c r="F39106" i="10"/>
  <c r="F39107" i="10"/>
  <c r="F39108" i="10"/>
  <c r="F39109" i="10"/>
  <c r="F39110" i="10"/>
  <c r="F39111" i="10"/>
  <c r="F39112" i="10"/>
  <c r="F39113" i="10"/>
  <c r="F39114" i="10"/>
  <c r="F39115" i="10"/>
  <c r="F39116" i="10"/>
  <c r="F39117" i="10"/>
  <c r="F39118" i="10"/>
  <c r="F39119" i="10"/>
  <c r="F39120" i="10"/>
  <c r="F39121" i="10"/>
  <c r="F39122" i="10"/>
  <c r="F39123" i="10"/>
  <c r="F39124" i="10"/>
  <c r="F39125" i="10"/>
  <c r="F39126" i="10"/>
  <c r="F39127" i="10"/>
  <c r="F39128" i="10"/>
  <c r="F39129" i="10"/>
  <c r="F39130" i="10"/>
  <c r="F39131" i="10"/>
  <c r="F39132" i="10"/>
  <c r="F39133" i="10"/>
  <c r="F39134" i="10"/>
  <c r="F39135" i="10"/>
  <c r="F39136" i="10"/>
  <c r="F39137" i="10"/>
  <c r="F39138" i="10"/>
  <c r="F39139" i="10"/>
  <c r="F39140" i="10"/>
  <c r="F39141" i="10"/>
  <c r="F39142" i="10"/>
  <c r="F39143" i="10"/>
  <c r="F39144" i="10"/>
  <c r="F39145" i="10"/>
  <c r="F39146" i="10"/>
  <c r="F39147" i="10"/>
  <c r="F39148" i="10"/>
  <c r="F39149" i="10"/>
  <c r="F39150" i="10"/>
  <c r="F39151" i="10"/>
  <c r="F39152" i="10"/>
  <c r="F39153" i="10"/>
  <c r="F39154" i="10"/>
  <c r="F39155" i="10"/>
  <c r="F39156" i="10"/>
  <c r="F39157" i="10"/>
  <c r="F39158" i="10"/>
  <c r="F39159" i="10"/>
  <c r="F39160" i="10"/>
  <c r="F39161" i="10"/>
  <c r="F39162" i="10"/>
  <c r="F39163" i="10"/>
  <c r="F39164" i="10"/>
  <c r="F39165" i="10"/>
  <c r="F39166" i="10"/>
  <c r="F39167" i="10"/>
  <c r="F39168" i="10"/>
  <c r="F39169" i="10"/>
  <c r="F39170" i="10"/>
  <c r="F39171" i="10"/>
  <c r="F39172" i="10"/>
  <c r="F39173" i="10"/>
  <c r="F39174" i="10"/>
  <c r="F39175" i="10"/>
  <c r="F39176" i="10"/>
  <c r="F39177" i="10"/>
  <c r="F39178" i="10"/>
  <c r="F39179" i="10"/>
  <c r="F39180" i="10"/>
  <c r="F39181" i="10"/>
  <c r="F39182" i="10"/>
  <c r="F39183" i="10"/>
  <c r="F39184" i="10"/>
  <c r="F39185" i="10"/>
  <c r="F39186" i="10"/>
  <c r="F39187" i="10"/>
  <c r="F39188" i="10"/>
  <c r="F39189" i="10"/>
  <c r="F39190" i="10"/>
  <c r="F39191" i="10"/>
  <c r="F39192" i="10"/>
  <c r="F39193" i="10"/>
  <c r="F39194" i="10"/>
  <c r="F39195" i="10"/>
  <c r="F39196" i="10"/>
  <c r="F39197" i="10"/>
  <c r="F39198" i="10"/>
  <c r="F39199" i="10"/>
  <c r="F39200" i="10"/>
  <c r="F39201" i="10"/>
  <c r="F39202" i="10"/>
  <c r="F39203" i="10"/>
  <c r="F39204" i="10"/>
  <c r="F39205" i="10"/>
  <c r="F39206" i="10"/>
  <c r="F39207" i="10"/>
  <c r="F39208" i="10"/>
  <c r="F39209" i="10"/>
  <c r="F39210" i="10"/>
  <c r="F39211" i="10"/>
  <c r="F39212" i="10"/>
  <c r="F39213" i="10"/>
  <c r="F39214" i="10"/>
  <c r="F39215" i="10"/>
  <c r="F39216" i="10"/>
  <c r="F39217" i="10"/>
  <c r="F39218" i="10"/>
  <c r="F39219" i="10"/>
  <c r="F39220" i="10"/>
  <c r="F39221" i="10"/>
  <c r="F39222" i="10"/>
  <c r="F39223" i="10"/>
  <c r="F39224" i="10"/>
  <c r="F39225" i="10"/>
  <c r="F39226" i="10"/>
  <c r="F39227" i="10"/>
  <c r="F39228" i="10"/>
  <c r="F39229" i="10"/>
  <c r="F39230" i="10"/>
  <c r="F39231" i="10"/>
  <c r="F39232" i="10"/>
  <c r="F39233" i="10"/>
  <c r="F39234" i="10"/>
  <c r="F39235" i="10"/>
  <c r="F39236" i="10"/>
  <c r="F39237" i="10"/>
  <c r="F39238" i="10"/>
  <c r="F39239" i="10"/>
  <c r="F39240" i="10"/>
  <c r="F39241" i="10"/>
  <c r="F39242" i="10"/>
  <c r="F39243" i="10"/>
  <c r="F39244" i="10"/>
  <c r="F39245" i="10"/>
  <c r="F39246" i="10"/>
  <c r="F39247" i="10"/>
  <c r="F39248" i="10"/>
  <c r="F39249" i="10"/>
  <c r="F39250" i="10"/>
  <c r="F39251" i="10"/>
  <c r="F39252" i="10"/>
  <c r="F39253" i="10"/>
  <c r="F39254" i="10"/>
  <c r="F39255" i="10"/>
  <c r="F39256" i="10"/>
  <c r="F39257" i="10"/>
  <c r="F39258" i="10"/>
  <c r="F39259" i="10"/>
  <c r="F39260" i="10"/>
  <c r="F39261" i="10"/>
  <c r="F39262" i="10"/>
  <c r="F39263" i="10"/>
  <c r="F39264" i="10"/>
  <c r="F39265" i="10"/>
  <c r="F39266" i="10"/>
  <c r="F39267" i="10"/>
  <c r="F39268" i="10"/>
  <c r="F39269" i="10"/>
  <c r="F39270" i="10"/>
  <c r="F39271" i="10"/>
  <c r="F39272" i="10"/>
  <c r="F39273" i="10"/>
  <c r="F39274" i="10"/>
  <c r="F39275" i="10"/>
  <c r="F39276" i="10"/>
  <c r="F39277" i="10"/>
  <c r="F39278" i="10"/>
  <c r="F39279" i="10"/>
  <c r="F39280" i="10"/>
  <c r="F39281" i="10"/>
  <c r="F39282" i="10"/>
  <c r="F39283" i="10"/>
  <c r="F39284" i="10"/>
  <c r="F39285" i="10"/>
  <c r="F39286" i="10"/>
  <c r="F39287" i="10"/>
  <c r="F39288" i="10"/>
  <c r="F39289" i="10"/>
  <c r="F39290" i="10"/>
  <c r="F39291" i="10"/>
  <c r="F39292" i="10"/>
  <c r="F39293" i="10"/>
  <c r="F39294" i="10"/>
  <c r="F39295" i="10"/>
  <c r="F39296" i="10"/>
  <c r="F39297" i="10"/>
  <c r="F39298" i="10"/>
  <c r="F39299" i="10"/>
  <c r="F39300" i="10"/>
  <c r="F39301" i="10"/>
  <c r="F39302" i="10"/>
  <c r="F39303" i="10"/>
  <c r="F39304" i="10"/>
  <c r="F39305" i="10"/>
  <c r="F39306" i="10"/>
  <c r="F39307" i="10"/>
  <c r="F39308" i="10"/>
  <c r="F39309" i="10"/>
  <c r="F39310" i="10"/>
  <c r="F39311" i="10"/>
  <c r="F39312" i="10"/>
  <c r="F39313" i="10"/>
  <c r="F39314" i="10"/>
  <c r="F39315" i="10"/>
  <c r="F39316" i="10"/>
  <c r="F39317" i="10"/>
  <c r="F39318" i="10"/>
  <c r="F39319" i="10"/>
  <c r="F39320" i="10"/>
  <c r="F39321" i="10"/>
  <c r="F39322" i="10"/>
  <c r="F39323" i="10"/>
  <c r="F39324" i="10"/>
  <c r="F39325" i="10"/>
  <c r="F39326" i="10"/>
  <c r="F39327" i="10"/>
  <c r="F39328" i="10"/>
  <c r="F39329" i="10"/>
  <c r="F39330" i="10"/>
  <c r="F39331" i="10"/>
  <c r="F39332" i="10"/>
  <c r="F39333" i="10"/>
  <c r="F39334" i="10"/>
  <c r="F39335" i="10"/>
  <c r="F39336" i="10"/>
  <c r="F39337" i="10"/>
  <c r="F39338" i="10"/>
  <c r="F39339" i="10"/>
  <c r="F39340" i="10"/>
  <c r="F39341" i="10"/>
  <c r="F39342" i="10"/>
  <c r="F39343" i="10"/>
  <c r="F39344" i="10"/>
  <c r="F39345" i="10"/>
  <c r="F39346" i="10"/>
  <c r="F39347" i="10"/>
  <c r="F39348" i="10"/>
  <c r="F39349" i="10"/>
  <c r="F39350" i="10"/>
  <c r="F39351" i="10"/>
  <c r="F39352" i="10"/>
  <c r="F39353" i="10"/>
  <c r="F39354" i="10"/>
  <c r="F39355" i="10"/>
  <c r="F39356" i="10"/>
  <c r="F39357" i="10"/>
  <c r="F39358" i="10"/>
  <c r="F39359" i="10"/>
  <c r="F39360" i="10"/>
  <c r="F39361" i="10"/>
  <c r="F39362" i="10"/>
  <c r="F39363" i="10"/>
  <c r="F39364" i="10"/>
  <c r="F39365" i="10"/>
  <c r="F39366" i="10"/>
  <c r="F39367" i="10"/>
  <c r="F39368" i="10"/>
  <c r="F39369" i="10"/>
  <c r="F39370" i="10"/>
  <c r="F39371" i="10"/>
  <c r="F39372" i="10"/>
  <c r="F39373" i="10"/>
  <c r="F39374" i="10"/>
  <c r="F39375" i="10"/>
  <c r="F39376" i="10"/>
  <c r="F39377" i="10"/>
  <c r="F39378" i="10"/>
  <c r="F39379" i="10"/>
  <c r="F39380" i="10"/>
  <c r="F39381" i="10"/>
  <c r="F39382" i="10"/>
  <c r="F39383" i="10"/>
  <c r="F39384" i="10"/>
  <c r="F39385" i="10"/>
  <c r="F39386" i="10"/>
  <c r="F39387" i="10"/>
  <c r="F39388" i="10"/>
  <c r="F39389" i="10"/>
  <c r="F39390" i="10"/>
  <c r="F39391" i="10"/>
  <c r="F39392" i="10"/>
  <c r="F39393" i="10"/>
  <c r="F39394" i="10"/>
  <c r="F39395" i="10"/>
  <c r="F39396" i="10"/>
  <c r="F39397" i="10"/>
  <c r="F39398" i="10"/>
  <c r="F39399" i="10"/>
  <c r="F39400" i="10"/>
  <c r="F39401" i="10"/>
  <c r="F39402" i="10"/>
  <c r="F39403" i="10"/>
  <c r="F39404" i="10"/>
  <c r="F39405" i="10"/>
  <c r="F39406" i="10"/>
  <c r="F39407" i="10"/>
  <c r="F39408" i="10"/>
  <c r="F39409" i="10"/>
  <c r="F39410" i="10"/>
  <c r="F39411" i="10"/>
  <c r="F39412" i="10"/>
  <c r="F39413" i="10"/>
  <c r="F39414" i="10"/>
  <c r="F39415" i="10"/>
  <c r="F39416" i="10"/>
  <c r="F39417" i="10"/>
  <c r="F39418" i="10"/>
  <c r="F39419" i="10"/>
  <c r="F39420" i="10"/>
  <c r="F39421" i="10"/>
  <c r="F39422" i="10"/>
  <c r="F39423" i="10"/>
  <c r="F39424" i="10"/>
  <c r="F39425" i="10"/>
  <c r="F39426" i="10"/>
  <c r="F39427" i="10"/>
  <c r="F39428" i="10"/>
  <c r="F39429" i="10"/>
  <c r="F39430" i="10"/>
  <c r="F39431" i="10"/>
  <c r="F39432" i="10"/>
  <c r="F39433" i="10"/>
  <c r="F39434" i="10"/>
  <c r="F39435" i="10"/>
  <c r="F39436" i="10"/>
  <c r="F39437" i="10"/>
  <c r="F39438" i="10"/>
  <c r="F39439" i="10"/>
  <c r="F39440" i="10"/>
  <c r="F39441" i="10"/>
  <c r="F39442" i="10"/>
  <c r="F39443" i="10"/>
  <c r="F39444" i="10"/>
  <c r="F39445" i="10"/>
  <c r="F39446" i="10"/>
  <c r="F39447" i="10"/>
  <c r="F39448" i="10"/>
  <c r="F39449" i="10"/>
  <c r="F39450" i="10"/>
  <c r="F39451" i="10"/>
  <c r="F39452" i="10"/>
  <c r="F39453" i="10"/>
  <c r="F39454" i="10"/>
  <c r="F39455" i="10"/>
  <c r="F39456" i="10"/>
  <c r="F39457" i="10"/>
  <c r="F39458" i="10"/>
  <c r="F39459" i="10"/>
  <c r="F39460" i="10"/>
  <c r="F39461" i="10"/>
  <c r="F39462" i="10"/>
  <c r="F39463" i="10"/>
  <c r="F39464" i="10"/>
  <c r="F39465" i="10"/>
  <c r="F39466" i="10"/>
  <c r="F39467" i="10"/>
  <c r="F39468" i="10"/>
  <c r="F39469" i="10"/>
  <c r="F39470" i="10"/>
  <c r="F39471" i="10"/>
  <c r="F39472" i="10"/>
  <c r="F39473" i="10"/>
  <c r="F39474" i="10"/>
  <c r="F39475" i="10"/>
  <c r="F39476" i="10"/>
  <c r="F39477" i="10"/>
  <c r="F39478" i="10"/>
  <c r="F39479" i="10"/>
  <c r="F39480" i="10"/>
  <c r="F39481" i="10"/>
  <c r="F39482" i="10"/>
  <c r="F39483" i="10"/>
  <c r="F39484" i="10"/>
  <c r="F39485" i="10"/>
  <c r="F39486" i="10"/>
  <c r="F39487" i="10"/>
  <c r="F39488" i="10"/>
  <c r="F39489" i="10"/>
  <c r="F39490" i="10"/>
  <c r="F39491" i="10"/>
  <c r="F39492" i="10"/>
  <c r="F39493" i="10"/>
  <c r="F39494" i="10"/>
  <c r="F39495" i="10"/>
  <c r="F39496" i="10"/>
  <c r="F39497" i="10"/>
  <c r="F39498" i="10"/>
  <c r="F39499" i="10"/>
  <c r="F39500" i="10"/>
  <c r="F39501" i="10"/>
  <c r="F39502" i="10"/>
  <c r="F39503" i="10"/>
  <c r="F39504" i="10"/>
  <c r="F39505" i="10"/>
  <c r="F39506" i="10"/>
  <c r="F39507" i="10"/>
  <c r="F39508" i="10"/>
  <c r="F39509" i="10"/>
  <c r="F39510" i="10"/>
  <c r="F39511" i="10"/>
  <c r="F39512" i="10"/>
  <c r="F39513" i="10"/>
  <c r="F39514" i="10"/>
  <c r="F39515" i="10"/>
  <c r="F39516" i="10"/>
  <c r="F39517" i="10"/>
  <c r="F39518" i="10"/>
  <c r="F39519" i="10"/>
  <c r="F39520" i="10"/>
  <c r="F39521" i="10"/>
  <c r="F39522" i="10"/>
  <c r="F39523" i="10"/>
  <c r="F39524" i="10"/>
  <c r="F39525" i="10"/>
  <c r="F39526" i="10"/>
  <c r="F39527" i="10"/>
  <c r="F39528" i="10"/>
  <c r="F39529" i="10"/>
  <c r="F39530" i="10"/>
  <c r="F39531" i="10"/>
  <c r="F39532" i="10"/>
  <c r="F39533" i="10"/>
  <c r="F39534" i="10"/>
  <c r="F39535" i="10"/>
  <c r="F39536" i="10"/>
  <c r="F39537" i="10"/>
  <c r="F39538" i="10"/>
  <c r="F39539" i="10"/>
  <c r="F39540" i="10"/>
  <c r="F39541" i="10"/>
  <c r="F39542" i="10"/>
  <c r="F39543" i="10"/>
  <c r="F39544" i="10"/>
  <c r="F39545" i="10"/>
  <c r="F39546" i="10"/>
  <c r="F39547" i="10"/>
  <c r="F39548" i="10"/>
  <c r="F39549" i="10"/>
  <c r="F39550" i="10"/>
  <c r="F39551" i="10"/>
  <c r="F39552" i="10"/>
  <c r="F39553" i="10"/>
  <c r="F39554" i="10"/>
  <c r="F39555" i="10"/>
  <c r="F39556" i="10"/>
  <c r="F39557" i="10"/>
  <c r="F39558" i="10"/>
  <c r="F39559" i="10"/>
  <c r="F39560" i="10"/>
  <c r="F39561" i="10"/>
  <c r="F39562" i="10"/>
  <c r="F39563" i="10"/>
  <c r="F39564" i="10"/>
  <c r="F39565" i="10"/>
  <c r="F39566" i="10"/>
  <c r="F39567" i="10"/>
  <c r="F39568" i="10"/>
  <c r="F39569" i="10"/>
  <c r="F39570" i="10"/>
  <c r="F39571" i="10"/>
  <c r="F39572" i="10"/>
  <c r="F39573" i="10"/>
  <c r="F39574" i="10"/>
  <c r="F39575" i="10"/>
  <c r="F39576" i="10"/>
  <c r="F39577" i="10"/>
  <c r="F39578" i="10"/>
  <c r="F39579" i="10"/>
  <c r="F39580" i="10"/>
  <c r="F39581" i="10"/>
  <c r="F39582" i="10"/>
  <c r="F39583" i="10"/>
  <c r="F39584" i="10"/>
  <c r="F39585" i="10"/>
  <c r="F39586" i="10"/>
  <c r="F39587" i="10"/>
  <c r="F39588" i="10"/>
  <c r="F39589" i="10"/>
  <c r="F39590" i="10"/>
  <c r="F39591" i="10"/>
  <c r="F39592" i="10"/>
  <c r="F39593" i="10"/>
  <c r="F39594" i="10"/>
  <c r="F39595" i="10"/>
  <c r="F39596" i="10"/>
  <c r="F39597" i="10"/>
  <c r="F39598" i="10"/>
  <c r="F39599" i="10"/>
  <c r="F39600" i="10"/>
  <c r="F39601" i="10"/>
  <c r="F39602" i="10"/>
  <c r="F39603" i="10"/>
  <c r="F39604" i="10"/>
  <c r="F39605" i="10"/>
  <c r="F39606" i="10"/>
  <c r="F39607" i="10"/>
  <c r="F39608" i="10"/>
  <c r="F39609" i="10"/>
  <c r="F39610" i="10"/>
  <c r="F39611" i="10"/>
  <c r="F39612" i="10"/>
  <c r="F39613" i="10"/>
  <c r="F39614" i="10"/>
  <c r="F39615" i="10"/>
  <c r="F39616" i="10"/>
  <c r="F39617" i="10"/>
  <c r="F39618" i="10"/>
  <c r="F39619" i="10"/>
  <c r="F39620" i="10"/>
  <c r="F39621" i="10"/>
  <c r="F39622" i="10"/>
  <c r="F39623" i="10"/>
  <c r="F39624" i="10"/>
  <c r="F39625" i="10"/>
  <c r="F39626" i="10"/>
  <c r="F39627" i="10"/>
  <c r="F39628" i="10"/>
  <c r="F39629" i="10"/>
  <c r="F39630" i="10"/>
  <c r="F39631" i="10"/>
  <c r="F39632" i="10"/>
  <c r="F39633" i="10"/>
  <c r="F39634" i="10"/>
  <c r="F39635" i="10"/>
  <c r="F39636" i="10"/>
  <c r="F39637" i="10"/>
  <c r="F39638" i="10"/>
  <c r="F39639" i="10"/>
  <c r="F39640" i="10"/>
  <c r="F39641" i="10"/>
  <c r="F39642" i="10"/>
  <c r="F39643" i="10"/>
  <c r="F39644" i="10"/>
  <c r="F39645" i="10"/>
  <c r="F39646" i="10"/>
  <c r="F39647" i="10"/>
  <c r="F39648" i="10"/>
  <c r="F39649" i="10"/>
  <c r="F39650" i="10"/>
  <c r="F39651" i="10"/>
  <c r="F39652" i="10"/>
  <c r="F39653" i="10"/>
  <c r="F39654" i="10"/>
  <c r="F39655" i="10"/>
  <c r="F39656" i="10"/>
  <c r="F39657" i="10"/>
  <c r="F39658" i="10"/>
  <c r="F39659" i="10"/>
  <c r="F39660" i="10"/>
  <c r="F39661" i="10"/>
  <c r="F39662" i="10"/>
  <c r="F39663" i="10"/>
  <c r="F39664" i="10"/>
  <c r="F39665" i="10"/>
  <c r="F39666" i="10"/>
  <c r="F39667" i="10"/>
  <c r="F39668" i="10"/>
  <c r="F39669" i="10"/>
  <c r="F39670" i="10"/>
  <c r="F39671" i="10"/>
  <c r="F39672" i="10"/>
  <c r="F39673" i="10"/>
  <c r="F39674" i="10"/>
  <c r="F39675" i="10"/>
  <c r="F39676" i="10"/>
  <c r="F39677" i="10"/>
  <c r="F39678" i="10"/>
  <c r="F39679" i="10"/>
  <c r="F39680" i="10"/>
  <c r="F39681" i="10"/>
  <c r="F39682" i="10"/>
  <c r="F39683" i="10"/>
  <c r="F39684" i="10"/>
  <c r="F39685" i="10"/>
  <c r="F39686" i="10"/>
  <c r="F39687" i="10"/>
  <c r="F39688" i="10"/>
  <c r="F39689" i="10"/>
  <c r="F39690" i="10"/>
  <c r="F39691" i="10"/>
  <c r="F39692" i="10"/>
  <c r="F39693" i="10"/>
  <c r="F39694" i="10"/>
  <c r="F39695" i="10"/>
  <c r="F39696" i="10"/>
  <c r="F39697" i="10"/>
  <c r="F39698" i="10"/>
  <c r="F39699" i="10"/>
  <c r="F39700" i="10"/>
  <c r="F39701" i="10"/>
  <c r="F39702" i="10"/>
  <c r="F39703" i="10"/>
  <c r="F39704" i="10"/>
  <c r="F39705" i="10"/>
  <c r="F39706" i="10"/>
  <c r="F39707" i="10"/>
  <c r="F39708" i="10"/>
  <c r="F39709" i="10"/>
  <c r="F39710" i="10"/>
  <c r="F39711" i="10"/>
  <c r="F39712" i="10"/>
  <c r="F39713" i="10"/>
  <c r="F39714" i="10"/>
  <c r="F39715" i="10"/>
  <c r="F39716" i="10"/>
  <c r="F39717" i="10"/>
  <c r="F39718" i="10"/>
  <c r="F39719" i="10"/>
  <c r="F39720" i="10"/>
  <c r="F39721" i="10"/>
  <c r="F39722" i="10"/>
  <c r="F39723" i="10"/>
  <c r="F39724" i="10"/>
  <c r="F39725" i="10"/>
  <c r="F39726" i="10"/>
  <c r="F39727" i="10"/>
  <c r="F39728" i="10"/>
  <c r="F39729" i="10"/>
  <c r="F39730" i="10"/>
  <c r="F39731" i="10"/>
  <c r="F39732" i="10"/>
  <c r="F39733" i="10"/>
  <c r="F39734" i="10"/>
  <c r="F39735" i="10"/>
  <c r="F39736" i="10"/>
  <c r="F39737" i="10"/>
  <c r="F39738" i="10"/>
  <c r="F39739" i="10"/>
  <c r="F39740" i="10"/>
  <c r="F39741" i="10"/>
  <c r="F39742" i="10"/>
  <c r="F39743" i="10"/>
  <c r="F39744" i="10"/>
  <c r="F39745" i="10"/>
  <c r="F39746" i="10"/>
  <c r="F39747" i="10"/>
  <c r="F39748" i="10"/>
  <c r="F39749" i="10"/>
  <c r="F39750" i="10"/>
  <c r="F39751" i="10"/>
  <c r="F39752" i="10"/>
  <c r="F39753" i="10"/>
  <c r="F39754" i="10"/>
  <c r="F39755" i="10"/>
  <c r="F39756" i="10"/>
  <c r="F39757" i="10"/>
  <c r="F39758" i="10"/>
  <c r="F39759" i="10"/>
  <c r="F39760" i="10"/>
  <c r="F39761" i="10"/>
  <c r="F39762" i="10"/>
  <c r="F39763" i="10"/>
  <c r="F39764" i="10"/>
  <c r="F39765" i="10"/>
  <c r="F39766" i="10"/>
  <c r="F39767" i="10"/>
  <c r="F39768" i="10"/>
  <c r="F39769" i="10"/>
  <c r="F39770" i="10"/>
  <c r="F39771" i="10"/>
  <c r="F39772" i="10"/>
  <c r="F39773" i="10"/>
  <c r="F39774" i="10"/>
  <c r="F39775" i="10"/>
  <c r="F39776" i="10"/>
  <c r="F39777" i="10"/>
  <c r="F39778" i="10"/>
  <c r="F39779" i="10"/>
  <c r="F39780" i="10"/>
  <c r="F39781" i="10"/>
  <c r="F39782" i="10"/>
  <c r="F39783" i="10"/>
  <c r="F39784" i="10"/>
  <c r="F39785" i="10"/>
  <c r="F39786" i="10"/>
  <c r="F39787" i="10"/>
  <c r="F39788" i="10"/>
  <c r="F39789" i="10"/>
  <c r="F39790" i="10"/>
  <c r="F39791" i="10"/>
  <c r="F39792" i="10"/>
  <c r="F39793" i="10"/>
  <c r="F39794" i="10"/>
  <c r="F39795" i="10"/>
  <c r="F39796" i="10"/>
  <c r="F39797" i="10"/>
  <c r="F39798" i="10"/>
  <c r="F39799" i="10"/>
  <c r="F39800" i="10"/>
  <c r="F39801" i="10"/>
  <c r="F39802" i="10"/>
  <c r="F39803" i="10"/>
  <c r="F39804" i="10"/>
  <c r="F39805" i="10"/>
  <c r="F39806" i="10"/>
  <c r="F39807" i="10"/>
  <c r="F39808" i="10"/>
  <c r="F39809" i="10"/>
  <c r="F39810" i="10"/>
  <c r="F39811" i="10"/>
  <c r="F39812" i="10"/>
  <c r="F39813" i="10"/>
  <c r="F39814" i="10"/>
  <c r="F39815" i="10"/>
  <c r="F39816" i="10"/>
  <c r="F39817" i="10"/>
  <c r="F39818" i="10"/>
  <c r="F39819" i="10"/>
  <c r="F39820" i="10"/>
  <c r="F39821" i="10"/>
  <c r="F39822" i="10"/>
  <c r="F39823" i="10"/>
  <c r="F39824" i="10"/>
  <c r="F39825" i="10"/>
  <c r="F39826" i="10"/>
  <c r="F39827" i="10"/>
  <c r="F39828" i="10"/>
  <c r="F39829" i="10"/>
  <c r="F39830" i="10"/>
  <c r="F39831" i="10"/>
  <c r="F39832" i="10"/>
  <c r="F39833" i="10"/>
  <c r="F39834" i="10"/>
  <c r="F39835" i="10"/>
  <c r="F39836" i="10"/>
  <c r="F39837" i="10"/>
  <c r="F39838" i="10"/>
  <c r="F39839" i="10"/>
  <c r="F39840" i="10"/>
  <c r="F39841" i="10"/>
  <c r="F39842" i="10"/>
  <c r="F39843" i="10"/>
  <c r="F39844" i="10"/>
  <c r="F39845" i="10"/>
  <c r="F39846" i="10"/>
  <c r="F39847" i="10"/>
  <c r="F39848" i="10"/>
  <c r="F39849" i="10"/>
  <c r="F39850" i="10"/>
  <c r="F39851" i="10"/>
  <c r="F39852" i="10"/>
  <c r="F39853" i="10"/>
  <c r="F39854" i="10"/>
  <c r="F39855" i="10"/>
  <c r="F39856" i="10"/>
  <c r="F39857" i="10"/>
  <c r="F39858" i="10"/>
  <c r="F39859" i="10"/>
  <c r="F39860" i="10"/>
  <c r="F39861" i="10"/>
  <c r="F39862" i="10"/>
  <c r="F39863" i="10"/>
  <c r="F39864" i="10"/>
  <c r="F39865" i="10"/>
  <c r="F39866" i="10"/>
  <c r="F39867" i="10"/>
  <c r="F39868" i="10"/>
  <c r="F39869" i="10"/>
  <c r="F39870" i="10"/>
  <c r="F39871" i="10"/>
  <c r="F39872" i="10"/>
  <c r="F39873" i="10"/>
  <c r="F39874" i="10"/>
  <c r="F39875" i="10"/>
  <c r="F39876" i="10"/>
  <c r="F39877" i="10"/>
  <c r="F39878" i="10"/>
  <c r="F39879" i="10"/>
  <c r="F39880" i="10"/>
  <c r="F39881" i="10"/>
  <c r="F39882" i="10"/>
  <c r="F39883" i="10"/>
  <c r="F39884" i="10"/>
  <c r="F39885" i="10"/>
  <c r="F39886" i="10"/>
  <c r="F39887" i="10"/>
  <c r="F39888" i="10"/>
  <c r="F39889" i="10"/>
  <c r="F39890" i="10"/>
  <c r="F39891" i="10"/>
  <c r="F39892" i="10"/>
  <c r="F39893" i="10"/>
  <c r="F39894" i="10"/>
  <c r="F39895" i="10"/>
  <c r="F39896" i="10"/>
  <c r="F39897" i="10"/>
  <c r="F39898" i="10"/>
  <c r="F39899" i="10"/>
  <c r="F39900" i="10"/>
  <c r="F39901" i="10"/>
  <c r="F39902" i="10"/>
  <c r="F39903" i="10"/>
  <c r="F39904" i="10"/>
  <c r="F39905" i="10"/>
  <c r="F39906" i="10"/>
  <c r="F39907" i="10"/>
  <c r="F39908" i="10"/>
  <c r="F39909" i="10"/>
  <c r="F39910" i="10"/>
  <c r="F39911" i="10"/>
  <c r="F39912" i="10"/>
  <c r="F39913" i="10"/>
  <c r="F39914" i="10"/>
  <c r="F39915" i="10"/>
  <c r="F39916" i="10"/>
  <c r="F39917" i="10"/>
  <c r="F39918" i="10"/>
  <c r="F39919" i="10"/>
  <c r="F39920" i="10"/>
  <c r="F39921" i="10"/>
  <c r="F39922" i="10"/>
  <c r="F39923" i="10"/>
  <c r="F39924" i="10"/>
  <c r="F39925" i="10"/>
  <c r="F39926" i="10"/>
  <c r="F39927" i="10"/>
  <c r="F39928" i="10"/>
  <c r="F39929" i="10"/>
  <c r="F39930" i="10"/>
  <c r="F39931" i="10"/>
  <c r="F39932" i="10"/>
  <c r="F39933" i="10"/>
  <c r="F39934" i="10"/>
  <c r="F39935" i="10"/>
  <c r="F39936" i="10"/>
  <c r="F39937" i="10"/>
  <c r="F39938" i="10"/>
  <c r="F39939" i="10"/>
  <c r="F39940" i="10"/>
  <c r="F39941" i="10"/>
  <c r="F39942" i="10"/>
  <c r="F39943" i="10"/>
  <c r="F39944" i="10"/>
  <c r="F39945" i="10"/>
  <c r="F39946" i="10"/>
  <c r="F39947" i="10"/>
  <c r="F39948" i="10"/>
  <c r="F39949" i="10"/>
  <c r="F39950" i="10"/>
  <c r="F39951" i="10"/>
  <c r="F39952" i="10"/>
  <c r="F39953" i="10"/>
  <c r="F39954" i="10"/>
  <c r="F39955" i="10"/>
  <c r="F39956" i="10"/>
  <c r="F39957" i="10"/>
  <c r="F39958" i="10"/>
  <c r="F39959" i="10"/>
  <c r="F39960" i="10"/>
  <c r="F39961" i="10"/>
  <c r="F39962" i="10"/>
  <c r="F39963" i="10"/>
  <c r="F39964" i="10"/>
  <c r="F39965" i="10"/>
  <c r="F39966" i="10"/>
  <c r="F39967" i="10"/>
  <c r="F39968" i="10"/>
  <c r="F39969" i="10"/>
  <c r="F39970" i="10"/>
  <c r="F39971" i="10"/>
  <c r="F39972" i="10"/>
  <c r="F39973" i="10"/>
  <c r="F39974" i="10"/>
  <c r="F39975" i="10"/>
  <c r="F39976" i="10"/>
  <c r="F39977" i="10"/>
  <c r="F39978" i="10"/>
  <c r="F39979" i="10"/>
  <c r="F39980" i="10"/>
  <c r="F39981" i="10"/>
  <c r="F39982" i="10"/>
  <c r="F39983" i="10"/>
  <c r="F39984" i="10"/>
  <c r="F39985" i="10"/>
  <c r="F39986" i="10"/>
  <c r="F39987" i="10"/>
  <c r="F39988" i="10"/>
  <c r="F39989" i="10"/>
  <c r="F39990" i="10"/>
  <c r="F39991" i="10"/>
  <c r="F39992" i="10"/>
  <c r="F39993" i="10"/>
  <c r="F39994" i="10"/>
  <c r="F39995" i="10"/>
  <c r="F39996" i="10"/>
  <c r="F39997" i="10"/>
  <c r="F39998" i="10"/>
  <c r="F39999" i="10"/>
  <c r="F40000" i="10"/>
  <c r="F40001" i="10"/>
  <c r="F40002" i="10"/>
  <c r="F40003" i="10"/>
  <c r="F40004" i="10"/>
  <c r="F40005" i="10"/>
  <c r="F40006" i="10"/>
  <c r="F40007" i="10"/>
  <c r="F40008" i="10"/>
  <c r="F40009" i="10"/>
  <c r="F40010" i="10"/>
  <c r="F40011" i="10"/>
  <c r="F40012" i="10"/>
  <c r="F40013" i="10"/>
  <c r="F40014" i="10"/>
  <c r="F40015" i="10"/>
  <c r="F40016" i="10"/>
  <c r="F40017" i="10"/>
  <c r="F40018" i="10"/>
  <c r="F40019" i="10"/>
  <c r="F40020" i="10"/>
  <c r="F40021" i="10"/>
  <c r="F40022" i="10"/>
  <c r="F40023" i="10"/>
  <c r="F40024" i="10"/>
  <c r="F40025" i="10"/>
  <c r="F40026" i="10"/>
  <c r="F40027" i="10"/>
  <c r="F40028" i="10"/>
  <c r="F40029" i="10"/>
  <c r="F40030" i="10"/>
  <c r="F40031" i="10"/>
  <c r="F40032" i="10"/>
  <c r="F40033" i="10"/>
  <c r="F40034" i="10"/>
  <c r="F40035" i="10"/>
  <c r="F40036" i="10"/>
  <c r="F40037" i="10"/>
  <c r="F40038" i="10"/>
  <c r="F40039" i="10"/>
  <c r="F40040" i="10"/>
  <c r="F40041" i="10"/>
  <c r="F40042" i="10"/>
  <c r="F40043" i="10"/>
  <c r="F40044" i="10"/>
  <c r="F40045" i="10"/>
  <c r="F40046" i="10"/>
  <c r="F40047" i="10"/>
  <c r="F40048" i="10"/>
  <c r="F40049" i="10"/>
  <c r="F40050" i="10"/>
  <c r="F40051" i="10"/>
  <c r="F40052" i="10"/>
  <c r="F40053" i="10"/>
  <c r="F40054" i="10"/>
  <c r="F40055" i="10"/>
  <c r="F40056" i="10"/>
  <c r="F40057" i="10"/>
  <c r="F40058" i="10"/>
  <c r="F40059" i="10"/>
  <c r="F40060" i="10"/>
  <c r="F40061" i="10"/>
  <c r="F40062" i="10"/>
  <c r="F40063" i="10"/>
  <c r="F40064" i="10"/>
  <c r="F40065" i="10"/>
  <c r="F40066" i="10"/>
  <c r="F40067" i="10"/>
  <c r="F40068" i="10"/>
  <c r="F40069" i="10"/>
  <c r="F40070" i="10"/>
  <c r="F40071" i="10"/>
  <c r="F40072" i="10"/>
  <c r="F40073" i="10"/>
  <c r="F40074" i="10"/>
  <c r="F40075" i="10"/>
  <c r="F40076" i="10"/>
  <c r="F40077" i="10"/>
  <c r="F40078" i="10"/>
  <c r="F40079" i="10"/>
  <c r="F40080" i="10"/>
  <c r="F40081" i="10"/>
  <c r="F40082" i="10"/>
  <c r="F40083" i="10"/>
  <c r="F40084" i="10"/>
  <c r="F40085" i="10"/>
  <c r="F40086" i="10"/>
  <c r="F40087" i="10"/>
  <c r="F40088" i="10"/>
  <c r="F40089" i="10"/>
  <c r="F40090" i="10"/>
  <c r="F40091" i="10"/>
  <c r="F40092" i="10"/>
  <c r="F40093" i="10"/>
  <c r="F40094" i="10"/>
  <c r="F40095" i="10"/>
  <c r="F40096" i="10"/>
  <c r="F40097" i="10"/>
  <c r="F40098" i="10"/>
  <c r="F40099" i="10"/>
  <c r="F40100" i="10"/>
  <c r="F40101" i="10"/>
  <c r="F40102" i="10"/>
  <c r="F40103" i="10"/>
  <c r="F40104" i="10"/>
  <c r="F40105" i="10"/>
  <c r="F40106" i="10"/>
  <c r="F40107" i="10"/>
  <c r="F40108" i="10"/>
  <c r="F40109" i="10"/>
  <c r="F40110" i="10"/>
  <c r="F40111" i="10"/>
  <c r="F40112" i="10"/>
  <c r="F40113" i="10"/>
  <c r="F40114" i="10"/>
  <c r="F40115" i="10"/>
  <c r="F40116" i="10"/>
  <c r="F40117" i="10"/>
  <c r="F40118" i="10"/>
  <c r="F40119" i="10"/>
  <c r="F40120" i="10"/>
  <c r="F40121" i="10"/>
  <c r="F40122" i="10"/>
  <c r="F40123" i="10"/>
  <c r="F40124" i="10"/>
  <c r="F40125" i="10"/>
  <c r="F40126" i="10"/>
  <c r="F40127" i="10"/>
  <c r="F40128" i="10"/>
  <c r="F40129" i="10"/>
  <c r="F40130" i="10"/>
  <c r="F40131" i="10"/>
  <c r="F40132" i="10"/>
  <c r="F40133" i="10"/>
  <c r="F40134" i="10"/>
  <c r="F40135" i="10"/>
  <c r="F40136" i="10"/>
  <c r="F40137" i="10"/>
  <c r="F40138" i="10"/>
  <c r="F40139" i="10"/>
  <c r="F40140" i="10"/>
  <c r="F40141" i="10"/>
  <c r="F40142" i="10"/>
  <c r="F40143" i="10"/>
  <c r="F40144" i="10"/>
  <c r="F40145" i="10"/>
  <c r="F40146" i="10"/>
  <c r="F40147" i="10"/>
  <c r="F40148" i="10"/>
  <c r="F40149" i="10"/>
  <c r="F40150" i="10"/>
  <c r="F40151" i="10"/>
  <c r="F40152" i="10"/>
  <c r="F40153" i="10"/>
  <c r="F40154" i="10"/>
  <c r="F40155" i="10"/>
  <c r="F40156" i="10"/>
  <c r="F40157" i="10"/>
  <c r="F40158" i="10"/>
  <c r="F40159" i="10"/>
  <c r="F40160" i="10"/>
  <c r="F40161" i="10"/>
  <c r="F40162" i="10"/>
  <c r="F40163" i="10"/>
  <c r="F40164" i="10"/>
  <c r="F40165" i="10"/>
  <c r="F40166" i="10"/>
  <c r="F40167" i="10"/>
  <c r="F40168" i="10"/>
  <c r="F40169" i="10"/>
  <c r="F40170" i="10"/>
  <c r="F40171" i="10"/>
  <c r="F40172" i="10"/>
  <c r="F40173" i="10"/>
  <c r="F40174" i="10"/>
  <c r="F40175" i="10"/>
  <c r="F40176" i="10"/>
  <c r="F40177" i="10"/>
  <c r="F40178" i="10"/>
  <c r="F40179" i="10"/>
  <c r="F40180" i="10"/>
  <c r="F40181" i="10"/>
  <c r="F40182" i="10"/>
  <c r="F40183" i="10"/>
  <c r="F40184" i="10"/>
  <c r="F40185" i="10"/>
  <c r="F40186" i="10"/>
  <c r="F40187" i="10"/>
  <c r="F40188" i="10"/>
  <c r="F40189" i="10"/>
  <c r="F40190" i="10"/>
  <c r="F40191" i="10"/>
  <c r="F40192" i="10"/>
  <c r="F40193" i="10"/>
  <c r="F40194" i="10"/>
  <c r="F40195" i="10"/>
  <c r="F40196" i="10"/>
  <c r="F40197" i="10"/>
  <c r="F40198" i="10"/>
  <c r="F40199" i="10"/>
  <c r="F40200" i="10"/>
  <c r="F40201" i="10"/>
  <c r="F40202" i="10"/>
  <c r="F40203" i="10"/>
  <c r="F40204" i="10"/>
  <c r="F40205" i="10"/>
  <c r="F40206" i="10"/>
  <c r="F40207" i="10"/>
  <c r="F40208" i="10"/>
  <c r="F40209" i="10"/>
  <c r="F40210" i="10"/>
  <c r="F40211" i="10"/>
  <c r="F40212" i="10"/>
  <c r="F40213" i="10"/>
  <c r="F40214" i="10"/>
  <c r="F40215" i="10"/>
  <c r="F40216" i="10"/>
  <c r="F40217" i="10"/>
  <c r="F40218" i="10"/>
  <c r="F40219" i="10"/>
  <c r="F40220" i="10"/>
  <c r="F40221" i="10"/>
  <c r="F40222" i="10"/>
  <c r="F40223" i="10"/>
  <c r="F40224" i="10"/>
  <c r="F40225" i="10"/>
  <c r="F40226" i="10"/>
  <c r="F40227" i="10"/>
  <c r="F40228" i="10"/>
  <c r="F40229" i="10"/>
  <c r="F40230" i="10"/>
  <c r="F40231" i="10"/>
  <c r="F40232" i="10"/>
  <c r="F40233" i="10"/>
  <c r="F40234" i="10"/>
  <c r="F40235" i="10"/>
  <c r="F40236" i="10"/>
  <c r="F40237" i="10"/>
  <c r="F40238" i="10"/>
  <c r="F40239" i="10"/>
  <c r="F40240" i="10"/>
  <c r="F40241" i="10"/>
  <c r="F40242" i="10"/>
  <c r="F40243" i="10"/>
  <c r="F40244" i="10"/>
  <c r="F40245" i="10"/>
  <c r="F40246" i="10"/>
  <c r="F40247" i="10"/>
  <c r="F40248" i="10"/>
  <c r="F40249" i="10"/>
  <c r="F40250" i="10"/>
  <c r="F40251" i="10"/>
  <c r="F40252" i="10"/>
  <c r="F40253" i="10"/>
  <c r="F40254" i="10"/>
  <c r="F40255" i="10"/>
  <c r="F40256" i="10"/>
  <c r="F40257" i="10"/>
  <c r="F40258" i="10"/>
  <c r="F40259" i="10"/>
  <c r="F40260" i="10"/>
  <c r="F40261" i="10"/>
  <c r="F40262" i="10"/>
  <c r="F40263" i="10"/>
  <c r="F40264" i="10"/>
  <c r="F40265" i="10"/>
  <c r="F40266" i="10"/>
  <c r="F40267" i="10"/>
  <c r="F40268" i="10"/>
  <c r="F40269" i="10"/>
  <c r="F40270" i="10"/>
  <c r="F40271" i="10"/>
  <c r="F40272" i="10"/>
  <c r="F40273" i="10"/>
  <c r="F40274" i="10"/>
  <c r="F40275" i="10"/>
  <c r="F40276" i="10"/>
  <c r="F40277" i="10"/>
  <c r="F40278" i="10"/>
  <c r="F40279" i="10"/>
  <c r="F40280" i="10"/>
  <c r="F40281" i="10"/>
  <c r="F40282" i="10"/>
  <c r="F40283" i="10"/>
  <c r="F40284" i="10"/>
  <c r="F40285" i="10"/>
  <c r="F40286" i="10"/>
  <c r="F40287" i="10"/>
  <c r="F40288" i="10"/>
  <c r="F40289" i="10"/>
  <c r="F40290" i="10"/>
  <c r="F40291" i="10"/>
  <c r="F40292" i="10"/>
  <c r="F40293" i="10"/>
  <c r="F40294" i="10"/>
  <c r="F40295" i="10"/>
  <c r="F40296" i="10"/>
  <c r="F40297" i="10"/>
  <c r="F40298" i="10"/>
  <c r="F40299" i="10"/>
  <c r="F40300" i="10"/>
  <c r="F40301" i="10"/>
  <c r="F40302" i="10"/>
  <c r="F40303" i="10"/>
  <c r="F40304" i="10"/>
  <c r="F40305" i="10"/>
  <c r="F40306" i="10"/>
  <c r="F40307" i="10"/>
  <c r="F40308" i="10"/>
  <c r="F40309" i="10"/>
  <c r="F40310" i="10"/>
  <c r="F40311" i="10"/>
  <c r="F40312" i="10"/>
  <c r="F40313" i="10"/>
  <c r="F40314" i="10"/>
  <c r="F40315" i="10"/>
  <c r="F40316" i="10"/>
  <c r="F40317" i="10"/>
  <c r="F40318" i="10"/>
  <c r="F40319" i="10"/>
  <c r="F40320" i="10"/>
  <c r="F40321" i="10"/>
  <c r="F40322" i="10"/>
  <c r="F40323" i="10"/>
  <c r="F40324" i="10"/>
  <c r="F40325" i="10"/>
  <c r="F40326" i="10"/>
  <c r="F40327" i="10"/>
  <c r="F40328" i="10"/>
  <c r="F40329" i="10"/>
  <c r="F40330" i="10"/>
  <c r="F40331" i="10"/>
  <c r="F40332" i="10"/>
  <c r="F40333" i="10"/>
  <c r="F40334" i="10"/>
  <c r="F40335" i="10"/>
  <c r="F40336" i="10"/>
  <c r="F40337" i="10"/>
  <c r="F40338" i="10"/>
  <c r="F40339" i="10"/>
  <c r="F40340" i="10"/>
  <c r="F40341" i="10"/>
  <c r="F40342" i="10"/>
  <c r="F40343" i="10"/>
  <c r="F40344" i="10"/>
  <c r="F40345" i="10"/>
  <c r="F40346" i="10"/>
  <c r="F40347" i="10"/>
  <c r="F40348" i="10"/>
  <c r="F40349" i="10"/>
  <c r="F40350" i="10"/>
  <c r="F40351" i="10"/>
  <c r="F40352" i="10"/>
  <c r="F40353" i="10"/>
  <c r="F40354" i="10"/>
  <c r="F40355" i="10"/>
  <c r="F40356" i="10"/>
  <c r="F40357" i="10"/>
  <c r="F40358" i="10"/>
  <c r="F40359" i="10"/>
  <c r="F40360" i="10"/>
  <c r="F40361" i="10"/>
  <c r="F40362" i="10"/>
  <c r="F40363" i="10"/>
  <c r="F40364" i="10"/>
  <c r="F40365" i="10"/>
  <c r="F40366" i="10"/>
  <c r="F40367" i="10"/>
  <c r="F40368" i="10"/>
  <c r="F40369" i="10"/>
  <c r="F40370" i="10"/>
  <c r="F40371" i="10"/>
  <c r="F40372" i="10"/>
  <c r="F40373" i="10"/>
  <c r="F40374" i="10"/>
  <c r="F40375" i="10"/>
  <c r="F40376" i="10"/>
  <c r="F40377" i="10"/>
  <c r="F40378" i="10"/>
  <c r="F40379" i="10"/>
  <c r="F40380" i="10"/>
  <c r="F40381" i="10"/>
  <c r="F40382" i="10"/>
  <c r="F40383" i="10"/>
  <c r="F40384" i="10"/>
  <c r="F40385" i="10"/>
  <c r="F40386" i="10"/>
  <c r="F40387" i="10"/>
  <c r="F40388" i="10"/>
  <c r="F40389" i="10"/>
  <c r="F40390" i="10"/>
  <c r="F40391" i="10"/>
  <c r="F40392" i="10"/>
  <c r="F40393" i="10"/>
  <c r="F40394" i="10"/>
  <c r="F40395" i="10"/>
  <c r="F40396" i="10"/>
  <c r="F40397" i="10"/>
  <c r="F40398" i="10"/>
  <c r="F40399" i="10"/>
  <c r="F40400" i="10"/>
  <c r="F40401" i="10"/>
  <c r="F40402" i="10"/>
  <c r="F40403" i="10"/>
  <c r="F40404" i="10"/>
  <c r="F40405" i="10"/>
  <c r="F40406" i="10"/>
  <c r="F40407" i="10"/>
  <c r="F40408" i="10"/>
  <c r="F40409" i="10"/>
  <c r="F40410" i="10"/>
  <c r="F40411" i="10"/>
  <c r="F40412" i="10"/>
  <c r="F40413" i="10"/>
  <c r="F40414" i="10"/>
  <c r="F40415" i="10"/>
  <c r="F40416" i="10"/>
  <c r="F40417" i="10"/>
  <c r="F40418" i="10"/>
  <c r="F40419" i="10"/>
  <c r="F40420" i="10"/>
  <c r="F40421" i="10"/>
  <c r="F40422" i="10"/>
  <c r="F40423" i="10"/>
  <c r="F40424" i="10"/>
  <c r="F40425" i="10"/>
  <c r="F40426" i="10"/>
  <c r="F40427" i="10"/>
  <c r="F40428" i="10"/>
  <c r="F40429" i="10"/>
  <c r="F40430" i="10"/>
  <c r="F40431" i="10"/>
  <c r="F40432" i="10"/>
  <c r="F40433" i="10"/>
  <c r="F40434" i="10"/>
  <c r="F40435" i="10"/>
  <c r="F40436" i="10"/>
  <c r="F40437" i="10"/>
  <c r="F40438" i="10"/>
  <c r="F40439" i="10"/>
  <c r="F40440" i="10"/>
  <c r="F40441" i="10"/>
  <c r="F40442" i="10"/>
  <c r="F40443" i="10"/>
  <c r="F40444" i="10"/>
  <c r="F40445" i="10"/>
  <c r="F40446" i="10"/>
  <c r="F40447" i="10"/>
  <c r="F40448" i="10"/>
  <c r="F40449" i="10"/>
  <c r="F40450" i="10"/>
  <c r="F40451" i="10"/>
  <c r="F40452" i="10"/>
  <c r="F40453" i="10"/>
  <c r="F40454" i="10"/>
  <c r="F40455" i="10"/>
  <c r="F40456" i="10"/>
  <c r="F40457" i="10"/>
  <c r="F40458" i="10"/>
  <c r="F40459" i="10"/>
  <c r="F40460" i="10"/>
  <c r="F40461" i="10"/>
  <c r="F40462" i="10"/>
  <c r="F40463" i="10"/>
  <c r="F40464" i="10"/>
  <c r="F40465" i="10"/>
  <c r="F40466" i="10"/>
  <c r="F40467" i="10"/>
  <c r="F40468" i="10"/>
  <c r="F40469" i="10"/>
  <c r="F40470" i="10"/>
  <c r="F40471" i="10"/>
  <c r="F40472" i="10"/>
  <c r="F40473" i="10"/>
  <c r="F40474" i="10"/>
  <c r="F40475" i="10"/>
  <c r="F40476" i="10"/>
  <c r="F40477" i="10"/>
  <c r="F40478" i="10"/>
  <c r="F40479" i="10"/>
  <c r="F40480" i="10"/>
  <c r="F40481" i="10"/>
  <c r="F40482" i="10"/>
  <c r="F40483" i="10"/>
  <c r="F40484" i="10"/>
  <c r="F40485" i="10"/>
  <c r="F40486" i="10"/>
  <c r="F40487" i="10"/>
  <c r="F40488" i="10"/>
  <c r="F40489" i="10"/>
  <c r="F40490" i="10"/>
  <c r="F40491" i="10"/>
  <c r="F40492" i="10"/>
  <c r="F40493" i="10"/>
  <c r="F40494" i="10"/>
  <c r="F40495" i="10"/>
  <c r="F40496" i="10"/>
  <c r="F40497" i="10"/>
  <c r="F40498" i="10"/>
  <c r="F40499" i="10"/>
  <c r="F40500" i="10"/>
  <c r="F40501" i="10"/>
  <c r="F40502" i="10"/>
  <c r="F40503" i="10"/>
  <c r="F40504" i="10"/>
  <c r="F40505" i="10"/>
  <c r="F40506" i="10"/>
  <c r="F40507" i="10"/>
  <c r="F40508" i="10"/>
  <c r="F40509" i="10"/>
  <c r="F40510" i="10"/>
  <c r="F40511" i="10"/>
  <c r="F40512" i="10"/>
  <c r="F40513" i="10"/>
  <c r="F40514" i="10"/>
  <c r="F40515" i="10"/>
  <c r="F40516" i="10"/>
  <c r="F40517" i="10"/>
  <c r="F40518" i="10"/>
  <c r="F40519" i="10"/>
  <c r="F40520" i="10"/>
  <c r="F40521" i="10"/>
  <c r="F40522" i="10"/>
  <c r="F40523" i="10"/>
  <c r="F40524" i="10"/>
  <c r="F40525" i="10"/>
  <c r="F40526" i="10"/>
  <c r="F40527" i="10"/>
  <c r="F40528" i="10"/>
  <c r="F40529" i="10"/>
  <c r="F40530" i="10"/>
  <c r="F40531" i="10"/>
  <c r="F40532" i="10"/>
  <c r="F40533" i="10"/>
  <c r="F40534" i="10"/>
  <c r="F40535" i="10"/>
  <c r="F40536" i="10"/>
  <c r="F40537" i="10"/>
  <c r="F40538" i="10"/>
  <c r="F40539" i="10"/>
  <c r="F40540" i="10"/>
  <c r="F40541" i="10"/>
  <c r="F40542" i="10"/>
  <c r="F40543" i="10"/>
  <c r="F40544" i="10"/>
  <c r="F40545" i="10"/>
  <c r="F40546" i="10"/>
  <c r="F40547" i="10"/>
  <c r="F40548" i="10"/>
  <c r="F40549" i="10"/>
  <c r="F40550" i="10"/>
  <c r="F40551" i="10"/>
  <c r="F40552" i="10"/>
  <c r="F40553" i="10"/>
  <c r="F40554" i="10"/>
  <c r="F40555" i="10"/>
  <c r="F40556" i="10"/>
  <c r="F40557" i="10"/>
  <c r="F40558" i="10"/>
  <c r="F40559" i="10"/>
  <c r="F40560" i="10"/>
  <c r="F40561" i="10"/>
  <c r="F40562" i="10"/>
  <c r="F40563" i="10"/>
  <c r="F40564" i="10"/>
  <c r="F40565" i="10"/>
  <c r="F40566" i="10"/>
  <c r="F40567" i="10"/>
  <c r="F40568" i="10"/>
  <c r="F40569" i="10"/>
  <c r="F40570" i="10"/>
  <c r="F40571" i="10"/>
  <c r="F40572" i="10"/>
  <c r="F40573" i="10"/>
  <c r="F40574" i="10"/>
  <c r="F40575" i="10"/>
  <c r="F40576" i="10"/>
  <c r="F40577" i="10"/>
  <c r="F40578" i="10"/>
  <c r="F40579" i="10"/>
  <c r="F40580" i="10"/>
  <c r="F40581" i="10"/>
  <c r="F40582" i="10"/>
  <c r="F40583" i="10"/>
  <c r="F40584" i="10"/>
  <c r="F40585" i="10"/>
  <c r="F40586" i="10"/>
  <c r="F40587" i="10"/>
  <c r="F40588" i="10"/>
  <c r="F40589" i="10"/>
  <c r="F40590" i="10"/>
  <c r="F40591" i="10"/>
  <c r="F40592" i="10"/>
  <c r="F40593" i="10"/>
  <c r="F40594" i="10"/>
  <c r="F40595" i="10"/>
  <c r="F40596" i="10"/>
  <c r="F40597" i="10"/>
  <c r="F40598" i="10"/>
  <c r="F40599" i="10"/>
  <c r="F40600" i="10"/>
  <c r="F40601" i="10"/>
  <c r="F40602" i="10"/>
  <c r="F40603" i="10"/>
  <c r="F40604" i="10"/>
  <c r="F40605" i="10"/>
  <c r="F40606" i="10"/>
  <c r="F40607" i="10"/>
  <c r="F40608" i="10"/>
  <c r="F40609" i="10"/>
  <c r="F40610" i="10"/>
  <c r="F40611" i="10"/>
  <c r="F40612" i="10"/>
  <c r="F40613" i="10"/>
  <c r="F40614" i="10"/>
  <c r="F40615" i="10"/>
  <c r="F40616" i="10"/>
  <c r="F40617" i="10"/>
  <c r="F40618" i="10"/>
  <c r="F40619" i="10"/>
  <c r="F40620" i="10"/>
  <c r="F40621" i="10"/>
  <c r="F40622" i="10"/>
  <c r="F40623" i="10"/>
  <c r="F40624" i="10"/>
  <c r="F40625" i="10"/>
  <c r="F40626" i="10"/>
  <c r="F40627" i="10"/>
  <c r="F40628" i="10"/>
  <c r="F40629" i="10"/>
  <c r="F40630" i="10"/>
  <c r="F40631" i="10"/>
  <c r="F40632" i="10"/>
  <c r="F40633" i="10"/>
  <c r="F40634" i="10"/>
  <c r="F40635" i="10"/>
  <c r="F40636" i="10"/>
  <c r="F40637" i="10"/>
  <c r="F40638" i="10"/>
  <c r="F40639" i="10"/>
  <c r="F40640" i="10"/>
  <c r="F40641" i="10"/>
  <c r="F40642" i="10"/>
  <c r="F40643" i="10"/>
  <c r="F40644" i="10"/>
  <c r="F40645" i="10"/>
  <c r="F40646" i="10"/>
  <c r="F40647" i="10"/>
  <c r="F40648" i="10"/>
  <c r="F40649" i="10"/>
  <c r="F40650" i="10"/>
  <c r="F40651" i="10"/>
  <c r="F40652" i="10"/>
  <c r="F40653" i="10"/>
  <c r="F40654" i="10"/>
  <c r="F40655" i="10"/>
  <c r="F40656" i="10"/>
  <c r="F40657" i="10"/>
  <c r="F40658" i="10"/>
  <c r="F40659" i="10"/>
  <c r="F40660" i="10"/>
  <c r="F40661" i="10"/>
  <c r="F40662" i="10"/>
  <c r="F40663" i="10"/>
  <c r="F40664" i="10"/>
  <c r="F40665" i="10"/>
  <c r="F40666" i="10"/>
  <c r="F40667" i="10"/>
  <c r="F40668" i="10"/>
  <c r="F40669" i="10"/>
  <c r="F40670" i="10"/>
  <c r="F40671" i="10"/>
  <c r="F40672" i="10"/>
  <c r="F40673" i="10"/>
  <c r="F40674" i="10"/>
  <c r="F40675" i="10"/>
  <c r="F40676" i="10"/>
  <c r="F40677" i="10"/>
  <c r="F40678" i="10"/>
  <c r="F40679" i="10"/>
  <c r="F40680" i="10"/>
  <c r="F40681" i="10"/>
  <c r="F40682" i="10"/>
  <c r="F40683" i="10"/>
  <c r="F40684" i="10"/>
  <c r="F40685" i="10"/>
  <c r="F40686" i="10"/>
  <c r="F40687" i="10"/>
  <c r="F40688" i="10"/>
  <c r="F40689" i="10"/>
  <c r="F40690" i="10"/>
  <c r="F40691" i="10"/>
  <c r="F40692" i="10"/>
  <c r="F40693" i="10"/>
  <c r="F40694" i="10"/>
  <c r="F40695" i="10"/>
  <c r="F40696" i="10"/>
  <c r="F40697" i="10"/>
  <c r="F40698" i="10"/>
  <c r="F40699" i="10"/>
  <c r="F40700" i="10"/>
  <c r="F40701" i="10"/>
  <c r="F40702" i="10"/>
  <c r="F40703" i="10"/>
  <c r="F40704" i="10"/>
  <c r="F40705" i="10"/>
  <c r="F40706" i="10"/>
  <c r="F40707" i="10"/>
  <c r="F40708" i="10"/>
  <c r="F40709" i="10"/>
  <c r="F40710" i="10"/>
  <c r="F40711" i="10"/>
  <c r="F40712" i="10"/>
  <c r="F40713" i="10"/>
  <c r="F40714" i="10"/>
  <c r="F40715" i="10"/>
  <c r="F40716" i="10"/>
  <c r="F40717" i="10"/>
  <c r="F40718" i="10"/>
  <c r="F40719" i="10"/>
  <c r="F40720" i="10"/>
  <c r="F40721" i="10"/>
  <c r="F40722" i="10"/>
  <c r="F40723" i="10"/>
  <c r="F40724" i="10"/>
  <c r="F40725" i="10"/>
  <c r="F40726" i="10"/>
  <c r="F40727" i="10"/>
  <c r="F40728" i="10"/>
  <c r="F40729" i="10"/>
  <c r="F40730" i="10"/>
  <c r="F40731" i="10"/>
  <c r="F40732" i="10"/>
  <c r="F40733" i="10"/>
  <c r="F40734" i="10"/>
  <c r="F40735" i="10"/>
  <c r="F40736" i="10"/>
  <c r="F40737" i="10"/>
  <c r="F40738" i="10"/>
  <c r="F40739" i="10"/>
  <c r="F40740" i="10"/>
  <c r="F40741" i="10"/>
  <c r="F40742" i="10"/>
  <c r="F40743" i="10"/>
  <c r="F40744" i="10"/>
  <c r="F40745" i="10"/>
  <c r="F40746" i="10"/>
  <c r="F40747" i="10"/>
  <c r="F40748" i="10"/>
  <c r="F40749" i="10"/>
  <c r="F40750" i="10"/>
  <c r="F40751" i="10"/>
  <c r="F40752" i="10"/>
  <c r="F40753" i="10"/>
  <c r="F40754" i="10"/>
  <c r="F40755" i="10"/>
  <c r="F40756" i="10"/>
  <c r="F40757" i="10"/>
  <c r="F40758" i="10"/>
  <c r="F40759" i="10"/>
  <c r="F40760" i="10"/>
  <c r="F40761" i="10"/>
  <c r="F40762" i="10"/>
  <c r="F40763" i="10"/>
  <c r="F40764" i="10"/>
  <c r="F40765" i="10"/>
  <c r="F40766" i="10"/>
  <c r="F40767" i="10"/>
  <c r="F40768" i="10"/>
  <c r="F40769" i="10"/>
  <c r="F40770" i="10"/>
  <c r="F40771" i="10"/>
  <c r="F40772" i="10"/>
  <c r="F40773" i="10"/>
  <c r="F40774" i="10"/>
  <c r="F40775" i="10"/>
  <c r="F40776" i="10"/>
  <c r="F40777" i="10"/>
  <c r="F40778" i="10"/>
  <c r="F40779" i="10"/>
  <c r="F40780" i="10"/>
  <c r="F40781" i="10"/>
  <c r="F40782" i="10"/>
  <c r="F40783" i="10"/>
  <c r="F40784" i="10"/>
  <c r="F40785" i="10"/>
  <c r="F40786" i="10"/>
  <c r="F40787" i="10"/>
  <c r="F40788" i="10"/>
  <c r="F40789" i="10"/>
  <c r="F40790" i="10"/>
  <c r="F40791" i="10"/>
  <c r="F40792" i="10"/>
  <c r="F40793" i="10"/>
  <c r="F40794" i="10"/>
  <c r="F40795" i="10"/>
  <c r="F40796" i="10"/>
  <c r="F40797" i="10"/>
  <c r="F40798" i="10"/>
  <c r="F40799" i="10"/>
  <c r="F40800" i="10"/>
  <c r="F40801" i="10"/>
  <c r="F40802" i="10"/>
  <c r="F40803" i="10"/>
  <c r="F40804" i="10"/>
  <c r="F40805" i="10"/>
  <c r="F40806" i="10"/>
  <c r="F40807" i="10"/>
  <c r="F40808" i="10"/>
  <c r="F40809" i="10"/>
  <c r="F40810" i="10"/>
  <c r="F40811" i="10"/>
  <c r="F40812" i="10"/>
  <c r="F40813" i="10"/>
  <c r="F40814" i="10"/>
  <c r="F40815" i="10"/>
  <c r="F40816" i="10"/>
  <c r="F40817" i="10"/>
  <c r="F40818" i="10"/>
  <c r="F40819" i="10"/>
  <c r="F40820" i="10"/>
  <c r="F40821" i="10"/>
  <c r="F40822" i="10"/>
  <c r="F40823" i="10"/>
  <c r="F40824" i="10"/>
  <c r="F40825" i="10"/>
  <c r="F40826" i="10"/>
  <c r="F40827" i="10"/>
  <c r="F40828" i="10"/>
  <c r="F40829" i="10"/>
  <c r="F40830" i="10"/>
  <c r="F40831" i="10"/>
  <c r="F40832" i="10"/>
  <c r="F40833" i="10"/>
  <c r="F40834" i="10"/>
  <c r="F40835" i="10"/>
  <c r="F40836" i="10"/>
  <c r="F40837" i="10"/>
  <c r="F40838" i="10"/>
  <c r="F40839" i="10"/>
  <c r="F40840" i="10"/>
  <c r="F40841" i="10"/>
  <c r="F40842" i="10"/>
  <c r="F40843" i="10"/>
  <c r="F40844" i="10"/>
  <c r="F40845" i="10"/>
  <c r="F40846" i="10"/>
  <c r="F40847" i="10"/>
  <c r="F40848" i="10"/>
  <c r="F40849" i="10"/>
  <c r="F40850" i="10"/>
  <c r="F40851" i="10"/>
  <c r="F40852" i="10"/>
  <c r="F40853" i="10"/>
  <c r="F40854" i="10"/>
  <c r="F40855" i="10"/>
  <c r="F40856" i="10"/>
  <c r="F40857" i="10"/>
  <c r="F40858" i="10"/>
  <c r="F40859" i="10"/>
  <c r="F40860" i="10"/>
  <c r="F40861" i="10"/>
  <c r="F40862" i="10"/>
  <c r="F40863" i="10"/>
  <c r="F40864" i="10"/>
  <c r="F40865" i="10"/>
  <c r="F40866" i="10"/>
  <c r="F40867" i="10"/>
  <c r="F40868" i="10"/>
  <c r="F40869" i="10"/>
  <c r="F40870" i="10"/>
  <c r="F40871" i="10"/>
  <c r="F40872" i="10"/>
  <c r="F40873" i="10"/>
  <c r="F40874" i="10"/>
  <c r="F40875" i="10"/>
  <c r="F40876" i="10"/>
  <c r="F40877" i="10"/>
  <c r="F40878" i="10"/>
  <c r="F40879" i="10"/>
  <c r="F40880" i="10"/>
  <c r="F40881" i="10"/>
  <c r="F40882" i="10"/>
  <c r="F40883" i="10"/>
  <c r="F40884" i="10"/>
  <c r="F40885" i="10"/>
  <c r="F40886" i="10"/>
  <c r="F40887" i="10"/>
  <c r="F40888" i="10"/>
  <c r="F40889" i="10"/>
  <c r="F40890" i="10"/>
  <c r="F40891" i="10"/>
  <c r="F40892" i="10"/>
  <c r="F40893" i="10"/>
  <c r="F40894" i="10"/>
  <c r="F40895" i="10"/>
  <c r="F40896" i="10"/>
  <c r="F40897" i="10"/>
  <c r="F40898" i="10"/>
  <c r="F40899" i="10"/>
  <c r="F40900" i="10"/>
  <c r="F40901" i="10"/>
  <c r="F40902" i="10"/>
  <c r="F40903" i="10"/>
  <c r="F40904" i="10"/>
  <c r="F40905" i="10"/>
  <c r="F40906" i="10"/>
  <c r="F40907" i="10"/>
  <c r="F40908" i="10"/>
  <c r="F40909" i="10"/>
  <c r="F40910" i="10"/>
  <c r="F40911" i="10"/>
  <c r="F40912" i="10"/>
  <c r="F40913" i="10"/>
  <c r="F40914" i="10"/>
  <c r="F40915" i="10"/>
  <c r="F40916" i="10"/>
  <c r="F40917" i="10"/>
  <c r="F40918" i="10"/>
  <c r="F40919" i="10"/>
  <c r="F40920" i="10"/>
  <c r="F40921" i="10"/>
  <c r="F40922" i="10"/>
  <c r="F40923" i="10"/>
  <c r="F40924" i="10"/>
  <c r="F40925" i="10"/>
  <c r="F40926" i="10"/>
  <c r="F40927" i="10"/>
  <c r="F40928" i="10"/>
  <c r="F40929" i="10"/>
  <c r="F40930" i="10"/>
  <c r="F40931" i="10"/>
  <c r="F40932" i="10"/>
  <c r="F40933" i="10"/>
  <c r="F40934" i="10"/>
  <c r="F40935" i="10"/>
  <c r="F40936" i="10"/>
  <c r="F40937" i="10"/>
  <c r="F40938" i="10"/>
  <c r="F40939" i="10"/>
  <c r="F40940" i="10"/>
  <c r="F40941" i="10"/>
  <c r="F40942" i="10"/>
  <c r="F40943" i="10"/>
  <c r="F40944" i="10"/>
  <c r="F40945" i="10"/>
  <c r="F40946" i="10"/>
  <c r="F40947" i="10"/>
  <c r="F40948" i="10"/>
  <c r="F40949" i="10"/>
  <c r="F40950" i="10"/>
  <c r="F40951" i="10"/>
  <c r="F40952" i="10"/>
  <c r="F40953" i="10"/>
  <c r="F40954" i="10"/>
  <c r="F40955" i="10"/>
  <c r="F40956" i="10"/>
  <c r="F40957" i="10"/>
  <c r="F40958" i="10"/>
  <c r="F40959" i="10"/>
  <c r="F40960" i="10"/>
  <c r="F40961" i="10"/>
  <c r="F40962" i="10"/>
  <c r="F40963" i="10"/>
  <c r="F40964" i="10"/>
  <c r="F40965" i="10"/>
  <c r="F40966" i="10"/>
  <c r="F40967" i="10"/>
  <c r="F40968" i="10"/>
  <c r="F40969" i="10"/>
  <c r="F40970" i="10"/>
  <c r="F40971" i="10"/>
  <c r="F40972" i="10"/>
  <c r="F40973" i="10"/>
  <c r="F40974" i="10"/>
  <c r="F40975" i="10"/>
  <c r="F40976" i="10"/>
  <c r="F40977" i="10"/>
  <c r="F40978" i="10"/>
  <c r="F40979" i="10"/>
  <c r="F40980" i="10"/>
  <c r="F40981" i="10"/>
  <c r="F40982" i="10"/>
  <c r="F40983" i="10"/>
  <c r="F40984" i="10"/>
  <c r="F40985" i="10"/>
  <c r="F40986" i="10"/>
  <c r="F40987" i="10"/>
  <c r="F40988" i="10"/>
  <c r="F40989" i="10"/>
  <c r="F40990" i="10"/>
  <c r="F40991" i="10"/>
  <c r="F40992" i="10"/>
  <c r="F40993" i="10"/>
  <c r="F40994" i="10"/>
  <c r="F40995" i="10"/>
  <c r="F40996" i="10"/>
  <c r="F40997" i="10"/>
  <c r="F40998" i="10"/>
  <c r="F40999" i="10"/>
  <c r="F41000" i="10"/>
  <c r="F41001" i="10"/>
  <c r="F41002" i="10"/>
  <c r="F41003" i="10"/>
  <c r="F41004" i="10"/>
  <c r="F41005" i="10"/>
  <c r="F41006" i="10"/>
  <c r="F41007" i="10"/>
  <c r="F41008" i="10"/>
  <c r="F41009" i="10"/>
  <c r="F41010" i="10"/>
  <c r="F41011" i="10"/>
  <c r="F41012" i="10"/>
  <c r="F41013" i="10"/>
  <c r="F41014" i="10"/>
  <c r="F41015" i="10"/>
  <c r="F41016" i="10"/>
  <c r="F41017" i="10"/>
  <c r="F41018" i="10"/>
  <c r="F41019" i="10"/>
  <c r="F41020" i="10"/>
  <c r="F41021" i="10"/>
  <c r="F41022" i="10"/>
  <c r="F41023" i="10"/>
  <c r="F41024" i="10"/>
  <c r="F41025" i="10"/>
  <c r="F41026" i="10"/>
  <c r="F41027" i="10"/>
  <c r="F41028" i="10"/>
  <c r="F41029" i="10"/>
  <c r="F41030" i="10"/>
  <c r="F41031" i="10"/>
  <c r="F41032" i="10"/>
  <c r="F41033" i="10"/>
  <c r="F41034" i="10"/>
  <c r="F41035" i="10"/>
  <c r="F41036" i="10"/>
  <c r="F41037" i="10"/>
  <c r="F41038" i="10"/>
  <c r="F41039" i="10"/>
  <c r="F41040" i="10"/>
  <c r="F41041" i="10"/>
  <c r="F41042" i="10"/>
  <c r="F41043" i="10"/>
  <c r="F41044" i="10"/>
  <c r="F41045" i="10"/>
  <c r="F41046" i="10"/>
  <c r="F41047" i="10"/>
  <c r="F41048" i="10"/>
  <c r="F41049" i="10"/>
  <c r="F41050" i="10"/>
  <c r="F41051" i="10"/>
  <c r="F41052" i="10"/>
  <c r="F41053" i="10"/>
  <c r="F41054" i="10"/>
  <c r="F41055" i="10"/>
  <c r="F41056" i="10"/>
  <c r="F41057" i="10"/>
  <c r="F41058" i="10"/>
  <c r="F41059" i="10"/>
  <c r="F41060" i="10"/>
  <c r="F41061" i="10"/>
  <c r="F41062" i="10"/>
  <c r="F41063" i="10"/>
  <c r="F41064" i="10"/>
  <c r="F41065" i="10"/>
  <c r="F41066" i="10"/>
  <c r="F41067" i="10"/>
  <c r="F41068" i="10"/>
  <c r="F41069" i="10"/>
  <c r="F41070" i="10"/>
  <c r="F41071" i="10"/>
  <c r="F41072" i="10"/>
  <c r="F41073" i="10"/>
  <c r="F41074" i="10"/>
  <c r="F41075" i="10"/>
  <c r="F41076" i="10"/>
  <c r="F41077" i="10"/>
  <c r="F41078" i="10"/>
  <c r="F41079" i="10"/>
  <c r="F41080" i="10"/>
  <c r="F41081" i="10"/>
  <c r="F41082" i="10"/>
  <c r="F41083" i="10"/>
  <c r="F41084" i="10"/>
  <c r="F41085" i="10"/>
  <c r="F41086" i="10"/>
  <c r="F41087" i="10"/>
  <c r="F41088" i="10"/>
  <c r="F41089" i="10"/>
  <c r="F41090" i="10"/>
  <c r="F41091" i="10"/>
  <c r="F41092" i="10"/>
  <c r="F41093" i="10"/>
  <c r="F41094" i="10"/>
  <c r="F41095" i="10"/>
  <c r="F41096" i="10"/>
  <c r="F41097" i="10"/>
  <c r="F41098" i="10"/>
  <c r="F41099" i="10"/>
  <c r="F41100" i="10"/>
  <c r="F41101" i="10"/>
  <c r="F41102" i="10"/>
  <c r="F41103" i="10"/>
  <c r="F41104" i="10"/>
  <c r="F41105" i="10"/>
  <c r="F41106" i="10"/>
  <c r="F41107" i="10"/>
  <c r="F41108" i="10"/>
  <c r="F41109" i="10"/>
  <c r="F41110" i="10"/>
  <c r="F41111" i="10"/>
  <c r="F41112" i="10"/>
  <c r="F41113" i="10"/>
  <c r="F41114" i="10"/>
  <c r="F41115" i="10"/>
  <c r="F41116" i="10"/>
  <c r="F41117" i="10"/>
  <c r="F41118" i="10"/>
  <c r="F41119" i="10"/>
  <c r="F41120" i="10"/>
  <c r="F41121" i="10"/>
  <c r="F41122" i="10"/>
  <c r="F41123" i="10"/>
  <c r="F41124" i="10"/>
  <c r="F41125" i="10"/>
  <c r="F41126" i="10"/>
  <c r="F41127" i="10"/>
  <c r="F41128" i="10"/>
  <c r="F41129" i="10"/>
  <c r="F41130" i="10"/>
  <c r="F41131" i="10"/>
  <c r="F41132" i="10"/>
  <c r="F41133" i="10"/>
  <c r="F41134" i="10"/>
  <c r="F41135" i="10"/>
  <c r="F41136" i="10"/>
  <c r="F41137" i="10"/>
  <c r="F41138" i="10"/>
  <c r="F41139" i="10"/>
  <c r="F41140" i="10"/>
  <c r="F41141" i="10"/>
  <c r="F41142" i="10"/>
  <c r="F41143" i="10"/>
  <c r="F41144" i="10"/>
  <c r="F41145" i="10"/>
  <c r="F41146" i="10"/>
  <c r="F41147" i="10"/>
  <c r="F41148" i="10"/>
  <c r="F41149" i="10"/>
  <c r="F41150" i="10"/>
  <c r="F41151" i="10"/>
  <c r="F41152" i="10"/>
  <c r="F41153" i="10"/>
  <c r="F41154" i="10"/>
  <c r="F41155" i="10"/>
  <c r="F41156" i="10"/>
  <c r="F41157" i="10"/>
  <c r="F41158" i="10"/>
  <c r="F41159" i="10"/>
  <c r="F41160" i="10"/>
  <c r="F41161" i="10"/>
  <c r="F41162" i="10"/>
  <c r="F41163" i="10"/>
  <c r="F41164" i="10"/>
  <c r="F41165" i="10"/>
  <c r="F41166" i="10"/>
  <c r="F41167" i="10"/>
  <c r="F41168" i="10"/>
  <c r="F41169" i="10"/>
  <c r="F41170" i="10"/>
  <c r="F41171" i="10"/>
  <c r="F41172" i="10"/>
  <c r="F41173" i="10"/>
  <c r="F41174" i="10"/>
  <c r="F41175" i="10"/>
  <c r="F41176" i="10"/>
  <c r="F41177" i="10"/>
  <c r="F41178" i="10"/>
  <c r="F41179" i="10"/>
  <c r="F41180" i="10"/>
  <c r="F41181" i="10"/>
  <c r="F41182" i="10"/>
  <c r="F41183" i="10"/>
  <c r="F41184" i="10"/>
  <c r="F41185" i="10"/>
  <c r="F41186" i="10"/>
  <c r="F41187" i="10"/>
  <c r="F41188" i="10"/>
  <c r="F41189" i="10"/>
  <c r="F41190" i="10"/>
  <c r="F41191" i="10"/>
  <c r="F41192" i="10"/>
  <c r="F41193" i="10"/>
  <c r="F41194" i="10"/>
  <c r="F41195" i="10"/>
  <c r="F41196" i="10"/>
  <c r="F41197" i="10"/>
  <c r="F41198" i="10"/>
  <c r="F41199" i="10"/>
  <c r="F41200" i="10"/>
  <c r="F41201" i="10"/>
  <c r="F41202" i="10"/>
  <c r="F41203" i="10"/>
  <c r="F41204" i="10"/>
  <c r="F41205" i="10"/>
  <c r="F41206" i="10"/>
  <c r="F41207" i="10"/>
  <c r="F41208" i="10"/>
  <c r="F41209" i="10"/>
  <c r="F41210" i="10"/>
  <c r="F41211" i="10"/>
  <c r="F41212" i="10"/>
  <c r="F41213" i="10"/>
  <c r="F41214" i="10"/>
  <c r="F41215" i="10"/>
  <c r="F41216" i="10"/>
  <c r="F41217" i="10"/>
  <c r="F41218" i="10"/>
  <c r="F41219" i="10"/>
  <c r="F41220" i="10"/>
  <c r="F41221" i="10"/>
  <c r="F41222" i="10"/>
  <c r="F41223" i="10"/>
  <c r="F41224" i="10"/>
  <c r="F41225" i="10"/>
  <c r="F41226" i="10"/>
  <c r="F41227" i="10"/>
  <c r="F41228" i="10"/>
  <c r="F41229" i="10"/>
  <c r="F41230" i="10"/>
  <c r="F41231" i="10"/>
  <c r="F41232" i="10"/>
  <c r="F41233" i="10"/>
  <c r="F41234" i="10"/>
  <c r="F41235" i="10"/>
  <c r="F41236" i="10"/>
  <c r="F41237" i="10"/>
  <c r="F41238" i="10"/>
  <c r="F41239" i="10"/>
  <c r="F41240" i="10"/>
  <c r="F41241" i="10"/>
  <c r="F41242" i="10"/>
  <c r="F41243" i="10"/>
  <c r="F41244" i="10"/>
  <c r="F41245" i="10"/>
  <c r="F41246" i="10"/>
  <c r="F41247" i="10"/>
  <c r="F41248" i="10"/>
  <c r="F41249" i="10"/>
  <c r="F41250" i="10"/>
  <c r="F41251" i="10"/>
  <c r="F41252" i="10"/>
  <c r="F41253" i="10"/>
  <c r="F41254" i="10"/>
  <c r="F41255" i="10"/>
  <c r="F41256" i="10"/>
  <c r="F41257" i="10"/>
  <c r="F41258" i="10"/>
  <c r="F41259" i="10"/>
  <c r="F41260" i="10"/>
  <c r="F41261" i="10"/>
  <c r="F41262" i="10"/>
  <c r="F41263" i="10"/>
  <c r="F41264" i="10"/>
  <c r="F41265" i="10"/>
  <c r="F41266" i="10"/>
  <c r="F41267" i="10"/>
  <c r="F41268" i="10"/>
  <c r="F41269" i="10"/>
  <c r="F41270" i="10"/>
  <c r="F41271" i="10"/>
  <c r="F41272" i="10"/>
  <c r="F41273" i="10"/>
  <c r="F41274" i="10"/>
  <c r="F41275" i="10"/>
  <c r="F41276" i="10"/>
  <c r="F41277" i="10"/>
  <c r="F41278" i="10"/>
  <c r="F41279" i="10"/>
  <c r="F41280" i="10"/>
  <c r="F41281" i="10"/>
  <c r="F41282" i="10"/>
  <c r="F41283" i="10"/>
  <c r="F41284" i="10"/>
  <c r="F41285" i="10"/>
  <c r="F41286" i="10"/>
  <c r="F41287" i="10"/>
  <c r="F41288" i="10"/>
  <c r="F41289" i="10"/>
  <c r="F41290" i="10"/>
  <c r="F41291" i="10"/>
  <c r="F41292" i="10"/>
  <c r="F41293" i="10"/>
  <c r="F41294" i="10"/>
  <c r="F41295" i="10"/>
  <c r="F41296" i="10"/>
  <c r="F41297" i="10"/>
  <c r="F41298" i="10"/>
  <c r="F41299" i="10"/>
  <c r="F41300" i="10"/>
  <c r="F41301" i="10"/>
  <c r="F41302" i="10"/>
  <c r="F41303" i="10"/>
  <c r="F41304" i="10"/>
  <c r="F41305" i="10"/>
  <c r="F41306" i="10"/>
  <c r="F41307" i="10"/>
  <c r="F41308" i="10"/>
  <c r="F41309" i="10"/>
  <c r="F41310" i="10"/>
  <c r="F41311" i="10"/>
  <c r="F41312" i="10"/>
  <c r="F41313" i="10"/>
  <c r="F41314" i="10"/>
  <c r="F41315" i="10"/>
  <c r="F41316" i="10"/>
  <c r="F41317" i="10"/>
  <c r="F41318" i="10"/>
  <c r="F41319" i="10"/>
  <c r="F41320" i="10"/>
  <c r="F41321" i="10"/>
  <c r="F41322" i="10"/>
  <c r="F41323" i="10"/>
  <c r="F41324" i="10"/>
  <c r="F41325" i="10"/>
  <c r="F41326" i="10"/>
  <c r="F41327" i="10"/>
  <c r="F41328" i="10"/>
  <c r="F41329" i="10"/>
  <c r="F41330" i="10"/>
  <c r="F41331" i="10"/>
  <c r="F41332" i="10"/>
  <c r="F41333" i="10"/>
  <c r="F41334" i="10"/>
  <c r="F41335" i="10"/>
  <c r="F41336" i="10"/>
  <c r="F41337" i="10"/>
  <c r="F41338" i="10"/>
  <c r="F41339" i="10"/>
  <c r="F41340" i="10"/>
  <c r="F41341" i="10"/>
  <c r="F41342" i="10"/>
  <c r="F41343" i="10"/>
  <c r="F41344" i="10"/>
  <c r="F41345" i="10"/>
  <c r="F41346" i="10"/>
  <c r="F41347" i="10"/>
  <c r="F41348" i="10"/>
  <c r="F41349" i="10"/>
  <c r="F41350" i="10"/>
  <c r="F41351" i="10"/>
  <c r="F41352" i="10"/>
  <c r="F41353" i="10"/>
  <c r="F41354" i="10"/>
  <c r="F41355" i="10"/>
  <c r="F41356" i="10"/>
  <c r="F41357" i="10"/>
  <c r="F41358" i="10"/>
  <c r="F41359" i="10"/>
  <c r="F41360" i="10"/>
  <c r="F41361" i="10"/>
  <c r="F41362" i="10"/>
  <c r="F41363" i="10"/>
  <c r="F41364" i="10"/>
  <c r="F41365" i="10"/>
  <c r="F41366" i="10"/>
  <c r="F41367" i="10"/>
  <c r="F41368" i="10"/>
  <c r="F41369" i="10"/>
  <c r="F41370" i="10"/>
  <c r="F41371" i="10"/>
  <c r="F41372" i="10"/>
  <c r="F41373" i="10"/>
  <c r="F41374" i="10"/>
  <c r="F41375" i="10"/>
  <c r="F41376" i="10"/>
  <c r="F41377" i="10"/>
  <c r="F41378" i="10"/>
  <c r="F41379" i="10"/>
  <c r="F41380" i="10"/>
  <c r="F41381" i="10"/>
  <c r="F41382" i="10"/>
  <c r="F41383" i="10"/>
  <c r="F41384" i="10"/>
  <c r="F41385" i="10"/>
  <c r="F41386" i="10"/>
  <c r="F41387" i="10"/>
  <c r="F41388" i="10"/>
  <c r="F41389" i="10"/>
  <c r="F41390" i="10"/>
  <c r="F41391" i="10"/>
  <c r="F41392" i="10"/>
  <c r="F41393" i="10"/>
  <c r="F41394" i="10"/>
  <c r="F41395" i="10"/>
  <c r="F41396" i="10"/>
  <c r="F41397" i="10"/>
  <c r="F41398" i="10"/>
  <c r="F41399" i="10"/>
  <c r="F41400" i="10"/>
  <c r="F41401" i="10"/>
  <c r="F41402" i="10"/>
  <c r="F41403" i="10"/>
  <c r="F41404" i="10"/>
  <c r="F41405" i="10"/>
  <c r="F41406" i="10"/>
  <c r="F41407" i="10"/>
  <c r="F41408" i="10"/>
  <c r="F41409" i="10"/>
  <c r="F41410" i="10"/>
  <c r="F41411" i="10"/>
  <c r="F41412" i="10"/>
  <c r="F41413" i="10"/>
  <c r="F41414" i="10"/>
  <c r="F41415" i="10"/>
  <c r="F41416" i="10"/>
  <c r="F41417" i="10"/>
  <c r="F41418" i="10"/>
  <c r="F41419" i="10"/>
  <c r="F41420" i="10"/>
  <c r="F41421" i="10"/>
  <c r="F41422" i="10"/>
  <c r="F41423" i="10"/>
  <c r="F41424" i="10"/>
  <c r="F41425" i="10"/>
  <c r="F41426" i="10"/>
  <c r="F41427" i="10"/>
  <c r="F41428" i="10"/>
  <c r="F41429" i="10"/>
  <c r="F41430" i="10"/>
  <c r="F41431" i="10"/>
  <c r="F41432" i="10"/>
  <c r="F41433" i="10"/>
  <c r="F41434" i="10"/>
  <c r="F41435" i="10"/>
  <c r="F41436" i="10"/>
  <c r="F41437" i="10"/>
  <c r="F41438" i="10"/>
  <c r="F41439" i="10"/>
  <c r="F41440" i="10"/>
  <c r="F41441" i="10"/>
  <c r="F41442" i="10"/>
  <c r="F41443" i="10"/>
  <c r="F41444" i="10"/>
  <c r="F41445" i="10"/>
  <c r="F41446" i="10"/>
  <c r="F41447" i="10"/>
  <c r="F41448" i="10"/>
  <c r="F41449" i="10"/>
  <c r="F41450" i="10"/>
  <c r="F41451" i="10"/>
  <c r="F41452" i="10"/>
  <c r="F41453" i="10"/>
  <c r="F41454" i="10"/>
  <c r="F41455" i="10"/>
  <c r="F41456" i="10"/>
  <c r="F41457" i="10"/>
  <c r="F41458" i="10"/>
  <c r="F41459" i="10"/>
  <c r="F41460" i="10"/>
  <c r="F41461" i="10"/>
  <c r="F41462" i="10"/>
  <c r="F41463" i="10"/>
  <c r="F41464" i="10"/>
  <c r="F41465" i="10"/>
  <c r="F41466" i="10"/>
  <c r="F41467" i="10"/>
  <c r="F41468" i="10"/>
  <c r="F41469" i="10"/>
  <c r="F41470" i="10"/>
  <c r="F41471" i="10"/>
  <c r="F41472" i="10"/>
  <c r="F41473" i="10"/>
  <c r="F41474" i="10"/>
  <c r="F41475" i="10"/>
  <c r="F41476" i="10"/>
  <c r="F41477" i="10"/>
  <c r="F41478" i="10"/>
  <c r="F41479" i="10"/>
  <c r="F41480" i="10"/>
  <c r="F41481" i="10"/>
  <c r="F41482" i="10"/>
  <c r="F41483" i="10"/>
  <c r="F41484" i="10"/>
  <c r="F41485" i="10"/>
  <c r="F41486" i="10"/>
  <c r="F41487" i="10"/>
  <c r="F41488" i="10"/>
  <c r="F41489" i="10"/>
  <c r="F41490" i="10"/>
  <c r="F41491" i="10"/>
  <c r="F41492" i="10"/>
  <c r="F41493" i="10"/>
  <c r="F41494" i="10"/>
  <c r="F41495" i="10"/>
  <c r="F41496" i="10"/>
  <c r="F41497" i="10"/>
  <c r="F41498" i="10"/>
  <c r="F41499" i="10"/>
  <c r="F41500" i="10"/>
  <c r="F41501" i="10"/>
  <c r="F41502" i="10"/>
  <c r="F41503" i="10"/>
  <c r="F41504" i="10"/>
  <c r="F41505" i="10"/>
  <c r="F41506" i="10"/>
  <c r="F41507" i="10"/>
  <c r="F41508" i="10"/>
  <c r="F41509" i="10"/>
  <c r="F41510" i="10"/>
  <c r="F41511" i="10"/>
  <c r="F41512" i="10"/>
  <c r="F41513" i="10"/>
  <c r="F41514" i="10"/>
  <c r="F41515" i="10"/>
  <c r="F41516" i="10"/>
  <c r="F41517" i="10"/>
  <c r="F41518" i="10"/>
  <c r="F41519" i="10"/>
  <c r="F41520" i="10"/>
  <c r="F41521" i="10"/>
  <c r="F41522" i="10"/>
  <c r="F41523" i="10"/>
  <c r="F41524" i="10"/>
  <c r="F41525" i="10"/>
  <c r="F41526" i="10"/>
  <c r="F41527" i="10"/>
  <c r="F41528" i="10"/>
  <c r="F41529" i="10"/>
  <c r="F41530" i="10"/>
  <c r="F41531" i="10"/>
  <c r="F41532" i="10"/>
  <c r="F41533" i="10"/>
  <c r="F41534" i="10"/>
  <c r="F41535" i="10"/>
  <c r="F41536" i="10"/>
  <c r="F41537" i="10"/>
  <c r="F41538" i="10"/>
  <c r="F41539" i="10"/>
  <c r="F41540" i="10"/>
  <c r="F41541" i="10"/>
  <c r="F41542" i="10"/>
  <c r="F41543" i="10"/>
  <c r="F41544" i="10"/>
  <c r="F41545" i="10"/>
  <c r="F41546" i="10"/>
  <c r="F41547" i="10"/>
  <c r="F41548" i="10"/>
  <c r="F41549" i="10"/>
  <c r="F41550" i="10"/>
  <c r="F41551" i="10"/>
  <c r="F41552" i="10"/>
  <c r="F41553" i="10"/>
  <c r="F41554" i="10"/>
  <c r="F41555" i="10"/>
  <c r="F41556" i="10"/>
  <c r="F41557" i="10"/>
  <c r="F41558" i="10"/>
  <c r="F41559" i="10"/>
  <c r="F41560" i="10"/>
  <c r="F41561" i="10"/>
  <c r="F41562" i="10"/>
  <c r="F41563" i="10"/>
  <c r="F41564" i="10"/>
  <c r="F41565" i="10"/>
  <c r="F41566" i="10"/>
  <c r="F41567" i="10"/>
  <c r="F41568" i="10"/>
  <c r="F41569" i="10"/>
  <c r="F41570" i="10"/>
  <c r="F41571" i="10"/>
  <c r="F41572" i="10"/>
  <c r="F41573" i="10"/>
  <c r="F41574" i="10"/>
  <c r="F41575" i="10"/>
  <c r="F41576" i="10"/>
  <c r="F41577" i="10"/>
  <c r="F41578" i="10"/>
  <c r="F41579" i="10"/>
  <c r="F41580" i="10"/>
  <c r="F41581" i="10"/>
  <c r="F41582" i="10"/>
  <c r="F41583" i="10"/>
  <c r="F41584" i="10"/>
  <c r="F41585" i="10"/>
  <c r="F41586" i="10"/>
  <c r="F41587" i="10"/>
  <c r="F41588" i="10"/>
  <c r="F41589" i="10"/>
  <c r="F41590" i="10"/>
  <c r="F41591" i="10"/>
  <c r="F41592" i="10"/>
  <c r="F41593" i="10"/>
  <c r="F41594" i="10"/>
  <c r="F41595" i="10"/>
  <c r="F41596" i="10"/>
  <c r="F41597" i="10"/>
  <c r="F41598" i="10"/>
  <c r="F41599" i="10"/>
  <c r="F41600" i="10"/>
  <c r="F41601" i="10"/>
  <c r="F41602" i="10"/>
  <c r="F41603" i="10"/>
  <c r="F41604" i="10"/>
  <c r="F41605" i="10"/>
  <c r="F41606" i="10"/>
  <c r="F41607" i="10"/>
  <c r="F41608" i="10"/>
  <c r="F41609" i="10"/>
  <c r="F41610" i="10"/>
  <c r="F41611" i="10"/>
  <c r="F41612" i="10"/>
  <c r="F41613" i="10"/>
  <c r="F41614" i="10"/>
  <c r="F41615" i="10"/>
  <c r="F41616" i="10"/>
  <c r="F41617" i="10"/>
  <c r="F41618" i="10"/>
  <c r="F41619" i="10"/>
  <c r="F41620" i="10"/>
  <c r="F41621" i="10"/>
  <c r="F41622" i="10"/>
  <c r="F41623" i="10"/>
  <c r="F41624" i="10"/>
  <c r="F41625" i="10"/>
  <c r="F41626" i="10"/>
  <c r="F41627" i="10"/>
  <c r="F41628" i="10"/>
  <c r="F41629" i="10"/>
  <c r="F41630" i="10"/>
  <c r="F41631" i="10"/>
  <c r="F41632" i="10"/>
  <c r="F41633" i="10"/>
  <c r="F41634" i="10"/>
  <c r="F41635" i="10"/>
  <c r="F41636" i="10"/>
  <c r="F41637" i="10"/>
  <c r="F41638" i="10"/>
  <c r="F41639" i="10"/>
  <c r="F41640" i="10"/>
  <c r="F41641" i="10"/>
  <c r="F41642" i="10"/>
  <c r="F41643" i="10"/>
  <c r="F41644" i="10"/>
  <c r="F41645" i="10"/>
  <c r="F41646" i="10"/>
  <c r="F41647" i="10"/>
  <c r="F41648" i="10"/>
  <c r="F41649" i="10"/>
  <c r="F41650" i="10"/>
  <c r="F41651" i="10"/>
  <c r="F41652" i="10"/>
  <c r="F41653" i="10"/>
  <c r="F41654" i="10"/>
  <c r="F41655" i="10"/>
  <c r="F41656" i="10"/>
  <c r="F41657" i="10"/>
  <c r="F41658" i="10"/>
  <c r="F41659" i="10"/>
  <c r="F41660" i="10"/>
  <c r="F41661" i="10"/>
  <c r="F41662" i="10"/>
  <c r="F41663" i="10"/>
  <c r="F41664" i="10"/>
  <c r="F41665" i="10"/>
  <c r="F41666" i="10"/>
  <c r="F41667" i="10"/>
  <c r="F41668" i="10"/>
  <c r="F41669" i="10"/>
  <c r="F41670" i="10"/>
  <c r="F41671" i="10"/>
  <c r="F41672" i="10"/>
  <c r="F41673" i="10"/>
  <c r="F41674" i="10"/>
  <c r="F41675" i="10"/>
  <c r="F41676" i="10"/>
  <c r="F41677" i="10"/>
  <c r="F41678" i="10"/>
  <c r="F41679" i="10"/>
  <c r="F41680" i="10"/>
  <c r="F41681" i="10"/>
  <c r="F41682" i="10"/>
  <c r="F41683" i="10"/>
  <c r="F41684" i="10"/>
  <c r="F41685" i="10"/>
  <c r="F41686" i="10"/>
  <c r="F41687" i="10"/>
  <c r="F41688" i="10"/>
  <c r="F41689" i="10"/>
  <c r="F41690" i="10"/>
  <c r="F41691" i="10"/>
  <c r="F41692" i="10"/>
  <c r="F41693" i="10"/>
  <c r="F41694" i="10"/>
  <c r="F41695" i="10"/>
  <c r="F41696" i="10"/>
  <c r="F41697" i="10"/>
  <c r="F41698" i="10"/>
  <c r="F41699" i="10"/>
  <c r="F41700" i="10"/>
  <c r="F41701" i="10"/>
  <c r="F41702" i="10"/>
  <c r="F41703" i="10"/>
  <c r="F41704" i="10"/>
  <c r="F41705" i="10"/>
  <c r="F41706" i="10"/>
  <c r="F41707" i="10"/>
  <c r="F41708" i="10"/>
  <c r="F41709" i="10"/>
  <c r="F41710" i="10"/>
  <c r="F41711" i="10"/>
  <c r="F41712" i="10"/>
  <c r="F41713" i="10"/>
  <c r="F41714" i="10"/>
  <c r="F41715" i="10"/>
  <c r="F41716" i="10"/>
  <c r="F41717" i="10"/>
  <c r="F41718" i="10"/>
  <c r="F41719" i="10"/>
  <c r="F41720" i="10"/>
  <c r="F41721" i="10"/>
  <c r="F41722" i="10"/>
  <c r="F41723" i="10"/>
  <c r="F41724" i="10"/>
  <c r="F41725" i="10"/>
  <c r="F41726" i="10"/>
  <c r="F41727" i="10"/>
  <c r="F41728" i="10"/>
  <c r="F41729" i="10"/>
  <c r="F41730" i="10"/>
  <c r="F41731" i="10"/>
  <c r="F41732" i="10"/>
  <c r="F41733" i="10"/>
  <c r="F41734" i="10"/>
  <c r="F41735" i="10"/>
  <c r="F41736" i="10"/>
  <c r="F41737" i="10"/>
  <c r="F41738" i="10"/>
  <c r="F41739" i="10"/>
  <c r="F41740" i="10"/>
  <c r="F41741" i="10"/>
  <c r="F41742" i="10"/>
  <c r="F41743" i="10"/>
  <c r="F41744" i="10"/>
  <c r="F41745" i="10"/>
  <c r="F41746" i="10"/>
  <c r="F41747" i="10"/>
  <c r="F41748" i="10"/>
  <c r="F41749" i="10"/>
  <c r="F41750" i="10"/>
  <c r="F41751" i="10"/>
  <c r="F41752" i="10"/>
  <c r="F41753" i="10"/>
  <c r="F41754" i="10"/>
  <c r="F41755" i="10"/>
  <c r="F41756" i="10"/>
  <c r="F41757" i="10"/>
  <c r="F41758" i="10"/>
  <c r="F41759" i="10"/>
  <c r="F41760" i="10"/>
  <c r="F41761" i="10"/>
  <c r="F41762" i="10"/>
  <c r="F41763" i="10"/>
  <c r="F41764" i="10"/>
  <c r="F41765" i="10"/>
  <c r="F41766" i="10"/>
  <c r="F41767" i="10"/>
  <c r="F41768" i="10"/>
  <c r="F41769" i="10"/>
  <c r="F41770" i="10"/>
  <c r="F41771" i="10"/>
  <c r="F41772" i="10"/>
  <c r="F41773" i="10"/>
  <c r="F41774" i="10"/>
  <c r="F41775" i="10"/>
  <c r="F41776" i="10"/>
  <c r="F41777" i="10"/>
  <c r="F41778" i="10"/>
  <c r="F41779" i="10"/>
  <c r="F41780" i="10"/>
  <c r="F41781" i="10"/>
  <c r="F41782" i="10"/>
  <c r="F41783" i="10"/>
  <c r="F41784" i="10"/>
  <c r="F41785" i="10"/>
  <c r="F41786" i="10"/>
  <c r="F41787" i="10"/>
  <c r="F41788" i="10"/>
  <c r="F41789" i="10"/>
  <c r="F41790" i="10"/>
  <c r="F41791" i="10"/>
  <c r="F41792" i="10"/>
  <c r="F41793" i="10"/>
  <c r="F41794" i="10"/>
  <c r="F41795" i="10"/>
  <c r="F41796" i="10"/>
  <c r="F41797" i="10"/>
  <c r="F41798" i="10"/>
  <c r="F41799" i="10"/>
  <c r="F41800" i="10"/>
  <c r="F41801" i="10"/>
  <c r="F41802" i="10"/>
  <c r="F41803" i="10"/>
  <c r="F41804" i="10"/>
  <c r="F41805" i="10"/>
  <c r="F41806" i="10"/>
  <c r="F41807" i="10"/>
  <c r="F41808" i="10"/>
  <c r="F41809" i="10"/>
  <c r="F41810" i="10"/>
  <c r="F41811" i="10"/>
  <c r="F41812" i="10"/>
  <c r="F41813" i="10"/>
  <c r="F41814" i="10"/>
  <c r="F41815" i="10"/>
  <c r="F41816" i="10"/>
  <c r="F41817" i="10"/>
  <c r="F41818" i="10"/>
  <c r="F41819" i="10"/>
  <c r="F41820" i="10"/>
  <c r="F41821" i="10"/>
  <c r="F41822" i="10"/>
  <c r="F41823" i="10"/>
  <c r="F41824" i="10"/>
  <c r="F41825" i="10"/>
  <c r="F41826" i="10"/>
  <c r="F41827" i="10"/>
  <c r="F41828" i="10"/>
  <c r="F41829" i="10"/>
  <c r="F41830" i="10"/>
  <c r="F41831" i="10"/>
  <c r="F41832" i="10"/>
  <c r="F41833" i="10"/>
  <c r="F41834" i="10"/>
  <c r="F41835" i="10"/>
  <c r="F41836" i="10"/>
  <c r="F41837" i="10"/>
  <c r="F41838" i="10"/>
  <c r="F41839" i="10"/>
  <c r="F41840" i="10"/>
  <c r="F41841" i="10"/>
  <c r="F41842" i="10"/>
  <c r="F41843" i="10"/>
  <c r="F41844" i="10"/>
  <c r="F41845" i="10"/>
  <c r="F41846" i="10"/>
  <c r="F41847" i="10"/>
  <c r="F41848" i="10"/>
  <c r="F41849" i="10"/>
  <c r="F41850" i="10"/>
  <c r="F41851" i="10"/>
  <c r="F41852" i="10"/>
  <c r="F41853" i="10"/>
  <c r="F41854" i="10"/>
  <c r="F41855" i="10"/>
  <c r="F41856" i="10"/>
  <c r="F41857" i="10"/>
  <c r="F41858" i="10"/>
  <c r="F41859" i="10"/>
  <c r="F41860" i="10"/>
  <c r="F41861" i="10"/>
  <c r="F41862" i="10"/>
  <c r="F41863" i="10"/>
  <c r="F41864" i="10"/>
  <c r="F41865" i="10"/>
  <c r="F41866" i="10"/>
  <c r="F41867" i="10"/>
  <c r="F41868" i="10"/>
  <c r="F41869" i="10"/>
  <c r="F41870" i="10"/>
  <c r="F41871" i="10"/>
  <c r="F41872" i="10"/>
  <c r="F41873" i="10"/>
  <c r="F41874" i="10"/>
  <c r="F41875" i="10"/>
  <c r="F41876" i="10"/>
  <c r="F41877" i="10"/>
  <c r="F41878" i="10"/>
  <c r="F41879" i="10"/>
  <c r="F41880" i="10"/>
  <c r="F41881" i="10"/>
  <c r="F41882" i="10"/>
  <c r="F41883" i="10"/>
  <c r="F41884" i="10"/>
  <c r="F41885" i="10"/>
  <c r="F41886" i="10"/>
  <c r="F41887" i="10"/>
  <c r="F41888" i="10"/>
  <c r="F41889" i="10"/>
  <c r="F41890" i="10"/>
  <c r="F41891" i="10"/>
  <c r="F41892" i="10"/>
  <c r="F41893" i="10"/>
  <c r="F41894" i="10"/>
  <c r="F41895" i="10"/>
  <c r="F41896" i="10"/>
  <c r="F41897" i="10"/>
  <c r="F41898" i="10"/>
  <c r="F41899" i="10"/>
  <c r="F41900" i="10"/>
  <c r="F41901" i="10"/>
  <c r="F41902" i="10"/>
  <c r="F41903" i="10"/>
  <c r="F41904" i="10"/>
  <c r="F41905" i="10"/>
  <c r="F41906" i="10"/>
  <c r="F41907" i="10"/>
  <c r="F41908" i="10"/>
  <c r="F41909" i="10"/>
  <c r="F41910" i="10"/>
  <c r="F41911" i="10"/>
  <c r="F41912" i="10"/>
  <c r="F41913" i="10"/>
  <c r="F41914" i="10"/>
  <c r="F41915" i="10"/>
  <c r="F41916" i="10"/>
  <c r="F41917" i="10"/>
  <c r="F41918" i="10"/>
  <c r="F41919" i="10"/>
  <c r="F41920" i="10"/>
  <c r="F41921" i="10"/>
  <c r="F41922" i="10"/>
  <c r="F41923" i="10"/>
  <c r="F41924" i="10"/>
  <c r="F41925" i="10"/>
  <c r="F41926" i="10"/>
  <c r="F41927" i="10"/>
  <c r="F41928" i="10"/>
  <c r="F41929" i="10"/>
  <c r="F41930" i="10"/>
  <c r="F41931" i="10"/>
  <c r="F41932" i="10"/>
  <c r="F41933" i="10"/>
  <c r="F41934" i="10"/>
  <c r="F41935" i="10"/>
  <c r="F41936" i="10"/>
  <c r="F41937" i="10"/>
  <c r="F41938" i="10"/>
  <c r="F41939" i="10"/>
  <c r="F41940" i="10"/>
  <c r="F41941" i="10"/>
  <c r="F41942" i="10"/>
  <c r="F41943" i="10"/>
  <c r="F41944" i="10"/>
  <c r="F41945" i="10"/>
  <c r="F41946" i="10"/>
  <c r="F41947" i="10"/>
  <c r="F41948" i="10"/>
  <c r="F41949" i="10"/>
  <c r="F41950" i="10"/>
  <c r="F41951" i="10"/>
  <c r="F41952" i="10"/>
  <c r="F41953" i="10"/>
  <c r="F41954" i="10"/>
  <c r="F41955" i="10"/>
  <c r="F41956" i="10"/>
  <c r="F41957" i="10"/>
  <c r="F41958" i="10"/>
  <c r="F41959" i="10"/>
  <c r="F41960" i="10"/>
  <c r="F41961" i="10"/>
  <c r="F41962" i="10"/>
  <c r="F41963" i="10"/>
  <c r="F41964" i="10"/>
  <c r="F41965" i="10"/>
  <c r="F41966" i="10"/>
  <c r="F41967" i="10"/>
  <c r="F41968" i="10"/>
  <c r="F41969" i="10"/>
  <c r="F41970" i="10"/>
  <c r="F41971" i="10"/>
  <c r="F41972" i="10"/>
  <c r="F41973" i="10"/>
  <c r="F41974" i="10"/>
  <c r="F41975" i="10"/>
  <c r="F41976" i="10"/>
  <c r="F41977" i="10"/>
  <c r="F41978" i="10"/>
  <c r="F41979" i="10"/>
  <c r="F41980" i="10"/>
  <c r="F41981" i="10"/>
  <c r="F41982" i="10"/>
  <c r="F41983" i="10"/>
  <c r="F41984" i="10"/>
  <c r="F41985" i="10"/>
  <c r="F41986" i="10"/>
  <c r="F41987" i="10"/>
  <c r="F41988" i="10"/>
  <c r="F41989" i="10"/>
  <c r="F41990" i="10"/>
  <c r="F41991" i="10"/>
  <c r="F41992" i="10"/>
  <c r="F41993" i="10"/>
  <c r="F41994" i="10"/>
  <c r="F41995" i="10"/>
  <c r="F41996" i="10"/>
  <c r="F41997" i="10"/>
  <c r="F41998" i="10"/>
  <c r="F41999" i="10"/>
  <c r="F42000" i="10"/>
  <c r="F42001" i="10"/>
  <c r="F42002" i="10"/>
  <c r="F42003" i="10"/>
  <c r="F42004" i="10"/>
  <c r="F42005" i="10"/>
  <c r="F42006" i="10"/>
  <c r="F42007" i="10"/>
  <c r="F42008" i="10"/>
  <c r="F42009" i="10"/>
  <c r="F42010" i="10"/>
  <c r="F42011" i="10"/>
  <c r="F42012" i="10"/>
  <c r="F42013" i="10"/>
  <c r="F42014" i="10"/>
  <c r="F42015" i="10"/>
  <c r="F42016" i="10"/>
  <c r="F42017" i="10"/>
  <c r="F42018" i="10"/>
  <c r="F42019" i="10"/>
  <c r="F42020" i="10"/>
  <c r="F42021" i="10"/>
  <c r="F42022" i="10"/>
  <c r="F42023" i="10"/>
  <c r="F42024" i="10"/>
  <c r="F42025" i="10"/>
  <c r="F42026" i="10"/>
  <c r="F42027" i="10"/>
  <c r="F42028" i="10"/>
  <c r="F42029" i="10"/>
  <c r="F42030" i="10"/>
  <c r="F42031" i="10"/>
  <c r="F42032" i="10"/>
  <c r="F42033" i="10"/>
  <c r="F42034" i="10"/>
  <c r="F42035" i="10"/>
  <c r="F42036" i="10"/>
  <c r="F42037" i="10"/>
  <c r="F42038" i="10"/>
  <c r="F42039" i="10"/>
  <c r="F42040" i="10"/>
  <c r="F42041" i="10"/>
  <c r="F42042" i="10"/>
  <c r="F42043" i="10"/>
  <c r="F42044" i="10"/>
  <c r="F42045" i="10"/>
  <c r="F42046" i="10"/>
  <c r="F42047" i="10"/>
  <c r="F42048" i="10"/>
  <c r="F42049" i="10"/>
  <c r="F42050" i="10"/>
  <c r="F42051" i="10"/>
  <c r="F42052" i="10"/>
  <c r="F42053" i="10"/>
  <c r="F42054" i="10"/>
  <c r="F42055" i="10"/>
  <c r="F42056" i="10"/>
  <c r="F42057" i="10"/>
  <c r="F42058" i="10"/>
  <c r="F42059" i="10"/>
  <c r="F42060" i="10"/>
  <c r="F42061" i="10"/>
  <c r="F42062" i="10"/>
  <c r="F42063" i="10"/>
  <c r="F42064" i="10"/>
  <c r="F42065" i="10"/>
  <c r="F42066" i="10"/>
  <c r="F42067" i="10"/>
  <c r="F42068" i="10"/>
  <c r="F42069" i="10"/>
  <c r="F42070" i="10"/>
  <c r="F42071" i="10"/>
  <c r="F42072" i="10"/>
  <c r="F42073" i="10"/>
  <c r="F42074" i="10"/>
  <c r="F42075" i="10"/>
  <c r="F42076" i="10"/>
  <c r="F42077" i="10"/>
  <c r="F42078" i="10"/>
  <c r="F42079" i="10"/>
  <c r="F42080" i="10"/>
  <c r="F42081" i="10"/>
  <c r="F42082" i="10"/>
  <c r="F42083" i="10"/>
  <c r="F42084" i="10"/>
  <c r="F42085" i="10"/>
  <c r="F42086" i="10"/>
  <c r="F42087" i="10"/>
  <c r="F42088" i="10"/>
  <c r="F42089" i="10"/>
  <c r="F42090" i="10"/>
  <c r="F42091" i="10"/>
  <c r="F42092" i="10"/>
  <c r="F42093" i="10"/>
  <c r="F42094" i="10"/>
  <c r="F42095" i="10"/>
  <c r="F42096" i="10"/>
  <c r="F42097" i="10"/>
  <c r="F42098" i="10"/>
  <c r="F42099" i="10"/>
  <c r="F42100" i="10"/>
  <c r="F42101" i="10"/>
  <c r="F42102" i="10"/>
  <c r="F42103" i="10"/>
  <c r="F42104" i="10"/>
  <c r="F42105" i="10"/>
  <c r="F42106" i="10"/>
  <c r="F42107" i="10"/>
  <c r="F42108" i="10"/>
  <c r="F42109" i="10"/>
  <c r="F42110" i="10"/>
  <c r="F42111" i="10"/>
  <c r="F42112" i="10"/>
  <c r="F42113" i="10"/>
  <c r="F42114" i="10"/>
  <c r="F42115" i="10"/>
  <c r="F42116" i="10"/>
  <c r="F42117" i="10"/>
  <c r="F42118" i="10"/>
  <c r="F42119" i="10"/>
  <c r="F42120" i="10"/>
  <c r="F42121" i="10"/>
  <c r="F42122" i="10"/>
  <c r="F42123" i="10"/>
  <c r="F42124" i="10"/>
  <c r="F42125" i="10"/>
  <c r="F42126" i="10"/>
  <c r="F42127" i="10"/>
  <c r="F42128" i="10"/>
  <c r="F42129" i="10"/>
  <c r="F42130" i="10"/>
  <c r="F42131" i="10"/>
  <c r="F42132" i="10"/>
  <c r="F42133" i="10"/>
  <c r="F42134" i="10"/>
  <c r="F42135" i="10"/>
  <c r="F42136" i="10"/>
  <c r="F42137" i="10"/>
  <c r="F42138" i="10"/>
  <c r="F42139" i="10"/>
  <c r="F42140" i="10"/>
  <c r="F42141" i="10"/>
  <c r="F42142" i="10"/>
  <c r="F42143" i="10"/>
  <c r="F42144" i="10"/>
  <c r="F42145" i="10"/>
  <c r="F42146" i="10"/>
  <c r="F42147" i="10"/>
  <c r="F42148" i="10"/>
  <c r="F42149" i="10"/>
  <c r="F42150" i="10"/>
  <c r="F42151" i="10"/>
  <c r="F42152" i="10"/>
  <c r="F42153" i="10"/>
  <c r="F42154" i="10"/>
  <c r="F42155" i="10"/>
  <c r="F42156" i="10"/>
  <c r="F42157" i="10"/>
  <c r="F42158" i="10"/>
  <c r="F42159" i="10"/>
  <c r="F42160" i="10"/>
  <c r="F42161" i="10"/>
  <c r="F42162" i="10"/>
  <c r="F42163" i="10"/>
  <c r="F42164" i="10"/>
  <c r="F42165" i="10"/>
  <c r="F42166" i="10"/>
  <c r="F42167" i="10"/>
  <c r="F42168" i="10"/>
  <c r="F42169" i="10"/>
  <c r="F42170" i="10"/>
  <c r="F42171" i="10"/>
  <c r="F42172" i="10"/>
  <c r="F42173" i="10"/>
  <c r="F42174" i="10"/>
  <c r="F42175" i="10"/>
  <c r="F42176" i="10"/>
  <c r="F42177" i="10"/>
  <c r="F42178" i="10"/>
  <c r="F42179" i="10"/>
  <c r="F42180" i="10"/>
  <c r="F42181" i="10"/>
  <c r="F42182" i="10"/>
  <c r="F42183" i="10"/>
  <c r="F42184" i="10"/>
  <c r="F42185" i="10"/>
  <c r="F42186" i="10"/>
  <c r="F42187" i="10"/>
  <c r="F42188" i="10"/>
  <c r="F42189" i="10"/>
  <c r="F42190" i="10"/>
  <c r="F42191" i="10"/>
  <c r="F42192" i="10"/>
  <c r="F42193" i="10"/>
  <c r="F42194" i="10"/>
  <c r="F42195" i="10"/>
  <c r="F42196" i="10"/>
  <c r="F42197" i="10"/>
  <c r="F42198" i="10"/>
  <c r="F42199" i="10"/>
  <c r="F42200" i="10"/>
  <c r="F42201" i="10"/>
  <c r="F42202" i="10"/>
  <c r="F42203" i="10"/>
  <c r="F42204" i="10"/>
  <c r="F42205" i="10"/>
  <c r="F42206" i="10"/>
  <c r="F42207" i="10"/>
  <c r="F42208" i="10"/>
  <c r="F42209" i="10"/>
  <c r="F42210" i="10"/>
  <c r="F42211" i="10"/>
  <c r="F42212" i="10"/>
  <c r="F42213" i="10"/>
  <c r="F42214" i="10"/>
  <c r="F42215" i="10"/>
  <c r="F42216" i="10"/>
  <c r="F42217" i="10"/>
  <c r="F42218" i="10"/>
  <c r="F42219" i="10"/>
  <c r="F42220" i="10"/>
  <c r="F42221" i="10"/>
  <c r="F42222" i="10"/>
  <c r="F42223" i="10"/>
  <c r="F42224" i="10"/>
  <c r="F42225" i="10"/>
  <c r="F42226" i="10"/>
  <c r="F42227" i="10"/>
  <c r="F42228" i="10"/>
  <c r="F42229" i="10"/>
  <c r="F42230" i="10"/>
  <c r="F42231" i="10"/>
  <c r="F42232" i="10"/>
  <c r="F42233" i="10"/>
  <c r="F42234" i="10"/>
  <c r="F42235" i="10"/>
  <c r="F42236" i="10"/>
  <c r="F42237" i="10"/>
  <c r="F42238" i="10"/>
  <c r="F42239" i="10"/>
  <c r="F42240" i="10"/>
  <c r="F42241" i="10"/>
  <c r="F42242" i="10"/>
  <c r="F42243" i="10"/>
  <c r="F42244" i="10"/>
  <c r="F42245" i="10"/>
  <c r="F42246" i="10"/>
  <c r="F42247" i="10"/>
  <c r="F42248" i="10"/>
  <c r="F42249" i="10"/>
  <c r="F42250" i="10"/>
  <c r="F42251" i="10"/>
  <c r="F42252" i="10"/>
  <c r="F42253" i="10"/>
  <c r="F42254" i="10"/>
  <c r="F42255" i="10"/>
  <c r="F42256" i="10"/>
  <c r="F42257" i="10"/>
  <c r="F42258" i="10"/>
  <c r="F42259" i="10"/>
  <c r="F42260" i="10"/>
  <c r="F42261" i="10"/>
  <c r="F42262" i="10"/>
  <c r="F42263" i="10"/>
  <c r="F42264" i="10"/>
  <c r="F42265" i="10"/>
  <c r="F42266" i="10"/>
  <c r="F42267" i="10"/>
  <c r="F42268" i="10"/>
  <c r="F42269" i="10"/>
  <c r="F42270" i="10"/>
  <c r="F42271" i="10"/>
  <c r="F42272" i="10"/>
  <c r="F42273" i="10"/>
  <c r="F42274" i="10"/>
  <c r="F42275" i="10"/>
  <c r="F42276" i="10"/>
  <c r="F42277" i="10"/>
  <c r="F42278" i="10"/>
  <c r="F42279" i="10"/>
  <c r="F42280" i="10"/>
  <c r="F42281" i="10"/>
  <c r="F42282" i="10"/>
  <c r="F42283" i="10"/>
  <c r="F42284" i="10"/>
  <c r="F42285" i="10"/>
  <c r="F42286" i="10"/>
  <c r="F42287" i="10"/>
  <c r="F42288" i="10"/>
  <c r="F42289" i="10"/>
  <c r="F42290" i="10"/>
  <c r="F42291" i="10"/>
  <c r="F42292" i="10"/>
  <c r="F42293" i="10"/>
  <c r="F42294" i="10"/>
  <c r="F42295" i="10"/>
  <c r="F42296" i="10"/>
  <c r="F42297" i="10"/>
  <c r="F42298" i="10"/>
  <c r="F42299" i="10"/>
  <c r="F42300" i="10"/>
  <c r="F42301" i="10"/>
  <c r="F42302" i="10"/>
  <c r="F42303" i="10"/>
  <c r="F42304" i="10"/>
  <c r="F42305" i="10"/>
  <c r="F42306" i="10"/>
  <c r="F42307" i="10"/>
  <c r="F42308" i="10"/>
  <c r="F42309" i="10"/>
  <c r="F42310" i="10"/>
  <c r="F42311" i="10"/>
  <c r="F42312" i="10"/>
  <c r="F42313" i="10"/>
  <c r="F42314" i="10"/>
  <c r="F42315" i="10"/>
  <c r="F42316" i="10"/>
  <c r="F42317" i="10"/>
  <c r="F42318" i="10"/>
  <c r="F42319" i="10"/>
  <c r="F42320" i="10"/>
  <c r="F42321" i="10"/>
  <c r="F42322" i="10"/>
  <c r="F42323" i="10"/>
  <c r="F42324" i="10"/>
  <c r="F42325" i="10"/>
  <c r="F42326" i="10"/>
  <c r="F42327" i="10"/>
  <c r="F42328" i="10"/>
  <c r="F42329" i="10"/>
  <c r="F42330" i="10"/>
  <c r="F42331" i="10"/>
  <c r="F42332" i="10"/>
  <c r="F42333" i="10"/>
  <c r="F42334" i="10"/>
  <c r="F42335" i="10"/>
  <c r="F42336" i="10"/>
  <c r="F42337" i="10"/>
  <c r="F42338" i="10"/>
  <c r="F42339" i="10"/>
  <c r="F42340" i="10"/>
  <c r="F42341" i="10"/>
  <c r="F42342" i="10"/>
  <c r="F42343" i="10"/>
  <c r="F42344" i="10"/>
  <c r="F42345" i="10"/>
  <c r="F42346" i="10"/>
  <c r="F42347" i="10"/>
  <c r="F42348" i="10"/>
  <c r="F42349" i="10"/>
  <c r="F42350" i="10"/>
  <c r="F42351" i="10"/>
  <c r="F42352" i="10"/>
  <c r="F42353" i="10"/>
  <c r="F42354" i="10"/>
  <c r="F42355" i="10"/>
  <c r="F42356" i="10"/>
  <c r="F42357" i="10"/>
  <c r="F42358" i="10"/>
  <c r="F42359" i="10"/>
  <c r="F42360" i="10"/>
  <c r="F42361" i="10"/>
  <c r="F42362" i="10"/>
  <c r="F42363" i="10"/>
  <c r="F42364" i="10"/>
  <c r="F42365" i="10"/>
  <c r="F42366" i="10"/>
  <c r="F42367" i="10"/>
  <c r="F42368" i="10"/>
  <c r="F42369" i="10"/>
  <c r="F42370" i="10"/>
  <c r="F42371" i="10"/>
  <c r="F42372" i="10"/>
  <c r="F42373" i="10"/>
  <c r="F42374" i="10"/>
  <c r="F42375" i="10"/>
  <c r="F42376" i="10"/>
  <c r="F42377" i="10"/>
  <c r="F42378" i="10"/>
  <c r="F42379" i="10"/>
  <c r="F42380" i="10"/>
  <c r="F42381" i="10"/>
  <c r="F42382" i="10"/>
  <c r="F42383" i="10"/>
  <c r="F42384" i="10"/>
  <c r="F42385" i="10"/>
  <c r="F42386" i="10"/>
  <c r="F42387" i="10"/>
  <c r="F42388" i="10"/>
  <c r="F42389" i="10"/>
  <c r="F42390" i="10"/>
  <c r="F42391" i="10"/>
  <c r="F42392" i="10"/>
  <c r="F42393" i="10"/>
  <c r="F42394" i="10"/>
  <c r="F42395" i="10"/>
  <c r="F42396" i="10"/>
  <c r="F42397" i="10"/>
  <c r="F42398" i="10"/>
  <c r="F42399" i="10"/>
  <c r="F42400" i="10"/>
  <c r="F42401" i="10"/>
  <c r="F42402" i="10"/>
  <c r="F42403" i="10"/>
  <c r="F42404" i="10"/>
  <c r="F42405" i="10"/>
  <c r="F42406" i="10"/>
  <c r="F42407" i="10"/>
  <c r="F42408" i="10"/>
  <c r="F42409" i="10"/>
  <c r="F42410" i="10"/>
  <c r="F42411" i="10"/>
  <c r="F42412" i="10"/>
  <c r="F42413" i="10"/>
  <c r="F42414" i="10"/>
  <c r="F42415" i="10"/>
  <c r="F42416" i="10"/>
  <c r="F42417" i="10"/>
  <c r="F42418" i="10"/>
  <c r="F42419" i="10"/>
  <c r="F42420" i="10"/>
  <c r="F42421" i="10"/>
  <c r="F42422" i="10"/>
  <c r="F42423" i="10"/>
  <c r="F42424" i="10"/>
  <c r="F42425" i="10"/>
  <c r="F42426" i="10"/>
  <c r="F42427" i="10"/>
  <c r="F42428" i="10"/>
  <c r="F42429" i="10"/>
  <c r="F42430" i="10"/>
  <c r="F42431" i="10"/>
  <c r="F42432" i="10"/>
  <c r="F42433" i="10"/>
  <c r="F42434" i="10"/>
  <c r="F42435" i="10"/>
  <c r="F42436" i="10"/>
  <c r="F42437" i="10"/>
  <c r="F42438" i="10"/>
  <c r="F42439" i="10"/>
  <c r="F42440" i="10"/>
  <c r="F42441" i="10"/>
  <c r="F42442" i="10"/>
  <c r="F42443" i="10"/>
  <c r="F42444" i="10"/>
  <c r="F42445" i="10"/>
  <c r="F42446" i="10"/>
  <c r="F42447" i="10"/>
  <c r="F42448" i="10"/>
  <c r="F42449" i="10"/>
  <c r="F42450" i="10"/>
  <c r="F42451" i="10"/>
  <c r="F42452" i="10"/>
  <c r="F42453" i="10"/>
  <c r="F42454" i="10"/>
  <c r="F42455" i="10"/>
  <c r="F42456" i="10"/>
  <c r="F42457" i="10"/>
  <c r="F42458" i="10"/>
  <c r="F42459" i="10"/>
  <c r="F42460" i="10"/>
  <c r="F42461" i="10"/>
  <c r="F42462" i="10"/>
  <c r="F42463" i="10"/>
  <c r="F42464" i="10"/>
  <c r="F42465" i="10"/>
  <c r="F42466" i="10"/>
  <c r="F42467" i="10"/>
  <c r="F42468" i="10"/>
  <c r="F42469" i="10"/>
  <c r="F42470" i="10"/>
  <c r="F42471" i="10"/>
  <c r="F42472" i="10"/>
  <c r="F42473" i="10"/>
  <c r="F42474" i="10"/>
  <c r="F42475" i="10"/>
  <c r="F42476" i="10"/>
  <c r="F42477" i="10"/>
  <c r="F42478" i="10"/>
  <c r="F42479" i="10"/>
  <c r="F42480" i="10"/>
  <c r="F42481" i="10"/>
  <c r="F42482" i="10"/>
  <c r="F42483" i="10"/>
  <c r="F42484" i="10"/>
  <c r="F42485" i="10"/>
  <c r="F42486" i="10"/>
  <c r="F42487" i="10"/>
  <c r="F42488" i="10"/>
  <c r="F42489" i="10"/>
  <c r="F42490" i="10"/>
  <c r="F42491" i="10"/>
  <c r="F42492" i="10"/>
  <c r="F42493" i="10"/>
  <c r="F42494" i="10"/>
  <c r="F42495" i="10"/>
  <c r="F42496" i="10"/>
  <c r="F42497" i="10"/>
  <c r="F42498" i="10"/>
  <c r="F42499" i="10"/>
  <c r="F42500" i="10"/>
  <c r="F42501" i="10"/>
  <c r="F42502" i="10"/>
  <c r="F42503" i="10"/>
  <c r="F42504" i="10"/>
  <c r="F42505" i="10"/>
  <c r="F42506" i="10"/>
  <c r="F42507" i="10"/>
  <c r="F42508" i="10"/>
  <c r="F42509" i="10"/>
  <c r="F42510" i="10"/>
  <c r="F42511" i="10"/>
  <c r="F42512" i="10"/>
  <c r="F42513" i="10"/>
  <c r="F42514" i="10"/>
  <c r="F42515" i="10"/>
  <c r="F42516" i="10"/>
  <c r="F42517" i="10"/>
  <c r="F42518" i="10"/>
  <c r="F42519" i="10"/>
  <c r="F42520" i="10"/>
  <c r="F42521" i="10"/>
  <c r="F42522" i="10"/>
  <c r="F42523" i="10"/>
  <c r="F42524" i="10"/>
  <c r="F42525" i="10"/>
  <c r="F42526" i="10"/>
  <c r="F42527" i="10"/>
  <c r="F42528" i="10"/>
  <c r="F42529" i="10"/>
  <c r="F42530" i="10"/>
  <c r="F42531" i="10"/>
  <c r="F42532" i="10"/>
  <c r="F42533" i="10"/>
  <c r="F42534" i="10"/>
  <c r="F42535" i="10"/>
  <c r="F42536" i="10"/>
  <c r="F42537" i="10"/>
  <c r="F42538" i="10"/>
  <c r="F42539" i="10"/>
  <c r="F42540" i="10"/>
  <c r="F42541" i="10"/>
  <c r="F42542" i="10"/>
  <c r="F42543" i="10"/>
  <c r="F42544" i="10"/>
  <c r="F42545" i="10"/>
  <c r="F42546" i="10"/>
  <c r="F42547" i="10"/>
  <c r="F42548" i="10"/>
  <c r="F42549" i="10"/>
  <c r="F42550" i="10"/>
  <c r="F42551" i="10"/>
  <c r="F42552" i="10"/>
  <c r="F42553" i="10"/>
  <c r="F42554" i="10"/>
  <c r="F42555" i="10"/>
  <c r="F42556" i="10"/>
  <c r="F42557" i="10"/>
  <c r="F42558" i="10"/>
  <c r="F42559" i="10"/>
  <c r="F42560" i="10"/>
  <c r="F42561" i="10"/>
  <c r="F42562" i="10"/>
  <c r="F42563" i="10"/>
  <c r="F42564" i="10"/>
  <c r="F42565" i="10"/>
  <c r="F42566" i="10"/>
  <c r="F42567" i="10"/>
  <c r="F42568" i="10"/>
  <c r="F42569" i="10"/>
  <c r="F42570" i="10"/>
  <c r="F42571" i="10"/>
  <c r="F42572" i="10"/>
  <c r="F42573" i="10"/>
  <c r="F42574" i="10"/>
  <c r="F42575" i="10"/>
  <c r="F42576" i="10"/>
  <c r="F42577" i="10"/>
  <c r="F42578" i="10"/>
  <c r="F42579" i="10"/>
  <c r="F42580" i="10"/>
  <c r="F42581" i="10"/>
  <c r="F42582" i="10"/>
  <c r="F42583" i="10"/>
  <c r="F42584" i="10"/>
  <c r="F42585" i="10"/>
  <c r="F42586" i="10"/>
  <c r="F42587" i="10"/>
  <c r="F42588" i="10"/>
  <c r="F42589" i="10"/>
  <c r="F42590" i="10"/>
  <c r="F42591" i="10"/>
  <c r="F42592" i="10"/>
  <c r="F42593" i="10"/>
  <c r="F42594" i="10"/>
  <c r="F42595" i="10"/>
  <c r="F42596" i="10"/>
  <c r="F42597" i="10"/>
  <c r="F42598" i="10"/>
  <c r="F42599" i="10"/>
  <c r="F42600" i="10"/>
  <c r="F42601" i="10"/>
  <c r="F42602" i="10"/>
  <c r="F42603" i="10"/>
  <c r="F42604" i="10"/>
  <c r="F42605" i="10"/>
  <c r="F42606" i="10"/>
  <c r="F42607" i="10"/>
  <c r="F42608" i="10"/>
  <c r="F42609" i="10"/>
  <c r="F42610" i="10"/>
  <c r="F42611" i="10"/>
  <c r="F42612" i="10"/>
  <c r="F42613" i="10"/>
  <c r="F42614" i="10"/>
  <c r="F42615" i="10"/>
  <c r="F42616" i="10"/>
  <c r="F42617" i="10"/>
  <c r="F42618" i="10"/>
  <c r="F42619" i="10"/>
  <c r="F42620" i="10"/>
  <c r="F42621" i="10"/>
  <c r="F42622" i="10"/>
  <c r="F42623" i="10"/>
  <c r="F42624" i="10"/>
  <c r="F42625" i="10"/>
  <c r="F42626" i="10"/>
  <c r="F42627" i="10"/>
  <c r="F42628" i="10"/>
  <c r="F42629" i="10"/>
  <c r="F42630" i="10"/>
  <c r="F42631" i="10"/>
  <c r="F42632" i="10"/>
  <c r="F42633" i="10"/>
  <c r="F42634" i="10"/>
  <c r="F42635" i="10"/>
  <c r="F42636" i="10"/>
  <c r="F42637" i="10"/>
  <c r="F42638" i="10"/>
  <c r="F42639" i="10"/>
  <c r="F42640" i="10"/>
  <c r="F42641" i="10"/>
  <c r="F42642" i="10"/>
  <c r="F42643" i="10"/>
  <c r="F42644" i="10"/>
  <c r="F42645" i="10"/>
  <c r="F42646" i="10"/>
  <c r="F42647" i="10"/>
  <c r="F42648" i="10"/>
  <c r="F42649" i="10"/>
  <c r="F42650" i="10"/>
  <c r="F42651" i="10"/>
  <c r="F42652" i="10"/>
  <c r="F42653" i="10"/>
  <c r="F42654" i="10"/>
  <c r="F42655" i="10"/>
  <c r="F42656" i="10"/>
  <c r="F42657" i="10"/>
  <c r="F42658" i="10"/>
  <c r="F42659" i="10"/>
  <c r="F42660" i="10"/>
  <c r="F42661" i="10"/>
  <c r="F42662" i="10"/>
  <c r="F42663" i="10"/>
  <c r="F42664" i="10"/>
  <c r="F42665" i="10"/>
  <c r="F42666" i="10"/>
  <c r="F42667" i="10"/>
  <c r="F42668" i="10"/>
  <c r="F42669" i="10"/>
  <c r="F42670" i="10"/>
  <c r="F42671" i="10"/>
  <c r="F42672" i="10"/>
  <c r="F42673" i="10"/>
  <c r="F42674" i="10"/>
  <c r="F42675" i="10"/>
  <c r="F42676" i="10"/>
  <c r="F42677" i="10"/>
  <c r="F42678" i="10"/>
  <c r="F42679" i="10"/>
  <c r="F42680" i="10"/>
  <c r="F42681" i="10"/>
  <c r="F42682" i="10"/>
  <c r="F42683" i="10"/>
  <c r="F42684" i="10"/>
  <c r="F42685" i="10"/>
  <c r="F42686" i="10"/>
  <c r="F42687" i="10"/>
  <c r="F42688" i="10"/>
  <c r="F42689" i="10"/>
  <c r="F42690" i="10"/>
  <c r="F42691" i="10"/>
  <c r="F42692" i="10"/>
  <c r="F42693" i="10"/>
  <c r="F42694" i="10"/>
  <c r="F42695" i="10"/>
  <c r="F42696" i="10"/>
  <c r="F42697" i="10"/>
  <c r="F42698" i="10"/>
  <c r="F42699" i="10"/>
  <c r="F42700" i="10"/>
  <c r="F42701" i="10"/>
  <c r="F42702" i="10"/>
  <c r="F42703" i="10"/>
  <c r="F42704" i="10"/>
  <c r="F42705" i="10"/>
  <c r="F42706" i="10"/>
  <c r="F42707" i="10"/>
  <c r="F42708" i="10"/>
  <c r="F42709" i="10"/>
  <c r="F42710" i="10"/>
  <c r="F42711" i="10"/>
  <c r="F42712" i="10"/>
  <c r="F42713" i="10"/>
  <c r="F42714" i="10"/>
  <c r="F42715" i="10"/>
  <c r="F42716" i="10"/>
  <c r="F42717" i="10"/>
  <c r="F42718" i="10"/>
  <c r="F42719" i="10"/>
  <c r="F42720" i="10"/>
  <c r="F42721" i="10"/>
  <c r="F42722" i="10"/>
  <c r="F42723" i="10"/>
  <c r="F42724" i="10"/>
  <c r="F42725" i="10"/>
  <c r="F42726" i="10"/>
  <c r="F42727" i="10"/>
  <c r="F42728" i="10"/>
  <c r="F42729" i="10"/>
  <c r="F42730" i="10"/>
  <c r="F42731" i="10"/>
  <c r="F42732" i="10"/>
  <c r="F42733" i="10"/>
  <c r="F42734" i="10"/>
  <c r="F42735" i="10"/>
  <c r="F42736" i="10"/>
  <c r="F42737" i="10"/>
  <c r="F42738" i="10"/>
  <c r="F42739" i="10"/>
  <c r="F42740" i="10"/>
  <c r="F42741" i="10"/>
  <c r="F42742" i="10"/>
  <c r="F42743" i="10"/>
  <c r="F42744" i="10"/>
  <c r="F42745" i="10"/>
  <c r="F42746" i="10"/>
  <c r="F42747" i="10"/>
  <c r="F42748" i="10"/>
  <c r="F42749" i="10"/>
  <c r="F42750" i="10"/>
  <c r="F42751" i="10"/>
  <c r="F42752" i="10"/>
  <c r="F42753" i="10"/>
  <c r="F42754" i="10"/>
  <c r="F42755" i="10"/>
  <c r="F42756" i="10"/>
  <c r="F42757" i="10"/>
  <c r="F42758" i="10"/>
  <c r="F42759" i="10"/>
  <c r="F42760" i="10"/>
  <c r="F42761" i="10"/>
  <c r="F42762" i="10"/>
  <c r="F42763" i="10"/>
  <c r="F42764" i="10"/>
  <c r="F42765" i="10"/>
  <c r="F42766" i="10"/>
  <c r="F42767" i="10"/>
  <c r="F42768" i="10"/>
  <c r="F42769" i="10"/>
  <c r="F42770" i="10"/>
  <c r="F42771" i="10"/>
  <c r="F42772" i="10"/>
  <c r="F42773" i="10"/>
  <c r="F42774" i="10"/>
  <c r="F42775" i="10"/>
  <c r="F42776" i="10"/>
  <c r="F42777" i="10"/>
  <c r="F42778" i="10"/>
  <c r="F42779" i="10"/>
  <c r="F42780" i="10"/>
  <c r="F42781" i="10"/>
  <c r="F42782" i="10"/>
  <c r="F42783" i="10"/>
  <c r="F42784" i="10"/>
  <c r="F42785" i="10"/>
  <c r="F42786" i="10"/>
  <c r="F42787" i="10"/>
  <c r="F42788" i="10"/>
  <c r="F42789" i="10"/>
  <c r="F42790" i="10"/>
  <c r="F42791" i="10"/>
  <c r="F42792" i="10"/>
  <c r="F42793" i="10"/>
  <c r="F42794" i="10"/>
  <c r="F42795" i="10"/>
  <c r="F42796" i="10"/>
  <c r="F42797" i="10"/>
  <c r="F42798" i="10"/>
  <c r="F42799" i="10"/>
  <c r="F42800" i="10"/>
  <c r="F42801" i="10"/>
  <c r="F42802" i="10"/>
  <c r="F42803" i="10"/>
  <c r="F42804" i="10"/>
  <c r="F42805" i="10"/>
  <c r="F42806" i="10"/>
  <c r="F42807" i="10"/>
  <c r="F42808" i="10"/>
  <c r="F42809" i="10"/>
  <c r="F42810" i="10"/>
  <c r="F42811" i="10"/>
  <c r="F42812" i="10"/>
  <c r="F42813" i="10"/>
  <c r="F42814" i="10"/>
  <c r="F42815" i="10"/>
  <c r="F42816" i="10"/>
  <c r="F42817" i="10"/>
  <c r="F42818" i="10"/>
  <c r="F42819" i="10"/>
  <c r="F42820" i="10"/>
  <c r="F42821" i="10"/>
  <c r="F42822" i="10"/>
  <c r="F42823" i="10"/>
  <c r="F42824" i="10"/>
  <c r="F42825" i="10"/>
  <c r="F42826" i="10"/>
  <c r="F42827" i="10"/>
  <c r="F42828" i="10"/>
  <c r="F42829" i="10"/>
  <c r="F42830" i="10"/>
  <c r="F42831" i="10"/>
  <c r="F42832" i="10"/>
  <c r="F42833" i="10"/>
  <c r="F42834" i="10"/>
  <c r="F42835" i="10"/>
  <c r="F42836" i="10"/>
  <c r="F42837" i="10"/>
  <c r="F42838" i="10"/>
  <c r="F42839" i="10"/>
  <c r="F42840" i="10"/>
  <c r="F42841" i="10"/>
  <c r="F42842" i="10"/>
  <c r="F42843" i="10"/>
  <c r="F42844" i="10"/>
  <c r="F42845" i="10"/>
  <c r="F42846" i="10"/>
  <c r="F42847" i="10"/>
  <c r="F42848" i="10"/>
  <c r="F42849" i="10"/>
  <c r="F42850" i="10"/>
  <c r="F42851" i="10"/>
  <c r="F42852" i="10"/>
  <c r="F42853" i="10"/>
  <c r="F42854" i="10"/>
  <c r="F42855" i="10"/>
  <c r="F42856" i="10"/>
  <c r="F42857" i="10"/>
  <c r="F42858" i="10"/>
  <c r="F42859" i="10"/>
  <c r="F42860" i="10"/>
  <c r="F42861" i="10"/>
  <c r="F42862" i="10"/>
  <c r="F42863" i="10"/>
  <c r="F42864" i="10"/>
  <c r="F42865" i="10"/>
  <c r="F42866" i="10"/>
  <c r="F42867" i="10"/>
  <c r="F42868" i="10"/>
  <c r="F42869" i="10"/>
  <c r="F42870" i="10"/>
  <c r="F42871" i="10"/>
  <c r="F42872" i="10"/>
  <c r="F42873" i="10"/>
  <c r="F42874" i="10"/>
  <c r="F42875" i="10"/>
  <c r="F42876" i="10"/>
  <c r="F42877" i="10"/>
  <c r="F42878" i="10"/>
  <c r="F42879" i="10"/>
  <c r="F42880" i="10"/>
  <c r="F42881" i="10"/>
  <c r="F42882" i="10"/>
  <c r="F42883" i="10"/>
  <c r="F42884" i="10"/>
  <c r="F42885" i="10"/>
  <c r="F42886" i="10"/>
  <c r="F42887" i="10"/>
  <c r="F42888" i="10"/>
  <c r="F42889" i="10"/>
  <c r="F42890" i="10"/>
  <c r="F42891" i="10"/>
  <c r="F42892" i="10"/>
  <c r="F42893" i="10"/>
  <c r="F42894" i="10"/>
  <c r="F42895" i="10"/>
  <c r="F42896" i="10"/>
  <c r="F42897" i="10"/>
  <c r="F42898" i="10"/>
  <c r="F42899" i="10"/>
  <c r="F42900" i="10"/>
  <c r="F42901" i="10"/>
  <c r="F42902" i="10"/>
  <c r="F42903" i="10"/>
  <c r="F42904" i="10"/>
  <c r="F42905" i="10"/>
  <c r="F42906" i="10"/>
  <c r="F42907" i="10"/>
  <c r="F42908" i="10"/>
  <c r="F42909" i="10"/>
  <c r="F42910" i="10"/>
  <c r="F42911" i="10"/>
  <c r="F42912" i="10"/>
  <c r="F42913" i="10"/>
  <c r="F42914" i="10"/>
  <c r="F42915" i="10"/>
  <c r="F42916" i="10"/>
  <c r="F42917" i="10"/>
  <c r="F42918" i="10"/>
  <c r="F42919" i="10"/>
  <c r="F42920" i="10"/>
  <c r="F42921" i="10"/>
  <c r="F42922" i="10"/>
  <c r="F42923" i="10"/>
  <c r="F42924" i="10"/>
  <c r="F42925" i="10"/>
  <c r="F42926" i="10"/>
  <c r="F42927" i="10"/>
  <c r="F42928" i="10"/>
  <c r="F42929" i="10"/>
  <c r="F42930" i="10"/>
  <c r="F42931" i="10"/>
  <c r="F42932" i="10"/>
  <c r="F42933" i="10"/>
  <c r="F42934" i="10"/>
  <c r="F42935" i="10"/>
  <c r="F42936" i="10"/>
  <c r="F42937" i="10"/>
  <c r="F42938" i="10"/>
  <c r="F42939" i="10"/>
  <c r="F42940" i="10"/>
  <c r="F42941" i="10"/>
  <c r="F42942" i="10"/>
  <c r="F42943" i="10"/>
  <c r="F42944" i="10"/>
  <c r="F42945" i="10"/>
  <c r="F42946" i="10"/>
  <c r="F42947" i="10"/>
  <c r="F42948" i="10"/>
  <c r="F42949" i="10"/>
  <c r="F42950" i="10"/>
  <c r="F42951" i="10"/>
  <c r="F42952" i="10"/>
  <c r="F42953" i="10"/>
  <c r="F42954" i="10"/>
  <c r="F42955" i="10"/>
  <c r="F42956" i="10"/>
  <c r="F42957" i="10"/>
  <c r="F42958" i="10"/>
  <c r="F42959" i="10"/>
  <c r="F42960" i="10"/>
  <c r="F42961" i="10"/>
  <c r="F42962" i="10"/>
  <c r="F42963" i="10"/>
  <c r="F42964" i="10"/>
  <c r="F42965" i="10"/>
  <c r="F42966" i="10"/>
  <c r="F42967" i="10"/>
  <c r="F42968" i="10"/>
  <c r="F42969" i="10"/>
  <c r="F42970" i="10"/>
  <c r="F42971" i="10"/>
  <c r="F42972" i="10"/>
  <c r="F42973" i="10"/>
  <c r="F42974" i="10"/>
  <c r="F42975" i="10"/>
  <c r="F42976" i="10"/>
  <c r="F42977" i="10"/>
  <c r="F42978" i="10"/>
  <c r="F42979" i="10"/>
  <c r="F42980" i="10"/>
  <c r="F42981" i="10"/>
  <c r="F42982" i="10"/>
  <c r="F42983" i="10"/>
  <c r="F42984" i="10"/>
  <c r="F42985" i="10"/>
  <c r="F42986" i="10"/>
  <c r="F42987" i="10"/>
  <c r="F42988" i="10"/>
  <c r="F42989" i="10"/>
  <c r="F42990" i="10"/>
  <c r="F42991" i="10"/>
  <c r="F42992" i="10"/>
  <c r="F42993" i="10"/>
  <c r="F42994" i="10"/>
  <c r="F42995" i="10"/>
  <c r="F42996" i="10"/>
  <c r="F42997" i="10"/>
  <c r="F42998" i="10"/>
  <c r="F42999" i="10"/>
  <c r="F43000" i="10"/>
  <c r="F43001" i="10"/>
  <c r="F43002" i="10"/>
  <c r="F43003" i="10"/>
  <c r="F43004" i="10"/>
  <c r="F43005" i="10"/>
  <c r="F43006" i="10"/>
  <c r="F43007" i="10"/>
  <c r="F43008" i="10"/>
  <c r="F43009" i="10"/>
  <c r="F43010" i="10"/>
  <c r="F43011" i="10"/>
  <c r="F43012" i="10"/>
  <c r="F43013" i="10"/>
  <c r="F43014" i="10"/>
  <c r="F43015" i="10"/>
  <c r="F43016" i="10"/>
  <c r="F43017" i="10"/>
  <c r="F43018" i="10"/>
  <c r="F43019" i="10"/>
  <c r="F43020" i="10"/>
  <c r="F43021" i="10"/>
  <c r="F43022" i="10"/>
  <c r="F43023" i="10"/>
  <c r="F43024" i="10"/>
  <c r="F43025" i="10"/>
  <c r="F43026" i="10"/>
  <c r="F43027" i="10"/>
  <c r="F43028" i="10"/>
  <c r="F43029" i="10"/>
  <c r="F43030" i="10"/>
  <c r="F43031" i="10"/>
  <c r="F43032" i="10"/>
  <c r="F43033" i="10"/>
  <c r="F43034" i="10"/>
  <c r="F43035" i="10"/>
  <c r="F43036" i="10"/>
  <c r="F43037" i="10"/>
  <c r="F43038" i="10"/>
  <c r="F43039" i="10"/>
  <c r="F43040" i="10"/>
  <c r="F43041" i="10"/>
  <c r="F43042" i="10"/>
  <c r="F43043" i="10"/>
  <c r="F43044" i="10"/>
  <c r="F43045" i="10"/>
  <c r="F43046" i="10"/>
  <c r="F43047" i="10"/>
  <c r="F43048" i="10"/>
  <c r="F43049" i="10"/>
  <c r="F43050" i="10"/>
  <c r="F43051" i="10"/>
  <c r="F43052" i="10"/>
  <c r="F43053" i="10"/>
  <c r="F43054" i="10"/>
  <c r="F43055" i="10"/>
  <c r="F43056" i="10"/>
  <c r="F43057" i="10"/>
  <c r="F43058" i="10"/>
  <c r="F43059" i="10"/>
  <c r="F43060" i="10"/>
  <c r="F43061" i="10"/>
  <c r="F43062" i="10"/>
  <c r="F43063" i="10"/>
  <c r="F43064" i="10"/>
  <c r="F43065" i="10"/>
  <c r="F43066" i="10"/>
  <c r="F43067" i="10"/>
  <c r="F43068" i="10"/>
  <c r="F43069" i="10"/>
  <c r="F43070" i="10"/>
  <c r="F43071" i="10"/>
  <c r="F43072" i="10"/>
  <c r="F43073" i="10"/>
  <c r="F43074" i="10"/>
  <c r="F43075" i="10"/>
  <c r="F43076" i="10"/>
  <c r="F43077" i="10"/>
  <c r="F43078" i="10"/>
  <c r="F43079" i="10"/>
  <c r="F43080" i="10"/>
  <c r="F43081" i="10"/>
  <c r="F43082" i="10"/>
  <c r="F43083" i="10"/>
  <c r="F43084" i="10"/>
  <c r="F43085" i="10"/>
  <c r="F43086" i="10"/>
  <c r="F43087" i="10"/>
  <c r="F43088" i="10"/>
  <c r="F43089" i="10"/>
  <c r="F43090" i="10"/>
  <c r="F43091" i="10"/>
  <c r="F43092" i="10"/>
  <c r="F43093" i="10"/>
  <c r="F43094" i="10"/>
  <c r="F43095" i="10"/>
  <c r="F43096" i="10"/>
  <c r="F43097" i="10"/>
  <c r="F43098" i="10"/>
  <c r="F43099" i="10"/>
  <c r="F43100" i="10"/>
  <c r="F43101" i="10"/>
  <c r="F43102" i="10"/>
  <c r="F43103" i="10"/>
  <c r="F43104" i="10"/>
  <c r="F43105" i="10"/>
  <c r="F43106" i="10"/>
  <c r="F43107" i="10"/>
  <c r="F43108" i="10"/>
  <c r="F43109" i="10"/>
  <c r="F43110" i="10"/>
  <c r="F43111" i="10"/>
  <c r="F43112" i="10"/>
  <c r="F43113" i="10"/>
  <c r="F43114" i="10"/>
  <c r="F43115" i="10"/>
  <c r="F43116" i="10"/>
  <c r="F43117" i="10"/>
  <c r="F43118" i="10"/>
  <c r="F43119" i="10"/>
  <c r="F43120" i="10"/>
  <c r="F43121" i="10"/>
  <c r="F43122" i="10"/>
  <c r="F43123" i="10"/>
  <c r="F43124" i="10"/>
  <c r="F43125" i="10"/>
  <c r="F43126" i="10"/>
  <c r="F43127" i="10"/>
  <c r="F43128" i="10"/>
  <c r="F43129" i="10"/>
  <c r="F43130" i="10"/>
  <c r="F43131" i="10"/>
  <c r="F43132" i="10"/>
  <c r="F43133" i="10"/>
  <c r="F43134" i="10"/>
  <c r="F43135" i="10"/>
  <c r="F43136" i="10"/>
  <c r="F43137" i="10"/>
  <c r="F43138" i="10"/>
  <c r="F43139" i="10"/>
  <c r="F43140" i="10"/>
  <c r="F43141" i="10"/>
  <c r="F43142" i="10"/>
  <c r="F43143" i="10"/>
  <c r="F43144" i="10"/>
  <c r="F43145" i="10"/>
  <c r="F43146" i="10"/>
  <c r="F43147" i="10"/>
  <c r="F43148" i="10"/>
  <c r="F43149" i="10"/>
  <c r="F43150" i="10"/>
  <c r="F43151" i="10"/>
  <c r="F43152" i="10"/>
  <c r="F43153" i="10"/>
  <c r="F43154" i="10"/>
  <c r="F43155" i="10"/>
  <c r="F43156" i="10"/>
  <c r="F43157" i="10"/>
  <c r="F43158" i="10"/>
  <c r="F43159" i="10"/>
  <c r="F43160" i="10"/>
  <c r="F43161" i="10"/>
  <c r="F43162" i="10"/>
  <c r="F43163" i="10"/>
  <c r="F43164" i="10"/>
  <c r="F43165" i="10"/>
  <c r="F43166" i="10"/>
  <c r="F43167" i="10"/>
  <c r="F43168" i="10"/>
  <c r="F43169" i="10"/>
  <c r="F43170" i="10"/>
  <c r="F43171" i="10"/>
  <c r="F43172" i="10"/>
  <c r="F43173" i="10"/>
  <c r="F43174" i="10"/>
  <c r="F43175" i="10"/>
  <c r="F43176" i="10"/>
  <c r="F43177" i="10"/>
  <c r="F43178" i="10"/>
  <c r="F43179" i="10"/>
  <c r="F43180" i="10"/>
  <c r="F43181" i="10"/>
  <c r="F43182" i="10"/>
  <c r="F43183" i="10"/>
  <c r="F43184" i="10"/>
  <c r="F43185" i="10"/>
  <c r="F43186" i="10"/>
  <c r="F43187" i="10"/>
  <c r="F43188" i="10"/>
  <c r="F43189" i="10"/>
  <c r="F43190" i="10"/>
  <c r="F43191" i="10"/>
  <c r="F43192" i="10"/>
  <c r="F43193" i="10"/>
  <c r="F43194" i="10"/>
  <c r="F43195" i="10"/>
  <c r="F43196" i="10"/>
  <c r="F43197" i="10"/>
  <c r="F43198" i="10"/>
  <c r="F43199" i="10"/>
  <c r="F43200" i="10"/>
  <c r="F43201" i="10"/>
  <c r="F43202" i="10"/>
  <c r="F43203" i="10"/>
  <c r="F43204" i="10"/>
  <c r="F43205" i="10"/>
  <c r="F43206" i="10"/>
  <c r="F43207" i="10"/>
  <c r="F43208" i="10"/>
  <c r="F43209" i="10"/>
  <c r="F43210" i="10"/>
  <c r="F43211" i="10"/>
  <c r="F43212" i="10"/>
  <c r="F43213" i="10"/>
  <c r="F43214" i="10"/>
  <c r="F43215" i="10"/>
  <c r="F43216" i="10"/>
  <c r="F43217" i="10"/>
  <c r="F43218" i="10"/>
  <c r="F43219" i="10"/>
  <c r="F43220" i="10"/>
  <c r="F43221" i="10"/>
  <c r="F43222" i="10"/>
  <c r="F43223" i="10"/>
  <c r="F43224" i="10"/>
  <c r="F43225" i="10"/>
  <c r="F43226" i="10"/>
  <c r="F43227" i="10"/>
  <c r="F43228" i="10"/>
  <c r="F43229" i="10"/>
  <c r="F43230" i="10"/>
  <c r="F43231" i="10"/>
  <c r="F43232" i="10"/>
  <c r="F43233" i="10"/>
  <c r="F43234" i="10"/>
  <c r="F43235" i="10"/>
  <c r="F43236" i="10"/>
  <c r="F43237" i="10"/>
  <c r="F43238" i="10"/>
  <c r="F43239" i="10"/>
  <c r="F43240" i="10"/>
  <c r="F43241" i="10"/>
  <c r="F43242" i="10"/>
  <c r="F43243" i="10"/>
  <c r="F43244" i="10"/>
  <c r="F43245" i="10"/>
  <c r="F43246" i="10"/>
  <c r="F43247" i="10"/>
  <c r="F43248" i="10"/>
  <c r="F43249" i="10"/>
  <c r="F43250" i="10"/>
  <c r="F43251" i="10"/>
  <c r="F43252" i="10"/>
  <c r="F43253" i="10"/>
  <c r="F43254" i="10"/>
  <c r="F43255" i="10"/>
  <c r="F43256" i="10"/>
  <c r="F43257" i="10"/>
  <c r="F43258" i="10"/>
  <c r="F43259" i="10"/>
  <c r="F43260" i="10"/>
  <c r="F43261" i="10"/>
  <c r="F43262" i="10"/>
  <c r="F43263" i="10"/>
  <c r="F43264" i="10"/>
  <c r="F43265" i="10"/>
  <c r="F43266" i="10"/>
  <c r="F43267" i="10"/>
  <c r="F43268" i="10"/>
  <c r="F43269" i="10"/>
  <c r="F43270" i="10"/>
  <c r="F43271" i="10"/>
  <c r="F43272" i="10"/>
  <c r="F43273" i="10"/>
  <c r="F43274" i="10"/>
  <c r="F43275" i="10"/>
  <c r="F43276" i="10"/>
  <c r="F43277" i="10"/>
  <c r="F43278" i="10"/>
  <c r="F43279" i="10"/>
  <c r="F43280" i="10"/>
  <c r="F43281" i="10"/>
  <c r="F43282" i="10"/>
  <c r="F43283" i="10"/>
  <c r="F43284" i="10"/>
  <c r="F43285" i="10"/>
  <c r="F43286" i="10"/>
  <c r="F43287" i="10"/>
  <c r="F43288" i="10"/>
  <c r="F43289" i="10"/>
  <c r="F43290" i="10"/>
  <c r="F43291" i="10"/>
  <c r="F43292" i="10"/>
  <c r="F43293" i="10"/>
  <c r="F43294" i="10"/>
  <c r="F43295" i="10"/>
  <c r="F43296" i="10"/>
  <c r="F43297" i="10"/>
  <c r="F43298" i="10"/>
  <c r="F43299" i="10"/>
  <c r="F43300" i="10"/>
  <c r="F43301" i="10"/>
  <c r="F43302" i="10"/>
  <c r="F43303" i="10"/>
  <c r="F43304" i="10"/>
  <c r="F43305" i="10"/>
  <c r="F43306" i="10"/>
  <c r="F43307" i="10"/>
  <c r="F43308" i="10"/>
  <c r="F43309" i="10"/>
  <c r="F43310" i="10"/>
  <c r="F43311" i="10"/>
  <c r="F43312" i="10"/>
  <c r="F43313" i="10"/>
  <c r="F43314" i="10"/>
  <c r="F43315" i="10"/>
  <c r="F43316" i="10"/>
  <c r="F43317" i="10"/>
  <c r="F43318" i="10"/>
  <c r="F43319" i="10"/>
  <c r="F43320" i="10"/>
  <c r="F43321" i="10"/>
  <c r="F43322" i="10"/>
  <c r="F43323" i="10"/>
  <c r="F43324" i="10"/>
  <c r="F43325" i="10"/>
  <c r="F43326" i="10"/>
  <c r="F43327" i="10"/>
  <c r="F43328" i="10"/>
  <c r="F43329" i="10"/>
  <c r="F43330" i="10"/>
  <c r="F43331" i="10"/>
  <c r="F43332" i="10"/>
  <c r="F43333" i="10"/>
  <c r="F43334" i="10"/>
  <c r="F43335" i="10"/>
  <c r="F43336" i="10"/>
  <c r="F43337" i="10"/>
  <c r="F43338" i="10"/>
  <c r="F43339" i="10"/>
  <c r="F43340" i="10"/>
  <c r="F43341" i="10"/>
  <c r="F43342" i="10"/>
  <c r="F43343" i="10"/>
  <c r="F43344" i="10"/>
  <c r="F43345" i="10"/>
  <c r="F43346" i="10"/>
  <c r="F43347" i="10"/>
  <c r="F43348" i="10"/>
  <c r="F43349" i="10"/>
  <c r="F43350" i="10"/>
  <c r="F43351" i="10"/>
  <c r="F43352" i="10"/>
  <c r="F43353" i="10"/>
  <c r="F43354" i="10"/>
  <c r="F43355" i="10"/>
  <c r="F43356" i="10"/>
  <c r="F43357" i="10"/>
  <c r="F43358" i="10"/>
  <c r="F43359" i="10"/>
  <c r="F43360" i="10"/>
  <c r="F43361" i="10"/>
  <c r="F43362" i="10"/>
  <c r="F43363" i="10"/>
  <c r="F43364" i="10"/>
  <c r="F43365" i="10"/>
  <c r="F43366" i="10"/>
  <c r="F43367" i="10"/>
  <c r="F43368" i="10"/>
  <c r="F43369" i="10"/>
  <c r="F43370" i="10"/>
  <c r="F43371" i="10"/>
  <c r="F43372" i="10"/>
  <c r="F43373" i="10"/>
  <c r="F43374" i="10"/>
  <c r="F43375" i="10"/>
  <c r="F43376" i="10"/>
  <c r="F43377" i="10"/>
  <c r="F43378" i="10"/>
  <c r="F43379" i="10"/>
  <c r="F43380" i="10"/>
  <c r="F43381" i="10"/>
  <c r="F43382" i="10"/>
  <c r="F43383" i="10"/>
  <c r="F43384" i="10"/>
  <c r="F43385" i="10"/>
  <c r="F43386" i="10"/>
  <c r="F43387" i="10"/>
  <c r="F43388" i="10"/>
  <c r="F43389" i="10"/>
  <c r="F43390" i="10"/>
  <c r="F43391" i="10"/>
  <c r="F43392" i="10"/>
  <c r="F43393" i="10"/>
  <c r="F43394" i="10"/>
  <c r="F43395" i="10"/>
  <c r="F43396" i="10"/>
  <c r="F43397" i="10"/>
  <c r="F43398" i="10"/>
  <c r="F43399" i="10"/>
  <c r="F43400" i="10"/>
  <c r="F43401" i="10"/>
  <c r="F43402" i="10"/>
  <c r="F43403" i="10"/>
  <c r="F43404" i="10"/>
  <c r="F43405" i="10"/>
  <c r="F43406" i="10"/>
  <c r="F43407" i="10"/>
  <c r="F43408" i="10"/>
  <c r="F43409" i="10"/>
  <c r="F43410" i="10"/>
  <c r="F43411" i="10"/>
  <c r="F43412" i="10"/>
  <c r="F43413" i="10"/>
  <c r="F43414" i="10"/>
  <c r="F43415" i="10"/>
  <c r="F43416" i="10"/>
  <c r="F43417" i="10"/>
  <c r="F43418" i="10"/>
  <c r="F43419" i="10"/>
  <c r="F43420" i="10"/>
  <c r="F43421" i="10"/>
  <c r="F43422" i="10"/>
  <c r="F43423" i="10"/>
  <c r="F43424" i="10"/>
  <c r="F43425" i="10"/>
  <c r="F43426" i="10"/>
  <c r="F43427" i="10"/>
  <c r="F43428" i="10"/>
  <c r="F43429" i="10"/>
  <c r="F43430" i="10"/>
  <c r="F43431" i="10"/>
  <c r="F43432" i="10"/>
  <c r="F43433" i="10"/>
  <c r="F43434" i="10"/>
  <c r="F43435" i="10"/>
  <c r="F43436" i="10"/>
  <c r="F43437" i="10"/>
  <c r="F43438" i="10"/>
  <c r="F43439" i="10"/>
  <c r="F43440" i="10"/>
  <c r="F43441" i="10"/>
  <c r="F43442" i="10"/>
  <c r="F43443" i="10"/>
  <c r="F43444" i="10"/>
  <c r="F43445" i="10"/>
  <c r="F43446" i="10"/>
  <c r="F43447" i="10"/>
  <c r="F43448" i="10"/>
  <c r="F43449" i="10"/>
  <c r="F43450" i="10"/>
  <c r="F43451" i="10"/>
  <c r="F43452" i="10"/>
  <c r="F43453" i="10"/>
  <c r="F43454" i="10"/>
  <c r="F43455" i="10"/>
  <c r="F43456" i="10"/>
  <c r="F43457" i="10"/>
  <c r="F43458" i="10"/>
  <c r="F43459" i="10"/>
  <c r="F43460" i="10"/>
  <c r="F43461" i="10"/>
  <c r="F43462" i="10"/>
  <c r="F43463" i="10"/>
  <c r="F43464" i="10"/>
  <c r="F43465" i="10"/>
  <c r="F43466" i="10"/>
  <c r="F43467" i="10"/>
  <c r="F43468" i="10"/>
  <c r="F43469" i="10"/>
  <c r="F43470" i="10"/>
  <c r="F43471" i="10"/>
  <c r="F43472" i="10"/>
  <c r="F43473" i="10"/>
  <c r="F43474" i="10"/>
  <c r="F43475" i="10"/>
  <c r="F43476" i="10"/>
  <c r="F43477" i="10"/>
  <c r="F43478" i="10"/>
  <c r="F43479" i="10"/>
  <c r="F43480" i="10"/>
  <c r="F43481" i="10"/>
  <c r="F43482" i="10"/>
  <c r="F43483" i="10"/>
  <c r="F43484" i="10"/>
  <c r="F43485" i="10"/>
  <c r="F43486" i="10"/>
  <c r="F43487" i="10"/>
  <c r="F43488" i="10"/>
  <c r="F43489" i="10"/>
  <c r="F43490" i="10"/>
  <c r="F43491" i="10"/>
  <c r="F43492" i="10"/>
  <c r="F43493" i="10"/>
  <c r="F43494" i="10"/>
  <c r="F43495" i="10"/>
  <c r="F43496" i="10"/>
  <c r="F43497" i="10"/>
  <c r="F43498" i="10"/>
  <c r="F43499" i="10"/>
  <c r="F43500" i="10"/>
  <c r="F43501" i="10"/>
  <c r="F43502" i="10"/>
  <c r="F43503" i="10"/>
  <c r="F43504" i="10"/>
  <c r="F43505" i="10"/>
  <c r="F43506" i="10"/>
  <c r="F43507" i="10"/>
  <c r="F43508" i="10"/>
  <c r="F43509" i="10"/>
  <c r="F43510" i="10"/>
  <c r="F43511" i="10"/>
  <c r="F43512" i="10"/>
  <c r="F43513" i="10"/>
  <c r="F43514" i="10"/>
  <c r="F43515" i="10"/>
  <c r="F43516" i="10"/>
  <c r="F43517" i="10"/>
  <c r="F43518" i="10"/>
  <c r="F43519" i="10"/>
  <c r="F43520" i="10"/>
  <c r="F43521" i="10"/>
  <c r="F43522" i="10"/>
  <c r="F43523" i="10"/>
  <c r="F43524" i="10"/>
  <c r="F43525" i="10"/>
  <c r="F43526" i="10"/>
  <c r="F43527" i="10"/>
  <c r="F43528" i="10"/>
  <c r="F43529" i="10"/>
  <c r="F43530" i="10"/>
  <c r="F43531" i="10"/>
  <c r="F43532" i="10"/>
  <c r="F43533" i="10"/>
  <c r="F43534" i="10"/>
  <c r="F43535" i="10"/>
  <c r="F43536" i="10"/>
  <c r="F43537" i="10"/>
  <c r="F43538" i="10"/>
  <c r="F43539" i="10"/>
  <c r="F43540" i="10"/>
  <c r="F43541" i="10"/>
  <c r="F43542" i="10"/>
  <c r="F43543" i="10"/>
  <c r="F43544" i="10"/>
  <c r="F43545" i="10"/>
  <c r="F43546" i="10"/>
  <c r="F43547" i="10"/>
  <c r="F43548" i="10"/>
  <c r="F43549" i="10"/>
  <c r="F43550" i="10"/>
  <c r="F43551" i="10"/>
  <c r="F43552" i="10"/>
  <c r="F43553" i="10"/>
  <c r="F43554" i="10"/>
  <c r="F43555" i="10"/>
  <c r="F43556" i="10"/>
  <c r="F43557" i="10"/>
  <c r="F43558" i="10"/>
  <c r="F43559" i="10"/>
  <c r="F43560" i="10"/>
  <c r="F43561" i="10"/>
  <c r="F43562" i="10"/>
  <c r="F43563" i="10"/>
  <c r="F43564" i="10"/>
  <c r="F43565" i="10"/>
  <c r="F43566" i="10"/>
  <c r="F43567" i="10"/>
  <c r="F43568" i="10"/>
  <c r="F43569" i="10"/>
  <c r="F43570" i="10"/>
  <c r="F43571" i="10"/>
  <c r="F43572" i="10"/>
  <c r="F43573" i="10"/>
  <c r="F43574" i="10"/>
  <c r="F43575" i="10"/>
  <c r="F43576" i="10"/>
  <c r="F43577" i="10"/>
  <c r="F43578" i="10"/>
  <c r="F43579" i="10"/>
  <c r="F43580" i="10"/>
  <c r="F43581" i="10"/>
  <c r="F43582" i="10"/>
  <c r="F43583" i="10"/>
  <c r="F43584" i="10"/>
  <c r="F43585" i="10"/>
  <c r="F43586" i="10"/>
  <c r="F43587" i="10"/>
  <c r="F43588" i="10"/>
  <c r="F43589" i="10"/>
  <c r="F43590" i="10"/>
  <c r="F43591" i="10"/>
  <c r="F43592" i="10"/>
  <c r="F43593" i="10"/>
  <c r="F43594" i="10"/>
  <c r="F43595" i="10"/>
  <c r="F43596" i="10"/>
  <c r="F43597" i="10"/>
  <c r="F43598" i="10"/>
  <c r="F43599" i="10"/>
  <c r="F43600" i="10"/>
  <c r="F43601" i="10"/>
  <c r="F43602" i="10"/>
  <c r="F43603" i="10"/>
  <c r="F43604" i="10"/>
  <c r="F43605" i="10"/>
  <c r="F43606" i="10"/>
  <c r="F43607" i="10"/>
  <c r="F43608" i="10"/>
  <c r="F43609" i="10"/>
  <c r="F43610" i="10"/>
  <c r="F43611" i="10"/>
  <c r="F43612" i="10"/>
  <c r="F43613" i="10"/>
  <c r="F43614" i="10"/>
  <c r="F43615" i="10"/>
  <c r="F43616" i="10"/>
  <c r="F43617" i="10"/>
  <c r="F43618" i="10"/>
  <c r="F43619" i="10"/>
  <c r="F43620" i="10"/>
  <c r="F43621" i="10"/>
  <c r="F43622" i="10"/>
  <c r="F43623" i="10"/>
  <c r="F43624" i="10"/>
  <c r="F43625" i="10"/>
  <c r="F43626" i="10"/>
  <c r="F43627" i="10"/>
  <c r="F43628" i="10"/>
  <c r="F43629" i="10"/>
  <c r="F43630" i="10"/>
  <c r="F43631" i="10"/>
  <c r="F43632" i="10"/>
  <c r="F43633" i="10"/>
  <c r="F43634" i="10"/>
  <c r="F43635" i="10"/>
  <c r="F43636" i="10"/>
  <c r="F43637" i="10"/>
  <c r="F43638" i="10"/>
  <c r="F43639" i="10"/>
  <c r="F43640" i="10"/>
  <c r="F43641" i="10"/>
  <c r="F43642" i="10"/>
  <c r="F43643" i="10"/>
  <c r="F43644" i="10"/>
  <c r="F43645" i="10"/>
  <c r="F43646" i="10"/>
  <c r="F43647" i="10"/>
  <c r="F43648" i="10"/>
  <c r="F43649" i="10"/>
  <c r="F43650" i="10"/>
  <c r="F43651" i="10"/>
  <c r="F43652" i="10"/>
  <c r="F43653" i="10"/>
  <c r="F43654" i="10"/>
  <c r="F43655" i="10"/>
  <c r="F43656" i="10"/>
  <c r="F43657" i="10"/>
  <c r="F43658" i="10"/>
  <c r="F43659" i="10"/>
  <c r="F43660" i="10"/>
  <c r="F43661" i="10"/>
  <c r="F43662" i="10"/>
  <c r="F43663" i="10"/>
  <c r="F43664" i="10"/>
  <c r="F43665" i="10"/>
  <c r="F43666" i="10"/>
  <c r="F43667" i="10"/>
  <c r="F43668" i="10"/>
  <c r="F43669" i="10"/>
  <c r="F43670" i="10"/>
  <c r="F43671" i="10"/>
  <c r="F43672" i="10"/>
  <c r="F43673" i="10"/>
  <c r="F43674" i="10"/>
  <c r="F43675" i="10"/>
  <c r="F43676" i="10"/>
  <c r="F43677" i="10"/>
  <c r="F43678" i="10"/>
  <c r="F43679" i="10"/>
  <c r="F43680" i="10"/>
  <c r="F43681" i="10"/>
  <c r="F43682" i="10"/>
  <c r="F43683" i="10"/>
  <c r="F43684" i="10"/>
  <c r="F43685" i="10"/>
  <c r="F43686" i="10"/>
  <c r="F43687" i="10"/>
  <c r="F43688" i="10"/>
  <c r="F43689" i="10"/>
  <c r="F43690" i="10"/>
  <c r="F43691" i="10"/>
  <c r="F43692" i="10"/>
  <c r="F43693" i="10"/>
  <c r="F43694" i="10"/>
  <c r="F43695" i="10"/>
  <c r="F43696" i="10"/>
  <c r="F43697" i="10"/>
  <c r="F43698" i="10"/>
  <c r="F43699" i="10"/>
  <c r="F43700" i="10"/>
  <c r="F43701" i="10"/>
  <c r="F43702" i="10"/>
  <c r="F43703" i="10"/>
  <c r="F43704" i="10"/>
  <c r="F43705" i="10"/>
  <c r="F43706" i="10"/>
  <c r="F43707" i="10"/>
  <c r="F43708" i="10"/>
  <c r="F43709" i="10"/>
  <c r="F43710" i="10"/>
  <c r="F43711" i="10"/>
  <c r="F43712" i="10"/>
  <c r="F43713" i="10"/>
  <c r="F43714" i="10"/>
  <c r="F43715" i="10"/>
  <c r="F43716" i="10"/>
  <c r="F43717" i="10"/>
  <c r="F43718" i="10"/>
  <c r="F43719" i="10"/>
  <c r="F43720" i="10"/>
  <c r="F43721" i="10"/>
  <c r="F43722" i="10"/>
  <c r="F43723" i="10"/>
  <c r="F43724" i="10"/>
  <c r="F43725" i="10"/>
  <c r="F43726" i="10"/>
  <c r="F43727" i="10"/>
  <c r="F43728" i="10"/>
  <c r="F43729" i="10"/>
  <c r="F43730" i="10"/>
  <c r="F43731" i="10"/>
  <c r="F43732" i="10"/>
  <c r="F43733" i="10"/>
  <c r="F43734" i="10"/>
  <c r="F43735" i="10"/>
  <c r="F43736" i="10"/>
  <c r="F43737" i="10"/>
  <c r="F43738" i="10"/>
  <c r="F43739" i="10"/>
  <c r="F43740" i="10"/>
  <c r="F43741" i="10"/>
  <c r="F43742" i="10"/>
  <c r="F43743" i="10"/>
  <c r="F43744" i="10"/>
  <c r="F43745" i="10"/>
  <c r="F43746" i="10"/>
  <c r="F43747" i="10"/>
  <c r="F43748" i="10"/>
  <c r="F43749" i="10"/>
  <c r="F43750" i="10"/>
  <c r="F43751" i="10"/>
  <c r="F43752" i="10"/>
  <c r="F43753" i="10"/>
  <c r="F43754" i="10"/>
  <c r="F43755" i="10"/>
  <c r="F43756" i="10"/>
  <c r="F43757" i="10"/>
  <c r="F43758" i="10"/>
  <c r="F43759" i="10"/>
  <c r="F43760" i="10"/>
  <c r="F43761" i="10"/>
  <c r="F43762" i="10"/>
  <c r="F43763" i="10"/>
  <c r="F43764" i="10"/>
  <c r="F43765" i="10"/>
  <c r="F43766" i="10"/>
  <c r="F43767" i="10"/>
  <c r="F43768" i="10"/>
  <c r="F43769" i="10"/>
  <c r="F43770" i="10"/>
  <c r="F43771" i="10"/>
  <c r="F43772" i="10"/>
  <c r="F43773" i="10"/>
  <c r="F43774" i="10"/>
  <c r="F43775" i="10"/>
  <c r="F43776" i="10"/>
  <c r="F43777" i="10"/>
  <c r="F43778" i="10"/>
  <c r="F43779" i="10"/>
  <c r="F43780" i="10"/>
  <c r="F43781" i="10"/>
  <c r="F43782" i="10"/>
  <c r="F43783" i="10"/>
  <c r="F43784" i="10"/>
  <c r="F43785" i="10"/>
  <c r="F43786" i="10"/>
  <c r="F43787" i="10"/>
  <c r="F43788" i="10"/>
  <c r="F43789" i="10"/>
  <c r="F43790" i="10"/>
  <c r="F43791" i="10"/>
  <c r="F43792" i="10"/>
  <c r="F43793" i="10"/>
  <c r="F43794" i="10"/>
  <c r="F43795" i="10"/>
  <c r="F43796" i="10"/>
  <c r="F43797" i="10"/>
  <c r="F43798" i="10"/>
  <c r="F43799" i="10"/>
  <c r="F43800" i="10"/>
  <c r="F43801" i="10"/>
  <c r="F43802" i="10"/>
  <c r="F43803" i="10"/>
  <c r="F43804" i="10"/>
  <c r="F43805" i="10"/>
  <c r="F43806" i="10"/>
  <c r="F43807" i="10"/>
  <c r="F43808" i="10"/>
  <c r="F43809" i="10"/>
  <c r="F43810" i="10"/>
  <c r="F43811" i="10"/>
  <c r="F43812" i="10"/>
  <c r="F43813" i="10"/>
  <c r="F43814" i="10"/>
  <c r="F43815" i="10"/>
  <c r="F43816" i="10"/>
  <c r="F43817" i="10"/>
  <c r="F43818" i="10"/>
  <c r="F43819" i="10"/>
  <c r="F43820" i="10"/>
  <c r="F43821" i="10"/>
  <c r="F43822" i="10"/>
  <c r="F43823" i="10"/>
  <c r="F43824" i="10"/>
  <c r="F43825" i="10"/>
  <c r="F43826" i="10"/>
  <c r="F43827" i="10"/>
  <c r="F43828" i="10"/>
  <c r="F43829" i="10"/>
  <c r="F43830" i="10"/>
  <c r="F43831" i="10"/>
  <c r="F43832" i="10"/>
  <c r="F43833" i="10"/>
  <c r="F43834" i="10"/>
  <c r="F43835" i="10"/>
  <c r="F43836" i="10"/>
  <c r="F43837" i="10"/>
  <c r="F43838" i="10"/>
  <c r="F43839" i="10"/>
  <c r="F43840" i="10"/>
  <c r="F43841" i="10"/>
  <c r="F43842" i="10"/>
  <c r="F43843" i="10"/>
  <c r="F43844" i="10"/>
  <c r="F43845" i="10"/>
  <c r="F43846" i="10"/>
  <c r="F43847" i="10"/>
  <c r="F43848" i="10"/>
  <c r="F43849" i="10"/>
  <c r="F43850" i="10"/>
  <c r="F43851" i="10"/>
  <c r="F43852" i="10"/>
  <c r="F43853" i="10"/>
  <c r="F43854" i="10"/>
  <c r="F43855" i="10"/>
  <c r="F43856" i="10"/>
  <c r="F43857" i="10"/>
  <c r="F43858" i="10"/>
  <c r="F43859" i="10"/>
  <c r="F43860" i="10"/>
  <c r="F43861" i="10"/>
  <c r="F43862" i="10"/>
  <c r="F43863" i="10"/>
  <c r="F43864" i="10"/>
  <c r="F43865" i="10"/>
  <c r="F43866" i="10"/>
  <c r="F43867" i="10"/>
  <c r="F43868" i="10"/>
  <c r="F43869" i="10"/>
  <c r="F43870" i="10"/>
  <c r="F43871" i="10"/>
  <c r="F43872" i="10"/>
  <c r="F43873" i="10"/>
  <c r="F43874" i="10"/>
  <c r="F43875" i="10"/>
  <c r="F43876" i="10"/>
  <c r="F43877" i="10"/>
  <c r="F43878" i="10"/>
  <c r="F43879" i="10"/>
  <c r="F43880" i="10"/>
  <c r="F43881" i="10"/>
  <c r="F43882" i="10"/>
  <c r="F43883" i="10"/>
  <c r="F43884" i="10"/>
  <c r="F43885" i="10"/>
  <c r="F43886" i="10"/>
  <c r="F43887" i="10"/>
  <c r="F43888" i="10"/>
  <c r="F43889" i="10"/>
  <c r="F43890" i="10"/>
  <c r="F43891" i="10"/>
  <c r="F43892" i="10"/>
  <c r="F43893" i="10"/>
  <c r="F43894" i="10"/>
  <c r="F43895" i="10"/>
  <c r="F43896" i="10"/>
  <c r="F43897" i="10"/>
  <c r="F43898" i="10"/>
  <c r="F43899" i="10"/>
  <c r="F43900" i="10"/>
  <c r="F43901" i="10"/>
  <c r="F43902" i="10"/>
  <c r="F43903" i="10"/>
  <c r="F43904" i="10"/>
  <c r="F43905" i="10"/>
  <c r="F43906" i="10"/>
  <c r="F43907" i="10"/>
  <c r="F43908" i="10"/>
  <c r="F43909" i="10"/>
  <c r="F43910" i="10"/>
  <c r="F43911" i="10"/>
  <c r="F43912" i="10"/>
  <c r="F43913" i="10"/>
  <c r="F43914" i="10"/>
  <c r="F43915" i="10"/>
  <c r="F43916" i="10"/>
  <c r="F43917" i="10"/>
  <c r="F43918" i="10"/>
  <c r="F43919" i="10"/>
  <c r="F43920" i="10"/>
  <c r="F43921" i="10"/>
  <c r="F43922" i="10"/>
  <c r="F43923" i="10"/>
  <c r="F43924" i="10"/>
  <c r="F43925" i="10"/>
  <c r="F43926" i="10"/>
  <c r="F43927" i="10"/>
  <c r="F43928" i="10"/>
  <c r="F43929" i="10"/>
  <c r="F43930" i="10"/>
  <c r="F43931" i="10"/>
  <c r="F43932" i="10"/>
  <c r="F43933" i="10"/>
  <c r="F43934" i="10"/>
  <c r="F43935" i="10"/>
  <c r="F43936" i="10"/>
  <c r="F43937" i="10"/>
  <c r="F43938" i="10"/>
  <c r="F43939" i="10"/>
  <c r="F43940" i="10"/>
  <c r="F43941" i="10"/>
  <c r="F43942" i="10"/>
  <c r="F43943" i="10"/>
  <c r="F43944" i="10"/>
  <c r="F43945" i="10"/>
  <c r="F43946" i="10"/>
  <c r="F43947" i="10"/>
  <c r="F43948" i="10"/>
  <c r="F43949" i="10"/>
  <c r="F43950" i="10"/>
  <c r="F43951" i="10"/>
  <c r="F43952" i="10"/>
  <c r="F43953" i="10"/>
  <c r="F43954" i="10"/>
  <c r="F43955" i="10"/>
  <c r="F43956" i="10"/>
  <c r="F43957" i="10"/>
  <c r="F43958" i="10"/>
  <c r="F43959" i="10"/>
  <c r="F43960" i="10"/>
  <c r="F43961" i="10"/>
  <c r="F43962" i="10"/>
  <c r="F43963" i="10"/>
  <c r="F43964" i="10"/>
  <c r="F43965" i="10"/>
  <c r="F43966" i="10"/>
  <c r="F43967" i="10"/>
  <c r="F43968" i="10"/>
  <c r="F43969" i="10"/>
  <c r="F43970" i="10"/>
  <c r="F43971" i="10"/>
  <c r="F43972" i="10"/>
  <c r="F43973" i="10"/>
  <c r="F43974" i="10"/>
  <c r="F43975" i="10"/>
  <c r="F43976" i="10"/>
  <c r="F43977" i="10"/>
  <c r="F43978" i="10"/>
  <c r="F43979" i="10"/>
  <c r="F43980" i="10"/>
  <c r="F43981" i="10"/>
  <c r="F43982" i="10"/>
  <c r="F43983" i="10"/>
  <c r="F43984" i="10"/>
  <c r="F43985" i="10"/>
  <c r="F43986" i="10"/>
  <c r="F43987" i="10"/>
  <c r="F43988" i="10"/>
  <c r="F43989" i="10"/>
  <c r="F43990" i="10"/>
  <c r="F43991" i="10"/>
  <c r="F43992" i="10"/>
  <c r="F43993" i="10"/>
  <c r="F43994" i="10"/>
  <c r="F43995" i="10"/>
  <c r="F43996" i="10"/>
  <c r="F43997" i="10"/>
  <c r="F43998" i="10"/>
  <c r="F43999" i="10"/>
  <c r="F44000" i="10"/>
  <c r="F44001" i="10"/>
  <c r="F44002" i="10"/>
  <c r="F44003" i="10"/>
  <c r="F44004" i="10"/>
  <c r="F44005" i="10"/>
  <c r="F44006" i="10"/>
  <c r="F44007" i="10"/>
  <c r="F44008" i="10"/>
  <c r="F44009" i="10"/>
  <c r="F44010" i="10"/>
  <c r="F44011" i="10"/>
  <c r="F44012" i="10"/>
  <c r="F44013" i="10"/>
  <c r="F44014" i="10"/>
  <c r="F44015" i="10"/>
  <c r="F44016" i="10"/>
  <c r="F44017" i="10"/>
  <c r="F44018" i="10"/>
  <c r="F44019" i="10"/>
  <c r="F44020" i="10"/>
  <c r="F44021" i="10"/>
  <c r="F44022" i="10"/>
  <c r="F44023" i="10"/>
  <c r="F44024" i="10"/>
  <c r="F44025" i="10"/>
  <c r="F44026" i="10"/>
  <c r="F44027" i="10"/>
  <c r="F44028" i="10"/>
  <c r="F44029" i="10"/>
  <c r="F44030" i="10"/>
  <c r="F44031" i="10"/>
  <c r="F44032" i="10"/>
  <c r="F44033" i="10"/>
  <c r="F44034" i="10"/>
  <c r="F44035" i="10"/>
  <c r="F44036" i="10"/>
  <c r="F44037" i="10"/>
  <c r="F44038" i="10"/>
  <c r="F44039" i="10"/>
  <c r="F44040" i="10"/>
  <c r="F44041" i="10"/>
  <c r="F44042" i="10"/>
  <c r="F44043" i="10"/>
  <c r="F44044" i="10"/>
  <c r="F44045" i="10"/>
  <c r="F44046" i="10"/>
  <c r="F44047" i="10"/>
  <c r="F44048" i="10"/>
  <c r="F44049" i="10"/>
  <c r="F44050" i="10"/>
  <c r="F44051" i="10"/>
  <c r="F44052" i="10"/>
  <c r="F44053" i="10"/>
  <c r="F44054" i="10"/>
  <c r="F44055" i="10"/>
  <c r="F44056" i="10"/>
  <c r="F44057" i="10"/>
  <c r="F44058" i="10"/>
  <c r="F44059" i="10"/>
  <c r="F44060" i="10"/>
  <c r="F44061" i="10"/>
  <c r="F44062" i="10"/>
  <c r="F44063" i="10"/>
  <c r="F44064" i="10"/>
  <c r="F44065" i="10"/>
  <c r="F44066" i="10"/>
  <c r="F44067" i="10"/>
  <c r="F44068" i="10"/>
  <c r="F44069" i="10"/>
  <c r="F44070" i="10"/>
  <c r="F44071" i="10"/>
  <c r="F44072" i="10"/>
  <c r="F44073" i="10"/>
  <c r="F44074" i="10"/>
  <c r="F44075" i="10"/>
  <c r="F44076" i="10"/>
  <c r="F44077" i="10"/>
  <c r="F44078" i="10"/>
  <c r="F44079" i="10"/>
  <c r="F44080" i="10"/>
  <c r="F44081" i="10"/>
  <c r="F44082" i="10"/>
  <c r="F44083" i="10"/>
  <c r="F44084" i="10"/>
  <c r="F44085" i="10"/>
  <c r="F44086" i="10"/>
  <c r="F44087" i="10"/>
  <c r="F44088" i="10"/>
  <c r="F44089" i="10"/>
  <c r="F44090" i="10"/>
  <c r="F44091" i="10"/>
  <c r="F44092" i="10"/>
  <c r="F44093" i="10"/>
  <c r="F44094" i="10"/>
  <c r="F44095" i="10"/>
  <c r="F44096" i="10"/>
  <c r="F44097" i="10"/>
  <c r="F44098" i="10"/>
  <c r="F44099" i="10"/>
  <c r="F44100" i="10"/>
  <c r="F44101" i="10"/>
  <c r="F44102" i="10"/>
  <c r="F44103" i="10"/>
  <c r="F44104" i="10"/>
  <c r="F44105" i="10"/>
  <c r="F44106" i="10"/>
  <c r="F44107" i="10"/>
  <c r="F44108" i="10"/>
  <c r="F44109" i="10"/>
  <c r="F44110" i="10"/>
  <c r="F44111" i="10"/>
  <c r="F44112" i="10"/>
  <c r="F44113" i="10"/>
  <c r="F44114" i="10"/>
  <c r="F44115" i="10"/>
  <c r="F44116" i="10"/>
  <c r="F44117" i="10"/>
  <c r="F44118" i="10"/>
  <c r="F44119" i="10"/>
  <c r="F44120" i="10"/>
  <c r="F44121" i="10"/>
  <c r="F44122" i="10"/>
  <c r="F44123" i="10"/>
  <c r="F44124" i="10"/>
  <c r="F44125" i="10"/>
  <c r="F44126" i="10"/>
  <c r="F44127" i="10"/>
  <c r="F44128" i="10"/>
  <c r="F44129" i="10"/>
  <c r="F44130" i="10"/>
  <c r="F44131" i="10"/>
  <c r="F44132" i="10"/>
  <c r="F44133" i="10"/>
  <c r="F44134" i="10"/>
  <c r="F44135" i="10"/>
  <c r="F44136" i="10"/>
  <c r="F44137" i="10"/>
  <c r="F44138" i="10"/>
  <c r="F44139" i="10"/>
  <c r="F44140" i="10"/>
  <c r="F44141" i="10"/>
  <c r="F44142" i="10"/>
  <c r="F44143" i="10"/>
  <c r="F44144" i="10"/>
  <c r="F44145" i="10"/>
  <c r="F44146" i="10"/>
  <c r="F44147" i="10"/>
  <c r="F44148" i="10"/>
  <c r="F44149" i="10"/>
  <c r="F44150" i="10"/>
  <c r="F44151" i="10"/>
  <c r="F44152" i="10"/>
  <c r="F44153" i="10"/>
  <c r="F44154" i="10"/>
  <c r="F44155" i="10"/>
  <c r="F44156" i="10"/>
  <c r="F44157" i="10"/>
  <c r="F44158" i="10"/>
  <c r="F44159" i="10"/>
  <c r="F44160" i="10"/>
  <c r="F44161" i="10"/>
  <c r="F44162" i="10"/>
  <c r="F44163" i="10"/>
  <c r="F44164" i="10"/>
  <c r="F44165" i="10"/>
  <c r="F44166" i="10"/>
  <c r="F44167" i="10"/>
  <c r="F44168" i="10"/>
  <c r="F44169" i="10"/>
  <c r="F44170" i="10"/>
  <c r="F44171" i="10"/>
  <c r="F44172" i="10"/>
  <c r="F44173" i="10"/>
  <c r="F44174" i="10"/>
  <c r="F44175" i="10"/>
  <c r="F44176" i="10"/>
  <c r="F44177" i="10"/>
  <c r="F44178" i="10"/>
  <c r="F44179" i="10"/>
  <c r="F44180" i="10"/>
  <c r="F44181" i="10"/>
  <c r="F44182" i="10"/>
  <c r="F44183" i="10"/>
  <c r="F44184" i="10"/>
  <c r="F44185" i="10"/>
  <c r="F44186" i="10"/>
  <c r="F44187" i="10"/>
  <c r="F44188" i="10"/>
  <c r="F44189" i="10"/>
  <c r="F44190" i="10"/>
  <c r="F44191" i="10"/>
  <c r="F44192" i="10"/>
  <c r="F44193" i="10"/>
  <c r="F44194" i="10"/>
  <c r="F44195" i="10"/>
  <c r="F44196" i="10"/>
  <c r="F44197" i="10"/>
  <c r="F44198" i="10"/>
  <c r="F44199" i="10"/>
  <c r="F44200" i="10"/>
  <c r="F44201" i="10"/>
  <c r="F44202" i="10"/>
  <c r="F44203" i="10"/>
  <c r="F44204" i="10"/>
  <c r="F44205" i="10"/>
  <c r="F44206" i="10"/>
  <c r="F44207" i="10"/>
  <c r="F44208" i="10"/>
  <c r="F44209" i="10"/>
  <c r="F44210" i="10"/>
  <c r="F44211" i="10"/>
  <c r="F44212" i="10"/>
  <c r="F44213" i="10"/>
  <c r="F44214" i="10"/>
  <c r="F44215" i="10"/>
  <c r="F44216" i="10"/>
  <c r="F44217" i="10"/>
  <c r="F44218" i="10"/>
  <c r="F44219" i="10"/>
  <c r="F44220" i="10"/>
  <c r="F44221" i="10"/>
  <c r="F44222" i="10"/>
  <c r="F44223" i="10"/>
  <c r="F44224" i="10"/>
  <c r="F44225" i="10"/>
  <c r="F44226" i="10"/>
  <c r="F44227" i="10"/>
  <c r="F44228" i="10"/>
  <c r="F44229" i="10"/>
  <c r="F44230" i="10"/>
  <c r="F44231" i="10"/>
  <c r="F44232" i="10"/>
  <c r="F44233" i="10"/>
  <c r="F44234" i="10"/>
  <c r="F44235" i="10"/>
  <c r="F44236" i="10"/>
  <c r="F44237" i="10"/>
  <c r="F44238" i="10"/>
  <c r="F44239" i="10"/>
  <c r="F44240" i="10"/>
  <c r="F44241" i="10"/>
  <c r="F44242" i="10"/>
  <c r="F44243" i="10"/>
  <c r="F44244" i="10"/>
  <c r="F44245" i="10"/>
  <c r="F44246" i="10"/>
  <c r="F44247" i="10"/>
  <c r="F44248" i="10"/>
  <c r="F44249" i="10"/>
  <c r="F44250" i="10"/>
  <c r="F44251" i="10"/>
  <c r="F44252" i="10"/>
  <c r="F44253" i="10"/>
  <c r="F44254" i="10"/>
  <c r="F44255" i="10"/>
  <c r="F44256" i="10"/>
  <c r="F44257" i="10"/>
  <c r="F44258" i="10"/>
  <c r="F44259" i="10"/>
  <c r="F44260" i="10"/>
  <c r="F44261" i="10"/>
  <c r="F44262" i="10"/>
  <c r="F44263" i="10"/>
  <c r="F44264" i="10"/>
  <c r="F44265" i="10"/>
  <c r="F44266" i="10"/>
  <c r="F44267" i="10"/>
  <c r="F44268" i="10"/>
  <c r="F44269" i="10"/>
  <c r="F44270" i="10"/>
  <c r="F44271" i="10"/>
  <c r="F44272" i="10"/>
  <c r="F44273" i="10"/>
  <c r="F44274" i="10"/>
  <c r="F44275" i="10"/>
  <c r="F44276" i="10"/>
  <c r="F44277" i="10"/>
  <c r="F44278" i="10"/>
  <c r="F44279" i="10"/>
  <c r="F44280" i="10"/>
  <c r="F44281" i="10"/>
  <c r="F44282" i="10"/>
  <c r="F44283" i="10"/>
  <c r="F44284" i="10"/>
  <c r="F44285" i="10"/>
  <c r="F44286" i="10"/>
  <c r="F44287" i="10"/>
  <c r="F44288" i="10"/>
  <c r="F44289" i="10"/>
  <c r="F44290" i="10"/>
  <c r="F44291" i="10"/>
  <c r="F44292" i="10"/>
  <c r="F44293" i="10"/>
  <c r="F44294" i="10"/>
  <c r="F44295" i="10"/>
  <c r="F44296" i="10"/>
  <c r="F44297" i="10"/>
  <c r="F44298" i="10"/>
  <c r="F44299" i="10"/>
  <c r="F44300" i="10"/>
  <c r="F44301" i="10"/>
  <c r="F44302" i="10"/>
  <c r="F44303" i="10"/>
  <c r="F44304" i="10"/>
  <c r="F44305" i="10"/>
  <c r="F44306" i="10"/>
  <c r="F44307" i="10"/>
  <c r="F44308" i="10"/>
  <c r="F44309" i="10"/>
  <c r="F44310" i="10"/>
  <c r="F44311" i="10"/>
  <c r="F44312" i="10"/>
  <c r="F44313" i="10"/>
  <c r="F44314" i="10"/>
  <c r="F44315" i="10"/>
  <c r="F44316" i="10"/>
  <c r="F44317" i="10"/>
  <c r="F44318" i="10"/>
  <c r="F44319" i="10"/>
  <c r="F44320" i="10"/>
  <c r="F44321" i="10"/>
  <c r="F44322" i="10"/>
  <c r="F44323" i="10"/>
  <c r="F44324" i="10"/>
  <c r="F44325" i="10"/>
  <c r="F44326" i="10"/>
  <c r="F44327" i="10"/>
  <c r="F44328" i="10"/>
  <c r="F44329" i="10"/>
  <c r="F44330" i="10"/>
  <c r="F44331" i="10"/>
  <c r="F44332" i="10"/>
  <c r="F44333" i="10"/>
  <c r="F44334" i="10"/>
  <c r="F44335" i="10"/>
  <c r="F44336" i="10"/>
  <c r="F44337" i="10"/>
  <c r="F44338" i="10"/>
  <c r="F44339" i="10"/>
  <c r="F44340" i="10"/>
  <c r="F44341" i="10"/>
  <c r="F44342" i="10"/>
  <c r="F44343" i="10"/>
  <c r="F44344" i="10"/>
  <c r="F44345" i="10"/>
  <c r="F44346" i="10"/>
  <c r="F44347" i="10"/>
  <c r="F44348" i="10"/>
  <c r="F44349" i="10"/>
  <c r="F44350" i="10"/>
  <c r="F44351" i="10"/>
  <c r="F44352" i="10"/>
  <c r="F44353" i="10"/>
  <c r="F44354" i="10"/>
  <c r="F44355" i="10"/>
  <c r="F44356" i="10"/>
  <c r="F44357" i="10"/>
  <c r="F44358" i="10"/>
  <c r="F44359" i="10"/>
  <c r="F44360" i="10"/>
  <c r="F44361" i="10"/>
  <c r="F44362" i="10"/>
  <c r="F44363" i="10"/>
  <c r="F44364" i="10"/>
  <c r="F44365" i="10"/>
  <c r="F44366" i="10"/>
  <c r="F44367" i="10"/>
  <c r="F44368" i="10"/>
  <c r="F44369" i="10"/>
  <c r="F44370" i="10"/>
  <c r="F44371" i="10"/>
  <c r="F44372" i="10"/>
  <c r="F44373" i="10"/>
  <c r="F44374" i="10"/>
  <c r="F44375" i="10"/>
  <c r="F44376" i="10"/>
  <c r="F44377" i="10"/>
  <c r="F44378" i="10"/>
  <c r="F44379" i="10"/>
  <c r="F44380" i="10"/>
  <c r="F44381" i="10"/>
  <c r="F44382" i="10"/>
  <c r="F44383" i="10"/>
  <c r="F44384" i="10"/>
  <c r="F44385" i="10"/>
  <c r="F44386" i="10"/>
  <c r="F44387" i="10"/>
  <c r="F44388" i="10"/>
  <c r="F44389" i="10"/>
  <c r="F44390" i="10"/>
  <c r="F44391" i="10"/>
  <c r="F44392" i="10"/>
  <c r="F44393" i="10"/>
  <c r="F44394" i="10"/>
  <c r="F44395" i="10"/>
  <c r="F44396" i="10"/>
  <c r="F44397" i="10"/>
  <c r="F44398" i="10"/>
  <c r="F44399" i="10"/>
  <c r="F44400" i="10"/>
  <c r="F44401" i="10"/>
  <c r="F44402" i="10"/>
  <c r="F44403" i="10"/>
  <c r="F44404" i="10"/>
  <c r="F44405" i="10"/>
  <c r="F44406" i="10"/>
  <c r="F44407" i="10"/>
  <c r="F44408" i="10"/>
  <c r="F44409" i="10"/>
  <c r="F44410" i="10"/>
  <c r="F44411" i="10"/>
  <c r="F44412" i="10"/>
  <c r="F44413" i="10"/>
  <c r="F44414" i="10"/>
  <c r="F44415" i="10"/>
  <c r="F44416" i="10"/>
  <c r="F44417" i="10"/>
  <c r="F44418" i="10"/>
  <c r="F44419" i="10"/>
  <c r="F44420" i="10"/>
  <c r="F44421" i="10"/>
  <c r="F44422" i="10"/>
  <c r="F44423" i="10"/>
  <c r="F44424" i="10"/>
  <c r="F44425" i="10"/>
  <c r="F44426" i="10"/>
  <c r="F44427" i="10"/>
  <c r="F44428" i="10"/>
  <c r="F44429" i="10"/>
  <c r="F44430" i="10"/>
  <c r="F44431" i="10"/>
  <c r="F44432" i="10"/>
  <c r="F44433" i="10"/>
  <c r="F44434" i="10"/>
  <c r="F44435" i="10"/>
  <c r="F44436" i="10"/>
  <c r="F44437" i="10"/>
  <c r="F44438" i="10"/>
  <c r="F44439" i="10"/>
  <c r="F44440" i="10"/>
  <c r="F44441" i="10"/>
  <c r="F44442" i="10"/>
  <c r="F44443" i="10"/>
  <c r="F44444" i="10"/>
  <c r="F44445" i="10"/>
  <c r="F44446" i="10"/>
  <c r="F44447" i="10"/>
  <c r="F44448" i="10"/>
  <c r="F44449" i="10"/>
  <c r="F44450" i="10"/>
  <c r="F44451" i="10"/>
  <c r="F44452" i="10"/>
  <c r="F44453" i="10"/>
  <c r="F44454" i="10"/>
  <c r="F44455" i="10"/>
  <c r="F44456" i="10"/>
  <c r="F44457" i="10"/>
  <c r="F44458" i="10"/>
  <c r="F44459" i="10"/>
  <c r="F44460" i="10"/>
  <c r="F44461" i="10"/>
  <c r="F44462" i="10"/>
  <c r="F44463" i="10"/>
  <c r="F44464" i="10"/>
  <c r="F44465" i="10"/>
  <c r="F44466" i="10"/>
  <c r="F44467" i="10"/>
  <c r="F44468" i="10"/>
  <c r="F44469" i="10"/>
  <c r="F44470" i="10"/>
  <c r="F44471" i="10"/>
  <c r="F44472" i="10"/>
  <c r="F44473" i="10"/>
  <c r="F44474" i="10"/>
  <c r="F44475" i="10"/>
  <c r="F44476" i="10"/>
  <c r="F44477" i="10"/>
  <c r="F44478" i="10"/>
  <c r="F44479" i="10"/>
  <c r="F44480" i="10"/>
  <c r="F44481" i="10"/>
  <c r="F44482" i="10"/>
  <c r="F44483" i="10"/>
  <c r="F44484" i="10"/>
  <c r="F44485" i="10"/>
  <c r="F44486" i="10"/>
  <c r="F44487" i="10"/>
  <c r="F44488" i="10"/>
  <c r="F44489" i="10"/>
  <c r="F44490" i="10"/>
  <c r="F44491" i="10"/>
  <c r="F44492" i="10"/>
  <c r="F44493" i="10"/>
  <c r="F44494" i="10"/>
  <c r="F44495" i="10"/>
  <c r="F44496" i="10"/>
  <c r="F44497" i="10"/>
  <c r="F44498" i="10"/>
  <c r="F44499" i="10"/>
  <c r="F44500" i="10"/>
  <c r="F44501" i="10"/>
  <c r="F44502" i="10"/>
  <c r="F44503" i="10"/>
  <c r="F44504" i="10"/>
  <c r="F44505" i="10"/>
  <c r="F44506" i="10"/>
  <c r="F44507" i="10"/>
  <c r="F44508" i="10"/>
  <c r="F44509" i="10"/>
  <c r="F44510" i="10"/>
  <c r="F44511" i="10"/>
  <c r="F44512" i="10"/>
  <c r="F44513" i="10"/>
  <c r="F44514" i="10"/>
  <c r="F44515" i="10"/>
  <c r="F44516" i="10"/>
  <c r="F44517" i="10"/>
  <c r="F44518" i="10"/>
  <c r="F44519" i="10"/>
  <c r="F44520" i="10"/>
  <c r="F44521" i="10"/>
  <c r="F44522" i="10"/>
  <c r="F44523" i="10"/>
  <c r="F44524" i="10"/>
  <c r="F44525" i="10"/>
  <c r="F44526" i="10"/>
  <c r="F44527" i="10"/>
  <c r="F44528" i="10"/>
  <c r="F44529" i="10"/>
  <c r="F44530" i="10"/>
  <c r="F44531" i="10"/>
  <c r="F44532" i="10"/>
  <c r="F44533" i="10"/>
  <c r="F44534" i="10"/>
  <c r="F44535" i="10"/>
  <c r="F44536" i="10"/>
  <c r="F44537" i="10"/>
  <c r="F44538" i="10"/>
  <c r="F44539" i="10"/>
  <c r="F44540" i="10"/>
  <c r="F44541" i="10"/>
  <c r="F44542" i="10"/>
  <c r="F44543" i="10"/>
  <c r="F44544" i="10"/>
  <c r="F44545" i="10"/>
  <c r="F44546" i="10"/>
  <c r="F44547" i="10"/>
  <c r="F44548" i="10"/>
  <c r="F44549" i="10"/>
  <c r="F44550" i="10"/>
  <c r="F44551" i="10"/>
  <c r="F44552" i="10"/>
  <c r="F44553" i="10"/>
  <c r="F44554" i="10"/>
  <c r="F44555" i="10"/>
  <c r="F44556" i="10"/>
  <c r="F44557" i="10"/>
  <c r="F44558" i="10"/>
  <c r="F44559" i="10"/>
  <c r="F44560" i="10"/>
  <c r="F44561" i="10"/>
  <c r="F44562" i="10"/>
  <c r="F44563" i="10"/>
  <c r="F44564" i="10"/>
  <c r="F44565" i="10"/>
  <c r="F44566" i="10"/>
  <c r="F44567" i="10"/>
  <c r="F44568" i="10"/>
  <c r="F44569" i="10"/>
  <c r="F44570" i="10"/>
  <c r="F44571" i="10"/>
  <c r="F44572" i="10"/>
  <c r="F44573" i="10"/>
  <c r="F44574" i="10"/>
  <c r="F44575" i="10"/>
  <c r="F44576" i="10"/>
  <c r="F44577" i="10"/>
  <c r="F44578" i="10"/>
  <c r="F44579" i="10"/>
  <c r="F44580" i="10"/>
  <c r="F44581" i="10"/>
  <c r="F44582" i="10"/>
  <c r="F44583" i="10"/>
  <c r="F44584" i="10"/>
  <c r="F44585" i="10"/>
  <c r="F44586" i="10"/>
  <c r="F44587" i="10"/>
  <c r="F44588" i="10"/>
  <c r="F44589" i="10"/>
  <c r="F44590" i="10"/>
  <c r="F44591" i="10"/>
  <c r="F44592" i="10"/>
  <c r="F44593" i="10"/>
  <c r="F44594" i="10"/>
  <c r="F44595" i="10"/>
  <c r="F44596" i="10"/>
  <c r="F44597" i="10"/>
  <c r="F44598" i="10"/>
  <c r="F44599" i="10"/>
  <c r="F44600" i="10"/>
  <c r="F44601" i="10"/>
  <c r="F44602" i="10"/>
  <c r="F44603" i="10"/>
  <c r="F44604" i="10"/>
  <c r="F44605" i="10"/>
  <c r="F44606" i="10"/>
  <c r="F44607" i="10"/>
  <c r="F44608" i="10"/>
  <c r="F44609" i="10"/>
  <c r="F44610" i="10"/>
  <c r="F44611" i="10"/>
  <c r="F44612" i="10"/>
  <c r="F44613" i="10"/>
  <c r="F44614" i="10"/>
  <c r="F44615" i="10"/>
  <c r="F44616" i="10"/>
  <c r="F44617" i="10"/>
  <c r="F44618" i="10"/>
  <c r="F44619" i="10"/>
  <c r="F44620" i="10"/>
  <c r="F44621" i="10"/>
  <c r="F44622" i="10"/>
  <c r="F44623" i="10"/>
  <c r="F44624" i="10"/>
  <c r="F44625" i="10"/>
  <c r="F44626" i="10"/>
  <c r="F44627" i="10"/>
  <c r="F44628" i="10"/>
  <c r="F44629" i="10"/>
  <c r="F44630" i="10"/>
  <c r="F44631" i="10"/>
  <c r="F44632" i="10"/>
  <c r="F44633" i="10"/>
  <c r="F44634" i="10"/>
  <c r="F44635" i="10"/>
  <c r="F44636" i="10"/>
  <c r="F44637" i="10"/>
  <c r="F44638" i="10"/>
  <c r="F44639" i="10"/>
  <c r="F44640" i="10"/>
  <c r="F44641" i="10"/>
  <c r="F44642" i="10"/>
  <c r="F44643" i="10"/>
  <c r="F44644" i="10"/>
  <c r="F44645" i="10"/>
  <c r="F44646" i="10"/>
  <c r="F44647" i="10"/>
  <c r="F44648" i="10"/>
  <c r="F44649" i="10"/>
  <c r="F44650" i="10"/>
  <c r="F44651" i="10"/>
  <c r="F44652" i="10"/>
  <c r="F44653" i="10"/>
  <c r="F44654" i="10"/>
  <c r="F44655" i="10"/>
  <c r="F44656" i="10"/>
  <c r="F44657" i="10"/>
  <c r="F44658" i="10"/>
  <c r="F44659" i="10"/>
  <c r="F44660" i="10"/>
  <c r="F44661" i="10"/>
  <c r="F44662" i="10"/>
  <c r="F44663" i="10"/>
  <c r="F44664" i="10"/>
  <c r="F44665" i="10"/>
  <c r="F44666" i="10"/>
  <c r="F44667" i="10"/>
  <c r="F44668" i="10"/>
  <c r="F44669" i="10"/>
  <c r="F44670" i="10"/>
  <c r="F44671" i="10"/>
  <c r="F44672" i="10"/>
  <c r="F44673" i="10"/>
  <c r="F44674" i="10"/>
  <c r="F44675" i="10"/>
  <c r="F44676" i="10"/>
  <c r="F44677" i="10"/>
  <c r="F44678" i="10"/>
  <c r="F44679" i="10"/>
  <c r="F44680" i="10"/>
  <c r="F44681" i="10"/>
  <c r="F44682" i="10"/>
  <c r="F44683" i="10"/>
  <c r="F44684" i="10"/>
  <c r="F44685" i="10"/>
  <c r="F44686" i="10"/>
  <c r="F44687" i="10"/>
  <c r="F44688" i="10"/>
  <c r="F44689" i="10"/>
  <c r="F44690" i="10"/>
  <c r="F44691" i="10"/>
  <c r="F44692" i="10"/>
  <c r="F44693" i="10"/>
  <c r="F44694" i="10"/>
  <c r="F44695" i="10"/>
  <c r="F44696" i="10"/>
  <c r="F44697" i="10"/>
  <c r="F44698" i="10"/>
  <c r="F44699" i="10"/>
  <c r="F44700" i="10"/>
  <c r="F44701" i="10"/>
  <c r="F44702" i="10"/>
  <c r="F44703" i="10"/>
  <c r="F44704" i="10"/>
  <c r="F44705" i="10"/>
  <c r="F44706" i="10"/>
  <c r="F44707" i="10"/>
  <c r="F44708" i="10"/>
  <c r="F44709" i="10"/>
  <c r="F44710" i="10"/>
  <c r="F44711" i="10"/>
  <c r="F44712" i="10"/>
  <c r="F44713" i="10"/>
  <c r="F44714" i="10"/>
  <c r="F44715" i="10"/>
  <c r="F44716" i="10"/>
  <c r="F44717" i="10"/>
  <c r="F44718" i="10"/>
  <c r="F44719" i="10"/>
  <c r="F44720" i="10"/>
  <c r="F44721" i="10"/>
  <c r="F44722" i="10"/>
  <c r="F44723" i="10"/>
  <c r="F44724" i="10"/>
  <c r="F44725" i="10"/>
  <c r="F44726" i="10"/>
  <c r="F44727" i="10"/>
  <c r="F44728" i="10"/>
  <c r="F44729" i="10"/>
  <c r="F44730" i="10"/>
  <c r="F44731" i="10"/>
  <c r="F44732" i="10"/>
  <c r="F44733" i="10"/>
  <c r="F44734" i="10"/>
  <c r="F44735" i="10"/>
  <c r="F44736" i="10"/>
  <c r="F44737" i="10"/>
  <c r="F44738" i="10"/>
  <c r="F44739" i="10"/>
  <c r="F44740" i="10"/>
  <c r="F44741" i="10"/>
  <c r="F44742" i="10"/>
  <c r="F44743" i="10"/>
  <c r="F44744" i="10"/>
  <c r="F44745" i="10"/>
  <c r="F44746" i="10"/>
  <c r="F44747" i="10"/>
  <c r="F44748" i="10"/>
  <c r="F44749" i="10"/>
  <c r="F44750" i="10"/>
  <c r="F44751" i="10"/>
  <c r="F44752" i="10"/>
  <c r="F44753" i="10"/>
  <c r="F44754" i="10"/>
  <c r="F44755" i="10"/>
  <c r="F44756" i="10"/>
  <c r="F44757" i="10"/>
  <c r="F44758" i="10"/>
  <c r="F44759" i="10"/>
  <c r="F44760" i="10"/>
  <c r="F44761" i="10"/>
  <c r="F44762" i="10"/>
  <c r="F44763" i="10"/>
  <c r="F44764" i="10"/>
  <c r="F44765" i="10"/>
  <c r="F44766" i="10"/>
  <c r="F44767" i="10"/>
  <c r="F44768" i="10"/>
  <c r="F44769" i="10"/>
  <c r="F44770" i="10"/>
  <c r="F44771" i="10"/>
  <c r="F44772" i="10"/>
  <c r="F44773" i="10"/>
  <c r="F44774" i="10"/>
  <c r="F44775" i="10"/>
  <c r="F44776" i="10"/>
  <c r="F44777" i="10"/>
  <c r="F44778" i="10"/>
  <c r="F44779" i="10"/>
  <c r="F44780" i="10"/>
  <c r="F44781" i="10"/>
  <c r="F44782" i="10"/>
  <c r="F44783" i="10"/>
  <c r="F44784" i="10"/>
  <c r="F44785" i="10"/>
  <c r="F44786" i="10"/>
  <c r="F44787" i="10"/>
  <c r="F44788" i="10"/>
  <c r="F44789" i="10"/>
  <c r="F44790" i="10"/>
  <c r="F44791" i="10"/>
  <c r="F44792" i="10"/>
  <c r="F44793" i="10"/>
  <c r="F44794" i="10"/>
  <c r="F44795" i="10"/>
  <c r="F44796" i="10"/>
  <c r="F44797" i="10"/>
  <c r="F44798" i="10"/>
  <c r="F44799" i="10"/>
  <c r="F44800" i="10"/>
  <c r="F44801" i="10"/>
  <c r="F44802" i="10"/>
  <c r="F44803" i="10"/>
  <c r="F44804" i="10"/>
  <c r="F44805" i="10"/>
  <c r="F44806" i="10"/>
  <c r="F44807" i="10"/>
  <c r="F44808" i="10"/>
  <c r="F44809" i="10"/>
  <c r="F44810" i="10"/>
  <c r="F44811" i="10"/>
  <c r="F44812" i="10"/>
  <c r="F44813" i="10"/>
  <c r="F44814" i="10"/>
  <c r="F44815" i="10"/>
  <c r="F44816" i="10"/>
  <c r="F44817" i="10"/>
  <c r="F44818" i="10"/>
  <c r="F44819" i="10"/>
  <c r="F44820" i="10"/>
  <c r="F44821" i="10"/>
  <c r="F44822" i="10"/>
  <c r="F44823" i="10"/>
  <c r="F44824" i="10"/>
  <c r="F44825" i="10"/>
  <c r="F44826" i="10"/>
  <c r="F44827" i="10"/>
  <c r="F44828" i="10"/>
  <c r="F44829" i="10"/>
  <c r="F44830" i="10"/>
  <c r="F44831" i="10"/>
  <c r="F44832" i="10"/>
  <c r="F44833" i="10"/>
  <c r="F44834" i="10"/>
  <c r="F44835" i="10"/>
  <c r="F44836" i="10"/>
  <c r="F44837" i="10"/>
  <c r="F44838" i="10"/>
  <c r="F44839" i="10"/>
  <c r="F44840" i="10"/>
  <c r="F44841" i="10"/>
  <c r="F44842" i="10"/>
  <c r="F44843" i="10"/>
  <c r="F44844" i="10"/>
  <c r="F44845" i="10"/>
  <c r="F44846" i="10"/>
  <c r="F44847" i="10"/>
  <c r="F44848" i="10"/>
  <c r="F44849" i="10"/>
  <c r="F44850" i="10"/>
  <c r="F44851" i="10"/>
  <c r="F44852" i="10"/>
  <c r="F44853" i="10"/>
  <c r="F44854" i="10"/>
  <c r="F44855" i="10"/>
  <c r="F44856" i="10"/>
  <c r="F44857" i="10"/>
  <c r="F44858" i="10"/>
  <c r="F44859" i="10"/>
  <c r="F44860" i="10"/>
  <c r="F44861" i="10"/>
  <c r="F44862" i="10"/>
  <c r="F44863" i="10"/>
  <c r="F44864" i="10"/>
  <c r="F44865" i="10"/>
  <c r="F44866" i="10"/>
  <c r="F44867" i="10"/>
  <c r="F44868" i="10"/>
  <c r="F44869" i="10"/>
  <c r="F44870" i="10"/>
  <c r="F44871" i="10"/>
  <c r="F44872" i="10"/>
  <c r="F44873" i="10"/>
  <c r="F44874" i="10"/>
  <c r="F44875" i="10"/>
  <c r="F44876" i="10"/>
  <c r="F44877" i="10"/>
  <c r="F44878" i="10"/>
  <c r="F44879" i="10"/>
  <c r="F44880" i="10"/>
  <c r="F44881" i="10"/>
  <c r="F44882" i="10"/>
  <c r="F44883" i="10"/>
  <c r="F44884" i="10"/>
  <c r="F44885" i="10"/>
  <c r="F44886" i="10"/>
  <c r="F44887" i="10"/>
  <c r="F44888" i="10"/>
  <c r="F44889" i="10"/>
  <c r="F44890" i="10"/>
  <c r="F44891" i="10"/>
  <c r="F44892" i="10"/>
  <c r="F44893" i="10"/>
  <c r="F44894" i="10"/>
  <c r="F44895" i="10"/>
  <c r="F44896" i="10"/>
  <c r="F44897" i="10"/>
  <c r="F44898" i="10"/>
  <c r="F44899" i="10"/>
  <c r="F44900" i="10"/>
  <c r="F44901" i="10"/>
  <c r="F44902" i="10"/>
  <c r="F44903" i="10"/>
  <c r="F44904" i="10"/>
  <c r="F44905" i="10"/>
  <c r="F44906" i="10"/>
  <c r="F44907" i="10"/>
  <c r="F44908" i="10"/>
  <c r="F44909" i="10"/>
  <c r="F44910" i="10"/>
  <c r="F44911" i="10"/>
  <c r="F44912" i="10"/>
  <c r="F44913" i="10"/>
  <c r="F44914" i="10"/>
  <c r="F44915" i="10"/>
  <c r="F44916" i="10"/>
  <c r="F44917" i="10"/>
  <c r="F44918" i="10"/>
  <c r="F44919" i="10"/>
  <c r="F44920" i="10"/>
  <c r="F44921" i="10"/>
  <c r="F44922" i="10"/>
  <c r="F44923" i="10"/>
  <c r="F44924" i="10"/>
  <c r="F44925" i="10"/>
  <c r="F44926" i="10"/>
  <c r="F44927" i="10"/>
  <c r="F44928" i="10"/>
  <c r="F44929" i="10"/>
  <c r="F44930" i="10"/>
  <c r="F44931" i="10"/>
  <c r="F44932" i="10"/>
  <c r="F44933" i="10"/>
  <c r="F44934" i="10"/>
  <c r="F44935" i="10"/>
  <c r="F44936" i="10"/>
  <c r="F44937" i="10"/>
  <c r="F44938" i="10"/>
  <c r="F44939" i="10"/>
  <c r="F44940" i="10"/>
  <c r="F44941" i="10"/>
  <c r="F44942" i="10"/>
  <c r="F44943" i="10"/>
  <c r="F44944" i="10"/>
  <c r="F44945" i="10"/>
  <c r="F44946" i="10"/>
  <c r="F44947" i="10"/>
  <c r="F44948" i="10"/>
  <c r="F44949" i="10"/>
  <c r="F44950" i="10"/>
  <c r="F44951" i="10"/>
  <c r="F44952" i="10"/>
  <c r="F44953" i="10"/>
  <c r="F44954" i="10"/>
  <c r="F44955" i="10"/>
  <c r="F44956" i="10"/>
  <c r="F44957" i="10"/>
  <c r="F44958" i="10"/>
  <c r="F44959" i="10"/>
  <c r="F44960" i="10"/>
  <c r="F44961" i="10"/>
  <c r="F44962" i="10"/>
  <c r="F44963" i="10"/>
  <c r="F44964" i="10"/>
  <c r="F44965" i="10"/>
  <c r="F44966" i="10"/>
  <c r="F44967" i="10"/>
  <c r="F44968" i="10"/>
  <c r="F44969" i="10"/>
  <c r="F44970" i="10"/>
  <c r="F44971" i="10"/>
  <c r="F44972" i="10"/>
  <c r="F44973" i="10"/>
  <c r="F44974" i="10"/>
  <c r="F44975" i="10"/>
  <c r="F44976" i="10"/>
  <c r="F44977" i="10"/>
  <c r="F44978" i="10"/>
  <c r="F44979" i="10"/>
  <c r="F44980" i="10"/>
  <c r="F44981" i="10"/>
  <c r="F44982" i="10"/>
  <c r="F44983" i="10"/>
  <c r="F44984" i="10"/>
  <c r="F44985" i="10"/>
  <c r="F44986" i="10"/>
  <c r="F44987" i="10"/>
  <c r="F44988" i="10"/>
  <c r="F44989" i="10"/>
  <c r="F44990" i="10"/>
  <c r="F44991" i="10"/>
  <c r="F44992" i="10"/>
  <c r="F44993" i="10"/>
  <c r="F44994" i="10"/>
  <c r="F44995" i="10"/>
  <c r="F44996" i="10"/>
  <c r="F44997" i="10"/>
  <c r="F44998" i="10"/>
  <c r="F44999" i="10"/>
  <c r="F45000" i="10"/>
  <c r="F45001" i="10"/>
  <c r="F45002" i="10"/>
  <c r="F45003" i="10"/>
  <c r="F45004" i="10"/>
  <c r="F45005" i="10"/>
  <c r="F45006" i="10"/>
  <c r="F45007" i="10"/>
  <c r="F45008" i="10"/>
  <c r="F45009" i="10"/>
  <c r="F45010" i="10"/>
  <c r="F45011" i="10"/>
  <c r="F45012" i="10"/>
  <c r="F45013" i="10"/>
  <c r="F45014" i="10"/>
  <c r="F45015" i="10"/>
  <c r="F45016" i="10"/>
  <c r="F45017" i="10"/>
  <c r="F45018" i="10"/>
  <c r="F45019" i="10"/>
  <c r="F45020" i="10"/>
  <c r="F45021" i="10"/>
  <c r="F45022" i="10"/>
  <c r="F45023" i="10"/>
  <c r="F45024" i="10"/>
  <c r="F45025" i="10"/>
  <c r="F45026" i="10"/>
  <c r="F45027" i="10"/>
  <c r="F45028" i="10"/>
  <c r="F45029" i="10"/>
  <c r="F45030" i="10"/>
  <c r="F45031" i="10"/>
  <c r="F45032" i="10"/>
  <c r="F45033" i="10"/>
  <c r="F45034" i="10"/>
  <c r="F45035" i="10"/>
  <c r="F45036" i="10"/>
  <c r="F45037" i="10"/>
  <c r="F45038" i="10"/>
  <c r="F45039" i="10"/>
  <c r="F45040" i="10"/>
  <c r="F45041" i="10"/>
  <c r="F45042" i="10"/>
  <c r="F45043" i="10"/>
  <c r="F45044" i="10"/>
  <c r="F45045" i="10"/>
  <c r="F45046" i="10"/>
  <c r="F45047" i="10"/>
  <c r="F45048" i="10"/>
  <c r="F45049" i="10"/>
  <c r="F45050" i="10"/>
  <c r="F45051" i="10"/>
  <c r="F45052" i="10"/>
  <c r="F45053" i="10"/>
  <c r="F45054" i="10"/>
  <c r="F45055" i="10"/>
  <c r="F45056" i="10"/>
  <c r="F45057" i="10"/>
  <c r="F45058" i="10"/>
  <c r="F45059" i="10"/>
  <c r="F45060" i="10"/>
  <c r="F45061" i="10"/>
  <c r="F45062" i="10"/>
  <c r="F45063" i="10"/>
  <c r="F45064" i="10"/>
  <c r="F45065" i="10"/>
  <c r="F45066" i="10"/>
  <c r="F45067" i="10"/>
  <c r="F45068" i="10"/>
  <c r="F45069" i="10"/>
  <c r="F45070" i="10"/>
  <c r="F45071" i="10"/>
  <c r="F45072" i="10"/>
  <c r="F45073" i="10"/>
  <c r="F45074" i="10"/>
  <c r="F45075" i="10"/>
  <c r="F45076" i="10"/>
  <c r="F45077" i="10"/>
  <c r="F45078" i="10"/>
  <c r="F45079" i="10"/>
  <c r="F45080" i="10"/>
  <c r="F45081" i="10"/>
  <c r="F45082" i="10"/>
  <c r="F45083" i="10"/>
  <c r="F45084" i="10"/>
  <c r="F45085" i="10"/>
  <c r="F45086" i="10"/>
  <c r="F45087" i="10"/>
  <c r="F45088" i="10"/>
  <c r="F45089" i="10"/>
  <c r="F45090" i="10"/>
  <c r="F45091" i="10"/>
  <c r="F45092" i="10"/>
  <c r="F45093" i="10"/>
  <c r="F45094" i="10"/>
  <c r="F45095" i="10"/>
  <c r="F45096" i="10"/>
  <c r="F45097" i="10"/>
  <c r="F45098" i="10"/>
  <c r="F45099" i="10"/>
  <c r="F45100" i="10"/>
  <c r="F45101" i="10"/>
  <c r="F45102" i="10"/>
  <c r="F45103" i="10"/>
  <c r="F45104" i="10"/>
  <c r="F45105" i="10"/>
  <c r="F45106" i="10"/>
  <c r="F45107" i="10"/>
  <c r="F45108" i="10"/>
  <c r="F45109" i="10"/>
  <c r="F45110" i="10"/>
  <c r="F45111" i="10"/>
  <c r="F45112" i="10"/>
  <c r="F45113" i="10"/>
  <c r="F45114" i="10"/>
  <c r="F45115" i="10"/>
  <c r="F45116" i="10"/>
  <c r="F45117" i="10"/>
  <c r="F45118" i="10"/>
  <c r="F45119" i="10"/>
  <c r="F45120" i="10"/>
  <c r="F45121" i="10"/>
  <c r="F45122" i="10"/>
  <c r="F45123" i="10"/>
  <c r="F45124" i="10"/>
  <c r="F45125" i="10"/>
  <c r="F45126" i="10"/>
  <c r="F45127" i="10"/>
  <c r="F45128" i="10"/>
  <c r="F45129" i="10"/>
  <c r="F45130" i="10"/>
  <c r="F45131" i="10"/>
  <c r="F45132" i="10"/>
  <c r="F45133" i="10"/>
  <c r="F45134" i="10"/>
  <c r="F45135" i="10"/>
  <c r="F45136" i="10"/>
  <c r="F45137" i="10"/>
  <c r="F45138" i="10"/>
  <c r="F45139" i="10"/>
  <c r="F45140" i="10"/>
  <c r="F45141" i="10"/>
  <c r="F45142" i="10"/>
  <c r="F45143" i="10"/>
  <c r="F45144" i="10"/>
  <c r="F45145" i="10"/>
  <c r="F45146" i="10"/>
  <c r="F45147" i="10"/>
  <c r="F45148" i="10"/>
  <c r="F45149" i="10"/>
  <c r="F45150" i="10"/>
  <c r="F45151" i="10"/>
  <c r="F45152" i="10"/>
  <c r="F45153" i="10"/>
  <c r="F45154" i="10"/>
  <c r="F45155" i="10"/>
  <c r="F45156" i="10"/>
  <c r="F45157" i="10"/>
  <c r="F45158" i="10"/>
  <c r="F45159" i="10"/>
  <c r="F45160" i="10"/>
  <c r="F45161" i="10"/>
  <c r="F45162" i="10"/>
  <c r="F45163" i="10"/>
  <c r="F45164" i="10"/>
  <c r="F45165" i="10"/>
  <c r="F45166" i="10"/>
  <c r="F45167" i="10"/>
  <c r="F45168" i="10"/>
  <c r="F45169" i="10"/>
  <c r="F45170" i="10"/>
  <c r="F45171" i="10"/>
  <c r="F45172" i="10"/>
  <c r="F45173" i="10"/>
  <c r="F45174" i="10"/>
  <c r="F45175" i="10"/>
  <c r="F45176" i="10"/>
  <c r="F45177" i="10"/>
  <c r="F45178" i="10"/>
  <c r="F45179" i="10"/>
  <c r="F45180" i="10"/>
  <c r="F45181" i="10"/>
  <c r="F45182" i="10"/>
  <c r="F45183" i="10"/>
  <c r="F45184" i="10"/>
  <c r="F45185" i="10"/>
  <c r="F45186" i="10"/>
  <c r="F45187" i="10"/>
  <c r="F45188" i="10"/>
  <c r="F45189" i="10"/>
  <c r="F45190" i="10"/>
  <c r="F45191" i="10"/>
  <c r="F45192" i="10"/>
  <c r="F45193" i="10"/>
  <c r="F45194" i="10"/>
  <c r="F45195" i="10"/>
  <c r="F45196" i="10"/>
  <c r="F45197" i="10"/>
  <c r="F45198" i="10"/>
  <c r="F45199" i="10"/>
  <c r="F45200" i="10"/>
  <c r="F45201" i="10"/>
  <c r="F45202" i="10"/>
  <c r="F45203" i="10"/>
  <c r="F45204" i="10"/>
  <c r="F45205" i="10"/>
  <c r="F45206" i="10"/>
  <c r="F45207" i="10"/>
  <c r="F45208" i="10"/>
  <c r="F45209" i="10"/>
  <c r="F45210" i="10"/>
  <c r="F45211" i="10"/>
  <c r="F45212" i="10"/>
  <c r="F45213" i="10"/>
  <c r="F45214" i="10"/>
  <c r="F45215" i="10"/>
  <c r="F45216" i="10"/>
  <c r="F45217" i="10"/>
  <c r="F45218" i="10"/>
  <c r="F45219" i="10"/>
  <c r="F45220" i="10"/>
  <c r="F45221" i="10"/>
  <c r="F45222" i="10"/>
  <c r="F45223" i="10"/>
  <c r="F45224" i="10"/>
  <c r="F45225" i="10"/>
  <c r="F45226" i="10"/>
  <c r="F45227" i="10"/>
  <c r="F45228" i="10"/>
  <c r="F45229" i="10"/>
  <c r="F45230" i="10"/>
  <c r="F45231" i="10"/>
  <c r="F45232" i="10"/>
  <c r="F45233" i="10"/>
  <c r="F45234" i="10"/>
  <c r="F45235" i="10"/>
  <c r="F45236" i="10"/>
  <c r="F45237" i="10"/>
  <c r="F45238" i="10"/>
  <c r="F45239" i="10"/>
  <c r="F45240" i="10"/>
  <c r="F45241" i="10"/>
  <c r="F45242" i="10"/>
  <c r="F45243" i="10"/>
  <c r="F45244" i="10"/>
  <c r="F45245" i="10"/>
  <c r="F45246" i="10"/>
  <c r="F45247" i="10"/>
  <c r="F45248" i="10"/>
  <c r="F45249" i="10"/>
  <c r="F45250" i="10"/>
  <c r="F45251" i="10"/>
  <c r="F45252" i="10"/>
  <c r="F45253" i="10"/>
  <c r="F45254" i="10"/>
  <c r="F45255" i="10"/>
  <c r="F45256" i="10"/>
  <c r="F45257" i="10"/>
  <c r="F45258" i="10"/>
  <c r="F45259" i="10"/>
  <c r="F45260" i="10"/>
  <c r="F45261" i="10"/>
  <c r="F45262" i="10"/>
  <c r="F45263" i="10"/>
  <c r="F45264" i="10"/>
  <c r="F45265" i="10"/>
  <c r="F45266" i="10"/>
  <c r="F45267" i="10"/>
  <c r="F45268" i="10"/>
  <c r="F45269" i="10"/>
  <c r="F45270" i="10"/>
  <c r="F45271" i="10"/>
  <c r="F45272" i="10"/>
  <c r="F45273" i="10"/>
  <c r="F45274" i="10"/>
  <c r="F45275" i="10"/>
  <c r="F45276" i="10"/>
  <c r="F45277" i="10"/>
  <c r="F45278" i="10"/>
  <c r="F45279" i="10"/>
  <c r="F45280" i="10"/>
  <c r="F45281" i="10"/>
  <c r="F45282" i="10"/>
  <c r="F45283" i="10"/>
  <c r="F45284" i="10"/>
  <c r="F45285" i="10"/>
  <c r="F45286" i="10"/>
  <c r="F45287" i="10"/>
  <c r="F45288" i="10"/>
  <c r="F45289" i="10"/>
  <c r="F45290" i="10"/>
  <c r="F45291" i="10"/>
  <c r="F45292" i="10"/>
  <c r="F45293" i="10"/>
  <c r="F45294" i="10"/>
  <c r="F45295" i="10"/>
  <c r="F45296" i="10"/>
  <c r="F45297" i="10"/>
  <c r="F45298" i="10"/>
  <c r="F45299" i="10"/>
  <c r="F45300" i="10"/>
  <c r="F45301" i="10"/>
  <c r="F45302" i="10"/>
  <c r="F45303" i="10"/>
  <c r="F45304" i="10"/>
  <c r="F45305" i="10"/>
  <c r="F45306" i="10"/>
  <c r="F45307" i="10"/>
  <c r="F45308" i="10"/>
  <c r="F45309" i="10"/>
  <c r="F45310" i="10"/>
  <c r="F45311" i="10"/>
  <c r="F45312" i="10"/>
  <c r="F45313" i="10"/>
  <c r="F45314" i="10"/>
  <c r="F45315" i="10"/>
  <c r="F45316" i="10"/>
  <c r="F45317" i="10"/>
  <c r="F45318" i="10"/>
  <c r="F45319" i="10"/>
  <c r="F45320" i="10"/>
  <c r="F45321" i="10"/>
  <c r="F45322" i="10"/>
  <c r="F45323" i="10"/>
  <c r="F45324" i="10"/>
  <c r="F45325" i="10"/>
  <c r="F45326" i="10"/>
  <c r="F45327" i="10"/>
  <c r="F45328" i="10"/>
  <c r="F45329" i="10"/>
  <c r="F45330" i="10"/>
  <c r="F45331" i="10"/>
  <c r="F45332" i="10"/>
  <c r="F45333" i="10"/>
  <c r="F45334" i="10"/>
  <c r="F45335" i="10"/>
  <c r="F45336" i="10"/>
  <c r="F45337" i="10"/>
  <c r="F45338" i="10"/>
  <c r="F45339" i="10"/>
  <c r="F45340" i="10"/>
  <c r="F45341" i="10"/>
  <c r="F45342" i="10"/>
  <c r="F45343" i="10"/>
  <c r="F45344" i="10"/>
  <c r="F45345" i="10"/>
  <c r="F45346" i="10"/>
  <c r="F45347" i="10"/>
  <c r="F45348" i="10"/>
  <c r="F45349" i="10"/>
  <c r="F45350" i="10"/>
  <c r="F45351" i="10"/>
  <c r="F45352" i="10"/>
  <c r="F45353" i="10"/>
  <c r="F45354" i="10"/>
  <c r="F45355" i="10"/>
  <c r="F45356" i="10"/>
  <c r="F45357" i="10"/>
  <c r="F45358" i="10"/>
  <c r="F45359" i="10"/>
  <c r="F45360" i="10"/>
  <c r="F45361" i="10"/>
  <c r="F45362" i="10"/>
  <c r="F45363" i="10"/>
  <c r="F45364" i="10"/>
  <c r="F45365" i="10"/>
  <c r="F45366" i="10"/>
  <c r="F45367" i="10"/>
  <c r="F45368" i="10"/>
  <c r="F45369" i="10"/>
  <c r="F45370" i="10"/>
  <c r="F45371" i="10"/>
  <c r="F45372" i="10"/>
  <c r="F45373" i="10"/>
  <c r="F45374" i="10"/>
  <c r="F45375" i="10"/>
  <c r="F45376" i="10"/>
  <c r="F45377" i="10"/>
  <c r="F45378" i="10"/>
  <c r="F45379" i="10"/>
  <c r="F45380" i="10"/>
  <c r="F45381" i="10"/>
  <c r="F45382" i="10"/>
  <c r="F45383" i="10"/>
  <c r="F45384" i="10"/>
  <c r="F45385" i="10"/>
  <c r="F45386" i="10"/>
  <c r="F45387" i="10"/>
  <c r="F45388" i="10"/>
  <c r="F45389" i="10"/>
  <c r="F45390" i="10"/>
  <c r="F45391" i="10"/>
  <c r="F45392" i="10"/>
  <c r="F45393" i="10"/>
  <c r="F45394" i="10"/>
  <c r="F45395" i="10"/>
  <c r="F45396" i="10"/>
  <c r="F45397" i="10"/>
  <c r="F45398" i="10"/>
  <c r="F45399" i="10"/>
  <c r="F45400" i="10"/>
  <c r="F45401" i="10"/>
  <c r="F45402" i="10"/>
  <c r="F45403" i="10"/>
  <c r="F45404" i="10"/>
  <c r="F45405" i="10"/>
  <c r="F45406" i="10"/>
  <c r="F45407" i="10"/>
  <c r="F45408" i="10"/>
  <c r="F45409" i="10"/>
  <c r="F45410" i="10"/>
  <c r="F45411" i="10"/>
  <c r="F45412" i="10"/>
  <c r="F45413" i="10"/>
  <c r="F45414" i="10"/>
  <c r="F45415" i="10"/>
  <c r="F45416" i="10"/>
  <c r="F45417" i="10"/>
  <c r="F45418" i="10"/>
  <c r="F45419" i="10"/>
  <c r="F45420" i="10"/>
  <c r="F45421" i="10"/>
  <c r="F45422" i="10"/>
  <c r="F45423" i="10"/>
  <c r="F45424" i="10"/>
  <c r="F45425" i="10"/>
  <c r="F45426" i="10"/>
  <c r="F45427" i="10"/>
  <c r="F45428" i="10"/>
  <c r="F45429" i="10"/>
  <c r="F45430" i="10"/>
  <c r="F45431" i="10"/>
  <c r="F45432" i="10"/>
  <c r="F45433" i="10"/>
  <c r="F45434" i="10"/>
  <c r="F45435" i="10"/>
  <c r="F45436" i="10"/>
  <c r="F45437" i="10"/>
  <c r="F45438" i="10"/>
  <c r="F45439" i="10"/>
  <c r="F45440" i="10"/>
  <c r="F45441" i="10"/>
  <c r="F45442" i="10"/>
  <c r="F45443" i="10"/>
  <c r="F45444" i="10"/>
  <c r="F45445" i="10"/>
  <c r="F45446" i="10"/>
  <c r="F45447" i="10"/>
  <c r="F45448" i="10"/>
  <c r="F45449" i="10"/>
  <c r="F45450" i="10"/>
  <c r="F45451" i="10"/>
  <c r="F45452" i="10"/>
  <c r="F45453" i="10"/>
  <c r="F45454" i="10"/>
  <c r="F45455" i="10"/>
  <c r="F45456" i="10"/>
  <c r="F45457" i="10"/>
  <c r="F45458" i="10"/>
  <c r="F45459" i="10"/>
  <c r="F45460" i="10"/>
  <c r="F45461" i="10"/>
  <c r="F45462" i="10"/>
  <c r="F45463" i="10"/>
  <c r="F45464" i="10"/>
  <c r="F45465" i="10"/>
  <c r="F45466" i="10"/>
  <c r="F45467" i="10"/>
  <c r="F45468" i="10"/>
  <c r="F45469" i="10"/>
  <c r="F45470" i="10"/>
  <c r="F45471" i="10"/>
  <c r="F45472" i="10"/>
  <c r="F45473" i="10"/>
  <c r="F45474" i="10"/>
  <c r="F45475" i="10"/>
  <c r="F45476" i="10"/>
  <c r="F45477" i="10"/>
  <c r="F45478" i="10"/>
  <c r="F45479" i="10"/>
  <c r="F45480" i="10"/>
  <c r="F45481" i="10"/>
  <c r="F45482" i="10"/>
  <c r="F45483" i="10"/>
  <c r="F45484" i="10"/>
  <c r="F45485" i="10"/>
  <c r="F45486" i="10"/>
  <c r="F45487" i="10"/>
  <c r="F45488" i="10"/>
  <c r="F45489" i="10"/>
  <c r="F45490" i="10"/>
  <c r="F45491" i="10"/>
  <c r="F45492" i="10"/>
  <c r="F45493" i="10"/>
  <c r="F45494" i="10"/>
  <c r="F45495" i="10"/>
  <c r="F45496" i="10"/>
  <c r="F45497" i="10"/>
  <c r="F45498" i="10"/>
  <c r="F45499" i="10"/>
  <c r="F45500" i="10"/>
  <c r="F45501" i="10"/>
  <c r="F45502" i="10"/>
  <c r="F45503" i="10"/>
  <c r="F45504" i="10"/>
  <c r="F45505" i="10"/>
  <c r="F45506" i="10"/>
  <c r="F45507" i="10"/>
  <c r="F45508" i="10"/>
  <c r="F45509" i="10"/>
  <c r="F45510" i="10"/>
  <c r="F45511" i="10"/>
  <c r="F45512" i="10"/>
  <c r="F45513" i="10"/>
  <c r="F45514" i="10"/>
  <c r="F45515" i="10"/>
  <c r="F45516" i="10"/>
  <c r="F45517" i="10"/>
  <c r="F45518" i="10"/>
  <c r="F45519" i="10"/>
  <c r="F45520" i="10"/>
  <c r="F45521" i="10"/>
  <c r="F45522" i="10"/>
  <c r="F45523" i="10"/>
  <c r="F45524" i="10"/>
  <c r="F45525" i="10"/>
  <c r="F45526" i="10"/>
  <c r="F45527" i="10"/>
  <c r="F45528" i="10"/>
  <c r="F45529" i="10"/>
  <c r="F45530" i="10"/>
  <c r="F45531" i="10"/>
  <c r="F45532" i="10"/>
  <c r="F45533" i="10"/>
  <c r="F45534" i="10"/>
  <c r="F45535" i="10"/>
  <c r="F45536" i="10"/>
  <c r="F45537" i="10"/>
  <c r="F45538" i="10"/>
  <c r="F45539" i="10"/>
  <c r="F45540" i="10"/>
  <c r="F45541" i="10"/>
  <c r="F45542" i="10"/>
  <c r="F45543" i="10"/>
  <c r="F45544" i="10"/>
  <c r="F45545" i="10"/>
  <c r="F45546" i="10"/>
  <c r="F45547" i="10"/>
  <c r="F45548" i="10"/>
  <c r="F45549" i="10"/>
  <c r="F45550" i="10"/>
  <c r="F45551" i="10"/>
  <c r="F45552" i="10"/>
  <c r="F45553" i="10"/>
  <c r="F45554" i="10"/>
  <c r="F45555" i="10"/>
  <c r="F45556" i="10"/>
  <c r="F45557" i="10"/>
  <c r="F45558" i="10"/>
  <c r="F45559" i="10"/>
  <c r="F45560" i="10"/>
  <c r="F45561" i="10"/>
  <c r="F45562" i="10"/>
  <c r="F45563" i="10"/>
  <c r="F45564" i="10"/>
  <c r="F45565" i="10"/>
  <c r="F45566" i="10"/>
  <c r="F45567" i="10"/>
  <c r="F45568" i="10"/>
  <c r="F45569" i="10"/>
  <c r="F45570" i="10"/>
  <c r="F45571" i="10"/>
  <c r="F45572" i="10"/>
  <c r="F45573" i="10"/>
  <c r="F45574" i="10"/>
  <c r="F45575" i="10"/>
  <c r="F45576" i="10"/>
  <c r="F45577" i="10"/>
  <c r="F45578" i="10"/>
  <c r="F45579" i="10"/>
  <c r="F45580" i="10"/>
  <c r="F45581" i="10"/>
  <c r="F45582" i="10"/>
  <c r="F45583" i="10"/>
  <c r="F45584" i="10"/>
  <c r="F45585" i="10"/>
  <c r="F45586" i="10"/>
  <c r="F45587" i="10"/>
  <c r="F45588" i="10"/>
  <c r="F45589" i="10"/>
  <c r="F45590" i="10"/>
  <c r="F45591" i="10"/>
  <c r="F45592" i="10"/>
  <c r="F45593" i="10"/>
  <c r="F45594" i="10"/>
  <c r="F45595" i="10"/>
  <c r="F45596" i="10"/>
  <c r="F45597" i="10"/>
  <c r="F45598" i="10"/>
  <c r="F45599" i="10"/>
  <c r="F45600" i="10"/>
  <c r="F45601" i="10"/>
  <c r="F45602" i="10"/>
  <c r="F45603" i="10"/>
  <c r="F45604" i="10"/>
  <c r="F45605" i="10"/>
  <c r="F45606" i="10"/>
  <c r="F45607" i="10"/>
  <c r="F45608" i="10"/>
  <c r="F45609" i="10"/>
  <c r="F45610" i="10"/>
  <c r="F45611" i="10"/>
  <c r="F45612" i="10"/>
  <c r="F45613" i="10"/>
  <c r="F45614" i="10"/>
  <c r="F45615" i="10"/>
  <c r="F45616" i="10"/>
  <c r="F45617" i="10"/>
  <c r="F45618" i="10"/>
  <c r="F45619" i="10"/>
  <c r="F45620" i="10"/>
  <c r="F45621" i="10"/>
  <c r="F45622" i="10"/>
  <c r="F45623" i="10"/>
  <c r="F45624" i="10"/>
  <c r="F45625" i="10"/>
  <c r="F45626" i="10"/>
  <c r="F45627" i="10"/>
  <c r="F45628" i="10"/>
  <c r="F45629" i="10"/>
  <c r="F45630" i="10"/>
  <c r="F45631" i="10"/>
  <c r="F45632" i="10"/>
  <c r="F45633" i="10"/>
  <c r="F45634" i="10"/>
  <c r="F45635" i="10"/>
  <c r="F45636" i="10"/>
  <c r="F45637" i="10"/>
  <c r="F45638" i="10"/>
  <c r="F45639" i="10"/>
  <c r="F45640" i="10"/>
  <c r="F45641" i="10"/>
  <c r="F45642" i="10"/>
  <c r="F45643" i="10"/>
  <c r="F45644" i="10"/>
  <c r="F45645" i="10"/>
  <c r="F45646" i="10"/>
  <c r="F45647" i="10"/>
  <c r="F45648" i="10"/>
  <c r="F45649" i="10"/>
  <c r="F45650" i="10"/>
  <c r="F45651" i="10"/>
  <c r="F45652" i="10"/>
  <c r="F45653" i="10"/>
  <c r="F45654" i="10"/>
  <c r="F45655" i="10"/>
  <c r="F45656" i="10"/>
  <c r="F45657" i="10"/>
  <c r="F45658" i="10"/>
  <c r="F45659" i="10"/>
  <c r="F45660" i="10"/>
  <c r="F45661" i="10"/>
  <c r="F45662" i="10"/>
  <c r="F45663" i="10"/>
  <c r="F45664" i="10"/>
  <c r="F45665" i="10"/>
  <c r="F45666" i="10"/>
  <c r="F45667" i="10"/>
  <c r="F45668" i="10"/>
  <c r="F45669" i="10"/>
  <c r="F45670" i="10"/>
  <c r="F45671" i="10"/>
  <c r="F45672" i="10"/>
  <c r="F45673" i="10"/>
  <c r="F45674" i="10"/>
  <c r="F45675" i="10"/>
  <c r="F45676" i="10"/>
  <c r="F45677" i="10"/>
  <c r="F45678" i="10"/>
  <c r="F45679" i="10"/>
  <c r="F45680" i="10"/>
  <c r="F45681" i="10"/>
  <c r="F45682" i="10"/>
  <c r="F45683" i="10"/>
  <c r="F45684" i="10"/>
  <c r="F45685" i="10"/>
  <c r="F45686" i="10"/>
  <c r="F45687" i="10"/>
  <c r="F45688" i="10"/>
  <c r="F45689" i="10"/>
  <c r="F45690" i="10"/>
  <c r="F45691" i="10"/>
  <c r="F45692" i="10"/>
  <c r="F45693" i="10"/>
  <c r="F45694" i="10"/>
  <c r="F45695" i="10"/>
  <c r="F45696" i="10"/>
  <c r="F45697" i="10"/>
  <c r="F45698" i="10"/>
  <c r="F45699" i="10"/>
  <c r="F45700" i="10"/>
  <c r="F45701" i="10"/>
  <c r="F45702" i="10"/>
  <c r="F45703" i="10"/>
  <c r="F45704" i="10"/>
  <c r="F45705" i="10"/>
  <c r="F45706" i="10"/>
  <c r="F45707" i="10"/>
  <c r="F45708" i="10"/>
  <c r="F45709" i="10"/>
  <c r="F45710" i="10"/>
  <c r="F45711" i="10"/>
  <c r="F45712" i="10"/>
  <c r="F45713" i="10"/>
  <c r="F45714" i="10"/>
  <c r="F45715" i="10"/>
  <c r="F45716" i="10"/>
  <c r="F45717" i="10"/>
  <c r="F45718" i="10"/>
  <c r="F45719" i="10"/>
  <c r="F45720" i="10"/>
  <c r="F45721" i="10"/>
  <c r="F45722" i="10"/>
  <c r="F45723" i="10"/>
  <c r="F45724" i="10"/>
  <c r="F45725" i="10"/>
  <c r="F45726" i="10"/>
  <c r="F45727" i="10"/>
  <c r="F45728" i="10"/>
  <c r="F45729" i="10"/>
  <c r="F45730" i="10"/>
  <c r="F45731" i="10"/>
  <c r="F45732" i="10"/>
  <c r="F45733" i="10"/>
  <c r="F45734" i="10"/>
  <c r="F45735" i="10"/>
  <c r="F45736" i="10"/>
  <c r="F45737" i="10"/>
  <c r="F45738" i="10"/>
  <c r="F45739" i="10"/>
  <c r="F45740" i="10"/>
  <c r="F45741" i="10"/>
  <c r="F45742" i="10"/>
  <c r="F45743" i="10"/>
  <c r="F45744" i="10"/>
  <c r="F45745" i="10"/>
  <c r="F45746" i="10"/>
  <c r="F45747" i="10"/>
  <c r="F45748" i="10"/>
  <c r="F45749" i="10"/>
  <c r="F45750" i="10"/>
  <c r="F45751" i="10"/>
  <c r="F45752" i="10"/>
  <c r="F45753" i="10"/>
  <c r="F45754" i="10"/>
  <c r="F45755" i="10"/>
  <c r="F45756" i="10"/>
  <c r="F45757" i="10"/>
  <c r="F45758" i="10"/>
  <c r="F45759" i="10"/>
  <c r="F45760" i="10"/>
  <c r="F45761" i="10"/>
  <c r="F45762" i="10"/>
  <c r="F45763" i="10"/>
  <c r="F45764" i="10"/>
  <c r="F45765" i="10"/>
  <c r="F45766" i="10"/>
  <c r="F45767" i="10"/>
  <c r="F45768" i="10"/>
  <c r="F45769" i="10"/>
  <c r="F45770" i="10"/>
  <c r="F45771" i="10"/>
  <c r="F45772" i="10"/>
  <c r="F45773" i="10"/>
  <c r="F45774" i="10"/>
  <c r="F45775" i="10"/>
  <c r="F45776" i="10"/>
  <c r="F45777" i="10"/>
  <c r="F45778" i="10"/>
  <c r="F45779" i="10"/>
  <c r="F45780" i="10"/>
  <c r="F45781" i="10"/>
  <c r="F45782" i="10"/>
  <c r="F45783" i="10"/>
  <c r="F45784" i="10"/>
  <c r="F45785" i="10"/>
  <c r="F45786" i="10"/>
  <c r="F45787" i="10"/>
  <c r="F45788" i="10"/>
  <c r="F45789" i="10"/>
  <c r="F45790" i="10"/>
  <c r="F45791" i="10"/>
  <c r="F45792" i="10"/>
  <c r="F45793" i="10"/>
  <c r="F45794" i="10"/>
  <c r="F45795" i="10"/>
  <c r="F45796" i="10"/>
  <c r="F45797" i="10"/>
  <c r="F45798" i="10"/>
  <c r="F45799" i="10"/>
  <c r="F45800" i="10"/>
  <c r="F45801" i="10"/>
  <c r="F45802" i="10"/>
  <c r="F45803" i="10"/>
  <c r="F45804" i="10"/>
  <c r="F45805" i="10"/>
  <c r="F45806" i="10"/>
  <c r="F45807" i="10"/>
  <c r="F45808" i="10"/>
  <c r="F45809" i="10"/>
  <c r="F45810" i="10"/>
  <c r="F45811" i="10"/>
  <c r="F45812" i="10"/>
  <c r="F45813" i="10"/>
  <c r="F45814" i="10"/>
  <c r="F45815" i="10"/>
  <c r="F45816" i="10"/>
  <c r="F45817" i="10"/>
  <c r="F45818" i="10"/>
  <c r="F45819" i="10"/>
  <c r="F45820" i="10"/>
  <c r="F45821" i="10"/>
  <c r="F45822" i="10"/>
  <c r="F45823" i="10"/>
  <c r="F45824" i="10"/>
  <c r="F45825" i="10"/>
  <c r="F45826" i="10"/>
  <c r="F45827" i="10"/>
  <c r="F45828" i="10"/>
  <c r="F45829" i="10"/>
  <c r="F45830" i="10"/>
  <c r="F45831" i="10"/>
  <c r="F45832" i="10"/>
  <c r="F45833" i="10"/>
  <c r="F45834" i="10"/>
  <c r="F45835" i="10"/>
  <c r="F45836" i="10"/>
  <c r="F45837" i="10"/>
  <c r="F45838" i="10"/>
  <c r="F45839" i="10"/>
  <c r="F45840" i="10"/>
  <c r="F45841" i="10"/>
  <c r="F45842" i="10"/>
  <c r="F45843" i="10"/>
  <c r="F45844" i="10"/>
  <c r="F45845" i="10"/>
  <c r="F45846" i="10"/>
  <c r="F45847" i="10"/>
  <c r="F45848" i="10"/>
  <c r="F45849" i="10"/>
  <c r="F45850" i="10"/>
  <c r="F45851" i="10"/>
  <c r="F45852" i="10"/>
  <c r="F45853" i="10"/>
  <c r="F45854" i="10"/>
  <c r="F45855" i="10"/>
  <c r="F45856" i="10"/>
  <c r="F45857" i="10"/>
  <c r="F45858" i="10"/>
  <c r="F45859" i="10"/>
  <c r="F45860" i="10"/>
  <c r="F45861" i="10"/>
  <c r="F45862" i="10"/>
  <c r="F45863" i="10"/>
  <c r="F45864" i="10"/>
  <c r="F45865" i="10"/>
  <c r="F45866" i="10"/>
  <c r="F45867" i="10"/>
  <c r="F45868" i="10"/>
  <c r="F45869" i="10"/>
  <c r="F45870" i="10"/>
  <c r="F45871" i="10"/>
  <c r="F45872" i="10"/>
  <c r="F45873" i="10"/>
  <c r="F45874" i="10"/>
  <c r="F45875" i="10"/>
  <c r="F45876" i="10"/>
  <c r="F45877" i="10"/>
  <c r="F45878" i="10"/>
  <c r="F45879" i="10"/>
  <c r="F45880" i="10"/>
  <c r="F45881" i="10"/>
  <c r="F45882" i="10"/>
  <c r="F45883" i="10"/>
  <c r="F45884" i="10"/>
  <c r="F45885" i="10"/>
  <c r="F45886" i="10"/>
  <c r="F45887" i="10"/>
  <c r="F45888" i="10"/>
  <c r="F45889" i="10"/>
  <c r="F45890" i="10"/>
  <c r="F45891" i="10"/>
  <c r="F45892" i="10"/>
  <c r="F45893" i="10"/>
  <c r="F45894" i="10"/>
  <c r="F45895" i="10"/>
  <c r="F45896" i="10"/>
  <c r="F45897" i="10"/>
  <c r="F45898" i="10"/>
  <c r="F45899" i="10"/>
  <c r="F45900" i="10"/>
  <c r="F45901" i="10"/>
  <c r="F45902" i="10"/>
  <c r="F45903" i="10"/>
  <c r="F45904" i="10"/>
  <c r="F45905" i="10"/>
  <c r="F45906" i="10"/>
  <c r="F45907" i="10"/>
  <c r="F45908" i="10"/>
  <c r="F45909" i="10"/>
  <c r="F45910" i="10"/>
  <c r="F45911" i="10"/>
  <c r="F45912" i="10"/>
  <c r="F45913" i="10"/>
  <c r="F45914" i="10"/>
  <c r="F45915" i="10"/>
  <c r="F45916" i="10"/>
  <c r="F45917" i="10"/>
  <c r="F45918" i="10"/>
  <c r="F45919" i="10"/>
  <c r="F45920" i="10"/>
  <c r="F45921" i="10"/>
  <c r="F45922" i="10"/>
  <c r="F45923" i="10"/>
  <c r="F45924" i="10"/>
  <c r="F45925" i="10"/>
  <c r="F45926" i="10"/>
  <c r="F45927" i="10"/>
  <c r="F45928" i="10"/>
  <c r="F45929" i="10"/>
  <c r="F45930" i="10"/>
  <c r="F45931" i="10"/>
  <c r="F45932" i="10"/>
  <c r="F45933" i="10"/>
  <c r="F45934" i="10"/>
  <c r="F45935" i="10"/>
  <c r="F45936" i="10"/>
  <c r="F45937" i="10"/>
  <c r="F45938" i="10"/>
  <c r="F45939" i="10"/>
  <c r="F45940" i="10"/>
  <c r="F45941" i="10"/>
  <c r="F45942" i="10"/>
  <c r="F45943" i="10"/>
  <c r="F45944" i="10"/>
  <c r="F45945" i="10"/>
  <c r="F45946" i="10"/>
  <c r="F45947" i="10"/>
  <c r="F45948" i="10"/>
  <c r="F45949" i="10"/>
  <c r="F45950" i="10"/>
  <c r="F45951" i="10"/>
  <c r="F45952" i="10"/>
  <c r="F45953" i="10"/>
  <c r="F45954" i="10"/>
  <c r="F45955" i="10"/>
  <c r="F45956" i="10"/>
  <c r="F45957" i="10"/>
  <c r="F45958" i="10"/>
  <c r="F45959" i="10"/>
  <c r="F45960" i="10"/>
  <c r="F45961" i="10"/>
  <c r="F45962" i="10"/>
  <c r="F45963" i="10"/>
  <c r="F45964" i="10"/>
  <c r="F45965" i="10"/>
  <c r="F45966" i="10"/>
  <c r="F45967" i="10"/>
  <c r="F45968" i="10"/>
  <c r="F45969" i="10"/>
  <c r="F45970" i="10"/>
  <c r="F45971" i="10"/>
  <c r="F45972" i="10"/>
  <c r="F45973" i="10"/>
  <c r="F45974" i="10"/>
  <c r="F45975" i="10"/>
  <c r="F45976" i="10"/>
  <c r="F45977" i="10"/>
  <c r="F45978" i="10"/>
  <c r="F45979" i="10"/>
  <c r="F45980" i="10"/>
  <c r="F45981" i="10"/>
  <c r="F45982" i="10"/>
  <c r="F45983" i="10"/>
  <c r="F45984" i="10"/>
  <c r="F45985" i="10"/>
  <c r="F45986" i="10"/>
  <c r="F45987" i="10"/>
  <c r="F45988" i="10"/>
  <c r="F45989" i="10"/>
  <c r="F45990" i="10"/>
  <c r="F45991" i="10"/>
  <c r="F45992" i="10"/>
  <c r="F45993" i="10"/>
  <c r="F45994" i="10"/>
  <c r="F45995" i="10"/>
  <c r="F45996" i="10"/>
  <c r="F45997" i="10"/>
  <c r="F45998" i="10"/>
  <c r="F45999" i="10"/>
  <c r="F46000" i="10"/>
  <c r="F46001" i="10"/>
  <c r="F46002" i="10"/>
  <c r="F46003" i="10"/>
  <c r="F46004" i="10"/>
  <c r="F46005" i="10"/>
  <c r="F46006" i="10"/>
  <c r="F46007" i="10"/>
  <c r="F46008" i="10"/>
  <c r="F46009" i="10"/>
  <c r="F46010" i="10"/>
  <c r="F46011" i="10"/>
  <c r="F46012" i="10"/>
  <c r="F46013" i="10"/>
  <c r="F46014" i="10"/>
  <c r="F46015" i="10"/>
  <c r="F46016" i="10"/>
  <c r="F46017" i="10"/>
  <c r="F46018" i="10"/>
  <c r="F46019" i="10"/>
  <c r="F46020" i="10"/>
  <c r="F46021" i="10"/>
  <c r="F46022" i="10"/>
  <c r="F46023" i="10"/>
  <c r="F46024" i="10"/>
  <c r="F46025" i="10"/>
  <c r="F46026" i="10"/>
  <c r="F46027" i="10"/>
  <c r="F46028" i="10"/>
  <c r="F46029" i="10"/>
  <c r="F46030" i="10"/>
  <c r="F46031" i="10"/>
  <c r="F46032" i="10"/>
  <c r="F46033" i="10"/>
  <c r="F46034" i="10"/>
  <c r="F46035" i="10"/>
  <c r="F46036" i="10"/>
  <c r="F46037" i="10"/>
  <c r="F46038" i="10"/>
  <c r="F46039" i="10"/>
  <c r="F46040" i="10"/>
  <c r="F46041" i="10"/>
  <c r="F46042" i="10"/>
  <c r="F46043" i="10"/>
  <c r="F46044" i="10"/>
  <c r="F46045" i="10"/>
  <c r="F46046" i="10"/>
  <c r="F46047" i="10"/>
  <c r="F46048" i="10"/>
  <c r="F46049" i="10"/>
  <c r="F46050" i="10"/>
  <c r="F46051" i="10"/>
  <c r="F46052" i="10"/>
  <c r="F46053" i="10"/>
  <c r="F46054" i="10"/>
  <c r="F46055" i="10"/>
  <c r="F46056" i="10"/>
  <c r="F46057" i="10"/>
  <c r="F46058" i="10"/>
  <c r="F46059" i="10"/>
  <c r="F46060" i="10"/>
  <c r="F46061" i="10"/>
  <c r="F46062" i="10"/>
  <c r="F46063" i="10"/>
  <c r="F46064" i="10"/>
  <c r="F46065" i="10"/>
  <c r="F46066" i="10"/>
  <c r="F46067" i="10"/>
  <c r="F46068" i="10"/>
  <c r="F46069" i="10"/>
  <c r="F46070" i="10"/>
  <c r="F46071" i="10"/>
  <c r="F46072" i="10"/>
  <c r="F46073" i="10"/>
  <c r="F46074" i="10"/>
  <c r="F46075" i="10"/>
  <c r="F46076" i="10"/>
  <c r="F46077" i="10"/>
  <c r="F46078" i="10"/>
  <c r="F46079" i="10"/>
  <c r="F46080" i="10"/>
  <c r="F46081" i="10"/>
  <c r="F46082" i="10"/>
  <c r="F46083" i="10"/>
  <c r="F46084" i="10"/>
  <c r="F46085" i="10"/>
  <c r="F46086" i="10"/>
  <c r="F46087" i="10"/>
  <c r="F46088" i="10"/>
  <c r="F46089" i="10"/>
  <c r="F46090" i="10"/>
  <c r="F46091" i="10"/>
  <c r="F46092" i="10"/>
  <c r="F46093" i="10"/>
  <c r="F46094" i="10"/>
  <c r="F46095" i="10"/>
  <c r="F46096" i="10"/>
  <c r="F46097" i="10"/>
  <c r="F46098" i="10"/>
  <c r="F46099" i="10"/>
  <c r="F46100" i="10"/>
  <c r="F46101" i="10"/>
  <c r="F46102" i="10"/>
  <c r="F46103" i="10"/>
  <c r="F46104" i="10"/>
  <c r="F46105" i="10"/>
  <c r="F46106" i="10"/>
  <c r="F46107" i="10"/>
  <c r="F46108" i="10"/>
  <c r="F46109" i="10"/>
  <c r="F46110" i="10"/>
  <c r="F46111" i="10"/>
  <c r="F46112" i="10"/>
  <c r="F46113" i="10"/>
  <c r="F46114" i="10"/>
  <c r="F46115" i="10"/>
  <c r="F46116" i="10"/>
  <c r="F46117" i="10"/>
  <c r="F46118" i="10"/>
  <c r="F46119" i="10"/>
  <c r="F46120" i="10"/>
  <c r="F46121" i="10"/>
  <c r="F46122" i="10"/>
  <c r="F46123" i="10"/>
  <c r="F46124" i="10"/>
  <c r="F46125" i="10"/>
  <c r="F46126" i="10"/>
  <c r="F46127" i="10"/>
  <c r="F46128" i="10"/>
  <c r="F46129" i="10"/>
  <c r="F46130" i="10"/>
  <c r="F46131" i="10"/>
  <c r="F46132" i="10"/>
  <c r="F46133" i="10"/>
  <c r="F46134" i="10"/>
  <c r="F46135" i="10"/>
  <c r="F46136" i="10"/>
  <c r="F46137" i="10"/>
  <c r="F46138" i="10"/>
  <c r="F46139" i="10"/>
  <c r="F46140" i="10"/>
  <c r="F46141" i="10"/>
  <c r="F46142" i="10"/>
  <c r="F46143" i="10"/>
  <c r="F46144" i="10"/>
  <c r="F46145" i="10"/>
  <c r="F46146" i="10"/>
  <c r="F46147" i="10"/>
  <c r="F46148" i="10"/>
  <c r="F46149" i="10"/>
  <c r="F46150" i="10"/>
  <c r="F46151" i="10"/>
  <c r="F46152" i="10"/>
  <c r="F46153" i="10"/>
  <c r="F46154" i="10"/>
  <c r="F46155" i="10"/>
  <c r="F46156" i="10"/>
  <c r="F46157" i="10"/>
  <c r="F46158" i="10"/>
  <c r="F46159" i="10"/>
  <c r="F46160" i="10"/>
  <c r="F46161" i="10"/>
  <c r="F46162" i="10"/>
  <c r="F46163" i="10"/>
  <c r="F46164" i="10"/>
  <c r="F46165" i="10"/>
  <c r="F46166" i="10"/>
  <c r="F46167" i="10"/>
  <c r="F46168" i="10"/>
  <c r="F46169" i="10"/>
  <c r="F46170" i="10"/>
  <c r="F46171" i="10"/>
  <c r="F46172" i="10"/>
  <c r="F46173" i="10"/>
  <c r="F46174" i="10"/>
  <c r="F46175" i="10"/>
  <c r="F46176" i="10"/>
  <c r="F46177" i="10"/>
  <c r="F46178" i="10"/>
  <c r="F46179" i="10"/>
  <c r="F46180" i="10"/>
  <c r="F46181" i="10"/>
  <c r="F46182" i="10"/>
  <c r="F46183" i="10"/>
  <c r="F46184" i="10"/>
  <c r="F46185" i="10"/>
  <c r="F46186" i="10"/>
  <c r="F46187" i="10"/>
  <c r="F46188" i="10"/>
  <c r="F46189" i="10"/>
  <c r="F46190" i="10"/>
  <c r="F46191" i="10"/>
  <c r="F46192" i="10"/>
  <c r="F46193" i="10"/>
  <c r="F46194" i="10"/>
  <c r="F46195" i="10"/>
  <c r="F46196" i="10"/>
  <c r="F46197" i="10"/>
  <c r="F46198" i="10"/>
  <c r="F46199" i="10"/>
  <c r="F46200" i="10"/>
  <c r="F46201" i="10"/>
  <c r="F46202" i="10"/>
  <c r="F46203" i="10"/>
  <c r="F46204" i="10"/>
  <c r="F46205" i="10"/>
  <c r="F46206" i="10"/>
  <c r="F46207" i="10"/>
  <c r="F46208" i="10"/>
  <c r="F46209" i="10"/>
  <c r="F46210" i="10"/>
  <c r="F46211" i="10"/>
  <c r="F46212" i="10"/>
  <c r="F46213" i="10"/>
  <c r="F46214" i="10"/>
  <c r="F46215" i="10"/>
  <c r="F46216" i="10"/>
  <c r="F46217" i="10"/>
  <c r="F46218" i="10"/>
  <c r="F46219" i="10"/>
  <c r="F46220" i="10"/>
  <c r="F46221" i="10"/>
  <c r="F46222" i="10"/>
  <c r="F46223" i="10"/>
  <c r="F46224" i="10"/>
  <c r="F46225" i="10"/>
  <c r="F46226" i="10"/>
  <c r="F46227" i="10"/>
  <c r="F46228" i="10"/>
  <c r="F46229" i="10"/>
  <c r="F46230" i="10"/>
  <c r="F46231" i="10"/>
  <c r="F46232" i="10"/>
  <c r="F46233" i="10"/>
  <c r="F46234" i="10"/>
  <c r="F46235" i="10"/>
  <c r="F46236" i="10"/>
  <c r="F46237" i="10"/>
  <c r="F46238" i="10"/>
  <c r="F46239" i="10"/>
  <c r="F46240" i="10"/>
  <c r="F46241" i="10"/>
  <c r="F46242" i="10"/>
  <c r="F46243" i="10"/>
  <c r="F46244" i="10"/>
  <c r="F46245" i="10"/>
  <c r="F46246" i="10"/>
  <c r="F46247" i="10"/>
  <c r="F46248" i="10"/>
  <c r="F46249" i="10"/>
  <c r="F46250" i="10"/>
  <c r="F46251" i="10"/>
  <c r="F46252" i="10"/>
  <c r="F46253" i="10"/>
  <c r="F46254" i="10"/>
  <c r="F46255" i="10"/>
  <c r="F46256" i="10"/>
  <c r="F46257" i="10"/>
  <c r="F46258" i="10"/>
  <c r="F46259" i="10"/>
  <c r="F46260" i="10"/>
  <c r="F46261" i="10"/>
  <c r="F46262" i="10"/>
  <c r="F46263" i="10"/>
  <c r="F46264" i="10"/>
  <c r="F46265" i="10"/>
  <c r="F46266" i="10"/>
  <c r="F46267" i="10"/>
  <c r="F46268" i="10"/>
  <c r="F46269" i="10"/>
  <c r="F46270" i="10"/>
  <c r="F46271" i="10"/>
  <c r="F46272" i="10"/>
  <c r="F46273" i="10"/>
  <c r="F46274" i="10"/>
  <c r="F46275" i="10"/>
  <c r="F46276" i="10"/>
  <c r="F46277" i="10"/>
  <c r="F46278" i="10"/>
  <c r="F46279" i="10"/>
  <c r="F46280" i="10"/>
  <c r="F46281" i="10"/>
  <c r="F46282" i="10"/>
  <c r="F46283" i="10"/>
  <c r="F46284" i="10"/>
  <c r="F46285" i="10"/>
  <c r="F46286" i="10"/>
  <c r="F46287" i="10"/>
  <c r="F46288" i="10"/>
  <c r="F46289" i="10"/>
  <c r="F46290" i="10"/>
  <c r="F46291" i="10"/>
  <c r="F46292" i="10"/>
  <c r="F46293" i="10"/>
  <c r="F46294" i="10"/>
  <c r="F46295" i="10"/>
  <c r="F46296" i="10"/>
  <c r="F46297" i="10"/>
  <c r="F46298" i="10"/>
  <c r="F46299" i="10"/>
  <c r="F46300" i="10"/>
  <c r="F46301" i="10"/>
  <c r="F46302" i="10"/>
  <c r="F46303" i="10"/>
  <c r="F46304" i="10"/>
  <c r="F46305" i="10"/>
  <c r="F46306" i="10"/>
  <c r="F46307" i="10"/>
  <c r="F46308" i="10"/>
  <c r="F46309" i="10"/>
  <c r="F46310" i="10"/>
  <c r="F46311" i="10"/>
  <c r="F46312" i="10"/>
  <c r="F46313" i="10"/>
  <c r="F46314" i="10"/>
  <c r="F46315" i="10"/>
  <c r="F46316" i="10"/>
  <c r="F46317" i="10"/>
  <c r="F46318" i="10"/>
  <c r="F46319" i="10"/>
  <c r="F46320" i="10"/>
  <c r="F46321" i="10"/>
  <c r="F46322" i="10"/>
  <c r="F46323" i="10"/>
  <c r="F46324" i="10"/>
  <c r="F46325" i="10"/>
  <c r="F46326" i="10"/>
  <c r="F46327" i="10"/>
  <c r="F46328" i="10"/>
  <c r="F46329" i="10"/>
  <c r="F46330" i="10"/>
  <c r="F46331" i="10"/>
  <c r="F46332" i="10"/>
  <c r="F46333" i="10"/>
  <c r="F46334" i="10"/>
  <c r="F46335" i="10"/>
  <c r="F46336" i="10"/>
  <c r="F46337" i="10"/>
  <c r="F46338" i="10"/>
  <c r="F46339" i="10"/>
  <c r="F46340" i="10"/>
  <c r="F46341" i="10"/>
  <c r="F46342" i="10"/>
  <c r="F46343" i="10"/>
  <c r="F46344" i="10"/>
  <c r="F46345" i="10"/>
  <c r="F46346" i="10"/>
  <c r="F46347" i="10"/>
  <c r="F46348" i="10"/>
  <c r="F46349" i="10"/>
  <c r="F46350" i="10"/>
  <c r="F46351" i="10"/>
  <c r="F46352" i="10"/>
  <c r="F46353" i="10"/>
  <c r="F46354" i="10"/>
  <c r="F46355" i="10"/>
  <c r="F46356" i="10"/>
  <c r="F46357" i="10"/>
  <c r="F46358" i="10"/>
  <c r="F46359" i="10"/>
  <c r="F46360" i="10"/>
  <c r="F46361" i="10"/>
  <c r="F46362" i="10"/>
  <c r="F46363" i="10"/>
  <c r="F46364" i="10"/>
  <c r="F46365" i="10"/>
  <c r="F46366" i="10"/>
  <c r="F46367" i="10"/>
  <c r="F46368" i="10"/>
  <c r="F46369" i="10"/>
  <c r="F46370" i="10"/>
  <c r="F46371" i="10"/>
  <c r="F46372" i="10"/>
  <c r="F46373" i="10"/>
  <c r="F46374" i="10"/>
  <c r="F46375" i="10"/>
  <c r="F46376" i="10"/>
  <c r="F46377" i="10"/>
  <c r="F46378" i="10"/>
  <c r="F46379" i="10"/>
  <c r="F46380" i="10"/>
  <c r="F46381" i="10"/>
  <c r="F46382" i="10"/>
  <c r="F46383" i="10"/>
  <c r="F46384" i="10"/>
  <c r="F46385" i="10"/>
  <c r="F46386" i="10"/>
  <c r="F46387" i="10"/>
  <c r="F46388" i="10"/>
  <c r="F46389" i="10"/>
  <c r="F46390" i="10"/>
  <c r="F46391" i="10"/>
  <c r="F46392" i="10"/>
  <c r="F46393" i="10"/>
  <c r="F46394" i="10"/>
  <c r="F46395" i="10"/>
  <c r="F46396" i="10"/>
  <c r="F46397" i="10"/>
  <c r="F46398" i="10"/>
  <c r="F46399" i="10"/>
  <c r="F46400" i="10"/>
  <c r="F46401" i="10"/>
  <c r="F46402" i="10"/>
  <c r="F46403" i="10"/>
  <c r="F46404" i="10"/>
  <c r="F46405" i="10"/>
  <c r="F46406" i="10"/>
  <c r="F46407" i="10"/>
  <c r="F46408" i="10"/>
  <c r="F46409" i="10"/>
  <c r="F46410" i="10"/>
  <c r="F46411" i="10"/>
  <c r="F46412" i="10"/>
  <c r="F46413" i="10"/>
  <c r="F46414" i="10"/>
  <c r="F46415" i="10"/>
  <c r="F46416" i="10"/>
  <c r="F46417" i="10"/>
  <c r="F46418" i="10"/>
  <c r="F46419" i="10"/>
  <c r="F46420" i="10"/>
  <c r="F46421" i="10"/>
  <c r="F46422" i="10"/>
  <c r="F46423" i="10"/>
  <c r="F46424" i="10"/>
  <c r="F46425" i="10"/>
  <c r="F46426" i="10"/>
  <c r="F46427" i="10"/>
  <c r="F46428" i="10"/>
  <c r="F46429" i="10"/>
  <c r="F46430" i="10"/>
  <c r="F46431" i="10"/>
  <c r="F46432" i="10"/>
  <c r="F46433" i="10"/>
  <c r="F46434" i="10"/>
  <c r="F46435" i="10"/>
  <c r="F46436" i="10"/>
  <c r="F46437" i="10"/>
  <c r="F46438" i="10"/>
  <c r="F46439" i="10"/>
  <c r="F46440" i="10"/>
  <c r="F46441" i="10"/>
  <c r="F46442" i="10"/>
  <c r="F46443" i="10"/>
  <c r="F46444" i="10"/>
  <c r="F46445" i="10"/>
  <c r="F46446" i="10"/>
  <c r="F46447" i="10"/>
  <c r="F46448" i="10"/>
  <c r="F46449" i="10"/>
  <c r="F46450" i="10"/>
  <c r="F46451" i="10"/>
  <c r="F46452" i="10"/>
  <c r="F46453" i="10"/>
  <c r="F46454" i="10"/>
  <c r="F46455" i="10"/>
  <c r="F46456" i="10"/>
  <c r="F46457" i="10"/>
  <c r="F46458" i="10"/>
  <c r="F46459" i="10"/>
  <c r="F46460" i="10"/>
  <c r="F46461" i="10"/>
  <c r="F46462" i="10"/>
  <c r="F46463" i="10"/>
  <c r="F46464" i="10"/>
  <c r="F46465" i="10"/>
  <c r="F46466" i="10"/>
  <c r="F46467" i="10"/>
  <c r="F46468" i="10"/>
  <c r="F46469" i="10"/>
  <c r="F46470" i="10"/>
  <c r="F46471" i="10"/>
  <c r="F46472" i="10"/>
  <c r="F46473" i="10"/>
  <c r="F46474" i="10"/>
  <c r="F46475" i="10"/>
  <c r="F46476" i="10"/>
  <c r="F46477" i="10"/>
  <c r="F46478" i="10"/>
  <c r="F46479" i="10"/>
  <c r="F46480" i="10"/>
  <c r="F46481" i="10"/>
  <c r="F46482" i="10"/>
  <c r="F46483" i="10"/>
  <c r="F46484" i="10"/>
  <c r="F46485" i="10"/>
  <c r="F46486" i="10"/>
  <c r="F46487" i="10"/>
  <c r="F46488" i="10"/>
  <c r="F46489" i="10"/>
  <c r="F46490" i="10"/>
  <c r="F46491" i="10"/>
  <c r="F46492" i="10"/>
  <c r="F46493" i="10"/>
  <c r="F46494" i="10"/>
  <c r="F46495" i="10"/>
  <c r="F46496" i="10"/>
  <c r="F46497" i="10"/>
  <c r="F46498" i="10"/>
  <c r="F46499" i="10"/>
  <c r="F46500" i="10"/>
  <c r="F46501" i="10"/>
  <c r="F46502" i="10"/>
  <c r="F46503" i="10"/>
  <c r="F46504" i="10"/>
  <c r="F46505" i="10"/>
  <c r="F46506" i="10"/>
  <c r="F46507" i="10"/>
  <c r="F46508" i="10"/>
  <c r="F46509" i="10"/>
  <c r="F46510" i="10"/>
  <c r="F46511" i="10"/>
  <c r="F46512" i="10"/>
  <c r="F46513" i="10"/>
  <c r="F46514" i="10"/>
  <c r="F46515" i="10"/>
  <c r="F46516" i="10"/>
  <c r="F46517" i="10"/>
  <c r="F46518" i="10"/>
  <c r="F46519" i="10"/>
  <c r="F46520" i="10"/>
  <c r="F46521" i="10"/>
  <c r="F46522" i="10"/>
  <c r="F46523" i="10"/>
  <c r="F46524" i="10"/>
  <c r="F46525" i="10"/>
  <c r="F46526" i="10"/>
  <c r="F46527" i="10"/>
  <c r="F46528" i="10"/>
  <c r="F46529" i="10"/>
  <c r="F46530" i="10"/>
  <c r="F46531" i="10"/>
  <c r="F46532" i="10"/>
  <c r="F46533" i="10"/>
  <c r="F46534" i="10"/>
  <c r="F46535" i="10"/>
  <c r="F46536" i="10"/>
  <c r="F46537" i="10"/>
  <c r="F46538" i="10"/>
  <c r="F46539" i="10"/>
  <c r="F46540" i="10"/>
  <c r="F46541" i="10"/>
  <c r="F46542" i="10"/>
  <c r="F46543" i="10"/>
  <c r="F46544" i="10"/>
  <c r="F46545" i="10"/>
  <c r="F46546" i="10"/>
  <c r="F46547" i="10"/>
  <c r="F46548" i="10"/>
  <c r="F46549" i="10"/>
  <c r="F46550" i="10"/>
  <c r="F46551" i="10"/>
  <c r="F46552" i="10"/>
  <c r="F46553" i="10"/>
  <c r="F46554" i="10"/>
  <c r="F46555" i="10"/>
  <c r="F46556" i="10"/>
  <c r="F46557" i="10"/>
  <c r="F46558" i="10"/>
  <c r="F46559" i="10"/>
  <c r="F46560" i="10"/>
  <c r="F46561" i="10"/>
  <c r="F46562" i="10"/>
  <c r="F46563" i="10"/>
  <c r="F46564" i="10"/>
  <c r="F46565" i="10"/>
  <c r="F46566" i="10"/>
  <c r="F46567" i="10"/>
  <c r="F46568" i="10"/>
  <c r="F46569" i="10"/>
  <c r="F46570" i="10"/>
  <c r="F46571" i="10"/>
  <c r="F46572" i="10"/>
  <c r="F46573" i="10"/>
  <c r="F46574" i="10"/>
  <c r="F46575" i="10"/>
  <c r="F46576" i="10"/>
  <c r="F46577" i="10"/>
  <c r="F46578" i="10"/>
  <c r="F46579" i="10"/>
  <c r="F46580" i="10"/>
  <c r="F46581" i="10"/>
  <c r="F46582" i="10"/>
  <c r="F46583" i="10"/>
  <c r="F46584" i="10"/>
  <c r="F46585" i="10"/>
  <c r="F46586" i="10"/>
  <c r="F46587" i="10"/>
  <c r="F46588" i="10"/>
  <c r="F46589" i="10"/>
  <c r="F46590" i="10"/>
  <c r="F46591" i="10"/>
  <c r="F46592" i="10"/>
  <c r="F46593" i="10"/>
  <c r="F46594" i="10"/>
  <c r="F46595" i="10"/>
  <c r="F46596" i="10"/>
  <c r="F46597" i="10"/>
  <c r="F46598" i="10"/>
  <c r="F46599" i="10"/>
  <c r="F46600" i="10"/>
  <c r="F46601" i="10"/>
  <c r="F46602" i="10"/>
  <c r="F46603" i="10"/>
  <c r="F46604" i="10"/>
  <c r="F46605" i="10"/>
  <c r="F46606" i="10"/>
  <c r="F46607" i="10"/>
  <c r="F46608" i="10"/>
  <c r="F46609" i="10"/>
  <c r="F46610" i="10"/>
  <c r="F46611" i="10"/>
  <c r="F46612" i="10"/>
  <c r="F46613" i="10"/>
  <c r="F46614" i="10"/>
  <c r="F46615" i="10"/>
  <c r="F46616" i="10"/>
  <c r="F46617" i="10"/>
  <c r="F46618" i="10"/>
  <c r="F46619" i="10"/>
  <c r="F46620" i="10"/>
  <c r="F46621" i="10"/>
  <c r="F46622" i="10"/>
  <c r="F46623" i="10"/>
  <c r="F46624" i="10"/>
  <c r="F46625" i="10"/>
  <c r="F46626" i="10"/>
  <c r="F46627" i="10"/>
  <c r="F46628" i="10"/>
  <c r="F46629" i="10"/>
  <c r="F46630" i="10"/>
  <c r="F46631" i="10"/>
  <c r="F46632" i="10"/>
  <c r="F46633" i="10"/>
  <c r="F46634" i="10"/>
  <c r="F46635" i="10"/>
  <c r="F46636" i="10"/>
  <c r="F46637" i="10"/>
  <c r="F46638" i="10"/>
  <c r="F46639" i="10"/>
  <c r="F46640" i="10"/>
  <c r="F46641" i="10"/>
  <c r="F46642" i="10"/>
  <c r="F46643" i="10"/>
  <c r="F46644" i="10"/>
  <c r="F46645" i="10"/>
  <c r="F46646" i="10"/>
  <c r="F46647" i="10"/>
  <c r="F46648" i="10"/>
  <c r="F46649" i="10"/>
  <c r="F46650" i="10"/>
  <c r="F46651" i="10"/>
  <c r="F46652" i="10"/>
  <c r="F46653" i="10"/>
  <c r="F46654" i="10"/>
  <c r="F46655" i="10"/>
  <c r="F46656" i="10"/>
  <c r="F46657" i="10"/>
  <c r="F46658" i="10"/>
  <c r="F46659" i="10"/>
  <c r="F46660" i="10"/>
  <c r="F46661" i="10"/>
  <c r="F46662" i="10"/>
  <c r="F46663" i="10"/>
  <c r="F46664" i="10"/>
  <c r="F46665" i="10"/>
  <c r="F46666" i="10"/>
  <c r="F46667" i="10"/>
  <c r="F46668" i="10"/>
  <c r="F46669" i="10"/>
  <c r="F46670" i="10"/>
  <c r="F46671" i="10"/>
  <c r="F46672" i="10"/>
  <c r="F46673" i="10"/>
  <c r="F46674" i="10"/>
  <c r="F46675" i="10"/>
  <c r="F46676" i="10"/>
  <c r="F46677" i="10"/>
  <c r="F46678" i="10"/>
  <c r="F46679" i="10"/>
  <c r="F46680" i="10"/>
  <c r="F46681" i="10"/>
  <c r="F46682" i="10"/>
  <c r="F46683" i="10"/>
  <c r="F46684" i="10"/>
  <c r="F46685" i="10"/>
  <c r="F46686" i="10"/>
  <c r="F46687" i="10"/>
  <c r="F46688" i="10"/>
  <c r="F46689" i="10"/>
  <c r="F46690" i="10"/>
  <c r="F46691" i="10"/>
  <c r="F46692" i="10"/>
  <c r="F46693" i="10"/>
  <c r="F46694" i="10"/>
  <c r="F46695" i="10"/>
  <c r="F46696" i="10"/>
  <c r="F46697" i="10"/>
  <c r="F46698" i="10"/>
  <c r="F46699" i="10"/>
  <c r="F46700" i="10"/>
  <c r="F46701" i="10"/>
  <c r="F46702" i="10"/>
  <c r="F46703" i="10"/>
  <c r="F46704" i="10"/>
  <c r="F46705" i="10"/>
  <c r="F46706" i="10"/>
  <c r="F46707" i="10"/>
  <c r="F46708" i="10"/>
  <c r="F46709" i="10"/>
  <c r="F46710" i="10"/>
  <c r="F46711" i="10"/>
  <c r="F46712" i="10"/>
  <c r="F46713" i="10"/>
  <c r="F46714" i="10"/>
  <c r="F46715" i="10"/>
  <c r="F46716" i="10"/>
  <c r="F46717" i="10"/>
  <c r="F46718" i="10"/>
  <c r="F46719" i="10"/>
  <c r="F46720" i="10"/>
  <c r="F46721" i="10"/>
  <c r="F46722" i="10"/>
  <c r="F46723" i="10"/>
  <c r="F46724" i="10"/>
  <c r="F46725" i="10"/>
  <c r="F46726" i="10"/>
  <c r="F46727" i="10"/>
  <c r="F46728" i="10"/>
  <c r="F46729" i="10"/>
  <c r="F46730" i="10"/>
  <c r="F46731" i="10"/>
  <c r="F46732" i="10"/>
  <c r="F46733" i="10"/>
  <c r="F46734" i="10"/>
  <c r="F46735" i="10"/>
  <c r="F46736" i="10"/>
  <c r="F46737" i="10"/>
  <c r="F46738" i="10"/>
  <c r="F46739" i="10"/>
  <c r="F46740" i="10"/>
  <c r="F46741" i="10"/>
  <c r="F46742" i="10"/>
  <c r="F46743" i="10"/>
  <c r="F46744" i="10"/>
  <c r="F46745" i="10"/>
  <c r="F46746" i="10"/>
  <c r="F46747" i="10"/>
  <c r="F46748" i="10"/>
  <c r="F46749" i="10"/>
  <c r="F46750" i="10"/>
  <c r="F46751" i="10"/>
  <c r="F46752" i="10"/>
  <c r="F46753" i="10"/>
  <c r="F46754" i="10"/>
  <c r="F46755" i="10"/>
  <c r="F46756" i="10"/>
  <c r="F46757" i="10"/>
  <c r="F46758" i="10"/>
  <c r="F46759" i="10"/>
  <c r="F46760" i="10"/>
  <c r="F46761" i="10"/>
  <c r="F46762" i="10"/>
  <c r="F46763" i="10"/>
  <c r="F46764" i="10"/>
  <c r="F46765" i="10"/>
  <c r="F46766" i="10"/>
  <c r="F46767" i="10"/>
  <c r="F46768" i="10"/>
  <c r="F46769" i="10"/>
  <c r="F46770" i="10"/>
  <c r="F46771" i="10"/>
  <c r="F46772" i="10"/>
  <c r="F46773" i="10"/>
  <c r="F46774" i="10"/>
  <c r="F46775" i="10"/>
  <c r="F46776" i="10"/>
  <c r="F46777" i="10"/>
  <c r="F46778" i="10"/>
  <c r="F46779" i="10"/>
  <c r="F46780" i="10"/>
  <c r="F46781" i="10"/>
  <c r="F46782" i="10"/>
  <c r="F46783" i="10"/>
  <c r="F46784" i="10"/>
  <c r="F46785" i="10"/>
  <c r="F46786" i="10"/>
  <c r="F46787" i="10"/>
  <c r="F46788" i="10"/>
  <c r="F46789" i="10"/>
  <c r="F46790" i="10"/>
  <c r="F46791" i="10"/>
  <c r="F46792" i="10"/>
  <c r="F46793" i="10"/>
  <c r="F46794" i="10"/>
  <c r="F46795" i="10"/>
  <c r="F46796" i="10"/>
  <c r="F46797" i="10"/>
  <c r="F46798" i="10"/>
  <c r="F46799" i="10"/>
  <c r="F46800" i="10"/>
  <c r="F46801" i="10"/>
  <c r="F46802" i="10"/>
  <c r="F46803" i="10"/>
  <c r="F46804" i="10"/>
  <c r="F46805" i="10"/>
  <c r="F46806" i="10"/>
  <c r="F46807" i="10"/>
  <c r="F46808" i="10"/>
  <c r="F46809" i="10"/>
  <c r="F46810" i="10"/>
  <c r="F46811" i="10"/>
  <c r="F46812" i="10"/>
  <c r="F46813" i="10"/>
  <c r="F46814" i="10"/>
  <c r="F46815" i="10"/>
  <c r="F46816" i="10"/>
  <c r="F46817" i="10"/>
  <c r="F46818" i="10"/>
  <c r="F46819" i="10"/>
  <c r="F46820" i="10"/>
  <c r="F46821" i="10"/>
  <c r="F46822" i="10"/>
  <c r="F46823" i="10"/>
  <c r="F46824" i="10"/>
  <c r="F46825" i="10"/>
  <c r="F46826" i="10"/>
  <c r="F46827" i="10"/>
  <c r="F46828" i="10"/>
  <c r="F46829" i="10"/>
  <c r="F46830" i="10"/>
  <c r="F46831" i="10"/>
  <c r="F46832" i="10"/>
  <c r="F46833" i="10"/>
  <c r="F46834" i="10"/>
  <c r="F46835" i="10"/>
  <c r="F46836" i="10"/>
  <c r="F46837" i="10"/>
  <c r="F46838" i="10"/>
  <c r="F46839" i="10"/>
  <c r="F46840" i="10"/>
  <c r="F46841" i="10"/>
  <c r="F46842" i="10"/>
  <c r="F46843" i="10"/>
  <c r="F46844" i="10"/>
  <c r="F46845" i="10"/>
  <c r="F46846" i="10"/>
  <c r="F46847" i="10"/>
  <c r="F46848" i="10"/>
  <c r="F46849" i="10"/>
  <c r="F46850" i="10"/>
  <c r="F46851" i="10"/>
  <c r="F46852" i="10"/>
  <c r="F46853" i="10"/>
  <c r="F46854" i="10"/>
  <c r="F46855" i="10"/>
  <c r="F46856" i="10"/>
  <c r="F46857" i="10"/>
  <c r="F46858" i="10"/>
  <c r="F46859" i="10"/>
  <c r="F46860" i="10"/>
  <c r="F46861" i="10"/>
  <c r="F46862" i="10"/>
  <c r="F46863" i="10"/>
  <c r="F46864" i="10"/>
  <c r="F46865" i="10"/>
  <c r="F46866" i="10"/>
  <c r="F46867" i="10"/>
  <c r="F46868" i="10"/>
  <c r="F46869" i="10"/>
  <c r="F46870" i="10"/>
  <c r="F46871" i="10"/>
  <c r="F46872" i="10"/>
  <c r="F46873" i="10"/>
  <c r="F46874" i="10"/>
  <c r="F46875" i="10"/>
  <c r="F46876" i="10"/>
  <c r="F46877" i="10"/>
  <c r="F46878" i="10"/>
  <c r="F46879" i="10"/>
  <c r="F46880" i="10"/>
  <c r="F46881" i="10"/>
  <c r="F46882" i="10"/>
  <c r="F46883" i="10"/>
  <c r="F46884" i="10"/>
  <c r="F46885" i="10"/>
  <c r="F46886" i="10"/>
  <c r="F46887" i="10"/>
  <c r="F46888" i="10"/>
  <c r="F46889" i="10"/>
  <c r="F46890" i="10"/>
  <c r="F46891" i="10"/>
  <c r="F46892" i="10"/>
  <c r="F46893" i="10"/>
  <c r="F46894" i="10"/>
  <c r="F46895" i="10"/>
  <c r="F46896" i="10"/>
  <c r="F46897" i="10"/>
  <c r="F46898" i="10"/>
  <c r="F46899" i="10"/>
  <c r="F46900" i="10"/>
  <c r="F46901" i="10"/>
  <c r="F46902" i="10"/>
  <c r="F46903" i="10"/>
  <c r="F46904" i="10"/>
  <c r="F46905" i="10"/>
  <c r="F46906" i="10"/>
  <c r="F46907" i="10"/>
  <c r="F46908" i="10"/>
  <c r="F46909" i="10"/>
  <c r="F46910" i="10"/>
  <c r="F46911" i="10"/>
  <c r="F46912" i="10"/>
  <c r="F46913" i="10"/>
  <c r="F46914" i="10"/>
  <c r="F46915" i="10"/>
  <c r="F46916" i="10"/>
  <c r="F46917" i="10"/>
  <c r="F46918" i="10"/>
  <c r="F46919" i="10"/>
  <c r="F46920" i="10"/>
  <c r="F46921" i="10"/>
  <c r="F46922" i="10"/>
  <c r="F46923" i="10"/>
  <c r="F46924" i="10"/>
  <c r="F46925" i="10"/>
  <c r="F46926" i="10"/>
  <c r="F46927" i="10"/>
  <c r="F46928" i="10"/>
  <c r="F46929" i="10"/>
  <c r="F46930" i="10"/>
  <c r="F46931" i="10"/>
  <c r="F46932" i="10"/>
  <c r="F46933" i="10"/>
  <c r="F46934" i="10"/>
  <c r="F46935" i="10"/>
  <c r="F46936" i="10"/>
  <c r="F46937" i="10"/>
  <c r="F46938" i="10"/>
  <c r="F46939" i="10"/>
  <c r="F46940" i="10"/>
  <c r="F46941" i="10"/>
  <c r="F46942" i="10"/>
  <c r="F46943" i="10"/>
  <c r="F46944" i="10"/>
  <c r="F46945" i="10"/>
  <c r="F46946" i="10"/>
  <c r="F46947" i="10"/>
  <c r="F46948" i="10"/>
  <c r="F46949" i="10"/>
  <c r="F46950" i="10"/>
  <c r="F46951" i="10"/>
  <c r="F46952" i="10"/>
  <c r="F46953" i="10"/>
  <c r="F46954" i="10"/>
  <c r="F46955" i="10"/>
  <c r="F46956" i="10"/>
  <c r="F46957" i="10"/>
  <c r="F46958" i="10"/>
  <c r="F46959" i="10"/>
  <c r="F46960" i="10"/>
  <c r="F46961" i="10"/>
  <c r="F46962" i="10"/>
  <c r="F46963" i="10"/>
  <c r="F46964" i="10"/>
  <c r="F46965" i="10"/>
  <c r="F46966" i="10"/>
  <c r="F46967" i="10"/>
  <c r="F46968" i="10"/>
  <c r="F46969" i="10"/>
  <c r="F46970" i="10"/>
  <c r="F46971" i="10"/>
  <c r="F46972" i="10"/>
  <c r="F46973" i="10"/>
  <c r="F46974" i="10"/>
  <c r="F46975" i="10"/>
  <c r="F46976" i="10"/>
  <c r="F46977" i="10"/>
  <c r="F46978" i="10"/>
  <c r="F46979" i="10"/>
  <c r="F46980" i="10"/>
  <c r="F46981" i="10"/>
  <c r="F46982" i="10"/>
  <c r="F46983" i="10"/>
  <c r="F46984" i="10"/>
  <c r="F46985" i="10"/>
  <c r="F46986" i="10"/>
  <c r="F46987" i="10"/>
  <c r="F46988" i="10"/>
  <c r="F46989" i="10"/>
  <c r="F46990" i="10"/>
  <c r="F46991" i="10"/>
  <c r="F46992" i="10"/>
  <c r="F46993" i="10"/>
  <c r="F46994" i="10"/>
  <c r="F46995" i="10"/>
  <c r="F46996" i="10"/>
  <c r="F46997" i="10"/>
  <c r="F46998" i="10"/>
  <c r="F46999" i="10"/>
  <c r="F47000" i="10"/>
  <c r="F47001" i="10"/>
  <c r="F47002" i="10"/>
  <c r="F47003" i="10"/>
  <c r="F47004" i="10"/>
  <c r="F47005" i="10"/>
  <c r="F47006" i="10"/>
  <c r="F47007" i="10"/>
  <c r="F47008" i="10"/>
  <c r="F47009" i="10"/>
  <c r="F47010" i="10"/>
  <c r="F47011" i="10"/>
  <c r="F47012" i="10"/>
  <c r="F47013" i="10"/>
  <c r="F47014" i="10"/>
  <c r="F47015" i="10"/>
  <c r="F47016" i="10"/>
  <c r="F47017" i="10"/>
  <c r="F47018" i="10"/>
  <c r="F47019" i="10"/>
  <c r="F47020" i="10"/>
  <c r="F47021" i="10"/>
  <c r="F47022" i="10"/>
  <c r="F47023" i="10"/>
  <c r="F47024" i="10"/>
  <c r="F47025" i="10"/>
  <c r="F47026" i="10"/>
  <c r="F47027" i="10"/>
  <c r="F47028" i="10"/>
  <c r="F47029" i="10"/>
  <c r="F47030" i="10"/>
  <c r="F47031" i="10"/>
  <c r="F47032" i="10"/>
  <c r="F47033" i="10"/>
  <c r="F47034" i="10"/>
  <c r="F47035" i="10"/>
  <c r="F47036" i="10"/>
  <c r="F47037" i="10"/>
  <c r="F47038" i="10"/>
  <c r="F47039" i="10"/>
  <c r="F47040" i="10"/>
  <c r="F47041" i="10"/>
  <c r="F47042" i="10"/>
  <c r="F47043" i="10"/>
  <c r="F47044" i="10"/>
  <c r="F47045" i="10"/>
  <c r="F47046" i="10"/>
  <c r="F47047" i="10"/>
  <c r="F47048" i="10"/>
  <c r="F47049" i="10"/>
  <c r="F47050" i="10"/>
  <c r="F47051" i="10"/>
  <c r="F47052" i="10"/>
  <c r="F47053" i="10"/>
  <c r="F47054" i="10"/>
  <c r="F47055" i="10"/>
  <c r="F47056" i="10"/>
  <c r="F47057" i="10"/>
  <c r="F47058" i="10"/>
  <c r="F47059" i="10"/>
  <c r="F47060" i="10"/>
  <c r="F47061" i="10"/>
  <c r="F47062" i="10"/>
  <c r="F47063" i="10"/>
  <c r="F47064" i="10"/>
  <c r="F47065" i="10"/>
  <c r="F47066" i="10"/>
  <c r="F47067" i="10"/>
  <c r="F47068" i="10"/>
  <c r="F47069" i="10"/>
  <c r="F47070" i="10"/>
  <c r="F47071" i="10"/>
  <c r="F47072" i="10"/>
  <c r="F47073" i="10"/>
  <c r="F47074" i="10"/>
  <c r="F47075" i="10"/>
  <c r="F47076" i="10"/>
  <c r="F47077" i="10"/>
  <c r="F47078" i="10"/>
  <c r="F47079" i="10"/>
  <c r="F47080" i="10"/>
  <c r="F47081" i="10"/>
  <c r="F47082" i="10"/>
  <c r="F47083" i="10"/>
  <c r="F47084" i="10"/>
  <c r="F47085" i="10"/>
  <c r="F47086" i="10"/>
  <c r="F47087" i="10"/>
  <c r="F47088" i="10"/>
  <c r="F47089" i="10"/>
  <c r="F47090" i="10"/>
  <c r="F47091" i="10"/>
  <c r="F47092" i="10"/>
  <c r="F47093" i="10"/>
  <c r="F47094" i="10"/>
  <c r="F47095" i="10"/>
  <c r="F47096" i="10"/>
  <c r="F47097" i="10"/>
  <c r="F47098" i="10"/>
  <c r="F47099" i="10"/>
  <c r="F47100" i="10"/>
  <c r="F47101" i="10"/>
  <c r="F47102" i="10"/>
  <c r="F47103" i="10"/>
  <c r="F47104" i="10"/>
  <c r="F47105" i="10"/>
  <c r="F47106" i="10"/>
  <c r="F47107" i="10"/>
  <c r="F47108" i="10"/>
  <c r="F47109" i="10"/>
  <c r="F47110" i="10"/>
  <c r="F47111" i="10"/>
  <c r="F47112" i="10"/>
  <c r="F47113" i="10"/>
  <c r="F47114" i="10"/>
  <c r="F47115" i="10"/>
  <c r="F47116" i="10"/>
  <c r="F47117" i="10"/>
  <c r="F47118" i="10"/>
  <c r="F47119" i="10"/>
  <c r="F47120" i="10"/>
  <c r="F47121" i="10"/>
  <c r="F47122" i="10"/>
  <c r="F47123" i="10"/>
  <c r="F47124" i="10"/>
  <c r="F47125" i="10"/>
  <c r="F47126" i="10"/>
  <c r="F47127" i="10"/>
  <c r="F47128" i="10"/>
  <c r="F47129" i="10"/>
  <c r="F47130" i="10"/>
  <c r="F47131" i="10"/>
  <c r="F47132" i="10"/>
  <c r="F47133" i="10"/>
  <c r="F47134" i="10"/>
  <c r="F47135" i="10"/>
  <c r="F47136" i="10"/>
  <c r="F47137" i="10"/>
  <c r="F47138" i="10"/>
  <c r="F47139" i="10"/>
  <c r="F47140" i="10"/>
  <c r="F47141" i="10"/>
  <c r="F47142" i="10"/>
  <c r="F47143" i="10"/>
  <c r="F47144" i="10"/>
  <c r="F47145" i="10"/>
  <c r="F47146" i="10"/>
  <c r="F47147" i="10"/>
  <c r="F47148" i="10"/>
  <c r="F47149" i="10"/>
  <c r="F47150" i="10"/>
  <c r="F47151" i="10"/>
  <c r="F47152" i="10"/>
  <c r="F47153" i="10"/>
  <c r="F47154" i="10"/>
  <c r="F47155" i="10"/>
  <c r="F47156" i="10"/>
  <c r="F47157" i="10"/>
  <c r="F47158" i="10"/>
  <c r="F47159" i="10"/>
  <c r="F47160" i="10"/>
  <c r="F47161" i="10"/>
  <c r="F47162" i="10"/>
  <c r="F47163" i="10"/>
  <c r="F47164" i="10"/>
  <c r="F47165" i="10"/>
  <c r="F47166" i="10"/>
  <c r="F47167" i="10"/>
  <c r="F47168" i="10"/>
  <c r="F47169" i="10"/>
  <c r="F47170" i="10"/>
  <c r="F47171" i="10"/>
  <c r="F47172" i="10"/>
  <c r="F47173" i="10"/>
  <c r="F47174" i="10"/>
  <c r="F47175" i="10"/>
  <c r="F47176" i="10"/>
  <c r="F47177" i="10"/>
  <c r="F47178" i="10"/>
  <c r="F47179" i="10"/>
  <c r="F47180" i="10"/>
  <c r="F47181" i="10"/>
  <c r="F47182" i="10"/>
  <c r="F47183" i="10"/>
  <c r="F47184" i="10"/>
  <c r="F47185" i="10"/>
  <c r="F47186" i="10"/>
  <c r="F47187" i="10"/>
  <c r="F47188" i="10"/>
  <c r="F47189" i="10"/>
  <c r="F47190" i="10"/>
  <c r="F47191" i="10"/>
  <c r="F47192" i="10"/>
  <c r="F47193" i="10"/>
  <c r="F47194" i="10"/>
  <c r="F47195" i="10"/>
  <c r="F47196" i="10"/>
  <c r="F47197" i="10"/>
  <c r="F47198" i="10"/>
  <c r="F47199" i="10"/>
  <c r="F47200" i="10"/>
  <c r="F47201" i="10"/>
  <c r="F47202" i="10"/>
  <c r="F47203" i="10"/>
  <c r="F47204" i="10"/>
  <c r="F47205" i="10"/>
  <c r="F47206" i="10"/>
  <c r="F47207" i="10"/>
  <c r="F47208" i="10"/>
  <c r="F47209" i="10"/>
  <c r="F47210" i="10"/>
  <c r="F47211" i="10"/>
  <c r="F47212" i="10"/>
  <c r="F47213" i="10"/>
  <c r="F47214" i="10"/>
  <c r="F47215" i="10"/>
  <c r="F47216" i="10"/>
  <c r="F47217" i="10"/>
  <c r="F47218" i="10"/>
  <c r="F47219" i="10"/>
  <c r="F47220" i="10"/>
  <c r="F47221" i="10"/>
  <c r="F47222" i="10"/>
  <c r="F47223" i="10"/>
  <c r="F47224" i="10"/>
  <c r="F47225" i="10"/>
  <c r="F47226" i="10"/>
  <c r="F47227" i="10"/>
  <c r="F47228" i="10"/>
  <c r="F47229" i="10"/>
  <c r="F47230" i="10"/>
  <c r="F47231" i="10"/>
  <c r="F47232" i="10"/>
  <c r="F47233" i="10"/>
  <c r="F47234" i="10"/>
  <c r="F47235" i="10"/>
  <c r="F47236" i="10"/>
  <c r="F47237" i="10"/>
  <c r="F47238" i="10"/>
  <c r="F47239" i="10"/>
  <c r="F47240" i="10"/>
  <c r="F47241" i="10"/>
  <c r="F47242" i="10"/>
  <c r="F47243" i="10"/>
  <c r="F47244" i="10"/>
  <c r="F47245" i="10"/>
  <c r="F47246" i="10"/>
  <c r="F47247" i="10"/>
  <c r="F47248" i="10"/>
  <c r="F47249" i="10"/>
  <c r="F47250" i="10"/>
  <c r="F47251" i="10"/>
  <c r="F47252" i="10"/>
  <c r="F47253" i="10"/>
  <c r="F47254" i="10"/>
  <c r="F47255" i="10"/>
  <c r="F47256" i="10"/>
  <c r="F47257" i="10"/>
  <c r="F47258" i="10"/>
  <c r="F47259" i="10"/>
  <c r="F47260" i="10"/>
  <c r="F47261" i="10"/>
  <c r="F47262" i="10"/>
  <c r="F47263" i="10"/>
  <c r="F47264" i="10"/>
  <c r="F47265" i="10"/>
  <c r="F47266" i="10"/>
  <c r="F47267" i="10"/>
  <c r="F47268" i="10"/>
  <c r="F47269" i="10"/>
  <c r="F47270" i="10"/>
  <c r="F47271" i="10"/>
  <c r="F47272" i="10"/>
  <c r="F47273" i="10"/>
  <c r="F47274" i="10"/>
  <c r="F47275" i="10"/>
  <c r="F47276" i="10"/>
  <c r="F47277" i="10"/>
  <c r="F47278" i="10"/>
  <c r="F47279" i="10"/>
  <c r="F47280" i="10"/>
  <c r="F47281" i="10"/>
  <c r="F47282" i="10"/>
  <c r="F47283" i="10"/>
  <c r="F47284" i="10"/>
  <c r="F47285" i="10"/>
  <c r="F47286" i="10"/>
  <c r="F47287" i="10"/>
  <c r="F47288" i="10"/>
  <c r="F47289" i="10"/>
  <c r="F47290" i="10"/>
  <c r="F47291" i="10"/>
  <c r="F47292" i="10"/>
  <c r="F47293" i="10"/>
  <c r="F47294" i="10"/>
  <c r="F47295" i="10"/>
  <c r="F47296" i="10"/>
  <c r="F47297" i="10"/>
  <c r="F47298" i="10"/>
  <c r="F47299" i="10"/>
  <c r="F47300" i="10"/>
  <c r="F47301" i="10"/>
  <c r="F47302" i="10"/>
  <c r="F47303" i="10"/>
  <c r="F47304" i="10"/>
  <c r="F47305" i="10"/>
  <c r="F47306" i="10"/>
  <c r="F47307" i="10"/>
  <c r="F47308" i="10"/>
  <c r="F47309" i="10"/>
  <c r="F47310" i="10"/>
  <c r="F47311" i="10"/>
  <c r="F47312" i="10"/>
  <c r="F47313" i="10"/>
  <c r="F47314" i="10"/>
  <c r="F47315" i="10"/>
  <c r="F47316" i="10"/>
  <c r="F47317" i="10"/>
  <c r="F47318" i="10"/>
  <c r="F47319" i="10"/>
  <c r="F47320" i="10"/>
  <c r="F47321" i="10"/>
  <c r="F47322" i="10"/>
  <c r="F47323" i="10"/>
  <c r="F47324" i="10"/>
  <c r="F47325" i="10"/>
  <c r="F47326" i="10"/>
  <c r="F47327" i="10"/>
  <c r="F47328" i="10"/>
  <c r="F47329" i="10"/>
  <c r="F47330" i="10"/>
  <c r="F47331" i="10"/>
  <c r="F47332" i="10"/>
  <c r="F47333" i="10"/>
  <c r="F47334" i="10"/>
  <c r="F47335" i="10"/>
  <c r="F47336" i="10"/>
  <c r="F47337" i="10"/>
  <c r="F47338" i="10"/>
  <c r="F47339" i="10"/>
  <c r="F47340" i="10"/>
  <c r="F47341" i="10"/>
  <c r="F47342" i="10"/>
  <c r="F47343" i="10"/>
  <c r="F47344" i="10"/>
  <c r="F47345" i="10"/>
  <c r="F47346" i="10"/>
  <c r="F47347" i="10"/>
  <c r="F47348" i="10"/>
  <c r="F47349" i="10"/>
  <c r="F47350" i="10"/>
  <c r="F47351" i="10"/>
  <c r="F47352" i="10"/>
  <c r="F47353" i="10"/>
  <c r="F47354" i="10"/>
  <c r="F47355" i="10"/>
  <c r="F47356" i="10"/>
  <c r="F47357" i="10"/>
  <c r="F47358" i="10"/>
  <c r="F47359" i="10"/>
  <c r="F47360" i="10"/>
  <c r="F47361" i="10"/>
  <c r="F47362" i="10"/>
  <c r="F47363" i="10"/>
  <c r="F47364" i="10"/>
  <c r="F47365" i="10"/>
  <c r="F47366" i="10"/>
  <c r="F47367" i="10"/>
  <c r="F47368" i="10"/>
  <c r="F47369" i="10"/>
  <c r="F47370" i="10"/>
  <c r="F47371" i="10"/>
  <c r="F47372" i="10"/>
  <c r="F47373" i="10"/>
  <c r="F47374" i="10"/>
  <c r="F47375" i="10"/>
  <c r="F47376" i="10"/>
  <c r="F47377" i="10"/>
  <c r="F47378" i="10"/>
  <c r="F47379" i="10"/>
  <c r="F47380" i="10"/>
  <c r="F47381" i="10"/>
  <c r="F47382" i="10"/>
  <c r="F47383" i="10"/>
  <c r="F47384" i="10"/>
  <c r="F47385" i="10"/>
  <c r="F47386" i="10"/>
  <c r="F47387" i="10"/>
  <c r="F47388" i="10"/>
  <c r="F47389" i="10"/>
  <c r="F47390" i="10"/>
  <c r="F47391" i="10"/>
  <c r="F47392" i="10"/>
  <c r="F47393" i="10"/>
  <c r="F47394" i="10"/>
  <c r="F47395" i="10"/>
  <c r="F47396" i="10"/>
  <c r="F47397" i="10"/>
  <c r="F47398" i="10"/>
  <c r="F47399" i="10"/>
  <c r="F47400" i="10"/>
  <c r="F47401" i="10"/>
  <c r="F47402" i="10"/>
  <c r="F47403" i="10"/>
  <c r="F47404" i="10"/>
  <c r="F47405" i="10"/>
  <c r="F47406" i="10"/>
  <c r="F47407" i="10"/>
  <c r="F47408" i="10"/>
  <c r="F47409" i="10"/>
  <c r="F47410" i="10"/>
  <c r="F47411" i="10"/>
  <c r="F47412" i="10"/>
  <c r="F47413" i="10"/>
  <c r="F47414" i="10"/>
  <c r="F47415" i="10"/>
  <c r="F47416" i="10"/>
  <c r="F47417" i="10"/>
  <c r="F47418" i="10"/>
  <c r="F47419" i="10"/>
  <c r="F47420" i="10"/>
  <c r="F47421" i="10"/>
  <c r="F47422" i="10"/>
  <c r="F47423" i="10"/>
  <c r="F47424" i="10"/>
  <c r="F47425" i="10"/>
  <c r="F47426" i="10"/>
  <c r="F47427" i="10"/>
  <c r="F47428" i="10"/>
  <c r="F47429" i="10"/>
  <c r="F47430" i="10"/>
  <c r="F47431" i="10"/>
  <c r="F47432" i="10"/>
  <c r="F47433" i="10"/>
  <c r="F47434" i="10"/>
  <c r="F47435" i="10"/>
  <c r="F47436" i="10"/>
  <c r="F47437" i="10"/>
  <c r="F47438" i="10"/>
  <c r="F47439" i="10"/>
  <c r="F47440" i="10"/>
  <c r="F47441" i="10"/>
  <c r="F47442" i="10"/>
  <c r="F47443" i="10"/>
  <c r="F47444" i="10"/>
  <c r="F47445" i="10"/>
  <c r="F47446" i="10"/>
  <c r="F47447" i="10"/>
  <c r="F47448" i="10"/>
  <c r="F47449" i="10"/>
  <c r="F47450" i="10"/>
  <c r="F47451" i="10"/>
  <c r="F47452" i="10"/>
  <c r="F47453" i="10"/>
  <c r="F47454" i="10"/>
  <c r="F47455" i="10"/>
  <c r="F47456" i="10"/>
  <c r="F47457" i="10"/>
  <c r="F47458" i="10"/>
  <c r="F47459" i="10"/>
  <c r="F47460" i="10"/>
  <c r="F47461" i="10"/>
  <c r="F47462" i="10"/>
  <c r="F47463" i="10"/>
  <c r="F47464" i="10"/>
  <c r="F47465" i="10"/>
  <c r="F47466" i="10"/>
  <c r="F47467" i="10"/>
  <c r="F47468" i="10"/>
  <c r="F47469" i="10"/>
  <c r="F47470" i="10"/>
  <c r="F47471" i="10"/>
  <c r="F47472" i="10"/>
  <c r="F47473" i="10"/>
  <c r="F47474" i="10"/>
  <c r="F47475" i="10"/>
  <c r="F47476" i="10"/>
  <c r="F47477" i="10"/>
  <c r="F47478" i="10"/>
  <c r="F47479" i="10"/>
  <c r="F47480" i="10"/>
  <c r="F47481" i="10"/>
  <c r="F47482" i="10"/>
  <c r="F47483" i="10"/>
  <c r="F47484" i="10"/>
  <c r="F47485" i="10"/>
  <c r="F47486" i="10"/>
  <c r="F47487" i="10"/>
  <c r="F47488" i="10"/>
  <c r="F47489" i="10"/>
  <c r="F47490" i="10"/>
  <c r="F47491" i="10"/>
  <c r="F47492" i="10"/>
  <c r="F47493" i="10"/>
  <c r="F47494" i="10"/>
  <c r="F47495" i="10"/>
  <c r="F47496" i="10"/>
  <c r="F47497" i="10"/>
  <c r="F47498" i="10"/>
  <c r="F47499" i="10"/>
  <c r="F47500" i="10"/>
  <c r="F47501" i="10"/>
  <c r="F47502" i="10"/>
  <c r="F47503" i="10"/>
  <c r="F47504" i="10"/>
  <c r="F47505" i="10"/>
  <c r="F47506" i="10"/>
  <c r="F47507" i="10"/>
  <c r="F47508" i="10"/>
  <c r="F47509" i="10"/>
  <c r="F47510" i="10"/>
  <c r="F47511" i="10"/>
  <c r="F47512" i="10"/>
  <c r="F47513" i="10"/>
  <c r="F47514" i="10"/>
  <c r="F47515" i="10"/>
  <c r="F47516" i="10"/>
  <c r="F47517" i="10"/>
  <c r="F47518" i="10"/>
  <c r="F47519" i="10"/>
  <c r="F47520" i="10"/>
  <c r="F47521" i="10"/>
  <c r="F47522" i="10"/>
  <c r="F47523" i="10"/>
  <c r="F47524" i="10"/>
  <c r="F47525" i="10"/>
  <c r="F47526" i="10"/>
  <c r="F47527" i="10"/>
  <c r="F47528" i="10"/>
  <c r="F47529" i="10"/>
  <c r="F47530" i="10"/>
  <c r="F47531" i="10"/>
  <c r="F47532" i="10"/>
  <c r="F47533" i="10"/>
  <c r="F47534" i="10"/>
  <c r="F47535" i="10"/>
  <c r="F47536" i="10"/>
  <c r="F47537" i="10"/>
  <c r="F47538" i="10"/>
  <c r="F47539" i="10"/>
  <c r="F47540" i="10"/>
  <c r="F47541" i="10"/>
  <c r="F47542" i="10"/>
  <c r="F47543" i="10"/>
  <c r="F47544" i="10"/>
  <c r="F47545" i="10"/>
  <c r="F47546" i="10"/>
  <c r="F47547" i="10"/>
  <c r="F47548" i="10"/>
  <c r="F47549" i="10"/>
  <c r="F47550" i="10"/>
  <c r="F47551" i="10"/>
  <c r="F47552" i="10"/>
  <c r="F47553" i="10"/>
  <c r="F47554" i="10"/>
  <c r="F47555" i="10"/>
  <c r="F47556" i="10"/>
  <c r="F47557" i="10"/>
  <c r="F47558" i="10"/>
  <c r="F47559" i="10"/>
  <c r="F47560" i="10"/>
  <c r="F47561" i="10"/>
  <c r="F47562" i="10"/>
  <c r="F47563" i="10"/>
  <c r="F47564" i="10"/>
  <c r="F47565" i="10"/>
  <c r="F47566" i="10"/>
  <c r="F47567" i="10"/>
  <c r="F47568" i="10"/>
  <c r="F47569" i="10"/>
  <c r="F47570" i="10"/>
  <c r="F47571" i="10"/>
  <c r="F47572" i="10"/>
  <c r="F47573" i="10"/>
  <c r="F47574" i="10"/>
  <c r="F47575" i="10"/>
  <c r="F47576" i="10"/>
  <c r="F47577" i="10"/>
  <c r="F47578" i="10"/>
  <c r="F47579" i="10"/>
  <c r="F47580" i="10"/>
  <c r="F47581" i="10"/>
  <c r="F47582" i="10"/>
  <c r="F47583" i="10"/>
  <c r="F47584" i="10"/>
  <c r="F47585" i="10"/>
  <c r="F47586" i="10"/>
  <c r="F47587" i="10"/>
  <c r="F47588" i="10"/>
  <c r="F47589" i="10"/>
  <c r="F47590" i="10"/>
  <c r="F47591" i="10"/>
  <c r="F47592" i="10"/>
  <c r="F47593" i="10"/>
  <c r="F47594" i="10"/>
  <c r="F47595" i="10"/>
  <c r="F47596" i="10"/>
  <c r="F47597" i="10"/>
  <c r="F47598" i="10"/>
  <c r="F47599" i="10"/>
  <c r="F47600" i="10"/>
  <c r="F47601" i="10"/>
  <c r="F47602" i="10"/>
  <c r="F47603" i="10"/>
  <c r="F47604" i="10"/>
  <c r="F47605" i="10"/>
  <c r="F47606" i="10"/>
  <c r="F47607" i="10"/>
  <c r="F47608" i="10"/>
  <c r="F47609" i="10"/>
  <c r="F47610" i="10"/>
  <c r="F47611" i="10"/>
  <c r="F47612" i="10"/>
  <c r="F47613" i="10"/>
  <c r="F47614" i="10"/>
  <c r="F47615" i="10"/>
  <c r="F47616" i="10"/>
  <c r="F47617" i="10"/>
  <c r="F47618" i="10"/>
  <c r="F47619" i="10"/>
  <c r="F47620" i="10"/>
  <c r="F47621" i="10"/>
  <c r="F47622" i="10"/>
  <c r="F47623" i="10"/>
  <c r="F47624" i="10"/>
  <c r="F47625" i="10"/>
  <c r="F47626" i="10"/>
  <c r="F47627" i="10"/>
  <c r="F47628" i="10"/>
  <c r="F47629" i="10"/>
  <c r="F47630" i="10"/>
  <c r="F47631" i="10"/>
  <c r="F47632" i="10"/>
  <c r="F47633" i="10"/>
  <c r="F47634" i="10"/>
  <c r="F47635" i="10"/>
  <c r="F47636" i="10"/>
  <c r="F47637" i="10"/>
  <c r="F47638" i="10"/>
  <c r="F47639" i="10"/>
  <c r="F47640" i="10"/>
  <c r="F47641" i="10"/>
  <c r="F47642" i="10"/>
  <c r="F47643" i="10"/>
  <c r="F47644" i="10"/>
  <c r="F47645" i="10"/>
  <c r="F47646" i="10"/>
  <c r="F47647" i="10"/>
  <c r="F47648" i="10"/>
  <c r="F47649" i="10"/>
  <c r="F47650" i="10"/>
  <c r="F47651" i="10"/>
  <c r="F47652" i="10"/>
  <c r="F47653" i="10"/>
  <c r="F47654" i="10"/>
  <c r="F47655" i="10"/>
  <c r="F47656" i="10"/>
  <c r="F47657" i="10"/>
  <c r="F47658" i="10"/>
  <c r="F47659" i="10"/>
  <c r="F47660" i="10"/>
  <c r="F47661" i="10"/>
  <c r="F47662" i="10"/>
  <c r="F47663" i="10"/>
  <c r="F47664" i="10"/>
  <c r="F47665" i="10"/>
  <c r="F47666" i="10"/>
  <c r="F47667" i="10"/>
  <c r="F47668" i="10"/>
  <c r="F47669" i="10"/>
  <c r="F47670" i="10"/>
  <c r="F47671" i="10"/>
  <c r="F47672" i="10"/>
  <c r="F47673" i="10"/>
  <c r="F47674" i="10"/>
  <c r="F47675" i="10"/>
  <c r="F47676" i="10"/>
  <c r="F47677" i="10"/>
  <c r="F47678" i="10"/>
  <c r="F47679" i="10"/>
  <c r="F47680" i="10"/>
  <c r="F47681" i="10"/>
  <c r="F47682" i="10"/>
  <c r="F47683" i="10"/>
  <c r="F47684" i="10"/>
  <c r="F47685" i="10"/>
  <c r="F47686" i="10"/>
  <c r="F47687" i="10"/>
  <c r="F47688" i="10"/>
  <c r="F47689" i="10"/>
  <c r="F47690" i="10"/>
  <c r="F47691" i="10"/>
  <c r="F47692" i="10"/>
  <c r="F47693" i="10"/>
  <c r="F47694" i="10"/>
  <c r="F47695" i="10"/>
  <c r="F47696" i="10"/>
  <c r="F47697" i="10"/>
  <c r="F47698" i="10"/>
  <c r="F47699" i="10"/>
  <c r="F47700" i="10"/>
  <c r="F47701" i="10"/>
  <c r="F47702" i="10"/>
  <c r="F47703" i="10"/>
  <c r="F47704" i="10"/>
  <c r="F47705" i="10"/>
  <c r="F47706" i="10"/>
  <c r="F47707" i="10"/>
  <c r="F47708" i="10"/>
  <c r="F47709" i="10"/>
  <c r="F47710" i="10"/>
  <c r="F47711" i="10"/>
  <c r="F47712" i="10"/>
  <c r="F47713" i="10"/>
  <c r="F47714" i="10"/>
  <c r="F47715" i="10"/>
  <c r="F47716" i="10"/>
  <c r="F47717" i="10"/>
  <c r="F47718" i="10"/>
  <c r="F47719" i="10"/>
  <c r="F47720" i="10"/>
  <c r="F47721" i="10"/>
  <c r="F47722" i="10"/>
  <c r="F47723" i="10"/>
  <c r="F47724" i="10"/>
  <c r="F47725" i="10"/>
  <c r="F47726" i="10"/>
  <c r="F47727" i="10"/>
  <c r="F47728" i="10"/>
  <c r="F47729" i="10"/>
  <c r="F47730" i="10"/>
  <c r="F47731" i="10"/>
  <c r="F47732" i="10"/>
  <c r="F47733" i="10"/>
  <c r="F47734" i="10"/>
  <c r="F47735" i="10"/>
  <c r="F47736" i="10"/>
  <c r="F47737" i="10"/>
  <c r="F47738" i="10"/>
  <c r="F47739" i="10"/>
  <c r="F47740" i="10"/>
  <c r="F47741" i="10"/>
  <c r="F47742" i="10"/>
  <c r="F47743" i="10"/>
  <c r="F47744" i="10"/>
  <c r="F47745" i="10"/>
  <c r="F47746" i="10"/>
  <c r="F47747" i="10"/>
  <c r="F47748" i="10"/>
  <c r="F47749" i="10"/>
  <c r="F47750" i="10"/>
  <c r="F47751" i="10"/>
  <c r="F47752" i="10"/>
  <c r="F47753" i="10"/>
  <c r="F47754" i="10"/>
  <c r="F47755" i="10"/>
  <c r="F47756" i="10"/>
  <c r="F47757" i="10"/>
  <c r="F47758" i="10"/>
  <c r="F47759" i="10"/>
  <c r="F47760" i="10"/>
  <c r="F47761" i="10"/>
  <c r="F47762" i="10"/>
  <c r="F47763" i="10"/>
  <c r="F47764" i="10"/>
  <c r="F47765" i="10"/>
  <c r="F47766" i="10"/>
  <c r="F47767" i="10"/>
  <c r="F47768" i="10"/>
  <c r="F47769" i="10"/>
  <c r="F47770" i="10"/>
  <c r="F47771" i="10"/>
  <c r="F47772" i="10"/>
  <c r="F47773" i="10"/>
  <c r="F47774" i="10"/>
  <c r="F47775" i="10"/>
  <c r="F47776" i="10"/>
  <c r="F47777" i="10"/>
  <c r="F47778" i="10"/>
  <c r="F47779" i="10"/>
  <c r="F47780" i="10"/>
  <c r="F47781" i="10"/>
  <c r="F47782" i="10"/>
  <c r="F47783" i="10"/>
  <c r="F47784" i="10"/>
  <c r="F47785" i="10"/>
  <c r="F47786" i="10"/>
  <c r="F47787" i="10"/>
  <c r="F47788" i="10"/>
  <c r="F47789" i="10"/>
  <c r="F47790" i="10"/>
  <c r="F47791" i="10"/>
  <c r="F47792" i="10"/>
  <c r="F47793" i="10"/>
  <c r="F47794" i="10"/>
  <c r="F47795" i="10"/>
  <c r="F47796" i="10"/>
  <c r="F47797" i="10"/>
  <c r="F47798" i="10"/>
  <c r="F47799" i="10"/>
  <c r="F47800" i="10"/>
  <c r="F47801" i="10"/>
  <c r="F47802" i="10"/>
  <c r="F47803" i="10"/>
  <c r="F47804" i="10"/>
  <c r="F47805" i="10"/>
  <c r="F47806" i="10"/>
  <c r="F47807" i="10"/>
  <c r="F47808" i="10"/>
  <c r="F47809" i="10"/>
  <c r="F47810" i="10"/>
  <c r="F47811" i="10"/>
  <c r="F47812" i="10"/>
  <c r="F47813" i="10"/>
  <c r="F47814" i="10"/>
  <c r="F47815" i="10"/>
  <c r="F47816" i="10"/>
  <c r="F47817" i="10"/>
  <c r="F47818" i="10"/>
  <c r="F47819" i="10"/>
  <c r="F47820" i="10"/>
  <c r="F47821" i="10"/>
  <c r="F47822" i="10"/>
  <c r="F47823" i="10"/>
  <c r="F47824" i="10"/>
  <c r="F47825" i="10"/>
  <c r="F47826" i="10"/>
  <c r="F47827" i="10"/>
  <c r="F47828" i="10"/>
  <c r="F47829" i="10"/>
  <c r="F47830" i="10"/>
  <c r="F47831" i="10"/>
  <c r="F47832" i="10"/>
  <c r="F47833" i="10"/>
  <c r="F47834" i="10"/>
  <c r="F47835" i="10"/>
  <c r="F47836" i="10"/>
  <c r="F47837" i="10"/>
  <c r="F47838" i="10"/>
  <c r="F47839" i="10"/>
  <c r="F47840" i="10"/>
  <c r="F47841" i="10"/>
  <c r="F47842" i="10"/>
  <c r="F47843" i="10"/>
  <c r="F47844" i="10"/>
  <c r="F47845" i="10"/>
  <c r="F47846" i="10"/>
  <c r="F47847" i="10"/>
  <c r="F47848" i="10"/>
  <c r="F47849" i="10"/>
  <c r="F47850" i="10"/>
  <c r="F47851" i="10"/>
  <c r="F47852" i="10"/>
  <c r="F47853" i="10"/>
  <c r="F47854" i="10"/>
  <c r="F47855" i="10"/>
  <c r="F47856" i="10"/>
  <c r="F47857" i="10"/>
  <c r="F47858" i="10"/>
  <c r="F47859" i="10"/>
  <c r="F47860" i="10"/>
  <c r="F47861" i="10"/>
  <c r="F47862" i="10"/>
  <c r="F47863" i="10"/>
  <c r="F47864" i="10"/>
  <c r="F47865" i="10"/>
  <c r="F47866" i="10"/>
  <c r="F47867" i="10"/>
  <c r="F47868" i="10"/>
  <c r="F47869" i="10"/>
  <c r="F47870" i="10"/>
  <c r="F47871" i="10"/>
  <c r="F47872" i="10"/>
  <c r="F47873" i="10"/>
  <c r="F47874" i="10"/>
  <c r="F47875" i="10"/>
  <c r="F47876" i="10"/>
  <c r="F47877" i="10"/>
  <c r="F47878" i="10"/>
  <c r="F47879" i="10"/>
  <c r="F47880" i="10"/>
  <c r="F47881" i="10"/>
  <c r="F47882" i="10"/>
  <c r="F47883" i="10"/>
  <c r="F47884" i="10"/>
  <c r="F47885" i="10"/>
  <c r="F47886" i="10"/>
  <c r="F47887" i="10"/>
  <c r="F47888" i="10"/>
  <c r="F47889" i="10"/>
  <c r="F47890" i="10"/>
  <c r="F47891" i="10"/>
  <c r="F47892" i="10"/>
  <c r="F47893" i="10"/>
  <c r="F47894" i="10"/>
  <c r="F47895" i="10"/>
  <c r="F47896" i="10"/>
  <c r="F47897" i="10"/>
  <c r="F47898" i="10"/>
  <c r="F47899" i="10"/>
  <c r="F47900" i="10"/>
  <c r="F47901" i="10"/>
  <c r="F47902" i="10"/>
  <c r="F47903" i="10"/>
  <c r="F47904" i="10"/>
  <c r="F47905" i="10"/>
  <c r="F47906" i="10"/>
  <c r="F47907" i="10"/>
  <c r="F47908" i="10"/>
  <c r="F47909" i="10"/>
  <c r="F47910" i="10"/>
  <c r="F47911" i="10"/>
  <c r="F47912" i="10"/>
  <c r="F47913" i="10"/>
  <c r="F47914" i="10"/>
  <c r="F47915" i="10"/>
  <c r="F47916" i="10"/>
  <c r="F47917" i="10"/>
  <c r="F47918" i="10"/>
  <c r="F47919" i="10"/>
  <c r="F47920" i="10"/>
  <c r="F47921" i="10"/>
  <c r="F47922" i="10"/>
  <c r="F47923" i="10"/>
  <c r="F47924" i="10"/>
  <c r="F47925" i="10"/>
  <c r="F47926" i="10"/>
  <c r="F47927" i="10"/>
  <c r="F47928" i="10"/>
  <c r="F47929" i="10"/>
  <c r="F47930" i="10"/>
  <c r="F47931" i="10"/>
  <c r="F47932" i="10"/>
  <c r="F47933" i="10"/>
  <c r="F47934" i="10"/>
  <c r="F47935" i="10"/>
  <c r="F47936" i="10"/>
  <c r="F47937" i="10"/>
  <c r="F47938" i="10"/>
  <c r="F47939" i="10"/>
  <c r="F47940" i="10"/>
  <c r="F47941" i="10"/>
  <c r="F47942" i="10"/>
  <c r="F47943" i="10"/>
  <c r="F47944" i="10"/>
  <c r="F47945" i="10"/>
  <c r="F47946" i="10"/>
  <c r="F47947" i="10"/>
  <c r="F47948" i="10"/>
  <c r="F47949" i="10"/>
  <c r="F47950" i="10"/>
  <c r="F47951" i="10"/>
  <c r="F47952" i="10"/>
  <c r="F47953" i="10"/>
  <c r="F47954" i="10"/>
  <c r="F47955" i="10"/>
  <c r="F47956" i="10"/>
  <c r="F47957" i="10"/>
  <c r="F47958" i="10"/>
  <c r="F47959" i="10"/>
  <c r="F47960" i="10"/>
  <c r="F47961" i="10"/>
  <c r="F47962" i="10"/>
  <c r="F47963" i="10"/>
  <c r="F47964" i="10"/>
  <c r="F47965" i="10"/>
  <c r="F47966" i="10"/>
  <c r="F47967" i="10"/>
  <c r="F47968" i="10"/>
  <c r="F47969" i="10"/>
  <c r="F47970" i="10"/>
  <c r="F47971" i="10"/>
  <c r="F47972" i="10"/>
  <c r="F47973" i="10"/>
  <c r="F47974" i="10"/>
  <c r="F47975" i="10"/>
  <c r="F47976" i="10"/>
  <c r="F47977" i="10"/>
  <c r="F47978" i="10"/>
  <c r="F47979" i="10"/>
  <c r="F47980" i="10"/>
  <c r="F47981" i="10"/>
  <c r="F47982" i="10"/>
  <c r="F47983" i="10"/>
  <c r="F47984" i="10"/>
  <c r="F47985" i="10"/>
  <c r="F47986" i="10"/>
  <c r="F47987" i="10"/>
  <c r="F47988" i="10"/>
  <c r="F47989" i="10"/>
  <c r="F47990" i="10"/>
  <c r="F47991" i="10"/>
  <c r="F47992" i="10"/>
  <c r="F47993" i="10"/>
  <c r="F47994" i="10"/>
  <c r="F47995" i="10"/>
  <c r="F47996" i="10"/>
  <c r="F47997" i="10"/>
  <c r="F47998" i="10"/>
  <c r="F47999" i="10"/>
  <c r="F48000" i="10"/>
  <c r="F48001" i="10"/>
  <c r="F48002" i="10"/>
  <c r="F48003" i="10"/>
  <c r="F48004" i="10"/>
  <c r="F48005" i="10"/>
  <c r="F48006" i="10"/>
  <c r="F48007" i="10"/>
  <c r="F48008" i="10"/>
  <c r="F48009" i="10"/>
  <c r="F48010" i="10"/>
  <c r="F48011" i="10"/>
  <c r="F48012" i="10"/>
  <c r="F48013" i="10"/>
  <c r="F48014" i="10"/>
  <c r="F48015" i="10"/>
  <c r="F48016" i="10"/>
  <c r="F48017" i="10"/>
  <c r="F48018" i="10"/>
  <c r="F48019" i="10"/>
  <c r="F48020" i="10"/>
  <c r="F48021" i="10"/>
  <c r="F48022" i="10"/>
  <c r="F48023" i="10"/>
  <c r="F48024" i="10"/>
  <c r="F48025" i="10"/>
  <c r="F48026" i="10"/>
  <c r="F48027" i="10"/>
  <c r="F48028" i="10"/>
  <c r="F48029" i="10"/>
  <c r="F48030" i="10"/>
  <c r="F48031" i="10"/>
  <c r="F48032" i="10"/>
  <c r="F48033" i="10"/>
  <c r="F48034" i="10"/>
  <c r="F48035" i="10"/>
  <c r="F48036" i="10"/>
  <c r="F48037" i="10"/>
  <c r="F48038" i="10"/>
  <c r="F48039" i="10"/>
  <c r="F48040" i="10"/>
  <c r="F48041" i="10"/>
  <c r="F48042" i="10"/>
  <c r="F48043" i="10"/>
  <c r="F48044" i="10"/>
  <c r="F48045" i="10"/>
  <c r="F48046" i="10"/>
  <c r="F48047" i="10"/>
  <c r="F48048" i="10"/>
  <c r="F48049" i="10"/>
  <c r="F48050" i="10"/>
  <c r="F48051" i="10"/>
  <c r="F48052" i="10"/>
  <c r="F48053" i="10"/>
  <c r="F48054" i="10"/>
  <c r="F48055" i="10"/>
  <c r="F48056" i="10"/>
  <c r="F48057" i="10"/>
  <c r="F48058" i="10"/>
  <c r="F48059" i="10"/>
  <c r="F48060" i="10"/>
  <c r="F48061" i="10"/>
  <c r="F48062" i="10"/>
  <c r="F48063" i="10"/>
  <c r="F48064" i="10"/>
  <c r="F48065" i="10"/>
  <c r="F48066" i="10"/>
  <c r="F48067" i="10"/>
  <c r="F48068" i="10"/>
  <c r="F48069" i="10"/>
  <c r="F48070" i="10"/>
  <c r="F48071" i="10"/>
  <c r="F48072" i="10"/>
  <c r="F48073" i="10"/>
  <c r="F48074" i="10"/>
  <c r="F48075" i="10"/>
  <c r="F48076" i="10"/>
  <c r="F48077" i="10"/>
  <c r="F48078" i="10"/>
  <c r="F48079" i="10"/>
  <c r="F48080" i="10"/>
  <c r="F48081" i="10"/>
  <c r="F48082" i="10"/>
  <c r="F48083" i="10"/>
  <c r="F48084" i="10"/>
  <c r="F48085" i="10"/>
  <c r="F48086" i="10"/>
  <c r="F48087" i="10"/>
  <c r="F48088" i="10"/>
  <c r="F48089" i="10"/>
  <c r="F48090" i="10"/>
  <c r="F48091" i="10"/>
  <c r="F48092" i="10"/>
  <c r="F48093" i="10"/>
  <c r="F48094" i="10"/>
  <c r="F48095" i="10"/>
  <c r="F48096" i="10"/>
  <c r="F48097" i="10"/>
  <c r="F48098" i="10"/>
  <c r="F48099" i="10"/>
  <c r="F48100" i="10"/>
  <c r="F48101" i="10"/>
  <c r="F48102" i="10"/>
  <c r="F48103" i="10"/>
  <c r="F48104" i="10"/>
  <c r="F48105" i="10"/>
  <c r="F48106" i="10"/>
  <c r="F48107" i="10"/>
  <c r="F48108" i="10"/>
  <c r="F48109" i="10"/>
  <c r="F48110" i="10"/>
  <c r="F48111" i="10"/>
  <c r="F48112" i="10"/>
  <c r="F48113" i="10"/>
  <c r="F48114" i="10"/>
  <c r="F48115" i="10"/>
  <c r="F48116" i="10"/>
  <c r="F48117" i="10"/>
  <c r="F48118" i="10"/>
  <c r="F48119" i="10"/>
  <c r="F48120" i="10"/>
  <c r="F48121" i="10"/>
  <c r="F48122" i="10"/>
  <c r="F48123" i="10"/>
  <c r="F48124" i="10"/>
  <c r="F48125" i="10"/>
  <c r="F48126" i="10"/>
  <c r="F48127" i="10"/>
  <c r="F48128" i="10"/>
  <c r="F48129" i="10"/>
  <c r="F48130" i="10"/>
  <c r="F48131" i="10"/>
  <c r="F48132" i="10"/>
  <c r="F48133" i="10"/>
  <c r="F48134" i="10"/>
  <c r="F48135" i="10"/>
  <c r="F48136" i="10"/>
  <c r="F48137" i="10"/>
  <c r="F48138" i="10"/>
  <c r="F48139" i="10"/>
  <c r="F48140" i="10"/>
  <c r="F48141" i="10"/>
  <c r="F48142" i="10"/>
  <c r="F48143" i="10"/>
  <c r="F48144" i="10"/>
  <c r="F48145" i="10"/>
  <c r="F48146" i="10"/>
  <c r="F48147" i="10"/>
  <c r="F48148" i="10"/>
  <c r="F48149" i="10"/>
  <c r="F48150" i="10"/>
  <c r="F48151" i="10"/>
  <c r="F48152" i="10"/>
  <c r="F48153" i="10"/>
  <c r="F48154" i="10"/>
  <c r="F48155" i="10"/>
  <c r="F48156" i="10"/>
  <c r="F48157" i="10"/>
  <c r="F48158" i="10"/>
  <c r="F48159" i="10"/>
  <c r="F48160" i="10"/>
  <c r="F48161" i="10"/>
  <c r="F48162" i="10"/>
  <c r="F48163" i="10"/>
  <c r="F48164" i="10"/>
  <c r="F48165" i="10"/>
  <c r="F48166" i="10"/>
  <c r="F48167" i="10"/>
  <c r="F48168" i="10"/>
  <c r="F48169" i="10"/>
  <c r="F48170" i="10"/>
  <c r="F48171" i="10"/>
  <c r="F48172" i="10"/>
  <c r="F48173" i="10"/>
  <c r="F48174" i="10"/>
  <c r="F48175" i="10"/>
  <c r="F48176" i="10"/>
  <c r="F48177" i="10"/>
  <c r="F48178" i="10"/>
  <c r="F48179" i="10"/>
  <c r="F48180" i="10"/>
  <c r="F48181" i="10"/>
  <c r="F48182" i="10"/>
  <c r="F48183" i="10"/>
  <c r="F48184" i="10"/>
  <c r="F48185" i="10"/>
  <c r="F48186" i="10"/>
  <c r="F48187" i="10"/>
  <c r="F48188" i="10"/>
  <c r="F48189" i="10"/>
  <c r="F48190" i="10"/>
  <c r="F48191" i="10"/>
  <c r="F48192" i="10"/>
  <c r="F48193" i="10"/>
  <c r="F48194" i="10"/>
  <c r="F48195" i="10"/>
  <c r="F48196" i="10"/>
  <c r="F48197" i="10"/>
  <c r="F48198" i="10"/>
  <c r="F48199" i="10"/>
  <c r="F48200" i="10"/>
  <c r="F48201" i="10"/>
  <c r="F48202" i="10"/>
  <c r="F48203" i="10"/>
  <c r="F48204" i="10"/>
  <c r="F48205" i="10"/>
  <c r="F48206" i="10"/>
  <c r="F48207" i="10"/>
  <c r="F48208" i="10"/>
  <c r="F48209" i="10"/>
  <c r="F48210" i="10"/>
  <c r="F48211" i="10"/>
  <c r="F48212" i="10"/>
  <c r="F48213" i="10"/>
  <c r="F48214" i="10"/>
  <c r="F48215" i="10"/>
  <c r="F48216" i="10"/>
  <c r="F48217" i="10"/>
  <c r="F48218" i="10"/>
  <c r="F48219" i="10"/>
  <c r="F48220" i="10"/>
  <c r="F48221" i="10"/>
  <c r="F48222" i="10"/>
  <c r="F48223" i="10"/>
  <c r="F48224" i="10"/>
  <c r="F48225" i="10"/>
  <c r="F48226" i="10"/>
  <c r="F48227" i="10"/>
  <c r="F48228" i="10"/>
  <c r="F48229" i="10"/>
  <c r="F48230" i="10"/>
  <c r="F48231" i="10"/>
  <c r="F48232" i="10"/>
  <c r="F48233" i="10"/>
  <c r="F48234" i="10"/>
  <c r="F48235" i="10"/>
  <c r="F48236" i="10"/>
  <c r="F48237" i="10"/>
  <c r="F48238" i="10"/>
  <c r="F48239" i="10"/>
  <c r="F48240" i="10"/>
  <c r="F48241" i="10"/>
  <c r="F48242" i="10"/>
  <c r="F48243" i="10"/>
  <c r="F48244" i="10"/>
  <c r="F48245" i="10"/>
  <c r="F48246" i="10"/>
  <c r="F48247" i="10"/>
  <c r="F48248" i="10"/>
  <c r="F48249" i="10"/>
  <c r="F48250" i="10"/>
  <c r="F48251" i="10"/>
  <c r="F48252" i="10"/>
  <c r="F48253" i="10"/>
  <c r="F48254" i="10"/>
  <c r="F48255" i="10"/>
  <c r="F48256" i="10"/>
  <c r="F48257" i="10"/>
  <c r="F48258" i="10"/>
  <c r="F48259" i="10"/>
  <c r="F48260" i="10"/>
  <c r="F48261" i="10"/>
  <c r="F48262" i="10"/>
  <c r="F48263" i="10"/>
  <c r="F48264" i="10"/>
  <c r="F48265" i="10"/>
  <c r="F48266" i="10"/>
  <c r="F48267" i="10"/>
  <c r="F48268" i="10"/>
  <c r="F48269" i="10"/>
  <c r="F48270" i="10"/>
  <c r="F48271" i="10"/>
  <c r="F48272" i="10"/>
  <c r="F48273" i="10"/>
  <c r="F48274" i="10"/>
  <c r="F48275" i="10"/>
  <c r="F48276" i="10"/>
  <c r="F48277" i="10"/>
  <c r="F48278" i="10"/>
  <c r="F48279" i="10"/>
  <c r="F48280" i="10"/>
  <c r="F48281" i="10"/>
  <c r="F48282" i="10"/>
  <c r="F48283" i="10"/>
  <c r="F48284" i="10"/>
  <c r="F48285" i="10"/>
  <c r="F48286" i="10"/>
  <c r="F48287" i="10"/>
  <c r="F48288" i="10"/>
  <c r="F48289" i="10"/>
  <c r="F48290" i="10"/>
  <c r="F48291" i="10"/>
  <c r="F48292" i="10"/>
  <c r="F48293" i="10"/>
  <c r="F48294" i="10"/>
  <c r="F48295" i="10"/>
  <c r="F48296" i="10"/>
  <c r="F48297" i="10"/>
  <c r="F48298" i="10"/>
  <c r="F48299" i="10"/>
  <c r="F48300" i="10"/>
  <c r="F48301" i="10"/>
  <c r="F48302" i="10"/>
  <c r="F48303" i="10"/>
  <c r="F48304" i="10"/>
  <c r="F48305" i="10"/>
  <c r="F48306" i="10"/>
  <c r="F48307" i="10"/>
  <c r="F48308" i="10"/>
  <c r="F48309" i="10"/>
  <c r="F48310" i="10"/>
  <c r="F48311" i="10"/>
  <c r="F48312" i="10"/>
  <c r="F48313" i="10"/>
  <c r="F48314" i="10"/>
  <c r="F48315" i="10"/>
  <c r="F48316" i="10"/>
  <c r="F48317" i="10"/>
  <c r="F48318" i="10"/>
  <c r="F48319" i="10"/>
  <c r="F48320" i="10"/>
  <c r="F48321" i="10"/>
  <c r="F48322" i="10"/>
  <c r="F48323" i="10"/>
  <c r="F48324" i="10"/>
  <c r="F48325" i="10"/>
  <c r="F48326" i="10"/>
  <c r="F48327" i="10"/>
  <c r="F48328" i="10"/>
  <c r="F48329" i="10"/>
  <c r="F48330" i="10"/>
  <c r="F48331" i="10"/>
  <c r="F48332" i="10"/>
  <c r="F48333" i="10"/>
  <c r="F48334" i="10"/>
  <c r="F48335" i="10"/>
  <c r="F48336" i="10"/>
  <c r="F48337" i="10"/>
  <c r="F48338" i="10"/>
  <c r="F48339" i="10"/>
  <c r="F48340" i="10"/>
  <c r="F48341" i="10"/>
  <c r="F48342" i="10"/>
  <c r="F48343" i="10"/>
  <c r="F48344" i="10"/>
  <c r="F48345" i="10"/>
  <c r="F48346" i="10"/>
  <c r="F48347" i="10"/>
  <c r="F48348" i="10"/>
  <c r="F48349" i="10"/>
  <c r="F48350" i="10"/>
  <c r="F48351" i="10"/>
  <c r="F48352" i="10"/>
  <c r="F48353" i="10"/>
  <c r="F48354" i="10"/>
  <c r="F48355" i="10"/>
  <c r="F48356" i="10"/>
  <c r="F48357" i="10"/>
  <c r="F48358" i="10"/>
  <c r="F48359" i="10"/>
  <c r="F48360" i="10"/>
  <c r="F48361" i="10"/>
  <c r="F48362" i="10"/>
  <c r="F48363" i="10"/>
  <c r="F48364" i="10"/>
  <c r="F48365" i="10"/>
  <c r="F48366" i="10"/>
  <c r="F48367" i="10"/>
  <c r="F48368" i="10"/>
  <c r="F48369" i="10"/>
  <c r="F48370" i="10"/>
  <c r="F48371" i="10"/>
  <c r="F48372" i="10"/>
  <c r="F48373" i="10"/>
  <c r="F48374" i="10"/>
  <c r="F48375" i="10"/>
  <c r="F48376" i="10"/>
  <c r="F48377" i="10"/>
  <c r="F48378" i="10"/>
  <c r="F48379" i="10"/>
  <c r="F48380" i="10"/>
  <c r="F48381" i="10"/>
  <c r="F48382" i="10"/>
  <c r="F48383" i="10"/>
  <c r="F48384" i="10"/>
  <c r="F48385" i="10"/>
  <c r="F48386" i="10"/>
  <c r="F48387" i="10"/>
  <c r="F48388" i="10"/>
  <c r="F48389" i="10"/>
  <c r="F48390" i="10"/>
  <c r="F48391" i="10"/>
  <c r="F48392" i="10"/>
  <c r="F48393" i="10"/>
  <c r="F48394" i="10"/>
  <c r="F48395" i="10"/>
  <c r="F48396" i="10"/>
  <c r="F48397" i="10"/>
  <c r="F48398" i="10"/>
  <c r="F48399" i="10"/>
  <c r="F48400" i="10"/>
  <c r="F48401" i="10"/>
  <c r="F48402" i="10"/>
  <c r="F48403" i="10"/>
  <c r="F48404" i="10"/>
  <c r="F48405" i="10"/>
  <c r="F48406" i="10"/>
  <c r="F48407" i="10"/>
  <c r="F48408" i="10"/>
  <c r="F48409" i="10"/>
  <c r="F48410" i="10"/>
  <c r="F48411" i="10"/>
  <c r="F48412" i="10"/>
  <c r="F48413" i="10"/>
  <c r="F48414" i="10"/>
  <c r="F48415" i="10"/>
  <c r="F48416" i="10"/>
  <c r="F48417" i="10"/>
  <c r="F48418" i="10"/>
  <c r="F48419" i="10"/>
  <c r="F48420" i="10"/>
  <c r="F48421" i="10"/>
  <c r="F48422" i="10"/>
  <c r="F48423" i="10"/>
  <c r="F48424" i="10"/>
  <c r="F48425" i="10"/>
  <c r="F48426" i="10"/>
  <c r="F48427" i="10"/>
  <c r="F48428" i="10"/>
  <c r="F48429" i="10"/>
  <c r="F48430" i="10"/>
  <c r="F48431" i="10"/>
  <c r="F48432" i="10"/>
  <c r="F48433" i="10"/>
  <c r="F48434" i="10"/>
  <c r="F48435" i="10"/>
  <c r="F48436" i="10"/>
  <c r="F48437" i="10"/>
  <c r="F48438" i="10"/>
  <c r="F48439" i="10"/>
  <c r="F48440" i="10"/>
  <c r="F48441" i="10"/>
  <c r="F48442" i="10"/>
  <c r="F48443" i="10"/>
  <c r="F48444" i="10"/>
  <c r="F48445" i="10"/>
  <c r="F48446" i="10"/>
  <c r="F48447" i="10"/>
  <c r="F48448" i="10"/>
  <c r="F48449" i="10"/>
  <c r="F48450" i="10"/>
  <c r="F48451" i="10"/>
  <c r="F48452" i="10"/>
  <c r="F48453" i="10"/>
  <c r="F48454" i="10"/>
  <c r="F48455" i="10"/>
  <c r="F48456" i="10"/>
  <c r="F48457" i="10"/>
  <c r="F48458" i="10"/>
  <c r="F48459" i="10"/>
  <c r="F48460" i="10"/>
  <c r="F48461" i="10"/>
  <c r="F48462" i="10"/>
  <c r="F48463" i="10"/>
  <c r="F48464" i="10"/>
  <c r="F48465" i="10"/>
  <c r="F48466" i="10"/>
  <c r="F48467" i="10"/>
  <c r="F48468" i="10"/>
  <c r="F48469" i="10"/>
  <c r="F48470" i="10"/>
  <c r="F48471" i="10"/>
  <c r="F48472" i="10"/>
  <c r="F48473" i="10"/>
  <c r="F48474" i="10"/>
  <c r="F48475" i="10"/>
  <c r="F48476" i="10"/>
  <c r="F48477" i="10"/>
  <c r="F48478" i="10"/>
  <c r="F48479" i="10"/>
  <c r="F48480" i="10"/>
  <c r="F48481" i="10"/>
  <c r="F48482" i="10"/>
  <c r="F48483" i="10"/>
  <c r="F48484" i="10"/>
  <c r="F48485" i="10"/>
  <c r="F48486" i="10"/>
  <c r="F48487" i="10"/>
  <c r="F48488" i="10"/>
  <c r="F48489" i="10"/>
  <c r="F48490" i="10"/>
  <c r="F48491" i="10"/>
  <c r="F48492" i="10"/>
  <c r="F48493" i="10"/>
  <c r="F48494" i="10"/>
  <c r="F48495" i="10"/>
  <c r="F48496" i="10"/>
  <c r="F48497" i="10"/>
  <c r="F48498" i="10"/>
  <c r="F48499" i="10"/>
  <c r="F48500" i="10"/>
  <c r="F48501" i="10"/>
  <c r="F48502" i="10"/>
  <c r="F48503" i="10"/>
  <c r="F48504" i="10"/>
  <c r="F48505" i="10"/>
  <c r="F48506" i="10"/>
  <c r="F48507" i="10"/>
  <c r="F48508" i="10"/>
  <c r="F48509" i="10"/>
  <c r="F48510" i="10"/>
  <c r="F48511" i="10"/>
  <c r="F48512" i="10"/>
  <c r="F48513" i="10"/>
  <c r="F48514" i="10"/>
  <c r="F48515" i="10"/>
  <c r="F48516" i="10"/>
  <c r="F48517" i="10"/>
  <c r="F48518" i="10"/>
  <c r="F48519" i="10"/>
  <c r="F48520" i="10"/>
  <c r="F48521" i="10"/>
  <c r="F48522" i="10"/>
  <c r="F48523" i="10"/>
  <c r="F48524" i="10"/>
  <c r="F48525" i="10"/>
  <c r="F48526" i="10"/>
  <c r="F48527" i="10"/>
  <c r="F48528" i="10"/>
  <c r="F48529" i="10"/>
  <c r="F48530" i="10"/>
  <c r="F48531" i="10"/>
  <c r="F48532" i="10"/>
  <c r="F48533" i="10"/>
  <c r="F48534" i="10"/>
  <c r="F48535" i="10"/>
  <c r="F48536" i="10"/>
  <c r="F48537" i="10"/>
  <c r="F48538" i="10"/>
  <c r="F48539" i="10"/>
  <c r="F48540" i="10"/>
  <c r="F48541" i="10"/>
  <c r="F48542" i="10"/>
  <c r="F48543" i="10"/>
  <c r="F48544" i="10"/>
  <c r="F48545" i="10"/>
  <c r="F48546" i="10"/>
  <c r="F48547" i="10"/>
  <c r="F48548" i="10"/>
  <c r="F48549" i="10"/>
  <c r="F48550" i="10"/>
  <c r="F48551" i="10"/>
  <c r="F48552" i="10"/>
  <c r="F48553" i="10"/>
  <c r="F48554" i="10"/>
  <c r="F48555" i="10"/>
  <c r="F48556" i="10"/>
  <c r="F48557" i="10"/>
  <c r="F48558" i="10"/>
  <c r="F48559" i="10"/>
  <c r="F48560" i="10"/>
  <c r="F48561" i="10"/>
  <c r="F48562" i="10"/>
  <c r="F48563" i="10"/>
  <c r="F48564" i="10"/>
  <c r="F48565" i="10"/>
  <c r="F48566" i="10"/>
  <c r="F48567" i="10"/>
  <c r="F48568" i="10"/>
  <c r="F48569" i="10"/>
  <c r="F48570" i="10"/>
  <c r="F48571" i="10"/>
  <c r="F48572" i="10"/>
  <c r="F48573" i="10"/>
  <c r="F48574" i="10"/>
  <c r="F48575" i="10"/>
  <c r="F48576" i="10"/>
  <c r="F48577" i="10"/>
  <c r="F48578" i="10"/>
  <c r="F48579" i="10"/>
  <c r="F48580" i="10"/>
  <c r="F48581" i="10"/>
  <c r="F48582" i="10"/>
  <c r="F48583" i="10"/>
  <c r="F48584" i="10"/>
  <c r="F48585" i="10"/>
  <c r="F48586" i="10"/>
  <c r="F48587" i="10"/>
  <c r="F48588" i="10"/>
  <c r="F48589" i="10"/>
  <c r="F48590" i="10"/>
  <c r="F48591" i="10"/>
  <c r="F48592" i="10"/>
  <c r="F48593" i="10"/>
  <c r="F48594" i="10"/>
  <c r="F48595" i="10"/>
  <c r="F48596" i="10"/>
  <c r="F48597" i="10"/>
  <c r="F48598" i="10"/>
  <c r="F48599" i="10"/>
  <c r="F48600" i="10"/>
  <c r="F48601" i="10"/>
  <c r="F48602" i="10"/>
  <c r="F48603" i="10"/>
  <c r="F48604" i="10"/>
  <c r="F48605" i="10"/>
  <c r="F48606" i="10"/>
  <c r="F48607" i="10"/>
  <c r="F48608" i="10"/>
  <c r="F48609" i="10"/>
  <c r="F48610" i="10"/>
  <c r="F48611" i="10"/>
  <c r="F48612" i="10"/>
  <c r="F48613" i="10"/>
  <c r="F48614" i="10"/>
  <c r="F48615" i="10"/>
  <c r="F48616" i="10"/>
  <c r="F48617" i="10"/>
  <c r="F48618" i="10"/>
  <c r="F48619" i="10"/>
  <c r="F48620" i="10"/>
  <c r="F48621" i="10"/>
  <c r="F48622" i="10"/>
  <c r="F48623" i="10"/>
  <c r="F48624" i="10"/>
  <c r="F48625" i="10"/>
  <c r="F48626" i="10"/>
  <c r="F48627" i="10"/>
  <c r="F48628" i="10"/>
  <c r="F48629" i="10"/>
  <c r="F48630" i="10"/>
  <c r="F48631" i="10"/>
  <c r="F48632" i="10"/>
  <c r="F48633" i="10"/>
  <c r="F48634" i="10"/>
  <c r="F48635" i="10"/>
  <c r="F48636" i="10"/>
  <c r="F48637" i="10"/>
  <c r="F48638" i="10"/>
  <c r="F48639" i="10"/>
  <c r="F48640" i="10"/>
  <c r="F48641" i="10"/>
  <c r="F48642" i="10"/>
  <c r="F48643" i="10"/>
  <c r="F48644" i="10"/>
  <c r="F48645" i="10"/>
  <c r="F48646" i="10"/>
  <c r="F48647" i="10"/>
  <c r="F48648" i="10"/>
  <c r="F48649" i="10"/>
  <c r="F48650" i="10"/>
  <c r="F48651" i="10"/>
  <c r="F48652" i="10"/>
  <c r="F48653" i="10"/>
  <c r="F48654" i="10"/>
  <c r="F48655" i="10"/>
  <c r="F48656" i="10"/>
  <c r="F48657" i="10"/>
  <c r="F48658" i="10"/>
  <c r="F48659" i="10"/>
  <c r="F48660" i="10"/>
  <c r="F48661" i="10"/>
  <c r="F48662" i="10"/>
  <c r="F48663" i="10"/>
  <c r="F48664" i="10"/>
  <c r="F48665" i="10"/>
  <c r="F48666" i="10"/>
  <c r="F48667" i="10"/>
  <c r="F48668" i="10"/>
  <c r="F48669" i="10"/>
  <c r="F48670" i="10"/>
  <c r="F48671" i="10"/>
  <c r="F48672" i="10"/>
  <c r="F48673" i="10"/>
  <c r="F48674" i="10"/>
  <c r="F48675" i="10"/>
  <c r="F48676" i="10"/>
  <c r="F48677" i="10"/>
  <c r="F48678" i="10"/>
  <c r="F48679" i="10"/>
  <c r="F48680" i="10"/>
  <c r="F48681" i="10"/>
  <c r="F48682" i="10"/>
  <c r="F48683" i="10"/>
  <c r="F48684" i="10"/>
  <c r="F48685" i="10"/>
  <c r="F48686" i="10"/>
  <c r="F48687" i="10"/>
  <c r="F48688" i="10"/>
  <c r="F48689" i="10"/>
  <c r="F48690" i="10"/>
  <c r="F48691" i="10"/>
  <c r="F48692" i="10"/>
  <c r="F48693" i="10"/>
  <c r="F48694" i="10"/>
  <c r="F48695" i="10"/>
  <c r="F48696" i="10"/>
  <c r="F48697" i="10"/>
  <c r="F48698" i="10"/>
  <c r="F48699" i="10"/>
  <c r="F48700" i="10"/>
  <c r="F48701" i="10"/>
  <c r="F48702" i="10"/>
  <c r="F48703" i="10"/>
  <c r="F48704" i="10"/>
  <c r="F48705" i="10"/>
  <c r="F48706" i="10"/>
  <c r="F48707" i="10"/>
  <c r="F48708" i="10"/>
  <c r="F48709" i="10"/>
  <c r="F48710" i="10"/>
  <c r="F48711" i="10"/>
  <c r="F48712" i="10"/>
  <c r="F48713" i="10"/>
  <c r="F48714" i="10"/>
  <c r="F48715" i="10"/>
  <c r="F48716" i="10"/>
  <c r="F48717" i="10"/>
  <c r="F48718" i="10"/>
  <c r="F48719" i="10"/>
  <c r="F48720" i="10"/>
  <c r="F48721" i="10"/>
  <c r="F48722" i="10"/>
  <c r="F48723" i="10"/>
  <c r="F48724" i="10"/>
  <c r="F48725" i="10"/>
  <c r="F48726" i="10"/>
  <c r="F48727" i="10"/>
  <c r="F48728" i="10"/>
  <c r="F48729" i="10"/>
  <c r="F48730" i="10"/>
  <c r="F48731" i="10"/>
  <c r="F48732" i="10"/>
  <c r="F48733" i="10"/>
  <c r="F48734" i="10"/>
  <c r="F48735" i="10"/>
  <c r="F48736" i="10"/>
  <c r="F48737" i="10"/>
  <c r="F48738" i="10"/>
  <c r="F48739" i="10"/>
  <c r="F48740" i="10"/>
  <c r="F48741" i="10"/>
  <c r="F48742" i="10"/>
  <c r="F48743" i="10"/>
  <c r="F48744" i="10"/>
  <c r="F48745" i="10"/>
  <c r="F48746" i="10"/>
  <c r="F48747" i="10"/>
  <c r="F48748" i="10"/>
  <c r="F48749" i="10"/>
  <c r="F48750" i="10"/>
  <c r="F48751" i="10"/>
  <c r="F48752" i="10"/>
  <c r="F48753" i="10"/>
  <c r="F48754" i="10"/>
  <c r="F48755" i="10"/>
  <c r="F48756" i="10"/>
  <c r="F48757" i="10"/>
  <c r="F48758" i="10"/>
  <c r="F48759" i="10"/>
  <c r="F48760" i="10"/>
  <c r="F48761" i="10"/>
  <c r="F48762" i="10"/>
  <c r="F48763" i="10"/>
  <c r="F48764" i="10"/>
  <c r="F48765" i="10"/>
  <c r="F48766" i="10"/>
  <c r="F48767" i="10"/>
  <c r="F48768" i="10"/>
  <c r="F48769" i="10"/>
  <c r="F48770" i="10"/>
  <c r="F48771" i="10"/>
  <c r="F48772" i="10"/>
  <c r="F48773" i="10"/>
  <c r="F48774" i="10"/>
  <c r="F48775" i="10"/>
  <c r="F48776" i="10"/>
  <c r="F48777" i="10"/>
  <c r="F48778" i="10"/>
  <c r="F48779" i="10"/>
  <c r="F48780" i="10"/>
  <c r="F48781" i="10"/>
  <c r="F48782" i="10"/>
  <c r="F48783" i="10"/>
  <c r="F48784" i="10"/>
  <c r="F48785" i="10"/>
  <c r="F48786" i="10"/>
  <c r="F48787" i="10"/>
  <c r="F48788" i="10"/>
  <c r="F48789" i="10"/>
  <c r="F48790" i="10"/>
  <c r="F48791" i="10"/>
  <c r="F48792" i="10"/>
  <c r="F48793" i="10"/>
  <c r="F48794" i="10"/>
  <c r="F48795" i="10"/>
  <c r="F48796" i="10"/>
  <c r="F48797" i="10"/>
  <c r="F48798" i="10"/>
  <c r="F48799" i="10"/>
  <c r="F48800" i="10"/>
  <c r="F48801" i="10"/>
  <c r="F48802" i="10"/>
  <c r="F48803" i="10"/>
  <c r="F48804" i="10"/>
  <c r="F48805" i="10"/>
  <c r="F48806" i="10"/>
  <c r="F48807" i="10"/>
  <c r="F48808" i="10"/>
  <c r="F48809" i="10"/>
  <c r="F48810" i="10"/>
  <c r="F48811" i="10"/>
  <c r="F48812" i="10"/>
  <c r="F48813" i="10"/>
  <c r="F48814" i="10"/>
  <c r="F48815" i="10"/>
  <c r="F48816" i="10"/>
  <c r="F48817" i="10"/>
  <c r="F48818" i="10"/>
  <c r="F48819" i="10"/>
  <c r="F48820" i="10"/>
  <c r="F48821" i="10"/>
  <c r="F48822" i="10"/>
  <c r="F48823" i="10"/>
  <c r="F48824" i="10"/>
  <c r="F48825" i="10"/>
  <c r="F48826" i="10"/>
  <c r="F48827" i="10"/>
  <c r="F48828" i="10"/>
  <c r="F48829" i="10"/>
  <c r="F48830" i="10"/>
  <c r="F48831" i="10"/>
  <c r="F48832" i="10"/>
  <c r="F48833" i="10"/>
  <c r="F48834" i="10"/>
  <c r="F48835" i="10"/>
  <c r="F48836" i="10"/>
  <c r="F48837" i="10"/>
  <c r="F48838" i="10"/>
  <c r="F48839" i="10"/>
  <c r="F48840" i="10"/>
  <c r="F48841" i="10"/>
  <c r="F48842" i="10"/>
  <c r="F48843" i="10"/>
  <c r="F48844" i="10"/>
  <c r="F48845" i="10"/>
  <c r="F48846" i="10"/>
  <c r="F48847" i="10"/>
  <c r="F48848" i="10"/>
  <c r="F48849" i="10"/>
  <c r="F48850" i="10"/>
  <c r="F48851" i="10"/>
  <c r="F48852" i="10"/>
  <c r="F48853" i="10"/>
  <c r="F48854" i="10"/>
  <c r="F48855" i="10"/>
  <c r="F48856" i="10"/>
  <c r="F48857" i="10"/>
  <c r="F48858" i="10"/>
  <c r="F48859" i="10"/>
  <c r="F48860" i="10"/>
  <c r="F48861" i="10"/>
  <c r="F48862" i="10"/>
  <c r="F48863" i="10"/>
  <c r="F48864" i="10"/>
  <c r="F48865" i="10"/>
  <c r="F48866" i="10"/>
  <c r="F48867" i="10"/>
  <c r="F48868" i="10"/>
  <c r="F48869" i="10"/>
  <c r="F48870" i="10"/>
  <c r="F48871" i="10"/>
  <c r="F48872" i="10"/>
  <c r="F48873" i="10"/>
  <c r="F48874" i="10"/>
  <c r="F48875" i="10"/>
  <c r="F48876" i="10"/>
  <c r="F48877" i="10"/>
  <c r="F48878" i="10"/>
  <c r="F48879" i="10"/>
  <c r="F48880" i="10"/>
  <c r="F48881" i="10"/>
  <c r="F48882" i="10"/>
  <c r="F48883" i="10"/>
  <c r="F48884" i="10"/>
  <c r="F48885" i="10"/>
  <c r="F48886" i="10"/>
  <c r="F48887" i="10"/>
  <c r="F48888" i="10"/>
  <c r="F48889" i="10"/>
  <c r="F48890" i="10"/>
  <c r="F48891" i="10"/>
  <c r="F48892" i="10"/>
  <c r="F48893" i="10"/>
  <c r="F48894" i="10"/>
  <c r="F48895" i="10"/>
  <c r="F48896" i="10"/>
  <c r="F48897" i="10"/>
  <c r="F48898" i="10"/>
  <c r="F48899" i="10"/>
  <c r="F48900" i="10"/>
  <c r="F48901" i="10"/>
  <c r="F48902" i="10"/>
  <c r="F48903" i="10"/>
  <c r="F48904" i="10"/>
  <c r="F48905" i="10"/>
  <c r="F48906" i="10"/>
  <c r="F48907" i="10"/>
  <c r="F48908" i="10"/>
  <c r="F48909" i="10"/>
  <c r="F48910" i="10"/>
  <c r="F48911" i="10"/>
  <c r="F48912" i="10"/>
  <c r="F48913" i="10"/>
  <c r="F48914" i="10"/>
  <c r="F48915" i="10"/>
  <c r="F48916" i="10"/>
  <c r="F48917" i="10"/>
  <c r="F48918" i="10"/>
  <c r="F48919" i="10"/>
  <c r="F48920" i="10"/>
  <c r="F48921" i="10"/>
  <c r="F48922" i="10"/>
  <c r="F48923" i="10"/>
  <c r="F48924" i="10"/>
  <c r="F48925" i="10"/>
  <c r="F48926" i="10"/>
  <c r="F48927" i="10"/>
  <c r="F48928" i="10"/>
  <c r="F48929" i="10"/>
  <c r="F48930" i="10"/>
  <c r="F48931" i="10"/>
  <c r="F48932" i="10"/>
  <c r="F48933" i="10"/>
  <c r="F48934" i="10"/>
  <c r="F48935" i="10"/>
  <c r="F48936" i="10"/>
  <c r="F48937" i="10"/>
  <c r="F48938" i="10"/>
  <c r="F48939" i="10"/>
  <c r="F48940" i="10"/>
  <c r="F48941" i="10"/>
  <c r="F48942" i="10"/>
  <c r="F48943" i="10"/>
  <c r="F48944" i="10"/>
  <c r="F48945" i="10"/>
  <c r="F48946" i="10"/>
  <c r="F48947" i="10"/>
  <c r="F48948" i="10"/>
  <c r="F48949" i="10"/>
  <c r="F48950" i="10"/>
  <c r="F48951" i="10"/>
  <c r="F48952" i="10"/>
  <c r="F48953" i="10"/>
  <c r="F48954" i="10"/>
  <c r="F48955" i="10"/>
  <c r="F48956" i="10"/>
  <c r="F48957" i="10"/>
  <c r="F48958" i="10"/>
  <c r="F48959" i="10"/>
  <c r="F48960" i="10"/>
  <c r="F48961" i="10"/>
  <c r="F48962" i="10"/>
  <c r="F48963" i="10"/>
  <c r="F48964" i="10"/>
  <c r="F48965" i="10"/>
  <c r="F48966" i="10"/>
  <c r="F48967" i="10"/>
  <c r="F48968" i="10"/>
  <c r="F48969" i="10"/>
  <c r="F48970" i="10"/>
  <c r="F48971" i="10"/>
  <c r="F48972" i="10"/>
  <c r="F48973" i="10"/>
  <c r="F48974" i="10"/>
  <c r="F48975" i="10"/>
  <c r="F48976" i="10"/>
  <c r="F48977" i="10"/>
  <c r="F48978" i="10"/>
  <c r="F48979" i="10"/>
  <c r="F48980" i="10"/>
  <c r="F48981" i="10"/>
  <c r="F48982" i="10"/>
  <c r="F48983" i="10"/>
  <c r="F48984" i="10"/>
  <c r="F48985" i="10"/>
  <c r="F48986" i="10"/>
  <c r="F48987" i="10"/>
  <c r="F48988" i="10"/>
  <c r="F48989" i="10"/>
  <c r="F48990" i="10"/>
  <c r="F48991" i="10"/>
  <c r="F48992" i="10"/>
  <c r="F48993" i="10"/>
  <c r="F48994" i="10"/>
  <c r="F48995" i="10"/>
  <c r="F48996" i="10"/>
  <c r="F48997" i="10"/>
  <c r="F48998" i="10"/>
  <c r="F48999" i="10"/>
  <c r="F49000" i="10"/>
  <c r="F49001" i="10"/>
  <c r="F49002" i="10"/>
  <c r="F49003" i="10"/>
  <c r="F49004" i="10"/>
  <c r="F49005" i="10"/>
  <c r="F49006" i="10"/>
  <c r="F49007" i="10"/>
  <c r="F49008" i="10"/>
  <c r="F49009" i="10"/>
  <c r="F49010" i="10"/>
  <c r="F49011" i="10"/>
  <c r="F49012" i="10"/>
  <c r="F49013" i="10"/>
  <c r="F49014" i="10"/>
  <c r="F49015" i="10"/>
  <c r="F49016" i="10"/>
  <c r="F49017" i="10"/>
  <c r="F49018" i="10"/>
  <c r="F49019" i="10"/>
  <c r="F49020" i="10"/>
  <c r="F49021" i="10"/>
  <c r="F49022" i="10"/>
  <c r="F49023" i="10"/>
  <c r="F49024" i="10"/>
  <c r="F49025" i="10"/>
  <c r="F49026" i="10"/>
  <c r="F49027" i="10"/>
  <c r="F49028" i="10"/>
  <c r="F49029" i="10"/>
  <c r="F49030" i="10"/>
  <c r="F49031" i="10"/>
  <c r="F49032" i="10"/>
  <c r="F49033" i="10"/>
  <c r="F49034" i="10"/>
  <c r="F49035" i="10"/>
  <c r="F49036" i="10"/>
  <c r="F49037" i="10"/>
  <c r="F49038" i="10"/>
  <c r="F49039" i="10"/>
  <c r="F49040" i="10"/>
  <c r="F49041" i="10"/>
  <c r="F49042" i="10"/>
  <c r="F49043" i="10"/>
  <c r="F49044" i="10"/>
  <c r="F49045" i="10"/>
  <c r="F49046" i="10"/>
  <c r="F49047" i="10"/>
  <c r="F49048" i="10"/>
  <c r="F49049" i="10"/>
  <c r="F49050" i="10"/>
  <c r="F49051" i="10"/>
  <c r="F49052" i="10"/>
  <c r="F49053" i="10"/>
  <c r="F49054" i="10"/>
  <c r="F49055" i="10"/>
  <c r="F49056" i="10"/>
  <c r="F49057" i="10"/>
  <c r="F49058" i="10"/>
  <c r="F49059" i="10"/>
  <c r="F49060" i="10"/>
  <c r="F49061" i="10"/>
  <c r="F49062" i="10"/>
  <c r="F49063" i="10"/>
  <c r="F49064" i="10"/>
  <c r="F49065" i="10"/>
  <c r="F49066" i="10"/>
  <c r="F49067" i="10"/>
  <c r="F49068" i="10"/>
  <c r="F49069" i="10"/>
  <c r="F49070" i="10"/>
  <c r="F49071" i="10"/>
  <c r="F49072" i="10"/>
  <c r="F49073" i="10"/>
  <c r="F49074" i="10"/>
  <c r="F49075" i="10"/>
  <c r="F49076" i="10"/>
  <c r="F49077" i="10"/>
  <c r="F49078" i="10"/>
  <c r="F49079" i="10"/>
  <c r="F49080" i="10"/>
  <c r="F49081" i="10"/>
  <c r="F49082" i="10"/>
  <c r="F49083" i="10"/>
  <c r="F49084" i="10"/>
  <c r="F49085" i="10"/>
  <c r="F49086" i="10"/>
  <c r="F49087" i="10"/>
  <c r="F49088" i="10"/>
  <c r="F49089" i="10"/>
  <c r="F49090" i="10"/>
  <c r="F49091" i="10"/>
  <c r="F49092" i="10"/>
  <c r="F49093" i="10"/>
  <c r="F49094" i="10"/>
  <c r="F49095" i="10"/>
  <c r="F49096" i="10"/>
  <c r="F49097" i="10"/>
  <c r="F49098" i="10"/>
  <c r="F49099" i="10"/>
  <c r="F49100" i="10"/>
  <c r="F49101" i="10"/>
  <c r="F49102" i="10"/>
  <c r="F49103" i="10"/>
  <c r="F49104" i="10"/>
  <c r="F49105" i="10"/>
  <c r="F49106" i="10"/>
  <c r="F49107" i="10"/>
  <c r="F49108" i="10"/>
  <c r="F49109" i="10"/>
  <c r="F49110" i="10"/>
  <c r="F49111" i="10"/>
  <c r="F49112" i="10"/>
  <c r="F49113" i="10"/>
  <c r="F49114" i="10"/>
  <c r="F49115" i="10"/>
  <c r="F49116" i="10"/>
  <c r="F49117" i="10"/>
  <c r="F49118" i="10"/>
  <c r="F49119" i="10"/>
  <c r="F49120" i="10"/>
  <c r="F49121" i="10"/>
  <c r="F49122" i="10"/>
  <c r="F49123" i="10"/>
  <c r="F49124" i="10"/>
  <c r="F49125" i="10"/>
  <c r="F49126" i="10"/>
  <c r="F49127" i="10"/>
  <c r="F49128" i="10"/>
  <c r="F49129" i="10"/>
  <c r="F49130" i="10"/>
  <c r="F49131" i="10"/>
  <c r="F49132" i="10"/>
  <c r="F49133" i="10"/>
  <c r="F49134" i="10"/>
  <c r="F49135" i="10"/>
  <c r="F49136" i="10"/>
  <c r="F49137" i="10"/>
  <c r="F49138" i="10"/>
  <c r="F49139" i="10"/>
  <c r="F49140" i="10"/>
  <c r="F49141" i="10"/>
  <c r="F49142" i="10"/>
  <c r="F49143" i="10"/>
  <c r="F49144" i="10"/>
  <c r="F49145" i="10"/>
  <c r="F49146" i="10"/>
  <c r="F49147" i="10"/>
  <c r="F49148" i="10"/>
  <c r="F49149" i="10"/>
  <c r="F49150" i="10"/>
  <c r="F49151" i="10"/>
  <c r="F49152" i="10"/>
  <c r="F49153" i="10"/>
  <c r="F49154" i="10"/>
  <c r="F49155" i="10"/>
  <c r="F49156" i="10"/>
  <c r="F49157" i="10"/>
  <c r="F49158" i="10"/>
  <c r="F49159" i="10"/>
  <c r="F49160" i="10"/>
  <c r="F49161" i="10"/>
  <c r="F49162" i="10"/>
  <c r="F49163" i="10"/>
  <c r="F49164" i="10"/>
  <c r="F49165" i="10"/>
  <c r="F49166" i="10"/>
  <c r="F49167" i="10"/>
  <c r="F49168" i="10"/>
  <c r="F49169" i="10"/>
  <c r="F49170" i="10"/>
  <c r="F49171" i="10"/>
  <c r="F49172" i="10"/>
  <c r="F49173" i="10"/>
  <c r="F49174" i="10"/>
  <c r="F49175" i="10"/>
  <c r="F49176" i="10"/>
  <c r="F49177" i="10"/>
  <c r="F49178" i="10"/>
  <c r="F49179" i="10"/>
  <c r="F49180" i="10"/>
  <c r="F49181" i="10"/>
  <c r="F49182" i="10"/>
  <c r="F49183" i="10"/>
  <c r="F49184" i="10"/>
  <c r="F49185" i="10"/>
  <c r="F49186" i="10"/>
  <c r="F49187" i="10"/>
  <c r="F49188" i="10"/>
  <c r="F49189" i="10"/>
  <c r="F49190" i="10"/>
  <c r="F49191" i="10"/>
  <c r="F49192" i="10"/>
  <c r="F49193" i="10"/>
  <c r="F49194" i="10"/>
  <c r="F49195" i="10"/>
  <c r="F49196" i="10"/>
  <c r="F49197" i="10"/>
  <c r="F49198" i="10"/>
  <c r="F49199" i="10"/>
  <c r="F49200" i="10"/>
  <c r="F49201" i="10"/>
  <c r="F49202" i="10"/>
  <c r="F49203" i="10"/>
  <c r="F49204" i="10"/>
  <c r="F49205" i="10"/>
  <c r="F49206" i="10"/>
  <c r="F49207" i="10"/>
  <c r="F49208" i="10"/>
  <c r="F49209" i="10"/>
  <c r="F49210" i="10"/>
  <c r="F49211" i="10"/>
  <c r="F49212" i="10"/>
  <c r="F49213" i="10"/>
  <c r="F49214" i="10"/>
  <c r="F49215" i="10"/>
  <c r="F49216" i="10"/>
  <c r="F49217" i="10"/>
  <c r="F49218" i="10"/>
  <c r="F49219" i="10"/>
  <c r="F49220" i="10"/>
  <c r="F49221" i="10"/>
  <c r="F49222" i="10"/>
  <c r="F49223" i="10"/>
  <c r="F49224" i="10"/>
  <c r="F49225" i="10"/>
  <c r="F49226" i="10"/>
  <c r="F49227" i="10"/>
  <c r="F49228" i="10"/>
  <c r="F49229" i="10"/>
  <c r="F49230" i="10"/>
  <c r="F49231" i="10"/>
  <c r="F49232" i="10"/>
  <c r="F49233" i="10"/>
  <c r="F49234" i="10"/>
  <c r="F49235" i="10"/>
  <c r="F49236" i="10"/>
  <c r="F49237" i="10"/>
  <c r="F49238" i="10"/>
  <c r="F49239" i="10"/>
  <c r="F49240" i="10"/>
  <c r="F49241" i="10"/>
  <c r="F49242" i="10"/>
  <c r="F49243" i="10"/>
  <c r="F49244" i="10"/>
  <c r="F49245" i="10"/>
  <c r="F49246" i="10"/>
  <c r="F49247" i="10"/>
  <c r="F49248" i="10"/>
  <c r="F49249" i="10"/>
  <c r="F49250" i="10"/>
  <c r="F49251" i="10"/>
  <c r="F49252" i="10"/>
  <c r="F49253" i="10"/>
  <c r="F49254" i="10"/>
  <c r="F49255" i="10"/>
  <c r="F49256" i="10"/>
  <c r="F49257" i="10"/>
  <c r="F49258" i="10"/>
  <c r="F49259" i="10"/>
  <c r="F49260" i="10"/>
  <c r="F49261" i="10"/>
  <c r="F49262" i="10"/>
  <c r="F49263" i="10"/>
  <c r="F49264" i="10"/>
  <c r="F49265" i="10"/>
  <c r="F49266" i="10"/>
  <c r="F49267" i="10"/>
  <c r="F49268" i="10"/>
  <c r="F49269" i="10"/>
  <c r="F49270" i="10"/>
  <c r="F49271" i="10"/>
  <c r="F49272" i="10"/>
  <c r="F49273" i="10"/>
  <c r="F49274" i="10"/>
  <c r="F49275" i="10"/>
  <c r="F49276" i="10"/>
  <c r="F49277" i="10"/>
  <c r="F49278" i="10"/>
  <c r="F49279" i="10"/>
  <c r="F49280" i="10"/>
  <c r="F49281" i="10"/>
  <c r="F49282" i="10"/>
  <c r="F49283" i="10"/>
  <c r="F49284" i="10"/>
  <c r="F49285" i="10"/>
  <c r="F49286" i="10"/>
  <c r="F49287" i="10"/>
  <c r="F49288" i="10"/>
  <c r="F49289" i="10"/>
  <c r="F49290" i="10"/>
  <c r="F49291" i="10"/>
  <c r="F49292" i="10"/>
  <c r="F49293" i="10"/>
  <c r="F49294" i="10"/>
  <c r="F49295" i="10"/>
  <c r="F49296" i="10"/>
  <c r="F49297" i="10"/>
  <c r="F49298" i="10"/>
  <c r="F49299" i="10"/>
  <c r="F49300" i="10"/>
  <c r="F49301" i="10"/>
  <c r="F49302" i="10"/>
  <c r="F49303" i="10"/>
  <c r="F49304" i="10"/>
  <c r="F49305" i="10"/>
  <c r="F49306" i="10"/>
  <c r="F49307" i="10"/>
  <c r="F49308" i="10"/>
  <c r="F49309" i="10"/>
  <c r="F49310" i="10"/>
  <c r="F49311" i="10"/>
  <c r="F49312" i="10"/>
  <c r="F49313" i="10"/>
  <c r="F49314" i="10"/>
  <c r="F49315" i="10"/>
  <c r="F49316" i="10"/>
  <c r="F49317" i="10"/>
  <c r="F49318" i="10"/>
  <c r="F49319" i="10"/>
  <c r="F49320" i="10"/>
  <c r="F49321" i="10"/>
  <c r="F49322" i="10"/>
  <c r="F49323" i="10"/>
  <c r="F49324" i="10"/>
  <c r="F49325" i="10"/>
  <c r="F49326" i="10"/>
  <c r="F49327" i="10"/>
  <c r="F49328" i="10"/>
  <c r="F49329" i="10"/>
  <c r="F49330" i="10"/>
  <c r="F49331" i="10"/>
  <c r="F49332" i="10"/>
  <c r="F49333" i="10"/>
  <c r="F49334" i="10"/>
  <c r="F49335" i="10"/>
  <c r="F49336" i="10"/>
  <c r="F49337" i="10"/>
  <c r="F49338" i="10"/>
  <c r="F49339" i="10"/>
  <c r="F49340" i="10"/>
  <c r="F49341" i="10"/>
  <c r="F49342" i="10"/>
  <c r="F49343" i="10"/>
  <c r="F49344" i="10"/>
  <c r="F49345" i="10"/>
  <c r="F49346" i="10"/>
  <c r="F49347" i="10"/>
  <c r="F49348" i="10"/>
  <c r="F49349" i="10"/>
  <c r="F49350" i="10"/>
  <c r="F49351" i="10"/>
  <c r="F49352" i="10"/>
  <c r="F49353" i="10"/>
  <c r="F49354" i="10"/>
  <c r="F49355" i="10"/>
  <c r="F49356" i="10"/>
  <c r="F49357" i="10"/>
  <c r="F49358" i="10"/>
  <c r="F49359" i="10"/>
  <c r="F49360" i="10"/>
  <c r="F49361" i="10"/>
  <c r="F49362" i="10"/>
  <c r="F49363" i="10"/>
  <c r="F49364" i="10"/>
  <c r="F49365" i="10"/>
  <c r="F49366" i="10"/>
  <c r="F49367" i="10"/>
  <c r="F49368" i="10"/>
  <c r="F49369" i="10"/>
  <c r="F49370" i="10"/>
  <c r="F49371" i="10"/>
  <c r="F49372" i="10"/>
  <c r="F49373" i="10"/>
  <c r="F49374" i="10"/>
  <c r="F49375" i="10"/>
  <c r="F49376" i="10"/>
  <c r="F49377" i="10"/>
  <c r="F49378" i="10"/>
  <c r="F49379" i="10"/>
  <c r="F49380" i="10"/>
  <c r="F49381" i="10"/>
  <c r="F49382" i="10"/>
  <c r="F49383" i="10"/>
  <c r="F49384" i="10"/>
  <c r="F49385" i="10"/>
  <c r="F49386" i="10"/>
  <c r="F49387" i="10"/>
  <c r="F49388" i="10"/>
  <c r="F49389" i="10"/>
  <c r="F49390" i="10"/>
  <c r="F49391" i="10"/>
  <c r="F49392" i="10"/>
  <c r="F49393" i="10"/>
  <c r="F49394" i="10"/>
  <c r="F49395" i="10"/>
  <c r="F49396" i="10"/>
  <c r="F49397" i="10"/>
  <c r="F49398" i="10"/>
  <c r="F49399" i="10"/>
  <c r="F49400" i="10"/>
  <c r="F49401" i="10"/>
  <c r="F49402" i="10"/>
  <c r="F49403" i="10"/>
  <c r="F49404" i="10"/>
  <c r="F49405" i="10"/>
  <c r="F49406" i="10"/>
  <c r="F49407" i="10"/>
  <c r="F49408" i="10"/>
  <c r="F49409" i="10"/>
  <c r="F49410" i="10"/>
  <c r="F49411" i="10"/>
  <c r="F49412" i="10"/>
  <c r="F49413" i="10"/>
  <c r="F49414" i="10"/>
  <c r="F49415" i="10"/>
  <c r="F49416" i="10"/>
  <c r="F49417" i="10"/>
  <c r="F49418" i="10"/>
  <c r="F49419" i="10"/>
  <c r="F49420" i="10"/>
  <c r="F49421" i="10"/>
  <c r="F49422" i="10"/>
  <c r="F49423" i="10"/>
  <c r="F49424" i="10"/>
  <c r="F49425" i="10"/>
  <c r="F49426" i="10"/>
  <c r="F49427" i="10"/>
  <c r="F49428" i="10"/>
  <c r="F49429" i="10"/>
  <c r="F49430" i="10"/>
  <c r="F49431" i="10"/>
  <c r="F49432" i="10"/>
  <c r="F49433" i="10"/>
  <c r="F49434" i="10"/>
  <c r="F49435" i="10"/>
  <c r="F49436" i="10"/>
  <c r="F49437" i="10"/>
  <c r="F49438" i="10"/>
  <c r="F49439" i="10"/>
  <c r="F49440" i="10"/>
  <c r="F49441" i="10"/>
  <c r="F49442" i="10"/>
  <c r="F49443" i="10"/>
  <c r="F49444" i="10"/>
  <c r="F49445" i="10"/>
  <c r="F49446" i="10"/>
  <c r="F49447" i="10"/>
  <c r="F49448" i="10"/>
  <c r="F49449" i="10"/>
  <c r="F49450" i="10"/>
  <c r="F49451" i="10"/>
  <c r="F49452" i="10"/>
  <c r="F49453" i="10"/>
  <c r="F49454" i="10"/>
  <c r="F49455" i="10"/>
  <c r="F49456" i="10"/>
  <c r="F49457" i="10"/>
  <c r="F49458" i="10"/>
  <c r="F49459" i="10"/>
  <c r="F49460" i="10"/>
  <c r="F49461" i="10"/>
  <c r="F49462" i="10"/>
  <c r="F49463" i="10"/>
  <c r="F49464" i="10"/>
  <c r="F49465" i="10"/>
  <c r="F49466" i="10"/>
  <c r="F49467" i="10"/>
  <c r="F49468" i="10"/>
  <c r="F49469" i="10"/>
  <c r="F49470" i="10"/>
  <c r="F49471" i="10"/>
  <c r="F49472" i="10"/>
  <c r="F49473" i="10"/>
  <c r="F49474" i="10"/>
  <c r="F49475" i="10"/>
  <c r="F49476" i="10"/>
  <c r="F49477" i="10"/>
  <c r="F49478" i="10"/>
  <c r="F49479" i="10"/>
  <c r="F49480" i="10"/>
  <c r="F49481" i="10"/>
  <c r="F49482" i="10"/>
  <c r="F49483" i="10"/>
  <c r="F49484" i="10"/>
  <c r="F49485" i="10"/>
  <c r="F49486" i="10"/>
  <c r="F49487" i="10"/>
  <c r="F49488" i="10"/>
  <c r="F49489" i="10"/>
  <c r="F49490" i="10"/>
  <c r="F49491" i="10"/>
  <c r="F49492" i="10"/>
  <c r="F49493" i="10"/>
  <c r="F49494" i="10"/>
  <c r="F49495" i="10"/>
  <c r="F49496" i="10"/>
  <c r="F49497" i="10"/>
  <c r="F49498" i="10"/>
  <c r="F49499" i="10"/>
  <c r="F49500" i="10"/>
  <c r="F49501" i="10"/>
  <c r="F49502" i="10"/>
  <c r="F49503" i="10"/>
  <c r="F49504" i="10"/>
  <c r="F49505" i="10"/>
  <c r="F49506" i="10"/>
  <c r="F49507" i="10"/>
  <c r="F49508" i="10"/>
  <c r="F49509" i="10"/>
  <c r="F49510" i="10"/>
  <c r="F49511" i="10"/>
  <c r="F49512" i="10"/>
  <c r="F49513" i="10"/>
  <c r="F49514" i="10"/>
  <c r="F49515" i="10"/>
  <c r="F49516" i="10"/>
  <c r="F49517" i="10"/>
  <c r="F49518" i="10"/>
  <c r="F49519" i="10"/>
  <c r="F49520" i="10"/>
  <c r="F49521" i="10"/>
  <c r="F49522" i="10"/>
  <c r="F49523" i="10"/>
  <c r="F49524" i="10"/>
  <c r="F49525" i="10"/>
  <c r="F49526" i="10"/>
  <c r="F49527" i="10"/>
  <c r="F49528" i="10"/>
  <c r="F49529" i="10"/>
  <c r="F49530" i="10"/>
  <c r="F49531" i="10"/>
  <c r="F49532" i="10"/>
  <c r="F49533" i="10"/>
  <c r="F49534" i="10"/>
  <c r="F49535" i="10"/>
  <c r="F49536" i="10"/>
  <c r="F49537" i="10"/>
  <c r="F49538" i="10"/>
  <c r="F49539" i="10"/>
  <c r="F49540" i="10"/>
  <c r="F49541" i="10"/>
  <c r="F49542" i="10"/>
  <c r="F49543" i="10"/>
  <c r="F49544" i="10"/>
  <c r="F49545" i="10"/>
  <c r="F49546" i="10"/>
  <c r="F49547" i="10"/>
  <c r="F49548" i="10"/>
  <c r="F49549" i="10"/>
  <c r="F49550" i="10"/>
  <c r="F49551" i="10"/>
  <c r="F49552" i="10"/>
  <c r="F49553" i="10"/>
  <c r="F49554" i="10"/>
  <c r="F49555" i="10"/>
  <c r="F49556" i="10"/>
  <c r="F49557" i="10"/>
  <c r="F49558" i="10"/>
  <c r="F49559" i="10"/>
  <c r="F49560" i="10"/>
  <c r="F49561" i="10"/>
  <c r="F49562" i="10"/>
  <c r="F49563" i="10"/>
  <c r="F49564" i="10"/>
  <c r="F49565" i="10"/>
  <c r="F49566" i="10"/>
  <c r="F49567" i="10"/>
  <c r="F49568" i="10"/>
  <c r="F49569" i="10"/>
  <c r="F49570" i="10"/>
  <c r="F49571" i="10"/>
  <c r="F49572" i="10"/>
  <c r="F49573" i="10"/>
  <c r="F49574" i="10"/>
  <c r="F49575" i="10"/>
  <c r="F49576" i="10"/>
  <c r="F49577" i="10"/>
  <c r="F49578" i="10"/>
  <c r="F49579" i="10"/>
  <c r="F49580" i="10"/>
  <c r="F49581" i="10"/>
  <c r="F49582" i="10"/>
  <c r="F49583" i="10"/>
  <c r="F49584" i="10"/>
  <c r="F49585" i="10"/>
  <c r="F49586" i="10"/>
  <c r="F49587" i="10"/>
  <c r="F49588" i="10"/>
  <c r="F49589" i="10"/>
  <c r="F49590" i="10"/>
  <c r="F49591" i="10"/>
  <c r="F49592" i="10"/>
  <c r="F49593" i="10"/>
  <c r="F49594" i="10"/>
  <c r="F49595" i="10"/>
  <c r="F49596" i="10"/>
  <c r="F49597" i="10"/>
  <c r="F49598" i="10"/>
  <c r="F49599" i="10"/>
  <c r="F49600" i="10"/>
  <c r="F49601" i="10"/>
  <c r="F49602" i="10"/>
  <c r="F49603" i="10"/>
  <c r="F49604" i="10"/>
  <c r="F49605" i="10"/>
  <c r="F49606" i="10"/>
  <c r="F49607" i="10"/>
  <c r="F49608" i="10"/>
  <c r="F49609" i="10"/>
  <c r="F49610" i="10"/>
  <c r="F49611" i="10"/>
  <c r="F49612" i="10"/>
  <c r="F49613" i="10"/>
  <c r="F49614" i="10"/>
  <c r="F49615" i="10"/>
  <c r="F49616" i="10"/>
  <c r="F49617" i="10"/>
  <c r="F49618" i="10"/>
  <c r="F49619" i="10"/>
  <c r="F49620" i="10"/>
  <c r="F49621" i="10"/>
  <c r="F49622" i="10"/>
  <c r="F49623" i="10"/>
  <c r="F49624" i="10"/>
  <c r="F49625" i="10"/>
  <c r="F49626" i="10"/>
  <c r="F49627" i="10"/>
  <c r="F49628" i="10"/>
  <c r="F49629" i="10"/>
  <c r="F49630" i="10"/>
  <c r="F49631" i="10"/>
  <c r="F49632" i="10"/>
  <c r="F49633" i="10"/>
  <c r="F49634" i="10"/>
  <c r="F49635" i="10"/>
  <c r="F49636" i="10"/>
  <c r="F49637" i="10"/>
  <c r="F49638" i="10"/>
  <c r="F49639" i="10"/>
  <c r="F49640" i="10"/>
  <c r="F49641" i="10"/>
  <c r="F49642" i="10"/>
  <c r="F49643" i="10"/>
  <c r="F49644" i="10"/>
  <c r="F49645" i="10"/>
  <c r="F49646" i="10"/>
  <c r="F49647" i="10"/>
  <c r="F49648" i="10"/>
  <c r="F49649" i="10"/>
  <c r="F49650" i="10"/>
  <c r="F49651" i="10"/>
  <c r="F49652" i="10"/>
  <c r="F49653" i="10"/>
  <c r="F49654" i="10"/>
  <c r="F49655" i="10"/>
  <c r="F49656" i="10"/>
  <c r="F49657" i="10"/>
  <c r="F49658" i="10"/>
  <c r="F49659" i="10"/>
  <c r="F49660" i="10"/>
  <c r="F49661" i="10"/>
  <c r="F49662" i="10"/>
  <c r="F49663" i="10"/>
  <c r="F49664" i="10"/>
  <c r="F49665" i="10"/>
  <c r="F49666" i="10"/>
  <c r="F49667" i="10"/>
  <c r="F49668" i="10"/>
  <c r="F49669" i="10"/>
  <c r="F49670" i="10"/>
  <c r="F49671" i="10"/>
  <c r="F49672" i="10"/>
  <c r="F49673" i="10"/>
  <c r="F49674" i="10"/>
  <c r="F49675" i="10"/>
  <c r="F49676" i="10"/>
  <c r="F49677" i="10"/>
  <c r="F49678" i="10"/>
  <c r="F49679" i="10"/>
  <c r="F49680" i="10"/>
  <c r="F49681" i="10"/>
  <c r="F49682" i="10"/>
  <c r="F49683" i="10"/>
  <c r="F49684" i="10"/>
  <c r="F49685" i="10"/>
  <c r="F49686" i="10"/>
  <c r="F49687" i="10"/>
  <c r="F49688" i="10"/>
  <c r="F49689" i="10"/>
  <c r="F49690" i="10"/>
  <c r="F49691" i="10"/>
  <c r="F49692" i="10"/>
  <c r="F49693" i="10"/>
  <c r="F49694" i="10"/>
  <c r="F49695" i="10"/>
  <c r="F49696" i="10"/>
  <c r="F49697" i="10"/>
  <c r="F49698" i="10"/>
  <c r="F49699" i="10"/>
  <c r="F49700" i="10"/>
  <c r="F49701" i="10"/>
  <c r="F49702" i="10"/>
  <c r="F49703" i="10"/>
  <c r="F49704" i="10"/>
  <c r="F49705" i="10"/>
  <c r="F49706" i="10"/>
  <c r="F49707" i="10"/>
  <c r="F49708" i="10"/>
  <c r="F49709" i="10"/>
  <c r="F49710" i="10"/>
  <c r="F49711" i="10"/>
  <c r="F49712" i="10"/>
  <c r="F49713" i="10"/>
  <c r="F49714" i="10"/>
  <c r="F49715" i="10"/>
  <c r="F49716" i="10"/>
  <c r="F49717" i="10"/>
  <c r="F49718" i="10"/>
  <c r="F49719" i="10"/>
  <c r="F49720" i="10"/>
  <c r="F49721" i="10"/>
  <c r="F49722" i="10"/>
  <c r="F49723" i="10"/>
  <c r="F49724" i="10"/>
  <c r="F49725" i="10"/>
  <c r="F49726" i="10"/>
  <c r="F49727" i="10"/>
  <c r="F49728" i="10"/>
  <c r="F49729" i="10"/>
  <c r="F49730" i="10"/>
  <c r="F49731" i="10"/>
  <c r="F49732" i="10"/>
  <c r="F49733" i="10"/>
  <c r="F49734" i="10"/>
  <c r="F49735" i="10"/>
  <c r="F49736" i="10"/>
  <c r="F49737" i="10"/>
  <c r="F49738" i="10"/>
  <c r="F49739" i="10"/>
  <c r="F49740" i="10"/>
  <c r="F49741" i="10"/>
  <c r="F49742" i="10"/>
  <c r="F49743" i="10"/>
  <c r="F49744" i="10"/>
  <c r="F49745" i="10"/>
  <c r="F49746" i="10"/>
  <c r="F49747" i="10"/>
  <c r="F49748" i="10"/>
  <c r="F49749" i="10"/>
  <c r="F49750" i="10"/>
  <c r="F49751" i="10"/>
  <c r="F49752" i="10"/>
  <c r="F49753" i="10"/>
  <c r="F49754" i="10"/>
  <c r="F49755" i="10"/>
  <c r="F49756" i="10"/>
  <c r="F49757" i="10"/>
  <c r="F49758" i="10"/>
  <c r="F49759" i="10"/>
  <c r="F49760" i="10"/>
  <c r="F49761" i="10"/>
  <c r="F49762" i="10"/>
  <c r="F49763" i="10"/>
  <c r="F49764" i="10"/>
  <c r="F49765" i="10"/>
  <c r="F49766" i="10"/>
  <c r="F49767" i="10"/>
  <c r="F49768" i="10"/>
  <c r="F49769" i="10"/>
  <c r="F49770" i="10"/>
  <c r="F49771" i="10"/>
  <c r="F49772" i="10"/>
  <c r="F49773" i="10"/>
  <c r="F49774" i="10"/>
  <c r="F49775" i="10"/>
  <c r="F49776" i="10"/>
  <c r="F49777" i="10"/>
  <c r="F49778" i="10"/>
  <c r="F49779" i="10"/>
  <c r="F49780" i="10"/>
  <c r="F49781" i="10"/>
  <c r="F49782" i="10"/>
  <c r="F49783" i="10"/>
  <c r="F49784" i="10"/>
  <c r="F49785" i="10"/>
  <c r="F49786" i="10"/>
  <c r="F49787" i="10"/>
  <c r="F49788" i="10"/>
  <c r="F49789" i="10"/>
  <c r="F49790" i="10"/>
  <c r="F49791" i="10"/>
  <c r="F49792" i="10"/>
  <c r="F49793" i="10"/>
  <c r="F49794" i="10"/>
  <c r="F49795" i="10"/>
  <c r="F49796" i="10"/>
  <c r="F49797" i="10"/>
  <c r="F49798" i="10"/>
  <c r="F49799" i="10"/>
  <c r="F49800" i="10"/>
  <c r="F49801" i="10"/>
  <c r="F49802" i="10"/>
  <c r="F49803" i="10"/>
  <c r="F49804" i="10"/>
  <c r="F49805" i="10"/>
  <c r="F49806" i="10"/>
  <c r="F49807" i="10"/>
  <c r="F49808" i="10"/>
  <c r="F49809" i="10"/>
  <c r="F49810" i="10"/>
  <c r="F49811" i="10"/>
  <c r="F49812" i="10"/>
  <c r="F49813" i="10"/>
  <c r="F49814" i="10"/>
  <c r="F49815" i="10"/>
  <c r="F49816" i="10"/>
  <c r="F49817" i="10"/>
  <c r="F49818" i="10"/>
  <c r="F49819" i="10"/>
  <c r="F49820" i="10"/>
  <c r="F49821" i="10"/>
  <c r="F49822" i="10"/>
  <c r="F49823" i="10"/>
  <c r="F49824" i="10"/>
  <c r="F49825" i="10"/>
  <c r="F49826" i="10"/>
  <c r="F49827" i="10"/>
  <c r="F49828" i="10"/>
  <c r="F49829" i="10"/>
  <c r="F49830" i="10"/>
  <c r="F49831" i="10"/>
  <c r="F49832" i="10"/>
  <c r="F49833" i="10"/>
  <c r="F49834" i="10"/>
  <c r="F49835" i="10"/>
  <c r="F49836" i="10"/>
  <c r="F49837" i="10"/>
  <c r="F49838" i="10"/>
  <c r="F49839" i="10"/>
  <c r="F49840" i="10"/>
  <c r="F49841" i="10"/>
  <c r="F49842" i="10"/>
  <c r="F49843" i="10"/>
  <c r="F49844" i="10"/>
  <c r="F49845" i="10"/>
  <c r="F49846" i="10"/>
  <c r="F49847" i="10"/>
  <c r="F49848" i="10"/>
  <c r="F49849" i="10"/>
  <c r="F49850" i="10"/>
  <c r="F49851" i="10"/>
  <c r="F49852" i="10"/>
  <c r="F49853" i="10"/>
  <c r="F49854" i="10"/>
  <c r="F49855" i="10"/>
  <c r="F49856" i="10"/>
  <c r="F49857" i="10"/>
  <c r="F49858" i="10"/>
  <c r="F49859" i="10"/>
  <c r="F49860" i="10"/>
  <c r="F49861" i="10"/>
  <c r="F49862" i="10"/>
  <c r="F49863" i="10"/>
  <c r="F49864" i="10"/>
  <c r="F49865" i="10"/>
  <c r="F49866" i="10"/>
  <c r="F49867" i="10"/>
  <c r="F49868" i="10"/>
  <c r="F49869" i="10"/>
  <c r="F49870" i="10"/>
  <c r="F49871" i="10"/>
  <c r="F49872" i="10"/>
  <c r="F49873" i="10"/>
  <c r="F49874" i="10"/>
  <c r="F49875" i="10"/>
  <c r="F49876" i="10"/>
  <c r="F49877" i="10"/>
  <c r="F49878" i="10"/>
  <c r="F49879" i="10"/>
  <c r="F49880" i="10"/>
  <c r="F49881" i="10"/>
  <c r="F49882" i="10"/>
  <c r="F49883" i="10"/>
  <c r="F49884" i="10"/>
  <c r="F49885" i="10"/>
  <c r="F49886" i="10"/>
  <c r="F49887" i="10"/>
  <c r="F49888" i="10"/>
  <c r="F49889" i="10"/>
  <c r="F49890" i="10"/>
  <c r="F49891" i="10"/>
  <c r="F49892" i="10"/>
  <c r="F49893" i="10"/>
  <c r="F49894" i="10"/>
  <c r="F49895" i="10"/>
  <c r="F49896" i="10"/>
  <c r="F49897" i="10"/>
  <c r="F49898" i="10"/>
  <c r="F49899" i="10"/>
  <c r="F49900" i="10"/>
  <c r="F49901" i="10"/>
  <c r="F49902" i="10"/>
  <c r="F49903" i="10"/>
  <c r="F49904" i="10"/>
  <c r="F49905" i="10"/>
  <c r="F49906" i="10"/>
  <c r="F49907" i="10"/>
  <c r="F49908" i="10"/>
  <c r="F49909" i="10"/>
  <c r="F49910" i="10"/>
  <c r="F49911" i="10"/>
  <c r="F49912" i="10"/>
  <c r="F49913" i="10"/>
  <c r="F49914" i="10"/>
  <c r="F49915" i="10"/>
  <c r="F49916" i="10"/>
  <c r="F49917" i="10"/>
  <c r="F49918" i="10"/>
  <c r="F49919" i="10"/>
  <c r="F49920" i="10"/>
  <c r="F49921" i="10"/>
  <c r="F49922" i="10"/>
  <c r="F49923" i="10"/>
  <c r="F49924" i="10"/>
  <c r="F49925" i="10"/>
  <c r="F49926" i="10"/>
  <c r="F49927" i="10"/>
  <c r="F49928" i="10"/>
  <c r="F49929" i="10"/>
  <c r="F49930" i="10"/>
  <c r="F49931" i="10"/>
  <c r="F49932" i="10"/>
  <c r="F49933" i="10"/>
  <c r="F49934" i="10"/>
  <c r="F49935" i="10"/>
  <c r="F49936" i="10"/>
  <c r="F49937" i="10"/>
  <c r="F49938" i="10"/>
  <c r="F49939" i="10"/>
  <c r="F49940" i="10"/>
  <c r="F49941" i="10"/>
  <c r="F49942" i="10"/>
  <c r="F49943" i="10"/>
  <c r="F49944" i="10"/>
  <c r="F49945" i="10"/>
  <c r="F49946" i="10"/>
  <c r="F49947" i="10"/>
  <c r="F49948" i="10"/>
  <c r="F49949" i="10"/>
  <c r="F49950" i="10"/>
  <c r="F49951" i="10"/>
  <c r="F49952" i="10"/>
  <c r="F49953" i="10"/>
  <c r="F49954" i="10"/>
  <c r="F49955" i="10"/>
  <c r="F49956" i="10"/>
  <c r="F49957" i="10"/>
  <c r="F49958" i="10"/>
  <c r="F49959" i="10"/>
  <c r="F49960" i="10"/>
  <c r="F49961" i="10"/>
  <c r="F49962" i="10"/>
  <c r="F49963" i="10"/>
  <c r="F49964" i="10"/>
  <c r="F49965" i="10"/>
  <c r="F49966" i="10"/>
  <c r="F49967" i="10"/>
  <c r="F49968" i="10"/>
  <c r="F49969" i="10"/>
  <c r="F49970" i="10"/>
  <c r="F49971" i="10"/>
  <c r="F49972" i="10"/>
  <c r="F49973" i="10"/>
  <c r="F49974" i="10"/>
  <c r="F49975" i="10"/>
  <c r="F49976" i="10"/>
  <c r="F49977" i="10"/>
  <c r="F49978" i="10"/>
  <c r="F49979" i="10"/>
  <c r="F49980" i="10"/>
  <c r="F49981" i="10"/>
  <c r="F49982" i="10"/>
  <c r="F49983" i="10"/>
  <c r="F49984" i="10"/>
  <c r="F49985" i="10"/>
  <c r="F49986" i="10"/>
  <c r="F49987" i="10"/>
  <c r="F49988" i="10"/>
  <c r="F49989" i="10"/>
  <c r="F49990" i="10"/>
  <c r="F49991" i="10"/>
  <c r="F49992" i="10"/>
  <c r="F49993" i="10"/>
  <c r="F49994" i="10"/>
  <c r="F49995" i="10"/>
  <c r="F49996" i="10"/>
  <c r="F49997" i="10"/>
  <c r="F49998" i="10"/>
  <c r="F49999" i="10"/>
  <c r="F50000" i="10"/>
  <c r="F50001" i="10"/>
  <c r="F50002" i="10"/>
  <c r="F50003" i="10"/>
  <c r="F50004" i="10"/>
  <c r="F50005" i="10"/>
  <c r="F50006" i="10"/>
  <c r="F50007" i="10"/>
  <c r="F50008" i="10"/>
  <c r="F50009" i="10"/>
  <c r="F50010" i="10"/>
  <c r="F50011" i="10"/>
  <c r="F50012" i="10"/>
  <c r="F50013" i="10"/>
  <c r="F50014" i="10"/>
  <c r="F50015" i="10"/>
  <c r="F50016" i="10"/>
  <c r="F50017" i="10"/>
  <c r="F50018" i="10"/>
  <c r="F50019" i="10"/>
  <c r="F50020" i="10"/>
  <c r="F50021" i="10"/>
  <c r="F50022" i="10"/>
  <c r="F50023" i="10"/>
  <c r="F50024" i="10"/>
  <c r="F50025" i="10"/>
  <c r="F50026" i="10"/>
  <c r="F50027" i="10"/>
  <c r="F50028" i="10"/>
  <c r="F50029" i="10"/>
  <c r="F50030" i="10"/>
  <c r="F50031" i="10"/>
  <c r="F50032" i="10"/>
  <c r="F50033" i="10"/>
  <c r="F50034" i="10"/>
  <c r="F50035" i="10"/>
  <c r="F50036" i="10"/>
  <c r="F50037" i="10"/>
  <c r="F50038" i="10"/>
  <c r="F50039" i="10"/>
  <c r="F50040" i="10"/>
  <c r="F50041" i="10"/>
  <c r="F50042" i="10"/>
  <c r="F50043" i="10"/>
  <c r="F50044" i="10"/>
  <c r="F50045" i="10"/>
  <c r="F50046" i="10"/>
  <c r="F50047" i="10"/>
  <c r="F50048" i="10"/>
  <c r="F50049" i="10"/>
  <c r="F50050" i="10"/>
  <c r="F50051" i="10"/>
  <c r="F50052" i="10"/>
  <c r="F50053" i="10"/>
  <c r="F50054" i="10"/>
  <c r="F50055" i="10"/>
  <c r="F50056" i="10"/>
  <c r="F50057" i="10"/>
  <c r="F50058" i="10"/>
  <c r="F50059" i="10"/>
  <c r="F50060" i="10"/>
  <c r="F50061" i="10"/>
  <c r="F50062" i="10"/>
  <c r="F50063" i="10"/>
  <c r="F50064" i="10"/>
  <c r="F50065" i="10"/>
  <c r="F50066" i="10"/>
  <c r="F50067" i="10"/>
  <c r="F50068" i="10"/>
  <c r="F50069" i="10"/>
  <c r="F50070" i="10"/>
  <c r="F50071" i="10"/>
  <c r="F50072" i="10"/>
  <c r="F50073" i="10"/>
  <c r="F50074" i="10"/>
  <c r="F50075" i="10"/>
  <c r="F50076" i="10"/>
  <c r="F50077" i="10"/>
  <c r="F50078" i="10"/>
  <c r="F50079" i="10"/>
  <c r="F50080" i="10"/>
  <c r="F50081" i="10"/>
  <c r="F50082" i="10"/>
  <c r="F50083" i="10"/>
  <c r="F50084" i="10"/>
  <c r="F50085" i="10"/>
  <c r="F50086" i="10"/>
  <c r="F50087" i="10"/>
  <c r="F50088" i="10"/>
  <c r="F50089" i="10"/>
  <c r="F50090" i="10"/>
  <c r="F50091" i="10"/>
  <c r="F50092" i="10"/>
  <c r="F50093" i="10"/>
  <c r="F50094" i="10"/>
  <c r="F50095" i="10"/>
  <c r="F50096" i="10"/>
  <c r="F50097" i="10"/>
  <c r="F50098" i="10"/>
  <c r="F50099" i="10"/>
  <c r="F50100" i="10"/>
  <c r="F50101" i="10"/>
  <c r="F50102" i="10"/>
  <c r="F50103" i="10"/>
  <c r="F50104" i="10"/>
  <c r="F50105" i="10"/>
  <c r="F50106" i="10"/>
  <c r="F50107" i="10"/>
  <c r="F50108" i="10"/>
  <c r="F50109" i="10"/>
  <c r="F50110" i="10"/>
  <c r="F50111" i="10"/>
  <c r="F50112" i="10"/>
  <c r="F50113" i="10"/>
  <c r="F50114" i="10"/>
  <c r="F50115" i="10"/>
  <c r="F50116" i="10"/>
  <c r="F50117" i="10"/>
  <c r="F50118" i="10"/>
  <c r="F50119" i="10"/>
  <c r="F50120" i="10"/>
  <c r="F50121" i="10"/>
  <c r="F50122" i="10"/>
  <c r="F50123" i="10"/>
  <c r="F50124" i="10"/>
  <c r="F50125" i="10"/>
  <c r="F50126" i="10"/>
  <c r="F50127" i="10"/>
  <c r="F50128" i="10"/>
  <c r="F50129" i="10"/>
  <c r="F50130" i="10"/>
  <c r="F50131" i="10"/>
  <c r="F50132" i="10"/>
  <c r="F50133" i="10"/>
  <c r="F50134" i="10"/>
  <c r="F50135" i="10"/>
  <c r="F50136" i="10"/>
  <c r="F50137" i="10"/>
  <c r="F50138" i="10"/>
  <c r="F50139" i="10"/>
  <c r="F50140" i="10"/>
  <c r="F50141" i="10"/>
  <c r="F50142" i="10"/>
  <c r="F50143" i="10"/>
  <c r="F50144" i="10"/>
  <c r="F50145" i="10"/>
  <c r="F50146" i="10"/>
  <c r="F50147" i="10"/>
  <c r="F50148" i="10"/>
  <c r="F50149" i="10"/>
  <c r="F50150" i="10"/>
  <c r="F50151" i="10"/>
  <c r="F50152" i="10"/>
  <c r="F50153" i="10"/>
  <c r="F50154" i="10"/>
  <c r="F50155" i="10"/>
  <c r="F50156" i="10"/>
  <c r="F50157" i="10"/>
  <c r="F50158" i="10"/>
  <c r="F50159" i="10"/>
  <c r="F50160" i="10"/>
  <c r="F50161" i="10"/>
  <c r="F50162" i="10"/>
  <c r="F50163" i="10"/>
  <c r="F50164" i="10"/>
  <c r="F50165" i="10"/>
  <c r="F50166" i="10"/>
  <c r="F50167" i="10"/>
  <c r="F50168" i="10"/>
  <c r="F50169" i="10"/>
  <c r="F50170" i="10"/>
  <c r="F50171" i="10"/>
  <c r="F50172" i="10"/>
  <c r="F50173" i="10"/>
  <c r="F50174" i="10"/>
  <c r="F50175" i="10"/>
  <c r="F50176" i="10"/>
  <c r="F50177" i="10"/>
  <c r="F50178" i="10"/>
  <c r="F50179" i="10"/>
  <c r="F50180" i="10"/>
  <c r="F50181" i="10"/>
  <c r="F50182" i="10"/>
  <c r="F50183" i="10"/>
  <c r="F50184" i="10"/>
  <c r="F50185" i="10"/>
  <c r="F50186" i="10"/>
  <c r="F50187" i="10"/>
  <c r="F50188" i="10"/>
  <c r="F50189" i="10"/>
  <c r="F50190" i="10"/>
  <c r="F50191" i="10"/>
  <c r="F50192" i="10"/>
  <c r="F50193" i="10"/>
  <c r="F50194" i="10"/>
  <c r="F50195" i="10"/>
  <c r="F50196" i="10"/>
  <c r="F50197" i="10"/>
  <c r="F50198" i="10"/>
  <c r="F50199" i="10"/>
  <c r="F50200" i="10"/>
  <c r="F50201" i="10"/>
  <c r="F50202" i="10"/>
  <c r="F50203" i="10"/>
  <c r="F50204" i="10"/>
  <c r="F50205" i="10"/>
  <c r="F50206" i="10"/>
  <c r="F50207" i="10"/>
  <c r="F50208" i="10"/>
  <c r="F50209" i="10"/>
  <c r="F50210" i="10"/>
  <c r="F50211" i="10"/>
  <c r="F50212" i="10"/>
  <c r="F50213" i="10"/>
  <c r="F50214" i="10"/>
  <c r="F50215" i="10"/>
  <c r="F50216" i="10"/>
  <c r="F50217" i="10"/>
  <c r="F50218" i="10"/>
  <c r="F50219" i="10"/>
  <c r="F50220" i="10"/>
  <c r="F50221" i="10"/>
  <c r="F50222" i="10"/>
  <c r="F50223" i="10"/>
  <c r="F50224" i="10"/>
  <c r="F50225" i="10"/>
  <c r="F50226" i="10"/>
  <c r="F50227" i="10"/>
  <c r="F50228" i="10"/>
  <c r="F50229" i="10"/>
  <c r="F50230" i="10"/>
  <c r="F50231" i="10"/>
  <c r="F50232" i="10"/>
  <c r="F50233" i="10"/>
  <c r="F50234" i="10"/>
  <c r="F50235" i="10"/>
  <c r="F50236" i="10"/>
  <c r="F50237" i="10"/>
  <c r="F50238" i="10"/>
  <c r="F50239" i="10"/>
  <c r="F50240" i="10"/>
  <c r="F50241" i="10"/>
  <c r="F50242" i="10"/>
  <c r="F50243" i="10"/>
  <c r="F50244" i="10"/>
  <c r="F50245" i="10"/>
  <c r="F50246" i="10"/>
  <c r="F50247" i="10"/>
  <c r="F50248" i="10"/>
  <c r="F50249" i="10"/>
  <c r="F50250" i="10"/>
  <c r="F50251" i="10"/>
  <c r="F50252" i="10"/>
  <c r="F50253" i="10"/>
  <c r="F50254" i="10"/>
  <c r="F50255" i="10"/>
  <c r="F50256" i="10"/>
  <c r="F50257" i="10"/>
  <c r="F50258" i="10"/>
  <c r="F50259" i="10"/>
  <c r="F50260" i="10"/>
  <c r="F50261" i="10"/>
  <c r="F50262" i="10"/>
  <c r="F50263" i="10"/>
  <c r="F50264" i="10"/>
  <c r="F50265" i="10"/>
  <c r="F50266" i="10"/>
  <c r="F50267" i="10"/>
  <c r="F50268" i="10"/>
  <c r="F50269" i="10"/>
  <c r="F50270" i="10"/>
  <c r="F50271" i="10"/>
  <c r="F50272" i="10"/>
  <c r="F50273" i="10"/>
  <c r="F50274" i="10"/>
  <c r="F50275" i="10"/>
  <c r="F50276" i="10"/>
  <c r="F50277" i="10"/>
  <c r="F50278" i="10"/>
  <c r="F50279" i="10"/>
  <c r="F50280" i="10"/>
  <c r="F50281" i="10"/>
  <c r="F50282" i="10"/>
  <c r="F50283" i="10"/>
  <c r="F50284" i="10"/>
  <c r="F50285" i="10"/>
  <c r="F50286" i="10"/>
  <c r="F50287" i="10"/>
  <c r="F50288" i="10"/>
  <c r="F50289" i="10"/>
  <c r="F50290" i="10"/>
  <c r="F50291" i="10"/>
  <c r="F50292" i="10"/>
  <c r="F50293" i="10"/>
  <c r="F50294" i="10"/>
  <c r="F50295" i="10"/>
  <c r="F50296" i="10"/>
  <c r="F50297" i="10"/>
  <c r="F50298" i="10"/>
  <c r="F50299" i="10"/>
  <c r="F50300" i="10"/>
  <c r="F50301" i="10"/>
  <c r="F50302" i="10"/>
  <c r="F50303" i="10"/>
  <c r="F50304" i="10"/>
  <c r="F50305" i="10"/>
  <c r="F50306" i="10"/>
  <c r="F50307" i="10"/>
  <c r="F50308" i="10"/>
  <c r="F50309" i="10"/>
  <c r="F50310" i="10"/>
  <c r="F50311" i="10"/>
  <c r="F50312" i="10"/>
  <c r="F50313" i="10"/>
  <c r="F50314" i="10"/>
  <c r="F50315" i="10"/>
  <c r="F50316" i="10"/>
  <c r="F50317" i="10"/>
  <c r="F50318" i="10"/>
  <c r="F50319" i="10"/>
  <c r="F50320" i="10"/>
  <c r="F50321" i="10"/>
  <c r="F50322" i="10"/>
  <c r="F50323" i="10"/>
  <c r="F50324" i="10"/>
  <c r="F50325" i="10"/>
  <c r="F50326" i="10"/>
  <c r="F50327" i="10"/>
  <c r="F50328" i="10"/>
  <c r="F50329" i="10"/>
  <c r="F50330" i="10"/>
  <c r="F50331" i="10"/>
  <c r="F50332" i="10"/>
  <c r="F50333" i="10"/>
  <c r="F50334" i="10"/>
  <c r="F50335" i="10"/>
  <c r="F50336" i="10"/>
  <c r="F50337" i="10"/>
  <c r="F50338" i="10"/>
  <c r="F50339" i="10"/>
  <c r="F50340" i="10"/>
  <c r="F50341" i="10"/>
  <c r="F50342" i="10"/>
  <c r="F50343" i="10"/>
  <c r="F50344" i="10"/>
  <c r="F50345" i="10"/>
  <c r="F50346" i="10"/>
  <c r="F50347" i="10"/>
  <c r="F50348" i="10"/>
  <c r="F50349" i="10"/>
  <c r="F50350" i="10"/>
  <c r="F50351" i="10"/>
  <c r="F50352" i="10"/>
  <c r="F50353" i="10"/>
  <c r="F50354" i="10"/>
  <c r="F50355" i="10"/>
  <c r="F50356" i="10"/>
  <c r="F50357" i="10"/>
  <c r="F50358" i="10"/>
  <c r="F50359" i="10"/>
  <c r="F50360" i="10"/>
  <c r="F50361" i="10"/>
  <c r="F50362" i="10"/>
  <c r="F50363" i="10"/>
  <c r="F50364" i="10"/>
  <c r="F50365" i="10"/>
  <c r="F50366" i="10"/>
  <c r="F50367" i="10"/>
  <c r="F50368" i="10"/>
  <c r="F50369" i="10"/>
  <c r="F50370" i="10"/>
  <c r="F50371" i="10"/>
  <c r="F50372" i="10"/>
  <c r="F50373" i="10"/>
  <c r="F50374" i="10"/>
  <c r="F50375" i="10"/>
  <c r="F50376" i="10"/>
  <c r="F50377" i="10"/>
  <c r="F50378" i="10"/>
  <c r="F50379" i="10"/>
  <c r="F50380" i="10"/>
  <c r="F50381" i="10"/>
  <c r="F50382" i="10"/>
  <c r="F50383" i="10"/>
  <c r="F50384" i="10"/>
  <c r="F50385" i="10"/>
  <c r="F50386" i="10"/>
  <c r="F50387" i="10"/>
  <c r="F50388" i="10"/>
  <c r="F50389" i="10"/>
  <c r="F50390" i="10"/>
  <c r="F50391" i="10"/>
  <c r="F50392" i="10"/>
  <c r="F50393" i="10"/>
  <c r="F50394" i="10"/>
  <c r="F50395" i="10"/>
  <c r="F50396" i="10"/>
  <c r="F50397" i="10"/>
  <c r="F50398" i="10"/>
  <c r="F50399" i="10"/>
  <c r="F50400" i="10"/>
  <c r="F50401" i="10"/>
  <c r="F50402" i="10"/>
  <c r="F50403" i="10"/>
  <c r="F50404" i="10"/>
  <c r="F50405" i="10"/>
  <c r="F50406" i="10"/>
  <c r="F50407" i="10"/>
  <c r="F50408" i="10"/>
  <c r="F50409" i="10"/>
  <c r="F50410" i="10"/>
  <c r="F50411" i="10"/>
  <c r="F50412" i="10"/>
  <c r="F50413" i="10"/>
  <c r="F50414" i="10"/>
  <c r="F50415" i="10"/>
  <c r="F50416" i="10"/>
  <c r="F50417" i="10"/>
  <c r="F50418" i="10"/>
  <c r="F50419" i="10"/>
  <c r="F50420" i="10"/>
  <c r="F50421" i="10"/>
  <c r="F50422" i="10"/>
  <c r="F50423" i="10"/>
  <c r="F50424" i="10"/>
  <c r="F50425" i="10"/>
  <c r="F50426" i="10"/>
  <c r="F50427" i="10"/>
  <c r="F50428" i="10"/>
  <c r="F50429" i="10"/>
  <c r="F50430" i="10"/>
  <c r="F50431" i="10"/>
  <c r="F50432" i="10"/>
  <c r="F50433" i="10"/>
  <c r="F50434" i="10"/>
  <c r="F50435" i="10"/>
  <c r="F50436" i="10"/>
  <c r="F50437" i="10"/>
  <c r="F50438" i="10"/>
  <c r="F50439" i="10"/>
  <c r="F50440" i="10"/>
  <c r="F50441" i="10"/>
  <c r="F50442" i="10"/>
  <c r="F50443" i="10"/>
  <c r="F50444" i="10"/>
  <c r="F50445" i="10"/>
  <c r="F50446" i="10"/>
  <c r="F50447" i="10"/>
  <c r="F50448" i="10"/>
  <c r="F50449" i="10"/>
  <c r="F50450" i="10"/>
  <c r="F50451" i="10"/>
  <c r="F50452" i="10"/>
  <c r="F50453" i="10"/>
  <c r="F50454" i="10"/>
  <c r="F50455" i="10"/>
  <c r="F50456" i="10"/>
  <c r="F50457" i="10"/>
  <c r="F50458" i="10"/>
  <c r="F50459" i="10"/>
  <c r="F50460" i="10"/>
  <c r="F50461" i="10"/>
  <c r="F50462" i="10"/>
  <c r="F50463" i="10"/>
  <c r="F50464" i="10"/>
  <c r="F50465" i="10"/>
  <c r="F50466" i="10"/>
  <c r="F50467" i="10"/>
  <c r="F50468" i="10"/>
  <c r="F50469" i="10"/>
  <c r="F50470" i="10"/>
  <c r="F50471" i="10"/>
  <c r="F50472" i="10"/>
  <c r="F50473" i="10"/>
  <c r="F50474" i="10"/>
  <c r="F50475" i="10"/>
  <c r="F50476" i="10"/>
  <c r="F50477" i="10"/>
  <c r="F50478" i="10"/>
  <c r="F50479" i="10"/>
  <c r="F50480" i="10"/>
  <c r="F50481" i="10"/>
  <c r="F50482" i="10"/>
  <c r="F50483" i="10"/>
  <c r="F50484" i="10"/>
  <c r="F50485" i="10"/>
  <c r="F50486" i="10"/>
  <c r="F50487" i="10"/>
  <c r="F50488" i="10"/>
  <c r="F50489" i="10"/>
  <c r="F50490" i="10"/>
  <c r="F50491" i="10"/>
  <c r="F50492" i="10"/>
  <c r="F50493" i="10"/>
  <c r="F50494" i="10"/>
  <c r="F50495" i="10"/>
  <c r="F50496" i="10"/>
  <c r="F50497" i="10"/>
  <c r="F50498" i="10"/>
  <c r="F50499" i="10"/>
  <c r="F50500" i="10"/>
  <c r="F50501" i="10"/>
  <c r="F50502" i="10"/>
  <c r="F50503" i="10"/>
  <c r="F50504" i="10"/>
  <c r="F50505" i="10"/>
  <c r="F50506" i="10"/>
  <c r="F50507" i="10"/>
  <c r="F50508" i="10"/>
  <c r="F50509" i="10"/>
  <c r="F50510" i="10"/>
  <c r="F50511" i="10"/>
  <c r="F50512" i="10"/>
  <c r="F50513" i="10"/>
  <c r="F50514" i="10"/>
  <c r="F50515" i="10"/>
  <c r="F50516" i="10"/>
  <c r="F50517" i="10"/>
  <c r="F50518" i="10"/>
  <c r="F50519" i="10"/>
  <c r="F50520" i="10"/>
  <c r="F50521" i="10"/>
  <c r="F50522" i="10"/>
  <c r="F50523" i="10"/>
  <c r="F50524" i="10"/>
  <c r="F50525" i="10"/>
  <c r="F50526" i="10"/>
  <c r="F50527" i="10"/>
  <c r="F50528" i="10"/>
  <c r="F50529" i="10"/>
  <c r="F50530" i="10"/>
  <c r="F50531" i="10"/>
  <c r="F50532" i="10"/>
  <c r="F50533" i="10"/>
  <c r="F50534" i="10"/>
  <c r="F50535" i="10"/>
  <c r="F50536" i="10"/>
  <c r="F50537" i="10"/>
  <c r="F50538" i="10"/>
  <c r="F50539" i="10"/>
  <c r="F50540" i="10"/>
  <c r="F50541" i="10"/>
  <c r="F50542" i="10"/>
  <c r="F50543" i="10"/>
  <c r="F50544" i="10"/>
  <c r="F50545" i="10"/>
  <c r="F50546" i="10"/>
  <c r="F50547" i="10"/>
  <c r="F50548" i="10"/>
  <c r="F50549" i="10"/>
  <c r="F50550" i="10"/>
  <c r="F50551" i="10"/>
  <c r="F50552" i="10"/>
  <c r="F50553" i="10"/>
  <c r="F50554" i="10"/>
  <c r="F50555" i="10"/>
  <c r="F50556" i="10"/>
  <c r="F50557" i="10"/>
  <c r="F50558" i="10"/>
  <c r="F50559" i="10"/>
  <c r="F50560" i="10"/>
  <c r="F50561" i="10"/>
  <c r="F50562" i="10"/>
  <c r="F50563" i="10"/>
  <c r="F50564" i="10"/>
  <c r="F50565" i="10"/>
  <c r="F50566" i="10"/>
  <c r="F50567" i="10"/>
  <c r="F50568" i="10"/>
  <c r="F50569" i="10"/>
  <c r="F50570" i="10"/>
  <c r="F50571" i="10"/>
  <c r="F50572" i="10"/>
  <c r="F50573" i="10"/>
  <c r="F50574" i="10"/>
  <c r="F50575" i="10"/>
  <c r="F50576" i="10"/>
  <c r="F50577" i="10"/>
  <c r="F50578" i="10"/>
  <c r="F50579" i="10"/>
  <c r="F50580" i="10"/>
  <c r="F50581" i="10"/>
  <c r="F50582" i="10"/>
  <c r="F50583" i="10"/>
  <c r="F50584" i="10"/>
  <c r="F50585" i="10"/>
  <c r="F50586" i="10"/>
  <c r="F50587" i="10"/>
  <c r="F50588" i="10"/>
  <c r="F50589" i="10"/>
  <c r="F50590" i="10"/>
  <c r="F50591" i="10"/>
  <c r="F50592" i="10"/>
  <c r="F50593" i="10"/>
  <c r="F50594" i="10"/>
  <c r="F50595" i="10"/>
  <c r="F50596" i="10"/>
  <c r="F50597" i="10"/>
  <c r="F50598" i="10"/>
  <c r="F50599" i="10"/>
  <c r="F50600" i="10"/>
  <c r="F50601" i="10"/>
  <c r="F50602" i="10"/>
  <c r="F50603" i="10"/>
  <c r="F50604" i="10"/>
  <c r="F50605" i="10"/>
  <c r="F50606" i="10"/>
  <c r="F50607" i="10"/>
  <c r="F50608" i="10"/>
  <c r="F50609" i="10"/>
  <c r="F50610" i="10"/>
  <c r="F50611" i="10"/>
  <c r="F50612" i="10"/>
  <c r="F50613" i="10"/>
  <c r="F50614" i="10"/>
  <c r="F50615" i="10"/>
  <c r="F50616" i="10"/>
  <c r="F50617" i="10"/>
  <c r="F50618" i="10"/>
  <c r="F50619" i="10"/>
  <c r="F50620" i="10"/>
  <c r="F50621" i="10"/>
  <c r="F50622" i="10"/>
  <c r="F50623" i="10"/>
  <c r="F50624" i="10"/>
  <c r="F50625" i="10"/>
  <c r="F50626" i="10"/>
  <c r="F50627" i="10"/>
  <c r="F50628" i="10"/>
  <c r="F50629" i="10"/>
  <c r="F50630" i="10"/>
  <c r="F50631" i="10"/>
  <c r="F50632" i="10"/>
  <c r="F50633" i="10"/>
  <c r="F50634" i="10"/>
  <c r="F50635" i="10"/>
  <c r="F50636" i="10"/>
  <c r="F50637" i="10"/>
  <c r="F50638" i="10"/>
  <c r="F50639" i="10"/>
  <c r="F50640" i="10"/>
  <c r="F50641" i="10"/>
  <c r="F50642" i="10"/>
  <c r="F50643" i="10"/>
  <c r="F50644" i="10"/>
  <c r="F50645" i="10"/>
  <c r="F50646" i="10"/>
  <c r="F50647" i="10"/>
  <c r="F50648" i="10"/>
  <c r="F50649" i="10"/>
  <c r="F50650" i="10"/>
  <c r="F50651" i="10"/>
  <c r="F50652" i="10"/>
  <c r="F50653" i="10"/>
  <c r="F50654" i="10"/>
  <c r="F50655" i="10"/>
  <c r="F50656" i="10"/>
  <c r="F50657" i="10"/>
  <c r="F50658" i="10"/>
  <c r="F50659" i="10"/>
  <c r="F50660" i="10"/>
  <c r="F50661" i="10"/>
  <c r="F50662" i="10"/>
  <c r="F50663" i="10"/>
  <c r="F50664" i="10"/>
  <c r="F50665" i="10"/>
  <c r="F50666" i="10"/>
  <c r="F50667" i="10"/>
  <c r="F50668" i="10"/>
  <c r="F50669" i="10"/>
  <c r="F50670" i="10"/>
  <c r="F50671" i="10"/>
  <c r="F50672" i="10"/>
  <c r="F50673" i="10"/>
  <c r="F50674" i="10"/>
  <c r="F50675" i="10"/>
  <c r="F50676" i="10"/>
  <c r="F50677" i="10"/>
  <c r="F50678" i="10"/>
  <c r="F50679" i="10"/>
  <c r="F50680" i="10"/>
  <c r="F50681" i="10"/>
  <c r="F50682" i="10"/>
  <c r="F50683" i="10"/>
  <c r="F50684" i="10"/>
  <c r="F50685" i="10"/>
  <c r="F50686" i="10"/>
  <c r="F50687" i="10"/>
  <c r="F50688" i="10"/>
  <c r="F50689" i="10"/>
  <c r="F50690" i="10"/>
  <c r="F50691" i="10"/>
  <c r="F50692" i="10"/>
  <c r="F50693" i="10"/>
  <c r="F50694" i="10"/>
  <c r="F50695" i="10"/>
  <c r="F50696" i="10"/>
  <c r="F50697" i="10"/>
  <c r="F50698" i="10"/>
  <c r="F50699" i="10"/>
  <c r="F50700" i="10"/>
  <c r="F50701" i="10"/>
  <c r="F50702" i="10"/>
  <c r="F50703" i="10"/>
  <c r="F50704" i="10"/>
  <c r="F50705" i="10"/>
  <c r="F50706" i="10"/>
  <c r="F50707" i="10"/>
  <c r="F50708" i="10"/>
  <c r="F50709" i="10"/>
  <c r="F50710" i="10"/>
  <c r="F50711" i="10"/>
  <c r="F50712" i="10"/>
  <c r="F50713" i="10"/>
  <c r="F50714" i="10"/>
  <c r="F50715" i="10"/>
  <c r="F50716" i="10"/>
  <c r="F50717" i="10"/>
  <c r="F50718" i="10"/>
  <c r="F50719" i="10"/>
  <c r="F50720" i="10"/>
  <c r="F50721" i="10"/>
  <c r="F50722" i="10"/>
  <c r="F50723" i="10"/>
  <c r="F50724" i="10"/>
  <c r="F50725" i="10"/>
  <c r="F50726" i="10"/>
  <c r="F50727" i="10"/>
  <c r="F50728" i="10"/>
  <c r="F50729" i="10"/>
  <c r="F50730" i="10"/>
  <c r="F50731" i="10"/>
  <c r="F50732" i="10"/>
  <c r="F50733" i="10"/>
  <c r="F50734" i="10"/>
  <c r="F50735" i="10"/>
  <c r="F50736" i="10"/>
  <c r="F50737" i="10"/>
  <c r="F50738" i="10"/>
  <c r="F50739" i="10"/>
  <c r="F50740" i="10"/>
  <c r="F50741" i="10"/>
  <c r="F50742" i="10"/>
  <c r="F50743" i="10"/>
  <c r="F50744" i="10"/>
  <c r="F50745" i="10"/>
  <c r="F50746" i="10"/>
  <c r="F50747" i="10"/>
  <c r="F50748" i="10"/>
  <c r="F50749" i="10"/>
  <c r="F50750" i="10"/>
  <c r="F50751" i="10"/>
  <c r="F50752" i="10"/>
  <c r="F50753" i="10"/>
  <c r="F50754" i="10"/>
  <c r="F50755" i="10"/>
  <c r="F50756" i="10"/>
  <c r="F50757" i="10"/>
  <c r="F50758" i="10"/>
  <c r="F50759" i="10"/>
  <c r="F50760" i="10"/>
  <c r="F50761" i="10"/>
  <c r="F50762" i="10"/>
  <c r="F50763" i="10"/>
  <c r="F50764" i="10"/>
  <c r="F50765" i="10"/>
  <c r="F50766" i="10"/>
  <c r="F50767" i="10"/>
  <c r="F50768" i="10"/>
  <c r="F50769" i="10"/>
  <c r="F50770" i="10"/>
  <c r="F50771" i="10"/>
  <c r="F50772" i="10"/>
  <c r="F50773" i="10"/>
  <c r="F50774" i="10"/>
  <c r="F50775" i="10"/>
  <c r="F50776" i="10"/>
  <c r="F50777" i="10"/>
  <c r="F50778" i="10"/>
  <c r="F50779" i="10"/>
  <c r="F50780" i="10"/>
  <c r="F50781" i="10"/>
  <c r="F50782" i="10"/>
  <c r="F50783" i="10"/>
  <c r="F50784" i="10"/>
  <c r="F50785" i="10"/>
  <c r="F50786" i="10"/>
  <c r="F50787" i="10"/>
  <c r="F50788" i="10"/>
  <c r="F50789" i="10"/>
  <c r="F50790" i="10"/>
  <c r="F50791" i="10"/>
  <c r="F50792" i="10"/>
  <c r="F50793" i="10"/>
  <c r="F50794" i="10"/>
  <c r="F50795" i="10"/>
  <c r="F50796" i="10"/>
  <c r="F50797" i="10"/>
  <c r="F50798" i="10"/>
  <c r="F50799" i="10"/>
  <c r="F50800" i="10"/>
  <c r="F50801" i="10"/>
  <c r="F50802" i="10"/>
  <c r="F50803" i="10"/>
  <c r="F50804" i="10"/>
  <c r="F50805" i="10"/>
  <c r="F50806" i="10"/>
  <c r="F50807" i="10"/>
  <c r="F50808" i="10"/>
  <c r="F50809" i="10"/>
  <c r="F50810" i="10"/>
  <c r="F50811" i="10"/>
  <c r="F50812" i="10"/>
  <c r="F50813" i="10"/>
  <c r="F50814" i="10"/>
  <c r="F50815" i="10"/>
  <c r="F50816" i="10"/>
  <c r="F50817" i="10"/>
  <c r="F50818" i="10"/>
  <c r="F50819" i="10"/>
  <c r="F50820" i="10"/>
  <c r="F50821" i="10"/>
  <c r="F50822" i="10"/>
  <c r="F50823" i="10"/>
  <c r="F50824" i="10"/>
  <c r="F50825" i="10"/>
  <c r="F50826" i="10"/>
  <c r="F50827" i="10"/>
  <c r="F50828" i="10"/>
  <c r="F50829" i="10"/>
  <c r="F50830" i="10"/>
  <c r="F50831" i="10"/>
  <c r="F50832" i="10"/>
  <c r="F50833" i="10"/>
  <c r="F50834" i="10"/>
  <c r="F50835" i="10"/>
  <c r="F50836" i="10"/>
  <c r="F50837" i="10"/>
  <c r="F50838" i="10"/>
  <c r="F50839" i="10"/>
  <c r="F50840" i="10"/>
  <c r="F50841" i="10"/>
  <c r="F50842" i="10"/>
  <c r="F50843" i="10"/>
  <c r="F50844" i="10"/>
  <c r="F50845" i="10"/>
  <c r="F50846" i="10"/>
  <c r="F50847" i="10"/>
  <c r="F50848" i="10"/>
  <c r="F50849" i="10"/>
  <c r="F50850" i="10"/>
  <c r="F50851" i="10"/>
  <c r="F50852" i="10"/>
  <c r="F50853" i="10"/>
  <c r="F50854" i="10"/>
  <c r="F50855" i="10"/>
  <c r="F50856" i="10"/>
  <c r="F50857" i="10"/>
  <c r="F50858" i="10"/>
  <c r="F50859" i="10"/>
  <c r="F50860" i="10"/>
  <c r="F50861" i="10"/>
  <c r="F50862" i="10"/>
  <c r="F50863" i="10"/>
  <c r="F50864" i="10"/>
  <c r="F50865" i="10"/>
  <c r="F50866" i="10"/>
  <c r="F50867" i="10"/>
  <c r="F50868" i="10"/>
  <c r="F50869" i="10"/>
  <c r="F50870" i="10"/>
  <c r="F50871" i="10"/>
  <c r="F50872" i="10"/>
  <c r="F50873" i="10"/>
  <c r="F50874" i="10"/>
  <c r="F50875" i="10"/>
  <c r="F50876" i="10"/>
  <c r="F50877" i="10"/>
  <c r="F50878" i="10"/>
  <c r="F50879" i="10"/>
  <c r="F50880" i="10"/>
  <c r="F50881" i="10"/>
  <c r="F50882" i="10"/>
  <c r="F50883" i="10"/>
  <c r="F50884" i="10"/>
  <c r="F50885" i="10"/>
  <c r="F50886" i="10"/>
  <c r="F50887" i="10"/>
  <c r="F50888" i="10"/>
  <c r="F50889" i="10"/>
  <c r="F50890" i="10"/>
  <c r="F50891" i="10"/>
  <c r="F50892" i="10"/>
  <c r="F50893" i="10"/>
  <c r="F50894" i="10"/>
  <c r="F50895" i="10"/>
  <c r="F50896" i="10"/>
  <c r="F50897" i="10"/>
  <c r="F50898" i="10"/>
  <c r="F50899" i="10"/>
  <c r="F50900" i="10"/>
  <c r="F50901" i="10"/>
  <c r="F50902" i="10"/>
  <c r="F50903" i="10"/>
  <c r="F50904" i="10"/>
  <c r="F50905" i="10"/>
  <c r="F50906" i="10"/>
  <c r="F50907" i="10"/>
  <c r="F50908" i="10"/>
  <c r="F50909" i="10"/>
  <c r="F50910" i="10"/>
  <c r="F50911" i="10"/>
  <c r="F50912" i="10"/>
  <c r="F50913" i="10"/>
  <c r="F50914" i="10"/>
  <c r="F50915" i="10"/>
  <c r="F50916" i="10"/>
  <c r="F50917" i="10"/>
  <c r="F50918" i="10"/>
  <c r="F50919" i="10"/>
  <c r="F50920" i="10"/>
  <c r="F50921" i="10"/>
  <c r="F50922" i="10"/>
  <c r="F50923" i="10"/>
  <c r="F50924" i="10"/>
  <c r="F50925" i="10"/>
  <c r="F50926" i="10"/>
  <c r="F50927" i="10"/>
  <c r="F50928" i="10"/>
  <c r="F50929" i="10"/>
  <c r="F50930" i="10"/>
  <c r="F50931" i="10"/>
  <c r="F50932" i="10"/>
  <c r="F50933" i="10"/>
  <c r="F50934" i="10"/>
  <c r="F50935" i="10"/>
  <c r="F50936" i="10"/>
  <c r="F50937" i="10"/>
  <c r="F50938" i="10"/>
  <c r="F50939" i="10"/>
  <c r="F50940" i="10"/>
  <c r="F50941" i="10"/>
  <c r="F50942" i="10"/>
  <c r="F50943" i="10"/>
  <c r="F50944" i="10"/>
  <c r="F50945" i="10"/>
  <c r="F50946" i="10"/>
  <c r="F50947" i="10"/>
  <c r="F50948" i="10"/>
  <c r="F50949" i="10"/>
  <c r="F50950" i="10"/>
  <c r="F50951" i="10"/>
  <c r="F50952" i="10"/>
  <c r="F50953" i="10"/>
  <c r="F50954" i="10"/>
  <c r="F50955" i="10"/>
  <c r="F50956" i="10"/>
  <c r="F50957" i="10"/>
  <c r="F50958" i="10"/>
  <c r="F50959" i="10"/>
  <c r="F50960" i="10"/>
  <c r="F50961" i="10"/>
  <c r="F50962" i="10"/>
  <c r="F50963" i="10"/>
  <c r="F50964" i="10"/>
  <c r="F50965" i="10"/>
  <c r="F50966" i="10"/>
  <c r="F50967" i="10"/>
  <c r="F50968" i="10"/>
  <c r="F50969" i="10"/>
  <c r="F50970" i="10"/>
  <c r="F50971" i="10"/>
  <c r="F50972" i="10"/>
  <c r="F50973" i="10"/>
  <c r="F50974" i="10"/>
  <c r="F50975" i="10"/>
  <c r="F50976" i="10"/>
  <c r="F50977" i="10"/>
  <c r="F50978" i="10"/>
  <c r="F50979" i="10"/>
  <c r="F50980" i="10"/>
  <c r="F50981" i="10"/>
  <c r="F50982" i="10"/>
  <c r="F50983" i="10"/>
  <c r="F50984" i="10"/>
  <c r="F50985" i="10"/>
  <c r="F50986" i="10"/>
  <c r="F50987" i="10"/>
  <c r="F50988" i="10"/>
  <c r="F50989" i="10"/>
  <c r="F50990" i="10"/>
  <c r="F50991" i="10"/>
  <c r="F50992" i="10"/>
  <c r="F50993" i="10"/>
  <c r="F50994" i="10"/>
  <c r="F50995" i="10"/>
  <c r="F50996" i="10"/>
  <c r="F50997" i="10"/>
  <c r="F50998" i="10"/>
  <c r="F50999" i="10"/>
  <c r="F51000" i="10"/>
  <c r="F51001" i="10"/>
  <c r="F51002" i="10"/>
  <c r="F51003" i="10"/>
  <c r="F51004" i="10"/>
  <c r="F51005" i="10"/>
  <c r="F51006" i="10"/>
  <c r="F51007" i="10"/>
  <c r="F51008" i="10"/>
  <c r="F51009" i="10"/>
  <c r="F51010" i="10"/>
  <c r="F51011" i="10"/>
  <c r="F51012" i="10"/>
  <c r="F51013" i="10"/>
  <c r="F51014" i="10"/>
  <c r="F51015" i="10"/>
  <c r="F51016" i="10"/>
  <c r="F51017" i="10"/>
  <c r="F51018" i="10"/>
  <c r="F51019" i="10"/>
  <c r="F51020" i="10"/>
  <c r="F51021" i="10"/>
  <c r="F51022" i="10"/>
  <c r="F51023" i="10"/>
  <c r="F51024" i="10"/>
  <c r="F51025" i="10"/>
  <c r="F51026" i="10"/>
  <c r="F51027" i="10"/>
  <c r="F51028" i="10"/>
  <c r="F51029" i="10"/>
  <c r="F51030" i="10"/>
  <c r="F51031" i="10"/>
  <c r="F51032" i="10"/>
  <c r="F51033" i="10"/>
  <c r="F51034" i="10"/>
  <c r="F51035" i="10"/>
  <c r="F51036" i="10"/>
  <c r="F51037" i="10"/>
  <c r="F51038" i="10"/>
  <c r="F51039" i="10"/>
  <c r="F51040" i="10"/>
  <c r="F51041" i="10"/>
  <c r="F51042" i="10"/>
  <c r="F51043" i="10"/>
  <c r="F51044" i="10"/>
  <c r="F51045" i="10"/>
  <c r="F51046" i="10"/>
  <c r="F51047" i="10"/>
  <c r="F51048" i="10"/>
  <c r="F51049" i="10"/>
  <c r="F51050" i="10"/>
  <c r="F51051" i="10"/>
  <c r="F51052" i="10"/>
  <c r="F51053" i="10"/>
  <c r="F51054" i="10"/>
  <c r="F51055" i="10"/>
  <c r="F51056" i="10"/>
  <c r="F51057" i="10"/>
  <c r="F51058" i="10"/>
  <c r="F51059" i="10"/>
  <c r="F51060" i="10"/>
  <c r="F51061" i="10"/>
  <c r="F51062" i="10"/>
  <c r="F51063" i="10"/>
  <c r="F51064" i="10"/>
  <c r="F51065" i="10"/>
  <c r="F51066" i="10"/>
  <c r="F51067" i="10"/>
  <c r="F51068" i="10"/>
  <c r="F51069" i="10"/>
  <c r="F51070" i="10"/>
  <c r="F51071" i="10"/>
  <c r="F51072" i="10"/>
  <c r="F51073" i="10"/>
  <c r="F51074" i="10"/>
  <c r="F51075" i="10"/>
  <c r="F51076" i="10"/>
  <c r="F51077" i="10"/>
  <c r="F51078" i="10"/>
  <c r="F51079" i="10"/>
  <c r="F51080" i="10"/>
  <c r="F51081" i="10"/>
  <c r="F51082" i="10"/>
  <c r="F51083" i="10"/>
  <c r="F51084" i="10"/>
  <c r="F51085" i="10"/>
  <c r="F51086" i="10"/>
  <c r="F51087" i="10"/>
  <c r="F51088" i="10"/>
  <c r="F51089" i="10"/>
  <c r="F51090" i="10"/>
  <c r="F51091" i="10"/>
  <c r="F51092" i="10"/>
  <c r="F51093" i="10"/>
  <c r="F51094" i="10"/>
  <c r="F51095" i="10"/>
  <c r="F51096" i="10"/>
  <c r="F51097" i="10"/>
  <c r="F51098" i="10"/>
  <c r="F51099" i="10"/>
  <c r="F51100" i="10"/>
  <c r="F51101" i="10"/>
  <c r="F51102" i="10"/>
  <c r="F51103" i="10"/>
  <c r="F51104" i="10"/>
  <c r="F51105" i="10"/>
  <c r="F51106" i="10"/>
  <c r="F51107" i="10"/>
  <c r="F51108" i="10"/>
  <c r="F51109" i="10"/>
  <c r="F51110" i="10"/>
  <c r="F51111" i="10"/>
  <c r="F51112" i="10"/>
  <c r="F51113" i="10"/>
  <c r="F51114" i="10"/>
  <c r="F51115" i="10"/>
  <c r="F51116" i="10"/>
  <c r="F51117" i="10"/>
  <c r="F51118" i="10"/>
  <c r="F51119" i="10"/>
  <c r="F51120" i="10"/>
  <c r="F51121" i="10"/>
  <c r="F51122" i="10"/>
  <c r="F51123" i="10"/>
  <c r="F51124" i="10"/>
  <c r="F51125" i="10"/>
  <c r="F51126" i="10"/>
  <c r="F51127" i="10"/>
  <c r="F51128" i="10"/>
  <c r="F51129" i="10"/>
  <c r="F51130" i="10"/>
  <c r="F51131" i="10"/>
  <c r="F51132" i="10"/>
  <c r="F51133" i="10"/>
  <c r="F51134" i="10"/>
  <c r="F51135" i="10"/>
  <c r="F51136" i="10"/>
  <c r="F51137" i="10"/>
  <c r="F51138" i="10"/>
  <c r="F51139" i="10"/>
  <c r="F51140" i="10"/>
  <c r="F51141" i="10"/>
  <c r="F51142" i="10"/>
  <c r="F51143" i="10"/>
  <c r="F51144" i="10"/>
  <c r="F51145" i="10"/>
  <c r="F51146" i="10"/>
  <c r="F51147" i="10"/>
  <c r="F51148" i="10"/>
  <c r="F51149" i="10"/>
  <c r="F51150" i="10"/>
  <c r="F51151" i="10"/>
  <c r="F51152" i="10"/>
  <c r="F51153" i="10"/>
  <c r="F51154" i="10"/>
  <c r="F51155" i="10"/>
  <c r="F51156" i="10"/>
  <c r="F51157" i="10"/>
  <c r="F51158" i="10"/>
  <c r="F51159" i="10"/>
  <c r="F51160" i="10"/>
  <c r="F51161" i="10"/>
  <c r="F51162" i="10"/>
  <c r="F51163" i="10"/>
  <c r="F51164" i="10"/>
  <c r="F51165" i="10"/>
  <c r="F51166" i="10"/>
  <c r="F51167" i="10"/>
  <c r="F51168" i="10"/>
  <c r="F51169" i="10"/>
  <c r="F51170" i="10"/>
  <c r="F51171" i="10"/>
  <c r="F51172" i="10"/>
  <c r="F51173" i="10"/>
  <c r="F51174" i="10"/>
  <c r="F51175" i="10"/>
  <c r="F51176" i="10"/>
  <c r="F51177" i="10"/>
  <c r="F51178" i="10"/>
  <c r="F51179" i="10"/>
  <c r="F51180" i="10"/>
  <c r="F51181" i="10"/>
  <c r="F51182" i="10"/>
  <c r="F51183" i="10"/>
  <c r="F51184" i="10"/>
  <c r="F51185" i="10"/>
  <c r="F51186" i="10"/>
  <c r="F51187" i="10"/>
  <c r="F51188" i="10"/>
  <c r="F51189" i="10"/>
  <c r="F51190" i="10"/>
  <c r="F51191" i="10"/>
  <c r="F51192" i="10"/>
  <c r="F51193" i="10"/>
  <c r="F51194" i="10"/>
  <c r="F51195" i="10"/>
  <c r="F51196" i="10"/>
  <c r="F51197" i="10"/>
  <c r="F51198" i="10"/>
  <c r="F51199" i="10"/>
  <c r="F51200" i="10"/>
  <c r="F51201" i="10"/>
  <c r="F51202" i="10"/>
  <c r="F51203" i="10"/>
  <c r="F51204" i="10"/>
  <c r="F51205" i="10"/>
  <c r="F51206" i="10"/>
  <c r="F51207" i="10"/>
  <c r="F51208" i="10"/>
  <c r="F51209" i="10"/>
  <c r="F51210" i="10"/>
  <c r="F51211" i="10"/>
  <c r="F51212" i="10"/>
  <c r="F51213" i="10"/>
  <c r="F51214" i="10"/>
  <c r="F51215" i="10"/>
  <c r="F51216" i="10"/>
  <c r="F51217" i="10"/>
  <c r="F51218" i="10"/>
  <c r="F51219" i="10"/>
  <c r="F51220" i="10"/>
  <c r="F51221" i="10"/>
  <c r="F51222" i="10"/>
  <c r="F51223" i="10"/>
  <c r="F51224" i="10"/>
  <c r="F51225" i="10"/>
  <c r="F51226" i="10"/>
  <c r="F51227" i="10"/>
  <c r="F51228" i="10"/>
  <c r="F51229" i="10"/>
  <c r="F51230" i="10"/>
  <c r="F51231" i="10"/>
  <c r="F51232" i="10"/>
  <c r="F51233" i="10"/>
  <c r="F51234" i="10"/>
  <c r="F51235" i="10"/>
  <c r="F51236" i="10"/>
  <c r="F51237" i="10"/>
  <c r="F51238" i="10"/>
  <c r="F51239" i="10"/>
  <c r="F51240" i="10"/>
  <c r="F51241" i="10"/>
  <c r="F51242" i="10"/>
  <c r="F51243" i="10"/>
  <c r="F51244" i="10"/>
  <c r="F51245" i="10"/>
  <c r="F51246" i="10"/>
  <c r="F51247" i="10"/>
  <c r="F51248" i="10"/>
  <c r="F51249" i="10"/>
  <c r="F51250" i="10"/>
  <c r="F51251" i="10"/>
  <c r="F51252" i="10"/>
  <c r="F51253" i="10"/>
  <c r="F51254" i="10"/>
  <c r="F51255" i="10"/>
  <c r="F51256" i="10"/>
  <c r="F51257" i="10"/>
  <c r="F51258" i="10"/>
  <c r="F51259" i="10"/>
  <c r="F51260" i="10"/>
  <c r="F51261" i="10"/>
  <c r="F51262" i="10"/>
  <c r="F51263" i="10"/>
  <c r="F51264" i="10"/>
  <c r="F51265" i="10"/>
  <c r="F51266" i="10"/>
  <c r="F51267" i="10"/>
  <c r="F51268" i="10"/>
  <c r="F51269" i="10"/>
  <c r="F51270" i="10"/>
  <c r="F51271" i="10"/>
  <c r="F51272" i="10"/>
  <c r="F51273" i="10"/>
  <c r="F51274" i="10"/>
  <c r="F51275" i="10"/>
  <c r="F51276" i="10"/>
  <c r="F51277" i="10"/>
  <c r="F51278" i="10"/>
  <c r="F51279" i="10"/>
  <c r="F51280" i="10"/>
  <c r="F51281" i="10"/>
  <c r="F51282" i="10"/>
  <c r="F51283" i="10"/>
  <c r="F51284" i="10"/>
  <c r="F51285" i="10"/>
  <c r="F51286" i="10"/>
  <c r="F51287" i="10"/>
  <c r="F51288" i="10"/>
  <c r="F51289" i="10"/>
  <c r="F51290" i="10"/>
  <c r="F51291" i="10"/>
  <c r="F51292" i="10"/>
  <c r="F51293" i="10"/>
  <c r="F51294" i="10"/>
  <c r="F51295" i="10"/>
  <c r="F51296" i="10"/>
  <c r="F51297" i="10"/>
  <c r="F51298" i="10"/>
  <c r="F51299" i="10"/>
  <c r="F51300" i="10"/>
  <c r="F51301" i="10"/>
  <c r="F51302" i="10"/>
  <c r="F51303" i="10"/>
  <c r="F51304" i="10"/>
  <c r="F51305" i="10"/>
  <c r="F51306" i="10"/>
  <c r="F51307" i="10"/>
  <c r="F51308" i="10"/>
  <c r="F51309" i="10"/>
  <c r="F51310" i="10"/>
  <c r="F51311" i="10"/>
  <c r="F51312" i="10"/>
  <c r="F51313" i="10"/>
  <c r="F51314" i="10"/>
  <c r="F51315" i="10"/>
  <c r="F51316" i="10"/>
  <c r="F51317" i="10"/>
  <c r="F51318" i="10"/>
  <c r="F51319" i="10"/>
  <c r="F51320" i="10"/>
  <c r="F51321" i="10"/>
  <c r="F51322" i="10"/>
  <c r="F51323" i="10"/>
  <c r="F51324" i="10"/>
  <c r="F51325" i="10"/>
  <c r="F51326" i="10"/>
  <c r="F51327" i="10"/>
  <c r="F51328" i="10"/>
  <c r="F51329" i="10"/>
  <c r="F51330" i="10"/>
  <c r="F51331" i="10"/>
  <c r="F51332" i="10"/>
  <c r="F51333" i="10"/>
  <c r="F51334" i="10"/>
  <c r="F51335" i="10"/>
  <c r="F51336" i="10"/>
  <c r="F51337" i="10"/>
  <c r="F51338" i="10"/>
  <c r="F51339" i="10"/>
  <c r="F51340" i="10"/>
  <c r="F51341" i="10"/>
  <c r="F51342" i="10"/>
  <c r="F51343" i="10"/>
  <c r="F51344" i="10"/>
  <c r="F51345" i="10"/>
  <c r="F51346" i="10"/>
  <c r="F51347" i="10"/>
  <c r="F51348" i="10"/>
  <c r="F51349" i="10"/>
  <c r="F51350" i="10"/>
  <c r="F51351" i="10"/>
  <c r="F51352" i="10"/>
  <c r="F51353" i="10"/>
  <c r="F51354" i="10"/>
  <c r="F51355" i="10"/>
  <c r="F51356" i="10"/>
  <c r="F51357" i="10"/>
  <c r="F51358" i="10"/>
  <c r="F51359" i="10"/>
  <c r="F51360" i="10"/>
  <c r="F51361" i="10"/>
  <c r="F51362" i="10"/>
  <c r="F51363" i="10"/>
  <c r="F51364" i="10"/>
  <c r="F51365" i="10"/>
  <c r="F51366" i="10"/>
  <c r="F51367" i="10"/>
  <c r="F51368" i="10"/>
  <c r="F51369" i="10"/>
  <c r="F51370" i="10"/>
  <c r="F51371" i="10"/>
  <c r="F51372" i="10"/>
  <c r="F51373" i="10"/>
  <c r="F51374" i="10"/>
  <c r="F51375" i="10"/>
  <c r="F51376" i="10"/>
  <c r="F51377" i="10"/>
  <c r="F51378" i="10"/>
  <c r="F51379" i="10"/>
  <c r="F51380" i="10"/>
  <c r="F51381" i="10"/>
  <c r="F51382" i="10"/>
  <c r="F51383" i="10"/>
  <c r="F51384" i="10"/>
  <c r="F51385" i="10"/>
  <c r="F51386" i="10"/>
  <c r="F51387" i="10"/>
  <c r="F51388" i="10"/>
  <c r="F51389" i="10"/>
  <c r="F51390" i="10"/>
  <c r="F51391" i="10"/>
  <c r="F51392" i="10"/>
  <c r="F51393" i="10"/>
  <c r="F51394" i="10"/>
  <c r="F51395" i="10"/>
  <c r="F51396" i="10"/>
  <c r="F51397" i="10"/>
  <c r="F51398" i="10"/>
  <c r="F51399" i="10"/>
  <c r="F51400" i="10"/>
  <c r="F51401" i="10"/>
  <c r="F51402" i="10"/>
  <c r="F51403" i="10"/>
  <c r="F51404" i="10"/>
  <c r="F51405" i="10"/>
  <c r="F51406" i="10"/>
  <c r="F51407" i="10"/>
  <c r="F51408" i="10"/>
  <c r="F51409" i="10"/>
  <c r="F51410" i="10"/>
  <c r="F51411" i="10"/>
  <c r="F51412" i="10"/>
  <c r="F51413" i="10"/>
  <c r="F51414" i="10"/>
  <c r="F51415" i="10"/>
  <c r="F51416" i="10"/>
  <c r="F51417" i="10"/>
  <c r="F51418" i="10"/>
  <c r="F51419" i="10"/>
  <c r="F51420" i="10"/>
  <c r="F51421" i="10"/>
  <c r="F51422" i="10"/>
  <c r="F51423" i="10"/>
  <c r="F51424" i="10"/>
  <c r="F51425" i="10"/>
  <c r="F51426" i="10"/>
  <c r="F51427" i="10"/>
  <c r="F51428" i="10"/>
  <c r="F51429" i="10"/>
  <c r="F51430" i="10"/>
  <c r="F51431" i="10"/>
  <c r="F51432" i="10"/>
  <c r="F51433" i="10"/>
  <c r="F51434" i="10"/>
  <c r="F51435" i="10"/>
  <c r="F51436" i="10"/>
  <c r="F51437" i="10"/>
  <c r="F51438" i="10"/>
  <c r="F51439" i="10"/>
  <c r="F51440" i="10"/>
  <c r="F51441" i="10"/>
  <c r="F51442" i="10"/>
  <c r="F51443" i="10"/>
  <c r="F51444" i="10"/>
  <c r="F51445" i="10"/>
  <c r="F51446" i="10"/>
  <c r="F51447" i="10"/>
  <c r="F51448" i="10"/>
  <c r="F51449" i="10"/>
  <c r="F51450" i="10"/>
  <c r="F51451" i="10"/>
  <c r="F51452" i="10"/>
  <c r="F51453" i="10"/>
  <c r="F51454" i="10"/>
  <c r="F51455" i="10"/>
  <c r="F51456" i="10"/>
  <c r="F51457" i="10"/>
  <c r="F51458" i="10"/>
  <c r="F51459" i="10"/>
  <c r="F51460" i="10"/>
  <c r="F51461" i="10"/>
  <c r="F51462" i="10"/>
  <c r="F51463" i="10"/>
  <c r="F51464" i="10"/>
  <c r="F51465" i="10"/>
  <c r="F51466" i="10"/>
  <c r="F51467" i="10"/>
  <c r="F51468" i="10"/>
  <c r="F51469" i="10"/>
  <c r="F51470" i="10"/>
  <c r="F51471" i="10"/>
  <c r="F51472" i="10"/>
  <c r="F51473" i="10"/>
  <c r="F51474" i="10"/>
  <c r="F51475" i="10"/>
  <c r="F51476" i="10"/>
  <c r="F51477" i="10"/>
  <c r="F51478" i="10"/>
  <c r="F51479" i="10"/>
  <c r="F51480" i="10"/>
  <c r="F51481" i="10"/>
  <c r="F51482" i="10"/>
  <c r="F51483" i="10"/>
  <c r="F51484" i="10"/>
  <c r="F51485" i="10"/>
  <c r="F51486" i="10"/>
  <c r="F51487" i="10"/>
  <c r="F51488" i="10"/>
  <c r="F51489" i="10"/>
  <c r="F51490" i="10"/>
  <c r="F51491" i="10"/>
  <c r="F51492" i="10"/>
  <c r="F51493" i="10"/>
  <c r="F51494" i="10"/>
  <c r="F51495" i="10"/>
  <c r="F51496" i="10"/>
  <c r="F51497" i="10"/>
  <c r="F51498" i="10"/>
  <c r="F51499" i="10"/>
  <c r="F51500" i="10"/>
  <c r="F51501" i="10"/>
  <c r="F51502" i="10"/>
  <c r="F51503" i="10"/>
  <c r="F51504" i="10"/>
  <c r="F51505" i="10"/>
  <c r="F51506" i="10"/>
  <c r="F51507" i="10"/>
  <c r="F51508" i="10"/>
  <c r="F51509" i="10"/>
  <c r="F51510" i="10"/>
  <c r="F51511" i="10"/>
  <c r="F51512" i="10"/>
  <c r="F51513" i="10"/>
  <c r="F51514" i="10"/>
  <c r="F51515" i="10"/>
  <c r="F51516" i="10"/>
  <c r="F51517" i="10"/>
  <c r="F51518" i="10"/>
  <c r="F51519" i="10"/>
  <c r="F51520" i="10"/>
  <c r="F51521" i="10"/>
  <c r="F51522" i="10"/>
  <c r="F51523" i="10"/>
  <c r="F51524" i="10"/>
  <c r="F51525" i="10"/>
  <c r="F51526" i="10"/>
  <c r="F51527" i="10"/>
  <c r="F51528" i="10"/>
  <c r="F51529" i="10"/>
  <c r="F51530" i="10"/>
  <c r="F51531" i="10"/>
  <c r="F51532" i="10"/>
  <c r="F51533" i="10"/>
  <c r="F51534" i="10"/>
  <c r="F51535" i="10"/>
  <c r="F51536" i="10"/>
  <c r="F51537" i="10"/>
  <c r="F51538" i="10"/>
  <c r="F51539" i="10"/>
  <c r="F51540" i="10"/>
  <c r="F51541" i="10"/>
  <c r="F51542" i="10"/>
  <c r="F51543" i="10"/>
  <c r="F51544" i="10"/>
  <c r="F51545" i="10"/>
  <c r="F51546" i="10"/>
  <c r="F51547" i="10"/>
  <c r="F51548" i="10"/>
  <c r="F51549" i="10"/>
  <c r="F51550" i="10"/>
  <c r="F51551" i="10"/>
  <c r="F51552" i="10"/>
  <c r="F51553" i="10"/>
  <c r="F51554" i="10"/>
  <c r="F51555" i="10"/>
  <c r="F51556" i="10"/>
  <c r="F51557" i="10"/>
  <c r="F51558" i="10"/>
  <c r="F51559" i="10"/>
  <c r="F51560" i="10"/>
  <c r="F51561" i="10"/>
  <c r="F51562" i="10"/>
  <c r="F51563" i="10"/>
  <c r="F51564" i="10"/>
  <c r="F51565" i="10"/>
  <c r="F51566" i="10"/>
  <c r="F51567" i="10"/>
  <c r="F51568" i="10"/>
  <c r="F51569" i="10"/>
  <c r="F51570" i="10"/>
  <c r="F51571" i="10"/>
  <c r="F51572" i="10"/>
  <c r="F51573" i="10"/>
  <c r="F51574" i="10"/>
  <c r="F51575" i="10"/>
  <c r="F51576" i="10"/>
  <c r="F51577" i="10"/>
  <c r="F51578" i="10"/>
  <c r="F51579" i="10"/>
  <c r="F51580" i="10"/>
  <c r="F51581" i="10"/>
  <c r="F51582" i="10"/>
  <c r="F51583" i="10"/>
  <c r="F51584" i="10"/>
  <c r="F51585" i="10"/>
  <c r="F51586" i="10"/>
  <c r="F51587" i="10"/>
  <c r="F51588" i="10"/>
  <c r="F51589" i="10"/>
  <c r="F51590" i="10"/>
  <c r="F51591" i="10"/>
  <c r="F51592" i="10"/>
  <c r="F51593" i="10"/>
  <c r="F51594" i="10"/>
  <c r="F51595" i="10"/>
  <c r="F51596" i="10"/>
  <c r="F51597" i="10"/>
  <c r="F51598" i="10"/>
  <c r="F51599" i="10"/>
  <c r="F51600" i="10"/>
  <c r="F51601" i="10"/>
  <c r="F51602" i="10"/>
  <c r="F51603" i="10"/>
  <c r="F51604" i="10"/>
  <c r="F51605" i="10"/>
  <c r="F51606" i="10"/>
  <c r="F51607" i="10"/>
  <c r="F51608" i="10"/>
  <c r="F51609" i="10"/>
  <c r="F51610" i="10"/>
  <c r="F51611" i="10"/>
  <c r="F51612" i="10"/>
  <c r="F51613" i="10"/>
  <c r="F51614" i="10"/>
  <c r="F51615" i="10"/>
  <c r="F51616" i="10"/>
  <c r="F51617" i="10"/>
  <c r="F51618" i="10"/>
  <c r="F51619" i="10"/>
  <c r="F51620" i="10"/>
  <c r="F51621" i="10"/>
  <c r="F51622" i="10"/>
  <c r="F51623" i="10"/>
  <c r="F51624" i="10"/>
  <c r="F51625" i="10"/>
  <c r="F51626" i="10"/>
  <c r="F51627" i="10"/>
  <c r="F51628" i="10"/>
  <c r="F51629" i="10"/>
  <c r="F51630" i="10"/>
  <c r="F51631" i="10"/>
  <c r="F51632" i="10"/>
  <c r="F51633" i="10"/>
  <c r="F51634" i="10"/>
  <c r="F51635" i="10"/>
  <c r="F51636" i="10"/>
  <c r="F51637" i="10"/>
  <c r="F51638" i="10"/>
  <c r="F51639" i="10"/>
  <c r="F51640" i="10"/>
  <c r="F51641" i="10"/>
  <c r="F51642" i="10"/>
  <c r="F51643" i="10"/>
  <c r="F51644" i="10"/>
  <c r="F51645" i="10"/>
  <c r="F51646" i="10"/>
  <c r="F51647" i="10"/>
  <c r="F51648" i="10"/>
  <c r="F51649" i="10"/>
  <c r="F51650" i="10"/>
  <c r="F51651" i="10"/>
  <c r="F51652" i="10"/>
  <c r="F51653" i="10"/>
  <c r="F51654" i="10"/>
  <c r="F51655" i="10"/>
  <c r="F51656" i="10"/>
  <c r="F51657" i="10"/>
  <c r="F51658" i="10"/>
  <c r="F51659" i="10"/>
  <c r="F51660" i="10"/>
  <c r="F51661" i="10"/>
  <c r="F51662" i="10"/>
  <c r="F51663" i="10"/>
  <c r="F51664" i="10"/>
  <c r="F51665" i="10"/>
  <c r="F51666" i="10"/>
  <c r="F51667" i="10"/>
  <c r="F51668" i="10"/>
  <c r="F51669" i="10"/>
  <c r="F51670" i="10"/>
  <c r="F51671" i="10"/>
  <c r="F51672" i="10"/>
  <c r="F51673" i="10"/>
  <c r="F51674" i="10"/>
  <c r="F51675" i="10"/>
  <c r="F51676" i="10"/>
  <c r="F51677" i="10"/>
  <c r="F51678" i="10"/>
  <c r="F51679" i="10"/>
  <c r="F51680" i="10"/>
  <c r="F51681" i="10"/>
  <c r="F51682" i="10"/>
  <c r="F51683" i="10"/>
  <c r="F51684" i="10"/>
  <c r="F51685" i="10"/>
  <c r="F51686" i="10"/>
  <c r="F51687" i="10"/>
  <c r="F51688" i="10"/>
  <c r="F51689" i="10"/>
  <c r="F51690" i="10"/>
  <c r="F51691" i="10"/>
  <c r="F51692" i="10"/>
  <c r="F51693" i="10"/>
  <c r="F51694" i="10"/>
  <c r="F51695" i="10"/>
  <c r="F51696" i="10"/>
  <c r="F51697" i="10"/>
  <c r="F51698" i="10"/>
  <c r="F51699" i="10"/>
  <c r="F51700" i="10"/>
  <c r="F51701" i="10"/>
  <c r="F51702" i="10"/>
  <c r="F51703" i="10"/>
  <c r="F51704" i="10"/>
  <c r="F51705" i="10"/>
  <c r="F51706" i="10"/>
  <c r="F51707" i="10"/>
  <c r="F51708" i="10"/>
  <c r="F51709" i="10"/>
  <c r="F51710" i="10"/>
  <c r="F51711" i="10"/>
  <c r="F51712" i="10"/>
  <c r="F51713" i="10"/>
  <c r="F51714" i="10"/>
  <c r="F51715" i="10"/>
  <c r="F51716" i="10"/>
  <c r="F51717" i="10"/>
  <c r="F51718" i="10"/>
  <c r="F51719" i="10"/>
  <c r="F51720" i="10"/>
  <c r="F51721" i="10"/>
  <c r="F51722" i="10"/>
  <c r="F51723" i="10"/>
  <c r="F51724" i="10"/>
  <c r="F51725" i="10"/>
  <c r="F51726" i="10"/>
  <c r="F51727" i="10"/>
  <c r="F51728" i="10"/>
  <c r="F51729" i="10"/>
  <c r="F51730" i="10"/>
  <c r="F51731" i="10"/>
  <c r="F51732" i="10"/>
  <c r="F51733" i="10"/>
  <c r="F51734" i="10"/>
  <c r="F51735" i="10"/>
  <c r="F51736" i="10"/>
  <c r="F51737" i="10"/>
  <c r="F51738" i="10"/>
  <c r="F51739" i="10"/>
  <c r="F51740" i="10"/>
  <c r="F51741" i="10"/>
  <c r="F51742" i="10"/>
  <c r="F51743" i="10"/>
  <c r="F51744" i="10"/>
  <c r="F51745" i="10"/>
  <c r="F51746" i="10"/>
  <c r="F51747" i="10"/>
  <c r="F51748" i="10"/>
  <c r="F51749" i="10"/>
  <c r="F51750" i="10"/>
  <c r="F51751" i="10"/>
  <c r="F51752" i="10"/>
  <c r="F51753" i="10"/>
  <c r="F51754" i="10"/>
  <c r="F51755" i="10"/>
  <c r="F51756" i="10"/>
  <c r="F51757" i="10"/>
  <c r="F51758" i="10"/>
  <c r="F51759" i="10"/>
  <c r="F51760" i="10"/>
  <c r="F51761" i="10"/>
  <c r="F51762" i="10"/>
  <c r="F51763" i="10"/>
  <c r="F51764" i="10"/>
  <c r="F51765" i="10"/>
  <c r="F51766" i="10"/>
  <c r="F51767" i="10"/>
  <c r="F51768" i="10"/>
  <c r="F51769" i="10"/>
  <c r="F51770" i="10"/>
  <c r="F51771" i="10"/>
  <c r="F51772" i="10"/>
  <c r="F51773" i="10"/>
  <c r="F51774" i="10"/>
  <c r="F51775" i="10"/>
  <c r="F51776" i="10"/>
  <c r="F51777" i="10"/>
  <c r="F51778" i="10"/>
  <c r="F51779" i="10"/>
  <c r="F51780" i="10"/>
  <c r="F51781" i="10"/>
  <c r="F51782" i="10"/>
  <c r="F51783" i="10"/>
  <c r="F51784" i="10"/>
  <c r="F51785" i="10"/>
  <c r="F51786" i="10"/>
  <c r="F51787" i="10"/>
  <c r="F51788" i="10"/>
  <c r="F51789" i="10"/>
  <c r="F51790" i="10"/>
  <c r="F51791" i="10"/>
  <c r="F51792" i="10"/>
  <c r="F51793" i="10"/>
  <c r="F51794" i="10"/>
  <c r="F51795" i="10"/>
  <c r="F51796" i="10"/>
  <c r="F51797" i="10"/>
  <c r="F51798" i="10"/>
  <c r="F51799" i="10"/>
  <c r="F51800" i="10"/>
  <c r="F51801" i="10"/>
  <c r="F51802" i="10"/>
  <c r="F51803" i="10"/>
  <c r="F51804" i="10"/>
  <c r="F51805" i="10"/>
  <c r="F51806" i="10"/>
  <c r="F51807" i="10"/>
  <c r="F51808" i="10"/>
  <c r="F51809" i="10"/>
  <c r="F51810" i="10"/>
  <c r="F51811" i="10"/>
  <c r="F51812" i="10"/>
  <c r="F51813" i="10"/>
  <c r="F51814" i="10"/>
  <c r="F51815" i="10"/>
  <c r="F51816" i="10"/>
  <c r="F51817" i="10"/>
  <c r="F51818" i="10"/>
  <c r="F51819" i="10"/>
  <c r="F51820" i="10"/>
  <c r="F51821" i="10"/>
  <c r="F51822" i="10"/>
  <c r="F51823" i="10"/>
  <c r="F51824" i="10"/>
  <c r="F51825" i="10"/>
  <c r="F51826" i="10"/>
  <c r="F51827" i="10"/>
  <c r="F51828" i="10"/>
  <c r="F51829" i="10"/>
  <c r="F51830" i="10"/>
  <c r="F51831" i="10"/>
  <c r="F51832" i="10"/>
  <c r="F51833" i="10"/>
  <c r="F51834" i="10"/>
  <c r="F51835" i="10"/>
  <c r="F51836" i="10"/>
  <c r="F51837" i="10"/>
  <c r="F51838" i="10"/>
  <c r="F51839" i="10"/>
  <c r="F51840" i="10"/>
  <c r="F51841" i="10"/>
  <c r="F51842" i="10"/>
  <c r="F51843" i="10"/>
  <c r="F51844" i="10"/>
  <c r="F51845" i="10"/>
  <c r="F51846" i="10"/>
  <c r="F51847" i="10"/>
  <c r="F51848" i="10"/>
  <c r="F51849" i="10"/>
  <c r="F51850" i="10"/>
  <c r="F51851" i="10"/>
  <c r="F51852" i="10"/>
  <c r="F51853" i="10"/>
  <c r="F51854" i="10"/>
  <c r="F51855" i="10"/>
  <c r="F51856" i="10"/>
  <c r="F51857" i="10"/>
  <c r="F51858" i="10"/>
  <c r="F51859" i="10"/>
  <c r="F51860" i="10"/>
  <c r="F51861" i="10"/>
  <c r="F51862" i="10"/>
  <c r="F51863" i="10"/>
  <c r="F51864" i="10"/>
  <c r="F51865" i="10"/>
  <c r="F51866" i="10"/>
  <c r="F51867" i="10"/>
  <c r="F51868" i="10"/>
  <c r="F51869" i="10"/>
  <c r="F51870" i="10"/>
  <c r="F51871" i="10"/>
  <c r="F51872" i="10"/>
  <c r="F51873" i="10"/>
  <c r="F51874" i="10"/>
  <c r="F51875" i="10"/>
  <c r="F51876" i="10"/>
  <c r="F51877" i="10"/>
  <c r="F51878" i="10"/>
  <c r="F51879" i="10"/>
  <c r="F51880" i="10"/>
  <c r="F51881" i="10"/>
  <c r="F51882" i="10"/>
  <c r="F51883" i="10"/>
  <c r="F51884" i="10"/>
  <c r="F51885" i="10"/>
  <c r="F51886" i="10"/>
  <c r="F51887" i="10"/>
  <c r="F51888" i="10"/>
  <c r="F51889" i="10"/>
  <c r="F51890" i="10"/>
  <c r="F51891" i="10"/>
  <c r="F51892" i="10"/>
  <c r="F51893" i="10"/>
  <c r="F51894" i="10"/>
  <c r="F51895" i="10"/>
  <c r="F51896" i="10"/>
  <c r="F51897" i="10"/>
  <c r="F51898" i="10"/>
  <c r="F51899" i="10"/>
  <c r="F51900" i="10"/>
  <c r="F51901" i="10"/>
  <c r="F51902" i="10"/>
  <c r="F51903" i="10"/>
  <c r="F51904" i="10"/>
  <c r="F51905" i="10"/>
  <c r="F51906" i="10"/>
  <c r="F51907" i="10"/>
  <c r="F51908" i="10"/>
  <c r="F51909" i="10"/>
  <c r="F51910" i="10"/>
  <c r="F51911" i="10"/>
  <c r="F51912" i="10"/>
  <c r="F51913" i="10"/>
  <c r="F51914" i="10"/>
  <c r="F51915" i="10"/>
  <c r="F51916" i="10"/>
  <c r="F51917" i="10"/>
  <c r="F51918" i="10"/>
  <c r="F51919" i="10"/>
  <c r="F51920" i="10"/>
  <c r="F51921" i="10"/>
  <c r="F51922" i="10"/>
  <c r="F51923" i="10"/>
  <c r="F51924" i="10"/>
  <c r="F51925" i="10"/>
  <c r="F51926" i="10"/>
  <c r="F51927" i="10"/>
  <c r="F51928" i="10"/>
  <c r="F51929" i="10"/>
  <c r="F51930" i="10"/>
  <c r="F51931" i="10"/>
  <c r="F51932" i="10"/>
  <c r="F51933" i="10"/>
  <c r="F51934" i="10"/>
  <c r="F51935" i="10"/>
  <c r="F51936" i="10"/>
  <c r="F51937" i="10"/>
  <c r="F51938" i="10"/>
  <c r="F51939" i="10"/>
  <c r="F51940" i="10"/>
  <c r="F51941" i="10"/>
  <c r="F51942" i="10"/>
  <c r="F51943" i="10"/>
  <c r="F51944" i="10"/>
  <c r="F51945" i="10"/>
  <c r="F51946" i="10"/>
  <c r="F51947" i="10"/>
  <c r="F51948" i="10"/>
  <c r="F51949" i="10"/>
  <c r="F51950" i="10"/>
  <c r="F51951" i="10"/>
  <c r="F51952" i="10"/>
  <c r="F51953" i="10"/>
  <c r="F51954" i="10"/>
  <c r="F51955" i="10"/>
  <c r="F51956" i="10"/>
  <c r="F51957" i="10"/>
  <c r="F51958" i="10"/>
  <c r="F51959" i="10"/>
  <c r="F51960" i="10"/>
  <c r="F51961" i="10"/>
  <c r="F51962" i="10"/>
  <c r="F51963" i="10"/>
  <c r="F51964" i="10"/>
  <c r="F51965" i="10"/>
  <c r="F51966" i="10"/>
  <c r="F51967" i="10"/>
  <c r="F51968" i="10"/>
  <c r="F51969" i="10"/>
  <c r="F51970" i="10"/>
  <c r="F51971" i="10"/>
  <c r="F51972" i="10"/>
  <c r="F51973" i="10"/>
  <c r="F51974" i="10"/>
  <c r="F51975" i="10"/>
  <c r="F51976" i="10"/>
  <c r="F51977" i="10"/>
  <c r="F51978" i="10"/>
  <c r="F51979" i="10"/>
  <c r="F51980" i="10"/>
  <c r="F51981" i="10"/>
  <c r="F51982" i="10"/>
  <c r="F51983" i="10"/>
  <c r="F51984" i="10"/>
  <c r="F51985" i="10"/>
  <c r="F51986" i="10"/>
  <c r="F51987" i="10"/>
  <c r="F51988" i="10"/>
  <c r="F51989" i="10"/>
  <c r="F51990" i="10"/>
  <c r="F51991" i="10"/>
  <c r="F51992" i="10"/>
  <c r="F51993" i="10"/>
  <c r="F51994" i="10"/>
  <c r="F51995" i="10"/>
  <c r="F51996" i="10"/>
  <c r="F51997" i="10"/>
  <c r="F51998" i="10"/>
  <c r="F51999" i="10"/>
  <c r="F52000" i="10"/>
  <c r="F52001" i="10"/>
  <c r="F52002" i="10"/>
  <c r="F52003" i="10"/>
  <c r="F52004" i="10"/>
  <c r="F52005" i="10"/>
  <c r="F52006" i="10"/>
  <c r="F52007" i="10"/>
  <c r="F52008" i="10"/>
  <c r="F52009" i="10"/>
  <c r="F52010" i="10"/>
  <c r="F52011" i="10"/>
  <c r="F52012" i="10"/>
  <c r="F52013" i="10"/>
  <c r="F52014" i="10"/>
  <c r="F52015" i="10"/>
  <c r="F52016" i="10"/>
  <c r="F52017" i="10"/>
  <c r="F52018" i="10"/>
  <c r="F52019" i="10"/>
  <c r="F52020" i="10"/>
  <c r="F52021" i="10"/>
  <c r="F52022" i="10"/>
  <c r="F52023" i="10"/>
  <c r="F52024" i="10"/>
  <c r="F52025" i="10"/>
  <c r="F52026" i="10"/>
  <c r="F52027" i="10"/>
  <c r="F52028" i="10"/>
  <c r="F52029" i="10"/>
  <c r="F52030" i="10"/>
  <c r="F52031" i="10"/>
  <c r="F52032" i="10"/>
  <c r="F52033" i="10"/>
  <c r="F52034" i="10"/>
  <c r="F52035" i="10"/>
  <c r="F52036" i="10"/>
  <c r="F52037" i="10"/>
  <c r="F52038" i="10"/>
  <c r="F52039" i="10"/>
  <c r="F52040" i="10"/>
  <c r="F52041" i="10"/>
  <c r="F52042" i="10"/>
  <c r="F52043" i="10"/>
  <c r="F52044" i="10"/>
  <c r="F52045" i="10"/>
  <c r="F52046" i="10"/>
  <c r="F52047" i="10"/>
  <c r="F52048" i="10"/>
  <c r="F52049" i="10"/>
  <c r="F52050" i="10"/>
  <c r="F52051" i="10"/>
  <c r="F52052" i="10"/>
  <c r="F52053" i="10"/>
  <c r="F52054" i="10"/>
  <c r="F52055" i="10"/>
  <c r="F52056" i="10"/>
  <c r="F52057" i="10"/>
  <c r="F52058" i="10"/>
  <c r="F52059" i="10"/>
  <c r="F52060" i="10"/>
  <c r="F52061" i="10"/>
  <c r="F52062" i="10"/>
  <c r="F52063" i="10"/>
  <c r="F52064" i="10"/>
  <c r="F52065" i="10"/>
  <c r="F52066" i="10"/>
  <c r="F52067" i="10"/>
  <c r="F52068" i="10"/>
  <c r="F52069" i="10"/>
  <c r="F52070" i="10"/>
  <c r="F52071" i="10"/>
  <c r="F52072" i="10"/>
  <c r="F52073" i="10"/>
  <c r="F52074" i="10"/>
  <c r="F52075" i="10"/>
  <c r="F52076" i="10"/>
  <c r="F52077" i="10"/>
  <c r="F52078" i="10"/>
  <c r="F52079" i="10"/>
  <c r="F52080" i="10"/>
  <c r="F52081" i="10"/>
  <c r="F52082" i="10"/>
  <c r="F52083" i="10"/>
  <c r="F52084" i="10"/>
  <c r="F52085" i="10"/>
  <c r="F52086" i="10"/>
  <c r="F52087" i="10"/>
  <c r="F52088" i="10"/>
  <c r="F52089" i="10"/>
  <c r="F52090" i="10"/>
  <c r="F52091" i="10"/>
  <c r="F52092" i="10"/>
  <c r="F52093" i="10"/>
  <c r="F52094" i="10"/>
  <c r="F52095" i="10"/>
  <c r="F52096" i="10"/>
  <c r="F52097" i="10"/>
  <c r="F52098" i="10"/>
  <c r="F52099" i="10"/>
  <c r="F52100" i="10"/>
  <c r="F52101" i="10"/>
  <c r="F52102" i="10"/>
  <c r="F52103" i="10"/>
  <c r="F52104" i="10"/>
  <c r="F52105" i="10"/>
  <c r="F52106" i="10"/>
  <c r="F52107" i="10"/>
  <c r="F52108" i="10"/>
  <c r="F52109" i="10"/>
  <c r="F52110" i="10"/>
  <c r="F52111" i="10"/>
  <c r="F52112" i="10"/>
  <c r="F52113" i="10"/>
  <c r="F52114" i="10"/>
  <c r="F52115" i="10"/>
  <c r="F52116" i="10"/>
  <c r="F52117" i="10"/>
  <c r="F52118" i="10"/>
  <c r="F52119" i="10"/>
  <c r="F52120" i="10"/>
  <c r="F52121" i="10"/>
  <c r="F52122" i="10"/>
  <c r="F52123" i="10"/>
  <c r="F52124" i="10"/>
  <c r="F52125" i="10"/>
  <c r="F52126" i="10"/>
  <c r="F52127" i="10"/>
  <c r="F52128" i="10"/>
  <c r="F52129" i="10"/>
  <c r="F52130" i="10"/>
  <c r="F52131" i="10"/>
  <c r="F52132" i="10"/>
  <c r="F52133" i="10"/>
  <c r="F52134" i="10"/>
  <c r="F52135" i="10"/>
  <c r="F52136" i="10"/>
  <c r="F52137" i="10"/>
  <c r="F52138" i="10"/>
  <c r="F52139" i="10"/>
  <c r="F52140" i="10"/>
  <c r="F52141" i="10"/>
  <c r="F52142" i="10"/>
  <c r="F52143" i="10"/>
  <c r="F52144" i="10"/>
  <c r="F52145" i="10"/>
  <c r="F52146" i="10"/>
  <c r="F52147" i="10"/>
  <c r="F52148" i="10"/>
  <c r="F52149" i="10"/>
  <c r="F52150" i="10"/>
  <c r="F52151" i="10"/>
  <c r="F52152" i="10"/>
  <c r="F52153" i="10"/>
  <c r="F52154" i="10"/>
  <c r="F52155" i="10"/>
  <c r="F52156" i="10"/>
  <c r="F52157" i="10"/>
  <c r="F52158" i="10"/>
  <c r="F52159" i="10"/>
  <c r="F52160" i="10"/>
  <c r="F52161" i="10"/>
  <c r="F52162" i="10"/>
  <c r="F52163" i="10"/>
  <c r="F52164" i="10"/>
  <c r="F52165" i="10"/>
  <c r="F52166" i="10"/>
  <c r="F52167" i="10"/>
  <c r="F52168" i="10"/>
  <c r="F52169" i="10"/>
  <c r="F52170" i="10"/>
  <c r="F52171" i="10"/>
  <c r="F52172" i="10"/>
  <c r="F52173" i="10"/>
  <c r="F52174" i="10"/>
  <c r="F52175" i="10"/>
  <c r="F52176" i="10"/>
  <c r="F52177" i="10"/>
  <c r="F52178" i="10"/>
  <c r="F52179" i="10"/>
  <c r="F52180" i="10"/>
  <c r="F52181" i="10"/>
  <c r="F52182" i="10"/>
  <c r="F52183" i="10"/>
  <c r="F52184" i="10"/>
  <c r="F52185" i="10"/>
  <c r="F52186" i="10"/>
  <c r="F52187" i="10"/>
  <c r="F52188" i="10"/>
  <c r="F52189" i="10"/>
  <c r="F52190" i="10"/>
  <c r="F52191" i="10"/>
  <c r="F52192" i="10"/>
  <c r="F52193" i="10"/>
  <c r="F52194" i="10"/>
  <c r="F52195" i="10"/>
  <c r="F52196" i="10"/>
  <c r="F52197" i="10"/>
  <c r="F52198" i="10"/>
  <c r="F52199" i="10"/>
  <c r="F52200" i="10"/>
  <c r="F52201" i="10"/>
  <c r="F52202" i="10"/>
  <c r="F52203" i="10"/>
  <c r="F52204" i="10"/>
  <c r="F52205" i="10"/>
  <c r="F52206" i="10"/>
  <c r="F52207" i="10"/>
  <c r="F52208" i="10"/>
  <c r="F52209" i="10"/>
  <c r="F52210" i="10"/>
  <c r="F52211" i="10"/>
  <c r="F52212" i="10"/>
  <c r="F52213" i="10"/>
  <c r="F52214" i="10"/>
  <c r="F52215" i="10"/>
  <c r="F52216" i="10"/>
  <c r="F52217" i="10"/>
  <c r="F52218" i="10"/>
  <c r="F52219" i="10"/>
  <c r="F52220" i="10"/>
  <c r="F52221" i="10"/>
  <c r="F52222" i="10"/>
  <c r="F52223" i="10"/>
  <c r="F52224" i="10"/>
  <c r="F52225" i="10"/>
  <c r="F52226" i="10"/>
  <c r="F52227" i="10"/>
  <c r="F52228" i="10"/>
  <c r="F52229" i="10"/>
  <c r="F52230" i="10"/>
  <c r="F52231" i="10"/>
  <c r="F52232" i="10"/>
  <c r="F52233" i="10"/>
  <c r="F52234" i="10"/>
  <c r="F52235" i="10"/>
  <c r="F52236" i="10"/>
  <c r="F52237" i="10"/>
  <c r="F52238" i="10"/>
  <c r="F52239" i="10"/>
  <c r="F52240" i="10"/>
  <c r="F52241" i="10"/>
  <c r="F52242" i="10"/>
  <c r="F52243" i="10"/>
  <c r="F52244" i="10"/>
  <c r="F52245" i="10"/>
  <c r="F52246" i="10"/>
  <c r="F52247" i="10"/>
  <c r="F52248" i="10"/>
  <c r="F52249" i="10"/>
  <c r="F52250" i="10"/>
  <c r="F52251" i="10"/>
  <c r="F52252" i="10"/>
  <c r="F52253" i="10"/>
  <c r="F52254" i="10"/>
  <c r="F52255" i="10"/>
  <c r="F52256" i="10"/>
  <c r="F52257" i="10"/>
  <c r="F52258" i="10"/>
  <c r="F52259" i="10"/>
  <c r="F52260" i="10"/>
  <c r="F52261" i="10"/>
  <c r="F52262" i="10"/>
  <c r="F52263" i="10"/>
  <c r="F52264" i="10"/>
  <c r="F52265" i="10"/>
  <c r="F52266" i="10"/>
  <c r="F52267" i="10"/>
  <c r="F52268" i="10"/>
  <c r="F52269" i="10"/>
  <c r="F52270" i="10"/>
  <c r="F52271" i="10"/>
  <c r="F52272" i="10"/>
  <c r="F52273" i="10"/>
  <c r="F52274" i="10"/>
  <c r="F52275" i="10"/>
  <c r="F52276" i="10"/>
  <c r="F52277" i="10"/>
  <c r="F52278" i="10"/>
  <c r="F52279" i="10"/>
  <c r="F52280" i="10"/>
  <c r="F52281" i="10"/>
  <c r="F52282" i="10"/>
  <c r="F52283" i="10"/>
  <c r="F52284" i="10"/>
  <c r="F52285" i="10"/>
  <c r="F52286" i="10"/>
  <c r="F52287" i="10"/>
  <c r="F52288" i="10"/>
  <c r="F52289" i="10"/>
  <c r="F52290" i="10"/>
  <c r="F52291" i="10"/>
  <c r="F52292" i="10"/>
  <c r="F52293" i="10"/>
  <c r="F52294" i="10"/>
  <c r="F52295" i="10"/>
  <c r="F52296" i="10"/>
  <c r="F52297" i="10"/>
  <c r="F52298" i="10"/>
  <c r="F52299" i="10"/>
  <c r="F52300" i="10"/>
  <c r="F52301" i="10"/>
  <c r="F52302" i="10"/>
  <c r="F52303" i="10"/>
  <c r="F52304" i="10"/>
  <c r="F52305" i="10"/>
  <c r="F52306" i="10"/>
  <c r="F52307" i="10"/>
  <c r="F52308" i="10"/>
  <c r="F52309" i="10"/>
  <c r="F52310" i="10"/>
  <c r="F52311" i="10"/>
  <c r="F52312" i="10"/>
  <c r="F52313" i="10"/>
  <c r="F52314" i="10"/>
  <c r="F52315" i="10"/>
  <c r="F52316" i="10"/>
  <c r="F52317" i="10"/>
  <c r="F52318" i="10"/>
  <c r="F52319" i="10"/>
  <c r="F52320" i="10"/>
  <c r="F52321" i="10"/>
  <c r="F52322" i="10"/>
  <c r="F52323" i="10"/>
  <c r="F52324" i="10"/>
  <c r="F52325" i="10"/>
  <c r="F52326" i="10"/>
  <c r="F52327" i="10"/>
  <c r="F52328" i="10"/>
  <c r="F52329" i="10"/>
  <c r="F52330" i="10"/>
  <c r="F52331" i="10"/>
  <c r="F52332" i="10"/>
  <c r="F52333" i="10"/>
  <c r="F52334" i="10"/>
  <c r="F52335" i="10"/>
  <c r="F52336" i="10"/>
  <c r="F52337" i="10"/>
  <c r="F52338" i="10"/>
  <c r="F52339" i="10"/>
  <c r="F52340" i="10"/>
  <c r="F52341" i="10"/>
  <c r="F52342" i="10"/>
  <c r="F52343" i="10"/>
  <c r="F52344" i="10"/>
  <c r="F52345" i="10"/>
  <c r="F52346" i="10"/>
  <c r="F52347" i="10"/>
  <c r="F52348" i="10"/>
  <c r="F52349" i="10"/>
  <c r="F52350" i="10"/>
  <c r="F52351" i="10"/>
  <c r="F52352" i="10"/>
  <c r="F52353" i="10"/>
  <c r="F52354" i="10"/>
  <c r="F52355" i="10"/>
  <c r="F52356" i="10"/>
  <c r="F52357" i="10"/>
  <c r="F52358" i="10"/>
  <c r="F52359" i="10"/>
  <c r="F52360" i="10"/>
  <c r="F52361" i="10"/>
  <c r="F52362" i="10"/>
  <c r="F52363" i="10"/>
  <c r="F52364" i="10"/>
  <c r="F52365" i="10"/>
  <c r="F52366" i="10"/>
  <c r="F52367" i="10"/>
  <c r="F52368" i="10"/>
  <c r="F52369" i="10"/>
  <c r="F52370" i="10"/>
  <c r="F52371" i="10"/>
  <c r="F52372" i="10"/>
  <c r="F52373" i="10"/>
  <c r="F52374" i="10"/>
  <c r="F52375" i="10"/>
  <c r="F52376" i="10"/>
  <c r="F52377" i="10"/>
  <c r="F52378" i="10"/>
  <c r="F52379" i="10"/>
  <c r="F52380" i="10"/>
  <c r="F52381" i="10"/>
  <c r="F52382" i="10"/>
  <c r="F52383" i="10"/>
  <c r="F52384" i="10"/>
  <c r="F52385" i="10"/>
  <c r="F52386" i="10"/>
  <c r="F52387" i="10"/>
  <c r="F52388" i="10"/>
  <c r="F52389" i="10"/>
  <c r="F52390" i="10"/>
  <c r="F52391" i="10"/>
  <c r="F52392" i="10"/>
  <c r="F52393" i="10"/>
  <c r="F52394" i="10"/>
  <c r="F52395" i="10"/>
  <c r="F52396" i="10"/>
  <c r="F52397" i="10"/>
  <c r="F52398" i="10"/>
  <c r="F52399" i="10"/>
  <c r="F52400" i="10"/>
  <c r="F52401" i="10"/>
  <c r="F52402" i="10"/>
  <c r="F52403" i="10"/>
  <c r="F52404" i="10"/>
  <c r="F52405" i="10"/>
  <c r="F52406" i="10"/>
  <c r="F52407" i="10"/>
  <c r="F52408" i="10"/>
  <c r="F52409" i="10"/>
  <c r="F52410" i="10"/>
  <c r="F52411" i="10"/>
  <c r="F52412" i="10"/>
  <c r="F52413" i="10"/>
  <c r="F52414" i="10"/>
  <c r="F52415" i="10"/>
  <c r="F52416" i="10"/>
  <c r="F52417" i="10"/>
  <c r="F52418" i="10"/>
  <c r="F52419" i="10"/>
  <c r="F52420" i="10"/>
  <c r="F52421" i="10"/>
  <c r="F52422" i="10"/>
  <c r="F52423" i="10"/>
  <c r="F52424" i="10"/>
  <c r="F52425" i="10"/>
  <c r="F52426" i="10"/>
  <c r="F52427" i="10"/>
  <c r="F52428" i="10"/>
  <c r="F52429" i="10"/>
  <c r="F52430" i="10"/>
  <c r="F52431" i="10"/>
  <c r="F52432" i="10"/>
  <c r="F52433" i="10"/>
  <c r="F52434" i="10"/>
  <c r="F52435" i="10"/>
  <c r="F52436" i="10"/>
  <c r="F52437" i="10"/>
  <c r="F52438" i="10"/>
  <c r="F52439" i="10"/>
  <c r="F52440" i="10"/>
  <c r="F52441" i="10"/>
  <c r="F52442" i="10"/>
  <c r="F52443" i="10"/>
  <c r="F52444" i="10"/>
  <c r="F52445" i="10"/>
  <c r="F52446" i="10"/>
  <c r="F52447" i="10"/>
  <c r="F52448" i="10"/>
  <c r="F52449" i="10"/>
  <c r="F52450" i="10"/>
  <c r="F52451" i="10"/>
  <c r="F52452" i="10"/>
  <c r="F52453" i="10"/>
  <c r="F52454" i="10"/>
  <c r="F52455" i="10"/>
  <c r="F52456" i="10"/>
  <c r="F52457" i="10"/>
  <c r="F52458" i="10"/>
  <c r="F52459" i="10"/>
  <c r="F52460" i="10"/>
  <c r="F52461" i="10"/>
  <c r="F52462" i="10"/>
  <c r="F52463" i="10"/>
  <c r="F52464" i="10"/>
  <c r="F52465" i="10"/>
  <c r="F52466" i="10"/>
  <c r="F52467" i="10"/>
  <c r="F52468" i="10"/>
  <c r="F52469" i="10"/>
  <c r="F52470" i="10"/>
  <c r="F52471" i="10"/>
  <c r="F52472" i="10"/>
  <c r="F52473" i="10"/>
  <c r="F52474" i="10"/>
  <c r="F52475" i="10"/>
  <c r="F52476" i="10"/>
  <c r="F52477" i="10"/>
  <c r="F52478" i="10"/>
  <c r="F52479" i="10"/>
  <c r="F52480" i="10"/>
  <c r="F52481" i="10"/>
  <c r="F52482" i="10"/>
  <c r="F52483" i="10"/>
  <c r="F52484" i="10"/>
  <c r="F52485" i="10"/>
  <c r="F52486" i="10"/>
  <c r="F52487" i="10"/>
  <c r="F52488" i="10"/>
  <c r="F52489" i="10"/>
  <c r="F52490" i="10"/>
  <c r="F52491" i="10"/>
  <c r="F52492" i="10"/>
  <c r="F52493" i="10"/>
  <c r="F52494" i="10"/>
  <c r="F52495" i="10"/>
  <c r="F52496" i="10"/>
  <c r="F52497" i="10"/>
  <c r="F52498" i="10"/>
  <c r="F52499" i="10"/>
  <c r="F52500" i="10"/>
  <c r="F52501" i="10"/>
  <c r="F52502" i="10"/>
  <c r="F52503" i="10"/>
  <c r="F52504" i="10"/>
  <c r="F52505" i="10"/>
  <c r="F52506" i="10"/>
  <c r="F52507" i="10"/>
  <c r="F52508" i="10"/>
  <c r="F52509" i="10"/>
  <c r="F52510" i="10"/>
  <c r="F52511" i="10"/>
  <c r="F52512" i="10"/>
  <c r="F52513" i="10"/>
  <c r="F52514" i="10"/>
  <c r="F52515" i="10"/>
  <c r="F52516" i="10"/>
  <c r="F52517" i="10"/>
  <c r="F52518" i="10"/>
  <c r="F52519" i="10"/>
  <c r="F52520" i="10"/>
  <c r="F52521" i="10"/>
  <c r="F52522" i="10"/>
  <c r="F52523" i="10"/>
  <c r="F52524" i="10"/>
  <c r="F52525" i="10"/>
  <c r="F52526" i="10"/>
  <c r="F52527" i="10"/>
  <c r="F52528" i="10"/>
  <c r="F52529" i="10"/>
  <c r="F52530" i="10"/>
  <c r="F52531" i="10"/>
  <c r="F52532" i="10"/>
  <c r="F52533" i="10"/>
  <c r="F52534" i="10"/>
  <c r="F52535" i="10"/>
  <c r="F52536" i="10"/>
  <c r="F52537" i="10"/>
  <c r="F52538" i="10"/>
  <c r="F52539" i="10"/>
  <c r="F52540" i="10"/>
  <c r="F52541" i="10"/>
  <c r="F52542" i="10"/>
  <c r="F52543" i="10"/>
  <c r="F52544" i="10"/>
  <c r="F52545" i="10"/>
  <c r="F52546" i="10"/>
  <c r="F52547" i="10"/>
  <c r="F52548" i="10"/>
  <c r="F52549" i="10"/>
  <c r="F52550" i="10"/>
  <c r="F52551" i="10"/>
  <c r="F52552" i="10"/>
  <c r="F52553" i="10"/>
  <c r="F52554" i="10"/>
  <c r="F52555" i="10"/>
  <c r="F52556" i="10"/>
  <c r="F52557" i="10"/>
  <c r="F52558" i="10"/>
  <c r="F52559" i="10"/>
  <c r="F52560" i="10"/>
  <c r="F52561" i="10"/>
  <c r="F52562" i="10"/>
  <c r="F52563" i="10"/>
  <c r="F52564" i="10"/>
  <c r="F52565" i="10"/>
  <c r="F52566" i="10"/>
  <c r="F52567" i="10"/>
  <c r="F52568" i="10"/>
  <c r="F52569" i="10"/>
  <c r="F52570" i="10"/>
  <c r="F52571" i="10"/>
  <c r="F52572" i="10"/>
  <c r="F52573" i="10"/>
  <c r="F52574" i="10"/>
  <c r="F52575" i="10"/>
  <c r="F52576" i="10"/>
  <c r="F52577" i="10"/>
  <c r="F52578" i="10"/>
  <c r="F52579" i="10"/>
  <c r="F52580" i="10"/>
  <c r="F52581" i="10"/>
  <c r="F52582" i="10"/>
  <c r="F52583" i="10"/>
  <c r="F52584" i="10"/>
  <c r="F52585" i="10"/>
  <c r="F52586" i="10"/>
  <c r="F52587" i="10"/>
  <c r="F52588" i="10"/>
  <c r="F52589" i="10"/>
  <c r="F52590" i="10"/>
  <c r="F52591" i="10"/>
  <c r="F52592" i="10"/>
  <c r="F52593" i="10"/>
  <c r="F52594" i="10"/>
  <c r="F52595" i="10"/>
  <c r="F52596" i="10"/>
  <c r="F52597" i="10"/>
  <c r="F52598" i="10"/>
  <c r="F52599" i="10"/>
  <c r="F52600" i="10"/>
  <c r="F52601" i="10"/>
  <c r="F52602" i="10"/>
  <c r="F52603" i="10"/>
  <c r="F52604" i="10"/>
  <c r="F52605" i="10"/>
  <c r="F52606" i="10"/>
  <c r="F52607" i="10"/>
  <c r="F52608" i="10"/>
  <c r="F52609" i="10"/>
  <c r="F52610" i="10"/>
  <c r="F52611" i="10"/>
  <c r="F52612" i="10"/>
  <c r="F52613" i="10"/>
  <c r="F52614" i="10"/>
  <c r="F52615" i="10"/>
  <c r="F52616" i="10"/>
  <c r="F52617" i="10"/>
  <c r="F52618" i="10"/>
  <c r="F52619" i="10"/>
  <c r="F52620" i="10"/>
  <c r="F52621" i="10"/>
  <c r="F52622" i="10"/>
  <c r="F52623" i="10"/>
  <c r="F52624" i="10"/>
  <c r="F52625" i="10"/>
  <c r="F52626" i="10"/>
  <c r="F52627" i="10"/>
  <c r="F52628" i="10"/>
  <c r="F52629" i="10"/>
  <c r="F52630" i="10"/>
  <c r="F52631" i="10"/>
  <c r="F52632" i="10"/>
  <c r="F52633" i="10"/>
  <c r="F52634" i="10"/>
  <c r="F52635" i="10"/>
  <c r="F52636" i="10"/>
  <c r="F52637" i="10"/>
  <c r="F52638" i="10"/>
  <c r="F52639" i="10"/>
  <c r="F52640" i="10"/>
  <c r="F52641" i="10"/>
  <c r="F52642" i="10"/>
  <c r="F52643" i="10"/>
  <c r="F52644" i="10"/>
  <c r="F52645" i="10"/>
  <c r="F52646" i="10"/>
  <c r="F52647" i="10"/>
  <c r="F52648" i="10"/>
  <c r="F52649" i="10"/>
  <c r="F52650" i="10"/>
  <c r="F52651" i="10"/>
  <c r="F52652" i="10"/>
  <c r="F52653" i="10"/>
  <c r="F52654" i="10"/>
  <c r="F52655" i="10"/>
  <c r="F52656" i="10"/>
  <c r="F52657" i="10"/>
  <c r="F52658" i="10"/>
  <c r="F52659" i="10"/>
  <c r="F52660" i="10"/>
  <c r="F52661" i="10"/>
  <c r="F52662" i="10"/>
  <c r="F52663" i="10"/>
  <c r="F52664" i="10"/>
  <c r="F52665" i="10"/>
  <c r="F52666" i="10"/>
  <c r="F52667" i="10"/>
  <c r="F52668" i="10"/>
  <c r="F52669" i="10"/>
  <c r="F52670" i="10"/>
  <c r="F52671" i="10"/>
  <c r="F52672" i="10"/>
  <c r="F52673" i="10"/>
  <c r="F52674" i="10"/>
  <c r="F52675" i="10"/>
  <c r="F52676" i="10"/>
  <c r="F52677" i="10"/>
  <c r="F52678" i="10"/>
  <c r="F52679" i="10"/>
  <c r="F52680" i="10"/>
  <c r="F52681" i="10"/>
  <c r="F52682" i="10"/>
  <c r="F52683" i="10"/>
  <c r="F52684" i="10"/>
  <c r="F52685" i="10"/>
  <c r="F52686" i="10"/>
  <c r="F52687" i="10"/>
  <c r="F52688" i="10"/>
  <c r="F52689" i="10"/>
  <c r="F52690" i="10"/>
  <c r="F52691" i="10"/>
  <c r="F52692" i="10"/>
  <c r="F52693" i="10"/>
  <c r="F52694" i="10"/>
  <c r="F52695" i="10"/>
  <c r="F52696" i="10"/>
  <c r="F52697" i="10"/>
  <c r="F52698" i="10"/>
  <c r="F52699" i="10"/>
  <c r="F52700" i="10"/>
  <c r="F52701" i="10"/>
  <c r="F52702" i="10"/>
  <c r="F52703" i="10"/>
  <c r="F52704" i="10"/>
  <c r="F52705" i="10"/>
  <c r="F52706" i="10"/>
  <c r="F52707" i="10"/>
  <c r="F52708" i="10"/>
  <c r="F52709" i="10"/>
  <c r="F52710" i="10"/>
  <c r="F52711" i="10"/>
  <c r="F52712" i="10"/>
  <c r="F52713" i="10"/>
  <c r="F52714" i="10"/>
  <c r="F52715" i="10"/>
  <c r="F52716" i="10"/>
  <c r="F52717" i="10"/>
  <c r="F52718" i="10"/>
  <c r="F52719" i="10"/>
  <c r="F52720" i="10"/>
  <c r="F52721" i="10"/>
  <c r="F52722" i="10"/>
  <c r="F52723" i="10"/>
  <c r="F52724" i="10"/>
  <c r="F52725" i="10"/>
  <c r="F52726" i="10"/>
  <c r="F52727" i="10"/>
  <c r="F52728" i="10"/>
  <c r="F52729" i="10"/>
  <c r="F52730" i="10"/>
  <c r="F52731" i="10"/>
  <c r="F52732" i="10"/>
  <c r="F52733" i="10"/>
  <c r="F52734" i="10"/>
  <c r="F52735" i="10"/>
  <c r="F52736" i="10"/>
  <c r="F52737" i="10"/>
  <c r="F52738" i="10"/>
  <c r="F52739" i="10"/>
  <c r="F52740" i="10"/>
  <c r="F52741" i="10"/>
  <c r="F52742" i="10"/>
  <c r="F52743" i="10"/>
  <c r="F52744" i="10"/>
  <c r="F52745" i="10"/>
  <c r="F52746" i="10"/>
  <c r="F52747" i="10"/>
  <c r="F52748" i="10"/>
  <c r="F52749" i="10"/>
  <c r="F52750" i="10"/>
  <c r="F52751" i="10"/>
  <c r="F52752" i="10"/>
  <c r="F52753" i="10"/>
  <c r="F52754" i="10"/>
  <c r="F52755" i="10"/>
  <c r="F52756" i="10"/>
  <c r="F52757" i="10"/>
  <c r="F52758" i="10"/>
  <c r="F52759" i="10"/>
  <c r="F52760" i="10"/>
  <c r="F52761" i="10"/>
  <c r="F52762" i="10"/>
  <c r="F52763" i="10"/>
  <c r="F52764" i="10"/>
  <c r="F52765" i="10"/>
  <c r="F52766" i="10"/>
  <c r="F52767" i="10"/>
  <c r="F52768" i="10"/>
  <c r="F52769" i="10"/>
  <c r="F52770" i="10"/>
  <c r="F52771" i="10"/>
  <c r="F52772" i="10"/>
  <c r="F52773" i="10"/>
  <c r="F52774" i="10"/>
  <c r="F52775" i="10"/>
  <c r="F52776" i="10"/>
  <c r="F52777" i="10"/>
  <c r="F52778" i="10"/>
  <c r="F52779" i="10"/>
  <c r="F52780" i="10"/>
  <c r="F52781" i="10"/>
  <c r="F52782" i="10"/>
  <c r="F52783" i="10"/>
  <c r="F52784" i="10"/>
  <c r="F52785" i="10"/>
  <c r="F52786" i="10"/>
  <c r="F52787" i="10"/>
  <c r="F52788" i="10"/>
  <c r="F52789" i="10"/>
  <c r="F52790" i="10"/>
  <c r="F52791" i="10"/>
  <c r="F52792" i="10"/>
  <c r="F52793" i="10"/>
  <c r="F52794" i="10"/>
  <c r="F52795" i="10"/>
  <c r="F52796" i="10"/>
  <c r="F52797" i="10"/>
  <c r="F52798" i="10"/>
  <c r="F52799" i="10"/>
  <c r="F52800" i="10"/>
  <c r="F52801" i="10"/>
  <c r="F52802" i="10"/>
  <c r="F52803" i="10"/>
  <c r="F52804" i="10"/>
  <c r="F52805" i="10"/>
  <c r="F52806" i="10"/>
  <c r="F52807" i="10"/>
  <c r="F52808" i="10"/>
  <c r="F52809" i="10"/>
  <c r="F52810" i="10"/>
  <c r="F52811" i="10"/>
  <c r="F52812" i="10"/>
  <c r="F52813" i="10"/>
  <c r="F52814" i="10"/>
  <c r="F52815" i="10"/>
  <c r="F52816" i="10"/>
  <c r="F52817" i="10"/>
  <c r="F52818" i="10"/>
  <c r="F52819" i="10"/>
  <c r="F52820" i="10"/>
  <c r="F52821" i="10"/>
  <c r="F52822" i="10"/>
  <c r="F52823" i="10"/>
  <c r="F52824" i="10"/>
  <c r="F52825" i="10"/>
  <c r="F52826" i="10"/>
  <c r="F52827" i="10"/>
  <c r="F52828" i="10"/>
  <c r="F52829" i="10"/>
  <c r="F52830" i="10"/>
  <c r="F52831" i="10"/>
  <c r="F52832" i="10"/>
  <c r="F52833" i="10"/>
  <c r="F52834" i="10"/>
  <c r="F52835" i="10"/>
  <c r="F52836" i="10"/>
  <c r="F52837" i="10"/>
  <c r="F52838" i="10"/>
  <c r="F52839" i="10"/>
  <c r="F52840" i="10"/>
  <c r="F52841" i="10"/>
  <c r="F52842" i="10"/>
  <c r="F52843" i="10"/>
  <c r="F52844" i="10"/>
  <c r="F52845" i="10"/>
  <c r="F52846" i="10"/>
  <c r="F52847" i="10"/>
  <c r="F52848" i="10"/>
  <c r="F52849" i="10"/>
  <c r="F52850" i="10"/>
  <c r="F52851" i="10"/>
  <c r="F52852" i="10"/>
  <c r="F52853" i="10"/>
  <c r="F52854" i="10"/>
  <c r="F52855" i="10"/>
  <c r="F52856" i="10"/>
  <c r="F52857" i="10"/>
  <c r="F52858" i="10"/>
  <c r="F52859" i="10"/>
  <c r="F52860" i="10"/>
  <c r="F52861" i="10"/>
  <c r="F52862" i="10"/>
  <c r="F52863" i="10"/>
  <c r="F52864" i="10"/>
  <c r="F52865" i="10"/>
  <c r="F52866" i="10"/>
  <c r="F52867" i="10"/>
  <c r="F52868" i="10"/>
  <c r="F52869" i="10"/>
  <c r="F52870" i="10"/>
  <c r="F52871" i="10"/>
  <c r="F52872" i="10"/>
  <c r="F52873" i="10"/>
  <c r="F52874" i="10"/>
  <c r="F52875" i="10"/>
  <c r="F52876" i="10"/>
  <c r="F52877" i="10"/>
  <c r="F52878" i="10"/>
  <c r="F52879" i="10"/>
  <c r="F52880" i="10"/>
  <c r="F52881" i="10"/>
  <c r="F52882" i="10"/>
  <c r="F52883" i="10"/>
  <c r="F52884" i="10"/>
  <c r="F52885" i="10"/>
  <c r="F52886" i="10"/>
  <c r="F52887" i="10"/>
  <c r="F52888" i="10"/>
  <c r="F52889" i="10"/>
  <c r="F52890" i="10"/>
  <c r="F52891" i="10"/>
  <c r="F52892" i="10"/>
  <c r="F52893" i="10"/>
  <c r="F52894" i="10"/>
  <c r="F52895" i="10"/>
  <c r="F52896" i="10"/>
  <c r="F52897" i="10"/>
  <c r="F52898" i="10"/>
  <c r="F52899" i="10"/>
  <c r="F52900" i="10"/>
  <c r="F52901" i="10"/>
  <c r="F52902" i="10"/>
  <c r="F52903" i="10"/>
  <c r="F52904" i="10"/>
  <c r="F52905" i="10"/>
  <c r="F52906" i="10"/>
  <c r="F52907" i="10"/>
  <c r="F52908" i="10"/>
  <c r="F52909" i="10"/>
  <c r="F52910" i="10"/>
  <c r="F52911" i="10"/>
  <c r="F52912" i="10"/>
  <c r="F52913" i="10"/>
  <c r="F52914" i="10"/>
  <c r="F52915" i="10"/>
  <c r="F52916" i="10"/>
  <c r="F52917" i="10"/>
  <c r="F52918" i="10"/>
  <c r="F52919" i="10"/>
  <c r="F52920" i="10"/>
  <c r="F52921" i="10"/>
  <c r="F52922" i="10"/>
  <c r="F52923" i="10"/>
  <c r="F52924" i="10"/>
  <c r="F52925" i="10"/>
  <c r="F52926" i="10"/>
  <c r="F52927" i="10"/>
  <c r="F52928" i="10"/>
  <c r="F52929" i="10"/>
  <c r="F52930" i="10"/>
  <c r="F52931" i="10"/>
  <c r="F52932" i="10"/>
  <c r="F52933" i="10"/>
  <c r="F52934" i="10"/>
  <c r="F52935" i="10"/>
  <c r="F52936" i="10"/>
  <c r="F52937" i="10"/>
  <c r="F52938" i="10"/>
  <c r="F52939" i="10"/>
  <c r="F52940" i="10"/>
  <c r="F52941" i="10"/>
  <c r="F52942" i="10"/>
  <c r="F52943" i="10"/>
  <c r="F52944" i="10"/>
  <c r="F52945" i="10"/>
  <c r="F52946" i="10"/>
  <c r="F52947" i="10"/>
  <c r="F52948" i="10"/>
  <c r="F52949" i="10"/>
  <c r="F52950" i="10"/>
  <c r="F52951" i="10"/>
  <c r="F52952" i="10"/>
  <c r="F52953" i="10"/>
  <c r="F52954" i="10"/>
  <c r="F52955" i="10"/>
  <c r="F52956" i="10"/>
  <c r="F52957" i="10"/>
  <c r="F52958" i="10"/>
  <c r="F52959" i="10"/>
  <c r="F52960" i="10"/>
  <c r="F52961" i="10"/>
  <c r="F52962" i="10"/>
  <c r="F52963" i="10"/>
  <c r="F52964" i="10"/>
  <c r="F52965" i="10"/>
  <c r="F52966" i="10"/>
  <c r="F52967" i="10"/>
  <c r="F52968" i="10"/>
  <c r="F52969" i="10"/>
  <c r="F52970" i="10"/>
  <c r="F52971" i="10"/>
  <c r="F52972" i="10"/>
  <c r="F52973" i="10"/>
  <c r="F52974" i="10"/>
  <c r="F52975" i="10"/>
  <c r="F52976" i="10"/>
  <c r="F52977" i="10"/>
  <c r="F52978" i="10"/>
  <c r="F52979" i="10"/>
  <c r="F52980" i="10"/>
  <c r="F52981" i="10"/>
  <c r="F52982" i="10"/>
  <c r="F52983" i="10"/>
  <c r="F52984" i="10"/>
  <c r="F52985" i="10"/>
  <c r="F52986" i="10"/>
  <c r="F52987" i="10"/>
  <c r="F52988" i="10"/>
  <c r="F52989" i="10"/>
  <c r="F52990" i="10"/>
  <c r="F52991" i="10"/>
  <c r="F52992" i="10"/>
  <c r="F52993" i="10"/>
  <c r="F52994" i="10"/>
  <c r="F52995" i="10"/>
  <c r="F52996" i="10"/>
  <c r="F52997" i="10"/>
  <c r="F52998" i="10"/>
  <c r="F52999" i="10"/>
  <c r="F53000" i="10"/>
  <c r="F53001" i="10"/>
  <c r="F53002" i="10"/>
  <c r="F53003" i="10"/>
  <c r="F53004" i="10"/>
  <c r="F53005" i="10"/>
  <c r="F53006" i="10"/>
  <c r="F53007" i="10"/>
  <c r="F53008" i="10"/>
  <c r="F53009" i="10"/>
  <c r="F53010" i="10"/>
  <c r="F53011" i="10"/>
  <c r="F53012" i="10"/>
  <c r="F53013" i="10"/>
  <c r="F53014" i="10"/>
  <c r="F53015" i="10"/>
  <c r="F53016" i="10"/>
  <c r="F53017" i="10"/>
  <c r="F53018" i="10"/>
  <c r="F53019" i="10"/>
  <c r="F53020" i="10"/>
  <c r="F53021" i="10"/>
  <c r="F53022" i="10"/>
  <c r="F53023" i="10"/>
  <c r="F53024" i="10"/>
  <c r="F53025" i="10"/>
  <c r="F53026" i="10"/>
  <c r="F53027" i="10"/>
  <c r="F53028" i="10"/>
  <c r="F53029" i="10"/>
  <c r="F53030" i="10"/>
  <c r="F53031" i="10"/>
  <c r="F53032" i="10"/>
  <c r="F53033" i="10"/>
  <c r="F53034" i="10"/>
  <c r="F53035" i="10"/>
  <c r="F53036" i="10"/>
  <c r="F53037" i="10"/>
  <c r="F53038" i="10"/>
  <c r="F53039" i="10"/>
  <c r="F53040" i="10"/>
  <c r="F53041" i="10"/>
  <c r="F53042" i="10"/>
  <c r="F53043" i="10"/>
  <c r="F53044" i="10"/>
  <c r="F53045" i="10"/>
  <c r="F53046" i="10"/>
  <c r="F53047" i="10"/>
  <c r="F53048" i="10"/>
  <c r="F53049" i="10"/>
  <c r="F53050" i="10"/>
  <c r="F53051" i="10"/>
  <c r="F53052" i="10"/>
  <c r="F53053" i="10"/>
  <c r="F53054" i="10"/>
  <c r="F53055" i="10"/>
  <c r="F53056" i="10"/>
  <c r="F53057" i="10"/>
  <c r="F53058" i="10"/>
  <c r="F53059" i="10"/>
  <c r="F53060" i="10"/>
  <c r="F53061" i="10"/>
  <c r="F53062" i="10"/>
  <c r="F53063" i="10"/>
  <c r="F53064" i="10"/>
  <c r="F53065" i="10"/>
  <c r="F53066" i="10"/>
  <c r="F53067" i="10"/>
  <c r="F53068" i="10"/>
  <c r="F53069" i="10"/>
  <c r="F53070" i="10"/>
  <c r="F53071" i="10"/>
  <c r="F53072" i="10"/>
  <c r="F53073" i="10"/>
  <c r="F53074" i="10"/>
  <c r="F53075" i="10"/>
  <c r="F53076" i="10"/>
  <c r="F53077" i="10"/>
  <c r="F53078" i="10"/>
  <c r="F53079" i="10"/>
  <c r="F53080" i="10"/>
  <c r="F53081" i="10"/>
  <c r="F53082" i="10"/>
  <c r="F53083" i="10"/>
  <c r="F53084" i="10"/>
  <c r="F53085" i="10"/>
  <c r="F53086" i="10"/>
  <c r="F53087" i="10"/>
  <c r="F53088" i="10"/>
  <c r="F53089" i="10"/>
  <c r="F53090" i="10"/>
  <c r="F53091" i="10"/>
  <c r="F53092" i="10"/>
  <c r="F53093" i="10"/>
  <c r="F53094" i="10"/>
  <c r="F53095" i="10"/>
  <c r="F53096" i="10"/>
  <c r="F53097" i="10"/>
  <c r="F53098" i="10"/>
  <c r="F53099" i="10"/>
  <c r="F53100" i="10"/>
  <c r="F53101" i="10"/>
  <c r="F53102" i="10"/>
  <c r="F53103" i="10"/>
  <c r="F53104" i="10"/>
  <c r="F53105" i="10"/>
  <c r="F53106" i="10"/>
  <c r="F53107" i="10"/>
  <c r="F53108" i="10"/>
  <c r="F53109" i="10"/>
  <c r="F53110" i="10"/>
  <c r="F53111" i="10"/>
  <c r="F53112" i="10"/>
  <c r="F53113" i="10"/>
  <c r="F53114" i="10"/>
  <c r="F53115" i="10"/>
  <c r="F53116" i="10"/>
  <c r="F53117" i="10"/>
  <c r="F53118" i="10"/>
  <c r="F53119" i="10"/>
  <c r="F53120" i="10"/>
  <c r="F53121" i="10"/>
  <c r="F53122" i="10"/>
  <c r="F53123" i="10"/>
  <c r="F53124" i="10"/>
  <c r="F53125" i="10"/>
  <c r="F53126" i="10"/>
  <c r="F53127" i="10"/>
  <c r="F53128" i="10"/>
  <c r="F53129" i="10"/>
  <c r="F53130" i="10"/>
  <c r="F53131" i="10"/>
  <c r="F53132" i="10"/>
  <c r="F53133" i="10"/>
  <c r="F53134" i="10"/>
  <c r="F53135" i="10"/>
  <c r="F53136" i="10"/>
  <c r="F53137" i="10"/>
  <c r="F53138" i="10"/>
  <c r="F53139" i="10"/>
  <c r="F53140" i="10"/>
  <c r="F53141" i="10"/>
  <c r="F53142" i="10"/>
  <c r="F53143" i="10"/>
  <c r="F53144" i="10"/>
  <c r="F53145" i="10"/>
  <c r="F53146" i="10"/>
  <c r="F53147" i="10"/>
  <c r="F53148" i="10"/>
  <c r="F53149" i="10"/>
  <c r="F53150" i="10"/>
  <c r="F53151" i="10"/>
  <c r="F53152" i="10"/>
  <c r="F53153" i="10"/>
  <c r="F53154" i="10"/>
  <c r="F53155" i="10"/>
  <c r="F53156" i="10"/>
  <c r="F53157" i="10"/>
  <c r="F53158" i="10"/>
  <c r="F53159" i="10"/>
  <c r="F53160" i="10"/>
  <c r="F53161" i="10"/>
  <c r="F53162" i="10"/>
  <c r="F53163" i="10"/>
  <c r="F53164" i="10"/>
  <c r="F53165" i="10"/>
  <c r="F53166" i="10"/>
  <c r="F53167" i="10"/>
  <c r="F53168" i="10"/>
  <c r="F53169" i="10"/>
  <c r="F53170" i="10"/>
  <c r="F53171" i="10"/>
  <c r="F53172" i="10"/>
  <c r="F53173" i="10"/>
  <c r="F53174" i="10"/>
  <c r="F53175" i="10"/>
  <c r="F53176" i="10"/>
  <c r="F53177" i="10"/>
  <c r="F53178" i="10"/>
  <c r="F53179" i="10"/>
  <c r="F53180" i="10"/>
  <c r="F53181" i="10"/>
  <c r="F53182" i="10"/>
  <c r="F53183" i="10"/>
  <c r="F53184" i="10"/>
  <c r="F53185" i="10"/>
  <c r="F53186" i="10"/>
  <c r="F53187" i="10"/>
  <c r="F53188" i="10"/>
  <c r="F53189" i="10"/>
  <c r="F53190" i="10"/>
  <c r="F53191" i="10"/>
  <c r="F53192" i="10"/>
  <c r="F53193" i="10"/>
  <c r="F53194" i="10"/>
  <c r="F53195" i="10"/>
  <c r="F53196" i="10"/>
  <c r="F53197" i="10"/>
  <c r="F53198" i="10"/>
  <c r="F53199" i="10"/>
  <c r="F53200" i="10"/>
  <c r="F53201" i="10"/>
  <c r="F53202" i="10"/>
  <c r="F53203" i="10"/>
  <c r="F53204" i="10"/>
  <c r="F53205" i="10"/>
  <c r="F53206" i="10"/>
  <c r="F53207" i="10"/>
  <c r="F53208" i="10"/>
  <c r="F53209" i="10"/>
  <c r="F53210" i="10"/>
  <c r="F53211" i="10"/>
  <c r="F53212" i="10"/>
  <c r="F53213" i="10"/>
  <c r="F53214" i="10"/>
  <c r="F53215" i="10"/>
  <c r="F53216" i="10"/>
  <c r="F53217" i="10"/>
  <c r="F53218" i="10"/>
  <c r="F53219" i="10"/>
  <c r="F53220" i="10"/>
  <c r="F53221" i="10"/>
  <c r="F53222" i="10"/>
  <c r="F53223" i="10"/>
  <c r="F53224" i="10"/>
  <c r="F53225" i="10"/>
  <c r="F53226" i="10"/>
  <c r="F53227" i="10"/>
  <c r="F53228" i="10"/>
  <c r="F53229" i="10"/>
  <c r="F53230" i="10"/>
  <c r="F53231" i="10"/>
  <c r="F53232" i="10"/>
  <c r="F53233" i="10"/>
  <c r="F53234" i="10"/>
  <c r="F53235" i="10"/>
  <c r="F53236" i="10"/>
  <c r="F53237" i="10"/>
  <c r="F53238" i="10"/>
  <c r="F53239" i="10"/>
  <c r="F53240" i="10"/>
  <c r="F53241" i="10"/>
  <c r="F53242" i="10"/>
  <c r="F53243" i="10"/>
  <c r="F53244" i="10"/>
  <c r="F53245" i="10"/>
  <c r="F53246" i="10"/>
  <c r="F53247" i="10"/>
  <c r="F53248" i="10"/>
  <c r="F53249" i="10"/>
  <c r="F53250" i="10"/>
  <c r="F53251" i="10"/>
  <c r="F53252" i="10"/>
  <c r="F53253" i="10"/>
  <c r="F53254" i="10"/>
  <c r="F53255" i="10"/>
  <c r="F53256" i="10"/>
  <c r="F53257" i="10"/>
  <c r="F53258" i="10"/>
  <c r="F53259" i="10"/>
  <c r="F53260" i="10"/>
  <c r="F53261" i="10"/>
  <c r="F53262" i="10"/>
  <c r="F53263" i="10"/>
  <c r="F53264" i="10"/>
  <c r="F53265" i="10"/>
  <c r="F53266" i="10"/>
  <c r="F53267" i="10"/>
  <c r="F53268" i="10"/>
  <c r="F53269" i="10"/>
  <c r="F53270" i="10"/>
  <c r="F53271" i="10"/>
  <c r="F53272" i="10"/>
  <c r="F53273" i="10"/>
  <c r="F53274" i="10"/>
  <c r="F53275" i="10"/>
  <c r="F53276" i="10"/>
  <c r="F53277" i="10"/>
  <c r="F53278" i="10"/>
  <c r="F53279" i="10"/>
  <c r="F53280" i="10"/>
  <c r="F53281" i="10"/>
  <c r="F53282" i="10"/>
  <c r="F53283" i="10"/>
  <c r="F53284" i="10"/>
  <c r="F53285" i="10"/>
  <c r="F53286" i="10"/>
  <c r="F53287" i="10"/>
  <c r="F53288" i="10"/>
  <c r="F53289" i="10"/>
  <c r="F53290" i="10"/>
  <c r="F53291" i="10"/>
  <c r="F53292" i="10"/>
  <c r="F53293" i="10"/>
  <c r="F53294" i="10"/>
  <c r="F53295" i="10"/>
  <c r="F53296" i="10"/>
  <c r="F53297" i="10"/>
  <c r="F53298" i="10"/>
  <c r="F53299" i="10"/>
  <c r="F53300" i="10"/>
  <c r="F53301" i="10"/>
  <c r="F53302" i="10"/>
  <c r="F53303" i="10"/>
  <c r="F53304" i="10"/>
  <c r="F53305" i="10"/>
  <c r="F53306" i="10"/>
  <c r="F53307" i="10"/>
  <c r="F53308" i="10"/>
  <c r="F53309" i="10"/>
  <c r="F53310" i="10"/>
  <c r="F53311" i="10"/>
  <c r="F53312" i="10"/>
  <c r="F53313" i="10"/>
  <c r="F53314" i="10"/>
  <c r="F53315" i="10"/>
  <c r="F53316" i="10"/>
  <c r="F53317" i="10"/>
  <c r="F53318" i="10"/>
  <c r="F53319" i="10"/>
  <c r="F53320" i="10"/>
  <c r="F53321" i="10"/>
  <c r="F53322" i="10"/>
  <c r="F53323" i="10"/>
  <c r="F53324" i="10"/>
  <c r="F53325" i="10"/>
  <c r="F53326" i="10"/>
  <c r="F53327" i="10"/>
  <c r="F53328" i="10"/>
  <c r="F53329" i="10"/>
  <c r="F53330" i="10"/>
  <c r="F53331" i="10"/>
  <c r="F53332" i="10"/>
  <c r="F53333" i="10"/>
  <c r="F53334" i="10"/>
  <c r="F53335" i="10"/>
  <c r="F53336" i="10"/>
  <c r="F53337" i="10"/>
  <c r="F53338" i="10"/>
  <c r="F53339" i="10"/>
  <c r="F53340" i="10"/>
  <c r="F53341" i="10"/>
  <c r="F53342" i="10"/>
  <c r="F53343" i="10"/>
  <c r="F53344" i="10"/>
  <c r="F53345" i="10"/>
  <c r="F53346" i="10"/>
  <c r="F53347" i="10"/>
  <c r="F53348" i="10"/>
  <c r="F53349" i="10"/>
  <c r="F53350" i="10"/>
  <c r="F53351" i="10"/>
  <c r="F53352" i="10"/>
  <c r="F53353" i="10"/>
  <c r="F53354" i="10"/>
  <c r="F53355" i="10"/>
  <c r="F53356" i="10"/>
  <c r="F53357" i="10"/>
  <c r="F53358" i="10"/>
  <c r="F53359" i="10"/>
  <c r="F53360" i="10"/>
  <c r="F53361" i="10"/>
  <c r="F53362" i="10"/>
  <c r="F53363" i="10"/>
  <c r="F53364" i="10"/>
  <c r="F53365" i="10"/>
  <c r="F53366" i="10"/>
  <c r="F53367" i="10"/>
  <c r="F53368" i="10"/>
  <c r="F53369" i="10"/>
  <c r="F53370" i="10"/>
  <c r="F53371" i="10"/>
  <c r="F53372" i="10"/>
  <c r="F53373" i="10"/>
  <c r="F53374" i="10"/>
  <c r="F53375" i="10"/>
  <c r="F53376" i="10"/>
  <c r="F53377" i="10"/>
  <c r="F53378" i="10"/>
  <c r="F53379" i="10"/>
  <c r="F53380" i="10"/>
  <c r="F53381" i="10"/>
  <c r="F53382" i="10"/>
  <c r="F53383" i="10"/>
  <c r="F53384" i="10"/>
  <c r="F53385" i="10"/>
  <c r="F53386" i="10"/>
  <c r="F53387" i="10"/>
  <c r="F53388" i="10"/>
  <c r="F53389" i="10"/>
  <c r="F53390" i="10"/>
  <c r="F53391" i="10"/>
  <c r="F53392" i="10"/>
  <c r="F53393" i="10"/>
  <c r="F53394" i="10"/>
  <c r="F53395" i="10"/>
  <c r="F53396" i="10"/>
  <c r="F53397" i="10"/>
  <c r="F53398" i="10"/>
  <c r="F53399" i="10"/>
  <c r="F53400" i="10"/>
  <c r="F53401" i="10"/>
  <c r="F53402" i="10"/>
  <c r="F53403" i="10"/>
  <c r="F53404" i="10"/>
  <c r="F53405" i="10"/>
  <c r="F53406" i="10"/>
  <c r="F53407" i="10"/>
  <c r="F53408" i="10"/>
  <c r="F53409" i="10"/>
  <c r="F53410" i="10"/>
  <c r="F53411" i="10"/>
  <c r="F53412" i="10"/>
  <c r="F53413" i="10"/>
  <c r="F53414" i="10"/>
  <c r="F53415" i="10"/>
  <c r="F53416" i="10"/>
  <c r="F53417" i="10"/>
  <c r="F53418" i="10"/>
  <c r="F53419" i="10"/>
  <c r="F53420" i="10"/>
  <c r="F53421" i="10"/>
  <c r="F53422" i="10"/>
  <c r="F53423" i="10"/>
  <c r="F53424" i="10"/>
  <c r="F53425" i="10"/>
  <c r="F53426" i="10"/>
  <c r="F53427" i="10"/>
  <c r="F53428" i="10"/>
  <c r="F53429" i="10"/>
  <c r="F53430" i="10"/>
  <c r="F53431" i="10"/>
  <c r="F53432" i="10"/>
  <c r="F53433" i="10"/>
  <c r="F53434" i="10"/>
  <c r="F53435" i="10"/>
  <c r="F53436" i="10"/>
  <c r="F53437" i="10"/>
  <c r="F53438" i="10"/>
  <c r="F53439" i="10"/>
  <c r="F53440" i="10"/>
  <c r="F53441" i="10"/>
  <c r="F53442" i="10"/>
  <c r="F53443" i="10"/>
  <c r="F53444" i="10"/>
  <c r="F53445" i="10"/>
  <c r="F53446" i="10"/>
  <c r="F53447" i="10"/>
  <c r="F53448" i="10"/>
  <c r="F53449" i="10"/>
  <c r="F53450" i="10"/>
  <c r="F53451" i="10"/>
  <c r="F53452" i="10"/>
  <c r="F53453" i="10"/>
  <c r="F53454" i="10"/>
  <c r="F53455" i="10"/>
  <c r="F53456" i="10"/>
  <c r="F53457" i="10"/>
  <c r="F53458" i="10"/>
  <c r="F53459" i="10"/>
  <c r="F53460" i="10"/>
  <c r="F53461" i="10"/>
  <c r="F53462" i="10"/>
  <c r="F53463" i="10"/>
  <c r="F53464" i="10"/>
  <c r="F53465" i="10"/>
  <c r="F53466" i="10"/>
  <c r="F53467" i="10"/>
  <c r="F53468" i="10"/>
  <c r="F53469" i="10"/>
  <c r="F53470" i="10"/>
  <c r="F53471" i="10"/>
  <c r="F53472" i="10"/>
  <c r="F53473" i="10"/>
  <c r="F53474" i="10"/>
  <c r="F53475" i="10"/>
  <c r="F53476" i="10"/>
  <c r="F53477" i="10"/>
  <c r="F53478" i="10"/>
  <c r="F53479" i="10"/>
  <c r="F53480" i="10"/>
  <c r="F53481" i="10"/>
  <c r="F53482" i="10"/>
  <c r="F53483" i="10"/>
  <c r="F53484" i="10"/>
  <c r="F53485" i="10"/>
  <c r="F53486" i="10"/>
  <c r="F53487" i="10"/>
  <c r="F53488" i="10"/>
  <c r="F53489" i="10"/>
  <c r="F53490" i="10"/>
  <c r="F53491" i="10"/>
  <c r="F53492" i="10"/>
  <c r="F53493" i="10"/>
  <c r="F53494" i="10"/>
  <c r="F53495" i="10"/>
  <c r="F53496" i="10"/>
  <c r="F53497" i="10"/>
  <c r="F53498" i="10"/>
  <c r="F53499" i="10"/>
  <c r="F53500" i="10"/>
  <c r="F53501" i="10"/>
  <c r="F53502" i="10"/>
  <c r="F53503" i="10"/>
  <c r="F53504" i="10"/>
  <c r="F53505" i="10"/>
  <c r="F53506" i="10"/>
  <c r="F53507" i="10"/>
  <c r="F53508" i="10"/>
  <c r="F53509" i="10"/>
  <c r="F53510" i="10"/>
  <c r="F53511" i="10"/>
  <c r="F53512" i="10"/>
  <c r="F53513" i="10"/>
  <c r="F53514" i="10"/>
  <c r="F53515" i="10"/>
  <c r="F53516" i="10"/>
  <c r="F53517" i="10"/>
  <c r="F53518" i="10"/>
  <c r="F53519" i="10"/>
  <c r="F53520" i="10"/>
  <c r="F53521" i="10"/>
  <c r="F53522" i="10"/>
  <c r="F53523" i="10"/>
  <c r="F53524" i="10"/>
  <c r="F53525" i="10"/>
  <c r="F53526" i="10"/>
  <c r="F53527" i="10"/>
  <c r="F53528" i="10"/>
  <c r="F53529" i="10"/>
  <c r="F53530" i="10"/>
  <c r="F53531" i="10"/>
  <c r="F53532" i="10"/>
  <c r="F53533" i="10"/>
  <c r="F53534" i="10"/>
  <c r="F53535" i="10"/>
  <c r="F53536" i="10"/>
  <c r="F53537" i="10"/>
  <c r="F53538" i="10"/>
  <c r="F53539" i="10"/>
  <c r="F53540" i="10"/>
  <c r="F53541" i="10"/>
  <c r="F53542" i="10"/>
  <c r="F53543" i="10"/>
  <c r="F53544" i="10"/>
  <c r="F53545" i="10"/>
  <c r="F53546" i="10"/>
  <c r="F53547" i="10"/>
  <c r="F53548" i="10"/>
  <c r="F53549" i="10"/>
  <c r="F53550" i="10"/>
  <c r="F53551" i="10"/>
  <c r="F53552" i="10"/>
  <c r="F53553" i="10"/>
  <c r="F53554" i="10"/>
  <c r="F53555" i="10"/>
  <c r="F53556" i="10"/>
  <c r="F53557" i="10"/>
  <c r="F53558" i="10"/>
  <c r="F53559" i="10"/>
  <c r="F53560" i="10"/>
  <c r="F53561" i="10"/>
  <c r="F53562" i="10"/>
  <c r="F53563" i="10"/>
  <c r="F53564" i="10"/>
  <c r="F53565" i="10"/>
  <c r="F53566" i="10"/>
  <c r="F53567" i="10"/>
  <c r="F53568" i="10"/>
  <c r="F53569" i="10"/>
  <c r="F53570" i="10"/>
  <c r="F53571" i="10"/>
  <c r="F53572" i="10"/>
  <c r="F53573" i="10"/>
  <c r="F53574" i="10"/>
  <c r="F53575" i="10"/>
  <c r="F53576" i="10"/>
  <c r="F53577" i="10"/>
  <c r="F53578" i="10"/>
  <c r="F53579" i="10"/>
  <c r="F53580" i="10"/>
  <c r="F53581" i="10"/>
  <c r="F53582" i="10"/>
  <c r="F53583" i="10"/>
  <c r="F53584" i="10"/>
  <c r="F53585" i="10"/>
  <c r="F53586" i="10"/>
  <c r="F53587" i="10"/>
  <c r="F53588" i="10"/>
  <c r="F53589" i="10"/>
  <c r="F53590" i="10"/>
  <c r="F53591" i="10"/>
  <c r="F53592" i="10"/>
  <c r="F53593" i="10"/>
  <c r="F53594" i="10"/>
  <c r="F53595" i="10"/>
  <c r="F53596" i="10"/>
  <c r="F53597" i="10"/>
  <c r="F53598" i="10"/>
  <c r="F53599" i="10"/>
  <c r="F53600" i="10"/>
  <c r="F53601" i="10"/>
  <c r="F53602" i="10"/>
  <c r="F53603" i="10"/>
  <c r="F53604" i="10"/>
  <c r="F53605" i="10"/>
  <c r="F53606" i="10"/>
  <c r="F53607" i="10"/>
  <c r="F53608" i="10"/>
  <c r="F53609" i="10"/>
  <c r="F53610" i="10"/>
  <c r="F53611" i="10"/>
  <c r="F53612" i="10"/>
  <c r="F53613" i="10"/>
  <c r="F53614" i="10"/>
  <c r="F53615" i="10"/>
  <c r="F53616" i="10"/>
  <c r="F53617" i="10"/>
  <c r="F53618" i="10"/>
  <c r="F53619" i="10"/>
  <c r="F53620" i="10"/>
  <c r="F53621" i="10"/>
  <c r="F53622" i="10"/>
  <c r="F53623" i="10"/>
  <c r="F53624" i="10"/>
  <c r="F53625" i="10"/>
  <c r="F53626" i="10"/>
  <c r="F53627" i="10"/>
  <c r="F53628" i="10"/>
  <c r="F53629" i="10"/>
  <c r="F53630" i="10"/>
  <c r="F53631" i="10"/>
  <c r="F53632" i="10"/>
  <c r="F53633" i="10"/>
  <c r="F53634" i="10"/>
  <c r="F53635" i="10"/>
  <c r="F53636" i="10"/>
  <c r="F53637" i="10"/>
  <c r="F53638" i="10"/>
  <c r="F53639" i="10"/>
  <c r="F53640" i="10"/>
  <c r="F53641" i="10"/>
  <c r="F53642" i="10"/>
  <c r="F53643" i="10"/>
  <c r="F53644" i="10"/>
  <c r="F53645" i="10"/>
  <c r="F53646" i="10"/>
  <c r="F53647" i="10"/>
  <c r="F53648" i="10"/>
  <c r="F53649" i="10"/>
  <c r="F53650" i="10"/>
  <c r="F53651" i="10"/>
  <c r="F53652" i="10"/>
  <c r="F53653" i="10"/>
  <c r="F53654" i="10"/>
  <c r="F53655" i="10"/>
  <c r="F53656" i="10"/>
  <c r="F53657" i="10"/>
  <c r="F53658" i="10"/>
  <c r="F53659" i="10"/>
  <c r="F53660" i="10"/>
  <c r="F53661" i="10"/>
  <c r="F53662" i="10"/>
  <c r="F53663" i="10"/>
  <c r="F53664" i="10"/>
  <c r="F53665" i="10"/>
  <c r="F53666" i="10"/>
  <c r="F53667" i="10"/>
  <c r="F53668" i="10"/>
  <c r="F53669" i="10"/>
  <c r="F53670" i="10"/>
  <c r="F53671" i="10"/>
  <c r="F53672" i="10"/>
  <c r="F53673" i="10"/>
  <c r="F53674" i="10"/>
  <c r="F53675" i="10"/>
  <c r="F53676" i="10"/>
  <c r="F53677" i="10"/>
  <c r="F53678" i="10"/>
  <c r="F53679" i="10"/>
  <c r="F53680" i="10"/>
  <c r="F53681" i="10"/>
  <c r="F53682" i="10"/>
  <c r="F53683" i="10"/>
  <c r="F53684" i="10"/>
  <c r="F53685" i="10"/>
  <c r="F53686" i="10"/>
  <c r="F53687" i="10"/>
  <c r="F53688" i="10"/>
  <c r="F53689" i="10"/>
  <c r="F53690" i="10"/>
  <c r="F53691" i="10"/>
  <c r="F53692" i="10"/>
  <c r="F53693" i="10"/>
  <c r="F53694" i="10"/>
  <c r="F53695" i="10"/>
  <c r="F53696" i="10"/>
  <c r="F53697" i="10"/>
  <c r="F53698" i="10"/>
  <c r="F53699" i="10"/>
  <c r="F53700" i="10"/>
  <c r="F53701" i="10"/>
  <c r="F53702" i="10"/>
  <c r="F53703" i="10"/>
  <c r="F53704" i="10"/>
  <c r="F53705" i="10"/>
  <c r="F53706" i="10"/>
  <c r="F53707" i="10"/>
  <c r="F53708" i="10"/>
  <c r="F53709" i="10"/>
  <c r="F53710" i="10"/>
  <c r="F53711" i="10"/>
  <c r="F53712" i="10"/>
  <c r="F53713" i="10"/>
  <c r="F53714" i="10"/>
  <c r="F53715" i="10"/>
  <c r="F53716" i="10"/>
  <c r="F53717" i="10"/>
  <c r="F53718" i="10"/>
  <c r="F53719" i="10"/>
  <c r="F53720" i="10"/>
  <c r="F53721" i="10"/>
  <c r="F53722" i="10"/>
  <c r="F53723" i="10"/>
  <c r="F53724" i="10"/>
  <c r="F53725" i="10"/>
  <c r="F53726" i="10"/>
  <c r="F53727" i="10"/>
  <c r="F53728" i="10"/>
  <c r="F53729" i="10"/>
  <c r="F53730" i="10"/>
  <c r="F53731" i="10"/>
  <c r="F53732" i="10"/>
  <c r="F53733" i="10"/>
  <c r="F53734" i="10"/>
  <c r="F53735" i="10"/>
  <c r="F53736" i="10"/>
  <c r="F53737" i="10"/>
  <c r="F53738" i="10"/>
  <c r="F53739" i="10"/>
  <c r="F53740" i="10"/>
  <c r="F53741" i="10"/>
  <c r="F53742" i="10"/>
  <c r="F53743" i="10"/>
  <c r="F53744" i="10"/>
  <c r="F53745" i="10"/>
  <c r="F53746" i="10"/>
  <c r="F53747" i="10"/>
  <c r="F53748" i="10"/>
  <c r="F53749" i="10"/>
  <c r="F53750" i="10"/>
  <c r="F53751" i="10"/>
  <c r="F53752" i="10"/>
  <c r="F53753" i="10"/>
  <c r="F53754" i="10"/>
  <c r="F53755" i="10"/>
  <c r="F53756" i="10"/>
  <c r="F53757" i="10"/>
  <c r="F53758" i="10"/>
  <c r="F53759" i="10"/>
  <c r="F53760" i="10"/>
  <c r="F53761" i="10"/>
  <c r="F53762" i="10"/>
  <c r="F53763" i="10"/>
  <c r="F53764" i="10"/>
  <c r="F53765" i="10"/>
  <c r="F53766" i="10"/>
  <c r="F53767" i="10"/>
  <c r="F53768" i="10"/>
  <c r="F53769" i="10"/>
  <c r="F53770" i="10"/>
  <c r="F53771" i="10"/>
  <c r="F53772" i="10"/>
  <c r="F53773" i="10"/>
  <c r="F53774" i="10"/>
  <c r="F53775" i="10"/>
  <c r="F53776" i="10"/>
  <c r="F53777" i="10"/>
  <c r="F53778" i="10"/>
  <c r="F53779" i="10"/>
  <c r="F53780" i="10"/>
  <c r="F53781" i="10"/>
  <c r="F53782" i="10"/>
  <c r="F53783" i="10"/>
  <c r="F53784" i="10"/>
  <c r="F53785" i="10"/>
  <c r="F53786" i="10"/>
  <c r="F53787" i="10"/>
  <c r="F53788" i="10"/>
  <c r="F53789" i="10"/>
  <c r="F53790" i="10"/>
  <c r="F53791" i="10"/>
  <c r="F53792" i="10"/>
  <c r="F53793" i="10"/>
  <c r="F53794" i="10"/>
  <c r="F53795" i="10"/>
  <c r="F53796" i="10"/>
  <c r="F53797" i="10"/>
  <c r="F53798" i="10"/>
  <c r="F53799" i="10"/>
  <c r="F53800" i="10"/>
  <c r="F53801" i="10"/>
  <c r="F53802" i="10"/>
  <c r="F53803" i="10"/>
  <c r="F53804" i="10"/>
  <c r="F53805" i="10"/>
  <c r="F53806" i="10"/>
  <c r="F53807" i="10"/>
  <c r="F53808" i="10"/>
  <c r="F53809" i="10"/>
  <c r="F53810" i="10"/>
  <c r="F53811" i="10"/>
  <c r="F53812" i="10"/>
  <c r="F53813" i="10"/>
  <c r="F53814" i="10"/>
  <c r="F53815" i="10"/>
  <c r="F53816" i="10"/>
  <c r="F53817" i="10"/>
  <c r="F53818" i="10"/>
  <c r="F53819" i="10"/>
  <c r="F53820" i="10"/>
  <c r="F53821" i="10"/>
  <c r="F53822" i="10"/>
  <c r="F53823" i="10"/>
  <c r="F53824" i="10"/>
  <c r="F53825" i="10"/>
  <c r="F53826" i="10"/>
  <c r="F53827" i="10"/>
  <c r="F53828" i="10"/>
  <c r="F53829" i="10"/>
  <c r="F53830" i="10"/>
  <c r="F53831" i="10"/>
  <c r="F53832" i="10"/>
  <c r="F53833" i="10"/>
  <c r="F53834" i="10"/>
  <c r="F53835" i="10"/>
  <c r="F53836" i="10"/>
  <c r="F53837" i="10"/>
  <c r="F53838" i="10"/>
  <c r="F53839" i="10"/>
  <c r="F53840" i="10"/>
  <c r="F53841" i="10"/>
  <c r="F53842" i="10"/>
  <c r="F53843" i="10"/>
  <c r="F53844" i="10"/>
  <c r="F53845" i="10"/>
  <c r="F53846" i="10"/>
  <c r="F53847" i="10"/>
  <c r="F53848" i="10"/>
  <c r="F53849" i="10"/>
  <c r="F53850" i="10"/>
  <c r="F53851" i="10"/>
  <c r="F53852" i="10"/>
  <c r="F53853" i="10"/>
  <c r="F53854" i="10"/>
  <c r="F53855" i="10"/>
  <c r="F53856" i="10"/>
  <c r="F53857" i="10"/>
  <c r="F53858" i="10"/>
  <c r="F53859" i="10"/>
  <c r="F53860" i="10"/>
  <c r="F53861" i="10"/>
  <c r="F53862" i="10"/>
  <c r="F53863" i="10"/>
  <c r="F53864" i="10"/>
  <c r="F53865" i="10"/>
  <c r="F53866" i="10"/>
  <c r="F53867" i="10"/>
  <c r="F53868" i="10"/>
  <c r="F53869" i="10"/>
  <c r="F53870" i="10"/>
  <c r="F53871" i="10"/>
  <c r="F53872" i="10"/>
  <c r="F53873" i="10"/>
  <c r="F53874" i="10"/>
  <c r="F53875" i="10"/>
  <c r="F53876" i="10"/>
  <c r="F53877" i="10"/>
  <c r="F53878" i="10"/>
  <c r="F53879" i="10"/>
  <c r="F53880" i="10"/>
  <c r="F53881" i="10"/>
  <c r="F53882" i="10"/>
  <c r="F53883" i="10"/>
  <c r="F53884" i="10"/>
  <c r="F53885" i="10"/>
  <c r="F53886" i="10"/>
  <c r="F53887" i="10"/>
  <c r="F53888" i="10"/>
  <c r="F53889" i="10"/>
  <c r="F53890" i="10"/>
  <c r="F53891" i="10"/>
  <c r="F53892" i="10"/>
  <c r="F53893" i="10"/>
  <c r="F53894" i="10"/>
  <c r="F53895" i="10"/>
  <c r="F53896" i="10"/>
  <c r="F53897" i="10"/>
  <c r="F53898" i="10"/>
  <c r="F53899" i="10"/>
  <c r="F53900" i="10"/>
  <c r="F53901" i="10"/>
  <c r="F53902" i="10"/>
  <c r="F53903" i="10"/>
  <c r="F53904" i="10"/>
  <c r="F53905" i="10"/>
  <c r="F53906" i="10"/>
  <c r="F53907" i="10"/>
  <c r="F53908" i="10"/>
  <c r="F53909" i="10"/>
  <c r="F53910" i="10"/>
  <c r="F53911" i="10"/>
  <c r="F53912" i="10"/>
  <c r="F53913" i="10"/>
  <c r="F53914" i="10"/>
  <c r="F53915" i="10"/>
  <c r="F53916" i="10"/>
  <c r="F53917" i="10"/>
  <c r="F53918" i="10"/>
  <c r="F53919" i="10"/>
  <c r="F53920" i="10"/>
  <c r="F53921" i="10"/>
  <c r="F53922" i="10"/>
  <c r="F53923" i="10"/>
  <c r="F53924" i="10"/>
  <c r="F53925" i="10"/>
  <c r="F53926" i="10"/>
  <c r="F53927" i="10"/>
  <c r="F53928" i="10"/>
  <c r="F53929" i="10"/>
  <c r="F53930" i="10"/>
  <c r="F53931" i="10"/>
  <c r="F53932" i="10"/>
  <c r="F53933" i="10"/>
  <c r="F53934" i="10"/>
  <c r="F53935" i="10"/>
  <c r="F53936" i="10"/>
  <c r="F53937" i="10"/>
  <c r="F53938" i="10"/>
  <c r="F53939" i="10"/>
  <c r="F53940" i="10"/>
  <c r="F53941" i="10"/>
  <c r="F53942" i="10"/>
  <c r="F53943" i="10"/>
  <c r="F53944" i="10"/>
  <c r="F53945" i="10"/>
  <c r="F53946" i="10"/>
  <c r="F53947" i="10"/>
  <c r="F53948" i="10"/>
  <c r="F53949" i="10"/>
  <c r="F53950" i="10"/>
  <c r="F53951" i="10"/>
  <c r="F53952" i="10"/>
  <c r="F53953" i="10"/>
  <c r="F53954" i="10"/>
  <c r="F53955" i="10"/>
  <c r="F53956" i="10"/>
  <c r="F53957" i="10"/>
  <c r="F53958" i="10"/>
  <c r="F53959" i="10"/>
  <c r="F53960" i="10"/>
  <c r="F53961" i="10"/>
  <c r="F53962" i="10"/>
  <c r="F53963" i="10"/>
  <c r="F53964" i="10"/>
  <c r="F53965" i="10"/>
  <c r="F53966" i="10"/>
  <c r="F53967" i="10"/>
  <c r="F53968" i="10"/>
  <c r="F53969" i="10"/>
  <c r="F53970" i="10"/>
  <c r="F53971" i="10"/>
  <c r="F53972" i="10"/>
  <c r="F53973" i="10"/>
  <c r="F53974" i="10"/>
  <c r="F53975" i="10"/>
  <c r="F53976" i="10"/>
  <c r="F53977" i="10"/>
  <c r="F53978" i="10"/>
  <c r="F53979" i="10"/>
  <c r="F53980" i="10"/>
  <c r="F53981" i="10"/>
  <c r="F53982" i="10"/>
  <c r="F53983" i="10"/>
  <c r="F53984" i="10"/>
  <c r="F53985" i="10"/>
  <c r="F53986" i="10"/>
  <c r="F53987" i="10"/>
  <c r="F53988" i="10"/>
  <c r="F53989" i="10"/>
  <c r="F53990" i="10"/>
  <c r="F53991" i="10"/>
  <c r="F53992" i="10"/>
  <c r="F53993" i="10"/>
  <c r="F53994" i="10"/>
  <c r="F53995" i="10"/>
  <c r="F53996" i="10"/>
  <c r="F53997" i="10"/>
  <c r="F53998" i="10"/>
  <c r="F53999" i="10"/>
  <c r="F54000" i="10"/>
  <c r="F54001" i="10"/>
  <c r="F54002" i="10"/>
  <c r="F54003" i="10"/>
  <c r="F54004" i="10"/>
  <c r="F54005" i="10"/>
  <c r="F54006" i="10"/>
  <c r="F54007" i="10"/>
  <c r="F54008" i="10"/>
  <c r="F54009" i="10"/>
  <c r="F54010" i="10"/>
  <c r="F54011" i="10"/>
  <c r="F54012" i="10"/>
  <c r="F54013" i="10"/>
  <c r="F54014" i="10"/>
  <c r="F54015" i="10"/>
  <c r="F54016" i="10"/>
  <c r="F54017" i="10"/>
  <c r="F54018" i="10"/>
  <c r="F54019" i="10"/>
  <c r="F54020" i="10"/>
  <c r="F54021" i="10"/>
  <c r="F54022" i="10"/>
  <c r="F54023" i="10"/>
  <c r="F54024" i="10"/>
  <c r="F54025" i="10"/>
  <c r="F54026" i="10"/>
  <c r="F54027" i="10"/>
  <c r="F54028" i="10"/>
  <c r="F54029" i="10"/>
  <c r="F54030" i="10"/>
  <c r="F54031" i="10"/>
  <c r="F54032" i="10"/>
  <c r="F54033" i="10"/>
  <c r="F54034" i="10"/>
  <c r="F54035" i="10"/>
  <c r="F54036" i="10"/>
  <c r="F54037" i="10"/>
  <c r="F54038" i="10"/>
  <c r="F54039" i="10"/>
  <c r="F54040" i="10"/>
  <c r="F54041" i="10"/>
  <c r="F54042" i="10"/>
  <c r="F54043" i="10"/>
  <c r="F54044" i="10"/>
  <c r="F54045" i="10"/>
  <c r="F54046" i="10"/>
  <c r="F54047" i="10"/>
  <c r="F54048" i="10"/>
  <c r="F54049" i="10"/>
  <c r="F54050" i="10"/>
  <c r="F54051" i="10"/>
  <c r="F54052" i="10"/>
  <c r="F54053" i="10"/>
  <c r="F54054" i="10"/>
  <c r="F54055" i="10"/>
  <c r="F54056" i="10"/>
  <c r="F54057" i="10"/>
  <c r="F54058" i="10"/>
  <c r="F54059" i="10"/>
  <c r="F54060" i="10"/>
  <c r="F54061" i="10"/>
  <c r="F54062" i="10"/>
  <c r="F54063" i="10"/>
  <c r="F54064" i="10"/>
  <c r="F54065" i="10"/>
  <c r="F54066" i="10"/>
  <c r="F54067" i="10"/>
  <c r="F54068" i="10"/>
  <c r="F54069" i="10"/>
  <c r="F54070" i="10"/>
  <c r="F54071" i="10"/>
  <c r="F54072" i="10"/>
  <c r="F54073" i="10"/>
  <c r="F54074" i="10"/>
  <c r="F54075" i="10"/>
  <c r="F54076" i="10"/>
  <c r="F54077" i="10"/>
  <c r="F54078" i="10"/>
  <c r="F54079" i="10"/>
  <c r="F54080" i="10"/>
  <c r="F54081" i="10"/>
  <c r="F54082" i="10"/>
  <c r="F54083" i="10"/>
  <c r="F54084" i="10"/>
  <c r="F54085" i="10"/>
  <c r="F54086" i="10"/>
  <c r="F54087" i="10"/>
  <c r="F54088" i="10"/>
  <c r="F54089" i="10"/>
  <c r="F54090" i="10"/>
  <c r="F54091" i="10"/>
  <c r="F54092" i="10"/>
  <c r="F54093" i="10"/>
  <c r="F54094" i="10"/>
  <c r="F54095" i="10"/>
  <c r="F54096" i="10"/>
  <c r="F54097" i="10"/>
  <c r="F54098" i="10"/>
  <c r="F54099" i="10"/>
  <c r="F54100" i="10"/>
  <c r="F54101" i="10"/>
  <c r="F54102" i="10"/>
  <c r="F54103" i="10"/>
  <c r="F54104" i="10"/>
  <c r="F54105" i="10"/>
  <c r="F54106" i="10"/>
  <c r="F54107" i="10"/>
  <c r="F54108" i="10"/>
  <c r="F54109" i="10"/>
  <c r="F54110" i="10"/>
  <c r="F54111" i="10"/>
  <c r="F54112" i="10"/>
  <c r="F54113" i="10"/>
  <c r="F54114" i="10"/>
  <c r="F54115" i="10"/>
  <c r="F54116" i="10"/>
  <c r="F54117" i="10"/>
  <c r="F54118" i="10"/>
  <c r="F54119" i="10"/>
  <c r="F54120" i="10"/>
  <c r="F54121" i="10"/>
  <c r="F54122" i="10"/>
  <c r="F54123" i="10"/>
  <c r="F54124" i="10"/>
  <c r="F54125" i="10"/>
  <c r="F54126" i="10"/>
  <c r="F54127" i="10"/>
  <c r="F54128" i="10"/>
  <c r="F54129" i="10"/>
  <c r="F54130" i="10"/>
  <c r="F54131" i="10"/>
  <c r="F54132" i="10"/>
  <c r="F54133" i="10"/>
  <c r="F54134" i="10"/>
  <c r="F54135" i="10"/>
  <c r="F54136" i="10"/>
  <c r="F54137" i="10"/>
  <c r="F54138" i="10"/>
  <c r="F54139" i="10"/>
  <c r="F54140" i="10"/>
  <c r="F54141" i="10"/>
  <c r="F54142" i="10"/>
  <c r="F54143" i="10"/>
  <c r="F54144" i="10"/>
  <c r="F54145" i="10"/>
  <c r="F54146" i="10"/>
  <c r="F54147" i="10"/>
  <c r="F54148" i="10"/>
  <c r="F54149" i="10"/>
  <c r="F54150" i="10"/>
  <c r="F54151" i="10"/>
  <c r="F54152" i="10"/>
  <c r="F54153" i="10"/>
  <c r="F54154" i="10"/>
  <c r="F54155" i="10"/>
  <c r="F54156" i="10"/>
  <c r="F54157" i="10"/>
  <c r="F54158" i="10"/>
  <c r="F54159" i="10"/>
  <c r="F54160" i="10"/>
  <c r="F54161" i="10"/>
  <c r="F54162" i="10"/>
  <c r="F54163" i="10"/>
  <c r="F54164" i="10"/>
  <c r="F54165" i="10"/>
  <c r="F54166" i="10"/>
  <c r="F54167" i="10"/>
  <c r="F54168" i="10"/>
  <c r="F54169" i="10"/>
  <c r="F54170" i="10"/>
  <c r="F54171" i="10"/>
  <c r="F54172" i="10"/>
  <c r="F54173" i="10"/>
  <c r="F54174" i="10"/>
  <c r="F54175" i="10"/>
  <c r="F54176" i="10"/>
  <c r="F54177" i="10"/>
  <c r="F54178" i="10"/>
  <c r="F54179" i="10"/>
  <c r="F54180" i="10"/>
  <c r="F54181" i="10"/>
  <c r="F54182" i="10"/>
  <c r="F54183" i="10"/>
  <c r="F54184" i="10"/>
  <c r="F54185" i="10"/>
  <c r="F54186" i="10"/>
  <c r="F54187" i="10"/>
  <c r="F54188" i="10"/>
  <c r="F54189" i="10"/>
  <c r="F54190" i="10"/>
  <c r="F54191" i="10"/>
  <c r="F54192" i="10"/>
  <c r="F54193" i="10"/>
  <c r="F54194" i="10"/>
  <c r="F54195" i="10"/>
  <c r="F54196" i="10"/>
  <c r="F54197" i="10"/>
  <c r="F54198" i="10"/>
  <c r="F54199" i="10"/>
  <c r="F54200" i="10"/>
  <c r="F54201" i="10"/>
  <c r="F54202" i="10"/>
  <c r="F54203" i="10"/>
  <c r="F54204" i="10"/>
  <c r="F54205" i="10"/>
  <c r="F54206" i="10"/>
  <c r="F54207" i="10"/>
  <c r="F54208" i="10"/>
  <c r="F54209" i="10"/>
  <c r="F54210" i="10"/>
  <c r="F54211" i="10"/>
  <c r="F54212" i="10"/>
  <c r="F54213" i="10"/>
  <c r="F54214" i="10"/>
  <c r="F54215" i="10"/>
  <c r="F54216" i="10"/>
  <c r="F54217" i="10"/>
  <c r="F54218" i="10"/>
  <c r="F54219" i="10"/>
  <c r="F54220" i="10"/>
  <c r="F54221" i="10"/>
  <c r="F54222" i="10"/>
  <c r="F54223" i="10"/>
  <c r="F54224" i="10"/>
  <c r="F54225" i="10"/>
  <c r="F54226" i="10"/>
  <c r="F54227" i="10"/>
  <c r="F54228" i="10"/>
  <c r="F54229" i="10"/>
  <c r="F54230" i="10"/>
  <c r="F54231" i="10"/>
  <c r="F54232" i="10"/>
  <c r="F54233" i="10"/>
  <c r="F54234" i="10"/>
  <c r="F54235" i="10"/>
  <c r="F54236" i="10"/>
  <c r="F54237" i="10"/>
  <c r="F54238" i="10"/>
  <c r="F54239" i="10"/>
  <c r="F54240" i="10"/>
  <c r="F54241" i="10"/>
  <c r="F54242" i="10"/>
  <c r="F54243" i="10"/>
  <c r="F54244" i="10"/>
  <c r="F54245" i="10"/>
  <c r="F54246" i="10"/>
  <c r="F54247" i="10"/>
  <c r="F54248" i="10"/>
  <c r="F54249" i="10"/>
  <c r="F54250" i="10"/>
  <c r="F54251" i="10"/>
  <c r="F54252" i="10"/>
  <c r="F54253" i="10"/>
  <c r="F54254" i="10"/>
  <c r="F54255" i="10"/>
  <c r="F54256" i="10"/>
  <c r="F54257" i="10"/>
  <c r="F54258" i="10"/>
  <c r="F54259" i="10"/>
  <c r="F54260" i="10"/>
  <c r="F54261" i="10"/>
  <c r="F54262" i="10"/>
  <c r="F54263" i="10"/>
  <c r="F54264" i="10"/>
  <c r="F54265" i="10"/>
  <c r="F54266" i="10"/>
  <c r="F54267" i="10"/>
  <c r="F54268" i="10"/>
  <c r="F54269" i="10"/>
  <c r="F54270" i="10"/>
  <c r="F54271" i="10"/>
  <c r="F54272" i="10"/>
  <c r="F54273" i="10"/>
  <c r="F54274" i="10"/>
  <c r="F54275" i="10"/>
  <c r="F54276" i="10"/>
  <c r="F54277" i="10"/>
  <c r="F54278" i="10"/>
  <c r="F54279" i="10"/>
  <c r="F54280" i="10"/>
  <c r="F54281" i="10"/>
  <c r="F54282" i="10"/>
  <c r="F54283" i="10"/>
  <c r="F54284" i="10"/>
  <c r="F54285" i="10"/>
  <c r="F54286" i="10"/>
  <c r="F54287" i="10"/>
  <c r="F54288" i="10"/>
  <c r="F54289" i="10"/>
  <c r="F54290" i="10"/>
  <c r="F54291" i="10"/>
  <c r="F54292" i="10"/>
  <c r="F54293" i="10"/>
  <c r="F54294" i="10"/>
  <c r="F54295" i="10"/>
  <c r="F54296" i="10"/>
  <c r="F54297" i="10"/>
  <c r="F54298" i="10"/>
  <c r="F54299" i="10"/>
  <c r="F54300" i="10"/>
  <c r="F54301" i="10"/>
  <c r="F54302" i="10"/>
  <c r="F54303" i="10"/>
  <c r="F54304" i="10"/>
  <c r="F54305" i="10"/>
  <c r="F54306" i="10"/>
  <c r="F54307" i="10"/>
  <c r="F54308" i="10"/>
  <c r="F54309" i="10"/>
  <c r="F54310" i="10"/>
  <c r="F54311" i="10"/>
  <c r="F54312" i="10"/>
  <c r="F54313" i="10"/>
  <c r="F54314" i="10"/>
  <c r="F54315" i="10"/>
  <c r="F54316" i="10"/>
  <c r="F54317" i="10"/>
  <c r="F54318" i="10"/>
  <c r="F54319" i="10"/>
  <c r="F54320" i="10"/>
  <c r="F54321" i="10"/>
  <c r="F54322" i="10"/>
  <c r="F54323" i="10"/>
  <c r="F54324" i="10"/>
  <c r="F54325" i="10"/>
  <c r="F54326" i="10"/>
  <c r="F54327" i="10"/>
  <c r="F54328" i="10"/>
  <c r="F54329" i="10"/>
  <c r="F54330" i="10"/>
  <c r="F54331" i="10"/>
  <c r="F54332" i="10"/>
  <c r="F54333" i="10"/>
  <c r="F54334" i="10"/>
  <c r="F54335" i="10"/>
  <c r="F54336" i="10"/>
  <c r="F54337" i="10"/>
  <c r="F54338" i="10"/>
  <c r="F54339" i="10"/>
  <c r="F54340" i="10"/>
  <c r="F54341" i="10"/>
  <c r="F54342" i="10"/>
  <c r="F54343" i="10"/>
  <c r="F54344" i="10"/>
  <c r="F54345" i="10"/>
  <c r="F54346" i="10"/>
  <c r="F54347" i="10"/>
  <c r="F54348" i="10"/>
  <c r="F54349" i="10"/>
  <c r="F54350" i="10"/>
  <c r="F54351" i="10"/>
  <c r="F54352" i="10"/>
  <c r="F54353" i="10"/>
  <c r="F54354" i="10"/>
  <c r="F54355" i="10"/>
  <c r="F54356" i="10"/>
  <c r="F54357" i="10"/>
  <c r="F54358" i="10"/>
  <c r="F54359" i="10"/>
  <c r="F54360" i="10"/>
  <c r="F54361" i="10"/>
  <c r="F54362" i="10"/>
  <c r="F54363" i="10"/>
  <c r="F54364" i="10"/>
  <c r="F54365" i="10"/>
  <c r="F54366" i="10"/>
  <c r="F54367" i="10"/>
  <c r="F54368" i="10"/>
  <c r="F54369" i="10"/>
  <c r="F54370" i="10"/>
  <c r="F54371" i="10"/>
  <c r="F54372" i="10"/>
  <c r="F54373" i="10"/>
  <c r="F54374" i="10"/>
  <c r="F54375" i="10"/>
  <c r="F54376" i="10"/>
  <c r="F54377" i="10"/>
  <c r="F54378" i="10"/>
  <c r="F54379" i="10"/>
  <c r="F54380" i="10"/>
  <c r="F54381" i="10"/>
  <c r="F54382" i="10"/>
  <c r="F54383" i="10"/>
  <c r="F54384" i="10"/>
  <c r="F54385" i="10"/>
  <c r="F54386" i="10"/>
  <c r="F54387" i="10"/>
  <c r="F54388" i="10"/>
  <c r="F54389" i="10"/>
  <c r="F54390" i="10"/>
  <c r="F54391" i="10"/>
  <c r="F54392" i="10"/>
  <c r="F54393" i="10"/>
  <c r="F54394" i="10"/>
  <c r="F54395" i="10"/>
  <c r="F54396" i="10"/>
  <c r="F54397" i="10"/>
  <c r="F54398" i="10"/>
  <c r="F54399" i="10"/>
  <c r="F54400" i="10"/>
  <c r="F54401" i="10"/>
  <c r="F54402" i="10"/>
  <c r="F54403" i="10"/>
  <c r="F54404" i="10"/>
  <c r="F54405" i="10"/>
  <c r="F54406" i="10"/>
  <c r="F54407" i="10"/>
  <c r="F54408" i="10"/>
  <c r="F54409" i="10"/>
  <c r="F54410" i="10"/>
  <c r="F54411" i="10"/>
  <c r="F54412" i="10"/>
  <c r="F54413" i="10"/>
  <c r="F54414" i="10"/>
  <c r="F54415" i="10"/>
  <c r="F54416" i="10"/>
  <c r="F54417" i="10"/>
  <c r="F54418" i="10"/>
  <c r="F54419" i="10"/>
  <c r="F54420" i="10"/>
  <c r="F54421" i="10"/>
  <c r="F54422" i="10"/>
  <c r="F54423" i="10"/>
  <c r="F54424" i="10"/>
  <c r="F54425" i="10"/>
  <c r="F54426" i="10"/>
  <c r="F54427" i="10"/>
  <c r="F54428" i="10"/>
  <c r="F54429" i="10"/>
  <c r="F54430" i="10"/>
  <c r="F54431" i="10"/>
  <c r="F54432" i="10"/>
  <c r="F54433" i="10"/>
  <c r="F54434" i="10"/>
  <c r="F54435" i="10"/>
  <c r="F54436" i="10"/>
  <c r="F54437" i="10"/>
  <c r="F54438" i="10"/>
  <c r="F54439" i="10"/>
  <c r="F54440" i="10"/>
  <c r="F54441" i="10"/>
  <c r="F54442" i="10"/>
  <c r="F54443" i="10"/>
  <c r="F54444" i="10"/>
  <c r="F54445" i="10"/>
  <c r="F54446" i="10"/>
  <c r="F54447" i="10"/>
  <c r="F54448" i="10"/>
  <c r="F54449" i="10"/>
  <c r="F54450" i="10"/>
  <c r="F54451" i="10"/>
  <c r="F54452" i="10"/>
  <c r="F54453" i="10"/>
  <c r="F54454" i="10"/>
  <c r="F54455" i="10"/>
  <c r="F54456" i="10"/>
  <c r="F54457" i="10"/>
  <c r="F54458" i="10"/>
  <c r="F54459" i="10"/>
  <c r="F54460" i="10"/>
  <c r="F54461" i="10"/>
  <c r="F54462" i="10"/>
  <c r="F54463" i="10"/>
  <c r="F54464" i="10"/>
  <c r="F54465" i="10"/>
  <c r="F54466" i="10"/>
  <c r="F54467" i="10"/>
  <c r="F54468" i="10"/>
  <c r="F54469" i="10"/>
  <c r="F54470" i="10"/>
  <c r="F54471" i="10"/>
  <c r="F54472" i="10"/>
  <c r="F54473" i="10"/>
  <c r="F54474" i="10"/>
  <c r="F54475" i="10"/>
  <c r="F54476" i="10"/>
  <c r="F54477" i="10"/>
  <c r="F54478" i="10"/>
  <c r="F54479" i="10"/>
  <c r="F54480" i="10"/>
  <c r="F54481" i="10"/>
  <c r="F54482" i="10"/>
  <c r="F54483" i="10"/>
  <c r="F54484" i="10"/>
  <c r="F54485" i="10"/>
  <c r="F54486" i="10"/>
  <c r="F54487" i="10"/>
  <c r="F54488" i="10"/>
  <c r="F54489" i="10"/>
  <c r="F54490" i="10"/>
  <c r="F54491" i="10"/>
  <c r="F54492" i="10"/>
  <c r="F54493" i="10"/>
  <c r="F54494" i="10"/>
  <c r="F54495" i="10"/>
  <c r="F54496" i="10"/>
  <c r="F54497" i="10"/>
  <c r="F54498" i="10"/>
  <c r="F54499" i="10"/>
  <c r="F54500" i="10"/>
  <c r="F54501" i="10"/>
  <c r="F54502" i="10"/>
  <c r="F54503" i="10"/>
  <c r="F54504" i="10"/>
  <c r="F54505" i="10"/>
  <c r="F54506" i="10"/>
  <c r="F54507" i="10"/>
  <c r="F54508" i="10"/>
  <c r="F54509" i="10"/>
  <c r="F54510" i="10"/>
  <c r="F54511" i="10"/>
  <c r="F54512" i="10"/>
  <c r="F54513" i="10"/>
  <c r="F54514" i="10"/>
  <c r="F54515" i="10"/>
  <c r="F54516" i="10"/>
  <c r="F54517" i="10"/>
  <c r="F54518" i="10"/>
  <c r="F54519" i="10"/>
  <c r="F54520" i="10"/>
  <c r="F54521" i="10"/>
  <c r="F54522" i="10"/>
  <c r="F54523" i="10"/>
  <c r="F54524" i="10"/>
  <c r="F54525" i="10"/>
  <c r="F54526" i="10"/>
  <c r="F54527" i="10"/>
  <c r="F54528" i="10"/>
  <c r="F54529" i="10"/>
  <c r="F54530" i="10"/>
  <c r="F54531" i="10"/>
  <c r="F54532" i="10"/>
  <c r="F54533" i="10"/>
  <c r="F54534" i="10"/>
  <c r="F54535" i="10"/>
  <c r="F54536" i="10"/>
  <c r="F54537" i="10"/>
  <c r="F54538" i="10"/>
  <c r="F54539" i="10"/>
  <c r="F54540" i="10"/>
  <c r="F54541" i="10"/>
  <c r="F54542" i="10"/>
  <c r="F54543" i="10"/>
  <c r="F54544" i="10"/>
  <c r="F54545" i="10"/>
  <c r="F54546" i="10"/>
  <c r="F54547" i="10"/>
  <c r="F54548" i="10"/>
  <c r="F54549" i="10"/>
  <c r="F54550" i="10"/>
  <c r="F54551" i="10"/>
  <c r="F54552" i="10"/>
  <c r="F54553" i="10"/>
  <c r="F54554" i="10"/>
  <c r="F54555" i="10"/>
  <c r="F54556" i="10"/>
  <c r="F54557" i="10"/>
  <c r="F54558" i="10"/>
  <c r="F54559" i="10"/>
  <c r="F54560" i="10"/>
  <c r="F54561" i="10"/>
  <c r="F54562" i="10"/>
  <c r="F54563" i="10"/>
  <c r="F54564" i="10"/>
  <c r="F54565" i="10"/>
  <c r="F54566" i="10"/>
  <c r="F54567" i="10"/>
  <c r="F54568" i="10"/>
  <c r="F54569" i="10"/>
  <c r="F54570" i="10"/>
  <c r="F54571" i="10"/>
  <c r="F54572" i="10"/>
  <c r="F54573" i="10"/>
  <c r="F54574" i="10"/>
  <c r="F54575" i="10"/>
  <c r="F54576" i="10"/>
  <c r="F54577" i="10"/>
  <c r="F54578" i="10"/>
  <c r="F54579" i="10"/>
  <c r="F54580" i="10"/>
  <c r="F54581" i="10"/>
  <c r="F54582" i="10"/>
  <c r="F54583" i="10"/>
  <c r="F54584" i="10"/>
  <c r="F54585" i="10"/>
  <c r="F54586" i="10"/>
  <c r="F54587" i="10"/>
  <c r="F54588" i="10"/>
  <c r="F54589" i="10"/>
  <c r="F54590" i="10"/>
  <c r="F54591" i="10"/>
  <c r="F54592" i="10"/>
  <c r="F54593" i="10"/>
  <c r="F54594" i="10"/>
  <c r="F54595" i="10"/>
  <c r="F54596" i="10"/>
  <c r="F54597" i="10"/>
  <c r="F54598" i="10"/>
  <c r="F54599" i="10"/>
  <c r="F54600" i="10"/>
  <c r="F54601" i="10"/>
  <c r="F54602" i="10"/>
  <c r="F54603" i="10"/>
  <c r="F54604" i="10"/>
  <c r="F54605" i="10"/>
  <c r="F54606" i="10"/>
  <c r="F54607" i="10"/>
  <c r="F54608" i="10"/>
  <c r="F54609" i="10"/>
  <c r="F54610" i="10"/>
  <c r="F54611" i="10"/>
  <c r="F54612" i="10"/>
  <c r="F54613" i="10"/>
  <c r="F54614" i="10"/>
  <c r="F54615" i="10"/>
  <c r="F54616" i="10"/>
  <c r="F54617" i="10"/>
  <c r="F54618" i="10"/>
  <c r="F54619" i="10"/>
  <c r="F54620" i="10"/>
  <c r="F54621" i="10"/>
  <c r="F54622" i="10"/>
  <c r="F54623" i="10"/>
  <c r="F54624" i="10"/>
  <c r="F54625" i="10"/>
  <c r="F54626" i="10"/>
  <c r="F54627" i="10"/>
  <c r="F54628" i="10"/>
  <c r="F54629" i="10"/>
  <c r="F54630" i="10"/>
  <c r="F54631" i="10"/>
  <c r="F54632" i="10"/>
  <c r="F54633" i="10"/>
  <c r="F54634" i="10"/>
  <c r="F54635" i="10"/>
  <c r="F54636" i="10"/>
  <c r="F54637" i="10"/>
  <c r="F54638" i="10"/>
  <c r="F54639" i="10"/>
  <c r="F54640" i="10"/>
  <c r="F54641" i="10"/>
  <c r="F54642" i="10"/>
  <c r="F54643" i="10"/>
  <c r="F54644" i="10"/>
  <c r="F54645" i="10"/>
  <c r="F54646" i="10"/>
  <c r="F54647" i="10"/>
  <c r="F54648" i="10"/>
  <c r="F54649" i="10"/>
  <c r="F54650" i="10"/>
  <c r="F54651" i="10"/>
  <c r="F54652" i="10"/>
  <c r="F54653" i="10"/>
  <c r="F54654" i="10"/>
  <c r="F54655" i="10"/>
  <c r="F54656" i="10"/>
  <c r="F54657" i="10"/>
  <c r="F54658" i="10"/>
  <c r="F54659" i="10"/>
  <c r="F54660" i="10"/>
  <c r="F54661" i="10"/>
  <c r="F54662" i="10"/>
  <c r="F54663" i="10"/>
  <c r="F54664" i="10"/>
  <c r="F54665" i="10"/>
  <c r="F54666" i="10"/>
  <c r="F54667" i="10"/>
  <c r="F54668" i="10"/>
  <c r="F54669" i="10"/>
  <c r="F54670" i="10"/>
  <c r="F54671" i="10"/>
  <c r="F54672" i="10"/>
  <c r="F54673" i="10"/>
  <c r="F54674" i="10"/>
  <c r="F54675" i="10"/>
  <c r="F54676" i="10"/>
  <c r="F54677" i="10"/>
  <c r="F54678" i="10"/>
  <c r="F54679" i="10"/>
  <c r="F54680" i="10"/>
  <c r="F54681" i="10"/>
  <c r="F54682" i="10"/>
  <c r="F54683" i="10"/>
  <c r="F54684" i="10"/>
  <c r="F54685" i="10"/>
  <c r="F54686" i="10"/>
  <c r="F54687" i="10"/>
  <c r="F54688" i="10"/>
  <c r="F54689" i="10"/>
  <c r="F54690" i="10"/>
  <c r="F54691" i="10"/>
  <c r="F54692" i="10"/>
  <c r="F54693" i="10"/>
  <c r="F54694" i="10"/>
  <c r="F54695" i="10"/>
  <c r="F54696" i="10"/>
  <c r="F54697" i="10"/>
  <c r="F54698" i="10"/>
  <c r="F54699" i="10"/>
  <c r="F54700" i="10"/>
  <c r="F54701" i="10"/>
  <c r="F54702" i="10"/>
  <c r="F54703" i="10"/>
  <c r="F54704" i="10"/>
  <c r="F54705" i="10"/>
  <c r="F54706" i="10"/>
  <c r="F54707" i="10"/>
  <c r="F54708" i="10"/>
  <c r="F54709" i="10"/>
  <c r="F54710" i="10"/>
  <c r="F54711" i="10"/>
  <c r="F54712" i="10"/>
  <c r="F54713" i="10"/>
  <c r="F54714" i="10"/>
  <c r="F54715" i="10"/>
  <c r="F54716" i="10"/>
  <c r="F54717" i="10"/>
  <c r="F54718" i="10"/>
  <c r="F54719" i="10"/>
  <c r="F54720" i="10"/>
  <c r="F54721" i="10"/>
  <c r="F54722" i="10"/>
  <c r="F54723" i="10"/>
  <c r="F54724" i="10"/>
  <c r="F54725" i="10"/>
  <c r="F54726" i="10"/>
  <c r="F54727" i="10"/>
  <c r="F54728" i="10"/>
  <c r="F54729" i="10"/>
  <c r="F54730" i="10"/>
  <c r="F54731" i="10"/>
  <c r="F54732" i="10"/>
  <c r="F54733" i="10"/>
  <c r="F54734" i="10"/>
  <c r="F54735" i="10"/>
  <c r="F54736" i="10"/>
  <c r="F54737" i="10"/>
  <c r="F54738" i="10"/>
  <c r="F54739" i="10"/>
  <c r="F54740" i="10"/>
  <c r="F54741" i="10"/>
  <c r="F54742" i="10"/>
  <c r="F54743" i="10"/>
  <c r="F54744" i="10"/>
  <c r="F54745" i="10"/>
  <c r="F54746" i="10"/>
  <c r="F54747" i="10"/>
  <c r="F54748" i="10"/>
  <c r="F54749" i="10"/>
  <c r="F54750" i="10"/>
  <c r="F54751" i="10"/>
  <c r="F54752" i="10"/>
  <c r="F54753" i="10"/>
  <c r="F54754" i="10"/>
  <c r="F54755" i="10"/>
  <c r="F54756" i="10"/>
  <c r="F54757" i="10"/>
  <c r="F54758" i="10"/>
  <c r="F54759" i="10"/>
  <c r="F54760" i="10"/>
  <c r="F54761" i="10"/>
  <c r="F54762" i="10"/>
  <c r="F54763" i="10"/>
  <c r="F54764" i="10"/>
  <c r="F54765" i="10"/>
  <c r="F54766" i="10"/>
  <c r="F54767" i="10"/>
  <c r="F54768" i="10"/>
  <c r="F54769" i="10"/>
  <c r="F54770" i="10"/>
  <c r="F54771" i="10"/>
  <c r="F54772" i="10"/>
  <c r="F54773" i="10"/>
  <c r="F54774" i="10"/>
  <c r="F54775" i="10"/>
  <c r="F54776" i="10"/>
  <c r="F54777" i="10"/>
  <c r="F54778" i="10"/>
  <c r="F54779" i="10"/>
  <c r="F54780" i="10"/>
  <c r="F54781" i="10"/>
  <c r="F54782" i="10"/>
  <c r="F54783" i="10"/>
  <c r="F54784" i="10"/>
  <c r="F54785" i="10"/>
  <c r="F54786" i="10"/>
  <c r="F54787" i="10"/>
  <c r="F54788" i="10"/>
  <c r="F54789" i="10"/>
  <c r="F54790" i="10"/>
  <c r="F54791" i="10"/>
  <c r="F54792" i="10"/>
  <c r="F54793" i="10"/>
  <c r="F54794" i="10"/>
  <c r="F54795" i="10"/>
  <c r="F54796" i="10"/>
  <c r="F54797" i="10"/>
  <c r="F54798" i="10"/>
  <c r="F54799" i="10"/>
  <c r="F54800" i="10"/>
  <c r="F54801" i="10"/>
  <c r="F54802" i="10"/>
  <c r="F54803" i="10"/>
  <c r="F54804" i="10"/>
  <c r="F54805" i="10"/>
  <c r="F54806" i="10"/>
  <c r="F54807" i="10"/>
  <c r="F54808" i="10"/>
  <c r="F54809" i="10"/>
  <c r="F54810" i="10"/>
  <c r="F54811" i="10"/>
  <c r="F54812" i="10"/>
  <c r="F54813" i="10"/>
  <c r="F54814" i="10"/>
  <c r="F54815" i="10"/>
  <c r="F54816" i="10"/>
  <c r="F54817" i="10"/>
  <c r="F54818" i="10"/>
  <c r="F54819" i="10"/>
  <c r="F54820" i="10"/>
  <c r="F54821" i="10"/>
  <c r="F54822" i="10"/>
  <c r="F54823" i="10"/>
  <c r="F54824" i="10"/>
  <c r="F54825" i="10"/>
  <c r="F54826" i="10"/>
  <c r="F54827" i="10"/>
  <c r="F54828" i="10"/>
  <c r="F54829" i="10"/>
  <c r="F54830" i="10"/>
  <c r="F54831" i="10"/>
  <c r="F54832" i="10"/>
  <c r="F54833" i="10"/>
  <c r="F54834" i="10"/>
  <c r="F54835" i="10"/>
  <c r="F54836" i="10"/>
  <c r="F54837" i="10"/>
  <c r="F54838" i="10"/>
  <c r="F54839" i="10"/>
  <c r="F54840" i="10"/>
  <c r="F54841" i="10"/>
  <c r="F54842" i="10"/>
  <c r="F54843" i="10"/>
  <c r="F54844" i="10"/>
  <c r="F54845" i="10"/>
  <c r="F54846" i="10"/>
  <c r="F54847" i="10"/>
  <c r="F54848" i="10"/>
  <c r="F54849" i="10"/>
  <c r="F54850" i="10"/>
  <c r="F54851" i="10"/>
  <c r="F54852" i="10"/>
  <c r="F54853" i="10"/>
  <c r="F54854" i="10"/>
  <c r="F54855" i="10"/>
  <c r="F54856" i="10"/>
  <c r="F54857" i="10"/>
  <c r="F54858" i="10"/>
  <c r="F54859" i="10"/>
  <c r="F54860" i="10"/>
  <c r="F54861" i="10"/>
  <c r="F54862" i="10"/>
  <c r="F54863" i="10"/>
  <c r="F54864" i="10"/>
  <c r="F54865" i="10"/>
  <c r="F54866" i="10"/>
  <c r="F54867" i="10"/>
  <c r="F54868" i="10"/>
  <c r="F54869" i="10"/>
  <c r="F54870" i="10"/>
  <c r="F54871" i="10"/>
  <c r="F54872" i="10"/>
  <c r="F54873" i="10"/>
  <c r="F54874" i="10"/>
  <c r="F54875" i="10"/>
  <c r="F54876" i="10"/>
  <c r="F54877" i="10"/>
  <c r="F54878" i="10"/>
  <c r="F54879" i="10"/>
  <c r="F54880" i="10"/>
  <c r="F54881" i="10"/>
  <c r="F54882" i="10"/>
  <c r="F54883" i="10"/>
  <c r="F54884" i="10"/>
  <c r="F54885" i="10"/>
  <c r="F54886" i="10"/>
  <c r="F54887" i="10"/>
  <c r="F54888" i="10"/>
  <c r="F54889" i="10"/>
  <c r="F54890" i="10"/>
  <c r="F54891" i="10"/>
  <c r="F54892" i="10"/>
  <c r="F54893" i="10"/>
  <c r="F54894" i="10"/>
  <c r="F54895" i="10"/>
  <c r="F54896" i="10"/>
  <c r="F54897" i="10"/>
  <c r="F54898" i="10"/>
  <c r="F54899" i="10"/>
  <c r="F54900" i="10"/>
  <c r="F54901" i="10"/>
  <c r="F54902" i="10"/>
  <c r="F54903" i="10"/>
  <c r="F54904" i="10"/>
  <c r="F54905" i="10"/>
  <c r="F54906" i="10"/>
  <c r="F54907" i="10"/>
  <c r="F54908" i="10"/>
  <c r="F54909" i="10"/>
  <c r="F54910" i="10"/>
  <c r="F54911" i="10"/>
  <c r="F54912" i="10"/>
  <c r="F54913" i="10"/>
  <c r="F54914" i="10"/>
  <c r="F54915" i="10"/>
  <c r="F54916" i="10"/>
  <c r="F54917" i="10"/>
  <c r="F54918" i="10"/>
  <c r="F54919" i="10"/>
  <c r="F54920" i="10"/>
  <c r="F54921" i="10"/>
  <c r="F54922" i="10"/>
  <c r="F54923" i="10"/>
  <c r="F54924" i="10"/>
  <c r="F54925" i="10"/>
  <c r="F54926" i="10"/>
  <c r="F54927" i="10"/>
  <c r="F54928" i="10"/>
  <c r="F54929" i="10"/>
  <c r="F54930" i="10"/>
  <c r="F54931" i="10"/>
  <c r="F54932" i="10"/>
  <c r="F54933" i="10"/>
  <c r="F54934" i="10"/>
  <c r="F54935" i="10"/>
  <c r="F54936" i="10"/>
  <c r="F54937" i="10"/>
  <c r="F54938" i="10"/>
  <c r="F54939" i="10"/>
  <c r="F54940" i="10"/>
  <c r="F54941" i="10"/>
  <c r="F54942" i="10"/>
  <c r="F54943" i="10"/>
  <c r="F54944" i="10"/>
  <c r="F54945" i="10"/>
  <c r="F54946" i="10"/>
  <c r="F54947" i="10"/>
  <c r="F54948" i="10"/>
  <c r="F54949" i="10"/>
  <c r="F54950" i="10"/>
  <c r="F54951" i="10"/>
  <c r="F54952" i="10"/>
  <c r="F54953" i="10"/>
  <c r="F54954" i="10"/>
  <c r="F54955" i="10"/>
  <c r="F54956" i="10"/>
  <c r="F54957" i="10"/>
  <c r="F54958" i="10"/>
  <c r="F54959" i="10"/>
  <c r="F54960" i="10"/>
  <c r="F54961" i="10"/>
  <c r="F54962" i="10"/>
  <c r="F54963" i="10"/>
  <c r="F54964" i="10"/>
  <c r="F54965" i="10"/>
  <c r="F54966" i="10"/>
  <c r="F54967" i="10"/>
  <c r="F54968" i="10"/>
  <c r="F54969" i="10"/>
  <c r="F54970" i="10"/>
  <c r="F54971" i="10"/>
  <c r="F54972" i="10"/>
  <c r="F54973" i="10"/>
  <c r="F54974" i="10"/>
  <c r="F54975" i="10"/>
  <c r="F54976" i="10"/>
  <c r="F54977" i="10"/>
  <c r="F54978" i="10"/>
  <c r="F54979" i="10"/>
  <c r="F54980" i="10"/>
  <c r="F54981" i="10"/>
  <c r="F54982" i="10"/>
  <c r="F54983" i="10"/>
  <c r="F54984" i="10"/>
  <c r="F54985" i="10"/>
  <c r="F54986" i="10"/>
  <c r="F54987" i="10"/>
  <c r="F54988" i="10"/>
  <c r="F54989" i="10"/>
  <c r="F54990" i="10"/>
  <c r="F54991" i="10"/>
  <c r="F54992" i="10"/>
  <c r="F54993" i="10"/>
  <c r="F54994" i="10"/>
  <c r="F54995" i="10"/>
  <c r="F54996" i="10"/>
  <c r="F54997" i="10"/>
  <c r="F54998" i="10"/>
  <c r="F54999" i="10"/>
  <c r="F55000" i="10"/>
  <c r="F55001" i="10"/>
  <c r="F55002" i="10"/>
  <c r="F55003" i="10"/>
  <c r="F55004" i="10"/>
  <c r="F55005" i="10"/>
  <c r="F55006" i="10"/>
  <c r="F55007" i="10"/>
  <c r="F55008" i="10"/>
  <c r="F55009" i="10"/>
  <c r="F55010" i="10"/>
  <c r="F55011" i="10"/>
  <c r="F55012" i="10"/>
  <c r="F55013" i="10"/>
  <c r="F55014" i="10"/>
  <c r="F55015" i="10"/>
  <c r="F55016" i="10"/>
  <c r="F55017" i="10"/>
  <c r="F55018" i="10"/>
  <c r="F55019" i="10"/>
  <c r="F55020" i="10"/>
  <c r="F55021" i="10"/>
  <c r="F55022" i="10"/>
  <c r="F55023" i="10"/>
  <c r="F55024" i="10"/>
  <c r="F55025" i="10"/>
  <c r="F55026" i="10"/>
  <c r="F55027" i="10"/>
  <c r="F55028" i="10"/>
  <c r="F55029" i="10"/>
  <c r="F55030" i="10"/>
  <c r="F55031" i="10"/>
  <c r="F55032" i="10"/>
  <c r="F55033" i="10"/>
  <c r="F55034" i="10"/>
  <c r="F55035" i="10"/>
  <c r="F55036" i="10"/>
  <c r="F55037" i="10"/>
  <c r="F55038" i="10"/>
  <c r="F55039" i="10"/>
  <c r="F55040" i="10"/>
  <c r="F55041" i="10"/>
  <c r="F55042" i="10"/>
  <c r="F55043" i="10"/>
  <c r="F55044" i="10"/>
  <c r="F55045" i="10"/>
  <c r="F55046" i="10"/>
  <c r="F55047" i="10"/>
  <c r="F55048" i="10"/>
  <c r="F55049" i="10"/>
  <c r="F55050" i="10"/>
  <c r="F55051" i="10"/>
  <c r="F55052" i="10"/>
  <c r="F55053" i="10"/>
  <c r="F55054" i="10"/>
  <c r="F55055" i="10"/>
  <c r="F55056" i="10"/>
  <c r="F55057" i="10"/>
  <c r="F55058" i="10"/>
  <c r="F55059" i="10"/>
  <c r="F55060" i="10"/>
  <c r="F55061" i="10"/>
  <c r="F55062" i="10"/>
  <c r="F55063" i="10"/>
  <c r="F55064" i="10"/>
  <c r="F55065" i="10"/>
  <c r="F55066" i="10"/>
  <c r="F55067" i="10"/>
  <c r="F55068" i="10"/>
  <c r="F55069" i="10"/>
  <c r="F55070" i="10"/>
  <c r="F55071" i="10"/>
  <c r="F55072" i="10"/>
  <c r="F55073" i="10"/>
  <c r="F55074" i="10"/>
  <c r="F55075" i="10"/>
  <c r="F55076" i="10"/>
  <c r="F55077" i="10"/>
  <c r="F55078" i="10"/>
  <c r="F55079" i="10"/>
  <c r="F55080" i="10"/>
  <c r="F55081" i="10"/>
  <c r="F55082" i="10"/>
  <c r="F55083" i="10"/>
  <c r="F55084" i="10"/>
  <c r="F55085" i="10"/>
  <c r="F55086" i="10"/>
  <c r="F55087" i="10"/>
  <c r="F55088" i="10"/>
  <c r="F55089" i="10"/>
  <c r="F55090" i="10"/>
  <c r="F55091" i="10"/>
  <c r="F55092" i="10"/>
  <c r="F55093" i="10"/>
  <c r="F55094" i="10"/>
  <c r="F55095" i="10"/>
  <c r="F55096" i="10"/>
  <c r="F55097" i="10"/>
  <c r="F55098" i="10"/>
  <c r="F55099" i="10"/>
  <c r="F55100" i="10"/>
  <c r="F55101" i="10"/>
  <c r="F55102" i="10"/>
  <c r="F55103" i="10"/>
  <c r="F55104" i="10"/>
  <c r="F55105" i="10"/>
  <c r="F55106" i="10"/>
  <c r="F55107" i="10"/>
  <c r="F55108" i="10"/>
  <c r="F55109" i="10"/>
  <c r="F55110" i="10"/>
  <c r="F55111" i="10"/>
  <c r="F55112" i="10"/>
  <c r="F55113" i="10"/>
  <c r="F55114" i="10"/>
  <c r="F55115" i="10"/>
  <c r="F55116" i="10"/>
  <c r="F55117" i="10"/>
  <c r="F55118" i="10"/>
  <c r="F55119" i="10"/>
  <c r="F55120" i="10"/>
  <c r="F55121" i="10"/>
  <c r="F55122" i="10"/>
  <c r="F55123" i="10"/>
  <c r="F55124" i="10"/>
  <c r="F55125" i="10"/>
  <c r="F55126" i="10"/>
  <c r="F55127" i="10"/>
  <c r="F55128" i="10"/>
  <c r="F55129" i="10"/>
  <c r="F55130" i="10"/>
  <c r="F55131" i="10"/>
  <c r="F55132" i="10"/>
  <c r="F55133" i="10"/>
  <c r="F55134" i="10"/>
  <c r="F55135" i="10"/>
  <c r="F55136" i="10"/>
  <c r="F55137" i="10"/>
  <c r="F55138" i="10"/>
  <c r="F55139" i="10"/>
  <c r="F55140" i="10"/>
  <c r="F55141" i="10"/>
  <c r="F55142" i="10"/>
  <c r="F55143" i="10"/>
  <c r="F55144" i="10"/>
  <c r="F55145" i="10"/>
  <c r="F55146" i="10"/>
  <c r="F55147" i="10"/>
  <c r="F55148" i="10"/>
  <c r="F55149" i="10"/>
  <c r="F55150" i="10"/>
  <c r="F55151" i="10"/>
  <c r="F55152" i="10"/>
  <c r="F55153" i="10"/>
  <c r="F55154" i="10"/>
  <c r="F55155" i="10"/>
  <c r="F55156" i="10"/>
  <c r="F55157" i="10"/>
  <c r="F55158" i="10"/>
  <c r="F55159" i="10"/>
  <c r="F55160" i="10"/>
  <c r="F55161" i="10"/>
  <c r="F55162" i="10"/>
  <c r="F55163" i="10"/>
  <c r="F55164" i="10"/>
  <c r="F55165" i="10"/>
  <c r="F55166" i="10"/>
  <c r="F55167" i="10"/>
  <c r="F55168" i="10"/>
  <c r="F55169" i="10"/>
  <c r="F55170" i="10"/>
  <c r="F55171" i="10"/>
  <c r="F55172" i="10"/>
  <c r="F55173" i="10"/>
  <c r="F55174" i="10"/>
  <c r="F55175" i="10"/>
  <c r="F55176" i="10"/>
  <c r="F55177" i="10"/>
  <c r="F55178" i="10"/>
  <c r="F55179" i="10"/>
  <c r="F55180" i="10"/>
  <c r="F55181" i="10"/>
  <c r="F55182" i="10"/>
  <c r="F55183" i="10"/>
  <c r="F55184" i="10"/>
  <c r="F55185" i="10"/>
  <c r="F55186" i="10"/>
  <c r="F55187" i="10"/>
  <c r="F55188" i="10"/>
  <c r="F55189" i="10"/>
  <c r="F55190" i="10"/>
  <c r="F55191" i="10"/>
  <c r="F55192" i="10"/>
  <c r="F55193" i="10"/>
  <c r="F55194" i="10"/>
  <c r="F55195" i="10"/>
  <c r="F55196" i="10"/>
  <c r="F55197" i="10"/>
  <c r="F55198" i="10"/>
  <c r="F55199" i="10"/>
  <c r="F55200" i="10"/>
  <c r="F55201" i="10"/>
  <c r="F55202" i="10"/>
  <c r="F55203" i="10"/>
  <c r="F55204" i="10"/>
  <c r="F55205" i="10"/>
  <c r="F55206" i="10"/>
  <c r="F55207" i="10"/>
  <c r="F55208" i="10"/>
  <c r="F55209" i="10"/>
  <c r="F55210" i="10"/>
  <c r="F55211" i="10"/>
  <c r="F55212" i="10"/>
  <c r="F55213" i="10"/>
  <c r="F55214" i="10"/>
  <c r="F55215" i="10"/>
  <c r="F55216" i="10"/>
  <c r="F55217" i="10"/>
  <c r="F55218" i="10"/>
  <c r="F55219" i="10"/>
  <c r="F55220" i="10"/>
  <c r="F55221" i="10"/>
  <c r="F55222" i="10"/>
  <c r="F55223" i="10"/>
  <c r="F55224" i="10"/>
  <c r="F55225" i="10"/>
  <c r="F55226" i="10"/>
  <c r="F55227" i="10"/>
  <c r="F55228" i="10"/>
  <c r="F55229" i="10"/>
  <c r="F55230" i="10"/>
  <c r="F55231" i="10"/>
  <c r="F55232" i="10"/>
  <c r="F55233" i="10"/>
  <c r="F55234" i="10"/>
  <c r="F55235" i="10"/>
  <c r="F55236" i="10"/>
  <c r="F55237" i="10"/>
  <c r="F55238" i="10"/>
  <c r="F55239" i="10"/>
  <c r="F55240" i="10"/>
  <c r="F55241" i="10"/>
  <c r="F55242" i="10"/>
  <c r="F55243" i="10"/>
  <c r="F55244" i="10"/>
  <c r="F55245" i="10"/>
  <c r="F55246" i="10"/>
  <c r="F55247" i="10"/>
  <c r="F55248" i="10"/>
  <c r="F55249" i="10"/>
  <c r="F55250" i="10"/>
  <c r="F55251" i="10"/>
  <c r="F55252" i="10"/>
  <c r="F55253" i="10"/>
  <c r="F55254" i="10"/>
  <c r="F55255" i="10"/>
  <c r="F55256" i="10"/>
  <c r="F55257" i="10"/>
  <c r="F55258" i="10"/>
  <c r="F55259" i="10"/>
  <c r="F55260" i="10"/>
  <c r="F55261" i="10"/>
  <c r="F55262" i="10"/>
  <c r="F55263" i="10"/>
  <c r="F55264" i="10"/>
  <c r="F55265" i="10"/>
  <c r="F55266" i="10"/>
  <c r="F55267" i="10"/>
  <c r="F55268" i="10"/>
  <c r="F55269" i="10"/>
  <c r="F55270" i="10"/>
  <c r="F55271" i="10"/>
  <c r="F55272" i="10"/>
  <c r="F55273" i="10"/>
  <c r="F55274" i="10"/>
  <c r="F55275" i="10"/>
  <c r="F55276" i="10"/>
  <c r="F55277" i="10"/>
  <c r="F55278" i="10"/>
  <c r="F55279" i="10"/>
  <c r="F55280" i="10"/>
  <c r="F55281" i="10"/>
  <c r="F55282" i="10"/>
  <c r="F55283" i="10"/>
  <c r="F55284" i="10"/>
  <c r="F55285" i="10"/>
  <c r="F55286" i="10"/>
  <c r="F55287" i="10"/>
  <c r="F55288" i="10"/>
  <c r="F55289" i="10"/>
  <c r="F55290" i="10"/>
  <c r="F55291" i="10"/>
  <c r="F55292" i="10"/>
  <c r="F55293" i="10"/>
  <c r="F55294" i="10"/>
  <c r="F55295" i="10"/>
  <c r="F55296" i="10"/>
  <c r="F55297" i="10"/>
  <c r="F55298" i="10"/>
  <c r="F55299" i="10"/>
  <c r="F55300" i="10"/>
  <c r="F55301" i="10"/>
  <c r="F55302" i="10"/>
  <c r="F55303" i="10"/>
  <c r="F55304" i="10"/>
  <c r="F55305" i="10"/>
  <c r="F55306" i="10"/>
  <c r="F55307" i="10"/>
  <c r="F55308" i="10"/>
  <c r="F55309" i="10"/>
  <c r="F55310" i="10"/>
  <c r="F55311" i="10"/>
  <c r="F55312" i="10"/>
  <c r="F55313" i="10"/>
  <c r="F55314" i="10"/>
  <c r="F55315" i="10"/>
  <c r="F55316" i="10"/>
  <c r="F55317" i="10"/>
  <c r="F55318" i="10"/>
  <c r="F55319" i="10"/>
  <c r="F55320" i="10"/>
  <c r="F55321" i="10"/>
  <c r="F55322" i="10"/>
  <c r="F55323" i="10"/>
  <c r="F55324" i="10"/>
  <c r="F55325" i="10"/>
  <c r="F55326" i="10"/>
  <c r="F55327" i="10"/>
  <c r="F55328" i="10"/>
  <c r="F55329" i="10"/>
  <c r="F55330" i="10"/>
  <c r="F55331" i="10"/>
  <c r="F55332" i="10"/>
  <c r="F55333" i="10"/>
  <c r="F55334" i="10"/>
  <c r="F55335" i="10"/>
  <c r="F55336" i="10"/>
  <c r="F55337" i="10"/>
  <c r="F55338" i="10"/>
  <c r="F55339" i="10"/>
  <c r="F55340" i="10"/>
  <c r="F55341" i="10"/>
  <c r="F55342" i="10"/>
  <c r="F55343" i="10"/>
  <c r="F55344" i="10"/>
  <c r="F55345" i="10"/>
  <c r="F55346" i="10"/>
  <c r="F55347" i="10"/>
  <c r="F55348" i="10"/>
  <c r="F55349" i="10"/>
  <c r="F55350" i="10"/>
  <c r="F55351" i="10"/>
  <c r="F55352" i="10"/>
  <c r="F55353" i="10"/>
  <c r="F55354" i="10"/>
  <c r="F55355" i="10"/>
  <c r="F55356" i="10"/>
  <c r="F55357" i="10"/>
  <c r="F55358" i="10"/>
  <c r="F55359" i="10"/>
  <c r="F55360" i="10"/>
  <c r="F55361" i="10"/>
  <c r="F55362" i="10"/>
  <c r="F55363" i="10"/>
  <c r="F55364" i="10"/>
  <c r="F55365" i="10"/>
  <c r="F55366" i="10"/>
  <c r="F55367" i="10"/>
  <c r="F55368" i="10"/>
  <c r="F55369" i="10"/>
  <c r="F55370" i="10"/>
  <c r="F55371" i="10"/>
  <c r="F55372" i="10"/>
  <c r="F55373" i="10"/>
  <c r="F55374" i="10"/>
  <c r="F55375" i="10"/>
  <c r="F55376" i="10"/>
  <c r="F55377" i="10"/>
  <c r="F55378" i="10"/>
  <c r="F55379" i="10"/>
  <c r="F55380" i="10"/>
  <c r="F55381" i="10"/>
  <c r="F55382" i="10"/>
  <c r="F55383" i="10"/>
  <c r="F55384" i="10"/>
  <c r="F55385" i="10"/>
  <c r="F55386" i="10"/>
  <c r="F55387" i="10"/>
  <c r="F55388" i="10"/>
  <c r="F55389" i="10"/>
  <c r="F55390" i="10"/>
  <c r="F55391" i="10"/>
  <c r="F55392" i="10"/>
  <c r="F55393" i="10"/>
  <c r="F55394" i="10"/>
  <c r="F55395" i="10"/>
  <c r="F55396" i="10"/>
  <c r="F55397" i="10"/>
  <c r="F55398" i="10"/>
  <c r="F55399" i="10"/>
  <c r="F55400" i="10"/>
  <c r="F55401" i="10"/>
  <c r="F55402" i="10"/>
  <c r="F55403" i="10"/>
  <c r="F55404" i="10"/>
  <c r="F55405" i="10"/>
  <c r="F55406" i="10"/>
  <c r="F55407" i="10"/>
  <c r="F55408" i="10"/>
  <c r="F55409" i="10"/>
  <c r="F55410" i="10"/>
  <c r="F55411" i="10"/>
  <c r="F55412" i="10"/>
  <c r="F55413" i="10"/>
  <c r="F55414" i="10"/>
  <c r="F55415" i="10"/>
  <c r="F55416" i="10"/>
  <c r="F55417" i="10"/>
  <c r="F55418" i="10"/>
  <c r="F55419" i="10"/>
  <c r="F55420" i="10"/>
  <c r="F55421" i="10"/>
  <c r="F55422" i="10"/>
  <c r="F55423" i="10"/>
  <c r="F55424" i="10"/>
  <c r="F55425" i="10"/>
  <c r="F55426" i="10"/>
  <c r="F55427" i="10"/>
  <c r="F55428" i="10"/>
  <c r="F55429" i="10"/>
  <c r="F55430" i="10"/>
  <c r="F55431" i="10"/>
  <c r="F55432" i="10"/>
  <c r="F55433" i="10"/>
  <c r="F55434" i="10"/>
  <c r="F55435" i="10"/>
  <c r="F55436" i="10"/>
  <c r="F55437" i="10"/>
  <c r="F55438" i="10"/>
  <c r="F55439" i="10"/>
  <c r="F55440" i="10"/>
  <c r="F55441" i="10"/>
  <c r="F55442" i="10"/>
  <c r="F55443" i="10"/>
  <c r="F55444" i="10"/>
  <c r="F55445" i="10"/>
  <c r="F55446" i="10"/>
  <c r="F55447" i="10"/>
  <c r="F55448" i="10"/>
  <c r="F55449" i="10"/>
  <c r="F55450" i="10"/>
  <c r="F55451" i="10"/>
  <c r="F55452" i="10"/>
  <c r="F55453" i="10"/>
  <c r="F55454" i="10"/>
  <c r="F55455" i="10"/>
  <c r="F55456" i="10"/>
  <c r="F55457" i="10"/>
  <c r="F55458" i="10"/>
  <c r="F55459" i="10"/>
  <c r="F55460" i="10"/>
  <c r="F55461" i="10"/>
  <c r="F55462" i="10"/>
  <c r="F55463" i="10"/>
  <c r="F55464" i="10"/>
  <c r="F55465" i="10"/>
  <c r="F55466" i="10"/>
  <c r="F55467" i="10"/>
  <c r="F55468" i="10"/>
  <c r="F55469" i="10"/>
  <c r="F55470" i="10"/>
  <c r="F55471" i="10"/>
  <c r="F55472" i="10"/>
  <c r="F55473" i="10"/>
  <c r="F55474" i="10"/>
  <c r="F55475" i="10"/>
  <c r="F55476" i="10"/>
  <c r="F55477" i="10"/>
  <c r="F55478" i="10"/>
  <c r="F55479" i="10"/>
  <c r="F55480" i="10"/>
  <c r="F55481" i="10"/>
  <c r="F55482" i="10"/>
  <c r="F55483" i="10"/>
  <c r="F55484" i="10"/>
  <c r="F55485" i="10"/>
  <c r="F55486" i="10"/>
  <c r="F55487" i="10"/>
  <c r="F55488" i="10"/>
  <c r="F55489" i="10"/>
  <c r="F55490" i="10"/>
  <c r="F55491" i="10"/>
  <c r="F55492" i="10"/>
  <c r="F55493" i="10"/>
  <c r="F55494" i="10"/>
  <c r="F55495" i="10"/>
  <c r="F55496" i="10"/>
  <c r="F55497" i="10"/>
  <c r="F55498" i="10"/>
  <c r="F55499" i="10"/>
  <c r="F55500" i="10"/>
  <c r="F55501" i="10"/>
  <c r="F55502" i="10"/>
  <c r="F55503" i="10"/>
  <c r="F55504" i="10"/>
  <c r="F55505" i="10"/>
  <c r="F55506" i="10"/>
  <c r="F55507" i="10"/>
  <c r="F55508" i="10"/>
  <c r="F55509" i="10"/>
  <c r="F55510" i="10"/>
  <c r="F55511" i="10"/>
  <c r="F55512" i="10"/>
  <c r="F55513" i="10"/>
  <c r="F55514" i="10"/>
  <c r="F55515" i="10"/>
  <c r="F55516" i="10"/>
  <c r="F55517" i="10"/>
  <c r="F55518" i="10"/>
  <c r="F55519" i="10"/>
  <c r="F55520" i="10"/>
  <c r="F55521" i="10"/>
  <c r="F55522" i="10"/>
  <c r="F55523" i="10"/>
  <c r="F55524" i="10"/>
  <c r="F55525" i="10"/>
  <c r="F55526" i="10"/>
  <c r="F55527" i="10"/>
  <c r="F55528" i="10"/>
  <c r="F55529" i="10"/>
  <c r="F55530" i="10"/>
  <c r="F55531" i="10"/>
  <c r="F55532" i="10"/>
  <c r="F55533" i="10"/>
  <c r="F55534" i="10"/>
  <c r="F55535" i="10"/>
  <c r="F55536" i="10"/>
  <c r="F55537" i="10"/>
  <c r="F55538" i="10"/>
  <c r="F55539" i="10"/>
  <c r="F55540" i="10"/>
  <c r="F55541" i="10"/>
  <c r="F55542" i="10"/>
  <c r="F55543" i="10"/>
  <c r="F55544" i="10"/>
  <c r="F55545" i="10"/>
  <c r="F55546" i="10"/>
  <c r="F55547" i="10"/>
  <c r="F55548" i="10"/>
  <c r="F55549" i="10"/>
  <c r="F55550" i="10"/>
  <c r="F55551" i="10"/>
  <c r="F55552" i="10"/>
  <c r="F55553" i="10"/>
  <c r="F55554" i="10"/>
  <c r="F55555" i="10"/>
  <c r="F55556" i="10"/>
  <c r="F55557" i="10"/>
  <c r="F55558" i="10"/>
  <c r="F55559" i="10"/>
  <c r="F55560" i="10"/>
  <c r="F55561" i="10"/>
  <c r="F55562" i="10"/>
  <c r="F55563" i="10"/>
  <c r="F55564" i="10"/>
  <c r="F55565" i="10"/>
  <c r="F55566" i="10"/>
  <c r="F55567" i="10"/>
  <c r="F55568" i="10"/>
  <c r="F55569" i="10"/>
  <c r="F55570" i="10"/>
  <c r="F55571" i="10"/>
  <c r="F55572" i="10"/>
  <c r="F55573" i="10"/>
  <c r="F55574" i="10"/>
  <c r="F55575" i="10"/>
  <c r="F55576" i="10"/>
  <c r="F55577" i="10"/>
  <c r="F55578" i="10"/>
  <c r="F55579" i="10"/>
  <c r="F55580" i="10"/>
  <c r="F55581" i="10"/>
  <c r="F55582" i="10"/>
  <c r="F55583" i="10"/>
  <c r="F55584" i="10"/>
  <c r="F55585" i="10"/>
  <c r="F55586" i="10"/>
  <c r="F55587" i="10"/>
  <c r="F55588" i="10"/>
  <c r="F55589" i="10"/>
  <c r="F55590" i="10"/>
  <c r="F55591" i="10"/>
  <c r="F55592" i="10"/>
  <c r="F55593" i="10"/>
  <c r="F55594" i="10"/>
  <c r="F55595" i="10"/>
  <c r="F55596" i="10"/>
  <c r="F55597" i="10"/>
  <c r="F55598" i="10"/>
  <c r="F55599" i="10"/>
  <c r="F55600" i="10"/>
  <c r="F55601" i="10"/>
  <c r="F55602" i="10"/>
  <c r="F55603" i="10"/>
  <c r="F55604" i="10"/>
  <c r="F55605" i="10"/>
  <c r="F55606" i="10"/>
  <c r="F55607" i="10"/>
  <c r="F55608" i="10"/>
  <c r="F55609" i="10"/>
  <c r="F55610" i="10"/>
  <c r="F55611" i="10"/>
  <c r="F55612" i="10"/>
  <c r="F55613" i="10"/>
  <c r="F55614" i="10"/>
  <c r="F55615" i="10"/>
  <c r="F55616" i="10"/>
  <c r="F55617" i="10"/>
  <c r="F55618" i="10"/>
  <c r="F55619" i="10"/>
  <c r="F55620" i="10"/>
  <c r="F55621" i="10"/>
  <c r="F55622" i="10"/>
  <c r="F55623" i="10"/>
  <c r="F55624" i="10"/>
  <c r="F55625" i="10"/>
  <c r="F55626" i="10"/>
  <c r="F55627" i="10"/>
  <c r="F55628" i="10"/>
  <c r="F55629" i="10"/>
  <c r="F55630" i="10"/>
  <c r="F55631" i="10"/>
  <c r="F55632" i="10"/>
  <c r="F55633" i="10"/>
  <c r="F55634" i="10"/>
  <c r="F55635" i="10"/>
  <c r="F55636" i="10"/>
  <c r="F55637" i="10"/>
  <c r="F55638" i="10"/>
  <c r="F55639" i="10"/>
  <c r="F55640" i="10"/>
  <c r="F55641" i="10"/>
  <c r="F55642" i="10"/>
  <c r="F55643" i="10"/>
  <c r="F55644" i="10"/>
  <c r="F55645" i="10"/>
  <c r="F55646" i="10"/>
  <c r="F55647" i="10"/>
  <c r="F55648" i="10"/>
  <c r="F55649" i="10"/>
  <c r="F55650" i="10"/>
  <c r="F55651" i="10"/>
  <c r="F55652" i="10"/>
  <c r="F55653" i="10"/>
  <c r="F55654" i="10"/>
  <c r="F55655" i="10"/>
  <c r="F55656" i="10"/>
  <c r="F55657" i="10"/>
  <c r="F55658" i="10"/>
  <c r="F55659" i="10"/>
  <c r="F55660" i="10"/>
  <c r="F55661" i="10"/>
  <c r="F55662" i="10"/>
  <c r="F55663" i="10"/>
  <c r="F55664" i="10"/>
  <c r="F55665" i="10"/>
  <c r="F55666" i="10"/>
  <c r="F55667" i="10"/>
  <c r="F55668" i="10"/>
  <c r="F55669" i="10"/>
  <c r="F55670" i="10"/>
  <c r="F55671" i="10"/>
  <c r="F55672" i="10"/>
  <c r="F55673" i="10"/>
  <c r="F55674" i="10"/>
  <c r="F55675" i="10"/>
  <c r="F55676" i="10"/>
  <c r="F55677" i="10"/>
  <c r="F55678" i="10"/>
  <c r="F55679" i="10"/>
  <c r="F55680" i="10"/>
  <c r="F55681" i="10"/>
  <c r="F55682" i="10"/>
  <c r="F55683" i="10"/>
  <c r="F55684" i="10"/>
  <c r="F55685" i="10"/>
  <c r="F55686" i="10"/>
  <c r="F55687" i="10"/>
  <c r="F55688" i="10"/>
  <c r="F55689" i="10"/>
  <c r="F55690" i="10"/>
  <c r="F55691" i="10"/>
  <c r="F55692" i="10"/>
  <c r="F55693" i="10"/>
  <c r="F55694" i="10"/>
  <c r="F55695" i="10"/>
  <c r="F55696" i="10"/>
  <c r="F55697" i="10"/>
  <c r="F55698" i="10"/>
  <c r="F55699" i="10"/>
  <c r="F55700" i="10"/>
  <c r="F55701" i="10"/>
  <c r="F55702" i="10"/>
  <c r="F55703" i="10"/>
  <c r="F55704" i="10"/>
  <c r="F55705" i="10"/>
  <c r="F55706" i="10"/>
  <c r="F55707" i="10"/>
  <c r="F55708" i="10"/>
  <c r="F55709" i="10"/>
  <c r="F55710" i="10"/>
  <c r="F55711" i="10"/>
  <c r="F55712" i="10"/>
  <c r="F55713" i="10"/>
  <c r="F55714" i="10"/>
  <c r="F55715" i="10"/>
  <c r="F55716" i="10"/>
  <c r="F55717" i="10"/>
  <c r="F55718" i="10"/>
  <c r="F55719" i="10"/>
  <c r="F55720" i="10"/>
  <c r="F55721" i="10"/>
  <c r="F55722" i="10"/>
  <c r="F55723" i="10"/>
  <c r="F55724" i="10"/>
  <c r="F55725" i="10"/>
  <c r="F55726" i="10"/>
  <c r="F55727" i="10"/>
  <c r="F55728" i="10"/>
  <c r="F55729" i="10"/>
  <c r="F55730" i="10"/>
  <c r="F55731" i="10"/>
  <c r="F55732" i="10"/>
  <c r="F55733" i="10"/>
  <c r="F55734" i="10"/>
  <c r="F55735" i="10"/>
  <c r="F55736" i="10"/>
  <c r="F55737" i="10"/>
  <c r="F55738" i="10"/>
  <c r="F55739" i="10"/>
  <c r="F55740" i="10"/>
  <c r="F55741" i="10"/>
  <c r="F55742" i="10"/>
  <c r="F55743" i="10"/>
  <c r="F55744" i="10"/>
  <c r="F55745" i="10"/>
  <c r="F55746" i="10"/>
  <c r="F55747" i="10"/>
  <c r="F55748" i="10"/>
  <c r="F55749" i="10"/>
  <c r="F55750" i="10"/>
  <c r="F55751" i="10"/>
  <c r="F55752" i="10"/>
  <c r="F55753" i="10"/>
  <c r="F55754" i="10"/>
  <c r="F55755" i="10"/>
  <c r="F55756" i="10"/>
  <c r="F55757" i="10"/>
  <c r="F55758" i="10"/>
  <c r="F55759" i="10"/>
  <c r="F55760" i="10"/>
  <c r="F55761" i="10"/>
  <c r="F55762" i="10"/>
  <c r="F55763" i="10"/>
  <c r="F55764" i="10"/>
  <c r="F55765" i="10"/>
  <c r="F55766" i="10"/>
  <c r="F55767" i="10"/>
  <c r="F55768" i="10"/>
  <c r="F55769" i="10"/>
  <c r="F55770" i="10"/>
  <c r="F55771" i="10"/>
  <c r="F55772" i="10"/>
  <c r="F55773" i="10"/>
  <c r="F55774" i="10"/>
  <c r="F55775" i="10"/>
  <c r="F55776" i="10"/>
  <c r="F55777" i="10"/>
  <c r="F55778" i="10"/>
  <c r="F55779" i="10"/>
  <c r="F55780" i="10"/>
  <c r="F55781" i="10"/>
  <c r="F55782" i="10"/>
  <c r="F55783" i="10"/>
  <c r="F55784" i="10"/>
  <c r="F55785" i="10"/>
  <c r="F55786" i="10"/>
  <c r="F55787" i="10"/>
  <c r="F55788" i="10"/>
  <c r="F55789" i="10"/>
  <c r="F55790" i="10"/>
  <c r="F55791" i="10"/>
  <c r="F55792" i="10"/>
  <c r="F55793" i="10"/>
  <c r="F55794" i="10"/>
  <c r="F55795" i="10"/>
  <c r="F55796" i="10"/>
  <c r="F55797" i="10"/>
  <c r="F55798" i="10"/>
  <c r="F55799" i="10"/>
  <c r="F55800" i="10"/>
  <c r="F55801" i="10"/>
  <c r="F55802" i="10"/>
  <c r="F55803" i="10"/>
  <c r="F55804" i="10"/>
  <c r="F55805" i="10"/>
  <c r="F55806" i="10"/>
  <c r="F55807" i="10"/>
  <c r="F55808" i="10"/>
  <c r="F55809" i="10"/>
  <c r="F55810" i="10"/>
  <c r="F55811" i="10"/>
  <c r="F55812" i="10"/>
  <c r="F55813" i="10"/>
  <c r="F55814" i="10"/>
  <c r="F55815" i="10"/>
  <c r="F55816" i="10"/>
  <c r="F55817" i="10"/>
  <c r="F55818" i="10"/>
  <c r="F55819" i="10"/>
  <c r="F55820" i="10"/>
  <c r="F55821" i="10"/>
  <c r="F55822" i="10"/>
  <c r="F55823" i="10"/>
  <c r="F55824" i="10"/>
  <c r="F55825" i="10"/>
  <c r="F55826" i="10"/>
  <c r="F55827" i="10"/>
  <c r="F55828" i="10"/>
  <c r="F55829" i="10"/>
  <c r="F55830" i="10"/>
  <c r="F55831" i="10"/>
  <c r="F55832" i="10"/>
  <c r="F55833" i="10"/>
  <c r="F55834" i="10"/>
  <c r="F55835" i="10"/>
  <c r="F55836" i="10"/>
  <c r="F55837" i="10"/>
  <c r="F55838" i="10"/>
  <c r="F55839" i="10"/>
  <c r="F55840" i="10"/>
  <c r="F55841" i="10"/>
  <c r="F55842" i="10"/>
  <c r="F55843" i="10"/>
  <c r="F55844" i="10"/>
  <c r="F55845" i="10"/>
  <c r="F55846" i="10"/>
  <c r="F55847" i="10"/>
  <c r="F55848" i="10"/>
  <c r="F55849" i="10"/>
  <c r="F55850" i="10"/>
  <c r="F55851" i="10"/>
  <c r="F55852" i="10"/>
  <c r="F55853" i="10"/>
  <c r="F55854" i="10"/>
  <c r="F55855" i="10"/>
  <c r="F55856" i="10"/>
  <c r="F55857" i="10"/>
  <c r="F55858" i="10"/>
  <c r="F55859" i="10"/>
  <c r="F55860" i="10"/>
  <c r="F55861" i="10"/>
  <c r="F55862" i="10"/>
  <c r="F55863" i="10"/>
  <c r="F55864" i="10"/>
  <c r="F55865" i="10"/>
  <c r="F55866" i="10"/>
  <c r="F55867" i="10"/>
  <c r="F55868" i="10"/>
  <c r="F55869" i="10"/>
  <c r="F55870" i="10"/>
  <c r="F55871" i="10"/>
  <c r="F55872" i="10"/>
  <c r="F55873" i="10"/>
  <c r="F55874" i="10"/>
  <c r="F55875" i="10"/>
  <c r="F55876" i="10"/>
  <c r="F55877" i="10"/>
  <c r="F55878" i="10"/>
  <c r="F55879" i="10"/>
  <c r="F55880" i="10"/>
  <c r="F55881" i="10"/>
  <c r="F55882" i="10"/>
  <c r="F55883" i="10"/>
  <c r="F55884" i="10"/>
  <c r="F55885" i="10"/>
  <c r="F55886" i="10"/>
  <c r="F55887" i="10"/>
  <c r="F55888" i="10"/>
  <c r="F55889" i="10"/>
  <c r="F55890" i="10"/>
  <c r="F55891" i="10"/>
  <c r="F55892" i="10"/>
  <c r="F55893" i="10"/>
  <c r="F55894" i="10"/>
  <c r="F55895" i="10"/>
  <c r="F55896" i="10"/>
  <c r="F55897" i="10"/>
  <c r="F55898" i="10"/>
  <c r="F55899" i="10"/>
  <c r="F55900" i="10"/>
  <c r="F55901" i="10"/>
  <c r="F55902" i="10"/>
  <c r="F55903" i="10"/>
  <c r="F55904" i="10"/>
  <c r="F55905" i="10"/>
  <c r="F55906" i="10"/>
  <c r="F55907" i="10"/>
  <c r="F55908" i="10"/>
  <c r="F55909" i="10"/>
  <c r="F55910" i="10"/>
  <c r="F55911" i="10"/>
  <c r="F55912" i="10"/>
  <c r="F55913" i="10"/>
  <c r="F55914" i="10"/>
  <c r="F55915" i="10"/>
  <c r="F55916" i="10"/>
  <c r="F55917" i="10"/>
  <c r="F55918" i="10"/>
  <c r="F55919" i="10"/>
  <c r="F55920" i="10"/>
  <c r="F55921" i="10"/>
  <c r="F55922" i="10"/>
  <c r="F55923" i="10"/>
  <c r="F55924" i="10"/>
  <c r="F55925" i="10"/>
  <c r="F55926" i="10"/>
  <c r="F55927" i="10"/>
  <c r="F55928" i="10"/>
  <c r="F55929" i="10"/>
  <c r="F55930" i="10"/>
  <c r="F55931" i="10"/>
  <c r="F55932" i="10"/>
  <c r="F55933" i="10"/>
  <c r="F55934" i="10"/>
  <c r="F55935" i="10"/>
  <c r="F55936" i="10"/>
  <c r="F55937" i="10"/>
  <c r="F55938" i="10"/>
  <c r="F55939" i="10"/>
  <c r="F55940" i="10"/>
  <c r="F55941" i="10"/>
  <c r="F55942" i="10"/>
  <c r="F55943" i="10"/>
  <c r="F55944" i="10"/>
  <c r="F55945" i="10"/>
  <c r="F55946" i="10"/>
  <c r="F55947" i="10"/>
  <c r="F55948" i="10"/>
  <c r="F55949" i="10"/>
  <c r="F55950" i="10"/>
  <c r="F55951" i="10"/>
  <c r="F55952" i="10"/>
  <c r="F55953" i="10"/>
  <c r="F55954" i="10"/>
  <c r="F55955" i="10"/>
  <c r="F55956" i="10"/>
  <c r="F55957" i="10"/>
  <c r="F55958" i="10"/>
  <c r="F55959" i="10"/>
  <c r="F55960" i="10"/>
  <c r="F55961" i="10"/>
  <c r="F55962" i="10"/>
  <c r="F55963" i="10"/>
  <c r="F55964" i="10"/>
  <c r="F55965" i="10"/>
  <c r="F55966" i="10"/>
  <c r="F55967" i="10"/>
  <c r="F55968" i="10"/>
  <c r="F55969" i="10"/>
  <c r="F55970" i="10"/>
  <c r="F55971" i="10"/>
  <c r="F55972" i="10"/>
  <c r="F55973" i="10"/>
  <c r="F55974" i="10"/>
  <c r="F55975" i="10"/>
  <c r="F55976" i="10"/>
  <c r="F55977" i="10"/>
  <c r="F55978" i="10"/>
  <c r="F55979" i="10"/>
  <c r="F55980" i="10"/>
  <c r="F55981" i="10"/>
  <c r="F55982" i="10"/>
  <c r="F55983" i="10"/>
  <c r="F55984" i="10"/>
  <c r="F55985" i="10"/>
  <c r="F55986" i="10"/>
  <c r="F55987" i="10"/>
  <c r="F55988" i="10"/>
  <c r="F55989" i="10"/>
  <c r="F55990" i="10"/>
  <c r="F55991" i="10"/>
  <c r="F55992" i="10"/>
  <c r="F55993" i="10"/>
  <c r="F55994" i="10"/>
  <c r="F55995" i="10"/>
  <c r="F55996" i="10"/>
  <c r="F55997" i="10"/>
  <c r="F55998" i="10"/>
  <c r="F55999" i="10"/>
  <c r="F56000" i="10"/>
  <c r="F56001" i="10"/>
  <c r="F56002" i="10"/>
  <c r="F56003" i="10"/>
  <c r="F56004" i="10"/>
  <c r="F56005" i="10"/>
  <c r="F56006" i="10"/>
  <c r="F56007" i="10"/>
  <c r="F56008" i="10"/>
  <c r="F56009" i="10"/>
  <c r="F56010" i="10"/>
  <c r="F56011" i="10"/>
  <c r="F56012" i="10"/>
  <c r="F56013" i="10"/>
  <c r="F56014" i="10"/>
  <c r="F56015" i="10"/>
  <c r="F56016" i="10"/>
  <c r="F56017" i="10"/>
  <c r="F56018" i="10"/>
  <c r="F56019" i="10"/>
  <c r="F56020" i="10"/>
  <c r="F56021" i="10"/>
  <c r="F56022" i="10"/>
  <c r="F56023" i="10"/>
  <c r="F56024" i="10"/>
  <c r="F56025" i="10"/>
  <c r="F56026" i="10"/>
  <c r="F56027" i="10"/>
  <c r="F56028" i="10"/>
  <c r="F56029" i="10"/>
  <c r="F56030" i="10"/>
  <c r="F56031" i="10"/>
  <c r="F56032" i="10"/>
  <c r="F56033" i="10"/>
  <c r="F56034" i="10"/>
  <c r="F56035" i="10"/>
  <c r="F56036" i="10"/>
  <c r="F56037" i="10"/>
  <c r="F56038" i="10"/>
  <c r="F56039" i="10"/>
  <c r="F56040" i="10"/>
  <c r="F56041" i="10"/>
  <c r="F56042" i="10"/>
  <c r="F56043" i="10"/>
  <c r="F56044" i="10"/>
  <c r="F56045" i="10"/>
  <c r="F56046" i="10"/>
  <c r="F56047" i="10"/>
  <c r="F56048" i="10"/>
  <c r="F56049" i="10"/>
  <c r="F56050" i="10"/>
  <c r="F56051" i="10"/>
  <c r="F56052" i="10"/>
  <c r="F56053" i="10"/>
  <c r="F56054" i="10"/>
  <c r="F56055" i="10"/>
  <c r="F56056" i="10"/>
  <c r="F56057" i="10"/>
  <c r="F56058" i="10"/>
  <c r="F56059" i="10"/>
  <c r="F56060" i="10"/>
  <c r="F56061" i="10"/>
  <c r="F56062" i="10"/>
  <c r="F56063" i="10"/>
  <c r="F56064" i="10"/>
  <c r="F56065" i="10"/>
  <c r="F56066" i="10"/>
  <c r="F56067" i="10"/>
  <c r="F56068" i="10"/>
  <c r="F56069" i="10"/>
  <c r="F56070" i="10"/>
  <c r="F56071" i="10"/>
  <c r="F56072" i="10"/>
  <c r="F56073" i="10"/>
  <c r="F56074" i="10"/>
  <c r="F56075" i="10"/>
  <c r="F56076" i="10"/>
  <c r="F56077" i="10"/>
  <c r="F56078" i="10"/>
  <c r="F56079" i="10"/>
  <c r="F56080" i="10"/>
  <c r="F56081" i="10"/>
  <c r="F56082" i="10"/>
  <c r="F56083" i="10"/>
  <c r="F56084" i="10"/>
  <c r="F56085" i="10"/>
  <c r="F56086" i="10"/>
  <c r="F56087" i="10"/>
  <c r="F56088" i="10"/>
  <c r="F56089" i="10"/>
  <c r="F56090" i="10"/>
  <c r="F56091" i="10"/>
  <c r="F56092" i="10"/>
  <c r="F56093" i="10"/>
  <c r="F56094" i="10"/>
  <c r="F56095" i="10"/>
  <c r="F56096" i="10"/>
  <c r="F56097" i="10"/>
  <c r="F56098" i="10"/>
  <c r="F56099" i="10"/>
  <c r="F56100" i="10"/>
  <c r="F56101" i="10"/>
  <c r="F56102" i="10"/>
  <c r="F56103" i="10"/>
  <c r="F56104" i="10"/>
  <c r="F56105" i="10"/>
  <c r="F56106" i="10"/>
  <c r="F56107" i="10"/>
  <c r="F56108" i="10"/>
  <c r="F56109" i="10"/>
  <c r="F56110" i="10"/>
  <c r="F56111" i="10"/>
  <c r="F56112" i="10"/>
  <c r="F56113" i="10"/>
  <c r="F56114" i="10"/>
  <c r="F56115" i="10"/>
  <c r="F56116" i="10"/>
  <c r="F56117" i="10"/>
  <c r="F56118" i="10"/>
  <c r="F56119" i="10"/>
  <c r="F56120" i="10"/>
  <c r="F56121" i="10"/>
  <c r="F56122" i="10"/>
  <c r="F56123" i="10"/>
  <c r="F56124" i="10"/>
  <c r="F56125" i="10"/>
  <c r="F56126" i="10"/>
  <c r="F56127" i="10"/>
  <c r="F56128" i="10"/>
  <c r="F56129" i="10"/>
  <c r="F56130" i="10"/>
  <c r="F56131" i="10"/>
  <c r="F56132" i="10"/>
  <c r="F56133" i="10"/>
  <c r="F56134" i="10"/>
  <c r="F56135" i="10"/>
  <c r="F56136" i="10"/>
  <c r="F56137" i="10"/>
  <c r="F56138" i="10"/>
  <c r="F56139" i="10"/>
  <c r="F56140" i="10"/>
  <c r="F56141" i="10"/>
  <c r="F56142" i="10"/>
  <c r="F56143" i="10"/>
  <c r="F56144" i="10"/>
  <c r="F56145" i="10"/>
  <c r="F56146" i="10"/>
  <c r="F56147" i="10"/>
  <c r="F56148" i="10"/>
  <c r="F56149" i="10"/>
  <c r="F56150" i="10"/>
  <c r="F56151" i="10"/>
  <c r="F56152" i="10"/>
  <c r="F56153" i="10"/>
  <c r="F56154" i="10"/>
  <c r="F56155" i="10"/>
  <c r="F56156" i="10"/>
  <c r="F56157" i="10"/>
  <c r="F56158" i="10"/>
  <c r="F56159" i="10"/>
  <c r="F56160" i="10"/>
  <c r="F56161" i="10"/>
  <c r="F56162" i="10"/>
  <c r="F56163" i="10"/>
  <c r="F56164" i="10"/>
  <c r="F56165" i="10"/>
  <c r="F56166" i="10"/>
  <c r="F56167" i="10"/>
  <c r="F56168" i="10"/>
  <c r="F56169" i="10"/>
  <c r="F56170" i="10"/>
  <c r="F56171" i="10"/>
  <c r="F56172" i="10"/>
  <c r="F56173" i="10"/>
  <c r="F56174" i="10"/>
  <c r="F56175" i="10"/>
  <c r="F56176" i="10"/>
  <c r="F56177" i="10"/>
  <c r="F56178" i="10"/>
  <c r="F56179" i="10"/>
  <c r="F56180" i="10"/>
  <c r="F56181" i="10"/>
  <c r="F56182" i="10"/>
  <c r="F56183" i="10"/>
  <c r="F56184" i="10"/>
  <c r="F56185" i="10"/>
  <c r="F56186" i="10"/>
  <c r="F56187" i="10"/>
  <c r="F56188" i="10"/>
  <c r="F56189" i="10"/>
  <c r="F56190" i="10"/>
  <c r="F56191" i="10"/>
  <c r="F56192" i="10"/>
  <c r="F56193" i="10"/>
  <c r="F56194" i="10"/>
  <c r="F56195" i="10"/>
  <c r="F56196" i="10"/>
  <c r="F56197" i="10"/>
  <c r="F56198" i="10"/>
  <c r="F56199" i="10"/>
  <c r="F56200" i="10"/>
  <c r="F56201" i="10"/>
  <c r="F56202" i="10"/>
  <c r="F56203" i="10"/>
  <c r="F56204" i="10"/>
  <c r="F56205" i="10"/>
  <c r="F56206" i="10"/>
  <c r="F56207" i="10"/>
  <c r="F56208" i="10"/>
  <c r="F56209" i="10"/>
  <c r="F56210" i="10"/>
  <c r="F56211" i="10"/>
  <c r="F56212" i="10"/>
  <c r="F56213" i="10"/>
  <c r="F56214" i="10"/>
  <c r="F56215" i="10"/>
  <c r="F56216" i="10"/>
  <c r="F56217" i="10"/>
  <c r="F56218" i="10"/>
  <c r="F56219" i="10"/>
  <c r="F56220" i="10"/>
  <c r="F56221" i="10"/>
  <c r="F56222" i="10"/>
  <c r="F56223" i="10"/>
  <c r="F56224" i="10"/>
  <c r="F56225" i="10"/>
  <c r="F56226" i="10"/>
  <c r="F56227" i="10"/>
  <c r="F56228" i="10"/>
  <c r="F56229" i="10"/>
  <c r="F56230" i="10"/>
  <c r="F56231" i="10"/>
  <c r="F56232" i="10"/>
  <c r="F56233" i="10"/>
  <c r="F56234" i="10"/>
  <c r="F56235" i="10"/>
  <c r="F56236" i="10"/>
  <c r="F56237" i="10"/>
  <c r="F56238" i="10"/>
  <c r="F56239" i="10"/>
  <c r="F56240" i="10"/>
  <c r="F56241" i="10"/>
  <c r="F56242" i="10"/>
  <c r="F56243" i="10"/>
  <c r="F56244" i="10"/>
  <c r="F56245" i="10"/>
  <c r="F56246" i="10"/>
  <c r="F56247" i="10"/>
  <c r="F56248" i="10"/>
  <c r="F56249" i="10"/>
  <c r="F56250" i="10"/>
  <c r="F56251" i="10"/>
  <c r="F56252" i="10"/>
  <c r="F56253" i="10"/>
  <c r="F56254" i="10"/>
  <c r="F56255" i="10"/>
  <c r="F56256" i="10"/>
  <c r="F56257" i="10"/>
  <c r="F56258" i="10"/>
  <c r="F56259" i="10"/>
  <c r="F56260" i="10"/>
  <c r="F56261" i="10"/>
  <c r="F56262" i="10"/>
  <c r="F56263" i="10"/>
  <c r="F56264" i="10"/>
  <c r="F56265" i="10"/>
  <c r="F56266" i="10"/>
  <c r="F56267" i="10"/>
  <c r="F56268" i="10"/>
  <c r="F56269" i="10"/>
  <c r="F56270" i="10"/>
  <c r="F56271" i="10"/>
  <c r="F56272" i="10"/>
  <c r="F56273" i="10"/>
  <c r="F56274" i="10"/>
  <c r="F56275" i="10"/>
  <c r="F56276" i="10"/>
  <c r="F56277" i="10"/>
  <c r="F56278" i="10"/>
  <c r="F56279" i="10"/>
  <c r="F56280" i="10"/>
  <c r="F56281" i="10"/>
  <c r="F56282" i="10"/>
  <c r="F56283" i="10"/>
  <c r="F56284" i="10"/>
  <c r="F56285" i="10"/>
  <c r="F56286" i="10"/>
  <c r="F56287" i="10"/>
  <c r="F56288" i="10"/>
  <c r="F56289" i="10"/>
  <c r="F56290" i="10"/>
  <c r="F56291" i="10"/>
  <c r="F56292" i="10"/>
  <c r="F56293" i="10"/>
  <c r="F56294" i="10"/>
  <c r="F56295" i="10"/>
  <c r="F56296" i="10"/>
  <c r="F56297" i="10"/>
  <c r="F56298" i="10"/>
  <c r="F56299" i="10"/>
  <c r="F56300" i="10"/>
  <c r="F56301" i="10"/>
  <c r="F56302" i="10"/>
  <c r="F56303" i="10"/>
  <c r="F56304" i="10"/>
  <c r="F56305" i="10"/>
  <c r="F56306" i="10"/>
  <c r="F56307" i="10"/>
  <c r="F56308" i="10"/>
  <c r="F56309" i="10"/>
  <c r="F56310" i="10"/>
  <c r="F56311" i="10"/>
  <c r="F56312" i="10"/>
  <c r="F56313" i="10"/>
  <c r="F56314" i="10"/>
  <c r="F56315" i="10"/>
  <c r="F56316" i="10"/>
  <c r="F56317" i="10"/>
  <c r="F56318" i="10"/>
  <c r="F56319" i="10"/>
  <c r="F56320" i="10"/>
  <c r="F56321" i="10"/>
  <c r="F56322" i="10"/>
  <c r="F56323" i="10"/>
  <c r="F56324" i="10"/>
  <c r="F56325" i="10"/>
  <c r="F56326" i="10"/>
  <c r="F56327" i="10"/>
  <c r="F56328" i="10"/>
  <c r="F56329" i="10"/>
  <c r="F56330" i="10"/>
  <c r="F56331" i="10"/>
  <c r="F56332" i="10"/>
  <c r="F56333" i="10"/>
  <c r="F56334" i="10"/>
  <c r="F56335" i="10"/>
  <c r="F56336" i="10"/>
  <c r="F56337" i="10"/>
  <c r="F56338" i="10"/>
  <c r="F56339" i="10"/>
  <c r="F56340" i="10"/>
  <c r="F56341" i="10"/>
  <c r="F56342" i="10"/>
  <c r="F56343" i="10"/>
  <c r="F56344" i="10"/>
  <c r="F56345" i="10"/>
  <c r="F56346" i="10"/>
  <c r="F56347" i="10"/>
  <c r="F56348" i="10"/>
  <c r="F56349" i="10"/>
  <c r="F56350" i="10"/>
  <c r="F56351" i="10"/>
  <c r="F56352" i="10"/>
  <c r="F56353" i="10"/>
  <c r="F56354" i="10"/>
  <c r="F56355" i="10"/>
  <c r="F56356" i="10"/>
  <c r="F56357" i="10"/>
  <c r="F56358" i="10"/>
  <c r="F56359" i="10"/>
  <c r="F56360" i="10"/>
  <c r="F56361" i="10"/>
  <c r="F56362" i="10"/>
  <c r="F56363" i="10"/>
  <c r="F56364" i="10"/>
  <c r="F56365" i="10"/>
  <c r="F56366" i="10"/>
  <c r="F56367" i="10"/>
  <c r="F56368" i="10"/>
  <c r="F56369" i="10"/>
  <c r="F56370" i="10"/>
  <c r="F56371" i="10"/>
  <c r="F56372" i="10"/>
  <c r="F56373" i="10"/>
  <c r="F56374" i="10"/>
  <c r="F56375" i="10"/>
  <c r="F56376" i="10"/>
  <c r="F56377" i="10"/>
  <c r="F56378" i="10"/>
  <c r="F56379" i="10"/>
  <c r="F56380" i="10"/>
  <c r="F56381" i="10"/>
  <c r="F56382" i="10"/>
  <c r="F56383" i="10"/>
  <c r="F56384" i="10"/>
  <c r="F56385" i="10"/>
  <c r="F56386" i="10"/>
  <c r="F56387" i="10"/>
  <c r="F56388" i="10"/>
  <c r="F56389" i="10"/>
  <c r="F56390" i="10"/>
  <c r="F56391" i="10"/>
  <c r="F56392" i="10"/>
  <c r="F56393" i="10"/>
  <c r="F56394" i="10"/>
  <c r="F56395" i="10"/>
  <c r="F56396" i="10"/>
  <c r="F56397" i="10"/>
  <c r="F56398" i="10"/>
  <c r="F56399" i="10"/>
  <c r="F56400" i="10"/>
  <c r="F56401" i="10"/>
  <c r="F56402" i="10"/>
  <c r="F56403" i="10"/>
  <c r="F56404" i="10"/>
  <c r="F56405" i="10"/>
  <c r="F56406" i="10"/>
  <c r="F56407" i="10"/>
  <c r="F56408" i="10"/>
  <c r="F56409" i="10"/>
  <c r="F56410" i="10"/>
  <c r="F56411" i="10"/>
  <c r="F56412" i="10"/>
  <c r="F56413" i="10"/>
  <c r="F56414" i="10"/>
  <c r="F56415" i="10"/>
  <c r="F56416" i="10"/>
  <c r="F56417" i="10"/>
  <c r="F56418" i="10"/>
  <c r="F56419" i="10"/>
  <c r="F56420" i="10"/>
  <c r="F56421" i="10"/>
  <c r="F56422" i="10"/>
  <c r="F56423" i="10"/>
  <c r="F56424" i="10"/>
  <c r="F56425" i="10"/>
  <c r="F56426" i="10"/>
  <c r="F56427" i="10"/>
  <c r="F56428" i="10"/>
  <c r="F56429" i="10"/>
  <c r="F56430" i="10"/>
  <c r="F56431" i="10"/>
  <c r="F56432" i="10"/>
  <c r="F56433" i="10"/>
  <c r="F56434" i="10"/>
  <c r="F56435" i="10"/>
  <c r="F56436" i="10"/>
  <c r="F56437" i="10"/>
  <c r="F56438" i="10"/>
  <c r="F56439" i="10"/>
  <c r="F56440" i="10"/>
  <c r="F56441" i="10"/>
  <c r="F56442" i="10"/>
  <c r="F56443" i="10"/>
  <c r="F56444" i="10"/>
  <c r="F56445" i="10"/>
  <c r="F56446" i="10"/>
  <c r="F56447" i="10"/>
  <c r="F56448" i="10"/>
  <c r="F56449" i="10"/>
  <c r="F56450" i="10"/>
  <c r="F56451" i="10"/>
  <c r="F56452" i="10"/>
  <c r="F56453" i="10"/>
  <c r="F56454" i="10"/>
  <c r="F56455" i="10"/>
  <c r="F56456" i="10"/>
  <c r="F56457" i="10"/>
  <c r="F56458" i="10"/>
  <c r="F56459" i="10"/>
  <c r="F56460" i="10"/>
  <c r="F56461" i="10"/>
  <c r="F56462" i="10"/>
  <c r="F56463" i="10"/>
  <c r="F56464" i="10"/>
  <c r="F56465" i="10"/>
  <c r="F56466" i="10"/>
  <c r="F56467" i="10"/>
  <c r="F56468" i="10"/>
  <c r="F56469" i="10"/>
  <c r="F56470" i="10"/>
  <c r="F56471" i="10"/>
  <c r="F56472" i="10"/>
  <c r="F56473" i="10"/>
  <c r="F56474" i="10"/>
  <c r="F56475" i="10"/>
  <c r="F56476" i="10"/>
  <c r="F56477" i="10"/>
  <c r="F56478" i="10"/>
  <c r="F56479" i="10"/>
  <c r="F56480" i="10"/>
  <c r="F56481" i="10"/>
  <c r="F56482" i="10"/>
  <c r="F56483" i="10"/>
  <c r="F56484" i="10"/>
  <c r="F56485" i="10"/>
  <c r="F56486" i="10"/>
  <c r="F56487" i="10"/>
  <c r="F56488" i="10"/>
  <c r="F56489" i="10"/>
  <c r="F56490" i="10"/>
  <c r="F56491" i="10"/>
  <c r="F56492" i="10"/>
  <c r="F56493" i="10"/>
  <c r="F56494" i="10"/>
  <c r="F56495" i="10"/>
  <c r="F56496" i="10"/>
  <c r="F56497" i="10"/>
  <c r="F56498" i="10"/>
  <c r="F56499" i="10"/>
  <c r="F56500" i="10"/>
  <c r="F56501" i="10"/>
  <c r="F56502" i="10"/>
  <c r="F56503" i="10"/>
  <c r="F56504" i="10"/>
  <c r="F56505" i="10"/>
  <c r="F56506" i="10"/>
  <c r="F56507" i="10"/>
  <c r="F56508" i="10"/>
  <c r="F56509" i="10"/>
  <c r="F56510" i="10"/>
  <c r="F56511" i="10"/>
  <c r="F56512" i="10"/>
  <c r="F56513" i="10"/>
  <c r="F56514" i="10"/>
  <c r="F56515" i="10"/>
  <c r="F56516" i="10"/>
  <c r="F56517" i="10"/>
  <c r="F56518" i="10"/>
  <c r="F56519" i="10"/>
  <c r="F56520" i="10"/>
  <c r="F56521" i="10"/>
  <c r="F56522" i="10"/>
  <c r="F56523" i="10"/>
  <c r="F56524" i="10"/>
  <c r="F56525" i="10"/>
  <c r="F56526" i="10"/>
  <c r="F56527" i="10"/>
  <c r="F56528" i="10"/>
  <c r="F56529" i="10"/>
  <c r="F56530" i="10"/>
  <c r="F56531" i="10"/>
  <c r="F56532" i="10"/>
  <c r="F56533" i="10"/>
  <c r="F56534" i="10"/>
  <c r="F56535" i="10"/>
  <c r="F56536" i="10"/>
  <c r="F56537" i="10"/>
  <c r="F56538" i="10"/>
  <c r="F56539" i="10"/>
  <c r="F56540" i="10"/>
  <c r="F56541" i="10"/>
  <c r="F56542" i="10"/>
  <c r="F56543" i="10"/>
  <c r="F56544" i="10"/>
  <c r="F56545" i="10"/>
  <c r="F56546" i="10"/>
  <c r="F56547" i="10"/>
  <c r="F56548" i="10"/>
  <c r="F56549" i="10"/>
  <c r="F56550" i="10"/>
  <c r="F56551" i="10"/>
  <c r="F56552" i="10"/>
  <c r="F56553" i="10"/>
  <c r="F56554" i="10"/>
  <c r="F56555" i="10"/>
  <c r="F56556" i="10"/>
  <c r="F56557" i="10"/>
  <c r="F56558" i="10"/>
  <c r="F56559" i="10"/>
  <c r="F56560" i="10"/>
  <c r="F56561" i="10"/>
  <c r="F56562" i="10"/>
  <c r="F56563" i="10"/>
  <c r="F56564" i="10"/>
  <c r="F56565" i="10"/>
  <c r="F56566" i="10"/>
  <c r="F56567" i="10"/>
  <c r="F56568" i="10"/>
  <c r="F56569" i="10"/>
  <c r="F56570" i="10"/>
  <c r="F56571" i="10"/>
  <c r="F56572" i="10"/>
  <c r="F56573" i="10"/>
  <c r="F56574" i="10"/>
  <c r="F56575" i="10"/>
  <c r="F56576" i="10"/>
  <c r="F56577" i="10"/>
  <c r="F56578" i="10"/>
  <c r="F56579" i="10"/>
  <c r="F56580" i="10"/>
  <c r="F56581" i="10"/>
  <c r="F56582" i="10"/>
  <c r="F56583" i="10"/>
  <c r="F56584" i="10"/>
  <c r="F56585" i="10"/>
  <c r="F56586" i="10"/>
  <c r="F56587" i="10"/>
  <c r="F56588" i="10"/>
  <c r="F56589" i="10"/>
  <c r="F56590" i="10"/>
  <c r="F56591" i="10"/>
  <c r="F56592" i="10"/>
  <c r="F56593" i="10"/>
  <c r="F56594" i="10"/>
  <c r="F56595" i="10"/>
  <c r="F56596" i="10"/>
  <c r="F56597" i="10"/>
  <c r="F56598" i="10"/>
  <c r="F56599" i="10"/>
  <c r="F56600" i="10"/>
  <c r="F56601" i="10"/>
  <c r="F56602" i="10"/>
  <c r="F56603" i="10"/>
  <c r="F56604" i="10"/>
  <c r="F56605" i="10"/>
  <c r="F56606" i="10"/>
  <c r="F56607" i="10"/>
  <c r="F56608" i="10"/>
  <c r="F56609" i="10"/>
  <c r="F56610" i="10"/>
  <c r="F56611" i="10"/>
  <c r="F56612" i="10"/>
  <c r="F56613" i="10"/>
  <c r="F56614" i="10"/>
  <c r="F56615" i="10"/>
  <c r="F56616" i="10"/>
  <c r="F56617" i="10"/>
  <c r="F56618" i="10"/>
  <c r="F56619" i="10"/>
  <c r="F56620" i="10"/>
  <c r="F56621" i="10"/>
  <c r="F56622" i="10"/>
  <c r="F56623" i="10"/>
  <c r="F56624" i="10"/>
  <c r="F56625" i="10"/>
  <c r="F56626" i="10"/>
  <c r="F56627" i="10"/>
  <c r="F56628" i="10"/>
  <c r="F56629" i="10"/>
  <c r="F56630" i="10"/>
  <c r="F56631" i="10"/>
  <c r="F56632" i="10"/>
  <c r="F56633" i="10"/>
  <c r="F56634" i="10"/>
  <c r="F56635" i="10"/>
  <c r="F56636" i="10"/>
  <c r="F56637" i="10"/>
  <c r="F56638" i="10"/>
  <c r="F56639" i="10"/>
  <c r="F56640" i="10"/>
  <c r="F56641" i="10"/>
  <c r="F56642" i="10"/>
  <c r="F56643" i="10"/>
  <c r="F56644" i="10"/>
  <c r="F56645" i="10"/>
  <c r="F56646" i="10"/>
  <c r="F56647" i="10"/>
  <c r="F56648" i="10"/>
  <c r="F56649" i="10"/>
  <c r="F56650" i="10"/>
  <c r="F56651" i="10"/>
  <c r="F56652" i="10"/>
  <c r="F56653" i="10"/>
  <c r="F56654" i="10"/>
  <c r="F56655" i="10"/>
  <c r="F56656" i="10"/>
  <c r="F56657" i="10"/>
  <c r="F56658" i="10"/>
  <c r="F56659" i="10"/>
  <c r="F56660" i="10"/>
  <c r="F56661" i="10"/>
  <c r="F56662" i="10"/>
  <c r="F56663" i="10"/>
  <c r="F56664" i="10"/>
  <c r="F56665" i="10"/>
  <c r="F56666" i="10"/>
  <c r="F56667" i="10"/>
  <c r="F56668" i="10"/>
  <c r="F56669" i="10"/>
  <c r="F56670" i="10"/>
  <c r="F56671" i="10"/>
  <c r="F56672" i="10"/>
  <c r="F56673" i="10"/>
  <c r="F56674" i="10"/>
  <c r="F56675" i="10"/>
  <c r="F56676" i="10"/>
  <c r="F56677" i="10"/>
  <c r="F56678" i="10"/>
  <c r="F56679" i="10"/>
  <c r="F56680" i="10"/>
  <c r="F56681" i="10"/>
  <c r="F56682" i="10"/>
  <c r="F56683" i="10"/>
  <c r="F56684" i="10"/>
  <c r="F56685" i="10"/>
  <c r="F56686" i="10"/>
  <c r="F56687" i="10"/>
  <c r="F56688" i="10"/>
  <c r="F56689" i="10"/>
  <c r="F56690" i="10"/>
  <c r="F56691" i="10"/>
  <c r="F56692" i="10"/>
  <c r="F56693" i="10"/>
  <c r="F56694" i="10"/>
  <c r="F56695" i="10"/>
  <c r="F56696" i="10"/>
  <c r="F56697" i="10"/>
  <c r="F56698" i="10"/>
  <c r="F56699" i="10"/>
  <c r="F56700" i="10"/>
  <c r="F56701" i="10"/>
  <c r="F56702" i="10"/>
  <c r="F56703" i="10"/>
  <c r="F56704" i="10"/>
  <c r="F56705" i="10"/>
  <c r="F56706" i="10"/>
  <c r="F56707" i="10"/>
  <c r="F56708" i="10"/>
  <c r="F56709" i="10"/>
  <c r="F56710" i="10"/>
  <c r="F56711" i="10"/>
  <c r="F56712" i="10"/>
  <c r="F56713" i="10"/>
  <c r="F56714" i="10"/>
  <c r="F56715" i="10"/>
  <c r="F56716" i="10"/>
  <c r="F56717" i="10"/>
  <c r="F56718" i="10"/>
  <c r="F56719" i="10"/>
  <c r="F56720" i="10"/>
  <c r="F56721" i="10"/>
  <c r="F56722" i="10"/>
  <c r="F56723" i="10"/>
  <c r="F56724" i="10"/>
  <c r="F56725" i="10"/>
  <c r="F56726" i="10"/>
  <c r="F56727" i="10"/>
  <c r="F56728" i="10"/>
  <c r="F56729" i="10"/>
  <c r="F56730" i="10"/>
  <c r="F56731" i="10"/>
  <c r="F56732" i="10"/>
  <c r="F56733" i="10"/>
  <c r="F56734" i="10"/>
  <c r="F56735" i="10"/>
  <c r="F56736" i="10"/>
  <c r="F56737" i="10"/>
  <c r="F56738" i="10"/>
  <c r="F56739" i="10"/>
  <c r="F56740" i="10"/>
  <c r="F56741" i="10"/>
  <c r="F56742" i="10"/>
  <c r="F56743" i="10"/>
  <c r="F56744" i="10"/>
  <c r="F56745" i="10"/>
  <c r="F56746" i="10"/>
  <c r="F56747" i="10"/>
  <c r="F56748" i="10"/>
  <c r="F56749" i="10"/>
  <c r="F56750" i="10"/>
  <c r="F56751" i="10"/>
  <c r="F56752" i="10"/>
  <c r="F56753" i="10"/>
  <c r="F56754" i="10"/>
  <c r="F56755" i="10"/>
  <c r="F56756" i="10"/>
  <c r="F56757" i="10"/>
  <c r="F56758" i="10"/>
  <c r="F56759" i="10"/>
  <c r="F56760" i="10"/>
  <c r="F56761" i="10"/>
  <c r="F56762" i="10"/>
  <c r="F56763" i="10"/>
  <c r="F56764" i="10"/>
  <c r="F56765" i="10"/>
  <c r="F56766" i="10"/>
  <c r="F56767" i="10"/>
  <c r="F56768" i="10"/>
  <c r="F56769" i="10"/>
  <c r="F56770" i="10"/>
  <c r="F56771" i="10"/>
  <c r="F56772" i="10"/>
  <c r="F56773" i="10"/>
  <c r="F56774" i="10"/>
  <c r="F56775" i="10"/>
  <c r="F56776" i="10"/>
  <c r="F56777" i="10"/>
  <c r="F56778" i="10"/>
  <c r="F56779" i="10"/>
  <c r="F56780" i="10"/>
  <c r="F56781" i="10"/>
  <c r="F56782" i="10"/>
  <c r="F56783" i="10"/>
  <c r="F56784" i="10"/>
  <c r="F56785" i="10"/>
  <c r="F56786" i="10"/>
  <c r="F56787" i="10"/>
  <c r="F56788" i="10"/>
  <c r="F56789" i="10"/>
  <c r="F56790" i="10"/>
  <c r="F56791" i="10"/>
  <c r="F56792" i="10"/>
  <c r="F56793" i="10"/>
  <c r="F56794" i="10"/>
  <c r="F56795" i="10"/>
  <c r="F56796" i="10"/>
  <c r="F56797" i="10"/>
  <c r="F56798" i="10"/>
  <c r="F56799" i="10"/>
  <c r="F56800" i="10"/>
  <c r="F56801" i="10"/>
  <c r="F56802" i="10"/>
  <c r="F56803" i="10"/>
  <c r="F56804" i="10"/>
  <c r="F56805" i="10"/>
  <c r="F56806" i="10"/>
  <c r="F56807" i="10"/>
  <c r="F56808" i="10"/>
  <c r="F56809" i="10"/>
  <c r="F56810" i="10"/>
  <c r="F56811" i="10"/>
  <c r="F56812" i="10"/>
  <c r="F56813" i="10"/>
  <c r="F56814" i="10"/>
  <c r="F56815" i="10"/>
  <c r="F56816" i="10"/>
  <c r="F56817" i="10"/>
  <c r="F56818" i="10"/>
  <c r="F56819" i="10"/>
  <c r="F56820" i="10"/>
  <c r="F56821" i="10"/>
  <c r="F56822" i="10"/>
  <c r="F56823" i="10"/>
  <c r="F56824" i="10"/>
  <c r="F56825" i="10"/>
  <c r="F56826" i="10"/>
  <c r="F56827" i="10"/>
  <c r="F56828" i="10"/>
  <c r="F56829" i="10"/>
  <c r="F56830" i="10"/>
  <c r="F56831" i="10"/>
  <c r="F56832" i="10"/>
  <c r="F56833" i="10"/>
  <c r="F56834" i="10"/>
  <c r="F56835" i="10"/>
  <c r="F56836" i="10"/>
  <c r="F56837" i="10"/>
  <c r="F56838" i="10"/>
  <c r="F56839" i="10"/>
  <c r="F56840" i="10"/>
  <c r="F56841" i="10"/>
  <c r="F56842" i="10"/>
  <c r="F56843" i="10"/>
  <c r="F56844" i="10"/>
  <c r="F56845" i="10"/>
  <c r="F56846" i="10"/>
  <c r="F56847" i="10"/>
  <c r="F56848" i="10"/>
  <c r="F56849" i="10"/>
  <c r="F56850" i="10"/>
  <c r="F56851" i="10"/>
  <c r="F56852" i="10"/>
  <c r="F56853" i="10"/>
  <c r="F56854" i="10"/>
  <c r="F56855" i="10"/>
  <c r="F56856" i="10"/>
  <c r="F56857" i="10"/>
  <c r="F56858" i="10"/>
  <c r="F56859" i="10"/>
  <c r="F56860" i="10"/>
  <c r="F56861" i="10"/>
  <c r="F56862" i="10"/>
  <c r="F56863" i="10"/>
  <c r="F56864" i="10"/>
  <c r="F56865" i="10"/>
  <c r="F56866" i="10"/>
  <c r="F56867" i="10"/>
  <c r="F56868" i="10"/>
  <c r="F56869" i="10"/>
  <c r="F56870" i="10"/>
  <c r="F56871" i="10"/>
  <c r="F56872" i="10"/>
  <c r="F56873" i="10"/>
  <c r="F56874" i="10"/>
  <c r="F56875" i="10"/>
  <c r="F56876" i="10"/>
  <c r="F56877" i="10"/>
  <c r="F56878" i="10"/>
  <c r="F56879" i="10"/>
  <c r="F56880" i="10"/>
  <c r="F56881" i="10"/>
  <c r="F56882" i="10"/>
  <c r="F56883" i="10"/>
  <c r="F56884" i="10"/>
  <c r="F56885" i="10"/>
  <c r="F56886" i="10"/>
  <c r="F56887" i="10"/>
  <c r="F56888" i="10"/>
  <c r="F56889" i="10"/>
  <c r="F56890" i="10"/>
  <c r="F56891" i="10"/>
  <c r="F56892" i="10"/>
  <c r="F56893" i="10"/>
  <c r="F56894" i="10"/>
  <c r="F56895" i="10"/>
  <c r="F56896" i="10"/>
  <c r="F56897" i="10"/>
  <c r="F56898" i="10"/>
  <c r="F56899" i="10"/>
  <c r="F56900" i="10"/>
  <c r="F56901" i="10"/>
  <c r="F56902" i="10"/>
  <c r="F56903" i="10"/>
  <c r="F56904" i="10"/>
  <c r="F56905" i="10"/>
  <c r="F56906" i="10"/>
  <c r="F56907" i="10"/>
  <c r="F56908" i="10"/>
  <c r="F56909" i="10"/>
  <c r="F56910" i="10"/>
  <c r="F56911" i="10"/>
  <c r="F56912" i="10"/>
  <c r="F56913" i="10"/>
  <c r="F56914" i="10"/>
  <c r="F56915" i="10"/>
  <c r="F56916" i="10"/>
  <c r="F56917" i="10"/>
  <c r="F56918" i="10"/>
  <c r="F56919" i="10"/>
  <c r="F56920" i="10"/>
  <c r="F56921" i="10"/>
  <c r="F56922" i="10"/>
  <c r="F56923" i="10"/>
  <c r="F56924" i="10"/>
  <c r="F56925" i="10"/>
  <c r="F56926" i="10"/>
  <c r="F56927" i="10"/>
  <c r="F56928" i="10"/>
  <c r="F56929" i="10"/>
  <c r="F56930" i="10"/>
  <c r="F56931" i="10"/>
  <c r="F56932" i="10"/>
  <c r="F56933" i="10"/>
  <c r="F56934" i="10"/>
  <c r="F56935" i="10"/>
  <c r="F56936" i="10"/>
  <c r="F56937" i="10"/>
  <c r="F56938" i="10"/>
  <c r="F56939" i="10"/>
  <c r="F56940" i="10"/>
  <c r="F56941" i="10"/>
  <c r="F56942" i="10"/>
  <c r="F56943" i="10"/>
  <c r="F56944" i="10"/>
  <c r="F56945" i="10"/>
  <c r="F56946" i="10"/>
  <c r="F56947" i="10"/>
  <c r="F56948" i="10"/>
  <c r="F56949" i="10"/>
  <c r="F56950" i="10"/>
  <c r="F56951" i="10"/>
  <c r="F56952" i="10"/>
  <c r="F56953" i="10"/>
  <c r="F56954" i="10"/>
  <c r="F56955" i="10"/>
  <c r="F56956" i="10"/>
  <c r="F56957" i="10"/>
  <c r="F56958" i="10"/>
  <c r="F56959" i="10"/>
  <c r="F56960" i="10"/>
  <c r="F56961" i="10"/>
  <c r="F56962" i="10"/>
  <c r="F56963" i="10"/>
  <c r="F56964" i="10"/>
  <c r="F56965" i="10"/>
  <c r="F56966" i="10"/>
  <c r="F56967" i="10"/>
  <c r="F56968" i="10"/>
  <c r="F56969" i="10"/>
  <c r="F56970" i="10"/>
  <c r="F56971" i="10"/>
  <c r="F56972" i="10"/>
  <c r="F56973" i="10"/>
  <c r="F56974" i="10"/>
  <c r="F56975" i="10"/>
  <c r="F56976" i="10"/>
  <c r="F56977" i="10"/>
  <c r="F56978" i="10"/>
  <c r="F56979" i="10"/>
  <c r="F56980" i="10"/>
  <c r="F56981" i="10"/>
  <c r="F56982" i="10"/>
  <c r="F56983" i="10"/>
  <c r="F56984" i="10"/>
  <c r="F56985" i="10"/>
  <c r="F56986" i="10"/>
  <c r="F56987" i="10"/>
  <c r="F56988" i="10"/>
  <c r="F56989" i="10"/>
  <c r="F56990" i="10"/>
  <c r="F56991" i="10"/>
  <c r="F56992" i="10"/>
  <c r="F56993" i="10"/>
  <c r="F56994" i="10"/>
  <c r="F56995" i="10"/>
  <c r="F56996" i="10"/>
  <c r="F56997" i="10"/>
  <c r="F56998" i="10"/>
  <c r="F56999" i="10"/>
  <c r="F57000" i="10"/>
  <c r="F57001" i="10"/>
  <c r="F57002" i="10"/>
  <c r="F57003" i="10"/>
  <c r="F57004" i="10"/>
  <c r="F57005" i="10"/>
  <c r="F57006" i="10"/>
  <c r="F57007" i="10"/>
  <c r="F57008" i="10"/>
  <c r="F57009" i="10"/>
  <c r="F57010" i="10"/>
  <c r="F57011" i="10"/>
  <c r="F57012" i="10"/>
  <c r="F57013" i="10"/>
  <c r="F57014" i="10"/>
  <c r="F57015" i="10"/>
  <c r="F57016" i="10"/>
  <c r="F57017" i="10"/>
  <c r="F57018" i="10"/>
  <c r="F57019" i="10"/>
  <c r="F57020" i="10"/>
  <c r="F57021" i="10"/>
  <c r="F57022" i="10"/>
  <c r="F57023" i="10"/>
  <c r="F57024" i="10"/>
  <c r="F57025" i="10"/>
  <c r="F57026" i="10"/>
  <c r="F57027" i="10"/>
  <c r="F57028" i="10"/>
  <c r="F57029" i="10"/>
  <c r="F57030" i="10"/>
  <c r="F57031" i="10"/>
  <c r="F57032" i="10"/>
  <c r="F57033" i="10"/>
  <c r="F57034" i="10"/>
  <c r="F57035" i="10"/>
  <c r="F57036" i="10"/>
  <c r="F57037" i="10"/>
  <c r="F57038" i="10"/>
  <c r="F57039" i="10"/>
  <c r="F57040" i="10"/>
  <c r="F57041" i="10"/>
  <c r="F57042" i="10"/>
  <c r="F57043" i="10"/>
  <c r="F57044" i="10"/>
  <c r="F57045" i="10"/>
  <c r="F57046" i="10"/>
  <c r="F57047" i="10"/>
  <c r="F57048" i="10"/>
  <c r="F57049" i="10"/>
  <c r="F57050" i="10"/>
  <c r="F57051" i="10"/>
  <c r="F57052" i="10"/>
  <c r="F57053" i="10"/>
  <c r="F57054" i="10"/>
  <c r="F57055" i="10"/>
  <c r="F57056" i="10"/>
  <c r="F57057" i="10"/>
  <c r="F57058" i="10"/>
  <c r="F57059" i="10"/>
  <c r="F57060" i="10"/>
  <c r="F57061" i="10"/>
  <c r="F57062" i="10"/>
  <c r="F57063" i="10"/>
  <c r="F57064" i="10"/>
  <c r="F57065" i="10"/>
  <c r="F57066" i="10"/>
  <c r="F57067" i="10"/>
  <c r="F57068" i="10"/>
  <c r="F57069" i="10"/>
  <c r="F57070" i="10"/>
  <c r="F57071" i="10"/>
  <c r="F57072" i="10"/>
  <c r="F57073" i="10"/>
  <c r="F57074" i="10"/>
  <c r="F57075" i="10"/>
  <c r="F57076" i="10"/>
  <c r="F57077" i="10"/>
  <c r="F57078" i="10"/>
  <c r="F57079" i="10"/>
  <c r="F57080" i="10"/>
  <c r="F57081" i="10"/>
  <c r="F57082" i="10"/>
  <c r="F57083" i="10"/>
  <c r="F57084" i="10"/>
  <c r="F57085" i="10"/>
  <c r="F57086" i="10"/>
  <c r="F57087" i="10"/>
  <c r="F57088" i="10"/>
  <c r="F57089" i="10"/>
  <c r="F57090" i="10"/>
  <c r="F57091" i="10"/>
  <c r="F57092" i="10"/>
  <c r="F57093" i="10"/>
  <c r="F57094" i="10"/>
  <c r="F57095" i="10"/>
  <c r="F57096" i="10"/>
  <c r="F57097" i="10"/>
  <c r="F57098" i="10"/>
  <c r="F57099" i="10"/>
  <c r="F57100" i="10"/>
  <c r="F57101" i="10"/>
  <c r="F57102" i="10"/>
  <c r="F57103" i="10"/>
  <c r="F57104" i="10"/>
  <c r="F57105" i="10"/>
  <c r="F57106" i="10"/>
  <c r="F57107" i="10"/>
  <c r="F57108" i="10"/>
  <c r="F57109" i="10"/>
  <c r="F57110" i="10"/>
  <c r="F57111" i="10"/>
  <c r="F57112" i="10"/>
  <c r="F57113" i="10"/>
  <c r="F57114" i="10"/>
  <c r="F57115" i="10"/>
  <c r="F57116" i="10"/>
  <c r="F57117" i="10"/>
  <c r="F57118" i="10"/>
  <c r="F57119" i="10"/>
  <c r="F57120" i="10"/>
  <c r="F57121" i="10"/>
  <c r="F57122" i="10"/>
  <c r="F57123" i="10"/>
  <c r="F57124" i="10"/>
  <c r="F57125" i="10"/>
  <c r="F57126" i="10"/>
  <c r="F57127" i="10"/>
  <c r="F57128" i="10"/>
  <c r="F57129" i="10"/>
  <c r="F57130" i="10"/>
  <c r="F57131" i="10"/>
  <c r="F57132" i="10"/>
  <c r="F57133" i="10"/>
  <c r="F57134" i="10"/>
  <c r="F57135" i="10"/>
  <c r="F57136" i="10"/>
  <c r="F57137" i="10"/>
  <c r="F57138" i="10"/>
  <c r="F57139" i="10"/>
  <c r="F57140" i="10"/>
  <c r="F57141" i="10"/>
  <c r="F57142" i="10"/>
  <c r="F57143" i="10"/>
  <c r="F57144" i="10"/>
  <c r="F57145" i="10"/>
  <c r="F57146" i="10"/>
  <c r="F57147" i="10"/>
  <c r="F57148" i="10"/>
  <c r="F57149" i="10"/>
  <c r="F57150" i="10"/>
  <c r="F57151" i="10"/>
  <c r="F57152" i="10"/>
  <c r="F57153" i="10"/>
  <c r="F57154" i="10"/>
  <c r="F57155" i="10"/>
  <c r="F57156" i="10"/>
  <c r="F57157" i="10"/>
  <c r="F57158" i="10"/>
  <c r="F57159" i="10"/>
  <c r="F57160" i="10"/>
  <c r="F57161" i="10"/>
  <c r="F57162" i="10"/>
  <c r="F57163" i="10"/>
  <c r="F57164" i="10"/>
  <c r="F57165" i="10"/>
  <c r="F57166" i="10"/>
  <c r="F57167" i="10"/>
  <c r="F57168" i="10"/>
  <c r="F57169" i="10"/>
  <c r="F57170" i="10"/>
  <c r="F57171" i="10"/>
  <c r="F57172" i="10"/>
  <c r="F57173" i="10"/>
  <c r="F57174" i="10"/>
  <c r="F57175" i="10"/>
  <c r="F57176" i="10"/>
  <c r="F57177" i="10"/>
  <c r="F57178" i="10"/>
  <c r="F57179" i="10"/>
  <c r="F57180" i="10"/>
  <c r="F57181" i="10"/>
  <c r="F57182" i="10"/>
  <c r="F57183" i="10"/>
  <c r="F57184" i="10"/>
  <c r="F57185" i="10"/>
  <c r="F57186" i="10"/>
  <c r="F57187" i="10"/>
  <c r="F57188" i="10"/>
  <c r="F57189" i="10"/>
  <c r="F57190" i="10"/>
  <c r="F57191" i="10"/>
  <c r="F57192" i="10"/>
  <c r="F57193" i="10"/>
  <c r="F57194" i="10"/>
  <c r="F57195" i="10"/>
  <c r="F57196" i="10"/>
  <c r="F57197" i="10"/>
  <c r="F57198" i="10"/>
  <c r="F57199" i="10"/>
  <c r="F57200" i="10"/>
  <c r="F57201" i="10"/>
  <c r="F57202" i="10"/>
  <c r="F57203" i="10"/>
  <c r="F57204" i="10"/>
  <c r="F57205" i="10"/>
  <c r="F57206" i="10"/>
  <c r="F57207" i="10"/>
  <c r="F57208" i="10"/>
  <c r="F57209" i="10"/>
  <c r="F57210" i="10"/>
  <c r="F57211" i="10"/>
  <c r="F57212" i="10"/>
  <c r="F57213" i="10"/>
  <c r="F57214" i="10"/>
  <c r="F57215" i="10"/>
  <c r="F57216" i="10"/>
  <c r="F57217" i="10"/>
  <c r="F57218" i="10"/>
  <c r="F57219" i="10"/>
  <c r="F57220" i="10"/>
  <c r="F57221" i="10"/>
  <c r="F57222" i="10"/>
  <c r="F57223" i="10"/>
  <c r="F57224" i="10"/>
  <c r="F57225" i="10"/>
  <c r="F57226" i="10"/>
  <c r="F57227" i="10"/>
  <c r="F57228" i="10"/>
  <c r="F57229" i="10"/>
  <c r="F57230" i="10"/>
  <c r="F57231" i="10"/>
  <c r="F57232" i="10"/>
  <c r="F57233" i="10"/>
  <c r="F57234" i="10"/>
  <c r="F57235" i="10"/>
  <c r="F57236" i="10"/>
  <c r="F57237" i="10"/>
  <c r="F57238" i="10"/>
  <c r="F57239" i="10"/>
  <c r="F57240" i="10"/>
  <c r="F57241" i="10"/>
  <c r="F57242" i="10"/>
  <c r="F57243" i="10"/>
  <c r="F57244" i="10"/>
  <c r="F57245" i="10"/>
  <c r="F57246" i="10"/>
  <c r="F57247" i="10"/>
  <c r="F57248" i="10"/>
  <c r="F57249" i="10"/>
  <c r="F57250" i="10"/>
  <c r="F57251" i="10"/>
  <c r="F57252" i="10"/>
  <c r="F57253" i="10"/>
  <c r="F57254" i="10"/>
  <c r="F57255" i="10"/>
  <c r="F57256" i="10"/>
  <c r="F57257" i="10"/>
  <c r="F57258" i="10"/>
  <c r="F57259" i="10"/>
  <c r="F57260" i="10"/>
  <c r="F57261" i="10"/>
  <c r="F57262" i="10"/>
  <c r="F57263" i="10"/>
  <c r="F57264" i="10"/>
  <c r="F57265" i="10"/>
  <c r="F57266" i="10"/>
  <c r="F57267" i="10"/>
  <c r="F57268" i="10"/>
  <c r="F57269" i="10"/>
  <c r="F57270" i="10"/>
  <c r="F57271" i="10"/>
  <c r="F57272" i="10"/>
  <c r="F57273" i="10"/>
  <c r="F57274" i="10"/>
  <c r="F57275" i="10"/>
  <c r="F57276" i="10"/>
  <c r="F57277" i="10"/>
  <c r="F57278" i="10"/>
  <c r="F57279" i="10"/>
  <c r="F57280" i="10"/>
  <c r="F57281" i="10"/>
  <c r="F57282" i="10"/>
  <c r="F57283" i="10"/>
  <c r="F57284" i="10"/>
  <c r="F57285" i="10"/>
  <c r="F57286" i="10"/>
  <c r="F57287" i="10"/>
  <c r="F57288" i="10"/>
  <c r="F57289" i="10"/>
  <c r="F57290" i="10"/>
  <c r="F57291" i="10"/>
  <c r="F57292" i="10"/>
  <c r="F57293" i="10"/>
  <c r="F57294" i="10"/>
  <c r="F57295" i="10"/>
  <c r="F57296" i="10"/>
  <c r="F57297" i="10"/>
  <c r="F57298" i="10"/>
  <c r="F57299" i="10"/>
  <c r="F57300" i="10"/>
  <c r="F57301" i="10"/>
  <c r="F57302" i="10"/>
  <c r="F57303" i="10"/>
  <c r="F57304" i="10"/>
  <c r="F57305" i="10"/>
  <c r="F57306" i="10"/>
  <c r="F57307" i="10"/>
  <c r="F57308" i="10"/>
  <c r="F57309" i="10"/>
  <c r="F57310" i="10"/>
  <c r="F57311" i="10"/>
  <c r="F57312" i="10"/>
  <c r="F57313" i="10"/>
  <c r="F57314" i="10"/>
  <c r="F57315" i="10"/>
  <c r="F57316" i="10"/>
  <c r="F57317" i="10"/>
  <c r="F57318" i="10"/>
  <c r="F57319" i="10"/>
  <c r="F57320" i="10"/>
  <c r="F57321" i="10"/>
  <c r="F57322" i="10"/>
  <c r="F57323" i="10"/>
  <c r="F57324" i="10"/>
  <c r="F57325" i="10"/>
  <c r="F57326" i="10"/>
  <c r="F57327" i="10"/>
  <c r="F57328" i="10"/>
  <c r="F57329" i="10"/>
  <c r="F57330" i="10"/>
  <c r="F57331" i="10"/>
  <c r="F57332" i="10"/>
  <c r="F57333" i="10"/>
  <c r="F57334" i="10"/>
  <c r="F57335" i="10"/>
  <c r="F57336" i="10"/>
  <c r="F57337" i="10"/>
  <c r="F57338" i="10"/>
  <c r="F57339" i="10"/>
  <c r="F57340" i="10"/>
  <c r="F57341" i="10"/>
  <c r="F57342" i="10"/>
  <c r="F57343" i="10"/>
  <c r="F57344" i="10"/>
  <c r="F57345" i="10"/>
  <c r="F57346" i="10"/>
  <c r="F57347" i="10"/>
  <c r="F57348" i="10"/>
  <c r="F57349" i="10"/>
  <c r="F57350" i="10"/>
  <c r="F57351" i="10"/>
  <c r="F57352" i="10"/>
  <c r="F57353" i="10"/>
  <c r="F57354" i="10"/>
  <c r="F57355" i="10"/>
  <c r="F57356" i="10"/>
  <c r="F57357" i="10"/>
  <c r="F57358" i="10"/>
  <c r="F57359" i="10"/>
  <c r="F57360" i="10"/>
  <c r="F57361" i="10"/>
  <c r="F57362" i="10"/>
  <c r="F57363" i="10"/>
  <c r="F57364" i="10"/>
  <c r="F57365" i="10"/>
  <c r="F57366" i="10"/>
  <c r="F57367" i="10"/>
  <c r="F57368" i="10"/>
  <c r="F57369" i="10"/>
  <c r="F57370" i="10"/>
  <c r="F57371" i="10"/>
  <c r="F57372" i="10"/>
  <c r="F57373" i="10"/>
  <c r="F57374" i="10"/>
  <c r="F57375" i="10"/>
  <c r="F57376" i="10"/>
  <c r="F57377" i="10"/>
  <c r="F57378" i="10"/>
  <c r="F57379" i="10"/>
  <c r="F57380" i="10"/>
  <c r="F57381" i="10"/>
  <c r="F57382" i="10"/>
  <c r="F57383" i="10"/>
  <c r="F57384" i="10"/>
  <c r="F57385" i="10"/>
  <c r="F57386" i="10"/>
  <c r="F57387" i="10"/>
  <c r="F57388" i="10"/>
  <c r="F57389" i="10"/>
  <c r="F57390" i="10"/>
  <c r="F57391" i="10"/>
  <c r="F57392" i="10"/>
  <c r="F57393" i="10"/>
  <c r="F57394" i="10"/>
  <c r="F57395" i="10"/>
  <c r="F57396" i="10"/>
  <c r="F57397" i="10"/>
  <c r="F57398" i="10"/>
  <c r="F57399" i="10"/>
  <c r="F57400" i="10"/>
  <c r="F57401" i="10"/>
  <c r="F57402" i="10"/>
  <c r="F57403" i="10"/>
  <c r="F57404" i="10"/>
  <c r="F57405" i="10"/>
  <c r="F57406" i="10"/>
  <c r="F57407" i="10"/>
  <c r="F57408" i="10"/>
  <c r="F57409" i="10"/>
  <c r="F57410" i="10"/>
  <c r="F57411" i="10"/>
  <c r="F57412" i="10"/>
  <c r="F57413" i="10"/>
  <c r="F57414" i="10"/>
  <c r="F57415" i="10"/>
  <c r="F57416" i="10"/>
  <c r="F57417" i="10"/>
  <c r="F57418" i="10"/>
  <c r="F57419" i="10"/>
  <c r="F57420" i="10"/>
  <c r="F57421" i="10"/>
  <c r="F57422" i="10"/>
  <c r="F57423" i="10"/>
  <c r="F57424" i="10"/>
  <c r="F57425" i="10"/>
  <c r="F57426" i="10"/>
  <c r="F57427" i="10"/>
  <c r="F57428" i="10"/>
  <c r="F57429" i="10"/>
  <c r="F57430" i="10"/>
  <c r="F57431" i="10"/>
  <c r="F57432" i="10"/>
  <c r="F57433" i="10"/>
  <c r="F57434" i="10"/>
  <c r="F57435" i="10"/>
  <c r="F57436" i="10"/>
  <c r="F57437" i="10"/>
  <c r="F57438" i="10"/>
  <c r="F57439" i="10"/>
  <c r="F57440" i="10"/>
  <c r="F57441" i="10"/>
  <c r="F57442" i="10"/>
  <c r="F57443" i="10"/>
  <c r="F57444" i="10"/>
  <c r="F57445" i="10"/>
  <c r="F57446" i="10"/>
  <c r="F57447" i="10"/>
  <c r="F57448" i="10"/>
  <c r="F57449" i="10"/>
  <c r="F57450" i="10"/>
  <c r="F57451" i="10"/>
  <c r="F57452" i="10"/>
  <c r="F57453" i="10"/>
  <c r="F57454" i="10"/>
  <c r="F57455" i="10"/>
  <c r="F57456" i="10"/>
  <c r="F57457" i="10"/>
  <c r="F57458" i="10"/>
  <c r="F57459" i="10"/>
  <c r="F57460" i="10"/>
  <c r="F57461" i="10"/>
  <c r="F57462" i="10"/>
  <c r="F57463" i="10"/>
  <c r="F57464" i="10"/>
  <c r="F57465" i="10"/>
  <c r="F57466" i="10"/>
  <c r="F57467" i="10"/>
  <c r="F57468" i="10"/>
  <c r="F57469" i="10"/>
  <c r="F57470" i="10"/>
  <c r="F57471" i="10"/>
  <c r="F57472" i="10"/>
  <c r="F57473" i="10"/>
  <c r="F57474" i="10"/>
  <c r="F57475" i="10"/>
  <c r="F57476" i="10"/>
  <c r="F57477" i="10"/>
  <c r="F57478" i="10"/>
  <c r="F57479" i="10"/>
  <c r="F57480" i="10"/>
  <c r="F57481" i="10"/>
  <c r="F57482" i="10"/>
  <c r="F57483" i="10"/>
  <c r="F57484" i="10"/>
  <c r="F57485" i="10"/>
  <c r="F57486" i="10"/>
  <c r="F57487" i="10"/>
  <c r="F57488" i="10"/>
  <c r="F57489" i="10"/>
  <c r="F57490" i="10"/>
  <c r="F57491" i="10"/>
  <c r="F57492" i="10"/>
  <c r="F57493" i="10"/>
  <c r="F57494" i="10"/>
  <c r="F57495" i="10"/>
  <c r="F57496" i="10"/>
  <c r="F57497" i="10"/>
  <c r="F57498" i="10"/>
  <c r="F57499" i="10"/>
  <c r="F57500" i="10"/>
  <c r="F57501" i="10"/>
  <c r="F57502" i="10"/>
  <c r="F57503" i="10"/>
  <c r="F57504" i="10"/>
  <c r="F57505" i="10"/>
  <c r="F57506" i="10"/>
  <c r="F57507" i="10"/>
  <c r="F57508" i="10"/>
  <c r="F57509" i="10"/>
  <c r="F57510" i="10"/>
  <c r="F57511" i="10"/>
  <c r="F57512" i="10"/>
  <c r="F57513" i="10"/>
  <c r="F57514" i="10"/>
  <c r="F57515" i="10"/>
  <c r="F57516" i="10"/>
  <c r="F57517" i="10"/>
  <c r="F57518" i="10"/>
  <c r="F57519" i="10"/>
  <c r="F57520" i="10"/>
  <c r="F57521" i="10"/>
  <c r="F57522" i="10"/>
  <c r="F57523" i="10"/>
  <c r="F57524" i="10"/>
  <c r="F57525" i="10"/>
  <c r="F57526" i="10"/>
  <c r="F57527" i="10"/>
  <c r="F57528" i="10"/>
  <c r="F57529" i="10"/>
  <c r="F57530" i="10"/>
  <c r="F57531" i="10"/>
  <c r="F57532" i="10"/>
  <c r="F57533" i="10"/>
  <c r="F57534" i="10"/>
  <c r="F57535" i="10"/>
  <c r="F57536" i="10"/>
  <c r="F57537" i="10"/>
  <c r="F57538" i="10"/>
  <c r="F57539" i="10"/>
  <c r="F57540" i="10"/>
  <c r="F57541" i="10"/>
  <c r="F57542" i="10"/>
  <c r="F57543" i="10"/>
  <c r="F57544" i="10"/>
  <c r="F57545" i="10"/>
  <c r="F57546" i="10"/>
  <c r="F57547" i="10"/>
  <c r="F57548" i="10"/>
  <c r="F57549" i="10"/>
  <c r="F57550" i="10"/>
  <c r="F57551" i="10"/>
  <c r="F57552" i="10"/>
  <c r="F57553" i="10"/>
  <c r="F57554" i="10"/>
  <c r="F57555" i="10"/>
  <c r="F57556" i="10"/>
  <c r="F57557" i="10"/>
  <c r="F57558" i="10"/>
  <c r="F57559" i="10"/>
  <c r="F57560" i="10"/>
  <c r="F57561" i="10"/>
  <c r="F57562" i="10"/>
  <c r="F57563" i="10"/>
  <c r="F57564" i="10"/>
  <c r="F57565" i="10"/>
  <c r="F57566" i="10"/>
  <c r="F57567" i="10"/>
  <c r="F57568" i="10"/>
  <c r="F57569" i="10"/>
  <c r="F57570" i="10"/>
  <c r="F57571" i="10"/>
  <c r="F57572" i="10"/>
  <c r="F57573" i="10"/>
  <c r="F57574" i="10"/>
  <c r="F57575" i="10"/>
  <c r="F57576" i="10"/>
  <c r="F57577" i="10"/>
  <c r="F57578" i="10"/>
  <c r="F57579" i="10"/>
  <c r="F57580" i="10"/>
  <c r="F57581" i="10"/>
  <c r="F57582" i="10"/>
  <c r="F57583" i="10"/>
  <c r="F57584" i="10"/>
  <c r="F57585" i="10"/>
  <c r="F57586" i="10"/>
  <c r="F57587" i="10"/>
  <c r="F57588" i="10"/>
  <c r="F57589" i="10"/>
  <c r="F57590" i="10"/>
  <c r="F57591" i="10"/>
  <c r="F57592" i="10"/>
  <c r="F57593" i="10"/>
  <c r="F57594" i="10"/>
  <c r="F57595" i="10"/>
  <c r="F57596" i="10"/>
  <c r="F57597" i="10"/>
  <c r="F57598" i="10"/>
  <c r="F57599" i="10"/>
  <c r="F57600" i="10"/>
  <c r="F57601" i="10"/>
  <c r="F57602" i="10"/>
  <c r="F57603" i="10"/>
  <c r="F57604" i="10"/>
  <c r="F57605" i="10"/>
  <c r="F57606" i="10"/>
  <c r="F57607" i="10"/>
  <c r="F57608" i="10"/>
  <c r="F57609" i="10"/>
  <c r="F57610" i="10"/>
  <c r="F57611" i="10"/>
  <c r="F57612" i="10"/>
  <c r="F57613" i="10"/>
  <c r="F57614" i="10"/>
  <c r="F57615" i="10"/>
  <c r="F57616" i="10"/>
  <c r="F57617" i="10"/>
  <c r="F57618" i="10"/>
  <c r="F57619" i="10"/>
  <c r="F57620" i="10"/>
  <c r="F57621" i="10"/>
  <c r="F57622" i="10"/>
  <c r="F57623" i="10"/>
  <c r="F57624" i="10"/>
  <c r="F57625" i="10"/>
  <c r="F57626" i="10"/>
  <c r="F57627" i="10"/>
  <c r="F57628" i="10"/>
  <c r="F57629" i="10"/>
  <c r="F57630" i="10"/>
  <c r="F57631" i="10"/>
  <c r="F57632" i="10"/>
  <c r="F57633" i="10"/>
  <c r="F57634" i="10"/>
  <c r="F57635" i="10"/>
  <c r="F57636" i="10"/>
  <c r="F57637" i="10"/>
  <c r="F57638" i="10"/>
  <c r="F57639" i="10"/>
  <c r="F57640" i="10"/>
  <c r="F57641" i="10"/>
  <c r="F57642" i="10"/>
  <c r="F57643" i="10"/>
  <c r="F57644" i="10"/>
  <c r="F57645" i="10"/>
  <c r="F57646" i="10"/>
  <c r="F57647" i="10"/>
  <c r="F57648" i="10"/>
  <c r="F57649" i="10"/>
  <c r="F57650" i="10"/>
  <c r="F57651" i="10"/>
  <c r="F57652" i="10"/>
  <c r="F57653" i="10"/>
  <c r="F57654" i="10"/>
  <c r="F57655" i="10"/>
  <c r="F57656" i="10"/>
  <c r="F57657" i="10"/>
  <c r="F57658" i="10"/>
  <c r="F57659" i="10"/>
  <c r="F57660" i="10"/>
  <c r="F57661" i="10"/>
  <c r="F57662" i="10"/>
  <c r="F57663" i="10"/>
  <c r="F57664" i="10"/>
  <c r="F57665" i="10"/>
  <c r="F57666" i="10"/>
  <c r="F57667" i="10"/>
  <c r="F57668" i="10"/>
  <c r="F57669" i="10"/>
  <c r="F57670" i="10"/>
  <c r="F57671" i="10"/>
  <c r="F57672" i="10"/>
  <c r="F57673" i="10"/>
  <c r="F57674" i="10"/>
  <c r="F57675" i="10"/>
  <c r="F57676" i="10"/>
  <c r="F57677" i="10"/>
  <c r="F57678" i="10"/>
  <c r="F57679" i="10"/>
  <c r="F57680" i="10"/>
  <c r="F57681" i="10"/>
  <c r="F57682" i="10"/>
  <c r="F57683" i="10"/>
  <c r="F57684" i="10"/>
  <c r="F57685" i="10"/>
  <c r="F57686" i="10"/>
  <c r="F57687" i="10"/>
  <c r="F57688" i="10"/>
  <c r="F57689" i="10"/>
  <c r="F57690" i="10"/>
  <c r="F57691" i="10"/>
  <c r="F57692" i="10"/>
  <c r="F57693" i="10"/>
  <c r="F57694" i="10"/>
  <c r="F57695" i="10"/>
  <c r="F57696" i="10"/>
  <c r="F57697" i="10"/>
  <c r="F57698" i="10"/>
  <c r="F57699" i="10"/>
  <c r="F57700" i="10"/>
  <c r="F57701" i="10"/>
  <c r="F57702" i="10"/>
  <c r="F57703" i="10"/>
  <c r="F57704" i="10"/>
  <c r="F57705" i="10"/>
  <c r="F57706" i="10"/>
  <c r="F57707" i="10"/>
  <c r="F57708" i="10"/>
  <c r="F57709" i="10"/>
  <c r="F57710" i="10"/>
  <c r="F57711" i="10"/>
  <c r="F57712" i="10"/>
  <c r="F57713" i="10"/>
  <c r="F57714" i="10"/>
  <c r="F57715" i="10"/>
  <c r="F57716" i="10"/>
  <c r="F57717" i="10"/>
  <c r="F57718" i="10"/>
  <c r="F57719" i="10"/>
  <c r="F57720" i="10"/>
  <c r="F57721" i="10"/>
  <c r="F57722" i="10"/>
  <c r="F57723" i="10"/>
  <c r="F57724" i="10"/>
  <c r="F57725" i="10"/>
  <c r="F57726" i="10"/>
  <c r="F57727" i="10"/>
  <c r="F57728" i="10"/>
  <c r="F57729" i="10"/>
  <c r="F57730" i="10"/>
  <c r="F57731" i="10"/>
  <c r="F57732" i="10"/>
  <c r="F57733" i="10"/>
  <c r="F57734" i="10"/>
  <c r="F57735" i="10"/>
  <c r="F57736" i="10"/>
  <c r="F57737" i="10"/>
  <c r="F57738" i="10"/>
  <c r="F57739" i="10"/>
  <c r="F57740" i="10"/>
  <c r="F57741" i="10"/>
  <c r="F57742" i="10"/>
  <c r="F57743" i="10"/>
  <c r="F57744" i="10"/>
  <c r="F57745" i="10"/>
  <c r="F57746" i="10"/>
  <c r="F57747" i="10"/>
  <c r="F57748" i="10"/>
  <c r="F57749" i="10"/>
  <c r="F57750" i="10"/>
  <c r="F57751" i="10"/>
  <c r="F57752" i="10"/>
  <c r="F57753" i="10"/>
  <c r="F57754" i="10"/>
  <c r="F57755" i="10"/>
  <c r="F57756" i="10"/>
  <c r="F57757" i="10"/>
  <c r="F57758" i="10"/>
  <c r="F57759" i="10"/>
  <c r="F57760" i="10"/>
  <c r="F57761" i="10"/>
  <c r="F57762" i="10"/>
  <c r="F57763" i="10"/>
  <c r="F57764" i="10"/>
  <c r="F57765" i="10"/>
  <c r="F57766" i="10"/>
  <c r="F57767" i="10"/>
  <c r="F57768" i="10"/>
  <c r="F57769" i="10"/>
  <c r="F57770" i="10"/>
  <c r="F57771" i="10"/>
  <c r="F57772" i="10"/>
  <c r="F57773" i="10"/>
  <c r="F57774" i="10"/>
  <c r="F57775" i="10"/>
  <c r="F57776" i="10"/>
  <c r="F57777" i="10"/>
  <c r="F57778" i="10"/>
  <c r="F57779" i="10"/>
  <c r="F57780" i="10"/>
  <c r="F57781" i="10"/>
  <c r="F57782" i="10"/>
  <c r="F57783" i="10"/>
  <c r="F57784" i="10"/>
  <c r="F57785" i="10"/>
  <c r="F57786" i="10"/>
  <c r="F57787" i="10"/>
  <c r="F57788" i="10"/>
  <c r="F57789" i="10"/>
  <c r="F57790" i="10"/>
  <c r="F57791" i="10"/>
  <c r="F57792" i="10"/>
  <c r="F57793" i="10"/>
  <c r="F57794" i="10"/>
  <c r="F57795" i="10"/>
  <c r="F57796" i="10"/>
  <c r="F57797" i="10"/>
  <c r="F57798" i="10"/>
  <c r="F57799" i="10"/>
  <c r="F57800" i="10"/>
  <c r="F57801" i="10"/>
  <c r="F57802" i="10"/>
  <c r="F57803" i="10"/>
  <c r="F57804" i="10"/>
  <c r="F57805" i="10"/>
  <c r="F57806" i="10"/>
  <c r="F57807" i="10"/>
  <c r="F57808" i="10"/>
  <c r="F57809" i="10"/>
  <c r="F57810" i="10"/>
  <c r="F57811" i="10"/>
  <c r="F57812" i="10"/>
  <c r="F57813" i="10"/>
  <c r="F57814" i="10"/>
  <c r="F57815" i="10"/>
  <c r="F57816" i="10"/>
  <c r="F57817" i="10"/>
  <c r="F57818" i="10"/>
  <c r="F57819" i="10"/>
  <c r="F57820" i="10"/>
  <c r="F57821" i="10"/>
  <c r="F57822" i="10"/>
  <c r="F57823" i="10"/>
  <c r="F57824" i="10"/>
  <c r="F57825" i="10"/>
  <c r="F57826" i="10"/>
  <c r="F57827" i="10"/>
  <c r="F57828" i="10"/>
  <c r="F57829" i="10"/>
  <c r="F57830" i="10"/>
  <c r="F57831" i="10"/>
  <c r="F57832" i="10"/>
  <c r="F57833" i="10"/>
  <c r="F57834" i="10"/>
  <c r="F57835" i="10"/>
  <c r="F57836" i="10"/>
  <c r="F57837" i="10"/>
  <c r="F57838" i="10"/>
  <c r="F57839" i="10"/>
  <c r="F57840" i="10"/>
  <c r="F57841" i="10"/>
  <c r="F57842" i="10"/>
  <c r="F57843" i="10"/>
  <c r="F57844" i="10"/>
  <c r="F57845" i="10"/>
  <c r="F57846" i="10"/>
  <c r="F57847" i="10"/>
  <c r="F57848" i="10"/>
  <c r="F57849" i="10"/>
  <c r="F57850" i="10"/>
  <c r="F57851" i="10"/>
  <c r="F57852" i="10"/>
  <c r="F57853" i="10"/>
  <c r="F57854" i="10"/>
  <c r="F57855" i="10"/>
  <c r="F57856" i="10"/>
  <c r="F57857" i="10"/>
  <c r="F57858" i="10"/>
  <c r="F57859" i="10"/>
  <c r="F57860" i="10"/>
  <c r="F57861" i="10"/>
  <c r="F57862" i="10"/>
  <c r="F57863" i="10"/>
  <c r="F57864" i="10"/>
  <c r="F57865" i="10"/>
  <c r="F57866" i="10"/>
  <c r="F57867" i="10"/>
  <c r="F57868" i="10"/>
  <c r="F57869" i="10"/>
  <c r="F57870" i="10"/>
  <c r="F57871" i="10"/>
  <c r="F57872" i="10"/>
  <c r="F57873" i="10"/>
  <c r="F57874" i="10"/>
  <c r="F57875" i="10"/>
  <c r="F57876" i="10"/>
  <c r="F57877" i="10"/>
  <c r="F57878" i="10"/>
  <c r="F57879" i="10"/>
  <c r="F57880" i="10"/>
  <c r="F57881" i="10"/>
  <c r="F57882" i="10"/>
  <c r="F57883" i="10"/>
  <c r="F57884" i="10"/>
  <c r="F57885" i="10"/>
  <c r="F57886" i="10"/>
  <c r="F57887" i="10"/>
  <c r="F57888" i="10"/>
  <c r="F57889" i="10"/>
  <c r="F57890" i="10"/>
  <c r="F57891" i="10"/>
  <c r="F57892" i="10"/>
  <c r="F57893" i="10"/>
  <c r="F57894" i="10"/>
  <c r="F57895" i="10"/>
  <c r="F57896" i="10"/>
  <c r="F57897" i="10"/>
  <c r="F57898" i="10"/>
  <c r="F57899" i="10"/>
  <c r="F57900" i="10"/>
  <c r="F57901" i="10"/>
  <c r="F57902" i="10"/>
  <c r="F57903" i="10"/>
  <c r="F57904" i="10"/>
  <c r="F57905" i="10"/>
  <c r="F57906" i="10"/>
  <c r="F57907" i="10"/>
  <c r="F57908" i="10"/>
  <c r="F57909" i="10"/>
  <c r="F57910" i="10"/>
  <c r="F57911" i="10"/>
  <c r="F57912" i="10"/>
  <c r="F57913" i="10"/>
  <c r="F57914" i="10"/>
  <c r="F57915" i="10"/>
  <c r="F57916" i="10"/>
  <c r="F57917" i="10"/>
  <c r="F57918" i="10"/>
  <c r="F57919" i="10"/>
  <c r="F57920" i="10"/>
  <c r="F57921" i="10"/>
  <c r="F57922" i="10"/>
  <c r="F57923" i="10"/>
  <c r="F57924" i="10"/>
  <c r="F57925" i="10"/>
  <c r="F57926" i="10"/>
  <c r="F57927" i="10"/>
  <c r="F57928" i="10"/>
  <c r="F57929" i="10"/>
  <c r="F57930" i="10"/>
  <c r="F57931" i="10"/>
  <c r="F57932" i="10"/>
  <c r="F57933" i="10"/>
  <c r="F57934" i="10"/>
  <c r="F57935" i="10"/>
  <c r="F57936" i="10"/>
  <c r="F57937" i="10"/>
  <c r="F57938" i="10"/>
  <c r="F57939" i="10"/>
  <c r="F57940" i="10"/>
  <c r="F57941" i="10"/>
  <c r="F57942" i="10"/>
  <c r="F57943" i="10"/>
  <c r="F57944" i="10"/>
  <c r="F57945" i="10"/>
  <c r="F57946" i="10"/>
  <c r="F57947" i="10"/>
  <c r="F57948" i="10"/>
  <c r="F57949" i="10"/>
  <c r="F57950" i="10"/>
  <c r="F57951" i="10"/>
  <c r="F57952" i="10"/>
  <c r="F57953" i="10"/>
  <c r="F57954" i="10"/>
  <c r="F57955" i="10"/>
  <c r="F57956" i="10"/>
  <c r="F57957" i="10"/>
  <c r="F57958" i="10"/>
  <c r="F57959" i="10"/>
  <c r="F57960" i="10"/>
  <c r="F57961" i="10"/>
  <c r="F57962" i="10"/>
  <c r="F57963" i="10"/>
  <c r="F57964" i="10"/>
  <c r="F57965" i="10"/>
  <c r="F57966" i="10"/>
  <c r="F57967" i="10"/>
  <c r="F57968" i="10"/>
  <c r="F57969" i="10"/>
  <c r="F57970" i="10"/>
  <c r="F57971" i="10"/>
  <c r="F57972" i="10"/>
  <c r="F57973" i="10"/>
  <c r="F57974" i="10"/>
  <c r="F57975" i="10"/>
  <c r="F57976" i="10"/>
  <c r="F57977" i="10"/>
  <c r="F57978" i="10"/>
  <c r="F57979" i="10"/>
  <c r="F57980" i="10"/>
  <c r="F57981" i="10"/>
  <c r="F57982" i="10"/>
  <c r="F57983" i="10"/>
  <c r="F57984" i="10"/>
  <c r="F57985" i="10"/>
  <c r="F57986" i="10"/>
  <c r="F57987" i="10"/>
  <c r="F57988" i="10"/>
  <c r="F57989" i="10"/>
  <c r="F57990" i="10"/>
  <c r="F57991" i="10"/>
  <c r="F57992" i="10"/>
  <c r="F57993" i="10"/>
  <c r="F57994" i="10"/>
  <c r="F57995" i="10"/>
  <c r="F57996" i="10"/>
  <c r="F57997" i="10"/>
  <c r="F57998" i="10"/>
  <c r="F57999" i="10"/>
  <c r="F58000" i="10"/>
  <c r="F58001" i="10"/>
  <c r="F58002" i="10"/>
  <c r="F58003" i="10"/>
  <c r="F58004" i="10"/>
  <c r="F58005" i="10"/>
  <c r="F58006" i="10"/>
  <c r="F58007" i="10"/>
  <c r="F58008" i="10"/>
  <c r="F58009" i="10"/>
  <c r="F58010" i="10"/>
  <c r="F58011" i="10"/>
  <c r="F58012" i="10"/>
  <c r="F58013" i="10"/>
  <c r="F58014" i="10"/>
  <c r="F58015" i="10"/>
  <c r="F58016" i="10"/>
  <c r="F58017" i="10"/>
  <c r="F58018" i="10"/>
  <c r="F58019" i="10"/>
  <c r="F58020" i="10"/>
  <c r="F58021" i="10"/>
  <c r="F58022" i="10"/>
  <c r="F58023" i="10"/>
  <c r="F58024" i="10"/>
  <c r="F58025" i="10"/>
  <c r="F58026" i="10"/>
  <c r="F58027" i="10"/>
  <c r="F58028" i="10"/>
  <c r="F58029" i="10"/>
  <c r="F58030" i="10"/>
  <c r="F58031" i="10"/>
  <c r="F58032" i="10"/>
  <c r="F58033" i="10"/>
  <c r="F58034" i="10"/>
  <c r="F58035" i="10"/>
  <c r="F58036" i="10"/>
  <c r="F58037" i="10"/>
  <c r="F58038" i="10"/>
  <c r="F58039" i="10"/>
  <c r="F58040" i="10"/>
  <c r="F58041" i="10"/>
  <c r="F58042" i="10"/>
  <c r="F58043" i="10"/>
  <c r="F58044" i="10"/>
  <c r="F58045" i="10"/>
  <c r="F58046" i="10"/>
  <c r="F58047" i="10"/>
  <c r="F58048" i="10"/>
  <c r="F58049" i="10"/>
  <c r="F58050" i="10"/>
  <c r="F58051" i="10"/>
  <c r="F58052" i="10"/>
  <c r="F58053" i="10"/>
  <c r="F58054" i="10"/>
  <c r="F58055" i="10"/>
  <c r="F58056" i="10"/>
  <c r="F58057" i="10"/>
  <c r="F58058" i="10"/>
  <c r="F58059" i="10"/>
  <c r="F58060" i="10"/>
  <c r="F58061" i="10"/>
  <c r="F58062" i="10"/>
  <c r="F58063" i="10"/>
  <c r="F58064" i="10"/>
  <c r="F58065" i="10"/>
  <c r="F58066" i="10"/>
  <c r="F58067" i="10"/>
  <c r="F58068" i="10"/>
  <c r="F58069" i="10"/>
  <c r="F58070" i="10"/>
  <c r="F58071" i="10"/>
  <c r="F58072" i="10"/>
  <c r="F58073" i="10"/>
  <c r="F58074" i="10"/>
  <c r="F58075" i="10"/>
  <c r="F58076" i="10"/>
  <c r="F58077" i="10"/>
  <c r="F58078" i="10"/>
  <c r="F58079" i="10"/>
  <c r="F58080" i="10"/>
  <c r="F58081" i="10"/>
  <c r="F58082" i="10"/>
  <c r="F58083" i="10"/>
  <c r="F58084" i="10"/>
  <c r="F58085" i="10"/>
  <c r="F58086" i="10"/>
  <c r="F58087" i="10"/>
  <c r="F58088" i="10"/>
  <c r="F58089" i="10"/>
  <c r="F58090" i="10"/>
  <c r="F58091" i="10"/>
  <c r="F58092" i="10"/>
  <c r="F58093" i="10"/>
  <c r="F58094" i="10"/>
  <c r="F58095" i="10"/>
  <c r="F58096" i="10"/>
  <c r="F58097" i="10"/>
  <c r="F58098" i="10"/>
  <c r="F58099" i="10"/>
  <c r="F58100" i="10"/>
  <c r="F58101" i="10"/>
  <c r="F58102" i="10"/>
  <c r="F58103" i="10"/>
  <c r="F58104" i="10"/>
  <c r="F58105" i="10"/>
  <c r="F58106" i="10"/>
  <c r="F58107" i="10"/>
  <c r="F58108" i="10"/>
  <c r="F58109" i="10"/>
  <c r="F58110" i="10"/>
  <c r="F58111" i="10"/>
  <c r="F58112" i="10"/>
  <c r="F58113" i="10"/>
  <c r="F58114" i="10"/>
  <c r="F58115" i="10"/>
  <c r="F58116" i="10"/>
  <c r="F58117" i="10"/>
  <c r="F58118" i="10"/>
  <c r="F58119" i="10"/>
  <c r="F58120" i="10"/>
  <c r="F58121" i="10"/>
  <c r="F58122" i="10"/>
  <c r="F58123" i="10"/>
  <c r="F58124" i="10"/>
  <c r="F58125" i="10"/>
  <c r="F58126" i="10"/>
  <c r="F58127" i="10"/>
  <c r="F58128" i="10"/>
  <c r="F58129" i="10"/>
  <c r="F58130" i="10"/>
  <c r="F58131" i="10"/>
  <c r="F58132" i="10"/>
  <c r="F58133" i="10"/>
  <c r="F58134" i="10"/>
  <c r="F58135" i="10"/>
  <c r="F58136" i="10"/>
  <c r="F58137" i="10"/>
  <c r="F58138" i="10"/>
  <c r="F58139" i="10"/>
  <c r="F58140" i="10"/>
  <c r="F58141" i="10"/>
  <c r="F58142" i="10"/>
  <c r="F58143" i="10"/>
  <c r="F58144" i="10"/>
  <c r="F58145" i="10"/>
  <c r="F58146" i="10"/>
  <c r="F58147" i="10"/>
  <c r="F58148" i="10"/>
  <c r="F58149" i="10"/>
  <c r="F58150" i="10"/>
  <c r="F58151" i="10"/>
  <c r="F58152" i="10"/>
  <c r="F58153" i="10"/>
  <c r="F58154" i="10"/>
  <c r="F58155" i="10"/>
  <c r="F58156" i="10"/>
  <c r="F58157" i="10"/>
  <c r="F58158" i="10"/>
  <c r="F58159" i="10"/>
  <c r="F58160" i="10"/>
  <c r="F58161" i="10"/>
  <c r="F58162" i="10"/>
  <c r="F58163" i="10"/>
  <c r="F58164" i="10"/>
  <c r="F58165" i="10"/>
  <c r="F58166" i="10"/>
  <c r="F58167" i="10"/>
  <c r="F58168" i="10"/>
  <c r="F58169" i="10"/>
  <c r="F58170" i="10"/>
  <c r="F58171" i="10"/>
  <c r="F58172" i="10"/>
  <c r="F58173" i="10"/>
  <c r="F58174" i="10"/>
  <c r="F58175" i="10"/>
  <c r="F58176" i="10"/>
  <c r="F58177" i="10"/>
  <c r="F58178" i="10"/>
  <c r="F58179" i="10"/>
  <c r="F58180" i="10"/>
  <c r="F58181" i="10"/>
  <c r="F58182" i="10"/>
  <c r="F58183" i="10"/>
  <c r="F58184" i="10"/>
  <c r="F58185" i="10"/>
  <c r="F58186" i="10"/>
  <c r="F58187" i="10"/>
  <c r="F58188" i="10"/>
  <c r="F58189" i="10"/>
  <c r="F58190" i="10"/>
  <c r="F58191" i="10"/>
  <c r="F58192" i="10"/>
  <c r="F58193" i="10"/>
  <c r="F58194" i="10"/>
  <c r="F58195" i="10"/>
  <c r="F58196" i="10"/>
  <c r="F58197" i="10"/>
  <c r="F58198" i="10"/>
  <c r="F58199" i="10"/>
  <c r="F58200" i="10"/>
  <c r="F58201" i="10"/>
  <c r="F58202" i="10"/>
  <c r="F58203" i="10"/>
  <c r="F58204" i="10"/>
  <c r="F58205" i="10"/>
  <c r="F58206" i="10"/>
  <c r="F58207" i="10"/>
  <c r="F58208" i="10"/>
  <c r="F58209" i="10"/>
  <c r="F58210" i="10"/>
  <c r="F58211" i="10"/>
  <c r="F58212" i="10"/>
  <c r="F58213" i="10"/>
  <c r="F58214" i="10"/>
  <c r="F58215" i="10"/>
  <c r="F58216" i="10"/>
  <c r="F58217" i="10"/>
  <c r="F58218" i="10"/>
  <c r="F58219" i="10"/>
  <c r="F58220" i="10"/>
  <c r="F58221" i="10"/>
  <c r="F58222" i="10"/>
  <c r="F58223" i="10"/>
  <c r="F58224" i="10"/>
  <c r="F58225" i="10"/>
  <c r="F58226" i="10"/>
  <c r="F58227" i="10"/>
  <c r="F58228" i="10"/>
  <c r="F58229" i="10"/>
  <c r="F58230" i="10"/>
  <c r="F58231" i="10"/>
  <c r="F58232" i="10"/>
  <c r="F58233" i="10"/>
  <c r="F58234" i="10"/>
  <c r="F58235" i="10"/>
  <c r="F58236" i="10"/>
  <c r="F58237" i="10"/>
  <c r="F58238" i="10"/>
  <c r="F58239" i="10"/>
  <c r="F58240" i="10"/>
  <c r="F58241" i="10"/>
  <c r="F58242" i="10"/>
  <c r="F58243" i="10"/>
  <c r="F58244" i="10"/>
  <c r="F58245" i="10"/>
  <c r="F58246" i="10"/>
  <c r="F58247" i="10"/>
  <c r="F58248" i="10"/>
  <c r="F58249" i="10"/>
  <c r="F58250" i="10"/>
  <c r="F58251" i="10"/>
  <c r="F58252" i="10"/>
  <c r="F58253" i="10"/>
  <c r="F58254" i="10"/>
  <c r="F58255" i="10"/>
  <c r="F58256" i="10"/>
  <c r="F58257" i="10"/>
  <c r="F58258" i="10"/>
  <c r="F58259" i="10"/>
  <c r="F58260" i="10"/>
  <c r="F58261" i="10"/>
  <c r="F58262" i="10"/>
  <c r="F58263" i="10"/>
  <c r="F58264" i="10"/>
  <c r="F58265" i="10"/>
  <c r="F58266" i="10"/>
  <c r="F58267" i="10"/>
  <c r="F58268" i="10"/>
  <c r="F58269" i="10"/>
  <c r="F58270" i="10"/>
  <c r="F58271" i="10"/>
  <c r="F58272" i="10"/>
  <c r="F58273" i="10"/>
  <c r="F58274" i="10"/>
  <c r="F58275" i="10"/>
  <c r="F58276" i="10"/>
  <c r="F58277" i="10"/>
  <c r="F58278" i="10"/>
  <c r="F58279" i="10"/>
  <c r="F58280" i="10"/>
  <c r="F58281" i="10"/>
  <c r="F58282" i="10"/>
  <c r="F58283" i="10"/>
  <c r="F58284" i="10"/>
  <c r="F58285" i="10"/>
  <c r="F58286" i="10"/>
  <c r="F58287" i="10"/>
  <c r="F58288" i="10"/>
  <c r="F58289" i="10"/>
  <c r="F58290" i="10"/>
  <c r="F58291" i="10"/>
  <c r="F58292" i="10"/>
  <c r="F58293" i="10"/>
  <c r="F58294" i="10"/>
  <c r="F58295" i="10"/>
  <c r="F58296" i="10"/>
  <c r="F58297" i="10"/>
  <c r="F58298" i="10"/>
  <c r="F58299" i="10"/>
  <c r="F58300" i="10"/>
  <c r="F58301" i="10"/>
  <c r="F58302" i="10"/>
  <c r="F58303" i="10"/>
  <c r="F58304" i="10"/>
  <c r="F58305" i="10"/>
  <c r="F58306" i="10"/>
  <c r="F58307" i="10"/>
  <c r="F58308" i="10"/>
  <c r="F58309" i="10"/>
  <c r="F58310" i="10"/>
  <c r="F58311" i="10"/>
  <c r="F58312" i="10"/>
  <c r="F58313" i="10"/>
  <c r="F58314" i="10"/>
  <c r="F58315" i="10"/>
  <c r="F58316" i="10"/>
  <c r="F58317" i="10"/>
  <c r="F58318" i="10"/>
  <c r="F58319" i="10"/>
  <c r="F58320" i="10"/>
  <c r="F58321" i="10"/>
  <c r="F58322" i="10"/>
  <c r="F58323" i="10"/>
  <c r="F58324" i="10"/>
  <c r="F58325" i="10"/>
  <c r="F58326" i="10"/>
  <c r="F58327" i="10"/>
  <c r="F58328" i="10"/>
  <c r="F58329" i="10"/>
  <c r="F58330" i="10"/>
  <c r="F58331" i="10"/>
  <c r="F58332" i="10"/>
  <c r="F58333" i="10"/>
  <c r="F58334" i="10"/>
  <c r="F58335" i="10"/>
  <c r="F58336" i="10"/>
  <c r="F58337" i="10"/>
  <c r="F58338" i="10"/>
  <c r="F58339" i="10"/>
  <c r="F58340" i="10"/>
  <c r="F58341" i="10"/>
  <c r="F58342" i="10"/>
  <c r="F58343" i="10"/>
  <c r="F58344" i="10"/>
  <c r="F58345" i="10"/>
  <c r="F58346" i="10"/>
  <c r="F58347" i="10"/>
  <c r="F58348" i="10"/>
  <c r="F58349" i="10"/>
  <c r="F58350" i="10"/>
  <c r="F58351" i="10"/>
  <c r="F58352" i="10"/>
  <c r="F58353" i="10"/>
  <c r="F58354" i="10"/>
  <c r="F58355" i="10"/>
  <c r="F58356" i="10"/>
  <c r="F58357" i="10"/>
  <c r="F58358" i="10"/>
  <c r="F58359" i="10"/>
  <c r="F58360" i="10"/>
  <c r="F58361" i="10"/>
  <c r="F58362" i="10"/>
  <c r="F58363" i="10"/>
  <c r="F58364" i="10"/>
  <c r="F58365" i="10"/>
  <c r="F58366" i="10"/>
  <c r="F58367" i="10"/>
  <c r="F58368" i="10"/>
  <c r="F58369" i="10"/>
  <c r="F58370" i="10"/>
  <c r="F58371" i="10"/>
  <c r="F58372" i="10"/>
  <c r="F58373" i="10"/>
  <c r="F58374" i="10"/>
  <c r="F58375" i="10"/>
  <c r="F58376" i="10"/>
  <c r="F58377" i="10"/>
  <c r="F58378" i="10"/>
  <c r="F58379" i="10"/>
  <c r="F58380" i="10"/>
  <c r="F58381" i="10"/>
  <c r="F58382" i="10"/>
  <c r="F58383" i="10"/>
  <c r="F58384" i="10"/>
  <c r="F58385" i="10"/>
  <c r="F58386" i="10"/>
  <c r="F58387" i="10"/>
  <c r="F58388" i="10"/>
  <c r="F58389" i="10"/>
  <c r="F58390" i="10"/>
  <c r="F58391" i="10"/>
  <c r="F58392" i="10"/>
  <c r="F58393" i="10"/>
  <c r="F58394" i="10"/>
  <c r="F58395" i="10"/>
  <c r="F58396" i="10"/>
  <c r="F58397" i="10"/>
  <c r="F58398" i="10"/>
  <c r="F58399" i="10"/>
  <c r="F58400" i="10"/>
  <c r="F58401" i="10"/>
  <c r="F58402" i="10"/>
  <c r="F58403" i="10"/>
  <c r="F58404" i="10"/>
  <c r="F58405" i="10"/>
  <c r="F58406" i="10"/>
  <c r="F58407" i="10"/>
  <c r="F58408" i="10"/>
  <c r="F58409" i="10"/>
  <c r="F58410" i="10"/>
  <c r="F58411" i="10"/>
  <c r="F58412" i="10"/>
  <c r="F58413" i="10"/>
  <c r="F58414" i="10"/>
  <c r="F58415" i="10"/>
  <c r="F58416" i="10"/>
  <c r="F58417" i="10"/>
  <c r="F58418" i="10"/>
  <c r="F58419" i="10"/>
  <c r="F58420" i="10"/>
  <c r="F58421" i="10"/>
  <c r="F58422" i="10"/>
  <c r="F58423" i="10"/>
  <c r="F58424" i="10"/>
  <c r="F58425" i="10"/>
  <c r="F58426" i="10"/>
  <c r="F58427" i="10"/>
  <c r="F58428" i="10"/>
  <c r="F58429" i="10"/>
  <c r="F58430" i="10"/>
  <c r="F58431" i="10"/>
  <c r="F58432" i="10"/>
  <c r="F58433" i="10"/>
  <c r="F58434" i="10"/>
  <c r="F58435" i="10"/>
  <c r="F58436" i="10"/>
  <c r="F58437" i="10"/>
  <c r="F58438" i="10"/>
  <c r="F58439" i="10"/>
  <c r="F58440" i="10"/>
  <c r="F58441" i="10"/>
  <c r="F58442" i="10"/>
  <c r="F58443" i="10"/>
  <c r="F58444" i="10"/>
  <c r="F58445" i="10"/>
  <c r="F58446" i="10"/>
  <c r="F58447" i="10"/>
  <c r="F58448" i="10"/>
  <c r="F58449" i="10"/>
  <c r="F58450" i="10"/>
  <c r="F58451" i="10"/>
  <c r="F58452" i="10"/>
  <c r="F58453" i="10"/>
  <c r="F58454" i="10"/>
  <c r="F58455" i="10"/>
  <c r="F58456" i="10"/>
  <c r="F58457" i="10"/>
  <c r="F58458" i="10"/>
  <c r="F58459" i="10"/>
  <c r="F58460" i="10"/>
  <c r="F58461" i="10"/>
  <c r="F58462" i="10"/>
  <c r="F58463" i="10"/>
  <c r="F58464" i="10"/>
  <c r="F58465" i="10"/>
  <c r="F58466" i="10"/>
  <c r="F58467" i="10"/>
  <c r="F58468" i="10"/>
  <c r="F58469" i="10"/>
  <c r="F58470" i="10"/>
  <c r="F58471" i="10"/>
  <c r="F58472" i="10"/>
  <c r="F58473" i="10"/>
  <c r="F58474" i="10"/>
  <c r="F58475" i="10"/>
  <c r="F58476" i="10"/>
  <c r="F58477" i="10"/>
  <c r="F58478" i="10"/>
  <c r="F58479" i="10"/>
  <c r="F58480" i="10"/>
  <c r="F58481" i="10"/>
  <c r="F58482" i="10"/>
  <c r="F58483" i="10"/>
  <c r="F58484" i="10"/>
  <c r="F58485" i="10"/>
  <c r="F58486" i="10"/>
  <c r="F58487" i="10"/>
  <c r="F58488" i="10"/>
  <c r="F58489" i="10"/>
  <c r="F58490" i="10"/>
  <c r="F58491" i="10"/>
  <c r="F58492" i="10"/>
  <c r="F58493" i="10"/>
  <c r="F58494" i="10"/>
  <c r="F58495" i="10"/>
  <c r="F58496" i="10"/>
  <c r="F58497" i="10"/>
  <c r="F58498" i="10"/>
  <c r="F58499" i="10"/>
  <c r="F58500" i="10"/>
  <c r="F58501" i="10"/>
  <c r="F58502" i="10"/>
  <c r="F58503" i="10"/>
  <c r="F58504" i="10"/>
  <c r="F58505" i="10"/>
  <c r="F58506" i="10"/>
  <c r="F58507" i="10"/>
  <c r="F58508" i="10"/>
  <c r="F58509" i="10"/>
  <c r="F58510" i="10"/>
  <c r="F58511" i="10"/>
  <c r="F58512" i="10"/>
  <c r="F58513" i="10"/>
  <c r="F58514" i="10"/>
  <c r="F58515" i="10"/>
  <c r="F58516" i="10"/>
  <c r="F58517" i="10"/>
  <c r="F58518" i="10"/>
  <c r="F58519" i="10"/>
  <c r="F58520" i="10"/>
  <c r="F58521" i="10"/>
  <c r="F58522" i="10"/>
  <c r="F58523" i="10"/>
  <c r="F58524" i="10"/>
  <c r="F58525" i="10"/>
  <c r="F58526" i="10"/>
  <c r="F58527" i="10"/>
  <c r="F58528" i="10"/>
  <c r="F58529" i="10"/>
  <c r="F58530" i="10"/>
  <c r="F58531" i="10"/>
  <c r="F58532" i="10"/>
  <c r="F58533" i="10"/>
  <c r="F58534" i="10"/>
  <c r="F58535" i="10"/>
  <c r="F58536" i="10"/>
  <c r="F58537" i="10"/>
  <c r="F58538" i="10"/>
  <c r="F58539" i="10"/>
  <c r="F58540" i="10"/>
  <c r="F58541" i="10"/>
  <c r="F58542" i="10"/>
  <c r="F58543" i="10"/>
  <c r="F58544" i="10"/>
  <c r="F58545" i="10"/>
  <c r="F58546" i="10"/>
  <c r="F58547" i="10"/>
  <c r="F58548" i="10"/>
  <c r="F58549" i="10"/>
  <c r="F58550" i="10"/>
  <c r="F58551" i="10"/>
  <c r="F58552" i="10"/>
  <c r="F58553" i="10"/>
  <c r="F58554" i="10"/>
  <c r="F58555" i="10"/>
  <c r="F58556" i="10"/>
  <c r="F58557" i="10"/>
  <c r="F58558" i="10"/>
  <c r="F58559" i="10"/>
  <c r="F58560" i="10"/>
  <c r="F58561" i="10"/>
  <c r="F58562" i="10"/>
  <c r="F58563" i="10"/>
  <c r="F58564" i="10"/>
  <c r="F58565" i="10"/>
  <c r="F58566" i="10"/>
  <c r="F58567" i="10"/>
  <c r="F58568" i="10"/>
  <c r="F58569" i="10"/>
  <c r="F58570" i="10"/>
  <c r="F58571" i="10"/>
  <c r="F58572" i="10"/>
  <c r="F58573" i="10"/>
  <c r="F58574" i="10"/>
  <c r="F58575" i="10"/>
  <c r="F58576" i="10"/>
  <c r="F58577" i="10"/>
  <c r="F58578" i="10"/>
  <c r="F58579" i="10"/>
  <c r="F58580" i="10"/>
  <c r="F58581" i="10"/>
  <c r="F58582" i="10"/>
  <c r="F58583" i="10"/>
  <c r="F58584" i="10"/>
  <c r="F58585" i="10"/>
  <c r="F58586" i="10"/>
  <c r="F58587" i="10"/>
  <c r="F58588" i="10"/>
  <c r="F58589" i="10"/>
  <c r="F58590" i="10"/>
  <c r="F58591" i="10"/>
  <c r="F58592" i="10"/>
  <c r="F58593" i="10"/>
  <c r="F58594" i="10"/>
  <c r="F58595" i="10"/>
  <c r="F58596" i="10"/>
  <c r="F58597" i="10"/>
  <c r="F58598" i="10"/>
  <c r="F58599" i="10"/>
  <c r="F58600" i="10"/>
  <c r="F58601" i="10"/>
  <c r="F58602" i="10"/>
  <c r="F58603" i="10"/>
  <c r="F58604" i="10"/>
  <c r="F58605" i="10"/>
  <c r="F58606" i="10"/>
  <c r="F58607" i="10"/>
  <c r="F58608" i="10"/>
  <c r="F58609" i="10"/>
  <c r="F58610" i="10"/>
  <c r="F58611" i="10"/>
  <c r="F58612" i="10"/>
  <c r="F58613" i="10"/>
  <c r="F58614" i="10"/>
  <c r="F58615" i="10"/>
  <c r="F58616" i="10"/>
  <c r="F58617" i="10"/>
  <c r="F58618" i="10"/>
  <c r="F58619" i="10"/>
  <c r="F58620" i="10"/>
  <c r="F58621" i="10"/>
  <c r="F58622" i="10"/>
  <c r="F58623" i="10"/>
  <c r="F58624" i="10"/>
  <c r="F58625" i="10"/>
  <c r="F58626" i="10"/>
  <c r="F58627" i="10"/>
  <c r="F58628" i="10"/>
  <c r="F58629" i="10"/>
  <c r="F58630" i="10"/>
  <c r="F58631" i="10"/>
  <c r="F58632" i="10"/>
  <c r="F58633" i="10"/>
  <c r="F58634" i="10"/>
  <c r="F58635" i="10"/>
  <c r="F58636" i="10"/>
  <c r="F58637" i="10"/>
  <c r="F58638" i="10"/>
  <c r="F58639" i="10"/>
  <c r="F58640" i="10"/>
  <c r="F58641" i="10"/>
  <c r="F58642" i="10"/>
  <c r="F58643" i="10"/>
  <c r="F58644" i="10"/>
  <c r="F58645" i="10"/>
  <c r="F58646" i="10"/>
  <c r="F58647" i="10"/>
  <c r="F58648" i="10"/>
  <c r="F58649" i="10"/>
  <c r="F58650" i="10"/>
  <c r="F58651" i="10"/>
  <c r="F58652" i="10"/>
  <c r="F58653" i="10"/>
  <c r="F58654" i="10"/>
  <c r="F58655" i="10"/>
  <c r="F58656" i="10"/>
  <c r="F58657" i="10"/>
  <c r="F58658" i="10"/>
  <c r="F58659" i="10"/>
  <c r="F58660" i="10"/>
  <c r="F58661" i="10"/>
  <c r="F58662" i="10"/>
  <c r="F58663" i="10"/>
  <c r="F58664" i="10"/>
  <c r="F58665" i="10"/>
  <c r="F58666" i="10"/>
  <c r="F58667" i="10"/>
  <c r="F58668" i="10"/>
  <c r="F58669" i="10"/>
  <c r="F58670" i="10"/>
  <c r="F58671" i="10"/>
  <c r="F58672" i="10"/>
  <c r="F58673" i="10"/>
  <c r="F58674" i="10"/>
  <c r="F58675" i="10"/>
  <c r="F58676" i="10"/>
  <c r="F58677" i="10"/>
  <c r="F58678" i="10"/>
  <c r="F58679" i="10"/>
  <c r="F58680" i="10"/>
  <c r="F58681" i="10"/>
  <c r="F58682" i="10"/>
  <c r="F58683" i="10"/>
  <c r="F58684" i="10"/>
  <c r="F58685" i="10"/>
  <c r="F58686" i="10"/>
  <c r="F58687" i="10"/>
  <c r="F58688" i="10"/>
  <c r="F58689" i="10"/>
  <c r="F58690" i="10"/>
  <c r="F58691" i="10"/>
  <c r="F58692" i="10"/>
  <c r="F58693" i="10"/>
  <c r="F58694" i="10"/>
  <c r="F58695" i="10"/>
  <c r="F58696" i="10"/>
  <c r="F58697" i="10"/>
  <c r="F58698" i="10"/>
  <c r="F58699" i="10"/>
  <c r="F58700" i="10"/>
  <c r="F58701" i="10"/>
  <c r="F58702" i="10"/>
  <c r="F58703" i="10"/>
  <c r="F58704" i="10"/>
  <c r="F58705" i="10"/>
  <c r="F58706" i="10"/>
  <c r="F58707" i="10"/>
  <c r="F58708" i="10"/>
  <c r="F58709" i="10"/>
  <c r="F58710" i="10"/>
  <c r="F58711" i="10"/>
  <c r="F58712" i="10"/>
  <c r="F58713" i="10"/>
  <c r="F58714" i="10"/>
  <c r="F58715" i="10"/>
  <c r="F58716" i="10"/>
  <c r="F58717" i="10"/>
  <c r="F58718" i="10"/>
  <c r="F58719" i="10"/>
  <c r="F58720" i="10"/>
  <c r="F58721" i="10"/>
  <c r="F58722" i="10"/>
  <c r="F58723" i="10"/>
  <c r="F58724" i="10"/>
  <c r="F58725" i="10"/>
  <c r="F58726" i="10"/>
  <c r="F58727" i="10"/>
  <c r="F58728" i="10"/>
  <c r="F58729" i="10"/>
  <c r="F58730" i="10"/>
  <c r="F58731" i="10"/>
  <c r="F58732" i="10"/>
  <c r="F58733" i="10"/>
  <c r="F58734" i="10"/>
  <c r="F58735" i="10"/>
  <c r="F58736" i="10"/>
  <c r="F58737" i="10"/>
  <c r="F58738" i="10"/>
  <c r="F58739" i="10"/>
  <c r="F58740" i="10"/>
  <c r="F58741" i="10"/>
  <c r="F58742" i="10"/>
  <c r="F58743" i="10"/>
  <c r="F58744" i="10"/>
  <c r="F58745" i="10"/>
  <c r="F58746" i="10"/>
  <c r="F58747" i="10"/>
  <c r="F58748" i="10"/>
  <c r="F58749" i="10"/>
  <c r="F58750" i="10"/>
  <c r="F58751" i="10"/>
  <c r="F58752" i="10"/>
  <c r="F58753" i="10"/>
  <c r="F58754" i="10"/>
  <c r="F58755" i="10"/>
  <c r="F58756" i="10"/>
  <c r="F58757" i="10"/>
  <c r="F58758" i="10"/>
  <c r="F58759" i="10"/>
  <c r="F58760" i="10"/>
  <c r="F58761" i="10"/>
  <c r="F58762" i="10"/>
  <c r="F58763" i="10"/>
  <c r="F58764" i="10"/>
  <c r="F58765" i="10"/>
  <c r="F58766" i="10"/>
  <c r="F58767" i="10"/>
  <c r="F58768" i="10"/>
  <c r="F58769" i="10"/>
  <c r="F58770" i="10"/>
  <c r="F58771" i="10"/>
  <c r="F58772" i="10"/>
  <c r="F58773" i="10"/>
  <c r="F58774" i="10"/>
  <c r="F58775" i="10"/>
  <c r="F58776" i="10"/>
  <c r="F58777" i="10"/>
  <c r="F58778" i="10"/>
  <c r="F58779" i="10"/>
  <c r="F58780" i="10"/>
  <c r="F58781" i="10"/>
  <c r="F58782" i="10"/>
  <c r="F58783" i="10"/>
  <c r="F58784" i="10"/>
  <c r="F58785" i="10"/>
  <c r="F58786" i="10"/>
  <c r="F58787" i="10"/>
  <c r="F58788" i="10"/>
  <c r="F58789" i="10"/>
  <c r="F58790" i="10"/>
  <c r="F58791" i="10"/>
  <c r="F58792" i="10"/>
  <c r="F58793" i="10"/>
  <c r="F58794" i="10"/>
  <c r="F58795" i="10"/>
  <c r="F58796" i="10"/>
  <c r="F58797" i="10"/>
  <c r="F58798" i="10"/>
  <c r="F58799" i="10"/>
  <c r="F58800" i="10"/>
  <c r="F58801" i="10"/>
  <c r="F58802" i="10"/>
  <c r="F58803" i="10"/>
  <c r="F58804" i="10"/>
  <c r="F58805" i="10"/>
  <c r="F58806" i="10"/>
  <c r="F58807" i="10"/>
  <c r="F58808" i="10"/>
  <c r="F58809" i="10"/>
  <c r="F58810" i="10"/>
  <c r="F58811" i="10"/>
  <c r="F58812" i="10"/>
  <c r="F58813" i="10"/>
  <c r="F58814" i="10"/>
  <c r="F58815" i="10"/>
  <c r="F58816" i="10"/>
  <c r="F58817" i="10"/>
  <c r="F58818" i="10"/>
  <c r="F58819" i="10"/>
  <c r="F58820" i="10"/>
  <c r="F58821" i="10"/>
  <c r="F58822" i="10"/>
  <c r="F58823" i="10"/>
  <c r="F58824" i="10"/>
  <c r="F58825" i="10"/>
  <c r="F58826" i="10"/>
  <c r="F58827" i="10"/>
  <c r="F58828" i="10"/>
  <c r="F58829" i="10"/>
  <c r="F58830" i="10"/>
  <c r="F58831" i="10"/>
  <c r="F58832" i="10"/>
  <c r="F58833" i="10"/>
  <c r="F58834" i="10"/>
  <c r="F58835" i="10"/>
  <c r="F58836" i="10"/>
  <c r="F58837" i="10"/>
  <c r="F58838" i="10"/>
  <c r="F58839" i="10"/>
  <c r="F58840" i="10"/>
  <c r="F58841" i="10"/>
  <c r="F58842" i="10"/>
  <c r="F58843" i="10"/>
  <c r="F58844" i="10"/>
  <c r="F58845" i="10"/>
  <c r="F58846" i="10"/>
  <c r="F58847" i="10"/>
  <c r="F58848" i="10"/>
  <c r="F58849" i="10"/>
  <c r="F58850" i="10"/>
  <c r="F58851" i="10"/>
  <c r="F58852" i="10"/>
  <c r="F58853" i="10"/>
  <c r="F58854" i="10"/>
  <c r="F58855" i="10"/>
  <c r="F58856" i="10"/>
  <c r="F58857" i="10"/>
  <c r="F58858" i="10"/>
  <c r="F58859" i="10"/>
  <c r="F58860" i="10"/>
  <c r="F58861" i="10"/>
  <c r="F58862" i="10"/>
  <c r="F58863" i="10"/>
  <c r="F58864" i="10"/>
  <c r="F58865" i="10"/>
  <c r="F58866" i="10"/>
  <c r="F58867" i="10"/>
  <c r="F58868" i="10"/>
  <c r="F58869" i="10"/>
  <c r="F58870" i="10"/>
  <c r="F58871" i="10"/>
  <c r="F58872" i="10"/>
  <c r="F58873" i="10"/>
  <c r="F58874" i="10"/>
  <c r="F58875" i="10"/>
  <c r="F58876" i="10"/>
  <c r="F58877" i="10"/>
  <c r="F58878" i="10"/>
  <c r="F58879" i="10"/>
  <c r="F58880" i="10"/>
  <c r="F58881" i="10"/>
  <c r="F58882" i="10"/>
  <c r="F58883" i="10"/>
  <c r="F58884" i="10"/>
  <c r="F58885" i="10"/>
  <c r="F58886" i="10"/>
  <c r="F58887" i="10"/>
  <c r="F58888" i="10"/>
  <c r="F58889" i="10"/>
  <c r="F58890" i="10"/>
  <c r="F58891" i="10"/>
  <c r="F58892" i="10"/>
  <c r="F58893" i="10"/>
  <c r="F58894" i="10"/>
  <c r="F58895" i="10"/>
  <c r="F58896" i="10"/>
  <c r="F58897" i="10"/>
  <c r="F58898" i="10"/>
  <c r="F58899" i="10"/>
  <c r="F58900" i="10"/>
  <c r="F58901" i="10"/>
  <c r="F58902" i="10"/>
  <c r="F58903" i="10"/>
  <c r="F58904" i="10"/>
  <c r="F58905" i="10"/>
  <c r="F58906" i="10"/>
  <c r="F58907" i="10"/>
  <c r="F58908" i="10"/>
  <c r="F58909" i="10"/>
  <c r="F58910" i="10"/>
  <c r="F58911" i="10"/>
  <c r="F58912" i="10"/>
  <c r="F58913" i="10"/>
  <c r="F58914" i="10"/>
  <c r="F58915" i="10"/>
  <c r="F58916" i="10"/>
  <c r="F58917" i="10"/>
  <c r="F58918" i="10"/>
  <c r="F58919" i="10"/>
  <c r="F58920" i="10"/>
  <c r="F58921" i="10"/>
  <c r="F58922" i="10"/>
  <c r="F58923" i="10"/>
  <c r="F58924" i="10"/>
  <c r="F58925" i="10"/>
  <c r="F58926" i="10"/>
  <c r="F58927" i="10"/>
  <c r="F58928" i="10"/>
  <c r="F58929" i="10"/>
  <c r="F58930" i="10"/>
  <c r="F58931" i="10"/>
  <c r="F58932" i="10"/>
  <c r="F58933" i="10"/>
  <c r="F58934" i="10"/>
  <c r="F58935" i="10"/>
  <c r="F58936" i="10"/>
  <c r="F58937" i="10"/>
  <c r="F58938" i="10"/>
  <c r="F58939" i="10"/>
  <c r="F58940" i="10"/>
  <c r="F58941" i="10"/>
  <c r="F58942" i="10"/>
  <c r="F58943" i="10"/>
  <c r="F58944" i="10"/>
  <c r="F58945" i="10"/>
  <c r="F58946" i="10"/>
  <c r="F58947" i="10"/>
  <c r="F58948" i="10"/>
  <c r="F58949" i="10"/>
  <c r="F58950" i="10"/>
  <c r="F58951" i="10"/>
  <c r="F58952" i="10"/>
  <c r="F58953" i="10"/>
  <c r="F58954" i="10"/>
  <c r="F58955" i="10"/>
  <c r="F58956" i="10"/>
  <c r="F58957" i="10"/>
  <c r="F58958" i="10"/>
  <c r="F58959" i="10"/>
  <c r="F58960" i="10"/>
  <c r="F58961" i="10"/>
  <c r="F58962" i="10"/>
  <c r="F58963" i="10"/>
  <c r="F58964" i="10"/>
  <c r="F58965" i="10"/>
  <c r="F58966" i="10"/>
  <c r="F58967" i="10"/>
  <c r="F58968" i="10"/>
  <c r="F58969" i="10"/>
  <c r="F58970" i="10"/>
  <c r="F58971" i="10"/>
  <c r="F58972" i="10"/>
  <c r="F58973" i="10"/>
  <c r="F58974" i="10"/>
  <c r="F58975" i="10"/>
  <c r="F58976" i="10"/>
  <c r="F58977" i="10"/>
  <c r="F58978" i="10"/>
  <c r="F58979" i="10"/>
  <c r="F58980" i="10"/>
  <c r="F58981" i="10"/>
  <c r="F58982" i="10"/>
  <c r="F58983" i="10"/>
  <c r="F58984" i="10"/>
  <c r="F58985" i="10"/>
  <c r="F58986" i="10"/>
  <c r="F58987" i="10"/>
  <c r="F58988" i="10"/>
  <c r="F58989" i="10"/>
  <c r="F58990" i="10"/>
  <c r="F58991" i="10"/>
  <c r="F58992" i="10"/>
  <c r="F58993" i="10"/>
  <c r="F58994" i="10"/>
  <c r="F58995" i="10"/>
  <c r="F58996" i="10"/>
  <c r="F58997" i="10"/>
  <c r="F58998" i="10"/>
  <c r="F58999" i="10"/>
  <c r="F59000" i="10"/>
  <c r="F59001" i="10"/>
  <c r="F59002" i="10"/>
  <c r="F59003" i="10"/>
  <c r="F59004" i="10"/>
  <c r="F59005" i="10"/>
  <c r="F59006" i="10"/>
  <c r="F59007" i="10"/>
  <c r="F59008" i="10"/>
  <c r="F59009" i="10"/>
  <c r="F59010" i="10"/>
  <c r="F59011" i="10"/>
  <c r="F59012" i="10"/>
  <c r="F59013" i="10"/>
  <c r="F59014" i="10"/>
  <c r="F59015" i="10"/>
  <c r="F59016" i="10"/>
  <c r="F59017" i="10"/>
  <c r="F59018" i="10"/>
  <c r="F59019" i="10"/>
  <c r="F59020" i="10"/>
  <c r="F59021" i="10"/>
  <c r="F59022" i="10"/>
  <c r="F59023" i="10"/>
  <c r="F59024" i="10"/>
  <c r="F59025" i="10"/>
  <c r="F59026" i="10"/>
  <c r="F59027" i="10"/>
  <c r="F59028" i="10"/>
  <c r="F59029" i="10"/>
  <c r="F59030" i="10"/>
  <c r="F59031" i="10"/>
  <c r="F59032" i="10"/>
  <c r="F59033" i="10"/>
  <c r="F59034" i="10"/>
  <c r="F59035" i="10"/>
  <c r="F59036" i="10"/>
  <c r="F59037" i="10"/>
  <c r="F59038" i="10"/>
  <c r="F59039" i="10"/>
  <c r="F59040" i="10"/>
  <c r="F59041" i="10"/>
  <c r="F59042" i="10"/>
  <c r="F59043" i="10"/>
  <c r="F59044" i="10"/>
  <c r="F59045" i="10"/>
  <c r="F59046" i="10"/>
  <c r="F59047" i="10"/>
  <c r="F59048" i="10"/>
  <c r="F59049" i="10"/>
  <c r="F59050" i="10"/>
  <c r="F59051" i="10"/>
  <c r="F59052" i="10"/>
  <c r="F59053" i="10"/>
  <c r="F59054" i="10"/>
  <c r="F59055" i="10"/>
  <c r="F59056" i="10"/>
  <c r="F59057" i="10"/>
  <c r="F59058" i="10"/>
  <c r="F59059" i="10"/>
  <c r="F59060" i="10"/>
  <c r="F59061" i="10"/>
  <c r="F59062" i="10"/>
  <c r="F59063" i="10"/>
  <c r="F59064" i="10"/>
  <c r="F59065" i="10"/>
  <c r="F59066" i="10"/>
  <c r="F59067" i="10"/>
  <c r="F59068" i="10"/>
  <c r="F59069" i="10"/>
  <c r="F59070" i="10"/>
  <c r="F59071" i="10"/>
  <c r="F59072" i="10"/>
  <c r="F59073" i="10"/>
  <c r="F59074" i="10"/>
  <c r="F59075" i="10"/>
  <c r="F59076" i="10"/>
  <c r="F59077" i="10"/>
  <c r="F59078" i="10"/>
  <c r="F59079" i="10"/>
  <c r="F59080" i="10"/>
  <c r="F59081" i="10"/>
  <c r="F59082" i="10"/>
  <c r="F59083" i="10"/>
  <c r="F59084" i="10"/>
  <c r="F59085" i="10"/>
  <c r="F59086" i="10"/>
  <c r="F59087" i="10"/>
  <c r="F59088" i="10"/>
  <c r="F59089" i="10"/>
  <c r="F59090" i="10"/>
  <c r="F59091" i="10"/>
  <c r="F59092" i="10"/>
  <c r="F59093" i="10"/>
  <c r="F59094" i="10"/>
  <c r="F59095" i="10"/>
  <c r="F59096" i="10"/>
  <c r="F59097" i="10"/>
  <c r="F59098" i="10"/>
  <c r="F59099" i="10"/>
  <c r="F59100" i="10"/>
  <c r="F59101" i="10"/>
  <c r="F59102" i="10"/>
  <c r="F59103" i="10"/>
  <c r="F59104" i="10"/>
  <c r="F59105" i="10"/>
  <c r="F59106" i="10"/>
  <c r="F59107" i="10"/>
  <c r="F59108" i="10"/>
  <c r="F59109" i="10"/>
  <c r="F59110" i="10"/>
  <c r="F59111" i="10"/>
  <c r="F59112" i="10"/>
  <c r="F59113" i="10"/>
  <c r="F59114" i="10"/>
  <c r="F59115" i="10"/>
  <c r="F59116" i="10"/>
  <c r="F59117" i="10"/>
  <c r="F59118" i="10"/>
  <c r="F59119" i="10"/>
  <c r="F59120" i="10"/>
  <c r="F59121" i="10"/>
  <c r="F59122" i="10"/>
  <c r="F59123" i="10"/>
  <c r="F59124" i="10"/>
  <c r="F59125" i="10"/>
  <c r="F59126" i="10"/>
  <c r="F59127" i="10"/>
  <c r="F59128" i="10"/>
  <c r="F59129" i="10"/>
  <c r="F59130" i="10"/>
  <c r="F59131" i="10"/>
  <c r="F59132" i="10"/>
  <c r="F59133" i="10"/>
  <c r="F59134" i="10"/>
  <c r="F59135" i="10"/>
  <c r="F59136" i="10"/>
  <c r="F59137" i="10"/>
  <c r="F59138" i="10"/>
  <c r="F59139" i="10"/>
  <c r="F59140" i="10"/>
  <c r="F59141" i="10"/>
  <c r="F59142" i="10"/>
  <c r="F59143" i="10"/>
  <c r="F59144" i="10"/>
  <c r="F59145" i="10"/>
  <c r="F59146" i="10"/>
  <c r="F59147" i="10"/>
  <c r="F59148" i="10"/>
  <c r="F59149" i="10"/>
  <c r="F59150" i="10"/>
  <c r="F59151" i="10"/>
  <c r="F59152" i="10"/>
  <c r="F59153" i="10"/>
  <c r="F59154" i="10"/>
  <c r="F59155" i="10"/>
  <c r="F59156" i="10"/>
  <c r="F59157" i="10"/>
  <c r="F59158" i="10"/>
  <c r="F59159" i="10"/>
  <c r="F59160" i="10"/>
  <c r="F59161" i="10"/>
  <c r="F59162" i="10"/>
  <c r="F59163" i="10"/>
  <c r="F59164" i="10"/>
  <c r="F59165" i="10"/>
  <c r="F59166" i="10"/>
  <c r="F59167" i="10"/>
  <c r="F59168" i="10"/>
  <c r="F59169" i="10"/>
  <c r="F59170" i="10"/>
  <c r="F59171" i="10"/>
  <c r="F59172" i="10"/>
  <c r="F59173" i="10"/>
  <c r="F59174" i="10"/>
  <c r="F59175" i="10"/>
  <c r="F59176" i="10"/>
  <c r="F59177" i="10"/>
  <c r="F59178" i="10"/>
  <c r="F59179" i="10"/>
  <c r="F59180" i="10"/>
  <c r="F59181" i="10"/>
  <c r="F59182" i="10"/>
  <c r="F59183" i="10"/>
  <c r="F59184" i="10"/>
  <c r="F59185" i="10"/>
  <c r="F59186" i="10"/>
  <c r="F59187" i="10"/>
  <c r="F59188" i="10"/>
  <c r="F59189" i="10"/>
  <c r="F59190" i="10"/>
  <c r="F59191" i="10"/>
  <c r="F59192" i="10"/>
  <c r="F59193" i="10"/>
  <c r="F59194" i="10"/>
  <c r="F59195" i="10"/>
  <c r="F59196" i="10"/>
  <c r="F59197" i="10"/>
  <c r="F59198" i="10"/>
  <c r="F59199" i="10"/>
  <c r="F59200" i="10"/>
  <c r="F59201" i="10"/>
  <c r="F59202" i="10"/>
  <c r="F59203" i="10"/>
  <c r="F59204" i="10"/>
  <c r="F59205" i="10"/>
  <c r="F59206" i="10"/>
  <c r="F59207" i="10"/>
  <c r="F59208" i="10"/>
  <c r="F59209" i="10"/>
  <c r="F59210" i="10"/>
  <c r="F59211" i="10"/>
  <c r="F59212" i="10"/>
  <c r="F59213" i="10"/>
  <c r="F59214" i="10"/>
  <c r="F59215" i="10"/>
  <c r="F59216" i="10"/>
  <c r="F59217" i="10"/>
  <c r="F59218" i="10"/>
  <c r="F59219" i="10"/>
  <c r="F59220" i="10"/>
  <c r="F59221" i="10"/>
  <c r="F59222" i="10"/>
  <c r="F59223" i="10"/>
  <c r="F59224" i="10"/>
  <c r="F59225" i="10"/>
  <c r="F59226" i="10"/>
  <c r="F59227" i="10"/>
  <c r="F59228" i="10"/>
  <c r="F59229" i="10"/>
  <c r="F59230" i="10"/>
  <c r="F59231" i="10"/>
  <c r="F59232" i="10"/>
  <c r="F59233" i="10"/>
  <c r="F59234" i="10"/>
  <c r="F59235" i="10"/>
  <c r="F59236" i="10"/>
  <c r="F59237" i="10"/>
  <c r="F59238" i="10"/>
  <c r="F59239" i="10"/>
  <c r="F59240" i="10"/>
  <c r="F59241" i="10"/>
  <c r="F59242" i="10"/>
  <c r="F59243" i="10"/>
  <c r="F59244" i="10"/>
  <c r="F59245" i="10"/>
  <c r="F59246" i="10"/>
  <c r="F59247" i="10"/>
  <c r="F59248" i="10"/>
  <c r="F59249" i="10"/>
  <c r="F59250" i="10"/>
  <c r="F59251" i="10"/>
  <c r="F59252" i="10"/>
  <c r="F59253" i="10"/>
  <c r="F59254" i="10"/>
  <c r="F59255" i="10"/>
  <c r="F59256" i="10"/>
  <c r="F59257" i="10"/>
  <c r="F59258" i="10"/>
  <c r="F59259" i="10"/>
  <c r="F59260" i="10"/>
  <c r="F59261" i="10"/>
  <c r="F59262" i="10"/>
  <c r="F59263" i="10"/>
  <c r="F59264" i="10"/>
  <c r="F59265" i="10"/>
  <c r="F59266" i="10"/>
  <c r="F59267" i="10"/>
  <c r="F59268" i="10"/>
  <c r="F59269" i="10"/>
  <c r="F59270" i="10"/>
  <c r="F59271" i="10"/>
  <c r="F59272" i="10"/>
  <c r="F59273" i="10"/>
  <c r="F59274" i="10"/>
  <c r="F59275" i="10"/>
  <c r="F59276" i="10"/>
  <c r="F59277" i="10"/>
  <c r="F59278" i="10"/>
  <c r="F59279" i="10"/>
  <c r="F59280" i="10"/>
  <c r="F59281" i="10"/>
  <c r="F59282" i="10"/>
  <c r="F59283" i="10"/>
  <c r="F59284" i="10"/>
  <c r="F59285" i="10"/>
  <c r="F59286" i="10"/>
  <c r="F59287" i="10"/>
  <c r="F59288" i="10"/>
  <c r="F59289" i="10"/>
  <c r="F59290" i="10"/>
  <c r="F59291" i="10"/>
  <c r="F59292" i="10"/>
  <c r="F59293" i="10"/>
  <c r="F59294" i="10"/>
  <c r="F59295" i="10"/>
  <c r="F59296" i="10"/>
  <c r="F59297" i="10"/>
  <c r="F59298" i="10"/>
  <c r="F59299" i="10"/>
  <c r="F59300" i="10"/>
  <c r="F59301" i="10"/>
  <c r="F59302" i="10"/>
  <c r="F59303" i="10"/>
  <c r="F59304" i="10"/>
  <c r="F59305" i="10"/>
  <c r="F59306" i="10"/>
  <c r="F59307" i="10"/>
  <c r="F59308" i="10"/>
  <c r="F59309" i="10"/>
  <c r="F59310" i="10"/>
  <c r="F59311" i="10"/>
  <c r="F59312" i="10"/>
  <c r="F59313" i="10"/>
  <c r="F59314" i="10"/>
  <c r="F59315" i="10"/>
  <c r="F59316" i="10"/>
  <c r="F59317" i="10"/>
  <c r="F59318" i="10"/>
  <c r="F59319" i="10"/>
  <c r="F59320" i="10"/>
  <c r="F59321" i="10"/>
  <c r="F59322" i="10"/>
  <c r="F59323" i="10"/>
  <c r="F59324" i="10"/>
  <c r="F59325" i="10"/>
  <c r="F59326" i="10"/>
  <c r="F59327" i="10"/>
  <c r="F59328" i="10"/>
  <c r="F59329" i="10"/>
  <c r="F59330" i="10"/>
  <c r="F59331" i="10"/>
  <c r="F59332" i="10"/>
  <c r="F59333" i="10"/>
  <c r="F59334" i="10"/>
  <c r="F59335" i="10"/>
  <c r="F59336" i="10"/>
  <c r="F59337" i="10"/>
  <c r="F59338" i="10"/>
  <c r="F59339" i="10"/>
  <c r="F59340" i="10"/>
  <c r="F59341" i="10"/>
  <c r="F59342" i="10"/>
  <c r="F59343" i="10"/>
  <c r="F59344" i="10"/>
  <c r="F59345" i="10"/>
  <c r="F59346" i="10"/>
  <c r="F59347" i="10"/>
  <c r="F59348" i="10"/>
  <c r="F59349" i="10"/>
  <c r="F59350" i="10"/>
  <c r="F59351" i="10"/>
  <c r="F59352" i="10"/>
  <c r="F59353" i="10"/>
  <c r="F59354" i="10"/>
  <c r="F59355" i="10"/>
  <c r="F59356" i="10"/>
  <c r="F59357" i="10"/>
  <c r="F59358" i="10"/>
  <c r="F59359" i="10"/>
  <c r="F59360" i="10"/>
  <c r="F59361" i="10"/>
  <c r="F59362" i="10"/>
  <c r="F59363" i="10"/>
  <c r="F59364" i="10"/>
  <c r="F59365" i="10"/>
  <c r="F59366" i="10"/>
  <c r="F59367" i="10"/>
  <c r="F59368" i="10"/>
  <c r="F59369" i="10"/>
  <c r="F59370" i="10"/>
  <c r="F59371" i="10"/>
  <c r="F59372" i="10"/>
  <c r="F59373" i="10"/>
  <c r="F59374" i="10"/>
  <c r="F59375" i="10"/>
  <c r="F59376" i="10"/>
  <c r="F59377" i="10"/>
  <c r="F59378" i="10"/>
  <c r="F59379" i="10"/>
  <c r="F59380" i="10"/>
  <c r="F59381" i="10"/>
  <c r="F59382" i="10"/>
  <c r="F59383" i="10"/>
  <c r="F59384" i="10"/>
  <c r="F59385" i="10"/>
  <c r="F59386" i="10"/>
  <c r="F59387" i="10"/>
  <c r="F59388" i="10"/>
  <c r="F59389" i="10"/>
  <c r="F59390" i="10"/>
  <c r="F59391" i="10"/>
  <c r="F59392" i="10"/>
  <c r="F59393" i="10"/>
  <c r="F59394" i="10"/>
  <c r="F59395" i="10"/>
  <c r="F59396" i="10"/>
  <c r="F59397" i="10"/>
  <c r="F59398" i="10"/>
  <c r="F59399" i="10"/>
  <c r="F59400" i="10"/>
  <c r="F59401" i="10"/>
  <c r="F59402" i="10"/>
  <c r="F59403" i="10"/>
  <c r="F59404" i="10"/>
  <c r="F59405" i="10"/>
  <c r="F59406" i="10"/>
  <c r="F59407" i="10"/>
  <c r="F59408" i="10"/>
  <c r="F59409" i="10"/>
  <c r="F59410" i="10"/>
  <c r="F59411" i="10"/>
  <c r="F59412" i="10"/>
  <c r="F59413" i="10"/>
  <c r="F59414" i="10"/>
  <c r="F59415" i="10"/>
  <c r="F59416" i="10"/>
  <c r="F59417" i="10"/>
  <c r="F59418" i="10"/>
  <c r="F59419" i="10"/>
  <c r="F59420" i="10"/>
  <c r="F59421" i="10"/>
  <c r="F59422" i="10"/>
  <c r="F59423" i="10"/>
  <c r="F59424" i="10"/>
  <c r="F59425" i="10"/>
  <c r="F59426" i="10"/>
  <c r="F59427" i="10"/>
  <c r="F59428" i="10"/>
  <c r="F59429" i="10"/>
  <c r="F59430" i="10"/>
  <c r="F59431" i="10"/>
  <c r="F59432" i="10"/>
  <c r="F59433" i="10"/>
  <c r="F59434" i="10"/>
  <c r="F59435" i="10"/>
  <c r="F59436" i="10"/>
  <c r="F59437" i="10"/>
  <c r="F59438" i="10"/>
  <c r="F59439" i="10"/>
  <c r="F59440" i="10"/>
  <c r="F59441" i="10"/>
  <c r="F59442" i="10"/>
  <c r="F59443" i="10"/>
  <c r="F59444" i="10"/>
  <c r="F59445" i="10"/>
  <c r="F59446" i="10"/>
  <c r="F59447" i="10"/>
  <c r="F59448" i="10"/>
  <c r="F59449" i="10"/>
  <c r="F59450" i="10"/>
  <c r="F59451" i="10"/>
  <c r="F59452" i="10"/>
  <c r="F59453" i="10"/>
  <c r="F59454" i="10"/>
  <c r="F59455" i="10"/>
  <c r="F59456" i="10"/>
  <c r="F59457" i="10"/>
  <c r="F59458" i="10"/>
  <c r="F59459" i="10"/>
  <c r="F59460" i="10"/>
  <c r="F59461" i="10"/>
  <c r="F59462" i="10"/>
  <c r="F59463" i="10"/>
  <c r="F59464" i="10"/>
  <c r="F59465" i="10"/>
  <c r="F59466" i="10"/>
  <c r="F59467" i="10"/>
  <c r="F59468" i="10"/>
  <c r="F59469" i="10"/>
  <c r="F59470" i="10"/>
  <c r="F59471" i="10"/>
  <c r="F59472" i="10"/>
  <c r="F59473" i="10"/>
  <c r="F59474" i="10"/>
  <c r="F59475" i="10"/>
  <c r="F59476" i="10"/>
  <c r="F59477" i="10"/>
  <c r="F59478" i="10"/>
  <c r="F59479" i="10"/>
  <c r="F59480" i="10"/>
  <c r="F59481" i="10"/>
  <c r="F59482" i="10"/>
  <c r="F59483" i="10"/>
  <c r="F59484" i="10"/>
  <c r="F59485" i="10"/>
  <c r="F59486" i="10"/>
  <c r="F59487" i="10"/>
  <c r="F59488" i="10"/>
  <c r="F59489" i="10"/>
  <c r="F59490" i="10"/>
  <c r="F59491" i="10"/>
  <c r="F59492" i="10"/>
  <c r="F59493" i="10"/>
  <c r="F59494" i="10"/>
  <c r="F59495" i="10"/>
  <c r="F59496" i="10"/>
  <c r="F59497" i="10"/>
  <c r="F59498" i="10"/>
  <c r="F59499" i="10"/>
  <c r="F59500" i="10"/>
  <c r="F59501" i="10"/>
  <c r="F59502" i="10"/>
  <c r="F59503" i="10"/>
  <c r="F59504" i="10"/>
  <c r="F59505" i="10"/>
  <c r="F59506" i="10"/>
  <c r="F59507" i="10"/>
  <c r="F59508" i="10"/>
  <c r="F59509" i="10"/>
  <c r="F59510" i="10"/>
  <c r="F59511" i="10"/>
  <c r="F59512" i="10"/>
  <c r="F59513" i="10"/>
  <c r="F59514" i="10"/>
  <c r="F59515" i="10"/>
  <c r="F59516" i="10"/>
  <c r="F59517" i="10"/>
  <c r="F59518" i="10"/>
  <c r="F59519" i="10"/>
  <c r="F59520" i="10"/>
  <c r="F59521" i="10"/>
  <c r="F59522" i="10"/>
  <c r="F59523" i="10"/>
  <c r="F59524" i="10"/>
  <c r="F59525" i="10"/>
  <c r="F59526" i="10"/>
  <c r="F59527" i="10"/>
  <c r="F59528" i="10"/>
  <c r="F59529" i="10"/>
  <c r="F59530" i="10"/>
  <c r="F59531" i="10"/>
  <c r="F59532" i="10"/>
  <c r="F59533" i="10"/>
  <c r="F59534" i="10"/>
  <c r="F59535" i="10"/>
  <c r="F59536" i="10"/>
  <c r="F59537" i="10"/>
  <c r="F59538" i="10"/>
  <c r="F59539" i="10"/>
  <c r="F59540" i="10"/>
  <c r="F59541" i="10"/>
  <c r="F59542" i="10"/>
  <c r="F59543" i="10"/>
  <c r="F59544" i="10"/>
  <c r="F59545" i="10"/>
  <c r="F59546" i="10"/>
  <c r="F59547" i="10"/>
  <c r="F59548" i="10"/>
  <c r="F59549" i="10"/>
  <c r="F59550" i="10"/>
  <c r="F59551" i="10"/>
  <c r="F59552" i="10"/>
  <c r="F59553" i="10"/>
  <c r="F59554" i="10"/>
  <c r="F59555" i="10"/>
  <c r="F59556" i="10"/>
  <c r="F59557" i="10"/>
  <c r="F59558" i="10"/>
  <c r="F59559" i="10"/>
  <c r="F59560" i="10"/>
  <c r="F59561" i="10"/>
  <c r="F59562" i="10"/>
  <c r="F59563" i="10"/>
  <c r="F59564" i="10"/>
  <c r="F59565" i="10"/>
  <c r="F59566" i="10"/>
  <c r="F59567" i="10"/>
  <c r="F59568" i="10"/>
  <c r="F59569" i="10"/>
  <c r="F59570" i="10"/>
  <c r="F59571" i="10"/>
  <c r="F59572" i="10"/>
  <c r="F59573" i="10"/>
  <c r="F59574" i="10"/>
  <c r="F59575" i="10"/>
  <c r="F59576" i="10"/>
  <c r="F59577" i="10"/>
  <c r="F59578" i="10"/>
  <c r="F59579" i="10"/>
  <c r="F59580" i="10"/>
  <c r="F59581" i="10"/>
  <c r="F59582" i="10"/>
  <c r="F59583" i="10"/>
  <c r="F59584" i="10"/>
  <c r="F59585" i="10"/>
  <c r="F59586" i="10"/>
  <c r="F59587" i="10"/>
  <c r="F59588" i="10"/>
  <c r="F59589" i="10"/>
  <c r="F59590" i="10"/>
  <c r="F59591" i="10"/>
  <c r="F59592" i="10"/>
  <c r="F59593" i="10"/>
  <c r="F59594" i="10"/>
  <c r="F59595" i="10"/>
  <c r="F59596" i="10"/>
  <c r="F59597" i="10"/>
  <c r="F59598" i="10"/>
  <c r="F59599" i="10"/>
  <c r="F59600" i="10"/>
  <c r="F59601" i="10"/>
  <c r="F59602" i="10"/>
  <c r="F59603" i="10"/>
  <c r="F59604" i="10"/>
  <c r="F59605" i="10"/>
  <c r="F59606" i="10"/>
  <c r="F59607" i="10"/>
  <c r="F59608" i="10"/>
  <c r="F59609" i="10"/>
  <c r="F59610" i="10"/>
  <c r="F59611" i="10"/>
  <c r="F59612" i="10"/>
  <c r="F59613" i="10"/>
  <c r="F59614" i="10"/>
  <c r="F59615" i="10"/>
  <c r="F59616" i="10"/>
  <c r="F59617" i="10"/>
  <c r="F59618" i="10"/>
  <c r="F59619" i="10"/>
  <c r="F59620" i="10"/>
  <c r="F59621" i="10"/>
  <c r="F59622" i="10"/>
  <c r="F59623" i="10"/>
  <c r="F59624" i="10"/>
  <c r="F59625" i="10"/>
  <c r="F59626" i="10"/>
  <c r="F59627" i="10"/>
  <c r="F59628" i="10"/>
  <c r="F59629" i="10"/>
  <c r="F59630" i="10"/>
  <c r="F59631" i="10"/>
  <c r="F59632" i="10"/>
  <c r="F59633" i="10"/>
  <c r="F59634" i="10"/>
  <c r="F59635" i="10"/>
  <c r="F59636" i="10"/>
  <c r="F59637" i="10"/>
  <c r="F59638" i="10"/>
  <c r="F59639" i="10"/>
  <c r="F59640" i="10"/>
  <c r="F59641" i="10"/>
  <c r="F59642" i="10"/>
  <c r="F59643" i="10"/>
  <c r="F59644" i="10"/>
  <c r="F59645" i="10"/>
  <c r="F59646" i="10"/>
  <c r="F59647" i="10"/>
  <c r="F59648" i="10"/>
  <c r="F59649" i="10"/>
  <c r="F59650" i="10"/>
  <c r="F59651" i="10"/>
  <c r="F59652" i="10"/>
  <c r="F59653" i="10"/>
  <c r="F59654" i="10"/>
  <c r="F59655" i="10"/>
  <c r="F59656" i="10"/>
  <c r="F59657" i="10"/>
  <c r="F59658" i="10"/>
  <c r="F59659" i="10"/>
  <c r="F59660" i="10"/>
  <c r="F59661" i="10"/>
  <c r="F59662" i="10"/>
  <c r="F59663" i="10"/>
  <c r="F59664" i="10"/>
  <c r="F59665" i="10"/>
  <c r="F59666" i="10"/>
  <c r="F59667" i="10"/>
  <c r="F59668" i="10"/>
  <c r="F59669" i="10"/>
  <c r="F59670" i="10"/>
  <c r="F59671" i="10"/>
  <c r="F59672" i="10"/>
  <c r="F59673" i="10"/>
  <c r="F59674" i="10"/>
  <c r="F59675" i="10"/>
  <c r="F59676" i="10"/>
  <c r="F59677" i="10"/>
  <c r="F59678" i="10"/>
  <c r="F59679" i="10"/>
  <c r="F59680" i="10"/>
  <c r="F59681" i="10"/>
  <c r="F59682" i="10"/>
  <c r="F59683" i="10"/>
  <c r="F59684" i="10"/>
  <c r="F59685" i="10"/>
  <c r="F59686" i="10"/>
  <c r="F59687" i="10"/>
  <c r="F59688" i="10"/>
  <c r="F59689" i="10"/>
  <c r="F59690" i="10"/>
  <c r="F59691" i="10"/>
  <c r="F59692" i="10"/>
  <c r="F59693" i="10"/>
  <c r="F59694" i="10"/>
  <c r="F59695" i="10"/>
  <c r="F59696" i="10"/>
  <c r="F59697" i="10"/>
  <c r="F59698" i="10"/>
  <c r="F59699" i="10"/>
  <c r="F59700" i="10"/>
  <c r="F59701" i="10"/>
  <c r="F59702" i="10"/>
  <c r="F59703" i="10"/>
  <c r="F59704" i="10"/>
  <c r="F59705" i="10"/>
  <c r="F59706" i="10"/>
  <c r="F59707" i="10"/>
  <c r="F59708" i="10"/>
  <c r="F59709" i="10"/>
  <c r="F59710" i="10"/>
  <c r="F59711" i="10"/>
  <c r="F59712" i="10"/>
  <c r="F59713" i="10"/>
  <c r="F59714" i="10"/>
  <c r="F59715" i="10"/>
  <c r="F59716" i="10"/>
  <c r="F59717" i="10"/>
  <c r="F59718" i="10"/>
  <c r="F59719" i="10"/>
  <c r="F59720" i="10"/>
  <c r="F59721" i="10"/>
  <c r="F59722" i="10"/>
  <c r="F59723" i="10"/>
  <c r="F59724" i="10"/>
  <c r="F59725" i="10"/>
  <c r="F59726" i="10"/>
  <c r="F59727" i="10"/>
  <c r="F59728" i="10"/>
  <c r="F59729" i="10"/>
  <c r="F59730" i="10"/>
  <c r="F59731" i="10"/>
  <c r="F59732" i="10"/>
  <c r="F59733" i="10"/>
  <c r="F59734" i="10"/>
  <c r="F59735" i="10"/>
  <c r="F59736" i="10"/>
  <c r="F59737" i="10"/>
  <c r="F59738" i="10"/>
  <c r="F59739" i="10"/>
  <c r="F59740" i="10"/>
  <c r="F59741" i="10"/>
  <c r="F59742" i="10"/>
  <c r="F59743" i="10"/>
  <c r="F59744" i="10"/>
  <c r="F59745" i="10"/>
  <c r="F59746" i="10"/>
  <c r="F59747" i="10"/>
  <c r="F59748" i="10"/>
  <c r="F59749" i="10"/>
  <c r="F59750" i="10"/>
  <c r="F59751" i="10"/>
  <c r="F59752" i="10"/>
  <c r="F59753" i="10"/>
  <c r="F59754" i="10"/>
  <c r="F59755" i="10"/>
  <c r="F59756" i="10"/>
  <c r="F59757" i="10"/>
  <c r="F59758" i="10"/>
  <c r="F59759" i="10"/>
  <c r="F59760" i="10"/>
  <c r="F59761" i="10"/>
  <c r="F59762" i="10"/>
  <c r="F59763" i="10"/>
  <c r="F59764" i="10"/>
  <c r="F59765" i="10"/>
  <c r="F59766" i="10"/>
  <c r="F59767" i="10"/>
  <c r="F59768" i="10"/>
  <c r="F59769" i="10"/>
  <c r="F59770" i="10"/>
  <c r="F59771" i="10"/>
  <c r="F59772" i="10"/>
  <c r="F59773" i="10"/>
  <c r="F59774" i="10"/>
  <c r="F59775" i="10"/>
  <c r="F59776" i="10"/>
  <c r="F59777" i="10"/>
  <c r="F59778" i="10"/>
  <c r="F59779" i="10"/>
  <c r="F59780" i="10"/>
  <c r="F59781" i="10"/>
  <c r="F59782" i="10"/>
  <c r="F59783" i="10"/>
  <c r="F59784" i="10"/>
  <c r="F59785" i="10"/>
  <c r="F59786" i="10"/>
  <c r="F59787" i="10"/>
  <c r="F59788" i="10"/>
  <c r="F59789" i="10"/>
  <c r="F59790" i="10"/>
  <c r="F59791" i="10"/>
  <c r="F59792" i="10"/>
  <c r="F59793" i="10"/>
  <c r="F59794" i="10"/>
  <c r="F59795" i="10"/>
  <c r="F59796" i="10"/>
  <c r="F59797" i="10"/>
  <c r="F59798" i="10"/>
  <c r="F59799" i="10"/>
  <c r="F59800" i="10"/>
  <c r="F59801" i="10"/>
  <c r="F59802" i="10"/>
  <c r="F59803" i="10"/>
  <c r="F59804" i="10"/>
  <c r="F59805" i="10"/>
  <c r="F59806" i="10"/>
  <c r="F59807" i="10"/>
  <c r="F59808" i="10"/>
  <c r="F59809" i="10"/>
  <c r="F59810" i="10"/>
  <c r="F59811" i="10"/>
  <c r="F59812" i="10"/>
  <c r="F59813" i="10"/>
  <c r="F59814" i="10"/>
  <c r="F59815" i="10"/>
  <c r="F59816" i="10"/>
  <c r="F59817" i="10"/>
  <c r="F59818" i="10"/>
  <c r="F59819" i="10"/>
  <c r="F59820" i="10"/>
  <c r="F59821" i="10"/>
  <c r="F59822" i="10"/>
  <c r="F59823" i="10"/>
  <c r="F59824" i="10"/>
  <c r="F59825" i="10"/>
  <c r="F59826" i="10"/>
  <c r="F59827" i="10"/>
  <c r="F59828" i="10"/>
  <c r="F59829" i="10"/>
  <c r="F59830" i="10"/>
  <c r="F59831" i="10"/>
  <c r="F59832" i="10"/>
  <c r="F59833" i="10"/>
  <c r="F59834" i="10"/>
  <c r="F59835" i="10"/>
  <c r="F59836" i="10"/>
  <c r="F59837" i="10"/>
  <c r="F59838" i="10"/>
  <c r="F59839" i="10"/>
  <c r="F59840" i="10"/>
  <c r="F59841" i="10"/>
  <c r="F59842" i="10"/>
  <c r="F59843" i="10"/>
  <c r="F59844" i="10"/>
  <c r="F59845" i="10"/>
  <c r="F59846" i="10"/>
  <c r="F59847" i="10"/>
  <c r="F59848" i="10"/>
  <c r="F59849" i="10"/>
  <c r="F59850" i="10"/>
  <c r="F59851" i="10"/>
  <c r="F59852" i="10"/>
  <c r="F59853" i="10"/>
  <c r="F59854" i="10"/>
  <c r="F59855" i="10"/>
  <c r="F59856" i="10"/>
  <c r="F59857" i="10"/>
  <c r="F59858" i="10"/>
  <c r="F59859" i="10"/>
  <c r="F59860" i="10"/>
  <c r="F59861" i="10"/>
  <c r="F59862" i="10"/>
  <c r="F59863" i="10"/>
  <c r="F59864" i="10"/>
  <c r="F59865" i="10"/>
  <c r="F59866" i="10"/>
  <c r="F59867" i="10"/>
  <c r="F59868" i="10"/>
  <c r="F59869" i="10"/>
  <c r="F59870" i="10"/>
  <c r="F59871" i="10"/>
  <c r="F59872" i="10"/>
  <c r="F59873" i="10"/>
  <c r="F59874" i="10"/>
  <c r="F59875" i="10"/>
  <c r="F59876" i="10"/>
  <c r="F59877" i="10"/>
  <c r="F59878" i="10"/>
  <c r="F59879" i="10"/>
  <c r="F59880" i="10"/>
  <c r="F59881" i="10"/>
  <c r="F59882" i="10"/>
  <c r="F59883" i="10"/>
  <c r="F59884" i="10"/>
  <c r="F59885" i="10"/>
  <c r="F59886" i="10"/>
  <c r="F59887" i="10"/>
  <c r="F59888" i="10"/>
  <c r="F59889" i="10"/>
  <c r="F59890" i="10"/>
  <c r="F59891" i="10"/>
  <c r="F59892" i="10"/>
  <c r="F59893" i="10"/>
  <c r="F59894" i="10"/>
  <c r="F59895" i="10"/>
  <c r="F59896" i="10"/>
  <c r="F59897" i="10"/>
  <c r="F59898" i="10"/>
  <c r="F59899" i="10"/>
  <c r="F59900" i="10"/>
  <c r="F59901" i="10"/>
  <c r="F59902" i="10"/>
  <c r="F59903" i="10"/>
  <c r="F59904" i="10"/>
  <c r="F59905" i="10"/>
  <c r="F59906" i="10"/>
  <c r="F59907" i="10"/>
  <c r="F59908" i="10"/>
  <c r="F59909" i="10"/>
  <c r="F59910" i="10"/>
  <c r="F59911" i="10"/>
  <c r="F59912" i="10"/>
  <c r="F59913" i="10"/>
  <c r="F59914" i="10"/>
  <c r="F59915" i="10"/>
  <c r="F59916" i="10"/>
  <c r="F59917" i="10"/>
  <c r="F59918" i="10"/>
  <c r="F59919" i="10"/>
  <c r="F59920" i="10"/>
  <c r="F59921" i="10"/>
  <c r="F59922" i="10"/>
  <c r="F59923" i="10"/>
  <c r="F59924" i="10"/>
  <c r="F59925" i="10"/>
  <c r="F59926" i="10"/>
  <c r="F59927" i="10"/>
  <c r="F59928" i="10"/>
  <c r="F59929" i="10"/>
  <c r="F59930" i="10"/>
  <c r="F59931" i="10"/>
  <c r="F59932" i="10"/>
  <c r="F59933" i="10"/>
  <c r="F59934" i="10"/>
  <c r="F59935" i="10"/>
  <c r="F59936" i="10"/>
  <c r="F59937" i="10"/>
  <c r="F59938" i="10"/>
  <c r="F59939" i="10"/>
  <c r="F59940" i="10"/>
  <c r="F59941" i="10"/>
  <c r="F59942" i="10"/>
  <c r="F59943" i="10"/>
  <c r="F59944" i="10"/>
  <c r="F59945" i="10"/>
  <c r="F59946" i="10"/>
  <c r="F59947" i="10"/>
  <c r="F59948" i="10"/>
  <c r="F59949" i="10"/>
  <c r="F59950" i="10"/>
  <c r="F59951" i="10"/>
  <c r="F59952" i="10"/>
  <c r="F59953" i="10"/>
  <c r="F59954" i="10"/>
  <c r="F59955" i="10"/>
  <c r="F59956" i="10"/>
  <c r="F59957" i="10"/>
  <c r="F59958" i="10"/>
  <c r="F59959" i="10"/>
  <c r="F59960" i="10"/>
  <c r="F59961" i="10"/>
  <c r="F59962" i="10"/>
  <c r="F59963" i="10"/>
  <c r="F59964" i="10"/>
  <c r="F59965" i="10"/>
  <c r="F59966" i="10"/>
  <c r="F59967" i="10"/>
  <c r="F59968" i="10"/>
  <c r="F59969" i="10"/>
  <c r="F59970" i="10"/>
  <c r="F59971" i="10"/>
  <c r="F59972" i="10"/>
  <c r="F59973" i="10"/>
  <c r="F59974" i="10"/>
  <c r="F59975" i="10"/>
  <c r="F59976" i="10"/>
  <c r="F59977" i="10"/>
  <c r="F59978" i="10"/>
  <c r="F59979" i="10"/>
  <c r="F59980" i="10"/>
  <c r="F59981" i="10"/>
  <c r="F59982" i="10"/>
  <c r="F59983" i="10"/>
  <c r="F59984" i="10"/>
  <c r="F59985" i="10"/>
  <c r="F59986" i="10"/>
  <c r="F59987" i="10"/>
  <c r="F59988" i="10"/>
  <c r="F59989" i="10"/>
  <c r="F59990" i="10"/>
  <c r="F59991" i="10"/>
  <c r="F59992" i="10"/>
  <c r="F59993" i="10"/>
  <c r="F59994" i="10"/>
  <c r="F59995" i="10"/>
  <c r="F59996" i="10"/>
  <c r="F59997" i="10"/>
  <c r="F59998" i="10"/>
  <c r="F59999" i="10"/>
  <c r="F60000" i="10"/>
  <c r="F60001" i="10"/>
  <c r="F60002" i="10"/>
  <c r="F60003" i="10"/>
  <c r="F60004" i="10"/>
  <c r="F60005" i="10"/>
  <c r="F60006" i="10"/>
  <c r="F60007" i="10"/>
  <c r="F60008" i="10"/>
  <c r="F60009" i="10"/>
  <c r="F60010" i="10"/>
  <c r="F60011" i="10"/>
  <c r="F60012" i="10"/>
  <c r="F60013" i="10"/>
  <c r="F60014" i="10"/>
  <c r="F60015" i="10"/>
  <c r="F60016" i="10"/>
  <c r="F60017" i="10"/>
  <c r="F60018" i="10"/>
  <c r="F60019" i="10"/>
  <c r="F60020" i="10"/>
  <c r="F60021" i="10"/>
  <c r="F60022" i="10"/>
  <c r="F60023" i="10"/>
  <c r="F60024" i="10"/>
  <c r="F60025" i="10"/>
  <c r="F60026" i="10"/>
  <c r="F60027" i="10"/>
  <c r="F60028" i="10"/>
  <c r="F60029" i="10"/>
  <c r="F60030" i="10"/>
  <c r="F60031" i="10"/>
  <c r="F60032" i="10"/>
  <c r="F60033" i="10"/>
  <c r="F60034" i="10"/>
  <c r="F60035" i="10"/>
  <c r="F60036" i="10"/>
  <c r="F60037" i="10"/>
  <c r="F60038" i="10"/>
  <c r="F60039" i="10"/>
  <c r="F60040" i="10"/>
  <c r="F60041" i="10"/>
  <c r="F60042" i="10"/>
  <c r="F60043" i="10"/>
  <c r="F60044" i="10"/>
  <c r="F60045" i="10"/>
  <c r="F60046" i="10"/>
  <c r="F60047" i="10"/>
  <c r="F60048" i="10"/>
  <c r="F60049" i="10"/>
  <c r="F60050" i="10"/>
  <c r="F60051" i="10"/>
  <c r="F60052" i="10"/>
  <c r="F60053" i="10"/>
  <c r="F60054" i="10"/>
  <c r="F60055" i="10"/>
  <c r="F60056" i="10"/>
  <c r="F60057" i="10"/>
  <c r="F60058" i="10"/>
  <c r="F60059" i="10"/>
  <c r="F60060" i="10"/>
  <c r="F60061" i="10"/>
  <c r="F60062" i="10"/>
  <c r="F60063" i="10"/>
  <c r="F60064" i="10"/>
  <c r="F60065" i="10"/>
  <c r="F60066" i="10"/>
  <c r="F60067" i="10"/>
  <c r="F60068" i="10"/>
  <c r="F60069" i="10"/>
  <c r="F60070" i="10"/>
  <c r="F60071" i="10"/>
  <c r="F60072" i="10"/>
  <c r="F60073" i="10"/>
  <c r="F60074" i="10"/>
  <c r="F60075" i="10"/>
  <c r="F60076" i="10"/>
  <c r="F60077" i="10"/>
  <c r="F60078" i="10"/>
  <c r="F60079" i="10"/>
  <c r="F60080" i="10"/>
  <c r="F60081" i="10"/>
  <c r="F60082" i="10"/>
  <c r="F60083" i="10"/>
  <c r="F60084" i="10"/>
  <c r="F60085" i="10"/>
  <c r="F60086" i="10"/>
  <c r="F60087" i="10"/>
  <c r="F60088" i="10"/>
  <c r="F60089" i="10"/>
  <c r="F60090" i="10"/>
  <c r="F60091" i="10"/>
  <c r="F60092" i="10"/>
  <c r="F60093" i="10"/>
  <c r="F60094" i="10"/>
  <c r="F60095" i="10"/>
  <c r="F60096" i="10"/>
  <c r="F60097" i="10"/>
  <c r="F60098" i="10"/>
  <c r="F60099" i="10"/>
  <c r="F60100" i="10"/>
  <c r="F60101" i="10"/>
  <c r="F60102" i="10"/>
  <c r="F60103" i="10"/>
  <c r="F60104" i="10"/>
  <c r="F60105" i="10"/>
  <c r="F60106" i="10"/>
  <c r="F60107" i="10"/>
  <c r="F60108" i="10"/>
  <c r="F60109" i="10"/>
  <c r="F60110" i="10"/>
  <c r="F60111" i="10"/>
  <c r="F60112" i="10"/>
  <c r="F60113" i="10"/>
  <c r="F60114" i="10"/>
  <c r="F60115" i="10"/>
  <c r="F60116" i="10"/>
  <c r="F60117" i="10"/>
  <c r="F60118" i="10"/>
  <c r="F60119" i="10"/>
  <c r="F60120" i="10"/>
  <c r="F60121" i="10"/>
  <c r="F60122" i="10"/>
  <c r="F60123" i="10"/>
  <c r="F60124" i="10"/>
  <c r="F60125" i="10"/>
  <c r="F60126" i="10"/>
  <c r="F60127" i="10"/>
  <c r="F60128" i="10"/>
  <c r="F60129" i="10"/>
  <c r="F60130" i="10"/>
  <c r="F60131" i="10"/>
  <c r="F60132" i="10"/>
  <c r="F60133" i="10"/>
  <c r="F60134" i="10"/>
  <c r="F60135" i="10"/>
  <c r="F60136" i="10"/>
  <c r="F60137" i="10"/>
  <c r="F60138" i="10"/>
  <c r="F60139" i="10"/>
  <c r="F60140" i="10"/>
  <c r="F60141" i="10"/>
  <c r="F60142" i="10"/>
  <c r="F60143" i="10"/>
  <c r="F60144" i="10"/>
  <c r="F60145" i="10"/>
  <c r="F60146" i="10"/>
  <c r="F60147" i="10"/>
  <c r="F60148" i="10"/>
  <c r="F60149" i="10"/>
  <c r="F60150" i="10"/>
  <c r="F60151" i="10"/>
  <c r="F60152" i="10"/>
  <c r="F60153" i="10"/>
  <c r="F60154" i="10"/>
  <c r="F60155" i="10"/>
  <c r="F60156" i="10"/>
  <c r="F60157" i="10"/>
  <c r="F60158" i="10"/>
  <c r="F60159" i="10"/>
  <c r="F60160" i="10"/>
  <c r="F60161" i="10"/>
  <c r="F60162" i="10"/>
  <c r="F60163" i="10"/>
  <c r="F60164" i="10"/>
  <c r="F60165" i="10"/>
  <c r="F60166" i="10"/>
  <c r="F60167" i="10"/>
  <c r="F60168" i="10"/>
  <c r="F60169" i="10"/>
  <c r="F60170" i="10"/>
  <c r="F60171" i="10"/>
  <c r="F60172" i="10"/>
  <c r="F60173" i="10"/>
  <c r="F60174" i="10"/>
  <c r="F60175" i="10"/>
  <c r="F60176" i="10"/>
  <c r="F60177" i="10"/>
  <c r="F60178" i="10"/>
  <c r="F60179" i="10"/>
  <c r="F60180" i="10"/>
  <c r="F60181" i="10"/>
  <c r="F60182" i="10"/>
  <c r="F60183" i="10"/>
  <c r="F60184" i="10"/>
  <c r="F60185" i="10"/>
  <c r="F60186" i="10"/>
  <c r="F60187" i="10"/>
  <c r="F60188" i="10"/>
  <c r="F60189" i="10"/>
  <c r="F60190" i="10"/>
  <c r="F60191" i="10"/>
  <c r="F60192" i="10"/>
  <c r="F60193" i="10"/>
  <c r="F60194" i="10"/>
  <c r="F60195" i="10"/>
  <c r="F60196" i="10"/>
  <c r="F60197" i="10"/>
  <c r="F60198" i="10"/>
  <c r="F60199" i="10"/>
  <c r="F60200" i="10"/>
  <c r="F60201" i="10"/>
  <c r="F60202" i="10"/>
  <c r="F60203" i="10"/>
  <c r="F60204" i="10"/>
  <c r="F60205" i="10"/>
  <c r="F60206" i="10"/>
  <c r="F60207" i="10"/>
  <c r="F60208" i="10"/>
  <c r="F60209" i="10"/>
  <c r="F60210" i="10"/>
  <c r="F60211" i="10"/>
  <c r="F60212" i="10"/>
  <c r="F60213" i="10"/>
  <c r="F60214" i="10"/>
  <c r="F60215" i="10"/>
  <c r="F60216" i="10"/>
  <c r="F60217" i="10"/>
  <c r="F60218" i="10"/>
  <c r="F60219" i="10"/>
  <c r="F60220" i="10"/>
  <c r="F60221" i="10"/>
  <c r="F60222" i="10"/>
  <c r="F60223" i="10"/>
  <c r="F60224" i="10"/>
  <c r="F60225" i="10"/>
  <c r="F60226" i="10"/>
  <c r="F60227" i="10"/>
  <c r="F60228" i="10"/>
  <c r="F60229" i="10"/>
  <c r="F60230" i="10"/>
  <c r="F60231" i="10"/>
  <c r="F60232" i="10"/>
  <c r="F60233" i="10"/>
  <c r="F60234" i="10"/>
  <c r="F60235" i="10"/>
  <c r="F60236" i="10"/>
  <c r="F60237" i="10"/>
  <c r="F60238" i="10"/>
  <c r="F60239" i="10"/>
  <c r="F60240" i="10"/>
  <c r="F60241" i="10"/>
  <c r="F60242" i="10"/>
  <c r="F60243" i="10"/>
  <c r="F60244" i="10"/>
  <c r="F60245" i="10"/>
  <c r="F60246" i="10"/>
  <c r="F60247" i="10"/>
  <c r="F60248" i="10"/>
  <c r="F60249" i="10"/>
  <c r="F60250" i="10"/>
  <c r="F60251" i="10"/>
  <c r="F60252" i="10"/>
  <c r="F60253" i="10"/>
  <c r="F60254" i="10"/>
  <c r="F60255" i="10"/>
  <c r="F60256" i="10"/>
  <c r="F60257" i="10"/>
  <c r="F60258" i="10"/>
  <c r="F60259" i="10"/>
  <c r="F60260" i="10"/>
  <c r="F60261" i="10"/>
  <c r="F60262" i="10"/>
  <c r="F60263" i="10"/>
  <c r="F60264" i="10"/>
  <c r="F60265" i="10"/>
  <c r="F60266" i="10"/>
  <c r="F60267" i="10"/>
  <c r="F60268" i="10"/>
  <c r="F60269" i="10"/>
  <c r="F60270" i="10"/>
  <c r="F60271" i="10"/>
  <c r="F60272" i="10"/>
  <c r="F60273" i="10"/>
  <c r="F60274" i="10"/>
  <c r="F60275" i="10"/>
  <c r="F60276" i="10"/>
  <c r="F60277" i="10"/>
  <c r="F60278" i="10"/>
  <c r="F60279" i="10"/>
  <c r="F60280" i="10"/>
  <c r="F60281" i="10"/>
  <c r="F60282" i="10"/>
  <c r="F60283" i="10"/>
  <c r="F60284" i="10"/>
  <c r="F60285" i="10"/>
  <c r="F60286" i="10"/>
  <c r="F60287" i="10"/>
  <c r="F60288" i="10"/>
  <c r="F60289" i="10"/>
  <c r="F60290" i="10"/>
  <c r="F60291" i="10"/>
  <c r="F60292" i="10"/>
  <c r="F60293" i="10"/>
  <c r="F60294" i="10"/>
  <c r="F60295" i="10"/>
  <c r="F60296" i="10"/>
  <c r="F60297" i="10"/>
  <c r="F60298" i="10"/>
  <c r="F60299" i="10"/>
  <c r="F60300" i="10"/>
  <c r="F60301" i="10"/>
  <c r="F60302" i="10"/>
  <c r="F60303" i="10"/>
  <c r="F60304" i="10"/>
  <c r="F60305" i="10"/>
  <c r="F60306" i="10"/>
  <c r="F60307" i="10"/>
  <c r="F60308" i="10"/>
  <c r="F60309" i="10"/>
  <c r="F60310" i="10"/>
  <c r="F60311" i="10"/>
  <c r="F60312" i="10"/>
  <c r="F60313" i="10"/>
  <c r="F60314" i="10"/>
  <c r="F60315" i="10"/>
  <c r="F60316" i="10"/>
  <c r="F60317" i="10"/>
  <c r="F60318" i="10"/>
  <c r="F60319" i="10"/>
  <c r="F60320" i="10"/>
  <c r="F60321" i="10"/>
  <c r="F60322" i="10"/>
  <c r="F60323" i="10"/>
  <c r="F60324" i="10"/>
  <c r="F60325" i="10"/>
  <c r="F60326" i="10"/>
  <c r="F60327" i="10"/>
  <c r="F60328" i="10"/>
  <c r="F60329" i="10"/>
  <c r="F60330" i="10"/>
  <c r="F60331" i="10"/>
  <c r="F60332" i="10"/>
  <c r="F60333" i="10"/>
  <c r="F60334" i="10"/>
  <c r="F60335" i="10"/>
  <c r="F60336" i="10"/>
  <c r="F60337" i="10"/>
  <c r="F60338" i="10"/>
  <c r="F60339" i="10"/>
  <c r="F60340" i="10"/>
  <c r="F60341" i="10"/>
  <c r="F60342" i="10"/>
  <c r="F60343" i="10"/>
  <c r="F60344" i="10"/>
  <c r="F60345" i="10"/>
  <c r="F60346" i="10"/>
  <c r="F60347" i="10"/>
  <c r="F60348" i="10"/>
  <c r="F60349" i="10"/>
  <c r="F60350" i="10"/>
  <c r="F60351" i="10"/>
  <c r="F60352" i="10"/>
  <c r="F60353" i="10"/>
  <c r="F60354" i="10"/>
  <c r="F60355" i="10"/>
  <c r="F60356" i="10"/>
  <c r="F60357" i="10"/>
  <c r="F60358" i="10"/>
  <c r="F60359" i="10"/>
  <c r="F60360" i="10"/>
  <c r="F60361" i="10"/>
  <c r="F60362" i="10"/>
  <c r="F60363" i="10"/>
  <c r="F60364" i="10"/>
  <c r="F60365" i="10"/>
  <c r="F60366" i="10"/>
  <c r="F60367" i="10"/>
  <c r="F60368" i="10"/>
  <c r="F60369" i="10"/>
  <c r="F60370" i="10"/>
  <c r="F60371" i="10"/>
  <c r="F60372" i="10"/>
  <c r="F60373" i="10"/>
  <c r="F60374" i="10"/>
  <c r="F60375" i="10"/>
  <c r="F60376" i="10"/>
  <c r="F60377" i="10"/>
  <c r="F60378" i="10"/>
  <c r="F60379" i="10"/>
  <c r="F60380" i="10"/>
  <c r="F60381" i="10"/>
  <c r="F60382" i="10"/>
  <c r="F60383" i="10"/>
  <c r="F60384" i="10"/>
  <c r="F60385" i="10"/>
  <c r="F60386" i="10"/>
  <c r="F60387" i="10"/>
  <c r="F60388" i="10"/>
  <c r="F60389" i="10"/>
  <c r="F60390" i="10"/>
  <c r="F60391" i="10"/>
  <c r="F60392" i="10"/>
  <c r="F60393" i="10"/>
  <c r="F60394" i="10"/>
  <c r="F60395" i="10"/>
  <c r="F60396" i="10"/>
  <c r="F60397" i="10"/>
  <c r="F60398" i="10"/>
  <c r="F60399" i="10"/>
  <c r="F60400" i="10"/>
  <c r="F60401" i="10"/>
  <c r="F60402" i="10"/>
  <c r="F60403" i="10"/>
  <c r="F60404" i="10"/>
  <c r="F60405" i="10"/>
  <c r="F60406" i="10"/>
  <c r="F60407" i="10"/>
  <c r="F60408" i="10"/>
  <c r="F60409" i="10"/>
  <c r="F60410" i="10"/>
  <c r="F60411" i="10"/>
  <c r="F60412" i="10"/>
  <c r="F60413" i="10"/>
  <c r="F60414" i="10"/>
  <c r="F60415" i="10"/>
  <c r="F60416" i="10"/>
  <c r="F60417" i="10"/>
  <c r="F60418" i="10"/>
  <c r="F60419" i="10"/>
  <c r="F60420" i="10"/>
  <c r="F60421" i="10"/>
  <c r="F60422" i="10"/>
  <c r="F60423" i="10"/>
  <c r="F60424" i="10"/>
  <c r="F60425" i="10"/>
  <c r="F60426" i="10"/>
  <c r="F60427" i="10"/>
  <c r="F60428" i="10"/>
  <c r="F60429" i="10"/>
  <c r="F60430" i="10"/>
  <c r="F60431" i="10"/>
  <c r="F60432" i="10"/>
  <c r="F60433" i="10"/>
  <c r="F60434" i="10"/>
  <c r="F60435" i="10"/>
  <c r="F60436" i="10"/>
  <c r="F60437" i="10"/>
  <c r="F60438" i="10"/>
  <c r="F60439" i="10"/>
  <c r="F60440" i="10"/>
  <c r="F60441" i="10"/>
  <c r="F60442" i="10"/>
  <c r="F60443" i="10"/>
  <c r="F60444" i="10"/>
  <c r="F60445" i="10"/>
  <c r="F60446" i="10"/>
  <c r="F60447" i="10"/>
  <c r="F60448" i="10"/>
  <c r="F60449" i="10"/>
  <c r="F60450" i="10"/>
  <c r="F60451" i="10"/>
  <c r="F60452" i="10"/>
  <c r="F60453" i="10"/>
  <c r="F60454" i="10"/>
  <c r="F60455" i="10"/>
  <c r="F60456" i="10"/>
  <c r="F60457" i="10"/>
  <c r="F60458" i="10"/>
  <c r="F60459" i="10"/>
  <c r="F60460" i="10"/>
  <c r="F60461" i="10"/>
  <c r="F60462" i="10"/>
  <c r="F60463" i="10"/>
  <c r="F60464" i="10"/>
  <c r="F60465" i="10"/>
  <c r="F60466" i="10"/>
  <c r="F60467" i="10"/>
  <c r="F60468" i="10"/>
  <c r="F60469" i="10"/>
  <c r="F60470" i="10"/>
  <c r="F60471" i="10"/>
  <c r="F60472" i="10"/>
  <c r="F60473" i="10"/>
  <c r="F60474" i="10"/>
  <c r="F60475" i="10"/>
  <c r="F60476" i="10"/>
  <c r="F60477" i="10"/>
  <c r="F60478" i="10"/>
  <c r="F60479" i="10"/>
  <c r="F60480" i="10"/>
  <c r="F60481" i="10"/>
  <c r="F60482" i="10"/>
  <c r="F60483" i="10"/>
  <c r="F60484" i="10"/>
  <c r="F60485" i="10"/>
  <c r="F60486" i="10"/>
  <c r="F60487" i="10"/>
  <c r="F60488" i="10"/>
  <c r="F60489" i="10"/>
  <c r="F60490" i="10"/>
  <c r="F60491" i="10"/>
  <c r="F60492" i="10"/>
  <c r="F60493" i="10"/>
  <c r="F60494" i="10"/>
  <c r="F60495" i="10"/>
  <c r="F60496" i="10"/>
  <c r="F60497" i="10"/>
  <c r="F60498" i="10"/>
  <c r="F60499" i="10"/>
  <c r="F60500" i="10"/>
  <c r="F60501" i="10"/>
  <c r="F60502" i="10"/>
  <c r="F60503" i="10"/>
  <c r="F60504" i="10"/>
  <c r="F60505" i="10"/>
  <c r="F60506" i="10"/>
  <c r="F60507" i="10"/>
  <c r="F60508" i="10"/>
  <c r="F60509" i="10"/>
  <c r="F60510" i="10"/>
  <c r="F60511" i="10"/>
  <c r="F60512" i="10"/>
  <c r="F60513" i="10"/>
  <c r="F60514" i="10"/>
  <c r="F60515" i="10"/>
  <c r="F60516" i="10"/>
  <c r="F60517" i="10"/>
  <c r="F60518" i="10"/>
  <c r="F60519" i="10"/>
  <c r="F60520" i="10"/>
  <c r="F60521" i="10"/>
  <c r="F60522" i="10"/>
  <c r="F60523" i="10"/>
  <c r="F60524" i="10"/>
  <c r="F60525" i="10"/>
  <c r="F60526" i="10"/>
  <c r="F60527" i="10"/>
  <c r="F60528" i="10"/>
  <c r="F60529" i="10"/>
  <c r="F60530" i="10"/>
  <c r="F60531" i="10"/>
  <c r="F60532" i="10"/>
  <c r="F60533" i="10"/>
  <c r="F60534" i="10"/>
  <c r="F60535" i="10"/>
  <c r="F60536" i="10"/>
  <c r="F60537" i="10"/>
  <c r="F60538" i="10"/>
  <c r="F60539" i="10"/>
  <c r="F60540" i="10"/>
  <c r="F60541" i="10"/>
  <c r="F60542" i="10"/>
  <c r="F60543" i="10"/>
  <c r="F60544" i="10"/>
  <c r="F60545" i="10"/>
  <c r="F60546" i="10"/>
  <c r="F60547" i="10"/>
  <c r="F60548" i="10"/>
  <c r="F60549" i="10"/>
  <c r="F60550" i="10"/>
  <c r="F60551" i="10"/>
  <c r="F60552" i="10"/>
  <c r="F60553" i="10"/>
  <c r="F60554" i="10"/>
  <c r="F60555" i="10"/>
  <c r="F60556" i="10"/>
  <c r="F60557" i="10"/>
  <c r="F60558" i="10"/>
  <c r="F60559" i="10"/>
  <c r="F60560" i="10"/>
  <c r="F60561" i="10"/>
  <c r="F60562" i="10"/>
  <c r="F60563" i="10"/>
  <c r="F60564" i="10"/>
  <c r="F60565" i="10"/>
  <c r="F60566" i="10"/>
  <c r="F60567" i="10"/>
  <c r="F60568" i="10"/>
  <c r="F60569" i="10"/>
  <c r="F60570" i="10"/>
  <c r="F60571" i="10"/>
  <c r="F60572" i="10"/>
  <c r="F60573" i="10"/>
  <c r="F60574" i="10"/>
  <c r="F60575" i="10"/>
  <c r="F60576" i="10"/>
  <c r="F60577" i="10"/>
  <c r="F60578" i="10"/>
  <c r="F60579" i="10"/>
  <c r="F60580" i="10"/>
  <c r="F60581" i="10"/>
  <c r="F60582" i="10"/>
  <c r="F60583" i="10"/>
  <c r="F60584" i="10"/>
  <c r="F60585" i="10"/>
  <c r="F60586" i="10"/>
  <c r="F60587" i="10"/>
  <c r="F60588" i="10"/>
  <c r="F60589" i="10"/>
  <c r="F60590" i="10"/>
  <c r="F60591" i="10"/>
  <c r="F60592" i="10"/>
  <c r="F60593" i="10"/>
  <c r="F60594" i="10"/>
  <c r="F60595" i="10"/>
  <c r="F60596" i="10"/>
  <c r="F60597" i="10"/>
  <c r="F60598" i="10"/>
  <c r="F60599" i="10"/>
  <c r="F60600" i="10"/>
  <c r="F60601" i="10"/>
  <c r="F60602" i="10"/>
  <c r="F60603" i="10"/>
  <c r="F60604" i="10"/>
  <c r="F60605" i="10"/>
  <c r="F60606" i="10"/>
  <c r="F60607" i="10"/>
  <c r="F60608" i="10"/>
  <c r="F60609" i="10"/>
  <c r="F60610" i="10"/>
  <c r="F60611" i="10"/>
  <c r="F60612" i="10"/>
  <c r="F60613" i="10"/>
  <c r="F60614" i="10"/>
  <c r="F60615" i="10"/>
  <c r="F60616" i="10"/>
  <c r="F60617" i="10"/>
  <c r="F60618" i="10"/>
  <c r="F60619" i="10"/>
  <c r="F60620" i="10"/>
  <c r="F60621" i="10"/>
  <c r="F60622" i="10"/>
  <c r="F60623" i="10"/>
  <c r="F60624" i="10"/>
  <c r="F60625" i="10"/>
  <c r="F60626" i="10"/>
  <c r="F60627" i="10"/>
  <c r="F60628" i="10"/>
  <c r="F60629" i="10"/>
  <c r="F60630" i="10"/>
  <c r="F60631" i="10"/>
  <c r="F60632" i="10"/>
  <c r="F60633" i="10"/>
  <c r="F60634" i="10"/>
  <c r="F60635" i="10"/>
  <c r="F60636" i="10"/>
  <c r="F60637" i="10"/>
  <c r="F60638" i="10"/>
  <c r="F60639" i="10"/>
  <c r="F60640" i="10"/>
  <c r="F60641" i="10"/>
  <c r="F60642" i="10"/>
  <c r="F60643" i="10"/>
  <c r="F60644" i="10"/>
  <c r="F60645" i="10"/>
  <c r="F60646" i="10"/>
  <c r="F60647" i="10"/>
  <c r="F60648" i="10"/>
  <c r="F60649" i="10"/>
  <c r="F60650" i="10"/>
  <c r="F60651" i="10"/>
  <c r="F60652" i="10"/>
  <c r="F60653" i="10"/>
  <c r="F60654" i="10"/>
  <c r="F60655" i="10"/>
  <c r="F60656" i="10"/>
  <c r="F60657" i="10"/>
  <c r="F60658" i="10"/>
  <c r="F60659" i="10"/>
  <c r="F60660" i="10"/>
  <c r="F60661" i="10"/>
  <c r="F60662" i="10"/>
  <c r="F60663" i="10"/>
  <c r="F60664" i="10"/>
  <c r="F60665" i="10"/>
  <c r="F60666" i="10"/>
  <c r="F60667" i="10"/>
  <c r="F60668" i="10"/>
  <c r="F60669" i="10"/>
  <c r="F60670" i="10"/>
  <c r="F60671" i="10"/>
  <c r="F60672" i="10"/>
  <c r="F60673" i="10"/>
  <c r="F60674" i="10"/>
  <c r="F60675" i="10"/>
  <c r="F60676" i="10"/>
  <c r="F60677" i="10"/>
  <c r="F60678" i="10"/>
  <c r="F60679" i="10"/>
  <c r="F60680" i="10"/>
  <c r="F60681" i="10"/>
  <c r="F60682" i="10"/>
  <c r="F60683" i="10"/>
  <c r="F60684" i="10"/>
  <c r="F60685" i="10"/>
  <c r="F60686" i="10"/>
  <c r="F60687" i="10"/>
  <c r="F60688" i="10"/>
  <c r="F60689" i="10"/>
  <c r="F60690" i="10"/>
  <c r="F60691" i="10"/>
  <c r="F60692" i="10"/>
  <c r="F60693" i="10"/>
  <c r="F60694" i="10"/>
  <c r="F60695" i="10"/>
  <c r="F60696" i="10"/>
  <c r="F60697" i="10"/>
  <c r="F60698" i="10"/>
  <c r="F60699" i="10"/>
  <c r="F60700" i="10"/>
  <c r="F60701" i="10"/>
  <c r="F60702" i="10"/>
  <c r="F60703" i="10"/>
  <c r="F60704" i="10"/>
  <c r="F60705" i="10"/>
  <c r="F60706" i="10"/>
  <c r="F60707" i="10"/>
  <c r="F60708" i="10"/>
  <c r="F60709" i="10"/>
  <c r="F60710" i="10"/>
  <c r="F60711" i="10"/>
  <c r="F60712" i="10"/>
  <c r="F60713" i="10"/>
  <c r="F60714" i="10"/>
  <c r="F60715" i="10"/>
  <c r="F60716" i="10"/>
  <c r="F60717" i="10"/>
  <c r="F60718" i="10"/>
  <c r="F60719" i="10"/>
  <c r="F60720" i="10"/>
  <c r="F60721" i="10"/>
  <c r="F60722" i="10"/>
  <c r="F60723" i="10"/>
  <c r="F60724" i="10"/>
  <c r="F60725" i="10"/>
  <c r="F60726" i="10"/>
  <c r="F60727" i="10"/>
  <c r="F60728" i="10"/>
  <c r="F60729" i="10"/>
  <c r="F60730" i="10"/>
  <c r="F60731" i="10"/>
  <c r="F60732" i="10"/>
  <c r="F60733" i="10"/>
  <c r="F60734" i="10"/>
  <c r="F60735" i="10"/>
  <c r="F60736" i="10"/>
  <c r="F60737" i="10"/>
  <c r="F60738" i="10"/>
  <c r="F60739" i="10"/>
  <c r="F60740" i="10"/>
  <c r="F60741" i="10"/>
  <c r="F60742" i="10"/>
  <c r="F60743" i="10"/>
  <c r="F60744" i="10"/>
  <c r="F60745" i="10"/>
  <c r="F60746" i="10"/>
  <c r="F60747" i="10"/>
  <c r="F60748" i="10"/>
  <c r="F60749" i="10"/>
  <c r="F60750" i="10"/>
  <c r="F60751" i="10"/>
  <c r="F60752" i="10"/>
  <c r="F60753" i="10"/>
  <c r="F60754" i="10"/>
  <c r="F60755" i="10"/>
  <c r="F60756" i="10"/>
  <c r="F60757" i="10"/>
  <c r="F60758" i="10"/>
  <c r="F60759" i="10"/>
  <c r="F60760" i="10"/>
  <c r="F60761" i="10"/>
  <c r="F60762" i="10"/>
  <c r="F60763" i="10"/>
  <c r="F60764" i="10"/>
  <c r="F60765" i="10"/>
  <c r="F60766" i="10"/>
  <c r="F60767" i="10"/>
  <c r="F60768" i="10"/>
  <c r="F60769" i="10"/>
  <c r="F60770" i="10"/>
  <c r="F60771" i="10"/>
  <c r="F60772" i="10"/>
  <c r="F60773" i="10"/>
  <c r="F60774" i="10"/>
  <c r="F60775" i="10"/>
  <c r="F60776" i="10"/>
  <c r="F60777" i="10"/>
  <c r="F60778" i="10"/>
  <c r="F60779" i="10"/>
  <c r="F60780" i="10"/>
  <c r="F60781" i="10"/>
  <c r="F60782" i="10"/>
  <c r="F60783" i="10"/>
  <c r="F60784" i="10"/>
  <c r="F60785" i="10"/>
  <c r="F60786" i="10"/>
  <c r="F60787" i="10"/>
  <c r="F60788" i="10"/>
  <c r="F60789" i="10"/>
  <c r="F60790" i="10"/>
  <c r="F60791" i="10"/>
  <c r="F60792" i="10"/>
  <c r="F60793" i="10"/>
  <c r="F60794" i="10"/>
  <c r="F60795" i="10"/>
  <c r="F60796" i="10"/>
  <c r="F60797" i="10"/>
  <c r="F60798" i="10"/>
  <c r="F60799" i="10"/>
  <c r="F60800" i="10"/>
  <c r="F60801" i="10"/>
  <c r="F60802" i="10"/>
  <c r="F60803" i="10"/>
  <c r="F60804" i="10"/>
  <c r="F60805" i="10"/>
  <c r="F60806" i="10"/>
  <c r="F60807" i="10"/>
  <c r="F60808" i="10"/>
  <c r="F60809" i="10"/>
  <c r="F60810" i="10"/>
  <c r="F60811" i="10"/>
  <c r="F60812" i="10"/>
  <c r="F60813" i="10"/>
  <c r="F60814" i="10"/>
  <c r="F60815" i="10"/>
  <c r="F60816" i="10"/>
  <c r="F60817" i="10"/>
  <c r="F60818" i="10"/>
  <c r="F60819" i="10"/>
  <c r="F60820" i="10"/>
  <c r="F60821" i="10"/>
  <c r="F60822" i="10"/>
  <c r="F60823" i="10"/>
  <c r="F60824" i="10"/>
  <c r="F60825" i="10"/>
  <c r="F60826" i="10"/>
  <c r="F60827" i="10"/>
  <c r="F60828" i="10"/>
  <c r="F60829" i="10"/>
  <c r="F60830" i="10"/>
  <c r="F60831" i="10"/>
  <c r="F60832" i="10"/>
  <c r="F60833" i="10"/>
  <c r="F60834" i="10"/>
  <c r="F60835" i="10"/>
  <c r="F60836" i="10"/>
  <c r="F60837" i="10"/>
  <c r="F60838" i="10"/>
  <c r="F60839" i="10"/>
  <c r="F60840" i="10"/>
  <c r="F60841" i="10"/>
  <c r="F60842" i="10"/>
  <c r="F60843" i="10"/>
  <c r="F60844" i="10"/>
  <c r="F60845" i="10"/>
  <c r="F60846" i="10"/>
  <c r="F60847" i="10"/>
  <c r="F60848" i="10"/>
  <c r="F60849" i="10"/>
  <c r="F60850" i="10"/>
  <c r="F60851" i="10"/>
  <c r="F60852" i="10"/>
  <c r="F60853" i="10"/>
  <c r="F60854" i="10"/>
  <c r="F60855" i="10"/>
  <c r="F60856" i="10"/>
  <c r="F60857" i="10"/>
  <c r="F60858" i="10"/>
  <c r="F60859" i="10"/>
  <c r="F60860" i="10"/>
  <c r="F60861" i="10"/>
  <c r="F60862" i="10"/>
  <c r="F60863" i="10"/>
  <c r="F60864" i="10"/>
  <c r="F60865" i="10"/>
  <c r="F60866" i="10"/>
  <c r="F60867" i="10"/>
  <c r="F60868" i="10"/>
  <c r="F60869" i="10"/>
  <c r="F60870" i="10"/>
  <c r="F60871" i="10"/>
  <c r="F60872" i="10"/>
  <c r="F60873" i="10"/>
  <c r="F60874" i="10"/>
  <c r="F60875" i="10"/>
  <c r="F60876" i="10"/>
  <c r="F60877" i="10"/>
  <c r="F60878" i="10"/>
  <c r="F60879" i="10"/>
  <c r="F60880" i="10"/>
  <c r="F60881" i="10"/>
  <c r="F60882" i="10"/>
  <c r="F60883" i="10"/>
  <c r="F60884" i="10"/>
  <c r="F60885" i="10"/>
  <c r="F60886" i="10"/>
  <c r="F60887" i="10"/>
  <c r="F60888" i="10"/>
  <c r="F60889" i="10"/>
  <c r="F60890" i="10"/>
  <c r="F60891" i="10"/>
  <c r="F60892" i="10"/>
  <c r="F60893" i="10"/>
  <c r="F60894" i="10"/>
  <c r="F60895" i="10"/>
  <c r="F60896" i="10"/>
  <c r="F60897" i="10"/>
  <c r="F60898" i="10"/>
  <c r="F60899" i="10"/>
  <c r="F60900" i="10"/>
  <c r="F60901" i="10"/>
  <c r="F60902" i="10"/>
  <c r="F60903" i="10"/>
  <c r="F60904" i="10"/>
  <c r="F60905" i="10"/>
  <c r="F60906" i="10"/>
  <c r="F60907" i="10"/>
  <c r="F60908" i="10"/>
  <c r="F60909" i="10"/>
  <c r="F60910" i="10"/>
  <c r="F60911" i="10"/>
  <c r="F60912" i="10"/>
  <c r="F60913" i="10"/>
  <c r="F60914" i="10"/>
  <c r="F60915" i="10"/>
  <c r="F60916" i="10"/>
  <c r="F60917" i="10"/>
  <c r="F60918" i="10"/>
  <c r="F60919" i="10"/>
  <c r="F60920" i="10"/>
  <c r="F60921" i="10"/>
  <c r="F60922" i="10"/>
  <c r="F60923" i="10"/>
  <c r="F60924" i="10"/>
  <c r="F60925" i="10"/>
  <c r="F60926" i="10"/>
  <c r="F60927" i="10"/>
  <c r="F60928" i="10"/>
  <c r="F60929" i="10"/>
  <c r="F60930" i="10"/>
  <c r="F60931" i="10"/>
  <c r="F60932" i="10"/>
  <c r="F60933" i="10"/>
  <c r="F60934" i="10"/>
  <c r="F60935" i="10"/>
  <c r="F60936" i="10"/>
  <c r="F60937" i="10"/>
  <c r="F60938" i="10"/>
  <c r="F60939" i="10"/>
  <c r="F60940" i="10"/>
  <c r="F60941" i="10"/>
  <c r="F60942" i="10"/>
  <c r="F60943" i="10"/>
  <c r="F60944" i="10"/>
  <c r="F60945" i="10"/>
  <c r="F60946" i="10"/>
  <c r="F60947" i="10"/>
  <c r="F60948" i="10"/>
  <c r="F60949" i="10"/>
  <c r="F60950" i="10"/>
  <c r="F60951" i="10"/>
  <c r="F60952" i="10"/>
  <c r="F60953" i="10"/>
  <c r="F60954" i="10"/>
  <c r="F60955" i="10"/>
  <c r="F60956" i="10"/>
  <c r="F60957" i="10"/>
  <c r="F60958" i="10"/>
  <c r="F60959" i="10"/>
  <c r="F60960" i="10"/>
  <c r="F60961" i="10"/>
  <c r="F60962" i="10"/>
  <c r="F60963" i="10"/>
  <c r="F60964" i="10"/>
  <c r="F60965" i="10"/>
  <c r="F60966" i="10"/>
  <c r="F60967" i="10"/>
  <c r="F60968" i="10"/>
  <c r="F60969" i="10"/>
  <c r="F60970" i="10"/>
  <c r="F60971" i="10"/>
  <c r="F60972" i="10"/>
  <c r="F60973" i="10"/>
  <c r="F60974" i="10"/>
  <c r="F60975" i="10"/>
  <c r="F60976" i="10"/>
  <c r="F60977" i="10"/>
  <c r="F60978" i="10"/>
  <c r="F60979" i="10"/>
  <c r="F60980" i="10"/>
  <c r="F60981" i="10"/>
  <c r="F60982" i="10"/>
  <c r="F60983" i="10"/>
  <c r="F60984" i="10"/>
  <c r="F60985" i="10"/>
  <c r="F60986" i="10"/>
  <c r="F60987" i="10"/>
  <c r="F60988" i="10"/>
  <c r="F60989" i="10"/>
  <c r="F60990" i="10"/>
  <c r="F60991" i="10"/>
  <c r="F60992" i="10"/>
  <c r="F60993" i="10"/>
  <c r="F60994" i="10"/>
  <c r="F60995" i="10"/>
  <c r="F60996" i="10"/>
  <c r="F60997" i="10"/>
  <c r="F60998" i="10"/>
  <c r="F60999" i="10"/>
  <c r="F61000" i="10"/>
  <c r="F61001" i="10"/>
  <c r="F61002" i="10"/>
  <c r="F61003" i="10"/>
  <c r="F61004" i="10"/>
  <c r="F61005" i="10"/>
  <c r="F61006" i="10"/>
  <c r="F61007" i="10"/>
  <c r="F61008" i="10"/>
  <c r="F61009" i="10"/>
  <c r="F61010" i="10"/>
  <c r="F61011" i="10"/>
  <c r="F61012" i="10"/>
  <c r="F61013" i="10"/>
  <c r="F61014" i="10"/>
  <c r="F61015" i="10"/>
  <c r="F61016" i="10"/>
  <c r="F61017" i="10"/>
  <c r="F61018" i="10"/>
  <c r="F61019" i="10"/>
  <c r="F61020" i="10"/>
  <c r="F61021" i="10"/>
  <c r="F61022" i="10"/>
  <c r="F61023" i="10"/>
  <c r="F61024" i="10"/>
  <c r="F61025" i="10"/>
  <c r="F61026" i="10"/>
  <c r="F61027" i="10"/>
  <c r="F61028" i="10"/>
  <c r="F61029" i="10"/>
  <c r="F61030" i="10"/>
  <c r="F61031" i="10"/>
  <c r="F61032" i="10"/>
  <c r="F61033" i="10"/>
  <c r="F61034" i="10"/>
  <c r="F61035" i="10"/>
  <c r="F61036" i="10"/>
  <c r="F61037" i="10"/>
  <c r="F61038" i="10"/>
  <c r="F61039" i="10"/>
  <c r="F61040" i="10"/>
  <c r="F61041" i="10"/>
  <c r="F61042" i="10"/>
  <c r="F61043" i="10"/>
  <c r="F61044" i="10"/>
  <c r="F61045" i="10"/>
  <c r="F61046" i="10"/>
  <c r="F61047" i="10"/>
  <c r="F61048" i="10"/>
  <c r="F61049" i="10"/>
  <c r="F61050" i="10"/>
  <c r="F61051" i="10"/>
  <c r="F61052" i="10"/>
  <c r="F61053" i="10"/>
  <c r="F61054" i="10"/>
  <c r="F61055" i="10"/>
  <c r="F61056" i="10"/>
  <c r="F61057" i="10"/>
  <c r="F61058" i="10"/>
  <c r="F61059" i="10"/>
  <c r="F61060" i="10"/>
  <c r="F61061" i="10"/>
  <c r="F61062" i="10"/>
  <c r="F61063" i="10"/>
  <c r="F61064" i="10"/>
  <c r="F61065" i="10"/>
  <c r="F61066" i="10"/>
  <c r="F61067" i="10"/>
  <c r="F61068" i="10"/>
  <c r="F61069" i="10"/>
  <c r="F61070" i="10"/>
  <c r="F61071" i="10"/>
  <c r="F61072" i="10"/>
  <c r="F61073" i="10"/>
  <c r="F61074" i="10"/>
  <c r="F61075" i="10"/>
  <c r="F61076" i="10"/>
  <c r="F61077" i="10"/>
  <c r="F61078" i="10"/>
  <c r="F61079" i="10"/>
  <c r="F61080" i="10"/>
  <c r="F61081" i="10"/>
  <c r="F61082" i="10"/>
  <c r="F61083" i="10"/>
  <c r="F61084" i="10"/>
  <c r="F61085" i="10"/>
  <c r="F61086" i="10"/>
  <c r="F61087" i="10"/>
  <c r="F61088" i="10"/>
  <c r="F61089" i="10"/>
  <c r="F61090" i="10"/>
  <c r="F61091" i="10"/>
  <c r="F61092" i="10"/>
  <c r="F61093" i="10"/>
  <c r="F61094" i="10"/>
  <c r="F61095" i="10"/>
  <c r="F61096" i="10"/>
  <c r="F61097" i="10"/>
  <c r="F61098" i="10"/>
  <c r="F61099" i="10"/>
  <c r="F61100" i="10"/>
  <c r="F61101" i="10"/>
  <c r="F61102" i="10"/>
  <c r="F61103" i="10"/>
  <c r="F61104" i="10"/>
  <c r="F61105" i="10"/>
  <c r="F61106" i="10"/>
  <c r="F61107" i="10"/>
  <c r="F61108" i="10"/>
  <c r="F61109" i="10"/>
  <c r="F61110" i="10"/>
  <c r="F61111" i="10"/>
  <c r="F61112" i="10"/>
  <c r="F61113" i="10"/>
  <c r="F61114" i="10"/>
  <c r="F61115" i="10"/>
  <c r="F61116" i="10"/>
  <c r="F61117" i="10"/>
  <c r="F61118" i="10"/>
  <c r="F61119" i="10"/>
  <c r="F61120" i="10"/>
  <c r="F61121" i="10"/>
  <c r="F61122" i="10"/>
  <c r="F61123" i="10"/>
  <c r="F61124" i="10"/>
  <c r="F61125" i="10"/>
  <c r="F61126" i="10"/>
  <c r="F61127" i="10"/>
  <c r="F61128" i="10"/>
  <c r="F61129" i="10"/>
  <c r="F61130" i="10"/>
  <c r="F61131" i="10"/>
  <c r="F61132" i="10"/>
  <c r="F61133" i="10"/>
  <c r="F61134" i="10"/>
  <c r="F61135" i="10"/>
  <c r="F61136" i="10"/>
  <c r="F61137" i="10"/>
  <c r="F61138" i="10"/>
  <c r="F61139" i="10"/>
  <c r="F61140" i="10"/>
  <c r="F61141" i="10"/>
  <c r="F61142" i="10"/>
  <c r="F61143" i="10"/>
  <c r="F61144" i="10"/>
  <c r="F61145" i="10"/>
  <c r="F61146" i="10"/>
  <c r="F61147" i="10"/>
  <c r="F61148" i="10"/>
  <c r="F61149" i="10"/>
  <c r="F61150" i="10"/>
  <c r="F61151" i="10"/>
  <c r="F61152" i="10"/>
  <c r="F61153" i="10"/>
  <c r="F61154" i="10"/>
  <c r="F61155" i="10"/>
  <c r="F61156" i="10"/>
  <c r="F61157" i="10"/>
  <c r="F61158" i="10"/>
  <c r="F61159" i="10"/>
  <c r="F61160" i="10"/>
  <c r="F61161" i="10"/>
  <c r="F61162" i="10"/>
  <c r="F61163" i="10"/>
  <c r="F61164" i="10"/>
  <c r="F61165" i="10"/>
  <c r="F61166" i="10"/>
  <c r="F61167" i="10"/>
  <c r="F61168" i="10"/>
  <c r="F61169" i="10"/>
  <c r="F61170" i="10"/>
  <c r="F61171" i="10"/>
  <c r="F61172" i="10"/>
  <c r="F61173" i="10"/>
  <c r="F61174" i="10"/>
  <c r="F61175" i="10"/>
  <c r="F61176" i="10"/>
  <c r="F61177" i="10"/>
  <c r="F61178" i="10"/>
  <c r="F61179" i="10"/>
  <c r="F61180" i="10"/>
  <c r="F61181" i="10"/>
  <c r="F61182" i="10"/>
  <c r="F61183" i="10"/>
  <c r="F61184" i="10"/>
  <c r="F61185" i="10"/>
  <c r="F61186" i="10"/>
  <c r="F61187" i="10"/>
  <c r="F61188" i="10"/>
  <c r="F61189" i="10"/>
  <c r="F61190" i="10"/>
  <c r="F61191" i="10"/>
  <c r="F61192" i="10"/>
  <c r="F61193" i="10"/>
  <c r="F61194" i="10"/>
  <c r="F61195" i="10"/>
  <c r="F61196" i="10"/>
  <c r="F61197" i="10"/>
  <c r="F61198" i="10"/>
  <c r="F61199" i="10"/>
  <c r="F61200" i="10"/>
  <c r="F61201" i="10"/>
  <c r="F61202" i="10"/>
  <c r="F61203" i="10"/>
  <c r="F61204" i="10"/>
  <c r="F61205" i="10"/>
  <c r="F61206" i="10"/>
  <c r="F61207" i="10"/>
  <c r="F61208" i="10"/>
  <c r="F61209" i="10"/>
  <c r="F61210" i="10"/>
  <c r="F61211" i="10"/>
  <c r="F61212" i="10"/>
  <c r="F61213" i="10"/>
  <c r="F61214" i="10"/>
  <c r="F61215" i="10"/>
  <c r="F61216" i="10"/>
  <c r="F61217" i="10"/>
  <c r="F61218" i="10"/>
  <c r="F61219" i="10"/>
  <c r="F61220" i="10"/>
  <c r="F61221" i="10"/>
  <c r="F61222" i="10"/>
  <c r="F61223" i="10"/>
  <c r="F61224" i="10"/>
  <c r="F61225" i="10"/>
  <c r="F61226" i="10"/>
  <c r="F61227" i="10"/>
  <c r="F61228" i="10"/>
  <c r="F61229" i="10"/>
  <c r="F61230" i="10"/>
  <c r="F61231" i="10"/>
  <c r="F61232" i="10"/>
  <c r="F61233" i="10"/>
  <c r="F61234" i="10"/>
  <c r="F61235" i="10"/>
  <c r="F61236" i="10"/>
  <c r="F61237" i="10"/>
  <c r="F61238" i="10"/>
  <c r="F61239" i="10"/>
  <c r="F61240" i="10"/>
  <c r="F61241" i="10"/>
  <c r="F61242" i="10"/>
  <c r="F61243" i="10"/>
  <c r="F61244" i="10"/>
  <c r="F61245" i="10"/>
  <c r="F61246" i="10"/>
  <c r="F61247" i="10"/>
  <c r="F61248" i="10"/>
  <c r="F61249" i="10"/>
  <c r="F61250" i="10"/>
  <c r="F61251" i="10"/>
  <c r="F61252" i="10"/>
  <c r="F61253" i="10"/>
  <c r="F61254" i="10"/>
  <c r="F61255" i="10"/>
  <c r="F61256" i="10"/>
  <c r="F61257" i="10"/>
  <c r="F61258" i="10"/>
  <c r="F61259" i="10"/>
  <c r="F61260" i="10"/>
  <c r="F61261" i="10"/>
  <c r="F61262" i="10"/>
  <c r="F61263" i="10"/>
  <c r="F61264" i="10"/>
  <c r="F61265" i="10"/>
  <c r="F61266" i="10"/>
  <c r="F61267" i="10"/>
  <c r="F61268" i="10"/>
  <c r="F61269" i="10"/>
  <c r="F61270" i="10"/>
  <c r="F61271" i="10"/>
  <c r="F61272" i="10"/>
  <c r="F61273" i="10"/>
  <c r="F61274" i="10"/>
  <c r="F61275" i="10"/>
  <c r="F61276" i="10"/>
  <c r="F61277" i="10"/>
  <c r="F61278" i="10"/>
  <c r="F61279" i="10"/>
  <c r="F61280" i="10"/>
  <c r="F61281" i="10"/>
  <c r="F61282" i="10"/>
  <c r="F61283" i="10"/>
  <c r="F61284" i="10"/>
  <c r="F61285" i="10"/>
  <c r="F61286" i="10"/>
  <c r="F61287" i="10"/>
  <c r="F61288" i="10"/>
  <c r="F61289" i="10"/>
  <c r="F61290" i="10"/>
  <c r="F61291" i="10"/>
  <c r="F61292" i="10"/>
  <c r="F61293" i="10"/>
  <c r="F61294" i="10"/>
  <c r="F61295" i="10"/>
  <c r="F61296" i="10"/>
  <c r="F61297" i="10"/>
  <c r="F61298" i="10"/>
  <c r="F61299" i="10"/>
  <c r="F61300" i="10"/>
  <c r="F61301" i="10"/>
  <c r="F61302" i="10"/>
  <c r="F61303" i="10"/>
  <c r="F61304" i="10"/>
  <c r="F61305" i="10"/>
  <c r="F61306" i="10"/>
  <c r="F61307" i="10"/>
  <c r="F61308" i="10"/>
  <c r="F61309" i="10"/>
  <c r="F61310" i="10"/>
  <c r="F61311" i="10"/>
  <c r="F61312" i="10"/>
  <c r="F61313" i="10"/>
  <c r="F61314" i="10"/>
  <c r="F61315" i="10"/>
  <c r="F61316" i="10"/>
  <c r="F61317" i="10"/>
  <c r="F61318" i="10"/>
  <c r="F61319" i="10"/>
  <c r="F61320" i="10"/>
  <c r="F61321" i="10"/>
  <c r="F61322" i="10"/>
  <c r="F61323" i="10"/>
  <c r="F61324" i="10"/>
  <c r="F61325" i="10"/>
  <c r="F61326" i="10"/>
  <c r="F61327" i="10"/>
  <c r="F61328" i="10"/>
  <c r="F61329" i="10"/>
  <c r="F61330" i="10"/>
  <c r="F61331" i="10"/>
  <c r="F61332" i="10"/>
  <c r="F61333" i="10"/>
  <c r="F61334" i="10"/>
  <c r="F61335" i="10"/>
  <c r="F61336" i="10"/>
  <c r="F61337" i="10"/>
  <c r="F61338" i="10"/>
  <c r="F61339" i="10"/>
  <c r="F61340" i="10"/>
  <c r="F61341" i="10"/>
  <c r="F61342" i="10"/>
  <c r="F61343" i="10"/>
  <c r="F61344" i="10"/>
  <c r="F61345" i="10"/>
  <c r="F61346" i="10"/>
  <c r="F61347" i="10"/>
  <c r="F61348" i="10"/>
  <c r="F61349" i="10"/>
  <c r="F61350" i="10"/>
  <c r="F61351" i="10"/>
  <c r="F61352" i="10"/>
  <c r="F61353" i="10"/>
  <c r="F61354" i="10"/>
  <c r="F61355" i="10"/>
  <c r="F61356" i="10"/>
  <c r="F61357" i="10"/>
  <c r="F61358" i="10"/>
  <c r="F61359" i="10"/>
  <c r="F61360" i="10"/>
  <c r="F61361" i="10"/>
  <c r="F61362" i="10"/>
  <c r="F61363" i="10"/>
  <c r="F61364" i="10"/>
  <c r="F61365" i="10"/>
  <c r="F61366" i="10"/>
  <c r="F61367" i="10"/>
  <c r="F61368" i="10"/>
  <c r="F61369" i="10"/>
  <c r="F61370" i="10"/>
  <c r="F61371" i="10"/>
  <c r="F61372" i="10"/>
  <c r="F61373" i="10"/>
  <c r="F61374" i="10"/>
  <c r="F61375" i="10"/>
  <c r="F61376" i="10"/>
  <c r="F61377" i="10"/>
  <c r="F61378" i="10"/>
  <c r="F61379" i="10"/>
  <c r="F61380" i="10"/>
  <c r="F61381" i="10"/>
  <c r="F61382" i="10"/>
  <c r="F61383" i="10"/>
  <c r="F61384" i="10"/>
  <c r="F61385" i="10"/>
  <c r="F61386" i="10"/>
  <c r="F61387" i="10"/>
  <c r="F61388" i="10"/>
  <c r="F61389" i="10"/>
  <c r="F61390" i="10"/>
  <c r="F61391" i="10"/>
  <c r="F61392" i="10"/>
  <c r="F61393" i="10"/>
  <c r="F61394" i="10"/>
  <c r="F61395" i="10"/>
  <c r="F61396" i="10"/>
  <c r="F61397" i="10"/>
  <c r="F61398" i="10"/>
  <c r="F61399" i="10"/>
  <c r="F61400" i="10"/>
  <c r="F61401" i="10"/>
  <c r="F61402" i="10"/>
  <c r="F61403" i="10"/>
  <c r="F61404" i="10"/>
  <c r="F61405" i="10"/>
  <c r="F61406" i="10"/>
  <c r="F61407" i="10"/>
  <c r="F61408" i="10"/>
  <c r="F61409" i="10"/>
  <c r="F61410" i="10"/>
  <c r="F61411" i="10"/>
  <c r="F61412" i="10"/>
  <c r="F61413" i="10"/>
  <c r="F61414" i="10"/>
  <c r="F61415" i="10"/>
  <c r="F61416" i="10"/>
  <c r="F61417" i="10"/>
  <c r="F61418" i="10"/>
  <c r="F61419" i="10"/>
  <c r="F61420" i="10"/>
  <c r="F61421" i="10"/>
  <c r="F61422" i="10"/>
  <c r="F61423" i="10"/>
  <c r="F61424" i="10"/>
  <c r="F61425" i="10"/>
  <c r="F61426" i="10"/>
  <c r="F61427" i="10"/>
  <c r="F61428" i="10"/>
  <c r="F61429" i="10"/>
  <c r="F61430" i="10"/>
  <c r="F61431" i="10"/>
  <c r="F61432" i="10"/>
  <c r="F61433" i="10"/>
  <c r="F61434" i="10"/>
  <c r="F61435" i="10"/>
  <c r="F61436" i="10"/>
  <c r="F61437" i="10"/>
  <c r="F61438" i="10"/>
  <c r="F61439" i="10"/>
  <c r="F61440" i="10"/>
  <c r="F61441" i="10"/>
  <c r="F61442" i="10"/>
  <c r="F61443" i="10"/>
  <c r="F61444" i="10"/>
  <c r="F61445" i="10"/>
  <c r="F61446" i="10"/>
  <c r="F61447" i="10"/>
  <c r="F61448" i="10"/>
  <c r="F61449" i="10"/>
  <c r="F61450" i="10"/>
  <c r="F61451" i="10"/>
  <c r="F61452" i="10"/>
  <c r="F61453" i="10"/>
  <c r="F61454" i="10"/>
  <c r="F61455" i="10"/>
  <c r="F61456" i="10"/>
  <c r="F61457" i="10"/>
  <c r="F61458" i="10"/>
  <c r="F61459" i="10"/>
  <c r="F61460" i="10"/>
  <c r="F61461" i="10"/>
  <c r="F61462" i="10"/>
  <c r="F61463" i="10"/>
  <c r="F61464" i="10"/>
  <c r="F61465" i="10"/>
  <c r="F61466" i="10"/>
  <c r="F61467" i="10"/>
  <c r="F61468" i="10"/>
  <c r="F61469" i="10"/>
  <c r="F61470" i="10"/>
  <c r="F61471" i="10"/>
  <c r="F61472" i="10"/>
  <c r="F61473" i="10"/>
  <c r="F61474" i="10"/>
  <c r="F61475" i="10"/>
  <c r="F61476" i="10"/>
  <c r="F61477" i="10"/>
  <c r="F61478" i="10"/>
  <c r="F61479" i="10"/>
  <c r="F61480" i="10"/>
  <c r="F61481" i="10"/>
  <c r="F61482" i="10"/>
  <c r="F61483" i="10"/>
  <c r="F61484" i="10"/>
  <c r="F61485" i="10"/>
  <c r="F61486" i="10"/>
  <c r="F61487" i="10"/>
  <c r="F61488" i="10"/>
  <c r="F61489" i="10"/>
  <c r="F61490" i="10"/>
  <c r="F61491" i="10"/>
  <c r="F61492" i="10"/>
  <c r="F61493" i="10"/>
  <c r="F61494" i="10"/>
  <c r="F61495" i="10"/>
  <c r="F61496" i="10"/>
  <c r="F61497" i="10"/>
  <c r="F61498" i="10"/>
  <c r="F61499" i="10"/>
  <c r="F61500" i="10"/>
  <c r="F61501" i="10"/>
  <c r="F61502" i="10"/>
  <c r="F61503" i="10"/>
  <c r="F61504" i="10"/>
  <c r="F61505" i="10"/>
  <c r="F61506" i="10"/>
  <c r="F61507" i="10"/>
  <c r="F61508" i="10"/>
  <c r="F61509" i="10"/>
  <c r="F61510" i="10"/>
  <c r="F61511" i="10"/>
  <c r="F61512" i="10"/>
  <c r="F61513" i="10"/>
  <c r="F61514" i="10"/>
  <c r="F61515" i="10"/>
  <c r="F61516" i="10"/>
  <c r="F61517" i="10"/>
  <c r="F61518" i="10"/>
  <c r="F61519" i="10"/>
  <c r="F61520" i="10"/>
  <c r="F61521" i="10"/>
  <c r="F61522" i="10"/>
  <c r="F61523" i="10"/>
  <c r="F61524" i="10"/>
  <c r="F61525" i="10"/>
  <c r="F61526" i="10"/>
  <c r="F61527" i="10"/>
  <c r="F61528" i="10"/>
  <c r="F61529" i="10"/>
  <c r="F61530" i="10"/>
  <c r="F61531" i="10"/>
  <c r="F61532" i="10"/>
  <c r="F61533" i="10"/>
  <c r="F61534" i="10"/>
  <c r="F61535" i="10"/>
  <c r="F61536" i="10"/>
  <c r="F61537" i="10"/>
  <c r="F61538" i="10"/>
  <c r="F61539" i="10"/>
  <c r="F61540" i="10"/>
  <c r="F61541" i="10"/>
  <c r="F61542" i="10"/>
  <c r="F61543" i="10"/>
  <c r="F61544" i="10"/>
  <c r="F61545" i="10"/>
  <c r="F61546" i="10"/>
  <c r="F61547" i="10"/>
  <c r="F61548" i="10"/>
  <c r="F61549" i="10"/>
  <c r="F61550" i="10"/>
  <c r="F61551" i="10"/>
  <c r="F61552" i="10"/>
  <c r="F61553" i="10"/>
  <c r="F61554" i="10"/>
  <c r="F61555" i="10"/>
  <c r="F61556" i="10"/>
  <c r="F61557" i="10"/>
  <c r="F61558" i="10"/>
  <c r="F61559" i="10"/>
  <c r="F61560" i="10"/>
  <c r="F61561" i="10"/>
  <c r="F61562" i="10"/>
  <c r="F61563" i="10"/>
  <c r="F61564" i="10"/>
  <c r="F61565" i="10"/>
  <c r="F61566" i="10"/>
  <c r="F61567" i="10"/>
  <c r="F61568" i="10"/>
  <c r="F61569" i="10"/>
  <c r="F61570" i="10"/>
  <c r="F61571" i="10"/>
  <c r="F61572" i="10"/>
  <c r="F61573" i="10"/>
  <c r="F61574" i="10"/>
  <c r="F61575" i="10"/>
  <c r="F61576" i="10"/>
  <c r="F61577" i="10"/>
  <c r="F61578" i="10"/>
  <c r="F61579" i="10"/>
  <c r="F61580" i="10"/>
  <c r="F61581" i="10"/>
  <c r="F61582" i="10"/>
  <c r="F61583" i="10"/>
  <c r="F61584" i="10"/>
  <c r="F61585" i="10"/>
  <c r="F61586" i="10"/>
  <c r="F61587" i="10"/>
  <c r="F61588" i="10"/>
  <c r="F61589" i="10"/>
  <c r="F61590" i="10"/>
  <c r="F61591" i="10"/>
  <c r="F61592" i="10"/>
  <c r="F61593" i="10"/>
  <c r="F61594" i="10"/>
  <c r="F61595" i="10"/>
  <c r="F61596" i="10"/>
  <c r="F61597" i="10"/>
  <c r="F61598" i="10"/>
  <c r="F61599" i="10"/>
  <c r="F61600" i="10"/>
  <c r="F61601" i="10"/>
  <c r="F61602" i="10"/>
  <c r="F61603" i="10"/>
  <c r="F61604" i="10"/>
  <c r="F61605" i="10"/>
  <c r="F61606" i="10"/>
  <c r="F61607" i="10"/>
  <c r="F61608" i="10"/>
  <c r="F61609" i="10"/>
  <c r="F61610" i="10"/>
  <c r="F61611" i="10"/>
  <c r="F61612" i="10"/>
  <c r="F61613" i="10"/>
  <c r="F61614" i="10"/>
  <c r="F61615" i="10"/>
  <c r="F61616" i="10"/>
  <c r="F61617" i="10"/>
  <c r="F61618" i="10"/>
  <c r="F61619" i="10"/>
  <c r="F61620" i="10"/>
  <c r="F61621" i="10"/>
  <c r="F61622" i="10"/>
  <c r="F61623" i="10"/>
  <c r="F61624" i="10"/>
  <c r="F61625" i="10"/>
  <c r="F61626" i="10"/>
  <c r="F61627" i="10"/>
  <c r="F61628" i="10"/>
  <c r="F61629" i="10"/>
  <c r="F61630" i="10"/>
  <c r="F61631" i="10"/>
  <c r="F61632" i="10"/>
  <c r="F61633" i="10"/>
  <c r="F61634" i="10"/>
  <c r="F61635" i="10"/>
  <c r="F61636" i="10"/>
  <c r="F61637" i="10"/>
  <c r="F61638" i="10"/>
  <c r="F61639" i="10"/>
  <c r="F61640" i="10"/>
  <c r="F61641" i="10"/>
  <c r="F61642" i="10"/>
  <c r="F61643" i="10"/>
  <c r="F61644" i="10"/>
  <c r="F61645" i="10"/>
  <c r="F61646" i="10"/>
  <c r="F61647" i="10"/>
  <c r="F61648" i="10"/>
  <c r="F61649" i="10"/>
  <c r="F61650" i="10"/>
  <c r="F61651" i="10"/>
  <c r="F61652" i="10"/>
  <c r="F61653" i="10"/>
  <c r="F61654" i="10"/>
  <c r="F61655" i="10"/>
  <c r="F61656" i="10"/>
  <c r="F61657" i="10"/>
  <c r="F61658" i="10"/>
  <c r="F61659" i="10"/>
  <c r="F61660" i="10"/>
  <c r="F61661" i="10"/>
  <c r="F61662" i="10"/>
  <c r="F61663" i="10"/>
  <c r="F61664" i="10"/>
  <c r="F61665" i="10"/>
  <c r="F61666" i="10"/>
  <c r="F61667" i="10"/>
  <c r="F61668" i="10"/>
  <c r="F61669" i="10"/>
  <c r="F61670" i="10"/>
  <c r="F61671" i="10"/>
  <c r="F61672" i="10"/>
  <c r="F61673" i="10"/>
  <c r="F61674" i="10"/>
  <c r="F61675" i="10"/>
  <c r="F61676" i="10"/>
  <c r="F61677" i="10"/>
  <c r="F61678" i="10"/>
  <c r="F61679" i="10"/>
  <c r="F61680" i="10"/>
  <c r="F61681" i="10"/>
  <c r="F61682" i="10"/>
  <c r="F61683" i="10"/>
  <c r="F61684" i="10"/>
  <c r="F61685" i="10"/>
  <c r="F61686" i="10"/>
  <c r="F61687" i="10"/>
  <c r="F61688" i="10"/>
  <c r="F61689" i="10"/>
  <c r="F61690" i="10"/>
  <c r="F61691" i="10"/>
  <c r="F61692" i="10"/>
  <c r="F61693" i="10"/>
  <c r="F61694" i="10"/>
  <c r="F61695" i="10"/>
  <c r="F61696" i="10"/>
  <c r="F61697" i="10"/>
  <c r="F61698" i="10"/>
  <c r="F61699" i="10"/>
  <c r="F61700" i="10"/>
  <c r="F61701" i="10"/>
  <c r="F61702" i="10"/>
  <c r="F61703" i="10"/>
  <c r="F61704" i="10"/>
  <c r="F61705" i="10"/>
  <c r="F61706" i="10"/>
  <c r="F61707" i="10"/>
  <c r="F61708" i="10"/>
  <c r="F61709" i="10"/>
  <c r="F61710" i="10"/>
  <c r="F61711" i="10"/>
  <c r="F61712" i="10"/>
  <c r="F61713" i="10"/>
  <c r="F61714" i="10"/>
  <c r="F61715" i="10"/>
  <c r="F61716" i="10"/>
  <c r="F61717" i="10"/>
  <c r="F61718" i="10"/>
  <c r="F61719" i="10"/>
  <c r="F61720" i="10"/>
  <c r="F61721" i="10"/>
  <c r="F61722" i="10"/>
  <c r="F61723" i="10"/>
  <c r="F61724" i="10"/>
  <c r="F61725" i="10"/>
  <c r="F61726" i="10"/>
  <c r="F61727" i="10"/>
  <c r="F61728" i="10"/>
  <c r="F61729" i="10"/>
  <c r="F61730" i="10"/>
  <c r="F61731" i="10"/>
  <c r="F61732" i="10"/>
  <c r="F61733" i="10"/>
  <c r="F61734" i="10"/>
  <c r="F61735" i="10"/>
  <c r="F61736" i="10"/>
  <c r="F61737" i="10"/>
  <c r="F61738" i="10"/>
  <c r="F61739" i="10"/>
  <c r="F61740" i="10"/>
  <c r="F61741" i="10"/>
  <c r="F61742" i="10"/>
  <c r="F61743" i="10"/>
  <c r="F61744" i="10"/>
  <c r="F61745" i="10"/>
  <c r="F61746" i="10"/>
  <c r="F61747" i="10"/>
  <c r="F61748" i="10"/>
  <c r="F61749" i="10"/>
  <c r="F61750" i="10"/>
  <c r="F61751" i="10"/>
  <c r="F61752" i="10"/>
  <c r="F61753" i="10"/>
  <c r="F61754" i="10"/>
  <c r="F61755" i="10"/>
  <c r="F61756" i="10"/>
  <c r="F61757" i="10"/>
  <c r="F61758" i="10"/>
  <c r="F61759" i="10"/>
  <c r="F61760" i="10"/>
  <c r="F61761" i="10"/>
  <c r="F61762" i="10"/>
  <c r="F61763" i="10"/>
  <c r="F61764" i="10"/>
  <c r="F61765" i="10"/>
  <c r="F61766" i="10"/>
  <c r="F61767" i="10"/>
  <c r="F61768" i="10"/>
  <c r="F61769" i="10"/>
  <c r="F61770" i="10"/>
  <c r="F61771" i="10"/>
  <c r="F61772" i="10"/>
  <c r="F61773" i="10"/>
  <c r="F61774" i="10"/>
  <c r="F61775" i="10"/>
  <c r="F61776" i="10"/>
  <c r="F61777" i="10"/>
  <c r="F61778" i="10"/>
  <c r="F61779" i="10"/>
  <c r="F61780" i="10"/>
  <c r="F61781" i="10"/>
  <c r="F61782" i="10"/>
  <c r="F61783" i="10"/>
  <c r="F61784" i="10"/>
  <c r="F61785" i="10"/>
  <c r="F61786" i="10"/>
  <c r="F61787" i="10"/>
  <c r="F61788" i="10"/>
  <c r="F61789" i="10"/>
  <c r="F61790" i="10"/>
  <c r="F61791" i="10"/>
  <c r="F61792" i="10"/>
  <c r="F61793" i="10"/>
  <c r="F61794" i="10"/>
  <c r="F61795" i="10"/>
  <c r="F61796" i="10"/>
  <c r="F61797" i="10"/>
  <c r="F61798" i="10"/>
  <c r="F61799" i="10"/>
  <c r="F61800" i="10"/>
  <c r="F61801" i="10"/>
  <c r="F61802" i="10"/>
  <c r="F61803" i="10"/>
  <c r="F61804" i="10"/>
  <c r="F61805" i="10"/>
  <c r="F61806" i="10"/>
  <c r="F61807" i="10"/>
  <c r="F61808" i="10"/>
  <c r="F61809" i="10"/>
  <c r="F61810" i="10"/>
  <c r="F61811" i="10"/>
  <c r="F61812" i="10"/>
  <c r="F61813" i="10"/>
  <c r="F61814" i="10"/>
  <c r="F61815" i="10"/>
  <c r="F61816" i="10"/>
  <c r="F61817" i="10"/>
  <c r="F61818" i="10"/>
  <c r="F61819" i="10"/>
  <c r="F61820" i="10"/>
  <c r="F61821" i="10"/>
  <c r="F61822" i="10"/>
  <c r="F61823" i="10"/>
  <c r="F61824" i="10"/>
  <c r="F61825" i="10"/>
  <c r="F61826" i="10"/>
  <c r="F61827" i="10"/>
  <c r="F61828" i="10"/>
  <c r="F61829" i="10"/>
  <c r="F61830" i="10"/>
  <c r="F61831" i="10"/>
  <c r="F61832" i="10"/>
  <c r="F61833" i="10"/>
  <c r="F61834" i="10"/>
  <c r="F61835" i="10"/>
  <c r="F61836" i="10"/>
  <c r="F61837" i="10"/>
  <c r="F61838" i="10"/>
  <c r="F61839" i="10"/>
  <c r="F61840" i="10"/>
  <c r="F61841" i="10"/>
  <c r="F61842" i="10"/>
  <c r="F61843" i="10"/>
  <c r="F61844" i="10"/>
  <c r="F61845" i="10"/>
  <c r="F61846" i="10"/>
  <c r="F61847" i="10"/>
  <c r="F61848" i="10"/>
  <c r="F61849" i="10"/>
  <c r="F61850" i="10"/>
  <c r="F61851" i="10"/>
  <c r="F61852" i="10"/>
  <c r="F61853" i="10"/>
  <c r="F61854" i="10"/>
  <c r="F61855" i="10"/>
  <c r="F61856" i="10"/>
  <c r="F61857" i="10"/>
  <c r="F61858" i="10"/>
  <c r="F61859" i="10"/>
  <c r="F61860" i="10"/>
  <c r="F61861" i="10"/>
  <c r="F61862" i="10"/>
  <c r="F61863" i="10"/>
  <c r="F61864" i="10"/>
  <c r="F61865" i="10"/>
  <c r="F61866" i="10"/>
  <c r="F61867" i="10"/>
  <c r="F61868" i="10"/>
  <c r="F61869" i="10"/>
  <c r="F61870" i="10"/>
  <c r="F61871" i="10"/>
  <c r="F61872" i="10"/>
  <c r="F61873" i="10"/>
  <c r="F61874" i="10"/>
  <c r="F61875" i="10"/>
  <c r="F61876" i="10"/>
  <c r="F61877" i="10"/>
  <c r="F61878" i="10"/>
  <c r="F61879" i="10"/>
  <c r="F61880" i="10"/>
  <c r="F61881" i="10"/>
  <c r="F61882" i="10"/>
  <c r="F61883" i="10"/>
  <c r="F61884" i="10"/>
  <c r="F61885" i="10"/>
  <c r="F61886" i="10"/>
  <c r="F61887" i="10"/>
  <c r="F61888" i="10"/>
  <c r="F61889" i="10"/>
  <c r="F61890" i="10"/>
  <c r="F61891" i="10"/>
  <c r="F61892" i="10"/>
  <c r="F61893" i="10"/>
  <c r="F61894" i="10"/>
  <c r="F61895" i="10"/>
  <c r="F61896" i="10"/>
  <c r="F61897" i="10"/>
  <c r="F61898" i="10"/>
  <c r="F61899" i="10"/>
  <c r="F61900" i="10"/>
  <c r="F61901" i="10"/>
  <c r="F61902" i="10"/>
  <c r="F61903" i="10"/>
  <c r="F61904" i="10"/>
  <c r="F61905" i="10"/>
  <c r="F61906" i="10"/>
  <c r="F61907" i="10"/>
  <c r="F61908" i="10"/>
  <c r="F61909" i="10"/>
  <c r="F61910" i="10"/>
  <c r="F61911" i="10"/>
  <c r="F61912" i="10"/>
  <c r="F61913" i="10"/>
  <c r="F61914" i="10"/>
  <c r="F61915" i="10"/>
  <c r="F61916" i="10"/>
  <c r="F61917" i="10"/>
  <c r="F61918" i="10"/>
  <c r="F61919" i="10"/>
  <c r="F61920" i="10"/>
  <c r="F61921" i="10"/>
  <c r="F61922" i="10"/>
  <c r="F61923" i="10"/>
  <c r="F61924" i="10"/>
  <c r="F61925" i="10"/>
  <c r="F61926" i="10"/>
  <c r="F61927" i="10"/>
  <c r="F61928" i="10"/>
  <c r="F61929" i="10"/>
  <c r="F61930" i="10"/>
  <c r="F61931" i="10"/>
  <c r="F61932" i="10"/>
  <c r="F61933" i="10"/>
  <c r="F61934" i="10"/>
  <c r="F61935" i="10"/>
  <c r="F61936" i="10"/>
  <c r="F61937" i="10"/>
  <c r="F61938" i="10"/>
  <c r="F61939" i="10"/>
  <c r="F61940" i="10"/>
  <c r="F61941" i="10"/>
  <c r="F61942" i="10"/>
  <c r="F61943" i="10"/>
  <c r="F61944" i="10"/>
  <c r="F61945" i="10"/>
  <c r="F61946" i="10"/>
  <c r="F61947" i="10"/>
  <c r="F61948" i="10"/>
  <c r="F61949" i="10"/>
  <c r="F61950" i="10"/>
  <c r="F61951" i="10"/>
  <c r="F61952" i="10"/>
  <c r="F61953" i="10"/>
  <c r="F61954" i="10"/>
  <c r="F61955" i="10"/>
  <c r="F61956" i="10"/>
  <c r="F61957" i="10"/>
  <c r="F61958" i="10"/>
  <c r="F61959" i="10"/>
  <c r="F61960" i="10"/>
  <c r="F61961" i="10"/>
  <c r="F61962" i="10"/>
  <c r="F61963" i="10"/>
  <c r="F61964" i="10"/>
  <c r="F61965" i="10"/>
  <c r="F61966" i="10"/>
  <c r="F61967" i="10"/>
  <c r="F61968" i="10"/>
  <c r="F61969" i="10"/>
  <c r="F61970" i="10"/>
  <c r="F61971" i="10"/>
  <c r="F61972" i="10"/>
  <c r="F61973" i="10"/>
  <c r="F61974" i="10"/>
  <c r="F61975" i="10"/>
  <c r="F61976" i="10"/>
  <c r="F61977" i="10"/>
  <c r="F61978" i="10"/>
  <c r="F61979" i="10"/>
  <c r="F61980" i="10"/>
  <c r="F61981" i="10"/>
  <c r="F61982" i="10"/>
  <c r="F61983" i="10"/>
  <c r="F61984" i="10"/>
  <c r="F61985" i="10"/>
  <c r="F61986" i="10"/>
  <c r="F61987" i="10"/>
  <c r="F61988" i="10"/>
  <c r="F61989" i="10"/>
  <c r="F61990" i="10"/>
  <c r="F61991" i="10"/>
  <c r="F61992" i="10"/>
  <c r="F61993" i="10"/>
  <c r="F61994" i="10"/>
  <c r="F61995" i="10"/>
  <c r="F61996" i="10"/>
  <c r="F61997" i="10"/>
  <c r="F61998" i="10"/>
  <c r="F61999" i="10"/>
  <c r="F62000" i="10"/>
  <c r="F62001" i="10"/>
  <c r="F62002" i="10"/>
  <c r="F62003" i="10"/>
  <c r="F62004" i="10"/>
  <c r="F62005" i="10"/>
  <c r="F62006" i="10"/>
  <c r="F62007" i="10"/>
  <c r="F62008" i="10"/>
  <c r="F62009" i="10"/>
  <c r="F62010" i="10"/>
  <c r="F62011" i="10"/>
  <c r="F62012" i="10"/>
  <c r="F62013" i="10"/>
  <c r="F62014" i="10"/>
  <c r="F62015" i="10"/>
  <c r="F62016" i="10"/>
  <c r="F62017" i="10"/>
  <c r="F62018" i="10"/>
  <c r="F62019" i="10"/>
  <c r="F62020" i="10"/>
  <c r="F62021" i="10"/>
  <c r="F62022" i="10"/>
  <c r="F62023" i="10"/>
  <c r="F62024" i="10"/>
  <c r="F62025" i="10"/>
  <c r="F62026" i="10"/>
  <c r="F62027" i="10"/>
  <c r="F62028" i="10"/>
  <c r="F62029" i="10"/>
  <c r="F62030" i="10"/>
  <c r="F62031" i="10"/>
  <c r="F62032" i="10"/>
  <c r="F62033" i="10"/>
  <c r="F62034" i="10"/>
  <c r="F62035" i="10"/>
  <c r="F62036" i="10"/>
  <c r="F62037" i="10"/>
  <c r="F62038" i="10"/>
  <c r="F62039" i="10"/>
  <c r="F62040" i="10"/>
  <c r="F62041" i="10"/>
  <c r="F62042" i="10"/>
  <c r="F62043" i="10"/>
  <c r="F62044" i="10"/>
  <c r="F62045" i="10"/>
  <c r="F62046" i="10"/>
  <c r="F62047" i="10"/>
  <c r="F62048" i="10"/>
  <c r="F62049" i="10"/>
  <c r="F62050" i="10"/>
  <c r="F62051" i="10"/>
  <c r="F62052" i="10"/>
  <c r="F62053" i="10"/>
  <c r="F62054" i="10"/>
  <c r="F62055" i="10"/>
  <c r="F62056" i="10"/>
  <c r="F62057" i="10"/>
  <c r="F62058" i="10"/>
  <c r="F62059" i="10"/>
  <c r="F62060" i="10"/>
  <c r="F62061" i="10"/>
  <c r="F62062" i="10"/>
  <c r="F62063" i="10"/>
  <c r="F62064" i="10"/>
  <c r="F62065" i="10"/>
  <c r="F62066" i="10"/>
  <c r="F62067" i="10"/>
  <c r="F62068" i="10"/>
  <c r="F62069" i="10"/>
  <c r="F62070" i="10"/>
  <c r="F62071" i="10"/>
  <c r="F62072" i="10"/>
  <c r="F62073" i="10"/>
  <c r="F62074" i="10"/>
  <c r="F62075" i="10"/>
  <c r="F62076" i="10"/>
  <c r="F62077" i="10"/>
  <c r="F62078" i="10"/>
  <c r="F62079" i="10"/>
  <c r="F62080" i="10"/>
  <c r="F62081" i="10"/>
  <c r="F62082" i="10"/>
  <c r="F62083" i="10"/>
  <c r="F62084" i="10"/>
  <c r="F62085" i="10"/>
  <c r="F62086" i="10"/>
  <c r="F62087" i="10"/>
  <c r="F62088" i="10"/>
  <c r="F62089" i="10"/>
  <c r="F62090" i="10"/>
  <c r="F62091" i="10"/>
  <c r="F62092" i="10"/>
  <c r="F62093" i="10"/>
  <c r="F62094" i="10"/>
  <c r="F62095" i="10"/>
  <c r="F62096" i="10"/>
  <c r="F62097" i="10"/>
  <c r="F62098" i="10"/>
  <c r="F62099" i="10"/>
  <c r="F62100" i="10"/>
  <c r="F62101" i="10"/>
  <c r="F62102" i="10"/>
  <c r="F62103" i="10"/>
  <c r="F62104" i="10"/>
  <c r="F62105" i="10"/>
  <c r="F62106" i="10"/>
  <c r="F62107" i="10"/>
  <c r="F62108" i="10"/>
  <c r="F62109" i="10"/>
  <c r="F62110" i="10"/>
  <c r="F62111" i="10"/>
  <c r="F62112" i="10"/>
  <c r="F62113" i="10"/>
  <c r="F62114" i="10"/>
  <c r="F62115" i="10"/>
  <c r="F62116" i="10"/>
  <c r="F62117" i="10"/>
  <c r="F62118" i="10"/>
  <c r="F62119" i="10"/>
  <c r="F62120" i="10"/>
  <c r="F62121" i="10"/>
  <c r="F62122" i="10"/>
  <c r="F62123" i="10"/>
  <c r="F62124" i="10"/>
  <c r="F62125" i="10"/>
  <c r="F62126" i="10"/>
  <c r="F62127" i="10"/>
  <c r="F62128" i="10"/>
  <c r="F62129" i="10"/>
  <c r="F62130" i="10"/>
  <c r="F62131" i="10"/>
  <c r="F62132" i="10"/>
  <c r="F62133" i="10"/>
  <c r="F62134" i="10"/>
  <c r="F62135" i="10"/>
  <c r="F62136" i="10"/>
  <c r="F62137" i="10"/>
  <c r="F62138" i="10"/>
  <c r="F62139" i="10"/>
  <c r="F62140" i="10"/>
  <c r="F62141" i="10"/>
  <c r="F62142" i="10"/>
  <c r="F62143" i="10"/>
  <c r="F62144" i="10"/>
  <c r="F62145" i="10"/>
  <c r="F62146" i="10"/>
  <c r="F62147" i="10"/>
  <c r="F62148" i="10"/>
  <c r="F62149" i="10"/>
  <c r="F62150" i="10"/>
  <c r="F62151" i="10"/>
  <c r="F62152" i="10"/>
  <c r="F62153" i="10"/>
  <c r="F62154" i="10"/>
  <c r="F62155" i="10"/>
  <c r="F62156" i="10"/>
  <c r="F62157" i="10"/>
  <c r="F62158" i="10"/>
  <c r="F62159" i="10"/>
  <c r="F62160" i="10"/>
  <c r="F62161" i="10"/>
  <c r="F62162" i="10"/>
  <c r="F62163" i="10"/>
  <c r="F62164" i="10"/>
  <c r="F62165" i="10"/>
  <c r="F62166" i="10"/>
  <c r="F62167" i="10"/>
  <c r="F62168" i="10"/>
  <c r="F62169" i="10"/>
  <c r="F62170" i="10"/>
  <c r="F62171" i="10"/>
  <c r="F62172" i="10"/>
  <c r="F62173" i="10"/>
  <c r="F62174" i="10"/>
  <c r="F62175" i="10"/>
  <c r="F62176" i="10"/>
  <c r="F62177" i="10"/>
  <c r="F62178" i="10"/>
  <c r="F62179" i="10"/>
  <c r="F62180" i="10"/>
  <c r="F62181" i="10"/>
  <c r="F62182" i="10"/>
  <c r="F62183" i="10"/>
  <c r="F62184" i="10"/>
  <c r="F62185" i="10"/>
  <c r="F62186" i="10"/>
  <c r="F62187" i="10"/>
  <c r="F62188" i="10"/>
  <c r="F62189" i="10"/>
  <c r="F62190" i="10"/>
  <c r="F62191" i="10"/>
  <c r="F62192" i="10"/>
  <c r="F62193" i="10"/>
  <c r="F62194" i="10"/>
  <c r="F62195" i="10"/>
  <c r="F62196" i="10"/>
  <c r="F62197" i="10"/>
  <c r="F62198" i="10"/>
  <c r="F62199" i="10"/>
  <c r="F62200" i="10"/>
  <c r="F62201" i="10"/>
  <c r="F62202" i="10"/>
  <c r="F62203" i="10"/>
  <c r="F62204" i="10"/>
  <c r="F62205" i="10"/>
  <c r="F62206" i="10"/>
  <c r="F62207" i="10"/>
  <c r="F62208" i="10"/>
  <c r="F62209" i="10"/>
  <c r="F62210" i="10"/>
  <c r="F62211" i="10"/>
  <c r="F62212" i="10"/>
  <c r="F62213" i="10"/>
  <c r="F62214" i="10"/>
  <c r="F62215" i="10"/>
  <c r="F62216" i="10"/>
  <c r="F62217" i="10"/>
  <c r="F62218" i="10"/>
  <c r="F62219" i="10"/>
  <c r="F62220" i="10"/>
  <c r="F62221" i="10"/>
  <c r="F62222" i="10"/>
  <c r="F62223" i="10"/>
  <c r="F62224" i="10"/>
  <c r="F62225" i="10"/>
  <c r="F62226" i="10"/>
  <c r="F62227" i="10"/>
  <c r="F21345" i="10"/>
  <c r="F21325" i="10"/>
  <c r="G21325" i="10"/>
  <c r="F21326" i="10"/>
  <c r="F21327" i="10"/>
  <c r="G21327" i="10"/>
  <c r="F21328" i="10"/>
  <c r="F21335" i="10"/>
  <c r="F21336" i="10"/>
  <c r="G21336" i="10"/>
  <c r="F21247" i="10"/>
  <c r="D21291" i="10"/>
  <c r="F21291" i="10"/>
  <c r="G21291" i="10"/>
  <c r="D21286" i="10"/>
  <c r="F21286" i="10"/>
  <c r="G21286" i="10"/>
  <c r="F1412" i="11"/>
  <c r="F21243" i="10"/>
  <c r="F21244" i="10"/>
  <c r="G21244" i="10"/>
  <c r="F21245" i="10"/>
  <c r="F21229" i="10"/>
  <c r="F21230" i="10"/>
  <c r="G21230" i="10"/>
  <c r="F21241" i="10"/>
  <c r="F21242" i="10"/>
  <c r="G21242" i="10"/>
  <c r="F21235" i="10"/>
  <c r="F21236" i="10"/>
  <c r="G21236" i="10"/>
  <c r="F21237" i="10"/>
  <c r="F21238" i="10"/>
  <c r="F21239" i="10"/>
  <c r="F21240" i="10"/>
  <c r="F21246" i="10"/>
  <c r="F21248" i="10"/>
  <c r="F21249" i="10"/>
  <c r="F21250" i="10"/>
  <c r="G21249" i="10"/>
  <c r="F21251" i="10"/>
  <c r="F21273" i="10"/>
  <c r="F21274" i="10"/>
  <c r="F21275" i="10"/>
  <c r="F21266" i="10"/>
  <c r="D1413" i="11"/>
  <c r="F1411" i="11"/>
  <c r="F1413" i="11"/>
  <c r="F21228" i="10"/>
  <c r="G21228" i="10"/>
  <c r="F21221" i="10"/>
  <c r="F21222" i="10"/>
  <c r="G21222" i="10"/>
  <c r="F21223" i="10"/>
  <c r="D1407" i="11"/>
  <c r="D21111" i="10"/>
  <c r="F21216" i="10"/>
  <c r="F21215" i="10"/>
  <c r="F21130" i="10"/>
  <c r="F21131" i="10"/>
  <c r="G21131" i="10"/>
  <c r="F21120" i="10"/>
  <c r="F21121" i="10"/>
  <c r="F21122" i="10"/>
  <c r="F21128" i="10"/>
  <c r="F1406" i="11"/>
  <c r="F21135" i="10"/>
  <c r="F21123" i="10"/>
  <c r="F21124" i="10"/>
  <c r="F1405" i="11"/>
  <c r="F1407" i="11"/>
  <c r="F21150" i="10"/>
  <c r="F21127" i="10"/>
  <c r="F21138" i="10"/>
  <c r="F21139" i="10"/>
  <c r="F21140" i="10"/>
  <c r="F21141" i="10"/>
  <c r="F21136" i="10"/>
  <c r="F21137" i="10"/>
  <c r="G21137" i="10"/>
  <c r="D1401" i="11"/>
  <c r="F1400" i="11"/>
  <c r="F21125" i="10"/>
  <c r="F21126" i="10"/>
  <c r="F21149" i="10"/>
  <c r="F21148" i="10"/>
  <c r="F21115" i="10"/>
  <c r="F21116" i="10"/>
  <c r="F21117" i="10"/>
  <c r="F21118" i="10"/>
  <c r="F21157" i="10"/>
  <c r="F21112" i="10"/>
  <c r="G21112" i="10"/>
  <c r="F21113" i="10"/>
  <c r="F21114" i="10"/>
  <c r="F21119" i="10"/>
  <c r="F21132" i="10"/>
  <c r="F21133" i="10"/>
  <c r="F21134" i="10"/>
  <c r="F21142" i="10"/>
  <c r="F21143" i="10"/>
  <c r="F21144" i="10"/>
  <c r="F21145" i="10"/>
  <c r="F21146" i="10"/>
  <c r="F21147" i="10"/>
  <c r="F21151" i="10"/>
  <c r="F21152" i="10"/>
  <c r="G21152" i="10"/>
  <c r="F21155" i="10"/>
  <c r="F21156" i="10"/>
  <c r="F21158" i="10"/>
  <c r="F21159" i="10"/>
  <c r="F21160" i="10"/>
  <c r="F21161" i="10"/>
  <c r="F21162" i="10"/>
  <c r="G21162" i="10"/>
  <c r="F21163" i="10"/>
  <c r="F21164" i="10"/>
  <c r="F21165" i="10"/>
  <c r="F21166" i="10"/>
  <c r="F21167" i="10"/>
  <c r="F21168" i="10"/>
  <c r="F21169" i="10"/>
  <c r="F21170" i="10"/>
  <c r="F21171" i="10"/>
  <c r="G21171" i="10"/>
  <c r="F21172" i="10"/>
  <c r="F21173" i="10"/>
  <c r="G21173" i="10"/>
  <c r="F21174" i="10"/>
  <c r="F21175" i="10"/>
  <c r="G21175" i="10"/>
  <c r="F21176" i="10"/>
  <c r="F21177" i="10"/>
  <c r="F21178" i="10"/>
  <c r="F21179" i="10"/>
  <c r="F21180" i="10"/>
  <c r="F21181" i="10"/>
  <c r="F21182" i="10"/>
  <c r="F21183" i="10"/>
  <c r="F21184" i="10"/>
  <c r="F21185" i="10"/>
  <c r="F21154" i="10"/>
  <c r="F21186" i="10"/>
  <c r="G21186" i="10"/>
  <c r="F21187" i="10"/>
  <c r="F21188" i="10"/>
  <c r="F21189" i="10"/>
  <c r="F21190" i="10"/>
  <c r="F21191" i="10"/>
  <c r="F21192" i="10"/>
  <c r="F21193" i="10"/>
  <c r="G21193" i="10"/>
  <c r="F21194" i="10"/>
  <c r="F21195" i="10"/>
  <c r="G21195" i="10"/>
  <c r="F21196" i="10"/>
  <c r="F21197" i="10"/>
  <c r="F21198" i="10"/>
  <c r="F21199" i="10"/>
  <c r="F21200" i="10"/>
  <c r="F21201" i="10"/>
  <c r="F21202" i="10"/>
  <c r="F21203" i="10"/>
  <c r="F21204" i="10"/>
  <c r="F21205" i="10"/>
  <c r="F21206" i="10"/>
  <c r="F21207" i="10"/>
  <c r="F21208" i="10"/>
  <c r="F21209" i="10"/>
  <c r="F21210" i="10"/>
  <c r="G21210" i="10"/>
  <c r="F21211" i="10"/>
  <c r="F21212" i="10"/>
  <c r="F21213" i="10"/>
  <c r="F21214" i="10"/>
  <c r="F21217" i="10"/>
  <c r="F21218" i="10"/>
  <c r="F21219" i="10"/>
  <c r="F21220" i="10"/>
  <c r="F21224" i="10"/>
  <c r="G21224" i="10"/>
  <c r="F21129" i="10"/>
  <c r="G21129" i="10"/>
  <c r="F21231" i="10"/>
  <c r="F21232" i="10"/>
  <c r="G21232" i="10"/>
  <c r="F21233" i="10"/>
  <c r="F21234" i="10"/>
  <c r="G21234" i="10"/>
  <c r="F21087" i="10"/>
  <c r="F21081" i="10"/>
  <c r="F21083" i="10"/>
  <c r="F21095" i="10"/>
  <c r="F21069" i="10"/>
  <c r="F21065" i="10"/>
  <c r="F21046" i="10"/>
  <c r="F21042" i="10"/>
  <c r="F21034" i="10"/>
  <c r="D21055" i="10"/>
  <c r="D20999" i="10"/>
  <c r="F1399" i="11"/>
  <c r="F1398" i="11"/>
  <c r="F1397" i="11"/>
  <c r="F1401" i="11"/>
  <c r="F21033" i="10"/>
  <c r="F21018" i="10"/>
  <c r="D1392" i="11"/>
  <c r="F1391" i="11"/>
  <c r="F1390" i="11"/>
  <c r="F1389" i="11"/>
  <c r="F20918" i="10"/>
  <c r="F20989" i="10"/>
  <c r="F20990" i="10"/>
  <c r="D20949" i="10"/>
  <c r="D20900" i="10"/>
  <c r="F20951" i="10"/>
  <c r="F20952" i="10"/>
  <c r="F20953" i="10"/>
  <c r="F20911" i="10"/>
  <c r="F20912" i="10"/>
  <c r="G20912" i="10"/>
  <c r="F20916" i="10"/>
  <c r="F20917" i="10"/>
  <c r="F20909" i="10"/>
  <c r="F20910" i="10"/>
  <c r="G20910" i="10"/>
  <c r="F20906" i="10"/>
  <c r="F20907" i="10"/>
  <c r="F20908" i="10"/>
  <c r="F20924" i="10"/>
  <c r="F20925" i="10"/>
  <c r="F20926" i="10"/>
  <c r="F20934" i="10"/>
  <c r="F20932" i="10"/>
  <c r="F20933" i="10"/>
  <c r="F20923" i="10"/>
  <c r="F20903" i="10"/>
  <c r="F20904" i="10"/>
  <c r="F20905" i="10"/>
  <c r="F20913" i="10"/>
  <c r="F20914" i="10"/>
  <c r="F20915" i="10"/>
  <c r="F20922" i="10"/>
  <c r="F20887" i="10"/>
  <c r="F20888" i="10"/>
  <c r="F20889" i="10"/>
  <c r="G20889" i="10"/>
  <c r="D20835" i="10"/>
  <c r="F20835" i="10"/>
  <c r="D20834" i="10"/>
  <c r="F20834" i="10"/>
  <c r="F20790" i="10"/>
  <c r="F20791" i="10"/>
  <c r="F20792" i="10"/>
  <c r="F20793" i="10"/>
  <c r="E1384" i="11"/>
  <c r="D1385" i="11"/>
  <c r="F1384" i="11"/>
  <c r="F1385" i="11"/>
  <c r="F20788" i="10"/>
  <c r="F20789" i="10"/>
  <c r="F20794" i="10"/>
  <c r="F20843" i="10"/>
  <c r="F20842" i="10"/>
  <c r="F20844" i="10"/>
  <c r="F20774" i="10"/>
  <c r="F20775" i="10"/>
  <c r="F20776" i="10"/>
  <c r="F20777" i="10"/>
  <c r="F20778" i="10"/>
  <c r="F20773" i="10"/>
  <c r="F20796" i="10"/>
  <c r="F20797" i="10"/>
  <c r="F20798" i="10"/>
  <c r="F20799" i="10"/>
  <c r="F20784" i="10"/>
  <c r="G20784" i="10"/>
  <c r="F20785" i="10"/>
  <c r="F20786" i="10"/>
  <c r="F20787" i="10"/>
  <c r="F20795" i="10"/>
  <c r="G20795" i="10"/>
  <c r="F20817" i="10"/>
  <c r="F20818" i="10"/>
  <c r="F20819" i="10"/>
  <c r="F20805" i="10"/>
  <c r="F20781" i="10"/>
  <c r="F20782" i="10"/>
  <c r="G20782" i="10"/>
  <c r="F20783" i="10"/>
  <c r="F20779" i="10"/>
  <c r="F20780" i="10"/>
  <c r="G20780" i="10"/>
  <c r="F20772" i="10"/>
  <c r="F20838" i="10"/>
  <c r="F20846" i="10"/>
  <c r="F20847" i="10"/>
  <c r="G20847" i="10"/>
  <c r="F20800" i="10"/>
  <c r="F20801" i="10"/>
  <c r="F20802" i="10"/>
  <c r="F20768" i="10"/>
  <c r="F20769" i="10"/>
  <c r="F20770" i="10"/>
  <c r="F20771" i="10"/>
  <c r="F20803" i="10"/>
  <c r="F20804" i="10"/>
  <c r="G20804" i="10"/>
  <c r="F20806" i="10"/>
  <c r="F20807" i="10"/>
  <c r="F20808" i="10"/>
  <c r="F20813" i="10"/>
  <c r="F20814" i="10"/>
  <c r="F20815" i="10"/>
  <c r="F20816" i="10"/>
  <c r="F20820" i="10"/>
  <c r="F20692" i="10"/>
  <c r="F20693" i="10"/>
  <c r="F20694" i="10"/>
  <c r="F20695" i="10"/>
  <c r="F20696" i="10"/>
  <c r="F20697" i="10"/>
  <c r="F20699" i="10"/>
  <c r="F20700" i="10"/>
  <c r="F20701" i="10"/>
  <c r="F20702" i="10"/>
  <c r="F20703" i="10"/>
  <c r="F20704" i="10"/>
  <c r="F20705" i="10"/>
  <c r="F20706" i="10"/>
  <c r="F20707" i="10"/>
  <c r="F20678" i="10"/>
  <c r="F20680" i="10"/>
  <c r="F20681" i="10"/>
  <c r="G20681" i="10"/>
  <c r="F20682" i="10"/>
  <c r="F20716" i="10"/>
  <c r="F20717" i="10"/>
  <c r="F20718" i="10"/>
  <c r="F20719" i="10"/>
  <c r="F20686" i="10"/>
  <c r="D20728" i="10"/>
  <c r="F20728" i="10"/>
  <c r="G20728" i="10"/>
  <c r="F20676" i="10"/>
  <c r="F20677" i="10"/>
  <c r="G20677" i="10"/>
  <c r="F1379" i="11"/>
  <c r="D20698" i="10"/>
  <c r="F20684" i="10"/>
  <c r="F20685" i="10"/>
  <c r="F20687" i="10"/>
  <c r="F20708" i="10"/>
  <c r="D1380" i="11"/>
  <c r="F1378" i="11"/>
  <c r="F1377" i="11"/>
  <c r="F353" i="12"/>
  <c r="D355" i="12"/>
  <c r="E353" i="12"/>
  <c r="C353" i="12"/>
  <c r="B353" i="12"/>
  <c r="D1373" i="11"/>
  <c r="E1372" i="11"/>
  <c r="F1372" i="11"/>
  <c r="F1373" i="11"/>
  <c r="D20621" i="10"/>
  <c r="F20655" i="10"/>
  <c r="F20640" i="10"/>
  <c r="F20641" i="10"/>
  <c r="G20641" i="10"/>
  <c r="F20626" i="10"/>
  <c r="F20627" i="10"/>
  <c r="F20637" i="10"/>
  <c r="F20638" i="10"/>
  <c r="F20639" i="10"/>
  <c r="F20624" i="10"/>
  <c r="F20625" i="10"/>
  <c r="F20628" i="10"/>
  <c r="F20629" i="10"/>
  <c r="F20630" i="10"/>
  <c r="F20631" i="10"/>
  <c r="F20632" i="10"/>
  <c r="F20612" i="10"/>
  <c r="D1368" i="11"/>
  <c r="F1364" i="11"/>
  <c r="F20542" i="10"/>
  <c r="F20541" i="10"/>
  <c r="F1367" i="11"/>
  <c r="F20529" i="10"/>
  <c r="F20530" i="10"/>
  <c r="G20530" i="10"/>
  <c r="F20545" i="10"/>
  <c r="D20515" i="10"/>
  <c r="D20564" i="10"/>
  <c r="F20564" i="10"/>
  <c r="G20564" i="10"/>
  <c r="D20536" i="10"/>
  <c r="F20536" i="10"/>
  <c r="G20536" i="10"/>
  <c r="D20566" i="10"/>
  <c r="F20566" i="10"/>
  <c r="G20566" i="10"/>
  <c r="F20595" i="10"/>
  <c r="F20596" i="10"/>
  <c r="F20597" i="10"/>
  <c r="F20570" i="10"/>
  <c r="F20528" i="10"/>
  <c r="F20526" i="10"/>
  <c r="F20527" i="10"/>
  <c r="G20527" i="10"/>
  <c r="F20560" i="10"/>
  <c r="F1366" i="11"/>
  <c r="F1368" i="11"/>
  <c r="F1365" i="11"/>
  <c r="F1363" i="11"/>
  <c r="F1362" i="11"/>
  <c r="F1361" i="11"/>
  <c r="F1360" i="11"/>
  <c r="F20556" i="10"/>
  <c r="F20561" i="10"/>
  <c r="F20562" i="10"/>
  <c r="G20562" i="10"/>
  <c r="F20519" i="10"/>
  <c r="F20520" i="10"/>
  <c r="F20521" i="10"/>
  <c r="F20522" i="10"/>
  <c r="F20523" i="10"/>
  <c r="F20524" i="10"/>
  <c r="F20547" i="10"/>
  <c r="F20548" i="10"/>
  <c r="F20549" i="10"/>
  <c r="F20550" i="10"/>
  <c r="F20551" i="10"/>
  <c r="F20552" i="10"/>
  <c r="F20553" i="10"/>
  <c r="F20554" i="10"/>
  <c r="F20555" i="10"/>
  <c r="F20532" i="10"/>
  <c r="G20532" i="10"/>
  <c r="F20533" i="10"/>
  <c r="F20534" i="10"/>
  <c r="G20534" i="10"/>
  <c r="F20535" i="10"/>
  <c r="D1356" i="11"/>
  <c r="F1355" i="11"/>
  <c r="F1356" i="11"/>
  <c r="F20425" i="10"/>
  <c r="F20426" i="10"/>
  <c r="F20427" i="10"/>
  <c r="F20423" i="10"/>
  <c r="F20424" i="10"/>
  <c r="G20424" i="10"/>
  <c r="F20428" i="10"/>
  <c r="F20477" i="10"/>
  <c r="F20476" i="10"/>
  <c r="D20460" i="10"/>
  <c r="F20431" i="10"/>
  <c r="F20432" i="10"/>
  <c r="F20433" i="10"/>
  <c r="F20434" i="10"/>
  <c r="F20435" i="10"/>
  <c r="F20436" i="10"/>
  <c r="F20437" i="10"/>
  <c r="F20438" i="10"/>
  <c r="F20439" i="10"/>
  <c r="F20453" i="10"/>
  <c r="F20454" i="10"/>
  <c r="F20443" i="10"/>
  <c r="G20443" i="10"/>
  <c r="E1350" i="11"/>
  <c r="F1350" i="11"/>
  <c r="D20299" i="10"/>
  <c r="D1351" i="11"/>
  <c r="F20313" i="10"/>
  <c r="F20314" i="10"/>
  <c r="G20314" i="10"/>
  <c r="F20315" i="10"/>
  <c r="F20311" i="10"/>
  <c r="F20312" i="10"/>
  <c r="G20312" i="10"/>
  <c r="F1349" i="11"/>
  <c r="F1351" i="11"/>
  <c r="F20321" i="10"/>
  <c r="F20339" i="10"/>
  <c r="F20340" i="10"/>
  <c r="F20338" i="10"/>
  <c r="F20341" i="10"/>
  <c r="F20310" i="10"/>
  <c r="F20308" i="10"/>
  <c r="F20309" i="10"/>
  <c r="G20309" i="10"/>
  <c r="F20317" i="10"/>
  <c r="F20318" i="10"/>
  <c r="F20319" i="10"/>
  <c r="F20320" i="10"/>
  <c r="F20322" i="10"/>
  <c r="F20306" i="10"/>
  <c r="F20305" i="10"/>
  <c r="F20307" i="10"/>
  <c r="F20333" i="10"/>
  <c r="F20334" i="10"/>
  <c r="F20332" i="10"/>
  <c r="F20355" i="10"/>
  <c r="F20356" i="10"/>
  <c r="F20326" i="10"/>
  <c r="F20327" i="10"/>
  <c r="F20328" i="10"/>
  <c r="F20329" i="10"/>
  <c r="F20330" i="10"/>
  <c r="F20331" i="10"/>
  <c r="F20335" i="10"/>
  <c r="F20336" i="10"/>
  <c r="F20337" i="10"/>
  <c r="F20342" i="10"/>
  <c r="F20343" i="10"/>
  <c r="G20343" i="10"/>
  <c r="F20344" i="10"/>
  <c r="D1345" i="11"/>
  <c r="F1344" i="11"/>
  <c r="F20293" i="10"/>
  <c r="F20294" i="10"/>
  <c r="G20294" i="10"/>
  <c r="F20295" i="10"/>
  <c r="F20202" i="10"/>
  <c r="F20203" i="10"/>
  <c r="F20204" i="10"/>
  <c r="F20220" i="10"/>
  <c r="F1343" i="11"/>
  <c r="F1342" i="11"/>
  <c r="F20253" i="10"/>
  <c r="F20271" i="10"/>
  <c r="F20236" i="10"/>
  <c r="F20200" i="10"/>
  <c r="F20201" i="10"/>
  <c r="G20201" i="10"/>
  <c r="F20205" i="10"/>
  <c r="F20199" i="10"/>
  <c r="G20199" i="10"/>
  <c r="F20198" i="10"/>
  <c r="F20196" i="10"/>
  <c r="F20197" i="10"/>
  <c r="G20197" i="10"/>
  <c r="F20216" i="10"/>
  <c r="F20217" i="10"/>
  <c r="F20218" i="10"/>
  <c r="F20219" i="10"/>
  <c r="F20210" i="10"/>
  <c r="F20211" i="10"/>
  <c r="F20212" i="10"/>
  <c r="F20213" i="10"/>
  <c r="F20214" i="10"/>
  <c r="F20215" i="10"/>
  <c r="F20191" i="10"/>
  <c r="F20192" i="10"/>
  <c r="G20192" i="10"/>
  <c r="D20223" i="10"/>
  <c r="F20221" i="10"/>
  <c r="G20221" i="10"/>
  <c r="F20265" i="10"/>
  <c r="F20266" i="10"/>
  <c r="F20188" i="10"/>
  <c r="F20189" i="10"/>
  <c r="F20190" i="10"/>
  <c r="F20193" i="10"/>
  <c r="F20255" i="10"/>
  <c r="G20255" i="10"/>
  <c r="F20208" i="10"/>
  <c r="F20209" i="10"/>
  <c r="F20184" i="10"/>
  <c r="G20184" i="10"/>
  <c r="F20185" i="10"/>
  <c r="F20186" i="10"/>
  <c r="F20187" i="10"/>
  <c r="F20194" i="10"/>
  <c r="F20195" i="10"/>
  <c r="F20206" i="10"/>
  <c r="G20206" i="10"/>
  <c r="F20207" i="10"/>
  <c r="F20251" i="10"/>
  <c r="G20251" i="10"/>
  <c r="F20252" i="10"/>
  <c r="F20247" i="10"/>
  <c r="G20247" i="10"/>
  <c r="D1338" i="11"/>
  <c r="D20074" i="10"/>
  <c r="F20133" i="10"/>
  <c r="F20180" i="10"/>
  <c r="G20180" i="10"/>
  <c r="F20106" i="10"/>
  <c r="F20105" i="10"/>
  <c r="F20092" i="10"/>
  <c r="F20125" i="10"/>
  <c r="F20109" i="10"/>
  <c r="F1337" i="11"/>
  <c r="F1336" i="11"/>
  <c r="F1335" i="11"/>
  <c r="F20100" i="10"/>
  <c r="F19975" i="10"/>
  <c r="F19976" i="10"/>
  <c r="G19976" i="10"/>
  <c r="F19977" i="10"/>
  <c r="D19956" i="10"/>
  <c r="D1331" i="11"/>
  <c r="F1330" i="11"/>
  <c r="F1329" i="11"/>
  <c r="F1328" i="11"/>
  <c r="D19912" i="10"/>
  <c r="D1324" i="11"/>
  <c r="E1323" i="11"/>
  <c r="F1323" i="11"/>
  <c r="F1324" i="11"/>
  <c r="F1322" i="11"/>
  <c r="F19920" i="10"/>
  <c r="F19921" i="10"/>
  <c r="G19921" i="10"/>
  <c r="F19918" i="10"/>
  <c r="F19919" i="10"/>
  <c r="G19919" i="10"/>
  <c r="F19922" i="10"/>
  <c r="F19923" i="10"/>
  <c r="G19923" i="10"/>
  <c r="E1316" i="11"/>
  <c r="F1316" i="11"/>
  <c r="E1315" i="11"/>
  <c r="F1315" i="11"/>
  <c r="E1314" i="11"/>
  <c r="F1314" i="11"/>
  <c r="D19814" i="10"/>
  <c r="F19885" i="10"/>
  <c r="F19886" i="10"/>
  <c r="G19886" i="10"/>
  <c r="D1318" i="11"/>
  <c r="F1317" i="11"/>
  <c r="F1313" i="11"/>
  <c r="F1318" i="11"/>
  <c r="F19828" i="10"/>
  <c r="F19829" i="10"/>
  <c r="G19829" i="10"/>
  <c r="F19836" i="10"/>
  <c r="F19835" i="10"/>
  <c r="F19837" i="10"/>
  <c r="F19826" i="10"/>
  <c r="F19827" i="10"/>
  <c r="G19827" i="10"/>
  <c r="F19824" i="10"/>
  <c r="F19825" i="10"/>
  <c r="G19825" i="10"/>
  <c r="F19834" i="10"/>
  <c r="F19832" i="10"/>
  <c r="F19833" i="10"/>
  <c r="G19833" i="10"/>
  <c r="F19821" i="10"/>
  <c r="F19822" i="10"/>
  <c r="F19847" i="10"/>
  <c r="F19848" i="10"/>
  <c r="F19849" i="10"/>
  <c r="F19840" i="10"/>
  <c r="F19841" i="10"/>
  <c r="F19846" i="10"/>
  <c r="F19850" i="10"/>
  <c r="F19851" i="10"/>
  <c r="G19851" i="10"/>
  <c r="F19863" i="10"/>
  <c r="D19704" i="10"/>
  <c r="D1309" i="11"/>
  <c r="F1307" i="11"/>
  <c r="F19729" i="10"/>
  <c r="F19787" i="10"/>
  <c r="G19800" i="10"/>
  <c r="F1308" i="11"/>
  <c r="F1306" i="11"/>
  <c r="F1305" i="11"/>
  <c r="F1304" i="11"/>
  <c r="F1303" i="11"/>
  <c r="F1309" i="11"/>
  <c r="F19797" i="10"/>
  <c r="G19797" i="10"/>
  <c r="F19798" i="10"/>
  <c r="F19714" i="10"/>
  <c r="F19715" i="10"/>
  <c r="G19715" i="10"/>
  <c r="F19724" i="10"/>
  <c r="F19723" i="10"/>
  <c r="F19725" i="10"/>
  <c r="F19726" i="10"/>
  <c r="F19728" i="10"/>
  <c r="F19733" i="10"/>
  <c r="F19712" i="10"/>
  <c r="F19713" i="10"/>
  <c r="G19713" i="10"/>
  <c r="F19757" i="10"/>
  <c r="F19711" i="10"/>
  <c r="F19721" i="10"/>
  <c r="F19722" i="10"/>
  <c r="G19722" i="10"/>
  <c r="F19727" i="10"/>
  <c r="G19727" i="10"/>
  <c r="F19730" i="10"/>
  <c r="F19731" i="10"/>
  <c r="F19732" i="10"/>
  <c r="F19734" i="10"/>
  <c r="F19716" i="10"/>
  <c r="F19717" i="10"/>
  <c r="G19717" i="10"/>
  <c r="F19718" i="10"/>
  <c r="F19719" i="10"/>
  <c r="G19719" i="10"/>
  <c r="F19720" i="10"/>
  <c r="F19736" i="10"/>
  <c r="F19737" i="10"/>
  <c r="G19737" i="10"/>
  <c r="F19700" i="10"/>
  <c r="F19615" i="10"/>
  <c r="F19616" i="10"/>
  <c r="G19616" i="10"/>
  <c r="F19617" i="10"/>
  <c r="F19677" i="10"/>
  <c r="F19614" i="10"/>
  <c r="G19614" i="10"/>
  <c r="F19613" i="10"/>
  <c r="F19638" i="10"/>
  <c r="E1297" i="11"/>
  <c r="F1297" i="11"/>
  <c r="E1296" i="11"/>
  <c r="F1296" i="11"/>
  <c r="E1295" i="11"/>
  <c r="F1295" i="11"/>
  <c r="E1294" i="11"/>
  <c r="F1294" i="11"/>
  <c r="D19624" i="10"/>
  <c r="F19624" i="10"/>
  <c r="F19657" i="10"/>
  <c r="F19658" i="10"/>
  <c r="F337" i="12"/>
  <c r="E337" i="12"/>
  <c r="B337" i="12"/>
  <c r="C337" i="12"/>
  <c r="D339" i="12"/>
  <c r="D1298" i="11"/>
  <c r="F19621" i="10"/>
  <c r="F19622" i="10"/>
  <c r="F19524" i="10"/>
  <c r="F19525" i="10"/>
  <c r="G19525" i="10"/>
  <c r="F19526" i="10"/>
  <c r="F19540" i="10"/>
  <c r="F19532" i="10"/>
  <c r="G19532" i="10"/>
  <c r="F19531" i="10"/>
  <c r="D19552" i="10"/>
  <c r="F19552" i="10"/>
  <c r="D1290" i="11"/>
  <c r="F1289" i="11"/>
  <c r="F1290" i="11"/>
  <c r="F19539" i="10"/>
  <c r="F19522" i="10"/>
  <c r="F19523" i="10"/>
  <c r="G19523" i="10"/>
  <c r="F19565" i="10"/>
  <c r="F19566" i="10"/>
  <c r="F19528" i="10"/>
  <c r="F19527" i="10"/>
  <c r="G19527" i="10"/>
  <c r="F19574" i="10"/>
  <c r="F19575" i="10"/>
  <c r="F19548" i="10"/>
  <c r="F19576" i="10"/>
  <c r="F19577" i="10"/>
  <c r="F19578" i="10"/>
  <c r="F19579" i="10"/>
  <c r="F19580" i="10"/>
  <c r="F19520" i="10"/>
  <c r="F19521" i="10"/>
  <c r="G19521" i="10"/>
  <c r="F19572" i="10"/>
  <c r="F19573" i="10"/>
  <c r="F19538" i="10"/>
  <c r="F19518" i="10"/>
  <c r="F19519" i="10"/>
  <c r="G19519" i="10"/>
  <c r="F19533" i="10"/>
  <c r="F19534" i="10"/>
  <c r="F19535" i="10"/>
  <c r="F19517" i="10"/>
  <c r="F19515" i="10"/>
  <c r="F19516" i="10"/>
  <c r="G19516" i="10"/>
  <c r="F19536" i="10"/>
  <c r="F19537" i="10"/>
  <c r="F19546" i="10"/>
  <c r="F19547" i="10"/>
  <c r="F19545" i="10"/>
  <c r="F1288" i="11"/>
  <c r="F19505" i="10"/>
  <c r="F19504" i="10"/>
  <c r="G19504" i="10"/>
  <c r="F19429" i="10"/>
  <c r="F19427" i="10"/>
  <c r="F19428" i="10"/>
  <c r="G19428" i="10"/>
  <c r="F19430" i="10"/>
  <c r="F19459" i="10"/>
  <c r="F19481" i="10"/>
  <c r="E1283" i="11"/>
  <c r="F1283" i="11"/>
  <c r="F1282" i="11"/>
  <c r="F1281" i="11"/>
  <c r="D1280" i="11"/>
  <c r="F1280" i="11"/>
  <c r="F19455" i="10"/>
  <c r="F19454" i="10"/>
  <c r="F19422" i="10"/>
  <c r="F19423" i="10"/>
  <c r="F19424" i="10"/>
  <c r="D19433" i="10"/>
  <c r="F19415" i="10"/>
  <c r="F19416" i="10"/>
  <c r="F19417" i="10"/>
  <c r="F19418" i="10"/>
  <c r="G19418" i="10"/>
  <c r="F19431" i="10"/>
  <c r="G19431" i="10"/>
  <c r="F19419" i="10"/>
  <c r="F19420" i="10"/>
  <c r="G19420" i="10"/>
  <c r="F19421" i="10"/>
  <c r="F19425" i="10"/>
  <c r="F19277" i="10"/>
  <c r="F19278" i="10"/>
  <c r="G19278" i="10"/>
  <c r="F19279" i="10"/>
  <c r="F19275" i="10"/>
  <c r="F19276" i="10"/>
  <c r="G19276" i="10"/>
  <c r="F19280" i="10"/>
  <c r="G19280" i="10"/>
  <c r="F19273" i="10"/>
  <c r="F19274" i="10"/>
  <c r="G19274" i="10"/>
  <c r="D19250" i="10"/>
  <c r="D1276" i="11"/>
  <c r="F1275" i="11"/>
  <c r="F1274" i="11"/>
  <c r="F1276" i="11"/>
  <c r="F19271" i="10"/>
  <c r="F19272" i="10"/>
  <c r="G19272" i="10"/>
  <c r="F19292" i="10"/>
  <c r="F19293" i="10"/>
  <c r="F19395" i="10"/>
  <c r="F19396" i="10"/>
  <c r="F19392" i="10"/>
  <c r="F19393" i="10"/>
  <c r="F19387" i="10"/>
  <c r="F19388" i="10"/>
  <c r="G19388" i="10"/>
  <c r="F19389" i="10"/>
  <c r="F19390" i="10"/>
  <c r="F19391" i="10"/>
  <c r="F19394" i="10"/>
  <c r="F19289" i="10"/>
  <c r="F19290" i="10"/>
  <c r="F19287" i="10"/>
  <c r="F19288" i="10"/>
  <c r="G19288" i="10"/>
  <c r="F19291" i="10"/>
  <c r="F19305" i="10"/>
  <c r="F19269" i="10"/>
  <c r="F19270" i="10"/>
  <c r="G19270" i="10"/>
  <c r="F19267" i="10"/>
  <c r="F19268" i="10"/>
  <c r="G19268" i="10"/>
  <c r="F19264" i="10"/>
  <c r="F19265" i="10"/>
  <c r="G19265" i="10"/>
  <c r="F19266" i="10"/>
  <c r="F19262" i="10"/>
  <c r="F19263" i="10"/>
  <c r="G19263" i="10"/>
  <c r="F19257" i="10"/>
  <c r="F19258" i="10"/>
  <c r="F19259" i="10"/>
  <c r="F19260" i="10"/>
  <c r="F19261" i="10"/>
  <c r="F19255" i="10"/>
  <c r="F19256" i="10"/>
  <c r="G19256" i="10"/>
  <c r="F19281" i="10"/>
  <c r="F19282" i="10"/>
  <c r="F19283" i="10"/>
  <c r="G19282" i="10"/>
  <c r="F19337" i="10"/>
  <c r="F19338" i="10"/>
  <c r="F19339" i="10"/>
  <c r="F19340" i="10"/>
  <c r="F19341" i="10"/>
  <c r="F19252" i="10"/>
  <c r="F19253" i="10"/>
  <c r="F19254" i="10"/>
  <c r="G19254" i="10"/>
  <c r="F19284" i="10"/>
  <c r="F19285" i="10"/>
  <c r="F19286" i="10"/>
  <c r="F19299" i="10"/>
  <c r="F19204" i="10"/>
  <c r="F19203" i="10"/>
  <c r="F19205" i="10"/>
  <c r="D19186" i="10"/>
  <c r="F19198" i="10"/>
  <c r="G19198" i="10"/>
  <c r="F19199" i="10"/>
  <c r="F19200" i="10"/>
  <c r="G19200" i="10"/>
  <c r="F19201" i="10"/>
  <c r="F19233" i="10"/>
  <c r="F19244" i="10"/>
  <c r="F19216" i="10"/>
  <c r="F19217" i="10"/>
  <c r="F19218" i="10"/>
  <c r="F19219" i="10"/>
  <c r="F19220" i="10"/>
  <c r="F19208" i="10"/>
  <c r="F19193" i="10"/>
  <c r="F19194" i="10"/>
  <c r="F19195" i="10"/>
  <c r="F19196" i="10"/>
  <c r="F19197" i="10"/>
  <c r="F19202" i="10"/>
  <c r="G19202" i="10"/>
  <c r="F19206" i="10"/>
  <c r="F19183" i="10"/>
  <c r="G19183" i="10"/>
  <c r="F19182" i="10"/>
  <c r="F19089" i="10"/>
  <c r="F19090" i="10"/>
  <c r="F19091" i="10"/>
  <c r="D18464" i="10"/>
  <c r="D1270" i="11"/>
  <c r="F1269" i="11"/>
  <c r="F1270" i="11"/>
  <c r="F19087" i="10"/>
  <c r="F19088" i="10"/>
  <c r="G19088" i="10"/>
  <c r="F19092" i="10"/>
  <c r="D18753" i="10"/>
  <c r="F19085" i="10"/>
  <c r="F19086" i="10"/>
  <c r="G19086" i="10"/>
  <c r="D19147" i="10"/>
  <c r="D19081" i="10"/>
  <c r="F19106" i="10"/>
  <c r="F19103" i="10"/>
  <c r="F19104" i="10"/>
  <c r="G19104" i="10"/>
  <c r="F19105" i="10"/>
  <c r="F19102" i="10"/>
  <c r="F19099" i="10"/>
  <c r="D18982" i="10"/>
  <c r="F18997" i="10"/>
  <c r="F18998" i="10"/>
  <c r="G18998" i="10"/>
  <c r="F18999" i="10"/>
  <c r="F18995" i="10"/>
  <c r="F18996" i="10"/>
  <c r="F18993" i="10"/>
  <c r="F18994" i="10"/>
  <c r="F19029" i="10"/>
  <c r="F19028" i="10"/>
  <c r="F18988" i="10"/>
  <c r="F18989" i="10"/>
  <c r="F18990" i="10"/>
  <c r="F18991" i="10"/>
  <c r="F19002" i="10"/>
  <c r="F19000" i="10"/>
  <c r="F19001" i="10"/>
  <c r="F19018" i="10"/>
  <c r="D1265" i="11"/>
  <c r="F1264" i="11"/>
  <c r="F18903" i="10"/>
  <c r="F18901" i="10"/>
  <c r="F1263" i="11"/>
  <c r="F1265" i="11"/>
  <c r="F18949" i="10"/>
  <c r="F18946" i="10"/>
  <c r="F18947" i="10"/>
  <c r="F18948" i="10"/>
  <c r="F18921" i="10"/>
  <c r="F18965" i="10"/>
  <c r="F18887" i="10"/>
  <c r="F18888" i="10"/>
  <c r="G18888" i="10"/>
  <c r="F18889" i="10"/>
  <c r="F18890" i="10"/>
  <c r="D18892" i="10"/>
  <c r="F18894" i="10"/>
  <c r="F18895" i="10"/>
  <c r="F18896" i="10"/>
  <c r="F18897" i="10"/>
  <c r="F18898" i="10"/>
  <c r="F18899" i="10"/>
  <c r="F18900" i="10"/>
  <c r="F18893" i="10"/>
  <c r="F18902" i="10"/>
  <c r="F18885" i="10"/>
  <c r="F18886" i="10"/>
  <c r="G18886" i="10"/>
  <c r="F18891" i="10"/>
  <c r="F18918" i="10"/>
  <c r="F18919" i="10"/>
  <c r="F18920" i="10"/>
  <c r="F18913" i="10"/>
  <c r="D1259" i="11"/>
  <c r="F1258" i="11"/>
  <c r="F1257" i="11"/>
  <c r="F18785" i="10"/>
  <c r="F18786" i="10"/>
  <c r="F18855" i="10"/>
  <c r="F18789" i="10"/>
  <c r="G18788" i="10"/>
  <c r="F18825" i="10"/>
  <c r="F18793" i="10"/>
  <c r="F18792" i="10"/>
  <c r="G18791" i="10"/>
  <c r="F18788" i="10"/>
  <c r="F18790" i="10"/>
  <c r="F18791" i="10"/>
  <c r="F18794" i="10"/>
  <c r="F18787" i="10"/>
  <c r="F18780" i="10"/>
  <c r="F18781" i="10"/>
  <c r="F18778" i="10"/>
  <c r="F18779" i="10"/>
  <c r="F18774" i="10"/>
  <c r="F18775" i="10"/>
  <c r="F18776" i="10"/>
  <c r="F18777" i="10"/>
  <c r="F18783" i="10"/>
  <c r="F18784" i="10"/>
  <c r="F18767" i="10"/>
  <c r="F18768" i="10"/>
  <c r="G18768" i="10"/>
  <c r="F18769" i="10"/>
  <c r="F18770" i="10"/>
  <c r="F18771" i="10"/>
  <c r="F18772" i="10"/>
  <c r="F18773" i="10"/>
  <c r="G18773" i="10"/>
  <c r="F18764" i="10"/>
  <c r="G18764" i="10"/>
  <c r="F18765" i="10"/>
  <c r="F18766" i="10"/>
  <c r="G18766" i="10"/>
  <c r="F18761" i="10"/>
  <c r="F18762" i="10"/>
  <c r="G18762" i="10"/>
  <c r="E1245" i="11"/>
  <c r="F1245" i="11"/>
  <c r="E1244" i="11"/>
  <c r="F1244" i="11"/>
  <c r="F18720" i="10"/>
  <c r="F1252" i="11"/>
  <c r="F1251" i="11"/>
  <c r="F18648" i="10"/>
  <c r="F18649" i="10"/>
  <c r="F18650" i="10"/>
  <c r="D18750" i="10"/>
  <c r="F18719" i="10"/>
  <c r="F18690" i="10"/>
  <c r="F18707" i="10"/>
  <c r="F18698" i="10"/>
  <c r="D1253" i="11"/>
  <c r="F1250" i="11"/>
  <c r="F1249" i="11"/>
  <c r="F1248" i="11"/>
  <c r="F1247" i="11"/>
  <c r="F1246" i="11"/>
  <c r="F1253" i="11"/>
  <c r="F18645" i="10"/>
  <c r="F18646" i="10"/>
  <c r="F18647" i="10"/>
  <c r="G18647" i="10"/>
  <c r="F18643" i="10"/>
  <c r="F18644" i="10"/>
  <c r="F18651" i="10"/>
  <c r="F18641" i="10"/>
  <c r="F18642" i="10"/>
  <c r="G18642" i="10"/>
  <c r="F18682" i="10"/>
  <c r="E1239" i="11"/>
  <c r="F1239" i="11"/>
  <c r="F18530" i="10"/>
  <c r="F18531" i="10"/>
  <c r="G18531" i="10"/>
  <c r="F18532" i="10"/>
  <c r="F18533" i="10"/>
  <c r="F18523" i="10"/>
  <c r="F18589" i="10"/>
  <c r="F18590" i="10"/>
  <c r="F18591" i="10"/>
  <c r="F18592" i="10"/>
  <c r="F18593" i="10"/>
  <c r="F18611" i="10"/>
  <c r="F18612" i="10"/>
  <c r="F18524" i="10"/>
  <c r="F18525" i="10"/>
  <c r="G18525" i="10"/>
  <c r="F18535" i="10"/>
  <c r="F18555" i="10"/>
  <c r="D1240" i="11"/>
  <c r="F1238" i="11"/>
  <c r="F1237" i="11"/>
  <c r="F1236" i="11"/>
  <c r="F1235" i="11"/>
  <c r="F1234" i="11"/>
  <c r="F18521" i="10"/>
  <c r="F18519" i="10"/>
  <c r="F18520" i="10"/>
  <c r="F18522" i="10"/>
  <c r="F18517" i="10"/>
  <c r="F18518" i="10"/>
  <c r="G18518" i="10"/>
  <c r="F18562" i="10"/>
  <c r="F18547" i="10"/>
  <c r="F18548" i="10"/>
  <c r="F18609" i="10"/>
  <c r="F18596" i="10"/>
  <c r="F18597" i="10"/>
  <c r="D18557" i="10"/>
  <c r="D18503" i="10"/>
  <c r="F18515" i="10"/>
  <c r="F18516" i="10"/>
  <c r="G18516" i="10"/>
  <c r="F18536" i="10"/>
  <c r="F18537" i="10"/>
  <c r="G18537" i="10"/>
  <c r="F18513" i="10"/>
  <c r="F18514" i="10"/>
  <c r="F18511" i="10"/>
  <c r="F18512" i="10"/>
  <c r="F18571" i="10"/>
  <c r="F18534" i="10"/>
  <c r="F18527" i="10"/>
  <c r="F18528" i="10"/>
  <c r="F18529" i="10"/>
  <c r="F18509" i="10"/>
  <c r="F18510" i="10"/>
  <c r="G18510" i="10"/>
  <c r="F18538" i="10"/>
  <c r="F18540" i="10"/>
  <c r="F18541" i="10"/>
  <c r="F18539" i="10"/>
  <c r="E320" i="12"/>
  <c r="C320" i="12"/>
  <c r="B320" i="12"/>
  <c r="F320" i="12"/>
  <c r="D322" i="12"/>
  <c r="D1230" i="11"/>
  <c r="D1219" i="11"/>
  <c r="D1213" i="11"/>
  <c r="F1229" i="11"/>
  <c r="F1230" i="11"/>
  <c r="F1228" i="11"/>
  <c r="F18402" i="10"/>
  <c r="F18403" i="10"/>
  <c r="G18403" i="10"/>
  <c r="F18404" i="10"/>
  <c r="D18401" i="10"/>
  <c r="F18401" i="10"/>
  <c r="F18371" i="10"/>
  <c r="F18372" i="10"/>
  <c r="F18373" i="10"/>
  <c r="F18374" i="10"/>
  <c r="G18374" i="10"/>
  <c r="F18375" i="10"/>
  <c r="D18385" i="10"/>
  <c r="F18386" i="10"/>
  <c r="D1223" i="11"/>
  <c r="F18410" i="10"/>
  <c r="F18411" i="10"/>
  <c r="F18412" i="10"/>
  <c r="F18413" i="10"/>
  <c r="F18414" i="10"/>
  <c r="F18415" i="10"/>
  <c r="F18416" i="10"/>
  <c r="F18417" i="10"/>
  <c r="D18383" i="10"/>
  <c r="F18383" i="10"/>
  <c r="G18383" i="10"/>
  <c r="F18309" i="10"/>
  <c r="D18244" i="10"/>
  <c r="F18244" i="10"/>
  <c r="F18261" i="10"/>
  <c r="F18258" i="10"/>
  <c r="F18259" i="10"/>
  <c r="F18260" i="10"/>
  <c r="F18250" i="10"/>
  <c r="F18251" i="10"/>
  <c r="F18252" i="10"/>
  <c r="F18253" i="10"/>
  <c r="F18254" i="10"/>
  <c r="F18255" i="10"/>
  <c r="F18256" i="10"/>
  <c r="F18257" i="10"/>
  <c r="F1218" i="11"/>
  <c r="F1217" i="11"/>
  <c r="F1219" i="11"/>
  <c r="F18273" i="10"/>
  <c r="F18274" i="10"/>
  <c r="F18275" i="10"/>
  <c r="F18276" i="10"/>
  <c r="F18277" i="10"/>
  <c r="F18278" i="10"/>
  <c r="F18279" i="10"/>
  <c r="F18280" i="10"/>
  <c r="F18281" i="10"/>
  <c r="F18282" i="10"/>
  <c r="F18248" i="10"/>
  <c r="G18248" i="10"/>
  <c r="F18249" i="10"/>
  <c r="F18159" i="10"/>
  <c r="F18160" i="10"/>
  <c r="F18161" i="10"/>
  <c r="F18162" i="10"/>
  <c r="F18163" i="10"/>
  <c r="F18153" i="10"/>
  <c r="F1211" i="11"/>
  <c r="F1210" i="11"/>
  <c r="F1209" i="11"/>
  <c r="F1208" i="11"/>
  <c r="F1207" i="11"/>
  <c r="F1206" i="11"/>
  <c r="F18208" i="10"/>
  <c r="F18209" i="10"/>
  <c r="F18211" i="10"/>
  <c r="F18154" i="10"/>
  <c r="G18154" i="10"/>
  <c r="F18212" i="10"/>
  <c r="D18156" i="10"/>
  <c r="F18156" i="10"/>
  <c r="D18210" i="10"/>
  <c r="F18210" i="10"/>
  <c r="F18184" i="10"/>
  <c r="F18181" i="10"/>
  <c r="F18182" i="10"/>
  <c r="F18183" i="10"/>
  <c r="F18164" i="10"/>
  <c r="F18165" i="10"/>
  <c r="G18165" i="10"/>
  <c r="F18169" i="10"/>
  <c r="F18172" i="10"/>
  <c r="F18173" i="10"/>
  <c r="F18174" i="10"/>
  <c r="F18170" i="10"/>
  <c r="F18171" i="10"/>
  <c r="F18158" i="10"/>
  <c r="F1205" i="11"/>
  <c r="F1213" i="11"/>
  <c r="F300" i="12"/>
  <c r="F304" i="12"/>
  <c r="D306" i="12"/>
  <c r="F18187" i="10"/>
  <c r="F18188" i="10"/>
  <c r="F18189" i="10"/>
  <c r="F18190" i="10"/>
  <c r="F18191" i="10"/>
  <c r="D18176" i="10"/>
  <c r="F18176" i="10"/>
  <c r="G18176" i="10"/>
  <c r="F18177" i="10"/>
  <c r="F18180" i="10"/>
  <c r="F18178" i="10"/>
  <c r="F18179" i="10"/>
  <c r="F18155" i="10"/>
  <c r="F18157" i="10"/>
  <c r="F18167" i="10"/>
  <c r="F18168" i="10"/>
  <c r="F18175" i="10"/>
  <c r="F18185" i="10"/>
  <c r="F18186" i="10"/>
  <c r="F18192" i="10"/>
  <c r="F18193" i="10"/>
  <c r="G18193" i="10"/>
  <c r="F18194" i="10"/>
  <c r="F18195" i="10"/>
  <c r="G18195" i="10"/>
  <c r="F18196" i="10"/>
  <c r="F18197" i="10"/>
  <c r="G18197" i="10"/>
  <c r="F18198" i="10"/>
  <c r="F18199" i="10"/>
  <c r="G18199" i="10"/>
  <c r="F18200" i="10"/>
  <c r="F18201" i="10"/>
  <c r="G18201" i="10"/>
  <c r="F18202" i="10"/>
  <c r="F18075" i="10"/>
  <c r="F18073" i="10"/>
  <c r="F18074" i="10"/>
  <c r="G18074" i="10"/>
  <c r="F18076" i="10"/>
  <c r="F18084" i="10"/>
  <c r="F18085" i="10"/>
  <c r="F18083" i="10"/>
  <c r="F18082" i="10"/>
  <c r="F18081" i="10"/>
  <c r="D18091" i="10"/>
  <c r="D18064" i="10"/>
  <c r="F18071" i="10"/>
  <c r="F18072" i="10"/>
  <c r="G18072" i="10"/>
  <c r="F18069" i="10"/>
  <c r="F18070" i="10"/>
  <c r="F18068" i="10"/>
  <c r="F18077" i="10"/>
  <c r="F18078" i="10"/>
  <c r="F18057" i="10"/>
  <c r="F18058" i="10"/>
  <c r="G18058" i="10"/>
  <c r="F18059" i="10"/>
  <c r="F18013" i="10"/>
  <c r="F18053" i="10"/>
  <c r="F18054" i="10"/>
  <c r="F18055" i="10"/>
  <c r="F18056" i="10"/>
  <c r="D18036" i="10"/>
  <c r="F18037" i="10"/>
  <c r="F18038" i="10"/>
  <c r="F18039" i="10"/>
  <c r="F18040" i="10"/>
  <c r="F17997" i="10"/>
  <c r="F17998" i="10"/>
  <c r="F17999" i="10"/>
  <c r="F18003" i="10"/>
  <c r="F18004" i="10"/>
  <c r="G18004" i="10"/>
  <c r="F18005" i="10"/>
  <c r="F17995" i="10"/>
  <c r="F17996" i="10"/>
  <c r="G17996" i="10"/>
  <c r="F17988" i="10"/>
  <c r="F17989" i="10"/>
  <c r="F17990" i="10"/>
  <c r="F17991" i="10"/>
  <c r="F17992" i="10"/>
  <c r="F17993" i="10"/>
  <c r="F17994" i="10"/>
  <c r="G17994" i="10"/>
  <c r="F18000" i="10"/>
  <c r="D1201" i="11"/>
  <c r="F1200" i="11"/>
  <c r="F1201" i="11"/>
  <c r="F17986" i="10"/>
  <c r="F17983" i="10"/>
  <c r="F17984" i="10"/>
  <c r="F17985" i="10"/>
  <c r="F17987" i="10"/>
  <c r="F17978" i="10"/>
  <c r="G17978" i="10"/>
  <c r="F17979" i="10"/>
  <c r="F17980" i="10"/>
  <c r="F17981" i="10"/>
  <c r="F17982" i="10"/>
  <c r="F18035" i="10"/>
  <c r="F18029" i="10"/>
  <c r="F17972" i="10"/>
  <c r="F17973" i="10"/>
  <c r="F17974" i="10"/>
  <c r="F17975" i="10"/>
  <c r="F17976" i="10"/>
  <c r="F17977" i="10"/>
  <c r="F17909" i="10"/>
  <c r="D17868" i="10"/>
  <c r="F1195" i="11"/>
  <c r="E1194" i="11"/>
  <c r="F1194" i="11"/>
  <c r="D1196" i="11"/>
  <c r="F17873" i="10"/>
  <c r="F17874" i="10"/>
  <c r="G17874" i="10"/>
  <c r="F17927" i="10"/>
  <c r="F17887" i="10"/>
  <c r="F17886" i="10"/>
  <c r="F17885" i="10"/>
  <c r="F17890" i="10"/>
  <c r="F17891" i="10"/>
  <c r="F17892" i="10"/>
  <c r="F17893" i="10"/>
  <c r="F17871" i="10"/>
  <c r="F17872" i="10"/>
  <c r="G17872" i="10"/>
  <c r="F17898" i="10"/>
  <c r="F17899" i="10"/>
  <c r="F17900" i="10"/>
  <c r="F17901" i="10"/>
  <c r="F17875" i="10"/>
  <c r="F17876" i="10"/>
  <c r="F17877" i="10"/>
  <c r="F17883" i="10"/>
  <c r="F17884" i="10"/>
  <c r="F17888" i="10"/>
  <c r="F1193" i="11"/>
  <c r="F1192" i="11"/>
  <c r="D17852" i="10"/>
  <c r="F17861" i="10"/>
  <c r="F17862" i="10"/>
  <c r="G17862" i="10"/>
  <c r="F17863" i="10"/>
  <c r="F17859" i="10"/>
  <c r="F17860" i="10"/>
  <c r="G17860" i="10"/>
  <c r="D1188" i="11"/>
  <c r="F1187" i="11"/>
  <c r="F1186" i="11"/>
  <c r="F1185" i="11"/>
  <c r="F1188" i="11"/>
  <c r="F1184" i="11"/>
  <c r="F17824" i="10"/>
  <c r="D17754" i="10"/>
  <c r="F17793" i="10"/>
  <c r="F17775" i="10"/>
  <c r="F17776" i="10"/>
  <c r="F17777" i="10"/>
  <c r="F17778" i="10"/>
  <c r="F1179" i="11"/>
  <c r="F1178" i="11"/>
  <c r="F1177" i="11"/>
  <c r="F1180" i="11"/>
  <c r="F17773" i="10"/>
  <c r="F17774" i="10"/>
  <c r="G17774" i="10"/>
  <c r="F17787" i="10"/>
  <c r="F17788" i="10"/>
  <c r="F17789" i="10"/>
  <c r="F17766" i="10"/>
  <c r="F17767" i="10"/>
  <c r="F17768" i="10"/>
  <c r="F17769" i="10"/>
  <c r="F17770" i="10"/>
  <c r="G17770" i="10"/>
  <c r="F17771" i="10"/>
  <c r="F17772" i="10"/>
  <c r="G17772" i="10"/>
  <c r="F17779" i="10"/>
  <c r="F17764" i="10"/>
  <c r="F17765" i="10"/>
  <c r="G17765" i="10"/>
  <c r="F17782" i="10"/>
  <c r="F17783" i="10"/>
  <c r="G17783" i="10"/>
  <c r="F17762" i="10"/>
  <c r="F17763" i="10"/>
  <c r="G17763" i="10"/>
  <c r="E1176" i="11"/>
  <c r="F1176" i="11"/>
  <c r="D1180" i="11"/>
  <c r="F1175" i="11"/>
  <c r="F17795" i="10"/>
  <c r="F17796" i="10"/>
  <c r="F17797" i="10"/>
  <c r="F17798" i="10"/>
  <c r="F17792" i="10"/>
  <c r="F17794" i="10"/>
  <c r="F17784" i="10"/>
  <c r="F17785" i="10"/>
  <c r="F17786" i="10"/>
  <c r="F17758" i="10"/>
  <c r="F17759" i="10"/>
  <c r="F17760" i="10"/>
  <c r="F17761" i="10"/>
  <c r="F17780" i="10"/>
  <c r="F17781" i="10"/>
  <c r="F17696" i="10"/>
  <c r="E304" i="12"/>
  <c r="F17748" i="10"/>
  <c r="F17749" i="10"/>
  <c r="G17749" i="10"/>
  <c r="F17750" i="10"/>
  <c r="F17680" i="10"/>
  <c r="F17681" i="10"/>
  <c r="G17681" i="10"/>
  <c r="F17682" i="10"/>
  <c r="F17647" i="10"/>
  <c r="F17648" i="10"/>
  <c r="F17649" i="10"/>
  <c r="F17650" i="10"/>
  <c r="F17651" i="10"/>
  <c r="F17652" i="10"/>
  <c r="F17653" i="10"/>
  <c r="F17654" i="10"/>
  <c r="F17655" i="10"/>
  <c r="F17656" i="10"/>
  <c r="G17656" i="10"/>
  <c r="F17657" i="10"/>
  <c r="F17658" i="10"/>
  <c r="F17659" i="10"/>
  <c r="F17660" i="10"/>
  <c r="F17661" i="10"/>
  <c r="F17662" i="10"/>
  <c r="G17662" i="10"/>
  <c r="F17663" i="10"/>
  <c r="F17664" i="10"/>
  <c r="F17665" i="10"/>
  <c r="F17666" i="10"/>
  <c r="F17667" i="10"/>
  <c r="F17668" i="10"/>
  <c r="G17668" i="10"/>
  <c r="F17669" i="10"/>
  <c r="F17670" i="10"/>
  <c r="F17671" i="10"/>
  <c r="F17672" i="10"/>
  <c r="F17673" i="10"/>
  <c r="F17674" i="10"/>
  <c r="F17675" i="10"/>
  <c r="F17676" i="10"/>
  <c r="F17677" i="10"/>
  <c r="F17678" i="10"/>
  <c r="D17646" i="10"/>
  <c r="F1170" i="11"/>
  <c r="F17746" i="10"/>
  <c r="F17747" i="10"/>
  <c r="G17747" i="10"/>
  <c r="F17690" i="10"/>
  <c r="F17689" i="10"/>
  <c r="F17684" i="10"/>
  <c r="G17683" i="10"/>
  <c r="F17685" i="10"/>
  <c r="F17686" i="10"/>
  <c r="G17686" i="10"/>
  <c r="F17683" i="10"/>
  <c r="F17679" i="10"/>
  <c r="G17679" i="10"/>
  <c r="D1171" i="11"/>
  <c r="F1169" i="11"/>
  <c r="F1171" i="11"/>
  <c r="D17573" i="10"/>
  <c r="D17536" i="10"/>
  <c r="F17567" i="10"/>
  <c r="F17568" i="10"/>
  <c r="F17569" i="10"/>
  <c r="F17570" i="10"/>
  <c r="F1163" i="11"/>
  <c r="F17544" i="10"/>
  <c r="F17582" i="10"/>
  <c r="F17583" i="10"/>
  <c r="F17613" i="10"/>
  <c r="G17613" i="10"/>
  <c r="C304" i="12"/>
  <c r="B304" i="12"/>
  <c r="D1165" i="11"/>
  <c r="F1164" i="11"/>
  <c r="F1162" i="11"/>
  <c r="F1165" i="11"/>
  <c r="F17574" i="10"/>
  <c r="F17575" i="10"/>
  <c r="F17576" i="10"/>
  <c r="F17577" i="10"/>
  <c r="F17537" i="10"/>
  <c r="G17537" i="10"/>
  <c r="F17538" i="10"/>
  <c r="F17539" i="10"/>
  <c r="G17539" i="10"/>
  <c r="F17555" i="10"/>
  <c r="F17556" i="10"/>
  <c r="G17556" i="10"/>
  <c r="F17553" i="10"/>
  <c r="F17554" i="10"/>
  <c r="G17554" i="10"/>
  <c r="F17561" i="10"/>
  <c r="F17551" i="10"/>
  <c r="F17548" i="10"/>
  <c r="G17548" i="10"/>
  <c r="F17549" i="10"/>
  <c r="F17550" i="10"/>
  <c r="F17552" i="10"/>
  <c r="F17546" i="10"/>
  <c r="G17546" i="10"/>
  <c r="F17547" i="10"/>
  <c r="F17562" i="10"/>
  <c r="F17563" i="10"/>
  <c r="F17542" i="10"/>
  <c r="F17543" i="10"/>
  <c r="G17543" i="10"/>
  <c r="F17545" i="10"/>
  <c r="F17564" i="10"/>
  <c r="F17579" i="10"/>
  <c r="F17531" i="10"/>
  <c r="G17531" i="10"/>
  <c r="F17436" i="10"/>
  <c r="F17528" i="10"/>
  <c r="F17529" i="10"/>
  <c r="G17529" i="10"/>
  <c r="F17532" i="10"/>
  <c r="D17466" i="10"/>
  <c r="D1158" i="11"/>
  <c r="F1157" i="11"/>
  <c r="F1158" i="11"/>
  <c r="F17452" i="10"/>
  <c r="F17453" i="10"/>
  <c r="F17498" i="10"/>
  <c r="F17492" i="10"/>
  <c r="F17493" i="10"/>
  <c r="F17494" i="10"/>
  <c r="F17495" i="10"/>
  <c r="F17496" i="10"/>
  <c r="F17497" i="10"/>
  <c r="F17499" i="10"/>
  <c r="F17479" i="10"/>
  <c r="F17480" i="10"/>
  <c r="F17467" i="10"/>
  <c r="F17468" i="10"/>
  <c r="F17456" i="10"/>
  <c r="F17457" i="10"/>
  <c r="G17457" i="10"/>
  <c r="F17443" i="10"/>
  <c r="F17441" i="10"/>
  <c r="F17442" i="10"/>
  <c r="G17442" i="10"/>
  <c r="F17444" i="10"/>
  <c r="F17437" i="10"/>
  <c r="F17438" i="10"/>
  <c r="F17439" i="10"/>
  <c r="G17438" i="10"/>
  <c r="F17440" i="10"/>
  <c r="F17450" i="10"/>
  <c r="F17451" i="10"/>
  <c r="F17454" i="10"/>
  <c r="F17448" i="10"/>
  <c r="F17449" i="10"/>
  <c r="G17449" i="10"/>
  <c r="F17429" i="10"/>
  <c r="F17430" i="10"/>
  <c r="F17431" i="10"/>
  <c r="F17351" i="10"/>
  <c r="F17352" i="10"/>
  <c r="G17352" i="10"/>
  <c r="D17332" i="10"/>
  <c r="F17349" i="10"/>
  <c r="F17350" i="10"/>
  <c r="G17350" i="10"/>
  <c r="F17353" i="10"/>
  <c r="D1153" i="11"/>
  <c r="E1152" i="11"/>
  <c r="F1152" i="11"/>
  <c r="E1151" i="11"/>
  <c r="F1151" i="11"/>
  <c r="F1150" i="11"/>
  <c r="F1149" i="11"/>
  <c r="F1148" i="11"/>
  <c r="F17378" i="10"/>
  <c r="F17346" i="10"/>
  <c r="F17347" i="10"/>
  <c r="G17347" i="10"/>
  <c r="F17348" i="10"/>
  <c r="F17387" i="10"/>
  <c r="F17388" i="10"/>
  <c r="F17389" i="10"/>
  <c r="F17360" i="10"/>
  <c r="G17360" i="10"/>
  <c r="F17342" i="10"/>
  <c r="F17343" i="10"/>
  <c r="G17343" i="10"/>
  <c r="F17340" i="10"/>
  <c r="F17341" i="10"/>
  <c r="G17341" i="10"/>
  <c r="F17345" i="10"/>
  <c r="G17345" i="10"/>
  <c r="F17357" i="10"/>
  <c r="F17358" i="10"/>
  <c r="G17356" i="10"/>
  <c r="F17359" i="10"/>
  <c r="F17338" i="10"/>
  <c r="F17335" i="10"/>
  <c r="F17336" i="10"/>
  <c r="F17337" i="10"/>
  <c r="F17339" i="10"/>
  <c r="G17339" i="10"/>
  <c r="F17354" i="10"/>
  <c r="G17354" i="10"/>
  <c r="F17355" i="10"/>
  <c r="F17356" i="10"/>
  <c r="F17361" i="10"/>
  <c r="F17362" i="10"/>
  <c r="G17362" i="10"/>
  <c r="F17322" i="10"/>
  <c r="F17323" i="10"/>
  <c r="G17323" i="10"/>
  <c r="F17324" i="10"/>
  <c r="F17226" i="10"/>
  <c r="F17227" i="10"/>
  <c r="G17227" i="10"/>
  <c r="F17228" i="10"/>
  <c r="F17222" i="10"/>
  <c r="F17223" i="10"/>
  <c r="G17223" i="10"/>
  <c r="F17224" i="10"/>
  <c r="F17225" i="10"/>
  <c r="F17219" i="10"/>
  <c r="F17220" i="10"/>
  <c r="G17220" i="10"/>
  <c r="F17221" i="10"/>
  <c r="F17236" i="10"/>
  <c r="F17237" i="10"/>
  <c r="G17237" i="10"/>
  <c r="F17238" i="10"/>
  <c r="F17247" i="10"/>
  <c r="F17242" i="10"/>
  <c r="F17243" i="10"/>
  <c r="F17244" i="10"/>
  <c r="F17245" i="10"/>
  <c r="F17246" i="10"/>
  <c r="F17248" i="10"/>
  <c r="F17216" i="10"/>
  <c r="F17217" i="10"/>
  <c r="F17218" i="10"/>
  <c r="F17277" i="10"/>
  <c r="F17278" i="10"/>
  <c r="D17253" i="10"/>
  <c r="F17253" i="10"/>
  <c r="D17252" i="10"/>
  <c r="F17213" i="10"/>
  <c r="F17205" i="10"/>
  <c r="F17206" i="10"/>
  <c r="G17206" i="10"/>
  <c r="F17207" i="10"/>
  <c r="D1144" i="11"/>
  <c r="F1143" i="11"/>
  <c r="F1144" i="11"/>
  <c r="F1142" i="11"/>
  <c r="F17210" i="10"/>
  <c r="F17211" i="10"/>
  <c r="F17212" i="10"/>
  <c r="F17208" i="10"/>
  <c r="F17209" i="10"/>
  <c r="G17208" i="10"/>
  <c r="F17263" i="10"/>
  <c r="F17264" i="10"/>
  <c r="F17204" i="10"/>
  <c r="G17204" i="10"/>
  <c r="F17202" i="10"/>
  <c r="F17200" i="10"/>
  <c r="F17201" i="10"/>
  <c r="G17201" i="10"/>
  <c r="F17266" i="10"/>
  <c r="G17266" i="10"/>
  <c r="F17267" i="10"/>
  <c r="F17196" i="10"/>
  <c r="F17197" i="10"/>
  <c r="F17198" i="10"/>
  <c r="F17199" i="10"/>
  <c r="D17128" i="10"/>
  <c r="D1138" i="11"/>
  <c r="F1137" i="11"/>
  <c r="F1136" i="11"/>
  <c r="F1135" i="11"/>
  <c r="F17182" i="10"/>
  <c r="F17138" i="10"/>
  <c r="F17139" i="10"/>
  <c r="F17140" i="10"/>
  <c r="F17141" i="10"/>
  <c r="F17136" i="10"/>
  <c r="F17137" i="10"/>
  <c r="G17137" i="10"/>
  <c r="F17146" i="10"/>
  <c r="F17147" i="10"/>
  <c r="F17148" i="10"/>
  <c r="F17134" i="10"/>
  <c r="F17135" i="10"/>
  <c r="G17135" i="10"/>
  <c r="F17179" i="10"/>
  <c r="F17143" i="10"/>
  <c r="F17144" i="10"/>
  <c r="F17145" i="10"/>
  <c r="F17149" i="10"/>
  <c r="F17158" i="10"/>
  <c r="F17159" i="10"/>
  <c r="F17160" i="10"/>
  <c r="F17161" i="10"/>
  <c r="E288" i="12"/>
  <c r="F17121" i="10"/>
  <c r="F17122" i="10"/>
  <c r="G17122" i="10"/>
  <c r="F17123" i="10"/>
  <c r="F17117" i="10"/>
  <c r="F17118" i="10"/>
  <c r="G17118" i="10"/>
  <c r="F17119" i="10"/>
  <c r="F17120" i="10"/>
  <c r="G17120" i="10"/>
  <c r="D1131" i="11"/>
  <c r="F1130" i="11"/>
  <c r="F1129" i="11"/>
  <c r="F1128" i="11"/>
  <c r="F1127" i="11"/>
  <c r="F1126" i="11"/>
  <c r="F17069" i="10"/>
  <c r="D17124" i="10"/>
  <c r="F17124" i="10"/>
  <c r="F17036" i="10"/>
  <c r="F17037" i="10"/>
  <c r="F17060" i="10"/>
  <c r="F17061" i="10"/>
  <c r="F17062" i="10"/>
  <c r="F17063" i="10"/>
  <c r="F17064" i="10"/>
  <c r="D17022" i="10"/>
  <c r="F17025" i="10"/>
  <c r="F17026" i="10"/>
  <c r="F17027" i="10"/>
  <c r="F17101" i="10"/>
  <c r="F17020" i="10"/>
  <c r="F17018" i="10"/>
  <c r="F17019" i="10"/>
  <c r="G17019" i="10"/>
  <c r="F17014" i="10"/>
  <c r="F17015" i="10"/>
  <c r="F17016" i="10"/>
  <c r="F17017" i="10"/>
  <c r="F17021" i="10"/>
  <c r="F17012" i="10"/>
  <c r="F17013" i="10"/>
  <c r="G17013" i="10"/>
  <c r="F17035" i="10"/>
  <c r="F17034" i="10"/>
  <c r="F17028" i="10"/>
  <c r="F17029" i="10"/>
  <c r="F17030" i="10"/>
  <c r="F17031" i="10"/>
  <c r="F17032" i="10"/>
  <c r="F17033" i="10"/>
  <c r="F17009" i="10"/>
  <c r="F17010" i="10"/>
  <c r="F17011" i="10"/>
  <c r="F1125" i="11"/>
  <c r="F17024" i="10"/>
  <c r="F17038" i="10"/>
  <c r="F17007" i="10"/>
  <c r="G17007" i="10"/>
  <c r="F17008" i="10"/>
  <c r="F16975" i="10"/>
  <c r="F16974" i="10"/>
  <c r="F16948" i="10"/>
  <c r="D16944" i="10"/>
  <c r="F16944" i="10"/>
  <c r="F16961" i="10"/>
  <c r="F16962" i="10"/>
  <c r="F16963" i="10"/>
  <c r="F16964" i="10"/>
  <c r="F16965" i="10"/>
  <c r="F16966" i="10"/>
  <c r="F16967" i="10"/>
  <c r="F1120" i="11"/>
  <c r="F16895" i="10"/>
  <c r="F16896" i="10"/>
  <c r="G16896" i="10"/>
  <c r="F16897" i="10"/>
  <c r="F16898" i="10"/>
  <c r="F1119" i="11"/>
  <c r="F1118" i="11"/>
  <c r="F1117" i="11"/>
  <c r="F16920" i="10"/>
  <c r="F16921" i="10"/>
  <c r="F16922" i="10"/>
  <c r="F16923" i="10"/>
  <c r="F16924" i="10"/>
  <c r="F16899" i="10"/>
  <c r="F16900" i="10"/>
  <c r="D16890" i="10"/>
  <c r="F16956" i="10"/>
  <c r="F16957" i="10"/>
  <c r="F16958" i="10"/>
  <c r="F16959" i="10"/>
  <c r="D1121" i="11"/>
  <c r="F1116" i="11"/>
  <c r="F1115" i="11"/>
  <c r="F1114" i="11"/>
  <c r="F1113" i="11"/>
  <c r="F1121" i="11"/>
  <c r="F16907" i="10"/>
  <c r="F16908" i="10"/>
  <c r="G16907" i="10"/>
  <c r="F16836" i="10"/>
  <c r="F16837" i="10"/>
  <c r="F16838" i="10"/>
  <c r="D1109" i="11"/>
  <c r="F1108" i="11"/>
  <c r="F1107" i="11"/>
  <c r="F1106" i="11"/>
  <c r="F1105" i="11"/>
  <c r="F16799" i="10"/>
  <c r="F16800" i="10"/>
  <c r="G16800" i="10"/>
  <c r="F16801" i="10"/>
  <c r="F16797" i="10"/>
  <c r="F16798" i="10"/>
  <c r="G16798" i="10"/>
  <c r="F16807" i="10"/>
  <c r="F16808" i="10"/>
  <c r="G16808" i="10"/>
  <c r="F16809" i="10"/>
  <c r="D16817" i="10"/>
  <c r="F16817" i="10"/>
  <c r="F16848" i="10"/>
  <c r="F16849" i="10"/>
  <c r="F16793" i="10"/>
  <c r="F16794" i="10"/>
  <c r="F16795" i="10"/>
  <c r="F16796" i="10"/>
  <c r="F16792" i="10"/>
  <c r="F16790" i="10"/>
  <c r="F16791" i="10"/>
  <c r="G16791" i="10"/>
  <c r="F16803" i="10"/>
  <c r="F16804" i="10"/>
  <c r="F16802" i="10"/>
  <c r="G16802" i="10"/>
  <c r="F16787" i="10"/>
  <c r="F16788" i="10"/>
  <c r="F16789" i="10"/>
  <c r="G16788" i="10"/>
  <c r="F16805" i="10"/>
  <c r="F16806" i="10"/>
  <c r="G16806" i="10"/>
  <c r="F16810" i="10"/>
  <c r="G16810" i="10"/>
  <c r="F16811" i="10"/>
  <c r="F16812" i="10"/>
  <c r="F16818" i="10"/>
  <c r="F16819" i="10"/>
  <c r="F16785" i="10"/>
  <c r="D16820" i="10"/>
  <c r="F16820" i="10"/>
  <c r="G16820" i="10"/>
  <c r="F16786" i="10"/>
  <c r="G16786" i="10"/>
  <c r="F16815" i="10"/>
  <c r="F16816" i="10"/>
  <c r="F16814" i="10"/>
  <c r="G16813" i="10"/>
  <c r="F16813" i="10"/>
  <c r="F16774" i="10"/>
  <c r="F16775" i="10"/>
  <c r="G16775" i="10"/>
  <c r="F16776" i="10"/>
  <c r="F16777" i="10"/>
  <c r="F16778" i="10"/>
  <c r="G16777" i="10"/>
  <c r="F16779" i="10"/>
  <c r="F16780" i="10"/>
  <c r="F16781" i="10"/>
  <c r="F16782" i="10"/>
  <c r="F16783" i="10"/>
  <c r="F16784" i="10"/>
  <c r="F16825" i="10"/>
  <c r="G16825" i="10"/>
  <c r="F16826" i="10"/>
  <c r="F16827" i="10"/>
  <c r="D1101" i="11"/>
  <c r="F1100" i="11"/>
  <c r="F1101" i="11"/>
  <c r="F16676" i="10"/>
  <c r="G16676" i="10"/>
  <c r="F16677" i="10"/>
  <c r="F16733" i="10"/>
  <c r="F16734" i="10"/>
  <c r="G16734" i="10"/>
  <c r="D16664" i="10"/>
  <c r="F16723" i="10"/>
  <c r="F16722" i="10"/>
  <c r="F16724" i="10"/>
  <c r="F16750" i="10"/>
  <c r="F16749" i="10"/>
  <c r="F16684" i="10"/>
  <c r="F16685" i="10"/>
  <c r="G16685" i="10"/>
  <c r="F16686" i="10"/>
  <c r="F16691" i="10"/>
  <c r="F16689" i="10"/>
  <c r="F16690" i="10"/>
  <c r="G16690" i="10"/>
  <c r="F16678" i="10"/>
  <c r="F16679" i="10"/>
  <c r="F16675" i="10"/>
  <c r="F16687" i="10"/>
  <c r="F16710" i="10"/>
  <c r="F16709" i="10"/>
  <c r="F16706" i="10"/>
  <c r="F16671" i="10"/>
  <c r="F16672" i="10"/>
  <c r="F16673" i="10"/>
  <c r="F16721" i="10"/>
  <c r="F16707" i="10"/>
  <c r="F16708" i="10"/>
  <c r="F16711" i="10"/>
  <c r="D1096" i="11"/>
  <c r="F16547" i="10"/>
  <c r="F16548" i="10"/>
  <c r="G16548" i="10"/>
  <c r="F16555" i="10"/>
  <c r="F16556" i="10"/>
  <c r="F16521" i="10"/>
  <c r="F16522" i="10"/>
  <c r="G16522" i="10"/>
  <c r="F16533" i="10"/>
  <c r="F16534" i="10"/>
  <c r="F16535" i="10"/>
  <c r="F1095" i="11"/>
  <c r="F1094" i="11"/>
  <c r="F16633" i="10"/>
  <c r="F16634" i="10"/>
  <c r="F16635" i="10"/>
  <c r="F16636" i="10"/>
  <c r="F16637" i="10"/>
  <c r="F16638" i="10"/>
  <c r="F16639" i="10"/>
  <c r="F16632" i="10"/>
  <c r="F16518" i="10"/>
  <c r="G16518" i="10"/>
  <c r="F16519" i="10"/>
  <c r="F16520" i="10"/>
  <c r="G16520" i="10"/>
  <c r="D16551" i="10"/>
  <c r="F16551" i="10"/>
  <c r="D16550" i="10"/>
  <c r="F16550" i="10"/>
  <c r="F16553" i="10"/>
  <c r="F16554" i="10"/>
  <c r="F16538" i="10"/>
  <c r="F16536" i="10"/>
  <c r="F16537" i="10"/>
  <c r="F16539" i="10"/>
  <c r="F1093" i="11"/>
  <c r="F1092" i="11"/>
  <c r="F1091" i="11"/>
  <c r="F1090" i="11"/>
  <c r="F1089" i="11"/>
  <c r="F1096" i="11"/>
  <c r="F16620" i="10"/>
  <c r="F16585" i="10"/>
  <c r="F16552" i="10"/>
  <c r="F16541" i="10"/>
  <c r="F16542" i="10"/>
  <c r="F16543" i="10"/>
  <c r="F16544" i="10"/>
  <c r="F16545" i="10"/>
  <c r="F16540" i="10"/>
  <c r="F16546" i="10"/>
  <c r="F16549" i="10"/>
  <c r="F16557" i="10"/>
  <c r="F16558" i="10"/>
  <c r="G16558" i="10"/>
  <c r="F16531" i="10"/>
  <c r="F16532" i="10"/>
  <c r="F16559" i="10"/>
  <c r="F288" i="12"/>
  <c r="D290" i="12"/>
  <c r="C288" i="12"/>
  <c r="B288" i="12"/>
  <c r="F16504" i="10"/>
  <c r="F16505" i="10"/>
  <c r="F16506" i="10"/>
  <c r="F16468" i="10"/>
  <c r="F16501" i="10"/>
  <c r="F16502" i="10"/>
  <c r="G16502" i="10"/>
  <c r="F16483" i="10"/>
  <c r="F16397" i="10"/>
  <c r="G16397" i="10"/>
  <c r="F16398" i="10"/>
  <c r="F16399" i="10"/>
  <c r="F16392" i="10"/>
  <c r="G16391" i="10"/>
  <c r="F16390" i="10"/>
  <c r="F16391" i="10"/>
  <c r="F16400" i="10"/>
  <c r="D1085" i="11"/>
  <c r="D16361" i="10"/>
  <c r="F1084" i="11"/>
  <c r="F16388" i="10"/>
  <c r="F16389" i="10"/>
  <c r="G16389" i="10"/>
  <c r="F16482" i="10"/>
  <c r="F16484" i="10"/>
  <c r="F16485" i="10"/>
  <c r="F16486" i="10"/>
  <c r="F16487" i="10"/>
  <c r="F16478" i="10"/>
  <c r="F16479" i="10"/>
  <c r="F16480" i="10"/>
  <c r="F16481" i="10"/>
  <c r="F16488" i="10"/>
  <c r="F16386" i="10"/>
  <c r="F16387" i="10"/>
  <c r="G16387" i="10"/>
  <c r="F16401" i="10"/>
  <c r="F16402" i="10"/>
  <c r="F16403" i="10"/>
  <c r="F16404" i="10"/>
  <c r="F16377" i="10"/>
  <c r="F16378" i="10"/>
  <c r="F16379" i="10"/>
  <c r="F16380" i="10"/>
  <c r="F16381" i="10"/>
  <c r="F16382" i="10"/>
  <c r="F16383" i="10"/>
  <c r="F16384" i="10"/>
  <c r="F16385" i="10"/>
  <c r="F16405" i="10"/>
  <c r="F16406" i="10"/>
  <c r="F16407" i="10"/>
  <c r="F16375" i="10"/>
  <c r="F16376" i="10"/>
  <c r="G16376" i="10"/>
  <c r="F16454" i="10"/>
  <c r="E1082" i="11"/>
  <c r="F1082" i="11"/>
  <c r="F1083" i="11"/>
  <c r="F16448" i="10"/>
  <c r="F16367" i="10"/>
  <c r="F16368" i="10"/>
  <c r="F16369" i="10"/>
  <c r="F16370" i="10"/>
  <c r="F16371" i="10"/>
  <c r="F16372" i="10"/>
  <c r="F16417" i="10"/>
  <c r="F16418" i="10"/>
  <c r="F16419" i="10"/>
  <c r="F16420" i="10"/>
  <c r="F16421" i="10"/>
  <c r="F16422" i="10"/>
  <c r="F16416" i="10"/>
  <c r="E1075" i="11"/>
  <c r="F1075" i="11"/>
  <c r="D16318" i="10"/>
  <c r="F16321" i="10"/>
  <c r="F16322" i="10"/>
  <c r="F16323" i="10"/>
  <c r="F16324" i="10"/>
  <c r="F16325" i="10"/>
  <c r="F16326" i="10"/>
  <c r="G16326" i="10"/>
  <c r="F16327" i="10"/>
  <c r="D1078" i="11"/>
  <c r="F1077" i="11"/>
  <c r="F1076" i="11"/>
  <c r="F16333" i="10"/>
  <c r="F16334" i="10"/>
  <c r="G16334" i="10"/>
  <c r="F16328" i="10"/>
  <c r="F16329" i="10"/>
  <c r="F16234" i="10"/>
  <c r="D1071" i="11"/>
  <c r="F1070" i="11"/>
  <c r="F1071" i="11"/>
  <c r="D16228" i="10"/>
  <c r="F16280" i="10"/>
  <c r="F16281" i="10"/>
  <c r="F16237" i="10"/>
  <c r="F16238" i="10"/>
  <c r="F16236" i="10"/>
  <c r="F16239" i="10"/>
  <c r="F16249" i="10"/>
  <c r="F16250" i="10"/>
  <c r="G16250" i="10"/>
  <c r="F16251" i="10"/>
  <c r="F16252" i="10"/>
  <c r="F16253" i="10"/>
  <c r="F16248" i="10"/>
  <c r="F16246" i="10"/>
  <c r="F16247" i="10"/>
  <c r="G16247" i="10"/>
  <c r="F16254" i="10"/>
  <c r="F16257" i="10"/>
  <c r="F16258" i="10"/>
  <c r="F16256" i="10"/>
  <c r="F16268" i="10"/>
  <c r="F16267" i="10"/>
  <c r="F16266" i="10"/>
  <c r="F16265" i="10"/>
  <c r="F16232" i="10"/>
  <c r="F16233" i="10"/>
  <c r="G16233" i="10"/>
  <c r="F16235" i="10"/>
  <c r="G16235" i="10"/>
  <c r="F16240" i="10"/>
  <c r="F16241" i="10"/>
  <c r="F16261" i="10"/>
  <c r="F16260" i="10"/>
  <c r="F16262" i="10"/>
  <c r="F16222" i="10"/>
  <c r="F16223" i="10"/>
  <c r="F16132" i="10"/>
  <c r="F16133" i="10"/>
  <c r="F16134" i="10"/>
  <c r="G16134" i="10"/>
  <c r="D16153" i="10"/>
  <c r="F16153" i="10"/>
  <c r="G16153" i="10"/>
  <c r="F16151" i="10"/>
  <c r="F16152" i="10"/>
  <c r="D16149" i="10"/>
  <c r="F16149" i="10"/>
  <c r="F16144" i="10"/>
  <c r="F16145" i="10"/>
  <c r="D1065" i="11"/>
  <c r="F16198" i="10"/>
  <c r="F16199" i="10"/>
  <c r="G16199" i="10"/>
  <c r="F16179" i="10"/>
  <c r="F16180" i="10"/>
  <c r="F16181" i="10"/>
  <c r="F16150" i="10"/>
  <c r="F16202" i="10"/>
  <c r="F16141" i="10"/>
  <c r="F16142" i="10"/>
  <c r="F16143" i="10"/>
  <c r="F16159" i="10"/>
  <c r="F1064" i="11"/>
  <c r="F1063" i="11"/>
  <c r="F1062" i="11"/>
  <c r="F16191" i="10"/>
  <c r="F16190" i="10"/>
  <c r="E1061" i="11"/>
  <c r="F1061" i="11"/>
  <c r="E1060" i="11"/>
  <c r="F1060" i="11"/>
  <c r="E1059" i="11"/>
  <c r="F1059" i="11"/>
  <c r="F16158" i="10"/>
  <c r="F16157" i="10"/>
  <c r="F16156" i="10"/>
  <c r="F16135" i="10"/>
  <c r="F16136" i="10"/>
  <c r="F16137" i="10"/>
  <c r="F16138" i="10"/>
  <c r="F16139" i="10"/>
  <c r="F16140" i="10"/>
  <c r="F16146" i="10"/>
  <c r="F16147" i="10"/>
  <c r="G16147" i="10"/>
  <c r="F16148" i="10"/>
  <c r="D16071" i="10"/>
  <c r="F16117" i="10"/>
  <c r="F16118" i="10"/>
  <c r="G16118" i="10"/>
  <c r="F16036" i="10"/>
  <c r="G16036" i="10"/>
  <c r="F16037" i="10"/>
  <c r="F16038" i="10"/>
  <c r="F16039" i="10"/>
  <c r="F16034" i="10"/>
  <c r="F16035" i="10"/>
  <c r="F16115" i="10"/>
  <c r="F16113" i="10"/>
  <c r="F16114" i="10"/>
  <c r="F16116" i="10"/>
  <c r="F16112" i="10"/>
  <c r="F16040" i="10"/>
  <c r="F16041" i="10"/>
  <c r="F16042" i="10"/>
  <c r="F16027" i="10"/>
  <c r="F16025" i="10"/>
  <c r="F16026" i="10"/>
  <c r="F16013" i="10"/>
  <c r="F16014" i="10"/>
  <c r="G16014" i="10"/>
  <c r="F16033" i="10"/>
  <c r="F16076" i="10"/>
  <c r="F16048" i="10"/>
  <c r="F16086" i="10"/>
  <c r="G16086" i="10"/>
  <c r="F16087" i="10"/>
  <c r="F16088" i="10"/>
  <c r="G16088" i="10"/>
  <c r="F16089" i="10"/>
  <c r="F16090" i="10"/>
  <c r="F16091" i="10"/>
  <c r="F16092" i="10"/>
  <c r="F16093" i="10"/>
  <c r="F16022" i="10"/>
  <c r="F16023" i="10"/>
  <c r="F16024" i="10"/>
  <c r="F16017" i="10"/>
  <c r="F16018" i="10"/>
  <c r="F16019" i="10"/>
  <c r="F16020" i="10"/>
  <c r="F16021" i="10"/>
  <c r="F16015" i="10"/>
  <c r="F16016" i="10"/>
  <c r="G16016" i="10"/>
  <c r="F16009" i="10"/>
  <c r="F16010" i="10"/>
  <c r="F16011" i="10"/>
  <c r="G16011" i="10"/>
  <c r="F16012" i="10"/>
  <c r="F16032" i="10"/>
  <c r="F16043" i="10"/>
  <c r="F16029" i="10"/>
  <c r="F16058" i="10"/>
  <c r="F16049" i="10"/>
  <c r="F16050" i="10"/>
  <c r="G16050" i="10"/>
  <c r="F16051" i="10"/>
  <c r="F16031" i="10"/>
  <c r="F16045" i="10"/>
  <c r="F16046" i="10"/>
  <c r="F16030" i="10"/>
  <c r="F16047" i="10"/>
  <c r="F16121" i="10"/>
  <c r="D1054" i="11"/>
  <c r="F1053" i="11"/>
  <c r="F1052" i="11"/>
  <c r="F1051" i="11"/>
  <c r="F1054" i="11"/>
  <c r="F15935" i="10"/>
  <c r="F15936" i="10"/>
  <c r="G15936" i="10"/>
  <c r="D15963" i="10"/>
  <c r="D15919" i="10"/>
  <c r="F15953" i="10"/>
  <c r="F15972" i="10"/>
  <c r="F15973" i="10"/>
  <c r="G15973" i="10"/>
  <c r="F15974" i="10"/>
  <c r="F15941" i="10"/>
  <c r="F15942" i="10"/>
  <c r="G15942" i="10"/>
  <c r="F15943" i="10"/>
  <c r="F15939" i="10"/>
  <c r="F15940" i="10"/>
  <c r="F15930" i="10"/>
  <c r="F15931" i="10"/>
  <c r="F15932" i="10"/>
  <c r="F15933" i="10"/>
  <c r="F15934" i="10"/>
  <c r="F15937" i="10"/>
  <c r="F15945" i="10"/>
  <c r="F15946" i="10"/>
  <c r="F15947" i="10"/>
  <c r="F15929" i="10"/>
  <c r="D1047" i="11"/>
  <c r="F1046" i="11"/>
  <c r="F1045" i="11"/>
  <c r="F1044" i="11"/>
  <c r="F15839" i="10"/>
  <c r="F15840" i="10"/>
  <c r="D15900" i="10"/>
  <c r="F15900" i="10"/>
  <c r="F15825" i="10"/>
  <c r="G15825" i="10"/>
  <c r="F15826" i="10"/>
  <c r="F15837" i="10"/>
  <c r="F15838" i="10"/>
  <c r="F15830" i="10"/>
  <c r="F15834" i="10"/>
  <c r="F15835" i="10"/>
  <c r="F15836" i="10"/>
  <c r="G15836" i="10"/>
  <c r="F15851" i="10"/>
  <c r="D15850" i="10"/>
  <c r="F15824" i="10"/>
  <c r="F15827" i="10"/>
  <c r="G15827" i="10"/>
  <c r="F15828" i="10"/>
  <c r="F15863" i="10"/>
  <c r="F15858" i="10"/>
  <c r="F15842" i="10"/>
  <c r="G15842" i="10"/>
  <c r="D1040" i="11"/>
  <c r="F1039" i="11"/>
  <c r="F1038" i="11"/>
  <c r="F1037" i="11"/>
  <c r="F1040" i="11"/>
  <c r="D15731" i="10"/>
  <c r="F15804" i="10"/>
  <c r="F15761" i="10"/>
  <c r="F15762" i="10"/>
  <c r="F15817" i="10"/>
  <c r="G15817" i="10"/>
  <c r="F15818" i="10"/>
  <c r="F15749" i="10"/>
  <c r="F15750" i="10"/>
  <c r="G15750" i="10"/>
  <c r="F15748" i="10"/>
  <c r="F15746" i="10"/>
  <c r="F15747" i="10"/>
  <c r="G15747" i="10"/>
  <c r="F15755" i="10"/>
  <c r="F15756" i="10"/>
  <c r="G15756" i="10"/>
  <c r="F15751" i="10"/>
  <c r="F15752" i="10"/>
  <c r="G15752" i="10"/>
  <c r="F15779" i="10"/>
  <c r="F15741" i="10"/>
  <c r="F15742" i="10"/>
  <c r="F15743" i="10"/>
  <c r="F15744" i="10"/>
  <c r="F15745" i="10"/>
  <c r="G15745" i="10"/>
  <c r="F15737" i="10"/>
  <c r="F15738" i="10"/>
  <c r="F15739" i="10"/>
  <c r="F15740" i="10"/>
  <c r="F15753" i="10"/>
  <c r="F15754" i="10"/>
  <c r="G15754" i="10"/>
  <c r="F15760" i="10"/>
  <c r="F15759" i="10"/>
  <c r="D15695" i="10"/>
  <c r="F15713" i="10"/>
  <c r="F15714" i="10"/>
  <c r="F15705" i="10"/>
  <c r="G15705" i="10"/>
  <c r="F15706" i="10"/>
  <c r="D1033" i="11"/>
  <c r="F15640" i="10"/>
  <c r="F15639" i="10"/>
  <c r="F15596" i="10"/>
  <c r="G15596" i="10"/>
  <c r="F15597" i="10"/>
  <c r="F1032" i="11"/>
  <c r="F1031" i="11"/>
  <c r="F1030" i="11"/>
  <c r="F1033" i="11"/>
  <c r="F15594" i="10"/>
  <c r="G15594" i="10"/>
  <c r="F15595" i="10"/>
  <c r="F15661" i="10"/>
  <c r="F15662" i="10"/>
  <c r="F15663" i="10"/>
  <c r="F15589" i="10"/>
  <c r="F15590" i="10"/>
  <c r="F15591" i="10"/>
  <c r="F15592" i="10"/>
  <c r="G15592" i="10"/>
  <c r="F15593" i="10"/>
  <c r="F15572" i="10"/>
  <c r="F15573" i="10"/>
  <c r="F15574" i="10"/>
  <c r="F15575" i="10"/>
  <c r="G15575" i="10"/>
  <c r="F15576" i="10"/>
  <c r="F15577" i="10"/>
  <c r="F15578" i="10"/>
  <c r="D15616" i="10"/>
  <c r="F15616" i="10"/>
  <c r="F15614" i="10"/>
  <c r="D15477" i="10"/>
  <c r="D15476" i="10"/>
  <c r="F15451" i="10"/>
  <c r="F15455" i="10"/>
  <c r="F15456" i="10"/>
  <c r="G15456" i="10"/>
  <c r="F15486" i="10"/>
  <c r="F15557" i="10"/>
  <c r="F15558" i="10"/>
  <c r="F15559" i="10"/>
  <c r="F15560" i="10"/>
  <c r="G15560" i="10"/>
  <c r="F15450" i="10"/>
  <c r="G15450" i="10"/>
  <c r="F15452" i="10"/>
  <c r="F15453" i="10"/>
  <c r="F15454" i="10"/>
  <c r="F15485" i="10"/>
  <c r="F15484" i="10"/>
  <c r="F15449" i="10"/>
  <c r="F15532" i="10"/>
  <c r="F15447" i="10"/>
  <c r="F15448" i="10"/>
  <c r="G15448" i="10"/>
  <c r="F15444" i="10"/>
  <c r="F15445" i="10"/>
  <c r="F15446" i="10"/>
  <c r="G15446" i="10"/>
  <c r="F15442" i="10"/>
  <c r="F15443" i="10"/>
  <c r="F15435" i="10"/>
  <c r="F15436" i="10"/>
  <c r="F15437" i="10"/>
  <c r="F15438" i="10"/>
  <c r="F15439" i="10"/>
  <c r="F15440" i="10"/>
  <c r="F15441" i="10"/>
  <c r="G15441" i="10"/>
  <c r="F15501" i="10"/>
  <c r="F15502" i="10"/>
  <c r="F15503" i="10"/>
  <c r="F15504" i="10"/>
  <c r="G15504" i="10"/>
  <c r="F15505" i="10"/>
  <c r="F15506" i="10"/>
  <c r="F15507" i="10"/>
  <c r="G15507" i="10"/>
  <c r="F15508" i="10"/>
  <c r="F15509" i="10"/>
  <c r="G15509" i="10"/>
  <c r="F272" i="12"/>
  <c r="D274" i="12"/>
  <c r="E272" i="12"/>
  <c r="C272" i="12"/>
  <c r="B272" i="12"/>
  <c r="D1026" i="11"/>
  <c r="F1025" i="11"/>
  <c r="F1024" i="11"/>
  <c r="F1023" i="11"/>
  <c r="F1022" i="11"/>
  <c r="F1021" i="11"/>
  <c r="F1020" i="11"/>
  <c r="D15313" i="10"/>
  <c r="F15324" i="10"/>
  <c r="F15325" i="10"/>
  <c r="G15325" i="10"/>
  <c r="F15326" i="10"/>
  <c r="F15357" i="10"/>
  <c r="F15356" i="10"/>
  <c r="F15335" i="10"/>
  <c r="F15424" i="10"/>
  <c r="F15415" i="10"/>
  <c r="F15416" i="10"/>
  <c r="F15417" i="10"/>
  <c r="F15418" i="10"/>
  <c r="F15419" i="10"/>
  <c r="F15420" i="10"/>
  <c r="F15421" i="10"/>
  <c r="F15422" i="10"/>
  <c r="F15404" i="10"/>
  <c r="G15404" i="10"/>
  <c r="F15405" i="10"/>
  <c r="F15406" i="10"/>
  <c r="G15406" i="10"/>
  <c r="F15407" i="10"/>
  <c r="F15408" i="10"/>
  <c r="G15408" i="10"/>
  <c r="F15409" i="10"/>
  <c r="F15410" i="10"/>
  <c r="F15411" i="10"/>
  <c r="F15412" i="10"/>
  <c r="F15427" i="10"/>
  <c r="G15426" i="10"/>
  <c r="F15426" i="10"/>
  <c r="F15331" i="10"/>
  <c r="G15331" i="10"/>
  <c r="F15332" i="10"/>
  <c r="F15333" i="10"/>
  <c r="F15334" i="10"/>
  <c r="F15395" i="10"/>
  <c r="F15323" i="10"/>
  <c r="G15323" i="10"/>
  <c r="F15327" i="10"/>
  <c r="F15328" i="10"/>
  <c r="G15328" i="10"/>
  <c r="F15329" i="10"/>
  <c r="F15330" i="10"/>
  <c r="F15351" i="10"/>
  <c r="F15322" i="10"/>
  <c r="F15320" i="10"/>
  <c r="F15321" i="10"/>
  <c r="G15321" i="10"/>
  <c r="F15316" i="10"/>
  <c r="F15317" i="10"/>
  <c r="G15317" i="10"/>
  <c r="F15318" i="10"/>
  <c r="F15319" i="10"/>
  <c r="G15319" i="10"/>
  <c r="D1016" i="11"/>
  <c r="F15204" i="10"/>
  <c r="F15305" i="10"/>
  <c r="F15304" i="10"/>
  <c r="F15282" i="10"/>
  <c r="F15283" i="10"/>
  <c r="G15283" i="10"/>
  <c r="F15302" i="10"/>
  <c r="F15303" i="10"/>
  <c r="G15303" i="10"/>
  <c r="F15306" i="10"/>
  <c r="F15307" i="10"/>
  <c r="G15307" i="10"/>
  <c r="F15205" i="10"/>
  <c r="F15206" i="10"/>
  <c r="F15207" i="10"/>
  <c r="F15208" i="10"/>
  <c r="F15209" i="10"/>
  <c r="F1015" i="11"/>
  <c r="F1016" i="11"/>
  <c r="F15300" i="10"/>
  <c r="F15301" i="10"/>
  <c r="G15301" i="10"/>
  <c r="F15219" i="10"/>
  <c r="F15216" i="10"/>
  <c r="G15216" i="10"/>
  <c r="F15217" i="10"/>
  <c r="F15218" i="10"/>
  <c r="G15218" i="10"/>
  <c r="F15229" i="10"/>
  <c r="F15230" i="10"/>
  <c r="F15231" i="10"/>
  <c r="F15232" i="10"/>
  <c r="F15233" i="10"/>
  <c r="F15234" i="10"/>
  <c r="F15235" i="10"/>
  <c r="F15236" i="10"/>
  <c r="F15237" i="10"/>
  <c r="F15238" i="10"/>
  <c r="D15310" i="10"/>
  <c r="D15180" i="10"/>
  <c r="F15309" i="10"/>
  <c r="F15215" i="10"/>
  <c r="F15267" i="10"/>
  <c r="F15186" i="10"/>
  <c r="G15186" i="10"/>
  <c r="F15187" i="10"/>
  <c r="F15188" i="10"/>
  <c r="G15188" i="10"/>
  <c r="F15189" i="10"/>
  <c r="F15200" i="10"/>
  <c r="F15201" i="10"/>
  <c r="F15202" i="10"/>
  <c r="F15203" i="10"/>
  <c r="F15184" i="10"/>
  <c r="F15190" i="10"/>
  <c r="F15191" i="10"/>
  <c r="F15192" i="10"/>
  <c r="F15193" i="10"/>
  <c r="F15194" i="10"/>
  <c r="F15195" i="10"/>
  <c r="F15182" i="10"/>
  <c r="F15183" i="10"/>
  <c r="F15185" i="10"/>
  <c r="F15196" i="10"/>
  <c r="F15197" i="10"/>
  <c r="F15198" i="10"/>
  <c r="F15221" i="10"/>
  <c r="G15221" i="10"/>
  <c r="F15173" i="10"/>
  <c r="F15174" i="10"/>
  <c r="G15174" i="10"/>
  <c r="F15080" i="10"/>
  <c r="F15081" i="10"/>
  <c r="G15081" i="10"/>
  <c r="F15082" i="10"/>
  <c r="F15098" i="10"/>
  <c r="D1011" i="11"/>
  <c r="F1010" i="11"/>
  <c r="F1009" i="11"/>
  <c r="F1008" i="11"/>
  <c r="F1011" i="11"/>
  <c r="F15171" i="10"/>
  <c r="F15172" i="10"/>
  <c r="G15172" i="10"/>
  <c r="F15169" i="10"/>
  <c r="F15170" i="10"/>
  <c r="G15170" i="10"/>
  <c r="D15076" i="10"/>
  <c r="F15125" i="10"/>
  <c r="F15126" i="10"/>
  <c r="F15130" i="10"/>
  <c r="F15131" i="10"/>
  <c r="F15128" i="10"/>
  <c r="F15129" i="10"/>
  <c r="F15132" i="10"/>
  <c r="F15121" i="10"/>
  <c r="F15122" i="10"/>
  <c r="F15123" i="10"/>
  <c r="F15124" i="10"/>
  <c r="F15088" i="10"/>
  <c r="F15087" i="10"/>
  <c r="F15089" i="10"/>
  <c r="F15090" i="10"/>
  <c r="F15091" i="10"/>
  <c r="G15091" i="10"/>
  <c r="F15119" i="10"/>
  <c r="F15120" i="10"/>
  <c r="F15134" i="10"/>
  <c r="F15135" i="10"/>
  <c r="F15136" i="10"/>
  <c r="F15137" i="10"/>
  <c r="G15137" i="10"/>
  <c r="F15138" i="10"/>
  <c r="F15083" i="10"/>
  <c r="G15083" i="10"/>
  <c r="F15084" i="10"/>
  <c r="F15105" i="10"/>
  <c r="F15104" i="10"/>
  <c r="D1004" i="11"/>
  <c r="D14971" i="10"/>
  <c r="F14978" i="10"/>
  <c r="F14979" i="10"/>
  <c r="G14979" i="10"/>
  <c r="F14980" i="10"/>
  <c r="F14982" i="10"/>
  <c r="F14983" i="10"/>
  <c r="F14984" i="10"/>
  <c r="F14985" i="10"/>
  <c r="F14986" i="10"/>
  <c r="F14976" i="10"/>
  <c r="F14977" i="10"/>
  <c r="G14977" i="10"/>
  <c r="F14993" i="10"/>
  <c r="F14994" i="10"/>
  <c r="F1003" i="11"/>
  <c r="F1004" i="11"/>
  <c r="F15045" i="10"/>
  <c r="G15045" i="10"/>
  <c r="F14997" i="10"/>
  <c r="F14998" i="10"/>
  <c r="F14999" i="10"/>
  <c r="F15000" i="10"/>
  <c r="F14974" i="10"/>
  <c r="F14975" i="10"/>
  <c r="G14975" i="10"/>
  <c r="F15032" i="10"/>
  <c r="F15033" i="10"/>
  <c r="F15034" i="10"/>
  <c r="F14991" i="10"/>
  <c r="F14992" i="10"/>
  <c r="D14937" i="10"/>
  <c r="F14939" i="10"/>
  <c r="F14940" i="10"/>
  <c r="F14941" i="10"/>
  <c r="F14942" i="10"/>
  <c r="D999" i="11"/>
  <c r="F14949" i="10"/>
  <c r="F14950" i="10"/>
  <c r="F14951" i="10"/>
  <c r="F14955" i="10"/>
  <c r="F14956" i="10"/>
  <c r="F14957" i="10"/>
  <c r="F14958" i="10"/>
  <c r="F14959" i="10"/>
  <c r="F14954" i="10"/>
  <c r="G14954" i="10"/>
  <c r="F998" i="11"/>
  <c r="F14952" i="10"/>
  <c r="G14952" i="10"/>
  <c r="F14930" i="10"/>
  <c r="F14931" i="10"/>
  <c r="G14931" i="10"/>
  <c r="F14859" i="10"/>
  <c r="F14858" i="10"/>
  <c r="F14857" i="10"/>
  <c r="G14855" i="10"/>
  <c r="F14856" i="10"/>
  <c r="F14855" i="10"/>
  <c r="F14853" i="10"/>
  <c r="F14852" i="10"/>
  <c r="F14851" i="10"/>
  <c r="F14850" i="10"/>
  <c r="F14848" i="10"/>
  <c r="F14847" i="10"/>
  <c r="F14845" i="10"/>
  <c r="G14845" i="10"/>
  <c r="F14843" i="10"/>
  <c r="F14842" i="10"/>
  <c r="F14840" i="10"/>
  <c r="G14840" i="10"/>
  <c r="F14838" i="10"/>
  <c r="G14838" i="10"/>
  <c r="F994" i="11"/>
  <c r="F14918" i="10"/>
  <c r="F14919" i="10"/>
  <c r="D14867" i="10"/>
  <c r="F14867" i="10"/>
  <c r="F14860" i="10"/>
  <c r="F14925" i="10"/>
  <c r="E997" i="11"/>
  <c r="F997" i="11"/>
  <c r="E996" i="11"/>
  <c r="F996" i="11"/>
  <c r="F995" i="11"/>
  <c r="F14868" i="10"/>
  <c r="F14869" i="10"/>
  <c r="F14861" i="10"/>
  <c r="G14861" i="10"/>
  <c r="D990" i="11"/>
  <c r="D14793" i="10"/>
  <c r="F14793" i="10"/>
  <c r="D14807" i="10"/>
  <c r="F14807" i="10"/>
  <c r="G14807" i="10"/>
  <c r="D14786" i="10"/>
  <c r="F14786" i="10"/>
  <c r="F14742" i="10"/>
  <c r="G14742" i="10"/>
  <c r="F14743" i="10"/>
  <c r="F14744" i="10"/>
  <c r="G14744" i="10"/>
  <c r="F14745" i="10"/>
  <c r="F14747" i="10"/>
  <c r="F14748" i="10"/>
  <c r="F14749" i="10"/>
  <c r="F14750" i="10"/>
  <c r="F14751" i="10"/>
  <c r="F14752" i="10"/>
  <c r="G14752" i="10"/>
  <c r="F14785" i="10"/>
  <c r="F989" i="11"/>
  <c r="F990" i="11"/>
  <c r="F14763" i="10"/>
  <c r="F14760" i="10"/>
  <c r="G14760" i="10"/>
  <c r="F14761" i="10"/>
  <c r="F14762" i="10"/>
  <c r="G14762" i="10"/>
  <c r="F14764" i="10"/>
  <c r="G14764" i="10"/>
  <c r="F14768" i="10"/>
  <c r="F14767" i="10"/>
  <c r="F14779" i="10"/>
  <c r="F14780" i="10"/>
  <c r="G14780" i="10"/>
  <c r="F14781" i="10"/>
  <c r="F14758" i="10"/>
  <c r="G14758" i="10"/>
  <c r="D14641" i="10"/>
  <c r="D985" i="11"/>
  <c r="F14670" i="10"/>
  <c r="F14661" i="10"/>
  <c r="F14662" i="10"/>
  <c r="F14685" i="10"/>
  <c r="F14686" i="10"/>
  <c r="F14687" i="10"/>
  <c r="F14659" i="10"/>
  <c r="G14659" i="10"/>
  <c r="F14663" i="10"/>
  <c r="F14708" i="10"/>
  <c r="F14652" i="10"/>
  <c r="F14653" i="10"/>
  <c r="G14653" i="10"/>
  <c r="F14654" i="10"/>
  <c r="F14650" i="10"/>
  <c r="F14651" i="10"/>
  <c r="G14651" i="10"/>
  <c r="F14656" i="10"/>
  <c r="F14657" i="10"/>
  <c r="G14657" i="10"/>
  <c r="F14658" i="10"/>
  <c r="F14647" i="10"/>
  <c r="F14648" i="10"/>
  <c r="F14649" i="10"/>
  <c r="F984" i="11"/>
  <c r="F14646" i="10"/>
  <c r="F982" i="11"/>
  <c r="F985" i="11"/>
  <c r="D978" i="11"/>
  <c r="D14568" i="10"/>
  <c r="F14568" i="10"/>
  <c r="F14530" i="10"/>
  <c r="F14531" i="10"/>
  <c r="G14531" i="10"/>
  <c r="F14532" i="10"/>
  <c r="F14529" i="10"/>
  <c r="D14602" i="10"/>
  <c r="D14616" i="10"/>
  <c r="F14616" i="10"/>
  <c r="F14617" i="10"/>
  <c r="F14618" i="10"/>
  <c r="F14548" i="10"/>
  <c r="F14549" i="10"/>
  <c r="F14550" i="10"/>
  <c r="F14603" i="10"/>
  <c r="F14526" i="10"/>
  <c r="G14526" i="10"/>
  <c r="F14527" i="10"/>
  <c r="F14528" i="10"/>
  <c r="F14569" i="10"/>
  <c r="F976" i="11"/>
  <c r="F978" i="11"/>
  <c r="F14519" i="10"/>
  <c r="F14520" i="10"/>
  <c r="G14520" i="10"/>
  <c r="F14521" i="10"/>
  <c r="F14522" i="10"/>
  <c r="G14522" i="10"/>
  <c r="F14523" i="10"/>
  <c r="F14524" i="10"/>
  <c r="F14525" i="10"/>
  <c r="F14542" i="10"/>
  <c r="F14543" i="10"/>
  <c r="G14543" i="10"/>
  <c r="F14544" i="10"/>
  <c r="F14545" i="10"/>
  <c r="G14545" i="10"/>
  <c r="F14546" i="10"/>
  <c r="F14534" i="10"/>
  <c r="F14597" i="10"/>
  <c r="F14601" i="10"/>
  <c r="F14515" i="10"/>
  <c r="G14515" i="10"/>
  <c r="F14516" i="10"/>
  <c r="F14517" i="10"/>
  <c r="F14518" i="10"/>
  <c r="F14537" i="10"/>
  <c r="F14538" i="10"/>
  <c r="F14539" i="10"/>
  <c r="F14540" i="10"/>
  <c r="F14541" i="10"/>
  <c r="F14535" i="10"/>
  <c r="F14536" i="10"/>
  <c r="G14536" i="10"/>
  <c r="F14533" i="10"/>
  <c r="G14533" i="10"/>
  <c r="F14395" i="10"/>
  <c r="F14396" i="10"/>
  <c r="G14396" i="10"/>
  <c r="F14397" i="10"/>
  <c r="F14502" i="10"/>
  <c r="G14502" i="10"/>
  <c r="F14503" i="10"/>
  <c r="F14504" i="10"/>
  <c r="G14504" i="10"/>
  <c r="F14505" i="10"/>
  <c r="F14389" i="10"/>
  <c r="F14390" i="10"/>
  <c r="F14391" i="10"/>
  <c r="F14392" i="10"/>
  <c r="F14393" i="10"/>
  <c r="F14394" i="10"/>
  <c r="F14435" i="10"/>
  <c r="F14383" i="10"/>
  <c r="G14382" i="10"/>
  <c r="F14384" i="10"/>
  <c r="F14385" i="10"/>
  <c r="F14386" i="10"/>
  <c r="F14387" i="10"/>
  <c r="F14388" i="10"/>
  <c r="G14388" i="10"/>
  <c r="F14398" i="10"/>
  <c r="F14399" i="10"/>
  <c r="F14400" i="10"/>
  <c r="F14401" i="10"/>
  <c r="F14402" i="10"/>
  <c r="F14403" i="10"/>
  <c r="D14367" i="10"/>
  <c r="B240" i="12"/>
  <c r="C240" i="12"/>
  <c r="E240" i="12"/>
  <c r="F240" i="12"/>
  <c r="D972" i="11"/>
  <c r="F14418" i="10"/>
  <c r="F14419" i="10"/>
  <c r="F14420" i="10"/>
  <c r="F14421" i="10"/>
  <c r="F14422" i="10"/>
  <c r="F14423" i="10"/>
  <c r="F14424" i="10"/>
  <c r="F14425" i="10"/>
  <c r="F14426" i="10"/>
  <c r="F14427" i="10"/>
  <c r="F14428" i="10"/>
  <c r="F14429" i="10"/>
  <c r="F14499" i="10"/>
  <c r="F14500" i="10"/>
  <c r="G14500" i="10"/>
  <c r="F14501" i="10"/>
  <c r="F14408" i="10"/>
  <c r="F14380" i="10"/>
  <c r="G14380" i="10"/>
  <c r="F14381" i="10"/>
  <c r="F14382" i="10"/>
  <c r="F14404" i="10"/>
  <c r="F14405" i="10"/>
  <c r="G14405" i="10"/>
  <c r="F14406" i="10"/>
  <c r="F14464" i="10"/>
  <c r="F14465" i="10"/>
  <c r="F14466" i="10"/>
  <c r="F14467" i="10"/>
  <c r="F14468" i="10"/>
  <c r="F14469" i="10"/>
  <c r="F14470" i="10"/>
  <c r="F14471" i="10"/>
  <c r="F14472" i="10"/>
  <c r="F14473" i="10"/>
  <c r="F14474" i="10"/>
  <c r="F14475" i="10"/>
  <c r="F14476" i="10"/>
  <c r="F14477" i="10"/>
  <c r="F14478" i="10"/>
  <c r="F14457" i="10"/>
  <c r="F14458" i="10"/>
  <c r="F14459" i="10"/>
  <c r="F14460" i="10"/>
  <c r="F14461" i="10"/>
  <c r="F256" i="12"/>
  <c r="D258" i="12"/>
  <c r="E256" i="12"/>
  <c r="C256" i="12"/>
  <c r="B256" i="12"/>
  <c r="E970" i="11"/>
  <c r="F970" i="11"/>
  <c r="E969" i="11"/>
  <c r="F969" i="11"/>
  <c r="E968" i="11"/>
  <c r="F968" i="11"/>
  <c r="E971" i="11"/>
  <c r="F971" i="11"/>
  <c r="F14454" i="10"/>
  <c r="F14455" i="10"/>
  <c r="F14379" i="10"/>
  <c r="F14417" i="10"/>
  <c r="F14416" i="10"/>
  <c r="F14452" i="10"/>
  <c r="F14451" i="10"/>
  <c r="F14376" i="10"/>
  <c r="F14377" i="10"/>
  <c r="F14378" i="10"/>
  <c r="F14370" i="10"/>
  <c r="F14371" i="10"/>
  <c r="F14372" i="10"/>
  <c r="F14373" i="10"/>
  <c r="F14374" i="10"/>
  <c r="F14375" i="10"/>
  <c r="F14437" i="10"/>
  <c r="F14360" i="10"/>
  <c r="F14291" i="10"/>
  <c r="F14292" i="10"/>
  <c r="F14247" i="10"/>
  <c r="F14248" i="10"/>
  <c r="F14249" i="10"/>
  <c r="F14250" i="10"/>
  <c r="F14363" i="10"/>
  <c r="F14251" i="10"/>
  <c r="G14251" i="10"/>
  <c r="F14313" i="10"/>
  <c r="D14293" i="10"/>
  <c r="F14246" i="10"/>
  <c r="G14246" i="10"/>
  <c r="F14266" i="10"/>
  <c r="F14265" i="10"/>
  <c r="F14263" i="10"/>
  <c r="F14264" i="10"/>
  <c r="F14267" i="10"/>
  <c r="F14308" i="10"/>
  <c r="F14309" i="10"/>
  <c r="F14268" i="10"/>
  <c r="G14268" i="10"/>
  <c r="F14316" i="10"/>
  <c r="F14317" i="10"/>
  <c r="F14318" i="10"/>
  <c r="F14321" i="10"/>
  <c r="F14320" i="10"/>
  <c r="F14281" i="10"/>
  <c r="F14282" i="10"/>
  <c r="F14283" i="10"/>
  <c r="F14284" i="10"/>
  <c r="F14285" i="10"/>
  <c r="F14286" i="10"/>
  <c r="F14287" i="10"/>
  <c r="F14288" i="10"/>
  <c r="F14289" i="10"/>
  <c r="F14290" i="10"/>
  <c r="F14294" i="10"/>
  <c r="F14295" i="10"/>
  <c r="G14295" i="10"/>
  <c r="F14257" i="10"/>
  <c r="F14258" i="10"/>
  <c r="F14259" i="10"/>
  <c r="F14252" i="10"/>
  <c r="F14253" i="10"/>
  <c r="F14254" i="10"/>
  <c r="F14255" i="10"/>
  <c r="F14256" i="10"/>
  <c r="F14269" i="10"/>
  <c r="F14270" i="10"/>
  <c r="G14270" i="10"/>
  <c r="F14271" i="10"/>
  <c r="F14272" i="10"/>
  <c r="F14273" i="10"/>
  <c r="F14274" i="10"/>
  <c r="F14275" i="10"/>
  <c r="F14276" i="10"/>
  <c r="F14277" i="10"/>
  <c r="F14278" i="10"/>
  <c r="F14279" i="10"/>
  <c r="G14279" i="10"/>
  <c r="B14" i="12"/>
  <c r="C14" i="12"/>
  <c r="E14" i="12"/>
  <c r="F14" i="12"/>
  <c r="D16" i="12"/>
  <c r="B30" i="12"/>
  <c r="C30" i="12"/>
  <c r="E30" i="12"/>
  <c r="F30" i="12"/>
  <c r="D32" i="12"/>
  <c r="B47" i="12"/>
  <c r="C47" i="12"/>
  <c r="E47" i="12"/>
  <c r="F47" i="12"/>
  <c r="D49" i="12"/>
  <c r="B63" i="12"/>
  <c r="C63" i="12"/>
  <c r="E63" i="12"/>
  <c r="F63" i="12"/>
  <c r="D65" i="12"/>
  <c r="B79" i="12"/>
  <c r="C79" i="12"/>
  <c r="E79" i="12"/>
  <c r="F79" i="12"/>
  <c r="D81" i="12"/>
  <c r="B94" i="12"/>
  <c r="C94" i="12"/>
  <c r="E94" i="12"/>
  <c r="F94" i="12"/>
  <c r="B110" i="12"/>
  <c r="C110" i="12"/>
  <c r="E110" i="12"/>
  <c r="F110" i="12"/>
  <c r="D112" i="12"/>
  <c r="B126" i="12"/>
  <c r="C126" i="12"/>
  <c r="E126" i="12"/>
  <c r="F126" i="12"/>
  <c r="D128" i="12"/>
  <c r="B143" i="12"/>
  <c r="C143" i="12"/>
  <c r="E143" i="12"/>
  <c r="F143" i="12"/>
  <c r="D145" i="12"/>
  <c r="B159" i="12"/>
  <c r="C159" i="12"/>
  <c r="E159" i="12"/>
  <c r="F159" i="12"/>
  <c r="D161" i="12"/>
  <c r="B175" i="12"/>
  <c r="C175" i="12"/>
  <c r="E175" i="12"/>
  <c r="F175" i="12"/>
  <c r="D177" i="12"/>
  <c r="B191" i="12"/>
  <c r="C191" i="12"/>
  <c r="E191" i="12"/>
  <c r="F191" i="12"/>
  <c r="D193" i="12"/>
  <c r="B207" i="12"/>
  <c r="C207" i="12"/>
  <c r="E207" i="12"/>
  <c r="F207" i="12"/>
  <c r="D209" i="12"/>
  <c r="B223" i="12"/>
  <c r="C223" i="12"/>
  <c r="E223" i="12"/>
  <c r="F223" i="12"/>
  <c r="F3" i="11"/>
  <c r="F9" i="11"/>
  <c r="F10" i="11"/>
  <c r="F11" i="11"/>
  <c r="F12" i="11"/>
  <c r="D13" i="11"/>
  <c r="C20" i="11"/>
  <c r="F24" i="11"/>
  <c r="F25" i="11"/>
  <c r="F26" i="11"/>
  <c r="F27" i="11"/>
  <c r="F28" i="11"/>
  <c r="D29" i="11"/>
  <c r="F34" i="11"/>
  <c r="F35" i="11"/>
  <c r="E36" i="11"/>
  <c r="F36" i="11"/>
  <c r="D37" i="11"/>
  <c r="D39" i="11"/>
  <c r="E37" i="11"/>
  <c r="F38" i="11"/>
  <c r="F43" i="11"/>
  <c r="F44" i="11"/>
  <c r="F45" i="11"/>
  <c r="D46" i="11"/>
  <c r="D50" i="11"/>
  <c r="F47" i="11"/>
  <c r="F48" i="11"/>
  <c r="F49" i="11"/>
  <c r="F54" i="11"/>
  <c r="F55" i="11"/>
  <c r="D56" i="11"/>
  <c r="F60" i="11"/>
  <c r="F62" i="11"/>
  <c r="F61" i="11"/>
  <c r="D62" i="11"/>
  <c r="F66" i="11"/>
  <c r="F67" i="11"/>
  <c r="F68" i="11"/>
  <c r="F69" i="11"/>
  <c r="F70" i="11"/>
  <c r="D71" i="11"/>
  <c r="F75" i="11"/>
  <c r="F76" i="11"/>
  <c r="F77" i="11"/>
  <c r="D77" i="11"/>
  <c r="F81" i="11"/>
  <c r="F82" i="11"/>
  <c r="F83" i="11"/>
  <c r="D84" i="11"/>
  <c r="F84" i="11"/>
  <c r="F89" i="11"/>
  <c r="F90" i="11"/>
  <c r="F91" i="11"/>
  <c r="D92" i="11"/>
  <c r="F96" i="11"/>
  <c r="F97" i="11"/>
  <c r="F98" i="11"/>
  <c r="F99" i="11"/>
  <c r="F100" i="11"/>
  <c r="F101" i="11"/>
  <c r="F102" i="11"/>
  <c r="D103" i="11"/>
  <c r="F107" i="11"/>
  <c r="F108" i="11"/>
  <c r="F110" i="11"/>
  <c r="F109" i="11"/>
  <c r="D110" i="11"/>
  <c r="F114" i="11"/>
  <c r="F120" i="11"/>
  <c r="F115" i="11"/>
  <c r="F116" i="11"/>
  <c r="F117" i="11"/>
  <c r="F118" i="11"/>
  <c r="F119" i="11"/>
  <c r="D120" i="11"/>
  <c r="F124" i="11"/>
  <c r="F125" i="11"/>
  <c r="F126" i="11"/>
  <c r="F127" i="11"/>
  <c r="F128" i="11"/>
  <c r="D129" i="11"/>
  <c r="F133" i="11"/>
  <c r="F134" i="11"/>
  <c r="F135" i="11"/>
  <c r="F136" i="11"/>
  <c r="D137" i="11"/>
  <c r="F141" i="11"/>
  <c r="F142" i="11"/>
  <c r="D143" i="11"/>
  <c r="F144" i="11"/>
  <c r="F145" i="11"/>
  <c r="F146" i="11"/>
  <c r="F151" i="11"/>
  <c r="F152" i="11"/>
  <c r="F153" i="11"/>
  <c r="F154" i="11"/>
  <c r="F155" i="11"/>
  <c r="F156" i="11"/>
  <c r="F157" i="11"/>
  <c r="F158" i="11"/>
  <c r="F159" i="11"/>
  <c r="D160" i="11"/>
  <c r="F164" i="11"/>
  <c r="F165" i="11"/>
  <c r="F166" i="11"/>
  <c r="F167" i="11"/>
  <c r="F168" i="11"/>
  <c r="D169" i="11"/>
  <c r="F169" i="11"/>
  <c r="F170" i="11"/>
  <c r="F171" i="11"/>
  <c r="F176" i="11"/>
  <c r="F178" i="11"/>
  <c r="F179" i="11"/>
  <c r="F180" i="11"/>
  <c r="F181" i="11"/>
  <c r="F182" i="11"/>
  <c r="F183" i="11"/>
  <c r="F184" i="11"/>
  <c r="F185" i="11"/>
  <c r="D186" i="11"/>
  <c r="F190" i="11"/>
  <c r="F191" i="11"/>
  <c r="F192" i="11"/>
  <c r="F193" i="11"/>
  <c r="D194" i="11"/>
  <c r="F198" i="11"/>
  <c r="F199" i="11"/>
  <c r="F200" i="11"/>
  <c r="D200" i="11"/>
  <c r="F204" i="11"/>
  <c r="F205" i="11"/>
  <c r="F206" i="11"/>
  <c r="F207" i="11"/>
  <c r="F208" i="11"/>
  <c r="F209" i="11"/>
  <c r="F210" i="11"/>
  <c r="F211" i="11"/>
  <c r="F212" i="11"/>
  <c r="F213" i="11"/>
  <c r="D214" i="11"/>
  <c r="F218" i="11"/>
  <c r="F219" i="11"/>
  <c r="F220" i="11"/>
  <c r="F221" i="11"/>
  <c r="D222" i="11"/>
  <c r="F226" i="11"/>
  <c r="F228" i="11"/>
  <c r="F227" i="11"/>
  <c r="D228" i="11"/>
  <c r="F232" i="11"/>
  <c r="F233" i="11"/>
  <c r="F234" i="11"/>
  <c r="F235" i="11"/>
  <c r="F236" i="11"/>
  <c r="F237" i="11"/>
  <c r="D238" i="11"/>
  <c r="F242" i="11"/>
  <c r="F243" i="11"/>
  <c r="F244" i="11"/>
  <c r="F245" i="11"/>
  <c r="F246" i="11"/>
  <c r="D247" i="11"/>
  <c r="D248" i="11"/>
  <c r="F249" i="11"/>
  <c r="F250" i="11"/>
  <c r="F255" i="11"/>
  <c r="F256" i="11"/>
  <c r="F257" i="11"/>
  <c r="D258" i="11"/>
  <c r="F262" i="11"/>
  <c r="F263" i="11"/>
  <c r="D264" i="11"/>
  <c r="F269" i="11"/>
  <c r="F270" i="11"/>
  <c r="D270" i="11"/>
  <c r="F274" i="11"/>
  <c r="F278" i="11"/>
  <c r="F279" i="11"/>
  <c r="F280" i="11"/>
  <c r="F281" i="11"/>
  <c r="F282" i="11"/>
  <c r="D283" i="11"/>
  <c r="F287" i="11"/>
  <c r="F291" i="11"/>
  <c r="F292" i="11"/>
  <c r="F293" i="11"/>
  <c r="F294" i="11"/>
  <c r="F295" i="11"/>
  <c r="F296" i="11"/>
  <c r="D297" i="11"/>
  <c r="F301" i="11"/>
  <c r="F305" i="11"/>
  <c r="F306" i="11"/>
  <c r="F307" i="11"/>
  <c r="F308" i="11"/>
  <c r="F309" i="11"/>
  <c r="D310" i="11"/>
  <c r="D314" i="11"/>
  <c r="D318" i="11"/>
  <c r="F315" i="11"/>
  <c r="F316" i="11"/>
  <c r="F317" i="11"/>
  <c r="F322" i="11"/>
  <c r="F323" i="11"/>
  <c r="F324" i="11"/>
  <c r="F325" i="11"/>
  <c r="F326" i="11"/>
  <c r="F327" i="11"/>
  <c r="F328" i="11"/>
  <c r="F329" i="11"/>
  <c r="D330" i="11"/>
  <c r="F334" i="11"/>
  <c r="F335" i="11"/>
  <c r="F336" i="11"/>
  <c r="F338" i="11"/>
  <c r="F337" i="11"/>
  <c r="D338" i="11"/>
  <c r="F342" i="11"/>
  <c r="F343" i="11"/>
  <c r="F344" i="11"/>
  <c r="D345" i="11"/>
  <c r="F349" i="11"/>
  <c r="F350" i="11"/>
  <c r="F354" i="11"/>
  <c r="F351" i="11"/>
  <c r="F352" i="11"/>
  <c r="F353" i="11"/>
  <c r="D354" i="11"/>
  <c r="F358" i="11"/>
  <c r="F359" i="11"/>
  <c r="F360" i="11"/>
  <c r="F361" i="11"/>
  <c r="F362" i="11"/>
  <c r="D363" i="11"/>
  <c r="F367" i="11"/>
  <c r="D371" i="11"/>
  <c r="F371" i="11"/>
  <c r="F375" i="11"/>
  <c r="F372" i="11"/>
  <c r="F373" i="11"/>
  <c r="F374" i="11"/>
  <c r="F379" i="11"/>
  <c r="F381" i="11"/>
  <c r="F380" i="11"/>
  <c r="D381" i="11"/>
  <c r="F385" i="11"/>
  <c r="F386" i="11"/>
  <c r="F387" i="11"/>
  <c r="F388" i="11"/>
  <c r="F389" i="11"/>
  <c r="F390" i="11"/>
  <c r="D391" i="11"/>
  <c r="F395" i="11"/>
  <c r="F396" i="11"/>
  <c r="F397" i="11"/>
  <c r="F398" i="11"/>
  <c r="F399" i="11"/>
  <c r="F400" i="11"/>
  <c r="D401" i="11"/>
  <c r="F405" i="11"/>
  <c r="F406" i="11"/>
  <c r="F407" i="11"/>
  <c r="D408" i="11"/>
  <c r="F412" i="11"/>
  <c r="F413" i="11"/>
  <c r="F414" i="11"/>
  <c r="F415" i="11"/>
  <c r="F416" i="11"/>
  <c r="D417" i="11"/>
  <c r="F421" i="11"/>
  <c r="F422" i="11"/>
  <c r="F423" i="11"/>
  <c r="F424" i="11"/>
  <c r="F425" i="11"/>
  <c r="F426" i="11"/>
  <c r="F427" i="11"/>
  <c r="D428" i="11"/>
  <c r="F432" i="11"/>
  <c r="F433" i="11"/>
  <c r="F434" i="11"/>
  <c r="F435" i="11"/>
  <c r="F436" i="11"/>
  <c r="D437" i="11"/>
  <c r="F441" i="11"/>
  <c r="F442" i="11"/>
  <c r="F443" i="11"/>
  <c r="F444" i="11"/>
  <c r="F445" i="11"/>
  <c r="F446" i="11"/>
  <c r="F447" i="11"/>
  <c r="D448" i="11"/>
  <c r="F452" i="11"/>
  <c r="F453" i="11"/>
  <c r="F454" i="11"/>
  <c r="D454" i="11"/>
  <c r="F458" i="11"/>
  <c r="F459" i="11"/>
  <c r="F460" i="11"/>
  <c r="D461" i="11"/>
  <c r="F465" i="11"/>
  <c r="F469" i="11"/>
  <c r="F473" i="11"/>
  <c r="F474" i="11"/>
  <c r="F475" i="11"/>
  <c r="F476" i="11"/>
  <c r="F477" i="11"/>
  <c r="F478" i="11"/>
  <c r="F479" i="11"/>
  <c r="D480" i="11"/>
  <c r="F484" i="11"/>
  <c r="F485" i="11"/>
  <c r="F486" i="11"/>
  <c r="D487" i="11"/>
  <c r="F491" i="11"/>
  <c r="F492" i="11"/>
  <c r="F493" i="11"/>
  <c r="F494" i="11"/>
  <c r="D495" i="11"/>
  <c r="F499" i="11"/>
  <c r="F500" i="11"/>
  <c r="F501" i="11"/>
  <c r="F503" i="11"/>
  <c r="F502" i="11"/>
  <c r="D503" i="11"/>
  <c r="F507" i="11"/>
  <c r="F508" i="11"/>
  <c r="F509" i="11"/>
  <c r="F510" i="11"/>
  <c r="D511" i="11"/>
  <c r="F515" i="11"/>
  <c r="F516" i="11"/>
  <c r="F517" i="11"/>
  <c r="F518" i="11"/>
  <c r="F519" i="11"/>
  <c r="F520" i="11"/>
  <c r="F521" i="11"/>
  <c r="F522" i="11"/>
  <c r="F523" i="11"/>
  <c r="F524" i="11"/>
  <c r="D525" i="11"/>
  <c r="F529" i="11"/>
  <c r="F530" i="11"/>
  <c r="F531" i="11"/>
  <c r="F532" i="11"/>
  <c r="F533" i="11"/>
  <c r="F534" i="11"/>
  <c r="F535" i="11"/>
  <c r="F536" i="11"/>
  <c r="F537" i="11"/>
  <c r="D538" i="11"/>
  <c r="F542" i="11"/>
  <c r="F543" i="11"/>
  <c r="F544" i="11"/>
  <c r="F545" i="11"/>
  <c r="F546" i="11"/>
  <c r="F547" i="11"/>
  <c r="F548" i="11"/>
  <c r="F549" i="11"/>
  <c r="F550" i="11"/>
  <c r="F551" i="11"/>
  <c r="D552" i="11"/>
  <c r="F556" i="11"/>
  <c r="F557" i="11"/>
  <c r="F558" i="11"/>
  <c r="F559" i="11"/>
  <c r="F560" i="11"/>
  <c r="D561" i="11"/>
  <c r="F565" i="11"/>
  <c r="F566" i="11"/>
  <c r="F567" i="11"/>
  <c r="F568" i="11"/>
  <c r="F569" i="11"/>
  <c r="F570" i="11"/>
  <c r="F571" i="11"/>
  <c r="F572" i="11"/>
  <c r="F573" i="11"/>
  <c r="D574" i="11"/>
  <c r="F578" i="11"/>
  <c r="F582" i="11"/>
  <c r="F586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D604" i="11"/>
  <c r="F608" i="11"/>
  <c r="F613" i="11"/>
  <c r="F614" i="11"/>
  <c r="F615" i="11"/>
  <c r="F616" i="11"/>
  <c r="F617" i="11"/>
  <c r="F618" i="11"/>
  <c r="F619" i="11"/>
  <c r="F620" i="11"/>
  <c r="F621" i="11"/>
  <c r="D622" i="11"/>
  <c r="F626" i="11"/>
  <c r="F627" i="11"/>
  <c r="F628" i="11"/>
  <c r="F629" i="11"/>
  <c r="F630" i="11"/>
  <c r="F631" i="11"/>
  <c r="F632" i="11"/>
  <c r="D633" i="11"/>
  <c r="F637" i="11"/>
  <c r="F638" i="11"/>
  <c r="F639" i="11"/>
  <c r="F640" i="11"/>
  <c r="F641" i="11"/>
  <c r="D642" i="11"/>
  <c r="F646" i="11"/>
  <c r="F650" i="11"/>
  <c r="F654" i="11"/>
  <c r="F655" i="11"/>
  <c r="F656" i="11"/>
  <c r="F657" i="11"/>
  <c r="F658" i="11"/>
  <c r="F659" i="11"/>
  <c r="D660" i="11"/>
  <c r="F664" i="11"/>
  <c r="F665" i="11"/>
  <c r="F666" i="11"/>
  <c r="D667" i="11"/>
  <c r="F671" i="11"/>
  <c r="F672" i="11"/>
  <c r="F673" i="11"/>
  <c r="F674" i="11"/>
  <c r="F675" i="11"/>
  <c r="F676" i="11"/>
  <c r="F677" i="11"/>
  <c r="F678" i="11"/>
  <c r="D679" i="11"/>
  <c r="F683" i="11"/>
  <c r="F684" i="11"/>
  <c r="F685" i="11"/>
  <c r="F686" i="11"/>
  <c r="D687" i="11"/>
  <c r="F691" i="11"/>
  <c r="F692" i="11"/>
  <c r="F693" i="11"/>
  <c r="F694" i="11"/>
  <c r="F695" i="11"/>
  <c r="D696" i="11"/>
  <c r="F700" i="11"/>
  <c r="F702" i="11"/>
  <c r="F701" i="11"/>
  <c r="D702" i="11"/>
  <c r="F706" i="11"/>
  <c r="F707" i="11"/>
  <c r="D707" i="11"/>
  <c r="F711" i="11"/>
  <c r="F712" i="11"/>
  <c r="F713" i="11"/>
  <c r="F714" i="11"/>
  <c r="F715" i="11"/>
  <c r="F716" i="11"/>
  <c r="F717" i="11"/>
  <c r="D718" i="11"/>
  <c r="F722" i="11"/>
  <c r="F724" i="11"/>
  <c r="F723" i="11"/>
  <c r="D724" i="11"/>
  <c r="F728" i="11"/>
  <c r="F730" i="11"/>
  <c r="F729" i="11"/>
  <c r="D730" i="11"/>
  <c r="F734" i="11"/>
  <c r="F736" i="11"/>
  <c r="F735" i="11"/>
  <c r="D736" i="11"/>
  <c r="F740" i="11"/>
  <c r="F742" i="11"/>
  <c r="F741" i="11"/>
  <c r="D742" i="11"/>
  <c r="F746" i="11"/>
  <c r="F747" i="11"/>
  <c r="D747" i="11"/>
  <c r="F751" i="11"/>
  <c r="F752" i="11"/>
  <c r="D753" i="11"/>
  <c r="F757" i="11"/>
  <c r="F758" i="11"/>
  <c r="D758" i="11"/>
  <c r="F762" i="11"/>
  <c r="F763" i="11"/>
  <c r="D763" i="11"/>
  <c r="F767" i="11"/>
  <c r="F768" i="11"/>
  <c r="F769" i="11"/>
  <c r="F770" i="11"/>
  <c r="F771" i="11"/>
  <c r="F772" i="11"/>
  <c r="F773" i="11"/>
  <c r="F774" i="11"/>
  <c r="D775" i="11"/>
  <c r="F779" i="11"/>
  <c r="F780" i="11"/>
  <c r="F781" i="11"/>
  <c r="D782" i="11"/>
  <c r="F786" i="11"/>
  <c r="F787" i="11"/>
  <c r="F788" i="11"/>
  <c r="D789" i="11"/>
  <c r="F793" i="11"/>
  <c r="F794" i="11"/>
  <c r="D794" i="11"/>
  <c r="F798" i="11"/>
  <c r="F799" i="11"/>
  <c r="F800" i="11"/>
  <c r="F801" i="11"/>
  <c r="D802" i="11"/>
  <c r="F806" i="11"/>
  <c r="F807" i="11"/>
  <c r="F808" i="11"/>
  <c r="F809" i="11"/>
  <c r="F810" i="11"/>
  <c r="F811" i="11"/>
  <c r="F813" i="11"/>
  <c r="F814" i="11"/>
  <c r="F815" i="11"/>
  <c r="F816" i="11"/>
  <c r="F817" i="11"/>
  <c r="D818" i="11"/>
  <c r="F822" i="11"/>
  <c r="F823" i="11"/>
  <c r="F824" i="11"/>
  <c r="F825" i="11"/>
  <c r="F826" i="11"/>
  <c r="D827" i="11"/>
  <c r="F831" i="11"/>
  <c r="F832" i="11"/>
  <c r="D832" i="11"/>
  <c r="F836" i="11"/>
  <c r="F837" i="11"/>
  <c r="D837" i="11"/>
  <c r="F841" i="11"/>
  <c r="F842" i="11"/>
  <c r="F843" i="11"/>
  <c r="F844" i="11"/>
  <c r="F845" i="11"/>
  <c r="F846" i="11"/>
  <c r="F847" i="11"/>
  <c r="E848" i="11"/>
  <c r="F848" i="11"/>
  <c r="D849" i="11"/>
  <c r="F853" i="11"/>
  <c r="F854" i="11"/>
  <c r="F855" i="11"/>
  <c r="F857" i="11"/>
  <c r="F856" i="11"/>
  <c r="D857" i="11"/>
  <c r="F861" i="11"/>
  <c r="F862" i="11"/>
  <c r="D863" i="11"/>
  <c r="F867" i="11"/>
  <c r="F868" i="11"/>
  <c r="F869" i="11"/>
  <c r="F870" i="11"/>
  <c r="F871" i="11"/>
  <c r="F872" i="11"/>
  <c r="F873" i="11"/>
  <c r="F874" i="11"/>
  <c r="D875" i="11"/>
  <c r="F879" i="11"/>
  <c r="F881" i="11"/>
  <c r="F880" i="11"/>
  <c r="D881" i="11"/>
  <c r="F885" i="11"/>
  <c r="F886" i="11"/>
  <c r="F887" i="11"/>
  <c r="F888" i="11"/>
  <c r="D889" i="11"/>
  <c r="F893" i="11"/>
  <c r="F894" i="11"/>
  <c r="F895" i="11"/>
  <c r="F896" i="11"/>
  <c r="D897" i="11"/>
  <c r="F901" i="11"/>
  <c r="F902" i="11"/>
  <c r="D902" i="11"/>
  <c r="F906" i="11"/>
  <c r="F907" i="11"/>
  <c r="F908" i="11"/>
  <c r="F909" i="11"/>
  <c r="F910" i="11"/>
  <c r="F911" i="11"/>
  <c r="F912" i="11"/>
  <c r="F913" i="11"/>
  <c r="D914" i="11"/>
  <c r="F918" i="11"/>
  <c r="D919" i="11"/>
  <c r="D922" i="11"/>
  <c r="F920" i="11"/>
  <c r="F921" i="11"/>
  <c r="F926" i="11"/>
  <c r="F927" i="11"/>
  <c r="D927" i="11"/>
  <c r="F931" i="11"/>
  <c r="F932" i="11"/>
  <c r="F933" i="11"/>
  <c r="D934" i="11"/>
  <c r="F938" i="11"/>
  <c r="F939" i="11"/>
  <c r="F940" i="11"/>
  <c r="D940" i="11"/>
  <c r="F944" i="11"/>
  <c r="F945" i="11"/>
  <c r="D946" i="11"/>
  <c r="F950" i="11"/>
  <c r="F951" i="11"/>
  <c r="F952" i="11"/>
  <c r="F953" i="11"/>
  <c r="D954" i="11"/>
  <c r="F958" i="11"/>
  <c r="F959" i="11"/>
  <c r="F960" i="11"/>
  <c r="F961" i="11"/>
  <c r="F962" i="11"/>
  <c r="E963" i="11"/>
  <c r="F963" i="11"/>
  <c r="D964" i="11"/>
  <c r="F1" i="10"/>
  <c r="D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G16" i="10"/>
  <c r="F17" i="10"/>
  <c r="F18" i="10"/>
  <c r="F19" i="10"/>
  <c r="F20" i="10"/>
  <c r="F21" i="10"/>
  <c r="F22" i="10"/>
  <c r="F23" i="10"/>
  <c r="F24" i="10"/>
  <c r="G24" i="10"/>
  <c r="F26" i="10"/>
  <c r="F27" i="10"/>
  <c r="F28" i="10"/>
  <c r="F29" i="10"/>
  <c r="F30" i="10"/>
  <c r="F31" i="10"/>
  <c r="F32" i="10"/>
  <c r="F33" i="10"/>
  <c r="F34" i="10"/>
  <c r="F35" i="10"/>
  <c r="G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G53" i="10"/>
  <c r="F54" i="10"/>
  <c r="F55" i="10"/>
  <c r="G55" i="10"/>
  <c r="F56" i="10"/>
  <c r="F57" i="10"/>
  <c r="F58" i="10"/>
  <c r="F59" i="10"/>
  <c r="F60" i="10"/>
  <c r="F61" i="10"/>
  <c r="F62" i="10"/>
  <c r="F63" i="10"/>
  <c r="F64" i="10"/>
  <c r="G64" i="10"/>
  <c r="F65" i="10"/>
  <c r="F66" i="10"/>
  <c r="G66" i="10"/>
  <c r="F67" i="10"/>
  <c r="F68" i="10"/>
  <c r="G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G89" i="10"/>
  <c r="F90" i="10"/>
  <c r="F91" i="10"/>
  <c r="G91" i="10"/>
  <c r="F92" i="10"/>
  <c r="F93" i="10"/>
  <c r="F94" i="10"/>
  <c r="F95" i="10"/>
  <c r="F96" i="10"/>
  <c r="F97" i="10"/>
  <c r="F98" i="10"/>
  <c r="F99" i="10"/>
  <c r="F100" i="10"/>
  <c r="F101" i="10"/>
  <c r="F103" i="10"/>
  <c r="F104" i="10"/>
  <c r="G103" i="10"/>
  <c r="F105" i="10"/>
  <c r="F108" i="10"/>
  <c r="F109" i="10"/>
  <c r="F110" i="10"/>
  <c r="F111" i="10"/>
  <c r="F112" i="10"/>
  <c r="F113" i="10"/>
  <c r="F114" i="10"/>
  <c r="F115" i="10"/>
  <c r="G115" i="10"/>
  <c r="F116" i="10"/>
  <c r="F117" i="10"/>
  <c r="F118" i="10"/>
  <c r="F119" i="10"/>
  <c r="F120" i="10"/>
  <c r="G120" i="10"/>
  <c r="F121" i="10"/>
  <c r="F122" i="10"/>
  <c r="F123" i="10"/>
  <c r="F124" i="10"/>
  <c r="F125" i="10"/>
  <c r="F126" i="10"/>
  <c r="G126" i="10"/>
  <c r="F127" i="10"/>
  <c r="F128" i="10"/>
  <c r="G128" i="10"/>
  <c r="F129" i="10"/>
  <c r="F130" i="10"/>
  <c r="G130" i="10"/>
  <c r="F131" i="10"/>
  <c r="F132" i="10"/>
  <c r="F133" i="10"/>
  <c r="F134" i="10"/>
  <c r="F135" i="10"/>
  <c r="F136" i="10"/>
  <c r="F137" i="10"/>
  <c r="F138" i="10"/>
  <c r="G138" i="10"/>
  <c r="F139" i="10"/>
  <c r="F140" i="10"/>
  <c r="F141" i="10"/>
  <c r="F142" i="10"/>
  <c r="F143" i="10"/>
  <c r="F144" i="10"/>
  <c r="F145" i="10"/>
  <c r="F146" i="10"/>
  <c r="F147" i="10"/>
  <c r="F148" i="10"/>
  <c r="G148" i="10"/>
  <c r="F150" i="10"/>
  <c r="F151" i="10"/>
  <c r="F152" i="10"/>
  <c r="F153" i="10"/>
  <c r="F154" i="10"/>
  <c r="F155" i="10"/>
  <c r="F156" i="10"/>
  <c r="F157" i="10"/>
  <c r="G157" i="10"/>
  <c r="F158" i="10"/>
  <c r="F159" i="10"/>
  <c r="F160" i="10"/>
  <c r="F161" i="10"/>
  <c r="F162" i="10"/>
  <c r="G162" i="10"/>
  <c r="F166" i="10"/>
  <c r="G166" i="10"/>
  <c r="F167" i="10"/>
  <c r="F168" i="10"/>
  <c r="G168" i="10"/>
  <c r="F169" i="10"/>
  <c r="F170" i="10"/>
  <c r="F171" i="10"/>
  <c r="F172" i="10"/>
  <c r="F173" i="10"/>
  <c r="F174" i="10"/>
  <c r="F175" i="10"/>
  <c r="G175" i="10"/>
  <c r="F177" i="10"/>
  <c r="G177" i="10"/>
  <c r="F179" i="10"/>
  <c r="G179" i="10"/>
  <c r="F180" i="10"/>
  <c r="F181" i="10"/>
  <c r="F182" i="10"/>
  <c r="F184" i="10"/>
  <c r="G184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G198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G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G245" i="10"/>
  <c r="F246" i="10"/>
  <c r="F247" i="10"/>
  <c r="G247" i="10"/>
  <c r="F248" i="10"/>
  <c r="F250" i="10"/>
  <c r="F251" i="10"/>
  <c r="D252" i="10"/>
  <c r="F253" i="10"/>
  <c r="F254" i="10"/>
  <c r="F255" i="10"/>
  <c r="F256" i="10"/>
  <c r="F257" i="10"/>
  <c r="F258" i="10"/>
  <c r="G258" i="10"/>
  <c r="F259" i="10"/>
  <c r="F260" i="10"/>
  <c r="G260" i="10"/>
  <c r="F261" i="10"/>
  <c r="F262" i="10"/>
  <c r="F263" i="10"/>
  <c r="F264" i="10"/>
  <c r="F265" i="10"/>
  <c r="F266" i="10"/>
  <c r="F267" i="10"/>
  <c r="E268" i="10"/>
  <c r="F268" i="10"/>
  <c r="F269" i="10"/>
  <c r="F270" i="10"/>
  <c r="F271" i="10"/>
  <c r="G271" i="10"/>
  <c r="F273" i="10"/>
  <c r="G273" i="10"/>
  <c r="F275" i="10"/>
  <c r="G275" i="10"/>
  <c r="F277" i="10"/>
  <c r="F278" i="10"/>
  <c r="F280" i="10"/>
  <c r="G280" i="10"/>
  <c r="F281" i="10"/>
  <c r="F282" i="10"/>
  <c r="F283" i="10"/>
  <c r="D284" i="10"/>
  <c r="F284" i="10"/>
  <c r="F288" i="10"/>
  <c r="F289" i="10"/>
  <c r="F290" i="10"/>
  <c r="F291" i="10"/>
  <c r="G291" i="10"/>
  <c r="F292" i="10"/>
  <c r="F293" i="10"/>
  <c r="G293" i="10"/>
  <c r="F294" i="10"/>
  <c r="F295" i="10"/>
  <c r="F296" i="10"/>
  <c r="F297" i="10"/>
  <c r="F298" i="10"/>
  <c r="F299" i="10"/>
  <c r="G298" i="10"/>
  <c r="F300" i="10"/>
  <c r="F301" i="10"/>
  <c r="F302" i="10"/>
  <c r="F303" i="10"/>
  <c r="F304" i="10"/>
  <c r="F305" i="10"/>
  <c r="F306" i="10"/>
  <c r="G306" i="10"/>
  <c r="F307" i="10"/>
  <c r="F308" i="10"/>
  <c r="F309" i="10"/>
  <c r="F310" i="10"/>
  <c r="F311" i="10"/>
  <c r="G311" i="10"/>
  <c r="F312" i="10"/>
  <c r="F313" i="10"/>
  <c r="G313" i="10"/>
  <c r="F314" i="10"/>
  <c r="F315" i="10"/>
  <c r="F316" i="10"/>
  <c r="F317" i="10"/>
  <c r="F318" i="10"/>
  <c r="F319" i="10"/>
  <c r="G319" i="10"/>
  <c r="F320" i="10"/>
  <c r="F321" i="10"/>
  <c r="F322" i="10"/>
  <c r="F324" i="10"/>
  <c r="G324" i="10"/>
  <c r="F326" i="10"/>
  <c r="G326" i="10"/>
  <c r="F328" i="10"/>
  <c r="G328" i="10"/>
  <c r="F329" i="10"/>
  <c r="F330" i="10"/>
  <c r="F331" i="10"/>
  <c r="F332" i="10"/>
  <c r="F333" i="10"/>
  <c r="F334" i="10"/>
  <c r="F335" i="10"/>
  <c r="F336" i="10"/>
  <c r="F337" i="10"/>
  <c r="F338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G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G382" i="10"/>
  <c r="F383" i="10"/>
  <c r="F384" i="10"/>
  <c r="G384" i="10"/>
  <c r="F385" i="10"/>
  <c r="F386" i="10"/>
  <c r="F387" i="10"/>
  <c r="F388" i="10"/>
  <c r="F389" i="10"/>
  <c r="D390" i="10"/>
  <c r="F390" i="10"/>
  <c r="F391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D418" i="10"/>
  <c r="F418" i="10"/>
  <c r="F419" i="10"/>
  <c r="F420" i="10"/>
  <c r="F421" i="10"/>
  <c r="F422" i="10"/>
  <c r="F423" i="10"/>
  <c r="F424" i="10"/>
  <c r="D425" i="10"/>
  <c r="F425" i="10"/>
  <c r="F426" i="10"/>
  <c r="F427" i="10"/>
  <c r="F428" i="10"/>
  <c r="F429" i="10"/>
  <c r="F430" i="10"/>
  <c r="F431" i="10"/>
  <c r="G431" i="10"/>
  <c r="F432" i="10"/>
  <c r="F433" i="10"/>
  <c r="G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G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G484" i="10"/>
  <c r="F485" i="10"/>
  <c r="F486" i="10"/>
  <c r="G486" i="10"/>
  <c r="F487" i="10"/>
  <c r="F488" i="10"/>
  <c r="G488" i="10"/>
  <c r="F489" i="10"/>
  <c r="F490" i="10"/>
  <c r="G490" i="10"/>
  <c r="F491" i="10"/>
  <c r="F492" i="10"/>
  <c r="G492" i="10"/>
  <c r="F493" i="10"/>
  <c r="F494" i="10"/>
  <c r="G494" i="10"/>
  <c r="F495" i="10"/>
  <c r="F496" i="10"/>
  <c r="G496" i="10"/>
  <c r="F497" i="10"/>
  <c r="F498" i="10"/>
  <c r="G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G510" i="10"/>
  <c r="F512" i="10"/>
  <c r="F513" i="10"/>
  <c r="G513" i="10"/>
  <c r="F514" i="10"/>
  <c r="F515" i="10"/>
  <c r="G515" i="10"/>
  <c r="F516" i="10"/>
  <c r="F517" i="10"/>
  <c r="F518" i="10"/>
  <c r="F519" i="10"/>
  <c r="F520" i="10"/>
  <c r="F521" i="10"/>
  <c r="F522" i="10"/>
  <c r="F523" i="10"/>
  <c r="G523" i="10"/>
  <c r="F524" i="10"/>
  <c r="F525" i="10"/>
  <c r="F526" i="10"/>
  <c r="F527" i="10"/>
  <c r="F528" i="10"/>
  <c r="F529" i="10"/>
  <c r="F530" i="10"/>
  <c r="G530" i="10"/>
  <c r="F531" i="10"/>
  <c r="F532" i="10"/>
  <c r="F533" i="10"/>
  <c r="G532" i="10"/>
  <c r="D536" i="10"/>
  <c r="F537" i="10"/>
  <c r="F538" i="10"/>
  <c r="F539" i="10"/>
  <c r="F540" i="10"/>
  <c r="G540" i="10"/>
  <c r="F541" i="10"/>
  <c r="F542" i="10"/>
  <c r="F543" i="10"/>
  <c r="F544" i="10"/>
  <c r="F545" i="10"/>
  <c r="F546" i="10"/>
  <c r="F547" i="10"/>
  <c r="F548" i="10"/>
  <c r="G548" i="10"/>
  <c r="F549" i="10"/>
  <c r="F550" i="10"/>
  <c r="G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G584" i="10"/>
  <c r="F585" i="10"/>
  <c r="F586" i="10"/>
  <c r="G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G598" i="10"/>
  <c r="F599" i="10"/>
  <c r="F600" i="10"/>
  <c r="G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G612" i="10"/>
  <c r="F613" i="10"/>
  <c r="F614" i="10"/>
  <c r="F615" i="10"/>
  <c r="F616" i="10"/>
  <c r="F617" i="10"/>
  <c r="G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G637" i="10"/>
  <c r="F638" i="10"/>
  <c r="F639" i="10"/>
  <c r="G639" i="10"/>
  <c r="F640" i="10"/>
  <c r="F641" i="10"/>
  <c r="G641" i="10"/>
  <c r="F642" i="10"/>
  <c r="F643" i="10"/>
  <c r="G643" i="10"/>
  <c r="F644" i="10"/>
  <c r="F645" i="10"/>
  <c r="G645" i="10"/>
  <c r="F646" i="10"/>
  <c r="F647" i="10"/>
  <c r="G647" i="10"/>
  <c r="F648" i="10"/>
  <c r="F649" i="10"/>
  <c r="F650" i="10"/>
  <c r="F651" i="10"/>
  <c r="G651" i="10"/>
  <c r="F652" i="10"/>
  <c r="F653" i="10"/>
  <c r="G653" i="10"/>
  <c r="F654" i="10"/>
  <c r="F655" i="10"/>
  <c r="G655" i="10"/>
  <c r="D658" i="10"/>
  <c r="F659" i="10"/>
  <c r="G659" i="10"/>
  <c r="F660" i="10"/>
  <c r="F661" i="10"/>
  <c r="G661" i="10"/>
  <c r="F662" i="10"/>
  <c r="F663" i="10"/>
  <c r="F664" i="10"/>
  <c r="F665" i="10"/>
  <c r="F666" i="10"/>
  <c r="F667" i="10"/>
  <c r="G667" i="10"/>
  <c r="F668" i="10"/>
  <c r="F669" i="10"/>
  <c r="F670" i="10"/>
  <c r="F671" i="10"/>
  <c r="F672" i="10"/>
  <c r="G672" i="10"/>
  <c r="F673" i="10"/>
  <c r="F674" i="10"/>
  <c r="G674" i="10"/>
  <c r="F675" i="10"/>
  <c r="F676" i="10"/>
  <c r="F677" i="10"/>
  <c r="F678" i="10"/>
  <c r="F679" i="10"/>
  <c r="F680" i="10"/>
  <c r="F681" i="10"/>
  <c r="F682" i="10"/>
  <c r="F683" i="10"/>
  <c r="F684" i="10"/>
  <c r="G684" i="10"/>
  <c r="F685" i="10"/>
  <c r="F686" i="10"/>
  <c r="G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G698" i="10"/>
  <c r="F699" i="10"/>
  <c r="F700" i="10"/>
  <c r="G700" i="10"/>
  <c r="F701" i="10"/>
  <c r="F702" i="10"/>
  <c r="F703" i="10"/>
  <c r="F704" i="10"/>
  <c r="F705" i="10"/>
  <c r="F706" i="10"/>
  <c r="G706" i="10"/>
  <c r="F707" i="10"/>
  <c r="F708" i="10"/>
  <c r="F709" i="10"/>
  <c r="F710" i="10"/>
  <c r="F711" i="10"/>
  <c r="F712" i="10"/>
  <c r="F713" i="10"/>
  <c r="F714" i="10"/>
  <c r="F715" i="10"/>
  <c r="F716" i="10"/>
  <c r="G716" i="10"/>
  <c r="F717" i="10"/>
  <c r="F718" i="10"/>
  <c r="F719" i="10"/>
  <c r="F720" i="10"/>
  <c r="F721" i="10"/>
  <c r="F722" i="10"/>
  <c r="F723" i="10"/>
  <c r="F724" i="10"/>
  <c r="G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G744" i="10"/>
  <c r="F745" i="10"/>
  <c r="F746" i="10"/>
  <c r="G746" i="10"/>
  <c r="F748" i="10"/>
  <c r="F749" i="10"/>
  <c r="F750" i="10"/>
  <c r="F751" i="10"/>
  <c r="G751" i="10"/>
  <c r="F752" i="10"/>
  <c r="F753" i="10"/>
  <c r="F754" i="10"/>
  <c r="F755" i="10"/>
  <c r="F756" i="10"/>
  <c r="F757" i="10"/>
  <c r="F758" i="10"/>
  <c r="F759" i="10"/>
  <c r="F760" i="10"/>
  <c r="F761" i="10"/>
  <c r="F762" i="10"/>
  <c r="G762" i="10"/>
  <c r="F763" i="10"/>
  <c r="F764" i="10"/>
  <c r="G764" i="10"/>
  <c r="F765" i="10"/>
  <c r="F766" i="10"/>
  <c r="G766" i="10"/>
  <c r="D769" i="10"/>
  <c r="F770" i="10"/>
  <c r="F771" i="10"/>
  <c r="F772" i="10"/>
  <c r="F773" i="10"/>
  <c r="F774" i="10"/>
  <c r="F775" i="10"/>
  <c r="F776" i="10"/>
  <c r="F777" i="10"/>
  <c r="G777" i="10"/>
  <c r="F778" i="10"/>
  <c r="F779" i="10"/>
  <c r="G779" i="10"/>
  <c r="F780" i="10"/>
  <c r="F781" i="10"/>
  <c r="F782" i="10"/>
  <c r="F783" i="10"/>
  <c r="F784" i="10"/>
  <c r="F785" i="10"/>
  <c r="G785" i="10"/>
  <c r="F786" i="10"/>
  <c r="F787" i="10"/>
  <c r="G787" i="10"/>
  <c r="F788" i="10"/>
  <c r="F789" i="10"/>
  <c r="F790" i="10"/>
  <c r="F791" i="10"/>
  <c r="F792" i="10"/>
  <c r="F793" i="10"/>
  <c r="G793" i="10"/>
  <c r="F794" i="10"/>
  <c r="F795" i="10"/>
  <c r="G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G811" i="10"/>
  <c r="F812" i="10"/>
  <c r="F813" i="10"/>
  <c r="G813" i="10"/>
  <c r="F814" i="10"/>
  <c r="F815" i="10"/>
  <c r="F816" i="10"/>
  <c r="F818" i="10"/>
  <c r="F819" i="10"/>
  <c r="F820" i="10"/>
  <c r="F821" i="10"/>
  <c r="F822" i="10"/>
  <c r="F823" i="10"/>
  <c r="F824" i="10"/>
  <c r="F825" i="10"/>
  <c r="G825" i="10"/>
  <c r="F826" i="10"/>
  <c r="F827" i="10"/>
  <c r="G827" i="10"/>
  <c r="F828" i="10"/>
  <c r="F829" i="10"/>
  <c r="G829" i="10"/>
  <c r="F830" i="10"/>
  <c r="F831" i="10"/>
  <c r="F832" i="10"/>
  <c r="F833" i="10"/>
  <c r="F834" i="10"/>
  <c r="G834" i="10"/>
  <c r="F835" i="10"/>
  <c r="F836" i="10"/>
  <c r="G836" i="10"/>
  <c r="F837" i="10"/>
  <c r="F838" i="10"/>
  <c r="G838" i="10"/>
  <c r="F839" i="10"/>
  <c r="F840" i="10"/>
  <c r="F841" i="10"/>
  <c r="F842" i="10"/>
  <c r="F843" i="10"/>
  <c r="G843" i="10"/>
  <c r="F844" i="10"/>
  <c r="F845" i="10"/>
  <c r="G845" i="10"/>
  <c r="F846" i="10"/>
  <c r="F847" i="10"/>
  <c r="G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G865" i="10"/>
  <c r="F866" i="10"/>
  <c r="F867" i="10"/>
  <c r="G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G894" i="10"/>
  <c r="F895" i="10"/>
  <c r="F896" i="10"/>
  <c r="F897" i="10"/>
  <c r="F898" i="10"/>
  <c r="F899" i="10"/>
  <c r="F900" i="10"/>
  <c r="G900" i="10"/>
  <c r="F901" i="10"/>
  <c r="F902" i="10"/>
  <c r="G902" i="10"/>
  <c r="F903" i="10"/>
  <c r="F904" i="10"/>
  <c r="F905" i="10"/>
  <c r="G904" i="10"/>
  <c r="D908" i="10"/>
  <c r="F909" i="10"/>
  <c r="F910" i="10"/>
  <c r="F911" i="10"/>
  <c r="G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G923" i="10"/>
  <c r="F924" i="10"/>
  <c r="F925" i="10"/>
  <c r="G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G941" i="10"/>
  <c r="F949" i="10"/>
  <c r="F950" i="10"/>
  <c r="F954" i="10"/>
  <c r="G954" i="10"/>
  <c r="F955" i="10"/>
  <c r="F956" i="10"/>
  <c r="F957" i="10"/>
  <c r="F958" i="10"/>
  <c r="F959" i="10"/>
  <c r="F960" i="10"/>
  <c r="F961" i="10"/>
  <c r="F962" i="10"/>
  <c r="D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D991" i="10"/>
  <c r="F991" i="10"/>
  <c r="F992" i="10"/>
  <c r="F993" i="10"/>
  <c r="F994" i="10"/>
  <c r="F995" i="10"/>
  <c r="F996" i="10"/>
  <c r="F997" i="10"/>
  <c r="G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G1016" i="10"/>
  <c r="F1017" i="10"/>
  <c r="F1018" i="10"/>
  <c r="F1019" i="10"/>
  <c r="F1020" i="10"/>
  <c r="F1021" i="10"/>
  <c r="F1022" i="10"/>
  <c r="F1023" i="10"/>
  <c r="G1023" i="10"/>
  <c r="F1024" i="10"/>
  <c r="F1025" i="10"/>
  <c r="F1026" i="10"/>
  <c r="F1027" i="10"/>
  <c r="F1028" i="10"/>
  <c r="F1029" i="10"/>
  <c r="F1030" i="10"/>
  <c r="F1031" i="10"/>
  <c r="F1032" i="10"/>
  <c r="G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G1043" i="10"/>
  <c r="F1044" i="10"/>
  <c r="F1045" i="10"/>
  <c r="G1045" i="10"/>
  <c r="F1046" i="10"/>
  <c r="F1047" i="10"/>
  <c r="G1047" i="10"/>
  <c r="F1048" i="10"/>
  <c r="F1049" i="10"/>
  <c r="G1049" i="10"/>
  <c r="F1050" i="10"/>
  <c r="F1051" i="10"/>
  <c r="F1052" i="10"/>
  <c r="F1053" i="10"/>
  <c r="F1054" i="10"/>
  <c r="F1055" i="10"/>
  <c r="G1055" i="10"/>
  <c r="F1056" i="10"/>
  <c r="F1057" i="10"/>
  <c r="F1058" i="10"/>
  <c r="F1059" i="10"/>
  <c r="F1060" i="10"/>
  <c r="F1061" i="10"/>
  <c r="G1060" i="10"/>
  <c r="F1065" i="10"/>
  <c r="G1065" i="10"/>
  <c r="F1066" i="10"/>
  <c r="F1067" i="10"/>
  <c r="G1067" i="10"/>
  <c r="F1068" i="10"/>
  <c r="F1069" i="10"/>
  <c r="G1069" i="10"/>
  <c r="F1070" i="10"/>
  <c r="F1071" i="10"/>
  <c r="G1071" i="10"/>
  <c r="F1072" i="10"/>
  <c r="F1073" i="10"/>
  <c r="G1073" i="10"/>
  <c r="F1074" i="10"/>
  <c r="F1075" i="10"/>
  <c r="G1075" i="10"/>
  <c r="F1076" i="10"/>
  <c r="F1077" i="10"/>
  <c r="G1077" i="10"/>
  <c r="F1078" i="10"/>
  <c r="F1079" i="10"/>
  <c r="F1080" i="10"/>
  <c r="F1081" i="10"/>
  <c r="F1082" i="10"/>
  <c r="G1082" i="10"/>
  <c r="F1083" i="10"/>
  <c r="F1084" i="10"/>
  <c r="G1084" i="10"/>
  <c r="F1085" i="10"/>
  <c r="F1086" i="10"/>
  <c r="F1087" i="10"/>
  <c r="F1088" i="10"/>
  <c r="F1089" i="10"/>
  <c r="F1090" i="10"/>
  <c r="F1091" i="10"/>
  <c r="D1092" i="10"/>
  <c r="F1093" i="10"/>
  <c r="F1094" i="10"/>
  <c r="F1095" i="10"/>
  <c r="F1096" i="10"/>
  <c r="G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5" i="10"/>
  <c r="D1126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G1151" i="10"/>
  <c r="F1152" i="10"/>
  <c r="F1153" i="10"/>
  <c r="G1153" i="10"/>
  <c r="F1154" i="10"/>
  <c r="F1155" i="10"/>
  <c r="G1155" i="10"/>
  <c r="F1156" i="10"/>
  <c r="F1157" i="10"/>
  <c r="F1158" i="10"/>
  <c r="F1159" i="10"/>
  <c r="F1160" i="10"/>
  <c r="F1161" i="10"/>
  <c r="G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5" i="10"/>
  <c r="F1176" i="10"/>
  <c r="F1177" i="10"/>
  <c r="F1178" i="10"/>
  <c r="F1179" i="10"/>
  <c r="F1180" i="10"/>
  <c r="F1181" i="10"/>
  <c r="F1182" i="10"/>
  <c r="F1183" i="10"/>
  <c r="G1182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D1198" i="10"/>
  <c r="D1186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G1230" i="10"/>
  <c r="F1231" i="10"/>
  <c r="F1232" i="10"/>
  <c r="F1233" i="10"/>
  <c r="F1234" i="10"/>
  <c r="F1235" i="10"/>
  <c r="F1236" i="10"/>
  <c r="G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G1257" i="10"/>
  <c r="F1258" i="10"/>
  <c r="F1259" i="10"/>
  <c r="G1259" i="10"/>
  <c r="F1260" i="10"/>
  <c r="F1261" i="10"/>
  <c r="F1262" i="10"/>
  <c r="F1263" i="10"/>
  <c r="F1264" i="10"/>
  <c r="F1265" i="10"/>
  <c r="G1265" i="10"/>
  <c r="F1266" i="10"/>
  <c r="F1267" i="10"/>
  <c r="F1268" i="10"/>
  <c r="F1269" i="10"/>
  <c r="F1270" i="10"/>
  <c r="G1270" i="10"/>
  <c r="F1271" i="10"/>
  <c r="F1272" i="10"/>
  <c r="F1273" i="10"/>
  <c r="F1274" i="10"/>
  <c r="F1275" i="10"/>
  <c r="G1275" i="10"/>
  <c r="F1276" i="10"/>
  <c r="F1277" i="10"/>
  <c r="F1278" i="10"/>
  <c r="F1279" i="10"/>
  <c r="F1280" i="10"/>
  <c r="F1281" i="10"/>
  <c r="F1282" i="10"/>
  <c r="F1283" i="10"/>
  <c r="F1284" i="10"/>
  <c r="G1284" i="10"/>
  <c r="F1285" i="10"/>
  <c r="F1286" i="10"/>
  <c r="F1287" i="10"/>
  <c r="F1288" i="10"/>
  <c r="F1289" i="10"/>
  <c r="G1289" i="10"/>
  <c r="F1290" i="10"/>
  <c r="F1291" i="10"/>
  <c r="G1291" i="10"/>
  <c r="F1292" i="10"/>
  <c r="F1293" i="10"/>
  <c r="G1293" i="10"/>
  <c r="F1294" i="10"/>
  <c r="F1295" i="10"/>
  <c r="F1296" i="10"/>
  <c r="G1295" i="10"/>
  <c r="D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G1323" i="10"/>
  <c r="F1324" i="10"/>
  <c r="F1325" i="10"/>
  <c r="G1325" i="10"/>
  <c r="F1326" i="10"/>
  <c r="F1327" i="10"/>
  <c r="F1328" i="10"/>
  <c r="F1329" i="10"/>
  <c r="F1330" i="10"/>
  <c r="F1331" i="10"/>
  <c r="F1332" i="10"/>
  <c r="F1333" i="10"/>
  <c r="F1334" i="10"/>
  <c r="G1334" i="10"/>
  <c r="F1335" i="10"/>
  <c r="F1336" i="10"/>
  <c r="F1337" i="10"/>
  <c r="F1338" i="10"/>
  <c r="F1339" i="10"/>
  <c r="F1340" i="10"/>
  <c r="F1341" i="10"/>
  <c r="F1342" i="10"/>
  <c r="G1342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G1366" i="10"/>
  <c r="F1367" i="10"/>
  <c r="F1368" i="10"/>
  <c r="F1369" i="10"/>
  <c r="F1370" i="10"/>
  <c r="F1371" i="10"/>
  <c r="F1372" i="10"/>
  <c r="F1373" i="10"/>
  <c r="F1374" i="10"/>
  <c r="F1375" i="10"/>
  <c r="F1376" i="10"/>
  <c r="G1376" i="10"/>
  <c r="F1377" i="10"/>
  <c r="F1378" i="10"/>
  <c r="F1379" i="10"/>
  <c r="F1380" i="10"/>
  <c r="F1381" i="10"/>
  <c r="F1382" i="10"/>
  <c r="F1383" i="10"/>
  <c r="F1384" i="10"/>
  <c r="F1385" i="10"/>
  <c r="F1386" i="10"/>
  <c r="G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G1402" i="10"/>
  <c r="F1406" i="10"/>
  <c r="F1407" i="10"/>
  <c r="F1408" i="10"/>
  <c r="F1409" i="10"/>
  <c r="F1410" i="10"/>
  <c r="F1411" i="10"/>
  <c r="F1412" i="10"/>
  <c r="F1413" i="10"/>
  <c r="F1414" i="10"/>
  <c r="F1415" i="10"/>
  <c r="F1417" i="10"/>
  <c r="G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G1428" i="10"/>
  <c r="F1429" i="10"/>
  <c r="F1430" i="10"/>
  <c r="F1431" i="10"/>
  <c r="F1432" i="10"/>
  <c r="G1431" i="10"/>
  <c r="F1433" i="10"/>
  <c r="F1434" i="10"/>
  <c r="G1434" i="10"/>
  <c r="F1435" i="10"/>
  <c r="F1436" i="10"/>
  <c r="F1437" i="10"/>
  <c r="D1438" i="10"/>
  <c r="F1438" i="10"/>
  <c r="G1438" i="10"/>
  <c r="F1439" i="10"/>
  <c r="F1440" i="10"/>
  <c r="G1440" i="10"/>
  <c r="F1441" i="10"/>
  <c r="F1442" i="10"/>
  <c r="F1443" i="10"/>
  <c r="G1442" i="10"/>
  <c r="F1444" i="10"/>
  <c r="F1445" i="10"/>
  <c r="G1445" i="10"/>
  <c r="F1446" i="10"/>
  <c r="F1447" i="10"/>
  <c r="G1447" i="10"/>
  <c r="F1448" i="10"/>
  <c r="F1449" i="10"/>
  <c r="G1449" i="10"/>
  <c r="F1450" i="10"/>
  <c r="F1451" i="10"/>
  <c r="G1451" i="10"/>
  <c r="F1452" i="10"/>
  <c r="F1453" i="10"/>
  <c r="F1454" i="10"/>
  <c r="F1455" i="10"/>
  <c r="F1456" i="10"/>
  <c r="G1456" i="10"/>
  <c r="F1457" i="10"/>
  <c r="F1458" i="10"/>
  <c r="G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G1470" i="10"/>
  <c r="F1471" i="10"/>
  <c r="F1472" i="10"/>
  <c r="F1473" i="10"/>
  <c r="G1473" i="10"/>
  <c r="F1474" i="10"/>
  <c r="F1475" i="10"/>
  <c r="G1475" i="10"/>
  <c r="F1476" i="10"/>
  <c r="F1477" i="10"/>
  <c r="F1478" i="10"/>
  <c r="F1479" i="10"/>
  <c r="F1480" i="10"/>
  <c r="F1481" i="10"/>
  <c r="F1482" i="10"/>
  <c r="F1483" i="10"/>
  <c r="G1483" i="10"/>
  <c r="F1484" i="10"/>
  <c r="F1485" i="10"/>
  <c r="F1486" i="10"/>
  <c r="F1487" i="10"/>
  <c r="G1486" i="10"/>
  <c r="F1488" i="10"/>
  <c r="F1489" i="10"/>
  <c r="G1489" i="10"/>
  <c r="F1490" i="10"/>
  <c r="F1491" i="10"/>
  <c r="F1492" i="10"/>
  <c r="F1493" i="10"/>
  <c r="F1494" i="10"/>
  <c r="F1495" i="10"/>
  <c r="G1495" i="10"/>
  <c r="F1496" i="10"/>
  <c r="F1497" i="10"/>
  <c r="G1497" i="10"/>
  <c r="F1498" i="10"/>
  <c r="F1499" i="10"/>
  <c r="G1499" i="10"/>
  <c r="F1500" i="10"/>
  <c r="F1501" i="10"/>
  <c r="F1502" i="10"/>
  <c r="F1503" i="10"/>
  <c r="F1504" i="10"/>
  <c r="F1505" i="10"/>
  <c r="G1505" i="10"/>
  <c r="F1506" i="10"/>
  <c r="F1507" i="10"/>
  <c r="F1508" i="10"/>
  <c r="F1509" i="10"/>
  <c r="F1510" i="10"/>
  <c r="G1510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G1528" i="10"/>
  <c r="F1529" i="10"/>
  <c r="F1530" i="10"/>
  <c r="G1530" i="10"/>
  <c r="F1531" i="10"/>
  <c r="F1532" i="10"/>
  <c r="F1533" i="10"/>
  <c r="F1534" i="10"/>
  <c r="F1535" i="10"/>
  <c r="F1536" i="10"/>
  <c r="F1537" i="10"/>
  <c r="G1537" i="10"/>
  <c r="F1538" i="10"/>
  <c r="F1539" i="10"/>
  <c r="G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D1568" i="10"/>
  <c r="F1569" i="10"/>
  <c r="F1570" i="10"/>
  <c r="F1571" i="10"/>
  <c r="G1571" i="10"/>
  <c r="F1572" i="10"/>
  <c r="F1573" i="10"/>
  <c r="F1574" i="10"/>
  <c r="F1575" i="10"/>
  <c r="F1576" i="10"/>
  <c r="F1577" i="10"/>
  <c r="F1578" i="10"/>
  <c r="F1579" i="10"/>
  <c r="F1580" i="10"/>
  <c r="G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G1593" i="10"/>
  <c r="F1594" i="10"/>
  <c r="F1595" i="10"/>
  <c r="F1596" i="10"/>
  <c r="F1597" i="10"/>
  <c r="F1598" i="10"/>
  <c r="G1598" i="10"/>
  <c r="F1599" i="10"/>
  <c r="F1600" i="10"/>
  <c r="G1600" i="10"/>
  <c r="F1601" i="10"/>
  <c r="D1602" i="10"/>
  <c r="F1602" i="10"/>
  <c r="G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G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G1627" i="10"/>
  <c r="F1628" i="10"/>
  <c r="F1629" i="10"/>
  <c r="G1629" i="10"/>
  <c r="F1630" i="10"/>
  <c r="F1631" i="10"/>
  <c r="F1632" i="10"/>
  <c r="F1633" i="10"/>
  <c r="F1634" i="10"/>
  <c r="F1635" i="10"/>
  <c r="F1636" i="10"/>
  <c r="F1637" i="10"/>
  <c r="F1638" i="10"/>
  <c r="G1638" i="10"/>
  <c r="F1639" i="10"/>
  <c r="F1640" i="10"/>
  <c r="F1641" i="10"/>
  <c r="F1642" i="10"/>
  <c r="F1643" i="10"/>
  <c r="F1644" i="10"/>
  <c r="F1645" i="10"/>
  <c r="F1647" i="10"/>
  <c r="G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G1661" i="10"/>
  <c r="D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G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G1696" i="10"/>
  <c r="F1697" i="10"/>
  <c r="F1698" i="10"/>
  <c r="G1698" i="10"/>
  <c r="F1699" i="10"/>
  <c r="F1700" i="10"/>
  <c r="G1700" i="10"/>
  <c r="F1701" i="10"/>
  <c r="F1702" i="10"/>
  <c r="F1703" i="10"/>
  <c r="F1704" i="10"/>
  <c r="F1705" i="10"/>
  <c r="F1706" i="10"/>
  <c r="F1707" i="10"/>
  <c r="F1708" i="10"/>
  <c r="F1709" i="10"/>
  <c r="G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G1728" i="10"/>
  <c r="F1729" i="10"/>
  <c r="F1730" i="10"/>
  <c r="G1730" i="10"/>
  <c r="F1731" i="10"/>
  <c r="F1732" i="10"/>
  <c r="G1732" i="10"/>
  <c r="F1733" i="10"/>
  <c r="F1734" i="10"/>
  <c r="G1734" i="10"/>
  <c r="F1735" i="10"/>
  <c r="F1736" i="10"/>
  <c r="G1736" i="10"/>
  <c r="F1737" i="10"/>
  <c r="F1738" i="10"/>
  <c r="G1738" i="10"/>
  <c r="F1739" i="10"/>
  <c r="F1740" i="10"/>
  <c r="F1741" i="10"/>
  <c r="F1742" i="10"/>
  <c r="F1743" i="10"/>
  <c r="F1744" i="10"/>
  <c r="F1745" i="10"/>
  <c r="G1745" i="10"/>
  <c r="D1748" i="10"/>
  <c r="F1749" i="10"/>
  <c r="F1750" i="10"/>
  <c r="F1751" i="10"/>
  <c r="F1752" i="10"/>
  <c r="F1753" i="10"/>
  <c r="F1754" i="10"/>
  <c r="F1755" i="10"/>
  <c r="F1756" i="10"/>
  <c r="F1757" i="10"/>
  <c r="F1758" i="10"/>
  <c r="G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G1771" i="10"/>
  <c r="F1772" i="10"/>
  <c r="F1773" i="10"/>
  <c r="G1773" i="10"/>
  <c r="F1774" i="10"/>
  <c r="F1775" i="10"/>
  <c r="G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G1786" i="10"/>
  <c r="F1787" i="10"/>
  <c r="F1788" i="10"/>
  <c r="F1789" i="10"/>
  <c r="F1790" i="10"/>
  <c r="F1791" i="10"/>
  <c r="F1792" i="10"/>
  <c r="G1792" i="10"/>
  <c r="F1793" i="10"/>
  <c r="F1794" i="10"/>
  <c r="F1795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G1824" i="10"/>
  <c r="F1825" i="10"/>
  <c r="F1826" i="10"/>
  <c r="G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G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G1854" i="10"/>
  <c r="F1855" i="10"/>
  <c r="F1856" i="10"/>
  <c r="F1857" i="10"/>
  <c r="F1858" i="10"/>
  <c r="F1859" i="10"/>
  <c r="G1859" i="10"/>
  <c r="F1860" i="10"/>
  <c r="F1861" i="10"/>
  <c r="G1861" i="10"/>
  <c r="F1862" i="10"/>
  <c r="F1863" i="10"/>
  <c r="G1863" i="10"/>
  <c r="F1864" i="10"/>
  <c r="F1865" i="10"/>
  <c r="G1865" i="10"/>
  <c r="F1866" i="10"/>
  <c r="F1867" i="10"/>
  <c r="F1868" i="10"/>
  <c r="F1869" i="10"/>
  <c r="F1870" i="10"/>
  <c r="F1871" i="10"/>
  <c r="F1872" i="10"/>
  <c r="G1872" i="10"/>
  <c r="F1873" i="10"/>
  <c r="F1874" i="10"/>
  <c r="F1875" i="10"/>
  <c r="F1876" i="10"/>
  <c r="F1877" i="10"/>
  <c r="F1878" i="10"/>
  <c r="F1879" i="10"/>
  <c r="F1880" i="10"/>
  <c r="F1881" i="10"/>
  <c r="F1882" i="10"/>
  <c r="G1882" i="10"/>
  <c r="F1883" i="10"/>
  <c r="F1884" i="10"/>
  <c r="G1884" i="10"/>
  <c r="F1885" i="10"/>
  <c r="F1886" i="10"/>
  <c r="G1886" i="10"/>
  <c r="F1887" i="10"/>
  <c r="F1888" i="10"/>
  <c r="G1888" i="10"/>
  <c r="F1892" i="10"/>
  <c r="F1893" i="10"/>
  <c r="F1894" i="10"/>
  <c r="F1895" i="10"/>
  <c r="G1895" i="10"/>
  <c r="F1896" i="10"/>
  <c r="F1897" i="10"/>
  <c r="F1898" i="10"/>
  <c r="F1899" i="10"/>
  <c r="F1900" i="10"/>
  <c r="F1901" i="10"/>
  <c r="F1902" i="10"/>
  <c r="F1903" i="10"/>
  <c r="G1903" i="10"/>
  <c r="F1904" i="10"/>
  <c r="F1905" i="10"/>
  <c r="G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G1931" i="10"/>
  <c r="F1932" i="10"/>
  <c r="F1933" i="10"/>
  <c r="G1933" i="10"/>
  <c r="F1934" i="10"/>
  <c r="F1935" i="10"/>
  <c r="F1936" i="10"/>
  <c r="F1937" i="10"/>
  <c r="F1938" i="10"/>
  <c r="F1939" i="10"/>
  <c r="F1940" i="10"/>
  <c r="G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G1955" i="10"/>
  <c r="F1956" i="10"/>
  <c r="F1957" i="10"/>
  <c r="F1958" i="10"/>
  <c r="F1959" i="10"/>
  <c r="F1960" i="10"/>
  <c r="F1961" i="10"/>
  <c r="F1962" i="10"/>
  <c r="F1963" i="10"/>
  <c r="F1964" i="10"/>
  <c r="G1964" i="10"/>
  <c r="F1965" i="10"/>
  <c r="F1966" i="10"/>
  <c r="F1967" i="10"/>
  <c r="F1968" i="10"/>
  <c r="F1969" i="10"/>
  <c r="F1970" i="10"/>
  <c r="F1971" i="10"/>
  <c r="F1972" i="10"/>
  <c r="F1973" i="10"/>
  <c r="G1973" i="10"/>
  <c r="F1974" i="10"/>
  <c r="F1975" i="10"/>
  <c r="G1975" i="10"/>
  <c r="F1976" i="10"/>
  <c r="F1977" i="10"/>
  <c r="F1978" i="10"/>
  <c r="F1979" i="10"/>
  <c r="F1980" i="10"/>
  <c r="F1981" i="10"/>
  <c r="F1982" i="10"/>
  <c r="G1982" i="10"/>
  <c r="F1983" i="10"/>
  <c r="D1984" i="10"/>
  <c r="F1984" i="10"/>
  <c r="G1984" i="10"/>
  <c r="F1985" i="10"/>
  <c r="F1986" i="10"/>
  <c r="F1987" i="10"/>
  <c r="F1989" i="10"/>
  <c r="F1990" i="10"/>
  <c r="F1991" i="10"/>
  <c r="F1992" i="10"/>
  <c r="F1993" i="10"/>
  <c r="F1994" i="10"/>
  <c r="F1995" i="10"/>
  <c r="F1996" i="10"/>
  <c r="F1997" i="10"/>
  <c r="F1998" i="10"/>
  <c r="G1998" i="10"/>
  <c r="F1999" i="10"/>
  <c r="F2000" i="10"/>
  <c r="G2000" i="10"/>
  <c r="F2001" i="10"/>
  <c r="F2002" i="10"/>
  <c r="G2002" i="10"/>
  <c r="F2003" i="10"/>
  <c r="F2004" i="10"/>
  <c r="G2004" i="10"/>
  <c r="F2005" i="10"/>
  <c r="F2006" i="10"/>
  <c r="G2006" i="10"/>
  <c r="F2007" i="10"/>
  <c r="F2008" i="10"/>
  <c r="G2008" i="10"/>
  <c r="F2009" i="10"/>
  <c r="F2010" i="10"/>
  <c r="G2010" i="10"/>
  <c r="F2011" i="10"/>
  <c r="F2012" i="10"/>
  <c r="G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G2032" i="10"/>
  <c r="F2037" i="10"/>
  <c r="G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G2050" i="10"/>
  <c r="F2051" i="10"/>
  <c r="F2052" i="10"/>
  <c r="F2053" i="10"/>
  <c r="F2054" i="10"/>
  <c r="D2055" i="10"/>
  <c r="F2056" i="10"/>
  <c r="F2057" i="10"/>
  <c r="G2057" i="10"/>
  <c r="F2058" i="10"/>
  <c r="F2059" i="10"/>
  <c r="G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G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G2100" i="10"/>
  <c r="F2101" i="10"/>
  <c r="F2102" i="10"/>
  <c r="F2103" i="10"/>
  <c r="F2104" i="10"/>
  <c r="F2105" i="10"/>
  <c r="F2106" i="10"/>
  <c r="F2107" i="10"/>
  <c r="F2108" i="10"/>
  <c r="F2109" i="10"/>
  <c r="G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G2130" i="10"/>
  <c r="F2131" i="10"/>
  <c r="F2132" i="10"/>
  <c r="G2132" i="10"/>
  <c r="F2133" i="10"/>
  <c r="F2134" i="10"/>
  <c r="G2134" i="10"/>
  <c r="F2135" i="10"/>
  <c r="F2136" i="10"/>
  <c r="G2136" i="10"/>
  <c r="F2137" i="10"/>
  <c r="F2138" i="10"/>
  <c r="G2138" i="10"/>
  <c r="F2139" i="10"/>
  <c r="F2140" i="10"/>
  <c r="F2141" i="10"/>
  <c r="F2142" i="10"/>
  <c r="F2143" i="10"/>
  <c r="F2144" i="10"/>
  <c r="G2144" i="10"/>
  <c r="F2145" i="10"/>
  <c r="F2146" i="10"/>
  <c r="F2147" i="10"/>
  <c r="F2148" i="10"/>
  <c r="F2149" i="10"/>
  <c r="F2150" i="10"/>
  <c r="F2151" i="10"/>
  <c r="F2152" i="10"/>
  <c r="G2152" i="10"/>
  <c r="F2153" i="10"/>
  <c r="F2154" i="10"/>
  <c r="F2155" i="10"/>
  <c r="F2156" i="10"/>
  <c r="F2157" i="10"/>
  <c r="F2158" i="10"/>
  <c r="G2158" i="10"/>
  <c r="F2159" i="10"/>
  <c r="F2160" i="10"/>
  <c r="G2160" i="10"/>
  <c r="F2164" i="10"/>
  <c r="G2164" i="10"/>
  <c r="F2165" i="10"/>
  <c r="F2166" i="10"/>
  <c r="G2166" i="10"/>
  <c r="F2167" i="10"/>
  <c r="F2168" i="10"/>
  <c r="F2169" i="10"/>
  <c r="F2170" i="10"/>
  <c r="F2171" i="10"/>
  <c r="G2171" i="10"/>
  <c r="F2172" i="10"/>
  <c r="F2173" i="10"/>
  <c r="G2173" i="10"/>
  <c r="F2174" i="10"/>
  <c r="F2175" i="10"/>
  <c r="G2175" i="10"/>
  <c r="F2176" i="10"/>
  <c r="F2177" i="10"/>
  <c r="F2178" i="10"/>
  <c r="F2179" i="10"/>
  <c r="F2180" i="10"/>
  <c r="G2180" i="10"/>
  <c r="F2181" i="10"/>
  <c r="F2182" i="10"/>
  <c r="G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6" i="10"/>
  <c r="G2206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G2248" i="10"/>
  <c r="F2249" i="10"/>
  <c r="F2250" i="10"/>
  <c r="G2250" i="10"/>
  <c r="F2251" i="10"/>
  <c r="F2252" i="10"/>
  <c r="F2253" i="10"/>
  <c r="F2254" i="10"/>
  <c r="F2255" i="10"/>
  <c r="F2256" i="10"/>
  <c r="G2256" i="10"/>
  <c r="F2258" i="10"/>
  <c r="G2258" i="10"/>
  <c r="F2259" i="10"/>
  <c r="F2260" i="10"/>
  <c r="G2260" i="10"/>
  <c r="F2261" i="10"/>
  <c r="F2262" i="10"/>
  <c r="G2262" i="10"/>
  <c r="F2263" i="10"/>
  <c r="F2264" i="10"/>
  <c r="F2265" i="10"/>
  <c r="F2266" i="10"/>
  <c r="F2267" i="10"/>
  <c r="G2267" i="10"/>
  <c r="F2268" i="10"/>
  <c r="F2269" i="10"/>
  <c r="G2269" i="10"/>
  <c r="F2270" i="10"/>
  <c r="F2271" i="10"/>
  <c r="G2271" i="10"/>
  <c r="F2272" i="10"/>
  <c r="F2273" i="10"/>
  <c r="G2273" i="10"/>
  <c r="F2274" i="10"/>
  <c r="F2275" i="10"/>
  <c r="G2275" i="10"/>
  <c r="F2276" i="10"/>
  <c r="F2277" i="10"/>
  <c r="F2278" i="10"/>
  <c r="F2279" i="10"/>
  <c r="F2280" i="10"/>
  <c r="G2280" i="10"/>
  <c r="F2281" i="10"/>
  <c r="D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G2310" i="10"/>
  <c r="F2311" i="10"/>
  <c r="F2312" i="10"/>
  <c r="F2313" i="10"/>
  <c r="F2314" i="10"/>
  <c r="F2315" i="10"/>
  <c r="D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G2330" i="10"/>
  <c r="F2331" i="10"/>
  <c r="F2332" i="10"/>
  <c r="G2332" i="10"/>
  <c r="F2333" i="10"/>
  <c r="F2334" i="10"/>
  <c r="F2335" i="10"/>
  <c r="F2336" i="10"/>
  <c r="F2337" i="10"/>
  <c r="F2338" i="10"/>
  <c r="F2339" i="10"/>
  <c r="F2340" i="10"/>
  <c r="F2341" i="10"/>
  <c r="F2342" i="10"/>
  <c r="G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G2373" i="10"/>
  <c r="F2374" i="10"/>
  <c r="F2375" i="10"/>
  <c r="G2375" i="10"/>
  <c r="F2376" i="10"/>
  <c r="F2377" i="10"/>
  <c r="F2378" i="10"/>
  <c r="F2379" i="10"/>
  <c r="F2380" i="10"/>
  <c r="F2381" i="10"/>
  <c r="G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G2402" i="10"/>
  <c r="F2403" i="10"/>
  <c r="F2404" i="10"/>
  <c r="F2405" i="10"/>
  <c r="F2406" i="10"/>
  <c r="F2407" i="10"/>
  <c r="F2408" i="10"/>
  <c r="G2408" i="10"/>
  <c r="F2409" i="10"/>
  <c r="F2410" i="10"/>
  <c r="F2411" i="10"/>
  <c r="F2412" i="10"/>
  <c r="F2413" i="10"/>
  <c r="F2414" i="10"/>
  <c r="F2415" i="10"/>
  <c r="F2416" i="10"/>
  <c r="F2417" i="10"/>
  <c r="F2418" i="10"/>
  <c r="G2418" i="10"/>
  <c r="F2419" i="10"/>
  <c r="F2420" i="10"/>
  <c r="F2421" i="10"/>
  <c r="F2422" i="10"/>
  <c r="F2423" i="10"/>
  <c r="F2424" i="10"/>
  <c r="F2425" i="10"/>
  <c r="F2426" i="10"/>
  <c r="G2426" i="10"/>
  <c r="F2427" i="10"/>
  <c r="F2428" i="10"/>
  <c r="G2428" i="10"/>
  <c r="F2429" i="10"/>
  <c r="F2430" i="10"/>
  <c r="G2430" i="10"/>
  <c r="F2431" i="10"/>
  <c r="F2432" i="10"/>
  <c r="F2433" i="10"/>
  <c r="F2434" i="10"/>
  <c r="F2435" i="10"/>
  <c r="F2436" i="10"/>
  <c r="F2437" i="10"/>
  <c r="F2438" i="10"/>
  <c r="D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G2466" i="10"/>
  <c r="F2467" i="10"/>
  <c r="F2468" i="10"/>
  <c r="G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G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G2502" i="10"/>
  <c r="F2503" i="10"/>
  <c r="F2504" i="10"/>
  <c r="F2505" i="10"/>
  <c r="F2506" i="10"/>
  <c r="F2507" i="10"/>
  <c r="F2508" i="10"/>
  <c r="F2509" i="10"/>
  <c r="F2510" i="10"/>
  <c r="F2511" i="10"/>
  <c r="G2511" i="10"/>
  <c r="F2512" i="10"/>
  <c r="F2513" i="10"/>
  <c r="G2513" i="10"/>
  <c r="F2514" i="10"/>
  <c r="F2515" i="10"/>
  <c r="G2515" i="10"/>
  <c r="F2516" i="10"/>
  <c r="F2517" i="10"/>
  <c r="G2517" i="10"/>
  <c r="F2518" i="10"/>
  <c r="F2519" i="10"/>
  <c r="G2519" i="10"/>
  <c r="F2520" i="10"/>
  <c r="F2521" i="10"/>
  <c r="G2521" i="10"/>
  <c r="F2522" i="10"/>
  <c r="F2523" i="10"/>
  <c r="F2524" i="10"/>
  <c r="F2525" i="10"/>
  <c r="F2526" i="10"/>
  <c r="F2527" i="10"/>
  <c r="F2528" i="10"/>
  <c r="F2529" i="10"/>
  <c r="G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G2549" i="10"/>
  <c r="F2550" i="10"/>
  <c r="F2551" i="10"/>
  <c r="F2552" i="10"/>
  <c r="F2553" i="10"/>
  <c r="F2554" i="10"/>
  <c r="F2555" i="10"/>
  <c r="G2555" i="10"/>
  <c r="F2556" i="10"/>
  <c r="F2557" i="10"/>
  <c r="G2557" i="10"/>
  <c r="F2558" i="10"/>
  <c r="F2559" i="10"/>
  <c r="G2559" i="10"/>
  <c r="F2560" i="10"/>
  <c r="F2561" i="10"/>
  <c r="G2561" i="10"/>
  <c r="D2564" i="10"/>
  <c r="F2565" i="10"/>
  <c r="G2565" i="10"/>
  <c r="F2566" i="10"/>
  <c r="F2567" i="10"/>
  <c r="F2568" i="10"/>
  <c r="F2569" i="10"/>
  <c r="F2570" i="10"/>
  <c r="G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G2582" i="10"/>
  <c r="F2583" i="10"/>
  <c r="F2584" i="10"/>
  <c r="G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G2598" i="10"/>
  <c r="F2599" i="10"/>
  <c r="F2600" i="10"/>
  <c r="G2600" i="10"/>
  <c r="F2601" i="10"/>
  <c r="F2602" i="10"/>
  <c r="G2602" i="10"/>
  <c r="F2603" i="10"/>
  <c r="F2604" i="10"/>
  <c r="F2605" i="10"/>
  <c r="F2606" i="10"/>
  <c r="F2607" i="10"/>
  <c r="F2608" i="10"/>
  <c r="F2609" i="10"/>
  <c r="F2610" i="10"/>
  <c r="F2611" i="10"/>
  <c r="G2611" i="10"/>
  <c r="F2612" i="10"/>
  <c r="F2613" i="10"/>
  <c r="G2613" i="10"/>
  <c r="F2614" i="10"/>
  <c r="F2615" i="10"/>
  <c r="G2615" i="10"/>
  <c r="F2616" i="10"/>
  <c r="F2617" i="10"/>
  <c r="F2618" i="10"/>
  <c r="F2619" i="10"/>
  <c r="F2620" i="10"/>
  <c r="F2621" i="10"/>
  <c r="G2620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G2642" i="10"/>
  <c r="F2643" i="10"/>
  <c r="F2644" i="10"/>
  <c r="G2644" i="10"/>
  <c r="F2645" i="10"/>
  <c r="D2646" i="10"/>
  <c r="D2624" i="10"/>
  <c r="F2647" i="10"/>
  <c r="F2648" i="10"/>
  <c r="F2649" i="10"/>
  <c r="F2650" i="10"/>
  <c r="F2651" i="10"/>
  <c r="F2652" i="10"/>
  <c r="F2653" i="10"/>
  <c r="G2653" i="10"/>
  <c r="F2654" i="10"/>
  <c r="F2655" i="10"/>
  <c r="G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G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G2698" i="10"/>
  <c r="F2699" i="10"/>
  <c r="F2700" i="10"/>
  <c r="F2701" i="10"/>
  <c r="F2702" i="10"/>
  <c r="F2703" i="10"/>
  <c r="F2704" i="10"/>
  <c r="F2705" i="10"/>
  <c r="F2706" i="10"/>
  <c r="F2707" i="10"/>
  <c r="G2707" i="10"/>
  <c r="F2708" i="10"/>
  <c r="F2709" i="10"/>
  <c r="F2710" i="10"/>
  <c r="F2711" i="10"/>
  <c r="F2712" i="10"/>
  <c r="G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G2729" i="10"/>
  <c r="F2730" i="10"/>
  <c r="F2731" i="10"/>
  <c r="G2731" i="10"/>
  <c r="F2732" i="10"/>
  <c r="F2733" i="10"/>
  <c r="F2734" i="10"/>
  <c r="F2735" i="10"/>
  <c r="F2736" i="10"/>
  <c r="G2736" i="10"/>
  <c r="F2737" i="10"/>
  <c r="F2738" i="10"/>
  <c r="G2738" i="10"/>
  <c r="F2739" i="10"/>
  <c r="F2740" i="10"/>
  <c r="G2740" i="10"/>
  <c r="F2741" i="10"/>
  <c r="F2742" i="10"/>
  <c r="F2743" i="10"/>
  <c r="F2744" i="10"/>
  <c r="F2745" i="10"/>
  <c r="F2746" i="10"/>
  <c r="G2746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G2770" i="10"/>
  <c r="F2771" i="10"/>
  <c r="F2772" i="10"/>
  <c r="G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D2786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G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G2818" i="10"/>
  <c r="F2819" i="10"/>
  <c r="F2820" i="10"/>
  <c r="G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G2835" i="10"/>
  <c r="F2837" i="10"/>
  <c r="G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G2851" i="10"/>
  <c r="F2852" i="10"/>
  <c r="F2853" i="10"/>
  <c r="F2854" i="10"/>
  <c r="F2855" i="10"/>
  <c r="F2856" i="10"/>
  <c r="G2856" i="10"/>
  <c r="F2857" i="10"/>
  <c r="F2858" i="10"/>
  <c r="F2859" i="10"/>
  <c r="F2860" i="10"/>
  <c r="F2861" i="10"/>
  <c r="G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G2875" i="10"/>
  <c r="D2879" i="10"/>
  <c r="F2880" i="10"/>
  <c r="F2881" i="10"/>
  <c r="F2882" i="10"/>
  <c r="F2883" i="10"/>
  <c r="F2884" i="10"/>
  <c r="F2885" i="10"/>
  <c r="G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G2896" i="10"/>
  <c r="F2897" i="10"/>
  <c r="F2898" i="10"/>
  <c r="F2899" i="10"/>
  <c r="F2900" i="10"/>
  <c r="F2901" i="10"/>
  <c r="G2901" i="10"/>
  <c r="F2902" i="10"/>
  <c r="F2903" i="10"/>
  <c r="G2903" i="10"/>
  <c r="F2904" i="10"/>
  <c r="F2905" i="10"/>
  <c r="G2905" i="10"/>
  <c r="F2906" i="10"/>
  <c r="F2907" i="10"/>
  <c r="G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G2923" i="10"/>
  <c r="F2924" i="10"/>
  <c r="F2925" i="10"/>
  <c r="F2926" i="10"/>
  <c r="F2927" i="10"/>
  <c r="F2928" i="10"/>
  <c r="F2929" i="10"/>
  <c r="G2929" i="10"/>
  <c r="F2930" i="10"/>
  <c r="F2931" i="10"/>
  <c r="G2931" i="10"/>
  <c r="F2932" i="10"/>
  <c r="F2933" i="10"/>
  <c r="G2933" i="10"/>
  <c r="F2934" i="10"/>
  <c r="F2935" i="10"/>
  <c r="F2936" i="10"/>
  <c r="F2937" i="10"/>
  <c r="F2938" i="10"/>
  <c r="F2939" i="10"/>
  <c r="G2939" i="10"/>
  <c r="F2940" i="10"/>
  <c r="F2941" i="10"/>
  <c r="F2942" i="10"/>
  <c r="F2943" i="10"/>
  <c r="F2944" i="10"/>
  <c r="G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G2956" i="10"/>
  <c r="F2957" i="10"/>
  <c r="F2958" i="10"/>
  <c r="F2959" i="10"/>
  <c r="F2960" i="10"/>
  <c r="F2961" i="10"/>
  <c r="F2962" i="10"/>
  <c r="F2963" i="10"/>
  <c r="F2964" i="10"/>
  <c r="F2965" i="10"/>
  <c r="F2966" i="10"/>
  <c r="G2966" i="10"/>
  <c r="F2967" i="10"/>
  <c r="F2968" i="10"/>
  <c r="F2969" i="10"/>
  <c r="F2970" i="10"/>
  <c r="F2971" i="10"/>
  <c r="F2972" i="10"/>
  <c r="F2973" i="10"/>
  <c r="F2974" i="10"/>
  <c r="G2974" i="10"/>
  <c r="D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G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G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G3033" i="10"/>
  <c r="F3034" i="10"/>
  <c r="F3035" i="10"/>
  <c r="G3035" i="10"/>
  <c r="F3036" i="10"/>
  <c r="F3037" i="10"/>
  <c r="G3037" i="10"/>
  <c r="F3038" i="10"/>
  <c r="F3039" i="10"/>
  <c r="F3040" i="10"/>
  <c r="F3041" i="10"/>
  <c r="F3042" i="10"/>
  <c r="F3043" i="10"/>
  <c r="G3043" i="10"/>
  <c r="F3044" i="10"/>
  <c r="F3045" i="10"/>
  <c r="F3046" i="10"/>
  <c r="F3047" i="10"/>
  <c r="F3048" i="10"/>
  <c r="F3049" i="10"/>
  <c r="G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G3062" i="10"/>
  <c r="F3063" i="10"/>
  <c r="F3064" i="10"/>
  <c r="G3064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G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G3098" i="10"/>
  <c r="F3099" i="10"/>
  <c r="F3100" i="10"/>
  <c r="F3101" i="10"/>
  <c r="F3102" i="10"/>
  <c r="F3106" i="10"/>
  <c r="G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G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D3130" i="10"/>
  <c r="F3131" i="10"/>
  <c r="F3132" i="10"/>
  <c r="F3133" i="10"/>
  <c r="G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G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G3180" i="10"/>
  <c r="F3181" i="10"/>
  <c r="F3182" i="10"/>
  <c r="F3183" i="10"/>
  <c r="F3184" i="10"/>
  <c r="F3185" i="10"/>
  <c r="F3186" i="10"/>
  <c r="F3190" i="10"/>
  <c r="G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G3208" i="10"/>
  <c r="F3209" i="10"/>
  <c r="F3210" i="10"/>
  <c r="F3211" i="10"/>
  <c r="F3213" i="10"/>
  <c r="F3214" i="10"/>
  <c r="F3215" i="10"/>
  <c r="F3216" i="10"/>
  <c r="F3217" i="10"/>
  <c r="F3218" i="10"/>
  <c r="G3218" i="10"/>
  <c r="F3219" i="10"/>
  <c r="F3220" i="10"/>
  <c r="G3220" i="10"/>
  <c r="F3221" i="10"/>
  <c r="F3222" i="10"/>
  <c r="G3222" i="10"/>
  <c r="F3223" i="10"/>
  <c r="F3224" i="10"/>
  <c r="G3224" i="10"/>
  <c r="F3225" i="10"/>
  <c r="F3226" i="10"/>
  <c r="F3227" i="10"/>
  <c r="F3228" i="10"/>
  <c r="F3229" i="10"/>
  <c r="G3229" i="10"/>
  <c r="F3230" i="10"/>
  <c r="F3231" i="10"/>
  <c r="G3231" i="10"/>
  <c r="F3232" i="10"/>
  <c r="F3233" i="10"/>
  <c r="G3233" i="10"/>
  <c r="F3234" i="10"/>
  <c r="F3235" i="10"/>
  <c r="G3235" i="10"/>
  <c r="F3236" i="10"/>
  <c r="F3237" i="10"/>
  <c r="G3237" i="10"/>
  <c r="F3238" i="10"/>
  <c r="F3239" i="10"/>
  <c r="F3240" i="10"/>
  <c r="F3241" i="10"/>
  <c r="F3242" i="10"/>
  <c r="G3242" i="10"/>
  <c r="F3243" i="10"/>
  <c r="F3244" i="10"/>
  <c r="F3245" i="10"/>
  <c r="F3246" i="10"/>
  <c r="F3247" i="10"/>
  <c r="F3248" i="10"/>
  <c r="G3248" i="10"/>
  <c r="F3249" i="10"/>
  <c r="F3250" i="10"/>
  <c r="F3251" i="10"/>
  <c r="F3252" i="10"/>
  <c r="F3253" i="10"/>
  <c r="F3254" i="10"/>
  <c r="F3255" i="10"/>
  <c r="D3256" i="10"/>
  <c r="D3257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G3279" i="10"/>
  <c r="F3280" i="10"/>
  <c r="F3281" i="10"/>
  <c r="F3282" i="10"/>
  <c r="F3283" i="10"/>
  <c r="F3284" i="10"/>
  <c r="D3287" i="10"/>
  <c r="F3288" i="10"/>
  <c r="F3289" i="10"/>
  <c r="F3290" i="10"/>
  <c r="F3291" i="10"/>
  <c r="F3292" i="10"/>
  <c r="F3293" i="10"/>
  <c r="F3294" i="10"/>
  <c r="F3295" i="10"/>
  <c r="G3295" i="10"/>
  <c r="F3296" i="10"/>
  <c r="F3297" i="10"/>
  <c r="G3297" i="10"/>
  <c r="F3298" i="10"/>
  <c r="F3299" i="10"/>
  <c r="G3299" i="10"/>
  <c r="F3300" i="10"/>
  <c r="F3301" i="10"/>
  <c r="G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G3343" i="10"/>
  <c r="F3344" i="10"/>
  <c r="F3345" i="10"/>
  <c r="G3345" i="10"/>
  <c r="F3346" i="10"/>
  <c r="F3347" i="10"/>
  <c r="G3347" i="10"/>
  <c r="F3348" i="10"/>
  <c r="F3349" i="10"/>
  <c r="G3349" i="10"/>
  <c r="F3350" i="10"/>
  <c r="F3351" i="10"/>
  <c r="G3351" i="10"/>
  <c r="F3352" i="10"/>
  <c r="F3353" i="10"/>
  <c r="F3354" i="10"/>
  <c r="F3355" i="10"/>
  <c r="F3356" i="10"/>
  <c r="F3357" i="10"/>
  <c r="F3358" i="10"/>
  <c r="F3359" i="10"/>
  <c r="G3359" i="10"/>
  <c r="D3362" i="10"/>
  <c r="F3363" i="10"/>
  <c r="F3364" i="10"/>
  <c r="F3365" i="10"/>
  <c r="G3365" i="10"/>
  <c r="F3366" i="10"/>
  <c r="F3367" i="10"/>
  <c r="G3367" i="10"/>
  <c r="F3368" i="10"/>
  <c r="F3369" i="10"/>
  <c r="F3370" i="10"/>
  <c r="F3371" i="10"/>
  <c r="F3372" i="10"/>
  <c r="F3373" i="10"/>
  <c r="F3374" i="10"/>
  <c r="G3374" i="10"/>
  <c r="F3375" i="10"/>
  <c r="F3376" i="10"/>
  <c r="F3377" i="10"/>
  <c r="F3378" i="10"/>
  <c r="F3379" i="10"/>
  <c r="F3380" i="10"/>
  <c r="G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G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7" i="10"/>
  <c r="F3408" i="10"/>
  <c r="F3409" i="10"/>
  <c r="F3410" i="10"/>
  <c r="F3411" i="10"/>
  <c r="F3412" i="10"/>
  <c r="F3413" i="10"/>
  <c r="G3413" i="10"/>
  <c r="F3414" i="10"/>
  <c r="F3415" i="10"/>
  <c r="G3415" i="10"/>
  <c r="F3416" i="10"/>
  <c r="F3417" i="10"/>
  <c r="F3418" i="10"/>
  <c r="F3419" i="10"/>
  <c r="F3420" i="10"/>
  <c r="G3420" i="10"/>
  <c r="F3421" i="10"/>
  <c r="F3422" i="10"/>
  <c r="F3423" i="10"/>
  <c r="F3424" i="10"/>
  <c r="F3425" i="10"/>
  <c r="F3426" i="10"/>
  <c r="F3427" i="10"/>
  <c r="F3428" i="10"/>
  <c r="F3429" i="10"/>
  <c r="G3429" i="10"/>
  <c r="F3430" i="10"/>
  <c r="F3431" i="10"/>
  <c r="F3432" i="10"/>
  <c r="F3433" i="10"/>
  <c r="F3434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G3459" i="10"/>
  <c r="F3460" i="10"/>
  <c r="F3461" i="10"/>
  <c r="G3461" i="10"/>
  <c r="F3462" i="10"/>
  <c r="F3463" i="10"/>
  <c r="G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G3479" i="10"/>
  <c r="F3480" i="10"/>
  <c r="F3481" i="10"/>
  <c r="G3481" i="10"/>
  <c r="F3482" i="10"/>
  <c r="F3483" i="10"/>
  <c r="G3483" i="10"/>
  <c r="F3484" i="10"/>
  <c r="F3485" i="10"/>
  <c r="G3485" i="10"/>
  <c r="F3486" i="10"/>
  <c r="F3487" i="10"/>
  <c r="F3488" i="10"/>
  <c r="F3489" i="10"/>
  <c r="F3490" i="10"/>
  <c r="G3490" i="10"/>
  <c r="F3491" i="10"/>
  <c r="D3492" i="10"/>
  <c r="D3437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G3507" i="10"/>
  <c r="F3508" i="10"/>
  <c r="F3509" i="10"/>
  <c r="F3510" i="10"/>
  <c r="F3511" i="10"/>
  <c r="F3512" i="10"/>
  <c r="G3512" i="10"/>
  <c r="F3513" i="10"/>
  <c r="F3514" i="10"/>
  <c r="G3514" i="10"/>
  <c r="F3515" i="10"/>
  <c r="F3516" i="10"/>
  <c r="G3516" i="10"/>
  <c r="F3517" i="10"/>
  <c r="F3518" i="10"/>
  <c r="G3518" i="10"/>
  <c r="F3519" i="10"/>
  <c r="F3520" i="10"/>
  <c r="F3521" i="10"/>
  <c r="F3522" i="10"/>
  <c r="F3523" i="10"/>
  <c r="F3524" i="10"/>
  <c r="F3525" i="10"/>
  <c r="F3526" i="10"/>
  <c r="F3527" i="10"/>
  <c r="D3530" i="10"/>
  <c r="F3531" i="10"/>
  <c r="G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G3542" i="10"/>
  <c r="F3543" i="10"/>
  <c r="F3544" i="10"/>
  <c r="G3544" i="10"/>
  <c r="F3545" i="10"/>
  <c r="F3546" i="10"/>
  <c r="G3546" i="10"/>
  <c r="F3547" i="10"/>
  <c r="F3548" i="10"/>
  <c r="G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4" i="10"/>
  <c r="G3574" i="10"/>
  <c r="F3575" i="10"/>
  <c r="F3576" i="10"/>
  <c r="G3576" i="10"/>
  <c r="F3577" i="10"/>
  <c r="F3578" i="10"/>
  <c r="F3579" i="10"/>
  <c r="F3580" i="10"/>
  <c r="F3581" i="10"/>
  <c r="F3582" i="10"/>
  <c r="G3582" i="10"/>
  <c r="F3583" i="10"/>
  <c r="F3584" i="10"/>
  <c r="F3585" i="10"/>
  <c r="F3586" i="10"/>
  <c r="F3587" i="10"/>
  <c r="F3588" i="10"/>
  <c r="F3589" i="10"/>
  <c r="F3590" i="10"/>
  <c r="G3590" i="10"/>
  <c r="F3591" i="10"/>
  <c r="F3592" i="10"/>
  <c r="G3592" i="10"/>
  <c r="F3593" i="10"/>
  <c r="F3594" i="10"/>
  <c r="G3594" i="10"/>
  <c r="F3595" i="10"/>
  <c r="F3596" i="10"/>
  <c r="F3597" i="10"/>
  <c r="F3598" i="10"/>
  <c r="F3599" i="10"/>
  <c r="G3599" i="10"/>
  <c r="F3603" i="10"/>
  <c r="D3604" i="10"/>
  <c r="D3605" i="10"/>
  <c r="F3605" i="10"/>
  <c r="F3606" i="10"/>
  <c r="F3607" i="10"/>
  <c r="F3608" i="10"/>
  <c r="F3609" i="10"/>
  <c r="F3610" i="10"/>
  <c r="G3610" i="10"/>
  <c r="F3611" i="10"/>
  <c r="F3612" i="10"/>
  <c r="G3612" i="10"/>
  <c r="F3613" i="10"/>
  <c r="F3614" i="10"/>
  <c r="F3615" i="10"/>
  <c r="F3616" i="10"/>
  <c r="F3617" i="10"/>
  <c r="G3617" i="10"/>
  <c r="F3618" i="10"/>
  <c r="F3619" i="10"/>
  <c r="F3620" i="10"/>
  <c r="F3621" i="10"/>
  <c r="D3624" i="10"/>
  <c r="F3625" i="10"/>
  <c r="F3626" i="10"/>
  <c r="F3627" i="10"/>
  <c r="G3627" i="10"/>
  <c r="D3630" i="10"/>
  <c r="F3631" i="10"/>
  <c r="F3632" i="10"/>
  <c r="F3633" i="10"/>
  <c r="F3634" i="10"/>
  <c r="G3634" i="10"/>
  <c r="F3635" i="10"/>
  <c r="F3636" i="10"/>
  <c r="F3637" i="10"/>
  <c r="F3638" i="10"/>
  <c r="F3639" i="10"/>
  <c r="F3640" i="10"/>
  <c r="G3640" i="10"/>
  <c r="F3641" i="10"/>
  <c r="F3642" i="10"/>
  <c r="G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G3656" i="10"/>
  <c r="F3657" i="10"/>
  <c r="F3658" i="10"/>
  <c r="F3659" i="10"/>
  <c r="F3660" i="10"/>
  <c r="F3661" i="10"/>
  <c r="F3662" i="10"/>
  <c r="F3663" i="10"/>
  <c r="F3664" i="10"/>
  <c r="F3665" i="10"/>
  <c r="G3665" i="10"/>
  <c r="F3666" i="10"/>
  <c r="F3667" i="10"/>
  <c r="G3667" i="10"/>
  <c r="F3668" i="10"/>
  <c r="F3669" i="10"/>
  <c r="G3669" i="10"/>
  <c r="D3673" i="10"/>
  <c r="F3674" i="10"/>
  <c r="F3675" i="10"/>
  <c r="G3675" i="10"/>
  <c r="F3676" i="10"/>
  <c r="F3677" i="10"/>
  <c r="G3677" i="10"/>
  <c r="F3678" i="10"/>
  <c r="D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G3701" i="10"/>
  <c r="F3702" i="10"/>
  <c r="F3703" i="10"/>
  <c r="F3704" i="10"/>
  <c r="F3705" i="10"/>
  <c r="F3706" i="10"/>
  <c r="F3707" i="10"/>
  <c r="F3708" i="10"/>
  <c r="F3709" i="10"/>
  <c r="F3710" i="10"/>
  <c r="F3712" i="10"/>
  <c r="G3712" i="10"/>
  <c r="F3714" i="10"/>
  <c r="G3714" i="10"/>
  <c r="F3716" i="10"/>
  <c r="F3717" i="10"/>
  <c r="F3718" i="10"/>
  <c r="F3722" i="10"/>
  <c r="F3723" i="10"/>
  <c r="F3724" i="10"/>
  <c r="F3725" i="10"/>
  <c r="G3725" i="10"/>
  <c r="F3726" i="10"/>
  <c r="D3727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G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5" i="10"/>
  <c r="G3765" i="10"/>
  <c r="F3766" i="10"/>
  <c r="F3767" i="10"/>
  <c r="G3767" i="10"/>
  <c r="F3768" i="10"/>
  <c r="F3769" i="10"/>
  <c r="G3769" i="10"/>
  <c r="F3770" i="10"/>
  <c r="F3771" i="10"/>
  <c r="G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G3783" i="10"/>
  <c r="F3784" i="10"/>
  <c r="F3785" i="10"/>
  <c r="G3785" i="10"/>
  <c r="F3786" i="10"/>
  <c r="F3787" i="10"/>
  <c r="G3787" i="10"/>
  <c r="F3788" i="10"/>
  <c r="F3789" i="10"/>
  <c r="F3790" i="10"/>
  <c r="F3791" i="10"/>
  <c r="F3792" i="10"/>
  <c r="G3792" i="10"/>
  <c r="F3796" i="10"/>
  <c r="G3796" i="10"/>
  <c r="F3797" i="10"/>
  <c r="F3798" i="10"/>
  <c r="F3799" i="10"/>
  <c r="F3800" i="10"/>
  <c r="F3801" i="10"/>
  <c r="F3802" i="10"/>
  <c r="F3803" i="10"/>
  <c r="F3804" i="10"/>
  <c r="G3804" i="10"/>
  <c r="F3805" i="10"/>
  <c r="D3806" i="10"/>
  <c r="F3806" i="10"/>
  <c r="F3807" i="10"/>
  <c r="F3808" i="10"/>
  <c r="D3809" i="10"/>
  <c r="F3810" i="10"/>
  <c r="F3811" i="10"/>
  <c r="G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D3826" i="10"/>
  <c r="F3826" i="10"/>
  <c r="F3827" i="10"/>
  <c r="F3828" i="10"/>
  <c r="G3828" i="10"/>
  <c r="F3829" i="10"/>
  <c r="F3830" i="10"/>
  <c r="G3830" i="10"/>
  <c r="F3831" i="10"/>
  <c r="F3832" i="10"/>
  <c r="G3832" i="10"/>
  <c r="F3833" i="10"/>
  <c r="F3834" i="10"/>
  <c r="F3835" i="10"/>
  <c r="F3836" i="10"/>
  <c r="F3837" i="10"/>
  <c r="F3838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9" i="10"/>
  <c r="F3860" i="10"/>
  <c r="F3861" i="10"/>
  <c r="D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D3874" i="10"/>
  <c r="F3874" i="10"/>
  <c r="F3875" i="10"/>
  <c r="F3876" i="10"/>
  <c r="G3876" i="10"/>
  <c r="F3877" i="10"/>
  <c r="F3878" i="10"/>
  <c r="F3879" i="10"/>
  <c r="F3880" i="10"/>
  <c r="F3881" i="10"/>
  <c r="F3882" i="10"/>
  <c r="F3883" i="10"/>
  <c r="F3884" i="10"/>
  <c r="G3884" i="10"/>
  <c r="F3885" i="10"/>
  <c r="F3886" i="10"/>
  <c r="G3886" i="10"/>
  <c r="F3887" i="10"/>
  <c r="D3888" i="10"/>
  <c r="F3888" i="10"/>
  <c r="D3889" i="10"/>
  <c r="F3889" i="10"/>
  <c r="F3890" i="10"/>
  <c r="F3891" i="10"/>
  <c r="G3891" i="10"/>
  <c r="F3892" i="10"/>
  <c r="F3893" i="10"/>
  <c r="G3893" i="10"/>
  <c r="F3894" i="10"/>
  <c r="F3895" i="10"/>
  <c r="F3896" i="10"/>
  <c r="F3897" i="10"/>
  <c r="F3898" i="10"/>
  <c r="F3899" i="10"/>
  <c r="F3900" i="10"/>
  <c r="F3901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G3916" i="10"/>
  <c r="F3917" i="10"/>
  <c r="F3918" i="10"/>
  <c r="G3918" i="10"/>
  <c r="F3919" i="10"/>
  <c r="F3920" i="10"/>
  <c r="G3920" i="10"/>
  <c r="F3921" i="10"/>
  <c r="F3922" i="10"/>
  <c r="G3922" i="10"/>
  <c r="F3923" i="10"/>
  <c r="F3924" i="10"/>
  <c r="G3924" i="10"/>
  <c r="F3925" i="10"/>
  <c r="F3926" i="10"/>
  <c r="G3926" i="10"/>
  <c r="F3927" i="10"/>
  <c r="F3928" i="10"/>
  <c r="G3928" i="10"/>
  <c r="F3929" i="10"/>
  <c r="F3930" i="10"/>
  <c r="F3931" i="10"/>
  <c r="F3932" i="10"/>
  <c r="F3933" i="10"/>
  <c r="F3934" i="10"/>
  <c r="F3935" i="10"/>
  <c r="F3939" i="10"/>
  <c r="F3940" i="10"/>
  <c r="F3941" i="10"/>
  <c r="F3942" i="10"/>
  <c r="F3943" i="10"/>
  <c r="F3944" i="10"/>
  <c r="F3945" i="10"/>
  <c r="F3946" i="10"/>
  <c r="G3946" i="10"/>
  <c r="F3947" i="10"/>
  <c r="F3948" i="10"/>
  <c r="G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G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9" i="10"/>
  <c r="G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D4004" i="10"/>
  <c r="D3938" i="10"/>
  <c r="F4005" i="10"/>
  <c r="F4006" i="10"/>
  <c r="F4007" i="10"/>
  <c r="G4007" i="10"/>
  <c r="F4008" i="10"/>
  <c r="F4009" i="10"/>
  <c r="G4009" i="10"/>
  <c r="F4010" i="10"/>
  <c r="F4011" i="10"/>
  <c r="G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G4023" i="10"/>
  <c r="F4024" i="10"/>
  <c r="F4025" i="10"/>
  <c r="F4026" i="10"/>
  <c r="F4027" i="10"/>
  <c r="F4028" i="10"/>
  <c r="F4029" i="10"/>
  <c r="F4030" i="10"/>
  <c r="F4031" i="10"/>
  <c r="F4032" i="10"/>
  <c r="F4033" i="10"/>
  <c r="D4036" i="10"/>
  <c r="F4037" i="10"/>
  <c r="F4038" i="10"/>
  <c r="F4039" i="10"/>
  <c r="F4040" i="10"/>
  <c r="F4041" i="10"/>
  <c r="F4042" i="10"/>
  <c r="G4042" i="10"/>
  <c r="F4043" i="10"/>
  <c r="F4044" i="10"/>
  <c r="G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G4059" i="10"/>
  <c r="F4060" i="10"/>
  <c r="F4061" i="10"/>
  <c r="G4061" i="10"/>
  <c r="F4062" i="10"/>
  <c r="F4063" i="10"/>
  <c r="F4064" i="10"/>
  <c r="F4065" i="10"/>
  <c r="F4066" i="10"/>
  <c r="F4067" i="10"/>
  <c r="G4067" i="10"/>
  <c r="F4068" i="10"/>
  <c r="F4069" i="10"/>
  <c r="F4070" i="10"/>
  <c r="D4073" i="10"/>
  <c r="F4074" i="10"/>
  <c r="F4075" i="10"/>
  <c r="F4076" i="10"/>
  <c r="F4077" i="10"/>
  <c r="F4078" i="10"/>
  <c r="F4079" i="10"/>
  <c r="F4080" i="10"/>
  <c r="F4081" i="10"/>
  <c r="F4082" i="10"/>
  <c r="G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8" i="10"/>
  <c r="F4119" i="10"/>
  <c r="F4120" i="10"/>
  <c r="F4121" i="10"/>
  <c r="F4122" i="10"/>
  <c r="F4123" i="10"/>
  <c r="F4124" i="10"/>
  <c r="G4124" i="10"/>
  <c r="F4125" i="10"/>
  <c r="F4126" i="10"/>
  <c r="G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G4138" i="10"/>
  <c r="F4139" i="10"/>
  <c r="F4140" i="10"/>
  <c r="G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G4152" i="10"/>
  <c r="F4153" i="10"/>
  <c r="F4154" i="10"/>
  <c r="F4155" i="10"/>
  <c r="F4156" i="10"/>
  <c r="F4157" i="10"/>
  <c r="F4158" i="10"/>
  <c r="F4159" i="10"/>
  <c r="F4160" i="10"/>
  <c r="F4162" i="10"/>
  <c r="F4163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G4183" i="10"/>
  <c r="F4184" i="10"/>
  <c r="F4185" i="10"/>
  <c r="G4185" i="10"/>
  <c r="F4186" i="10"/>
  <c r="F4187" i="10"/>
  <c r="G4187" i="10"/>
  <c r="F4188" i="10"/>
  <c r="F4189" i="10"/>
  <c r="G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D4211" i="10"/>
  <c r="F4212" i="10"/>
  <c r="F4213" i="10"/>
  <c r="F4214" i="10"/>
  <c r="F4215" i="10"/>
  <c r="F4216" i="10"/>
  <c r="G4216" i="10"/>
  <c r="F4217" i="10"/>
  <c r="F4218" i="10"/>
  <c r="G4218" i="10"/>
  <c r="F4219" i="10"/>
  <c r="F4220" i="10"/>
  <c r="F4221" i="10"/>
  <c r="F4222" i="10"/>
  <c r="F4223" i="10"/>
  <c r="F4224" i="10"/>
  <c r="F4225" i="10"/>
  <c r="F4226" i="10"/>
  <c r="F4227" i="10"/>
  <c r="F4228" i="10"/>
  <c r="G4228" i="10"/>
  <c r="F4229" i="10"/>
  <c r="F4230" i="10"/>
  <c r="G4230" i="10"/>
  <c r="F4231" i="10"/>
  <c r="F4232" i="10"/>
  <c r="G4232" i="10"/>
  <c r="F4233" i="10"/>
  <c r="F4234" i="10"/>
  <c r="F4235" i="10"/>
  <c r="F4236" i="10"/>
  <c r="F4237" i="10"/>
  <c r="F4238" i="10"/>
  <c r="G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G4249" i="10"/>
  <c r="F4250" i="10"/>
  <c r="F4251" i="10"/>
  <c r="G4251" i="10"/>
  <c r="F4252" i="10"/>
  <c r="F4253" i="10"/>
  <c r="F4254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G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G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G4294" i="10"/>
  <c r="F4295" i="10"/>
  <c r="F4296" i="10"/>
  <c r="G4296" i="10"/>
  <c r="F4297" i="10"/>
  <c r="F4298" i="10"/>
  <c r="F4299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G4324" i="10"/>
  <c r="F4325" i="10"/>
  <c r="F4326" i="10"/>
  <c r="G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D4340" i="10"/>
  <c r="F4341" i="10"/>
  <c r="G4341" i="10"/>
  <c r="F4342" i="10"/>
  <c r="F4343" i="10"/>
  <c r="G4343" i="10"/>
  <c r="F4344" i="10"/>
  <c r="F4345" i="10"/>
  <c r="G4345" i="10"/>
  <c r="F4346" i="10"/>
  <c r="F4347" i="10"/>
  <c r="G4347" i="10"/>
  <c r="F4348" i="10"/>
  <c r="F4349" i="10"/>
  <c r="G4349" i="10"/>
  <c r="F4350" i="10"/>
  <c r="F4351" i="10"/>
  <c r="G4351" i="10"/>
  <c r="F4352" i="10"/>
  <c r="F4353" i="10"/>
  <c r="G4353" i="10"/>
  <c r="F4354" i="10"/>
  <c r="F4355" i="10"/>
  <c r="F4356" i="10"/>
  <c r="F4357" i="10"/>
  <c r="F4358" i="10"/>
  <c r="F4359" i="10"/>
  <c r="G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G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G4403" i="10"/>
  <c r="F4404" i="10"/>
  <c r="F4405" i="10"/>
  <c r="G4405" i="10"/>
  <c r="F4406" i="10"/>
  <c r="F4407" i="10"/>
  <c r="F4408" i="10"/>
  <c r="F4409" i="10"/>
  <c r="F4410" i="10"/>
  <c r="F4411" i="10"/>
  <c r="F4412" i="10"/>
  <c r="F4413" i="10"/>
  <c r="F4414" i="10"/>
  <c r="G4414" i="10"/>
  <c r="F4415" i="10"/>
  <c r="F4416" i="10"/>
  <c r="G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G4430" i="10"/>
  <c r="F4431" i="10"/>
  <c r="F4432" i="10"/>
  <c r="G4432" i="10"/>
  <c r="F4433" i="10"/>
  <c r="F4434" i="10"/>
  <c r="G4434" i="10"/>
  <c r="F4435" i="10"/>
  <c r="F4436" i="10"/>
  <c r="F4437" i="10"/>
  <c r="F4438" i="10"/>
  <c r="F4439" i="10"/>
  <c r="F4440" i="10"/>
  <c r="F4441" i="10"/>
  <c r="F4445" i="10"/>
  <c r="F4446" i="10"/>
  <c r="F4447" i="10"/>
  <c r="F4448" i="10"/>
  <c r="F4449" i="10"/>
  <c r="F4450" i="10"/>
  <c r="F4451" i="10"/>
  <c r="F4452" i="10"/>
  <c r="F4453" i="10"/>
  <c r="F4454" i="10"/>
  <c r="G4454" i="10"/>
  <c r="F4455" i="10"/>
  <c r="F4456" i="10"/>
  <c r="G4456" i="10"/>
  <c r="F4457" i="10"/>
  <c r="F4458" i="10"/>
  <c r="G4458" i="10"/>
  <c r="F4459" i="10"/>
  <c r="F4460" i="10"/>
  <c r="G4460" i="10"/>
  <c r="F4461" i="10"/>
  <c r="F4462" i="10"/>
  <c r="F4463" i="10"/>
  <c r="F4464" i="10"/>
  <c r="F4465" i="10"/>
  <c r="F4466" i="10"/>
  <c r="F4467" i="10"/>
  <c r="F4468" i="10"/>
  <c r="F4469" i="10"/>
  <c r="F4470" i="10"/>
  <c r="G4470" i="10"/>
  <c r="F4471" i="10"/>
  <c r="F4472" i="10"/>
  <c r="G4472" i="10"/>
  <c r="F4473" i="10"/>
  <c r="F4474" i="10"/>
  <c r="F4475" i="10"/>
  <c r="F4476" i="10"/>
  <c r="F4477" i="10"/>
  <c r="G4477" i="10"/>
  <c r="F4478" i="10"/>
  <c r="F4479" i="10"/>
  <c r="F4480" i="10"/>
  <c r="F4481" i="10"/>
  <c r="F4482" i="10"/>
  <c r="F4483" i="10"/>
  <c r="F4484" i="10"/>
  <c r="F4485" i="10"/>
  <c r="F4487" i="10"/>
  <c r="G4487" i="10"/>
  <c r="F4489" i="10"/>
  <c r="F4490" i="10"/>
  <c r="F4491" i="10"/>
  <c r="F4492" i="10"/>
  <c r="F4493" i="10"/>
  <c r="F4494" i="10"/>
  <c r="F4495" i="10"/>
  <c r="F4496" i="10"/>
  <c r="D4497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G4522" i="10"/>
  <c r="F4523" i="10"/>
  <c r="F4524" i="10"/>
  <c r="F4525" i="10"/>
  <c r="F4526" i="10"/>
  <c r="F4527" i="10"/>
  <c r="F4528" i="10"/>
  <c r="F4529" i="10"/>
  <c r="F4530" i="10"/>
  <c r="G4530" i="10"/>
  <c r="F4531" i="10"/>
  <c r="F4532" i="10"/>
  <c r="G4532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G4546" i="10"/>
  <c r="F4547" i="10"/>
  <c r="F4548" i="10"/>
  <c r="F4549" i="10"/>
  <c r="F4550" i="10"/>
  <c r="D4554" i="10"/>
  <c r="F4555" i="10"/>
  <c r="F4556" i="10"/>
  <c r="F4557" i="10"/>
  <c r="F4558" i="10"/>
  <c r="G4558" i="10"/>
  <c r="F4559" i="10"/>
  <c r="F4560" i="10"/>
  <c r="F4561" i="10"/>
  <c r="F4562" i="10"/>
  <c r="F4563" i="10"/>
  <c r="G4563" i="10"/>
  <c r="F4564" i="10"/>
  <c r="F4565" i="10"/>
  <c r="G4565" i="10"/>
  <c r="F4566" i="10"/>
  <c r="F4567" i="10"/>
  <c r="G4567" i="10"/>
  <c r="F4568" i="10"/>
  <c r="F4569" i="10"/>
  <c r="G4569" i="10"/>
  <c r="F4570" i="10"/>
  <c r="F4571" i="10"/>
  <c r="F4572" i="10"/>
  <c r="F4573" i="10"/>
  <c r="F4574" i="10"/>
  <c r="F4575" i="10"/>
  <c r="G4575" i="10"/>
  <c r="F4576" i="10"/>
  <c r="F4577" i="10"/>
  <c r="F4578" i="10"/>
  <c r="F4579" i="10"/>
  <c r="F4580" i="10"/>
  <c r="G4580" i="10"/>
  <c r="F4581" i="10"/>
  <c r="F4582" i="10"/>
  <c r="F4583" i="10"/>
  <c r="F4584" i="10"/>
  <c r="F4585" i="10"/>
  <c r="F4586" i="10"/>
  <c r="F4587" i="10"/>
  <c r="F4588" i="10"/>
  <c r="F4589" i="10"/>
  <c r="G4589" i="10"/>
  <c r="F4590" i="10"/>
  <c r="F4591" i="10"/>
  <c r="G4591" i="10"/>
  <c r="F4592" i="10"/>
  <c r="F4593" i="10"/>
  <c r="F4594" i="10"/>
  <c r="F4595" i="10"/>
  <c r="F4596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G4620" i="10"/>
  <c r="F4621" i="10"/>
  <c r="F4622" i="10"/>
  <c r="G4622" i="10"/>
  <c r="F4623" i="10"/>
  <c r="F4624" i="10"/>
  <c r="F4625" i="10"/>
  <c r="F4626" i="10"/>
  <c r="F4627" i="10"/>
  <c r="D4628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G4639" i="10"/>
  <c r="F4640" i="10"/>
  <c r="F4641" i="10"/>
  <c r="G4641" i="10"/>
  <c r="F4643" i="10"/>
  <c r="F4644" i="10"/>
  <c r="F4645" i="10"/>
  <c r="F4646" i="10"/>
  <c r="F4647" i="10"/>
  <c r="F4648" i="10"/>
  <c r="F4649" i="10"/>
  <c r="F4650" i="10"/>
  <c r="G4650" i="10"/>
  <c r="F4651" i="10"/>
  <c r="F4652" i="10"/>
  <c r="G4652" i="10"/>
  <c r="F4653" i="10"/>
  <c r="F4654" i="10"/>
  <c r="F4655" i="10"/>
  <c r="F4659" i="10"/>
  <c r="F4660" i="10"/>
  <c r="F4661" i="10"/>
  <c r="F4662" i="10"/>
  <c r="F4663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G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G4693" i="10"/>
  <c r="F4694" i="10"/>
  <c r="F4695" i="10"/>
  <c r="G4695" i="10"/>
  <c r="F4696" i="10"/>
  <c r="F4697" i="10"/>
  <c r="G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40" i="10"/>
  <c r="F4741" i="10"/>
  <c r="F4742" i="10"/>
  <c r="F4744" i="10"/>
  <c r="F4745" i="10"/>
  <c r="F4747" i="10"/>
  <c r="G4747" i="10"/>
  <c r="F4749" i="10"/>
  <c r="F4750" i="10"/>
  <c r="F4751" i="10"/>
  <c r="F4752" i="10"/>
  <c r="F4753" i="10"/>
  <c r="F4754" i="10"/>
  <c r="F4755" i="10"/>
  <c r="F4756" i="10"/>
  <c r="G4756" i="10"/>
  <c r="F4757" i="10"/>
  <c r="F4758" i="10"/>
  <c r="F4759" i="10"/>
  <c r="F4760" i="10"/>
  <c r="D4761" i="10"/>
  <c r="F4761" i="10"/>
  <c r="F4762" i="10"/>
  <c r="F4763" i="10"/>
  <c r="F4764" i="10"/>
  <c r="F4765" i="10"/>
  <c r="F4766" i="10"/>
  <c r="F4767" i="10"/>
  <c r="G4767" i="10"/>
  <c r="F4768" i="10"/>
  <c r="F4769" i="10"/>
  <c r="G4769" i="10"/>
  <c r="F4770" i="10"/>
  <c r="F4771" i="10"/>
  <c r="F4772" i="10"/>
  <c r="F4773" i="10"/>
  <c r="F4774" i="10"/>
  <c r="G4774" i="10"/>
  <c r="F4775" i="10"/>
  <c r="F4776" i="10"/>
  <c r="F4777" i="10"/>
  <c r="F4778" i="10"/>
  <c r="F4779" i="10"/>
  <c r="G4779" i="10"/>
  <c r="F4780" i="10"/>
  <c r="F4781" i="10"/>
  <c r="F4782" i="10"/>
  <c r="F4783" i="10"/>
  <c r="F4784" i="10"/>
  <c r="F4785" i="10"/>
  <c r="F4786" i="10"/>
  <c r="F4787" i="10"/>
  <c r="F4788" i="10"/>
  <c r="D4791" i="10"/>
  <c r="F4792" i="10"/>
  <c r="G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5" i="10"/>
  <c r="F4836" i="10"/>
  <c r="F4837" i="10"/>
  <c r="F4838" i="10"/>
  <c r="F4839" i="10"/>
  <c r="F4840" i="10"/>
  <c r="F4841" i="10"/>
  <c r="G4841" i="10"/>
  <c r="F4842" i="10"/>
  <c r="F4843" i="10"/>
  <c r="G4843" i="10"/>
  <c r="F4844" i="10"/>
  <c r="F4845" i="10"/>
  <c r="G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D4869" i="10"/>
  <c r="F4869" i="10"/>
  <c r="D4870" i="10"/>
  <c r="F4871" i="10"/>
  <c r="F4872" i="10"/>
  <c r="F4873" i="10"/>
  <c r="F4874" i="10"/>
  <c r="F4875" i="10"/>
  <c r="G4875" i="10"/>
  <c r="F4876" i="10"/>
  <c r="F4877" i="10"/>
  <c r="F4878" i="10"/>
  <c r="F4879" i="10"/>
  <c r="F4880" i="10"/>
  <c r="G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G4899" i="10"/>
  <c r="F4900" i="10"/>
  <c r="F4901" i="10"/>
  <c r="G4901" i="10"/>
  <c r="F4902" i="10"/>
  <c r="F4903" i="10"/>
  <c r="F4904" i="10"/>
  <c r="F4905" i="10"/>
  <c r="F4906" i="10"/>
  <c r="G4906" i="10"/>
  <c r="F4907" i="10"/>
  <c r="F4908" i="10"/>
  <c r="F4909" i="10"/>
  <c r="F4910" i="10"/>
  <c r="F4911" i="10"/>
  <c r="G4911" i="10"/>
  <c r="F4912" i="10"/>
  <c r="F4913" i="10"/>
  <c r="F4914" i="10"/>
  <c r="F4915" i="10"/>
  <c r="F4916" i="10"/>
  <c r="F4917" i="10"/>
  <c r="F4918" i="10"/>
  <c r="F4919" i="10"/>
  <c r="G4919" i="10"/>
  <c r="F4920" i="10"/>
  <c r="F4921" i="10"/>
  <c r="F4922" i="10"/>
  <c r="F4923" i="10"/>
  <c r="F4924" i="10"/>
  <c r="G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G4969" i="10"/>
  <c r="F4970" i="10"/>
  <c r="F4971" i="10"/>
  <c r="G4971" i="10"/>
  <c r="F4972" i="10"/>
  <c r="F4973" i="10"/>
  <c r="G4973" i="10"/>
  <c r="F4974" i="10"/>
  <c r="F4975" i="10"/>
  <c r="G4975" i="10"/>
  <c r="F4976" i="10"/>
  <c r="F4977" i="10"/>
  <c r="G4977" i="10"/>
  <c r="F4978" i="10"/>
  <c r="F4979" i="10"/>
  <c r="F4980" i="10"/>
  <c r="F4981" i="10"/>
  <c r="F4982" i="10"/>
  <c r="F4983" i="10"/>
  <c r="F4984" i="10"/>
  <c r="F4985" i="10"/>
  <c r="G4985" i="10"/>
  <c r="F4986" i="10"/>
  <c r="F4987" i="10"/>
  <c r="F4988" i="10"/>
  <c r="G4987" i="10"/>
  <c r="F4992" i="10"/>
  <c r="G4992" i="10"/>
  <c r="F4993" i="10"/>
  <c r="F4994" i="10"/>
  <c r="G4994" i="10"/>
  <c r="F4995" i="10"/>
  <c r="F4996" i="10"/>
  <c r="F4997" i="10"/>
  <c r="F4998" i="10"/>
  <c r="F4999" i="10"/>
  <c r="F5000" i="10"/>
  <c r="F5001" i="10"/>
  <c r="F5002" i="10"/>
  <c r="F5003" i="10"/>
  <c r="G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G5034" i="10"/>
  <c r="F5035" i="10"/>
  <c r="F5036" i="10"/>
  <c r="G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D5058" i="10"/>
  <c r="F5058" i="10"/>
  <c r="G5058" i="10"/>
  <c r="F5059" i="10"/>
  <c r="F5060" i="10"/>
  <c r="G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G5072" i="10"/>
  <c r="F5073" i="10"/>
  <c r="F5074" i="10"/>
  <c r="F5075" i="10"/>
  <c r="F5076" i="10"/>
  <c r="F5077" i="10"/>
  <c r="G5077" i="10"/>
  <c r="F5078" i="10"/>
  <c r="F5079" i="10"/>
  <c r="G5079" i="10"/>
  <c r="F5080" i="10"/>
  <c r="F5081" i="10"/>
  <c r="F5082" i="10"/>
  <c r="F5083" i="10"/>
  <c r="F5084" i="10"/>
  <c r="F5085" i="10"/>
  <c r="F5086" i="10"/>
  <c r="F5087" i="10"/>
  <c r="F5091" i="10"/>
  <c r="G5091" i="10"/>
  <c r="F5092" i="10"/>
  <c r="F5093" i="10"/>
  <c r="G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G5105" i="10"/>
  <c r="F5106" i="10"/>
  <c r="F5107" i="10"/>
  <c r="F5108" i="10"/>
  <c r="F5109" i="10"/>
  <c r="F5110" i="10"/>
  <c r="F5111" i="10"/>
  <c r="F5112" i="10"/>
  <c r="F5113" i="10"/>
  <c r="D5114" i="10"/>
  <c r="F5115" i="10"/>
  <c r="F5116" i="10"/>
  <c r="F5117" i="10"/>
  <c r="F5118" i="10"/>
  <c r="F5119" i="10"/>
  <c r="F5120" i="10"/>
  <c r="G5120" i="10"/>
  <c r="F5121" i="10"/>
  <c r="F5122" i="10"/>
  <c r="G5122" i="10"/>
  <c r="F5123" i="10"/>
  <c r="F5124" i="10"/>
  <c r="G5124" i="10"/>
  <c r="F5125" i="10"/>
  <c r="F5126" i="10"/>
  <c r="G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G5145" i="10"/>
  <c r="F5146" i="10"/>
  <c r="F5147" i="10"/>
  <c r="G5147" i="10"/>
  <c r="F5148" i="10"/>
  <c r="F5149" i="10"/>
  <c r="F5150" i="10"/>
  <c r="F5151" i="10"/>
  <c r="F5152" i="10"/>
  <c r="F5153" i="10"/>
  <c r="G5153" i="10"/>
  <c r="F5154" i="10"/>
  <c r="F5155" i="10"/>
  <c r="F5156" i="10"/>
  <c r="F5157" i="10"/>
  <c r="F5158" i="10"/>
  <c r="F5159" i="10"/>
  <c r="F5160" i="10"/>
  <c r="F5161" i="10"/>
  <c r="G5161" i="10"/>
  <c r="F5162" i="10"/>
  <c r="F5163" i="10"/>
  <c r="F5164" i="10"/>
  <c r="F5165" i="10"/>
  <c r="F5166" i="10"/>
  <c r="F5167" i="10"/>
  <c r="F5168" i="10"/>
  <c r="F5169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G5205" i="10"/>
  <c r="F5206" i="10"/>
  <c r="F5207" i="10"/>
  <c r="F5208" i="10"/>
  <c r="F5209" i="10"/>
  <c r="F5210" i="10"/>
  <c r="F5211" i="10"/>
  <c r="G5211" i="10"/>
  <c r="F5212" i="10"/>
  <c r="F5213" i="10"/>
  <c r="F5214" i="10"/>
  <c r="G5213" i="10"/>
  <c r="D5217" i="10"/>
  <c r="F5218" i="10"/>
  <c r="G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G5239" i="10"/>
  <c r="F5240" i="10"/>
  <c r="F5241" i="10"/>
  <c r="F5242" i="10"/>
  <c r="F5243" i="10"/>
  <c r="F5244" i="10"/>
  <c r="G5244" i="10"/>
  <c r="F5245" i="10"/>
  <c r="F5246" i="10"/>
  <c r="G5246" i="10"/>
  <c r="F5247" i="10"/>
  <c r="F5248" i="10"/>
  <c r="G5248" i="10"/>
  <c r="F5249" i="10"/>
  <c r="F5250" i="10"/>
  <c r="G5250" i="10"/>
  <c r="F5251" i="10"/>
  <c r="F5252" i="10"/>
  <c r="F5253" i="10"/>
  <c r="F5254" i="10"/>
  <c r="F5255" i="10"/>
  <c r="F5256" i="10"/>
  <c r="F5257" i="10"/>
  <c r="F5258" i="10"/>
  <c r="F5259" i="10"/>
  <c r="F5261" i="10"/>
  <c r="G5261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G5280" i="10"/>
  <c r="F5281" i="10"/>
  <c r="F5282" i="10"/>
  <c r="G5282" i="10"/>
  <c r="F5283" i="10"/>
  <c r="F5284" i="10"/>
  <c r="F5285" i="10"/>
  <c r="F5286" i="10"/>
  <c r="F5287" i="10"/>
  <c r="G5287" i="10"/>
  <c r="F5288" i="10"/>
  <c r="F5289" i="10"/>
  <c r="G5289" i="10"/>
  <c r="F5290" i="10"/>
  <c r="F5291" i="10"/>
  <c r="G5291" i="10"/>
  <c r="F5292" i="10"/>
  <c r="F5293" i="10"/>
  <c r="G5293" i="10"/>
  <c r="F5294" i="10"/>
  <c r="F5295" i="10"/>
  <c r="G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G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G5327" i="10"/>
  <c r="D5331" i="10"/>
  <c r="F5332" i="10"/>
  <c r="F5333" i="10"/>
  <c r="F5334" i="10"/>
  <c r="G5334" i="10"/>
  <c r="F5335" i="10"/>
  <c r="F5336" i="10"/>
  <c r="G5336" i="10"/>
  <c r="F5337" i="10"/>
  <c r="F5338" i="10"/>
  <c r="G5338" i="10"/>
  <c r="F5339" i="10"/>
  <c r="F5340" i="10"/>
  <c r="G5340" i="10"/>
  <c r="F5341" i="10"/>
  <c r="F5342" i="10"/>
  <c r="F5343" i="10"/>
  <c r="F5344" i="10"/>
  <c r="F5345" i="10"/>
  <c r="F5346" i="10"/>
  <c r="F5347" i="10"/>
  <c r="F5348" i="10"/>
  <c r="F5349" i="10"/>
  <c r="G5349" i="10"/>
  <c r="F5350" i="10"/>
  <c r="F5351" i="10"/>
  <c r="F5352" i="10"/>
  <c r="G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G5364" i="10"/>
  <c r="F5365" i="10"/>
  <c r="F5366" i="10"/>
  <c r="F5367" i="10"/>
  <c r="F5368" i="10"/>
  <c r="F5369" i="10"/>
  <c r="F5370" i="10"/>
  <c r="F5371" i="10"/>
  <c r="F5372" i="10"/>
  <c r="F5373" i="10"/>
  <c r="F5374" i="10"/>
  <c r="F5376" i="10"/>
  <c r="G5376" i="10"/>
  <c r="F5378" i="10"/>
  <c r="G5378" i="10"/>
  <c r="F5379" i="10"/>
  <c r="F5380" i="10"/>
  <c r="G5380" i="10"/>
  <c r="F5381" i="10"/>
  <c r="F5382" i="10"/>
  <c r="G5382" i="10"/>
  <c r="F5383" i="10"/>
  <c r="F5384" i="10"/>
  <c r="G5384" i="10"/>
  <c r="F5385" i="10"/>
  <c r="F5386" i="10"/>
  <c r="F5387" i="10"/>
  <c r="G5386" i="10"/>
  <c r="F5388" i="10"/>
  <c r="F5389" i="10"/>
  <c r="G5389" i="10"/>
  <c r="F5390" i="10"/>
  <c r="F5391" i="10"/>
  <c r="G5391" i="10"/>
  <c r="F5392" i="10"/>
  <c r="F5393" i="10"/>
  <c r="G5393" i="10"/>
  <c r="F5394" i="10"/>
  <c r="F5395" i="10"/>
  <c r="G5395" i="10"/>
  <c r="F5396" i="10"/>
  <c r="F5397" i="10"/>
  <c r="F5398" i="10"/>
  <c r="F5399" i="10"/>
  <c r="F5400" i="10"/>
  <c r="F5401" i="10"/>
  <c r="F5402" i="10"/>
  <c r="G5402" i="10"/>
  <c r="F5403" i="10"/>
  <c r="F5404" i="10"/>
  <c r="F5405" i="10"/>
  <c r="F5406" i="10"/>
  <c r="F5407" i="10"/>
  <c r="G5407" i="10"/>
  <c r="F5408" i="10"/>
  <c r="F5409" i="10"/>
  <c r="G5409" i="10"/>
  <c r="F5410" i="10"/>
  <c r="F5411" i="10"/>
  <c r="G5411" i="10"/>
  <c r="F5412" i="10"/>
  <c r="F5413" i="10"/>
  <c r="F5414" i="10"/>
  <c r="F5415" i="10"/>
  <c r="F5416" i="10"/>
  <c r="F5417" i="10"/>
  <c r="F5418" i="10"/>
  <c r="F5419" i="10"/>
  <c r="F5420" i="10"/>
  <c r="G5420" i="10"/>
  <c r="D5424" i="10"/>
  <c r="F5424" i="10"/>
  <c r="G5424" i="10"/>
  <c r="F5425" i="10"/>
  <c r="F5426" i="10"/>
  <c r="F5427" i="10"/>
  <c r="G5427" i="10"/>
  <c r="F5428" i="10"/>
  <c r="F5429" i="10"/>
  <c r="G5429" i="10"/>
  <c r="F5430" i="10"/>
  <c r="F5431" i="10"/>
  <c r="F5432" i="10"/>
  <c r="F5433" i="10"/>
  <c r="F5434" i="10"/>
  <c r="F5435" i="10"/>
  <c r="G5434" i="10"/>
  <c r="F5436" i="10"/>
  <c r="F5437" i="10"/>
  <c r="G5437" i="10"/>
  <c r="F5438" i="10"/>
  <c r="F5439" i="10"/>
  <c r="G5439" i="10"/>
  <c r="F5440" i="10"/>
  <c r="F5441" i="10"/>
  <c r="G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G5458" i="10"/>
  <c r="F5459" i="10"/>
  <c r="F5460" i="10"/>
  <c r="F5461" i="10"/>
  <c r="F5462" i="10"/>
  <c r="F5463" i="10"/>
  <c r="F5464" i="10"/>
  <c r="D5465" i="10"/>
  <c r="F5465" i="10"/>
  <c r="G5465" i="10"/>
  <c r="F5466" i="10"/>
  <c r="F5467" i="10"/>
  <c r="G5467" i="10"/>
  <c r="F5468" i="10"/>
  <c r="F5469" i="10"/>
  <c r="G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D5490" i="10"/>
  <c r="F5490" i="10"/>
  <c r="G5489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G5507" i="10"/>
  <c r="F5509" i="10"/>
  <c r="F5510" i="10"/>
  <c r="G5510" i="10"/>
  <c r="F5511" i="10"/>
  <c r="F5512" i="10"/>
  <c r="F5513" i="10"/>
  <c r="G5513" i="10"/>
  <c r="F5514" i="10"/>
  <c r="D5515" i="10"/>
  <c r="F5516" i="10"/>
  <c r="F5517" i="10"/>
  <c r="F5518" i="10"/>
  <c r="F5519" i="10"/>
  <c r="F5520" i="10"/>
  <c r="F5521" i="10"/>
  <c r="F5522" i="10"/>
  <c r="F5523" i="10"/>
  <c r="F5524" i="10"/>
  <c r="D5527" i="10"/>
  <c r="F5528" i="10"/>
  <c r="G5528" i="10"/>
  <c r="F5529" i="10"/>
  <c r="F5530" i="10"/>
  <c r="G5530" i="10"/>
  <c r="F5531" i="10"/>
  <c r="F5532" i="10"/>
  <c r="F5533" i="10"/>
  <c r="F5534" i="10"/>
  <c r="F5535" i="10"/>
  <c r="F5536" i="10"/>
  <c r="F5537" i="10"/>
  <c r="G5537" i="10"/>
  <c r="F5538" i="10"/>
  <c r="F5539" i="10"/>
  <c r="G5539" i="10"/>
  <c r="F5540" i="10"/>
  <c r="F5541" i="10"/>
  <c r="F5542" i="10"/>
  <c r="G5541" i="10"/>
  <c r="F5543" i="10"/>
  <c r="F5544" i="10"/>
  <c r="G5544" i="10"/>
  <c r="F5545" i="10"/>
  <c r="F5546" i="10"/>
  <c r="G5546" i="10"/>
  <c r="F5547" i="10"/>
  <c r="F5548" i="10"/>
  <c r="G5548" i="10"/>
  <c r="F5549" i="10"/>
  <c r="F5550" i="10"/>
  <c r="G5550" i="10"/>
  <c r="F5551" i="10"/>
  <c r="F5552" i="10"/>
  <c r="G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G5565" i="10"/>
  <c r="F5566" i="10"/>
  <c r="F5567" i="10"/>
  <c r="G5567" i="10"/>
  <c r="F5568" i="10"/>
  <c r="F5569" i="10"/>
  <c r="F5570" i="10"/>
  <c r="G5569" i="10"/>
  <c r="F5571" i="10"/>
  <c r="F5572" i="10"/>
  <c r="F5573" i="10"/>
  <c r="F5574" i="10"/>
  <c r="F5575" i="10"/>
  <c r="G5575" i="10"/>
  <c r="F5576" i="10"/>
  <c r="F5577" i="10"/>
  <c r="F5578" i="10"/>
  <c r="F5579" i="10"/>
  <c r="F5580" i="10"/>
  <c r="D5583" i="10"/>
  <c r="F5584" i="10"/>
  <c r="G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G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G5609" i="10"/>
  <c r="F5610" i="10"/>
  <c r="F5611" i="10"/>
  <c r="G5611" i="10"/>
  <c r="F5612" i="10"/>
  <c r="F5613" i="10"/>
  <c r="G5613" i="10"/>
  <c r="F5614" i="10"/>
  <c r="F5615" i="10"/>
  <c r="G5615" i="10"/>
  <c r="F5616" i="10"/>
  <c r="F5617" i="10"/>
  <c r="F5618" i="10"/>
  <c r="F5619" i="10"/>
  <c r="F5620" i="10"/>
  <c r="F5621" i="10"/>
  <c r="F5622" i="10"/>
  <c r="G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G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G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G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G5694" i="10"/>
  <c r="F5695" i="10"/>
  <c r="F5696" i="10"/>
  <c r="G5696" i="10"/>
  <c r="F5697" i="10"/>
  <c r="F5698" i="10"/>
  <c r="F5699" i="10"/>
  <c r="F5700" i="10"/>
  <c r="F5701" i="10"/>
  <c r="F5702" i="10"/>
  <c r="F5703" i="10"/>
  <c r="F5704" i="10"/>
  <c r="F5705" i="10"/>
  <c r="G5705" i="10"/>
  <c r="F5706" i="10"/>
  <c r="F5707" i="10"/>
  <c r="G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D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G5743" i="10"/>
  <c r="F5744" i="10"/>
  <c r="F5745" i="10"/>
  <c r="G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G5758" i="10"/>
  <c r="F5759" i="10"/>
  <c r="F5760" i="10"/>
  <c r="G5760" i="10"/>
  <c r="F5761" i="10"/>
  <c r="F5762" i="10"/>
  <c r="F5763" i="10"/>
  <c r="F5764" i="10"/>
  <c r="F5765" i="10"/>
  <c r="G5765" i="10"/>
  <c r="F5766" i="10"/>
  <c r="F5767" i="10"/>
  <c r="G5767" i="10"/>
  <c r="F5768" i="10"/>
  <c r="F5769" i="10"/>
  <c r="G5769" i="10"/>
  <c r="F5770" i="10"/>
  <c r="F5771" i="10"/>
  <c r="F5772" i="10"/>
  <c r="F5773" i="10"/>
  <c r="F5774" i="10"/>
  <c r="F5776" i="10"/>
  <c r="F5777" i="10"/>
  <c r="F5778" i="10"/>
  <c r="F5779" i="10"/>
  <c r="F5780" i="10"/>
  <c r="F5781" i="10"/>
  <c r="F5782" i="10"/>
  <c r="F5783" i="10"/>
  <c r="F5784" i="10"/>
  <c r="G5784" i="10"/>
  <c r="F5785" i="10"/>
  <c r="F5786" i="10"/>
  <c r="F5787" i="10"/>
  <c r="F5788" i="10"/>
  <c r="F5789" i="10"/>
  <c r="G5789" i="10"/>
  <c r="F5790" i="10"/>
  <c r="F5791" i="10"/>
  <c r="G5791" i="10"/>
  <c r="F5792" i="10"/>
  <c r="F5793" i="10"/>
  <c r="G5793" i="10"/>
  <c r="F5794" i="10"/>
  <c r="F5795" i="10"/>
  <c r="G5795" i="10"/>
  <c r="F5796" i="10"/>
  <c r="F5797" i="10"/>
  <c r="F5798" i="10"/>
  <c r="F5799" i="10"/>
  <c r="F5800" i="10"/>
  <c r="F5801" i="10"/>
  <c r="G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G5819" i="10"/>
  <c r="F5820" i="10"/>
  <c r="F5821" i="10"/>
  <c r="F5822" i="10"/>
  <c r="F5823" i="10"/>
  <c r="F5824" i="10"/>
  <c r="G5824" i="10"/>
  <c r="F5825" i="10"/>
  <c r="F5826" i="10"/>
  <c r="F5827" i="10"/>
  <c r="F5828" i="10"/>
  <c r="F5829" i="10"/>
  <c r="D5832" i="10"/>
  <c r="F5833" i="10"/>
  <c r="G5833" i="10"/>
  <c r="F5834" i="10"/>
  <c r="F5835" i="10"/>
  <c r="G5835" i="10"/>
  <c r="F5836" i="10"/>
  <c r="F5837" i="10"/>
  <c r="G5837" i="10"/>
  <c r="F5838" i="10"/>
  <c r="F5839" i="10"/>
  <c r="G5839" i="10"/>
  <c r="F5840" i="10"/>
  <c r="F5841" i="10"/>
  <c r="F5842" i="10"/>
  <c r="F5843" i="10"/>
  <c r="F5844" i="10"/>
  <c r="G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6" i="10"/>
  <c r="F5877" i="10"/>
  <c r="F5878" i="10"/>
  <c r="F5879" i="10"/>
  <c r="F5880" i="10"/>
  <c r="F5881" i="10"/>
  <c r="F5882" i="10"/>
  <c r="F5883" i="10"/>
  <c r="F5884" i="10"/>
  <c r="G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G5897" i="10"/>
  <c r="F5898" i="10"/>
  <c r="F5899" i="10"/>
  <c r="F5900" i="10"/>
  <c r="F5901" i="10"/>
  <c r="F5902" i="10"/>
  <c r="G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G5914" i="10"/>
  <c r="F5915" i="10"/>
  <c r="F5916" i="10"/>
  <c r="F5917" i="10"/>
  <c r="F5918" i="10"/>
  <c r="F5919" i="10"/>
  <c r="F5920" i="10"/>
  <c r="F5921" i="10"/>
  <c r="F5922" i="10"/>
  <c r="G5922" i="10"/>
  <c r="F5923" i="10"/>
  <c r="F5924" i="10"/>
  <c r="F5925" i="10"/>
  <c r="F5926" i="10"/>
  <c r="F5927" i="10"/>
  <c r="F5928" i="10"/>
  <c r="F5929" i="10"/>
  <c r="F5930" i="10"/>
  <c r="F5931" i="10"/>
  <c r="G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G5942" i="10"/>
  <c r="F5943" i="10"/>
  <c r="F5944" i="10"/>
  <c r="F5945" i="10"/>
  <c r="F5946" i="10"/>
  <c r="F5950" i="10"/>
  <c r="G5950" i="10"/>
  <c r="F5951" i="10"/>
  <c r="F5952" i="10"/>
  <c r="G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G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G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G5993" i="10"/>
  <c r="F5994" i="10"/>
  <c r="F5995" i="10"/>
  <c r="G5995" i="10"/>
  <c r="F5996" i="10"/>
  <c r="F5997" i="10"/>
  <c r="G5997" i="10"/>
  <c r="F5998" i="10"/>
  <c r="F5999" i="10"/>
  <c r="F6000" i="10"/>
  <c r="F6001" i="10"/>
  <c r="F6002" i="10"/>
  <c r="G6002" i="10"/>
  <c r="F6003" i="10"/>
  <c r="D6004" i="10"/>
  <c r="F6005" i="10"/>
  <c r="F6006" i="10"/>
  <c r="F6007" i="10"/>
  <c r="G6007" i="10"/>
  <c r="F6008" i="10"/>
  <c r="F6009" i="10"/>
  <c r="G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G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G6035" i="10"/>
  <c r="F6036" i="10"/>
  <c r="F6037" i="10"/>
  <c r="G6037" i="10"/>
  <c r="F6038" i="10"/>
  <c r="F6039" i="10"/>
  <c r="F6040" i="10"/>
  <c r="F6041" i="10"/>
  <c r="F6042" i="10"/>
  <c r="F6043" i="10"/>
  <c r="F6044" i="10"/>
  <c r="F6045" i="10"/>
  <c r="G6045" i="10"/>
  <c r="F6046" i="10"/>
  <c r="F6047" i="10"/>
  <c r="G6047" i="10"/>
  <c r="F6048" i="10"/>
  <c r="F6049" i="10"/>
  <c r="F6050" i="10"/>
  <c r="F6051" i="10"/>
  <c r="F6052" i="10"/>
  <c r="F6053" i="10"/>
  <c r="G6053" i="10"/>
  <c r="F6054" i="10"/>
  <c r="F6055" i="10"/>
  <c r="F6056" i="10"/>
  <c r="F6057" i="10"/>
  <c r="F6058" i="10"/>
  <c r="G6058" i="10"/>
  <c r="F6059" i="10"/>
  <c r="F6060" i="10"/>
  <c r="G6060" i="10"/>
  <c r="F6061" i="10"/>
  <c r="F6062" i="10"/>
  <c r="F6063" i="10"/>
  <c r="F6067" i="10"/>
  <c r="G6067" i="10"/>
  <c r="F6068" i="10"/>
  <c r="F6069" i="10"/>
  <c r="F6070" i="10"/>
  <c r="F6071" i="10"/>
  <c r="F6072" i="10"/>
  <c r="G6072" i="10"/>
  <c r="F6073" i="10"/>
  <c r="F6074" i="10"/>
  <c r="G6074" i="10"/>
  <c r="F6075" i="10"/>
  <c r="F6076" i="10"/>
  <c r="F6077" i="10"/>
  <c r="F6078" i="10"/>
  <c r="F6079" i="10"/>
  <c r="F6080" i="10"/>
  <c r="G6080" i="10"/>
  <c r="F6081" i="10"/>
  <c r="F6082" i="10"/>
  <c r="F6083" i="10"/>
  <c r="F6084" i="10"/>
  <c r="D6085" i="10"/>
  <c r="F6086" i="10"/>
  <c r="F6087" i="10"/>
  <c r="F6088" i="10"/>
  <c r="F6089" i="10"/>
  <c r="F6090" i="10"/>
  <c r="F6091" i="10"/>
  <c r="F6092" i="10"/>
  <c r="F6093" i="10"/>
  <c r="F6094" i="10"/>
  <c r="F6095" i="10"/>
  <c r="G6095" i="10"/>
  <c r="F6096" i="10"/>
  <c r="F6097" i="10"/>
  <c r="G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G6124" i="10"/>
  <c r="F6125" i="10"/>
  <c r="F6126" i="10"/>
  <c r="F6127" i="10"/>
  <c r="F6128" i="10"/>
  <c r="F6129" i="10"/>
  <c r="G6129" i="10"/>
  <c r="F6130" i="10"/>
  <c r="F6131" i="10"/>
  <c r="G6131" i="10"/>
  <c r="F6132" i="10"/>
  <c r="F6133" i="10"/>
  <c r="F6134" i="10"/>
  <c r="F6135" i="10"/>
  <c r="F6136" i="10"/>
  <c r="F6137" i="10"/>
  <c r="F6138" i="10"/>
  <c r="F6139" i="10"/>
  <c r="G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G6152" i="10"/>
  <c r="F6153" i="10"/>
  <c r="F6154" i="10"/>
  <c r="F6155" i="10"/>
  <c r="F6156" i="10"/>
  <c r="F6157" i="10"/>
  <c r="F6158" i="10"/>
  <c r="F6159" i="10"/>
  <c r="G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G6184" i="10"/>
  <c r="F6185" i="10"/>
  <c r="F6186" i="10"/>
  <c r="F6187" i="10"/>
  <c r="F6188" i="10"/>
  <c r="F6189" i="10"/>
  <c r="G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G6201" i="10"/>
  <c r="F6206" i="10"/>
  <c r="F6207" i="10"/>
  <c r="F6208" i="10"/>
  <c r="F6209" i="10"/>
  <c r="F6210" i="10"/>
  <c r="F6211" i="10"/>
  <c r="G6211" i="10"/>
  <c r="F6212" i="10"/>
  <c r="F6213" i="10"/>
  <c r="F6214" i="10"/>
  <c r="F6215" i="10"/>
  <c r="F6216" i="10"/>
  <c r="F6217" i="10"/>
  <c r="G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G6244" i="10"/>
  <c r="F6245" i="10"/>
  <c r="F6246" i="10"/>
  <c r="G6246" i="10"/>
  <c r="F6247" i="10"/>
  <c r="F6248" i="10"/>
  <c r="G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G6273" i="10"/>
  <c r="F6274" i="10"/>
  <c r="F6275" i="10"/>
  <c r="F6276" i="10"/>
  <c r="F6277" i="10"/>
  <c r="F6278" i="10"/>
  <c r="F6279" i="10"/>
  <c r="F6280" i="10"/>
  <c r="F6281" i="10"/>
  <c r="F6282" i="10"/>
  <c r="F6283" i="10"/>
  <c r="G6283" i="10"/>
  <c r="F6284" i="10"/>
  <c r="F6285" i="10"/>
  <c r="F6286" i="10"/>
  <c r="F6287" i="10"/>
  <c r="D6288" i="10"/>
  <c r="D6205" i="10"/>
  <c r="F6289" i="10"/>
  <c r="F6290" i="10"/>
  <c r="F6291" i="10"/>
  <c r="F6292" i="10"/>
  <c r="F6293" i="10"/>
  <c r="F6294" i="10"/>
  <c r="F6295" i="10"/>
  <c r="G6295" i="10"/>
  <c r="F6296" i="10"/>
  <c r="F6297" i="10"/>
  <c r="G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G6310" i="10"/>
  <c r="F6311" i="10"/>
  <c r="F6312" i="10"/>
  <c r="F6313" i="10"/>
  <c r="F6314" i="10"/>
  <c r="F6315" i="10"/>
  <c r="F6316" i="10"/>
  <c r="F6317" i="10"/>
  <c r="F6318" i="10"/>
  <c r="F6319" i="10"/>
  <c r="G6319" i="10"/>
  <c r="F6320" i="10"/>
  <c r="F6321" i="10"/>
  <c r="G6321" i="10"/>
  <c r="F6322" i="10"/>
  <c r="F6323" i="10"/>
  <c r="F6324" i="10"/>
  <c r="F6325" i="10"/>
  <c r="F6326" i="10"/>
  <c r="F6327" i="10"/>
  <c r="G6327" i="10"/>
  <c r="F6328" i="10"/>
  <c r="F6329" i="10"/>
  <c r="G6329" i="10"/>
  <c r="F6330" i="10"/>
  <c r="F6331" i="10"/>
  <c r="G6331" i="10"/>
  <c r="F6332" i="10"/>
  <c r="F6333" i="10"/>
  <c r="G6333" i="10"/>
  <c r="F6334" i="10"/>
  <c r="F6335" i="10"/>
  <c r="G6335" i="10"/>
  <c r="F6336" i="10"/>
  <c r="F6337" i="10"/>
  <c r="F6338" i="10"/>
  <c r="G6337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G6372" i="10"/>
  <c r="F6373" i="10"/>
  <c r="F6374" i="10"/>
  <c r="F6375" i="10"/>
  <c r="G6374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D6391" i="10"/>
  <c r="F6391" i="10"/>
  <c r="F6392" i="10"/>
  <c r="F6393" i="10"/>
  <c r="F6394" i="10"/>
  <c r="G6394" i="10"/>
  <c r="F6395" i="10"/>
  <c r="F6396" i="10"/>
  <c r="G6396" i="10"/>
  <c r="F6397" i="10"/>
  <c r="F6398" i="10"/>
  <c r="F6399" i="10"/>
  <c r="F6400" i="10"/>
  <c r="F6401" i="10"/>
  <c r="F6402" i="10"/>
  <c r="F6403" i="10"/>
  <c r="F6404" i="10"/>
  <c r="F6405" i="10"/>
  <c r="F6406" i="10"/>
  <c r="G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G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G6445" i="10"/>
  <c r="F6446" i="10"/>
  <c r="F6447" i="10"/>
  <c r="G6447" i="10"/>
  <c r="F6448" i="10"/>
  <c r="F6449" i="10"/>
  <c r="G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G6470" i="10"/>
  <c r="F6471" i="10"/>
  <c r="F6472" i="10"/>
  <c r="G6472" i="10"/>
  <c r="F6473" i="10"/>
  <c r="F6474" i="10"/>
  <c r="F6475" i="10"/>
  <c r="F6476" i="10"/>
  <c r="F6477" i="10"/>
  <c r="G6477" i="10"/>
  <c r="F6478" i="10"/>
  <c r="F6479" i="10"/>
  <c r="G6479" i="10"/>
  <c r="F6480" i="10"/>
  <c r="F6481" i="10"/>
  <c r="F6482" i="10"/>
  <c r="F6483" i="10"/>
  <c r="F6484" i="10"/>
  <c r="F6485" i="10"/>
  <c r="F6486" i="10"/>
  <c r="F6487" i="10"/>
  <c r="F6488" i="10"/>
  <c r="G6488" i="10"/>
  <c r="F6489" i="10"/>
  <c r="F6490" i="10"/>
  <c r="F6491" i="10"/>
  <c r="F6492" i="10"/>
  <c r="F6493" i="10"/>
  <c r="F6494" i="10"/>
  <c r="G6494" i="10"/>
  <c r="F6495" i="10"/>
  <c r="F6496" i="10"/>
  <c r="G6496" i="10"/>
  <c r="F6497" i="10"/>
  <c r="F6498" i="10"/>
  <c r="F6499" i="10"/>
  <c r="F6500" i="10"/>
  <c r="F6501" i="10"/>
  <c r="F6502" i="10"/>
  <c r="F6503" i="10"/>
  <c r="F6504" i="10"/>
  <c r="G6504" i="10"/>
  <c r="F6505" i="10"/>
  <c r="F6506" i="10"/>
  <c r="F6507" i="10"/>
  <c r="F6508" i="10"/>
  <c r="F6509" i="10"/>
  <c r="F6510" i="10"/>
  <c r="F6511" i="10"/>
  <c r="F6512" i="10"/>
  <c r="F6513" i="10"/>
  <c r="F6517" i="10"/>
  <c r="G6517" i="10"/>
  <c r="F6518" i="10"/>
  <c r="F6519" i="10"/>
  <c r="G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D6542" i="10"/>
  <c r="F6542" i="10"/>
  <c r="F6543" i="10"/>
  <c r="F6544" i="10"/>
  <c r="F6545" i="10"/>
  <c r="G6545" i="10"/>
  <c r="F6546" i="10"/>
  <c r="F6547" i="10"/>
  <c r="G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60" i="10"/>
  <c r="G6560" i="10"/>
  <c r="F6562" i="10"/>
  <c r="G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G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5" i="10"/>
  <c r="F6606" i="10"/>
  <c r="F6607" i="10"/>
  <c r="F6609" i="10"/>
  <c r="G6609" i="10"/>
  <c r="F6610" i="10"/>
  <c r="F6611" i="10"/>
  <c r="G6611" i="10"/>
  <c r="F6612" i="10"/>
  <c r="F6613" i="10"/>
  <c r="G6613" i="10"/>
  <c r="F6614" i="10"/>
  <c r="F6615" i="10"/>
  <c r="G6615" i="10"/>
  <c r="F6616" i="10"/>
  <c r="F6617" i="10"/>
  <c r="G6617" i="10"/>
  <c r="F6618" i="10"/>
  <c r="F6619" i="10"/>
  <c r="G6619" i="10"/>
  <c r="F6620" i="10"/>
  <c r="F6621" i="10"/>
  <c r="F6622" i="10"/>
  <c r="F6623" i="10"/>
  <c r="F6624" i="10"/>
  <c r="G6624" i="10"/>
  <c r="F6625" i="10"/>
  <c r="F6626" i="10"/>
  <c r="F6627" i="10"/>
  <c r="G6627" i="10"/>
  <c r="F6628" i="10"/>
  <c r="F6629" i="10"/>
  <c r="F6630" i="10"/>
  <c r="F6631" i="10"/>
  <c r="D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G6650" i="10"/>
  <c r="F6651" i="10"/>
  <c r="F6652" i="10"/>
  <c r="F6653" i="10"/>
  <c r="F6654" i="10"/>
  <c r="F6655" i="10"/>
  <c r="G6655" i="10"/>
  <c r="F6656" i="10"/>
  <c r="F6657" i="10"/>
  <c r="F6658" i="10"/>
  <c r="F6659" i="10"/>
  <c r="F6660" i="10"/>
  <c r="G6660" i="10"/>
  <c r="F6661" i="10"/>
  <c r="F6662" i="10"/>
  <c r="G6662" i="10"/>
  <c r="F6663" i="10"/>
  <c r="F6664" i="10"/>
  <c r="F6665" i="10"/>
  <c r="F6666" i="10"/>
  <c r="F6667" i="10"/>
  <c r="G6667" i="10"/>
  <c r="F6668" i="10"/>
  <c r="F6669" i="10"/>
  <c r="F6670" i="10"/>
  <c r="F6671" i="10"/>
  <c r="F6672" i="10"/>
  <c r="F6673" i="10"/>
  <c r="F6674" i="10"/>
  <c r="F6675" i="10"/>
  <c r="F6676" i="10"/>
  <c r="G6676" i="10"/>
  <c r="F6677" i="10"/>
  <c r="F6678" i="10"/>
  <c r="G6678" i="10"/>
  <c r="F6679" i="10"/>
  <c r="F6680" i="10"/>
  <c r="G6680" i="10"/>
  <c r="F6681" i="10"/>
  <c r="F6682" i="10"/>
  <c r="F6683" i="10"/>
  <c r="F6684" i="10"/>
  <c r="F6685" i="10"/>
  <c r="F6686" i="10"/>
  <c r="G6686" i="10"/>
  <c r="F6687" i="10"/>
  <c r="F6688" i="10"/>
  <c r="F6689" i="10"/>
  <c r="F6690" i="10"/>
  <c r="F6691" i="10"/>
  <c r="F6692" i="10"/>
  <c r="F6693" i="10"/>
  <c r="F6694" i="10"/>
  <c r="F6695" i="10"/>
  <c r="F6696" i="10"/>
  <c r="G6696" i="10"/>
  <c r="F6697" i="10"/>
  <c r="F6698" i="10"/>
  <c r="G6698" i="10"/>
  <c r="F6699" i="10"/>
  <c r="F6700" i="10"/>
  <c r="G6700" i="10"/>
  <c r="F6701" i="10"/>
  <c r="F6702" i="10"/>
  <c r="G6702" i="10"/>
  <c r="F6703" i="10"/>
  <c r="F6704" i="10"/>
  <c r="G6704" i="10"/>
  <c r="F6705" i="10"/>
  <c r="F6706" i="10"/>
  <c r="G6706" i="10"/>
  <c r="F6707" i="10"/>
  <c r="F6708" i="10"/>
  <c r="F6709" i="10"/>
  <c r="F6710" i="10"/>
  <c r="F6711" i="10"/>
  <c r="G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G6725" i="10"/>
  <c r="F6730" i="10"/>
  <c r="G6730" i="10"/>
  <c r="F6731" i="10"/>
  <c r="F6732" i="10"/>
  <c r="G6732" i="10"/>
  <c r="F6733" i="10"/>
  <c r="F6734" i="10"/>
  <c r="G6734" i="10"/>
  <c r="F6735" i="10"/>
  <c r="F6736" i="10"/>
  <c r="G6736" i="10"/>
  <c r="F6737" i="10"/>
  <c r="F6738" i="10"/>
  <c r="F6739" i="10"/>
  <c r="F6740" i="10"/>
  <c r="F6741" i="10"/>
  <c r="F6742" i="10"/>
  <c r="F6743" i="10"/>
  <c r="F6744" i="10"/>
  <c r="G6744" i="10"/>
  <c r="F6745" i="10"/>
  <c r="F6746" i="10"/>
  <c r="G6746" i="10"/>
  <c r="F6747" i="10"/>
  <c r="F6748" i="10"/>
  <c r="G6748" i="10"/>
  <c r="F6749" i="10"/>
  <c r="F6750" i="10"/>
  <c r="F6751" i="10"/>
  <c r="D6752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G6767" i="10"/>
  <c r="F6768" i="10"/>
  <c r="F6769" i="10"/>
  <c r="G6769" i="10"/>
  <c r="F6770" i="10"/>
  <c r="F6771" i="10"/>
  <c r="G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G6789" i="10"/>
  <c r="F6790" i="10"/>
  <c r="F6791" i="10"/>
  <c r="F6792" i="10"/>
  <c r="F6793" i="10"/>
  <c r="F6794" i="10"/>
  <c r="F6795" i="10"/>
  <c r="F6796" i="10"/>
  <c r="F6797" i="10"/>
  <c r="F6798" i="10"/>
  <c r="F6799" i="10"/>
  <c r="G6799" i="10"/>
  <c r="F6800" i="10"/>
  <c r="F6801" i="10"/>
  <c r="F6802" i="10"/>
  <c r="F6803" i="10"/>
  <c r="F6804" i="10"/>
  <c r="F6805" i="10"/>
  <c r="F6806" i="10"/>
  <c r="G6806" i="10"/>
  <c r="F6807" i="10"/>
  <c r="F6808" i="10"/>
  <c r="F6809" i="10"/>
  <c r="F6810" i="10"/>
  <c r="F6811" i="10"/>
  <c r="G6811" i="10"/>
  <c r="F6812" i="10"/>
  <c r="F6813" i="10"/>
  <c r="G6813" i="10"/>
  <c r="F6814" i="10"/>
  <c r="F6815" i="10"/>
  <c r="G6815" i="10"/>
  <c r="F6816" i="10"/>
  <c r="F6817" i="10"/>
  <c r="G6817" i="10"/>
  <c r="F6818" i="10"/>
  <c r="F6819" i="10"/>
  <c r="F6820" i="10"/>
  <c r="F6821" i="10"/>
  <c r="F6822" i="10"/>
  <c r="F6823" i="10"/>
  <c r="F6824" i="10"/>
  <c r="F6825" i="10"/>
  <c r="F6826" i="10"/>
  <c r="G6826" i="10"/>
  <c r="F6827" i="10"/>
  <c r="F6828" i="10"/>
  <c r="G6828" i="10"/>
  <c r="F6829" i="10"/>
  <c r="F6830" i="10"/>
  <c r="G6830" i="10"/>
  <c r="F6831" i="10"/>
  <c r="F6832" i="10"/>
  <c r="G6832" i="10"/>
  <c r="F6833" i="10"/>
  <c r="D6834" i="10"/>
  <c r="F6835" i="10"/>
  <c r="F6836" i="10"/>
  <c r="F6837" i="10"/>
  <c r="F6838" i="10"/>
  <c r="F6839" i="10"/>
  <c r="F6840" i="10"/>
  <c r="F6841" i="10"/>
  <c r="F6842" i="10"/>
  <c r="F6843" i="10"/>
  <c r="G6843" i="10"/>
  <c r="F6844" i="10"/>
  <c r="F6845" i="10"/>
  <c r="F6846" i="10"/>
  <c r="F6847" i="10"/>
  <c r="F6848" i="10"/>
  <c r="F6849" i="10"/>
  <c r="F6850" i="10"/>
  <c r="F6854" i="10"/>
  <c r="G6854" i="10"/>
  <c r="F6855" i="10"/>
  <c r="F6856" i="10"/>
  <c r="F6857" i="10"/>
  <c r="F6858" i="10"/>
  <c r="D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G6873" i="10"/>
  <c r="F6874" i="10"/>
  <c r="F6875" i="10"/>
  <c r="G6875" i="10"/>
  <c r="F6876" i="10"/>
  <c r="F6877" i="10"/>
  <c r="F6878" i="10"/>
  <c r="F6879" i="10"/>
  <c r="F6880" i="10"/>
  <c r="F6881" i="10"/>
  <c r="D6882" i="10"/>
  <c r="F6882" i="10"/>
  <c r="F6883" i="10"/>
  <c r="F6884" i="10"/>
  <c r="F6885" i="10"/>
  <c r="G6885" i="10"/>
  <c r="F6886" i="10"/>
  <c r="F6887" i="10"/>
  <c r="G6887" i="10"/>
  <c r="F6888" i="10"/>
  <c r="F6889" i="10"/>
  <c r="G6889" i="10"/>
  <c r="F6890" i="10"/>
  <c r="F6891" i="10"/>
  <c r="F6892" i="10"/>
  <c r="D6893" i="10"/>
  <c r="F6893" i="10"/>
  <c r="F6894" i="10"/>
  <c r="F6895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G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G6929" i="10"/>
  <c r="F6930" i="10"/>
  <c r="F6931" i="10"/>
  <c r="G6931" i="10"/>
  <c r="F6932" i="10"/>
  <c r="F6933" i="10"/>
  <c r="G6933" i="10"/>
  <c r="F6934" i="10"/>
  <c r="F6935" i="10"/>
  <c r="G6935" i="10"/>
  <c r="F6936" i="10"/>
  <c r="F6937" i="10"/>
  <c r="F6938" i="10"/>
  <c r="F6939" i="10"/>
  <c r="D6942" i="10"/>
  <c r="F6943" i="10"/>
  <c r="F6944" i="10"/>
  <c r="F6945" i="10"/>
  <c r="F6946" i="10"/>
  <c r="F6947" i="10"/>
  <c r="G6947" i="10"/>
  <c r="F6948" i="10"/>
  <c r="F6949" i="10"/>
  <c r="G6949" i="10"/>
  <c r="F6950" i="10"/>
  <c r="F6951" i="10"/>
  <c r="G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G6997" i="10"/>
  <c r="F6998" i="10"/>
  <c r="F6999" i="10"/>
  <c r="G6999" i="10"/>
  <c r="F7000" i="10"/>
  <c r="F7001" i="10"/>
  <c r="G7001" i="10"/>
  <c r="F7002" i="10"/>
  <c r="F7003" i="10"/>
  <c r="G7003" i="10"/>
  <c r="F7004" i="10"/>
  <c r="F7005" i="10"/>
  <c r="G7005" i="10"/>
  <c r="F7006" i="10"/>
  <c r="F7007" i="10"/>
  <c r="G7007" i="10"/>
  <c r="F7008" i="10"/>
  <c r="F7009" i="10"/>
  <c r="G7009" i="10"/>
  <c r="F7010" i="10"/>
  <c r="F7011" i="10"/>
  <c r="F7012" i="10"/>
  <c r="F7013" i="10"/>
  <c r="F7014" i="10"/>
  <c r="F7015" i="10"/>
  <c r="F7016" i="10"/>
  <c r="F7017" i="10"/>
  <c r="G7017" i="10"/>
  <c r="F7018" i="10"/>
  <c r="F7019" i="10"/>
  <c r="G7019" i="10"/>
  <c r="F7020" i="10"/>
  <c r="F7021" i="10"/>
  <c r="F7022" i="10"/>
  <c r="F7023" i="10"/>
  <c r="F7024" i="10"/>
  <c r="F7025" i="10"/>
  <c r="F7026" i="10"/>
  <c r="G7026" i="10"/>
  <c r="F7027" i="10"/>
  <c r="F7028" i="10"/>
  <c r="F7029" i="10"/>
  <c r="F7030" i="10"/>
  <c r="F7031" i="10"/>
  <c r="F7032" i="10"/>
  <c r="G7032" i="10"/>
  <c r="F7033" i="10"/>
  <c r="F7034" i="10"/>
  <c r="G7034" i="10"/>
  <c r="F7035" i="10"/>
  <c r="F7036" i="10"/>
  <c r="F7037" i="10"/>
  <c r="D7040" i="10"/>
  <c r="F7041" i="10"/>
  <c r="F7042" i="10"/>
  <c r="F7043" i="10"/>
  <c r="F7044" i="10"/>
  <c r="F7045" i="10"/>
  <c r="G7045" i="10"/>
  <c r="F7046" i="10"/>
  <c r="F7047" i="10"/>
  <c r="G7047" i="10"/>
  <c r="F7048" i="10"/>
  <c r="F7049" i="10"/>
  <c r="F7050" i="10"/>
  <c r="F7051" i="10"/>
  <c r="F7052" i="10"/>
  <c r="F7053" i="10"/>
  <c r="F7054" i="10"/>
  <c r="F7055" i="10"/>
  <c r="G7055" i="10"/>
  <c r="F7056" i="10"/>
  <c r="F7057" i="10"/>
  <c r="F7058" i="10"/>
  <c r="F7059" i="10"/>
  <c r="F7060" i="10"/>
  <c r="F7061" i="10"/>
  <c r="F7062" i="10"/>
  <c r="F7063" i="10"/>
  <c r="F7064" i="10"/>
  <c r="F7065" i="10"/>
  <c r="G7065" i="10"/>
  <c r="F7066" i="10"/>
  <c r="F7067" i="10"/>
  <c r="G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D7081" i="10"/>
  <c r="F7082" i="10"/>
  <c r="F7083" i="10"/>
  <c r="F7084" i="10"/>
  <c r="F7085" i="10"/>
  <c r="F7086" i="10"/>
  <c r="F7087" i="10"/>
  <c r="F7088" i="10"/>
  <c r="F7089" i="10"/>
  <c r="F7090" i="10"/>
  <c r="G7089" i="10"/>
  <c r="F7091" i="10"/>
  <c r="F7092" i="10"/>
  <c r="G7092" i="10"/>
  <c r="F7093" i="10"/>
  <c r="F7094" i="10"/>
  <c r="G7094" i="10"/>
  <c r="F7095" i="10"/>
  <c r="F7096" i="10"/>
  <c r="G7096" i="10"/>
  <c r="F7097" i="10"/>
  <c r="F7098" i="10"/>
  <c r="G7098" i="10"/>
  <c r="F7099" i="10"/>
  <c r="F7100" i="10"/>
  <c r="F7101" i="10"/>
  <c r="F7102" i="10"/>
  <c r="F7103" i="10"/>
  <c r="F7104" i="10"/>
  <c r="F7105" i="10"/>
  <c r="F7106" i="10"/>
  <c r="G7106" i="10"/>
  <c r="F7107" i="10"/>
  <c r="F7108" i="10"/>
  <c r="F7109" i="10"/>
  <c r="F7110" i="10"/>
  <c r="F7111" i="10"/>
  <c r="F7112" i="10"/>
  <c r="F7113" i="10"/>
  <c r="G7113" i="10"/>
  <c r="F7114" i="10"/>
  <c r="F7115" i="10"/>
  <c r="G7115" i="10"/>
  <c r="F7116" i="10"/>
  <c r="F7117" i="10"/>
  <c r="F7118" i="10"/>
  <c r="F7119" i="10"/>
  <c r="F7120" i="10"/>
  <c r="F7121" i="10"/>
  <c r="F7122" i="10"/>
  <c r="F7123" i="10"/>
  <c r="F7125" i="10"/>
  <c r="G7125" i="10"/>
  <c r="F7127" i="10"/>
  <c r="F7128" i="10"/>
  <c r="F7129" i="10"/>
  <c r="F7130" i="10"/>
  <c r="F7131" i="10"/>
  <c r="G7131" i="10"/>
  <c r="F7133" i="10"/>
  <c r="G7133" i="10"/>
  <c r="F7134" i="10"/>
  <c r="F7135" i="10"/>
  <c r="G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70" i="10"/>
  <c r="G7170" i="10"/>
  <c r="F7172" i="10"/>
  <c r="G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G7188" i="10"/>
  <c r="F7189" i="10"/>
  <c r="F7190" i="10"/>
  <c r="G7190" i="10"/>
  <c r="F7191" i="10"/>
  <c r="F7192" i="10"/>
  <c r="F7193" i="10"/>
  <c r="G7192" i="10"/>
  <c r="F7194" i="10"/>
  <c r="F7195" i="10"/>
  <c r="F7196" i="10"/>
  <c r="F7197" i="10"/>
  <c r="F7198" i="10"/>
  <c r="F7199" i="10"/>
  <c r="F7200" i="10"/>
  <c r="F7201" i="10"/>
  <c r="G7201" i="10"/>
  <c r="F7202" i="10"/>
  <c r="F7206" i="10"/>
  <c r="F7207" i="10"/>
  <c r="F7208" i="10"/>
  <c r="F7209" i="10"/>
  <c r="F7210" i="10"/>
  <c r="D7211" i="10"/>
  <c r="F7212" i="10"/>
  <c r="F7213" i="10"/>
  <c r="G7213" i="10"/>
  <c r="F7214" i="10"/>
  <c r="F7215" i="10"/>
  <c r="F7216" i="10"/>
  <c r="F7217" i="10"/>
  <c r="F7218" i="10"/>
  <c r="G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G7231" i="10"/>
  <c r="F7232" i="10"/>
  <c r="F7233" i="10"/>
  <c r="G7233" i="10"/>
  <c r="F7234" i="10"/>
  <c r="F7235" i="10"/>
  <c r="G7235" i="10"/>
  <c r="F7236" i="10"/>
  <c r="F7237" i="10"/>
  <c r="G7237" i="10"/>
  <c r="F7238" i="10"/>
  <c r="F7239" i="10"/>
  <c r="F7240" i="10"/>
  <c r="F7241" i="10"/>
  <c r="F7242" i="10"/>
  <c r="F7243" i="10"/>
  <c r="F7244" i="10"/>
  <c r="F7245" i="10"/>
  <c r="F7246" i="10"/>
  <c r="F7247" i="10"/>
  <c r="F7249" i="10"/>
  <c r="G7249" i="10"/>
  <c r="F7251" i="10"/>
  <c r="F7252" i="10"/>
  <c r="F7253" i="10"/>
  <c r="F7254" i="10"/>
  <c r="F7255" i="10"/>
  <c r="G7255" i="10"/>
  <c r="F7256" i="10"/>
  <c r="F7257" i="10"/>
  <c r="F7258" i="10"/>
  <c r="G7258" i="10"/>
  <c r="F7259" i="10"/>
  <c r="F7260" i="10"/>
  <c r="G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G7292" i="10"/>
  <c r="F7293" i="10"/>
  <c r="F7294" i="10"/>
  <c r="F7295" i="10"/>
  <c r="F7296" i="10"/>
  <c r="F7297" i="10"/>
  <c r="F7298" i="10"/>
  <c r="F7299" i="10"/>
  <c r="F7300" i="10"/>
  <c r="G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G7326" i="10"/>
  <c r="F7327" i="10"/>
  <c r="F7328" i="10"/>
  <c r="G7328" i="10"/>
  <c r="F7329" i="10"/>
  <c r="F7330" i="10"/>
  <c r="F7331" i="10"/>
  <c r="G7330" i="10"/>
  <c r="F7332" i="10"/>
  <c r="F7333" i="10"/>
  <c r="F7337" i="10"/>
  <c r="F7338" i="10"/>
  <c r="F7339" i="10"/>
  <c r="F7340" i="10"/>
  <c r="G7340" i="10"/>
  <c r="F7341" i="10"/>
  <c r="F7342" i="10"/>
  <c r="G7342" i="10"/>
  <c r="F7343" i="10"/>
  <c r="F7344" i="10"/>
  <c r="G7344" i="10"/>
  <c r="F7345" i="10"/>
  <c r="F7346" i="10"/>
  <c r="G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G7358" i="10"/>
  <c r="F7359" i="10"/>
  <c r="F7360" i="10"/>
  <c r="G7360" i="10"/>
  <c r="F7361" i="10"/>
  <c r="F7362" i="10"/>
  <c r="G7362" i="10"/>
  <c r="F7363" i="10"/>
  <c r="F7364" i="10"/>
  <c r="G7364" i="10"/>
  <c r="F7365" i="10"/>
  <c r="F7366" i="10"/>
  <c r="G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G7378" i="10"/>
  <c r="F7379" i="10"/>
  <c r="F7380" i="10"/>
  <c r="G7380" i="10"/>
  <c r="F7381" i="10"/>
  <c r="D7382" i="10"/>
  <c r="F7383" i="10"/>
  <c r="F7384" i="10"/>
  <c r="F7385" i="10"/>
  <c r="F7386" i="10"/>
  <c r="F7387" i="10"/>
  <c r="G7387" i="10"/>
  <c r="F7388" i="10"/>
  <c r="F7389" i="10"/>
  <c r="G7389" i="10"/>
  <c r="F7390" i="10"/>
  <c r="F7391" i="10"/>
  <c r="F7392" i="10"/>
  <c r="F7393" i="10"/>
  <c r="F7394" i="10"/>
  <c r="G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G7421" i="10"/>
  <c r="F7422" i="10"/>
  <c r="F7423" i="10"/>
  <c r="G7423" i="10"/>
  <c r="F7424" i="10"/>
  <c r="F7425" i="10"/>
  <c r="G7425" i="10"/>
  <c r="F7426" i="10"/>
  <c r="F7427" i="10"/>
  <c r="G7427" i="10"/>
  <c r="F7428" i="10"/>
  <c r="F7429" i="10"/>
  <c r="G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D7445" i="10"/>
  <c r="F7446" i="10"/>
  <c r="G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G7463" i="10"/>
  <c r="F7464" i="10"/>
  <c r="F7465" i="10"/>
  <c r="G7465" i="10"/>
  <c r="F7466" i="10"/>
  <c r="F7467" i="10"/>
  <c r="F7468" i="10"/>
  <c r="F7469" i="10"/>
  <c r="F7470" i="10"/>
  <c r="G7470" i="10"/>
  <c r="F7471" i="10"/>
  <c r="F7472" i="10"/>
  <c r="F7473" i="10"/>
  <c r="F7474" i="10"/>
  <c r="F7475" i="10"/>
  <c r="F7476" i="10"/>
  <c r="G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G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G7505" i="10"/>
  <c r="F7506" i="10"/>
  <c r="F7507" i="10"/>
  <c r="F7508" i="10"/>
  <c r="F7509" i="10"/>
  <c r="F7510" i="10"/>
  <c r="G7510" i="10"/>
  <c r="F7511" i="10"/>
  <c r="F7512" i="10"/>
  <c r="G7512" i="10"/>
  <c r="F7513" i="10"/>
  <c r="F7514" i="10"/>
  <c r="G7514" i="10"/>
  <c r="F7515" i="10"/>
  <c r="F7516" i="10"/>
  <c r="G7516" i="10"/>
  <c r="F7517" i="10"/>
  <c r="F7518" i="10"/>
  <c r="G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4" i="10"/>
  <c r="F7535" i="10"/>
  <c r="F7536" i="10"/>
  <c r="F7537" i="10"/>
  <c r="G7537" i="10"/>
  <c r="F7538" i="10"/>
  <c r="F7539" i="10"/>
  <c r="F7540" i="10"/>
  <c r="F7541" i="10"/>
  <c r="F7542" i="10"/>
  <c r="F7543" i="10"/>
  <c r="F7544" i="10"/>
  <c r="F7545" i="10"/>
  <c r="F7546" i="10"/>
  <c r="F7547" i="10"/>
  <c r="G7547" i="10"/>
  <c r="F7548" i="10"/>
  <c r="F7549" i="10"/>
  <c r="F7550" i="10"/>
  <c r="F7551" i="10"/>
  <c r="F7552" i="10"/>
  <c r="F7553" i="10"/>
  <c r="F7554" i="10"/>
  <c r="F7555" i="10"/>
  <c r="F7556" i="10"/>
  <c r="G7556" i="10"/>
  <c r="F7557" i="10"/>
  <c r="F7558" i="10"/>
  <c r="F7559" i="10"/>
  <c r="F7560" i="10"/>
  <c r="F7561" i="10"/>
  <c r="F7562" i="10"/>
  <c r="F7563" i="10"/>
  <c r="F7564" i="10"/>
  <c r="G7564" i="10"/>
  <c r="F7565" i="10"/>
  <c r="F7566" i="10"/>
  <c r="F7567" i="10"/>
  <c r="F7568" i="10"/>
  <c r="F7569" i="10"/>
  <c r="F7570" i="10"/>
  <c r="D7573" i="10"/>
  <c r="F7574" i="10"/>
  <c r="G7574" i="10"/>
  <c r="F7575" i="10"/>
  <c r="F7576" i="10"/>
  <c r="G7576" i="10"/>
  <c r="F7577" i="10"/>
  <c r="F7578" i="10"/>
  <c r="G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G7592" i="10"/>
  <c r="F7593" i="10"/>
  <c r="F7594" i="10"/>
  <c r="F7595" i="10"/>
  <c r="F7596" i="10"/>
  <c r="F7597" i="10"/>
  <c r="F7598" i="10"/>
  <c r="F7599" i="10"/>
  <c r="F7600" i="10"/>
  <c r="F7601" i="10"/>
  <c r="G7601" i="10"/>
  <c r="F7602" i="10"/>
  <c r="F7603" i="10"/>
  <c r="G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G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G7639" i="10"/>
  <c r="F7640" i="10"/>
  <c r="F7641" i="10"/>
  <c r="G7641" i="10"/>
  <c r="F7642" i="10"/>
  <c r="F7643" i="10"/>
  <c r="F7644" i="10"/>
  <c r="F7645" i="10"/>
  <c r="F7646" i="10"/>
  <c r="G7646" i="10"/>
  <c r="F7647" i="10"/>
  <c r="F7648" i="10"/>
  <c r="G7648" i="10"/>
  <c r="F7649" i="10"/>
  <c r="F7650" i="10"/>
  <c r="F7651" i="10"/>
  <c r="F7652" i="10"/>
  <c r="F7653" i="10"/>
  <c r="F7654" i="10"/>
  <c r="F7655" i="10"/>
  <c r="F7656" i="10"/>
  <c r="G7656" i="10"/>
  <c r="F7657" i="10"/>
  <c r="F7658" i="10"/>
  <c r="F7659" i="10"/>
  <c r="F7660" i="10"/>
  <c r="F7662" i="10"/>
  <c r="F7663" i="10"/>
  <c r="F7665" i="10"/>
  <c r="F7666" i="10"/>
  <c r="F7670" i="10"/>
  <c r="F7671" i="10"/>
  <c r="F7672" i="10"/>
  <c r="F7673" i="10"/>
  <c r="F7674" i="10"/>
  <c r="F7675" i="10"/>
  <c r="F7676" i="10"/>
  <c r="F7677" i="10"/>
  <c r="F7678" i="10"/>
  <c r="G7678" i="10"/>
  <c r="F7679" i="10"/>
  <c r="F7680" i="10"/>
  <c r="D7681" i="10"/>
  <c r="F7681" i="10"/>
  <c r="F7682" i="10"/>
  <c r="F7683" i="10"/>
  <c r="F7684" i="10"/>
  <c r="F7685" i="10"/>
  <c r="F7686" i="10"/>
  <c r="F7687" i="10"/>
  <c r="F7688" i="10"/>
  <c r="F7689" i="10"/>
  <c r="F7690" i="10"/>
  <c r="G7690" i="10"/>
  <c r="F7691" i="10"/>
  <c r="F7692" i="10"/>
  <c r="G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D7704" i="10"/>
  <c r="F7704" i="10"/>
  <c r="G7704" i="10"/>
  <c r="F7705" i="10"/>
  <c r="F7706" i="10"/>
  <c r="G7706" i="10"/>
  <c r="F7707" i="10"/>
  <c r="F7708" i="10"/>
  <c r="G7708" i="10"/>
  <c r="F7709" i="10"/>
  <c r="F7710" i="10"/>
  <c r="G7710" i="10"/>
  <c r="F7712" i="10"/>
  <c r="G7712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G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G7751" i="10"/>
  <c r="F7752" i="10"/>
  <c r="F7753" i="10"/>
  <c r="G7753" i="10"/>
  <c r="F7754" i="10"/>
  <c r="F7755" i="10"/>
  <c r="F7756" i="10"/>
  <c r="F7758" i="10"/>
  <c r="G7758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D7796" i="10"/>
  <c r="F7797" i="10"/>
  <c r="G7797" i="10"/>
  <c r="F7798" i="10"/>
  <c r="F7799" i="10"/>
  <c r="G7799" i="10"/>
  <c r="F7800" i="10"/>
  <c r="F7801" i="10"/>
  <c r="G7801" i="10"/>
  <c r="F7802" i="10"/>
  <c r="F7803" i="10"/>
  <c r="F7804" i="10"/>
  <c r="F7805" i="10"/>
  <c r="F7806" i="10"/>
  <c r="G7806" i="10"/>
  <c r="F7807" i="10"/>
  <c r="F7808" i="10"/>
  <c r="F7809" i="10"/>
  <c r="F7810" i="10"/>
  <c r="F7811" i="10"/>
  <c r="G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G7830" i="10"/>
  <c r="F7831" i="10"/>
  <c r="F7832" i="10"/>
  <c r="F7833" i="10"/>
  <c r="F7834" i="10"/>
  <c r="F7835" i="10"/>
  <c r="F7836" i="10"/>
  <c r="G7836" i="10"/>
  <c r="F7837" i="10"/>
  <c r="F7838" i="10"/>
  <c r="F7839" i="10"/>
  <c r="F7840" i="10"/>
  <c r="D7843" i="10"/>
  <c r="F7844" i="10"/>
  <c r="G7844" i="10"/>
  <c r="F7845" i="10"/>
  <c r="F7846" i="10"/>
  <c r="F7847" i="10"/>
  <c r="F7848" i="10"/>
  <c r="F7849" i="10"/>
  <c r="F7850" i="10"/>
  <c r="F7851" i="10"/>
  <c r="G7851" i="10"/>
  <c r="F7852" i="10"/>
  <c r="F7853" i="10"/>
  <c r="G7853" i="10"/>
  <c r="F7854" i="10"/>
  <c r="F7855" i="10"/>
  <c r="G7855" i="10"/>
  <c r="F7856" i="10"/>
  <c r="F7857" i="10"/>
  <c r="G7857" i="10"/>
  <c r="F7858" i="10"/>
  <c r="F7859" i="10"/>
  <c r="F7860" i="10"/>
  <c r="F7861" i="10"/>
  <c r="F7862" i="10"/>
  <c r="F7863" i="10"/>
  <c r="F7864" i="10"/>
  <c r="F7865" i="10"/>
  <c r="G7865" i="10"/>
  <c r="F7866" i="10"/>
  <c r="F7867" i="10"/>
  <c r="F7868" i="10"/>
  <c r="F7869" i="10"/>
  <c r="F7870" i="10"/>
  <c r="F7871" i="10"/>
  <c r="F7872" i="10"/>
  <c r="F7873" i="10"/>
  <c r="F7874" i="10"/>
  <c r="G7874" i="10"/>
  <c r="F7875" i="10"/>
  <c r="F7876" i="10"/>
  <c r="F7877" i="10"/>
  <c r="F7878" i="10"/>
  <c r="F7879" i="10"/>
  <c r="G7879" i="10"/>
  <c r="F7880" i="10"/>
  <c r="F7881" i="10"/>
  <c r="F7882" i="10"/>
  <c r="F7883" i="10"/>
  <c r="F7884" i="10"/>
  <c r="F7885" i="10"/>
  <c r="F7887" i="10"/>
  <c r="G7887" i="10"/>
  <c r="F7889" i="10"/>
  <c r="F7890" i="10"/>
  <c r="F7891" i="10"/>
  <c r="F7892" i="10"/>
  <c r="F7893" i="10"/>
  <c r="F7894" i="10"/>
  <c r="F7895" i="10"/>
  <c r="F7896" i="10"/>
  <c r="F7897" i="10"/>
  <c r="G7897" i="10"/>
  <c r="F7898" i="10"/>
  <c r="F7899" i="10"/>
  <c r="F7900" i="10"/>
  <c r="F7901" i="10"/>
  <c r="F7902" i="10"/>
  <c r="G7902" i="10"/>
  <c r="F7903" i="10"/>
  <c r="F7904" i="10"/>
  <c r="F7905" i="10"/>
  <c r="F7906" i="10"/>
  <c r="F7907" i="10"/>
  <c r="F7908" i="10"/>
  <c r="F7909" i="10"/>
  <c r="F7910" i="10"/>
  <c r="F7911" i="10"/>
  <c r="G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G7924" i="10"/>
  <c r="F7925" i="10"/>
  <c r="F7926" i="10"/>
  <c r="F7927" i="10"/>
  <c r="F7928" i="10"/>
  <c r="F7929" i="10"/>
  <c r="G7929" i="10"/>
  <c r="F7930" i="10"/>
  <c r="F7931" i="10"/>
  <c r="G7931" i="10"/>
  <c r="F7932" i="10"/>
  <c r="F7933" i="10"/>
  <c r="G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G7948" i="10"/>
  <c r="F7949" i="10"/>
  <c r="F7950" i="10"/>
  <c r="F7951" i="10"/>
  <c r="F7952" i="10"/>
  <c r="F7953" i="10"/>
  <c r="F7954" i="10"/>
  <c r="F7955" i="10"/>
  <c r="F7956" i="10"/>
  <c r="G7956" i="10"/>
  <c r="F7957" i="10"/>
  <c r="F7958" i="10"/>
  <c r="F7959" i="10"/>
  <c r="F7960" i="10"/>
  <c r="F7961" i="10"/>
  <c r="F7962" i="10"/>
  <c r="F7963" i="10"/>
  <c r="F7964" i="10"/>
  <c r="D7967" i="10"/>
  <c r="F7968" i="10"/>
  <c r="F7969" i="10"/>
  <c r="F7970" i="10"/>
  <c r="F7971" i="10"/>
  <c r="F7972" i="10"/>
  <c r="F7973" i="10"/>
  <c r="F7974" i="10"/>
  <c r="G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1" i="10"/>
  <c r="G8011" i="10"/>
  <c r="F8013" i="10"/>
  <c r="G8013" i="10"/>
  <c r="F8014" i="10"/>
  <c r="F8015" i="10"/>
  <c r="F8016" i="10"/>
  <c r="F8017" i="10"/>
  <c r="F8018" i="10"/>
  <c r="F8019" i="10"/>
  <c r="G8019" i="10"/>
  <c r="F8020" i="10"/>
  <c r="F8021" i="10"/>
  <c r="G8021" i="10"/>
  <c r="F8022" i="10"/>
  <c r="F8023" i="10"/>
  <c r="G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G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G8059" i="10"/>
  <c r="F8060" i="10"/>
  <c r="F8061" i="10"/>
  <c r="F8062" i="10"/>
  <c r="F8063" i="10"/>
  <c r="F8064" i="10"/>
  <c r="G8064" i="10"/>
  <c r="F8065" i="10"/>
  <c r="F8066" i="10"/>
  <c r="F8067" i="10"/>
  <c r="F8068" i="10"/>
  <c r="F8069" i="10"/>
  <c r="G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G8085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G8111" i="10"/>
  <c r="F8112" i="10"/>
  <c r="D8113" i="10"/>
  <c r="F8113" i="10"/>
  <c r="G8113" i="10"/>
  <c r="F8114" i="10"/>
  <c r="F8115" i="10"/>
  <c r="G8115" i="10"/>
  <c r="F8116" i="10"/>
  <c r="F8117" i="10"/>
  <c r="F8118" i="10"/>
  <c r="F8119" i="10"/>
  <c r="F8120" i="10"/>
  <c r="F8121" i="10"/>
  <c r="F8122" i="10"/>
  <c r="F8123" i="10"/>
  <c r="F8124" i="10"/>
  <c r="F8125" i="10"/>
  <c r="F8127" i="10"/>
  <c r="F8128" i="10"/>
  <c r="F8129" i="10"/>
  <c r="F8130" i="10"/>
  <c r="F8131" i="10"/>
  <c r="G8131" i="10"/>
  <c r="F8132" i="10"/>
  <c r="F8133" i="10"/>
  <c r="F8134" i="10"/>
  <c r="F8135" i="10"/>
  <c r="F8136" i="10"/>
  <c r="F8137" i="10"/>
  <c r="G8137" i="10"/>
  <c r="F8138" i="10"/>
  <c r="F8139" i="10"/>
  <c r="G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G8162" i="10"/>
  <c r="F8163" i="10"/>
  <c r="F8164" i="10"/>
  <c r="F8165" i="10"/>
  <c r="F8166" i="10"/>
  <c r="F8167" i="10"/>
  <c r="F8168" i="10"/>
  <c r="F8169" i="10"/>
  <c r="F8170" i="10"/>
  <c r="F8171" i="10"/>
  <c r="G8171" i="10"/>
  <c r="F8172" i="10"/>
  <c r="F8173" i="10"/>
  <c r="G8173" i="10"/>
  <c r="F8174" i="10"/>
  <c r="F8175" i="10"/>
  <c r="F8176" i="10"/>
  <c r="F8178" i="10"/>
  <c r="G8178" i="10"/>
  <c r="F8180" i="10"/>
  <c r="F8181" i="10"/>
  <c r="F8182" i="10"/>
  <c r="F8183" i="10"/>
  <c r="F8184" i="10"/>
  <c r="F8185" i="10"/>
  <c r="F8186" i="10"/>
  <c r="F8187" i="10"/>
  <c r="G8187" i="10"/>
  <c r="F8188" i="10"/>
  <c r="F8189" i="10"/>
  <c r="F8190" i="10"/>
  <c r="F8191" i="10"/>
  <c r="F8192" i="10"/>
  <c r="F8193" i="10"/>
  <c r="F8194" i="10"/>
  <c r="G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G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D8244" i="10"/>
  <c r="F8245" i="10"/>
  <c r="G8245" i="10"/>
  <c r="F8246" i="10"/>
  <c r="F8247" i="10"/>
  <c r="G8247" i="10"/>
  <c r="F8248" i="10"/>
  <c r="F8249" i="10"/>
  <c r="G8249" i="10"/>
  <c r="F8250" i="10"/>
  <c r="F8251" i="10"/>
  <c r="F8252" i="10"/>
  <c r="F8253" i="10"/>
  <c r="F8254" i="10"/>
  <c r="G8254" i="10"/>
  <c r="F8255" i="10"/>
  <c r="F8256" i="10"/>
  <c r="G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G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G8280" i="10"/>
  <c r="F8281" i="10"/>
  <c r="F8282" i="10"/>
  <c r="F8283" i="10"/>
  <c r="F8284" i="10"/>
  <c r="F8285" i="10"/>
  <c r="F8286" i="10"/>
  <c r="G8286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G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G8328" i="10"/>
  <c r="F8329" i="10"/>
  <c r="F8330" i="10"/>
  <c r="F8331" i="10"/>
  <c r="F8333" i="10"/>
  <c r="G8333" i="10"/>
  <c r="F8335" i="10"/>
  <c r="F8336" i="10"/>
  <c r="F8337" i="10"/>
  <c r="F8338" i="10"/>
  <c r="G8338" i="10"/>
  <c r="F8339" i="10"/>
  <c r="F8340" i="10"/>
  <c r="G8340" i="10"/>
  <c r="F8341" i="10"/>
  <c r="F8342" i="10"/>
  <c r="F8343" i="10"/>
  <c r="F8344" i="10"/>
  <c r="F8345" i="10"/>
  <c r="F8346" i="10"/>
  <c r="F8347" i="10"/>
  <c r="F8348" i="10"/>
  <c r="F8349" i="10"/>
  <c r="G8349" i="10"/>
  <c r="F8350" i="10"/>
  <c r="F8351" i="10"/>
  <c r="G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D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G8386" i="10"/>
  <c r="F8387" i="10"/>
  <c r="F8388" i="10"/>
  <c r="F8389" i="10"/>
  <c r="F8390" i="10"/>
  <c r="F8391" i="10"/>
  <c r="F8392" i="10"/>
  <c r="F8393" i="10"/>
  <c r="G8393" i="10"/>
  <c r="F8394" i="10"/>
  <c r="F8395" i="10"/>
  <c r="F8396" i="10"/>
  <c r="F8397" i="10"/>
  <c r="F8398" i="10"/>
  <c r="G8398" i="10"/>
  <c r="F8399" i="10"/>
  <c r="F8400" i="10"/>
  <c r="F8401" i="10"/>
  <c r="F8402" i="10"/>
  <c r="F8403" i="10"/>
  <c r="F8404" i="10"/>
  <c r="F8405" i="10"/>
  <c r="F8406" i="10"/>
  <c r="G8406" i="10"/>
  <c r="F8407" i="10"/>
  <c r="F8408" i="10"/>
  <c r="F8409" i="10"/>
  <c r="F8410" i="10"/>
  <c r="F8411" i="10"/>
  <c r="G8411" i="10"/>
  <c r="F8412" i="10"/>
  <c r="F8413" i="10"/>
  <c r="G8413" i="10"/>
  <c r="F8414" i="10"/>
  <c r="F8415" i="10"/>
  <c r="G8415" i="10"/>
  <c r="F8416" i="10"/>
  <c r="F8417" i="10"/>
  <c r="F8418" i="10"/>
  <c r="F8419" i="10"/>
  <c r="F8420" i="10"/>
  <c r="F8421" i="10"/>
  <c r="F8422" i="10"/>
  <c r="G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G8438" i="10"/>
  <c r="F8439" i="10"/>
  <c r="F8440" i="10"/>
  <c r="G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G8451" i="10"/>
  <c r="F8452" i="10"/>
  <c r="F8453" i="10"/>
  <c r="G8453" i="10"/>
  <c r="F8454" i="10"/>
  <c r="F8455" i="10"/>
  <c r="F8456" i="10"/>
  <c r="F8457" i="10"/>
  <c r="F8458" i="10"/>
  <c r="F8459" i="10"/>
  <c r="F8460" i="10"/>
  <c r="F8461" i="10"/>
  <c r="G8461" i="10"/>
  <c r="F8462" i="10"/>
  <c r="F8463" i="10"/>
  <c r="G8463" i="10"/>
  <c r="F8464" i="10"/>
  <c r="F8465" i="10"/>
  <c r="F8466" i="10"/>
  <c r="F8467" i="10"/>
  <c r="F8468" i="10"/>
  <c r="D8471" i="10"/>
  <c r="F8472" i="10"/>
  <c r="G8472" i="10"/>
  <c r="F8473" i="10"/>
  <c r="F8474" i="10"/>
  <c r="G8474" i="10"/>
  <c r="F8475" i="10"/>
  <c r="F8476" i="10"/>
  <c r="G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G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5" i="10"/>
  <c r="F8516" i="10"/>
  <c r="F8518" i="10"/>
  <c r="F8519" i="10"/>
  <c r="F8520" i="10"/>
  <c r="F8521" i="10"/>
  <c r="F8522" i="10"/>
  <c r="F8523" i="10"/>
  <c r="G8523" i="10"/>
  <c r="F8524" i="10"/>
  <c r="F8525" i="10"/>
  <c r="G8525" i="10"/>
  <c r="F8526" i="10"/>
  <c r="F8527" i="10"/>
  <c r="G8527" i="10"/>
  <c r="F8528" i="10"/>
  <c r="F8529" i="10"/>
  <c r="F8530" i="10"/>
  <c r="F8531" i="10"/>
  <c r="F8532" i="10"/>
  <c r="G8532" i="10"/>
  <c r="F8533" i="10"/>
  <c r="F8534" i="10"/>
  <c r="G8534" i="10"/>
  <c r="F8535" i="10"/>
  <c r="F8536" i="10"/>
  <c r="G8536" i="10"/>
  <c r="F8537" i="10"/>
  <c r="F8538" i="10"/>
  <c r="G8538" i="10"/>
  <c r="F8539" i="10"/>
  <c r="F8540" i="10"/>
  <c r="F8541" i="10"/>
  <c r="F8542" i="10"/>
  <c r="F8543" i="10"/>
  <c r="G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G8556" i="10"/>
  <c r="F8557" i="10"/>
  <c r="F8558" i="10"/>
  <c r="F8559" i="10"/>
  <c r="F8560" i="10"/>
  <c r="F8561" i="10"/>
  <c r="G8561" i="10"/>
  <c r="F8562" i="10"/>
  <c r="F8563" i="10"/>
  <c r="F8564" i="10"/>
  <c r="F8565" i="10"/>
  <c r="F8566" i="10"/>
  <c r="F8567" i="10"/>
  <c r="F8568" i="10"/>
  <c r="F8569" i="10"/>
  <c r="G8569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1" i="10"/>
  <c r="G8600" i="10"/>
  <c r="F8602" i="10"/>
  <c r="F8603" i="10"/>
  <c r="F8604" i="10"/>
  <c r="G8604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D8622" i="10"/>
  <c r="D8607" i="10"/>
  <c r="D857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1" i="10"/>
  <c r="G8651" i="10"/>
  <c r="F8653" i="10"/>
  <c r="G8653" i="10"/>
  <c r="F8654" i="10"/>
  <c r="F8655" i="10"/>
  <c r="F8656" i="10"/>
  <c r="F8657" i="10"/>
  <c r="F8658" i="10"/>
  <c r="F8659" i="10"/>
  <c r="F8660" i="10"/>
  <c r="G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G8684" i="10"/>
  <c r="F8685" i="10"/>
  <c r="F8686" i="10"/>
  <c r="G8686" i="10"/>
  <c r="F8687" i="10"/>
  <c r="F8688" i="10"/>
  <c r="F8689" i="10"/>
  <c r="F8690" i="10"/>
  <c r="F8691" i="10"/>
  <c r="F8692" i="10"/>
  <c r="F8693" i="10"/>
  <c r="F8694" i="10"/>
  <c r="F8695" i="10"/>
  <c r="G8695" i="10"/>
  <c r="F8696" i="10"/>
  <c r="F8697" i="10"/>
  <c r="G8697" i="10"/>
  <c r="F8698" i="10"/>
  <c r="F8699" i="10"/>
  <c r="G8699" i="10"/>
  <c r="F8700" i="10"/>
  <c r="F8701" i="10"/>
  <c r="G8701" i="10"/>
  <c r="F8702" i="10"/>
  <c r="F8703" i="10"/>
  <c r="F8704" i="10"/>
  <c r="F8705" i="10"/>
  <c r="F8706" i="10"/>
  <c r="F8707" i="10"/>
  <c r="F8708" i="10"/>
  <c r="F8709" i="10"/>
  <c r="G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G8721" i="10"/>
  <c r="F8722" i="10"/>
  <c r="F8723" i="10"/>
  <c r="G8723" i="10"/>
  <c r="F8724" i="10"/>
  <c r="F8725" i="10"/>
  <c r="G8725" i="10"/>
  <c r="F8726" i="10"/>
  <c r="F8727" i="10"/>
  <c r="G8727" i="10"/>
  <c r="F8728" i="10"/>
  <c r="F8729" i="10"/>
  <c r="F8730" i="10"/>
  <c r="F8731" i="10"/>
  <c r="F8732" i="10"/>
  <c r="F8733" i="10"/>
  <c r="F8734" i="10"/>
  <c r="G8734" i="10"/>
  <c r="F8735" i="10"/>
  <c r="F8736" i="10"/>
  <c r="G8736" i="10"/>
  <c r="F8737" i="10"/>
  <c r="F8738" i="10"/>
  <c r="F8739" i="10"/>
  <c r="D8742" i="10"/>
  <c r="F8743" i="10"/>
  <c r="F8744" i="10"/>
  <c r="F8745" i="10"/>
  <c r="F8746" i="10"/>
  <c r="F8747" i="10"/>
  <c r="F8748" i="10"/>
  <c r="F8749" i="10"/>
  <c r="G8749" i="10"/>
  <c r="F8750" i="10"/>
  <c r="F8751" i="10"/>
  <c r="G8751" i="10"/>
  <c r="F8752" i="10"/>
  <c r="F8753" i="10"/>
  <c r="G8753" i="10"/>
  <c r="F8754" i="10"/>
  <c r="F8755" i="10"/>
  <c r="G8755" i="10"/>
  <c r="F8756" i="10"/>
  <c r="F8757" i="10"/>
  <c r="G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G8770" i="10"/>
  <c r="F8771" i="10"/>
  <c r="F8772" i="10"/>
  <c r="F8773" i="10"/>
  <c r="F8774" i="10"/>
  <c r="G8773" i="10"/>
  <c r="F8775" i="10"/>
  <c r="F8776" i="10"/>
  <c r="G8776" i="10"/>
  <c r="F8777" i="10"/>
  <c r="F8778" i="10"/>
  <c r="F8779" i="10"/>
  <c r="F8780" i="10"/>
  <c r="F8781" i="10"/>
  <c r="F8782" i="10"/>
  <c r="F8783" i="10"/>
  <c r="F8784" i="10"/>
  <c r="F8786" i="10"/>
  <c r="G8786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G8799" i="10"/>
  <c r="F8800" i="10"/>
  <c r="F8801" i="10"/>
  <c r="F8802" i="10"/>
  <c r="F8803" i="10"/>
  <c r="F8804" i="10"/>
  <c r="G8804" i="10"/>
  <c r="F8805" i="10"/>
  <c r="F8806" i="10"/>
  <c r="G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G8817" i="10"/>
  <c r="F8818" i="10"/>
  <c r="F8819" i="10"/>
  <c r="G8819" i="10"/>
  <c r="F8820" i="10"/>
  <c r="F8821" i="10"/>
  <c r="G8821" i="10"/>
  <c r="F8822" i="10"/>
  <c r="F8823" i="10"/>
  <c r="G8823" i="10"/>
  <c r="F8824" i="10"/>
  <c r="F8825" i="10"/>
  <c r="G8825" i="10"/>
  <c r="F8826" i="10"/>
  <c r="F8827" i="10"/>
  <c r="F8828" i="10"/>
  <c r="F8829" i="10"/>
  <c r="F8831" i="10"/>
  <c r="G8831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G8843" i="10"/>
  <c r="F8844" i="10"/>
  <c r="F8845" i="10"/>
  <c r="F8846" i="10"/>
  <c r="G8846" i="10"/>
  <c r="F8847" i="10"/>
  <c r="F8848" i="10"/>
  <c r="F8849" i="10"/>
  <c r="F8850" i="10"/>
  <c r="F8851" i="10"/>
  <c r="F8852" i="10"/>
  <c r="F8853" i="10"/>
  <c r="F8854" i="10"/>
  <c r="G8853" i="10"/>
  <c r="F8855" i="10"/>
  <c r="F8859" i="10"/>
  <c r="G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D8872" i="10"/>
  <c r="F8872" i="10"/>
  <c r="F8873" i="10"/>
  <c r="F8874" i="10"/>
  <c r="G8874" i="10"/>
  <c r="F8875" i="10"/>
  <c r="F8876" i="10"/>
  <c r="G8876" i="10"/>
  <c r="F8877" i="10"/>
  <c r="F8878" i="10"/>
  <c r="G8878" i="10"/>
  <c r="F8879" i="10"/>
  <c r="F8880" i="10"/>
  <c r="F8881" i="10"/>
  <c r="G8880" i="10"/>
  <c r="F8882" i="10"/>
  <c r="F8883" i="10"/>
  <c r="F8884" i="10"/>
  <c r="F8885" i="10"/>
  <c r="F8886" i="10"/>
  <c r="F8887" i="10"/>
  <c r="F8888" i="10"/>
  <c r="G8886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G8907" i="10"/>
  <c r="F8908" i="10"/>
  <c r="F8909" i="10"/>
  <c r="G8909" i="10"/>
  <c r="F8910" i="10"/>
  <c r="F8911" i="10"/>
  <c r="F8912" i="10"/>
  <c r="F8913" i="10"/>
  <c r="F8914" i="10"/>
  <c r="F8915" i="10"/>
  <c r="F8916" i="10"/>
  <c r="F8917" i="10"/>
  <c r="F8918" i="10"/>
  <c r="F8919" i="10"/>
  <c r="G8919" i="10"/>
  <c r="F8920" i="10"/>
  <c r="F8921" i="10"/>
  <c r="G8921" i="10"/>
  <c r="F8922" i="10"/>
  <c r="F8923" i="10"/>
  <c r="G8923" i="10"/>
  <c r="F8924" i="10"/>
  <c r="F8925" i="10"/>
  <c r="F8926" i="10"/>
  <c r="F8927" i="10"/>
  <c r="F8928" i="10"/>
  <c r="G8928" i="10"/>
  <c r="F8929" i="10"/>
  <c r="F8930" i="10"/>
  <c r="G8930" i="10"/>
  <c r="F8931" i="10"/>
  <c r="F8932" i="10"/>
  <c r="F8933" i="10"/>
  <c r="F8934" i="10"/>
  <c r="F8938" i="10"/>
  <c r="F8939" i="10"/>
  <c r="F8940" i="10"/>
  <c r="F8941" i="10"/>
  <c r="F8942" i="10"/>
  <c r="F8943" i="10"/>
  <c r="G8943" i="10"/>
  <c r="F8944" i="10"/>
  <c r="F8945" i="10"/>
  <c r="G8945" i="10"/>
  <c r="F8946" i="10"/>
  <c r="F8947" i="10"/>
  <c r="G8947" i="10"/>
  <c r="F8948" i="10"/>
  <c r="F8949" i="10"/>
  <c r="G8949" i="10"/>
  <c r="F8950" i="10"/>
  <c r="F8951" i="10"/>
  <c r="G8951" i="10"/>
  <c r="F8952" i="10"/>
  <c r="F8953" i="10"/>
  <c r="G8953" i="10"/>
  <c r="F8954" i="10"/>
  <c r="F8955" i="10"/>
  <c r="F8956" i="10"/>
  <c r="F8957" i="10"/>
  <c r="F8958" i="10"/>
  <c r="F8959" i="10"/>
  <c r="F8960" i="10"/>
  <c r="G8960" i="10"/>
  <c r="F8961" i="10"/>
  <c r="F8962" i="10"/>
  <c r="F8963" i="10"/>
  <c r="G8963" i="10"/>
  <c r="F8964" i="10"/>
  <c r="F8965" i="10"/>
  <c r="G8965" i="10"/>
  <c r="F8966" i="10"/>
  <c r="F8967" i="10"/>
  <c r="G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G8981" i="10"/>
  <c r="F8982" i="10"/>
  <c r="D8983" i="10"/>
  <c r="F8983" i="10"/>
  <c r="G8983" i="10"/>
  <c r="F8984" i="10"/>
  <c r="F8985" i="10"/>
  <c r="G8985" i="10"/>
  <c r="F8986" i="10"/>
  <c r="F8987" i="10"/>
  <c r="F8988" i="10"/>
  <c r="F8989" i="10"/>
  <c r="F8990" i="10"/>
  <c r="G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G9006" i="10"/>
  <c r="F9007" i="10"/>
  <c r="F9008" i="10"/>
  <c r="G9008" i="10"/>
  <c r="F9009" i="10"/>
  <c r="F9010" i="10"/>
  <c r="G9010" i="10"/>
  <c r="F9011" i="10"/>
  <c r="F9012" i="10"/>
  <c r="G9012" i="10"/>
  <c r="F9013" i="10"/>
  <c r="F9015" i="10"/>
  <c r="G9015" i="10"/>
  <c r="F9016" i="10"/>
  <c r="F9017" i="10"/>
  <c r="G9017" i="10"/>
  <c r="F9018" i="10"/>
  <c r="F9019" i="10"/>
  <c r="F9020" i="10"/>
  <c r="G9019" i="10"/>
  <c r="F9021" i="10"/>
  <c r="F9022" i="10"/>
  <c r="F9023" i="10"/>
  <c r="G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G9039" i="10"/>
  <c r="F9040" i="10"/>
  <c r="F9041" i="10"/>
  <c r="G9041" i="10"/>
  <c r="F9042" i="10"/>
  <c r="F9043" i="10"/>
  <c r="F9044" i="10"/>
  <c r="F9045" i="10"/>
  <c r="F9046" i="10"/>
  <c r="F9047" i="10"/>
  <c r="F9048" i="10"/>
  <c r="F9049" i="10"/>
  <c r="F9050" i="10"/>
  <c r="F9051" i="10"/>
  <c r="G9049" i="10"/>
  <c r="F9052" i="10"/>
  <c r="F9053" i="10"/>
  <c r="G9053" i="10"/>
  <c r="F9054" i="10"/>
  <c r="F9055" i="10"/>
  <c r="G9055" i="10"/>
  <c r="F9056" i="10"/>
  <c r="F9057" i="10"/>
  <c r="G9057" i="10"/>
  <c r="F9058" i="10"/>
  <c r="F9059" i="10"/>
  <c r="G9059" i="10"/>
  <c r="D9062" i="10"/>
  <c r="F9063" i="10"/>
  <c r="G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G9085" i="10"/>
  <c r="F9086" i="10"/>
  <c r="F9087" i="10"/>
  <c r="G9087" i="10"/>
  <c r="F9088" i="10"/>
  <c r="F9089" i="10"/>
  <c r="G9089" i="10"/>
  <c r="F9090" i="10"/>
  <c r="F9091" i="10"/>
  <c r="G9091" i="10"/>
  <c r="F9092" i="10"/>
  <c r="F9093" i="10"/>
  <c r="G9093" i="10"/>
  <c r="F9094" i="10"/>
  <c r="F9095" i="10"/>
  <c r="F9096" i="10"/>
  <c r="F9097" i="10"/>
  <c r="F9098" i="10"/>
  <c r="F9099" i="10"/>
  <c r="G9099" i="10"/>
  <c r="F9100" i="10"/>
  <c r="F9101" i="10"/>
  <c r="F9102" i="10"/>
  <c r="F9103" i="10"/>
  <c r="F9104" i="10"/>
  <c r="F9105" i="10"/>
  <c r="F9106" i="10"/>
  <c r="F9107" i="10"/>
  <c r="G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G9127" i="10"/>
  <c r="F9128" i="10"/>
  <c r="F9129" i="10"/>
  <c r="G9129" i="10"/>
  <c r="F9130" i="10"/>
  <c r="F9131" i="10"/>
  <c r="G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G9144" i="10"/>
  <c r="F9145" i="10"/>
  <c r="F9146" i="10"/>
  <c r="G9146" i="10"/>
  <c r="F9147" i="10"/>
  <c r="F9148" i="10"/>
  <c r="G9148" i="10"/>
  <c r="F9149" i="10"/>
  <c r="F9150" i="10"/>
  <c r="G9150" i="10"/>
  <c r="F9151" i="10"/>
  <c r="F9152" i="10"/>
  <c r="F9153" i="10"/>
  <c r="F9154" i="10"/>
  <c r="F9156" i="10"/>
  <c r="F9157" i="10"/>
  <c r="F9158" i="10"/>
  <c r="F9159" i="10"/>
  <c r="F9161" i="10"/>
  <c r="F9162" i="10"/>
  <c r="G9161" i="10"/>
  <c r="F9166" i="10"/>
  <c r="G9166" i="10"/>
  <c r="F9167" i="10"/>
  <c r="F9168" i="10"/>
  <c r="G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D9187" i="10"/>
  <c r="F9187" i="10"/>
  <c r="F9188" i="10"/>
  <c r="F9189" i="10"/>
  <c r="F9190" i="10"/>
  <c r="F9191" i="10"/>
  <c r="D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G9203" i="10"/>
  <c r="F9204" i="10"/>
  <c r="F9205" i="10"/>
  <c r="G9205" i="10"/>
  <c r="F9206" i="10"/>
  <c r="F9207" i="10"/>
  <c r="G9207" i="10"/>
  <c r="F9208" i="10"/>
  <c r="F9209" i="10"/>
  <c r="G9209" i="10"/>
  <c r="F9210" i="10"/>
  <c r="F9211" i="10"/>
  <c r="G9211" i="10"/>
  <c r="F9212" i="10"/>
  <c r="F9213" i="10"/>
  <c r="F9214" i="10"/>
  <c r="F9215" i="10"/>
  <c r="F9216" i="10"/>
  <c r="G9216" i="10"/>
  <c r="F9217" i="10"/>
  <c r="F9218" i="10"/>
  <c r="F9219" i="10"/>
  <c r="F9220" i="10"/>
  <c r="F9221" i="10"/>
  <c r="F9222" i="10"/>
  <c r="F9223" i="10"/>
  <c r="G9223" i="10"/>
  <c r="F9224" i="10"/>
  <c r="F9225" i="10"/>
  <c r="G9225" i="10"/>
  <c r="F9226" i="10"/>
  <c r="F9227" i="10"/>
  <c r="G9227" i="10"/>
  <c r="F9228" i="10"/>
  <c r="F9229" i="10"/>
  <c r="F9230" i="10"/>
  <c r="F9231" i="10"/>
  <c r="F9232" i="10"/>
  <c r="G9232" i="10"/>
  <c r="F9233" i="10"/>
  <c r="F9234" i="10"/>
  <c r="G9234" i="10"/>
  <c r="F9235" i="10"/>
  <c r="F9236" i="10"/>
  <c r="G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G9253" i="10"/>
  <c r="F9254" i="10"/>
  <c r="F9255" i="10"/>
  <c r="F9256" i="10"/>
  <c r="F9257" i="10"/>
  <c r="F9258" i="10"/>
  <c r="F9259" i="10"/>
  <c r="G9259" i="10"/>
  <c r="F9260" i="10"/>
  <c r="F9261" i="10"/>
  <c r="F9262" i="10"/>
  <c r="F9263" i="10"/>
  <c r="F9264" i="10"/>
  <c r="F9265" i="10"/>
  <c r="F9266" i="10"/>
  <c r="F9267" i="10"/>
  <c r="F9268" i="10"/>
  <c r="G9268" i="10"/>
  <c r="F9269" i="10"/>
  <c r="F9270" i="10"/>
  <c r="G9270" i="10"/>
  <c r="F9271" i="10"/>
  <c r="F9272" i="10"/>
  <c r="F9273" i="10"/>
  <c r="F9274" i="10"/>
  <c r="F9276" i="10"/>
  <c r="F9277" i="10"/>
  <c r="F9278" i="10"/>
  <c r="F9279" i="10"/>
  <c r="F9280" i="10"/>
  <c r="F9281" i="10"/>
  <c r="F9282" i="10"/>
  <c r="F9283" i="10"/>
  <c r="D9286" i="10"/>
  <c r="F9287" i="10"/>
  <c r="F9288" i="10"/>
  <c r="F9289" i="10"/>
  <c r="F9290" i="10"/>
  <c r="F9291" i="10"/>
  <c r="F9292" i="10"/>
  <c r="F9293" i="10"/>
  <c r="F9294" i="10"/>
  <c r="F9295" i="10"/>
  <c r="G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G9312" i="10"/>
  <c r="F9313" i="10"/>
  <c r="F9314" i="10"/>
  <c r="G9314" i="10"/>
  <c r="F9315" i="10"/>
  <c r="F9316" i="10"/>
  <c r="G9316" i="10"/>
  <c r="F9317" i="10"/>
  <c r="F9318" i="10"/>
  <c r="G9318" i="10"/>
  <c r="F9319" i="10"/>
  <c r="F9320" i="10"/>
  <c r="F9321" i="10"/>
  <c r="F9322" i="10"/>
  <c r="F9323" i="10"/>
  <c r="G9323" i="10"/>
  <c r="F9324" i="10"/>
  <c r="F9325" i="10"/>
  <c r="G9325" i="10"/>
  <c r="F9326" i="10"/>
  <c r="F9327" i="10"/>
  <c r="G9327" i="10"/>
  <c r="F9328" i="10"/>
  <c r="F9329" i="10"/>
  <c r="G9329" i="10"/>
  <c r="F9330" i="10"/>
  <c r="F9331" i="10"/>
  <c r="F9332" i="10"/>
  <c r="F9333" i="10"/>
  <c r="F9334" i="10"/>
  <c r="F9335" i="10"/>
  <c r="F9336" i="10"/>
  <c r="F9337" i="10"/>
  <c r="F9338" i="10"/>
  <c r="G9338" i="10"/>
  <c r="F9339" i="10"/>
  <c r="F9340" i="10"/>
  <c r="G9340" i="10"/>
  <c r="F9341" i="10"/>
  <c r="F9342" i="10"/>
  <c r="G9342" i="10"/>
  <c r="F9346" i="10"/>
  <c r="G9346" i="10"/>
  <c r="F9347" i="10"/>
  <c r="F9348" i="10"/>
  <c r="G9348" i="10"/>
  <c r="F9349" i="10"/>
  <c r="F9350" i="10"/>
  <c r="F9351" i="10"/>
  <c r="F9352" i="10"/>
  <c r="F9354" i="10"/>
  <c r="G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3" i="10"/>
  <c r="G9373" i="10"/>
  <c r="F9374" i="10"/>
  <c r="F9375" i="10"/>
  <c r="G9375" i="10"/>
  <c r="F9376" i="10"/>
  <c r="F9377" i="10"/>
  <c r="F9378" i="10"/>
  <c r="F9379" i="10"/>
  <c r="F9380" i="10"/>
  <c r="G9380" i="10"/>
  <c r="F9381" i="10"/>
  <c r="F9382" i="10"/>
  <c r="G9382" i="10"/>
  <c r="F9383" i="10"/>
  <c r="F9384" i="10"/>
  <c r="G9384" i="10"/>
  <c r="F9385" i="10"/>
  <c r="F9386" i="10"/>
  <c r="F9387" i="10"/>
  <c r="F9388" i="10"/>
  <c r="F9389" i="10"/>
  <c r="G9389" i="10"/>
  <c r="F9390" i="10"/>
  <c r="F9391" i="10"/>
  <c r="G9391" i="10"/>
  <c r="F9392" i="10"/>
  <c r="F9393" i="10"/>
  <c r="G9393" i="10"/>
  <c r="F9394" i="10"/>
  <c r="F9395" i="10"/>
  <c r="F9396" i="10"/>
  <c r="F9397" i="10"/>
  <c r="F9398" i="10"/>
  <c r="F9399" i="10"/>
  <c r="F9400" i="10"/>
  <c r="F9401" i="10"/>
  <c r="F9402" i="10"/>
  <c r="F9403" i="10"/>
  <c r="G9403" i="10"/>
  <c r="F9404" i="10"/>
  <c r="F9405" i="10"/>
  <c r="F9406" i="10"/>
  <c r="F9407" i="10"/>
  <c r="F9408" i="10"/>
  <c r="G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G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D9440" i="10"/>
  <c r="D9345" i="10"/>
  <c r="F9441" i="10"/>
  <c r="F9442" i="10"/>
  <c r="F9443" i="10"/>
  <c r="F9444" i="10"/>
  <c r="F9445" i="10"/>
  <c r="F9446" i="10"/>
  <c r="G9446" i="10"/>
  <c r="F9447" i="10"/>
  <c r="F9448" i="10"/>
  <c r="G9448" i="10"/>
  <c r="F9449" i="10"/>
  <c r="F9450" i="10"/>
  <c r="F9451" i="10"/>
  <c r="F9452" i="10"/>
  <c r="F9453" i="10"/>
  <c r="F9454" i="10"/>
  <c r="F9455" i="10"/>
  <c r="F9456" i="10"/>
  <c r="D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G9489" i="10"/>
  <c r="F9490" i="10"/>
  <c r="F9491" i="10"/>
  <c r="F9492" i="10"/>
  <c r="F9493" i="10"/>
  <c r="F9494" i="10"/>
  <c r="F9495" i="10"/>
  <c r="G9495" i="10"/>
  <c r="F9496" i="10"/>
  <c r="F9497" i="10"/>
  <c r="G9497" i="10"/>
  <c r="F9498" i="10"/>
  <c r="F9499" i="10"/>
  <c r="G9499" i="10"/>
  <c r="F9500" i="10"/>
  <c r="F9501" i="10"/>
  <c r="F9502" i="10"/>
  <c r="F9503" i="10"/>
  <c r="F9504" i="10"/>
  <c r="G9504" i="10"/>
  <c r="F9505" i="10"/>
  <c r="F9506" i="10"/>
  <c r="G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G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G9541" i="10"/>
  <c r="F9542" i="10"/>
  <c r="F9543" i="10"/>
  <c r="G9543" i="10"/>
  <c r="F9544" i="10"/>
  <c r="F9545" i="10"/>
  <c r="F9546" i="10"/>
  <c r="F9547" i="10"/>
  <c r="F9548" i="10"/>
  <c r="G9548" i="10"/>
  <c r="F9549" i="10"/>
  <c r="F9550" i="10"/>
  <c r="G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G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G9609" i="10"/>
  <c r="F9610" i="10"/>
  <c r="F9611" i="10"/>
  <c r="F9612" i="10"/>
  <c r="F9613" i="10"/>
  <c r="F9614" i="10"/>
  <c r="F9615" i="10"/>
  <c r="F9616" i="10"/>
  <c r="G9616" i="10"/>
  <c r="F9617" i="10"/>
  <c r="F9618" i="10"/>
  <c r="F9619" i="10"/>
  <c r="G9618" i="10"/>
  <c r="D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G9635" i="10"/>
  <c r="F9636" i="10"/>
  <c r="F9637" i="10"/>
  <c r="F9638" i="10"/>
  <c r="F9639" i="10"/>
  <c r="F9640" i="10"/>
  <c r="F9641" i="10"/>
  <c r="F9642" i="10"/>
  <c r="F9643" i="10"/>
  <c r="F9644" i="10"/>
  <c r="F9646" i="10"/>
  <c r="F9647" i="10"/>
  <c r="F9648" i="10"/>
  <c r="F9649" i="10"/>
  <c r="G9649" i="10"/>
  <c r="F9650" i="10"/>
  <c r="F9651" i="10"/>
  <c r="G9651" i="10"/>
  <c r="F9652" i="10"/>
  <c r="F9653" i="10"/>
  <c r="G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6" i="10"/>
  <c r="F9667" i="10"/>
  <c r="F9669" i="10"/>
  <c r="F9670" i="10"/>
  <c r="F9671" i="10"/>
  <c r="F9672" i="10"/>
  <c r="F9673" i="10"/>
  <c r="F9674" i="10"/>
  <c r="F9675" i="10"/>
  <c r="G9675" i="10"/>
  <c r="F9676" i="10"/>
  <c r="F9677" i="10"/>
  <c r="G9677" i="10"/>
  <c r="F9678" i="10"/>
  <c r="F9679" i="10"/>
  <c r="F9680" i="10"/>
  <c r="F9681" i="10"/>
  <c r="F9682" i="10"/>
  <c r="G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G9695" i="10"/>
  <c r="F9696" i="10"/>
  <c r="F9697" i="10"/>
  <c r="G9697" i="10"/>
  <c r="F9698" i="10"/>
  <c r="F9699" i="10"/>
  <c r="G9699" i="10"/>
  <c r="F9700" i="10"/>
  <c r="F9701" i="10"/>
  <c r="G9701" i="10"/>
  <c r="F9702" i="10"/>
  <c r="F9703" i="10"/>
  <c r="F9704" i="10"/>
  <c r="F9705" i="10"/>
  <c r="F9706" i="10"/>
  <c r="G9706" i="10"/>
  <c r="F9707" i="10"/>
  <c r="F9708" i="10"/>
  <c r="G9708" i="10"/>
  <c r="F9709" i="10"/>
  <c r="F9710" i="10"/>
  <c r="G9710" i="10"/>
  <c r="F9711" i="10"/>
  <c r="F9712" i="10"/>
  <c r="G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D9735" i="10"/>
  <c r="F9736" i="10"/>
  <c r="F9737" i="10"/>
  <c r="F9738" i="10"/>
  <c r="F9739" i="10"/>
  <c r="F9740" i="10"/>
  <c r="F9741" i="10"/>
  <c r="F9742" i="10"/>
  <c r="F9743" i="10"/>
  <c r="F9744" i="10"/>
  <c r="G9744" i="10"/>
  <c r="F9745" i="10"/>
  <c r="F9746" i="10"/>
  <c r="G9746" i="10"/>
  <c r="F9747" i="10"/>
  <c r="F9748" i="10"/>
  <c r="G9748" i="10"/>
  <c r="F9749" i="10"/>
  <c r="F9750" i="10"/>
  <c r="F9751" i="10"/>
  <c r="F9752" i="10"/>
  <c r="F9753" i="10"/>
  <c r="G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G9773" i="10"/>
  <c r="F9774" i="10"/>
  <c r="F9775" i="10"/>
  <c r="G9775" i="10"/>
  <c r="F9776" i="10"/>
  <c r="F9777" i="10"/>
  <c r="G9777" i="10"/>
  <c r="F9778" i="10"/>
  <c r="F9779" i="10"/>
  <c r="G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G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G9825" i="10"/>
  <c r="F9826" i="10"/>
  <c r="F9827" i="10"/>
  <c r="G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D9860" i="10"/>
  <c r="F9861" i="10"/>
  <c r="G9861" i="10"/>
  <c r="F9862" i="10"/>
  <c r="F9863" i="10"/>
  <c r="G9863" i="10"/>
  <c r="F9864" i="10"/>
  <c r="F9865" i="10"/>
  <c r="G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G9892" i="10"/>
  <c r="F9893" i="10"/>
  <c r="F9894" i="10"/>
  <c r="G9894" i="10"/>
  <c r="F9895" i="10"/>
  <c r="F9896" i="10"/>
  <c r="F9897" i="10"/>
  <c r="F9898" i="10"/>
  <c r="F9899" i="10"/>
  <c r="G9899" i="10"/>
  <c r="F9900" i="10"/>
  <c r="F9901" i="10"/>
  <c r="F9902" i="10"/>
  <c r="F9903" i="10"/>
  <c r="F9904" i="10"/>
  <c r="F9905" i="10"/>
  <c r="F9906" i="10"/>
  <c r="F9907" i="10"/>
  <c r="G9907" i="10"/>
  <c r="F9908" i="10"/>
  <c r="F9909" i="10"/>
  <c r="G9909" i="10"/>
  <c r="F9910" i="10"/>
  <c r="F9911" i="10"/>
  <c r="G9911" i="10"/>
  <c r="F9912" i="10"/>
  <c r="F9913" i="10"/>
  <c r="G9913" i="10"/>
  <c r="F9914" i="10"/>
  <c r="F9915" i="10"/>
  <c r="G9915" i="10"/>
  <c r="F9916" i="10"/>
  <c r="F9917" i="10"/>
  <c r="G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G9930" i="10"/>
  <c r="F9931" i="10"/>
  <c r="F9932" i="10"/>
  <c r="G9932" i="10"/>
  <c r="F9933" i="10"/>
  <c r="F9934" i="10"/>
  <c r="G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G9948" i="10"/>
  <c r="F9949" i="10"/>
  <c r="F9950" i="10"/>
  <c r="F9951" i="10"/>
  <c r="F9952" i="10"/>
  <c r="F9953" i="10"/>
  <c r="G9953" i="10"/>
  <c r="F9954" i="10"/>
  <c r="F9955" i="10"/>
  <c r="G9955" i="10"/>
  <c r="F9956" i="10"/>
  <c r="F9957" i="10"/>
  <c r="G9957" i="10"/>
  <c r="F9958" i="10"/>
  <c r="F9959" i="10"/>
  <c r="G9959" i="10"/>
  <c r="F9960" i="10"/>
  <c r="F9961" i="10"/>
  <c r="F9962" i="10"/>
  <c r="F9963" i="10"/>
  <c r="F9964" i="10"/>
  <c r="G9964" i="10"/>
  <c r="F9965" i="10"/>
  <c r="F9966" i="10"/>
  <c r="F9967" i="10"/>
  <c r="F9968" i="10"/>
  <c r="F9969" i="10"/>
  <c r="F9970" i="10"/>
  <c r="F9971" i="10"/>
  <c r="F9972" i="10"/>
  <c r="G9972" i="10"/>
  <c r="D9975" i="10"/>
  <c r="F9976" i="10"/>
  <c r="F9977" i="10"/>
  <c r="F9978" i="10"/>
  <c r="F9979" i="10"/>
  <c r="F9980" i="10"/>
  <c r="F9981" i="10"/>
  <c r="F9982" i="10"/>
  <c r="F9983" i="10"/>
  <c r="F9984" i="10"/>
  <c r="F9985" i="10"/>
  <c r="G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G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G10007" i="10"/>
  <c r="F10008" i="10"/>
  <c r="F10009" i="10"/>
  <c r="F10010" i="10"/>
  <c r="F10011" i="10"/>
  <c r="F10012" i="10"/>
  <c r="F10013" i="10"/>
  <c r="F10014" i="10"/>
  <c r="F10015" i="10"/>
  <c r="G10015" i="10"/>
  <c r="F10016" i="10"/>
  <c r="F10017" i="10"/>
  <c r="G10017" i="10"/>
  <c r="F10018" i="10"/>
  <c r="F10019" i="10"/>
  <c r="G10019" i="10"/>
  <c r="F10020" i="10"/>
  <c r="F10021" i="10"/>
  <c r="G10021" i="10"/>
  <c r="F10022" i="10"/>
  <c r="F10023" i="10"/>
  <c r="F10024" i="10"/>
  <c r="D10027" i="10"/>
  <c r="F10028" i="10"/>
  <c r="G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G10086" i="10"/>
  <c r="F10087" i="10"/>
  <c r="F10088" i="10"/>
  <c r="G10088" i="10"/>
  <c r="F10089" i="10"/>
  <c r="F10090" i="10"/>
  <c r="G10090" i="10"/>
  <c r="F10091" i="10"/>
  <c r="F10092" i="10"/>
  <c r="F10093" i="10"/>
  <c r="F10094" i="10"/>
  <c r="F10095" i="10"/>
  <c r="F10096" i="10"/>
  <c r="F10097" i="10"/>
  <c r="F10098" i="10"/>
  <c r="G10098" i="10"/>
  <c r="F10099" i="10"/>
  <c r="F10100" i="10"/>
  <c r="F10101" i="10"/>
  <c r="F10102" i="10"/>
  <c r="F10103" i="10"/>
  <c r="F10104" i="10"/>
  <c r="G10104" i="10"/>
  <c r="F10105" i="10"/>
  <c r="F10106" i="10"/>
  <c r="G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G10124" i="10"/>
  <c r="F10125" i="10"/>
  <c r="F10126" i="10"/>
  <c r="G10126" i="10"/>
  <c r="F10127" i="10"/>
  <c r="F10128" i="10"/>
  <c r="F10129" i="10"/>
  <c r="F10130" i="10"/>
  <c r="F10131" i="10"/>
  <c r="G10131" i="10"/>
  <c r="D10134" i="10"/>
  <c r="F10135" i="10"/>
  <c r="F10136" i="10"/>
  <c r="F10137" i="10"/>
  <c r="F10138" i="10"/>
  <c r="F10139" i="10"/>
  <c r="F10140" i="10"/>
  <c r="G10140" i="10"/>
  <c r="F10141" i="10"/>
  <c r="F10142" i="10"/>
  <c r="F10143" i="10"/>
  <c r="F10144" i="10"/>
  <c r="F10145" i="10"/>
  <c r="F10146" i="10"/>
  <c r="G10146" i="10"/>
  <c r="F10147" i="10"/>
  <c r="F10148" i="10"/>
  <c r="G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G10167" i="10"/>
  <c r="F10168" i="10"/>
  <c r="F10169" i="10"/>
  <c r="G10169" i="10"/>
  <c r="F10170" i="10"/>
  <c r="F10171" i="10"/>
  <c r="F10172" i="10"/>
  <c r="F10173" i="10"/>
  <c r="F10174" i="10"/>
  <c r="F10175" i="10"/>
  <c r="F10176" i="10"/>
  <c r="G10176" i="10"/>
  <c r="F10177" i="10"/>
  <c r="F10178" i="10"/>
  <c r="G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G10204" i="10"/>
  <c r="F10205" i="10"/>
  <c r="F10206" i="10"/>
  <c r="F10207" i="10"/>
  <c r="F10208" i="10"/>
  <c r="F10209" i="10"/>
  <c r="F10210" i="10"/>
  <c r="F10211" i="10"/>
  <c r="G10211" i="10"/>
  <c r="F10212" i="10"/>
  <c r="F10213" i="10"/>
  <c r="G10213" i="10"/>
  <c r="F10214" i="10"/>
  <c r="F10215" i="10"/>
  <c r="F10216" i="10"/>
  <c r="F10217" i="10"/>
  <c r="F10218" i="10"/>
  <c r="F10219" i="10"/>
  <c r="F10220" i="10"/>
  <c r="F10221" i="10"/>
  <c r="G10221" i="10"/>
  <c r="F10222" i="10"/>
  <c r="F10223" i="10"/>
  <c r="F10224" i="10"/>
  <c r="F10225" i="10"/>
  <c r="F10226" i="10"/>
  <c r="F10227" i="10"/>
  <c r="G10227" i="10"/>
  <c r="D10230" i="10"/>
  <c r="F10231" i="10"/>
  <c r="F10232" i="10"/>
  <c r="F10233" i="10"/>
  <c r="F10234" i="10"/>
  <c r="F10235" i="10"/>
  <c r="G10235" i="10"/>
  <c r="F10236" i="10"/>
  <c r="F10237" i="10"/>
  <c r="G10237" i="10"/>
  <c r="F10238" i="10"/>
  <c r="F10239" i="10"/>
  <c r="G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G10255" i="10"/>
  <c r="F10256" i="10"/>
  <c r="F10257" i="10"/>
  <c r="F10258" i="10"/>
  <c r="F10259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G10283" i="10"/>
  <c r="F10284" i="10"/>
  <c r="F10285" i="10"/>
  <c r="G10285" i="10"/>
  <c r="F10286" i="10"/>
  <c r="F10287" i="10"/>
  <c r="F10288" i="10"/>
  <c r="F10289" i="10"/>
  <c r="F10290" i="10"/>
  <c r="F10291" i="10"/>
  <c r="G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4" i="10"/>
  <c r="G10304" i="10"/>
  <c r="F10305" i="10"/>
  <c r="F10306" i="10"/>
  <c r="G10306" i="10"/>
  <c r="F10307" i="10"/>
  <c r="F10308" i="10"/>
  <c r="G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7" i="10"/>
  <c r="F10328" i="10"/>
  <c r="F10330" i="10"/>
  <c r="F10331" i="10"/>
  <c r="F10332" i="10"/>
  <c r="F10333" i="10"/>
  <c r="F10334" i="10"/>
  <c r="G10334" i="10"/>
  <c r="F10335" i="10"/>
  <c r="F10336" i="10"/>
  <c r="F10337" i="10"/>
  <c r="F10338" i="10"/>
  <c r="F10339" i="10"/>
  <c r="F10340" i="10"/>
  <c r="D10343" i="10"/>
  <c r="F10344" i="10"/>
  <c r="F10345" i="10"/>
  <c r="F10346" i="10"/>
  <c r="F10347" i="10"/>
  <c r="F10348" i="10"/>
  <c r="G10348" i="10"/>
  <c r="F10349" i="10"/>
  <c r="F10350" i="10"/>
  <c r="G10350" i="10"/>
  <c r="F10351" i="10"/>
  <c r="F10352" i="10"/>
  <c r="G10352" i="10"/>
  <c r="F10353" i="10"/>
  <c r="F10354" i="10"/>
  <c r="G10354" i="10"/>
  <c r="F10355" i="10"/>
  <c r="F10356" i="10"/>
  <c r="G10356" i="10"/>
  <c r="F10357" i="10"/>
  <c r="F10358" i="10"/>
  <c r="F10359" i="10"/>
  <c r="F10360" i="10"/>
  <c r="F10361" i="10"/>
  <c r="F10362" i="10"/>
  <c r="G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G10389" i="10"/>
  <c r="F10390" i="10"/>
  <c r="F10391" i="10"/>
  <c r="G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G10403" i="10"/>
  <c r="F10404" i="10"/>
  <c r="F10405" i="10"/>
  <c r="F10406" i="10"/>
  <c r="F10407" i="10"/>
  <c r="F10408" i="10"/>
  <c r="G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G10430" i="10"/>
  <c r="F10431" i="10"/>
  <c r="F10432" i="10"/>
  <c r="G10432" i="10"/>
  <c r="F10433" i="10"/>
  <c r="F10434" i="10"/>
  <c r="G10434" i="10"/>
  <c r="F10435" i="10"/>
  <c r="F10436" i="10"/>
  <c r="G10436" i="10"/>
  <c r="F10437" i="10"/>
  <c r="F10438" i="10"/>
  <c r="G10438" i="10"/>
  <c r="F10439" i="10"/>
  <c r="F10440" i="10"/>
  <c r="G10440" i="10"/>
  <c r="F10441" i="10"/>
  <c r="F10442" i="10"/>
  <c r="F10443" i="10"/>
  <c r="F10444" i="10"/>
  <c r="F10445" i="10"/>
  <c r="F10446" i="10"/>
  <c r="F10450" i="10"/>
  <c r="F10451" i="10"/>
  <c r="F10452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G10466" i="10"/>
  <c r="F10467" i="10"/>
  <c r="F10468" i="10"/>
  <c r="G10468" i="10"/>
  <c r="F10469" i="10"/>
  <c r="F10470" i="10"/>
  <c r="G10470" i="10"/>
  <c r="F10471" i="10"/>
  <c r="F10472" i="10"/>
  <c r="G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G10484" i="10"/>
  <c r="F10485" i="10"/>
  <c r="D10486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G10506" i="10"/>
  <c r="F10507" i="10"/>
  <c r="F10508" i="10"/>
  <c r="F10509" i="10"/>
  <c r="F10510" i="10"/>
  <c r="F10511" i="10"/>
  <c r="F10512" i="10"/>
  <c r="G10512" i="10"/>
  <c r="F10513" i="10"/>
  <c r="F10514" i="10"/>
  <c r="F10515" i="10"/>
  <c r="F10516" i="10"/>
  <c r="F10517" i="10"/>
  <c r="F10518" i="10"/>
  <c r="F10519" i="10"/>
  <c r="G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G10549" i="10"/>
  <c r="F10550" i="10"/>
  <c r="F10551" i="10"/>
  <c r="G10551" i="10"/>
  <c r="F10552" i="10"/>
  <c r="F10553" i="10"/>
  <c r="F10554" i="10"/>
  <c r="F10555" i="10"/>
  <c r="F10556" i="10"/>
  <c r="G10556" i="10"/>
  <c r="F10557" i="10"/>
  <c r="F10558" i="10"/>
  <c r="G10558" i="10"/>
  <c r="F10559" i="10"/>
  <c r="F10560" i="10"/>
  <c r="F10561" i="10"/>
  <c r="F10562" i="10"/>
  <c r="F10563" i="10"/>
  <c r="F10564" i="10"/>
  <c r="F10565" i="10"/>
  <c r="F10566" i="10"/>
  <c r="F10567" i="10"/>
  <c r="G10567" i="10"/>
  <c r="F10568" i="10"/>
  <c r="F10569" i="10"/>
  <c r="G10569" i="10"/>
  <c r="F10570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G10582" i="10"/>
  <c r="F10584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G10603" i="10"/>
  <c r="F10604" i="10"/>
  <c r="F10605" i="10"/>
  <c r="F10606" i="10"/>
  <c r="F10607" i="10"/>
  <c r="F10608" i="10"/>
  <c r="F10609" i="10"/>
  <c r="F10610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G10634" i="10"/>
  <c r="F10635" i="10"/>
  <c r="F10636" i="10"/>
  <c r="G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9" i="10"/>
  <c r="F10660" i="10"/>
  <c r="F10661" i="10"/>
  <c r="F10662" i="10"/>
  <c r="F10663" i="10"/>
  <c r="F10664" i="10"/>
  <c r="G10664" i="10"/>
  <c r="F10665" i="10"/>
  <c r="F10666" i="10"/>
  <c r="G10666" i="10"/>
  <c r="F10667" i="10"/>
  <c r="F10668" i="10"/>
  <c r="G10668" i="10"/>
  <c r="F10669" i="10"/>
  <c r="F10670" i="10"/>
  <c r="G10670" i="10"/>
  <c r="F10671" i="10"/>
  <c r="F10672" i="10"/>
  <c r="F10673" i="10"/>
  <c r="F10674" i="10"/>
  <c r="F10675" i="10"/>
  <c r="G10675" i="10"/>
  <c r="F10676" i="10"/>
  <c r="F10677" i="10"/>
  <c r="G10677" i="10"/>
  <c r="F10678" i="10"/>
  <c r="F10679" i="10"/>
  <c r="G10679" i="10"/>
  <c r="F10680" i="10"/>
  <c r="F10681" i="10"/>
  <c r="F10682" i="10"/>
  <c r="F10686" i="10"/>
  <c r="G10686" i="10"/>
  <c r="F10687" i="10"/>
  <c r="F10688" i="10"/>
  <c r="G10688" i="10"/>
  <c r="F10689" i="10"/>
  <c r="F10690" i="10"/>
  <c r="F10691" i="10"/>
  <c r="F10692" i="10"/>
  <c r="F10693" i="10"/>
  <c r="F10694" i="10"/>
  <c r="G10694" i="10"/>
  <c r="F10695" i="10"/>
  <c r="F10696" i="10"/>
  <c r="G10696" i="10"/>
  <c r="F10697" i="10"/>
  <c r="F10698" i="10"/>
  <c r="F10699" i="10"/>
  <c r="F10700" i="10"/>
  <c r="F10701" i="10"/>
  <c r="G10701" i="10"/>
  <c r="F10702" i="10"/>
  <c r="F10703" i="10"/>
  <c r="G10703" i="10"/>
  <c r="F10704" i="10"/>
  <c r="F10705" i="10"/>
  <c r="F10706" i="10"/>
  <c r="F10707" i="10"/>
  <c r="F10708" i="10"/>
  <c r="F10709" i="10"/>
  <c r="F10710" i="10"/>
  <c r="F10711" i="10"/>
  <c r="F10712" i="10"/>
  <c r="G10712" i="10"/>
  <c r="F10713" i="10"/>
  <c r="F10714" i="10"/>
  <c r="F10715" i="10"/>
  <c r="F10716" i="10"/>
  <c r="F10717" i="10"/>
  <c r="G10717" i="10"/>
  <c r="F10718" i="10"/>
  <c r="F10719" i="10"/>
  <c r="F10720" i="10"/>
  <c r="G10720" i="10"/>
  <c r="F10721" i="10"/>
  <c r="F10722" i="10"/>
  <c r="F10723" i="10"/>
  <c r="G10723" i="10"/>
  <c r="F10724" i="10"/>
  <c r="F10725" i="10"/>
  <c r="G10725" i="10"/>
  <c r="F10726" i="10"/>
  <c r="F10727" i="10"/>
  <c r="G10727" i="10"/>
  <c r="F10728" i="10"/>
  <c r="F10729" i="10"/>
  <c r="F10730" i="10"/>
  <c r="F10731" i="10"/>
  <c r="F10732" i="10"/>
  <c r="G10732" i="10"/>
  <c r="F10733" i="10"/>
  <c r="F10734" i="10"/>
  <c r="F10735" i="10"/>
  <c r="F10736" i="10"/>
  <c r="F10737" i="10"/>
  <c r="F10738" i="10"/>
  <c r="F10739" i="10"/>
  <c r="F10740" i="10"/>
  <c r="F10744" i="10"/>
  <c r="G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G10761" i="10"/>
  <c r="F10764" i="10"/>
  <c r="D10765" i="10"/>
  <c r="F10765" i="10"/>
  <c r="D10766" i="10"/>
  <c r="F10766" i="10"/>
  <c r="F10767" i="10"/>
  <c r="F10768" i="10"/>
  <c r="F10769" i="10"/>
  <c r="D10770" i="10"/>
  <c r="F10770" i="10"/>
  <c r="F10771" i="10"/>
  <c r="F10772" i="10"/>
  <c r="F10773" i="10"/>
  <c r="F10774" i="10"/>
  <c r="F10775" i="10"/>
  <c r="F10776" i="10"/>
  <c r="G10776" i="10"/>
  <c r="F10777" i="10"/>
  <c r="F10778" i="10"/>
  <c r="F10779" i="10"/>
  <c r="F10780" i="10"/>
  <c r="F10781" i="10"/>
  <c r="F10782" i="10"/>
  <c r="G10782" i="10"/>
  <c r="F10783" i="10"/>
  <c r="F10784" i="10"/>
  <c r="G10784" i="10"/>
  <c r="F10785" i="10"/>
  <c r="F10786" i="10"/>
  <c r="G10786" i="10"/>
  <c r="F10787" i="10"/>
  <c r="F10788" i="10"/>
  <c r="G10788" i="10"/>
  <c r="F10789" i="10"/>
  <c r="F10790" i="10"/>
  <c r="G10790" i="10"/>
  <c r="F10791" i="10"/>
  <c r="F10792" i="10"/>
  <c r="G10792" i="10"/>
  <c r="F10793" i="10"/>
  <c r="F10794" i="10"/>
  <c r="G10794" i="10"/>
  <c r="F10795" i="10"/>
  <c r="F10796" i="10"/>
  <c r="F10797" i="10"/>
  <c r="F10798" i="10"/>
  <c r="F10799" i="10"/>
  <c r="F10800" i="10"/>
  <c r="F10801" i="10"/>
  <c r="F10802" i="10"/>
  <c r="G10802" i="10"/>
  <c r="F10803" i="10"/>
  <c r="F10804" i="10"/>
  <c r="G10804" i="10"/>
  <c r="F10805" i="10"/>
  <c r="F10806" i="10"/>
  <c r="F10807" i="10"/>
  <c r="F10808" i="10"/>
  <c r="F10809" i="10"/>
  <c r="F10810" i="10"/>
  <c r="F10811" i="10"/>
  <c r="F10812" i="10"/>
  <c r="F10813" i="10"/>
  <c r="G10812" i="10"/>
  <c r="F10814" i="10"/>
  <c r="F10815" i="10"/>
  <c r="F10816" i="10"/>
  <c r="F10817" i="10"/>
  <c r="F10818" i="10"/>
  <c r="G10818" i="10"/>
  <c r="F10819" i="10"/>
  <c r="F10820" i="10"/>
  <c r="G10820" i="10"/>
  <c r="F10821" i="10"/>
  <c r="F10822" i="10"/>
  <c r="F10823" i="10"/>
  <c r="F10824" i="10"/>
  <c r="F10825" i="10"/>
  <c r="G10825" i="10"/>
  <c r="F10826" i="10"/>
  <c r="F10827" i="10"/>
  <c r="G10827" i="10"/>
  <c r="F10828" i="10"/>
  <c r="F10829" i="10"/>
  <c r="F10830" i="10"/>
  <c r="F10834" i="10"/>
  <c r="G10834" i="10"/>
  <c r="F10835" i="10"/>
  <c r="F10836" i="10"/>
  <c r="F10837" i="10"/>
  <c r="F10838" i="10"/>
  <c r="G10838" i="10"/>
  <c r="F10839" i="10"/>
  <c r="F10840" i="10"/>
  <c r="G10840" i="10"/>
  <c r="F10841" i="10"/>
  <c r="F10842" i="10"/>
  <c r="G10842" i="10"/>
  <c r="F10843" i="10"/>
  <c r="F10844" i="10"/>
  <c r="F10845" i="10"/>
  <c r="F10846" i="10"/>
  <c r="F10847" i="10"/>
  <c r="F10848" i="10"/>
  <c r="F10849" i="10"/>
  <c r="F10850" i="10"/>
  <c r="F10851" i="10"/>
  <c r="F10852" i="10"/>
  <c r="F10853" i="10"/>
  <c r="G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G10869" i="10"/>
  <c r="F10870" i="10"/>
  <c r="F10871" i="10"/>
  <c r="F10872" i="10"/>
  <c r="F10873" i="10"/>
  <c r="F10874" i="10"/>
  <c r="F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G10892" i="10"/>
  <c r="F10893" i="10"/>
  <c r="D10894" i="10"/>
  <c r="F10894" i="10"/>
  <c r="D10895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G10908" i="10"/>
  <c r="F10909" i="10"/>
  <c r="F10910" i="10"/>
  <c r="G10910" i="10"/>
  <c r="F10911" i="10"/>
  <c r="F10912" i="10"/>
  <c r="F10913" i="10"/>
  <c r="G10912" i="10"/>
  <c r="F10914" i="10"/>
  <c r="F10915" i="10"/>
  <c r="F10916" i="10"/>
  <c r="F10917" i="10"/>
  <c r="F10918" i="10"/>
  <c r="F10919" i="10"/>
  <c r="G10919" i="10"/>
  <c r="F10920" i="10"/>
  <c r="F10921" i="10"/>
  <c r="G10921" i="10"/>
  <c r="F10922" i="10"/>
  <c r="F10923" i="10"/>
  <c r="G10923" i="10"/>
  <c r="F10924" i="10"/>
  <c r="F10925" i="10"/>
  <c r="G10925" i="10"/>
  <c r="F10926" i="10"/>
  <c r="F10927" i="10"/>
  <c r="F10928" i="10"/>
  <c r="F10929" i="10"/>
  <c r="F10930" i="10"/>
  <c r="F10931" i="10"/>
  <c r="F10932" i="10"/>
  <c r="F10933" i="10"/>
  <c r="F10934" i="10"/>
  <c r="F10935" i="10"/>
  <c r="F10936" i="10"/>
  <c r="F10937" i="10"/>
  <c r="F10938" i="10"/>
  <c r="F10939" i="10"/>
  <c r="F10940" i="10"/>
  <c r="F10941" i="10"/>
  <c r="G10941" i="10"/>
  <c r="F10942" i="10"/>
  <c r="F10943" i="10"/>
  <c r="F10944" i="10"/>
  <c r="F10948" i="10"/>
  <c r="F10949" i="10"/>
  <c r="F10950" i="10"/>
  <c r="F10951" i="10"/>
  <c r="F10952" i="10"/>
  <c r="F10953" i="10"/>
  <c r="F10954" i="10"/>
  <c r="F10955" i="10"/>
  <c r="F10956" i="10"/>
  <c r="F10957" i="10"/>
  <c r="F10958" i="10"/>
  <c r="F10959" i="10"/>
  <c r="F10960" i="10"/>
  <c r="F10961" i="10"/>
  <c r="F10962" i="10"/>
  <c r="G10962" i="10"/>
  <c r="F10963" i="10"/>
  <c r="F10964" i="10"/>
  <c r="F10965" i="10"/>
  <c r="F10966" i="10"/>
  <c r="F10967" i="10"/>
  <c r="F10968" i="10"/>
  <c r="F10969" i="10"/>
  <c r="F10970" i="10"/>
  <c r="F10971" i="10"/>
  <c r="F10972" i="10"/>
  <c r="F10973" i="10"/>
  <c r="F10974" i="10"/>
  <c r="F10975" i="10"/>
  <c r="F10976" i="10"/>
  <c r="F10977" i="10"/>
  <c r="F10978" i="10"/>
  <c r="F10979" i="10"/>
  <c r="F10980" i="10"/>
  <c r="F10981" i="10"/>
  <c r="F10982" i="10"/>
  <c r="F10983" i="10"/>
  <c r="G10983" i="10"/>
  <c r="F10985" i="10"/>
  <c r="G10985" i="10"/>
  <c r="F10986" i="10"/>
  <c r="F10987" i="10"/>
  <c r="F10988" i="10"/>
  <c r="F10989" i="10"/>
  <c r="F10990" i="10"/>
  <c r="F10991" i="10"/>
  <c r="G10991" i="10"/>
  <c r="F10992" i="10"/>
  <c r="F10993" i="10"/>
  <c r="G10993" i="10"/>
  <c r="F10994" i="10"/>
  <c r="F10995" i="10"/>
  <c r="F10996" i="10"/>
  <c r="F10997" i="10"/>
  <c r="F10998" i="10"/>
  <c r="F10999" i="10"/>
  <c r="F11000" i="10"/>
  <c r="F11001" i="10"/>
  <c r="G11001" i="10"/>
  <c r="F11002" i="10"/>
  <c r="D11003" i="10"/>
  <c r="F11003" i="10"/>
  <c r="G11003" i="10"/>
  <c r="F11004" i="10"/>
  <c r="F11005" i="10"/>
  <c r="F11006" i="10"/>
  <c r="F11007" i="10"/>
  <c r="F11008" i="10"/>
  <c r="G11008" i="10"/>
  <c r="F11009" i="10"/>
  <c r="F11010" i="10"/>
  <c r="F11011" i="10"/>
  <c r="F11012" i="10"/>
  <c r="F11013" i="10"/>
  <c r="F11014" i="10"/>
  <c r="F11015" i="10"/>
  <c r="G11015" i="10"/>
  <c r="F11016" i="10"/>
  <c r="F11017" i="10"/>
  <c r="F11018" i="10"/>
  <c r="F11019" i="10"/>
  <c r="F11020" i="10"/>
  <c r="F11021" i="10"/>
  <c r="F11022" i="10"/>
  <c r="F11023" i="10"/>
  <c r="F11024" i="10"/>
  <c r="F11025" i="10"/>
  <c r="G11025" i="10"/>
  <c r="F11026" i="10"/>
  <c r="F11027" i="10"/>
  <c r="G11027" i="10"/>
  <c r="F11028" i="10"/>
  <c r="F11029" i="10"/>
  <c r="F11030" i="10"/>
  <c r="F11031" i="10"/>
  <c r="F11032" i="10"/>
  <c r="G11032" i="10"/>
  <c r="F11033" i="10"/>
  <c r="F11034" i="10"/>
  <c r="F11035" i="10"/>
  <c r="F11036" i="10"/>
  <c r="F11040" i="10"/>
  <c r="F11041" i="10"/>
  <c r="F11042" i="10"/>
  <c r="F11043" i="10"/>
  <c r="G11043" i="10"/>
  <c r="F11044" i="10"/>
  <c r="F11045" i="10"/>
  <c r="F11046" i="10"/>
  <c r="F11047" i="10"/>
  <c r="F11048" i="10"/>
  <c r="F11049" i="10"/>
  <c r="F11050" i="10"/>
  <c r="F11051" i="10"/>
  <c r="G11051" i="10"/>
  <c r="F11052" i="10"/>
  <c r="F11053" i="10"/>
  <c r="G11053" i="10"/>
  <c r="F11054" i="10"/>
  <c r="F11055" i="10"/>
  <c r="F11056" i="10"/>
  <c r="F11057" i="10"/>
  <c r="F11058" i="10"/>
  <c r="F11059" i="10"/>
  <c r="F11060" i="10"/>
  <c r="F11061" i="10"/>
  <c r="F11062" i="10"/>
  <c r="F11063" i="10"/>
  <c r="F11064" i="10"/>
  <c r="F11065" i="10"/>
  <c r="F11066" i="10"/>
  <c r="F11067" i="10"/>
  <c r="F11068" i="10"/>
  <c r="F11069" i="10"/>
  <c r="F11070" i="10"/>
  <c r="F11071" i="10"/>
  <c r="F11072" i="10"/>
  <c r="F11073" i="10"/>
  <c r="F11074" i="10"/>
  <c r="F11075" i="10"/>
  <c r="F11076" i="10"/>
  <c r="F11077" i="10"/>
  <c r="D11078" i="10"/>
  <c r="F11078" i="10"/>
  <c r="F11079" i="10"/>
  <c r="F11080" i="10"/>
  <c r="G11080" i="10"/>
  <c r="F11081" i="10"/>
  <c r="F11082" i="10"/>
  <c r="F11083" i="10"/>
  <c r="F11084" i="10"/>
  <c r="F11085" i="10"/>
  <c r="F11086" i="10"/>
  <c r="G11086" i="10"/>
  <c r="F11087" i="10"/>
  <c r="F11088" i="10"/>
  <c r="F11089" i="10"/>
  <c r="F11090" i="10"/>
  <c r="D11091" i="10"/>
  <c r="F11092" i="10"/>
  <c r="F11093" i="10"/>
  <c r="F11094" i="10"/>
  <c r="F11095" i="10"/>
  <c r="F11096" i="10"/>
  <c r="G11096" i="10"/>
  <c r="F11097" i="10"/>
  <c r="F11098" i="10"/>
  <c r="F11099" i="10"/>
  <c r="F11100" i="10"/>
  <c r="F11101" i="10"/>
  <c r="F11102" i="10"/>
  <c r="F11103" i="10"/>
  <c r="F11104" i="10"/>
  <c r="F11105" i="10"/>
  <c r="F11106" i="10"/>
  <c r="F11107" i="10"/>
  <c r="F11108" i="10"/>
  <c r="F11109" i="10"/>
  <c r="F11110" i="10"/>
  <c r="F11111" i="10"/>
  <c r="F11112" i="10"/>
  <c r="F11113" i="10"/>
  <c r="F11114" i="10"/>
  <c r="F11115" i="10"/>
  <c r="F11116" i="10"/>
  <c r="F11117" i="10"/>
  <c r="F11118" i="10"/>
  <c r="F11119" i="10"/>
  <c r="F11120" i="10"/>
  <c r="G11120" i="10"/>
  <c r="F11121" i="10"/>
  <c r="F11122" i="10"/>
  <c r="G11122" i="10"/>
  <c r="F11123" i="10"/>
  <c r="F11124" i="10"/>
  <c r="F11125" i="10"/>
  <c r="G11124" i="10"/>
  <c r="F11126" i="10"/>
  <c r="F11127" i="10"/>
  <c r="F11128" i="10"/>
  <c r="F11129" i="10"/>
  <c r="F11130" i="10"/>
  <c r="F11131" i="10"/>
  <c r="F11132" i="10"/>
  <c r="F11133" i="10"/>
  <c r="F11134" i="10"/>
  <c r="F11135" i="10"/>
  <c r="F11136" i="10"/>
  <c r="F11137" i="10"/>
  <c r="G11136" i="10"/>
  <c r="D11140" i="10"/>
  <c r="F11141" i="10"/>
  <c r="F11142" i="10"/>
  <c r="F11143" i="10"/>
  <c r="F11144" i="10"/>
  <c r="F11145" i="10"/>
  <c r="F11146" i="10"/>
  <c r="F11147" i="10"/>
  <c r="F11148" i="10"/>
  <c r="F11149" i="10"/>
  <c r="F11150" i="10"/>
  <c r="F11151" i="10"/>
  <c r="F11152" i="10"/>
  <c r="F11153" i="10"/>
  <c r="F11154" i="10"/>
  <c r="F11155" i="10"/>
  <c r="F11156" i="10"/>
  <c r="F11157" i="10"/>
  <c r="F11158" i="10"/>
  <c r="F11159" i="10"/>
  <c r="F11160" i="10"/>
  <c r="F11161" i="10"/>
  <c r="F11162" i="10"/>
  <c r="G11162" i="10"/>
  <c r="F11163" i="10"/>
  <c r="F11164" i="10"/>
  <c r="F11165" i="10"/>
  <c r="F11166" i="10"/>
  <c r="F11167" i="10"/>
  <c r="F11168" i="10"/>
  <c r="F11169" i="10"/>
  <c r="F11170" i="10"/>
  <c r="F11171" i="10"/>
  <c r="F11172" i="10"/>
  <c r="F11173" i="10"/>
  <c r="F11174" i="10"/>
  <c r="G11174" i="10"/>
  <c r="F11175" i="10"/>
  <c r="F11176" i="10"/>
  <c r="F11177" i="10"/>
  <c r="F11178" i="10"/>
  <c r="F11179" i="10"/>
  <c r="F11180" i="10"/>
  <c r="F11181" i="10"/>
  <c r="F11182" i="10"/>
  <c r="F11183" i="10"/>
  <c r="F11184" i="10"/>
  <c r="F11185" i="10"/>
  <c r="F11186" i="10"/>
  <c r="F11187" i="10"/>
  <c r="F11188" i="10"/>
  <c r="F11189" i="10"/>
  <c r="G11189" i="10"/>
  <c r="F11190" i="10"/>
  <c r="F11191" i="10"/>
  <c r="F11192" i="10"/>
  <c r="F11193" i="10"/>
  <c r="F11194" i="10"/>
  <c r="F11195" i="10"/>
  <c r="F11196" i="10"/>
  <c r="F11197" i="10"/>
  <c r="F11198" i="10"/>
  <c r="F11199" i="10"/>
  <c r="F11200" i="10"/>
  <c r="F11201" i="10"/>
  <c r="F11202" i="10"/>
  <c r="F11203" i="10"/>
  <c r="F11204" i="10"/>
  <c r="F11205" i="10"/>
  <c r="F11206" i="10"/>
  <c r="G11206" i="10"/>
  <c r="F11207" i="10"/>
  <c r="F11208" i="10"/>
  <c r="F11209" i="10"/>
  <c r="F11210" i="10"/>
  <c r="F11211" i="10"/>
  <c r="F11212" i="10"/>
  <c r="F11213" i="10"/>
  <c r="F11214" i="10"/>
  <c r="G11214" i="10"/>
  <c r="F11215" i="10"/>
  <c r="F11216" i="10"/>
  <c r="F11217" i="10"/>
  <c r="F11218" i="10"/>
  <c r="F11219" i="10"/>
  <c r="G11219" i="10"/>
  <c r="F11220" i="10"/>
  <c r="F11221" i="10"/>
  <c r="F11222" i="10"/>
  <c r="F11223" i="10"/>
  <c r="F11224" i="10"/>
  <c r="F11225" i="10"/>
  <c r="F11226" i="10"/>
  <c r="F11227" i="10"/>
  <c r="F11228" i="10"/>
  <c r="F11229" i="10"/>
  <c r="F11230" i="10"/>
  <c r="G11230" i="10"/>
  <c r="F11231" i="10"/>
  <c r="F11232" i="10"/>
  <c r="F11233" i="10"/>
  <c r="F11234" i="10"/>
  <c r="F11235" i="10"/>
  <c r="F11236" i="10"/>
  <c r="F11237" i="10"/>
  <c r="F11238" i="10"/>
  <c r="F11239" i="10"/>
  <c r="F11240" i="10"/>
  <c r="G11240" i="10"/>
  <c r="F11241" i="10"/>
  <c r="F11242" i="10"/>
  <c r="G11242" i="10"/>
  <c r="F11243" i="10"/>
  <c r="F11244" i="10"/>
  <c r="F11245" i="10"/>
  <c r="F11246" i="10"/>
  <c r="F11247" i="10"/>
  <c r="F11248" i="10"/>
  <c r="F11249" i="10"/>
  <c r="F11250" i="10"/>
  <c r="F11251" i="10"/>
  <c r="F11252" i="10"/>
  <c r="F11253" i="10"/>
  <c r="G11253" i="10"/>
  <c r="F11254" i="10"/>
  <c r="F11255" i="10"/>
  <c r="F11256" i="10"/>
  <c r="F11257" i="10"/>
  <c r="F11258" i="10"/>
  <c r="F11259" i="10"/>
  <c r="F11260" i="10"/>
  <c r="F11261" i="10"/>
  <c r="G11261" i="10"/>
  <c r="F11262" i="10"/>
  <c r="F11263" i="10"/>
  <c r="G11263" i="10"/>
  <c r="D11266" i="10"/>
  <c r="F11267" i="10"/>
  <c r="G11267" i="10"/>
  <c r="F11268" i="10"/>
  <c r="F11269" i="10"/>
  <c r="F11270" i="10"/>
  <c r="F11271" i="10"/>
  <c r="F11272" i="10"/>
  <c r="F11273" i="10"/>
  <c r="F11274" i="10"/>
  <c r="G11274" i="10"/>
  <c r="F11275" i="10"/>
  <c r="F11276" i="10"/>
  <c r="G11276" i="10"/>
  <c r="F11277" i="10"/>
  <c r="F11278" i="10"/>
  <c r="F11279" i="10"/>
  <c r="F11280" i="10"/>
  <c r="F11281" i="10"/>
  <c r="F11282" i="10"/>
  <c r="F11283" i="10"/>
  <c r="F11284" i="10"/>
  <c r="F11285" i="10"/>
  <c r="F11286" i="10"/>
  <c r="F11287" i="10"/>
  <c r="F11288" i="10"/>
  <c r="F11289" i="10"/>
  <c r="F11290" i="10"/>
  <c r="G11290" i="10"/>
  <c r="F11291" i="10"/>
  <c r="F11292" i="10"/>
  <c r="F11293" i="10"/>
  <c r="F11294" i="10"/>
  <c r="F11295" i="10"/>
  <c r="F11296" i="10"/>
  <c r="F11297" i="10"/>
  <c r="F11298" i="10"/>
  <c r="F11299" i="10"/>
  <c r="G11299" i="10"/>
  <c r="F11300" i="10"/>
  <c r="F11301" i="10"/>
  <c r="G11301" i="10"/>
  <c r="F11302" i="10"/>
  <c r="F11303" i="10"/>
  <c r="G11303" i="10"/>
  <c r="F11304" i="10"/>
  <c r="F11305" i="10"/>
  <c r="G11305" i="10"/>
  <c r="F11306" i="10"/>
  <c r="F11307" i="10"/>
  <c r="F11308" i="10"/>
  <c r="F11309" i="10"/>
  <c r="F11310" i="10"/>
  <c r="F11311" i="10"/>
  <c r="F11312" i="10"/>
  <c r="F11313" i="10"/>
  <c r="F11314" i="10"/>
  <c r="F11315" i="10"/>
  <c r="G11315" i="10"/>
  <c r="F11316" i="10"/>
  <c r="F11317" i="10"/>
  <c r="G11317" i="10"/>
  <c r="F11318" i="10"/>
  <c r="F11319" i="10"/>
  <c r="F11320" i="10"/>
  <c r="F11321" i="10"/>
  <c r="F11322" i="10"/>
  <c r="F11323" i="10"/>
  <c r="F11324" i="10"/>
  <c r="F11328" i="10"/>
  <c r="F11329" i="10"/>
  <c r="F11330" i="10"/>
  <c r="F11331" i="10"/>
  <c r="F11332" i="10"/>
  <c r="G11332" i="10"/>
  <c r="F11333" i="10"/>
  <c r="F11334" i="10"/>
  <c r="F11335" i="10"/>
  <c r="F11336" i="10"/>
  <c r="F11337" i="10"/>
  <c r="F11338" i="10"/>
  <c r="F11339" i="10"/>
  <c r="G11339" i="10"/>
  <c r="F11340" i="10"/>
  <c r="F11341" i="10"/>
  <c r="F11342" i="10"/>
  <c r="F11343" i="10"/>
  <c r="F11344" i="10"/>
  <c r="G11344" i="10"/>
  <c r="F11345" i="10"/>
  <c r="F11346" i="10"/>
  <c r="G11346" i="10"/>
  <c r="F11347" i="10"/>
  <c r="F11348" i="10"/>
  <c r="G11348" i="10"/>
  <c r="F11349" i="10"/>
  <c r="F11350" i="10"/>
  <c r="G11350" i="10"/>
  <c r="F11351" i="10"/>
  <c r="F11352" i="10"/>
  <c r="G11352" i="10"/>
  <c r="F11353" i="10"/>
  <c r="D11354" i="10"/>
  <c r="F11355" i="10"/>
  <c r="F11356" i="10"/>
  <c r="F11357" i="10"/>
  <c r="F11358" i="10"/>
  <c r="F11359" i="10"/>
  <c r="D11360" i="10"/>
  <c r="F11360" i="10"/>
  <c r="F11361" i="10"/>
  <c r="F11362" i="10"/>
  <c r="F11363" i="10"/>
  <c r="F11364" i="10"/>
  <c r="F11365" i="10"/>
  <c r="F11366" i="10"/>
  <c r="F11367" i="10"/>
  <c r="F11368" i="10"/>
  <c r="F11369" i="10"/>
  <c r="F11370" i="10"/>
  <c r="F11371" i="10"/>
  <c r="F11372" i="10"/>
  <c r="G11372" i="10"/>
  <c r="F11373" i="10"/>
  <c r="F11374" i="10"/>
  <c r="F11375" i="10"/>
  <c r="F11376" i="10"/>
  <c r="F11377" i="10"/>
  <c r="F11378" i="10"/>
  <c r="G11378" i="10"/>
  <c r="F11379" i="10"/>
  <c r="F11380" i="10"/>
  <c r="F11381" i="10"/>
  <c r="F11382" i="10"/>
  <c r="F11383" i="10"/>
  <c r="F11384" i="10"/>
  <c r="F11385" i="10"/>
  <c r="F11386" i="10"/>
  <c r="F11387" i="10"/>
  <c r="G11387" i="10"/>
  <c r="F11388" i="10"/>
  <c r="F11389" i="10"/>
  <c r="G11389" i="10"/>
  <c r="F11390" i="10"/>
  <c r="F11391" i="10"/>
  <c r="F11392" i="10"/>
  <c r="F11393" i="10"/>
  <c r="F11394" i="10"/>
  <c r="F11395" i="10"/>
  <c r="F11396" i="10"/>
  <c r="G11396" i="10"/>
  <c r="F11397" i="10"/>
  <c r="F11398" i="10"/>
  <c r="F11399" i="10"/>
  <c r="F11400" i="10"/>
  <c r="F11401" i="10"/>
  <c r="G11401" i="10"/>
  <c r="F11402" i="10"/>
  <c r="F11403" i="10"/>
  <c r="F11404" i="10"/>
  <c r="F11405" i="10"/>
  <c r="F11406" i="10"/>
  <c r="F11407" i="10"/>
  <c r="F11408" i="10"/>
  <c r="F11409" i="10"/>
  <c r="F11410" i="10"/>
  <c r="F11411" i="10"/>
  <c r="G11411" i="10"/>
  <c r="F11412" i="10"/>
  <c r="F11413" i="10"/>
  <c r="F11414" i="10"/>
  <c r="F11415" i="10"/>
  <c r="F11416" i="10"/>
  <c r="F11417" i="10"/>
  <c r="F11418" i="10"/>
  <c r="G11418" i="10"/>
  <c r="F11419" i="10"/>
  <c r="F11420" i="10"/>
  <c r="G11420" i="10"/>
  <c r="F11421" i="10"/>
  <c r="F11422" i="10"/>
  <c r="F11423" i="10"/>
  <c r="F11424" i="10"/>
  <c r="F11425" i="10"/>
  <c r="F11426" i="10"/>
  <c r="F11427" i="10"/>
  <c r="F11428" i="10"/>
  <c r="F11429" i="10"/>
  <c r="F11430" i="10"/>
  <c r="F11431" i="10"/>
  <c r="F11432" i="10"/>
  <c r="F11433" i="10"/>
  <c r="F11434" i="10"/>
  <c r="F11435" i="10"/>
  <c r="F11436" i="10"/>
  <c r="G11436" i="10"/>
  <c r="F11437" i="10"/>
  <c r="F11438" i="10"/>
  <c r="F11439" i="10"/>
  <c r="F11440" i="10"/>
  <c r="F11441" i="10"/>
  <c r="F11442" i="10"/>
  <c r="F11443" i="10"/>
  <c r="F11447" i="10"/>
  <c r="G11447" i="10"/>
  <c r="F11448" i="10"/>
  <c r="F11449" i="10"/>
  <c r="F11450" i="10"/>
  <c r="F11451" i="10"/>
  <c r="F11452" i="10"/>
  <c r="F11453" i="10"/>
  <c r="F11454" i="10"/>
  <c r="F11455" i="10"/>
  <c r="G11453" i="10"/>
  <c r="F11456" i="10"/>
  <c r="F11457" i="10"/>
  <c r="F11458" i="10"/>
  <c r="F11459" i="10"/>
  <c r="F11460" i="10"/>
  <c r="F11461" i="10"/>
  <c r="G11461" i="10"/>
  <c r="F11462" i="10"/>
  <c r="F11463" i="10"/>
  <c r="G11463" i="10"/>
  <c r="F11464" i="10"/>
  <c r="F11465" i="10"/>
  <c r="F11466" i="10"/>
  <c r="F11467" i="10"/>
  <c r="F11468" i="10"/>
  <c r="F11469" i="10"/>
  <c r="G11469" i="10"/>
  <c r="F11470" i="10"/>
  <c r="F11471" i="10"/>
  <c r="F11472" i="10"/>
  <c r="F11473" i="10"/>
  <c r="F11474" i="10"/>
  <c r="G11474" i="10"/>
  <c r="F11475" i="10"/>
  <c r="F11476" i="10"/>
  <c r="F11477" i="10"/>
  <c r="F11478" i="10"/>
  <c r="F11479" i="10"/>
  <c r="F11480" i="10"/>
  <c r="F11481" i="10"/>
  <c r="F11482" i="10"/>
  <c r="F11483" i="10"/>
  <c r="F11484" i="10"/>
  <c r="F11485" i="10"/>
  <c r="F11486" i="10"/>
  <c r="F11487" i="10"/>
  <c r="F11488" i="10"/>
  <c r="F11489" i="10"/>
  <c r="F11490" i="10"/>
  <c r="F11491" i="10"/>
  <c r="D11492" i="10"/>
  <c r="F11492" i="10"/>
  <c r="F11493" i="10"/>
  <c r="F11494" i="10"/>
  <c r="F11495" i="10"/>
  <c r="F11496" i="10"/>
  <c r="F11497" i="10"/>
  <c r="F11498" i="10"/>
  <c r="F11499" i="10"/>
  <c r="F11500" i="10"/>
  <c r="F11501" i="10"/>
  <c r="F11502" i="10"/>
  <c r="F11503" i="10"/>
  <c r="F11504" i="10"/>
  <c r="F11505" i="10"/>
  <c r="F11506" i="10"/>
  <c r="F11507" i="10"/>
  <c r="F11508" i="10"/>
  <c r="F11509" i="10"/>
  <c r="F11510" i="10"/>
  <c r="F11511" i="10"/>
  <c r="F11512" i="10"/>
  <c r="F11513" i="10"/>
  <c r="F11514" i="10"/>
  <c r="F11515" i="10"/>
  <c r="G11515" i="10"/>
  <c r="F11516" i="10"/>
  <c r="F11517" i="10"/>
  <c r="F11518" i="10"/>
  <c r="F11519" i="10"/>
  <c r="F11520" i="10"/>
  <c r="F11521" i="10"/>
  <c r="F11522" i="10"/>
  <c r="F11523" i="10"/>
  <c r="F11524" i="10"/>
  <c r="F11525" i="10"/>
  <c r="F11526" i="10"/>
  <c r="F11527" i="10"/>
  <c r="F11528" i="10"/>
  <c r="F11529" i="10"/>
  <c r="F11530" i="10"/>
  <c r="F11531" i="10"/>
  <c r="G11531" i="10"/>
  <c r="F11532" i="10"/>
  <c r="F11533" i="10"/>
  <c r="G11533" i="10"/>
  <c r="F11534" i="10"/>
  <c r="F11535" i="10"/>
  <c r="G11535" i="10"/>
  <c r="F11536" i="10"/>
  <c r="F11537" i="10"/>
  <c r="F11538" i="10"/>
  <c r="F11539" i="10"/>
  <c r="F11540" i="10"/>
  <c r="F11541" i="10"/>
  <c r="F11542" i="10"/>
  <c r="F11544" i="10"/>
  <c r="F11545" i="10"/>
  <c r="F11546" i="10"/>
  <c r="F11547" i="10"/>
  <c r="F11548" i="10"/>
  <c r="F11549" i="10"/>
  <c r="F11550" i="10"/>
  <c r="F11551" i="10"/>
  <c r="F11552" i="10"/>
  <c r="F11553" i="10"/>
  <c r="F11554" i="10"/>
  <c r="F11555" i="10"/>
  <c r="F11556" i="10"/>
  <c r="F11557" i="10"/>
  <c r="F11558" i="10"/>
  <c r="F11559" i="10"/>
  <c r="F11560" i="10"/>
  <c r="F11561" i="10"/>
  <c r="F11562" i="10"/>
  <c r="G11562" i="10"/>
  <c r="F11563" i="10"/>
  <c r="F11564" i="10"/>
  <c r="F11565" i="10"/>
  <c r="G11565" i="10"/>
  <c r="F11566" i="10"/>
  <c r="F11567" i="10"/>
  <c r="F11568" i="10"/>
  <c r="F11569" i="10"/>
  <c r="F11570" i="10"/>
  <c r="F11571" i="10"/>
  <c r="F11572" i="10"/>
  <c r="F11573" i="10"/>
  <c r="F11574" i="10"/>
  <c r="G11574" i="10"/>
  <c r="F11575" i="10"/>
  <c r="F11576" i="10"/>
  <c r="F11577" i="10"/>
  <c r="F11578" i="10"/>
  <c r="F11579" i="10"/>
  <c r="F11580" i="10"/>
  <c r="F11581" i="10"/>
  <c r="F11582" i="10"/>
  <c r="G11582" i="10"/>
  <c r="D11585" i="10"/>
  <c r="F11586" i="10"/>
  <c r="G11586" i="10"/>
  <c r="F11587" i="10"/>
  <c r="F11588" i="10"/>
  <c r="G11588" i="10"/>
  <c r="F11589" i="10"/>
  <c r="F11590" i="10"/>
  <c r="F11591" i="10"/>
  <c r="F11592" i="10"/>
  <c r="F11593" i="10"/>
  <c r="G11593" i="10"/>
  <c r="F11594" i="10"/>
  <c r="F11595" i="10"/>
  <c r="F11596" i="10"/>
  <c r="F11597" i="10"/>
  <c r="F11598" i="10"/>
  <c r="F11599" i="10"/>
  <c r="F11600" i="10"/>
  <c r="G11600" i="10"/>
  <c r="F11601" i="10"/>
  <c r="F11602" i="10"/>
  <c r="F11603" i="10"/>
  <c r="F11604" i="10"/>
  <c r="F11605" i="10"/>
  <c r="F11606" i="10"/>
  <c r="F11607" i="10"/>
  <c r="F11608" i="10"/>
  <c r="G11608" i="10"/>
  <c r="F11609" i="10"/>
  <c r="F11610" i="10"/>
  <c r="G11610" i="10"/>
  <c r="F11611" i="10"/>
  <c r="F11612" i="10"/>
  <c r="F11613" i="10"/>
  <c r="F11614" i="10"/>
  <c r="F11615" i="10"/>
  <c r="G11615" i="10"/>
  <c r="F11616" i="10"/>
  <c r="F11617" i="10"/>
  <c r="F11618" i="10"/>
  <c r="F11619" i="10"/>
  <c r="F11620" i="10"/>
  <c r="F11621" i="10"/>
  <c r="F11622" i="10"/>
  <c r="F11623" i="10"/>
  <c r="F11624" i="10"/>
  <c r="F11625" i="10"/>
  <c r="F11626" i="10"/>
  <c r="F11627" i="10"/>
  <c r="F11628" i="10"/>
  <c r="F11629" i="10"/>
  <c r="F11630" i="10"/>
  <c r="G11630" i="10"/>
  <c r="F11631" i="10"/>
  <c r="F11632" i="10"/>
  <c r="F11633" i="10"/>
  <c r="F11634" i="10"/>
  <c r="F11635" i="10"/>
  <c r="F11636" i="10"/>
  <c r="F11637" i="10"/>
  <c r="F11638" i="10"/>
  <c r="F11639" i="10"/>
  <c r="F11640" i="10"/>
  <c r="F11641" i="10"/>
  <c r="F11642" i="10"/>
  <c r="F11643" i="10"/>
  <c r="F11644" i="10"/>
  <c r="F11645" i="10"/>
  <c r="F11646" i="10"/>
  <c r="F11647" i="10"/>
  <c r="F11648" i="10"/>
  <c r="F11649" i="10"/>
  <c r="F11650" i="10"/>
  <c r="F11651" i="10"/>
  <c r="F11652" i="10"/>
  <c r="F11653" i="10"/>
  <c r="F11654" i="10"/>
  <c r="F11655" i="10"/>
  <c r="F11656" i="10"/>
  <c r="F11657" i="10"/>
  <c r="F11658" i="10"/>
  <c r="F11659" i="10"/>
  <c r="F11660" i="10"/>
  <c r="F11661" i="10"/>
  <c r="F11662" i="10"/>
  <c r="G11662" i="10"/>
  <c r="F11663" i="10"/>
  <c r="F11664" i="10"/>
  <c r="G11664" i="10"/>
  <c r="F11665" i="10"/>
  <c r="F11666" i="10"/>
  <c r="G11666" i="10"/>
  <c r="F11667" i="10"/>
  <c r="F11668" i="10"/>
  <c r="G11668" i="10"/>
  <c r="F11669" i="10"/>
  <c r="F11670" i="10"/>
  <c r="F11671" i="10"/>
  <c r="F11672" i="10"/>
  <c r="F11673" i="10"/>
  <c r="F11674" i="10"/>
  <c r="F11675" i="10"/>
  <c r="G11675" i="10"/>
  <c r="F11676" i="10"/>
  <c r="F11677" i="10"/>
  <c r="F11678" i="10"/>
  <c r="F11679" i="10"/>
  <c r="F11680" i="10"/>
  <c r="G11677" i="10"/>
  <c r="F11681" i="10"/>
  <c r="F11682" i="10"/>
  <c r="F11683" i="10"/>
  <c r="F11684" i="10"/>
  <c r="F11685" i="10"/>
  <c r="F11686" i="10"/>
  <c r="F11687" i="10"/>
  <c r="F11688" i="10"/>
  <c r="F11689" i="10"/>
  <c r="F11690" i="10"/>
  <c r="F11691" i="10"/>
  <c r="F11692" i="10"/>
  <c r="F11693" i="10"/>
  <c r="F11694" i="10"/>
  <c r="F11695" i="10"/>
  <c r="G11695" i="10"/>
  <c r="F11696" i="10"/>
  <c r="F11697" i="10"/>
  <c r="F11698" i="10"/>
  <c r="F11699" i="10"/>
  <c r="F11700" i="10"/>
  <c r="D11703" i="10"/>
  <c r="F11704" i="10"/>
  <c r="F11705" i="10"/>
  <c r="G11704" i="10"/>
  <c r="F11706" i="10"/>
  <c r="F11707" i="10"/>
  <c r="F11708" i="10"/>
  <c r="F11709" i="10"/>
  <c r="G11709" i="10"/>
  <c r="F11710" i="10"/>
  <c r="F11711" i="10"/>
  <c r="G11711" i="10"/>
  <c r="F11712" i="10"/>
  <c r="F11713" i="10"/>
  <c r="G11713" i="10"/>
  <c r="F11714" i="10"/>
  <c r="F11715" i="10"/>
  <c r="G11715" i="10"/>
  <c r="F11716" i="10"/>
  <c r="F11717" i="10"/>
  <c r="G11717" i="10"/>
  <c r="F11718" i="10"/>
  <c r="F11719" i="10"/>
  <c r="F11720" i="10"/>
  <c r="F11721" i="10"/>
  <c r="F11722" i="10"/>
  <c r="F11723" i="10"/>
  <c r="G11723" i="10"/>
  <c r="F11724" i="10"/>
  <c r="F11725" i="10"/>
  <c r="G11725" i="10"/>
  <c r="F11726" i="10"/>
  <c r="F11727" i="10"/>
  <c r="G11727" i="10"/>
  <c r="F11728" i="10"/>
  <c r="F11729" i="10"/>
  <c r="G11729" i="10"/>
  <c r="F11730" i="10"/>
  <c r="F11731" i="10"/>
  <c r="F11732" i="10"/>
  <c r="F11733" i="10"/>
  <c r="F11734" i="10"/>
  <c r="F11735" i="10"/>
  <c r="F11736" i="10"/>
  <c r="F11737" i="10"/>
  <c r="F11738" i="10"/>
  <c r="F11739" i="10"/>
  <c r="F11740" i="10"/>
  <c r="F11741" i="10"/>
  <c r="F11742" i="10"/>
  <c r="F11743" i="10"/>
  <c r="F11744" i="10"/>
  <c r="F11745" i="10"/>
  <c r="F11746" i="10"/>
  <c r="F11747" i="10"/>
  <c r="F11748" i="10"/>
  <c r="F11749" i="10"/>
  <c r="F11750" i="10"/>
  <c r="F11751" i="10"/>
  <c r="F11752" i="10"/>
  <c r="F11753" i="10"/>
  <c r="F11754" i="10"/>
  <c r="F11755" i="10"/>
  <c r="F11756" i="10"/>
  <c r="F11757" i="10"/>
  <c r="F11758" i="10"/>
  <c r="G11758" i="10"/>
  <c r="F11759" i="10"/>
  <c r="F11760" i="10"/>
  <c r="G11760" i="10"/>
  <c r="F11761" i="10"/>
  <c r="F11762" i="10"/>
  <c r="F11763" i="10"/>
  <c r="F11764" i="10"/>
  <c r="F11765" i="10"/>
  <c r="F11766" i="10"/>
  <c r="F11767" i="10"/>
  <c r="F11768" i="10"/>
  <c r="F11769" i="10"/>
  <c r="F11770" i="10"/>
  <c r="G11770" i="10"/>
  <c r="F11771" i="10"/>
  <c r="F11772" i="10"/>
  <c r="F11773" i="10"/>
  <c r="F11774" i="10"/>
  <c r="F11775" i="10"/>
  <c r="F11776" i="10"/>
  <c r="F11777" i="10"/>
  <c r="F11778" i="10"/>
  <c r="F11779" i="10"/>
  <c r="F11780" i="10"/>
  <c r="F11781" i="10"/>
  <c r="F11782" i="10"/>
  <c r="F11783" i="10"/>
  <c r="F11784" i="10"/>
  <c r="F11785" i="10"/>
  <c r="F11786" i="10"/>
  <c r="F11787" i="10"/>
  <c r="F11788" i="10"/>
  <c r="F11789" i="10"/>
  <c r="F11790" i="10"/>
  <c r="F11791" i="10"/>
  <c r="F11792" i="10"/>
  <c r="F11793" i="10"/>
  <c r="G11793" i="10"/>
  <c r="F11794" i="10"/>
  <c r="F11795" i="10"/>
  <c r="F11796" i="10"/>
  <c r="G11795" i="10"/>
  <c r="F11797" i="10"/>
  <c r="F11798" i="10"/>
  <c r="F11799" i="10"/>
  <c r="F11800" i="10"/>
  <c r="F11801" i="10"/>
  <c r="F11802" i="10"/>
  <c r="F11803" i="10"/>
  <c r="F11804" i="10"/>
  <c r="G11803" i="10"/>
  <c r="F11805" i="10"/>
  <c r="F11806" i="10"/>
  <c r="F11807" i="10"/>
  <c r="F11808" i="10"/>
  <c r="F11809" i="10"/>
  <c r="F11810" i="10"/>
  <c r="F11811" i="10"/>
  <c r="F11812" i="10"/>
  <c r="F11813" i="10"/>
  <c r="F11814" i="10"/>
  <c r="F11815" i="10"/>
  <c r="F11816" i="10"/>
  <c r="F11817" i="10"/>
  <c r="F11818" i="10"/>
  <c r="F11819" i="10"/>
  <c r="F11820" i="10"/>
  <c r="G11820" i="10"/>
  <c r="F11822" i="10"/>
  <c r="G11822" i="10"/>
  <c r="F11823" i="10"/>
  <c r="F11824" i="10"/>
  <c r="F11825" i="10"/>
  <c r="G11824" i="10"/>
  <c r="F11829" i="10"/>
  <c r="F11830" i="10"/>
  <c r="F11831" i="10"/>
  <c r="F11832" i="10"/>
  <c r="G11832" i="10"/>
  <c r="F11833" i="10"/>
  <c r="F11834" i="10"/>
  <c r="G11834" i="10"/>
  <c r="F11835" i="10"/>
  <c r="F11836" i="10"/>
  <c r="F11837" i="10"/>
  <c r="F11838" i="10"/>
  <c r="F11839" i="10"/>
  <c r="G11839" i="10"/>
  <c r="F11840" i="10"/>
  <c r="F11841" i="10"/>
  <c r="F11842" i="10"/>
  <c r="F11843" i="10"/>
  <c r="F11844" i="10"/>
  <c r="F11845" i="10"/>
  <c r="D11846" i="10"/>
  <c r="D11828" i="10"/>
  <c r="F11847" i="10"/>
  <c r="F11848" i="10"/>
  <c r="F11849" i="10"/>
  <c r="G11849" i="10"/>
  <c r="F11850" i="10"/>
  <c r="F11851" i="10"/>
  <c r="F11852" i="10"/>
  <c r="F11853" i="10"/>
  <c r="F11854" i="10"/>
  <c r="F11855" i="10"/>
  <c r="F11856" i="10"/>
  <c r="F11857" i="10"/>
  <c r="G11857" i="10"/>
  <c r="F11858" i="10"/>
  <c r="F11859" i="10"/>
  <c r="F11860" i="10"/>
  <c r="F11861" i="10"/>
  <c r="F11862" i="10"/>
  <c r="F11864" i="10"/>
  <c r="G11864" i="10"/>
  <c r="F11865" i="10"/>
  <c r="F11866" i="10"/>
  <c r="F11867" i="10"/>
  <c r="F11868" i="10"/>
  <c r="F11869" i="10"/>
  <c r="F11870" i="10"/>
  <c r="F11871" i="10"/>
  <c r="F11872" i="10"/>
  <c r="F11873" i="10"/>
  <c r="F11874" i="10"/>
  <c r="F11875" i="10"/>
  <c r="F11876" i="10"/>
  <c r="F11877" i="10"/>
  <c r="F11878" i="10"/>
  <c r="F11879" i="10"/>
  <c r="F11880" i="10"/>
  <c r="F11881" i="10"/>
  <c r="F11882" i="10"/>
  <c r="F11883" i="10"/>
  <c r="F11884" i="10"/>
  <c r="G11884" i="10"/>
  <c r="F11885" i="10"/>
  <c r="F11886" i="10"/>
  <c r="G11886" i="10"/>
  <c r="F11887" i="10"/>
  <c r="F11888" i="10"/>
  <c r="G11888" i="10"/>
  <c r="F11889" i="10"/>
  <c r="F11890" i="10"/>
  <c r="F11891" i="10"/>
  <c r="F11892" i="10"/>
  <c r="F11893" i="10"/>
  <c r="F11894" i="10"/>
  <c r="F11895" i="10"/>
  <c r="F11896" i="10"/>
  <c r="G11896" i="10"/>
  <c r="F11897" i="10"/>
  <c r="F11898" i="10"/>
  <c r="F11899" i="10"/>
  <c r="F11900" i="10"/>
  <c r="F11901" i="10"/>
  <c r="F11902" i="10"/>
  <c r="F11903" i="10"/>
  <c r="F11904" i="10"/>
  <c r="F11905" i="10"/>
  <c r="F11906" i="10"/>
  <c r="F11907" i="10"/>
  <c r="F11908" i="10"/>
  <c r="F11909" i="10"/>
  <c r="F11910" i="10"/>
  <c r="F11911" i="10"/>
  <c r="F11912" i="10"/>
  <c r="F11913" i="10"/>
  <c r="G11913" i="10"/>
  <c r="F11914" i="10"/>
  <c r="F11915" i="10"/>
  <c r="G11915" i="10"/>
  <c r="F11916" i="10"/>
  <c r="F11917" i="10"/>
  <c r="G11917" i="10"/>
  <c r="F11918" i="10"/>
  <c r="F11919" i="10"/>
  <c r="G11919" i="10"/>
  <c r="F11921" i="10"/>
  <c r="F11922" i="10"/>
  <c r="F11923" i="10"/>
  <c r="F11924" i="10"/>
  <c r="F11925" i="10"/>
  <c r="F11926" i="10"/>
  <c r="F11927" i="10"/>
  <c r="F11928" i="10"/>
  <c r="F11929" i="10"/>
  <c r="F11930" i="10"/>
  <c r="F11931" i="10"/>
  <c r="F11932" i="10"/>
  <c r="F11933" i="10"/>
  <c r="F11934" i="10"/>
  <c r="F11935" i="10"/>
  <c r="F11936" i="10"/>
  <c r="D11939" i="10"/>
  <c r="F11940" i="10"/>
  <c r="G11940" i="10"/>
  <c r="F11941" i="10"/>
  <c r="F11942" i="10"/>
  <c r="F11943" i="10"/>
  <c r="F11944" i="10"/>
  <c r="F11945" i="10"/>
  <c r="F11946" i="10"/>
  <c r="F11947" i="10"/>
  <c r="F11948" i="10"/>
  <c r="F11949" i="10"/>
  <c r="G11949" i="10"/>
  <c r="F11951" i="10"/>
  <c r="F11952" i="10"/>
  <c r="F11953" i="10"/>
  <c r="F11954" i="10"/>
  <c r="F11955" i="10"/>
  <c r="F11956" i="10"/>
  <c r="F11957" i="10"/>
  <c r="F11958" i="10"/>
  <c r="G11958" i="10"/>
  <c r="F11959" i="10"/>
  <c r="F11960" i="10"/>
  <c r="G11960" i="10"/>
  <c r="F11961" i="10"/>
  <c r="F11962" i="10"/>
  <c r="G11962" i="10"/>
  <c r="F11963" i="10"/>
  <c r="F11964" i="10"/>
  <c r="F11965" i="10"/>
  <c r="F11966" i="10"/>
  <c r="F11967" i="10"/>
  <c r="F11968" i="10"/>
  <c r="F11969" i="10"/>
  <c r="F11970" i="10"/>
  <c r="F11971" i="10"/>
  <c r="F11972" i="10"/>
  <c r="F11973" i="10"/>
  <c r="F11974" i="10"/>
  <c r="F11975" i="10"/>
  <c r="F11976" i="10"/>
  <c r="F11977" i="10"/>
  <c r="F11978" i="10"/>
  <c r="F11979" i="10"/>
  <c r="F11980" i="10"/>
  <c r="F11981" i="10"/>
  <c r="F11982" i="10"/>
  <c r="F11983" i="10"/>
  <c r="F11984" i="10"/>
  <c r="F11985" i="10"/>
  <c r="F11986" i="10"/>
  <c r="G11986" i="10"/>
  <c r="F11987" i="10"/>
  <c r="F11988" i="10"/>
  <c r="F11989" i="10"/>
  <c r="F11990" i="10"/>
  <c r="F11991" i="10"/>
  <c r="G11991" i="10"/>
  <c r="F11992" i="10"/>
  <c r="F11993" i="10"/>
  <c r="F11994" i="10"/>
  <c r="F11995" i="10"/>
  <c r="F11996" i="10"/>
  <c r="F11997" i="10"/>
  <c r="F11998" i="10"/>
  <c r="F11999" i="10"/>
  <c r="G11999" i="10"/>
  <c r="F12000" i="10"/>
  <c r="F12001" i="10"/>
  <c r="G12001" i="10"/>
  <c r="F12005" i="10"/>
  <c r="F12006" i="10"/>
  <c r="F12007" i="10"/>
  <c r="F12008" i="10"/>
  <c r="F12009" i="10"/>
  <c r="F12010" i="10"/>
  <c r="F12011" i="10"/>
  <c r="F12012" i="10"/>
  <c r="F12013" i="10"/>
  <c r="G12013" i="10"/>
  <c r="F12014" i="10"/>
  <c r="F12015" i="10"/>
  <c r="F12016" i="10"/>
  <c r="F12017" i="10"/>
  <c r="F12018" i="10"/>
  <c r="F12019" i="10"/>
  <c r="F12020" i="10"/>
  <c r="F12021" i="10"/>
  <c r="F12022" i="10"/>
  <c r="F12023" i="10"/>
  <c r="F12024" i="10"/>
  <c r="F12025" i="10"/>
  <c r="F12026" i="10"/>
  <c r="F12027" i="10"/>
  <c r="F12028" i="10"/>
  <c r="F12029" i="10"/>
  <c r="F12030" i="10"/>
  <c r="F12031" i="10"/>
  <c r="F12032" i="10"/>
  <c r="F12034" i="10"/>
  <c r="F12035" i="10"/>
  <c r="F12036" i="10"/>
  <c r="F12037" i="10"/>
  <c r="F12038" i="10"/>
  <c r="F12039" i="10"/>
  <c r="F12040" i="10"/>
  <c r="F12041" i="10"/>
  <c r="F12042" i="10"/>
  <c r="F12043" i="10"/>
  <c r="G12043" i="10"/>
  <c r="F12044" i="10"/>
  <c r="F12045" i="10"/>
  <c r="G12045" i="10"/>
  <c r="F12046" i="10"/>
  <c r="F12047" i="10"/>
  <c r="D12048" i="10"/>
  <c r="F12048" i="10"/>
  <c r="F12049" i="10"/>
  <c r="F12050" i="10"/>
  <c r="G12050" i="10"/>
  <c r="F12051" i="10"/>
  <c r="F12052" i="10"/>
  <c r="F12053" i="10"/>
  <c r="F12054" i="10"/>
  <c r="F12055" i="10"/>
  <c r="F12056" i="10"/>
  <c r="F12057" i="10"/>
  <c r="F12058" i="10"/>
  <c r="G12053" i="10"/>
  <c r="F12059" i="10"/>
  <c r="F12060" i="10"/>
  <c r="F12061" i="10"/>
  <c r="F12062" i="10"/>
  <c r="F12063" i="10"/>
  <c r="F12064" i="10"/>
  <c r="F12065" i="10"/>
  <c r="F12066" i="10"/>
  <c r="G12066" i="10"/>
  <c r="F12067" i="10"/>
  <c r="F12068" i="10"/>
  <c r="F12069" i="10"/>
  <c r="F12070" i="10"/>
  <c r="F12071" i="10"/>
  <c r="F12072" i="10"/>
  <c r="F12073" i="10"/>
  <c r="F12074" i="10"/>
  <c r="F12075" i="10"/>
  <c r="F12076" i="10"/>
  <c r="F12077" i="10"/>
  <c r="F12078" i="10"/>
  <c r="F12079" i="10"/>
  <c r="F12080" i="10"/>
  <c r="F12081" i="10"/>
  <c r="F12082" i="10"/>
  <c r="F12083" i="10"/>
  <c r="F12084" i="10"/>
  <c r="F12085" i="10"/>
  <c r="F12086" i="10"/>
  <c r="F12087" i="10"/>
  <c r="F12088" i="10"/>
  <c r="F12089" i="10"/>
  <c r="F12090" i="10"/>
  <c r="F12091" i="10"/>
  <c r="F12092" i="10"/>
  <c r="F12093" i="10"/>
  <c r="F12094" i="10"/>
  <c r="F12095" i="10"/>
  <c r="F12096" i="10"/>
  <c r="F12097" i="10"/>
  <c r="F12098" i="10"/>
  <c r="F12099" i="10"/>
  <c r="F12100" i="10"/>
  <c r="F12101" i="10"/>
  <c r="F12102" i="10"/>
  <c r="F12103" i="10"/>
  <c r="F12104" i="10"/>
  <c r="G12103" i="10"/>
  <c r="D12107" i="10"/>
  <c r="F12108" i="10"/>
  <c r="F12109" i="10"/>
  <c r="F12111" i="10"/>
  <c r="F12112" i="10"/>
  <c r="F12113" i="10"/>
  <c r="F12114" i="10"/>
  <c r="F12115" i="10"/>
  <c r="F12116" i="10"/>
  <c r="F12117" i="10"/>
  <c r="F12118" i="10"/>
  <c r="F12119" i="10"/>
  <c r="F12120" i="10"/>
  <c r="F12121" i="10"/>
  <c r="F12122" i="10"/>
  <c r="G12122" i="10"/>
  <c r="F12123" i="10"/>
  <c r="F12124" i="10"/>
  <c r="G12124" i="10"/>
  <c r="F12126" i="10"/>
  <c r="F12127" i="10"/>
  <c r="F12128" i="10"/>
  <c r="F12129" i="10"/>
  <c r="F12130" i="10"/>
  <c r="F12131" i="10"/>
  <c r="G12131" i="10"/>
  <c r="F12132" i="10"/>
  <c r="F12133" i="10"/>
  <c r="F12134" i="10"/>
  <c r="F12135" i="10"/>
  <c r="F12136" i="10"/>
  <c r="F12137" i="10"/>
  <c r="G12137" i="10"/>
  <c r="F12138" i="10"/>
  <c r="F12139" i="10"/>
  <c r="F12140" i="10"/>
  <c r="F12141" i="10"/>
  <c r="F12142" i="10"/>
  <c r="F12143" i="10"/>
  <c r="F12144" i="10"/>
  <c r="F12145" i="10"/>
  <c r="F12146" i="10"/>
  <c r="F12147" i="10"/>
  <c r="F12148" i="10"/>
  <c r="F12149" i="10"/>
  <c r="F12150" i="10"/>
  <c r="F12151" i="10"/>
  <c r="F12152" i="10"/>
  <c r="F12153" i="10"/>
  <c r="G12153" i="10"/>
  <c r="F12154" i="10"/>
  <c r="F12155" i="10"/>
  <c r="G12155" i="10"/>
  <c r="F12156" i="10"/>
  <c r="F12157" i="10"/>
  <c r="G12157" i="10"/>
  <c r="F12158" i="10"/>
  <c r="F12159" i="10"/>
  <c r="F12160" i="10"/>
  <c r="F12161" i="10"/>
  <c r="F12162" i="10"/>
  <c r="F12163" i="10"/>
  <c r="F12164" i="10"/>
  <c r="F12165" i="10"/>
  <c r="F12166" i="10"/>
  <c r="F12167" i="10"/>
  <c r="F12168" i="10"/>
  <c r="F12169" i="10"/>
  <c r="G12169" i="10"/>
  <c r="F12170" i="10"/>
  <c r="F12171" i="10"/>
  <c r="F12172" i="10"/>
  <c r="F12173" i="10"/>
  <c r="F12174" i="10"/>
  <c r="F12175" i="10"/>
  <c r="G12175" i="10"/>
  <c r="F12176" i="10"/>
  <c r="F12177" i="10"/>
  <c r="G12177" i="10"/>
  <c r="F12178" i="10"/>
  <c r="F12179" i="10"/>
  <c r="F12180" i="10"/>
  <c r="F12181" i="10"/>
  <c r="F12182" i="10"/>
  <c r="F12183" i="10"/>
  <c r="G12183" i="10"/>
  <c r="F12184" i="10"/>
  <c r="F12185" i="10"/>
  <c r="F12186" i="10"/>
  <c r="F12187" i="10"/>
  <c r="F12188" i="10"/>
  <c r="G12188" i="10"/>
  <c r="F12189" i="10"/>
  <c r="F12190" i="10"/>
  <c r="G12190" i="10"/>
  <c r="F12191" i="10"/>
  <c r="F12192" i="10"/>
  <c r="G12192" i="10"/>
  <c r="F12193" i="10"/>
  <c r="F12194" i="10"/>
  <c r="G12194" i="10"/>
  <c r="F12195" i="10"/>
  <c r="F12196" i="10"/>
  <c r="G12196" i="10"/>
  <c r="F12197" i="10"/>
  <c r="F12198" i="10"/>
  <c r="F12199" i="10"/>
  <c r="F12200" i="10"/>
  <c r="F12201" i="10"/>
  <c r="F12202" i="10"/>
  <c r="F12203" i="10"/>
  <c r="F12204" i="10"/>
  <c r="F12205" i="10"/>
  <c r="F12206" i="10"/>
  <c r="F12207" i="10"/>
  <c r="F12208" i="10"/>
  <c r="F12209" i="10"/>
  <c r="F12210" i="10"/>
  <c r="F12211" i="10"/>
  <c r="F12212" i="10"/>
  <c r="F12213" i="10"/>
  <c r="F12214" i="10"/>
  <c r="F12215" i="10"/>
  <c r="F12216" i="10"/>
  <c r="F12217" i="10"/>
  <c r="F12218" i="10"/>
  <c r="F12219" i="10"/>
  <c r="F12220" i="10"/>
  <c r="G12220" i="10"/>
  <c r="F12221" i="10"/>
  <c r="F12222" i="10"/>
  <c r="G12222" i="10"/>
  <c r="F12223" i="10"/>
  <c r="F12224" i="10"/>
  <c r="F12225" i="10"/>
  <c r="F12226" i="10"/>
  <c r="F12227" i="10"/>
  <c r="F12228" i="10"/>
  <c r="F12229" i="10"/>
  <c r="F12230" i="10"/>
  <c r="F12231" i="10"/>
  <c r="F12232" i="10"/>
  <c r="F12233" i="10"/>
  <c r="F12234" i="10"/>
  <c r="F12235" i="10"/>
  <c r="F12236" i="10"/>
  <c r="F12237" i="10"/>
  <c r="F12238" i="10"/>
  <c r="F12239" i="10"/>
  <c r="D12242" i="10"/>
  <c r="F12243" i="10"/>
  <c r="F12244" i="10"/>
  <c r="F12245" i="10"/>
  <c r="F12246" i="10"/>
  <c r="F12247" i="10"/>
  <c r="G12247" i="10"/>
  <c r="F12248" i="10"/>
  <c r="F12249" i="10"/>
  <c r="F12250" i="10"/>
  <c r="F12251" i="10"/>
  <c r="F12252" i="10"/>
  <c r="F12253" i="10"/>
  <c r="F12254" i="10"/>
  <c r="G12254" i="10"/>
  <c r="F12255" i="10"/>
  <c r="F12256" i="10"/>
  <c r="G12256" i="10"/>
  <c r="F12257" i="10"/>
  <c r="F12258" i="10"/>
  <c r="G12258" i="10"/>
  <c r="F12260" i="10"/>
  <c r="F12261" i="10"/>
  <c r="F12262" i="10"/>
  <c r="F12263" i="10"/>
  <c r="F12264" i="10"/>
  <c r="F12265" i="10"/>
  <c r="F12266" i="10"/>
  <c r="F12267" i="10"/>
  <c r="F12268" i="10"/>
  <c r="G12268" i="10"/>
  <c r="F12269" i="10"/>
  <c r="F12270" i="10"/>
  <c r="F12271" i="10"/>
  <c r="F12272" i="10"/>
  <c r="F12273" i="10"/>
  <c r="F12274" i="10"/>
  <c r="F12275" i="10"/>
  <c r="F12276" i="10"/>
  <c r="F12277" i="10"/>
  <c r="F12278" i="10"/>
  <c r="F12279" i="10"/>
  <c r="F12280" i="10"/>
  <c r="F12281" i="10"/>
  <c r="G12281" i="10"/>
  <c r="F12282" i="10"/>
  <c r="F12283" i="10"/>
  <c r="G12283" i="10"/>
  <c r="F12284" i="10"/>
  <c r="F12285" i="10"/>
  <c r="F12286" i="10"/>
  <c r="F12287" i="10"/>
  <c r="F12288" i="10"/>
  <c r="F12289" i="10"/>
  <c r="F12290" i="10"/>
  <c r="F12291" i="10"/>
  <c r="F12292" i="10"/>
  <c r="F12293" i="10"/>
  <c r="F12294" i="10"/>
  <c r="F12295" i="10"/>
  <c r="F12296" i="10"/>
  <c r="F12297" i="10"/>
  <c r="F12298" i="10"/>
  <c r="F12299" i="10"/>
  <c r="F12300" i="10"/>
  <c r="F12301" i="10"/>
  <c r="F12302" i="10"/>
  <c r="F12303" i="10"/>
  <c r="G12303" i="10"/>
  <c r="F12304" i="10"/>
  <c r="F12305" i="10"/>
  <c r="G12305" i="10"/>
  <c r="F12306" i="10"/>
  <c r="F12307" i="10"/>
  <c r="F12308" i="10"/>
  <c r="F12309" i="10"/>
  <c r="F12310" i="10"/>
  <c r="F12311" i="10"/>
  <c r="F12312" i="10"/>
  <c r="F12313" i="10"/>
  <c r="F12314" i="10"/>
  <c r="F12315" i="10"/>
  <c r="F12316" i="10"/>
  <c r="F12317" i="10"/>
  <c r="F12318" i="10"/>
  <c r="F12319" i="10"/>
  <c r="F12320" i="10"/>
  <c r="F12321" i="10"/>
  <c r="G12321" i="10"/>
  <c r="F12322" i="10"/>
  <c r="F12323" i="10"/>
  <c r="F12324" i="10"/>
  <c r="F12325" i="10"/>
  <c r="F12326" i="10"/>
  <c r="F12327" i="10"/>
  <c r="F12328" i="10"/>
  <c r="F12329" i="10"/>
  <c r="F12330" i="10"/>
  <c r="G12330" i="10"/>
  <c r="F12331" i="10"/>
  <c r="F12332" i="10"/>
  <c r="F12333" i="10"/>
  <c r="F12334" i="10"/>
  <c r="F12335" i="10"/>
  <c r="F12336" i="10"/>
  <c r="F12337" i="10"/>
  <c r="F12338" i="10"/>
  <c r="F12339" i="10"/>
  <c r="F12340" i="10"/>
  <c r="F12341" i="10"/>
  <c r="F12342" i="10"/>
  <c r="F12343" i="10"/>
  <c r="F12344" i="10"/>
  <c r="F12345" i="10"/>
  <c r="F12346" i="10"/>
  <c r="F12347" i="10"/>
  <c r="F12348" i="10"/>
  <c r="F12349" i="10"/>
  <c r="F12350" i="10"/>
  <c r="F12351" i="10"/>
  <c r="F12352" i="10"/>
  <c r="F12353" i="10"/>
  <c r="F12354" i="10"/>
  <c r="F12355" i="10"/>
  <c r="F12356" i="10"/>
  <c r="F12357" i="10"/>
  <c r="G12357" i="10"/>
  <c r="F12358" i="10"/>
  <c r="F12359" i="10"/>
  <c r="G12359" i="10"/>
  <c r="F12360" i="10"/>
  <c r="F12361" i="10"/>
  <c r="G12361" i="10"/>
  <c r="F12362" i="10"/>
  <c r="F12363" i="10"/>
  <c r="F12364" i="10"/>
  <c r="F12365" i="10"/>
  <c r="F12366" i="10"/>
  <c r="F12367" i="10"/>
  <c r="F12368" i="10"/>
  <c r="F12369" i="10"/>
  <c r="F12370" i="10"/>
  <c r="F12371" i="10"/>
  <c r="F12372" i="10"/>
  <c r="F12373" i="10"/>
  <c r="F12374" i="10"/>
  <c r="F12375" i="10"/>
  <c r="F12376" i="10"/>
  <c r="F12377" i="10"/>
  <c r="F12378" i="10"/>
  <c r="G12378" i="10"/>
  <c r="F12379" i="10"/>
  <c r="F12380" i="10"/>
  <c r="G12380" i="10"/>
  <c r="D12383" i="10"/>
  <c r="F12384" i="10"/>
  <c r="F12385" i="10"/>
  <c r="F12386" i="10"/>
  <c r="F12387" i="10"/>
  <c r="F12388" i="10"/>
  <c r="F12389" i="10"/>
  <c r="F12390" i="10"/>
  <c r="F12391" i="10"/>
  <c r="G12391" i="10"/>
  <c r="F12392" i="10"/>
  <c r="F12393" i="10"/>
  <c r="F12394" i="10"/>
  <c r="F12395" i="10"/>
  <c r="F12396" i="10"/>
  <c r="F12397" i="10"/>
  <c r="F12398" i="10"/>
  <c r="F12399" i="10"/>
  <c r="F12400" i="10"/>
  <c r="G12400" i="10"/>
  <c r="F12401" i="10"/>
  <c r="F12402" i="10"/>
  <c r="F12403" i="10"/>
  <c r="F12404" i="10"/>
  <c r="F12405" i="10"/>
  <c r="G12405" i="10"/>
  <c r="F12406" i="10"/>
  <c r="F12407" i="10"/>
  <c r="F12408" i="10"/>
  <c r="F12409" i="10"/>
  <c r="F12410" i="10"/>
  <c r="F12411" i="10"/>
  <c r="F12412" i="10"/>
  <c r="G12412" i="10"/>
  <c r="F12413" i="10"/>
  <c r="F12414" i="10"/>
  <c r="G12414" i="10"/>
  <c r="F12415" i="10"/>
  <c r="F12416" i="10"/>
  <c r="F12417" i="10"/>
  <c r="F12418" i="10"/>
  <c r="F12419" i="10"/>
  <c r="F12420" i="10"/>
  <c r="F12421" i="10"/>
  <c r="F12422" i="10"/>
  <c r="F12423" i="10"/>
  <c r="F12424" i="10"/>
  <c r="F12425" i="10"/>
  <c r="F12426" i="10"/>
  <c r="F12427" i="10"/>
  <c r="F12428" i="10"/>
  <c r="F12429" i="10"/>
  <c r="F12430" i="10"/>
  <c r="F12431" i="10"/>
  <c r="F12432" i="10"/>
  <c r="F12433" i="10"/>
  <c r="F12434" i="10"/>
  <c r="F12435" i="10"/>
  <c r="F12436" i="10"/>
  <c r="F12437" i="10"/>
  <c r="F12438" i="10"/>
  <c r="F12439" i="10"/>
  <c r="F12440" i="10"/>
  <c r="F12441" i="10"/>
  <c r="F12442" i="10"/>
  <c r="F12443" i="10"/>
  <c r="G12443" i="10"/>
  <c r="F12444" i="10"/>
  <c r="F12445" i="10"/>
  <c r="G12445" i="10"/>
  <c r="F12446" i="10"/>
  <c r="F12447" i="10"/>
  <c r="F12448" i="10"/>
  <c r="F12449" i="10"/>
  <c r="F12450" i="10"/>
  <c r="F12451" i="10"/>
  <c r="G12451" i="10"/>
  <c r="F12452" i="10"/>
  <c r="F12453" i="10"/>
  <c r="G12453" i="10"/>
  <c r="F12454" i="10"/>
  <c r="F12455" i="10"/>
  <c r="G12455" i="10"/>
  <c r="F12456" i="10"/>
  <c r="F12457" i="10"/>
  <c r="G12457" i="10"/>
  <c r="F12458" i="10"/>
  <c r="F12459" i="10"/>
  <c r="F12460" i="10"/>
  <c r="F12461" i="10"/>
  <c r="F12462" i="10"/>
  <c r="F12463" i="10"/>
  <c r="F12464" i="10"/>
  <c r="F12465" i="10"/>
  <c r="F12466" i="10"/>
  <c r="F12467" i="10"/>
  <c r="F12468" i="10"/>
  <c r="F12469" i="10"/>
  <c r="F12470" i="10"/>
  <c r="F12471" i="10"/>
  <c r="G12471" i="10"/>
  <c r="F12472" i="10"/>
  <c r="F12473" i="10"/>
  <c r="F12474" i="10"/>
  <c r="F12475" i="10"/>
  <c r="F12476" i="10"/>
  <c r="F12477" i="10"/>
  <c r="F12478" i="10"/>
  <c r="G12478" i="10"/>
  <c r="F12479" i="10"/>
  <c r="F12480" i="10"/>
  <c r="F12481" i="10"/>
  <c r="F12482" i="10"/>
  <c r="F12486" i="10"/>
  <c r="G12486" i="10"/>
  <c r="F12487" i="10"/>
  <c r="F12488" i="10"/>
  <c r="G12488" i="10"/>
  <c r="F12489" i="10"/>
  <c r="F12490" i="10"/>
  <c r="F12491" i="10"/>
  <c r="F12492" i="10"/>
  <c r="F12493" i="10"/>
  <c r="G12493" i="10"/>
  <c r="F12494" i="10"/>
  <c r="F12495" i="10"/>
  <c r="G12495" i="10"/>
  <c r="F12496" i="10"/>
  <c r="F12497" i="10"/>
  <c r="F12498" i="10"/>
  <c r="F12499" i="10"/>
  <c r="F12500" i="10"/>
  <c r="F12501" i="10"/>
  <c r="F12502" i="10"/>
  <c r="F12503" i="10"/>
  <c r="F12504" i="10"/>
  <c r="G12504" i="10"/>
  <c r="F12505" i="10"/>
  <c r="F12506" i="10"/>
  <c r="F12507" i="10"/>
  <c r="F12508" i="10"/>
  <c r="F12509" i="10"/>
  <c r="F12510" i="10"/>
  <c r="F12511" i="10"/>
  <c r="F12512" i="10"/>
  <c r="F12513" i="10"/>
  <c r="F12514" i="10"/>
  <c r="F12515" i="10"/>
  <c r="F12516" i="10"/>
  <c r="F12517" i="10"/>
  <c r="F12518" i="10"/>
  <c r="F12519" i="10"/>
  <c r="F12520" i="10"/>
  <c r="F12521" i="10"/>
  <c r="F12522" i="10"/>
  <c r="F12523" i="10"/>
  <c r="F12524" i="10"/>
  <c r="F12525" i="10"/>
  <c r="F12527" i="10"/>
  <c r="F12528" i="10"/>
  <c r="F12530" i="10"/>
  <c r="F12531" i="10"/>
  <c r="F12532" i="10"/>
  <c r="F12533" i="10"/>
  <c r="G12533" i="10"/>
  <c r="F12534" i="10"/>
  <c r="F12535" i="10"/>
  <c r="F12536" i="10"/>
  <c r="F12537" i="10"/>
  <c r="F12538" i="10"/>
  <c r="F12539" i="10"/>
  <c r="F12540" i="10"/>
  <c r="F12541" i="10"/>
  <c r="D12542" i="10"/>
  <c r="F12543" i="10"/>
  <c r="F12544" i="10"/>
  <c r="G12544" i="10"/>
  <c r="F12545" i="10"/>
  <c r="F12546" i="10"/>
  <c r="G12546" i="10"/>
  <c r="F12547" i="10"/>
  <c r="F12548" i="10"/>
  <c r="F12549" i="10"/>
  <c r="F12550" i="10"/>
  <c r="F12551" i="10"/>
  <c r="G12551" i="10"/>
  <c r="F12552" i="10"/>
  <c r="F12553" i="10"/>
  <c r="G12553" i="10"/>
  <c r="F12554" i="10"/>
  <c r="F12555" i="10"/>
  <c r="F12556" i="10"/>
  <c r="F12557" i="10"/>
  <c r="F12558" i="10"/>
  <c r="F12559" i="10"/>
  <c r="F12560" i="10"/>
  <c r="F12561" i="10"/>
  <c r="F12562" i="10"/>
  <c r="F12563" i="10"/>
  <c r="F12564" i="10"/>
  <c r="F12565" i="10"/>
  <c r="F12566" i="10"/>
  <c r="F12567" i="10"/>
  <c r="F12568" i="10"/>
  <c r="F12569" i="10"/>
  <c r="F12570" i="10"/>
  <c r="F12571" i="10"/>
  <c r="F12572" i="10"/>
  <c r="F12573" i="10"/>
  <c r="G12573" i="10"/>
  <c r="F12574" i="10"/>
  <c r="F12575" i="10"/>
  <c r="F12576" i="10"/>
  <c r="F12577" i="10"/>
  <c r="F12578" i="10"/>
  <c r="F12579" i="10"/>
  <c r="F12580" i="10"/>
  <c r="F12581" i="10"/>
  <c r="F12582" i="10"/>
  <c r="G12582" i="10"/>
  <c r="F12583" i="10"/>
  <c r="F12584" i="10"/>
  <c r="F12585" i="10"/>
  <c r="F12586" i="10"/>
  <c r="F12587" i="10"/>
  <c r="F12588" i="10"/>
  <c r="F12589" i="10"/>
  <c r="F12590" i="10"/>
  <c r="F12591" i="10"/>
  <c r="F12595" i="10"/>
  <c r="G12595" i="10"/>
  <c r="F12596" i="10"/>
  <c r="F12597" i="10"/>
  <c r="F12598" i="10"/>
  <c r="G12597" i="10"/>
  <c r="F12599" i="10"/>
  <c r="F12600" i="10"/>
  <c r="F12601" i="10"/>
  <c r="F12602" i="10"/>
  <c r="G12602" i="10"/>
  <c r="F12603" i="10"/>
  <c r="F12604" i="10"/>
  <c r="F12605" i="10"/>
  <c r="F12606" i="10"/>
  <c r="F12607" i="10"/>
  <c r="F12608" i="10"/>
  <c r="F12609" i="10"/>
  <c r="F12610" i="10"/>
  <c r="F12611" i="10"/>
  <c r="F12612" i="10"/>
  <c r="F12613" i="10"/>
  <c r="F12614" i="10"/>
  <c r="F12615" i="10"/>
  <c r="F12616" i="10"/>
  <c r="F12617" i="10"/>
  <c r="F12618" i="10"/>
  <c r="F12619" i="10"/>
  <c r="F12620" i="10"/>
  <c r="F12621" i="10"/>
  <c r="G12621" i="10"/>
  <c r="F12622" i="10"/>
  <c r="D12623" i="10"/>
  <c r="F12623" i="10"/>
  <c r="F12624" i="10"/>
  <c r="F12625" i="10"/>
  <c r="F12626" i="10"/>
  <c r="F12627" i="10"/>
  <c r="F12628" i="10"/>
  <c r="F12629" i="10"/>
  <c r="F12630" i="10"/>
  <c r="F12631" i="10"/>
  <c r="F12632" i="10"/>
  <c r="F12633" i="10"/>
  <c r="F12634" i="10"/>
  <c r="F12635" i="10"/>
  <c r="F12636" i="10"/>
  <c r="F12637" i="10"/>
  <c r="G12637" i="10"/>
  <c r="F12638" i="10"/>
  <c r="F12639" i="10"/>
  <c r="G12639" i="10"/>
  <c r="F12640" i="10"/>
  <c r="F12641" i="10"/>
  <c r="G12641" i="10"/>
  <c r="F12642" i="10"/>
  <c r="F12643" i="10"/>
  <c r="F12644" i="10"/>
  <c r="F12645" i="10"/>
  <c r="F12646" i="10"/>
  <c r="F12647" i="10"/>
  <c r="F12648" i="10"/>
  <c r="F12649" i="10"/>
  <c r="F12650" i="10"/>
  <c r="F12651" i="10"/>
  <c r="F12652" i="10"/>
  <c r="F12653" i="10"/>
  <c r="F12654" i="10"/>
  <c r="F12655" i="10"/>
  <c r="F12656" i="10"/>
  <c r="F12657" i="10"/>
  <c r="F12658" i="10"/>
  <c r="F12659" i="10"/>
  <c r="F12660" i="10"/>
  <c r="F12661" i="10"/>
  <c r="F12662" i="10"/>
  <c r="F12663" i="10"/>
  <c r="F12664" i="10"/>
  <c r="F12665" i="10"/>
  <c r="F12666" i="10"/>
  <c r="F12667" i="10"/>
  <c r="F12668" i="10"/>
  <c r="F12669" i="10"/>
  <c r="F12670" i="10"/>
  <c r="F12671" i="10"/>
  <c r="F12672" i="10"/>
  <c r="F12673" i="10"/>
  <c r="F12674" i="10"/>
  <c r="F12675" i="10"/>
  <c r="F12676" i="10"/>
  <c r="F12677" i="10"/>
  <c r="F12678" i="10"/>
  <c r="F12679" i="10"/>
  <c r="F12680" i="10"/>
  <c r="F12681" i="10"/>
  <c r="F12682" i="10"/>
  <c r="G12682" i="10"/>
  <c r="F12683" i="10"/>
  <c r="F12684" i="10"/>
  <c r="F12685" i="10"/>
  <c r="F12686" i="10"/>
  <c r="F12687" i="10"/>
  <c r="F12688" i="10"/>
  <c r="F12689" i="10"/>
  <c r="F12690" i="10"/>
  <c r="F12691" i="10"/>
  <c r="F12692" i="10"/>
  <c r="D12695" i="10"/>
  <c r="F12696" i="10"/>
  <c r="F12697" i="10"/>
  <c r="F12698" i="10"/>
  <c r="F12699" i="10"/>
  <c r="G12699" i="10"/>
  <c r="F12700" i="10"/>
  <c r="F12701" i="10"/>
  <c r="G12701" i="10"/>
  <c r="F12702" i="10"/>
  <c r="F12703" i="10"/>
  <c r="G12703" i="10"/>
  <c r="F12704" i="10"/>
  <c r="F12705" i="10"/>
  <c r="F12706" i="10"/>
  <c r="G12706" i="10"/>
  <c r="F12707" i="10"/>
  <c r="F12708" i="10"/>
  <c r="F12709" i="10"/>
  <c r="F12710" i="10"/>
  <c r="F12711" i="10"/>
  <c r="F12712" i="10"/>
  <c r="F12713" i="10"/>
  <c r="F12714" i="10"/>
  <c r="F12715" i="10"/>
  <c r="F12716" i="10"/>
  <c r="F12717" i="10"/>
  <c r="F12718" i="10"/>
  <c r="F12719" i="10"/>
  <c r="F12720" i="10"/>
  <c r="F12721" i="10"/>
  <c r="F12722" i="10"/>
  <c r="G12722" i="10"/>
  <c r="F12723" i="10"/>
  <c r="F12724" i="10"/>
  <c r="F12725" i="10"/>
  <c r="F12726" i="10"/>
  <c r="F12727" i="10"/>
  <c r="F12728" i="10"/>
  <c r="F12729" i="10"/>
  <c r="F12730" i="10"/>
  <c r="G12730" i="10"/>
  <c r="F12731" i="10"/>
  <c r="F12732" i="10"/>
  <c r="F12733" i="10"/>
  <c r="G12732" i="10"/>
  <c r="F12737" i="10"/>
  <c r="G12737" i="10"/>
  <c r="F12738" i="10"/>
  <c r="F12739" i="10"/>
  <c r="G12739" i="10"/>
  <c r="F12740" i="10"/>
  <c r="F12741" i="10"/>
  <c r="G12741" i="10"/>
  <c r="F12742" i="10"/>
  <c r="F12743" i="10"/>
  <c r="F12744" i="10"/>
  <c r="F12745" i="10"/>
  <c r="F12746" i="10"/>
  <c r="F12747" i="10"/>
  <c r="F12749" i="10"/>
  <c r="G12749" i="10"/>
  <c r="F12750" i="10"/>
  <c r="F12751" i="10"/>
  <c r="F12752" i="10"/>
  <c r="F12753" i="10"/>
  <c r="F12754" i="10"/>
  <c r="F12755" i="10"/>
  <c r="F12756" i="10"/>
  <c r="F12757" i="10"/>
  <c r="F12758" i="10"/>
  <c r="F12759" i="10"/>
  <c r="F12760" i="10"/>
  <c r="F12761" i="10"/>
  <c r="F12762" i="10"/>
  <c r="F12763" i="10"/>
  <c r="F12764" i="10"/>
  <c r="I12764" i="10"/>
  <c r="F12765" i="10"/>
  <c r="G12765" i="10"/>
  <c r="F12766" i="10"/>
  <c r="F12767" i="10"/>
  <c r="G12767" i="10"/>
  <c r="F12768" i="10"/>
  <c r="F12769" i="10"/>
  <c r="F12770" i="10"/>
  <c r="F12771" i="10"/>
  <c r="F12772" i="10"/>
  <c r="F12773" i="10"/>
  <c r="F12774" i="10"/>
  <c r="F12775" i="10"/>
  <c r="F12776" i="10"/>
  <c r="F12777" i="10"/>
  <c r="F12778" i="10"/>
  <c r="F12779" i="10"/>
  <c r="F12781" i="10"/>
  <c r="G12781" i="10"/>
  <c r="F12782" i="10"/>
  <c r="F12783" i="10"/>
  <c r="G12783" i="10"/>
  <c r="F12784" i="10"/>
  <c r="F12785" i="10"/>
  <c r="F12786" i="10"/>
  <c r="F12787" i="10"/>
  <c r="F12788" i="10"/>
  <c r="F12789" i="10"/>
  <c r="F12790" i="10"/>
  <c r="F12791" i="10"/>
  <c r="F12792" i="10"/>
  <c r="F12793" i="10"/>
  <c r="F12794" i="10"/>
  <c r="F12795" i="10"/>
  <c r="G12795" i="10"/>
  <c r="F12796" i="10"/>
  <c r="F12797" i="10"/>
  <c r="G12797" i="10"/>
  <c r="F12798" i="10"/>
  <c r="F12799" i="10"/>
  <c r="D12800" i="10"/>
  <c r="D12736" i="10"/>
  <c r="F12801" i="10"/>
  <c r="F12802" i="10"/>
  <c r="F12803" i="10"/>
  <c r="F12804" i="10"/>
  <c r="F12805" i="10"/>
  <c r="F12806" i="10"/>
  <c r="F12807" i="10"/>
  <c r="F12808" i="10"/>
  <c r="F12809" i="10"/>
  <c r="G12809" i="10"/>
  <c r="F12810" i="10"/>
  <c r="F12811" i="10"/>
  <c r="G12811" i="10"/>
  <c r="F12812" i="10"/>
  <c r="F12813" i="10"/>
  <c r="G12813" i="10"/>
  <c r="F12814" i="10"/>
  <c r="F12815" i="10"/>
  <c r="F12816" i="10"/>
  <c r="F12817" i="10"/>
  <c r="F12818" i="10"/>
  <c r="F12819" i="10"/>
  <c r="F12820" i="10"/>
  <c r="F12821" i="10"/>
  <c r="F12822" i="10"/>
  <c r="G12822" i="10"/>
  <c r="F12823" i="10"/>
  <c r="F12824" i="10"/>
  <c r="G12824" i="10"/>
  <c r="F12825" i="10"/>
  <c r="F12826" i="10"/>
  <c r="F12827" i="10"/>
  <c r="F12828" i="10"/>
  <c r="F12829" i="10"/>
  <c r="F12830" i="10"/>
  <c r="F12831" i="10"/>
  <c r="F12832" i="10"/>
  <c r="F12833" i="10"/>
  <c r="F12834" i="10"/>
  <c r="F12835" i="10"/>
  <c r="F12836" i="10"/>
  <c r="F12837" i="10"/>
  <c r="F12838" i="10"/>
  <c r="G12838" i="10"/>
  <c r="F12839" i="10"/>
  <c r="F12840" i="10"/>
  <c r="G12840" i="10"/>
  <c r="F12844" i="10"/>
  <c r="G12844" i="10"/>
  <c r="F12845" i="10"/>
  <c r="F12846" i="10"/>
  <c r="F12847" i="10"/>
  <c r="F12848" i="10"/>
  <c r="F12849" i="10"/>
  <c r="G12849" i="10"/>
  <c r="F12850" i="10"/>
  <c r="F12851" i="10"/>
  <c r="F12852" i="10"/>
  <c r="F12853" i="10"/>
  <c r="F12854" i="10"/>
  <c r="F12855" i="10"/>
  <c r="F12856" i="10"/>
  <c r="F12857" i="10"/>
  <c r="F12858" i="10"/>
  <c r="F12859" i="10"/>
  <c r="F12860" i="10"/>
  <c r="F12861" i="10"/>
  <c r="F12862" i="10"/>
  <c r="F12863" i="10"/>
  <c r="F12864" i="10"/>
  <c r="F12865" i="10"/>
  <c r="F12866" i="10"/>
  <c r="F12867" i="10"/>
  <c r="F12868" i="10"/>
  <c r="F12869" i="10"/>
  <c r="G12866" i="10"/>
  <c r="F12870" i="10"/>
  <c r="F12871" i="10"/>
  <c r="G12871" i="10"/>
  <c r="F12872" i="10"/>
  <c r="F12873" i="10"/>
  <c r="G12873" i="10"/>
  <c r="F12874" i="10"/>
  <c r="F12875" i="10"/>
  <c r="F12876" i="10"/>
  <c r="F12877" i="10"/>
  <c r="F12878" i="10"/>
  <c r="F12879" i="10"/>
  <c r="F12880" i="10"/>
  <c r="F12881" i="10"/>
  <c r="F12882" i="10"/>
  <c r="G12882" i="10"/>
  <c r="F12883" i="10"/>
  <c r="F12884" i="10"/>
  <c r="F12885" i="10"/>
  <c r="F12886" i="10"/>
  <c r="F12887" i="10"/>
  <c r="F12888" i="10"/>
  <c r="D12889" i="10"/>
  <c r="F12890" i="10"/>
  <c r="F12891" i="10"/>
  <c r="F12892" i="10"/>
  <c r="F12893" i="10"/>
  <c r="F12894" i="10"/>
  <c r="F12895" i="10"/>
  <c r="F12896" i="10"/>
  <c r="F12897" i="10"/>
  <c r="F12898" i="10"/>
  <c r="F12899" i="10"/>
  <c r="F12900" i="10"/>
  <c r="F12901" i="10"/>
  <c r="F12902" i="10"/>
  <c r="F12903" i="10"/>
  <c r="F12904" i="10"/>
  <c r="F12905" i="10"/>
  <c r="F12906" i="10"/>
  <c r="F12907" i="10"/>
  <c r="F12908" i="10"/>
  <c r="F12909" i="10"/>
  <c r="F12910" i="10"/>
  <c r="F12911" i="10"/>
  <c r="F12912" i="10"/>
  <c r="F12913" i="10"/>
  <c r="G12913" i="10"/>
  <c r="F12914" i="10"/>
  <c r="F12915" i="10"/>
  <c r="F12916" i="10"/>
  <c r="F12917" i="10"/>
  <c r="F12918" i="10"/>
  <c r="F12919" i="10"/>
  <c r="F12920" i="10"/>
  <c r="F12921" i="10"/>
  <c r="F12922" i="10"/>
  <c r="F12923" i="10"/>
  <c r="F12924" i="10"/>
  <c r="F12925" i="10"/>
  <c r="F12926" i="10"/>
  <c r="G12926" i="10"/>
  <c r="F12927" i="10"/>
  <c r="F12928" i="10"/>
  <c r="F12929" i="10"/>
  <c r="F12930" i="10"/>
  <c r="F12931" i="10"/>
  <c r="F12932" i="10"/>
  <c r="F12933" i="10"/>
  <c r="F12934" i="10"/>
  <c r="F12935" i="10"/>
  <c r="F12936" i="10"/>
  <c r="F12937" i="10"/>
  <c r="F12938" i="10"/>
  <c r="F12939" i="10"/>
  <c r="F12940" i="10"/>
  <c r="G12940" i="10"/>
  <c r="F12941" i="10"/>
  <c r="F12942" i="10"/>
  <c r="G12942" i="10"/>
  <c r="F12943" i="10"/>
  <c r="F12944" i="10"/>
  <c r="G12944" i="10"/>
  <c r="F12945" i="10"/>
  <c r="F12946" i="10"/>
  <c r="G12946" i="10"/>
  <c r="F12947" i="10"/>
  <c r="F12948" i="10"/>
  <c r="G12948" i="10"/>
  <c r="F12952" i="10"/>
  <c r="F12953" i="10"/>
  <c r="F12954" i="10"/>
  <c r="D12955" i="10"/>
  <c r="F12955" i="10"/>
  <c r="D12956" i="10"/>
  <c r="F12956" i="10"/>
  <c r="F12958" i="10"/>
  <c r="F12959" i="10"/>
  <c r="F12960" i="10"/>
  <c r="F12961" i="10"/>
  <c r="F12962" i="10"/>
  <c r="G12962" i="10"/>
  <c r="F12963" i="10"/>
  <c r="F12964" i="10"/>
  <c r="G12964" i="10"/>
  <c r="F12965" i="10"/>
  <c r="F12966" i="10"/>
  <c r="G12966" i="10"/>
  <c r="F12967" i="10"/>
  <c r="F12968" i="10"/>
  <c r="G12968" i="10"/>
  <c r="F12969" i="10"/>
  <c r="F12970" i="10"/>
  <c r="F12971" i="10"/>
  <c r="F12972" i="10"/>
  <c r="F12973" i="10"/>
  <c r="F12974" i="10"/>
  <c r="G12974" i="10"/>
  <c r="F12975" i="10"/>
  <c r="F12976" i="10"/>
  <c r="F12977" i="10"/>
  <c r="F12978" i="10"/>
  <c r="F12979" i="10"/>
  <c r="F12980" i="10"/>
  <c r="F12981" i="10"/>
  <c r="F12982" i="10"/>
  <c r="F12983" i="10"/>
  <c r="F12984" i="10"/>
  <c r="F12985" i="10"/>
  <c r="F12986" i="10"/>
  <c r="F12987" i="10"/>
  <c r="F12988" i="10"/>
  <c r="F12989" i="10"/>
  <c r="F12990" i="10"/>
  <c r="F12991" i="10"/>
  <c r="G12991" i="10"/>
  <c r="F12992" i="10"/>
  <c r="F12993" i="10"/>
  <c r="G12993" i="10"/>
  <c r="F12994" i="10"/>
  <c r="F12995" i="10"/>
  <c r="F12996" i="10"/>
  <c r="F12997" i="10"/>
  <c r="F12998" i="10"/>
  <c r="F12999" i="10"/>
  <c r="F13000" i="10"/>
  <c r="F13001" i="10"/>
  <c r="F13002" i="10"/>
  <c r="F13003" i="10"/>
  <c r="G13003" i="10"/>
  <c r="F13004" i="10"/>
  <c r="F13005" i="10"/>
  <c r="G13005" i="10"/>
  <c r="F13006" i="10"/>
  <c r="F13007" i="10"/>
  <c r="F13008" i="10"/>
  <c r="F13009" i="10"/>
  <c r="F13010" i="10"/>
  <c r="F13011" i="10"/>
  <c r="F13012" i="10"/>
  <c r="G13011" i="10"/>
  <c r="F13013" i="10"/>
  <c r="F13014" i="10"/>
  <c r="F13015" i="10"/>
  <c r="F13016" i="10"/>
  <c r="F13017" i="10"/>
  <c r="F13018" i="10"/>
  <c r="F13019" i="10"/>
  <c r="F13020" i="10"/>
  <c r="F13021" i="10"/>
  <c r="G13021" i="10"/>
  <c r="F13022" i="10"/>
  <c r="F13023" i="10"/>
  <c r="F13024" i="10"/>
  <c r="F13025" i="10"/>
  <c r="F13026" i="10"/>
  <c r="F13027" i="10"/>
  <c r="G13026" i="10"/>
  <c r="F13028" i="10"/>
  <c r="F13029" i="10"/>
  <c r="F13030" i="10"/>
  <c r="G13030" i="10"/>
  <c r="F13031" i="10"/>
  <c r="F13032" i="10"/>
  <c r="G13032" i="10"/>
  <c r="F13033" i="10"/>
  <c r="F13034" i="10"/>
  <c r="G13034" i="10"/>
  <c r="F13035" i="10"/>
  <c r="F13036" i="10"/>
  <c r="F13037" i="10"/>
  <c r="F13038" i="10"/>
  <c r="F13039" i="10"/>
  <c r="F13040" i="10"/>
  <c r="F13041" i="10"/>
  <c r="F13042" i="10"/>
  <c r="F13043" i="10"/>
  <c r="F13044" i="10"/>
  <c r="F13045" i="10"/>
  <c r="F13046" i="10"/>
  <c r="F13047" i="10"/>
  <c r="F13048" i="10"/>
  <c r="F13049" i="10"/>
  <c r="F13050" i="10"/>
  <c r="F13051" i="10"/>
  <c r="F13052" i="10"/>
  <c r="F13053" i="10"/>
  <c r="G13053" i="10"/>
  <c r="F13054" i="10"/>
  <c r="F13055" i="10"/>
  <c r="G13055" i="10"/>
  <c r="F13056" i="10"/>
  <c r="F13057" i="10"/>
  <c r="G13057" i="10"/>
  <c r="F13058" i="10"/>
  <c r="F13059" i="10"/>
  <c r="G13059" i="10"/>
  <c r="F13060" i="10"/>
  <c r="F13061" i="10"/>
  <c r="F13062" i="10"/>
  <c r="F13063" i="10"/>
  <c r="F13064" i="10"/>
  <c r="F13065" i="10"/>
  <c r="F13066" i="10"/>
  <c r="F13067" i="10"/>
  <c r="G13067" i="10"/>
  <c r="F13068" i="10"/>
  <c r="F13069" i="10"/>
  <c r="G13069" i="10"/>
  <c r="F13070" i="10"/>
  <c r="F13071" i="10"/>
  <c r="F13072" i="10"/>
  <c r="G13071" i="10"/>
  <c r="F13076" i="10"/>
  <c r="G13076" i="10"/>
  <c r="F13077" i="10"/>
  <c r="F13078" i="10"/>
  <c r="G13078" i="10"/>
  <c r="F13079" i="10"/>
  <c r="D13080" i="10"/>
  <c r="F13080" i="10"/>
  <c r="G13080" i="10"/>
  <c r="F13081" i="10"/>
  <c r="F13082" i="10"/>
  <c r="F13083" i="10"/>
  <c r="F13084" i="10"/>
  <c r="F13085" i="10"/>
  <c r="F13086" i="10"/>
  <c r="G13086" i="10"/>
  <c r="F13087" i="10"/>
  <c r="F13088" i="10"/>
  <c r="G13088" i="10"/>
  <c r="F13089" i="10"/>
  <c r="F13090" i="10"/>
  <c r="G13090" i="10"/>
  <c r="F13091" i="10"/>
  <c r="F13092" i="10"/>
  <c r="F13093" i="10"/>
  <c r="F13094" i="10"/>
  <c r="F13095" i="10"/>
  <c r="F13096" i="10"/>
  <c r="F13097" i="10"/>
  <c r="F13098" i="10"/>
  <c r="F13099" i="10"/>
  <c r="F13100" i="10"/>
  <c r="G13100" i="10"/>
  <c r="F13101" i="10"/>
  <c r="F13102" i="10"/>
  <c r="F13103" i="10"/>
  <c r="F13104" i="10"/>
  <c r="F13105" i="10"/>
  <c r="F13106" i="10"/>
  <c r="G13106" i="10"/>
  <c r="F13107" i="10"/>
  <c r="F13108" i="10"/>
  <c r="F13109" i="10"/>
  <c r="F13110" i="10"/>
  <c r="F13111" i="10"/>
  <c r="F13112" i="10"/>
  <c r="F13113" i="10"/>
  <c r="F13114" i="10"/>
  <c r="G13114" i="10"/>
  <c r="F13115" i="10"/>
  <c r="F13116" i="10"/>
  <c r="F13117" i="10"/>
  <c r="F13118" i="10"/>
  <c r="D13119" i="10"/>
  <c r="F13119" i="10"/>
  <c r="F13120" i="10"/>
  <c r="F13121" i="10"/>
  <c r="F13122" i="10"/>
  <c r="F13123" i="10"/>
  <c r="F13124" i="10"/>
  <c r="F13125" i="10"/>
  <c r="F13126" i="10"/>
  <c r="F13127" i="10"/>
  <c r="F13128" i="10"/>
  <c r="F13129" i="10"/>
  <c r="F13130" i="10"/>
  <c r="F13131" i="10"/>
  <c r="F13132" i="10"/>
  <c r="F13133" i="10"/>
  <c r="F13134" i="10"/>
  <c r="F13135" i="10"/>
  <c r="F13136" i="10"/>
  <c r="F13137" i="10"/>
  <c r="F13138" i="10"/>
  <c r="F13139" i="10"/>
  <c r="F13140" i="10"/>
  <c r="F13141" i="10"/>
  <c r="F13142" i="10"/>
  <c r="F13143" i="10"/>
  <c r="F13144" i="10"/>
  <c r="F13145" i="10"/>
  <c r="F13146" i="10"/>
  <c r="D13147" i="10"/>
  <c r="F13147" i="10"/>
  <c r="F13148" i="10"/>
  <c r="F13149" i="10"/>
  <c r="G13149" i="10"/>
  <c r="F13150" i="10"/>
  <c r="F13151" i="10"/>
  <c r="G13151" i="10"/>
  <c r="F13152" i="10"/>
  <c r="F13153" i="10"/>
  <c r="G13153" i="10"/>
  <c r="F13154" i="10"/>
  <c r="F13155" i="10"/>
  <c r="G13155" i="10"/>
  <c r="F13156" i="10"/>
  <c r="F13157" i="10"/>
  <c r="F13158" i="10"/>
  <c r="F13159" i="10"/>
  <c r="F13160" i="10"/>
  <c r="F13161" i="10"/>
  <c r="F13162" i="10"/>
  <c r="F13163" i="10"/>
  <c r="F13164" i="10"/>
  <c r="F13165" i="10"/>
  <c r="F13166" i="10"/>
  <c r="F13167" i="10"/>
  <c r="F13168" i="10"/>
  <c r="F13169" i="10"/>
  <c r="F13170" i="10"/>
  <c r="F13171" i="10"/>
  <c r="F13172" i="10"/>
  <c r="F13173" i="10"/>
  <c r="G13173" i="10"/>
  <c r="F13174" i="10"/>
  <c r="F13175" i="10"/>
  <c r="F13176" i="10"/>
  <c r="F13177" i="10"/>
  <c r="F13178" i="10"/>
  <c r="F13179" i="10"/>
  <c r="F13180" i="10"/>
  <c r="F13181" i="10"/>
  <c r="F13182" i="10"/>
  <c r="F13183" i="10"/>
  <c r="F13184" i="10"/>
  <c r="F13185" i="10"/>
  <c r="F13186" i="10"/>
  <c r="F13187" i="10"/>
  <c r="F13188" i="10"/>
  <c r="F13189" i="10"/>
  <c r="G13189" i="10"/>
  <c r="F13190" i="10"/>
  <c r="F13191" i="10"/>
  <c r="F13192" i="10"/>
  <c r="F13193" i="10"/>
  <c r="F13194" i="10"/>
  <c r="G13194" i="10"/>
  <c r="F13195" i="10"/>
  <c r="F13196" i="10"/>
  <c r="G13196" i="10"/>
  <c r="F13200" i="10"/>
  <c r="G13200" i="10"/>
  <c r="F13201" i="10"/>
  <c r="F13202" i="10"/>
  <c r="F13203" i="10"/>
  <c r="F13204" i="10"/>
  <c r="F13205" i="10"/>
  <c r="G13205" i="10"/>
  <c r="F13206" i="10"/>
  <c r="F13207" i="10"/>
  <c r="F13208" i="10"/>
  <c r="F13209" i="10"/>
  <c r="F13210" i="10"/>
  <c r="F13211" i="10"/>
  <c r="F13212" i="10"/>
  <c r="F13213" i="10"/>
  <c r="F13214" i="10"/>
  <c r="F13215" i="10"/>
  <c r="F13216" i="10"/>
  <c r="F13217" i="10"/>
  <c r="F13218" i="10"/>
  <c r="F13219" i="10"/>
  <c r="F13220" i="10"/>
  <c r="F13221" i="10"/>
  <c r="F13222" i="10"/>
  <c r="F13223" i="10"/>
  <c r="G13223" i="10"/>
  <c r="F13224" i="10"/>
  <c r="F13225" i="10"/>
  <c r="F13226" i="10"/>
  <c r="F13227" i="10"/>
  <c r="F13228" i="10"/>
  <c r="G13228" i="10"/>
  <c r="F13229" i="10"/>
  <c r="F13230" i="10"/>
  <c r="F13231" i="10"/>
  <c r="F13232" i="10"/>
  <c r="F13233" i="10"/>
  <c r="F13234" i="10"/>
  <c r="F13235" i="10"/>
  <c r="F13236" i="10"/>
  <c r="F13237" i="10"/>
  <c r="G13237" i="10"/>
  <c r="F13238" i="10"/>
  <c r="F13199" i="10"/>
  <c r="F13239" i="10"/>
  <c r="F13240" i="10"/>
  <c r="F13241" i="10"/>
  <c r="F13242" i="10"/>
  <c r="G13242" i="10"/>
  <c r="F13243" i="10"/>
  <c r="F13244" i="10"/>
  <c r="F13245" i="10"/>
  <c r="F13246" i="10"/>
  <c r="F13247" i="10"/>
  <c r="D13248" i="10"/>
  <c r="F13248" i="10"/>
  <c r="F13249" i="10"/>
  <c r="F13250" i="10"/>
  <c r="F13251" i="10"/>
  <c r="F13252" i="10"/>
  <c r="G13252" i="10"/>
  <c r="F13253" i="10"/>
  <c r="F13254" i="10"/>
  <c r="F13255" i="10"/>
  <c r="F13256" i="10"/>
  <c r="F13257" i="10"/>
  <c r="G13257" i="10"/>
  <c r="F13258" i="10"/>
  <c r="F13259" i="10"/>
  <c r="F13260" i="10"/>
  <c r="F13261" i="10"/>
  <c r="F13262" i="10"/>
  <c r="F13263" i="10"/>
  <c r="F13264" i="10"/>
  <c r="F13265" i="10"/>
  <c r="F13266" i="10"/>
  <c r="F13267" i="10"/>
  <c r="G13267" i="10"/>
  <c r="F13268" i="10"/>
  <c r="F13269" i="10"/>
  <c r="F13270" i="10"/>
  <c r="F13271" i="10"/>
  <c r="F13272" i="10"/>
  <c r="F13273" i="10"/>
  <c r="F13274" i="10"/>
  <c r="G13274" i="10"/>
  <c r="F13275" i="10"/>
  <c r="F13276" i="10"/>
  <c r="F13277" i="10"/>
  <c r="F13278" i="10"/>
  <c r="F13279" i="10"/>
  <c r="F13280" i="10"/>
  <c r="F13281" i="10"/>
  <c r="F13282" i="10"/>
  <c r="F13283" i="10"/>
  <c r="F13284" i="10"/>
  <c r="F13285" i="10"/>
  <c r="F13286" i="10"/>
  <c r="G13286" i="10"/>
  <c r="F13287" i="10"/>
  <c r="F13288" i="10"/>
  <c r="G13288" i="10"/>
  <c r="F13289" i="10"/>
  <c r="F13290" i="10"/>
  <c r="G13290" i="10"/>
  <c r="F13291" i="10"/>
  <c r="F13292" i="10"/>
  <c r="F13293" i="10"/>
  <c r="F13294" i="10"/>
  <c r="F13295" i="10"/>
  <c r="F13296" i="10"/>
  <c r="F13297" i="10"/>
  <c r="F13298" i="10"/>
  <c r="G13298" i="10"/>
  <c r="F13299" i="10"/>
  <c r="F13300" i="10"/>
  <c r="F13301" i="10"/>
  <c r="F13302" i="10"/>
  <c r="F13303" i="10"/>
  <c r="F13304" i="10"/>
  <c r="F13305" i="10"/>
  <c r="F13306" i="10"/>
  <c r="D13309" i="10"/>
  <c r="F13310" i="10"/>
  <c r="G13310" i="10"/>
  <c r="F13311" i="10"/>
  <c r="F13312" i="10"/>
  <c r="G13312" i="10"/>
  <c r="F13313" i="10"/>
  <c r="F13314" i="10"/>
  <c r="G13314" i="10"/>
  <c r="F13315" i="10"/>
  <c r="F13316" i="10"/>
  <c r="F13317" i="10"/>
  <c r="F13318" i="10"/>
  <c r="F13319" i="10"/>
  <c r="F13320" i="10"/>
  <c r="G13320" i="10"/>
  <c r="F13321" i="10"/>
  <c r="F13322" i="10"/>
  <c r="G13322" i="10"/>
  <c r="F13323" i="10"/>
  <c r="F13324" i="10"/>
  <c r="G13324" i="10"/>
  <c r="F13325" i="10"/>
  <c r="F13326" i="10"/>
  <c r="F13327" i="10"/>
  <c r="F13328" i="10"/>
  <c r="F13329" i="10"/>
  <c r="G13329" i="10"/>
  <c r="F13330" i="10"/>
  <c r="F13331" i="10"/>
  <c r="F13332" i="10"/>
  <c r="F13333" i="10"/>
  <c r="F13334" i="10"/>
  <c r="F13335" i="10"/>
  <c r="F13336" i="10"/>
  <c r="F13337" i="10"/>
  <c r="F13338" i="10"/>
  <c r="G13338" i="10"/>
  <c r="F13339" i="10"/>
  <c r="F13340" i="10"/>
  <c r="G13340" i="10"/>
  <c r="F13341" i="10"/>
  <c r="F13342" i="10"/>
  <c r="F13343" i="10"/>
  <c r="F13344" i="10"/>
  <c r="F13345" i="10"/>
  <c r="F13346" i="10"/>
  <c r="F13347" i="10"/>
  <c r="F13348" i="10"/>
  <c r="F13349" i="10"/>
  <c r="F13350" i="10"/>
  <c r="F13351" i="10"/>
  <c r="F13352" i="10"/>
  <c r="F13353" i="10"/>
  <c r="F13354" i="10"/>
  <c r="F13355" i="10"/>
  <c r="F13356" i="10"/>
  <c r="F13357" i="10"/>
  <c r="F13358" i="10"/>
  <c r="F13359" i="10"/>
  <c r="F13360" i="10"/>
  <c r="F13361" i="10"/>
  <c r="F13362" i="10"/>
  <c r="F13363" i="10"/>
  <c r="F13364" i="10"/>
  <c r="F13365" i="10"/>
  <c r="F13366" i="10"/>
  <c r="F13367" i="10"/>
  <c r="F13368" i="10"/>
  <c r="F13369" i="10"/>
  <c r="G13369" i="10"/>
  <c r="F13370" i="10"/>
  <c r="F13371" i="10"/>
  <c r="G13371" i="10"/>
  <c r="F13372" i="10"/>
  <c r="F13373" i="10"/>
  <c r="G13373" i="10"/>
  <c r="F13374" i="10"/>
  <c r="F13375" i="10"/>
  <c r="F13376" i="10"/>
  <c r="F13377" i="10"/>
  <c r="F13378" i="10"/>
  <c r="F13379" i="10"/>
  <c r="F13380" i="10"/>
  <c r="G13380" i="10"/>
  <c r="F13381" i="10"/>
  <c r="F13382" i="10"/>
  <c r="F13383" i="10"/>
  <c r="F13384" i="10"/>
  <c r="F13385" i="10"/>
  <c r="F13386" i="10"/>
  <c r="F13387" i="10"/>
  <c r="F13388" i="10"/>
  <c r="F13389" i="10"/>
  <c r="F13390" i="10"/>
  <c r="F13391" i="10"/>
  <c r="F13392" i="10"/>
  <c r="F13393" i="10"/>
  <c r="F13394" i="10"/>
  <c r="F13395" i="10"/>
  <c r="G13395" i="10"/>
  <c r="F13396" i="10"/>
  <c r="F13397" i="10"/>
  <c r="F13398" i="10"/>
  <c r="F13399" i="10"/>
  <c r="F13400" i="10"/>
  <c r="F13401" i="10"/>
  <c r="F13402" i="10"/>
  <c r="G13402" i="10"/>
  <c r="F13403" i="10"/>
  <c r="F13404" i="10"/>
  <c r="F13405" i="10"/>
  <c r="F13406" i="10"/>
  <c r="F13407" i="10"/>
  <c r="F13408" i="10"/>
  <c r="G13408" i="10"/>
  <c r="F13409" i="10"/>
  <c r="F13410" i="10"/>
  <c r="G13410" i="10"/>
  <c r="F13411" i="10"/>
  <c r="F13412" i="10"/>
  <c r="F13413" i="10"/>
  <c r="F13414" i="10"/>
  <c r="F13415" i="10"/>
  <c r="F13416" i="10"/>
  <c r="F13417" i="10"/>
  <c r="F13418" i="10"/>
  <c r="F13419" i="10"/>
  <c r="F13420" i="10"/>
  <c r="D13423" i="10"/>
  <c r="F13424" i="10"/>
  <c r="G13424" i="10"/>
  <c r="F13426" i="10"/>
  <c r="F13427" i="10"/>
  <c r="F13428" i="10"/>
  <c r="G13428" i="10"/>
  <c r="F13429" i="10"/>
  <c r="F13430" i="10"/>
  <c r="F13431" i="10"/>
  <c r="F13432" i="10"/>
  <c r="F13433" i="10"/>
  <c r="F13434" i="10"/>
  <c r="F13435" i="10"/>
  <c r="F13436" i="10"/>
  <c r="F13437" i="10"/>
  <c r="F13438" i="10"/>
  <c r="G13438" i="10"/>
  <c r="F13439" i="10"/>
  <c r="F13440" i="10"/>
  <c r="F13441" i="10"/>
  <c r="F13442" i="10"/>
  <c r="F13443" i="10"/>
  <c r="F13444" i="10"/>
  <c r="F13445" i="10"/>
  <c r="F13446" i="10"/>
  <c r="F13447" i="10"/>
  <c r="F13448" i="10"/>
  <c r="F13449" i="10"/>
  <c r="F13450" i="10"/>
  <c r="G13450" i="10"/>
  <c r="F13451" i="10"/>
  <c r="F13452" i="10"/>
  <c r="F13453" i="10"/>
  <c r="F13454" i="10"/>
  <c r="F13455" i="10"/>
  <c r="F13456" i="10"/>
  <c r="F13457" i="10"/>
  <c r="F13458" i="10"/>
  <c r="F13459" i="10"/>
  <c r="F13460" i="10"/>
  <c r="F13461" i="10"/>
  <c r="F13462" i="10"/>
  <c r="G13462" i="10"/>
  <c r="F13463" i="10"/>
  <c r="F13464" i="10"/>
  <c r="F13465" i="10"/>
  <c r="F13466" i="10"/>
  <c r="F13467" i="10"/>
  <c r="F13468" i="10"/>
  <c r="F13469" i="10"/>
  <c r="F13470" i="10"/>
  <c r="F13471" i="10"/>
  <c r="F13472" i="10"/>
  <c r="D13475" i="10"/>
  <c r="F13476" i="10"/>
  <c r="G13476" i="10"/>
  <c r="F13477" i="10"/>
  <c r="F13478" i="10"/>
  <c r="F13479" i="10"/>
  <c r="F13480" i="10"/>
  <c r="F13481" i="10"/>
  <c r="F13482" i="10"/>
  <c r="G13482" i="10"/>
  <c r="F13483" i="10"/>
  <c r="F13484" i="10"/>
  <c r="G13484" i="10"/>
  <c r="F13485" i="10"/>
  <c r="F13486" i="10"/>
  <c r="G13486" i="10"/>
  <c r="F13488" i="10"/>
  <c r="G13488" i="10"/>
  <c r="F13489" i="10"/>
  <c r="F13490" i="10"/>
  <c r="G13490" i="10"/>
  <c r="F13491" i="10"/>
  <c r="F13492" i="10"/>
  <c r="F13493" i="10"/>
  <c r="F13494" i="10"/>
  <c r="F13495" i="10"/>
  <c r="F13496" i="10"/>
  <c r="F13497" i="10"/>
  <c r="F13498" i="10"/>
  <c r="F13499" i="10"/>
  <c r="F13500" i="10"/>
  <c r="F13501" i="10"/>
  <c r="F13502" i="10"/>
  <c r="G13502" i="10"/>
  <c r="F13503" i="10"/>
  <c r="F13504" i="10"/>
  <c r="G13504" i="10"/>
  <c r="F13505" i="10"/>
  <c r="F13506" i="10"/>
  <c r="G13506" i="10"/>
  <c r="F13507" i="10"/>
  <c r="F13508" i="10"/>
  <c r="F13509" i="10"/>
  <c r="F13510" i="10"/>
  <c r="F13511" i="10"/>
  <c r="F13512" i="10"/>
  <c r="F13513" i="10"/>
  <c r="F13514" i="10"/>
  <c r="F13515" i="10"/>
  <c r="F13516" i="10"/>
  <c r="F13517" i="10"/>
  <c r="G13517" i="10"/>
  <c r="F13518" i="10"/>
  <c r="F13519" i="10"/>
  <c r="F13520" i="10"/>
  <c r="F13521" i="10"/>
  <c r="F13522" i="10"/>
  <c r="F13523" i="10"/>
  <c r="F13524" i="10"/>
  <c r="F13525" i="10"/>
  <c r="G13525" i="10"/>
  <c r="F13526" i="10"/>
  <c r="F13527" i="10"/>
  <c r="F13528" i="10"/>
  <c r="F13529" i="10"/>
  <c r="F13530" i="10"/>
  <c r="G13530" i="10"/>
  <c r="F13531" i="10"/>
  <c r="F13532" i="10"/>
  <c r="G13532" i="10"/>
  <c r="F13533" i="10"/>
  <c r="F13534" i="10"/>
  <c r="F13535" i="10"/>
  <c r="F13536" i="10"/>
  <c r="F13537" i="10"/>
  <c r="F13538" i="10"/>
  <c r="G13538" i="10"/>
  <c r="F13539" i="10"/>
  <c r="F13540" i="10"/>
  <c r="F13541" i="10"/>
  <c r="F13542" i="10"/>
  <c r="F13543" i="10"/>
  <c r="F13544" i="10"/>
  <c r="F13545" i="10"/>
  <c r="F13546" i="10"/>
  <c r="F13547" i="10"/>
  <c r="F13548" i="10"/>
  <c r="F13549" i="10"/>
  <c r="F13550" i="10"/>
  <c r="F13551" i="10"/>
  <c r="F13552" i="10"/>
  <c r="F13553" i="10"/>
  <c r="F13554" i="10"/>
  <c r="F13555" i="10"/>
  <c r="F13556" i="10"/>
  <c r="F13557" i="10"/>
  <c r="F13558" i="10"/>
  <c r="F13559" i="10"/>
  <c r="F13560" i="10"/>
  <c r="G13560" i="10"/>
  <c r="F13561" i="10"/>
  <c r="F13562" i="10"/>
  <c r="F13563" i="10"/>
  <c r="F13564" i="10"/>
  <c r="F13565" i="10"/>
  <c r="G13565" i="10"/>
  <c r="F13566" i="10"/>
  <c r="F13567" i="10"/>
  <c r="F13568" i="10"/>
  <c r="F13569" i="10"/>
  <c r="F13570" i="10"/>
  <c r="F13571" i="10"/>
  <c r="G13571" i="10"/>
  <c r="F13572" i="10"/>
  <c r="F13573" i="10"/>
  <c r="G13573" i="10"/>
  <c r="F13574" i="10"/>
  <c r="F13575" i="10"/>
  <c r="G13575" i="10"/>
  <c r="F13576" i="10"/>
  <c r="F13577" i="10"/>
  <c r="F13578" i="10"/>
  <c r="F13579" i="10"/>
  <c r="F13580" i="10"/>
  <c r="F13581" i="10"/>
  <c r="F13582" i="10"/>
  <c r="F13583" i="10"/>
  <c r="F13584" i="10"/>
  <c r="F13585" i="10"/>
  <c r="D13588" i="10"/>
  <c r="F13589" i="10"/>
  <c r="F13590" i="10"/>
  <c r="F13591" i="10"/>
  <c r="F13592" i="10"/>
  <c r="F13593" i="10"/>
  <c r="F13594" i="10"/>
  <c r="F13595" i="10"/>
  <c r="F13596" i="10"/>
  <c r="F13597" i="10"/>
  <c r="F13598" i="10"/>
  <c r="F13599" i="10"/>
  <c r="F13600" i="10"/>
  <c r="F13601" i="10"/>
  <c r="F13602" i="10"/>
  <c r="F13603" i="10"/>
  <c r="F13604" i="10"/>
  <c r="G13604" i="10"/>
  <c r="F13605" i="10"/>
  <c r="F13606" i="10"/>
  <c r="G13606" i="10"/>
  <c r="F13607" i="10"/>
  <c r="F13608" i="10"/>
  <c r="G13608" i="10"/>
  <c r="F13609" i="10"/>
  <c r="F13610" i="10"/>
  <c r="F13611" i="10"/>
  <c r="F13612" i="10"/>
  <c r="F13613" i="10"/>
  <c r="F13614" i="10"/>
  <c r="F13615" i="10"/>
  <c r="G13615" i="10"/>
  <c r="F13616" i="10"/>
  <c r="F13617" i="10"/>
  <c r="G13617" i="10"/>
  <c r="F13618" i="10"/>
  <c r="F13619" i="10"/>
  <c r="F13620" i="10"/>
  <c r="F13621" i="10"/>
  <c r="F13622" i="10"/>
  <c r="F13623" i="10"/>
  <c r="F13624" i="10"/>
  <c r="F13625" i="10"/>
  <c r="F13626" i="10"/>
  <c r="G13626" i="10"/>
  <c r="F13627" i="10"/>
  <c r="F13628" i="10"/>
  <c r="F13629" i="10"/>
  <c r="F13630" i="10"/>
  <c r="F13631" i="10"/>
  <c r="F13632" i="10"/>
  <c r="F13633" i="10"/>
  <c r="F13634" i="10"/>
  <c r="F13635" i="10"/>
  <c r="F13636" i="10"/>
  <c r="F13637" i="10"/>
  <c r="F13638" i="10"/>
  <c r="F13639" i="10"/>
  <c r="F13640" i="10"/>
  <c r="F13641" i="10"/>
  <c r="F13642" i="10"/>
  <c r="F13643" i="10"/>
  <c r="F13644" i="10"/>
  <c r="F13645" i="10"/>
  <c r="F13646" i="10"/>
  <c r="F13647" i="10"/>
  <c r="F13648" i="10"/>
  <c r="F13649" i="10"/>
  <c r="G13649" i="10"/>
  <c r="F13650" i="10"/>
  <c r="F13651" i="10"/>
  <c r="G13651" i="10"/>
  <c r="F13652" i="10"/>
  <c r="F13653" i="10"/>
  <c r="F13654" i="10"/>
  <c r="F13655" i="10"/>
  <c r="F13656" i="10"/>
  <c r="F13657" i="10"/>
  <c r="F13658" i="10"/>
  <c r="F13659" i="10"/>
  <c r="F13660" i="10"/>
  <c r="G13660" i="10"/>
  <c r="F13661" i="10"/>
  <c r="F13662" i="10"/>
  <c r="F13663" i="10"/>
  <c r="F13664" i="10"/>
  <c r="F13665" i="10"/>
  <c r="F13666" i="10"/>
  <c r="F13667" i="10"/>
  <c r="F13668" i="10"/>
  <c r="F13669" i="10"/>
  <c r="F13670" i="10"/>
  <c r="F13671" i="10"/>
  <c r="F13672" i="10"/>
  <c r="F13673" i="10"/>
  <c r="F13674" i="10"/>
  <c r="F13675" i="10"/>
  <c r="G13675" i="10"/>
  <c r="F13676" i="10"/>
  <c r="F13677" i="10"/>
  <c r="F13678" i="10"/>
  <c r="F13679" i="10"/>
  <c r="F13680" i="10"/>
  <c r="F13681" i="10"/>
  <c r="F13682" i="10"/>
  <c r="F13683" i="10"/>
  <c r="F13684" i="10"/>
  <c r="F13685" i="10"/>
  <c r="F13686" i="10"/>
  <c r="F13687" i="10"/>
  <c r="F13688" i="10"/>
  <c r="F13689" i="10"/>
  <c r="F13690" i="10"/>
  <c r="F13691" i="10"/>
  <c r="F13692" i="10"/>
  <c r="F13693" i="10"/>
  <c r="F13694" i="10"/>
  <c r="F13695" i="10"/>
  <c r="F13696" i="10"/>
  <c r="F13697" i="10"/>
  <c r="F13698" i="10"/>
  <c r="G13698" i="10"/>
  <c r="F13699" i="10"/>
  <c r="F13700" i="10"/>
  <c r="G13700" i="10"/>
  <c r="F13701" i="10"/>
  <c r="F13702" i="10"/>
  <c r="G13702" i="10"/>
  <c r="F13703" i="10"/>
  <c r="F13704" i="10"/>
  <c r="G13704" i="10"/>
  <c r="F13705" i="10"/>
  <c r="F13706" i="10"/>
  <c r="G13706" i="10"/>
  <c r="F13707" i="10"/>
  <c r="F13708" i="10"/>
  <c r="F13709" i="10"/>
  <c r="F13710" i="10"/>
  <c r="F13711" i="10"/>
  <c r="G13711" i="10"/>
  <c r="F13712" i="10"/>
  <c r="F13713" i="10"/>
  <c r="F13714" i="10"/>
  <c r="F13715" i="10"/>
  <c r="F13719" i="10"/>
  <c r="G13719" i="10"/>
  <c r="F13720" i="10"/>
  <c r="F13721" i="10"/>
  <c r="F13722" i="10"/>
  <c r="F13723" i="10"/>
  <c r="F13724" i="10"/>
  <c r="F13725" i="10"/>
  <c r="F13726" i="10"/>
  <c r="F13727" i="10"/>
  <c r="F13728" i="10"/>
  <c r="G13728" i="10"/>
  <c r="F13729" i="10"/>
  <c r="F13730" i="10"/>
  <c r="F13731" i="10"/>
  <c r="F13732" i="10"/>
  <c r="F13733" i="10"/>
  <c r="G13733" i="10"/>
  <c r="F13734" i="10"/>
  <c r="F13735" i="10"/>
  <c r="F13736" i="10"/>
  <c r="F13737" i="10"/>
  <c r="F13738" i="10"/>
  <c r="F13739" i="10"/>
  <c r="F13740" i="10"/>
  <c r="F13741" i="10"/>
  <c r="F13742" i="10"/>
  <c r="F13743" i="10"/>
  <c r="F13744" i="10"/>
  <c r="D13745" i="10"/>
  <c r="F13746" i="10"/>
  <c r="F13747" i="10"/>
  <c r="F13748" i="10"/>
  <c r="F13749" i="10"/>
  <c r="F13750" i="10"/>
  <c r="F13751" i="10"/>
  <c r="F13752" i="10"/>
  <c r="F13753" i="10"/>
  <c r="F13754" i="10"/>
  <c r="F13755" i="10"/>
  <c r="F13756" i="10"/>
  <c r="F13757" i="10"/>
  <c r="F13758" i="10"/>
  <c r="F13759" i="10"/>
  <c r="F13760" i="10"/>
  <c r="F13761" i="10"/>
  <c r="F13762" i="10"/>
  <c r="F13763" i="10"/>
  <c r="F13764" i="10"/>
  <c r="F13765" i="10"/>
  <c r="F13766" i="10"/>
  <c r="F13767" i="10"/>
  <c r="F13768" i="10"/>
  <c r="F13769" i="10"/>
  <c r="F13770" i="10"/>
  <c r="F13771" i="10"/>
  <c r="G13771" i="10"/>
  <c r="F13772" i="10"/>
  <c r="F13773" i="10"/>
  <c r="G13773" i="10"/>
  <c r="F13774" i="10"/>
  <c r="F13775" i="10"/>
  <c r="F13776" i="10"/>
  <c r="F13777" i="10"/>
  <c r="F13778" i="10"/>
  <c r="F13779" i="10"/>
  <c r="F13780" i="10"/>
  <c r="F13781" i="10"/>
  <c r="F13782" i="10"/>
  <c r="F13783" i="10"/>
  <c r="F13784" i="10"/>
  <c r="G13784" i="10"/>
  <c r="F13785" i="10"/>
  <c r="F13786" i="10"/>
  <c r="F13787" i="10"/>
  <c r="F13788" i="10"/>
  <c r="F13789" i="10"/>
  <c r="F13790" i="10"/>
  <c r="F13791" i="10"/>
  <c r="F13792" i="10"/>
  <c r="F13793" i="10"/>
  <c r="F13794" i="10"/>
  <c r="F13795" i="10"/>
  <c r="F13796" i="10"/>
  <c r="F13797" i="10"/>
  <c r="F13798" i="10"/>
  <c r="F13799" i="10"/>
  <c r="F13800" i="10"/>
  <c r="G13800" i="10"/>
  <c r="F13801" i="10"/>
  <c r="F13802" i="10"/>
  <c r="F13803" i="10"/>
  <c r="F13804" i="10"/>
  <c r="F13805" i="10"/>
  <c r="G13805" i="10"/>
  <c r="F13806" i="10"/>
  <c r="F13807" i="10"/>
  <c r="F13808" i="10"/>
  <c r="F13809" i="10"/>
  <c r="F13810" i="10"/>
  <c r="F13811" i="10"/>
  <c r="F13812" i="10"/>
  <c r="F13813" i="10"/>
  <c r="F13814" i="10"/>
  <c r="F13815" i="10"/>
  <c r="F13816" i="10"/>
  <c r="F13817" i="10"/>
  <c r="G13817" i="10"/>
  <c r="F13818" i="10"/>
  <c r="F13819" i="10"/>
  <c r="F13820" i="10"/>
  <c r="F13821" i="10"/>
  <c r="F13822" i="10"/>
  <c r="F13823" i="10"/>
  <c r="F13824" i="10"/>
  <c r="F13825" i="10"/>
  <c r="G13825" i="10"/>
  <c r="F13826" i="10"/>
  <c r="F13827" i="10"/>
  <c r="F13828" i="10"/>
  <c r="F13829" i="10"/>
  <c r="F13830" i="10"/>
  <c r="G13830" i="10"/>
  <c r="F13831" i="10"/>
  <c r="F13832" i="10"/>
  <c r="F13833" i="10"/>
  <c r="F13834" i="10"/>
  <c r="F13835" i="10"/>
  <c r="F13836" i="10"/>
  <c r="F13837" i="10"/>
  <c r="F13838" i="10"/>
  <c r="F13839" i="10"/>
  <c r="F13840" i="10"/>
  <c r="F13841" i="10"/>
  <c r="F13842" i="10"/>
  <c r="F13843" i="10"/>
  <c r="F13844" i="10"/>
  <c r="F13845" i="10"/>
  <c r="F13846" i="10"/>
  <c r="D13849" i="10"/>
  <c r="F13850" i="10"/>
  <c r="F13851" i="10"/>
  <c r="F13852" i="10"/>
  <c r="G13852" i="10"/>
  <c r="F13853" i="10"/>
  <c r="F13854" i="10"/>
  <c r="F13855" i="10"/>
  <c r="F13856" i="10"/>
  <c r="F13857" i="10"/>
  <c r="F13858" i="10"/>
  <c r="F13859" i="10"/>
  <c r="F13860" i="10"/>
  <c r="F13861" i="10"/>
  <c r="F13862" i="10"/>
  <c r="F13863" i="10"/>
  <c r="F13864" i="10"/>
  <c r="F13865" i="10"/>
  <c r="G13865" i="10"/>
  <c r="F13866" i="10"/>
  <c r="F13867" i="10"/>
  <c r="F13868" i="10"/>
  <c r="F13869" i="10"/>
  <c r="F13870" i="10"/>
  <c r="F13872" i="10"/>
  <c r="G13872" i="10"/>
  <c r="F13873" i="10"/>
  <c r="F13874" i="10"/>
  <c r="G13874" i="10"/>
  <c r="F13875" i="10"/>
  <c r="F13876" i="10"/>
  <c r="F13877" i="10"/>
  <c r="F13878" i="10"/>
  <c r="F13879" i="10"/>
  <c r="F13880" i="10"/>
  <c r="F13881" i="10"/>
  <c r="F13882" i="10"/>
  <c r="F13883" i="10"/>
  <c r="F13884" i="10"/>
  <c r="F13885" i="10"/>
  <c r="F13886" i="10"/>
  <c r="F13887" i="10"/>
  <c r="F13888" i="10"/>
  <c r="F13889" i="10"/>
  <c r="F13890" i="10"/>
  <c r="G13890" i="10"/>
  <c r="F13891" i="10"/>
  <c r="F13892" i="10"/>
  <c r="G13892" i="10"/>
  <c r="F13893" i="10"/>
  <c r="F13894" i="10"/>
  <c r="G13894" i="10"/>
  <c r="F13895" i="10"/>
  <c r="F13896" i="10"/>
  <c r="G13896" i="10"/>
  <c r="F13897" i="10"/>
  <c r="F13898" i="10"/>
  <c r="F13899" i="10"/>
  <c r="F13900" i="10"/>
  <c r="F13901" i="10"/>
  <c r="F13902" i="10"/>
  <c r="F13903" i="10"/>
  <c r="F13904" i="10"/>
  <c r="F13905" i="10"/>
  <c r="F13906" i="10"/>
  <c r="F13908" i="10"/>
  <c r="G13908" i="10"/>
  <c r="F13909" i="10"/>
  <c r="F13910" i="10"/>
  <c r="F13911" i="10"/>
  <c r="F13912" i="10"/>
  <c r="F13913" i="10"/>
  <c r="F13914" i="10"/>
  <c r="F13915" i="10"/>
  <c r="F13916" i="10"/>
  <c r="F13917" i="10"/>
  <c r="G13917" i="10"/>
  <c r="F13918" i="10"/>
  <c r="F13919" i="10"/>
  <c r="F13920" i="10"/>
  <c r="F13921" i="10"/>
  <c r="F13922" i="10"/>
  <c r="F13923" i="10"/>
  <c r="F13924" i="10"/>
  <c r="F13925" i="10"/>
  <c r="F13926" i="10"/>
  <c r="F13927" i="10"/>
  <c r="F13928" i="10"/>
  <c r="F13929" i="10"/>
  <c r="F13930" i="10"/>
  <c r="F13931" i="10"/>
  <c r="F13932" i="10"/>
  <c r="F13933" i="10"/>
  <c r="F13934" i="10"/>
  <c r="F13935" i="10"/>
  <c r="F13936" i="10"/>
  <c r="F13937" i="10"/>
  <c r="F13938" i="10"/>
  <c r="F13939" i="10"/>
  <c r="F13940" i="10"/>
  <c r="F13941" i="10"/>
  <c r="F13942" i="10"/>
  <c r="F13943" i="10"/>
  <c r="F13944" i="10"/>
  <c r="F13945" i="10"/>
  <c r="F13946" i="10"/>
  <c r="G13946" i="10"/>
  <c r="F13947" i="10"/>
  <c r="F13948" i="10"/>
  <c r="F13949" i="10"/>
  <c r="G13948" i="10"/>
  <c r="F13953" i="10"/>
  <c r="F13954" i="10"/>
  <c r="F13955" i="10"/>
  <c r="F13956" i="10"/>
  <c r="G13956" i="10"/>
  <c r="F13958" i="10"/>
  <c r="G13958" i="10"/>
  <c r="F13959" i="10"/>
  <c r="F13960" i="10"/>
  <c r="G13960" i="10"/>
  <c r="F13961" i="10"/>
  <c r="F13962" i="10"/>
  <c r="F13963" i="10"/>
  <c r="F13964" i="10"/>
  <c r="F13965" i="10"/>
  <c r="F13966" i="10"/>
  <c r="G13965" i="10"/>
  <c r="F13967" i="10"/>
  <c r="F13968" i="10"/>
  <c r="F13969" i="10"/>
  <c r="F13970" i="10"/>
  <c r="F13971" i="10"/>
  <c r="F13972" i="10"/>
  <c r="F13973" i="10"/>
  <c r="F13974" i="10"/>
  <c r="F13975" i="10"/>
  <c r="F13976" i="10"/>
  <c r="G13976" i="10"/>
  <c r="F13977" i="10"/>
  <c r="F13978" i="10"/>
  <c r="G13978" i="10"/>
  <c r="F13979" i="10"/>
  <c r="F13980" i="10"/>
  <c r="F13981" i="10"/>
  <c r="F13982" i="10"/>
  <c r="F13983" i="10"/>
  <c r="F13984" i="10"/>
  <c r="G13984" i="10"/>
  <c r="F13985" i="10"/>
  <c r="F13986" i="10"/>
  <c r="F13987" i="10"/>
  <c r="F13988" i="10"/>
  <c r="F13989" i="10"/>
  <c r="G13989" i="10"/>
  <c r="F13990" i="10"/>
  <c r="F13991" i="10"/>
  <c r="D13992" i="10"/>
  <c r="D13952" i="10"/>
  <c r="F13993" i="10"/>
  <c r="F13994" i="10"/>
  <c r="F13995" i="10"/>
  <c r="F13996" i="10"/>
  <c r="G13995" i="10"/>
  <c r="F13997" i="10"/>
  <c r="F13998" i="10"/>
  <c r="F13999" i="10"/>
  <c r="F14000" i="10"/>
  <c r="F14001" i="10"/>
  <c r="F14002" i="10"/>
  <c r="F14003" i="10"/>
  <c r="F14004" i="10"/>
  <c r="G13998" i="10"/>
  <c r="F14005" i="10"/>
  <c r="F14006" i="10"/>
  <c r="F14007" i="10"/>
  <c r="F14008" i="10"/>
  <c r="F14009" i="10"/>
  <c r="G14009" i="10"/>
  <c r="F14010" i="10"/>
  <c r="F14011" i="10"/>
  <c r="G14011" i="10"/>
  <c r="F14012" i="10"/>
  <c r="F14013" i="10"/>
  <c r="G14013" i="10"/>
  <c r="F14014" i="10"/>
  <c r="F14015" i="10"/>
  <c r="F14016" i="10"/>
  <c r="F14017" i="10"/>
  <c r="F14018" i="10"/>
  <c r="F14019" i="10"/>
  <c r="F14020" i="10"/>
  <c r="F14021" i="10"/>
  <c r="F14022" i="10"/>
  <c r="F14023" i="10"/>
  <c r="F14024" i="10"/>
  <c r="F14025" i="10"/>
  <c r="F14026" i="10"/>
  <c r="F14027" i="10"/>
  <c r="F14028" i="10"/>
  <c r="F14029" i="10"/>
  <c r="F14030" i="10"/>
  <c r="F14031" i="10"/>
  <c r="F14032" i="10"/>
  <c r="F14033" i="10"/>
  <c r="F14034" i="10"/>
  <c r="F14035" i="10"/>
  <c r="F14036" i="10"/>
  <c r="F14037" i="10"/>
  <c r="F14038" i="10"/>
  <c r="F14039" i="10"/>
  <c r="F14040" i="10"/>
  <c r="F14041" i="10"/>
  <c r="F14042" i="10"/>
  <c r="F14043" i="10"/>
  <c r="F14044" i="10"/>
  <c r="F14045" i="10"/>
  <c r="F14046" i="10"/>
  <c r="F14047" i="10"/>
  <c r="F14048" i="10"/>
  <c r="F14049" i="10"/>
  <c r="F14050" i="10"/>
  <c r="F14051" i="10"/>
  <c r="F14052" i="10"/>
  <c r="F14053" i="10"/>
  <c r="F14054" i="10"/>
  <c r="F14055" i="10"/>
  <c r="F14056" i="10"/>
  <c r="F14057" i="10"/>
  <c r="F14058" i="10"/>
  <c r="F14059" i="10"/>
  <c r="F14060" i="10"/>
  <c r="F14061" i="10"/>
  <c r="F14062" i="10"/>
  <c r="F14063" i="10"/>
  <c r="F14064" i="10"/>
  <c r="F14065" i="10"/>
  <c r="F14066" i="10"/>
  <c r="F14067" i="10"/>
  <c r="F14068" i="10"/>
  <c r="F14069" i="10"/>
  <c r="F14070" i="10"/>
  <c r="F14071" i="10"/>
  <c r="G14071" i="10"/>
  <c r="F14075" i="10"/>
  <c r="G14075" i="10"/>
  <c r="F14076" i="10"/>
  <c r="F14077" i="10"/>
  <c r="F14078" i="10"/>
  <c r="F14079" i="10"/>
  <c r="F14080" i="10"/>
  <c r="F14081" i="10"/>
  <c r="F14082" i="10"/>
  <c r="G14082" i="10"/>
  <c r="F14083" i="10"/>
  <c r="F14084" i="10"/>
  <c r="G14084" i="10"/>
  <c r="F14085" i="10"/>
  <c r="F14086" i="10"/>
  <c r="G14086" i="10"/>
  <c r="F14087" i="10"/>
  <c r="F14088" i="10"/>
  <c r="G14088" i="10"/>
  <c r="F14089" i="10"/>
  <c r="F14090" i="10"/>
  <c r="F14091" i="10"/>
  <c r="F14092" i="10"/>
  <c r="F14093" i="10"/>
  <c r="F14094" i="10"/>
  <c r="F14095" i="10"/>
  <c r="G14095" i="10"/>
  <c r="F14096" i="10"/>
  <c r="F14097" i="10"/>
  <c r="G14097" i="10"/>
  <c r="F14098" i="10"/>
  <c r="F14099" i="10"/>
  <c r="F14100" i="10"/>
  <c r="F14101" i="10"/>
  <c r="F14102" i="10"/>
  <c r="F14103" i="10"/>
  <c r="F14104" i="10"/>
  <c r="F14105" i="10"/>
  <c r="F14106" i="10"/>
  <c r="F14107" i="10"/>
  <c r="D14108" i="10"/>
  <c r="F14108" i="10"/>
  <c r="D14109" i="10"/>
  <c r="F14109" i="10"/>
  <c r="F14110" i="10"/>
  <c r="F14111" i="10"/>
  <c r="F14112" i="10"/>
  <c r="F14113" i="10"/>
  <c r="F14114" i="10"/>
  <c r="F14115" i="10"/>
  <c r="F14116" i="10"/>
  <c r="F14117" i="10"/>
  <c r="F14118" i="10"/>
  <c r="F14119" i="10"/>
  <c r="F14120" i="10"/>
  <c r="F14121" i="10"/>
  <c r="F14122" i="10"/>
  <c r="F14123" i="10"/>
  <c r="F14124" i="10"/>
  <c r="F14125" i="10"/>
  <c r="F14126" i="10"/>
  <c r="F14127" i="10"/>
  <c r="F14128" i="10"/>
  <c r="F14129" i="10"/>
  <c r="F14130" i="10"/>
  <c r="G14130" i="10"/>
  <c r="F14131" i="10"/>
  <c r="F14132" i="10"/>
  <c r="F14133" i="10"/>
  <c r="F14134" i="10"/>
  <c r="F14135" i="10"/>
  <c r="G14135" i="10"/>
  <c r="F14136" i="10"/>
  <c r="F14137" i="10"/>
  <c r="F14138" i="10"/>
  <c r="F14139" i="10"/>
  <c r="F14140" i="10"/>
  <c r="F14141" i="10"/>
  <c r="F14142" i="10"/>
  <c r="F14143" i="10"/>
  <c r="F14144" i="10"/>
  <c r="F14145" i="10"/>
  <c r="G14143" i="10"/>
  <c r="F14146" i="10"/>
  <c r="F14147" i="10"/>
  <c r="F14148" i="10"/>
  <c r="F14149" i="10"/>
  <c r="F14150" i="10"/>
  <c r="F14151" i="10"/>
  <c r="F14152" i="10"/>
  <c r="F14153" i="10"/>
  <c r="F14154" i="10"/>
  <c r="F14155" i="10"/>
  <c r="F14156" i="10"/>
  <c r="F14157" i="10"/>
  <c r="F14158" i="10"/>
  <c r="F14159" i="10"/>
  <c r="G14159" i="10"/>
  <c r="F14160" i="10"/>
  <c r="F14161" i="10"/>
  <c r="G14161" i="10"/>
  <c r="F14162" i="10"/>
  <c r="F14163" i="10"/>
  <c r="G14163" i="10"/>
  <c r="F14164" i="10"/>
  <c r="F14165" i="10"/>
  <c r="G14165" i="10"/>
  <c r="F14166" i="10"/>
  <c r="F14167" i="10"/>
  <c r="F14168" i="10"/>
  <c r="F14169" i="10"/>
  <c r="F14170" i="10"/>
  <c r="F14171" i="10"/>
  <c r="F14172" i="10"/>
  <c r="G14172" i="10"/>
  <c r="F14173" i="10"/>
  <c r="F14174" i="10"/>
  <c r="F14175" i="10"/>
  <c r="F14176" i="10"/>
  <c r="F14177" i="10"/>
  <c r="F14178" i="10"/>
  <c r="G14178" i="10"/>
  <c r="F14179" i="10"/>
  <c r="F14180" i="10"/>
  <c r="F14181" i="10"/>
  <c r="F14182" i="10"/>
  <c r="F14183" i="10"/>
  <c r="F14184" i="10"/>
  <c r="F14185" i="10"/>
  <c r="F14186" i="10"/>
  <c r="F14187" i="10"/>
  <c r="F14188" i="10"/>
  <c r="F14189" i="10"/>
  <c r="F14190" i="10"/>
  <c r="F14191" i="10"/>
  <c r="G14191" i="10"/>
  <c r="F14192" i="10"/>
  <c r="F14193" i="10"/>
  <c r="G14193" i="10"/>
  <c r="F14194" i="10"/>
  <c r="F14195" i="10"/>
  <c r="G14195" i="10"/>
  <c r="F14196" i="10"/>
  <c r="F14197" i="10"/>
  <c r="G14197" i="10"/>
  <c r="F14198" i="10"/>
  <c r="F14199" i="10"/>
  <c r="F14200" i="10"/>
  <c r="F14204" i="10"/>
  <c r="G14204" i="10"/>
  <c r="F14205" i="10"/>
  <c r="F14206" i="10"/>
  <c r="F14207" i="10"/>
  <c r="F14208" i="10"/>
  <c r="F14209" i="10"/>
  <c r="F14210" i="10"/>
  <c r="F14211" i="10"/>
  <c r="F14212" i="10"/>
  <c r="F14213" i="10"/>
  <c r="F14214" i="10"/>
  <c r="F14215" i="10"/>
  <c r="F14216" i="10"/>
  <c r="F14217" i="10"/>
  <c r="F14218" i="10"/>
  <c r="F14219" i="10"/>
  <c r="F14220" i="10"/>
  <c r="F14221" i="10"/>
  <c r="F14222" i="10"/>
  <c r="F14223" i="10"/>
  <c r="F14224" i="10"/>
  <c r="F14225" i="10"/>
  <c r="D14226" i="10"/>
  <c r="F14227" i="10"/>
  <c r="F14228" i="10"/>
  <c r="F14229" i="10"/>
  <c r="F14230" i="10"/>
  <c r="F14231" i="10"/>
  <c r="F14232" i="10"/>
  <c r="G14232" i="10"/>
  <c r="F14233" i="10"/>
  <c r="F14234" i="10"/>
  <c r="G14234" i="10"/>
  <c r="F14235" i="10"/>
  <c r="F14236" i="10"/>
  <c r="F14237" i="10"/>
  <c r="F14238" i="10"/>
  <c r="F14239" i="10"/>
  <c r="G14239" i="10"/>
  <c r="F14240" i="10"/>
  <c r="F14241" i="10"/>
  <c r="F14242" i="10"/>
  <c r="F14260" i="10"/>
  <c r="F14261" i="10"/>
  <c r="F14262" i="10"/>
  <c r="F14280" i="10"/>
  <c r="F14296" i="10"/>
  <c r="F14297" i="10"/>
  <c r="F14298" i="10"/>
  <c r="F14299" i="10"/>
  <c r="F14300" i="10"/>
  <c r="F14301" i="10"/>
  <c r="F14302" i="10"/>
  <c r="F14303" i="10"/>
  <c r="F14304" i="10"/>
  <c r="F14305" i="10"/>
  <c r="F14306" i="10"/>
  <c r="F14307" i="10"/>
  <c r="F14310" i="10"/>
  <c r="F14311" i="10"/>
  <c r="F14312" i="10"/>
  <c r="F14314" i="10"/>
  <c r="F14315" i="10"/>
  <c r="F14319" i="10"/>
  <c r="F14322" i="10"/>
  <c r="F14323" i="10"/>
  <c r="G14323" i="10"/>
  <c r="F14324" i="10"/>
  <c r="F14325" i="10"/>
  <c r="G14325" i="10"/>
  <c r="F14326" i="10"/>
  <c r="F14327" i="10"/>
  <c r="F14328" i="10"/>
  <c r="F14329" i="10"/>
  <c r="F14330" i="10"/>
  <c r="F14331" i="10"/>
  <c r="F14332" i="10"/>
  <c r="F14333" i="10"/>
  <c r="F14334" i="10"/>
  <c r="F14335" i="10"/>
  <c r="G14335" i="10"/>
  <c r="F14336" i="10"/>
  <c r="F14337" i="10"/>
  <c r="G14337" i="10"/>
  <c r="F14338" i="10"/>
  <c r="F14339" i="10"/>
  <c r="F14340" i="10"/>
  <c r="F14341" i="10"/>
  <c r="F14342" i="10"/>
  <c r="F14343" i="10"/>
  <c r="F14344" i="10"/>
  <c r="F14345" i="10"/>
  <c r="F14346" i="10"/>
  <c r="F14347" i="10"/>
  <c r="F14348" i="10"/>
  <c r="F14349" i="10"/>
  <c r="F14350" i="10"/>
  <c r="F14351" i="10"/>
  <c r="F14352" i="10"/>
  <c r="F14353" i="10"/>
  <c r="F14354" i="10"/>
  <c r="F14355" i="10"/>
  <c r="F14356" i="10"/>
  <c r="F14357" i="10"/>
  <c r="F14358" i="10"/>
  <c r="F14359" i="10"/>
  <c r="F14361" i="10"/>
  <c r="F14362" i="10"/>
  <c r="G14362" i="10"/>
  <c r="F14364" i="10"/>
  <c r="G14364" i="10"/>
  <c r="F14368" i="10"/>
  <c r="F14369" i="10"/>
  <c r="F14407" i="10"/>
  <c r="F14409" i="10"/>
  <c r="F14410" i="10"/>
  <c r="G14410" i="10"/>
  <c r="F14411" i="10"/>
  <c r="F14412" i="10"/>
  <c r="F14413" i="10"/>
  <c r="F14414" i="10"/>
  <c r="F14415" i="10"/>
  <c r="F14430" i="10"/>
  <c r="F14431" i="10"/>
  <c r="G14431" i="10"/>
  <c r="F14432" i="10"/>
  <c r="F14433" i="10"/>
  <c r="F14434" i="10"/>
  <c r="F14436" i="10"/>
  <c r="F14438" i="10"/>
  <c r="F14439" i="10"/>
  <c r="F14440" i="10"/>
  <c r="F14441" i="10"/>
  <c r="F14442" i="10"/>
  <c r="F14443" i="10"/>
  <c r="F14444" i="10"/>
  <c r="F14445" i="10"/>
  <c r="F14446" i="10"/>
  <c r="F14447" i="10"/>
  <c r="G14447" i="10"/>
  <c r="F14448" i="10"/>
  <c r="F14449" i="10"/>
  <c r="G14449" i="10"/>
  <c r="F14453" i="10"/>
  <c r="F14456" i="10"/>
  <c r="F14462" i="10"/>
  <c r="F14463" i="10"/>
  <c r="F14479" i="10"/>
  <c r="F14480" i="10"/>
  <c r="G14480" i="10"/>
  <c r="F14481" i="10"/>
  <c r="F14482" i="10"/>
  <c r="F14483" i="10"/>
  <c r="F14484" i="10"/>
  <c r="F14485" i="10"/>
  <c r="F14486" i="10"/>
  <c r="F14487" i="10"/>
  <c r="F14488" i="10"/>
  <c r="F14489" i="10"/>
  <c r="F14490" i="10"/>
  <c r="F14491" i="10"/>
  <c r="G14491" i="10"/>
  <c r="F14492" i="10"/>
  <c r="F14493" i="10"/>
  <c r="F14494" i="10"/>
  <c r="F14495" i="10"/>
  <c r="F14496" i="10"/>
  <c r="G14496" i="10"/>
  <c r="F14497" i="10"/>
  <c r="F14498" i="10"/>
  <c r="F14506" i="10"/>
  <c r="F14507" i="10"/>
  <c r="F14511" i="10"/>
  <c r="F14512" i="10"/>
  <c r="F14513" i="10"/>
  <c r="F14514" i="10"/>
  <c r="F14547" i="10"/>
  <c r="F14551" i="10"/>
  <c r="F14552" i="10"/>
  <c r="G14552" i="10"/>
  <c r="F14553" i="10"/>
  <c r="F14554" i="10"/>
  <c r="G14554" i="10"/>
  <c r="F14555" i="10"/>
  <c r="F14556" i="10"/>
  <c r="F14557" i="10"/>
  <c r="F14558" i="10"/>
  <c r="F14559" i="10"/>
  <c r="F14560" i="10"/>
  <c r="F14561" i="10"/>
  <c r="F14562" i="10"/>
  <c r="F14563" i="10"/>
  <c r="F14564" i="10"/>
  <c r="F14565" i="10"/>
  <c r="F14566" i="10"/>
  <c r="F14567" i="10"/>
  <c r="F14570" i="10"/>
  <c r="F14571" i="10"/>
  <c r="F14572" i="10"/>
  <c r="F14573" i="10"/>
  <c r="F14574" i="10"/>
  <c r="F14575" i="10"/>
  <c r="F14576" i="10"/>
  <c r="F14577" i="10"/>
  <c r="F14578" i="10"/>
  <c r="F14579" i="10"/>
  <c r="F14580" i="10"/>
  <c r="F14581" i="10"/>
  <c r="F14582" i="10"/>
  <c r="F14583" i="10"/>
  <c r="F14584" i="10"/>
  <c r="F14585" i="10"/>
  <c r="F14586" i="10"/>
  <c r="F14587" i="10"/>
  <c r="F14588" i="10"/>
  <c r="F14589" i="10"/>
  <c r="F14590" i="10"/>
  <c r="F14591" i="10"/>
  <c r="F14592" i="10"/>
  <c r="F14593" i="10"/>
  <c r="F14594" i="10"/>
  <c r="F14595" i="10"/>
  <c r="F14596" i="10"/>
  <c r="G14596" i="10"/>
  <c r="F14598" i="10"/>
  <c r="F14599" i="10"/>
  <c r="G14599" i="10"/>
  <c r="F14600" i="10"/>
  <c r="F14604" i="10"/>
  <c r="F14605" i="10"/>
  <c r="G14605" i="10"/>
  <c r="F14606" i="10"/>
  <c r="F14607" i="10"/>
  <c r="F14608" i="10"/>
  <c r="F14609" i="10"/>
  <c r="F14610" i="10"/>
  <c r="F14611" i="10"/>
  <c r="F14612" i="10"/>
  <c r="F14613" i="10"/>
  <c r="F14614" i="10"/>
  <c r="F14615" i="10"/>
  <c r="F14619" i="10"/>
  <c r="F14620" i="10"/>
  <c r="F14621" i="10"/>
  <c r="G14621" i="10"/>
  <c r="F14622" i="10"/>
  <c r="F14623" i="10"/>
  <c r="F14624" i="10"/>
  <c r="F14625" i="10"/>
  <c r="F14626" i="10"/>
  <c r="F14627" i="10"/>
  <c r="F14628" i="10"/>
  <c r="F14629" i="10"/>
  <c r="F14630" i="10"/>
  <c r="F14631" i="10"/>
  <c r="F14632" i="10"/>
  <c r="F14633" i="10"/>
  <c r="F14634" i="10"/>
  <c r="G14634" i="10"/>
  <c r="F14635" i="10"/>
  <c r="F14636" i="10"/>
  <c r="G14636" i="10"/>
  <c r="F14637" i="10"/>
  <c r="F14638" i="10"/>
  <c r="G14638" i="10"/>
  <c r="F14642" i="10"/>
  <c r="F14643" i="10"/>
  <c r="F14644" i="10"/>
  <c r="F14645" i="10"/>
  <c r="F14655" i="10"/>
  <c r="G14655" i="10"/>
  <c r="F14664" i="10"/>
  <c r="G14664" i="10"/>
  <c r="F14665" i="10"/>
  <c r="F14666" i="10"/>
  <c r="G14666" i="10"/>
  <c r="F14667" i="10"/>
  <c r="F14668" i="10"/>
  <c r="F14669" i="10"/>
  <c r="F14671" i="10"/>
  <c r="F14672" i="10"/>
  <c r="F14674" i="10"/>
  <c r="F14675" i="10"/>
  <c r="F14676" i="10"/>
  <c r="F14677" i="10"/>
  <c r="F14678" i="10"/>
  <c r="G14678" i="10"/>
  <c r="F14679" i="10"/>
  <c r="F14680" i="10"/>
  <c r="F14681" i="10"/>
  <c r="F14682" i="10"/>
  <c r="F14683" i="10"/>
  <c r="G14683" i="10"/>
  <c r="F14684" i="10"/>
  <c r="F14688" i="10"/>
  <c r="F14689" i="10"/>
  <c r="G14689" i="10"/>
  <c r="F14690" i="10"/>
  <c r="F14691" i="10"/>
  <c r="F14692" i="10"/>
  <c r="G14692" i="10"/>
  <c r="F14693" i="10"/>
  <c r="F14694" i="10"/>
  <c r="G14694" i="10"/>
  <c r="F14695" i="10"/>
  <c r="F14696" i="10"/>
  <c r="G14696" i="10"/>
  <c r="F14697" i="10"/>
  <c r="F14698" i="10"/>
  <c r="F14699" i="10"/>
  <c r="F14700" i="10"/>
  <c r="F14701" i="10"/>
  <c r="F14702" i="10"/>
  <c r="F14703" i="10"/>
  <c r="F14704" i="10"/>
  <c r="F14705" i="10"/>
  <c r="F14706" i="10"/>
  <c r="F14707" i="10"/>
  <c r="F14709" i="10"/>
  <c r="F14710" i="10"/>
  <c r="G14710" i="10"/>
  <c r="F14711" i="10"/>
  <c r="F14712" i="10"/>
  <c r="G14712" i="10"/>
  <c r="F14713" i="10"/>
  <c r="F14714" i="10"/>
  <c r="G14714" i="10"/>
  <c r="F14715" i="10"/>
  <c r="F14716" i="10"/>
  <c r="F14717" i="10"/>
  <c r="F14718" i="10"/>
  <c r="F14719" i="10"/>
  <c r="F14720" i="10"/>
  <c r="F14721" i="10"/>
  <c r="F14722" i="10"/>
  <c r="F14723" i="10"/>
  <c r="F14724" i="10"/>
  <c r="G14724" i="10"/>
  <c r="F14725" i="10"/>
  <c r="F14726" i="10"/>
  <c r="F14727" i="10"/>
  <c r="F14728" i="10"/>
  <c r="F14729" i="10"/>
  <c r="F14730" i="10"/>
  <c r="F14731" i="10"/>
  <c r="F14732" i="10"/>
  <c r="F14733" i="10"/>
  <c r="F14734" i="10"/>
  <c r="G14734" i="10"/>
  <c r="F14735" i="10"/>
  <c r="F14736" i="10"/>
  <c r="G14736" i="10"/>
  <c r="F14673" i="10"/>
  <c r="F14740" i="10"/>
  <c r="G14740" i="10"/>
  <c r="F14741" i="10"/>
  <c r="F14753" i="10"/>
  <c r="F14754" i="10"/>
  <c r="G14754" i="10"/>
  <c r="F14756" i="10"/>
  <c r="G14756" i="10"/>
  <c r="F14757" i="10"/>
  <c r="F14759" i="10"/>
  <c r="F14746" i="10"/>
  <c r="G14746" i="10"/>
  <c r="F14765" i="10"/>
  <c r="F14766" i="10"/>
  <c r="F14778" i="10"/>
  <c r="G14778" i="10"/>
  <c r="F14782" i="10"/>
  <c r="G14782" i="10"/>
  <c r="F14783" i="10"/>
  <c r="F14784" i="10"/>
  <c r="F14787" i="10"/>
  <c r="F14788" i="10"/>
  <c r="G14788" i="10"/>
  <c r="F14789" i="10"/>
  <c r="F14790" i="10"/>
  <c r="F14791" i="10"/>
  <c r="F14792" i="10"/>
  <c r="F14794" i="10"/>
  <c r="F14795" i="10"/>
  <c r="F14796" i="10"/>
  <c r="G14796" i="10"/>
  <c r="F14797" i="10"/>
  <c r="F14798" i="10"/>
  <c r="G14798" i="10"/>
  <c r="F14799" i="10"/>
  <c r="F14769" i="10"/>
  <c r="F14770" i="10"/>
  <c r="F14771" i="10"/>
  <c r="G14766" i="10"/>
  <c r="F14772" i="10"/>
  <c r="F14773" i="10"/>
  <c r="F14774" i="10"/>
  <c r="F14775" i="10"/>
  <c r="F14776" i="10"/>
  <c r="F14800" i="10"/>
  <c r="F14801" i="10"/>
  <c r="F14802" i="10"/>
  <c r="G14800" i="10"/>
  <c r="F14803" i="10"/>
  <c r="F14804" i="10"/>
  <c r="F14805" i="10"/>
  <c r="G14805" i="10"/>
  <c r="F14806" i="10"/>
  <c r="F14808" i="10"/>
  <c r="F14809" i="10"/>
  <c r="F14810" i="10"/>
  <c r="G14809" i="10"/>
  <c r="F14811" i="10"/>
  <c r="F14812" i="10"/>
  <c r="F14813" i="10"/>
  <c r="F14814" i="10"/>
  <c r="F14815" i="10"/>
  <c r="F14816" i="10"/>
  <c r="F14817" i="10"/>
  <c r="F14818" i="10"/>
  <c r="G14818" i="10"/>
  <c r="F14819" i="10"/>
  <c r="F14820" i="10"/>
  <c r="F14821" i="10"/>
  <c r="F14822" i="10"/>
  <c r="F14823" i="10"/>
  <c r="F14824" i="10"/>
  <c r="F14825" i="10"/>
  <c r="F14826" i="10"/>
  <c r="F14827" i="10"/>
  <c r="F14828" i="10"/>
  <c r="F14829" i="10"/>
  <c r="F14830" i="10"/>
  <c r="F14831" i="10"/>
  <c r="F14832" i="10"/>
  <c r="F14833" i="10"/>
  <c r="F14834" i="10"/>
  <c r="F14862" i="10"/>
  <c r="F14863" i="10"/>
  <c r="F14864" i="10"/>
  <c r="F14865" i="10"/>
  <c r="G14865" i="10"/>
  <c r="F14866" i="10"/>
  <c r="F14870" i="10"/>
  <c r="F14871" i="10"/>
  <c r="G14871" i="10"/>
  <c r="F14872" i="10"/>
  <c r="F14873" i="10"/>
  <c r="F14874" i="10"/>
  <c r="F14875" i="10"/>
  <c r="F14876" i="10"/>
  <c r="F14877" i="10"/>
  <c r="F14878" i="10"/>
  <c r="F14879" i="10"/>
  <c r="F14880" i="10"/>
  <c r="F14881" i="10"/>
  <c r="F14887" i="10"/>
  <c r="F14888" i="10"/>
  <c r="G14888" i="10"/>
  <c r="F14889" i="10"/>
  <c r="F14890" i="10"/>
  <c r="F14891" i="10"/>
  <c r="F14892" i="10"/>
  <c r="F14893" i="10"/>
  <c r="F14894" i="10"/>
  <c r="F14895" i="10"/>
  <c r="F14896" i="10"/>
  <c r="F14897" i="10"/>
  <c r="F14898" i="10"/>
  <c r="F14899" i="10"/>
  <c r="F14900" i="10"/>
  <c r="F14901" i="10"/>
  <c r="F14902" i="10"/>
  <c r="G14902" i="10"/>
  <c r="F14903" i="10"/>
  <c r="F14904" i="10"/>
  <c r="F14905" i="10"/>
  <c r="F14906" i="10"/>
  <c r="F14907" i="10"/>
  <c r="F14908" i="10"/>
  <c r="G14908" i="10"/>
  <c r="F14909" i="10"/>
  <c r="F14910" i="10"/>
  <c r="G14910" i="10"/>
  <c r="F14911" i="10"/>
  <c r="F14882" i="10"/>
  <c r="F14883" i="10"/>
  <c r="F14884" i="10"/>
  <c r="F14885" i="10"/>
  <c r="F14886" i="10"/>
  <c r="F14912" i="10"/>
  <c r="F14913" i="10"/>
  <c r="F14914" i="10"/>
  <c r="F14915" i="10"/>
  <c r="G14912" i="10"/>
  <c r="F14916" i="10"/>
  <c r="F14917" i="10"/>
  <c r="F14920" i="10"/>
  <c r="F14921" i="10"/>
  <c r="G14921" i="10"/>
  <c r="F14922" i="10"/>
  <c r="F14923" i="10"/>
  <c r="F14924" i="10"/>
  <c r="G14923" i="10"/>
  <c r="F14926" i="10"/>
  <c r="F14927" i="10"/>
  <c r="G14927" i="10"/>
  <c r="F14928" i="10"/>
  <c r="F14929" i="10"/>
  <c r="G14929" i="10"/>
  <c r="F14932" i="10"/>
  <c r="F14933" i="10"/>
  <c r="F14934" i="10"/>
  <c r="F14943" i="10"/>
  <c r="F14948" i="10"/>
  <c r="F14953" i="10"/>
  <c r="F14938" i="10"/>
  <c r="G14938" i="10"/>
  <c r="F14944" i="10"/>
  <c r="F14945" i="10"/>
  <c r="F14946" i="10"/>
  <c r="F14947" i="10"/>
  <c r="F14960" i="10"/>
  <c r="F14961" i="10"/>
  <c r="F14962" i="10"/>
  <c r="F14963" i="10"/>
  <c r="F14964" i="10"/>
  <c r="F14965" i="10"/>
  <c r="F14966" i="10"/>
  <c r="G14966" i="10"/>
  <c r="F14967" i="10"/>
  <c r="F14968" i="10"/>
  <c r="G14968" i="10"/>
  <c r="F14972" i="10"/>
  <c r="F14973" i="10"/>
  <c r="F14981" i="10"/>
  <c r="G14981" i="10"/>
  <c r="F14988" i="10"/>
  <c r="G14988" i="10"/>
  <c r="F14987" i="10"/>
  <c r="F14989" i="10"/>
  <c r="F14990" i="10"/>
  <c r="G14990" i="10"/>
  <c r="F14995" i="10"/>
  <c r="F14996" i="10"/>
  <c r="F15001" i="10"/>
  <c r="F15002" i="10"/>
  <c r="F15003" i="10"/>
  <c r="F15004" i="10"/>
  <c r="F15005" i="10"/>
  <c r="F15006" i="10"/>
  <c r="F15007" i="10"/>
  <c r="F15008" i="10"/>
  <c r="F15009" i="10"/>
  <c r="F15010" i="10"/>
  <c r="F15011" i="10"/>
  <c r="F15012" i="10"/>
  <c r="F15013" i="10"/>
  <c r="F15014" i="10"/>
  <c r="F15015" i="10"/>
  <c r="F15016" i="10"/>
  <c r="F15017" i="10"/>
  <c r="F15018" i="10"/>
  <c r="F15019" i="10"/>
  <c r="F15020" i="10"/>
  <c r="F15021" i="10"/>
  <c r="F15022" i="10"/>
  <c r="F15023" i="10"/>
  <c r="F15024" i="10"/>
  <c r="F15025" i="10"/>
  <c r="F15026" i="10"/>
  <c r="F15027" i="10"/>
  <c r="F15028" i="10"/>
  <c r="F15029" i="10"/>
  <c r="F15030" i="10"/>
  <c r="F15031" i="10"/>
  <c r="F15035" i="10"/>
  <c r="F15036" i="10"/>
  <c r="G15036" i="10"/>
  <c r="F15037" i="10"/>
  <c r="F15038" i="10"/>
  <c r="G15038" i="10"/>
  <c r="F15039" i="10"/>
  <c r="F15040" i="10"/>
  <c r="G15040" i="10"/>
  <c r="F15041" i="10"/>
  <c r="F15042" i="10"/>
  <c r="F15043" i="10"/>
  <c r="F15044" i="10"/>
  <c r="F15046" i="10"/>
  <c r="F15047" i="10"/>
  <c r="F15048" i="10"/>
  <c r="G15047" i="10"/>
  <c r="F15049" i="10"/>
  <c r="F15050" i="10"/>
  <c r="G15050" i="10"/>
  <c r="F15051" i="10"/>
  <c r="F15052" i="10"/>
  <c r="F15053" i="10"/>
  <c r="F15054" i="10"/>
  <c r="F15055" i="10"/>
  <c r="F15056" i="10"/>
  <c r="F15057" i="10"/>
  <c r="F15058" i="10"/>
  <c r="F15059" i="10"/>
  <c r="F15060" i="10"/>
  <c r="F15061" i="10"/>
  <c r="F15062" i="10"/>
  <c r="F15064" i="10"/>
  <c r="F15065" i="10"/>
  <c r="G15065" i="10"/>
  <c r="F15066" i="10"/>
  <c r="F15067" i="10"/>
  <c r="G15067" i="10"/>
  <c r="F15068" i="10"/>
  <c r="F15069" i="10"/>
  <c r="G15069" i="10"/>
  <c r="F15070" i="10"/>
  <c r="F15071" i="10"/>
  <c r="G15071" i="10"/>
  <c r="F15072" i="10"/>
  <c r="F15073" i="10"/>
  <c r="G15073" i="10"/>
  <c r="F15063" i="10"/>
  <c r="F15092" i="10"/>
  <c r="F15093" i="10"/>
  <c r="F15094" i="10"/>
  <c r="F15095" i="10"/>
  <c r="F15096" i="10"/>
  <c r="F15097" i="10"/>
  <c r="G15097" i="10"/>
  <c r="F15099" i="10"/>
  <c r="F15100" i="10"/>
  <c r="F15101" i="10"/>
  <c r="F15102" i="10"/>
  <c r="F15103" i="10"/>
  <c r="F15106" i="10"/>
  <c r="F15107" i="10"/>
  <c r="F15108" i="10"/>
  <c r="F15109" i="10"/>
  <c r="F15110" i="10"/>
  <c r="F15111" i="10"/>
  <c r="G15111" i="10"/>
  <c r="F15112" i="10"/>
  <c r="F15113" i="10"/>
  <c r="F15114" i="10"/>
  <c r="F15115" i="10"/>
  <c r="F15116" i="10"/>
  <c r="G15116" i="10"/>
  <c r="F15177" i="10"/>
  <c r="G15176" i="10"/>
  <c r="F15117" i="10"/>
  <c r="F15118" i="10"/>
  <c r="G15118" i="10"/>
  <c r="F15085" i="10"/>
  <c r="F15086" i="10"/>
  <c r="F15077" i="10"/>
  <c r="F15078" i="10"/>
  <c r="F15079" i="10"/>
  <c r="F15139" i="10"/>
  <c r="G15139" i="10"/>
  <c r="F15140" i="10"/>
  <c r="F15141" i="10"/>
  <c r="F15142" i="10"/>
  <c r="F15143" i="10"/>
  <c r="F15144" i="10"/>
  <c r="F15145" i="10"/>
  <c r="F15146" i="10"/>
  <c r="F15147" i="10"/>
  <c r="F15148" i="10"/>
  <c r="G15145" i="10"/>
  <c r="F15149" i="10"/>
  <c r="F15150" i="10"/>
  <c r="G15150" i="10"/>
  <c r="F15151" i="10"/>
  <c r="F15152" i="10"/>
  <c r="F15153" i="10"/>
  <c r="F15154" i="10"/>
  <c r="F15155" i="10"/>
  <c r="F15156" i="10"/>
  <c r="F15157" i="10"/>
  <c r="F15158" i="10"/>
  <c r="F15159" i="10"/>
  <c r="F15160" i="10"/>
  <c r="F15161" i="10"/>
  <c r="F15162" i="10"/>
  <c r="F15163" i="10"/>
  <c r="F15164" i="10"/>
  <c r="F15165" i="10"/>
  <c r="F15166" i="10"/>
  <c r="F15167" i="10"/>
  <c r="F15168" i="10"/>
  <c r="F15175" i="10"/>
  <c r="F15176" i="10"/>
  <c r="F15181" i="10"/>
  <c r="G15181" i="10"/>
  <c r="F15199" i="10"/>
  <c r="G15199" i="10"/>
  <c r="F15210" i="10"/>
  <c r="F15211" i="10"/>
  <c r="F15212" i="10"/>
  <c r="F15220" i="10"/>
  <c r="F15222" i="10"/>
  <c r="F15223" i="10"/>
  <c r="F15224" i="10"/>
  <c r="F15225" i="10"/>
  <c r="F15226" i="10"/>
  <c r="F15227" i="10"/>
  <c r="F15228" i="10"/>
  <c r="F15239" i="10"/>
  <c r="F15240" i="10"/>
  <c r="F15241" i="10"/>
  <c r="F15242" i="10"/>
  <c r="G15242" i="10"/>
  <c r="F15243" i="10"/>
  <c r="F15244" i="10"/>
  <c r="G15244" i="10"/>
  <c r="F15245" i="10"/>
  <c r="F15246" i="10"/>
  <c r="F15247" i="10"/>
  <c r="F15248" i="10"/>
  <c r="F15249" i="10"/>
  <c r="F15250" i="10"/>
  <c r="F15251" i="10"/>
  <c r="F15252" i="10"/>
  <c r="F15253" i="10"/>
  <c r="F15254" i="10"/>
  <c r="F15255" i="10"/>
  <c r="F15256" i="10"/>
  <c r="F15257" i="10"/>
  <c r="F15258" i="10"/>
  <c r="F15259" i="10"/>
  <c r="F15260" i="10"/>
  <c r="F15261" i="10"/>
  <c r="F15262" i="10"/>
  <c r="G15262" i="10"/>
  <c r="F15263" i="10"/>
  <c r="F15264" i="10"/>
  <c r="F15265" i="10"/>
  <c r="F15266" i="10"/>
  <c r="F15268" i="10"/>
  <c r="F15269" i="10"/>
  <c r="F15270" i="10"/>
  <c r="F15271" i="10"/>
  <c r="F15272" i="10"/>
  <c r="F15273" i="10"/>
  <c r="F15274" i="10"/>
  <c r="F15275" i="10"/>
  <c r="F15276" i="10"/>
  <c r="F15277" i="10"/>
  <c r="F15278" i="10"/>
  <c r="F15280" i="10"/>
  <c r="F15281" i="10"/>
  <c r="F15284" i="10"/>
  <c r="F15285" i="10"/>
  <c r="F15286" i="10"/>
  <c r="F15287" i="10"/>
  <c r="F15288" i="10"/>
  <c r="F15289" i="10"/>
  <c r="F15290" i="10"/>
  <c r="F15291" i="10"/>
  <c r="F15292" i="10"/>
  <c r="F15293" i="10"/>
  <c r="F15294" i="10"/>
  <c r="F15295" i="10"/>
  <c r="G15295" i="10"/>
  <c r="F15296" i="10"/>
  <c r="F15297" i="10"/>
  <c r="F15298" i="10"/>
  <c r="F15299" i="10"/>
  <c r="F15308" i="10"/>
  <c r="F15314" i="10"/>
  <c r="F15315" i="10"/>
  <c r="F15336" i="10"/>
  <c r="F15337" i="10"/>
  <c r="F15338" i="10"/>
  <c r="F15339" i="10"/>
  <c r="F15340" i="10"/>
  <c r="G15340" i="10"/>
  <c r="F15341" i="10"/>
  <c r="F15342" i="10"/>
  <c r="F15343" i="10"/>
  <c r="G15342" i="10"/>
  <c r="F15344" i="10"/>
  <c r="F15345" i="10"/>
  <c r="F15346" i="10"/>
  <c r="F15347" i="10"/>
  <c r="F15348" i="10"/>
  <c r="F15349" i="10"/>
  <c r="F15350" i="10"/>
  <c r="G15350" i="10"/>
  <c r="F15352" i="10"/>
  <c r="F15353" i="10"/>
  <c r="F15354" i="10"/>
  <c r="F15355" i="10"/>
  <c r="F15358" i="10"/>
  <c r="F15359" i="10"/>
  <c r="F15360" i="10"/>
  <c r="F15361" i="10"/>
  <c r="F15362" i="10"/>
  <c r="F15363" i="10"/>
  <c r="F15364" i="10"/>
  <c r="F15365" i="10"/>
  <c r="F15366" i="10"/>
  <c r="F15367" i="10"/>
  <c r="F15368" i="10"/>
  <c r="G15368" i="10"/>
  <c r="F15369" i="10"/>
  <c r="F15370" i="10"/>
  <c r="G15370" i="10"/>
  <c r="F15371" i="10"/>
  <c r="F15372" i="10"/>
  <c r="F15373" i="10"/>
  <c r="F15374" i="10"/>
  <c r="F15375" i="10"/>
  <c r="F15376" i="10"/>
  <c r="F15377" i="10"/>
  <c r="F15378" i="10"/>
  <c r="F15379" i="10"/>
  <c r="G15379" i="10"/>
  <c r="F15380" i="10"/>
  <c r="F15381" i="10"/>
  <c r="F15382" i="10"/>
  <c r="F15383" i="10"/>
  <c r="F15384" i="10"/>
  <c r="F15385" i="10"/>
  <c r="F15386" i="10"/>
  <c r="F15387" i="10"/>
  <c r="G15387" i="10"/>
  <c r="F15388" i="10"/>
  <c r="F15389" i="10"/>
  <c r="F15390" i="10"/>
  <c r="F15391" i="10"/>
  <c r="F15392" i="10"/>
  <c r="F15393" i="10"/>
  <c r="F15394" i="10"/>
  <c r="F15396" i="10"/>
  <c r="F15397" i="10"/>
  <c r="F15398" i="10"/>
  <c r="F15399" i="10"/>
  <c r="G15399" i="10"/>
  <c r="F15400" i="10"/>
  <c r="F15401" i="10"/>
  <c r="F15402" i="10"/>
  <c r="F15403" i="10"/>
  <c r="F15413" i="10"/>
  <c r="F15414" i="10"/>
  <c r="F15423" i="10"/>
  <c r="F15425" i="10"/>
  <c r="F15431" i="10"/>
  <c r="F15432" i="10"/>
  <c r="F15433" i="10"/>
  <c r="F15434" i="10"/>
  <c r="G15434" i="10"/>
  <c r="F15457" i="10"/>
  <c r="F15458" i="10"/>
  <c r="G15458" i="10"/>
  <c r="F15459" i="10"/>
  <c r="F15460" i="10"/>
  <c r="F15461" i="10"/>
  <c r="F15462" i="10"/>
  <c r="F15463" i="10"/>
  <c r="F15464" i="10"/>
  <c r="F15465" i="10"/>
  <c r="F15466" i="10"/>
  <c r="F15469" i="10"/>
  <c r="F15470" i="10"/>
  <c r="G15470" i="10"/>
  <c r="F15471" i="10"/>
  <c r="F15472" i="10"/>
  <c r="G15472" i="10"/>
  <c r="F15473" i="10"/>
  <c r="F15474" i="10"/>
  <c r="F15475" i="10"/>
  <c r="F15478" i="10"/>
  <c r="F15479" i="10"/>
  <c r="F15487" i="10"/>
  <c r="F15488" i="10"/>
  <c r="G15488" i="10"/>
  <c r="F15489" i="10"/>
  <c r="F15490" i="10"/>
  <c r="F15491" i="10"/>
  <c r="F15492" i="10"/>
  <c r="F15493" i="10"/>
  <c r="F15494" i="10"/>
  <c r="F15480" i="10"/>
  <c r="F15481" i="10"/>
  <c r="G15479" i="10"/>
  <c r="F15482" i="10"/>
  <c r="F15483" i="10"/>
  <c r="F15495" i="10"/>
  <c r="F15496" i="10"/>
  <c r="F15497" i="10"/>
  <c r="F15498" i="10"/>
  <c r="F15499" i="10"/>
  <c r="F15500" i="10"/>
  <c r="F15510" i="10"/>
  <c r="F15511" i="10"/>
  <c r="F15512" i="10"/>
  <c r="F15513" i="10"/>
  <c r="F15514" i="10"/>
  <c r="F15515" i="10"/>
  <c r="F15516" i="10"/>
  <c r="F15517" i="10"/>
  <c r="F15518" i="10"/>
  <c r="G15518" i="10"/>
  <c r="F15519" i="10"/>
  <c r="F15520" i="10"/>
  <c r="F15521" i="10"/>
  <c r="F15522" i="10"/>
  <c r="F15523" i="10"/>
  <c r="F15524" i="10"/>
  <c r="F15525" i="10"/>
  <c r="F15526" i="10"/>
  <c r="F15527" i="10"/>
  <c r="F15528" i="10"/>
  <c r="F15529" i="10"/>
  <c r="F15530" i="10"/>
  <c r="F15531" i="10"/>
  <c r="G15531" i="10"/>
  <c r="F15533" i="10"/>
  <c r="F15534" i="10"/>
  <c r="G15534" i="10"/>
  <c r="F15535" i="10"/>
  <c r="F15536" i="10"/>
  <c r="F15537" i="10"/>
  <c r="F15538" i="10"/>
  <c r="F15539" i="10"/>
  <c r="F15540" i="10"/>
  <c r="F15544" i="10"/>
  <c r="F15545" i="10"/>
  <c r="G15545" i="10"/>
  <c r="F15546" i="10"/>
  <c r="F15547" i="10"/>
  <c r="G15547" i="10"/>
  <c r="F15548" i="10"/>
  <c r="F15549" i="10"/>
  <c r="F15550" i="10"/>
  <c r="F15551" i="10"/>
  <c r="F15552" i="10"/>
  <c r="F15553" i="10"/>
  <c r="F15554" i="10"/>
  <c r="F15555" i="10"/>
  <c r="F15556" i="10"/>
  <c r="F15467" i="10"/>
  <c r="F15468" i="10"/>
  <c r="F15561" i="10"/>
  <c r="F15562" i="10"/>
  <c r="F15563" i="10"/>
  <c r="F15541" i="10"/>
  <c r="F15542" i="10"/>
  <c r="F15543" i="10"/>
  <c r="F15567" i="10"/>
  <c r="F15568" i="10"/>
  <c r="F15569" i="10"/>
  <c r="F15570" i="10"/>
  <c r="F15571" i="10"/>
  <c r="F15579" i="10"/>
  <c r="F15580" i="10"/>
  <c r="F15581" i="10"/>
  <c r="F15582" i="10"/>
  <c r="F15583" i="10"/>
  <c r="G15583" i="10"/>
  <c r="F15584" i="10"/>
  <c r="F15585" i="10"/>
  <c r="G15585" i="10"/>
  <c r="F15586" i="10"/>
  <c r="F15587" i="10"/>
  <c r="G15587" i="10"/>
  <c r="F15588" i="10"/>
  <c r="F15598" i="10"/>
  <c r="G15598" i="10"/>
  <c r="F15599" i="10"/>
  <c r="F15600" i="10"/>
  <c r="F15601" i="10"/>
  <c r="F15602" i="10"/>
  <c r="F15603" i="10"/>
  <c r="F15604" i="10"/>
  <c r="F15605" i="10"/>
  <c r="F15606" i="10"/>
  <c r="F15607" i="10"/>
  <c r="F15608" i="10"/>
  <c r="F15609" i="10"/>
  <c r="G15609" i="10"/>
  <c r="F15610" i="10"/>
  <c r="F15611" i="10"/>
  <c r="G15611" i="10"/>
  <c r="F15612" i="10"/>
  <c r="F15613" i="10"/>
  <c r="F15615" i="10"/>
  <c r="F15617" i="10"/>
  <c r="F15618" i="10"/>
  <c r="F15619" i="10"/>
  <c r="F15620" i="10"/>
  <c r="G15620" i="10"/>
  <c r="F15621" i="10"/>
  <c r="F15622" i="10"/>
  <c r="G15622" i="10"/>
  <c r="F15623" i="10"/>
  <c r="F15624" i="10"/>
  <c r="G15624" i="10"/>
  <c r="F15625" i="10"/>
  <c r="F15626" i="10"/>
  <c r="G15626" i="10"/>
  <c r="F15627" i="10"/>
  <c r="F15628" i="10"/>
  <c r="G15628" i="10"/>
  <c r="F15629" i="10"/>
  <c r="F15630" i="10"/>
  <c r="F15631" i="10"/>
  <c r="F15632" i="10"/>
  <c r="F15633" i="10"/>
  <c r="F15634" i="10"/>
  <c r="F15635" i="10"/>
  <c r="F15636" i="10"/>
  <c r="F15637" i="10"/>
  <c r="F15638" i="10"/>
  <c r="F15641" i="10"/>
  <c r="F15642" i="10"/>
  <c r="F15643" i="10"/>
  <c r="F15644" i="10"/>
  <c r="F15645" i="10"/>
  <c r="F15646" i="10"/>
  <c r="F15647" i="10"/>
  <c r="F15648" i="10"/>
  <c r="F15649" i="10"/>
  <c r="F15650" i="10"/>
  <c r="F15651" i="10"/>
  <c r="F15652" i="10"/>
  <c r="F15653" i="10"/>
  <c r="F15654" i="10"/>
  <c r="F15655" i="10"/>
  <c r="F15656" i="10"/>
  <c r="G15656" i="10"/>
  <c r="F15657" i="10"/>
  <c r="F15658" i="10"/>
  <c r="G15658" i="10"/>
  <c r="F15659" i="10"/>
  <c r="F15660" i="10"/>
  <c r="F15664" i="10"/>
  <c r="G15664" i="10"/>
  <c r="F15665" i="10"/>
  <c r="F15666" i="10"/>
  <c r="F15667" i="10"/>
  <c r="F15668" i="10"/>
  <c r="F15669" i="10"/>
  <c r="F15670" i="10"/>
  <c r="F15671" i="10"/>
  <c r="F15672" i="10"/>
  <c r="F15673" i="10"/>
  <c r="G15673" i="10"/>
  <c r="F15674" i="10"/>
  <c r="F15675" i="10"/>
  <c r="F15676" i="10"/>
  <c r="F15677" i="10"/>
  <c r="F15678" i="10"/>
  <c r="F15679" i="10"/>
  <c r="F15680" i="10"/>
  <c r="F15681" i="10"/>
  <c r="F15682" i="10"/>
  <c r="F15683" i="10"/>
  <c r="F15684" i="10"/>
  <c r="G15684" i="10"/>
  <c r="F15685" i="10"/>
  <c r="F15686" i="10"/>
  <c r="F15687" i="10"/>
  <c r="F15688" i="10"/>
  <c r="F15689" i="10"/>
  <c r="F15690" i="10"/>
  <c r="F15691" i="10"/>
  <c r="F15692" i="10"/>
  <c r="G15692" i="10"/>
  <c r="F15696" i="10"/>
  <c r="G15696" i="10"/>
  <c r="F15697" i="10"/>
  <c r="F15698" i="10"/>
  <c r="F15699" i="10"/>
  <c r="F15700" i="10"/>
  <c r="F15701" i="10"/>
  <c r="F15702" i="10"/>
  <c r="F15703" i="10"/>
  <c r="F15704" i="10"/>
  <c r="F15707" i="10"/>
  <c r="G15707" i="10"/>
  <c r="F15708" i="10"/>
  <c r="F15709" i="10"/>
  <c r="G15709" i="10"/>
  <c r="F15710" i="10"/>
  <c r="F15711" i="10"/>
  <c r="G15711" i="10"/>
  <c r="F15712" i="10"/>
  <c r="F15715" i="10"/>
  <c r="F15716" i="10"/>
  <c r="F15717" i="10"/>
  <c r="F15718" i="10"/>
  <c r="F15719" i="10"/>
  <c r="F15720" i="10"/>
  <c r="F15721" i="10"/>
  <c r="F15722" i="10"/>
  <c r="G15722" i="10"/>
  <c r="F15723" i="10"/>
  <c r="F15724" i="10"/>
  <c r="F15725" i="10"/>
  <c r="F15726" i="10"/>
  <c r="F15727" i="10"/>
  <c r="F15728" i="10"/>
  <c r="G15728" i="10"/>
  <c r="F15732" i="10"/>
  <c r="F15733" i="10"/>
  <c r="F15734" i="10"/>
  <c r="F15735" i="10"/>
  <c r="F15736" i="10"/>
  <c r="F15757" i="10"/>
  <c r="F15763" i="10"/>
  <c r="F15764" i="10"/>
  <c r="G15764" i="10"/>
  <c r="F15765" i="10"/>
  <c r="F15766" i="10"/>
  <c r="G15766" i="10"/>
  <c r="F15767" i="10"/>
  <c r="F15768" i="10"/>
  <c r="F15769" i="10"/>
  <c r="F15770" i="10"/>
  <c r="F15771" i="10"/>
  <c r="F15772" i="10"/>
  <c r="G15772" i="10"/>
  <c r="F15773" i="10"/>
  <c r="F15774" i="10"/>
  <c r="G15774" i="10"/>
  <c r="F15775" i="10"/>
  <c r="F15776" i="10"/>
  <c r="G15776" i="10"/>
  <c r="F15777" i="10"/>
  <c r="F15778" i="10"/>
  <c r="G15778" i="10"/>
  <c r="F15780" i="10"/>
  <c r="F15781" i="10"/>
  <c r="F15782" i="10"/>
  <c r="F15783" i="10"/>
  <c r="F15784" i="10"/>
  <c r="F15785" i="10"/>
  <c r="F15787" i="10"/>
  <c r="F15788" i="10"/>
  <c r="F15789" i="10"/>
  <c r="F15790" i="10"/>
  <c r="F15791" i="10"/>
  <c r="F15792" i="10"/>
  <c r="F15793" i="10"/>
  <c r="F15794" i="10"/>
  <c r="F15795" i="10"/>
  <c r="F15796" i="10"/>
  <c r="F15797" i="10"/>
  <c r="G15797" i="10"/>
  <c r="F15798" i="10"/>
  <c r="F15799" i="10"/>
  <c r="G15799" i="10"/>
  <c r="F15800" i="10"/>
  <c r="F15801" i="10"/>
  <c r="F15802" i="10"/>
  <c r="F15803" i="10"/>
  <c r="F15805" i="10"/>
  <c r="F15806" i="10"/>
  <c r="G15806" i="10"/>
  <c r="F15807" i="10"/>
  <c r="F15808" i="10"/>
  <c r="F15809" i="10"/>
  <c r="F15810" i="10"/>
  <c r="F15811" i="10"/>
  <c r="G15811" i="10"/>
  <c r="F15812" i="10"/>
  <c r="F15813" i="10"/>
  <c r="G15813" i="10"/>
  <c r="F15814" i="10"/>
  <c r="F15815" i="10"/>
  <c r="G15815" i="10"/>
  <c r="F15786" i="10"/>
  <c r="F15816" i="10"/>
  <c r="F15822" i="10"/>
  <c r="F15823" i="10"/>
  <c r="F15829" i="10"/>
  <c r="F15831" i="10"/>
  <c r="F15832" i="10"/>
  <c r="F15833" i="10"/>
  <c r="F15841" i="10"/>
  <c r="F15843" i="10"/>
  <c r="F15844" i="10"/>
  <c r="G15844" i="10"/>
  <c r="F15845" i="10"/>
  <c r="F15846" i="10"/>
  <c r="F15847" i="10"/>
  <c r="F15848" i="10"/>
  <c r="F15849" i="10"/>
  <c r="F15852" i="10"/>
  <c r="F15853" i="10"/>
  <c r="F15854" i="10"/>
  <c r="F15855" i="10"/>
  <c r="F15856" i="10"/>
  <c r="F15857" i="10"/>
  <c r="F15859" i="10"/>
  <c r="F15860" i="10"/>
  <c r="F15861" i="10"/>
  <c r="F15862" i="10"/>
  <c r="F15864" i="10"/>
  <c r="F15865" i="10"/>
  <c r="G15865" i="10"/>
  <c r="F15866" i="10"/>
  <c r="F15867" i="10"/>
  <c r="F15868" i="10"/>
  <c r="F15869" i="10"/>
  <c r="F15870" i="10"/>
  <c r="F15871" i="10"/>
  <c r="F15872" i="10"/>
  <c r="F15873" i="10"/>
  <c r="F15874" i="10"/>
  <c r="F15875" i="10"/>
  <c r="F15876" i="10"/>
  <c r="F15877" i="10"/>
  <c r="G15877" i="10"/>
  <c r="F15878" i="10"/>
  <c r="F15879" i="10"/>
  <c r="F15880" i="10"/>
  <c r="F15881" i="10"/>
  <c r="F15882" i="10"/>
  <c r="F15883" i="10"/>
  <c r="G15882" i="10"/>
  <c r="F15884" i="10"/>
  <c r="F15885" i="10"/>
  <c r="G15885" i="10"/>
  <c r="F15886" i="10"/>
  <c r="F15887" i="10"/>
  <c r="F15888" i="10"/>
  <c r="F15889" i="10"/>
  <c r="F15890" i="10"/>
  <c r="F15891" i="10"/>
  <c r="F15892" i="10"/>
  <c r="F15893" i="10"/>
  <c r="F15894" i="10"/>
  <c r="F15895" i="10"/>
  <c r="F15896" i="10"/>
  <c r="G15896" i="10"/>
  <c r="F15897" i="10"/>
  <c r="F15898" i="10"/>
  <c r="G15898" i="10"/>
  <c r="F15899" i="10"/>
  <c r="F15901" i="10"/>
  <c r="F15902" i="10"/>
  <c r="F15903" i="10"/>
  <c r="F15904" i="10"/>
  <c r="F15905" i="10"/>
  <c r="F15906" i="10"/>
  <c r="F15907" i="10"/>
  <c r="G15907" i="10"/>
  <c r="F15908" i="10"/>
  <c r="F15909" i="10"/>
  <c r="F15910" i="10"/>
  <c r="F15911" i="10"/>
  <c r="F15912" i="10"/>
  <c r="G15912" i="10"/>
  <c r="F15913" i="10"/>
  <c r="F15914" i="10"/>
  <c r="G15914" i="10"/>
  <c r="F15915" i="10"/>
  <c r="F15916" i="10"/>
  <c r="G15916" i="10"/>
  <c r="F15920" i="10"/>
  <c r="F15921" i="10"/>
  <c r="F15922" i="10"/>
  <c r="F15923" i="10"/>
  <c r="F15924" i="10"/>
  <c r="F15925" i="10"/>
  <c r="F15926" i="10"/>
  <c r="F15927" i="10"/>
  <c r="F15928" i="10"/>
  <c r="F15938" i="10"/>
  <c r="F15948" i="10"/>
  <c r="G15947" i="10"/>
  <c r="F15949" i="10"/>
  <c r="F15950" i="10"/>
  <c r="G15950" i="10"/>
  <c r="F15951" i="10"/>
  <c r="F15952" i="10"/>
  <c r="F15954" i="10"/>
  <c r="F15955" i="10"/>
  <c r="G15955" i="10"/>
  <c r="F15956" i="10"/>
  <c r="F15957" i="10"/>
  <c r="F15958" i="10"/>
  <c r="F15959" i="10"/>
  <c r="F15960" i="10"/>
  <c r="F15961" i="10"/>
  <c r="F15962" i="10"/>
  <c r="F15964" i="10"/>
  <c r="F15965" i="10"/>
  <c r="F15966" i="10"/>
  <c r="F15967" i="10"/>
  <c r="F15968" i="10"/>
  <c r="F15975" i="10"/>
  <c r="F15976" i="10"/>
  <c r="F15977" i="10"/>
  <c r="F15978" i="10"/>
  <c r="F15979" i="10"/>
  <c r="F15980" i="10"/>
  <c r="F15981" i="10"/>
  <c r="F15982" i="10"/>
  <c r="G15982" i="10"/>
  <c r="F15983" i="10"/>
  <c r="F15984" i="10"/>
  <c r="F15985" i="10"/>
  <c r="F15969" i="10"/>
  <c r="F15970" i="10"/>
  <c r="F15971" i="10"/>
  <c r="F15986" i="10"/>
  <c r="F15987" i="10"/>
  <c r="G15987" i="10"/>
  <c r="F15988" i="10"/>
  <c r="F15989" i="10"/>
  <c r="G15989" i="10"/>
  <c r="F15990" i="10"/>
  <c r="F15991" i="10"/>
  <c r="G15991" i="10"/>
  <c r="F15992" i="10"/>
  <c r="F15993" i="10"/>
  <c r="F15994" i="10"/>
  <c r="F15995" i="10"/>
  <c r="F15996" i="10"/>
  <c r="G15996" i="10"/>
  <c r="F15997" i="10"/>
  <c r="F15998" i="10"/>
  <c r="G15998" i="10"/>
  <c r="F15999" i="10"/>
  <c r="F16000" i="10"/>
  <c r="F16001" i="10"/>
  <c r="F16002" i="10"/>
  <c r="F16006" i="10"/>
  <c r="F16007" i="10"/>
  <c r="F16008" i="10"/>
  <c r="F16028" i="10"/>
  <c r="F16044" i="10"/>
  <c r="G16044" i="10"/>
  <c r="F16052" i="10"/>
  <c r="F16053" i="10"/>
  <c r="G16053" i="10"/>
  <c r="F16054" i="10"/>
  <c r="F16055" i="10"/>
  <c r="F16056" i="10"/>
  <c r="G16055" i="10"/>
  <c r="F16057" i="10"/>
  <c r="F16059" i="10"/>
  <c r="F16060" i="10"/>
  <c r="F16061" i="10"/>
  <c r="F16062" i="10"/>
  <c r="F16063" i="10"/>
  <c r="G16063" i="10"/>
  <c r="F16064" i="10"/>
  <c r="F16065" i="10"/>
  <c r="G16065" i="10"/>
  <c r="F16066" i="10"/>
  <c r="F16067" i="10"/>
  <c r="G16067" i="10"/>
  <c r="F16068" i="10"/>
  <c r="F16069" i="10"/>
  <c r="G16069" i="10"/>
  <c r="F16070" i="10"/>
  <c r="F16072" i="10"/>
  <c r="F16073" i="10"/>
  <c r="F16074" i="10"/>
  <c r="F16075" i="10"/>
  <c r="F16077" i="10"/>
  <c r="F16078" i="10"/>
  <c r="G16078" i="10"/>
  <c r="F16079" i="10"/>
  <c r="F16080" i="10"/>
  <c r="G16080" i="10"/>
  <c r="F16081" i="10"/>
  <c r="F16082" i="10"/>
  <c r="G16082" i="10"/>
  <c r="F16083" i="10"/>
  <c r="F16084" i="10"/>
  <c r="G16084" i="10"/>
  <c r="F16085" i="10"/>
  <c r="F16122" i="10"/>
  <c r="F16123" i="10"/>
  <c r="F16124" i="10"/>
  <c r="F16125" i="10"/>
  <c r="F16094" i="10"/>
  <c r="F16095" i="10"/>
  <c r="F16096" i="10"/>
  <c r="F16097" i="10"/>
  <c r="F16098" i="10"/>
  <c r="F16099" i="10"/>
  <c r="F16100" i="10"/>
  <c r="F16101" i="10"/>
  <c r="F16102" i="10"/>
  <c r="F16103" i="10"/>
  <c r="F16104" i="10"/>
  <c r="F16105" i="10"/>
  <c r="F16106" i="10"/>
  <c r="F16107" i="10"/>
  <c r="F16108" i="10"/>
  <c r="F16109" i="10"/>
  <c r="F16110" i="10"/>
  <c r="F16111" i="10"/>
  <c r="F16119" i="10"/>
  <c r="F16129" i="10"/>
  <c r="G16129" i="10"/>
  <c r="F16130" i="10"/>
  <c r="F16131" i="10"/>
  <c r="G16131" i="10"/>
  <c r="F16154" i="10"/>
  <c r="F16155" i="10"/>
  <c r="F16160" i="10"/>
  <c r="F16161" i="10"/>
  <c r="F16163" i="10"/>
  <c r="F16164" i="10"/>
  <c r="F16167" i="10"/>
  <c r="F16168" i="10"/>
  <c r="F16169" i="10"/>
  <c r="F16170" i="10"/>
  <c r="F16171" i="10"/>
  <c r="F16172" i="10"/>
  <c r="F16173" i="10"/>
  <c r="F16174" i="10"/>
  <c r="F16175" i="10"/>
  <c r="F16176" i="10"/>
  <c r="F16177" i="10"/>
  <c r="F16178" i="10"/>
  <c r="F16182" i="10"/>
  <c r="F16183" i="10"/>
  <c r="F16184" i="10"/>
  <c r="F16185" i="10"/>
  <c r="F16186" i="10"/>
  <c r="F16187" i="10"/>
  <c r="F16188" i="10"/>
  <c r="F16189" i="10"/>
  <c r="F16192" i="10"/>
  <c r="F16193" i="10"/>
  <c r="G16193" i="10"/>
  <c r="F16194" i="10"/>
  <c r="F16195" i="10"/>
  <c r="G16195" i="10"/>
  <c r="F16165" i="10"/>
  <c r="F16166" i="10"/>
  <c r="F16196" i="10"/>
  <c r="F16197" i="10"/>
  <c r="G16197" i="10"/>
  <c r="F16200" i="10"/>
  <c r="F16201" i="10"/>
  <c r="G16201" i="10"/>
  <c r="F16225" i="10"/>
  <c r="G16225" i="10"/>
  <c r="F16203" i="10"/>
  <c r="F16204" i="10"/>
  <c r="F16205" i="10"/>
  <c r="F16206" i="10"/>
  <c r="F16207" i="10"/>
  <c r="F16208" i="10"/>
  <c r="F16209" i="10"/>
  <c r="F16210" i="10"/>
  <c r="F16211" i="10"/>
  <c r="F16212" i="10"/>
  <c r="F16213" i="10"/>
  <c r="F16214" i="10"/>
  <c r="F16215" i="10"/>
  <c r="F16216" i="10"/>
  <c r="F16217" i="10"/>
  <c r="F16218" i="10"/>
  <c r="F16219" i="10"/>
  <c r="F16220" i="10"/>
  <c r="F16162" i="10"/>
  <c r="F16221" i="10"/>
  <c r="F16224" i="10"/>
  <c r="F16229" i="10"/>
  <c r="F16230" i="10"/>
  <c r="F16231" i="10"/>
  <c r="G16231" i="10"/>
  <c r="F16242" i="10"/>
  <c r="F16243" i="10"/>
  <c r="F16244" i="10"/>
  <c r="F16245" i="10"/>
  <c r="G16245" i="10"/>
  <c r="F16255" i="10"/>
  <c r="G16255" i="10"/>
  <c r="F16259" i="10"/>
  <c r="F16263" i="10"/>
  <c r="F16264" i="10"/>
  <c r="G16264" i="10"/>
  <c r="F16269" i="10"/>
  <c r="F16270" i="10"/>
  <c r="F16271" i="10"/>
  <c r="F16272" i="10"/>
  <c r="F16273" i="10"/>
  <c r="G16273" i="10"/>
  <c r="F16274" i="10"/>
  <c r="F16275" i="10"/>
  <c r="G16275" i="10"/>
  <c r="F16276" i="10"/>
  <c r="F16277" i="10"/>
  <c r="G16277" i="10"/>
  <c r="F16278" i="10"/>
  <c r="F16279" i="10"/>
  <c r="F16282" i="10"/>
  <c r="F16283" i="10"/>
  <c r="F16284" i="10"/>
  <c r="F16285" i="10"/>
  <c r="F16286" i="10"/>
  <c r="G16286" i="10"/>
  <c r="F16287" i="10"/>
  <c r="F16288" i="10"/>
  <c r="F16289" i="10"/>
  <c r="F16290" i="10"/>
  <c r="F16291" i="10"/>
  <c r="F16292" i="10"/>
  <c r="F16293" i="10"/>
  <c r="F16294" i="10"/>
  <c r="G16294" i="10"/>
  <c r="F16295" i="10"/>
  <c r="F16296" i="10"/>
  <c r="F16297" i="10"/>
  <c r="F16298" i="10"/>
  <c r="F16299" i="10"/>
  <c r="F16300" i="10"/>
  <c r="F16301" i="10"/>
  <c r="F16302" i="10"/>
  <c r="F16303" i="10"/>
  <c r="F16304" i="10"/>
  <c r="F16305" i="10"/>
  <c r="F16306" i="10"/>
  <c r="F16307" i="10"/>
  <c r="F16308" i="10"/>
  <c r="F16309" i="10"/>
  <c r="F16310" i="10"/>
  <c r="F16311" i="10"/>
  <c r="F16312" i="10"/>
  <c r="F16313" i="10"/>
  <c r="G16313" i="10"/>
  <c r="F16314" i="10"/>
  <c r="F16315" i="10"/>
  <c r="G16315" i="10"/>
  <c r="F16319" i="10"/>
  <c r="F16320" i="10"/>
  <c r="F16330" i="10"/>
  <c r="F16331" i="10"/>
  <c r="F16332" i="10"/>
  <c r="F16335" i="10"/>
  <c r="F16336" i="10"/>
  <c r="G16336" i="10"/>
  <c r="F16337" i="10"/>
  <c r="F16338" i="10"/>
  <c r="G16338" i="10"/>
  <c r="F16339" i="10"/>
  <c r="F16340" i="10"/>
  <c r="G16340" i="10"/>
  <c r="F16341" i="10"/>
  <c r="F16342" i="10"/>
  <c r="F16343" i="10"/>
  <c r="F16344" i="10"/>
  <c r="F16345" i="10"/>
  <c r="F16346" i="10"/>
  <c r="F16347" i="10"/>
  <c r="F16348" i="10"/>
  <c r="F16349" i="10"/>
  <c r="F16350" i="10"/>
  <c r="F16351" i="10"/>
  <c r="F16352" i="10"/>
  <c r="F16353" i="10"/>
  <c r="F16354" i="10"/>
  <c r="F16355" i="10"/>
  <c r="F16356" i="10"/>
  <c r="F16357" i="10"/>
  <c r="F16358" i="10"/>
  <c r="F16362" i="10"/>
  <c r="G16362" i="10"/>
  <c r="F16363" i="10"/>
  <c r="F16364" i="10"/>
  <c r="G16364" i="10"/>
  <c r="F16365" i="10"/>
  <c r="F16366" i="10"/>
  <c r="G16366" i="10"/>
  <c r="F16373" i="10"/>
  <c r="F16374" i="10"/>
  <c r="F16408" i="10"/>
  <c r="F16409" i="10"/>
  <c r="G16409" i="10"/>
  <c r="F16410" i="10"/>
  <c r="F16411" i="10"/>
  <c r="G16411" i="10"/>
  <c r="F16412" i="10"/>
  <c r="F16413" i="10"/>
  <c r="G16413" i="10"/>
  <c r="F16414" i="10"/>
  <c r="F16415" i="10"/>
  <c r="F16423" i="10"/>
  <c r="G16423" i="10"/>
  <c r="F16424" i="10"/>
  <c r="F16425" i="10"/>
  <c r="F16426" i="10"/>
  <c r="F16427" i="10"/>
  <c r="F16428" i="10"/>
  <c r="F16429" i="10"/>
  <c r="F16430" i="10"/>
  <c r="F16431" i="10"/>
  <c r="F16432" i="10"/>
  <c r="F16433" i="10"/>
  <c r="F16434" i="10"/>
  <c r="F16435" i="10"/>
  <c r="G16433" i="10"/>
  <c r="F16436" i="10"/>
  <c r="F16437" i="10"/>
  <c r="F16438" i="10"/>
  <c r="G16438" i="10"/>
  <c r="F16439" i="10"/>
  <c r="F16440" i="10"/>
  <c r="G16440" i="10"/>
  <c r="F16441" i="10"/>
  <c r="F16442" i="10"/>
  <c r="G16442" i="10"/>
  <c r="F16443" i="10"/>
  <c r="F16444" i="10"/>
  <c r="F16445" i="10"/>
  <c r="F16446" i="10"/>
  <c r="F16447" i="10"/>
  <c r="G16447" i="10"/>
  <c r="F16449" i="10"/>
  <c r="F16450" i="10"/>
  <c r="G16450" i="10"/>
  <c r="F16451" i="10"/>
  <c r="F16452" i="10"/>
  <c r="F16453" i="10"/>
  <c r="F16455" i="10"/>
  <c r="F16456" i="10"/>
  <c r="G16456" i="10"/>
  <c r="F16394" i="10"/>
  <c r="F16395" i="10"/>
  <c r="F16457" i="10"/>
  <c r="F16458" i="10"/>
  <c r="F16459" i="10"/>
  <c r="F16460" i="10"/>
  <c r="F16461" i="10"/>
  <c r="F16462" i="10"/>
  <c r="F16463" i="10"/>
  <c r="F16464" i="10"/>
  <c r="F16465" i="10"/>
  <c r="F16466" i="10"/>
  <c r="F16467" i="10"/>
  <c r="F16470" i="10"/>
  <c r="F16471" i="10"/>
  <c r="F16472" i="10"/>
  <c r="F16473" i="10"/>
  <c r="F16474" i="10"/>
  <c r="F16475" i="10"/>
  <c r="F16476" i="10"/>
  <c r="F16477" i="10"/>
  <c r="F16489" i="10"/>
  <c r="F16490" i="10"/>
  <c r="F16491" i="10"/>
  <c r="F16492" i="10"/>
  <c r="G16492" i="10"/>
  <c r="F16493" i="10"/>
  <c r="F16494" i="10"/>
  <c r="G16494" i="10"/>
  <c r="F16495" i="10"/>
  <c r="F16496" i="10"/>
  <c r="G16496" i="10"/>
  <c r="F16497" i="10"/>
  <c r="F16498" i="10"/>
  <c r="G16498" i="10"/>
  <c r="F16499" i="10"/>
  <c r="F16500" i="10"/>
  <c r="G16500" i="10"/>
  <c r="F16507" i="10"/>
  <c r="F16508" i="10"/>
  <c r="F16509" i="10"/>
  <c r="F16510" i="10"/>
  <c r="F16511" i="10"/>
  <c r="F16515" i="10"/>
  <c r="F16516" i="10"/>
  <c r="G16515" i="10"/>
  <c r="F16517" i="10"/>
  <c r="F16523" i="10"/>
  <c r="F16524" i="10"/>
  <c r="F16525" i="10"/>
  <c r="F16526" i="10"/>
  <c r="F16527" i="10"/>
  <c r="G16527" i="10"/>
  <c r="F16528" i="10"/>
  <c r="F16529" i="10"/>
  <c r="G16529" i="10"/>
  <c r="F16530" i="10"/>
  <c r="F16560" i="10"/>
  <c r="G16560" i="10"/>
  <c r="F16561" i="10"/>
  <c r="F16562" i="10"/>
  <c r="F16563" i="10"/>
  <c r="F16564" i="10"/>
  <c r="F16565" i="10"/>
  <c r="F16566" i="10"/>
  <c r="F16567" i="10"/>
  <c r="F16568" i="10"/>
  <c r="F16569" i="10"/>
  <c r="F16570" i="10"/>
  <c r="F16571" i="10"/>
  <c r="F16572" i="10"/>
  <c r="F16573" i="10"/>
  <c r="F16574" i="10"/>
  <c r="F16575" i="10"/>
  <c r="F16576" i="10"/>
  <c r="F16577" i="10"/>
  <c r="F16578" i="10"/>
  <c r="F16579" i="10"/>
  <c r="F16580" i="10"/>
  <c r="F16581" i="10"/>
  <c r="F16582" i="10"/>
  <c r="G16582" i="10"/>
  <c r="F16583" i="10"/>
  <c r="F16584" i="10"/>
  <c r="G16584" i="10"/>
  <c r="F16586" i="10"/>
  <c r="F16587" i="10"/>
  <c r="G16587" i="10"/>
  <c r="F16588" i="10"/>
  <c r="F16589" i="10"/>
  <c r="F16590" i="10"/>
  <c r="F16591" i="10"/>
  <c r="F16592" i="10"/>
  <c r="F16593" i="10"/>
  <c r="F16594" i="10"/>
  <c r="F16595" i="10"/>
  <c r="G16595" i="10"/>
  <c r="F16596" i="10"/>
  <c r="F16597" i="10"/>
  <c r="G16597" i="10"/>
  <c r="F16598" i="10"/>
  <c r="F16599" i="10"/>
  <c r="G16599" i="10"/>
  <c r="F16600" i="10"/>
  <c r="F16601" i="10"/>
  <c r="F16602" i="10"/>
  <c r="F16603" i="10"/>
  <c r="F16604" i="10"/>
  <c r="F16605" i="10"/>
  <c r="F16606" i="10"/>
  <c r="F16607" i="10"/>
  <c r="F16608" i="10"/>
  <c r="F16609" i="10"/>
  <c r="F16610" i="10"/>
  <c r="F16611" i="10"/>
  <c r="F16612" i="10"/>
  <c r="G16612" i="10"/>
  <c r="F16613" i="10"/>
  <c r="F16614" i="10"/>
  <c r="F16615" i="10"/>
  <c r="F16616" i="10"/>
  <c r="F16617" i="10"/>
  <c r="F16618" i="10"/>
  <c r="F16619" i="10"/>
  <c r="F16621" i="10"/>
  <c r="F16622" i="10"/>
  <c r="G16622" i="10"/>
  <c r="F16623" i="10"/>
  <c r="F16624" i="10"/>
  <c r="G16624" i="10"/>
  <c r="F16625" i="10"/>
  <c r="F16626" i="10"/>
  <c r="F16627" i="10"/>
  <c r="F16628" i="10"/>
  <c r="F16629" i="10"/>
  <c r="F16630" i="10"/>
  <c r="F16631" i="10"/>
  <c r="F16640" i="10"/>
  <c r="F16641" i="10"/>
  <c r="G16641" i="10"/>
  <c r="F16642" i="10"/>
  <c r="F16643" i="10"/>
  <c r="G16643" i="10"/>
  <c r="F16644" i="10"/>
  <c r="F16645" i="10"/>
  <c r="G16645" i="10"/>
  <c r="F16646" i="10"/>
  <c r="F16647" i="10"/>
  <c r="F16648" i="10"/>
  <c r="F16649" i="10"/>
  <c r="F16650" i="10"/>
  <c r="F16651" i="10"/>
  <c r="F16652" i="10"/>
  <c r="F16653" i="10"/>
  <c r="F16654" i="10"/>
  <c r="F16655" i="10"/>
  <c r="F16656" i="10"/>
  <c r="G16656" i="10"/>
  <c r="F16657" i="10"/>
  <c r="F16658" i="10"/>
  <c r="G16658" i="10"/>
  <c r="F16659" i="10"/>
  <c r="F16660" i="10"/>
  <c r="F16661" i="10"/>
  <c r="F16665" i="10"/>
  <c r="F16666" i="10"/>
  <c r="F16667" i="10"/>
  <c r="F16668" i="10"/>
  <c r="G16668" i="10"/>
  <c r="F16669" i="10"/>
  <c r="F16670" i="10"/>
  <c r="F16674" i="10"/>
  <c r="G16674" i="10"/>
  <c r="F16680" i="10"/>
  <c r="F16681" i="10"/>
  <c r="G16681" i="10"/>
  <c r="F16682" i="10"/>
  <c r="F16683" i="10"/>
  <c r="G16683" i="10"/>
  <c r="F16688" i="10"/>
  <c r="F16692" i="10"/>
  <c r="F16693" i="10"/>
  <c r="G16693" i="10"/>
  <c r="F16694" i="10"/>
  <c r="F16695" i="10"/>
  <c r="F16696" i="10"/>
  <c r="F16697" i="10"/>
  <c r="F16698" i="10"/>
  <c r="G16698" i="10"/>
  <c r="F16699" i="10"/>
  <c r="F16700" i="10"/>
  <c r="G16700" i="10"/>
  <c r="F16701" i="10"/>
  <c r="F16702" i="10"/>
  <c r="G16702" i="10"/>
  <c r="F16703" i="10"/>
  <c r="F16704" i="10"/>
  <c r="F16705" i="10"/>
  <c r="F16712" i="10"/>
  <c r="G16712" i="10"/>
  <c r="F16713" i="10"/>
  <c r="F16714" i="10"/>
  <c r="F16715" i="10"/>
  <c r="F16716" i="10"/>
  <c r="F16717" i="10"/>
  <c r="F16718" i="10"/>
  <c r="F16719" i="10"/>
  <c r="F16720" i="10"/>
  <c r="F16725" i="10"/>
  <c r="F16726" i="10"/>
  <c r="G16726" i="10"/>
  <c r="F16727" i="10"/>
  <c r="F16728" i="10"/>
  <c r="F16730" i="10"/>
  <c r="F16731" i="10"/>
  <c r="F16732" i="10"/>
  <c r="F16735" i="10"/>
  <c r="F16736" i="10"/>
  <c r="F16737" i="10"/>
  <c r="F16738" i="10"/>
  <c r="F16739" i="10"/>
  <c r="F16740" i="10"/>
  <c r="F16729" i="10"/>
  <c r="F16741" i="10"/>
  <c r="F16742" i="10"/>
  <c r="G16742" i="10"/>
  <c r="F16743" i="10"/>
  <c r="F16744" i="10"/>
  <c r="F16745" i="10"/>
  <c r="F16746" i="10"/>
  <c r="F16747" i="10"/>
  <c r="F16748" i="10"/>
  <c r="F16751" i="10"/>
  <c r="F16752" i="10"/>
  <c r="G16752" i="10"/>
  <c r="F16753" i="10"/>
  <c r="F16754" i="10"/>
  <c r="G16754" i="10"/>
  <c r="F16755" i="10"/>
  <c r="F16756" i="10"/>
  <c r="G16756" i="10"/>
  <c r="F16757" i="10"/>
  <c r="F16758" i="10"/>
  <c r="G16758" i="10"/>
  <c r="F16759" i="10"/>
  <c r="F16760" i="10"/>
  <c r="G16760" i="10"/>
  <c r="F16761" i="10"/>
  <c r="F16762" i="10"/>
  <c r="G16762" i="10"/>
  <c r="F16821" i="10"/>
  <c r="F16822" i="10"/>
  <c r="F16823" i="10"/>
  <c r="F16824" i="10"/>
  <c r="F16766" i="10"/>
  <c r="F16767" i="10"/>
  <c r="F16768" i="10"/>
  <c r="F16769" i="10"/>
  <c r="F16770" i="10"/>
  <c r="F16771" i="10"/>
  <c r="F16772" i="10"/>
  <c r="F16773" i="10"/>
  <c r="F16828" i="10"/>
  <c r="F16829" i="10"/>
  <c r="F16830" i="10"/>
  <c r="F16831" i="10"/>
  <c r="F16832" i="10"/>
  <c r="F16833" i="10"/>
  <c r="G16833" i="10"/>
  <c r="F16834" i="10"/>
  <c r="F16835" i="10"/>
  <c r="F16839" i="10"/>
  <c r="F16840" i="10"/>
  <c r="G16840" i="10"/>
  <c r="F16841" i="10"/>
  <c r="F16842" i="10"/>
  <c r="G16842" i="10"/>
  <c r="F16843" i="10"/>
  <c r="F16844" i="10"/>
  <c r="F16845" i="10"/>
  <c r="F16846" i="10"/>
  <c r="F16847" i="10"/>
  <c r="F16850" i="10"/>
  <c r="F16851" i="10"/>
  <c r="G16851" i="10"/>
  <c r="F16852" i="10"/>
  <c r="F16853" i="10"/>
  <c r="F16854" i="10"/>
  <c r="F16855" i="10"/>
  <c r="F16856" i="10"/>
  <c r="F16857" i="10"/>
  <c r="F16858" i="10"/>
  <c r="F16859" i="10"/>
  <c r="F16860" i="10"/>
  <c r="F16861" i="10"/>
  <c r="F16862" i="10"/>
  <c r="F16863" i="10"/>
  <c r="F16864" i="10"/>
  <c r="F16865" i="10"/>
  <c r="F16866" i="10"/>
  <c r="F16867" i="10"/>
  <c r="G16867" i="10"/>
  <c r="F16868" i="10"/>
  <c r="F16869" i="10"/>
  <c r="F16870" i="10"/>
  <c r="F16871" i="10"/>
  <c r="F16872" i="10"/>
  <c r="F16873" i="10"/>
  <c r="F16874" i="10"/>
  <c r="F16875" i="10"/>
  <c r="F16876" i="10"/>
  <c r="F16877" i="10"/>
  <c r="F16878" i="10"/>
  <c r="F16879" i="10"/>
  <c r="F16880" i="10"/>
  <c r="F16881" i="10"/>
  <c r="F16882" i="10"/>
  <c r="G16882" i="10"/>
  <c r="F16883" i="10"/>
  <c r="F16887" i="10"/>
  <c r="G16887" i="10"/>
  <c r="F16888" i="10"/>
  <c r="F16889" i="10"/>
  <c r="F16891" i="10"/>
  <c r="F16892" i="10"/>
  <c r="G16892" i="10"/>
  <c r="F16893" i="10"/>
  <c r="F16901" i="10"/>
  <c r="F16902" i="10"/>
  <c r="G16902" i="10"/>
  <c r="F16903" i="10"/>
  <c r="F16904" i="10"/>
  <c r="F16905" i="10"/>
  <c r="F16906" i="10"/>
  <c r="F16909" i="10"/>
  <c r="F16910" i="10"/>
  <c r="G16910" i="10"/>
  <c r="F16911" i="10"/>
  <c r="F16912" i="10"/>
  <c r="F16914" i="10"/>
  <c r="F16915" i="10"/>
  <c r="F16916" i="10"/>
  <c r="F16917" i="10"/>
  <c r="F16918" i="10"/>
  <c r="F16894" i="10"/>
  <c r="G16894" i="10"/>
  <c r="F16919" i="10"/>
  <c r="F16925" i="10"/>
  <c r="G16925" i="10"/>
  <c r="F16926" i="10"/>
  <c r="F16927" i="10"/>
  <c r="F16928" i="10"/>
  <c r="G16928" i="10"/>
  <c r="F16929" i="10"/>
  <c r="F16930" i="10"/>
  <c r="F16931" i="10"/>
  <c r="F16932" i="10"/>
  <c r="F16933" i="10"/>
  <c r="F16934" i="10"/>
  <c r="F16935" i="10"/>
  <c r="F16936" i="10"/>
  <c r="F16937" i="10"/>
  <c r="F16938" i="10"/>
  <c r="F16939" i="10"/>
  <c r="F16940" i="10"/>
  <c r="F16941" i="10"/>
  <c r="F16943" i="10"/>
  <c r="F16945" i="10"/>
  <c r="F16946" i="10"/>
  <c r="F16947" i="10"/>
  <c r="F16949" i="10"/>
  <c r="F16950" i="10"/>
  <c r="G16950" i="10"/>
  <c r="F16951" i="10"/>
  <c r="F16952" i="10"/>
  <c r="G16952" i="10"/>
  <c r="F16953" i="10"/>
  <c r="F16954" i="10"/>
  <c r="F16955" i="10"/>
  <c r="F16960" i="10"/>
  <c r="F16968" i="10"/>
  <c r="F16969" i="10"/>
  <c r="G16969" i="10"/>
  <c r="F16970" i="10"/>
  <c r="F16971" i="10"/>
  <c r="F16972" i="10"/>
  <c r="F16973" i="10"/>
  <c r="F16976" i="10"/>
  <c r="F16977" i="10"/>
  <c r="G16977" i="10"/>
  <c r="F16978" i="10"/>
  <c r="F16979" i="10"/>
  <c r="G16979" i="10"/>
  <c r="F16980" i="10"/>
  <c r="F16981" i="10"/>
  <c r="G16981" i="10"/>
  <c r="F16982" i="10"/>
  <c r="F16983" i="10"/>
  <c r="F16984" i="10"/>
  <c r="F16985" i="10"/>
  <c r="F16986" i="10"/>
  <c r="F16987" i="10"/>
  <c r="F16988" i="10"/>
  <c r="F16989" i="10"/>
  <c r="F16990" i="10"/>
  <c r="F16991" i="10"/>
  <c r="F16992" i="10"/>
  <c r="F16993" i="10"/>
  <c r="G16993" i="10"/>
  <c r="F16994" i="10"/>
  <c r="F16995" i="10"/>
  <c r="G16995" i="10"/>
  <c r="F16996" i="10"/>
  <c r="F16997" i="10"/>
  <c r="F16998" i="10"/>
  <c r="G16997" i="10"/>
  <c r="F16999" i="10"/>
  <c r="F16913" i="10"/>
  <c r="F17000" i="10"/>
  <c r="F17001" i="10"/>
  <c r="G17001" i="10"/>
  <c r="F16942" i="10"/>
  <c r="F17005" i="10"/>
  <c r="G17005" i="10"/>
  <c r="F17006" i="10"/>
  <c r="F17023" i="10"/>
  <c r="F17039" i="10"/>
  <c r="G17039" i="10"/>
  <c r="F17040" i="10"/>
  <c r="F17041" i="10"/>
  <c r="F17042" i="10"/>
  <c r="F17043" i="10"/>
  <c r="F17045" i="10"/>
  <c r="F17046" i="10"/>
  <c r="F17047" i="10"/>
  <c r="F17048" i="10"/>
  <c r="F17049" i="10"/>
  <c r="F17050" i="10"/>
  <c r="F17051" i="10"/>
  <c r="F17052" i="10"/>
  <c r="F17053" i="10"/>
  <c r="F17054" i="10"/>
  <c r="F17055" i="10"/>
  <c r="F17056" i="10"/>
  <c r="F17057" i="10"/>
  <c r="F17058" i="10"/>
  <c r="F17059" i="10"/>
  <c r="F17065" i="10"/>
  <c r="G17065" i="10"/>
  <c r="F17066" i="10"/>
  <c r="F17067" i="10"/>
  <c r="F17068" i="10"/>
  <c r="F17070" i="10"/>
  <c r="F17071" i="10"/>
  <c r="G17071" i="10"/>
  <c r="F17072" i="10"/>
  <c r="F17073" i="10"/>
  <c r="F17074" i="10"/>
  <c r="F17075" i="10"/>
  <c r="F17076" i="10"/>
  <c r="F17077" i="10"/>
  <c r="F17078" i="10"/>
  <c r="F17079" i="10"/>
  <c r="F17080" i="10"/>
  <c r="F17081" i="10"/>
  <c r="F17082" i="10"/>
  <c r="F17083" i="10"/>
  <c r="F17084" i="10"/>
  <c r="F17085" i="10"/>
  <c r="F17086" i="10"/>
  <c r="F17087" i="10"/>
  <c r="F17088" i="10"/>
  <c r="F17089" i="10"/>
  <c r="F17090" i="10"/>
  <c r="F17091" i="10"/>
  <c r="F17092" i="10"/>
  <c r="G17092" i="10"/>
  <c r="F17093" i="10"/>
  <c r="F17094" i="10"/>
  <c r="F17095" i="10"/>
  <c r="F17096" i="10"/>
  <c r="F17097" i="10"/>
  <c r="F17098" i="10"/>
  <c r="F17099" i="10"/>
  <c r="G17098" i="10"/>
  <c r="F17100" i="10"/>
  <c r="F17044" i="10"/>
  <c r="F17102" i="10"/>
  <c r="G17101" i="10"/>
  <c r="F17103" i="10"/>
  <c r="F17104" i="10"/>
  <c r="F17105" i="10"/>
  <c r="F17106" i="10"/>
  <c r="F17107" i="10"/>
  <c r="F17108" i="10"/>
  <c r="F17109" i="10"/>
  <c r="F17110" i="10"/>
  <c r="F17111" i="10"/>
  <c r="F17112" i="10"/>
  <c r="F17113" i="10"/>
  <c r="F17114" i="10"/>
  <c r="F17115" i="10"/>
  <c r="F17116" i="10"/>
  <c r="F17125" i="10"/>
  <c r="F17129" i="10"/>
  <c r="G17129" i="10"/>
  <c r="F17130" i="10"/>
  <c r="F17131" i="10"/>
  <c r="G17131" i="10"/>
  <c r="F17132" i="10"/>
  <c r="F17133" i="10"/>
  <c r="G17133" i="10"/>
  <c r="F17142" i="10"/>
  <c r="G17142" i="10"/>
  <c r="F17150" i="10"/>
  <c r="G17150" i="10"/>
  <c r="F17151" i="10"/>
  <c r="F17152" i="10"/>
  <c r="F17153" i="10"/>
  <c r="F17154" i="10"/>
  <c r="F17155" i="10"/>
  <c r="F17156" i="10"/>
  <c r="F17157" i="10"/>
  <c r="F17164" i="10"/>
  <c r="F17165" i="10"/>
  <c r="G17165" i="10"/>
  <c r="F17166" i="10"/>
  <c r="F17167" i="10"/>
  <c r="F17168" i="10"/>
  <c r="F17169" i="10"/>
  <c r="F17170" i="10"/>
  <c r="F17171" i="10"/>
  <c r="F17172" i="10"/>
  <c r="F17173" i="10"/>
  <c r="F17174" i="10"/>
  <c r="F17175" i="10"/>
  <c r="F17176" i="10"/>
  <c r="F17177" i="10"/>
  <c r="F17178" i="10"/>
  <c r="G17178" i="10"/>
  <c r="F17180" i="10"/>
  <c r="F17181" i="10"/>
  <c r="G17181" i="10"/>
  <c r="F17183" i="10"/>
  <c r="F17184" i="10"/>
  <c r="F17185" i="10"/>
  <c r="F17186" i="10"/>
  <c r="F17187" i="10"/>
  <c r="F17188" i="10"/>
  <c r="G17188" i="10"/>
  <c r="F17189" i="10"/>
  <c r="F17162" i="10"/>
  <c r="F17163" i="10"/>
  <c r="F17193" i="10"/>
  <c r="F17194" i="10"/>
  <c r="F17195" i="10"/>
  <c r="F17203" i="10"/>
  <c r="F17229" i="10"/>
  <c r="F17230" i="10"/>
  <c r="F17231" i="10"/>
  <c r="F17232" i="10"/>
  <c r="G17232" i="10"/>
  <c r="F17233" i="10"/>
  <c r="F17234" i="10"/>
  <c r="F17235" i="10"/>
  <c r="G17235" i="10"/>
  <c r="F17239" i="10"/>
  <c r="G17239" i="10"/>
  <c r="F17240" i="10"/>
  <c r="F17241" i="10"/>
  <c r="F17249" i="10"/>
  <c r="F17250" i="10"/>
  <c r="F17251" i="10"/>
  <c r="F17254" i="10"/>
  <c r="F17255" i="10"/>
  <c r="F17256" i="10"/>
  <c r="F17257" i="10"/>
  <c r="F17258" i="10"/>
  <c r="F17259" i="10"/>
  <c r="F17260" i="10"/>
  <c r="F17261" i="10"/>
  <c r="F17262" i="10"/>
  <c r="G17262" i="10"/>
  <c r="F17265" i="10"/>
  <c r="F17268" i="10"/>
  <c r="G17268" i="10"/>
  <c r="F17269" i="10"/>
  <c r="F17270" i="10"/>
  <c r="G17270" i="10"/>
  <c r="F17271" i="10"/>
  <c r="F17272" i="10"/>
  <c r="G17272" i="10"/>
  <c r="F17273" i="10"/>
  <c r="F17274" i="10"/>
  <c r="F17275" i="10"/>
  <c r="F17276" i="10"/>
  <c r="F17214" i="10"/>
  <c r="F17215" i="10"/>
  <c r="G17214" i="10"/>
  <c r="F17279" i="10"/>
  <c r="F17280" i="10"/>
  <c r="G17277" i="10"/>
  <c r="F17281" i="10"/>
  <c r="F17283" i="10"/>
  <c r="F17284" i="10"/>
  <c r="F17285" i="10"/>
  <c r="F17286" i="10"/>
  <c r="F17287" i="10"/>
  <c r="F17288" i="10"/>
  <c r="F17289" i="10"/>
  <c r="G17284" i="10"/>
  <c r="F17290" i="10"/>
  <c r="F17291" i="10"/>
  <c r="F17292" i="10"/>
  <c r="F17293" i="10"/>
  <c r="F17294" i="10"/>
  <c r="F17295" i="10"/>
  <c r="F17296" i="10"/>
  <c r="F17297" i="10"/>
  <c r="G17293" i="10"/>
  <c r="F17298" i="10"/>
  <c r="F17299" i="10"/>
  <c r="F17300" i="10"/>
  <c r="F17301" i="10"/>
  <c r="F17302" i="10"/>
  <c r="F17303" i="10"/>
  <c r="F17305" i="10"/>
  <c r="F17306" i="10"/>
  <c r="G17306" i="10"/>
  <c r="F17307" i="10"/>
  <c r="F17308" i="10"/>
  <c r="F17304" i="10"/>
  <c r="F17309" i="10"/>
  <c r="F17310" i="10"/>
  <c r="F17311" i="10"/>
  <c r="F17312" i="10"/>
  <c r="F17313" i="10"/>
  <c r="G17310" i="10"/>
  <c r="F17282" i="10"/>
  <c r="F17314" i="10"/>
  <c r="F17315" i="10"/>
  <c r="G17315" i="10"/>
  <c r="F17316" i="10"/>
  <c r="F17317" i="10"/>
  <c r="F17318" i="10"/>
  <c r="F17319" i="10"/>
  <c r="G17319" i="10"/>
  <c r="F17320" i="10"/>
  <c r="F17321" i="10"/>
  <c r="G17321" i="10"/>
  <c r="F17325" i="10"/>
  <c r="F17326" i="10"/>
  <c r="F17327" i="10"/>
  <c r="F17328" i="10"/>
  <c r="F17329" i="10"/>
  <c r="F17333" i="10"/>
  <c r="F17334" i="10"/>
  <c r="G17333" i="10"/>
  <c r="F17363" i="10"/>
  <c r="F17364" i="10"/>
  <c r="G17364" i="10"/>
  <c r="F17365" i="10"/>
  <c r="F17366" i="10"/>
  <c r="G17366" i="10"/>
  <c r="F17367" i="10"/>
  <c r="F17368" i="10"/>
  <c r="G17368" i="10"/>
  <c r="F17369" i="10"/>
  <c r="F17370" i="10"/>
  <c r="F17371" i="10"/>
  <c r="F17372" i="10"/>
  <c r="F17373" i="10"/>
  <c r="G17373" i="10"/>
  <c r="F17374" i="10"/>
  <c r="F17375" i="10"/>
  <c r="G17375" i="10"/>
  <c r="F17376" i="10"/>
  <c r="F17377" i="10"/>
  <c r="F17379" i="10"/>
  <c r="F17380" i="10"/>
  <c r="F17381" i="10"/>
  <c r="F17382" i="10"/>
  <c r="F17383" i="10"/>
  <c r="F17384" i="10"/>
  <c r="F17385" i="10"/>
  <c r="F17386" i="10"/>
  <c r="F17390" i="10"/>
  <c r="F17391" i="10"/>
  <c r="F17392" i="10"/>
  <c r="F17393" i="10"/>
  <c r="F17394" i="10"/>
  <c r="F17395" i="10"/>
  <c r="F17396" i="10"/>
  <c r="F17397" i="10"/>
  <c r="F17398" i="10"/>
  <c r="F17399" i="10"/>
  <c r="F17400" i="10"/>
  <c r="F17401" i="10"/>
  <c r="F17402" i="10"/>
  <c r="F17403" i="10"/>
  <c r="F17404" i="10"/>
  <c r="F17405" i="10"/>
  <c r="F17406" i="10"/>
  <c r="F17407" i="10"/>
  <c r="G17406" i="10"/>
  <c r="F17408" i="10"/>
  <c r="F17409" i="10"/>
  <c r="G17409" i="10"/>
  <c r="F17410" i="10"/>
  <c r="F17411" i="10"/>
  <c r="F17412" i="10"/>
  <c r="F17413" i="10"/>
  <c r="F17414" i="10"/>
  <c r="G17414" i="10"/>
  <c r="F17415" i="10"/>
  <c r="F17416" i="10"/>
  <c r="F17417" i="10"/>
  <c r="F17418" i="10"/>
  <c r="F17419" i="10"/>
  <c r="G17419" i="10"/>
  <c r="F17420" i="10"/>
  <c r="F17421" i="10"/>
  <c r="G17421" i="10"/>
  <c r="F17422" i="10"/>
  <c r="F17423" i="10"/>
  <c r="F17424" i="10"/>
  <c r="F17428" i="10"/>
  <c r="F17432" i="10"/>
  <c r="F17433" i="10"/>
  <c r="G17433" i="10"/>
  <c r="F17434" i="10"/>
  <c r="F17435" i="10"/>
  <c r="F17455" i="10"/>
  <c r="G17455" i="10"/>
  <c r="F17445" i="10"/>
  <c r="F17446" i="10"/>
  <c r="F17447" i="10"/>
  <c r="F17458" i="10"/>
  <c r="F17459" i="10"/>
  <c r="F17460" i="10"/>
  <c r="F17461" i="10"/>
  <c r="F17462" i="10"/>
  <c r="F17463" i="10"/>
  <c r="F17464" i="10"/>
  <c r="F17465" i="10"/>
  <c r="F17469" i="10"/>
  <c r="F17470" i="10"/>
  <c r="F17471" i="10"/>
  <c r="F17472" i="10"/>
  <c r="F17473" i="10"/>
  <c r="F17474" i="10"/>
  <c r="F17475" i="10"/>
  <c r="F17476" i="10"/>
  <c r="F17477" i="10"/>
  <c r="F17478" i="10"/>
  <c r="F17481" i="10"/>
  <c r="G17481" i="10"/>
  <c r="F17484" i="10"/>
  <c r="F17485" i="10"/>
  <c r="F17486" i="10"/>
  <c r="F17487" i="10"/>
  <c r="F17488" i="10"/>
  <c r="F17489" i="10"/>
  <c r="F17490" i="10"/>
  <c r="F17491" i="10"/>
  <c r="F17500" i="10"/>
  <c r="F17501" i="10"/>
  <c r="G17501" i="10"/>
  <c r="F17502" i="10"/>
  <c r="F17503" i="10"/>
  <c r="F17504" i="10"/>
  <c r="F17505" i="10"/>
  <c r="F17506" i="10"/>
  <c r="F17507" i="10"/>
  <c r="F17508" i="10"/>
  <c r="F17509" i="10"/>
  <c r="F17510" i="10"/>
  <c r="G17510" i="10"/>
  <c r="F17511" i="10"/>
  <c r="F17512" i="10"/>
  <c r="G17512" i="10"/>
  <c r="F17513" i="10"/>
  <c r="F17514" i="10"/>
  <c r="F17515" i="10"/>
  <c r="G17515" i="10"/>
  <c r="F17482" i="10"/>
  <c r="F17483" i="10"/>
  <c r="F17516" i="10"/>
  <c r="F17517" i="10"/>
  <c r="F17518" i="10"/>
  <c r="F17519" i="10"/>
  <c r="F17520" i="10"/>
  <c r="F17521" i="10"/>
  <c r="F17522" i="10"/>
  <c r="F17523" i="10"/>
  <c r="F17524" i="10"/>
  <c r="F17525" i="10"/>
  <c r="F17526" i="10"/>
  <c r="F17527" i="10"/>
  <c r="F17533" i="10"/>
  <c r="G17533" i="10"/>
  <c r="F17540" i="10"/>
  <c r="F17541" i="10"/>
  <c r="G17541" i="10"/>
  <c r="F17565" i="10"/>
  <c r="F17566" i="10"/>
  <c r="F17571" i="10"/>
  <c r="G17571" i="10"/>
  <c r="F17572" i="10"/>
  <c r="F17578" i="10"/>
  <c r="G17578" i="10"/>
  <c r="F17580" i="10"/>
  <c r="F17581" i="10"/>
  <c r="G17581" i="10"/>
  <c r="F17590" i="10"/>
  <c r="F17591" i="10"/>
  <c r="F17595" i="10"/>
  <c r="F17596" i="10"/>
  <c r="G17596" i="10"/>
  <c r="F17597" i="10"/>
  <c r="F17598" i="10"/>
  <c r="F17599" i="10"/>
  <c r="G17598" i="10"/>
  <c r="F17600" i="10"/>
  <c r="F17601" i="10"/>
  <c r="F17602" i="10"/>
  <c r="G17602" i="10"/>
  <c r="F17603" i="10"/>
  <c r="F17604" i="10"/>
  <c r="G17604" i="10"/>
  <c r="F17592" i="10"/>
  <c r="F17536" i="10"/>
  <c r="F17593" i="10"/>
  <c r="F17594" i="10"/>
  <c r="F17605" i="10"/>
  <c r="F17606" i="10"/>
  <c r="G17606" i="10"/>
  <c r="F17607" i="10"/>
  <c r="F17608" i="10"/>
  <c r="G17608" i="10"/>
  <c r="F17609" i="10"/>
  <c r="F17610" i="10"/>
  <c r="F17611" i="10"/>
  <c r="F17612" i="10"/>
  <c r="F17614" i="10"/>
  <c r="F17615" i="10"/>
  <c r="G17615" i="10"/>
  <c r="F17616" i="10"/>
  <c r="F17617" i="10"/>
  <c r="G17617" i="10"/>
  <c r="F17618" i="10"/>
  <c r="F17619" i="10"/>
  <c r="G17619" i="10"/>
  <c r="F17620" i="10"/>
  <c r="F17621" i="10"/>
  <c r="G17621" i="10"/>
  <c r="F17622" i="10"/>
  <c r="F17623" i="10"/>
  <c r="G17623" i="10"/>
  <c r="F17624" i="10"/>
  <c r="F17625" i="10"/>
  <c r="F17626" i="10"/>
  <c r="F17627" i="10"/>
  <c r="F17628" i="10"/>
  <c r="F17629" i="10"/>
  <c r="F17630" i="10"/>
  <c r="F17631" i="10"/>
  <c r="F17632" i="10"/>
  <c r="F17633" i="10"/>
  <c r="F17634" i="10"/>
  <c r="F17635" i="10"/>
  <c r="F17636" i="10"/>
  <c r="F17637" i="10"/>
  <c r="G17637" i="10"/>
  <c r="F17638" i="10"/>
  <c r="F17639" i="10"/>
  <c r="G17639" i="10"/>
  <c r="F17640" i="10"/>
  <c r="F17641" i="10"/>
  <c r="F17642" i="10"/>
  <c r="F17643" i="10"/>
  <c r="F17584" i="10"/>
  <c r="F17585" i="10"/>
  <c r="F17586" i="10"/>
  <c r="F17587" i="10"/>
  <c r="F17588" i="10"/>
  <c r="F17589" i="10"/>
  <c r="F17558" i="10"/>
  <c r="F17559" i="10"/>
  <c r="G17558" i="10"/>
  <c r="F17560" i="10"/>
  <c r="F17687" i="10"/>
  <c r="F17688" i="10"/>
  <c r="F17691" i="10"/>
  <c r="F17692" i="10"/>
  <c r="G17692" i="10"/>
  <c r="F17693" i="10"/>
  <c r="F17694" i="10"/>
  <c r="F17695" i="10"/>
  <c r="F17697" i="10"/>
  <c r="F17698" i="10"/>
  <c r="F17699" i="10"/>
  <c r="F17700" i="10"/>
  <c r="F17701" i="10"/>
  <c r="F17702" i="10"/>
  <c r="F17703" i="10"/>
  <c r="F17706" i="10"/>
  <c r="F17707" i="10"/>
  <c r="F17708" i="10"/>
  <c r="F17709" i="10"/>
  <c r="F17710" i="10"/>
  <c r="G17710" i="10"/>
  <c r="F17711" i="10"/>
  <c r="F17712" i="10"/>
  <c r="G17712" i="10"/>
  <c r="F17713" i="10"/>
  <c r="F17714" i="10"/>
  <c r="F17715" i="10"/>
  <c r="F17716" i="10"/>
  <c r="F17717" i="10"/>
  <c r="F17718" i="10"/>
  <c r="F17719" i="10"/>
  <c r="F17720" i="10"/>
  <c r="F17721" i="10"/>
  <c r="F17722" i="10"/>
  <c r="G17722" i="10"/>
  <c r="F17723" i="10"/>
  <c r="F17724" i="10"/>
  <c r="F17725" i="10"/>
  <c r="F17726" i="10"/>
  <c r="F17727" i="10"/>
  <c r="F17728" i="10"/>
  <c r="F17729" i="10"/>
  <c r="G17729" i="10"/>
  <c r="F17730" i="10"/>
  <c r="F17731" i="10"/>
  <c r="F17732" i="10"/>
  <c r="F17733" i="10"/>
  <c r="F17734" i="10"/>
  <c r="F17735" i="10"/>
  <c r="F17736" i="10"/>
  <c r="F17737" i="10"/>
  <c r="F17738" i="10"/>
  <c r="F17739" i="10"/>
  <c r="F17740" i="10"/>
  <c r="F17741" i="10"/>
  <c r="G17741" i="10"/>
  <c r="F17742" i="10"/>
  <c r="F17743" i="10"/>
  <c r="F17744" i="10"/>
  <c r="F17745" i="10"/>
  <c r="G17745" i="10"/>
  <c r="F17704" i="10"/>
  <c r="F17705" i="10"/>
  <c r="F17751" i="10"/>
  <c r="G17751" i="10"/>
  <c r="F17755" i="10"/>
  <c r="G17755" i="10"/>
  <c r="F17756" i="10"/>
  <c r="F17757" i="10"/>
  <c r="F17790" i="10"/>
  <c r="F17791" i="10"/>
  <c r="G17791" i="10"/>
  <c r="F17799" i="10"/>
  <c r="G17799" i="10"/>
  <c r="F17800" i="10"/>
  <c r="F17801" i="10"/>
  <c r="G17801" i="10"/>
  <c r="F17802" i="10"/>
  <c r="F17803" i="10"/>
  <c r="G17803" i="10"/>
  <c r="F17804" i="10"/>
  <c r="F17805" i="10"/>
  <c r="F17806" i="10"/>
  <c r="F17807" i="10"/>
  <c r="F17808" i="10"/>
  <c r="G17808" i="10"/>
  <c r="F17809" i="10"/>
  <c r="F17810" i="10"/>
  <c r="F17811" i="10"/>
  <c r="F17812" i="10"/>
  <c r="F17813" i="10"/>
  <c r="F17814" i="10"/>
  <c r="F17815" i="10"/>
  <c r="F17816" i="10"/>
  <c r="F17817" i="10"/>
  <c r="G17814" i="10"/>
  <c r="F17818" i="10"/>
  <c r="F17819" i="10"/>
  <c r="F17820" i="10"/>
  <c r="F17821" i="10"/>
  <c r="F17822" i="10"/>
  <c r="F17823" i="10"/>
  <c r="F17825" i="10"/>
  <c r="F17826" i="10"/>
  <c r="G17826" i="10"/>
  <c r="F17827" i="10"/>
  <c r="F17828" i="10"/>
  <c r="G17828" i="10"/>
  <c r="F17829" i="10"/>
  <c r="F17830" i="10"/>
  <c r="F17831" i="10"/>
  <c r="F17832" i="10"/>
  <c r="F17833" i="10"/>
  <c r="F17834" i="10"/>
  <c r="G17833" i="10"/>
  <c r="F17835" i="10"/>
  <c r="F17836" i="10"/>
  <c r="F17837" i="10"/>
  <c r="G17837" i="10"/>
  <c r="F17838" i="10"/>
  <c r="F17839" i="10"/>
  <c r="F17840" i="10"/>
  <c r="F17841" i="10"/>
  <c r="F17842" i="10"/>
  <c r="F17843" i="10"/>
  <c r="F17844" i="10"/>
  <c r="F17845" i="10"/>
  <c r="F17846" i="10"/>
  <c r="G17846" i="10"/>
  <c r="F17847" i="10"/>
  <c r="F17848" i="10"/>
  <c r="F17849" i="10"/>
  <c r="F17853" i="10"/>
  <c r="G17853" i="10"/>
  <c r="F17854" i="10"/>
  <c r="F17855" i="10"/>
  <c r="F17856" i="10"/>
  <c r="F17857" i="10"/>
  <c r="F17858" i="10"/>
  <c r="F17864" i="10"/>
  <c r="F17865" i="10"/>
  <c r="F17869" i="10"/>
  <c r="F17870" i="10"/>
  <c r="G17869" i="10"/>
  <c r="F17878" i="10"/>
  <c r="F17879" i="10"/>
  <c r="F17880" i="10"/>
  <c r="F17881" i="10"/>
  <c r="F17882" i="10"/>
  <c r="F17889" i="10"/>
  <c r="F17894" i="10"/>
  <c r="F17895" i="10"/>
  <c r="G17894" i="10"/>
  <c r="F17896" i="10"/>
  <c r="F17897" i="10"/>
  <c r="F17902" i="10"/>
  <c r="G17902" i="10"/>
  <c r="F17903" i="10"/>
  <c r="F17904" i="10"/>
  <c r="F17905" i="10"/>
  <c r="F17906" i="10"/>
  <c r="G17904" i="10"/>
  <c r="F17907" i="10"/>
  <c r="F17908" i="10"/>
  <c r="F17910" i="10"/>
  <c r="F17911" i="10"/>
  <c r="F17912" i="10"/>
  <c r="F17913" i="10"/>
  <c r="F17914" i="10"/>
  <c r="F17915" i="10"/>
  <c r="G17915" i="10"/>
  <c r="F17916" i="10"/>
  <c r="F17918" i="10"/>
  <c r="F17919" i="10"/>
  <c r="F17920" i="10"/>
  <c r="F17921" i="10"/>
  <c r="F17922" i="10"/>
  <c r="F17923" i="10"/>
  <c r="F17924" i="10"/>
  <c r="G17924" i="10"/>
  <c r="F17925" i="10"/>
  <c r="F17926" i="10"/>
  <c r="G17926" i="10"/>
  <c r="G17868" i="10"/>
  <c r="F17928" i="10"/>
  <c r="F17929" i="10"/>
  <c r="G17929" i="10"/>
  <c r="F17930" i="10"/>
  <c r="F17931" i="10"/>
  <c r="F17932" i="10"/>
  <c r="F17917" i="10"/>
  <c r="F17933" i="10"/>
  <c r="F17934" i="10"/>
  <c r="F17935" i="10"/>
  <c r="F17936" i="10"/>
  <c r="F17937" i="10"/>
  <c r="F17938" i="10"/>
  <c r="F17939" i="10"/>
  <c r="F17940" i="10"/>
  <c r="G17940" i="10"/>
  <c r="F17941" i="10"/>
  <c r="F17942" i="10"/>
  <c r="F17943" i="10"/>
  <c r="G17942" i="10"/>
  <c r="F17944" i="10"/>
  <c r="F17945" i="10"/>
  <c r="G17945" i="10"/>
  <c r="F17946" i="10"/>
  <c r="F17947" i="10"/>
  <c r="F17948" i="10"/>
  <c r="F17949" i="10"/>
  <c r="F17950" i="10"/>
  <c r="F17951" i="10"/>
  <c r="F17952" i="10"/>
  <c r="F17953" i="10"/>
  <c r="F17954" i="10"/>
  <c r="F17955" i="10"/>
  <c r="F17956" i="10"/>
  <c r="F17957" i="10"/>
  <c r="F17958" i="10"/>
  <c r="F17959" i="10"/>
  <c r="G17959" i="10"/>
  <c r="F17960" i="10"/>
  <c r="F17961" i="10"/>
  <c r="G17961" i="10"/>
  <c r="F17962" i="10"/>
  <c r="F17963" i="10"/>
  <c r="G17963" i="10"/>
  <c r="F17964" i="10"/>
  <c r="F17965" i="10"/>
  <c r="G17965" i="10"/>
  <c r="F17969" i="10"/>
  <c r="F17970" i="10"/>
  <c r="F17971" i="10"/>
  <c r="G17971" i="10"/>
  <c r="F18001" i="10"/>
  <c r="F18002" i="10"/>
  <c r="F18006" i="10"/>
  <c r="F18007" i="10"/>
  <c r="F18008" i="10"/>
  <c r="F18009" i="10"/>
  <c r="G18009" i="10"/>
  <c r="F18010" i="10"/>
  <c r="F18011" i="10"/>
  <c r="F18012" i="10"/>
  <c r="F18014" i="10"/>
  <c r="F18015" i="10"/>
  <c r="G18015" i="10"/>
  <c r="F18016" i="10"/>
  <c r="F18017" i="10"/>
  <c r="F18018" i="10"/>
  <c r="F18019" i="10"/>
  <c r="G18017" i="10"/>
  <c r="F18020" i="10"/>
  <c r="F18021" i="10"/>
  <c r="F18022" i="10"/>
  <c r="F18023" i="10"/>
  <c r="F18024" i="10"/>
  <c r="F18025" i="10"/>
  <c r="F18026" i="10"/>
  <c r="F18027" i="10"/>
  <c r="F18028" i="10"/>
  <c r="G18028" i="10"/>
  <c r="F18030" i="10"/>
  <c r="F18031" i="10"/>
  <c r="F18032" i="10"/>
  <c r="F18033" i="10"/>
  <c r="F18034" i="10"/>
  <c r="G18034" i="10"/>
  <c r="F18041" i="10"/>
  <c r="G18041" i="10"/>
  <c r="F18042" i="10"/>
  <c r="F18043" i="10"/>
  <c r="G18043" i="10"/>
  <c r="F18044" i="10"/>
  <c r="F18045" i="10"/>
  <c r="G18045" i="10"/>
  <c r="F18046" i="10"/>
  <c r="F18047" i="10"/>
  <c r="F18048" i="10"/>
  <c r="F18049" i="10"/>
  <c r="F18050" i="10"/>
  <c r="F18051" i="10"/>
  <c r="F18052" i="10"/>
  <c r="F18060" i="10"/>
  <c r="G18060" i="10"/>
  <c r="F18061" i="10"/>
  <c r="F18065" i="10"/>
  <c r="G18065" i="10"/>
  <c r="F18066" i="10"/>
  <c r="F18067" i="10"/>
  <c r="G18067" i="10"/>
  <c r="F18079" i="10"/>
  <c r="F18080" i="10"/>
  <c r="G18077" i="10"/>
  <c r="G18064" i="10"/>
  <c r="F18086" i="10"/>
  <c r="F18087" i="10"/>
  <c r="F18088" i="10"/>
  <c r="F18089" i="10"/>
  <c r="F18090" i="10"/>
  <c r="F18092" i="10"/>
  <c r="F18093" i="10"/>
  <c r="F18094" i="10"/>
  <c r="G18094" i="10"/>
  <c r="F18095" i="10"/>
  <c r="F18096" i="10"/>
  <c r="G18096" i="10"/>
  <c r="F18097" i="10"/>
  <c r="F18098" i="10"/>
  <c r="F18099" i="10"/>
  <c r="F18100" i="10"/>
  <c r="F18101" i="10"/>
  <c r="F18102" i="10"/>
  <c r="F18103" i="10"/>
  <c r="G18103" i="10"/>
  <c r="F18104" i="10"/>
  <c r="F18105" i="10"/>
  <c r="F18106" i="10"/>
  <c r="F18107" i="10"/>
  <c r="F18108" i="10"/>
  <c r="F18109" i="10"/>
  <c r="F18110" i="10"/>
  <c r="F18111" i="10"/>
  <c r="F18112" i="10"/>
  <c r="F18113" i="10"/>
  <c r="F18114" i="10"/>
  <c r="G18114" i="10"/>
  <c r="F18115" i="10"/>
  <c r="F18116" i="10"/>
  <c r="G18116" i="10"/>
  <c r="F18117" i="10"/>
  <c r="F18118" i="10"/>
  <c r="F18119" i="10"/>
  <c r="F18120" i="10"/>
  <c r="F18121" i="10"/>
  <c r="G18121" i="10"/>
  <c r="F18122" i="10"/>
  <c r="F18123" i="10"/>
  <c r="F18124" i="10"/>
  <c r="F18125" i="10"/>
  <c r="F18126" i="10"/>
  <c r="F18127" i="10"/>
  <c r="F18128" i="10"/>
  <c r="F18129" i="10"/>
  <c r="G18128" i="10"/>
  <c r="F18130" i="10"/>
  <c r="F18131" i="10"/>
  <c r="F18132" i="10"/>
  <c r="F18133" i="10"/>
  <c r="F18134" i="10"/>
  <c r="F18135" i="10"/>
  <c r="G18135" i="10"/>
  <c r="F18136" i="10"/>
  <c r="F18137" i="10"/>
  <c r="G18137" i="10"/>
  <c r="F18138" i="10"/>
  <c r="F18139" i="10"/>
  <c r="G18139" i="10"/>
  <c r="F18140" i="10"/>
  <c r="F18141" i="10"/>
  <c r="G18141" i="10"/>
  <c r="F18142" i="10"/>
  <c r="F18143" i="10"/>
  <c r="F18144" i="10"/>
  <c r="F18145" i="10"/>
  <c r="F18146" i="10"/>
  <c r="F18147" i="10"/>
  <c r="F18148" i="10"/>
  <c r="G18148" i="10"/>
  <c r="F18152" i="10"/>
  <c r="G18152" i="10"/>
  <c r="F18203" i="10"/>
  <c r="G18203" i="10"/>
  <c r="F18204" i="10"/>
  <c r="F18205" i="10"/>
  <c r="F18206" i="10"/>
  <c r="F18207" i="10"/>
  <c r="F18213" i="10"/>
  <c r="G18213" i="10"/>
  <c r="F18214" i="10"/>
  <c r="F18215" i="10"/>
  <c r="G18215" i="10"/>
  <c r="F18216" i="10"/>
  <c r="F18217" i="10"/>
  <c r="G18217" i="10"/>
  <c r="F18218" i="10"/>
  <c r="F18219" i="10"/>
  <c r="F18220" i="10"/>
  <c r="F18221" i="10"/>
  <c r="F18222" i="10"/>
  <c r="G18222" i="10"/>
  <c r="F18223" i="10"/>
  <c r="F18224" i="10"/>
  <c r="G18224" i="10"/>
  <c r="F18225" i="10"/>
  <c r="F18226" i="10"/>
  <c r="G18226" i="10"/>
  <c r="F18227" i="10"/>
  <c r="F18228" i="10"/>
  <c r="F18229" i="10"/>
  <c r="F18230" i="10"/>
  <c r="F18231" i="10"/>
  <c r="F18232" i="10"/>
  <c r="F18233" i="10"/>
  <c r="F18234" i="10"/>
  <c r="F18235" i="10"/>
  <c r="F18236" i="10"/>
  <c r="F18237" i="10"/>
  <c r="F18238" i="10"/>
  <c r="F18239" i="10"/>
  <c r="F18240" i="10"/>
  <c r="G18240" i="10"/>
  <c r="F18245" i="10"/>
  <c r="F18246" i="10"/>
  <c r="G18246" i="10"/>
  <c r="F18247" i="10"/>
  <c r="F18262" i="10"/>
  <c r="F18263" i="10"/>
  <c r="F18264" i="10"/>
  <c r="F18265" i="10"/>
  <c r="G18265" i="10"/>
  <c r="F18266" i="10"/>
  <c r="F18267" i="10"/>
  <c r="F18268" i="10"/>
  <c r="F18269" i="10"/>
  <c r="F18270" i="10"/>
  <c r="F18271" i="10"/>
  <c r="F18272" i="10"/>
  <c r="F18283" i="10"/>
  <c r="F18284" i="10"/>
  <c r="F18285" i="10"/>
  <c r="F18286" i="10"/>
  <c r="G18286" i="10"/>
  <c r="F18287" i="10"/>
  <c r="F18288" i="10"/>
  <c r="G18288" i="10"/>
  <c r="F18289" i="10"/>
  <c r="F18290" i="10"/>
  <c r="F18291" i="10"/>
  <c r="F18292" i="10"/>
  <c r="F18293" i="10"/>
  <c r="F18294" i="10"/>
  <c r="G18294" i="10"/>
  <c r="F18295" i="10"/>
  <c r="F18296" i="10"/>
  <c r="G18296" i="10"/>
  <c r="F18297" i="10"/>
  <c r="F18298" i="10"/>
  <c r="F18299" i="10"/>
  <c r="G18298" i="10"/>
  <c r="F18300" i="10"/>
  <c r="F18301" i="10"/>
  <c r="F18302" i="10"/>
  <c r="G18302" i="10"/>
  <c r="F18303" i="10"/>
  <c r="F18304" i="10"/>
  <c r="G18304" i="10"/>
  <c r="F18305" i="10"/>
  <c r="F18243" i="10"/>
  <c r="F18306" i="10"/>
  <c r="G18306" i="10"/>
  <c r="F18307" i="10"/>
  <c r="F18308" i="10"/>
  <c r="F18310" i="10"/>
  <c r="F18311" i="10"/>
  <c r="F18312" i="10"/>
  <c r="F18313" i="10"/>
  <c r="G18311" i="10"/>
  <c r="F18314" i="10"/>
  <c r="F18315" i="10"/>
  <c r="G18315" i="10"/>
  <c r="F18316" i="10"/>
  <c r="F18317" i="10"/>
  <c r="F18318" i="10"/>
  <c r="F18319" i="10"/>
  <c r="F18320" i="10"/>
  <c r="G18317" i="10"/>
  <c r="F18321" i="10"/>
  <c r="F18322" i="10"/>
  <c r="F18323" i="10"/>
  <c r="F18324" i="10"/>
  <c r="F18325" i="10"/>
  <c r="F18326" i="10"/>
  <c r="F18327" i="10"/>
  <c r="F18328" i="10"/>
  <c r="G18326" i="10"/>
  <c r="F18329" i="10"/>
  <c r="F18330" i="10"/>
  <c r="F18331" i="10"/>
  <c r="G18331" i="10"/>
  <c r="F18332" i="10"/>
  <c r="F18333" i="10"/>
  <c r="F18334" i="10"/>
  <c r="F18335" i="10"/>
  <c r="F18336" i="10"/>
  <c r="F18337" i="10"/>
  <c r="F18338" i="10"/>
  <c r="G18338" i="10"/>
  <c r="F18339" i="10"/>
  <c r="F18340" i="10"/>
  <c r="F18341" i="10"/>
  <c r="F18342" i="10"/>
  <c r="F18343" i="10"/>
  <c r="F18344" i="10"/>
  <c r="F18345" i="10"/>
  <c r="F18346" i="10"/>
  <c r="F18347" i="10"/>
  <c r="F18348" i="10"/>
  <c r="F18349" i="10"/>
  <c r="F18350" i="10"/>
  <c r="G18346" i="10"/>
  <c r="F18351" i="10"/>
  <c r="F18352" i="10"/>
  <c r="F18353" i="10"/>
  <c r="F18354" i="10"/>
  <c r="F18355" i="10"/>
  <c r="F18356" i="10"/>
  <c r="G18356" i="10"/>
  <c r="F18360" i="10"/>
  <c r="G18360" i="10"/>
  <c r="F18361" i="10"/>
  <c r="F18362" i="10"/>
  <c r="F18363" i="10"/>
  <c r="F18364" i="10"/>
  <c r="F18365" i="10"/>
  <c r="F18366" i="10"/>
  <c r="F18367" i="10"/>
  <c r="F18368" i="10"/>
  <c r="G18368" i="10"/>
  <c r="F18369" i="10"/>
  <c r="F18370" i="10"/>
  <c r="F18376" i="10"/>
  <c r="G18376" i="10"/>
  <c r="F18377" i="10"/>
  <c r="F18378" i="10"/>
  <c r="F18379" i="10"/>
  <c r="F18380" i="10"/>
  <c r="F18381" i="10"/>
  <c r="G18381" i="10"/>
  <c r="F18382" i="10"/>
  <c r="F18384" i="10"/>
  <c r="F18387" i="10"/>
  <c r="F18388" i="10"/>
  <c r="F18389" i="10"/>
  <c r="G18388" i="10"/>
  <c r="F18390" i="10"/>
  <c r="F18391" i="10"/>
  <c r="F18392" i="10"/>
  <c r="F18393" i="10"/>
  <c r="F18394" i="10"/>
  <c r="F18395" i="10"/>
  <c r="F18396" i="10"/>
  <c r="F18397" i="10"/>
  <c r="F18398" i="10"/>
  <c r="F18399" i="10"/>
  <c r="F18400" i="10"/>
  <c r="F18405" i="10"/>
  <c r="F18406" i="10"/>
  <c r="F18407" i="10"/>
  <c r="F18408" i="10"/>
  <c r="F18409" i="10"/>
  <c r="F18418" i="10"/>
  <c r="F18419" i="10"/>
  <c r="G18419" i="10"/>
  <c r="F18420" i="10"/>
  <c r="F18421" i="10"/>
  <c r="F18422" i="10"/>
  <c r="F18423" i="10"/>
  <c r="F18424" i="10"/>
  <c r="G18424" i="10"/>
  <c r="F18425" i="10"/>
  <c r="F18426" i="10"/>
  <c r="F18427" i="10"/>
  <c r="F18428" i="10"/>
  <c r="F18429" i="10"/>
  <c r="F18430" i="10"/>
  <c r="G18430" i="10"/>
  <c r="F18431" i="10"/>
  <c r="F18432" i="10"/>
  <c r="F18433" i="10"/>
  <c r="F18434" i="10"/>
  <c r="F18435" i="10"/>
  <c r="G18435" i="10"/>
  <c r="F18436" i="10"/>
  <c r="F18437" i="10"/>
  <c r="G18437" i="10"/>
  <c r="F18438" i="10"/>
  <c r="F18439" i="10"/>
  <c r="G18439" i="10"/>
  <c r="F18440" i="10"/>
  <c r="F18441" i="10"/>
  <c r="F18442" i="10"/>
  <c r="F18443" i="10"/>
  <c r="F18444" i="10"/>
  <c r="G18441" i="10"/>
  <c r="F18445" i="10"/>
  <c r="F18446" i="10"/>
  <c r="G18446" i="10"/>
  <c r="F18447" i="10"/>
  <c r="F18448" i="10"/>
  <c r="F18449" i="10"/>
  <c r="F18450" i="10"/>
  <c r="F18451" i="10"/>
  <c r="G18448" i="10"/>
  <c r="F18452" i="10"/>
  <c r="F18453" i="10"/>
  <c r="F18454" i="10"/>
  <c r="F18455" i="10"/>
  <c r="G18455" i="10"/>
  <c r="F18456" i="10"/>
  <c r="F18457" i="10"/>
  <c r="G18457" i="10"/>
  <c r="F18458" i="10"/>
  <c r="F18459" i="10"/>
  <c r="F18460" i="10"/>
  <c r="F18461" i="10"/>
  <c r="F18465" i="10"/>
  <c r="F18466" i="10"/>
  <c r="F18467" i="10"/>
  <c r="F18468" i="10"/>
  <c r="F18469" i="10"/>
  <c r="F18470" i="10"/>
  <c r="F18471" i="10"/>
  <c r="F18472" i="10"/>
  <c r="F18473" i="10"/>
  <c r="F18474" i="10"/>
  <c r="F18475" i="10"/>
  <c r="F18476" i="10"/>
  <c r="F18477" i="10"/>
  <c r="F18478" i="10"/>
  <c r="F18479" i="10"/>
  <c r="F18480" i="10"/>
  <c r="F18481" i="10"/>
  <c r="F18482" i="10"/>
  <c r="F18483" i="10"/>
  <c r="F18484" i="10"/>
  <c r="F18485" i="10"/>
  <c r="F18486" i="10"/>
  <c r="F18487" i="10"/>
  <c r="F18488" i="10"/>
  <c r="F18489" i="10"/>
  <c r="F18490" i="10"/>
  <c r="F18491" i="10"/>
  <c r="F18492" i="10"/>
  <c r="G18491" i="10"/>
  <c r="F18493" i="10"/>
  <c r="F18494" i="10"/>
  <c r="F18495" i="10"/>
  <c r="F18496" i="10"/>
  <c r="F18497" i="10"/>
  <c r="F18498" i="10"/>
  <c r="F18499" i="10"/>
  <c r="F18500" i="10"/>
  <c r="G18497" i="10"/>
  <c r="F18504" i="10"/>
  <c r="G18504" i="10"/>
  <c r="F18505" i="10"/>
  <c r="F18506" i="10"/>
  <c r="G18506" i="10"/>
  <c r="F18507" i="10"/>
  <c r="F18508" i="10"/>
  <c r="G18508" i="10"/>
  <c r="F18542" i="10"/>
  <c r="F18543" i="10"/>
  <c r="G18543" i="10"/>
  <c r="F18558" i="10"/>
  <c r="F18544" i="10"/>
  <c r="F18545" i="10"/>
  <c r="F18546" i="10"/>
  <c r="F18549" i="10"/>
  <c r="F18550" i="10"/>
  <c r="F18551" i="10"/>
  <c r="F18552" i="10"/>
  <c r="F18553" i="10"/>
  <c r="F18556" i="10"/>
  <c r="F18560" i="10"/>
  <c r="F18561" i="10"/>
  <c r="G18561" i="10"/>
  <c r="F18563" i="10"/>
  <c r="F18564" i="10"/>
  <c r="F18565" i="10"/>
  <c r="F18567" i="10"/>
  <c r="F18568" i="10"/>
  <c r="F18569" i="10"/>
  <c r="F18570" i="10"/>
  <c r="F18572" i="10"/>
  <c r="F18573" i="10"/>
  <c r="G18573" i="10"/>
  <c r="F18574" i="10"/>
  <c r="F18575" i="10"/>
  <c r="F18576" i="10"/>
  <c r="F18577" i="10"/>
  <c r="F18578" i="10"/>
  <c r="F18579" i="10"/>
  <c r="F18580" i="10"/>
  <c r="F18581" i="10"/>
  <c r="F18582" i="10"/>
  <c r="F18583" i="10"/>
  <c r="F18584" i="10"/>
  <c r="F18585" i="10"/>
  <c r="F18586" i="10"/>
  <c r="F18587" i="10"/>
  <c r="F18588" i="10"/>
  <c r="F18594" i="10"/>
  <c r="G18594" i="10"/>
  <c r="F18595" i="10"/>
  <c r="F18559" i="10"/>
  <c r="F18598" i="10"/>
  <c r="F18599" i="10"/>
  <c r="F18600" i="10"/>
  <c r="F18601" i="10"/>
  <c r="F18602" i="10"/>
  <c r="F18603" i="10"/>
  <c r="F18604" i="10"/>
  <c r="F18605" i="10"/>
  <c r="F18606" i="10"/>
  <c r="F18554" i="10"/>
  <c r="F18607" i="10"/>
  <c r="F18608" i="10"/>
  <c r="G18608" i="10"/>
  <c r="F18610" i="10"/>
  <c r="F18613" i="10"/>
  <c r="F18614" i="10"/>
  <c r="G18614" i="10"/>
  <c r="F18615" i="10"/>
  <c r="F18616" i="10"/>
  <c r="G18616" i="10"/>
  <c r="F18566" i="10"/>
  <c r="F18617" i="10"/>
  <c r="F18618" i="10"/>
  <c r="F18619" i="10"/>
  <c r="F18620" i="10"/>
  <c r="F18621" i="10"/>
  <c r="F18622" i="10"/>
  <c r="F18623" i="10"/>
  <c r="F18624" i="10"/>
  <c r="F18625" i="10"/>
  <c r="F18626" i="10"/>
  <c r="F18627" i="10"/>
  <c r="F18628" i="10"/>
  <c r="F18629" i="10"/>
  <c r="F18630" i="10"/>
  <c r="F18631" i="10"/>
  <c r="F18632" i="10"/>
  <c r="F18633" i="10"/>
  <c r="F18634" i="10"/>
  <c r="F18635" i="10"/>
  <c r="F18639" i="10"/>
  <c r="F18640" i="10"/>
  <c r="F18652" i="10"/>
  <c r="F18653" i="10"/>
  <c r="F18654" i="10"/>
  <c r="F18655" i="10"/>
  <c r="F18656" i="10"/>
  <c r="F18657" i="10"/>
  <c r="F18658" i="10"/>
  <c r="F18659" i="10"/>
  <c r="F18660" i="10"/>
  <c r="F18661" i="10"/>
  <c r="F18662" i="10"/>
  <c r="F18663" i="10"/>
  <c r="F18664" i="10"/>
  <c r="F18665" i="10"/>
  <c r="F18666" i="10"/>
  <c r="G18666" i="10"/>
  <c r="F18721" i="10"/>
  <c r="F18667" i="10"/>
  <c r="F18668" i="10"/>
  <c r="F18669" i="10"/>
  <c r="F18670" i="10"/>
  <c r="F18671" i="10"/>
  <c r="F18672" i="10"/>
  <c r="F18673" i="10"/>
  <c r="F18674" i="10"/>
  <c r="F18675" i="10"/>
  <c r="F18677" i="10"/>
  <c r="F18678" i="10"/>
  <c r="F18679" i="10"/>
  <c r="F18680" i="10"/>
  <c r="F18681" i="10"/>
  <c r="F18683" i="10"/>
  <c r="F18684" i="10"/>
  <c r="F18685" i="10"/>
  <c r="F18686" i="10"/>
  <c r="F18687" i="10"/>
  <c r="F18688" i="10"/>
  <c r="F18689" i="10"/>
  <c r="F18691" i="10"/>
  <c r="F18692" i="10"/>
  <c r="G18692" i="10"/>
  <c r="F18693" i="10"/>
  <c r="F18694" i="10"/>
  <c r="F18695" i="10"/>
  <c r="F18696" i="10"/>
  <c r="F18697" i="10"/>
  <c r="F18699" i="10"/>
  <c r="F18700" i="10"/>
  <c r="G18700" i="10"/>
  <c r="F18701" i="10"/>
  <c r="F18702" i="10"/>
  <c r="F18703" i="10"/>
  <c r="F18704" i="10"/>
  <c r="F18705" i="10"/>
  <c r="F18706" i="10"/>
  <c r="F18708" i="10"/>
  <c r="F18709" i="10"/>
  <c r="G18709" i="10"/>
  <c r="F18710" i="10"/>
  <c r="F18711" i="10"/>
  <c r="G18711" i="10"/>
  <c r="F18712" i="10"/>
  <c r="F18713" i="10"/>
  <c r="F18714" i="10"/>
  <c r="F18715" i="10"/>
  <c r="F18716" i="10"/>
  <c r="F18717" i="10"/>
  <c r="F18718" i="10"/>
  <c r="F18722" i="10"/>
  <c r="F18723" i="10"/>
  <c r="F18724" i="10"/>
  <c r="F18725" i="10"/>
  <c r="F18726" i="10"/>
  <c r="G18726" i="10"/>
  <c r="F18727" i="10"/>
  <c r="F18728" i="10"/>
  <c r="F18729" i="10"/>
  <c r="F18730" i="10"/>
  <c r="F18731" i="10"/>
  <c r="F18732" i="10"/>
  <c r="F18733" i="10"/>
  <c r="F18734" i="10"/>
  <c r="G18733" i="10"/>
  <c r="F18735" i="10"/>
  <c r="F18736" i="10"/>
  <c r="F18737" i="10"/>
  <c r="F18738" i="10"/>
  <c r="F18739" i="10"/>
  <c r="F18740" i="10"/>
  <c r="F18741" i="10"/>
  <c r="F18742" i="10"/>
  <c r="G18739" i="10"/>
  <c r="F18743" i="10"/>
  <c r="F18744" i="10"/>
  <c r="F18745" i="10"/>
  <c r="F18746" i="10"/>
  <c r="F18747" i="10"/>
  <c r="F18748" i="10"/>
  <c r="F18749" i="10"/>
  <c r="F18676" i="10"/>
  <c r="G18674" i="10"/>
  <c r="F18754" i="10"/>
  <c r="F18755" i="10"/>
  <c r="F18756" i="10"/>
  <c r="F18757" i="10"/>
  <c r="F18758" i="10"/>
  <c r="G18758" i="10"/>
  <c r="F18759" i="10"/>
  <c r="F18760" i="10"/>
  <c r="F18763" i="10"/>
  <c r="F18782" i="10"/>
  <c r="G18782" i="10"/>
  <c r="F18795" i="10"/>
  <c r="F18796" i="10"/>
  <c r="F18797" i="10"/>
  <c r="F18798" i="10"/>
  <c r="F18799" i="10"/>
  <c r="F18800" i="10"/>
  <c r="F18801" i="10"/>
  <c r="F18802" i="10"/>
  <c r="G18802" i="10"/>
  <c r="F18803" i="10"/>
  <c r="F18804" i="10"/>
  <c r="G18804" i="10"/>
  <c r="F18805" i="10"/>
  <c r="F18806" i="10"/>
  <c r="F18807" i="10"/>
  <c r="F18808" i="10"/>
  <c r="F18812" i="10"/>
  <c r="F18813" i="10"/>
  <c r="G18813" i="10"/>
  <c r="F18814" i="10"/>
  <c r="F18815" i="10"/>
  <c r="F18816" i="10"/>
  <c r="F18817" i="10"/>
  <c r="F18818" i="10"/>
  <c r="G18818" i="10"/>
  <c r="F18819" i="10"/>
  <c r="F18820" i="10"/>
  <c r="G18820" i="10"/>
  <c r="F18821" i="10"/>
  <c r="F18822" i="10"/>
  <c r="F18823" i="10"/>
  <c r="F18824" i="10"/>
  <c r="F18809" i="10"/>
  <c r="F18810" i="10"/>
  <c r="F18811" i="10"/>
  <c r="F18826" i="10"/>
  <c r="F18827" i="10"/>
  <c r="F18828" i="10"/>
  <c r="F18829" i="10"/>
  <c r="F18830" i="10"/>
  <c r="F18831" i="10"/>
  <c r="F18832" i="10"/>
  <c r="F18833" i="10"/>
  <c r="F18834" i="10"/>
  <c r="F18835" i="10"/>
  <c r="G18835" i="10"/>
  <c r="F18836" i="10"/>
  <c r="F18837" i="10"/>
  <c r="F18838" i="10"/>
  <c r="F18839" i="10"/>
  <c r="F18840" i="10"/>
  <c r="F18841" i="10"/>
  <c r="F18842" i="10"/>
  <c r="F18843" i="10"/>
  <c r="G18843" i="10"/>
  <c r="F18844" i="10"/>
  <c r="F18845" i="10"/>
  <c r="G18845" i="10"/>
  <c r="F18846" i="10"/>
  <c r="F18847" i="10"/>
  <c r="G18847" i="10"/>
  <c r="F18848" i="10"/>
  <c r="F18849" i="10"/>
  <c r="F18850" i="10"/>
  <c r="F18851" i="10"/>
  <c r="F18852" i="10"/>
  <c r="F18853" i="10"/>
  <c r="F18854" i="10"/>
  <c r="F18856" i="10"/>
  <c r="F18857" i="10"/>
  <c r="G18857" i="10"/>
  <c r="F18858" i="10"/>
  <c r="F18859" i="10"/>
  <c r="F18860" i="10"/>
  <c r="F18861" i="10"/>
  <c r="F18862" i="10"/>
  <c r="F18863" i="10"/>
  <c r="F18864" i="10"/>
  <c r="G18864" i="10"/>
  <c r="F18865" i="10"/>
  <c r="F18866" i="10"/>
  <c r="F18867" i="10"/>
  <c r="F18868" i="10"/>
  <c r="F18869" i="10"/>
  <c r="F18870" i="10"/>
  <c r="G18869" i="10"/>
  <c r="F18871" i="10"/>
  <c r="F18872" i="10"/>
  <c r="F18873" i="10"/>
  <c r="F18874" i="10"/>
  <c r="F18875" i="10"/>
  <c r="F18879" i="10"/>
  <c r="G18879" i="10"/>
  <c r="F18880" i="10"/>
  <c r="F18881" i="10"/>
  <c r="F18882" i="10"/>
  <c r="F18883" i="10"/>
  <c r="F18884" i="10"/>
  <c r="G18884" i="10"/>
  <c r="F18904" i="10"/>
  <c r="G18904" i="10"/>
  <c r="F18905" i="10"/>
  <c r="F18906" i="10"/>
  <c r="F18907" i="10"/>
  <c r="F18908" i="10"/>
  <c r="F18909" i="10"/>
  <c r="G18909" i="10"/>
  <c r="F18910" i="10"/>
  <c r="F18911" i="10"/>
  <c r="F18912" i="10"/>
  <c r="F18914" i="10"/>
  <c r="F18915" i="10"/>
  <c r="F18916" i="10"/>
  <c r="F18917" i="10"/>
  <c r="F18922" i="10"/>
  <c r="F18923" i="10"/>
  <c r="F18924" i="10"/>
  <c r="F18925" i="10"/>
  <c r="G18923" i="10"/>
  <c r="F18926" i="10"/>
  <c r="F18927" i="10"/>
  <c r="F18928" i="10"/>
  <c r="F18929" i="10"/>
  <c r="G18929" i="10"/>
  <c r="F18930" i="10"/>
  <c r="F18931" i="10"/>
  <c r="F18932" i="10"/>
  <c r="G18931" i="10"/>
  <c r="F18933" i="10"/>
  <c r="F18934" i="10"/>
  <c r="G18934" i="10"/>
  <c r="F18935" i="10"/>
  <c r="F18936" i="10"/>
  <c r="G18936" i="10"/>
  <c r="F18937" i="10"/>
  <c r="F18938" i="10"/>
  <c r="G18938" i="10"/>
  <c r="F18939" i="10"/>
  <c r="F18940" i="10"/>
  <c r="G18940" i="10"/>
  <c r="F18941" i="10"/>
  <c r="F18966" i="10"/>
  <c r="F18967" i="10"/>
  <c r="F18942" i="10"/>
  <c r="G18942" i="10"/>
  <c r="F18943" i="10"/>
  <c r="F18944" i="10"/>
  <c r="F18945" i="10"/>
  <c r="F18950" i="10"/>
  <c r="F18951" i="10"/>
  <c r="F18952" i="10"/>
  <c r="F18953" i="10"/>
  <c r="F18954" i="10"/>
  <c r="F18955" i="10"/>
  <c r="F18956" i="10"/>
  <c r="F18957" i="10"/>
  <c r="F18958" i="10"/>
  <c r="F18959" i="10"/>
  <c r="F18960" i="10"/>
  <c r="F18961" i="10"/>
  <c r="F18962" i="10"/>
  <c r="G18960" i="10"/>
  <c r="F18963" i="10"/>
  <c r="F18964" i="10"/>
  <c r="F18968" i="10"/>
  <c r="F18969" i="10"/>
  <c r="G18969" i="10"/>
  <c r="F18970" i="10"/>
  <c r="F18971" i="10"/>
  <c r="F18972" i="10"/>
  <c r="G18971" i="10"/>
  <c r="F18973" i="10"/>
  <c r="F18974" i="10"/>
  <c r="F18975" i="10"/>
  <c r="G18975" i="10"/>
  <c r="F18976" i="10"/>
  <c r="F18977" i="10"/>
  <c r="G18977" i="10"/>
  <c r="F18978" i="10"/>
  <c r="F18979" i="10"/>
  <c r="G18979" i="10"/>
  <c r="F18983" i="10"/>
  <c r="G18983" i="10"/>
  <c r="F18984" i="10"/>
  <c r="F18985" i="10"/>
  <c r="F18986" i="10"/>
  <c r="F18987" i="10"/>
  <c r="F18992" i="10"/>
  <c r="G18992" i="10"/>
  <c r="F19003" i="10"/>
  <c r="F19004" i="10"/>
  <c r="F19005" i="10"/>
  <c r="F19006" i="10"/>
  <c r="F19007" i="10"/>
  <c r="F19008" i="10"/>
  <c r="F19009" i="10"/>
  <c r="F19010" i="10"/>
  <c r="F19011" i="10"/>
  <c r="F19012" i="10"/>
  <c r="F19013" i="10"/>
  <c r="F19014" i="10"/>
  <c r="F19015" i="10"/>
  <c r="F19016" i="10"/>
  <c r="F19017" i="10"/>
  <c r="F19019" i="10"/>
  <c r="F19020" i="10"/>
  <c r="F19021" i="10"/>
  <c r="F19022" i="10"/>
  <c r="F19023" i="10"/>
  <c r="F19024" i="10"/>
  <c r="F19025" i="10"/>
  <c r="F19026" i="10"/>
  <c r="F19027" i="10"/>
  <c r="F19030" i="10"/>
  <c r="F19031" i="10"/>
  <c r="G19031" i="10"/>
  <c r="F19032" i="10"/>
  <c r="F19033" i="10"/>
  <c r="G19033" i="10"/>
  <c r="F19034" i="10"/>
  <c r="F19035" i="10"/>
  <c r="F19036" i="10"/>
  <c r="F19037" i="10"/>
  <c r="F19038" i="10"/>
  <c r="G19038" i="10"/>
  <c r="F19039" i="10"/>
  <c r="F19040" i="10"/>
  <c r="G19040" i="10"/>
  <c r="F19041" i="10"/>
  <c r="F19042" i="10"/>
  <c r="F19043" i="10"/>
  <c r="F19044" i="10"/>
  <c r="F19045" i="10"/>
  <c r="G19045" i="10"/>
  <c r="F19046" i="10"/>
  <c r="F19047" i="10"/>
  <c r="F19048" i="10"/>
  <c r="F19050" i="10"/>
  <c r="F19049" i="10"/>
  <c r="F19051" i="10"/>
  <c r="F19052" i="10"/>
  <c r="F19053" i="10"/>
  <c r="F19054" i="10"/>
  <c r="G19053" i="10"/>
  <c r="F19055" i="10"/>
  <c r="F19056" i="10"/>
  <c r="F19057" i="10"/>
  <c r="F19058" i="10"/>
  <c r="F19059" i="10"/>
  <c r="F19060" i="10"/>
  <c r="F19061" i="10"/>
  <c r="F19062" i="10"/>
  <c r="G19056" i="10"/>
  <c r="F19063" i="10"/>
  <c r="F19064" i="10"/>
  <c r="F19065" i="10"/>
  <c r="F19066" i="10"/>
  <c r="F19067" i="10"/>
  <c r="F19068" i="10"/>
  <c r="F19069" i="10"/>
  <c r="F19070" i="10"/>
  <c r="F19071" i="10"/>
  <c r="G19071" i="10"/>
  <c r="F19072" i="10"/>
  <c r="F19073" i="10"/>
  <c r="G19073" i="10"/>
  <c r="F19074" i="10"/>
  <c r="F19075" i="10"/>
  <c r="G19075" i="10"/>
  <c r="F19076" i="10"/>
  <c r="F19077" i="10"/>
  <c r="F19078" i="10"/>
  <c r="F19082" i="10"/>
  <c r="G19082" i="10"/>
  <c r="F19083" i="10"/>
  <c r="F19084" i="10"/>
  <c r="G19084" i="10"/>
  <c r="F19093" i="10"/>
  <c r="F19094" i="10"/>
  <c r="F19095" i="10"/>
  <c r="F19096" i="10"/>
  <c r="F19097" i="10"/>
  <c r="F19098" i="10"/>
  <c r="F19100" i="10"/>
  <c r="F19101" i="10"/>
  <c r="G19101" i="10"/>
  <c r="F19107" i="10"/>
  <c r="F19108" i="10"/>
  <c r="F19109" i="10"/>
  <c r="F19110" i="10"/>
  <c r="F19111" i="10"/>
  <c r="F19112" i="10"/>
  <c r="G19112" i="10"/>
  <c r="F19155" i="10"/>
  <c r="F19113" i="10"/>
  <c r="F19114" i="10"/>
  <c r="G19114" i="10"/>
  <c r="F19115" i="10"/>
  <c r="F19116" i="10"/>
  <c r="F19117" i="10"/>
  <c r="F19118" i="10"/>
  <c r="F19119" i="10"/>
  <c r="F19121" i="10"/>
  <c r="F19122" i="10"/>
  <c r="G19122" i="10"/>
  <c r="F19123" i="10"/>
  <c r="F19124" i="10"/>
  <c r="G19124" i="10"/>
  <c r="F19125" i="10"/>
  <c r="F19126" i="10"/>
  <c r="F19127" i="10"/>
  <c r="F19128" i="10"/>
  <c r="F19129" i="10"/>
  <c r="G19129" i="10"/>
  <c r="F19130" i="10"/>
  <c r="F19131" i="10"/>
  <c r="F19132" i="10"/>
  <c r="G19131" i="10"/>
  <c r="F19133" i="10"/>
  <c r="F19134" i="10"/>
  <c r="F19135" i="10"/>
  <c r="F19136" i="10"/>
  <c r="F19137" i="10"/>
  <c r="F19138" i="10"/>
  <c r="F19139" i="10"/>
  <c r="G19139" i="10"/>
  <c r="F19140" i="10"/>
  <c r="F19141" i="10"/>
  <c r="G19141" i="10"/>
  <c r="F19142" i="10"/>
  <c r="F19143" i="10"/>
  <c r="G19143" i="10"/>
  <c r="F19144" i="10"/>
  <c r="F19145" i="10"/>
  <c r="F19146" i="10"/>
  <c r="F19148" i="10"/>
  <c r="F19149" i="10"/>
  <c r="F19150" i="10"/>
  <c r="F19120" i="10"/>
  <c r="F19151" i="10"/>
  <c r="F19152" i="10"/>
  <c r="F19153" i="10"/>
  <c r="G19149" i="10"/>
  <c r="F19154" i="10"/>
  <c r="F19156" i="10"/>
  <c r="F19157" i="10"/>
  <c r="F19158" i="10"/>
  <c r="F19159" i="10"/>
  <c r="F19160" i="10"/>
  <c r="F19161" i="10"/>
  <c r="G19161" i="10"/>
  <c r="F19162" i="10"/>
  <c r="F19163" i="10"/>
  <c r="F19164" i="10"/>
  <c r="F19165" i="10"/>
  <c r="F19166" i="10"/>
  <c r="F19167" i="10"/>
  <c r="F19168" i="10"/>
  <c r="F19169" i="10"/>
  <c r="G19167" i="10"/>
  <c r="F19170" i="10"/>
  <c r="F19171" i="10"/>
  <c r="F19172" i="10"/>
  <c r="F19173" i="10"/>
  <c r="F19174" i="10"/>
  <c r="F19175" i="10"/>
  <c r="G19175" i="10"/>
  <c r="F19176" i="10"/>
  <c r="F19177" i="10"/>
  <c r="G19177" i="10"/>
  <c r="F19178" i="10"/>
  <c r="F19179" i="10"/>
  <c r="G19179" i="10"/>
  <c r="F19180" i="10"/>
  <c r="F19181" i="10"/>
  <c r="G19181" i="10"/>
  <c r="F19187" i="10"/>
  <c r="G19187" i="10"/>
  <c r="F19188" i="10"/>
  <c r="F19189" i="10"/>
  <c r="F19190" i="10"/>
  <c r="F19191" i="10"/>
  <c r="F19192" i="10"/>
  <c r="G19192" i="10"/>
  <c r="F19207" i="10"/>
  <c r="G19207" i="10"/>
  <c r="F19209" i="10"/>
  <c r="F19210" i="10"/>
  <c r="F19211" i="10"/>
  <c r="F19212" i="10"/>
  <c r="F19213" i="10"/>
  <c r="F19214" i="10"/>
  <c r="G19210" i="10"/>
  <c r="F19215" i="10"/>
  <c r="F19221" i="10"/>
  <c r="F19222" i="10"/>
  <c r="F19223" i="10"/>
  <c r="F19224" i="10"/>
  <c r="F19225" i="10"/>
  <c r="F19226" i="10"/>
  <c r="F19227" i="10"/>
  <c r="F19230" i="10"/>
  <c r="F19231" i="10"/>
  <c r="F19232" i="10"/>
  <c r="F19234" i="10"/>
  <c r="F19229" i="10"/>
  <c r="G19229" i="10"/>
  <c r="F19235" i="10"/>
  <c r="G19235" i="10"/>
  <c r="F19236" i="10"/>
  <c r="F19237" i="10"/>
  <c r="F19238" i="10"/>
  <c r="F19239" i="10"/>
  <c r="F19240" i="10"/>
  <c r="F19241" i="10"/>
  <c r="F19242" i="10"/>
  <c r="F19243" i="10"/>
  <c r="G19240" i="10"/>
  <c r="F19245" i="10"/>
  <c r="F19246" i="10"/>
  <c r="F19247" i="10"/>
  <c r="F19251" i="10"/>
  <c r="G19251" i="10"/>
  <c r="F19294" i="10"/>
  <c r="F19295" i="10"/>
  <c r="F19296" i="10"/>
  <c r="F19297" i="10"/>
  <c r="F19298" i="10"/>
  <c r="F19300" i="10"/>
  <c r="F19301" i="10"/>
  <c r="F19302" i="10"/>
  <c r="F19303" i="10"/>
  <c r="F19304" i="10"/>
  <c r="F19306" i="10"/>
  <c r="F19307" i="10"/>
  <c r="F19308" i="10"/>
  <c r="F19309" i="10"/>
  <c r="F19310" i="10"/>
  <c r="F19311" i="10"/>
  <c r="F19312" i="10"/>
  <c r="F19313" i="10"/>
  <c r="F19314" i="10"/>
  <c r="F19315" i="10"/>
  <c r="F19316" i="10"/>
  <c r="F19317" i="10"/>
  <c r="F19318" i="10"/>
  <c r="F19319" i="10"/>
  <c r="F19320" i="10"/>
  <c r="F19321" i="10"/>
  <c r="F19322" i="10"/>
  <c r="G19319" i="10"/>
  <c r="F19323" i="10"/>
  <c r="F19324" i="10"/>
  <c r="G19324" i="10"/>
  <c r="F19325" i="10"/>
  <c r="F19326" i="10"/>
  <c r="G19326" i="10"/>
  <c r="F19327" i="10"/>
  <c r="F19328" i="10"/>
  <c r="F19329" i="10"/>
  <c r="F19330" i="10"/>
  <c r="F19331" i="10"/>
  <c r="F19332" i="10"/>
  <c r="F19333" i="10"/>
  <c r="G19333" i="10"/>
  <c r="F19334" i="10"/>
  <c r="F19335" i="10"/>
  <c r="F19336" i="10"/>
  <c r="F19342" i="10"/>
  <c r="F19343" i="10"/>
  <c r="F19344" i="10"/>
  <c r="F19345" i="10"/>
  <c r="F19346" i="10"/>
  <c r="F19347" i="10"/>
  <c r="F19348" i="10"/>
  <c r="F19349" i="10"/>
  <c r="F19350" i="10"/>
  <c r="F19351" i="10"/>
  <c r="F19352" i="10"/>
  <c r="F19353" i="10"/>
  <c r="F19354" i="10"/>
  <c r="F19355" i="10"/>
  <c r="F19356" i="10"/>
  <c r="F19357" i="10"/>
  <c r="F19358" i="10"/>
  <c r="F19359" i="10"/>
  <c r="F19360" i="10"/>
  <c r="F19361" i="10"/>
  <c r="F19362" i="10"/>
  <c r="F19363" i="10"/>
  <c r="F19364" i="10"/>
  <c r="G19364" i="10"/>
  <c r="F19365" i="10"/>
  <c r="F19366" i="10"/>
  <c r="F19367" i="10"/>
  <c r="F19368" i="10"/>
  <c r="F19369" i="10"/>
  <c r="F19370" i="10"/>
  <c r="F19371" i="10"/>
  <c r="F19372" i="10"/>
  <c r="F19373" i="10"/>
  <c r="F19374" i="10"/>
  <c r="F19375" i="10"/>
  <c r="F19376" i="10"/>
  <c r="F19377" i="10"/>
  <c r="F19378" i="10"/>
  <c r="G19378" i="10"/>
  <c r="F19379" i="10"/>
  <c r="F19380" i="10"/>
  <c r="F19381" i="10"/>
  <c r="F19382" i="10"/>
  <c r="F19383" i="10"/>
  <c r="F19384" i="10"/>
  <c r="G19384" i="10"/>
  <c r="F19385" i="10"/>
  <c r="F19386" i="10"/>
  <c r="G19386" i="10"/>
  <c r="F19397" i="10"/>
  <c r="F19398" i="10"/>
  <c r="F19399" i="10"/>
  <c r="F19400" i="10"/>
  <c r="F19401" i="10"/>
  <c r="F19402" i="10"/>
  <c r="F19403" i="10"/>
  <c r="F19404" i="10"/>
  <c r="F19405" i="10"/>
  <c r="F19406" i="10"/>
  <c r="G19406" i="10"/>
  <c r="F19407" i="10"/>
  <c r="F19408" i="10"/>
  <c r="F19409" i="10"/>
  <c r="F19413" i="10"/>
  <c r="F19414" i="10"/>
  <c r="F19426" i="10"/>
  <c r="G19426" i="10"/>
  <c r="F19432" i="10"/>
  <c r="F19434" i="10"/>
  <c r="F19435" i="10"/>
  <c r="F19436" i="10"/>
  <c r="F19437" i="10"/>
  <c r="G19437" i="10"/>
  <c r="F19438" i="10"/>
  <c r="F19439" i="10"/>
  <c r="F19441" i="10"/>
  <c r="F19442" i="10"/>
  <c r="F19444" i="10"/>
  <c r="F19445" i="10"/>
  <c r="F19446" i="10"/>
  <c r="F19447" i="10"/>
  <c r="F19448" i="10"/>
  <c r="G19448" i="10"/>
  <c r="F19449" i="10"/>
  <c r="F19450" i="10"/>
  <c r="G19450" i="10"/>
  <c r="F19451" i="10"/>
  <c r="F19452" i="10"/>
  <c r="F19453" i="10"/>
  <c r="F19456" i="10"/>
  <c r="F19457" i="10"/>
  <c r="F19458" i="10"/>
  <c r="F19460" i="10"/>
  <c r="F19461" i="10"/>
  <c r="G19461" i="10"/>
  <c r="F19462" i="10"/>
  <c r="F19463" i="10"/>
  <c r="F19464" i="10"/>
  <c r="F19465" i="10"/>
  <c r="F19466" i="10"/>
  <c r="F19467" i="10"/>
  <c r="F19468" i="10"/>
  <c r="F19469" i="10"/>
  <c r="G19469" i="10"/>
  <c r="F19470" i="10"/>
  <c r="F19471" i="10"/>
  <c r="G19471" i="10"/>
  <c r="F19472" i="10"/>
  <c r="F19473" i="10"/>
  <c r="G19473" i="10"/>
  <c r="F19474" i="10"/>
  <c r="F19475" i="10"/>
  <c r="G19475" i="10"/>
  <c r="F19476" i="10"/>
  <c r="F19477" i="10"/>
  <c r="F19478" i="10"/>
  <c r="F19479" i="10"/>
  <c r="F19480" i="10"/>
  <c r="F19482" i="10"/>
  <c r="F19483" i="10"/>
  <c r="F19484" i="10"/>
  <c r="F19485" i="10"/>
  <c r="F19486" i="10"/>
  <c r="F19487" i="10"/>
  <c r="F19488" i="10"/>
  <c r="F19489" i="10"/>
  <c r="F19490" i="10"/>
  <c r="G19486" i="10"/>
  <c r="F19491" i="10"/>
  <c r="F19492" i="10"/>
  <c r="F19493" i="10"/>
  <c r="F19494" i="10"/>
  <c r="F19495" i="10"/>
  <c r="F19496" i="10"/>
  <c r="F19497" i="10"/>
  <c r="F19498" i="10"/>
  <c r="F19499" i="10"/>
  <c r="F19500" i="10"/>
  <c r="F19501" i="10"/>
  <c r="F19502" i="10"/>
  <c r="F19440" i="10"/>
  <c r="F19506" i="10"/>
  <c r="F19507" i="10"/>
  <c r="F19508" i="10"/>
  <c r="F19443" i="10"/>
  <c r="F19512" i="10"/>
  <c r="G19512" i="10"/>
  <c r="F19513" i="10"/>
  <c r="F19514" i="10"/>
  <c r="G19514" i="10"/>
  <c r="F19529" i="10"/>
  <c r="F19530" i="10"/>
  <c r="G19530" i="10"/>
  <c r="F19541" i="10"/>
  <c r="F19542" i="10"/>
  <c r="G19542" i="10"/>
  <c r="F19543" i="10"/>
  <c r="F19544" i="10"/>
  <c r="F19549" i="10"/>
  <c r="F19550" i="10"/>
  <c r="F19551" i="10"/>
  <c r="F19553" i="10"/>
  <c r="F19554" i="10"/>
  <c r="F19555" i="10"/>
  <c r="G19555" i="10"/>
  <c r="F19556" i="10"/>
  <c r="F19557" i="10"/>
  <c r="F19558" i="10"/>
  <c r="G19557" i="10"/>
  <c r="F19559" i="10"/>
  <c r="F19560" i="10"/>
  <c r="F19561" i="10"/>
  <c r="F19562" i="10"/>
  <c r="F19563" i="10"/>
  <c r="F19564" i="10"/>
  <c r="F19567" i="10"/>
  <c r="F19568" i="10"/>
  <c r="G19568" i="10"/>
  <c r="F19569" i="10"/>
  <c r="F19570" i="10"/>
  <c r="F19571" i="10"/>
  <c r="F19581" i="10"/>
  <c r="F19582" i="10"/>
  <c r="F19583" i="10"/>
  <c r="F19584" i="10"/>
  <c r="G19581" i="10"/>
  <c r="F19585" i="10"/>
  <c r="F19586" i="10"/>
  <c r="F19587" i="10"/>
  <c r="F19588" i="10"/>
  <c r="F19589" i="10"/>
  <c r="F19590" i="10"/>
  <c r="F19591" i="10"/>
  <c r="F19592" i="10"/>
  <c r="F19593" i="10"/>
  <c r="F19594" i="10"/>
  <c r="F19595" i="10"/>
  <c r="F19596" i="10"/>
  <c r="F19597" i="10"/>
  <c r="G19597" i="10"/>
  <c r="F19598" i="10"/>
  <c r="F19599" i="10"/>
  <c r="F19600" i="10"/>
  <c r="F19601" i="10"/>
  <c r="F19602" i="10"/>
  <c r="F19603" i="10"/>
  <c r="F19604" i="10"/>
  <c r="F19605" i="10"/>
  <c r="F19606" i="10"/>
  <c r="F19607" i="10"/>
  <c r="G19607" i="10"/>
  <c r="F19611" i="10"/>
  <c r="F19612" i="10"/>
  <c r="F19618" i="10"/>
  <c r="G19618" i="10"/>
  <c r="F19619" i="10"/>
  <c r="F19620" i="10"/>
  <c r="F19623" i="10"/>
  <c r="F19625" i="10"/>
  <c r="F19627" i="10"/>
  <c r="F19628" i="10"/>
  <c r="G19628" i="10"/>
  <c r="G19610" i="10"/>
  <c r="F19629" i="10"/>
  <c r="F19630" i="10"/>
  <c r="G19630" i="10"/>
  <c r="F19661" i="10"/>
  <c r="F19631" i="10"/>
  <c r="F19632" i="10"/>
  <c r="F19633" i="10"/>
  <c r="F19634" i="10"/>
  <c r="F19635" i="10"/>
  <c r="F19636" i="10"/>
  <c r="F19639" i="10"/>
  <c r="F19640" i="10"/>
  <c r="F19641" i="10"/>
  <c r="F19642" i="10"/>
  <c r="F19643" i="10"/>
  <c r="G19643" i="10"/>
  <c r="F19644" i="10"/>
  <c r="F19645" i="10"/>
  <c r="F19646" i="10"/>
  <c r="F19647" i="10"/>
  <c r="F19648" i="10"/>
  <c r="F19649" i="10"/>
  <c r="F19650" i="10"/>
  <c r="F19651" i="10"/>
  <c r="F19652" i="10"/>
  <c r="F19653" i="10"/>
  <c r="F19654" i="10"/>
  <c r="F19655" i="10"/>
  <c r="F19656" i="10"/>
  <c r="F19659" i="10"/>
  <c r="F19660" i="10"/>
  <c r="F19662" i="10"/>
  <c r="F19663" i="10"/>
  <c r="F19664" i="10"/>
  <c r="F19665" i="10"/>
  <c r="F19666" i="10"/>
  <c r="F19667" i="10"/>
  <c r="G19667" i="10"/>
  <c r="F19637" i="10"/>
  <c r="F19626" i="10"/>
  <c r="F19668" i="10"/>
  <c r="F19669" i="10"/>
  <c r="G19669" i="10"/>
  <c r="F19670" i="10"/>
  <c r="F19671" i="10"/>
  <c r="F19672" i="10"/>
  <c r="F19673" i="10"/>
  <c r="F19674" i="10"/>
  <c r="F19675" i="10"/>
  <c r="F19676" i="10"/>
  <c r="F19678" i="10"/>
  <c r="F19679" i="10"/>
  <c r="G19679" i="10"/>
  <c r="F19680" i="10"/>
  <c r="F19681" i="10"/>
  <c r="G19681" i="10"/>
  <c r="F19682" i="10"/>
  <c r="F19683" i="10"/>
  <c r="F19684" i="10"/>
  <c r="F19685" i="10"/>
  <c r="F19686" i="10"/>
  <c r="F19687" i="10"/>
  <c r="F19688" i="10"/>
  <c r="F19689" i="10"/>
  <c r="F19690" i="10"/>
  <c r="F19691" i="10"/>
  <c r="F19692" i="10"/>
  <c r="F19693" i="10"/>
  <c r="F19694" i="10"/>
  <c r="F19695" i="10"/>
  <c r="F19696" i="10"/>
  <c r="F19697" i="10"/>
  <c r="F19698" i="10"/>
  <c r="G19698" i="10"/>
  <c r="F19699" i="10"/>
  <c r="F19701" i="10"/>
  <c r="G19700" i="10"/>
  <c r="F19705" i="10"/>
  <c r="F19706" i="10"/>
  <c r="F19707" i="10"/>
  <c r="F19708" i="10"/>
  <c r="G19708" i="10"/>
  <c r="F19709" i="10"/>
  <c r="F19710" i="10"/>
  <c r="G19710" i="10"/>
  <c r="F19735" i="10"/>
  <c r="G19735" i="10"/>
  <c r="F19738" i="10"/>
  <c r="F19739" i="10"/>
  <c r="G19739" i="10"/>
  <c r="F19740" i="10"/>
  <c r="F19741" i="10"/>
  <c r="G19741" i="10"/>
  <c r="F19742" i="10"/>
  <c r="F19743" i="10"/>
  <c r="F19744" i="10"/>
  <c r="F19745" i="10"/>
  <c r="F19746" i="10"/>
  <c r="F19747" i="10"/>
  <c r="F19748" i="10"/>
  <c r="F19751" i="10"/>
  <c r="F19752" i="10"/>
  <c r="F19753" i="10"/>
  <c r="F19754" i="10"/>
  <c r="F19755" i="10"/>
  <c r="F19756" i="10"/>
  <c r="F19758" i="10"/>
  <c r="F19759" i="10"/>
  <c r="F19760" i="10"/>
  <c r="G19759" i="10"/>
  <c r="F19761" i="10"/>
  <c r="F19762" i="10"/>
  <c r="F19763" i="10"/>
  <c r="F19764" i="10"/>
  <c r="F19765" i="10"/>
  <c r="F19766" i="10"/>
  <c r="F19767" i="10"/>
  <c r="F19768" i="10"/>
  <c r="F19769" i="10"/>
  <c r="G19769" i="10"/>
  <c r="F19770" i="10"/>
  <c r="F19771" i="10"/>
  <c r="G19771" i="10"/>
  <c r="F19772" i="10"/>
  <c r="F19773" i="10"/>
  <c r="F19774" i="10"/>
  <c r="G19773" i="10"/>
  <c r="F19775" i="10"/>
  <c r="F19776" i="10"/>
  <c r="G19776" i="10"/>
  <c r="F19777" i="10"/>
  <c r="F19778" i="10"/>
  <c r="G19778" i="10"/>
  <c r="F19779" i="10"/>
  <c r="F19780" i="10"/>
  <c r="F19781" i="10"/>
  <c r="F19782" i="10"/>
  <c r="F19783" i="10"/>
  <c r="F19784" i="10"/>
  <c r="F19785" i="10"/>
  <c r="F19786" i="10"/>
  <c r="F19788" i="10"/>
  <c r="F19789" i="10"/>
  <c r="G19789" i="10"/>
  <c r="F19790" i="10"/>
  <c r="F19791" i="10"/>
  <c r="G19791" i="10"/>
  <c r="F19792" i="10"/>
  <c r="F19793" i="10"/>
  <c r="F19794" i="10"/>
  <c r="F19795" i="10"/>
  <c r="G19793" i="10"/>
  <c r="F19796" i="10"/>
  <c r="F19749" i="10"/>
  <c r="F19750" i="10"/>
  <c r="F19799" i="10"/>
  <c r="F19801" i="10"/>
  <c r="F19802" i="10"/>
  <c r="G19802" i="10"/>
  <c r="F19803" i="10"/>
  <c r="F19804" i="10"/>
  <c r="F19805" i="10"/>
  <c r="F19806" i="10"/>
  <c r="F19808" i="10"/>
  <c r="G19808" i="10"/>
  <c r="F19809" i="10"/>
  <c r="F19810" i="10"/>
  <c r="F19811" i="10"/>
  <c r="G19810" i="10"/>
  <c r="F19815" i="10"/>
  <c r="F19816" i="10"/>
  <c r="F19817" i="10"/>
  <c r="F19818" i="10"/>
  <c r="G19818" i="10"/>
  <c r="F19819" i="10"/>
  <c r="F19820" i="10"/>
  <c r="G19820" i="10"/>
  <c r="F19823" i="10"/>
  <c r="F19830" i="10"/>
  <c r="F19831" i="10"/>
  <c r="G19831" i="10"/>
  <c r="F19838" i="10"/>
  <c r="F19852" i="10"/>
  <c r="F19853" i="10"/>
  <c r="G19853" i="10"/>
  <c r="F19854" i="10"/>
  <c r="F19855" i="10"/>
  <c r="F19856" i="10"/>
  <c r="F19857" i="10"/>
  <c r="F19842" i="10"/>
  <c r="F19843" i="10"/>
  <c r="F19844" i="10"/>
  <c r="F19845" i="10"/>
  <c r="F19858" i="10"/>
  <c r="F19859" i="10"/>
  <c r="F19860" i="10"/>
  <c r="F19861" i="10"/>
  <c r="F19862" i="10"/>
  <c r="F19864" i="10"/>
  <c r="F19865" i="10"/>
  <c r="F19866" i="10"/>
  <c r="G19865" i="10"/>
  <c r="F19868" i="10"/>
  <c r="F19869" i="10"/>
  <c r="F19870" i="10"/>
  <c r="F19871" i="10"/>
  <c r="F19872" i="10"/>
  <c r="G19872" i="10"/>
  <c r="F19873" i="10"/>
  <c r="F19874" i="10"/>
  <c r="G19874" i="10"/>
  <c r="F19875" i="10"/>
  <c r="F19876" i="10"/>
  <c r="G19876" i="10"/>
  <c r="F19877" i="10"/>
  <c r="F19878" i="10"/>
  <c r="F19879" i="10"/>
  <c r="F19880" i="10"/>
  <c r="F19881" i="10"/>
  <c r="G19881" i="10"/>
  <c r="F19882" i="10"/>
  <c r="F19883" i="10"/>
  <c r="F19884" i="10"/>
  <c r="F19887" i="10"/>
  <c r="F19839" i="10"/>
  <c r="G19839" i="10"/>
  <c r="F19867" i="10"/>
  <c r="F19888" i="10"/>
  <c r="G19888" i="10"/>
  <c r="F19889" i="10"/>
  <c r="F19890" i="10"/>
  <c r="F19891" i="10"/>
  <c r="F19892" i="10"/>
  <c r="F19893" i="10"/>
  <c r="F19894" i="10"/>
  <c r="F19895" i="10"/>
  <c r="F19896" i="10"/>
  <c r="F19897" i="10"/>
  <c r="F19898" i="10"/>
  <c r="F19899" i="10"/>
  <c r="F19900" i="10"/>
  <c r="F19901" i="10"/>
  <c r="F19902" i="10"/>
  <c r="F19903" i="10"/>
  <c r="F19904" i="10"/>
  <c r="F19905" i="10"/>
  <c r="F19906" i="10"/>
  <c r="F19907" i="10"/>
  <c r="F19908" i="10"/>
  <c r="F19909" i="10"/>
  <c r="G19909" i="10"/>
  <c r="F19913" i="10"/>
  <c r="G19913" i="10"/>
  <c r="F19914" i="10"/>
  <c r="F19915" i="10"/>
  <c r="G19915" i="10"/>
  <c r="F19916" i="10"/>
  <c r="F19917" i="10"/>
  <c r="G19917" i="10"/>
  <c r="F19924" i="10"/>
  <c r="F19925" i="10"/>
  <c r="G19925" i="10"/>
  <c r="F19926" i="10"/>
  <c r="F19927" i="10"/>
  <c r="F19931" i="10"/>
  <c r="F19932" i="10"/>
  <c r="G19932" i="10"/>
  <c r="F19933" i="10"/>
  <c r="F19934" i="10"/>
  <c r="G19934" i="10"/>
  <c r="F19935" i="10"/>
  <c r="F19936" i="10"/>
  <c r="G19936" i="10"/>
  <c r="F19937" i="10"/>
  <c r="F19938" i="10"/>
  <c r="F19939" i="10"/>
  <c r="F19940" i="10"/>
  <c r="F19941" i="10"/>
  <c r="F19942" i="10"/>
  <c r="F19943" i="10"/>
  <c r="F19928" i="10"/>
  <c r="F19929" i="10"/>
  <c r="F19930" i="10"/>
  <c r="F19944" i="10"/>
  <c r="F19945" i="10"/>
  <c r="G19945" i="10"/>
  <c r="F19946" i="10"/>
  <c r="F19947" i="10"/>
  <c r="F19948" i="10"/>
  <c r="F19949" i="10"/>
  <c r="F19950" i="10"/>
  <c r="F19951" i="10"/>
  <c r="F19952" i="10"/>
  <c r="F19953" i="10"/>
  <c r="G19953" i="10"/>
  <c r="F19957" i="10"/>
  <c r="G19957" i="10"/>
  <c r="F19958" i="10"/>
  <c r="F19959" i="10"/>
  <c r="F19960" i="10"/>
  <c r="F19961" i="10"/>
  <c r="F19962" i="10"/>
  <c r="F19963" i="10"/>
  <c r="F19964" i="10"/>
  <c r="F19965" i="10"/>
  <c r="F19966" i="10"/>
  <c r="F19967" i="10"/>
  <c r="F19968" i="10"/>
  <c r="F19969" i="10"/>
  <c r="G19969" i="10"/>
  <c r="F19970" i="10"/>
  <c r="F19971" i="10"/>
  <c r="G19971" i="10"/>
  <c r="F19972" i="10"/>
  <c r="F19973" i="10"/>
  <c r="F19974" i="10"/>
  <c r="F19978" i="10"/>
  <c r="G19978" i="10"/>
  <c r="F19979" i="10"/>
  <c r="F19980" i="10"/>
  <c r="G19980" i="10"/>
  <c r="F19981" i="10"/>
  <c r="F19956" i="10"/>
  <c r="F19982" i="10"/>
  <c r="G19982" i="10"/>
  <c r="F19983" i="10"/>
  <c r="F19984" i="10"/>
  <c r="G19984" i="10"/>
  <c r="F19985" i="10"/>
  <c r="F19986" i="10"/>
  <c r="F19987" i="10"/>
  <c r="F19988" i="10"/>
  <c r="F19989" i="10"/>
  <c r="F19990" i="10"/>
  <c r="F19991" i="10"/>
  <c r="F19992" i="10"/>
  <c r="F19993" i="10"/>
  <c r="F19994" i="10"/>
  <c r="F19995" i="10"/>
  <c r="F19996" i="10"/>
  <c r="F19997" i="10"/>
  <c r="F19998" i="10"/>
  <c r="F19999" i="10"/>
  <c r="F20000" i="10"/>
  <c r="F20001" i="10"/>
  <c r="F20002" i="10"/>
  <c r="F20009" i="10"/>
  <c r="F20010" i="10"/>
  <c r="G20010" i="10"/>
  <c r="F20011" i="10"/>
  <c r="F20012" i="10"/>
  <c r="F20013" i="10"/>
  <c r="F20014" i="10"/>
  <c r="F20015" i="10"/>
  <c r="F20016" i="10"/>
  <c r="F20017" i="10"/>
  <c r="F20018" i="10"/>
  <c r="F20019" i="10"/>
  <c r="F20020" i="10"/>
  <c r="F20021" i="10"/>
  <c r="F20022" i="10"/>
  <c r="G20022" i="10"/>
  <c r="F20023" i="10"/>
  <c r="F20024" i="10"/>
  <c r="G20024" i="10"/>
  <c r="F20025" i="10"/>
  <c r="F20026" i="10"/>
  <c r="F20027" i="10"/>
  <c r="F20028" i="10"/>
  <c r="F20029" i="10"/>
  <c r="F20030" i="10"/>
  <c r="F20031" i="10"/>
  <c r="F20032" i="10"/>
  <c r="F20033" i="10"/>
  <c r="F20034" i="10"/>
  <c r="F20035" i="10"/>
  <c r="G20035" i="10"/>
  <c r="F20036" i="10"/>
  <c r="F20037" i="10"/>
  <c r="G20037" i="10"/>
  <c r="F20038" i="10"/>
  <c r="F20039" i="10"/>
  <c r="F20040" i="10"/>
  <c r="F20041" i="10"/>
  <c r="F20003" i="10"/>
  <c r="F20004" i="10"/>
  <c r="F20005" i="10"/>
  <c r="F20006" i="10"/>
  <c r="F20007" i="10"/>
  <c r="F20008" i="10"/>
  <c r="F20042" i="10"/>
  <c r="G20042" i="10"/>
  <c r="F20043" i="10"/>
  <c r="F20044" i="10"/>
  <c r="G20044" i="10"/>
  <c r="F20045" i="10"/>
  <c r="F20046" i="10"/>
  <c r="F20047" i="10"/>
  <c r="F20048" i="10"/>
  <c r="F20049" i="10"/>
  <c r="F20050" i="10"/>
  <c r="F20051" i="10"/>
  <c r="F20052" i="10"/>
  <c r="G20051" i="10"/>
  <c r="F20053" i="10"/>
  <c r="F20054" i="10"/>
  <c r="G20054" i="10"/>
  <c r="F20055" i="10"/>
  <c r="F20056" i="10"/>
  <c r="G20056" i="10"/>
  <c r="F20057" i="10"/>
  <c r="F20058" i="10"/>
  <c r="G20058" i="10"/>
  <c r="F20059" i="10"/>
  <c r="F20060" i="10"/>
  <c r="F20061" i="10"/>
  <c r="F20062" i="10"/>
  <c r="F20063" i="10"/>
  <c r="F20064" i="10"/>
  <c r="F20065" i="10"/>
  <c r="G20064" i="10"/>
  <c r="F20066" i="10"/>
  <c r="F20067" i="10"/>
  <c r="F20068" i="10"/>
  <c r="F20069" i="10"/>
  <c r="G20069" i="10"/>
  <c r="F20070" i="10"/>
  <c r="F20071" i="10"/>
  <c r="G20071" i="10"/>
  <c r="F20075" i="10"/>
  <c r="G20075" i="10"/>
  <c r="F20076" i="10"/>
  <c r="F20077" i="10"/>
  <c r="F20078" i="10"/>
  <c r="F20079" i="10"/>
  <c r="F20084" i="10"/>
  <c r="F20087" i="10"/>
  <c r="F20074" i="10"/>
  <c r="F20089" i="10"/>
  <c r="F20095" i="10"/>
  <c r="F20096" i="10"/>
  <c r="F20099" i="10"/>
  <c r="F20107" i="10"/>
  <c r="F20108" i="10"/>
  <c r="G20108" i="10"/>
  <c r="F20110" i="10"/>
  <c r="F20111" i="10"/>
  <c r="G20111" i="10"/>
  <c r="F20112" i="10"/>
  <c r="F20113" i="10"/>
  <c r="F20114" i="10"/>
  <c r="F20115" i="10"/>
  <c r="F20116" i="10"/>
  <c r="F20117" i="10"/>
  <c r="G20117" i="10"/>
  <c r="F20118" i="10"/>
  <c r="F20119" i="10"/>
  <c r="G20119" i="10"/>
  <c r="F20120" i="10"/>
  <c r="F20121" i="10"/>
  <c r="F20126" i="10"/>
  <c r="F20127" i="10"/>
  <c r="F20128" i="10"/>
  <c r="F20129" i="10"/>
  <c r="F20130" i="10"/>
  <c r="F20101" i="10"/>
  <c r="F20102" i="10"/>
  <c r="F20103" i="10"/>
  <c r="F20131" i="10"/>
  <c r="F20132" i="10"/>
  <c r="F20134" i="10"/>
  <c r="F20135" i="10"/>
  <c r="F20136" i="10"/>
  <c r="F20138" i="10"/>
  <c r="F20139" i="10"/>
  <c r="F20140" i="10"/>
  <c r="F20141" i="10"/>
  <c r="F20142" i="10"/>
  <c r="F20143" i="10"/>
  <c r="F20144" i="10"/>
  <c r="F20145" i="10"/>
  <c r="F20146" i="10"/>
  <c r="F20147" i="10"/>
  <c r="G20147" i="10"/>
  <c r="F20148" i="10"/>
  <c r="F20149" i="10"/>
  <c r="G20149" i="10"/>
  <c r="F20150" i="10"/>
  <c r="F20151" i="10"/>
  <c r="G20151" i="10"/>
  <c r="F20152" i="10"/>
  <c r="F20153" i="10"/>
  <c r="G20153" i="10"/>
  <c r="F20154" i="10"/>
  <c r="F20155" i="10"/>
  <c r="F20156" i="10"/>
  <c r="F20157" i="10"/>
  <c r="F20158" i="10"/>
  <c r="F20159" i="10"/>
  <c r="F20160" i="10"/>
  <c r="F20161" i="10"/>
  <c r="F20162" i="10"/>
  <c r="F20090" i="10"/>
  <c r="F20091" i="10"/>
  <c r="F20163" i="10"/>
  <c r="F20164" i="10"/>
  <c r="G20164" i="10"/>
  <c r="F20085" i="10"/>
  <c r="F20086" i="10"/>
  <c r="F20088" i="10"/>
  <c r="G20088" i="10"/>
  <c r="F20098" i="10"/>
  <c r="F20093" i="10"/>
  <c r="F20094" i="10"/>
  <c r="F20165" i="10"/>
  <c r="F20166" i="10"/>
  <c r="G20166" i="10"/>
  <c r="F20097" i="10"/>
  <c r="F20122" i="10"/>
  <c r="F20123" i="10"/>
  <c r="F20124" i="10"/>
  <c r="F20080" i="10"/>
  <c r="F20081" i="10"/>
  <c r="F20082" i="10"/>
  <c r="F20083" i="10"/>
  <c r="F20137" i="10"/>
  <c r="F20167" i="10"/>
  <c r="F20168" i="10"/>
  <c r="G20168" i="10"/>
  <c r="F20169" i="10"/>
  <c r="F20170" i="10"/>
  <c r="G20170" i="10"/>
  <c r="F20171" i="10"/>
  <c r="F20172" i="10"/>
  <c r="G20172" i="10"/>
  <c r="F20173" i="10"/>
  <c r="F20174" i="10"/>
  <c r="G20174" i="10"/>
  <c r="F20175" i="10"/>
  <c r="F20176" i="10"/>
  <c r="G20176" i="10"/>
  <c r="F20177" i="10"/>
  <c r="F20178" i="10"/>
  <c r="G20178" i="10"/>
  <c r="F20179" i="10"/>
  <c r="F20104" i="10"/>
  <c r="F20225" i="10"/>
  <c r="F20226" i="10"/>
  <c r="F20227" i="10"/>
  <c r="F20228" i="10"/>
  <c r="F20229" i="10"/>
  <c r="F20230" i="10"/>
  <c r="F20231" i="10"/>
  <c r="G20231" i="10"/>
  <c r="F20232" i="10"/>
  <c r="F20233" i="10"/>
  <c r="G20233" i="10"/>
  <c r="F20234" i="10"/>
  <c r="F20183" i="10"/>
  <c r="F20235" i="10"/>
  <c r="G20235" i="10"/>
  <c r="F20237" i="10"/>
  <c r="F20238" i="10"/>
  <c r="F20239" i="10"/>
  <c r="F20240" i="10"/>
  <c r="F20241" i="10"/>
  <c r="F20242" i="10"/>
  <c r="G20241" i="10"/>
  <c r="F20243" i="10"/>
  <c r="F20244" i="10"/>
  <c r="F20245" i="10"/>
  <c r="F20246" i="10"/>
  <c r="F20222" i="10"/>
  <c r="F20248" i="10"/>
  <c r="F20249" i="10"/>
  <c r="G20249" i="10"/>
  <c r="F20250" i="10"/>
  <c r="F20254" i="10"/>
  <c r="F20256" i="10"/>
  <c r="F20257" i="10"/>
  <c r="F20258" i="10"/>
  <c r="F20259" i="10"/>
  <c r="F20260" i="10"/>
  <c r="F20261" i="10"/>
  <c r="G20260" i="10"/>
  <c r="F20262" i="10"/>
  <c r="F20263" i="10"/>
  <c r="G20263" i="10"/>
  <c r="F20264" i="10"/>
  <c r="F20269" i="10"/>
  <c r="F20270" i="10"/>
  <c r="F20272" i="10"/>
  <c r="F20273" i="10"/>
  <c r="G20273" i="10"/>
  <c r="F20274" i="10"/>
  <c r="F20275" i="10"/>
  <c r="F20276" i="10"/>
  <c r="F20277" i="10"/>
  <c r="F20278" i="10"/>
  <c r="F20279" i="10"/>
  <c r="F20280" i="10"/>
  <c r="F20281" i="10"/>
  <c r="G20277" i="10"/>
  <c r="F20282" i="10"/>
  <c r="F20283" i="10"/>
  <c r="F20267" i="10"/>
  <c r="F20268" i="10"/>
  <c r="F20284" i="10"/>
  <c r="F20285" i="10"/>
  <c r="F20286" i="10"/>
  <c r="F20287" i="10"/>
  <c r="G20285" i="10"/>
  <c r="F20288" i="10"/>
  <c r="F20289" i="10"/>
  <c r="F20290" i="10"/>
  <c r="G20290" i="10"/>
  <c r="F20291" i="10"/>
  <c r="F20224" i="10"/>
  <c r="F20292" i="10"/>
  <c r="G20292" i="10"/>
  <c r="F20296" i="10"/>
  <c r="G20296" i="10"/>
  <c r="F20300" i="10"/>
  <c r="F20301" i="10"/>
  <c r="F20302" i="10"/>
  <c r="F20303" i="10"/>
  <c r="F20304" i="10"/>
  <c r="G20304" i="10"/>
  <c r="F20316" i="10"/>
  <c r="F20323" i="10"/>
  <c r="G20323" i="10"/>
  <c r="F20324" i="10"/>
  <c r="F20325" i="10"/>
  <c r="G20325" i="10"/>
  <c r="F20345" i="10"/>
  <c r="G20345" i="10"/>
  <c r="F20346" i="10"/>
  <c r="F20347" i="10"/>
  <c r="G20347" i="10"/>
  <c r="F20348" i="10"/>
  <c r="F20349" i="10"/>
  <c r="G20349" i="10"/>
  <c r="F20350" i="10"/>
  <c r="F20351" i="10"/>
  <c r="G20351" i="10"/>
  <c r="F20352" i="10"/>
  <c r="F20353" i="10"/>
  <c r="F20354" i="10"/>
  <c r="F20357" i="10"/>
  <c r="F20358" i="10"/>
  <c r="F20359" i="10"/>
  <c r="F20360" i="10"/>
  <c r="F20361" i="10"/>
  <c r="F20362" i="10"/>
  <c r="F20365" i="10"/>
  <c r="F20366" i="10"/>
  <c r="F20367" i="10"/>
  <c r="F20368" i="10"/>
  <c r="F20369" i="10"/>
  <c r="F20370" i="10"/>
  <c r="F20371" i="10"/>
  <c r="F20372" i="10"/>
  <c r="F20373" i="10"/>
  <c r="F20374" i="10"/>
  <c r="F20375" i="10"/>
  <c r="G20375" i="10"/>
  <c r="F20376" i="10"/>
  <c r="F20377" i="10"/>
  <c r="G20377" i="10"/>
  <c r="F20378" i="10"/>
  <c r="F20379" i="10"/>
  <c r="F20380" i="10"/>
  <c r="F20381" i="10"/>
  <c r="G20381" i="10"/>
  <c r="F20382" i="10"/>
  <c r="F20383" i="10"/>
  <c r="F20384" i="10"/>
  <c r="F20385" i="10"/>
  <c r="F20386" i="10"/>
  <c r="F20387" i="10"/>
  <c r="F20388" i="10"/>
  <c r="F20389" i="10"/>
  <c r="G20389" i="10"/>
  <c r="F20390" i="10"/>
  <c r="F20391" i="10"/>
  <c r="F20392" i="10"/>
  <c r="F20393" i="10"/>
  <c r="F20394" i="10"/>
  <c r="F20395" i="10"/>
  <c r="F20396" i="10"/>
  <c r="F20398" i="10"/>
  <c r="F20399" i="10"/>
  <c r="F20400" i="10"/>
  <c r="F20401" i="10"/>
  <c r="G20401" i="10"/>
  <c r="F20402" i="10"/>
  <c r="F20403" i="10"/>
  <c r="F20404" i="10"/>
  <c r="F20405" i="10"/>
  <c r="F20406" i="10"/>
  <c r="G20406" i="10"/>
  <c r="F20363" i="10"/>
  <c r="F20364" i="10"/>
  <c r="F20407" i="10"/>
  <c r="F20408" i="10"/>
  <c r="G20408" i="10"/>
  <c r="F20409" i="10"/>
  <c r="F20410" i="10"/>
  <c r="G20410" i="10"/>
  <c r="F20411" i="10"/>
  <c r="F20412" i="10"/>
  <c r="F20413" i="10"/>
  <c r="F20414" i="10"/>
  <c r="F20415" i="10"/>
  <c r="F20416" i="10"/>
  <c r="G20416" i="10"/>
  <c r="F20420" i="10"/>
  <c r="G20420" i="10"/>
  <c r="F20421" i="10"/>
  <c r="F20422" i="10"/>
  <c r="G20422" i="10"/>
  <c r="G20419" i="10"/>
  <c r="F20429" i="10"/>
  <c r="F20430" i="10"/>
  <c r="F20440" i="10"/>
  <c r="F20442" i="10"/>
  <c r="F20444" i="10"/>
  <c r="F20445" i="10"/>
  <c r="G20445" i="10"/>
  <c r="F20446" i="10"/>
  <c r="F20447" i="10"/>
  <c r="G20447" i="10"/>
  <c r="F20448" i="10"/>
  <c r="F20449" i="10"/>
  <c r="F20450" i="10"/>
  <c r="F20451" i="10"/>
  <c r="F20452" i="10"/>
  <c r="F20455" i="10"/>
  <c r="F20456" i="10"/>
  <c r="F20457" i="10"/>
  <c r="F20458" i="10"/>
  <c r="G20458" i="10"/>
  <c r="F20459" i="10"/>
  <c r="F20461" i="10"/>
  <c r="F20462" i="10"/>
  <c r="F20463" i="10"/>
  <c r="F20441" i="10"/>
  <c r="F20464" i="10"/>
  <c r="F20465" i="10"/>
  <c r="F20466" i="10"/>
  <c r="F20467" i="10"/>
  <c r="F20468" i="10"/>
  <c r="G20468" i="10"/>
  <c r="F20469" i="10"/>
  <c r="F20470" i="10"/>
  <c r="F20471" i="10"/>
  <c r="F20472" i="10"/>
  <c r="F20473" i="10"/>
  <c r="G20473" i="10"/>
  <c r="F20474" i="10"/>
  <c r="F20475" i="10"/>
  <c r="G20475" i="10"/>
  <c r="F20478" i="10"/>
  <c r="F20479" i="10"/>
  <c r="G20479" i="10"/>
  <c r="F20480" i="10"/>
  <c r="F20481" i="10"/>
  <c r="F20482" i="10"/>
  <c r="F20483" i="10"/>
  <c r="F20484" i="10"/>
  <c r="G20484" i="10"/>
  <c r="F20485" i="10"/>
  <c r="F20486" i="10"/>
  <c r="G20486" i="10"/>
  <c r="F20487" i="10"/>
  <c r="F20488" i="10"/>
  <c r="F20489" i="10"/>
  <c r="F20490" i="10"/>
  <c r="F20491" i="10"/>
  <c r="F20492" i="10"/>
  <c r="F20493" i="10"/>
  <c r="F20494" i="10"/>
  <c r="F20495" i="10"/>
  <c r="F20496" i="10"/>
  <c r="F20497" i="10"/>
  <c r="F20498" i="10"/>
  <c r="F20499" i="10"/>
  <c r="F20500" i="10"/>
  <c r="F20501" i="10"/>
  <c r="G20501" i="10"/>
  <c r="F20502" i="10"/>
  <c r="F20503" i="10"/>
  <c r="F20504" i="10"/>
  <c r="F20505" i="10"/>
  <c r="F20506" i="10"/>
  <c r="F20507" i="10"/>
  <c r="F20508" i="10"/>
  <c r="F20509" i="10"/>
  <c r="G20509" i="10"/>
  <c r="F20510" i="10"/>
  <c r="F20511" i="10"/>
  <c r="G20511" i="10"/>
  <c r="F20516" i="10"/>
  <c r="F20517" i="10"/>
  <c r="F20518" i="10"/>
  <c r="F20525" i="10"/>
  <c r="G20524" i="10"/>
  <c r="G20514" i="10"/>
  <c r="F20531" i="10"/>
  <c r="F20537" i="10"/>
  <c r="F20538" i="10"/>
  <c r="F20539" i="10"/>
  <c r="F20540" i="10"/>
  <c r="F20543" i="10"/>
  <c r="F20544" i="10"/>
  <c r="G20538" i="10"/>
  <c r="F20546" i="10"/>
  <c r="F20613" i="10"/>
  <c r="F20563" i="10"/>
  <c r="F20565" i="10"/>
  <c r="F20567" i="10"/>
  <c r="F20568" i="10"/>
  <c r="F20569" i="10"/>
  <c r="F20571" i="10"/>
  <c r="F20572" i="10"/>
  <c r="F20573" i="10"/>
  <c r="F20574" i="10"/>
  <c r="F20575" i="10"/>
  <c r="G20575" i="10"/>
  <c r="F20576" i="10"/>
  <c r="F20577" i="10"/>
  <c r="G20577" i="10"/>
  <c r="F20578" i="10"/>
  <c r="F20579" i="10"/>
  <c r="F20580" i="10"/>
  <c r="F20581" i="10"/>
  <c r="F20582" i="10"/>
  <c r="F20583" i="10"/>
  <c r="G20583" i="10"/>
  <c r="F20584" i="10"/>
  <c r="F20585" i="10"/>
  <c r="F20586" i="10"/>
  <c r="F20587" i="10"/>
  <c r="F20588" i="10"/>
  <c r="G20588" i="10"/>
  <c r="F20589" i="10"/>
  <c r="F20590" i="10"/>
  <c r="G20590" i="10"/>
  <c r="F20591" i="10"/>
  <c r="F20592" i="10"/>
  <c r="F20593" i="10"/>
  <c r="F20594" i="10"/>
  <c r="F20598" i="10"/>
  <c r="F20599" i="10"/>
  <c r="G20599" i="10"/>
  <c r="F20600" i="10"/>
  <c r="F20601" i="10"/>
  <c r="G20601" i="10"/>
  <c r="F20602" i="10"/>
  <c r="F20603" i="10"/>
  <c r="F20604" i="10"/>
  <c r="F20605" i="10"/>
  <c r="F20606" i="10"/>
  <c r="F20608" i="10"/>
  <c r="F20609" i="10"/>
  <c r="F20610" i="10"/>
  <c r="F20611" i="10"/>
  <c r="F20557" i="10"/>
  <c r="F20558" i="10"/>
  <c r="F20559" i="10"/>
  <c r="F20614" i="10"/>
  <c r="F20615" i="10"/>
  <c r="F20616" i="10"/>
  <c r="F20617" i="10"/>
  <c r="F20618" i="10"/>
  <c r="F20607" i="10"/>
  <c r="F20622" i="10"/>
  <c r="G20622" i="10"/>
  <c r="F20623" i="10"/>
  <c r="F20633" i="10"/>
  <c r="F20634" i="10"/>
  <c r="F20635" i="10"/>
  <c r="F20636" i="10"/>
  <c r="F20642" i="10"/>
  <c r="F20643" i="10"/>
  <c r="G20643" i="10"/>
  <c r="F20644" i="10"/>
  <c r="F20645" i="10"/>
  <c r="G20645" i="10"/>
  <c r="F20646" i="10"/>
  <c r="F20647" i="10"/>
  <c r="G20647" i="10"/>
  <c r="F20648" i="10"/>
  <c r="F20649" i="10"/>
  <c r="G20649" i="10"/>
  <c r="F20650" i="10"/>
  <c r="F20651" i="10"/>
  <c r="F20652" i="10"/>
  <c r="F20653" i="10"/>
  <c r="F20654" i="10"/>
  <c r="F20656" i="10"/>
  <c r="F20657" i="10"/>
  <c r="F20658" i="10"/>
  <c r="F20659" i="10"/>
  <c r="G20659" i="10"/>
  <c r="F20660" i="10"/>
  <c r="F20661" i="10"/>
  <c r="G20661" i="10"/>
  <c r="F20662" i="10"/>
  <c r="F20663" i="10"/>
  <c r="F20664" i="10"/>
  <c r="F20665" i="10"/>
  <c r="F20666" i="10"/>
  <c r="F20667" i="10"/>
  <c r="F20668" i="10"/>
  <c r="F20669" i="10"/>
  <c r="F20670" i="10"/>
  <c r="F20671" i="10"/>
  <c r="F20675" i="10"/>
  <c r="G20675" i="10"/>
  <c r="F20683" i="10"/>
  <c r="G20683" i="10"/>
  <c r="F20688" i="10"/>
  <c r="F20689" i="10"/>
  <c r="F20690" i="10"/>
  <c r="F20691" i="10"/>
  <c r="F20709" i="10"/>
  <c r="F20710" i="10"/>
  <c r="G20709" i="10"/>
  <c r="F20711" i="10"/>
  <c r="F20712" i="10"/>
  <c r="F20713" i="10"/>
  <c r="F20714" i="10"/>
  <c r="F20715" i="10"/>
  <c r="F20720" i="10"/>
  <c r="F20721" i="10"/>
  <c r="G20721" i="10"/>
  <c r="F20722" i="10"/>
  <c r="F20723" i="10"/>
  <c r="G20723" i="10"/>
  <c r="F20724" i="10"/>
  <c r="F20725" i="10"/>
  <c r="F20726" i="10"/>
  <c r="G20726" i="10"/>
  <c r="F20727" i="10"/>
  <c r="F20729" i="10"/>
  <c r="F20730" i="10"/>
  <c r="G20730" i="10"/>
  <c r="F20731" i="10"/>
  <c r="F20732" i="10"/>
  <c r="G20732" i="10"/>
  <c r="F20733" i="10"/>
  <c r="F20734" i="10"/>
  <c r="G20734" i="10"/>
  <c r="F20735" i="10"/>
  <c r="F20736" i="10"/>
  <c r="G20736" i="10"/>
  <c r="F20737" i="10"/>
  <c r="F20738" i="10"/>
  <c r="F20739" i="10"/>
  <c r="F20740" i="10"/>
  <c r="F20674" i="10"/>
  <c r="F20741" i="10"/>
  <c r="G20741" i="10"/>
  <c r="F20742" i="10"/>
  <c r="F20743" i="10"/>
  <c r="F20744" i="10"/>
  <c r="F20745" i="10"/>
  <c r="F20746" i="10"/>
  <c r="F20747" i="10"/>
  <c r="G20747" i="10"/>
  <c r="F20748" i="10"/>
  <c r="F20749" i="10"/>
  <c r="F20750" i="10"/>
  <c r="F20751" i="10"/>
  <c r="F20752" i="10"/>
  <c r="F20679" i="10"/>
  <c r="G20679" i="10"/>
  <c r="F20753" i="10"/>
  <c r="F20754" i="10"/>
  <c r="G20754" i="10"/>
  <c r="F20755" i="10"/>
  <c r="F20756" i="10"/>
  <c r="F20757" i="10"/>
  <c r="F20761" i="10"/>
  <c r="G20761" i="10"/>
  <c r="F20762" i="10"/>
  <c r="F20760" i="10"/>
  <c r="F20763" i="10"/>
  <c r="G20763" i="10"/>
  <c r="F20764" i="10"/>
  <c r="F20765" i="10"/>
  <c r="F20766" i="10"/>
  <c r="F20767" i="10"/>
  <c r="F20821" i="10"/>
  <c r="G20821" i="10"/>
  <c r="G20760" i="10"/>
  <c r="F20822" i="10"/>
  <c r="F20823" i="10"/>
  <c r="F20824" i="10"/>
  <c r="F20825" i="10"/>
  <c r="F20826" i="10"/>
  <c r="F20827" i="10"/>
  <c r="F20828" i="10"/>
  <c r="F20829" i="10"/>
  <c r="G20829" i="10"/>
  <c r="F20830" i="10"/>
  <c r="F20831" i="10"/>
  <c r="F20832" i="10"/>
  <c r="G20832" i="10"/>
  <c r="F20833" i="10"/>
  <c r="F20836" i="10"/>
  <c r="F20837" i="10"/>
  <c r="G20837" i="10"/>
  <c r="F20840" i="10"/>
  <c r="F20841" i="10"/>
  <c r="F20845" i="10"/>
  <c r="G20845" i="10"/>
  <c r="F20848" i="10"/>
  <c r="F20849" i="10"/>
  <c r="G20849" i="10"/>
  <c r="F20850" i="10"/>
  <c r="F20851" i="10"/>
  <c r="G20851" i="10"/>
  <c r="F20852" i="10"/>
  <c r="F20853" i="10"/>
  <c r="F20854" i="10"/>
  <c r="F20855" i="10"/>
  <c r="F20856" i="10"/>
  <c r="F20857" i="10"/>
  <c r="F20858" i="10"/>
  <c r="F20859" i="10"/>
  <c r="F20860" i="10"/>
  <c r="F20861" i="10"/>
  <c r="F20862" i="10"/>
  <c r="F20863" i="10"/>
  <c r="F20864" i="10"/>
  <c r="F20865" i="10"/>
  <c r="F20866" i="10"/>
  <c r="F20867" i="10"/>
  <c r="F20868" i="10"/>
  <c r="F20869" i="10"/>
  <c r="F20870" i="10"/>
  <c r="F20871" i="10"/>
  <c r="F20872" i="10"/>
  <c r="F20873" i="10"/>
  <c r="F20874" i="10"/>
  <c r="G20874" i="10"/>
  <c r="F20875" i="10"/>
  <c r="F20876" i="10"/>
  <c r="G20876" i="10"/>
  <c r="F20877" i="10"/>
  <c r="F20878" i="10"/>
  <c r="G20878" i="10"/>
  <c r="F20879" i="10"/>
  <c r="F20880" i="10"/>
  <c r="F20881" i="10"/>
  <c r="F20882" i="10"/>
  <c r="F20883" i="10"/>
  <c r="F20884" i="10"/>
  <c r="F20809" i="10"/>
  <c r="F20810" i="10"/>
  <c r="F20811" i="10"/>
  <c r="F20812" i="10"/>
  <c r="F20885" i="10"/>
  <c r="F20886" i="10"/>
  <c r="F20890" i="10"/>
  <c r="F20891" i="10"/>
  <c r="F20892" i="10"/>
  <c r="F20893" i="10"/>
  <c r="G20891" i="10"/>
  <c r="F20894" i="10"/>
  <c r="F20895" i="10"/>
  <c r="F20896" i="10"/>
  <c r="F20897" i="10"/>
  <c r="F20901" i="10"/>
  <c r="G20901" i="10"/>
  <c r="F20902" i="10"/>
  <c r="F20919" i="10"/>
  <c r="F20920" i="10"/>
  <c r="G20920" i="10"/>
  <c r="F20921" i="10"/>
  <c r="F20927" i="10"/>
  <c r="F20928" i="10"/>
  <c r="G20928" i="10"/>
  <c r="F20929" i="10"/>
  <c r="F20930" i="10"/>
  <c r="F20931" i="10"/>
  <c r="F20935" i="10"/>
  <c r="F20936" i="10"/>
  <c r="F20937" i="10"/>
  <c r="F20938" i="10"/>
  <c r="F20939" i="10"/>
  <c r="F20940" i="10"/>
  <c r="F20941" i="10"/>
  <c r="G20941" i="10"/>
  <c r="F20942" i="10"/>
  <c r="F20943" i="10"/>
  <c r="F20944" i="10"/>
  <c r="F20945" i="10"/>
  <c r="F20946" i="10"/>
  <c r="F20947" i="10"/>
  <c r="F20948" i="10"/>
  <c r="G20948" i="10"/>
  <c r="F20950" i="10"/>
  <c r="F20954" i="10"/>
  <c r="F20955" i="10"/>
  <c r="F20956" i="10"/>
  <c r="F20957" i="10"/>
  <c r="G20957" i="10"/>
  <c r="F20958" i="10"/>
  <c r="F20959" i="10"/>
  <c r="F20960" i="10"/>
  <c r="F20961" i="10"/>
  <c r="F20962" i="10"/>
  <c r="F20963" i="10"/>
  <c r="F20964" i="10"/>
  <c r="F20965" i="10"/>
  <c r="F20966" i="10"/>
  <c r="F20967" i="10"/>
  <c r="F20968" i="10"/>
  <c r="F20969" i="10"/>
  <c r="F20970" i="10"/>
  <c r="G20970" i="10"/>
  <c r="F20971" i="10"/>
  <c r="F20972" i="10"/>
  <c r="G20972" i="10"/>
  <c r="F20973" i="10"/>
  <c r="F20974" i="10"/>
  <c r="G20974" i="10"/>
  <c r="F20975" i="10"/>
  <c r="F20976" i="10"/>
  <c r="F20977" i="10"/>
  <c r="F20978" i="10"/>
  <c r="F20979" i="10"/>
  <c r="F20980" i="10"/>
  <c r="F20981" i="10"/>
  <c r="F20982" i="10"/>
  <c r="F20983" i="10"/>
  <c r="F20984" i="10"/>
  <c r="F20985" i="10"/>
  <c r="F20986" i="10"/>
  <c r="F20987" i="10"/>
  <c r="F20988" i="10"/>
  <c r="F20991" i="10"/>
  <c r="F20992" i="10"/>
  <c r="G20992" i="10"/>
  <c r="F20993" i="10"/>
  <c r="F20994" i="10"/>
  <c r="G20994" i="10"/>
  <c r="F20995" i="10"/>
  <c r="F20996" i="10"/>
  <c r="G20996" i="10"/>
  <c r="F21000" i="10"/>
  <c r="F21001" i="10"/>
  <c r="F21002" i="10"/>
  <c r="F21003" i="10"/>
  <c r="F21004" i="10"/>
  <c r="F21005" i="10"/>
  <c r="F21006" i="10"/>
  <c r="F21007" i="10"/>
  <c r="F21008" i="10"/>
  <c r="F21009" i="10"/>
  <c r="F21010" i="10"/>
  <c r="F21011" i="10"/>
  <c r="F21012" i="10"/>
  <c r="G21012" i="10"/>
  <c r="F21013" i="10"/>
  <c r="F21014" i="10"/>
  <c r="G21014" i="10"/>
  <c r="F21015" i="10"/>
  <c r="F21016" i="10"/>
  <c r="F21017" i="10"/>
  <c r="G21016" i="10"/>
  <c r="F21019" i="10"/>
  <c r="F21020" i="10"/>
  <c r="F21021" i="10"/>
  <c r="F21022" i="10"/>
  <c r="F21024" i="10"/>
  <c r="F21025" i="10"/>
  <c r="G21025" i="10"/>
  <c r="F21026" i="10"/>
  <c r="F21027" i="10"/>
  <c r="F21028" i="10"/>
  <c r="F21029" i="10"/>
  <c r="F21030" i="10"/>
  <c r="G21030" i="10"/>
  <c r="F21031" i="10"/>
  <c r="F21032" i="10"/>
  <c r="F21088" i="10"/>
  <c r="G21088" i="10"/>
  <c r="F21089" i="10"/>
  <c r="F21090" i="10"/>
  <c r="G21090" i="10"/>
  <c r="F21091" i="10"/>
  <c r="F21035" i="10"/>
  <c r="F21036" i="10"/>
  <c r="F21037" i="10"/>
  <c r="F21038" i="10"/>
  <c r="G21038" i="10"/>
  <c r="F21039" i="10"/>
  <c r="F21040" i="10"/>
  <c r="F21041" i="10"/>
  <c r="G21041" i="10"/>
  <c r="F21099" i="10"/>
  <c r="F21100" i="10"/>
  <c r="G21100" i="10"/>
  <c r="F21101" i="10"/>
  <c r="F21102" i="10"/>
  <c r="F21103" i="10"/>
  <c r="F21104" i="10"/>
  <c r="F21105" i="10"/>
  <c r="F21106" i="10"/>
  <c r="F21107" i="10"/>
  <c r="F21096" i="10"/>
  <c r="F21108" i="10"/>
  <c r="G21105" i="10"/>
  <c r="F21092" i="10"/>
  <c r="G21092" i="10"/>
  <c r="F21043" i="10"/>
  <c r="F21044" i="10"/>
  <c r="F21045" i="10"/>
  <c r="F21093" i="10"/>
  <c r="F21094" i="10"/>
  <c r="G21094" i="10"/>
  <c r="F21047" i="10"/>
  <c r="G21047" i="10"/>
  <c r="F21048" i="10"/>
  <c r="F21049" i="10"/>
  <c r="F21050" i="10"/>
  <c r="F21051" i="10"/>
  <c r="F21052" i="10"/>
  <c r="F21053" i="10"/>
  <c r="F20999" i="10"/>
  <c r="F21054" i="10"/>
  <c r="F21056" i="10"/>
  <c r="F21058" i="10"/>
  <c r="F21057" i="10"/>
  <c r="F21059" i="10"/>
  <c r="G21059" i="10"/>
  <c r="F21060" i="10"/>
  <c r="F21061" i="10"/>
  <c r="F21062" i="10"/>
  <c r="F21063" i="10"/>
  <c r="F21023" i="10"/>
  <c r="F21084" i="10"/>
  <c r="G21084" i="10"/>
  <c r="F21085" i="10"/>
  <c r="F21086" i="10"/>
  <c r="G21086" i="10"/>
  <c r="F21066" i="10"/>
  <c r="G21066" i="10"/>
  <c r="F21067" i="10"/>
  <c r="F21068" i="10"/>
  <c r="G21068" i="10"/>
  <c r="F21097" i="10"/>
  <c r="F21098" i="10"/>
  <c r="F21080" i="10"/>
  <c r="G21080" i="10"/>
  <c r="F21082" i="10"/>
  <c r="G21082" i="10"/>
  <c r="F21064" i="10"/>
  <c r="F21070" i="10"/>
  <c r="F21071" i="10"/>
  <c r="F21072" i="10"/>
  <c r="F21073" i="10"/>
  <c r="F21074" i="10"/>
  <c r="F21075" i="10"/>
  <c r="F21076" i="10"/>
  <c r="F21077" i="10"/>
  <c r="F21078" i="10"/>
  <c r="G21078" i="10"/>
  <c r="F21252" i="10"/>
  <c r="F21253" i="10"/>
  <c r="F21254" i="10"/>
  <c r="F21255" i="10"/>
  <c r="G21255" i="10"/>
  <c r="F21256" i="10"/>
  <c r="F21257" i="10"/>
  <c r="G21257" i="10"/>
  <c r="F21258" i="10"/>
  <c r="F21259" i="10"/>
  <c r="G21259" i="10"/>
  <c r="F21260" i="10"/>
  <c r="F21261" i="10"/>
  <c r="G21261" i="10"/>
  <c r="F21262" i="10"/>
  <c r="F21263" i="10"/>
  <c r="F21264" i="10"/>
  <c r="F21265" i="10"/>
  <c r="F21267" i="10"/>
  <c r="F21268" i="10"/>
  <c r="F21269" i="10"/>
  <c r="F21270" i="10"/>
  <c r="F21271" i="10"/>
  <c r="F21272" i="10"/>
  <c r="F21276" i="10"/>
  <c r="F21277" i="10"/>
  <c r="F21278" i="10"/>
  <c r="F21279" i="10"/>
  <c r="F21280" i="10"/>
  <c r="G21280" i="10"/>
  <c r="F21281" i="10"/>
  <c r="F21282" i="10"/>
  <c r="F21283" i="10"/>
  <c r="F21284" i="10"/>
  <c r="F21285" i="10"/>
  <c r="F21287" i="10"/>
  <c r="F21288" i="10"/>
  <c r="F21289" i="10"/>
  <c r="F21290" i="10"/>
  <c r="F21292" i="10"/>
  <c r="F21293" i="10"/>
  <c r="G21293" i="10"/>
  <c r="F21294" i="10"/>
  <c r="F21295" i="10"/>
  <c r="F21296" i="10"/>
  <c r="F21297" i="10"/>
  <c r="F21298" i="10"/>
  <c r="F21299" i="10"/>
  <c r="F21300" i="10"/>
  <c r="F21301" i="10"/>
  <c r="F21302" i="10"/>
  <c r="F21303" i="10"/>
  <c r="F21304" i="10"/>
  <c r="F21305" i="10"/>
  <c r="G21305" i="10"/>
  <c r="F21306" i="10"/>
  <c r="F21307" i="10"/>
  <c r="G21307" i="10"/>
  <c r="F21308" i="10"/>
  <c r="F21309" i="10"/>
  <c r="F21310" i="10"/>
  <c r="F21311" i="10"/>
  <c r="F21312" i="10"/>
  <c r="F21313" i="10"/>
  <c r="F21314" i="10"/>
  <c r="F21315" i="10"/>
  <c r="F21316" i="10"/>
  <c r="F21324" i="10"/>
  <c r="F21331" i="10"/>
  <c r="F21332" i="10"/>
  <c r="F21333" i="10"/>
  <c r="F21334" i="10"/>
  <c r="F21337" i="10"/>
  <c r="F21338" i="10"/>
  <c r="F21339" i="10"/>
  <c r="F21340" i="10"/>
  <c r="F21341" i="10"/>
  <c r="F21342" i="10"/>
  <c r="F21343" i="10"/>
  <c r="F21344" i="10"/>
  <c r="F21346" i="10"/>
  <c r="F21347" i="10"/>
  <c r="F21348" i="10"/>
  <c r="F21349" i="10"/>
  <c r="F21350" i="10"/>
  <c r="F21351" i="10"/>
  <c r="D242" i="12"/>
  <c r="F15758" i="10"/>
  <c r="G15758" i="10"/>
  <c r="F15944" i="10"/>
  <c r="G15944" i="10"/>
  <c r="F37" i="11"/>
  <c r="F314" i="11"/>
  <c r="F318" i="11"/>
  <c r="F934" i="11"/>
  <c r="D172" i="11"/>
  <c r="D85" i="11"/>
  <c r="F849" i="11"/>
  <c r="F417" i="11"/>
  <c r="F1345" i="11"/>
  <c r="F1392" i="11"/>
  <c r="F428" i="11"/>
  <c r="F391" i="11"/>
  <c r="F753" i="11"/>
  <c r="F330" i="11"/>
  <c r="F1047" i="11"/>
  <c r="D1224" i="11"/>
  <c r="F1223" i="11"/>
  <c r="F1224" i="11"/>
  <c r="F964" i="11"/>
  <c r="F642" i="11"/>
  <c r="F525" i="11"/>
  <c r="F248" i="11"/>
  <c r="F143" i="11"/>
  <c r="D147" i="11"/>
  <c r="F696" i="11"/>
  <c r="F487" i="11"/>
  <c r="F222" i="11"/>
  <c r="F46" i="11"/>
  <c r="F50" i="11"/>
  <c r="F1338" i="11"/>
  <c r="F1451" i="11"/>
  <c r="G4690" i="10"/>
  <c r="G3625" i="10"/>
  <c r="G3624" i="10"/>
  <c r="G21931" i="10"/>
  <c r="F20949" i="10"/>
  <c r="G21795" i="10"/>
  <c r="F1198" i="10"/>
  <c r="G1197" i="10"/>
  <c r="F14602" i="10"/>
  <c r="F17022" i="10"/>
  <c r="F17573" i="10"/>
  <c r="D15566" i="10"/>
  <c r="D4658" i="10"/>
  <c r="G4037" i="10"/>
  <c r="G2022" i="10"/>
  <c r="G22124" i="10"/>
  <c r="G22120" i="10"/>
  <c r="F71" i="11"/>
  <c r="F802" i="11"/>
  <c r="F538" i="11"/>
  <c r="F437" i="11"/>
  <c r="F137" i="11"/>
  <c r="F1078" i="11"/>
  <c r="D1495" i="11"/>
  <c r="G9156" i="10"/>
  <c r="G4858" i="10"/>
  <c r="G4609" i="10"/>
  <c r="G4593" i="10"/>
  <c r="G22045" i="10"/>
  <c r="G4882" i="10"/>
  <c r="G22307" i="10"/>
  <c r="D13199" i="10"/>
  <c r="G12316" i="10"/>
  <c r="G8380" i="10"/>
  <c r="F6085" i="10"/>
  <c r="D6066" i="10"/>
  <c r="F4870" i="10"/>
  <c r="G4869" i="10"/>
  <c r="D4868" i="10"/>
  <c r="G4809" i="10"/>
  <c r="G4659" i="10"/>
  <c r="G9279" i="10"/>
  <c r="G8264" i="10"/>
  <c r="D8089" i="10"/>
  <c r="G5332" i="10"/>
  <c r="G4863" i="10"/>
  <c r="G4853" i="10"/>
  <c r="G4677" i="10"/>
  <c r="G4598" i="10"/>
  <c r="F4554" i="10"/>
  <c r="F4553" i="10"/>
  <c r="G4240" i="10"/>
  <c r="G4077" i="10"/>
  <c r="F4004" i="10"/>
  <c r="G3939" i="10"/>
  <c r="G3813" i="10"/>
  <c r="F3809" i="10"/>
  <c r="F3673" i="10"/>
  <c r="G3673" i="10"/>
  <c r="G3465" i="10"/>
  <c r="G3369" i="10"/>
  <c r="G3082" i="10"/>
  <c r="G3011" i="10"/>
  <c r="G2763" i="10"/>
  <c r="G2754" i="10"/>
  <c r="G2496" i="10"/>
  <c r="G2344" i="10"/>
  <c r="G2154" i="10"/>
  <c r="G2114" i="10"/>
  <c r="G2102" i="10"/>
  <c r="G1225" i="10"/>
  <c r="G909" i="10"/>
  <c r="F15850" i="10"/>
  <c r="D15821" i="10"/>
  <c r="G16029" i="10"/>
  <c r="F18091" i="10"/>
  <c r="G21525" i="10"/>
  <c r="D2749" i="10"/>
  <c r="G4761" i="10"/>
  <c r="D18243" i="10"/>
  <c r="D12004" i="10"/>
  <c r="F15963" i="10"/>
  <c r="G10987" i="10"/>
  <c r="G9688" i="10"/>
  <c r="G9531" i="10"/>
  <c r="G9485" i="10"/>
  <c r="G9395" i="10"/>
  <c r="G9197" i="10"/>
  <c r="G9116" i="10"/>
  <c r="G9109" i="10"/>
  <c r="G8925" i="10"/>
  <c r="G8738" i="10"/>
  <c r="G8711" i="10"/>
  <c r="G8578" i="10"/>
  <c r="G8529" i="10"/>
  <c r="G8395" i="10"/>
  <c r="G8377" i="10"/>
  <c r="G8368" i="10"/>
  <c r="G8335" i="10"/>
  <c r="G8258" i="10"/>
  <c r="G8164" i="10"/>
  <c r="G8008" i="10"/>
  <c r="G7985" i="10"/>
  <c r="G7958" i="10"/>
  <c r="G1311" i="10"/>
  <c r="G920" i="10"/>
  <c r="G14528" i="10"/>
  <c r="G18186" i="10"/>
  <c r="G20339" i="10"/>
  <c r="G20789" i="10"/>
  <c r="G21123" i="10"/>
  <c r="G22107" i="10"/>
  <c r="G1767" i="10"/>
  <c r="G1204" i="10"/>
  <c r="G11942" i="10"/>
  <c r="G11772" i="10"/>
  <c r="G11579" i="10"/>
  <c r="G1005" i="10"/>
  <c r="G869" i="10"/>
  <c r="G623" i="10"/>
  <c r="G238" i="10"/>
  <c r="G18160" i="10"/>
  <c r="G6773" i="10"/>
  <c r="G6088" i="10"/>
  <c r="G5944" i="10"/>
  <c r="G5916" i="10"/>
  <c r="G5413" i="10"/>
  <c r="G4926" i="10"/>
  <c r="G4908" i="10"/>
  <c r="G2111" i="10"/>
  <c r="G2072" i="10"/>
  <c r="G2064" i="10"/>
  <c r="G2052" i="10"/>
  <c r="G2039" i="10"/>
  <c r="G1994" i="10"/>
  <c r="G22214" i="10"/>
  <c r="G22200" i="10"/>
  <c r="G22172" i="10"/>
  <c r="G22127" i="10"/>
  <c r="G22117" i="10"/>
  <c r="G22052" i="10"/>
  <c r="G21971" i="10"/>
  <c r="G21961" i="10"/>
  <c r="G21923" i="10"/>
  <c r="G21883" i="10"/>
  <c r="G21839" i="10"/>
  <c r="G21769" i="10"/>
  <c r="G21683" i="10"/>
  <c r="G21660" i="10"/>
  <c r="G21637" i="10"/>
  <c r="G21624" i="10"/>
  <c r="G21606" i="10"/>
  <c r="G21473" i="10"/>
  <c r="G21463" i="10"/>
  <c r="G21460" i="10"/>
  <c r="G21380" i="10"/>
  <c r="G21571" i="10"/>
  <c r="G21621" i="10"/>
  <c r="G21611" i="10"/>
  <c r="G21712" i="10"/>
  <c r="G22153" i="10"/>
  <c r="G1232" i="10"/>
  <c r="G1212" i="10"/>
  <c r="G1208" i="10"/>
  <c r="G1200" i="10"/>
  <c r="G991" i="10"/>
  <c r="F11846" i="10"/>
  <c r="G11846" i="10"/>
  <c r="F17252" i="10"/>
  <c r="G11859" i="10"/>
  <c r="G1130" i="10"/>
  <c r="G896" i="10"/>
  <c r="G789" i="10"/>
  <c r="G17241" i="10"/>
  <c r="G17124" i="10"/>
  <c r="G15410" i="10"/>
  <c r="G10690" i="10"/>
  <c r="G10442" i="10"/>
  <c r="G10410" i="10"/>
  <c r="G9714" i="10"/>
  <c r="G9669" i="10"/>
  <c r="G9473" i="10"/>
  <c r="G9369" i="10"/>
  <c r="G9176" i="10"/>
  <c r="G9170" i="10"/>
  <c r="G9123" i="10"/>
  <c r="G8976" i="10"/>
  <c r="G8743" i="10"/>
  <c r="G8490" i="10"/>
  <c r="G8455" i="10"/>
  <c r="G8434" i="10"/>
  <c r="G8429" i="10"/>
  <c r="G8424" i="10"/>
  <c r="G8417" i="10"/>
  <c r="G8117" i="10"/>
  <c r="G8015" i="10"/>
  <c r="G7941" i="10"/>
  <c r="G6415" i="10"/>
  <c r="G6255" i="10"/>
  <c r="G6191" i="10"/>
  <c r="G5937" i="10"/>
  <c r="G5886" i="10"/>
  <c r="G5155" i="10"/>
  <c r="G2094" i="10"/>
  <c r="G2075" i="10"/>
  <c r="G2045" i="10"/>
  <c r="G2017" i="10"/>
  <c r="G4421" i="10"/>
  <c r="G3964" i="10"/>
  <c r="G3539" i="10"/>
  <c r="G3376" i="10"/>
  <c r="G3051" i="10"/>
  <c r="G3039" i="10"/>
  <c r="G3003" i="10"/>
  <c r="G2410" i="10"/>
  <c r="G1330" i="10"/>
  <c r="G917" i="10"/>
  <c r="G21690" i="10"/>
  <c r="G21492" i="10"/>
  <c r="G21520" i="10"/>
  <c r="G22263" i="10"/>
  <c r="G8483" i="10"/>
  <c r="G7368" i="10"/>
  <c r="D7205" i="10"/>
  <c r="F7211" i="10"/>
  <c r="G7211" i="10"/>
  <c r="F5515" i="10"/>
  <c r="G5515" i="10"/>
  <c r="G22203" i="10"/>
  <c r="G22179" i="10"/>
  <c r="G22186" i="10"/>
  <c r="G21979" i="10"/>
  <c r="G21824" i="10"/>
  <c r="G21650" i="10"/>
  <c r="G21503" i="10"/>
  <c r="G21487" i="10"/>
  <c r="G21483" i="10"/>
  <c r="G21435" i="10"/>
  <c r="G21320" i="10"/>
  <c r="G21702" i="10"/>
  <c r="G21872" i="10"/>
  <c r="G22163" i="10"/>
  <c r="F8622" i="10"/>
  <c r="G8622" i="10"/>
  <c r="D8937" i="10"/>
  <c r="F7967" i="10"/>
  <c r="F18557" i="10"/>
  <c r="F21545" i="10"/>
  <c r="G21535" i="10"/>
  <c r="G8894" i="10"/>
  <c r="G8760" i="10"/>
  <c r="G8374" i="10"/>
  <c r="G8353" i="10"/>
  <c r="G7976" i="10"/>
  <c r="G7613" i="10"/>
  <c r="F6859" i="10"/>
  <c r="G6859" i="10"/>
  <c r="D6853" i="10"/>
  <c r="G5309" i="10"/>
  <c r="G2083" i="10"/>
  <c r="G15088" i="10"/>
  <c r="G4954" i="10"/>
  <c r="G17451" i="10"/>
  <c r="G7608" i="10"/>
  <c r="D5949" i="10"/>
  <c r="F6004" i="10"/>
  <c r="G6004" i="10"/>
  <c r="G4516" i="10"/>
  <c r="G3954" i="10"/>
  <c r="G3707" i="10"/>
  <c r="G3584" i="10"/>
  <c r="G3525" i="10"/>
  <c r="G2952" i="10"/>
  <c r="G1307" i="10"/>
  <c r="F963" i="10"/>
  <c r="G963" i="10"/>
  <c r="D953" i="10"/>
  <c r="G10672" i="10"/>
  <c r="G8099" i="10"/>
  <c r="G7926" i="10"/>
  <c r="G7122" i="10"/>
  <c r="G4847" i="10"/>
  <c r="G21831" i="10"/>
  <c r="G21629" i="10"/>
  <c r="G8211" i="10"/>
  <c r="G7014" i="10"/>
  <c r="G2949" i="10"/>
  <c r="G1272" i="10"/>
  <c r="G741" i="10"/>
  <c r="G633" i="10"/>
  <c r="G614" i="10"/>
  <c r="G18520" i="10"/>
  <c r="G21866" i="10"/>
  <c r="G21392" i="10"/>
  <c r="D11446" i="10"/>
  <c r="G17459" i="10"/>
  <c r="G12063" i="10"/>
  <c r="G11479" i="10"/>
  <c r="G10245" i="10"/>
  <c r="G9829" i="10"/>
  <c r="G9750" i="10"/>
  <c r="G9478" i="10"/>
  <c r="G9335" i="10"/>
  <c r="G9218" i="10"/>
  <c r="G8987" i="10"/>
  <c r="G8783" i="10"/>
  <c r="G8729" i="10"/>
  <c r="G5673" i="10"/>
  <c r="G7569" i="10"/>
  <c r="G3653" i="10"/>
  <c r="G2985" i="10"/>
  <c r="G2848" i="10"/>
  <c r="G2774" i="10"/>
  <c r="G2252" i="10"/>
  <c r="G21564" i="10"/>
  <c r="G21133" i="10"/>
  <c r="G21911" i="10"/>
  <c r="G21880" i="10"/>
  <c r="G21704" i="10"/>
  <c r="G8791" i="10"/>
  <c r="G8200" i="10"/>
  <c r="G8029" i="10"/>
  <c r="G8000" i="10"/>
  <c r="G7993" i="10"/>
  <c r="G7988" i="10"/>
  <c r="G7981" i="10"/>
  <c r="G7846" i="10"/>
  <c r="F7843" i="10"/>
  <c r="G7481" i="10"/>
  <c r="G13619" i="10"/>
  <c r="G7158" i="10"/>
  <c r="F6834" i="10"/>
  <c r="G6834" i="10"/>
  <c r="G5005" i="10"/>
  <c r="G4888" i="10"/>
  <c r="G4613" i="10"/>
  <c r="G3758" i="10"/>
  <c r="G3568" i="10"/>
  <c r="G3407" i="10"/>
  <c r="G3397" i="10"/>
  <c r="G3071" i="10"/>
  <c r="G3066" i="10"/>
  <c r="G3027" i="10"/>
  <c r="G3006" i="10"/>
  <c r="G2994" i="10"/>
  <c r="G2978" i="10"/>
  <c r="G2958" i="10"/>
  <c r="G2319" i="10"/>
  <c r="G2289" i="10"/>
  <c r="D2036" i="10"/>
  <c r="F2055" i="10"/>
  <c r="G2055" i="10"/>
  <c r="G1619" i="10"/>
  <c r="G1261" i="10"/>
  <c r="G849" i="10"/>
  <c r="G18644" i="10"/>
  <c r="G11433" i="10"/>
  <c r="G10778" i="10"/>
  <c r="G8196" i="10"/>
  <c r="G8180" i="10"/>
  <c r="G5933" i="10"/>
  <c r="G7889" i="10"/>
  <c r="G6839" i="10"/>
  <c r="G4935" i="10"/>
  <c r="G4577" i="10"/>
  <c r="G3558" i="10"/>
  <c r="G3520" i="10"/>
  <c r="G2920" i="10"/>
  <c r="G969" i="10"/>
  <c r="G18596" i="10"/>
  <c r="G22210" i="10"/>
  <c r="G22099" i="10"/>
  <c r="G21975" i="10"/>
  <c r="G21754" i="10"/>
  <c r="G21818" i="10"/>
  <c r="G22156" i="10"/>
  <c r="G11742" i="10"/>
  <c r="G4179" i="10"/>
  <c r="G22223" i="10"/>
  <c r="G3806" i="10"/>
  <c r="G3149" i="10"/>
  <c r="G2312" i="10"/>
  <c r="G2184" i="10"/>
  <c r="G913" i="10"/>
  <c r="G18534" i="10"/>
  <c r="G22220" i="10"/>
  <c r="G21642" i="10"/>
  <c r="G22207" i="10"/>
  <c r="G21928" i="10"/>
  <c r="G21656" i="10"/>
  <c r="G21480" i="10"/>
  <c r="G3727" i="10"/>
  <c r="G17879" i="10"/>
  <c r="G10514" i="10"/>
  <c r="G7859" i="10"/>
  <c r="G7617" i="10"/>
  <c r="G7580" i="10"/>
  <c r="G7498" i="10"/>
  <c r="G7268" i="10"/>
  <c r="G7148" i="10"/>
  <c r="G6979" i="10"/>
  <c r="G6801" i="10"/>
  <c r="G6738" i="10"/>
  <c r="G6509" i="10"/>
  <c r="G6424" i="10"/>
  <c r="G6398" i="10"/>
  <c r="G6250" i="10"/>
  <c r="G6141" i="10"/>
  <c r="G6049" i="10"/>
  <c r="G5959" i="10"/>
  <c r="G5954" i="10"/>
  <c r="G5904" i="10"/>
  <c r="G5892" i="10"/>
  <c r="G5234" i="10"/>
  <c r="G5183" i="10"/>
  <c r="G12201" i="10"/>
  <c r="G11782" i="10"/>
  <c r="G10855" i="10"/>
  <c r="G9194" i="10"/>
  <c r="G9119" i="10"/>
  <c r="G8911" i="10"/>
  <c r="G4838" i="10"/>
  <c r="G4001" i="10"/>
  <c r="G22371" i="10"/>
  <c r="G22359" i="10"/>
  <c r="G2872" i="10"/>
  <c r="G2750" i="10"/>
  <c r="G2742" i="10"/>
  <c r="G862" i="10"/>
  <c r="G595" i="10"/>
  <c r="G288" i="10"/>
  <c r="G17336" i="10"/>
  <c r="G22352" i="10"/>
  <c r="G12520" i="10"/>
  <c r="G10521" i="10"/>
  <c r="G7658" i="10"/>
  <c r="G7264" i="10"/>
  <c r="G6903" i="10"/>
  <c r="G6579" i="10"/>
  <c r="G6164" i="10"/>
  <c r="D5090" i="10"/>
  <c r="F5114" i="10"/>
  <c r="G5114" i="10"/>
  <c r="G5098" i="10"/>
  <c r="D6378" i="10"/>
  <c r="G4391" i="10"/>
  <c r="G4223" i="10"/>
  <c r="G2778" i="10"/>
  <c r="G2758" i="10"/>
  <c r="G2717" i="10"/>
  <c r="G2648" i="10"/>
  <c r="F2646" i="10"/>
  <c r="G2646" i="10"/>
  <c r="G2535" i="10"/>
  <c r="G1112" i="10"/>
  <c r="F1092" i="10"/>
  <c r="G1091" i="10"/>
  <c r="D1064" i="10"/>
  <c r="G1034" i="10"/>
  <c r="G987" i="10"/>
  <c r="G937" i="10"/>
  <c r="F908" i="10"/>
  <c r="G422" i="10"/>
  <c r="G108" i="10"/>
  <c r="D14245" i="10"/>
  <c r="F14293" i="10"/>
  <c r="G14293" i="10"/>
  <c r="G14371" i="10"/>
  <c r="F15310" i="10"/>
  <c r="G15309" i="10"/>
  <c r="D16514" i="10"/>
  <c r="F18036" i="10"/>
  <c r="G18036" i="10"/>
  <c r="D17968" i="10"/>
  <c r="G16944" i="10"/>
  <c r="G12009" i="10"/>
  <c r="G11548" i="10"/>
  <c r="G10901" i="10"/>
  <c r="G10836" i="10"/>
  <c r="G19836" i="10"/>
  <c r="G22347" i="10"/>
  <c r="G7997" i="10"/>
  <c r="G5117" i="10"/>
  <c r="G4683" i="10"/>
  <c r="G4669" i="10"/>
  <c r="G4643" i="10"/>
  <c r="G4571" i="10"/>
  <c r="G4503" i="10"/>
  <c r="G3167" i="10"/>
  <c r="G1238" i="10"/>
  <c r="G1222" i="10"/>
  <c r="G282" i="10"/>
  <c r="F22241" i="10"/>
  <c r="G17641" i="10"/>
  <c r="G13116" i="10"/>
  <c r="G5227" i="10"/>
  <c r="G3403" i="10"/>
  <c r="G2551" i="10"/>
  <c r="G4753" i="10"/>
  <c r="G4560" i="10"/>
  <c r="G4418" i="10"/>
  <c r="G3834" i="10"/>
  <c r="G3661" i="10"/>
  <c r="G3497" i="10"/>
  <c r="G2963" i="10"/>
  <c r="G2941" i="10"/>
  <c r="G2714" i="10"/>
  <c r="G2127" i="10"/>
  <c r="G2080" i="10"/>
  <c r="G1344" i="10"/>
  <c r="G1360" i="10"/>
  <c r="G22133" i="10"/>
  <c r="F3604" i="10"/>
  <c r="D3602" i="10"/>
  <c r="F1568" i="10"/>
  <c r="F1513" i="10"/>
  <c r="F1405" i="10"/>
  <c r="D1513" i="10"/>
  <c r="D1405" i="10"/>
  <c r="D14837" i="10"/>
  <c r="G16912" i="10"/>
  <c r="G19594" i="10"/>
  <c r="G17805" i="10"/>
  <c r="G12133" i="10"/>
  <c r="G11946" i="10"/>
  <c r="G11869" i="10"/>
  <c r="G11576" i="10"/>
  <c r="G10773" i="10"/>
  <c r="G10708" i="10"/>
  <c r="G8346" i="10"/>
  <c r="G8261" i="10"/>
  <c r="G8133" i="10"/>
  <c r="G7589" i="10"/>
  <c r="G7435" i="10"/>
  <c r="G3950" i="10"/>
  <c r="G3933" i="10"/>
  <c r="G2390" i="10"/>
  <c r="G5323" i="10"/>
  <c r="G4903" i="10"/>
  <c r="G4877" i="10"/>
  <c r="G4850" i="10"/>
  <c r="G4758" i="10"/>
  <c r="G4687" i="10"/>
  <c r="G3967" i="10"/>
  <c r="G3913" i="10"/>
  <c r="G2307" i="10"/>
  <c r="G2234" i="10"/>
  <c r="G2177" i="10"/>
  <c r="G2014" i="10"/>
  <c r="G1850" i="10"/>
  <c r="G22032" i="10"/>
  <c r="G21857" i="10"/>
  <c r="G21821" i="10"/>
  <c r="G1410" i="10"/>
  <c r="G853" i="10"/>
  <c r="G676" i="10"/>
  <c r="G558" i="10"/>
  <c r="G277" i="10"/>
  <c r="G18702" i="10"/>
  <c r="G17445" i="10"/>
  <c r="G16930" i="10"/>
  <c r="G16652" i="10"/>
  <c r="G15666" i="10"/>
  <c r="G13141" i="10"/>
  <c r="G12249" i="10"/>
  <c r="G12126" i="10"/>
  <c r="G10729" i="10"/>
  <c r="G8580" i="10"/>
  <c r="G8184" i="10"/>
  <c r="G6564" i="10"/>
  <c r="G3824" i="10"/>
  <c r="G8598" i="10"/>
  <c r="G8207" i="10"/>
  <c r="G7409" i="10"/>
  <c r="G5224" i="10"/>
  <c r="G4895" i="10"/>
  <c r="G4764" i="10"/>
  <c r="G4672" i="10"/>
  <c r="G4665" i="10"/>
  <c r="G4654" i="10"/>
  <c r="G4427" i="10"/>
  <c r="G4364" i="10"/>
  <c r="G4246" i="10"/>
  <c r="G4194" i="10"/>
  <c r="G4032" i="10"/>
  <c r="G3961" i="10"/>
  <c r="G3895" i="10"/>
  <c r="G3690" i="10"/>
  <c r="G3631" i="10"/>
  <c r="F3624" i="10"/>
  <c r="G3596" i="10"/>
  <c r="G3494" i="10"/>
  <c r="G3422" i="10"/>
  <c r="G3393" i="10"/>
  <c r="G3226" i="10"/>
  <c r="G2668" i="10"/>
  <c r="G2531" i="10"/>
  <c r="G2377" i="10"/>
  <c r="G2231" i="10"/>
  <c r="G2042" i="10"/>
  <c r="G1927" i="10"/>
  <c r="G1711" i="10"/>
  <c r="G14517" i="10"/>
  <c r="G21601" i="10"/>
  <c r="G21126" i="10"/>
  <c r="G16531" i="10"/>
  <c r="D17004" i="10"/>
  <c r="G781" i="10"/>
  <c r="F782" i="11"/>
  <c r="F461" i="11"/>
  <c r="F186" i="11"/>
  <c r="F85" i="11"/>
  <c r="D375" i="11"/>
  <c r="F863" i="11"/>
  <c r="F660" i="11"/>
  <c r="F310" i="11"/>
  <c r="F103" i="11"/>
  <c r="F29" i="11"/>
  <c r="G22501" i="10"/>
  <c r="D12485" i="10"/>
  <c r="F12542" i="10"/>
  <c r="G15227" i="10"/>
  <c r="G14261" i="10"/>
  <c r="G13540" i="10"/>
  <c r="G12643" i="10"/>
  <c r="G12548" i="10"/>
  <c r="G12511" i="10"/>
  <c r="G12402" i="10"/>
  <c r="G12363" i="10"/>
  <c r="G12015" i="10"/>
  <c r="G11555" i="10"/>
  <c r="G11512" i="10"/>
  <c r="G11509" i="10"/>
  <c r="G11506" i="10"/>
  <c r="G11476" i="10"/>
  <c r="G11471" i="10"/>
  <c r="G11457" i="10"/>
  <c r="G11449" i="10"/>
  <c r="G11442" i="10"/>
  <c r="G11439" i="10"/>
  <c r="G11426" i="10"/>
  <c r="G11422" i="10"/>
  <c r="G11398" i="10"/>
  <c r="G10951" i="10"/>
  <c r="G10943" i="10"/>
  <c r="G10932" i="10"/>
  <c r="G10915" i="10"/>
  <c r="G10889" i="10"/>
  <c r="G10829" i="10"/>
  <c r="G10799" i="10"/>
  <c r="G10796" i="10"/>
  <c r="G10336" i="10"/>
  <c r="G10215" i="10"/>
  <c r="G10142" i="10"/>
  <c r="G9856" i="10"/>
  <c r="G9843" i="10"/>
  <c r="G9141" i="10"/>
  <c r="G8692" i="10"/>
  <c r="G8662" i="10"/>
  <c r="G8639" i="10"/>
  <c r="G8558" i="10"/>
  <c r="G7881" i="10"/>
  <c r="G7838" i="10"/>
  <c r="G7832" i="10"/>
  <c r="G7808" i="10"/>
  <c r="G7803" i="10"/>
  <c r="G7783" i="10"/>
  <c r="G7665" i="10"/>
  <c r="G7195" i="10"/>
  <c r="G7062" i="10"/>
  <c r="G7041" i="10"/>
  <c r="G7011" i="10"/>
  <c r="G6959" i="10"/>
  <c r="G6528" i="10"/>
  <c r="G6506" i="10"/>
  <c r="G6501" i="10"/>
  <c r="G6498" i="10"/>
  <c r="G6474" i="10"/>
  <c r="G6464" i="10"/>
  <c r="G6441" i="10"/>
  <c r="G6055" i="10"/>
  <c r="G5602" i="10"/>
  <c r="G22298" i="10"/>
  <c r="G22276" i="10"/>
  <c r="G22273" i="10"/>
  <c r="G22267" i="10"/>
  <c r="G4479" i="10"/>
  <c r="G3146" i="10"/>
  <c r="G840" i="10"/>
  <c r="G815" i="10"/>
  <c r="G797" i="10"/>
  <c r="G17649" i="10"/>
  <c r="G17796" i="10"/>
  <c r="G17980" i="10"/>
  <c r="G21246" i="10"/>
  <c r="G22114" i="10"/>
  <c r="G21828" i="10"/>
  <c r="G21452" i="10"/>
  <c r="G21449" i="10"/>
  <c r="G21442" i="10"/>
  <c r="G21361" i="10"/>
  <c r="G21353" i="10"/>
  <c r="G21420" i="10"/>
  <c r="G21386" i="10"/>
  <c r="G21397" i="10"/>
  <c r="G21400" i="10"/>
  <c r="G21592" i="10"/>
  <c r="G21582" i="10"/>
  <c r="G21555" i="10"/>
  <c r="G21633" i="10"/>
  <c r="G21618" i="10"/>
  <c r="G21707" i="10"/>
  <c r="G21717" i="10"/>
  <c r="G21806" i="10"/>
  <c r="G22143" i="10"/>
  <c r="G22260" i="10"/>
  <c r="G14228" i="10"/>
  <c r="G13553" i="10"/>
  <c r="G13348" i="10"/>
  <c r="G12024" i="10"/>
  <c r="G11754" i="10"/>
  <c r="G11731" i="10"/>
  <c r="G11544" i="10"/>
  <c r="G11517" i="10"/>
  <c r="G11492" i="10"/>
  <c r="G11429" i="10"/>
  <c r="G11383" i="10"/>
  <c r="G10958" i="10"/>
  <c r="G10936" i="10"/>
  <c r="G10171" i="10"/>
  <c r="G8679" i="10"/>
  <c r="G8625" i="10"/>
  <c r="G7813" i="10"/>
  <c r="G7069" i="10"/>
  <c r="G6953" i="10"/>
  <c r="F5949" i="10"/>
  <c r="G5532" i="10"/>
  <c r="G17674" i="10"/>
  <c r="G18754" i="10"/>
  <c r="G13211" i="10"/>
  <c r="G11670" i="10"/>
  <c r="G10605" i="10"/>
  <c r="G10508" i="10"/>
  <c r="G9078" i="10"/>
  <c r="G9065" i="10"/>
  <c r="G9062" i="10"/>
  <c r="F8937" i="10"/>
  <c r="G8861" i="10"/>
  <c r="G7552" i="10"/>
  <c r="G7529" i="10"/>
  <c r="G7457" i="10"/>
  <c r="G7431" i="10"/>
  <c r="D7336" i="10"/>
  <c r="F7382" i="10"/>
  <c r="G7294" i="10"/>
  <c r="G6784" i="10"/>
  <c r="G19457" i="10"/>
  <c r="G16695" i="10"/>
  <c r="G16609" i="10"/>
  <c r="G16164" i="10"/>
  <c r="G15493" i="10"/>
  <c r="G14038" i="10"/>
  <c r="G12684" i="10"/>
  <c r="G12243" i="10"/>
  <c r="G12198" i="10"/>
  <c r="G11935" i="10"/>
  <c r="G11829" i="10"/>
  <c r="G11778" i="10"/>
  <c r="G11649" i="10"/>
  <c r="G11602" i="10"/>
  <c r="G11082" i="10"/>
  <c r="G10450" i="10"/>
  <c r="G10038" i="10"/>
  <c r="G9769" i="10"/>
  <c r="G9741" i="10"/>
  <c r="G9731" i="10"/>
  <c r="G9684" i="10"/>
  <c r="G9666" i="10"/>
  <c r="G9576" i="10"/>
  <c r="G9566" i="10"/>
  <c r="G9528" i="10"/>
  <c r="G9469" i="10"/>
  <c r="G9466" i="10"/>
  <c r="G9450" i="10"/>
  <c r="G9350" i="10"/>
  <c r="G9272" i="10"/>
  <c r="G9189" i="10"/>
  <c r="G9152" i="10"/>
  <c r="G9104" i="10"/>
  <c r="G8992" i="10"/>
  <c r="G8330" i="10"/>
  <c r="G8282" i="10"/>
  <c r="G8270" i="10"/>
  <c r="G8175" i="10"/>
  <c r="G8168" i="10"/>
  <c r="G8153" i="10"/>
  <c r="G8108" i="10"/>
  <c r="G8105" i="10"/>
  <c r="G8102" i="10"/>
  <c r="G8078" i="10"/>
  <c r="G8074" i="10"/>
  <c r="G8071" i="10"/>
  <c r="G8066" i="10"/>
  <c r="G8061" i="10"/>
  <c r="G8056" i="10"/>
  <c r="G8053" i="10"/>
  <c r="G8049" i="10"/>
  <c r="G8046" i="10"/>
  <c r="G8043" i="10"/>
  <c r="G7908" i="10"/>
  <c r="G7904" i="10"/>
  <c r="G7899" i="10"/>
  <c r="G7748" i="10"/>
  <c r="G7741" i="10"/>
  <c r="G7633" i="10"/>
  <c r="G7625" i="10"/>
  <c r="G7605" i="10"/>
  <c r="G7507" i="10"/>
  <c r="G7285" i="10"/>
  <c r="G7215" i="10"/>
  <c r="G7198" i="10"/>
  <c r="G7179" i="10"/>
  <c r="G6900" i="10"/>
  <c r="G6877" i="10"/>
  <c r="G6866" i="10"/>
  <c r="G6856" i="10"/>
  <c r="G6781" i="10"/>
  <c r="G6722" i="10"/>
  <c r="G6713" i="10"/>
  <c r="G6708" i="10"/>
  <c r="G6312" i="10"/>
  <c r="G6291" i="10"/>
  <c r="G2845" i="10"/>
  <c r="G6590" i="10"/>
  <c r="G6432" i="10"/>
  <c r="G6408" i="10"/>
  <c r="G6367" i="10"/>
  <c r="G6364" i="10"/>
  <c r="G6342" i="10"/>
  <c r="G6186" i="10"/>
  <c r="G6148" i="10"/>
  <c r="G6145" i="10"/>
  <c r="G5999" i="10"/>
  <c r="G5968" i="10"/>
  <c r="G5919" i="10"/>
  <c r="G5687" i="10"/>
  <c r="G5354" i="10"/>
  <c r="G5297" i="10"/>
  <c r="G5252" i="10"/>
  <c r="G5198" i="10"/>
  <c r="G5134" i="10"/>
  <c r="G5131" i="10"/>
  <c r="G5128" i="10"/>
  <c r="G5095" i="10"/>
  <c r="G5074" i="10"/>
  <c r="G5062" i="10"/>
  <c r="G5049" i="10"/>
  <c r="G5045" i="10"/>
  <c r="G5041" i="10"/>
  <c r="G5013" i="10"/>
  <c r="G4996" i="10"/>
  <c r="G4781" i="10"/>
  <c r="G4624" i="10"/>
  <c r="G4542" i="10"/>
  <c r="G4445" i="10"/>
  <c r="F4340" i="10"/>
  <c r="G4328" i="10"/>
  <c r="G4321" i="10"/>
  <c r="G4313" i="10"/>
  <c r="G4298" i="10"/>
  <c r="G4280" i="10"/>
  <c r="G4268" i="10"/>
  <c r="G4212" i="10"/>
  <c r="G4207" i="10"/>
  <c r="G4198" i="10"/>
  <c r="G4149" i="10"/>
  <c r="G4118" i="10"/>
  <c r="G4115" i="10"/>
  <c r="G4109" i="10"/>
  <c r="G4105" i="10"/>
  <c r="G4098" i="10"/>
  <c r="G4069" i="10"/>
  <c r="G4049" i="10"/>
  <c r="G4046" i="10"/>
  <c r="G4039" i="10"/>
  <c r="G4025" i="10"/>
  <c r="G4020" i="10"/>
  <c r="G4017" i="10"/>
  <c r="G4013" i="10"/>
  <c r="G3903" i="10"/>
  <c r="G3878" i="10"/>
  <c r="G3859" i="10"/>
  <c r="G3746" i="10"/>
  <c r="G3716" i="10"/>
  <c r="G3239" i="10"/>
  <c r="G3202" i="10"/>
  <c r="G3155" i="10"/>
  <c r="G2912" i="10"/>
  <c r="G2880" i="10"/>
  <c r="G2866" i="10"/>
  <c r="G2863" i="10"/>
  <c r="G2853" i="10"/>
  <c r="G2842" i="10"/>
  <c r="G2839" i="10"/>
  <c r="G2830" i="10"/>
  <c r="G2825" i="10"/>
  <c r="G2822" i="10"/>
  <c r="G2805" i="10"/>
  <c r="G2675" i="10"/>
  <c r="G2672" i="10"/>
  <c r="G2634" i="10"/>
  <c r="G2617" i="10"/>
  <c r="G2608" i="10"/>
  <c r="G2604" i="10"/>
  <c r="G2591" i="10"/>
  <c r="G2579" i="10"/>
  <c r="G2576" i="10"/>
  <c r="G2545" i="10"/>
  <c r="G2540" i="10"/>
  <c r="G2523" i="10"/>
  <c r="G2420" i="10"/>
  <c r="G2414" i="10"/>
  <c r="G2404" i="10"/>
  <c r="G2386" i="10"/>
  <c r="G2383" i="10"/>
  <c r="G2369" i="10"/>
  <c r="G2366" i="10"/>
  <c r="G2359" i="10"/>
  <c r="G2338" i="10"/>
  <c r="G2334" i="10"/>
  <c r="G1900" i="10"/>
  <c r="G1589" i="10"/>
  <c r="G1573" i="10"/>
  <c r="G1557" i="10"/>
  <c r="G1541" i="10"/>
  <c r="G1532" i="10"/>
  <c r="G1523" i="10"/>
  <c r="G1514" i="10"/>
  <c r="G1350" i="10"/>
  <c r="G1191" i="10"/>
  <c r="G1175" i="10"/>
  <c r="G525" i="10"/>
  <c r="G427" i="10"/>
  <c r="G360" i="10"/>
  <c r="G302" i="10"/>
  <c r="G2293" i="10"/>
  <c r="G2264" i="10"/>
  <c r="G2241" i="10"/>
  <c r="G2238" i="10"/>
  <c r="G2228" i="10"/>
  <c r="G2222" i="10"/>
  <c r="G2218" i="10"/>
  <c r="G2198" i="10"/>
  <c r="G2194" i="10"/>
  <c r="G1986" i="10"/>
  <c r="G1957" i="10"/>
  <c r="G1935" i="10"/>
  <c r="G1914" i="10"/>
  <c r="G1907" i="10"/>
  <c r="G1897" i="10"/>
  <c r="G1892" i="10"/>
  <c r="G1725" i="10"/>
  <c r="G1690" i="10"/>
  <c r="G1634" i="10"/>
  <c r="G1241" i="10"/>
  <c r="G1138" i="10"/>
  <c r="G1134" i="10"/>
  <c r="G1125" i="10"/>
  <c r="G1079" i="10"/>
  <c r="G1040" i="10"/>
  <c r="G965" i="10"/>
  <c r="G891" i="10"/>
  <c r="G748" i="10"/>
  <c r="G619" i="10"/>
  <c r="G602" i="10"/>
  <c r="G592" i="10"/>
  <c r="G588" i="10"/>
  <c r="G181" i="10"/>
  <c r="G14315" i="10"/>
  <c r="G15660" i="10"/>
  <c r="G19204" i="10"/>
  <c r="G99" i="10"/>
  <c r="G15236" i="10"/>
  <c r="G16534" i="10"/>
  <c r="G17217" i="10"/>
  <c r="G18416" i="10"/>
  <c r="G20194" i="10"/>
  <c r="G20336" i="10"/>
  <c r="G20426" i="10"/>
  <c r="D20674" i="10"/>
  <c r="G20922" i="10"/>
  <c r="G22364" i="10"/>
  <c r="G22328" i="10"/>
  <c r="G22084" i="10"/>
  <c r="G21995" i="10"/>
  <c r="G21740" i="10"/>
  <c r="G21425" i="10"/>
  <c r="G21467" i="10"/>
  <c r="G21585" i="10"/>
  <c r="G21567" i="10"/>
  <c r="G21549" i="10"/>
  <c r="G21737" i="10"/>
  <c r="G21812" i="10"/>
  <c r="F21889" i="10"/>
  <c r="G22064" i="10"/>
  <c r="G22248" i="10"/>
  <c r="G16428" i="10"/>
  <c r="G13426" i="10"/>
  <c r="G12369" i="10"/>
  <c r="G11964" i="10"/>
  <c r="G10948" i="10"/>
  <c r="G10927" i="10"/>
  <c r="G10614" i="10"/>
  <c r="G10494" i="10"/>
  <c r="G10223" i="10"/>
  <c r="G9044" i="10"/>
  <c r="G8836" i="10"/>
  <c r="G8446" i="10"/>
  <c r="G7935" i="10"/>
  <c r="G7825" i="10"/>
  <c r="G7778" i="10"/>
  <c r="G7760" i="10"/>
  <c r="G7670" i="10"/>
  <c r="G4053" i="10"/>
  <c r="F3721" i="10"/>
  <c r="G2801" i="10"/>
  <c r="G2300" i="10"/>
  <c r="G2188" i="10"/>
  <c r="G1715" i="10"/>
  <c r="G1355" i="10"/>
  <c r="G1314" i="10"/>
  <c r="G1303" i="10"/>
  <c r="G1280" i="10"/>
  <c r="G1167" i="10"/>
  <c r="G800" i="10"/>
  <c r="F658" i="10"/>
  <c r="F15477" i="10"/>
  <c r="F18750" i="10"/>
  <c r="G18750" i="10"/>
  <c r="D18638" i="10"/>
  <c r="G19390" i="10"/>
  <c r="G22336" i="10"/>
  <c r="G22075" i="10"/>
  <c r="F22000" i="10"/>
  <c r="G21746" i="10"/>
  <c r="G21730" i="10"/>
  <c r="G21445" i="10"/>
  <c r="G21366" i="10"/>
  <c r="G21414" i="10"/>
  <c r="G21407" i="10"/>
  <c r="G21376" i="10"/>
  <c r="G21614" i="10"/>
  <c r="F21605" i="10"/>
  <c r="F21701" i="10"/>
  <c r="F21794" i="10"/>
  <c r="G21801" i="10"/>
  <c r="D22031" i="10"/>
  <c r="F22095" i="10"/>
  <c r="G22095" i="10"/>
  <c r="G22035" i="10"/>
  <c r="G22149" i="10"/>
  <c r="G14167" i="10"/>
  <c r="G11736" i="10"/>
  <c r="G11465" i="10"/>
  <c r="G10954" i="10"/>
  <c r="G10806" i="10"/>
  <c r="G10573" i="10"/>
  <c r="G10526" i="10"/>
  <c r="G10490" i="10"/>
  <c r="G9901" i="10"/>
  <c r="G8914" i="10"/>
  <c r="G8848" i="10"/>
  <c r="G8703" i="10"/>
  <c r="G8688" i="10"/>
  <c r="G8669" i="10"/>
  <c r="G8655" i="10"/>
  <c r="G7772" i="10"/>
  <c r="G7349" i="10"/>
  <c r="G7317" i="10"/>
  <c r="G7082" i="10"/>
  <c r="G7028" i="10"/>
  <c r="G7021" i="10"/>
  <c r="G6943" i="10"/>
  <c r="G6688" i="10"/>
  <c r="G6669" i="10"/>
  <c r="G6641" i="10"/>
  <c r="F6634" i="10"/>
  <c r="G6536" i="10"/>
  <c r="G6531" i="10"/>
  <c r="G6451" i="10"/>
  <c r="G6299" i="10"/>
  <c r="G5815" i="10"/>
  <c r="G5107" i="10"/>
  <c r="G5065" i="10"/>
  <c r="G4726" i="10"/>
  <c r="G4355" i="10"/>
  <c r="G4301" i="10"/>
  <c r="G4128" i="10"/>
  <c r="G4087" i="10"/>
  <c r="G3907" i="10"/>
  <c r="G3840" i="10"/>
  <c r="G3751" i="10"/>
  <c r="F2749" i="10"/>
  <c r="G2393" i="10"/>
  <c r="G1989" i="10"/>
  <c r="G1918" i="10"/>
  <c r="F1664" i="10"/>
  <c r="G14398" i="10"/>
  <c r="G17658" i="10"/>
  <c r="G19724" i="10"/>
  <c r="G1300" i="10"/>
  <c r="F6942" i="10"/>
  <c r="F22138" i="10"/>
  <c r="G22001" i="10"/>
  <c r="D21889" i="10"/>
  <c r="D19511" i="10"/>
  <c r="D22241" i="10"/>
  <c r="F21457" i="10"/>
  <c r="G21457" i="10"/>
  <c r="G16853" i="10"/>
  <c r="G15061" i="10"/>
  <c r="G13934" i="10"/>
  <c r="G13108" i="10"/>
  <c r="G13102" i="10"/>
  <c r="G13095" i="10"/>
  <c r="D12594" i="10"/>
  <c r="G12277" i="10"/>
  <c r="G12234" i="10"/>
  <c r="G12230" i="10"/>
  <c r="G12225" i="10"/>
  <c r="G12159" i="10"/>
  <c r="G12147" i="10"/>
  <c r="F12107" i="10"/>
  <c r="G11798" i="10"/>
  <c r="F11703" i="10"/>
  <c r="G11697" i="10"/>
  <c r="G11626" i="10"/>
  <c r="G11595" i="10"/>
  <c r="G19602" i="10"/>
  <c r="G17931" i="10"/>
  <c r="G17889" i="10"/>
  <c r="G17848" i="10"/>
  <c r="G17229" i="10"/>
  <c r="G17167" i="10"/>
  <c r="G16939" i="10"/>
  <c r="G16822" i="10"/>
  <c r="G16728" i="10"/>
  <c r="G16589" i="10"/>
  <c r="G16394" i="10"/>
  <c r="G16297" i="10"/>
  <c r="G15431" i="10"/>
  <c r="G15002" i="10"/>
  <c r="G14180" i="10"/>
  <c r="G13434" i="10"/>
  <c r="G12920" i="10"/>
  <c r="G12905" i="10"/>
  <c r="G12901" i="10"/>
  <c r="G12878" i="10"/>
  <c r="G12829" i="10"/>
  <c r="G12584" i="10"/>
  <c r="G12075" i="10"/>
  <c r="G11880" i="10"/>
  <c r="G11866" i="10"/>
  <c r="G11767" i="10"/>
  <c r="G11571" i="10"/>
  <c r="G11559" i="10"/>
  <c r="G11380" i="10"/>
  <c r="G11374" i="10"/>
  <c r="G11323" i="10"/>
  <c r="G11141" i="10"/>
  <c r="G10756" i="10"/>
  <c r="G10747" i="10"/>
  <c r="G10374" i="10"/>
  <c r="G10059" i="10"/>
  <c r="G9736" i="10"/>
  <c r="G9691" i="10"/>
  <c r="G9660" i="10"/>
  <c r="G9581" i="10"/>
  <c r="G9569" i="10"/>
  <c r="G9552" i="10"/>
  <c r="G9535" i="10"/>
  <c r="G9516" i="10"/>
  <c r="G9462" i="10"/>
  <c r="G9453" i="10"/>
  <c r="G9363" i="10"/>
  <c r="G9331" i="10"/>
  <c r="G9255" i="10"/>
  <c r="G8465" i="10"/>
  <c r="F8373" i="10"/>
  <c r="G8305" i="10"/>
  <c r="G8297" i="10"/>
  <c r="G8288" i="10"/>
  <c r="G8223" i="10"/>
  <c r="G8216" i="10"/>
  <c r="G8081" i="10"/>
  <c r="G8036" i="10"/>
  <c r="G8025" i="10"/>
  <c r="G7720" i="10"/>
  <c r="G7714" i="10"/>
  <c r="G7700" i="10"/>
  <c r="G7628" i="10"/>
  <c r="G7584" i="10"/>
  <c r="F7445" i="10"/>
  <c r="G7403" i="10"/>
  <c r="G7206" i="10"/>
  <c r="G7182" i="10"/>
  <c r="G7108" i="10"/>
  <c r="G7100" i="10"/>
  <c r="G6987" i="10"/>
  <c r="G6593" i="10"/>
  <c r="F6378" i="10"/>
  <c r="G6391" i="10"/>
  <c r="G10714" i="10"/>
  <c r="G10705" i="10"/>
  <c r="G10661" i="10"/>
  <c r="G10600" i="10"/>
  <c r="G10588" i="10"/>
  <c r="G10457" i="10"/>
  <c r="G10248" i="10"/>
  <c r="G9785" i="10"/>
  <c r="G9399" i="10"/>
  <c r="G9377" i="10"/>
  <c r="G9200" i="10"/>
  <c r="G8788" i="10"/>
  <c r="G8718" i="10"/>
  <c r="G8714" i="10"/>
  <c r="G8615" i="10"/>
  <c r="G8602" i="10"/>
  <c r="G8582" i="10"/>
  <c r="G8576" i="10"/>
  <c r="G8550" i="10"/>
  <c r="G8519" i="10"/>
  <c r="G8511" i="10"/>
  <c r="G8408" i="10"/>
  <c r="G8251" i="10"/>
  <c r="G7913" i="10"/>
  <c r="G7876" i="10"/>
  <c r="G7755" i="10"/>
  <c r="G7697" i="10"/>
  <c r="G7662" i="10"/>
  <c r="G7478" i="10"/>
  <c r="G7472" i="10"/>
  <c r="G7454" i="10"/>
  <c r="G7406" i="10"/>
  <c r="G6984" i="10"/>
  <c r="G6976" i="10"/>
  <c r="G6880" i="10"/>
  <c r="G6836" i="10"/>
  <c r="G6808" i="10"/>
  <c r="G6570" i="10"/>
  <c r="G6481" i="10"/>
  <c r="G6387" i="10"/>
  <c r="G6361" i="10"/>
  <c r="G6355" i="10"/>
  <c r="G6353" i="10"/>
  <c r="G6285" i="10"/>
  <c r="G6278" i="10"/>
  <c r="G6275" i="10"/>
  <c r="G6268" i="10"/>
  <c r="G6235" i="10"/>
  <c r="G6206" i="10"/>
  <c r="G6171" i="10"/>
  <c r="G6126" i="10"/>
  <c r="G6117" i="10"/>
  <c r="G6114" i="10"/>
  <c r="G6107" i="10"/>
  <c r="G6103" i="10"/>
  <c r="G6099" i="10"/>
  <c r="G6091" i="10"/>
  <c r="G6082" i="10"/>
  <c r="G6062" i="10"/>
  <c r="G6032" i="10"/>
  <c r="G6028" i="10"/>
  <c r="G6025" i="10"/>
  <c r="G6017" i="10"/>
  <c r="G6014" i="10"/>
  <c r="G5990" i="10"/>
  <c r="G5987" i="10"/>
  <c r="G5924" i="10"/>
  <c r="G5899" i="10"/>
  <c r="G5880" i="10"/>
  <c r="G5876" i="10"/>
  <c r="G5865" i="10"/>
  <c r="G5841" i="10"/>
  <c r="G5803" i="10"/>
  <c r="F5731" i="10"/>
  <c r="G5606" i="10"/>
  <c r="G5521" i="10"/>
  <c r="G5482" i="10"/>
  <c r="G5300" i="10"/>
  <c r="G5231" i="10"/>
  <c r="G5220" i="10"/>
  <c r="G5207" i="10"/>
  <c r="G5191" i="10"/>
  <c r="G5188" i="10"/>
  <c r="G5179" i="10"/>
  <c r="G5171" i="10"/>
  <c r="G5085" i="10"/>
  <c r="G5081" i="10"/>
  <c r="G5031" i="10"/>
  <c r="G5028" i="10"/>
  <c r="G5016" i="10"/>
  <c r="G4921" i="10"/>
  <c r="G4801" i="10"/>
  <c r="G4776" i="10"/>
  <c r="G4771" i="10"/>
  <c r="G4749" i="10"/>
  <c r="G4740" i="10"/>
  <c r="G4714" i="10"/>
  <c r="G4711" i="10"/>
  <c r="G4706" i="10"/>
  <c r="G4702" i="10"/>
  <c r="G4699" i="10"/>
  <c r="G4646" i="10"/>
  <c r="G4635" i="10"/>
  <c r="G4632" i="10"/>
  <c r="G4554" i="10"/>
  <c r="G4548" i="10"/>
  <c r="G4537" i="10"/>
  <c r="G4534" i="10"/>
  <c r="G4524" i="10"/>
  <c r="G4496" i="10"/>
  <c r="G4489" i="10"/>
  <c r="G4451" i="10"/>
  <c r="F4444" i="10"/>
  <c r="G4436" i="10"/>
  <c r="G4424" i="10"/>
  <c r="G4400" i="10"/>
  <c r="G4395" i="10"/>
  <c r="G4380" i="10"/>
  <c r="G4371" i="10"/>
  <c r="G4368" i="10"/>
  <c r="G4361" i="10"/>
  <c r="G4331" i="10"/>
  <c r="G4285" i="10"/>
  <c r="G4261" i="10"/>
  <c r="G4256" i="10"/>
  <c r="G4253" i="10"/>
  <c r="G4234" i="10"/>
  <c r="G4220" i="10"/>
  <c r="G4165" i="10"/>
  <c r="G4162" i="10"/>
  <c r="G4158" i="10"/>
  <c r="G4154" i="10"/>
  <c r="G4142" i="10"/>
  <c r="F4073" i="10"/>
  <c r="G3995" i="10"/>
  <c r="G3991" i="10"/>
  <c r="G3986" i="10"/>
  <c r="G3975" i="10"/>
  <c r="G3970" i="10"/>
  <c r="G3888" i="10"/>
  <c r="G3868" i="10"/>
  <c r="G3865" i="10"/>
  <c r="G3852" i="10"/>
  <c r="G3848" i="10"/>
  <c r="G3844" i="10"/>
  <c r="G3837" i="10"/>
  <c r="D3795" i="10"/>
  <c r="G3777" i="10"/>
  <c r="G3773" i="10"/>
  <c r="G3733" i="10"/>
  <c r="G3729" i="10"/>
  <c r="G3722" i="10"/>
  <c r="G3703" i="10"/>
  <c r="G3696" i="10"/>
  <c r="G3693" i="10"/>
  <c r="G3658" i="10"/>
  <c r="G3644" i="10"/>
  <c r="F3630" i="10"/>
  <c r="G3578" i="10"/>
  <c r="G3564" i="10"/>
  <c r="G3550" i="10"/>
  <c r="G3487" i="10"/>
  <c r="G3456" i="10"/>
  <c r="G3452" i="10"/>
  <c r="G3448" i="10"/>
  <c r="G3425" i="10"/>
  <c r="G3417" i="10"/>
  <c r="G3387" i="10"/>
  <c r="G3382" i="10"/>
  <c r="G3197" i="10"/>
  <c r="G3185" i="10"/>
  <c r="G3182" i="10"/>
  <c r="G3170" i="10"/>
  <c r="G3162" i="10"/>
  <c r="G3119" i="10"/>
  <c r="G3111" i="10"/>
  <c r="G3108" i="10"/>
  <c r="G3100" i="10"/>
  <c r="G3058" i="10"/>
  <c r="G3054" i="10"/>
  <c r="G3021" i="10"/>
  <c r="G3018" i="10"/>
  <c r="G2991" i="10"/>
  <c r="F2977" i="10"/>
  <c r="G2971" i="10"/>
  <c r="G2968" i="10"/>
  <c r="G2916" i="10"/>
  <c r="G2909" i="10"/>
  <c r="F2879" i="10"/>
  <c r="G2808" i="10"/>
  <c r="G2798" i="10"/>
  <c r="G2793" i="10"/>
  <c r="G2788" i="10"/>
  <c r="G2785" i="10"/>
  <c r="G2725" i="10"/>
  <c r="G2722" i="10"/>
  <c r="G2709" i="10"/>
  <c r="G2703" i="10"/>
  <c r="G2700" i="10"/>
  <c r="G2695" i="10"/>
  <c r="G2679" i="10"/>
  <c r="G2657" i="10"/>
  <c r="G2638" i="10"/>
  <c r="G2572" i="10"/>
  <c r="F2564" i="10"/>
  <c r="G2455" i="10"/>
  <c r="G2435" i="10"/>
  <c r="G2423" i="10"/>
  <c r="G2362" i="10"/>
  <c r="G2285" i="10"/>
  <c r="G2168" i="10"/>
  <c r="G2146" i="10"/>
  <c r="G2140" i="10"/>
  <c r="G2067" i="10"/>
  <c r="G2061" i="10"/>
  <c r="G1977" i="10"/>
  <c r="G1970" i="10"/>
  <c r="G1966" i="10"/>
  <c r="G1874" i="10"/>
  <c r="G1788" i="10"/>
  <c r="G1693" i="10"/>
  <c r="G1686" i="10"/>
  <c r="G1649" i="10"/>
  <c r="G1604" i="10"/>
  <c r="G1492" i="10"/>
  <c r="G1477" i="10"/>
  <c r="G1453" i="10"/>
  <c r="G1419" i="10"/>
  <c r="G1368" i="10"/>
  <c r="G1339" i="10"/>
  <c r="G1249" i="10"/>
  <c r="G1147" i="10"/>
  <c r="G1142" i="10"/>
  <c r="G1086" i="10"/>
  <c r="G1025" i="10"/>
  <c r="G1018" i="10"/>
  <c r="G974" i="10"/>
  <c r="G956" i="10"/>
  <c r="G932" i="10"/>
  <c r="G927" i="10"/>
  <c r="G882" i="10"/>
  <c r="G770" i="10"/>
  <c r="G753" i="10"/>
  <c r="G726" i="10"/>
  <c r="G605" i="10"/>
  <c r="G133" i="10"/>
  <c r="F107" i="10"/>
  <c r="G61" i="10"/>
  <c r="G42" i="10"/>
  <c r="G14547" i="10"/>
  <c r="G14983" i="10"/>
  <c r="G15193" i="10"/>
  <c r="G15938" i="10"/>
  <c r="G16155" i="10"/>
  <c r="G16401" i="10"/>
  <c r="G16781" i="10"/>
  <c r="G16898" i="10"/>
  <c r="G18273" i="10"/>
  <c r="G18527" i="10"/>
  <c r="G20797" i="10"/>
  <c r="G21188" i="10"/>
  <c r="G21499" i="10"/>
  <c r="G418" i="10"/>
  <c r="G16869" i="10"/>
  <c r="G15527" i="10"/>
  <c r="G12785" i="10"/>
  <c r="G12332" i="10"/>
  <c r="G11523" i="10"/>
  <c r="G11485" i="10"/>
  <c r="G11017" i="10"/>
  <c r="G10196" i="10"/>
  <c r="G9764" i="10"/>
  <c r="G9755" i="10"/>
  <c r="G9719" i="10"/>
  <c r="G9598" i="10"/>
  <c r="G9460" i="10"/>
  <c r="F9459" i="10"/>
  <c r="G9303" i="10"/>
  <c r="G9289" i="10"/>
  <c r="G9249" i="10"/>
  <c r="F9062" i="10"/>
  <c r="G8995" i="10"/>
  <c r="G8903" i="10"/>
  <c r="F8742" i="10"/>
  <c r="G8312" i="10"/>
  <c r="G8141" i="10"/>
  <c r="G7892" i="10"/>
  <c r="F7796" i="10"/>
  <c r="G7730" i="10"/>
  <c r="G7174" i="10"/>
  <c r="G7137" i="10"/>
  <c r="G6891" i="10"/>
  <c r="G6845" i="10"/>
  <c r="G6605" i="10"/>
  <c r="G6076" i="10"/>
  <c r="G5472" i="10"/>
  <c r="G4796" i="10"/>
  <c r="G4794" i="10"/>
  <c r="F4791" i="10"/>
  <c r="G4718" i="10"/>
  <c r="F4658" i="10"/>
  <c r="G4172" i="10"/>
  <c r="F4036" i="10"/>
  <c r="F3862" i="10"/>
  <c r="G3862" i="10"/>
  <c r="D3858" i="10"/>
  <c r="F3795" i="10"/>
  <c r="F3530" i="10"/>
  <c r="G2925" i="10"/>
  <c r="G2688" i="10"/>
  <c r="G2349" i="10"/>
  <c r="G1942" i="10"/>
  <c r="G1867" i="10"/>
  <c r="G1665" i="10"/>
  <c r="G999" i="10"/>
  <c r="G20630" i="10"/>
  <c r="G17952" i="10"/>
  <c r="G16766" i="10"/>
  <c r="G16470" i="10"/>
  <c r="G15052" i="10"/>
  <c r="G13758" i="10"/>
  <c r="G12754" i="10"/>
  <c r="G12204" i="10"/>
  <c r="G11497" i="10"/>
  <c r="G11098" i="10"/>
  <c r="G10734" i="10"/>
  <c r="G10314" i="10"/>
  <c r="F10134" i="10"/>
  <c r="G10051" i="10"/>
  <c r="F10027" i="10"/>
  <c r="G9655" i="10"/>
  <c r="G9238" i="10"/>
  <c r="G9095" i="10"/>
  <c r="G8301" i="10"/>
  <c r="G8273" i="10"/>
  <c r="G8156" i="10"/>
  <c r="G8090" i="10"/>
  <c r="G7737" i="10"/>
  <c r="F7573" i="10"/>
  <c r="G7354" i="10"/>
  <c r="G7242" i="10"/>
  <c r="G7165" i="10"/>
  <c r="F6516" i="10"/>
  <c r="F6341" i="10"/>
  <c r="G6357" i="10"/>
  <c r="G6323" i="10"/>
  <c r="G6260" i="10"/>
  <c r="G5598" i="10"/>
  <c r="G4385" i="10"/>
  <c r="G3978" i="10"/>
  <c r="G3353" i="10"/>
  <c r="G3192" i="10"/>
  <c r="F1891" i="10"/>
  <c r="G1835" i="10"/>
  <c r="G1749" i="10"/>
  <c r="G224" i="10"/>
  <c r="G16378" i="10"/>
  <c r="D16765" i="10"/>
  <c r="F7205" i="10"/>
  <c r="G2442" i="10"/>
  <c r="F1064" i="10"/>
  <c r="F5090" i="10"/>
  <c r="D10449" i="10"/>
  <c r="G16670" i="10"/>
  <c r="G6635" i="10"/>
  <c r="F5217" i="10"/>
  <c r="F8244" i="10"/>
  <c r="F6288" i="10"/>
  <c r="D1891" i="10"/>
  <c r="F21055" i="10"/>
  <c r="D3721" i="10"/>
  <c r="D394" i="10"/>
  <c r="D287" i="10"/>
  <c r="D17192" i="10"/>
  <c r="F20698" i="10"/>
  <c r="F8471" i="10"/>
  <c r="F3492" i="10"/>
  <c r="G3492" i="10"/>
  <c r="D4444" i="10"/>
  <c r="G19676" i="10"/>
  <c r="G18219" i="10"/>
  <c r="G17969" i="10"/>
  <c r="G17485" i="10"/>
  <c r="G17076" i="10"/>
  <c r="G16983" i="10"/>
  <c r="G16120" i="10"/>
  <c r="G15870" i="10"/>
  <c r="G15630" i="10"/>
  <c r="G15381" i="10"/>
  <c r="G15269" i="10"/>
  <c r="G14726" i="10"/>
  <c r="G14672" i="10"/>
  <c r="G14187" i="10"/>
  <c r="F13992" i="10"/>
  <c r="G13876" i="10"/>
  <c r="G13644" i="10"/>
  <c r="G13519" i="10"/>
  <c r="G13360" i="10"/>
  <c r="G13119" i="10"/>
  <c r="G20738" i="10"/>
  <c r="G19026" i="10"/>
  <c r="G18853" i="10"/>
  <c r="G18713" i="10"/>
  <c r="G18493" i="10"/>
  <c r="G18006" i="10"/>
  <c r="G17919" i="10"/>
  <c r="G17864" i="10"/>
  <c r="G17839" i="10"/>
  <c r="G17731" i="10"/>
  <c r="G17423" i="10"/>
  <c r="G17258" i="10"/>
  <c r="G17193" i="10"/>
  <c r="G17172" i="10"/>
  <c r="G16936" i="10"/>
  <c r="G16904" i="10"/>
  <c r="G16859" i="10"/>
  <c r="G16687" i="10"/>
  <c r="G16614" i="10"/>
  <c r="G16103" i="10"/>
  <c r="G15713" i="10"/>
  <c r="G15362" i="10"/>
  <c r="G13342" i="10"/>
  <c r="G13259" i="10"/>
  <c r="G13230" i="10"/>
  <c r="G13144" i="10"/>
  <c r="G13135" i="10"/>
  <c r="G13124" i="10"/>
  <c r="G13092" i="10"/>
  <c r="G13049" i="10"/>
  <c r="G12933" i="10"/>
  <c r="G12923" i="10"/>
  <c r="G12908" i="10"/>
  <c r="G12894" i="10"/>
  <c r="G12818" i="10"/>
  <c r="G12285" i="10"/>
  <c r="G12179" i="10"/>
  <c r="G12090" i="10"/>
  <c r="G12047" i="10"/>
  <c r="G12005" i="10"/>
  <c r="G11873" i="10"/>
  <c r="G11815" i="10"/>
  <c r="G11807" i="10"/>
  <c r="G11762" i="10"/>
  <c r="G11689" i="10"/>
  <c r="G11683" i="10"/>
  <c r="G11567" i="10"/>
  <c r="G11446" i="10"/>
  <c r="G11537" i="10"/>
  <c r="G10995" i="10"/>
  <c r="G10642" i="10"/>
  <c r="G10560" i="10"/>
  <c r="G10460" i="10"/>
  <c r="G9998" i="10"/>
  <c r="G9069" i="10"/>
  <c r="G8969" i="10"/>
  <c r="G8938" i="10"/>
  <c r="G8932" i="10"/>
  <c r="G8866" i="10"/>
  <c r="G8608" i="10"/>
  <c r="G8593" i="10"/>
  <c r="G8587" i="10"/>
  <c r="G8563" i="10"/>
  <c r="G8502" i="10"/>
  <c r="G8471" i="10"/>
  <c r="G8478" i="10"/>
  <c r="G8442" i="10"/>
  <c r="G8342" i="10"/>
  <c r="G8189" i="10"/>
  <c r="G7950" i="10"/>
  <c r="G7867" i="10"/>
  <c r="G7683" i="10"/>
  <c r="G7650" i="10"/>
  <c r="G7566" i="10"/>
  <c r="G7494" i="10"/>
  <c r="G7489" i="10"/>
  <c r="G7448" i="10"/>
  <c r="F7081" i="10"/>
  <c r="F7040" i="10"/>
  <c r="G6791" i="10"/>
  <c r="G6621" i="10"/>
  <c r="G6549" i="10"/>
  <c r="G6435" i="10"/>
  <c r="G6379" i="10"/>
  <c r="G6348" i="10"/>
  <c r="G6232" i="10"/>
  <c r="G6213" i="10"/>
  <c r="G6161" i="10"/>
  <c r="G6154" i="10"/>
  <c r="G6133" i="10"/>
  <c r="G6039" i="10"/>
  <c r="G5984" i="10"/>
  <c r="G5975" i="10"/>
  <c r="G5909" i="10"/>
  <c r="G5657" i="10"/>
  <c r="G5404" i="10"/>
  <c r="G5167" i="10"/>
  <c r="G5149" i="10"/>
  <c r="G12970" i="10"/>
  <c r="G12679" i="10"/>
  <c r="G10427" i="10"/>
  <c r="G7694" i="10"/>
  <c r="G7438" i="10"/>
  <c r="G7400" i="10"/>
  <c r="G7323" i="10"/>
  <c r="G7239" i="10"/>
  <c r="G7049" i="10"/>
  <c r="G6926" i="10"/>
  <c r="G6652" i="10"/>
  <c r="G6412" i="10"/>
  <c r="G6369" i="10"/>
  <c r="G6351" i="10"/>
  <c r="G5762" i="10"/>
  <c r="G5504" i="10"/>
  <c r="G5304" i="10"/>
  <c r="G5176" i="10"/>
  <c r="G1846" i="10"/>
  <c r="G3607" i="10"/>
  <c r="G2887" i="10"/>
  <c r="G22411" i="10"/>
  <c r="G22406" i="10"/>
  <c r="G22403" i="10"/>
  <c r="G22414" i="10"/>
  <c r="G22400" i="10"/>
  <c r="G22387" i="10"/>
  <c r="F10449" i="10"/>
  <c r="G8872" i="10"/>
  <c r="F8858" i="10"/>
  <c r="G7680" i="10"/>
  <c r="G7669" i="10"/>
  <c r="F7669" i="10"/>
  <c r="G12696" i="10"/>
  <c r="F8089" i="10"/>
  <c r="D7669" i="10"/>
  <c r="F5583" i="10"/>
  <c r="F10587" i="10"/>
  <c r="D6729" i="10"/>
  <c r="G11040" i="10"/>
  <c r="F4868" i="10"/>
  <c r="D8858" i="10"/>
  <c r="G15042" i="10"/>
  <c r="G13207" i="10"/>
  <c r="G13036" i="10"/>
  <c r="G12936" i="10"/>
  <c r="G12708" i="10"/>
  <c r="G12501" i="10"/>
  <c r="G10454" i="10"/>
  <c r="G10393" i="10"/>
  <c r="G7636" i="10"/>
  <c r="G7594" i="10"/>
  <c r="G7544" i="10"/>
  <c r="G7534" i="10"/>
  <c r="G7391" i="10"/>
  <c r="G7375" i="10"/>
  <c r="G7281" i="10"/>
  <c r="G7127" i="10"/>
  <c r="G7036" i="10"/>
  <c r="G6993" i="10"/>
  <c r="G6869" i="10"/>
  <c r="G6777" i="10"/>
  <c r="G6682" i="10"/>
  <c r="G6586" i="10"/>
  <c r="G6429" i="10"/>
  <c r="G6011" i="10"/>
  <c r="G5971" i="10"/>
  <c r="G5928" i="10"/>
  <c r="G5698" i="10"/>
  <c r="G5417" i="10"/>
  <c r="G5241" i="10"/>
  <c r="G5163" i="10"/>
  <c r="G4474" i="10"/>
  <c r="F22380" i="10"/>
  <c r="G22380" i="10"/>
  <c r="D22344" i="10"/>
  <c r="F3858" i="10"/>
  <c r="F3437" i="10"/>
  <c r="F954" i="11"/>
  <c r="F914" i="11"/>
  <c r="F775" i="11"/>
  <c r="F718" i="11"/>
  <c r="F667" i="11"/>
  <c r="F448" i="11"/>
  <c r="F363" i="11"/>
  <c r="F1331" i="11"/>
  <c r="F946" i="11"/>
  <c r="F897" i="11"/>
  <c r="F889" i="11"/>
  <c r="F875" i="11"/>
  <c r="F827" i="11"/>
  <c r="F818" i="11"/>
  <c r="F789" i="11"/>
  <c r="F687" i="11"/>
  <c r="F679" i="11"/>
  <c r="F633" i="11"/>
  <c r="F622" i="11"/>
  <c r="F604" i="11"/>
  <c r="F574" i="11"/>
  <c r="F552" i="11"/>
  <c r="F511" i="11"/>
  <c r="F495" i="11"/>
  <c r="F480" i="11"/>
  <c r="F283" i="11"/>
  <c r="F238" i="11"/>
  <c r="F194" i="11"/>
  <c r="F160" i="11"/>
  <c r="F147" i="11"/>
  <c r="F129" i="11"/>
  <c r="F92" i="11"/>
  <c r="F56" i="11"/>
  <c r="F39" i="11"/>
  <c r="F13" i="11"/>
  <c r="F972" i="11"/>
  <c r="F1472" i="11"/>
  <c r="D1509" i="11"/>
  <c r="F22535" i="10"/>
  <c r="G20881" i="10"/>
  <c r="G20517" i="10"/>
  <c r="G20403" i="10"/>
  <c r="G20366" i="10"/>
  <c r="G20238" i="10"/>
  <c r="G20026" i="10"/>
  <c r="G20019" i="10"/>
  <c r="G19973" i="10"/>
  <c r="G19883" i="10"/>
  <c r="G19878" i="10"/>
  <c r="G19855" i="10"/>
  <c r="G19815" i="10"/>
  <c r="G19743" i="10"/>
  <c r="G19611" i="10"/>
  <c r="G19599" i="10"/>
  <c r="G19307" i="10"/>
  <c r="G19231" i="10"/>
  <c r="G19172" i="10"/>
  <c r="G19108" i="10"/>
  <c r="G19013" i="10"/>
  <c r="G19009" i="10"/>
  <c r="G18881" i="10"/>
  <c r="G18866" i="10"/>
  <c r="G18815" i="10"/>
  <c r="G18639" i="10"/>
  <c r="G18568" i="10"/>
  <c r="G18495" i="10"/>
  <c r="G18427" i="10"/>
  <c r="G18421" i="10"/>
  <c r="G18047" i="10"/>
  <c r="G16731" i="10"/>
  <c r="G16626" i="10"/>
  <c r="G16524" i="10"/>
  <c r="G16508" i="10"/>
  <c r="G16489" i="10"/>
  <c r="G16444" i="10"/>
  <c r="G16425" i="10"/>
  <c r="G16368" i="10"/>
  <c r="G16241" i="10"/>
  <c r="G16168" i="10"/>
  <c r="G15960" i="10"/>
  <c r="G15879" i="10"/>
  <c r="G15867" i="10"/>
  <c r="G15681" i="10"/>
  <c r="G15250" i="10"/>
  <c r="G14407" i="10"/>
  <c r="G13562" i="10"/>
  <c r="G13492" i="10"/>
  <c r="G13455" i="10"/>
  <c r="G13447" i="10"/>
  <c r="G13443" i="10"/>
  <c r="G13423" i="10"/>
  <c r="G13440" i="10"/>
  <c r="G13419" i="10"/>
  <c r="G13382" i="10"/>
  <c r="G13345" i="10"/>
  <c r="G13326" i="10"/>
  <c r="G13316" i="10"/>
  <c r="G13304" i="10"/>
  <c r="G13300" i="10"/>
  <c r="G13244" i="10"/>
  <c r="G13239" i="10"/>
  <c r="G13220" i="10"/>
  <c r="G13202" i="10"/>
  <c r="G13191" i="10"/>
  <c r="G13185" i="10"/>
  <c r="G13061" i="10"/>
  <c r="G12952" i="10"/>
  <c r="G12951" i="10"/>
  <c r="G12854" i="10"/>
  <c r="G12826" i="10"/>
  <c r="G12663" i="10"/>
  <c r="G12649" i="10"/>
  <c r="G11088" i="10"/>
  <c r="G11034" i="10"/>
  <c r="G11029" i="10"/>
  <c r="G10405" i="10"/>
  <c r="G10339" i="10"/>
  <c r="G10327" i="10"/>
  <c r="G10324" i="10"/>
  <c r="G10321" i="10"/>
  <c r="G10288" i="10"/>
  <c r="G10280" i="10"/>
  <c r="G10277" i="10"/>
  <c r="G10268" i="10"/>
  <c r="G10230" i="10"/>
  <c r="G10265" i="10"/>
  <c r="G10257" i="10"/>
  <c r="G10253" i="10"/>
  <c r="G10241" i="10"/>
  <c r="G10218" i="10"/>
  <c r="G10201" i="10"/>
  <c r="G10184" i="10"/>
  <c r="G10163" i="10"/>
  <c r="G10134" i="10"/>
  <c r="G10023" i="10"/>
  <c r="G10012" i="10"/>
  <c r="G10009" i="10"/>
  <c r="G9987" i="10"/>
  <c r="G9979" i="10"/>
  <c r="G9969" i="10"/>
  <c r="G9966" i="10"/>
  <c r="G9961" i="10"/>
  <c r="G9927" i="10"/>
  <c r="G9923" i="10"/>
  <c r="G9919" i="10"/>
  <c r="G9896" i="10"/>
  <c r="G6923" i="10"/>
  <c r="G6897" i="10"/>
  <c r="G4938" i="10"/>
  <c r="G4932" i="10"/>
  <c r="G4787" i="10"/>
  <c r="G4744" i="10"/>
  <c r="G4204" i="10"/>
  <c r="G4201" i="10"/>
  <c r="G4191" i="10"/>
  <c r="G4112" i="10"/>
  <c r="G4063" i="10"/>
  <c r="G2277" i="10"/>
  <c r="G22283" i="10"/>
  <c r="G22021" i="10"/>
  <c r="G22016" i="10"/>
  <c r="G22003" i="10"/>
  <c r="G21964" i="10"/>
  <c r="G21945" i="10"/>
  <c r="G21940" i="10"/>
  <c r="G21936" i="10"/>
  <c r="G21889" i="10"/>
  <c r="G21902" i="10"/>
  <c r="G21875" i="10"/>
  <c r="G21861" i="10"/>
  <c r="G21834" i="10"/>
  <c r="G21787" i="10"/>
  <c r="G21760" i="10"/>
  <c r="G21678" i="10"/>
  <c r="G21647" i="10"/>
  <c r="G21605" i="10"/>
  <c r="G20943" i="10"/>
  <c r="G19804" i="10"/>
  <c r="G19499" i="10"/>
  <c r="G19222" i="10"/>
  <c r="G19155" i="10"/>
  <c r="G19047" i="10"/>
  <c r="G18872" i="10"/>
  <c r="G18684" i="10"/>
  <c r="G18721" i="10"/>
  <c r="G18660" i="10"/>
  <c r="G18480" i="10"/>
  <c r="G15389" i="10"/>
  <c r="G14626" i="10"/>
  <c r="F14367" i="10"/>
  <c r="G14332" i="10"/>
  <c r="G14174" i="10"/>
  <c r="G13721" i="10"/>
  <c r="G13682" i="10"/>
  <c r="G13677" i="10"/>
  <c r="G4929" i="10"/>
  <c r="G4102" i="10"/>
  <c r="G17911" i="10"/>
  <c r="G17715" i="10"/>
  <c r="G17707" i="10"/>
  <c r="G17625" i="10"/>
  <c r="G17470" i="10"/>
  <c r="G17395" i="10"/>
  <c r="G17325" i="10"/>
  <c r="G17301" i="10"/>
  <c r="G17184" i="10"/>
  <c r="G17113" i="10"/>
  <c r="G17105" i="10"/>
  <c r="G17052" i="10"/>
  <c r="G16862" i="10"/>
  <c r="G16829" i="10"/>
  <c r="G16744" i="10"/>
  <c r="G16714" i="10"/>
  <c r="G16647" i="10"/>
  <c r="G16601" i="10"/>
  <c r="G16575" i="10"/>
  <c r="G16458" i="10"/>
  <c r="G16171" i="10"/>
  <c r="G15924" i="10"/>
  <c r="G15900" i="10"/>
  <c r="G15686" i="10"/>
  <c r="G15567" i="10"/>
  <c r="G15297" i="10"/>
  <c r="G15276" i="10"/>
  <c r="G13910" i="10"/>
  <c r="G13175" i="10"/>
  <c r="G12646" i="10"/>
  <c r="G12607" i="10"/>
  <c r="G12590" i="10"/>
  <c r="G12587" i="10"/>
  <c r="G12564" i="10"/>
  <c r="G12485" i="10"/>
  <c r="G12561" i="10"/>
  <c r="G12558" i="10"/>
  <c r="G12555" i="10"/>
  <c r="G11005" i="10"/>
  <c r="G10631" i="10"/>
  <c r="G10622" i="10"/>
  <c r="G9637" i="10"/>
  <c r="G6664" i="10"/>
  <c r="G6634" i="10"/>
  <c r="G5727" i="10"/>
  <c r="G5724" i="10"/>
  <c r="G5709" i="10"/>
  <c r="G2504" i="10"/>
  <c r="G2492" i="10"/>
  <c r="G2463" i="10"/>
  <c r="G2460" i="10"/>
  <c r="G2448" i="10"/>
  <c r="G2441" i="10"/>
  <c r="G2445" i="10"/>
  <c r="G1425" i="10"/>
  <c r="G1413" i="10"/>
  <c r="G1399" i="10"/>
  <c r="G1163" i="10"/>
  <c r="G14264" i="10"/>
  <c r="G14248" i="10"/>
  <c r="G16023" i="10"/>
  <c r="G16041" i="10"/>
  <c r="G16114" i="10"/>
  <c r="G17029" i="10"/>
  <c r="G17562" i="10"/>
  <c r="G17670" i="10"/>
  <c r="G17664" i="10"/>
  <c r="G17652" i="10"/>
  <c r="G18167" i="10"/>
  <c r="G18371" i="10"/>
  <c r="G19194" i="10"/>
  <c r="G20186" i="10"/>
  <c r="G20596" i="10"/>
  <c r="G20814" i="10"/>
  <c r="G20801" i="10"/>
  <c r="G20786" i="10"/>
  <c r="G21154" i="10"/>
  <c r="F21373" i="10"/>
  <c r="G17022" i="10"/>
  <c r="G19380" i="10"/>
  <c r="G19189" i="10"/>
  <c r="G19163" i="10"/>
  <c r="G19126" i="10"/>
  <c r="G19097" i="10"/>
  <c r="G19077" i="10"/>
  <c r="G19042" i="10"/>
  <c r="G19035" i="10"/>
  <c r="G19023" i="10"/>
  <c r="G19020" i="10"/>
  <c r="G19016" i="10"/>
  <c r="G19003" i="10"/>
  <c r="G18906" i="10"/>
  <c r="G18799" i="10"/>
  <c r="G18796" i="10"/>
  <c r="G18736" i="10"/>
  <c r="G18716" i="10"/>
  <c r="G18688" i="10"/>
  <c r="G18678" i="10"/>
  <c r="G18623" i="10"/>
  <c r="G18550" i="10"/>
  <c r="G18488" i="10"/>
  <c r="G18432" i="10"/>
  <c r="G18340" i="10"/>
  <c r="G18118" i="10"/>
  <c r="G18098" i="10"/>
  <c r="G18086" i="10"/>
  <c r="G16352" i="10"/>
  <c r="G16304" i="10"/>
  <c r="G16270" i="10"/>
  <c r="G16186" i="10"/>
  <c r="G16183" i="10"/>
  <c r="G16177" i="10"/>
  <c r="G16108" i="10"/>
  <c r="G16100" i="10"/>
  <c r="G16074" i="10"/>
  <c r="G16006" i="10"/>
  <c r="G15993" i="10"/>
  <c r="G15984" i="10"/>
  <c r="G15963" i="10"/>
  <c r="G15957" i="10"/>
  <c r="G15909" i="10"/>
  <c r="G15874" i="10"/>
  <c r="G15788" i="10"/>
  <c r="G15724" i="10"/>
  <c r="G15702" i="10"/>
  <c r="G15698" i="10"/>
  <c r="G15670" i="10"/>
  <c r="G15648" i="10"/>
  <c r="G15645" i="10"/>
  <c r="G15642" i="10"/>
  <c r="G15562" i="10"/>
  <c r="G15555" i="10"/>
  <c r="G15549" i="10"/>
  <c r="G15511" i="10"/>
  <c r="G15401" i="10"/>
  <c r="G15396" i="10"/>
  <c r="G15376" i="10"/>
  <c r="G15372" i="10"/>
  <c r="G15365" i="10"/>
  <c r="G15359" i="10"/>
  <c r="G15346" i="10"/>
  <c r="G15337" i="10"/>
  <c r="G15314" i="10"/>
  <c r="G15291" i="10"/>
  <c r="G15285" i="10"/>
  <c r="G15280" i="10"/>
  <c r="G15273" i="10"/>
  <c r="G15254" i="10"/>
  <c r="G15239" i="10"/>
  <c r="G15152" i="10"/>
  <c r="G15141" i="10"/>
  <c r="G15077" i="10"/>
  <c r="G15085" i="10"/>
  <c r="G15113" i="10"/>
  <c r="G15058" i="10"/>
  <c r="G14962" i="10"/>
  <c r="G14944" i="10"/>
  <c r="G14933" i="10"/>
  <c r="G14899" i="10"/>
  <c r="G14895" i="10"/>
  <c r="G14873" i="10"/>
  <c r="G14827" i="10"/>
  <c r="G14716" i="10"/>
  <c r="G14701" i="10"/>
  <c r="G14698" i="10"/>
  <c r="G14680" i="10"/>
  <c r="G14613" i="10"/>
  <c r="G14587" i="10"/>
  <c r="G14493" i="10"/>
  <c r="G14485" i="10"/>
  <c r="G14482" i="10"/>
  <c r="G14339" i="10"/>
  <c r="G14327" i="10"/>
  <c r="G14311" i="10"/>
  <c r="G14241" i="10"/>
  <c r="G14236" i="10"/>
  <c r="G14184" i="10"/>
  <c r="G14090" i="10"/>
  <c r="G14077" i="10"/>
  <c r="G14015" i="10"/>
  <c r="G13986" i="10"/>
  <c r="G13980" i="10"/>
  <c r="G13968" i="10"/>
  <c r="G13962" i="10"/>
  <c r="G13940" i="10"/>
  <c r="G13883" i="10"/>
  <c r="G13861" i="10"/>
  <c r="G13858" i="10"/>
  <c r="G13827" i="10"/>
  <c r="G13797" i="10"/>
  <c r="G13786" i="10"/>
  <c r="G13779" i="10"/>
  <c r="G13775" i="10"/>
  <c r="G13752" i="10"/>
  <c r="G13742" i="10"/>
  <c r="G13725" i="10"/>
  <c r="G13708" i="10"/>
  <c r="G10656" i="10"/>
  <c r="G10596" i="10"/>
  <c r="G10592" i="10"/>
  <c r="G7884" i="10"/>
  <c r="G7467" i="10"/>
  <c r="G7076" i="10"/>
  <c r="G7052" i="10"/>
  <c r="G6673" i="10"/>
  <c r="G6657" i="10"/>
  <c r="G4835" i="10"/>
  <c r="G4084" i="10"/>
  <c r="G4074" i="10"/>
  <c r="G4073" i="10"/>
  <c r="G13669" i="10"/>
  <c r="G13628" i="10"/>
  <c r="G13623" i="10"/>
  <c r="G13577" i="10"/>
  <c r="G13543" i="10"/>
  <c r="G13478" i="10"/>
  <c r="G13430" i="10"/>
  <c r="G13355" i="10"/>
  <c r="G13292" i="10"/>
  <c r="G13233" i="10"/>
  <c r="G13157" i="10"/>
  <c r="G13082" i="10"/>
  <c r="G13043" i="10"/>
  <c r="G13017" i="10"/>
  <c r="G12832" i="10"/>
  <c r="G12803" i="10"/>
  <c r="G12751" i="10"/>
  <c r="G12719" i="10"/>
  <c r="G12715" i="10"/>
  <c r="G12711" i="10"/>
  <c r="F12695" i="10"/>
  <c r="G12687" i="10"/>
  <c r="G12676" i="10"/>
  <c r="G12658" i="10"/>
  <c r="G12568" i="10"/>
  <c r="G12538" i="10"/>
  <c r="G12535" i="10"/>
  <c r="G12530" i="10"/>
  <c r="G12525" i="10"/>
  <c r="G12515" i="10"/>
  <c r="G12480" i="10"/>
  <c r="G12466" i="10"/>
  <c r="G12463" i="10"/>
  <c r="G12459" i="10"/>
  <c r="G12428" i="10"/>
  <c r="G12408" i="10"/>
  <c r="G12396" i="10"/>
  <c r="G12393" i="10"/>
  <c r="G12388" i="10"/>
  <c r="G12384" i="10"/>
  <c r="G12366" i="10"/>
  <c r="G12352" i="10"/>
  <c r="G12327" i="10"/>
  <c r="G12323" i="10"/>
  <c r="F12242" i="10"/>
  <c r="G11341" i="10"/>
  <c r="G11328" i="10"/>
  <c r="G11319" i="10"/>
  <c r="G11258" i="10"/>
  <c r="G11250" i="10"/>
  <c r="G11247" i="10"/>
  <c r="G11224" i="10"/>
  <c r="G11208" i="10"/>
  <c r="G11198" i="10"/>
  <c r="G11179" i="10"/>
  <c r="G11168" i="10"/>
  <c r="G11155" i="10"/>
  <c r="G11114" i="10"/>
  <c r="G10310" i="10"/>
  <c r="G10293" i="10"/>
  <c r="G10206" i="10"/>
  <c r="G10150" i="10"/>
  <c r="G10128" i="10"/>
  <c r="G10118" i="10"/>
  <c r="G10111" i="10"/>
  <c r="G10080" i="10"/>
  <c r="G10077" i="10"/>
  <c r="G10027" i="10"/>
  <c r="G10070" i="10"/>
  <c r="G10066" i="10"/>
  <c r="G10063" i="10"/>
  <c r="G10056" i="10"/>
  <c r="G10042" i="10"/>
  <c r="G9976" i="10"/>
  <c r="F9860" i="10"/>
  <c r="G9853" i="10"/>
  <c r="G9850" i="10"/>
  <c r="G9847" i="10"/>
  <c r="G9840" i="10"/>
  <c r="G9807" i="10"/>
  <c r="G9799" i="10"/>
  <c r="G5821" i="10"/>
  <c r="G5797" i="10"/>
  <c r="G5776" i="10"/>
  <c r="G5771" i="10"/>
  <c r="G5755" i="10"/>
  <c r="G5684" i="10"/>
  <c r="G5668" i="10"/>
  <c r="G5660" i="10"/>
  <c r="G5624" i="10"/>
  <c r="G5617" i="10"/>
  <c r="G5589" i="10"/>
  <c r="G5583" i="10"/>
  <c r="G5586" i="10"/>
  <c r="G5577" i="10"/>
  <c r="G5460" i="10"/>
  <c r="G5449" i="10"/>
  <c r="G5444" i="10"/>
  <c r="G5345" i="10"/>
  <c r="G3340" i="10"/>
  <c r="G3329" i="10"/>
  <c r="G3326" i="10"/>
  <c r="G3323" i="10"/>
  <c r="G3309" i="10"/>
  <c r="G3281" i="10"/>
  <c r="G3276" i="10"/>
  <c r="G3250" i="10"/>
  <c r="G3244" i="10"/>
  <c r="G3213" i="10"/>
  <c r="G3189" i="10"/>
  <c r="G3210" i="10"/>
  <c r="G2507" i="10"/>
  <c r="G2487" i="10"/>
  <c r="G2470" i="10"/>
  <c r="G2451" i="10"/>
  <c r="F2441" i="10"/>
  <c r="G2432" i="10"/>
  <c r="G2318" i="10"/>
  <c r="F2318" i="10"/>
  <c r="G1842" i="10"/>
  <c r="G1831" i="10"/>
  <c r="G1828" i="10"/>
  <c r="G1820" i="10"/>
  <c r="G1816" i="10"/>
  <c r="G1813" i="10"/>
  <c r="G1803" i="10"/>
  <c r="G1797" i="10"/>
  <c r="G1794" i="10"/>
  <c r="G1783" i="10"/>
  <c r="G1760" i="10"/>
  <c r="G1755" i="10"/>
  <c r="F1748" i="10"/>
  <c r="G1705" i="10"/>
  <c r="G1702" i="10"/>
  <c r="G1664" i="10"/>
  <c r="G1460" i="10"/>
  <c r="G1406" i="10"/>
  <c r="G1391" i="10"/>
  <c r="G1388" i="10"/>
  <c r="F1299" i="10"/>
  <c r="G1157" i="10"/>
  <c r="G688" i="10"/>
  <c r="G517" i="10"/>
  <c r="G394" i="10"/>
  <c r="G457" i="10"/>
  <c r="G449" i="10"/>
  <c r="G379" i="10"/>
  <c r="G353" i="10"/>
  <c r="G347" i="10"/>
  <c r="G340" i="10"/>
  <c r="G330" i="10"/>
  <c r="G235" i="10"/>
  <c r="G219" i="10"/>
  <c r="G207" i="10"/>
  <c r="G202" i="10"/>
  <c r="G193" i="10"/>
  <c r="G189" i="10"/>
  <c r="G141" i="10"/>
  <c r="G110" i="10"/>
  <c r="G93" i="10"/>
  <c r="G45" i="10"/>
  <c r="G8" i="10"/>
  <c r="F3" i="10"/>
  <c r="G14253" i="10"/>
  <c r="G14416" i="10"/>
  <c r="G14454" i="10"/>
  <c r="G14425" i="10"/>
  <c r="G14390" i="10"/>
  <c r="G14367" i="10"/>
  <c r="G14538" i="10"/>
  <c r="G14601" i="10"/>
  <c r="G14616" i="10"/>
  <c r="G14645" i="10"/>
  <c r="G14648" i="10"/>
  <c r="G14685" i="10"/>
  <c r="G14661" i="10"/>
  <c r="G14793" i="10"/>
  <c r="G14996" i="10"/>
  <c r="G15134" i="10"/>
  <c r="G15128" i="10"/>
  <c r="G15206" i="10"/>
  <c r="G15436" i="10"/>
  <c r="G15577" i="10"/>
  <c r="G15829" i="10"/>
  <c r="G15838" i="10"/>
  <c r="G15931" i="10"/>
  <c r="G15952" i="10"/>
  <c r="G16046" i="10"/>
  <c r="G16018" i="10"/>
  <c r="G16090" i="10"/>
  <c r="G16032" i="10"/>
  <c r="G16038" i="10"/>
  <c r="G16136" i="10"/>
  <c r="G16128" i="10"/>
  <c r="G16142" i="10"/>
  <c r="G16149" i="10"/>
  <c r="G16222" i="10"/>
  <c r="G16259" i="10"/>
  <c r="G16252" i="10"/>
  <c r="G16406" i="10"/>
  <c r="G16504" i="10"/>
  <c r="G16537" i="10"/>
  <c r="G16514" i="10"/>
  <c r="G16794" i="10"/>
  <c r="G16847" i="10"/>
  <c r="G16816" i="10"/>
  <c r="F17004" i="10"/>
  <c r="G17033" i="10"/>
  <c r="G17015" i="10"/>
  <c r="G17144" i="10"/>
  <c r="G17139" i="10"/>
  <c r="G17128" i="10"/>
  <c r="G17428" i="10"/>
  <c r="G17568" i="10"/>
  <c r="G17688" i="10"/>
  <c r="G17780" i="10"/>
  <c r="G17760" i="10"/>
  <c r="G17785" i="10"/>
  <c r="G17767" i="10"/>
  <c r="G17788" i="10"/>
  <c r="G17876" i="10"/>
  <c r="G17884" i="10"/>
  <c r="G17998" i="10"/>
  <c r="G18178" i="10"/>
  <c r="G18250" i="10"/>
  <c r="G18259" i="10"/>
  <c r="G18512" i="10"/>
  <c r="G18946" i="10"/>
  <c r="G18994" i="10"/>
  <c r="G19544" i="10"/>
  <c r="G19577" i="10"/>
  <c r="G19847" i="10"/>
  <c r="G20189" i="10"/>
  <c r="G20211" i="10"/>
  <c r="G20217" i="10"/>
  <c r="G20203" i="10"/>
  <c r="G20330" i="10"/>
  <c r="G20327" i="10"/>
  <c r="G20333" i="10"/>
  <c r="G20306" i="10"/>
  <c r="G20547" i="10"/>
  <c r="G20520" i="10"/>
  <c r="G20624" i="10"/>
  <c r="G20638" i="10"/>
  <c r="G20792" i="10"/>
  <c r="G20834" i="10"/>
  <c r="G20914" i="10"/>
  <c r="G20903" i="10"/>
  <c r="G20906" i="10"/>
  <c r="G21218" i="10"/>
  <c r="G21212" i="10"/>
  <c r="G21168" i="10"/>
  <c r="G21146" i="10"/>
  <c r="G21114" i="10"/>
  <c r="G21139" i="10"/>
  <c r="G14056" i="10"/>
  <c r="G13919" i="10"/>
  <c r="G13913" i="10"/>
  <c r="G13850" i="10"/>
  <c r="F13849" i="10"/>
  <c r="G13791" i="10"/>
  <c r="G13766" i="10"/>
  <c r="G13639" i="10"/>
  <c r="G13247" i="10"/>
  <c r="G12724" i="10"/>
  <c r="G12343" i="10"/>
  <c r="G11334" i="10"/>
  <c r="G11307" i="10"/>
  <c r="G10344" i="10"/>
  <c r="G10330" i="10"/>
  <c r="G10092" i="10"/>
  <c r="G5690" i="10"/>
  <c r="G5637" i="10"/>
  <c r="G5368" i="10"/>
  <c r="G5263" i="10"/>
  <c r="G3332" i="10"/>
  <c r="G3312" i="10"/>
  <c r="G3290" i="10"/>
  <c r="F3287" i="10"/>
  <c r="G3264" i="10"/>
  <c r="F3256" i="10"/>
  <c r="D3189" i="10"/>
  <c r="G1777" i="10"/>
  <c r="G1763" i="10"/>
  <c r="G1740" i="10"/>
  <c r="G711" i="10"/>
  <c r="G679" i="10"/>
  <c r="G504" i="10"/>
  <c r="G435" i="10"/>
  <c r="G402" i="10"/>
  <c r="F252" i="10"/>
  <c r="F165" i="10"/>
  <c r="D165" i="10"/>
  <c r="D107" i="10"/>
  <c r="G14281" i="10"/>
  <c r="G14748" i="10"/>
  <c r="G14784" i="10"/>
  <c r="G14867" i="10"/>
  <c r="F15476" i="10"/>
  <c r="F15430" i="10"/>
  <c r="D15430" i="10"/>
  <c r="G16961" i="10"/>
  <c r="G17009" i="10"/>
  <c r="G17197" i="10"/>
  <c r="G17491" i="10"/>
  <c r="G17647" i="10"/>
  <c r="G17776" i="10"/>
  <c r="G17793" i="10"/>
  <c r="G17973" i="10"/>
  <c r="G17985" i="10"/>
  <c r="G18156" i="10"/>
  <c r="F18385" i="10"/>
  <c r="D18359" i="10"/>
  <c r="G18894" i="10"/>
  <c r="F18892" i="10"/>
  <c r="G18892" i="10"/>
  <c r="D18878" i="10"/>
  <c r="D19412" i="10"/>
  <c r="F19433" i="10"/>
  <c r="D20419" i="10"/>
  <c r="F20460" i="10"/>
  <c r="G20460" i="10"/>
  <c r="F20515" i="10"/>
  <c r="G20515" i="10"/>
  <c r="D20514" i="10"/>
  <c r="G20627" i="10"/>
  <c r="G20769" i="10"/>
  <c r="G21177" i="10"/>
  <c r="G19366" i="10"/>
  <c r="G19116" i="10"/>
  <c r="G19093" i="10"/>
  <c r="G18859" i="10"/>
  <c r="G18745" i="10"/>
  <c r="G18143" i="10"/>
  <c r="G18131" i="10"/>
  <c r="G16342" i="10"/>
  <c r="G16207" i="10"/>
  <c r="G15975" i="10"/>
  <c r="G15860" i="10"/>
  <c r="G15732" i="10"/>
  <c r="G15466" i="10"/>
  <c r="G15353" i="10"/>
  <c r="G15264" i="10"/>
  <c r="G15258" i="10"/>
  <c r="G15246" i="10"/>
  <c r="G15166" i="10"/>
  <c r="G15156" i="10"/>
  <c r="G14704" i="10"/>
  <c r="G14556" i="10"/>
  <c r="G14511" i="10"/>
  <c r="G14345" i="10"/>
  <c r="G14297" i="10"/>
  <c r="G14125" i="10"/>
  <c r="G13686" i="10"/>
  <c r="G13412" i="10"/>
  <c r="G13007" i="10"/>
  <c r="G12995" i="10"/>
  <c r="G12667" i="10"/>
  <c r="G12652" i="10"/>
  <c r="G12506" i="10"/>
  <c r="G12497" i="10"/>
  <c r="G12307" i="10"/>
  <c r="G10271" i="10"/>
  <c r="G10261" i="10"/>
  <c r="G10187" i="10"/>
  <c r="G10180" i="10"/>
  <c r="G10158" i="10"/>
  <c r="G10030" i="10"/>
  <c r="G9991" i="10"/>
  <c r="G9833" i="10"/>
  <c r="G5826" i="10"/>
  <c r="G5747" i="10"/>
  <c r="G5650" i="10"/>
  <c r="G5627" i="10"/>
  <c r="G5496" i="10"/>
  <c r="G3303" i="10"/>
  <c r="G3268" i="10"/>
  <c r="G3259" i="10"/>
  <c r="G2478" i="10"/>
  <c r="G1806" i="10"/>
  <c r="G542" i="10"/>
  <c r="F536" i="10"/>
  <c r="G442" i="10"/>
  <c r="F394" i="10"/>
  <c r="F287" i="10"/>
  <c r="G410" i="10"/>
  <c r="G372" i="10"/>
  <c r="G123" i="10"/>
  <c r="G117" i="10"/>
  <c r="G82" i="10"/>
  <c r="G37" i="10"/>
  <c r="G14463" i="10"/>
  <c r="G14568" i="10"/>
  <c r="G14940" i="10"/>
  <c r="G15415" i="10"/>
  <c r="D16005" i="10"/>
  <c r="F16071" i="10"/>
  <c r="F16005" i="10"/>
  <c r="G19258" i="10"/>
  <c r="G20773" i="10"/>
  <c r="G21164" i="10"/>
  <c r="F5527" i="10"/>
  <c r="F16128" i="10"/>
  <c r="D5423" i="10"/>
  <c r="D16128" i="10"/>
  <c r="D14074" i="10"/>
  <c r="G1563" i="10"/>
  <c r="F5832" i="10"/>
  <c r="F15313" i="10"/>
  <c r="F19147" i="10"/>
  <c r="G19145" i="10"/>
  <c r="D14739" i="10"/>
  <c r="G3288" i="10"/>
  <c r="D21227" i="10"/>
  <c r="D13075" i="10"/>
  <c r="F12800" i="10"/>
  <c r="G12799" i="10"/>
  <c r="D14510" i="10"/>
  <c r="D20760" i="10"/>
  <c r="D19610" i="10"/>
  <c r="G22233" i="10"/>
  <c r="G21954" i="10"/>
  <c r="G21914" i="10"/>
  <c r="G21844" i="10"/>
  <c r="G21777" i="10"/>
  <c r="G21723" i="10"/>
  <c r="G21663" i="10"/>
  <c r="F12485" i="10"/>
  <c r="G17252" i="10"/>
  <c r="G20316" i="10"/>
  <c r="G20265" i="10"/>
  <c r="G17573" i="10"/>
  <c r="G20886" i="10"/>
  <c r="G20841" i="10"/>
  <c r="G20715" i="10"/>
  <c r="G20579" i="10"/>
  <c r="G20568" i="10"/>
  <c r="G20481" i="10"/>
  <c r="G20465" i="10"/>
  <c r="G20462" i="10"/>
  <c r="G20452" i="10"/>
  <c r="G20449" i="10"/>
  <c r="G20433" i="10"/>
  <c r="G20429" i="10"/>
  <c r="G19466" i="10"/>
  <c r="G19442" i="10"/>
  <c r="G19439" i="10"/>
  <c r="G18850" i="10"/>
  <c r="G18706" i="10"/>
  <c r="G18671" i="10"/>
  <c r="G18486" i="10"/>
  <c r="G18231" i="10"/>
  <c r="G17823" i="10"/>
  <c r="G17478" i="10"/>
  <c r="G17386" i="10"/>
  <c r="G17377" i="10"/>
  <c r="G16955" i="10"/>
  <c r="G16919" i="10"/>
  <c r="G16835" i="10"/>
  <c r="G9788" i="10"/>
  <c r="G17757" i="10"/>
  <c r="G16748" i="10"/>
  <c r="G16619" i="10"/>
  <c r="G12955" i="10"/>
  <c r="G12862" i="10"/>
  <c r="G12858" i="10"/>
  <c r="G12851" i="10"/>
  <c r="G12846" i="10"/>
  <c r="G12746" i="10"/>
  <c r="G12743" i="10"/>
  <c r="G12614" i="10"/>
  <c r="G12610" i="10"/>
  <c r="G12604" i="10"/>
  <c r="G12575" i="10"/>
  <c r="G12440" i="10"/>
  <c r="G12292" i="10"/>
  <c r="G12273" i="10"/>
  <c r="G12270" i="10"/>
  <c r="G12242" i="10"/>
  <c r="G12119" i="10"/>
  <c r="G12108" i="10"/>
  <c r="G12100" i="10"/>
  <c r="G12072" i="10"/>
  <c r="G12069" i="10"/>
  <c r="G12040" i="10"/>
  <c r="G12021" i="10"/>
  <c r="G12018" i="10"/>
  <c r="G12004" i="10"/>
  <c r="G11996" i="10"/>
  <c r="G11993" i="10"/>
  <c r="G11988" i="10"/>
  <c r="G11910" i="10"/>
  <c r="G11403" i="10"/>
  <c r="G11278" i="10"/>
  <c r="G11074" i="10"/>
  <c r="G11071" i="10"/>
  <c r="G11063" i="10"/>
  <c r="G11060" i="10"/>
  <c r="G11048" i="10"/>
  <c r="G11045" i="10"/>
  <c r="G11022" i="10"/>
  <c r="G10980" i="10"/>
  <c r="G10964" i="10"/>
  <c r="G10822" i="10"/>
  <c r="G10396" i="10"/>
  <c r="G10385" i="10"/>
  <c r="G9792" i="10"/>
  <c r="G9781" i="10"/>
  <c r="G9703" i="10"/>
  <c r="G9679" i="10"/>
  <c r="G9133" i="10"/>
  <c r="G6485" i="10"/>
  <c r="G6378" i="10"/>
  <c r="G6341" i="10"/>
  <c r="G6467" i="10"/>
  <c r="G5979" i="10"/>
  <c r="G5862" i="10"/>
  <c r="G5702" i="10"/>
  <c r="G1480" i="10"/>
  <c r="G22368" i="10"/>
  <c r="G22344" i="10"/>
  <c r="G5593" i="10"/>
  <c r="G5572" i="10"/>
  <c r="G5527" i="10"/>
  <c r="G5431" i="10"/>
  <c r="G3159" i="10"/>
  <c r="G3143" i="10"/>
  <c r="G3114" i="10"/>
  <c r="G3088" i="10"/>
  <c r="G3045" i="10"/>
  <c r="G2946" i="10"/>
  <c r="G2879" i="10"/>
  <c r="G2935" i="10"/>
  <c r="G1856" i="10"/>
  <c r="G1643" i="10"/>
  <c r="G1640" i="10"/>
  <c r="G1577" i="10"/>
  <c r="G1467" i="10"/>
  <c r="G1267" i="10"/>
  <c r="G721" i="10"/>
  <c r="G718" i="10"/>
  <c r="G555" i="10"/>
  <c r="G552" i="10"/>
  <c r="G536" i="10"/>
  <c r="G500" i="10"/>
  <c r="G14402" i="10"/>
  <c r="G14385" i="10"/>
  <c r="G16678" i="10"/>
  <c r="G17147" i="10"/>
  <c r="G17211" i="10"/>
  <c r="G17550" i="10"/>
  <c r="G22565" i="10"/>
  <c r="G22562" i="10"/>
  <c r="G22552" i="10"/>
  <c r="G22374" i="10"/>
  <c r="G21061" i="10"/>
  <c r="G20503" i="10"/>
  <c r="F20419" i="10"/>
  <c r="G19433" i="10"/>
  <c r="F2624" i="10"/>
  <c r="G20986" i="10"/>
  <c r="G20976" i="10"/>
  <c r="G20962" i="10"/>
  <c r="G20959" i="10"/>
  <c r="G20930" i="10"/>
  <c r="G20853" i="10"/>
  <c r="G20826" i="10"/>
  <c r="G20823" i="10"/>
  <c r="G20765" i="10"/>
  <c r="G20756" i="10"/>
  <c r="G20712" i="10"/>
  <c r="G20674" i="10"/>
  <c r="G20688" i="10"/>
  <c r="G20670" i="10"/>
  <c r="G20667" i="10"/>
  <c r="G20663" i="10"/>
  <c r="G20651" i="10"/>
  <c r="G20226" i="10"/>
  <c r="G19986" i="10"/>
  <c r="G19841" i="10"/>
  <c r="G19814" i="10"/>
  <c r="G19686" i="10"/>
  <c r="G17830" i="10"/>
  <c r="G20398" i="10"/>
  <c r="G20386" i="10"/>
  <c r="G20383" i="10"/>
  <c r="G20270" i="10"/>
  <c r="G20144" i="10"/>
  <c r="G19966" i="10"/>
  <c r="G19947" i="10"/>
  <c r="G19942" i="10"/>
  <c r="G19938" i="10"/>
  <c r="G19786" i="10"/>
  <c r="G19657" i="10"/>
  <c r="G19570" i="10"/>
  <c r="G19335" i="10"/>
  <c r="G18465" i="10"/>
  <c r="G18464" i="10"/>
  <c r="G18234" i="10"/>
  <c r="G18025" i="10"/>
  <c r="G17507" i="10"/>
  <c r="G16933" i="10"/>
  <c r="G16189" i="10"/>
  <c r="G16060" i="10"/>
  <c r="G15928" i="10"/>
  <c r="G15822" i="10"/>
  <c r="G15821" i="10"/>
  <c r="G15613" i="10"/>
  <c r="G14675" i="10"/>
  <c r="G14668" i="10"/>
  <c r="G14642" i="10"/>
  <c r="G14506" i="10"/>
  <c r="G13264" i="10"/>
  <c r="G13254" i="10"/>
  <c r="G12988" i="10"/>
  <c r="G12984" i="10"/>
  <c r="G12980" i="10"/>
  <c r="G12976" i="10"/>
  <c r="G12815" i="10"/>
  <c r="G12490" i="10"/>
  <c r="G11854" i="10"/>
  <c r="G11851" i="10"/>
  <c r="G11836" i="10"/>
  <c r="G11828" i="10"/>
  <c r="G11659" i="10"/>
  <c r="G11655" i="10"/>
  <c r="G11652" i="10"/>
  <c r="G11646" i="10"/>
  <c r="G11632" i="10"/>
  <c r="G11617" i="10"/>
  <c r="G11612" i="10"/>
  <c r="G11605" i="10"/>
  <c r="G11585" i="10"/>
  <c r="G11590" i="10"/>
  <c r="G11295" i="10"/>
  <c r="G11292" i="10"/>
  <c r="G11281" i="10"/>
  <c r="G11271" i="10"/>
  <c r="G11255" i="10"/>
  <c r="G11244" i="10"/>
  <c r="G11221" i="10"/>
  <c r="G11211" i="10"/>
  <c r="G11182" i="10"/>
  <c r="G11176" i="10"/>
  <c r="G10897" i="10"/>
  <c r="G10894" i="10"/>
  <c r="G10875" i="10"/>
  <c r="G10121" i="10"/>
  <c r="G10115" i="10"/>
  <c r="G10108" i="10"/>
  <c r="G10100" i="10"/>
  <c r="G9982" i="10"/>
  <c r="G9950" i="10"/>
  <c r="G9945" i="10"/>
  <c r="G9880" i="10"/>
  <c r="G9877" i="10"/>
  <c r="G9874" i="10"/>
  <c r="G9860" i="10"/>
  <c r="G9646" i="10"/>
  <c r="G9643" i="10"/>
  <c r="G9640" i="10"/>
  <c r="G9632" i="10"/>
  <c r="G9545" i="10"/>
  <c r="G9491" i="10"/>
  <c r="G9386" i="10"/>
  <c r="G9276" i="10"/>
  <c r="G9265" i="10"/>
  <c r="G9213" i="10"/>
  <c r="G9101" i="10"/>
  <c r="G8827" i="10"/>
  <c r="G8666" i="10"/>
  <c r="G8648" i="10"/>
  <c r="G8636" i="10"/>
  <c r="G8618" i="10"/>
  <c r="G8607" i="10"/>
  <c r="G8572" i="10"/>
  <c r="G8596" i="10"/>
  <c r="G8585" i="10"/>
  <c r="G8573" i="10"/>
  <c r="G8553" i="10"/>
  <c r="G8540" i="10"/>
  <c r="G8515" i="10"/>
  <c r="G8403" i="10"/>
  <c r="G8400" i="10"/>
  <c r="G8373" i="10"/>
  <c r="G7848" i="10"/>
  <c r="G7643" i="10"/>
  <c r="G7561" i="10"/>
  <c r="G7520" i="10"/>
  <c r="G7396" i="10"/>
  <c r="G6819" i="10"/>
  <c r="G6719" i="10"/>
  <c r="G6716" i="10"/>
  <c r="G6567" i="10"/>
  <c r="G6542" i="10"/>
  <c r="G6219" i="10"/>
  <c r="G6069" i="10"/>
  <c r="G5038" i="10"/>
  <c r="G4586" i="10"/>
  <c r="G4582" i="10"/>
  <c r="G4553" i="10"/>
  <c r="D4553" i="10"/>
  <c r="G4527" i="10"/>
  <c r="G4466" i="10"/>
  <c r="G4462" i="10"/>
  <c r="G4411" i="10"/>
  <c r="G4407" i="10"/>
  <c r="G4340" i="10"/>
  <c r="G3943" i="10"/>
  <c r="G3930" i="10"/>
  <c r="G3801" i="10"/>
  <c r="G3798" i="10"/>
  <c r="G3789" i="10"/>
  <c r="G3636" i="10"/>
  <c r="G3619" i="10"/>
  <c r="G3614" i="10"/>
  <c r="G3536" i="10"/>
  <c r="G3530" i="10"/>
  <c r="G3533" i="10"/>
  <c r="G3509" i="10"/>
  <c r="G480" i="10"/>
  <c r="G22598" i="10"/>
  <c r="G22594" i="10"/>
  <c r="G3504" i="10"/>
  <c r="G2898" i="10"/>
  <c r="G2858" i="10"/>
  <c r="G2749" i="10"/>
  <c r="G2733" i="10"/>
  <c r="G2567" i="10"/>
  <c r="G831" i="10"/>
  <c r="G308" i="10"/>
  <c r="G78" i="10"/>
  <c r="G4" i="10"/>
  <c r="G14451" i="10"/>
  <c r="G14842" i="10"/>
  <c r="G14837" i="10"/>
  <c r="G14949" i="10"/>
  <c r="G15120" i="10"/>
  <c r="G15190" i="10"/>
  <c r="G16322" i="10"/>
  <c r="G18069" i="10"/>
  <c r="G18539" i="10"/>
  <c r="G18649" i="10"/>
  <c r="G18770" i="10"/>
  <c r="G20685" i="10"/>
  <c r="G21197" i="10"/>
  <c r="G21159" i="10"/>
  <c r="G22568" i="10"/>
  <c r="G22555" i="10"/>
  <c r="G22544" i="10"/>
  <c r="G22060" i="10"/>
  <c r="G22031" i="10"/>
  <c r="G22013" i="10"/>
  <c r="G22008" i="10"/>
  <c r="G22000" i="10"/>
  <c r="G7796" i="10"/>
  <c r="G4036" i="10"/>
  <c r="F22031" i="10"/>
  <c r="F8607" i="10"/>
  <c r="F8572" i="10"/>
  <c r="F15919" i="10"/>
  <c r="G16071" i="10"/>
  <c r="F953" i="10"/>
  <c r="F1186" i="10"/>
  <c r="G908" i="10"/>
  <c r="G21701" i="10"/>
  <c r="G21342" i="10"/>
  <c r="G21338" i="10"/>
  <c r="G21315" i="10"/>
  <c r="G21312" i="10"/>
  <c r="G21309" i="10"/>
  <c r="G21302" i="10"/>
  <c r="G21295" i="10"/>
  <c r="G21074" i="10"/>
  <c r="G21102" i="10"/>
  <c r="G21009" i="10"/>
  <c r="F20900" i="10"/>
  <c r="G20750" i="10"/>
  <c r="G20634" i="10"/>
  <c r="G20606" i="10"/>
  <c r="G20603" i="10"/>
  <c r="G20592" i="10"/>
  <c r="G20585" i="10"/>
  <c r="G20572" i="10"/>
  <c r="G20613" i="10"/>
  <c r="G20353" i="10"/>
  <c r="G20093" i="10"/>
  <c r="G20085" i="10"/>
  <c r="G20100" i="10"/>
  <c r="G20113" i="10"/>
  <c r="G20012" i="10"/>
  <c r="G20002" i="10"/>
  <c r="G19927" i="10"/>
  <c r="G16161" i="10"/>
  <c r="G11719" i="10"/>
  <c r="G11620" i="10"/>
  <c r="F11585" i="10"/>
  <c r="G11232" i="10"/>
  <c r="F11140" i="10"/>
  <c r="G10878" i="10"/>
  <c r="G10871" i="10"/>
  <c r="G10848" i="10"/>
  <c r="G10833" i="10"/>
  <c r="G10844" i="10"/>
  <c r="G10486" i="10"/>
  <c r="G10474" i="10"/>
  <c r="F9975" i="10"/>
  <c r="G9941" i="10"/>
  <c r="G9936" i="10"/>
  <c r="G9867" i="10"/>
  <c r="G9623" i="10"/>
  <c r="G9622" i="10"/>
  <c r="G9508" i="10"/>
  <c r="G9430" i="10"/>
  <c r="G9356" i="10"/>
  <c r="G8642" i="10"/>
  <c r="G8388" i="10"/>
  <c r="G7786" i="10"/>
  <c r="G7744" i="10"/>
  <c r="G7539" i="10"/>
  <c r="G7523" i="10"/>
  <c r="G7412" i="10"/>
  <c r="G6969" i="10"/>
  <c r="G6555" i="10"/>
  <c r="G6524" i="10"/>
  <c r="G6222" i="10"/>
  <c r="G6066" i="10"/>
  <c r="G5053" i="10"/>
  <c r="G4979" i="10"/>
  <c r="G4482" i="10"/>
  <c r="G2891" i="10"/>
  <c r="G2594" i="10"/>
  <c r="G471" i="10"/>
  <c r="G466" i="10"/>
  <c r="G14272" i="10"/>
  <c r="D18151" i="10"/>
  <c r="G19902" i="10"/>
  <c r="F19814" i="10"/>
  <c r="G19766" i="10"/>
  <c r="G19746" i="10"/>
  <c r="G19695" i="10"/>
  <c r="G19692" i="10"/>
  <c r="G19683" i="10"/>
  <c r="G19624" i="10"/>
  <c r="G19653" i="10"/>
  <c r="G19636" i="10"/>
  <c r="G19661" i="10"/>
  <c r="G19507" i="10"/>
  <c r="G19477" i="10"/>
  <c r="G19403" i="10"/>
  <c r="G18964" i="10"/>
  <c r="G18951" i="10"/>
  <c r="G18914" i="10"/>
  <c r="G18911" i="10"/>
  <c r="G18878" i="10"/>
  <c r="G18837" i="10"/>
  <c r="G18827" i="10"/>
  <c r="G18822" i="10"/>
  <c r="G18681" i="10"/>
  <c r="G18657" i="10"/>
  <c r="G18654" i="10"/>
  <c r="G18634" i="10"/>
  <c r="G18629" i="10"/>
  <c r="G18626" i="10"/>
  <c r="G18618" i="10"/>
  <c r="G18564" i="10"/>
  <c r="G18599" i="10"/>
  <c r="G18578" i="10"/>
  <c r="G18575" i="10"/>
  <c r="G18545" i="10"/>
  <c r="G18476" i="10"/>
  <c r="G18474" i="10"/>
  <c r="G18472" i="10"/>
  <c r="G18468" i="10"/>
  <c r="G18459" i="10"/>
  <c r="G18409" i="10"/>
  <c r="G18359" i="10"/>
  <c r="G18405" i="10"/>
  <c r="G18394" i="10"/>
  <c r="G18391" i="10"/>
  <c r="G18378" i="10"/>
  <c r="G18353" i="10"/>
  <c r="G18343" i="10"/>
  <c r="G18282" i="10"/>
  <c r="G18262" i="10"/>
  <c r="G18105" i="10"/>
  <c r="G18090" i="10"/>
  <c r="G18051" i="10"/>
  <c r="G18011" i="10"/>
  <c r="G17948" i="10"/>
  <c r="G17937" i="10"/>
  <c r="G17934" i="10"/>
  <c r="F17868" i="10"/>
  <c r="G17810" i="10"/>
  <c r="F17754" i="10"/>
  <c r="G17610" i="10"/>
  <c r="G17565" i="10"/>
  <c r="G17517" i="10"/>
  <c r="G17503" i="10"/>
  <c r="G17416" i="10"/>
  <c r="G17411" i="10"/>
  <c r="G17398" i="10"/>
  <c r="G17391" i="10"/>
  <c r="G17383" i="10"/>
  <c r="G17370" i="10"/>
  <c r="G17332" i="10"/>
  <c r="G17274" i="10"/>
  <c r="G17175" i="10"/>
  <c r="G17155" i="10"/>
  <c r="F17128" i="10"/>
  <c r="G17089" i="10"/>
  <c r="G17085" i="10"/>
  <c r="G17073" i="10"/>
  <c r="G17067" i="10"/>
  <c r="G17004" i="10"/>
  <c r="G17056" i="10"/>
  <c r="G17046" i="10"/>
  <c r="G17041" i="10"/>
  <c r="G16971" i="10"/>
  <c r="G16874" i="10"/>
  <c r="G16844" i="10"/>
  <c r="F16765" i="10"/>
  <c r="G16736" i="10"/>
  <c r="G16718" i="10"/>
  <c r="G16704" i="10"/>
  <c r="G16665" i="10"/>
  <c r="G16664" i="10"/>
  <c r="G16660" i="10"/>
  <c r="G16629" i="10"/>
  <c r="G16579" i="10"/>
  <c r="G16566" i="10"/>
  <c r="G16562" i="10"/>
  <c r="G16452" i="10"/>
  <c r="G16349" i="10"/>
  <c r="G16328" i="10"/>
  <c r="G16319" i="10"/>
  <c r="G16307" i="10"/>
  <c r="G16301" i="10"/>
  <c r="G16291" i="10"/>
  <c r="G16288" i="10"/>
  <c r="G16228" i="10"/>
  <c r="G16283" i="10"/>
  <c r="G16279" i="10"/>
  <c r="G16219" i="10"/>
  <c r="G16213" i="10"/>
  <c r="G16204" i="10"/>
  <c r="G16000" i="10"/>
  <c r="G15892" i="10"/>
  <c r="G15887" i="10"/>
  <c r="G15856" i="10"/>
  <c r="G15853" i="10"/>
  <c r="G15849" i="10"/>
  <c r="G15846" i="10"/>
  <c r="G15832" i="10"/>
  <c r="G15801" i="10"/>
  <c r="G15781" i="10"/>
  <c r="G15717" i="10"/>
  <c r="F15695" i="10"/>
  <c r="G15616" i="10"/>
  <c r="G15600" i="10"/>
  <c r="F15566" i="10"/>
  <c r="G15539" i="10"/>
  <c r="G15536" i="10"/>
  <c r="G15514" i="10"/>
  <c r="G15430" i="10"/>
  <c r="G15496" i="10"/>
  <c r="G15490" i="10"/>
  <c r="G15460" i="10"/>
  <c r="G15223" i="10"/>
  <c r="G15100" i="10"/>
  <c r="G15093" i="10"/>
  <c r="G15031" i="10"/>
  <c r="G15028" i="10"/>
  <c r="G14971" i="10"/>
  <c r="G15018" i="10"/>
  <c r="G14972" i="10"/>
  <c r="G14880" i="10"/>
  <c r="G14823" i="10"/>
  <c r="G14820" i="10"/>
  <c r="G14815" i="10"/>
  <c r="G14812" i="10"/>
  <c r="G14790" i="10"/>
  <c r="G14739" i="10"/>
  <c r="F14641" i="10"/>
  <c r="G14623" i="10"/>
  <c r="G14607" i="10"/>
  <c r="G14593" i="10"/>
  <c r="G14590" i="10"/>
  <c r="G14584" i="10"/>
  <c r="G14581" i="10"/>
  <c r="G14578" i="10"/>
  <c r="G14510" i="10"/>
  <c r="G14571" i="10"/>
  <c r="G14565" i="10"/>
  <c r="G14437" i="10"/>
  <c r="G14412" i="10"/>
  <c r="G14368" i="10"/>
  <c r="G14357" i="10"/>
  <c r="G14342" i="10"/>
  <c r="G14220" i="10"/>
  <c r="G14210" i="10"/>
  <c r="G14199" i="10"/>
  <c r="G14148" i="10"/>
  <c r="G14137" i="10"/>
  <c r="G14105" i="10"/>
  <c r="G14102" i="10"/>
  <c r="G14099" i="10"/>
  <c r="G14050" i="10"/>
  <c r="G14041" i="10"/>
  <c r="G14035" i="10"/>
  <c r="G14032" i="10"/>
  <c r="G14028" i="10"/>
  <c r="G14021" i="10"/>
  <c r="G14018" i="10"/>
  <c r="G13953" i="10"/>
  <c r="G13930" i="10"/>
  <c r="G13925" i="10"/>
  <c r="G13898" i="10"/>
  <c r="G13839" i="10"/>
  <c r="G13819" i="10"/>
  <c r="G13807" i="10"/>
  <c r="G13802" i="10"/>
  <c r="G13738" i="10"/>
  <c r="G13735" i="10"/>
  <c r="G13730" i="10"/>
  <c r="G13713" i="10"/>
  <c r="G13665" i="10"/>
  <c r="G13662" i="10"/>
  <c r="G13657" i="10"/>
  <c r="G13653" i="10"/>
  <c r="G13632" i="10"/>
  <c r="G13595" i="10"/>
  <c r="G13583" i="10"/>
  <c r="G13534" i="10"/>
  <c r="G13527" i="10"/>
  <c r="G13513" i="10"/>
  <c r="G13508" i="10"/>
  <c r="G13496" i="10"/>
  <c r="G13458" i="10"/>
  <c r="G13452" i="10"/>
  <c r="G13392" i="10"/>
  <c r="G13389" i="10"/>
  <c r="G13385" i="10"/>
  <c r="G13334" i="10"/>
  <c r="G13331" i="10"/>
  <c r="F13309" i="10"/>
  <c r="G13269" i="10"/>
  <c r="F13075" i="10"/>
  <c r="G12958" i="10"/>
  <c r="F12951" i="10"/>
  <c r="F12736" i="10"/>
  <c r="G12623" i="10"/>
  <c r="G12578" i="10"/>
  <c r="G12447" i="10"/>
  <c r="G12421" i="10"/>
  <c r="F12383" i="10"/>
  <c r="G12296" i="10"/>
  <c r="G12079" i="10"/>
  <c r="G11981" i="10"/>
  <c r="G11903" i="10"/>
  <c r="G11890" i="10"/>
  <c r="G11366" i="10"/>
  <c r="G11010" i="10"/>
  <c r="G10765" i="10"/>
  <c r="G10751" i="10"/>
  <c r="F10685" i="10"/>
  <c r="G10652" i="10"/>
  <c r="G10638" i="10"/>
  <c r="G10542" i="10"/>
  <c r="G10399" i="10"/>
  <c r="G10379" i="10"/>
  <c r="G10369" i="10"/>
  <c r="G10343" i="10"/>
  <c r="G10364" i="10"/>
  <c r="F10343" i="10"/>
  <c r="F9735" i="10"/>
  <c r="G9136" i="10"/>
  <c r="G9026" i="10"/>
  <c r="G7916" i="10"/>
  <c r="G7843" i="10"/>
  <c r="G7870" i="10"/>
  <c r="G7597" i="10"/>
  <c r="G7573" i="10"/>
  <c r="G7313" i="10"/>
  <c r="G7220" i="10"/>
  <c r="G7057" i="10"/>
  <c r="G6913" i="10"/>
  <c r="G6460" i="10"/>
  <c r="G5737" i="10"/>
  <c r="G5732" i="10"/>
  <c r="G5731" i="10"/>
  <c r="G4958" i="10"/>
  <c r="G4947" i="10"/>
  <c r="G4828" i="10"/>
  <c r="G4804" i="10"/>
  <c r="G3438" i="10"/>
  <c r="G13064" i="10"/>
  <c r="G13000" i="10"/>
  <c r="G12891" i="10"/>
  <c r="G12843" i="10"/>
  <c r="G12313" i="10"/>
  <c r="G12185" i="10"/>
  <c r="G11812" i="10"/>
  <c r="G11703" i="10"/>
  <c r="G11789" i="10"/>
  <c r="G11785" i="10"/>
  <c r="G11775" i="10"/>
  <c r="G11191" i="10"/>
  <c r="G11133" i="10"/>
  <c r="G10553" i="10"/>
  <c r="G10539" i="10"/>
  <c r="G10536" i="10"/>
  <c r="G10449" i="10"/>
  <c r="G9405" i="10"/>
  <c r="G9320" i="10"/>
  <c r="G9229" i="10"/>
  <c r="G9185" i="10"/>
  <c r="G8833" i="10"/>
  <c r="G8801" i="10"/>
  <c r="G7734" i="10"/>
  <c r="G6937" i="10"/>
  <c r="G6853" i="10"/>
  <c r="G3092" i="10"/>
  <c r="G2208" i="10"/>
  <c r="G1378" i="10"/>
  <c r="G1098" i="10"/>
  <c r="G1051" i="10"/>
  <c r="G576" i="10"/>
  <c r="G398" i="10"/>
  <c r="G1548" i="10"/>
  <c r="G1513" i="10"/>
  <c r="G1405" i="10"/>
  <c r="G1347" i="10"/>
  <c r="G1336" i="10"/>
  <c r="G1277" i="10"/>
  <c r="G1057" i="10"/>
  <c r="G703" i="10"/>
  <c r="G537" i="10"/>
  <c r="G415" i="10"/>
  <c r="G14320" i="10"/>
  <c r="G14377" i="10"/>
  <c r="G14847" i="10"/>
  <c r="G14850" i="10"/>
  <c r="G15453" i="10"/>
  <c r="G19090" i="10"/>
  <c r="G19081" i="10"/>
  <c r="G20917" i="10"/>
  <c r="G18784" i="10"/>
  <c r="G18779" i="10"/>
  <c r="G18919" i="10"/>
  <c r="G18989" i="10"/>
  <c r="G22462" i="10"/>
  <c r="G22456" i="10"/>
  <c r="G22422" i="10"/>
  <c r="G22421" i="10"/>
  <c r="G22146" i="10"/>
  <c r="G22138" i="10"/>
  <c r="G22450" i="10"/>
  <c r="F12594" i="10"/>
  <c r="G5090" i="10"/>
  <c r="G21345" i="10"/>
  <c r="G21332" i="10"/>
  <c r="F21319" i="10"/>
  <c r="G21267" i="10"/>
  <c r="G21070" i="10"/>
  <c r="G21096" i="10"/>
  <c r="G21004" i="10"/>
  <c r="G20743" i="10"/>
  <c r="G20300" i="10"/>
  <c r="G20299" i="10"/>
  <c r="G20127" i="10"/>
  <c r="G20096" i="10"/>
  <c r="G19996" i="10"/>
  <c r="G19780" i="10"/>
  <c r="G19752" i="10"/>
  <c r="G19645" i="10"/>
  <c r="G19413" i="10"/>
  <c r="F19412" i="10"/>
  <c r="G19398" i="10"/>
  <c r="G18955" i="10"/>
  <c r="G18806" i="10"/>
  <c r="G18581" i="10"/>
  <c r="G18333" i="10"/>
  <c r="G18290" i="10"/>
  <c r="G18267" i="10"/>
  <c r="G18108" i="10"/>
  <c r="F18064" i="10"/>
  <c r="G17819" i="10"/>
  <c r="G17724" i="10"/>
  <c r="G17522" i="10"/>
  <c r="G16229" i="10"/>
  <c r="F16228" i="10"/>
  <c r="G15920" i="10"/>
  <c r="F15821" i="10"/>
  <c r="G15520" i="10"/>
  <c r="G15210" i="10"/>
  <c r="G15107" i="10"/>
  <c r="F15076" i="10"/>
  <c r="G15005" i="10"/>
  <c r="G14904" i="10"/>
  <c r="G14890" i="10"/>
  <c r="G14863" i="10"/>
  <c r="F14837" i="10"/>
  <c r="G14832" i="10"/>
  <c r="G14630" i="10"/>
  <c r="F14226" i="10"/>
  <c r="F14203" i="10"/>
  <c r="D14203" i="10"/>
  <c r="G14215" i="10"/>
  <c r="G14206" i="10"/>
  <c r="G14111" i="10"/>
  <c r="G14074" i="10"/>
  <c r="G14108" i="10"/>
  <c r="G14044" i="10"/>
  <c r="G13867" i="10"/>
  <c r="G13854" i="10"/>
  <c r="G13842" i="10"/>
  <c r="G13832" i="10"/>
  <c r="G13812" i="10"/>
  <c r="F13745" i="10"/>
  <c r="G13745" i="10"/>
  <c r="G13718" i="10"/>
  <c r="D13718" i="10"/>
  <c r="G13610" i="10"/>
  <c r="G13589" i="10"/>
  <c r="F13588" i="10"/>
  <c r="G13464" i="10"/>
  <c r="F13423" i="10"/>
  <c r="G13404" i="10"/>
  <c r="G13397" i="10"/>
  <c r="G13375" i="10"/>
  <c r="G13276" i="10"/>
  <c r="F12889" i="10"/>
  <c r="D12843" i="10"/>
  <c r="G12884" i="10"/>
  <c r="G12772" i="10"/>
  <c r="G12629" i="10"/>
  <c r="G12594" i="10"/>
  <c r="G12617" i="10"/>
  <c r="G12473" i="10"/>
  <c r="G12431" i="10"/>
  <c r="G12383" i="10"/>
  <c r="G12416" i="10"/>
  <c r="G12260" i="10"/>
  <c r="G12171" i="10"/>
  <c r="G12111" i="10"/>
  <c r="G12095" i="10"/>
  <c r="G12083" i="10"/>
  <c r="G12034" i="10"/>
  <c r="G11972" i="10"/>
  <c r="G11898" i="10"/>
  <c r="G11841" i="10"/>
  <c r="G11635" i="10"/>
  <c r="F11446" i="10"/>
  <c r="G11413" i="10"/>
  <c r="G11406" i="10"/>
  <c r="G11391" i="10"/>
  <c r="G11358" i="10"/>
  <c r="F11354" i="10"/>
  <c r="D11327" i="10"/>
  <c r="G11285" i="10"/>
  <c r="G11269" i="10"/>
  <c r="F11266" i="10"/>
  <c r="G11185" i="10"/>
  <c r="G11077" i="10"/>
  <c r="G11066" i="10"/>
  <c r="G11039" i="10"/>
  <c r="G11055" i="10"/>
  <c r="G10974" i="10"/>
  <c r="G10967" i="10"/>
  <c r="F10947" i="10"/>
  <c r="G10863" i="10"/>
  <c r="G10859" i="10"/>
  <c r="G10768" i="10"/>
  <c r="G10646" i="10"/>
  <c r="G10587" i="10"/>
  <c r="G10626" i="10"/>
  <c r="G10423" i="10"/>
  <c r="G10358" i="10"/>
  <c r="G10298" i="10"/>
  <c r="F10230" i="10"/>
  <c r="G10135" i="10"/>
  <c r="G9883" i="10"/>
  <c r="G9818" i="10"/>
  <c r="G9735" i="10"/>
  <c r="G9810" i="10"/>
  <c r="G9795" i="10"/>
  <c r="G9611" i="10"/>
  <c r="G9590" i="10"/>
  <c r="G9586" i="10"/>
  <c r="G9522" i="10"/>
  <c r="G9436" i="10"/>
  <c r="G9423" i="10"/>
  <c r="F22344" i="10"/>
  <c r="G18001" i="10"/>
  <c r="F20299" i="10"/>
  <c r="G21000" i="10"/>
  <c r="D12951" i="10"/>
  <c r="F14074" i="10"/>
  <c r="F9622" i="10"/>
  <c r="F15180" i="10"/>
  <c r="F19610" i="10"/>
  <c r="F17192" i="10"/>
  <c r="F16664" i="10"/>
  <c r="G19705" i="10"/>
  <c r="G19704" i="10"/>
  <c r="G10231" i="10"/>
  <c r="F18151" i="10"/>
  <c r="F14937" i="10"/>
  <c r="G1891" i="10"/>
  <c r="G12541" i="10"/>
  <c r="F9440" i="10"/>
  <c r="G9440" i="10"/>
  <c r="G18557" i="10"/>
  <c r="G18503" i="10"/>
  <c r="G9416" i="10"/>
  <c r="G9345" i="10"/>
  <c r="G9410" i="10"/>
  <c r="G9297" i="10"/>
  <c r="F9286" i="10"/>
  <c r="G9261" i="10"/>
  <c r="F9192" i="10"/>
  <c r="G9192" i="10"/>
  <c r="G9165" i="10"/>
  <c r="D9165" i="10"/>
  <c r="G8808" i="10"/>
  <c r="G8779" i="10"/>
  <c r="G8742" i="10"/>
  <c r="G8629" i="10"/>
  <c r="G8545" i="10"/>
  <c r="G8495" i="10"/>
  <c r="G8127" i="10"/>
  <c r="G8089" i="10"/>
  <c r="G7968" i="10"/>
  <c r="G7967" i="10"/>
  <c r="G7961" i="10"/>
  <c r="G7306" i="10"/>
  <c r="G7273" i="10"/>
  <c r="G7251" i="10"/>
  <c r="G7117" i="10"/>
  <c r="G7081" i="10"/>
  <c r="G6962" i="10"/>
  <c r="G6942" i="10"/>
  <c r="G6918" i="10"/>
  <c r="G6909" i="10"/>
  <c r="G6822" i="10"/>
  <c r="G6762" i="10"/>
  <c r="G6750" i="10"/>
  <c r="G6729" i="10"/>
  <c r="G6573" i="10"/>
  <c r="G6490" i="10"/>
  <c r="G6344" i="10"/>
  <c r="G5853" i="10"/>
  <c r="G5846" i="10"/>
  <c r="G5718" i="10"/>
  <c r="G5713" i="10"/>
  <c r="G5554" i="10"/>
  <c r="G5397" i="10"/>
  <c r="F5331" i="10"/>
  <c r="G4941" i="10"/>
  <c r="G4913" i="10"/>
  <c r="G4824" i="10"/>
  <c r="G4818" i="10"/>
  <c r="G4791" i="10"/>
  <c r="G4507" i="10"/>
  <c r="G4499" i="10"/>
  <c r="G4444" i="10"/>
  <c r="G4306" i="10"/>
  <c r="G4211" i="10"/>
  <c r="F4211" i="10"/>
  <c r="G3871" i="10"/>
  <c r="G3685" i="10"/>
  <c r="G3672" i="10"/>
  <c r="F3679" i="10"/>
  <c r="D3672" i="10"/>
  <c r="G3648" i="10"/>
  <c r="G3630" i="10"/>
  <c r="G3500" i="10"/>
  <c r="G3437" i="10"/>
  <c r="G3431" i="10"/>
  <c r="G3363" i="10"/>
  <c r="G3362" i="10"/>
  <c r="F3362" i="10"/>
  <c r="G3175" i="10"/>
  <c r="G3135" i="10"/>
  <c r="D3105" i="10"/>
  <c r="F3130" i="10"/>
  <c r="G3125" i="10"/>
  <c r="G2625" i="10"/>
  <c r="G2586" i="10"/>
  <c r="G2564" i="10"/>
  <c r="D2163" i="10"/>
  <c r="F2282" i="10"/>
  <c r="F2163" i="10"/>
  <c r="G1551" i="10"/>
  <c r="G1371" i="10"/>
  <c r="G1253" i="10"/>
  <c r="G1244" i="10"/>
  <c r="G1118" i="10"/>
  <c r="G1106" i="10"/>
  <c r="G1011" i="10"/>
  <c r="G953" i="10"/>
  <c r="G856" i="10"/>
  <c r="G818" i="10"/>
  <c r="F769" i="10"/>
  <c r="G569" i="10"/>
  <c r="G564" i="10"/>
  <c r="G476" i="10"/>
  <c r="G262" i="10"/>
  <c r="G150" i="10"/>
  <c r="G70" i="10"/>
  <c r="G26" i="10"/>
  <c r="G18" i="10"/>
  <c r="G14956" i="10"/>
  <c r="G16237" i="10"/>
  <c r="G16478" i="10"/>
  <c r="G16541" i="10"/>
  <c r="F16514" i="10"/>
  <c r="F16890" i="10"/>
  <c r="D16886" i="10"/>
  <c r="F17466" i="10"/>
  <c r="F17427" i="10"/>
  <c r="D17427" i="10"/>
  <c r="G17989" i="10"/>
  <c r="G18054" i="10"/>
  <c r="G18208" i="10"/>
  <c r="G18244" i="10"/>
  <c r="F20223" i="10"/>
  <c r="G20223" i="10"/>
  <c r="G20183" i="10"/>
  <c r="D20183" i="10"/>
  <c r="G21200" i="10"/>
  <c r="G21142" i="10"/>
  <c r="G21111" i="10"/>
  <c r="F21111" i="10"/>
  <c r="G21238" i="10"/>
  <c r="G8244" i="10"/>
  <c r="F6729" i="10"/>
  <c r="F2036" i="10"/>
  <c r="G5949" i="10"/>
  <c r="D4991" i="10"/>
  <c r="G9287" i="10"/>
  <c r="G9286" i="10"/>
  <c r="D6516" i="10"/>
  <c r="D6341" i="10"/>
  <c r="G4868" i="10"/>
  <c r="F6066" i="10"/>
  <c r="G20979" i="10"/>
  <c r="G20936" i="10"/>
  <c r="G20807" i="10"/>
  <c r="G20691" i="10"/>
  <c r="G20496" i="10"/>
  <c r="G20492" i="10"/>
  <c r="G20488" i="10"/>
  <c r="G20391" i="10"/>
  <c r="G20155" i="10"/>
  <c r="G20046" i="10"/>
  <c r="G20030" i="10"/>
  <c r="G19620" i="10"/>
  <c r="G19452" i="10"/>
  <c r="G19351" i="10"/>
  <c r="G19338" i="10"/>
  <c r="G19328" i="10"/>
  <c r="G18610" i="10"/>
  <c r="G18308" i="10"/>
  <c r="G17734" i="10"/>
  <c r="G17629" i="10"/>
  <c r="G17380" i="10"/>
  <c r="G16604" i="10"/>
  <c r="G16415" i="10"/>
  <c r="G16361" i="10"/>
  <c r="G15675" i="10"/>
  <c r="G13971" i="10"/>
  <c r="G13567" i="10"/>
  <c r="G13547" i="10"/>
  <c r="G13225" i="10"/>
  <c r="G13199" i="10"/>
  <c r="G13179" i="10"/>
  <c r="G13167" i="10"/>
  <c r="G13130" i="10"/>
  <c r="G12928" i="10"/>
  <c r="G12915" i="10"/>
  <c r="G12139" i="10"/>
  <c r="F12004" i="10"/>
  <c r="G11921" i="10"/>
  <c r="G11745" i="10"/>
  <c r="G11201" i="10"/>
  <c r="G11194" i="10"/>
  <c r="G11140" i="10"/>
  <c r="G11164" i="10"/>
  <c r="G11158" i="10"/>
  <c r="G11146" i="10"/>
  <c r="F11091" i="10"/>
  <c r="G11091" i="10"/>
  <c r="D11039" i="10"/>
  <c r="D10947" i="10"/>
  <c r="D10833" i="10"/>
  <c r="D10743" i="10"/>
  <c r="D10685" i="10"/>
  <c r="D10587" i="10"/>
  <c r="G3721" i="10"/>
  <c r="G21511" i="10"/>
  <c r="G4658" i="10"/>
  <c r="G21288" i="10"/>
  <c r="G21277" i="10"/>
  <c r="G21272" i="10"/>
  <c r="G21263" i="10"/>
  <c r="G21043" i="10"/>
  <c r="G21035" i="10"/>
  <c r="G21032" i="10"/>
  <c r="G21027" i="10"/>
  <c r="G21020" i="10"/>
  <c r="G20954" i="10"/>
  <c r="G20870" i="10"/>
  <c r="G20867" i="10"/>
  <c r="G20859" i="10"/>
  <c r="F20621" i="10"/>
  <c r="G20557" i="10"/>
  <c r="G20609" i="10"/>
  <c r="G20470" i="10"/>
  <c r="G20412" i="10"/>
  <c r="G20371" i="10"/>
  <c r="G20361" i="10"/>
  <c r="G20358" i="10"/>
  <c r="G20257" i="10"/>
  <c r="G20080" i="10"/>
  <c r="G20074" i="10"/>
  <c r="G20121" i="10"/>
  <c r="G20090" i="10"/>
  <c r="G20159" i="10"/>
  <c r="G20139" i="10"/>
  <c r="G20135" i="10"/>
  <c r="G20131" i="10"/>
  <c r="G20077" i="10"/>
  <c r="G20060" i="10"/>
  <c r="G20015" i="10"/>
  <c r="G19962" i="10"/>
  <c r="G19959" i="10"/>
  <c r="G19950" i="10"/>
  <c r="G19899" i="10"/>
  <c r="G19893" i="10"/>
  <c r="G19890" i="10"/>
  <c r="G19869" i="10"/>
  <c r="G19861" i="10"/>
  <c r="G19858" i="10"/>
  <c r="G19822" i="10"/>
  <c r="G19671" i="10"/>
  <c r="G19640" i="10"/>
  <c r="G19632" i="10"/>
  <c r="G19591" i="10"/>
  <c r="G19563" i="10"/>
  <c r="G19550" i="10"/>
  <c r="G19494" i="10"/>
  <c r="G19483" i="10"/>
  <c r="G19463" i="10"/>
  <c r="G19445" i="10"/>
  <c r="G19408" i="10"/>
  <c r="G19372" i="10"/>
  <c r="G19316" i="10"/>
  <c r="G19310" i="10"/>
  <c r="G19301" i="10"/>
  <c r="G19297" i="10"/>
  <c r="G19292" i="10"/>
  <c r="G19246" i="10"/>
  <c r="G19237" i="10"/>
  <c r="G18668" i="10"/>
  <c r="G18478" i="10"/>
  <c r="G18470" i="10"/>
  <c r="G18237" i="10"/>
  <c r="G18228" i="10"/>
  <c r="G18205" i="10"/>
  <c r="G18031" i="10"/>
  <c r="G17435" i="10"/>
  <c r="G17249" i="10"/>
  <c r="G17152" i="10"/>
  <c r="G17110" i="10"/>
  <c r="G17095" i="10"/>
  <c r="G17082" i="10"/>
  <c r="G15808" i="10"/>
  <c r="G15768" i="10"/>
  <c r="G14641" i="10"/>
  <c r="G13366" i="10"/>
  <c r="G13309" i="10"/>
  <c r="G13216" i="10"/>
  <c r="G13039" i="10"/>
  <c r="G13023" i="10"/>
  <c r="G12875" i="10"/>
  <c r="G12792" i="10"/>
  <c r="G12769" i="10"/>
  <c r="G12264" i="10"/>
  <c r="G11216" i="10"/>
  <c r="G10579" i="10"/>
  <c r="G8795" i="10"/>
  <c r="G7441" i="10"/>
  <c r="G6265" i="10"/>
  <c r="G5786" i="10"/>
  <c r="G10698" i="10"/>
  <c r="G10685" i="10"/>
  <c r="G10503" i="10"/>
  <c r="G10481" i="10"/>
  <c r="G9501" i="10"/>
  <c r="G9459" i="10"/>
  <c r="G9112" i="10"/>
  <c r="G9075" i="10"/>
  <c r="G8957" i="10"/>
  <c r="G8937" i="10"/>
  <c r="G8890" i="10"/>
  <c r="G8840" i="10"/>
  <c r="G7549" i="10"/>
  <c r="G7417" i="10"/>
  <c r="G6629" i="10"/>
  <c r="G6457" i="10"/>
  <c r="G1582" i="10"/>
  <c r="G1501" i="10"/>
  <c r="G356" i="10"/>
  <c r="G315" i="10"/>
  <c r="G295" i="10"/>
  <c r="G19731" i="10"/>
  <c r="G1631" i="10"/>
  <c r="G1615" i="10"/>
  <c r="G1595" i="10"/>
  <c r="G1586" i="10"/>
  <c r="G1507" i="10"/>
  <c r="G1363" i="10"/>
  <c r="G1286" i="10"/>
  <c r="G1187" i="10"/>
  <c r="G1186" i="10"/>
  <c r="G390" i="10"/>
  <c r="G321" i="10"/>
  <c r="G14258" i="10"/>
  <c r="G15333" i="10"/>
  <c r="G15501" i="10"/>
  <c r="G15589" i="10"/>
  <c r="G15566" i="10"/>
  <c r="G15738" i="10"/>
  <c r="G18775" i="10"/>
  <c r="G19000" i="10"/>
  <c r="G19415" i="10"/>
  <c r="G19423" i="10"/>
  <c r="G19412" i="10"/>
  <c r="G19534" i="10"/>
  <c r="G22516" i="10"/>
  <c r="G22495" i="10"/>
  <c r="G22489" i="10"/>
  <c r="G22506" i="10"/>
  <c r="G22439" i="10"/>
  <c r="G22475" i="10"/>
  <c r="G22470" i="10"/>
  <c r="G22459" i="10"/>
  <c r="G22444" i="10"/>
  <c r="G22427" i="10"/>
  <c r="G22287" i="10"/>
  <c r="G22241" i="10"/>
  <c r="G22527" i="10"/>
  <c r="G22531" i="10"/>
  <c r="F18878" i="10"/>
  <c r="F6853" i="10"/>
  <c r="F15731" i="10"/>
  <c r="F19186" i="10"/>
  <c r="G16550" i="10"/>
  <c r="F4991" i="10"/>
  <c r="F5423" i="10"/>
  <c r="F19250" i="10"/>
  <c r="F14739" i="10"/>
  <c r="F19511" i="10"/>
  <c r="F14245" i="10"/>
  <c r="F21511" i="10"/>
  <c r="F14510" i="10"/>
  <c r="F18503" i="10"/>
  <c r="G7558" i="10"/>
  <c r="G7288" i="10"/>
  <c r="G8883" i="10"/>
  <c r="G7337" i="10"/>
  <c r="G6521" i="10"/>
  <c r="G6516" i="10"/>
  <c r="G1327" i="10"/>
  <c r="G1299" i="10"/>
  <c r="G1179" i="10"/>
  <c r="G15741" i="10"/>
  <c r="G15731" i="10"/>
  <c r="G669" i="10"/>
  <c r="G395" i="10"/>
  <c r="G386" i="10"/>
  <c r="G15572" i="10"/>
  <c r="G21383" i="10"/>
  <c r="G21373" i="10"/>
  <c r="D22421" i="10"/>
  <c r="G22522" i="10"/>
  <c r="G22509" i="10"/>
  <c r="F22421" i="10"/>
  <c r="F561" i="11"/>
  <c r="F297" i="11"/>
  <c r="F258" i="11"/>
  <c r="F247" i="11"/>
  <c r="F251" i="11"/>
  <c r="D251" i="11"/>
  <c r="F919" i="11"/>
  <c r="F922" i="11"/>
  <c r="D1284" i="11"/>
  <c r="F401" i="11"/>
  <c r="F345" i="11"/>
  <c r="F214" i="11"/>
  <c r="F172" i="11"/>
  <c r="F1085" i="11"/>
  <c r="F1240" i="11"/>
  <c r="F1380" i="11"/>
  <c r="G10743" i="10"/>
  <c r="G1748" i="10"/>
  <c r="G4991" i="10"/>
  <c r="G13849" i="10"/>
  <c r="G11266" i="10"/>
  <c r="G17754" i="10"/>
  <c r="G21319" i="10"/>
  <c r="G15474" i="10"/>
  <c r="G16318" i="10"/>
  <c r="G20621" i="10"/>
  <c r="G16765" i="10"/>
  <c r="G9975" i="10"/>
  <c r="G12695" i="10"/>
  <c r="G15695" i="10"/>
  <c r="G19186" i="10"/>
  <c r="G1064" i="10"/>
  <c r="G8858" i="10"/>
  <c r="G7445" i="10"/>
  <c r="G15313" i="10"/>
  <c r="G13952" i="10"/>
  <c r="G14937" i="10"/>
  <c r="G2624" i="10"/>
  <c r="G3858" i="10"/>
  <c r="G13588" i="10"/>
  <c r="G15076" i="10"/>
  <c r="G15919" i="10"/>
  <c r="G2977" i="10"/>
  <c r="G7040" i="10"/>
  <c r="F19081" i="10"/>
  <c r="G250" i="10"/>
  <c r="G13075" i="10"/>
  <c r="G13475" i="10"/>
  <c r="G769" i="10"/>
  <c r="G18385" i="10"/>
  <c r="F18359" i="10"/>
  <c r="F3189" i="10"/>
  <c r="G3256" i="10"/>
  <c r="G3795" i="10"/>
  <c r="G5832" i="10"/>
  <c r="G16889" i="10"/>
  <c r="F16886" i="10"/>
  <c r="G3130" i="10"/>
  <c r="G3105" i="10"/>
  <c r="F3105" i="10"/>
  <c r="G3679" i="10"/>
  <c r="F3672" i="10"/>
  <c r="G12107" i="10"/>
  <c r="F9345" i="10"/>
  <c r="G10947" i="10"/>
  <c r="G11354" i="10"/>
  <c r="G11327" i="10"/>
  <c r="F11327" i="10"/>
  <c r="G12889" i="10"/>
  <c r="F12843" i="10"/>
  <c r="F11039" i="10"/>
  <c r="G17968" i="10"/>
  <c r="G18243" i="10"/>
  <c r="G287" i="10"/>
  <c r="G19956" i="10"/>
  <c r="G19912" i="10"/>
  <c r="G12736" i="10"/>
  <c r="G20900" i="10"/>
  <c r="F3938" i="10"/>
  <c r="G4004" i="10"/>
  <c r="G3938" i="10"/>
  <c r="G14223" i="10"/>
  <c r="G14203" i="10"/>
  <c r="F9165" i="10"/>
  <c r="G17464" i="10"/>
  <c r="G17427" i="10"/>
  <c r="G17591" i="10"/>
  <c r="G17536" i="10"/>
  <c r="F17968" i="10"/>
  <c r="F19912" i="10"/>
  <c r="G3287" i="10"/>
  <c r="G21253" i="10"/>
  <c r="F21227" i="10"/>
  <c r="F18753" i="10"/>
  <c r="G18760" i="10"/>
  <c r="G18753" i="10"/>
  <c r="F20514" i="10"/>
  <c r="G22535" i="10"/>
  <c r="G21794" i="10"/>
  <c r="G17698" i="10"/>
  <c r="F17646" i="10"/>
  <c r="G17694" i="10"/>
  <c r="G17646" i="10"/>
  <c r="G2282" i="10"/>
  <c r="G2163" i="10"/>
  <c r="G2036" i="10"/>
  <c r="F13718" i="10"/>
  <c r="G21282" i="10"/>
  <c r="G20966" i="10"/>
  <c r="F18464" i="10"/>
  <c r="G17719" i="10"/>
  <c r="G17855" i="10"/>
  <c r="G17852" i="10"/>
  <c r="F17852" i="10"/>
  <c r="F19704" i="10"/>
  <c r="G18652" i="10"/>
  <c r="G18638" i="10"/>
  <c r="F18638" i="10"/>
  <c r="F16361" i="10"/>
  <c r="F16318" i="10"/>
  <c r="F14971" i="10"/>
  <c r="F13952" i="10"/>
  <c r="F13475" i="10"/>
  <c r="G11952" i="10"/>
  <c r="G11939" i="10"/>
  <c r="F11939" i="10"/>
  <c r="F11828" i="10"/>
  <c r="F10833" i="10"/>
  <c r="F10743" i="10"/>
  <c r="G6288" i="10"/>
  <c r="G6205" i="10"/>
  <c r="F6205" i="10"/>
  <c r="G18985" i="10"/>
  <c r="G18982" i="10"/>
  <c r="F18982" i="10"/>
  <c r="F17332" i="10"/>
  <c r="G7382" i="10"/>
  <c r="G7336" i="10"/>
  <c r="F7336" i="10"/>
  <c r="G21049" i="10"/>
  <c r="G20999" i="10"/>
  <c r="G3603" i="10"/>
  <c r="G3602" i="10"/>
  <c r="F3602" i="10"/>
  <c r="G17255" i="10"/>
  <c r="G17192" i="10"/>
  <c r="G16915" i="10"/>
  <c r="G16886" i="10"/>
  <c r="G7302" i="10"/>
  <c r="G7205" i="10"/>
  <c r="G5493" i="10"/>
  <c r="G5423" i="10"/>
  <c r="G5284" i="10"/>
  <c r="G5217" i="10"/>
  <c r="G5342" i="10"/>
  <c r="G5331" i="10"/>
  <c r="G85" i="10"/>
  <c r="D225" i="12"/>
  <c r="G708" i="10"/>
  <c r="F264" i="11"/>
  <c r="F999" i="11"/>
  <c r="F1065" i="11"/>
  <c r="F1153" i="11"/>
  <c r="F1298" i="11"/>
  <c r="G663" i="10"/>
  <c r="G172" i="10"/>
  <c r="G165" i="10"/>
  <c r="G153" i="10"/>
  <c r="G107" i="10"/>
  <c r="G57" i="10"/>
  <c r="G3" i="10"/>
  <c r="F408" i="11"/>
  <c r="D96" i="12"/>
  <c r="G15201" i="10"/>
  <c r="G15180" i="10"/>
  <c r="F1196" i="11"/>
  <c r="G186" i="10"/>
  <c r="G14288" i="10"/>
  <c r="G14245" i="10"/>
  <c r="F1259" i="11"/>
  <c r="G19573" i="10"/>
  <c r="F1138" i="11"/>
  <c r="G18170" i="10"/>
  <c r="G18151" i="10"/>
  <c r="G16026" i="10"/>
  <c r="G16005" i="10"/>
  <c r="F1509" i="11"/>
  <c r="F1026" i="11"/>
  <c r="F1131" i="11"/>
  <c r="F1420" i="11"/>
  <c r="F1109" i="11"/>
  <c r="G19285" i="10"/>
  <c r="G19250" i="10"/>
  <c r="F1284" i="11"/>
  <c r="G19537" i="10"/>
  <c r="G19511" i="10"/>
  <c r="G21227" i="10"/>
  <c r="G658" i="10"/>
</calcChain>
</file>

<file path=xl/comments1.xml><?xml version="1.0" encoding="utf-8"?>
<comments xmlns="http://schemas.openxmlformats.org/spreadsheetml/2006/main">
  <authors>
    <author>User</author>
  </authors>
  <commentList>
    <comment ref="F97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10007.2 KG* (150)</t>
        </r>
      </text>
    </comment>
    <comment ref="F98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324.8 KG*1000
</t>
        </r>
      </text>
    </comment>
    <comment ref="F12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4414.5 KG *(150)</t>
        </r>
      </text>
    </comment>
    <comment ref="F13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6903.6 KG*(150)</t>
        </r>
      </text>
    </comment>
  </commentList>
</comments>
</file>

<file path=xl/sharedStrings.xml><?xml version="1.0" encoding="utf-8"?>
<sst xmlns="http://schemas.openxmlformats.org/spreadsheetml/2006/main" count="44115" uniqueCount="4132">
  <si>
    <t>TOÅNG</t>
  </si>
  <si>
    <t>LOAÏI HAØNG</t>
  </si>
  <si>
    <t>TEÂN KH</t>
  </si>
  <si>
    <t>TUØNG PHAÙT GIAO</t>
  </si>
  <si>
    <t>TRUNG VIEÄT GIAO</t>
  </si>
  <si>
    <t>TUØNG PHAÙT NÔÏ TRUNG VIEÄT</t>
  </si>
  <si>
    <t>OPP</t>
  </si>
  <si>
    <t>QUI CAÙCH</t>
  </si>
  <si>
    <t xml:space="preserve">SOÁ LÖÔÏNG </t>
  </si>
  <si>
    <t>ÑÔN GIAÙ</t>
  </si>
  <si>
    <t>THAØNH TIEÀN</t>
  </si>
  <si>
    <t>TOÅNG HAÈNG NGAØY</t>
  </si>
  <si>
    <t>ÁNH TUYẾT</t>
  </si>
  <si>
    <t>PP</t>
  </si>
  <si>
    <t>50*70</t>
  </si>
  <si>
    <t>60*80</t>
  </si>
  <si>
    <t>PP BK</t>
  </si>
  <si>
    <t>29*42+5</t>
  </si>
  <si>
    <t>A THẮNG</t>
  </si>
  <si>
    <t>16*22</t>
  </si>
  <si>
    <t>15*19</t>
  </si>
  <si>
    <t>0*40</t>
  </si>
  <si>
    <t>25*35</t>
  </si>
  <si>
    <t>HD</t>
  </si>
  <si>
    <t>C NHẸ</t>
  </si>
  <si>
    <t>35*60</t>
  </si>
  <si>
    <t>A CHÂU</t>
  </si>
  <si>
    <t>30*38(5cH)</t>
  </si>
  <si>
    <t>35*45(5cH)</t>
  </si>
  <si>
    <t>45*65</t>
  </si>
  <si>
    <t>KHÁNH ViỆT</t>
  </si>
  <si>
    <t>PE</t>
  </si>
  <si>
    <t>14*15</t>
  </si>
  <si>
    <t>17.5*20.5</t>
  </si>
  <si>
    <t>60*70</t>
  </si>
  <si>
    <t>55*130</t>
  </si>
  <si>
    <t>58-34*41</t>
  </si>
  <si>
    <t>66.5-41.5*53</t>
  </si>
  <si>
    <t>MAI DÉP</t>
  </si>
  <si>
    <t>38*56(3H)</t>
  </si>
  <si>
    <t>THÀNH PHÁT</t>
  </si>
  <si>
    <t>20*40</t>
  </si>
  <si>
    <t xml:space="preserve">PP </t>
  </si>
  <si>
    <t>15*25</t>
  </si>
  <si>
    <t>"</t>
  </si>
  <si>
    <t>17*27</t>
  </si>
  <si>
    <t>20*30</t>
  </si>
  <si>
    <t>A NAM</t>
  </si>
  <si>
    <t>TRẢ PP</t>
  </si>
  <si>
    <t>PP XuẤT DƯ</t>
  </si>
  <si>
    <t>63*100</t>
  </si>
  <si>
    <t>TÂN H THANH</t>
  </si>
  <si>
    <t>PHAN MINH</t>
  </si>
  <si>
    <t>TRẢ PE RÍT</t>
  </si>
  <si>
    <t>32*50</t>
  </si>
  <si>
    <t>52*86</t>
  </si>
  <si>
    <t>31 ĐÔNG HỒ</t>
  </si>
  <si>
    <t>12*22</t>
  </si>
  <si>
    <t>CH DUY</t>
  </si>
  <si>
    <t>35*50</t>
  </si>
  <si>
    <t>40*60</t>
  </si>
  <si>
    <t>C OANH</t>
  </si>
  <si>
    <t>60*100</t>
  </si>
  <si>
    <t>PHÚ HƯNG</t>
  </si>
  <si>
    <t>PE XẾP</t>
  </si>
  <si>
    <t>105-65*83</t>
  </si>
  <si>
    <t>C VÂN GP</t>
  </si>
  <si>
    <t>60*90</t>
  </si>
  <si>
    <t>38*45</t>
  </si>
  <si>
    <t>38*60</t>
  </si>
  <si>
    <t>C ĐỨC</t>
  </si>
  <si>
    <t>87-66*147</t>
  </si>
  <si>
    <t>37*110</t>
  </si>
  <si>
    <t>41*68</t>
  </si>
  <si>
    <t>KiẾN HÀO</t>
  </si>
  <si>
    <t>30*40</t>
  </si>
  <si>
    <t>22*32</t>
  </si>
  <si>
    <t>GIA H PHÁT</t>
  </si>
  <si>
    <t>C 35</t>
  </si>
  <si>
    <t>44-26*30</t>
  </si>
  <si>
    <t>44-26*35</t>
  </si>
  <si>
    <t>A DŨNG</t>
  </si>
  <si>
    <t>87-49*90</t>
  </si>
  <si>
    <t>56-38*102</t>
  </si>
  <si>
    <t>A SƠN</t>
  </si>
  <si>
    <t>40*70</t>
  </si>
  <si>
    <t>60*125(5)</t>
  </si>
  <si>
    <t>60*125(6)</t>
  </si>
  <si>
    <t>HOÀNG GIA</t>
  </si>
  <si>
    <t>65*60</t>
  </si>
  <si>
    <t>THÁI PHƯƠNG</t>
  </si>
  <si>
    <t>HD CAM</t>
  </si>
  <si>
    <t>C 50-30</t>
  </si>
  <si>
    <t>THUẬN NGHIỆP</t>
  </si>
  <si>
    <t>PP NHẬP TV</t>
  </si>
  <si>
    <t>C 63</t>
  </si>
  <si>
    <t>TRUNG ViỆT</t>
  </si>
  <si>
    <t>C HOA</t>
  </si>
  <si>
    <t>CẨM THÀNH</t>
  </si>
  <si>
    <t>68*90</t>
  </si>
  <si>
    <t>100*100</t>
  </si>
  <si>
    <t>100*110</t>
  </si>
  <si>
    <t>KHÁCH LẺ</t>
  </si>
  <si>
    <t>20*26</t>
  </si>
  <si>
    <t>25*24</t>
  </si>
  <si>
    <t>C 33</t>
  </si>
  <si>
    <t>C 41</t>
  </si>
  <si>
    <t>C VĨNH</t>
  </si>
  <si>
    <t>95-75*138</t>
  </si>
  <si>
    <t>C LOAN</t>
  </si>
  <si>
    <t>A SƠN PA</t>
  </si>
  <si>
    <t>45*70</t>
  </si>
  <si>
    <t>A TÝ MN</t>
  </si>
  <si>
    <t>80*130</t>
  </si>
  <si>
    <t>90*135</t>
  </si>
  <si>
    <t>GIA ĐÔ</t>
  </si>
  <si>
    <t>PE IN</t>
  </si>
  <si>
    <t>C 12</t>
  </si>
  <si>
    <t>C 14</t>
  </si>
  <si>
    <t>DÂY XANH</t>
  </si>
  <si>
    <t>DÂY TRẮNG</t>
  </si>
  <si>
    <t>TRẢ LỎI HD SỮA</t>
  </si>
  <si>
    <t>C 34-20</t>
  </si>
  <si>
    <t>A BI</t>
  </si>
  <si>
    <t>C 34</t>
  </si>
  <si>
    <t>12*20</t>
  </si>
  <si>
    <t>13*23</t>
  </si>
  <si>
    <t>TÊN KH</t>
  </si>
  <si>
    <t>C 70</t>
  </si>
  <si>
    <t>33*55</t>
  </si>
  <si>
    <t>C 9</t>
  </si>
  <si>
    <t>62*72</t>
  </si>
  <si>
    <t>HD XANH</t>
  </si>
  <si>
    <t>HD VÀNG</t>
  </si>
  <si>
    <t>LOẠI HÀNG</t>
  </si>
  <si>
    <t>PE TẤM</t>
  </si>
  <si>
    <t>68*68</t>
  </si>
  <si>
    <t>OPP BK</t>
  </si>
  <si>
    <t>24.3*32</t>
  </si>
  <si>
    <t>20.3*27</t>
  </si>
  <si>
    <t>A SƠN DT</t>
  </si>
  <si>
    <t>18*24</t>
  </si>
  <si>
    <t>18*30</t>
  </si>
  <si>
    <t>25*30</t>
  </si>
  <si>
    <t>C 36</t>
  </si>
  <si>
    <t>BÁCH NGUYÊN</t>
  </si>
  <si>
    <t>14*21</t>
  </si>
  <si>
    <t>16*22.5</t>
  </si>
  <si>
    <t>60*110</t>
  </si>
  <si>
    <t>A PHONG TB</t>
  </si>
  <si>
    <t>50*50</t>
  </si>
  <si>
    <t>KPC</t>
  </si>
  <si>
    <t>TỔNG</t>
  </si>
  <si>
    <t>THU CHI:</t>
  </si>
  <si>
    <t>HUỲNH KHANG</t>
  </si>
  <si>
    <t>32*62</t>
  </si>
  <si>
    <t>33*50</t>
  </si>
  <si>
    <t>45 PTH</t>
  </si>
  <si>
    <t>80*120</t>
  </si>
  <si>
    <t>90*120</t>
  </si>
  <si>
    <t>37*57</t>
  </si>
  <si>
    <t>TRẢ PE GỐI BỊ RÍT</t>
  </si>
  <si>
    <t>14*28</t>
  </si>
  <si>
    <t>25*30(6)</t>
  </si>
  <si>
    <t>PP ÁNH TÍM</t>
  </si>
  <si>
    <t>22*37(6)</t>
  </si>
  <si>
    <t>A BIÊN</t>
  </si>
  <si>
    <t>42*85</t>
  </si>
  <si>
    <t>PE RỌC</t>
  </si>
  <si>
    <t>52.5*64</t>
  </si>
  <si>
    <t>C 60</t>
  </si>
  <si>
    <t>30*45</t>
  </si>
  <si>
    <t>C HƯƠNG</t>
  </si>
  <si>
    <t>C HÙNG PĐP</t>
  </si>
  <si>
    <t>17*27(5)</t>
  </si>
  <si>
    <t>AN H NGHIỆP</t>
  </si>
  <si>
    <t>TRẢ PE SAI QC</t>
  </si>
  <si>
    <t>22*33</t>
  </si>
  <si>
    <t>THIÊN ĐỨC</t>
  </si>
  <si>
    <t>37*115</t>
  </si>
  <si>
    <t>41*70</t>
  </si>
  <si>
    <t>ViỆT QuỐC</t>
  </si>
  <si>
    <t>62*110</t>
  </si>
  <si>
    <t>TÂ H THANH</t>
  </si>
  <si>
    <t>C 80</t>
  </si>
  <si>
    <t>69*109</t>
  </si>
  <si>
    <t>60*120</t>
  </si>
  <si>
    <t>91*140</t>
  </si>
  <si>
    <t>91*140(3.5)</t>
  </si>
  <si>
    <t>100*140</t>
  </si>
  <si>
    <t>100*150</t>
  </si>
  <si>
    <t>85-66*155</t>
  </si>
  <si>
    <t>C 100</t>
  </si>
  <si>
    <t>KHANG P CƯỜNG</t>
  </si>
  <si>
    <t>24*39.5</t>
  </si>
  <si>
    <t>22-12*44.2</t>
  </si>
  <si>
    <t>THỦY G SƠN</t>
  </si>
  <si>
    <t>ĐEN</t>
  </si>
  <si>
    <t>50*90</t>
  </si>
  <si>
    <t>12.5*22</t>
  </si>
  <si>
    <t>14*22</t>
  </si>
  <si>
    <t>36*40</t>
  </si>
  <si>
    <t>18*28</t>
  </si>
  <si>
    <t>NGUYỆT LONG</t>
  </si>
  <si>
    <t>12*25</t>
  </si>
  <si>
    <t>42*60</t>
  </si>
  <si>
    <t>70*80</t>
  </si>
  <si>
    <t>TOÀN CẦU</t>
  </si>
  <si>
    <t>PE ĐL</t>
  </si>
  <si>
    <t>62*95</t>
  </si>
  <si>
    <t>HƯNG SANH</t>
  </si>
  <si>
    <t>21*55</t>
  </si>
  <si>
    <t>HD ĐL</t>
  </si>
  <si>
    <t>45*120</t>
  </si>
  <si>
    <t>40*50</t>
  </si>
  <si>
    <t>PL PP</t>
  </si>
  <si>
    <t>TRẢ LỎI PP</t>
  </si>
  <si>
    <t>36*48</t>
  </si>
  <si>
    <t>A HÀO</t>
  </si>
  <si>
    <t>24*35</t>
  </si>
  <si>
    <t>40*60+6</t>
  </si>
  <si>
    <t>37*50</t>
  </si>
  <si>
    <t>45*45</t>
  </si>
  <si>
    <t>45*50</t>
  </si>
  <si>
    <t>55*60</t>
  </si>
  <si>
    <t>73.5*120</t>
  </si>
  <si>
    <t>QUAI SỮA</t>
  </si>
  <si>
    <t>48*80</t>
  </si>
  <si>
    <t>61*61</t>
  </si>
  <si>
    <t>65*65</t>
  </si>
  <si>
    <t>PE XANH</t>
  </si>
  <si>
    <t>30*120</t>
  </si>
  <si>
    <t>34*125</t>
  </si>
  <si>
    <t>PE HX SỮA</t>
  </si>
  <si>
    <t>20*32</t>
  </si>
  <si>
    <t>BẢO NGỌC</t>
  </si>
  <si>
    <t>28*37</t>
  </si>
  <si>
    <t>57*86</t>
  </si>
  <si>
    <t>38*50</t>
  </si>
  <si>
    <t>C 39.5</t>
  </si>
  <si>
    <t>A ĐẠT</t>
  </si>
  <si>
    <t>OPP BK CF</t>
  </si>
  <si>
    <t>26.3*37</t>
  </si>
  <si>
    <t>QuỐC THÁI</t>
  </si>
  <si>
    <t>C 32</t>
  </si>
  <si>
    <t>TRUNG SƠN</t>
  </si>
  <si>
    <t>80*115</t>
  </si>
  <si>
    <t>TiẾN PHÚ</t>
  </si>
  <si>
    <t>C 110-70</t>
  </si>
  <si>
    <t>PP BK IN</t>
  </si>
  <si>
    <t>C CHÂU CVL</t>
  </si>
  <si>
    <t>59*90</t>
  </si>
  <si>
    <t>59*80</t>
  </si>
  <si>
    <t>C NHƯ</t>
  </si>
  <si>
    <t>HD RỌC</t>
  </si>
  <si>
    <t>70*120</t>
  </si>
  <si>
    <t>PE GỐI</t>
  </si>
  <si>
    <t>15*30</t>
  </si>
  <si>
    <t>THIÊN LỘC</t>
  </si>
  <si>
    <t>ORTHOLITE</t>
  </si>
  <si>
    <t>30*34</t>
  </si>
  <si>
    <t>60*75</t>
  </si>
  <si>
    <t>60*83</t>
  </si>
  <si>
    <t>C THẢO X</t>
  </si>
  <si>
    <t>34*58</t>
  </si>
  <si>
    <t>60*135</t>
  </si>
  <si>
    <t xml:space="preserve">A ĐẠT </t>
  </si>
  <si>
    <t>24.3*35</t>
  </si>
  <si>
    <t>PP BK BỊ LỔI</t>
  </si>
  <si>
    <t>12*15+4</t>
  </si>
  <si>
    <t>PE CuỒN HƯ</t>
  </si>
  <si>
    <t>C TUYẾT</t>
  </si>
  <si>
    <t>15*20</t>
  </si>
  <si>
    <t>16*28</t>
  </si>
  <si>
    <t>NHƯ LỘC</t>
  </si>
  <si>
    <t>36*60</t>
  </si>
  <si>
    <t>C 21</t>
  </si>
  <si>
    <t>C 92</t>
  </si>
  <si>
    <t>80*125</t>
  </si>
  <si>
    <t>80*135</t>
  </si>
  <si>
    <t>24-17*30</t>
  </si>
  <si>
    <t>C 90</t>
  </si>
  <si>
    <t>30*65</t>
  </si>
  <si>
    <t>46*43</t>
  </si>
  <si>
    <t>46*47</t>
  </si>
  <si>
    <t>65*85</t>
  </si>
  <si>
    <t>65*130</t>
  </si>
  <si>
    <t>35*35</t>
  </si>
  <si>
    <t>40*45</t>
  </si>
  <si>
    <t>PP ĐL</t>
  </si>
  <si>
    <t>25*65</t>
  </si>
  <si>
    <t>70*141</t>
  </si>
  <si>
    <t>90*140</t>
  </si>
  <si>
    <t>76*125</t>
  </si>
  <si>
    <t>15*25(4.5)</t>
  </si>
  <si>
    <t>20*30(4.5)</t>
  </si>
  <si>
    <t>15*25(5)</t>
  </si>
  <si>
    <t>15.5*17</t>
  </si>
  <si>
    <t>16*21</t>
  </si>
  <si>
    <t>17.5*20</t>
  </si>
  <si>
    <t>TÍN N PHÁT</t>
  </si>
  <si>
    <t>81*132</t>
  </si>
  <si>
    <t>TuẤN DŨNG</t>
  </si>
  <si>
    <t>C 29-18</t>
  </si>
  <si>
    <t>A TÂN</t>
  </si>
  <si>
    <t>C 42</t>
  </si>
  <si>
    <t>17*43</t>
  </si>
  <si>
    <t>A TỶ</t>
  </si>
  <si>
    <t>CHÊNH LỆCH LỎI</t>
  </si>
  <si>
    <t>TÂN HƯNG</t>
  </si>
  <si>
    <t>18*35</t>
  </si>
  <si>
    <t>K P CƯỜNG</t>
  </si>
  <si>
    <t>PP IN UMS</t>
  </si>
  <si>
    <t>18*45</t>
  </si>
  <si>
    <t>TRUNG VIỆT</t>
  </si>
  <si>
    <t>XUẤT DƯ PP</t>
  </si>
  <si>
    <t>KHÁNH VIỆT</t>
  </si>
  <si>
    <t>23*42</t>
  </si>
  <si>
    <t>A H NGHIỆP</t>
  </si>
  <si>
    <t>HD XẾP</t>
  </si>
  <si>
    <t>42-29*82</t>
  </si>
  <si>
    <t>TUẤN DŨNG</t>
  </si>
  <si>
    <t>C 48-30</t>
  </si>
  <si>
    <t>TRẢ LỎI PE</t>
  </si>
  <si>
    <t>C 46-30 + C 49-32</t>
  </si>
  <si>
    <t>PE IN LIZ LANGE</t>
  </si>
  <si>
    <t>28*36+7</t>
  </si>
  <si>
    <t>G H PHÁT</t>
  </si>
  <si>
    <t>TRẢ PE BỊ TRẦY</t>
  </si>
  <si>
    <t>C 68</t>
  </si>
  <si>
    <t>QUỐC THÁI</t>
  </si>
  <si>
    <t>52*69</t>
  </si>
  <si>
    <t>C LIÊN GP</t>
  </si>
  <si>
    <t>PP XẾP</t>
  </si>
  <si>
    <t>22-14*35</t>
  </si>
  <si>
    <t>36*50</t>
  </si>
  <si>
    <t>T H THANH</t>
  </si>
  <si>
    <t>40*120</t>
  </si>
  <si>
    <t>59.5*120</t>
  </si>
  <si>
    <t>35*45</t>
  </si>
  <si>
    <t>55.5*170</t>
  </si>
  <si>
    <t>75*120</t>
  </si>
  <si>
    <t>C 24</t>
  </si>
  <si>
    <t>C 22</t>
  </si>
  <si>
    <t>43*98</t>
  </si>
  <si>
    <t>45*66</t>
  </si>
  <si>
    <t>49*90</t>
  </si>
  <si>
    <t>26*36</t>
  </si>
  <si>
    <t>C 23</t>
  </si>
  <si>
    <t>C 43</t>
  </si>
  <si>
    <t>14*27</t>
  </si>
  <si>
    <t>22*32(5)</t>
  </si>
  <si>
    <t>50*70(2.8)</t>
  </si>
  <si>
    <t>30*60(4, H)</t>
  </si>
  <si>
    <t>NHẬT THÀNH</t>
  </si>
  <si>
    <t>60*125(4)</t>
  </si>
  <si>
    <t>C NHI</t>
  </si>
  <si>
    <t>A KHANH TB</t>
  </si>
  <si>
    <t>100*140(2.7)</t>
  </si>
  <si>
    <t>KIẾN HÀO</t>
  </si>
  <si>
    <t>40*60(2.5)</t>
  </si>
  <si>
    <t>C XIN</t>
  </si>
  <si>
    <t>30*50(3)</t>
  </si>
  <si>
    <t>OPP IN CF</t>
  </si>
  <si>
    <t>30.3*42</t>
  </si>
  <si>
    <t>C 26</t>
  </si>
  <si>
    <t>40*68</t>
  </si>
  <si>
    <t>C 92.5</t>
  </si>
  <si>
    <t>C 98</t>
  </si>
  <si>
    <t>C 45</t>
  </si>
  <si>
    <t>C 50</t>
  </si>
  <si>
    <t>C 55</t>
  </si>
  <si>
    <t>45*60</t>
  </si>
  <si>
    <t>60*125(7)</t>
  </si>
  <si>
    <t>C THẢO TB</t>
  </si>
  <si>
    <t>CHÚ HỒNG</t>
  </si>
  <si>
    <t>PP KO ỦI</t>
  </si>
  <si>
    <t>45*40</t>
  </si>
  <si>
    <t>CHÚ TRÍ</t>
  </si>
  <si>
    <t>75*105</t>
  </si>
  <si>
    <t>T N PHÁT</t>
  </si>
  <si>
    <t>C 65</t>
  </si>
  <si>
    <t>76*117</t>
  </si>
  <si>
    <t>84*125</t>
  </si>
  <si>
    <t>55*74</t>
  </si>
  <si>
    <t>26*40</t>
  </si>
  <si>
    <t>36*37</t>
  </si>
  <si>
    <t>48*49</t>
  </si>
  <si>
    <t>C 20</t>
  </si>
  <si>
    <t>23-15*32</t>
  </si>
  <si>
    <t>PP HX</t>
  </si>
  <si>
    <t>61-44*78</t>
  </si>
  <si>
    <t>VIỆT QUỐC</t>
  </si>
  <si>
    <t>28-18*24.5</t>
  </si>
  <si>
    <t>A VƯỢNG</t>
  </si>
  <si>
    <t>TRẢ LỎI HD</t>
  </si>
  <si>
    <t>80*100</t>
  </si>
  <si>
    <t>C ĐIỆP (A VŨ)</t>
  </si>
  <si>
    <t>TỔNG HẰNG NGÀY</t>
  </si>
  <si>
    <t>50*125</t>
  </si>
  <si>
    <t>60*125</t>
  </si>
  <si>
    <t>C TRỊ</t>
  </si>
  <si>
    <t>100*140(11)</t>
  </si>
  <si>
    <t>C NGÂN</t>
  </si>
  <si>
    <t>11*20</t>
  </si>
  <si>
    <t>GIAO DƯ PE</t>
  </si>
  <si>
    <t>50*70(3)</t>
  </si>
  <si>
    <t>TRẢ PE XÌ ĐÁY</t>
  </si>
  <si>
    <t>A PHÁT LK</t>
  </si>
  <si>
    <t>22*30 (2,H)</t>
  </si>
  <si>
    <t>22*50</t>
  </si>
  <si>
    <t>23*55</t>
  </si>
  <si>
    <t>21*34.5</t>
  </si>
  <si>
    <t>44*22.5</t>
  </si>
  <si>
    <t>43*87</t>
  </si>
  <si>
    <t>ASIA</t>
  </si>
  <si>
    <t>C 40</t>
  </si>
  <si>
    <t>C 47</t>
  </si>
  <si>
    <t>CÔ THU</t>
  </si>
  <si>
    <t>C 48</t>
  </si>
  <si>
    <t>25*35(5.5)</t>
  </si>
  <si>
    <t>25*35(6)</t>
  </si>
  <si>
    <t>30*40(6)</t>
  </si>
  <si>
    <t>73-41*63(4)</t>
  </si>
  <si>
    <t>73-41*63(6.7)</t>
  </si>
  <si>
    <t>86-48*75</t>
  </si>
  <si>
    <t>25*35(5)</t>
  </si>
  <si>
    <t xml:space="preserve">A CHÂU </t>
  </si>
  <si>
    <t>15*15(7)</t>
  </si>
  <si>
    <t>30*52</t>
  </si>
  <si>
    <t>BÁN LỎI</t>
  </si>
  <si>
    <t>TRẢ HD BỊ DÀY</t>
  </si>
  <si>
    <t>52*90</t>
  </si>
  <si>
    <t>80*60</t>
  </si>
  <si>
    <t>42.5*120</t>
  </si>
  <si>
    <t>65*120</t>
  </si>
  <si>
    <t>15*25(3)</t>
  </si>
  <si>
    <t>20*30(3)</t>
  </si>
  <si>
    <t>HÀ PHÁT</t>
  </si>
  <si>
    <t>10*20</t>
  </si>
  <si>
    <t>17*46</t>
  </si>
  <si>
    <t>PE FA</t>
  </si>
  <si>
    <t>C 30</t>
  </si>
  <si>
    <t>80*150</t>
  </si>
  <si>
    <t>52*80</t>
  </si>
  <si>
    <t>69*69</t>
  </si>
  <si>
    <t>71*71</t>
  </si>
  <si>
    <t>C 25</t>
  </si>
  <si>
    <t>CHÚ BÌNH</t>
  </si>
  <si>
    <t>C 46</t>
  </si>
  <si>
    <t>31*32</t>
  </si>
  <si>
    <t>T G SƠN</t>
  </si>
  <si>
    <t>28*38</t>
  </si>
  <si>
    <t>A DUY</t>
  </si>
  <si>
    <t>KHÁCH LẺ (X)</t>
  </si>
  <si>
    <t>15*27</t>
  </si>
  <si>
    <t>15*19(3.2)</t>
  </si>
  <si>
    <t>A TÌNH</t>
  </si>
  <si>
    <t>75*150</t>
  </si>
  <si>
    <t>HÓA ĐƠN</t>
  </si>
  <si>
    <t>60*100(3)</t>
  </si>
  <si>
    <t>40*55</t>
  </si>
  <si>
    <t>40*135</t>
  </si>
  <si>
    <t>29*52</t>
  </si>
  <si>
    <t>16*56</t>
  </si>
  <si>
    <t>40*60(4)</t>
  </si>
  <si>
    <t>C HÀ CPC</t>
  </si>
  <si>
    <t>35*50(2.2)</t>
  </si>
  <si>
    <t>40*60(2.2)</t>
  </si>
  <si>
    <t>50*70(2.2)</t>
  </si>
  <si>
    <t>60*80(2.2)</t>
  </si>
  <si>
    <t>100*140(13)</t>
  </si>
  <si>
    <t>70*75</t>
  </si>
  <si>
    <t>80*125(13)</t>
  </si>
  <si>
    <t>80*125(15)</t>
  </si>
  <si>
    <t>93-65*86</t>
  </si>
  <si>
    <t>27.5*35</t>
  </si>
  <si>
    <t>80*40</t>
  </si>
  <si>
    <t>18.5-10*35.5</t>
  </si>
  <si>
    <t>36*43</t>
  </si>
  <si>
    <t>GIA HUY</t>
  </si>
  <si>
    <t>PE HX ĐEN</t>
  </si>
  <si>
    <t>C 23-15</t>
  </si>
  <si>
    <t>C 55-29</t>
  </si>
  <si>
    <t>C 62-32</t>
  </si>
  <si>
    <t>C CHÂU 17</t>
  </si>
  <si>
    <t>PP IN SOLAFOOD</t>
  </si>
  <si>
    <t>36-26*40</t>
  </si>
  <si>
    <t>TRẢ PE GIAO DƯ</t>
  </si>
  <si>
    <t>40*40</t>
  </si>
  <si>
    <t>ĐỨC TÍN NGHĨA</t>
  </si>
  <si>
    <t>C 31</t>
  </si>
  <si>
    <t>28*46</t>
  </si>
  <si>
    <t>30*35</t>
  </si>
  <si>
    <t>51*78</t>
  </si>
  <si>
    <t>43*75</t>
  </si>
  <si>
    <t>45*110</t>
  </si>
  <si>
    <t>69.5*125</t>
  </si>
  <si>
    <t>73.5*125</t>
  </si>
  <si>
    <t>100*160</t>
  </si>
  <si>
    <t>27*36</t>
  </si>
  <si>
    <t>75*50</t>
  </si>
  <si>
    <t>90*156</t>
  </si>
  <si>
    <t>44-37*55</t>
  </si>
  <si>
    <t>A PHƯỚC THĐ</t>
  </si>
  <si>
    <t>C PHỤNG</t>
  </si>
  <si>
    <t>70*56</t>
  </si>
  <si>
    <t>22*30(2,H)</t>
  </si>
  <si>
    <t>25*52</t>
  </si>
  <si>
    <t>20*27</t>
  </si>
  <si>
    <t>PE KO ỦI</t>
  </si>
  <si>
    <t>27*48</t>
  </si>
  <si>
    <t>16*22(3.2)</t>
  </si>
  <si>
    <t>TRẢ PP IN</t>
  </si>
  <si>
    <t>20*20</t>
  </si>
  <si>
    <t>HD ĐEN</t>
  </si>
  <si>
    <t>C 100(21/11)</t>
  </si>
  <si>
    <t>CHÚ NGOẠN</t>
  </si>
  <si>
    <t>HD SỮA</t>
  </si>
  <si>
    <t>C 34-24</t>
  </si>
  <si>
    <t>C 50-31</t>
  </si>
  <si>
    <t>60*130</t>
  </si>
  <si>
    <t>16*36</t>
  </si>
  <si>
    <t>QUÍ THANH</t>
  </si>
  <si>
    <t>19-10*45</t>
  </si>
  <si>
    <t>C 52.5</t>
  </si>
  <si>
    <t>TRUNG TÍN</t>
  </si>
  <si>
    <t>60*150</t>
  </si>
  <si>
    <t>28*52</t>
  </si>
  <si>
    <t>25.3*37</t>
  </si>
  <si>
    <t>50*65</t>
  </si>
  <si>
    <t>A LONG 602</t>
  </si>
  <si>
    <t>13.5*17</t>
  </si>
  <si>
    <t>C 17</t>
  </si>
  <si>
    <t>52*95</t>
  </si>
  <si>
    <t>54*94</t>
  </si>
  <si>
    <t>A HIỆP</t>
  </si>
  <si>
    <t>44 PTH</t>
  </si>
  <si>
    <t>70*120(14)</t>
  </si>
  <si>
    <t>70*120(3)</t>
  </si>
  <si>
    <t>TRƯỜNG S ANH</t>
  </si>
  <si>
    <t>46*60</t>
  </si>
  <si>
    <t>42*68</t>
  </si>
  <si>
    <t>38*38</t>
  </si>
  <si>
    <t>43*46</t>
  </si>
  <si>
    <t>80*90</t>
  </si>
  <si>
    <t>93*109</t>
  </si>
  <si>
    <t>ANH VIỆT</t>
  </si>
  <si>
    <t>65*160</t>
  </si>
  <si>
    <t>54*90</t>
  </si>
  <si>
    <t>72-50*75</t>
  </si>
  <si>
    <t>52-37*60</t>
  </si>
  <si>
    <t>Q 30(4.5)</t>
  </si>
  <si>
    <t>Q 35(3)</t>
  </si>
  <si>
    <t>Q35(4.5)</t>
  </si>
  <si>
    <t>20*50</t>
  </si>
  <si>
    <t>20*60</t>
  </si>
  <si>
    <t>62*80</t>
  </si>
  <si>
    <t>18*36</t>
  </si>
  <si>
    <t>31*25</t>
  </si>
  <si>
    <t>30*41</t>
  </si>
  <si>
    <t>55*80</t>
  </si>
  <si>
    <t>46*80</t>
  </si>
  <si>
    <t>C 51.5</t>
  </si>
  <si>
    <t>17*40</t>
  </si>
  <si>
    <t>38*53</t>
  </si>
  <si>
    <t>TIẾN DŨNG</t>
  </si>
  <si>
    <t>FOODY</t>
  </si>
  <si>
    <t>PE ĐỎ</t>
  </si>
  <si>
    <t>C45-27</t>
  </si>
  <si>
    <t>PE SỮA</t>
  </si>
  <si>
    <t>C 37</t>
  </si>
  <si>
    <t>NAM PHÁT</t>
  </si>
  <si>
    <t>KHÁCH LẺ X</t>
  </si>
  <si>
    <t>A QUÂN</t>
  </si>
  <si>
    <t>30*37</t>
  </si>
  <si>
    <t>30*70</t>
  </si>
  <si>
    <t>17*23(3.2)</t>
  </si>
  <si>
    <t>C NGÂN TB</t>
  </si>
  <si>
    <t>30*60</t>
  </si>
  <si>
    <t>XUẤT DƯ HD</t>
  </si>
  <si>
    <t>30*42</t>
  </si>
  <si>
    <t>33*40</t>
  </si>
  <si>
    <t>41*120</t>
  </si>
  <si>
    <t>HD FA</t>
  </si>
  <si>
    <t>75*130</t>
  </si>
  <si>
    <t>60*42</t>
  </si>
  <si>
    <t>C 57-35</t>
  </si>
  <si>
    <t>17*42</t>
  </si>
  <si>
    <t>C53</t>
  </si>
  <si>
    <t>THU</t>
  </si>
  <si>
    <t>CHỊ CHÂU 17</t>
  </si>
  <si>
    <t>ANH VIỆT (9/1)</t>
  </si>
  <si>
    <t>37*53</t>
  </si>
  <si>
    <t>62*105</t>
  </si>
  <si>
    <t>42*75</t>
  </si>
  <si>
    <t>C32.5</t>
  </si>
  <si>
    <t>C43-28(66C)</t>
  </si>
  <si>
    <t>C43-28(90C)</t>
  </si>
  <si>
    <t>C 40.5-28</t>
  </si>
  <si>
    <t>C 38-25.5</t>
  </si>
  <si>
    <t>C 35-25</t>
  </si>
  <si>
    <t>C 28-23</t>
  </si>
  <si>
    <t>C 25.5-17.5</t>
  </si>
  <si>
    <t>C 23-18</t>
  </si>
  <si>
    <t>C 24-18</t>
  </si>
  <si>
    <t>10*60</t>
  </si>
  <si>
    <t>94*165</t>
  </si>
  <si>
    <t>C 49</t>
  </si>
  <si>
    <t>C 21-11</t>
  </si>
  <si>
    <t>C 36-26</t>
  </si>
  <si>
    <t>C 28-20</t>
  </si>
  <si>
    <t>45*75</t>
  </si>
  <si>
    <t>22*42</t>
  </si>
  <si>
    <t>35*55</t>
  </si>
  <si>
    <t>87-66*150</t>
  </si>
  <si>
    <t>100-80*150</t>
  </si>
  <si>
    <t>PP CẮT BK</t>
  </si>
  <si>
    <t>18*55</t>
  </si>
  <si>
    <t>94*147</t>
  </si>
  <si>
    <t>C 58</t>
  </si>
  <si>
    <t>C 66</t>
  </si>
  <si>
    <t>PE CẮT TÚI GỐI</t>
  </si>
  <si>
    <t>C 32.5</t>
  </si>
  <si>
    <t>59-41*102</t>
  </si>
  <si>
    <t>60*80(4)</t>
  </si>
  <si>
    <t>60*80(6)</t>
  </si>
  <si>
    <t>80*50</t>
  </si>
  <si>
    <t>MEGAHOME</t>
  </si>
  <si>
    <t>68-50*61</t>
  </si>
  <si>
    <t>A VŨ</t>
  </si>
  <si>
    <t>30*130</t>
  </si>
  <si>
    <t>11*18</t>
  </si>
  <si>
    <t>18.5-10*35</t>
  </si>
  <si>
    <t>51*41</t>
  </si>
  <si>
    <t>C BÉ</t>
  </si>
  <si>
    <t>55*110</t>
  </si>
  <si>
    <t>21.3*32</t>
  </si>
  <si>
    <t>CHÚ AN</t>
  </si>
  <si>
    <t>PE HX VÀNG</t>
  </si>
  <si>
    <t>18.3*27</t>
  </si>
  <si>
    <t>KHÁNH PHONG</t>
  </si>
  <si>
    <t>PE HX ĐỎ</t>
  </si>
  <si>
    <t>30*60 (4,H)</t>
  </si>
  <si>
    <t>13*110</t>
  </si>
  <si>
    <t>22*32(15)</t>
  </si>
  <si>
    <t>HUỲNH KHANH</t>
  </si>
  <si>
    <t>43*56</t>
  </si>
  <si>
    <t>C NƯƠNG</t>
  </si>
  <si>
    <t>92-70*150</t>
  </si>
  <si>
    <t>PHÁT T THÀNH</t>
  </si>
  <si>
    <t>23*38</t>
  </si>
  <si>
    <t>32*48</t>
  </si>
  <si>
    <t>29.5*41+4</t>
  </si>
  <si>
    <t>BÁN PL HD SỮA</t>
  </si>
  <si>
    <t>15*23</t>
  </si>
  <si>
    <t>19*26</t>
  </si>
  <si>
    <t>27*43</t>
  </si>
  <si>
    <t>85*90</t>
  </si>
  <si>
    <t>C 75</t>
  </si>
  <si>
    <t>12*18.5</t>
  </si>
  <si>
    <t>89*94</t>
  </si>
  <si>
    <t>50*85</t>
  </si>
  <si>
    <t>PE ĐL (Q8)</t>
  </si>
  <si>
    <t>41*62</t>
  </si>
  <si>
    <t>10*22</t>
  </si>
  <si>
    <t>60*125(8)</t>
  </si>
  <si>
    <t>60*125(9)</t>
  </si>
  <si>
    <t>ASIA (BD)</t>
  </si>
  <si>
    <t>HD HX SỮA</t>
  </si>
  <si>
    <t>46*59</t>
  </si>
  <si>
    <t>C 30-20</t>
  </si>
  <si>
    <t>100*135</t>
  </si>
  <si>
    <t>17*23</t>
  </si>
  <si>
    <t>56*41</t>
  </si>
  <si>
    <t>97-61*57</t>
  </si>
  <si>
    <t>82*140</t>
  </si>
  <si>
    <t>A KHOA</t>
  </si>
  <si>
    <t>18.5-10*32</t>
  </si>
  <si>
    <t>38*47</t>
  </si>
  <si>
    <t>70*55</t>
  </si>
  <si>
    <t>60*103</t>
  </si>
  <si>
    <t>C 45.5-28</t>
  </si>
  <si>
    <t>C 95</t>
  </si>
  <si>
    <t>C 102</t>
  </si>
  <si>
    <t>45*80</t>
  </si>
  <si>
    <t>50*80</t>
  </si>
  <si>
    <t>HD TÍM</t>
  </si>
  <si>
    <t>C 60-35</t>
  </si>
  <si>
    <t>C 70-43</t>
  </si>
  <si>
    <t>PE HX</t>
  </si>
  <si>
    <t>19*66</t>
  </si>
  <si>
    <t>16*23</t>
  </si>
  <si>
    <t>PE BK</t>
  </si>
  <si>
    <t>41.5*55+6</t>
  </si>
  <si>
    <t>A HIẾU CXBH</t>
  </si>
  <si>
    <t>37*73</t>
  </si>
  <si>
    <t>37*79</t>
  </si>
  <si>
    <t>37*90</t>
  </si>
  <si>
    <t>TRẢ PP BỊ LỖI</t>
  </si>
  <si>
    <t>70*120(12)</t>
  </si>
  <si>
    <t>70*120(5)</t>
  </si>
  <si>
    <t>28.3*37</t>
  </si>
  <si>
    <t>70*100</t>
  </si>
  <si>
    <t>C 62.5</t>
  </si>
  <si>
    <t>32*33</t>
  </si>
  <si>
    <t>17*26</t>
  </si>
  <si>
    <t>50*60</t>
  </si>
  <si>
    <t>PE CẮT BK</t>
  </si>
  <si>
    <t>C 45.5-30.5</t>
  </si>
  <si>
    <t>C 28.5</t>
  </si>
  <si>
    <t>45*180</t>
  </si>
  <si>
    <t>QUẢNG SANH</t>
  </si>
  <si>
    <t>60*120(7)</t>
  </si>
  <si>
    <t>40*80</t>
  </si>
  <si>
    <t>C 44</t>
  </si>
  <si>
    <t>C 38-30</t>
  </si>
  <si>
    <t>C 50-40</t>
  </si>
  <si>
    <t>T SƠN ANH</t>
  </si>
  <si>
    <t>TRẢ PE GIAO LỘN</t>
  </si>
  <si>
    <t>C 23.5</t>
  </si>
  <si>
    <t>35*57</t>
  </si>
  <si>
    <t>TRẦN KIM</t>
  </si>
  <si>
    <t>C 55-35</t>
  </si>
  <si>
    <t>PE IN GIA ĐÔ</t>
  </si>
  <si>
    <t>62*120</t>
  </si>
  <si>
    <t>63*125</t>
  </si>
  <si>
    <t>TÂN VĨNH LỢI</t>
  </si>
  <si>
    <t>38*67</t>
  </si>
  <si>
    <t>38*30.5</t>
  </si>
  <si>
    <t>TRẢ PE BỊ HỘT</t>
  </si>
  <si>
    <t>C OANH BĐ</t>
  </si>
  <si>
    <t>13*31(8)</t>
  </si>
  <si>
    <t>40*60(8)</t>
  </si>
  <si>
    <t>20*37</t>
  </si>
  <si>
    <t>35*70</t>
  </si>
  <si>
    <t>72*112</t>
  </si>
  <si>
    <t>82.5*131</t>
  </si>
  <si>
    <t>32*42</t>
  </si>
  <si>
    <t>65*100</t>
  </si>
  <si>
    <t>HỒNG KIM</t>
  </si>
  <si>
    <t>25*60</t>
  </si>
  <si>
    <t>53*140</t>
  </si>
  <si>
    <t>90*125</t>
  </si>
  <si>
    <t>70*120(4)</t>
  </si>
  <si>
    <t>25*45</t>
  </si>
  <si>
    <t>33*41</t>
  </si>
  <si>
    <t>70*120(2.5)</t>
  </si>
  <si>
    <t>C ĐƯỜNG</t>
  </si>
  <si>
    <t>34-24*34</t>
  </si>
  <si>
    <t>20*30(6, H)</t>
  </si>
  <si>
    <t>20*35(6, H)</t>
  </si>
  <si>
    <t>25*50(6, H)</t>
  </si>
  <si>
    <t>PE IN SP</t>
  </si>
  <si>
    <t>C 18</t>
  </si>
  <si>
    <t>61*100</t>
  </si>
  <si>
    <t>95*150</t>
  </si>
  <si>
    <t>80.5*141</t>
  </si>
  <si>
    <t>115-85*95</t>
  </si>
  <si>
    <t>PE FA ĐL</t>
  </si>
  <si>
    <t>22*30.2</t>
  </si>
  <si>
    <t>C 49-32</t>
  </si>
  <si>
    <t>C 24.5</t>
  </si>
  <si>
    <t>Q 30</t>
  </si>
  <si>
    <t>Q 35</t>
  </si>
  <si>
    <t>Q 40</t>
  </si>
  <si>
    <t>62*102</t>
  </si>
  <si>
    <t>HOÀNG HƯNG</t>
  </si>
  <si>
    <t>41-25*45</t>
  </si>
  <si>
    <t>10*50</t>
  </si>
  <si>
    <t>18*25</t>
  </si>
  <si>
    <t>35*140</t>
  </si>
  <si>
    <t>24.5*41</t>
  </si>
  <si>
    <t>23*30</t>
  </si>
  <si>
    <t>20*35</t>
  </si>
  <si>
    <t>TRẢ HD</t>
  </si>
  <si>
    <t>73-41*63</t>
  </si>
  <si>
    <t>40*105</t>
  </si>
  <si>
    <t>75*110</t>
  </si>
  <si>
    <t>KIM THÀNH</t>
  </si>
  <si>
    <t>PE SỦI</t>
  </si>
  <si>
    <t>PP XUẤT DƯ</t>
  </si>
  <si>
    <t>TRẢ PE SAI QUY CÁCH</t>
  </si>
  <si>
    <t>TRẢ PP GIAO DƯ</t>
  </si>
  <si>
    <t>C 38</t>
  </si>
  <si>
    <t>TRẢ HD DẬP LỖ XẤU</t>
  </si>
  <si>
    <t>55*70</t>
  </si>
  <si>
    <t>C 40-30</t>
  </si>
  <si>
    <t>C HẠNH</t>
  </si>
  <si>
    <t>NHẬT PHONG</t>
  </si>
  <si>
    <t xml:space="preserve">PE ĐL </t>
  </si>
  <si>
    <t>47*78</t>
  </si>
  <si>
    <t>32*90</t>
  </si>
  <si>
    <t>50*100</t>
  </si>
  <si>
    <t>22*40(6,H)</t>
  </si>
  <si>
    <t>28*50(6,H)</t>
  </si>
  <si>
    <t>50*150</t>
  </si>
  <si>
    <t>32*70</t>
  </si>
  <si>
    <t>PP IN TÍM</t>
  </si>
  <si>
    <t>17*25</t>
  </si>
  <si>
    <t>81*140</t>
  </si>
  <si>
    <t>32*44</t>
  </si>
  <si>
    <t>35*46</t>
  </si>
  <si>
    <t>A BA</t>
  </si>
  <si>
    <t>15*63</t>
  </si>
  <si>
    <t>60*101</t>
  </si>
  <si>
    <t>A TOÀN</t>
  </si>
  <si>
    <t>C 13</t>
  </si>
  <si>
    <t>C 47-31</t>
  </si>
  <si>
    <t>85*125</t>
  </si>
  <si>
    <t>96-63*70</t>
  </si>
  <si>
    <t>16*42</t>
  </si>
  <si>
    <t>PP GỐI IN</t>
  </si>
  <si>
    <t>60*52</t>
  </si>
  <si>
    <t>33*43</t>
  </si>
  <si>
    <t>NHẬP THIẾU PP</t>
  </si>
  <si>
    <t>XUẤT DƯ PE</t>
  </si>
  <si>
    <t>25.3*35</t>
  </si>
  <si>
    <t>VINAVIT</t>
  </si>
  <si>
    <t>30*30</t>
  </si>
  <si>
    <t>TRỪ PE LỆCH SỐ KG</t>
  </si>
  <si>
    <t>33*65</t>
  </si>
  <si>
    <t>55*65</t>
  </si>
  <si>
    <t>12*17</t>
  </si>
  <si>
    <t>PP IN CÂY ĐẬU</t>
  </si>
  <si>
    <t>12*28.5</t>
  </si>
  <si>
    <t>A SƯƠNG CĐ</t>
  </si>
  <si>
    <t>21*27</t>
  </si>
  <si>
    <t>16*26(6)</t>
  </si>
  <si>
    <t>21*27(6)</t>
  </si>
  <si>
    <t>19*29(6)</t>
  </si>
  <si>
    <t>20*30(6)</t>
  </si>
  <si>
    <t>15*25(6)</t>
  </si>
  <si>
    <t>14*24(6)</t>
  </si>
  <si>
    <t>36*90</t>
  </si>
  <si>
    <t>25*27</t>
  </si>
  <si>
    <t>22*28</t>
  </si>
  <si>
    <t>27*34</t>
  </si>
  <si>
    <t>42*55</t>
  </si>
  <si>
    <t>17*35</t>
  </si>
  <si>
    <t>21*35</t>
  </si>
  <si>
    <t>46*100</t>
  </si>
  <si>
    <t>48*106</t>
  </si>
  <si>
    <t>14*20</t>
  </si>
  <si>
    <t>18*48</t>
  </si>
  <si>
    <t>12*18</t>
  </si>
  <si>
    <t>12.5*21.5</t>
  </si>
  <si>
    <t>16*35.5</t>
  </si>
  <si>
    <t>52*93</t>
  </si>
  <si>
    <t>60*105</t>
  </si>
  <si>
    <t>25.3*25.3</t>
  </si>
  <si>
    <t>A THẮNG CÀ MAU</t>
  </si>
  <si>
    <t>C 39</t>
  </si>
  <si>
    <t>C 14.5</t>
  </si>
  <si>
    <t>24*55</t>
  </si>
  <si>
    <t>C 40-25</t>
  </si>
  <si>
    <t>70*110</t>
  </si>
  <si>
    <t>11.5*19</t>
  </si>
  <si>
    <t>56*80</t>
  </si>
  <si>
    <t>116*120</t>
  </si>
  <si>
    <t>44*65</t>
  </si>
  <si>
    <t>40*43</t>
  </si>
  <si>
    <t>23.3*34</t>
  </si>
  <si>
    <t>23.3*32</t>
  </si>
  <si>
    <t>35*50(6)</t>
  </si>
  <si>
    <t>35*80</t>
  </si>
  <si>
    <t>35.5*71</t>
  </si>
  <si>
    <t>22*37</t>
  </si>
  <si>
    <t>18*28+4</t>
  </si>
  <si>
    <t>25*38+5</t>
  </si>
  <si>
    <t>45*100</t>
  </si>
  <si>
    <t>C 52-40</t>
  </si>
  <si>
    <t>A PHÁT (GX)</t>
  </si>
  <si>
    <t>50*55</t>
  </si>
  <si>
    <t>45-27*33</t>
  </si>
  <si>
    <t>28*43.5</t>
  </si>
  <si>
    <t>74*150</t>
  </si>
  <si>
    <t>76*152</t>
  </si>
  <si>
    <t>78*140(3.5)</t>
  </si>
  <si>
    <t>78*140(2.5)</t>
  </si>
  <si>
    <t>97-78*151</t>
  </si>
  <si>
    <t>20*20(6)</t>
  </si>
  <si>
    <t>30*90</t>
  </si>
  <si>
    <t>33*110</t>
  </si>
  <si>
    <t>IN TRẦN KIM</t>
  </si>
  <si>
    <t>HD IN</t>
  </si>
  <si>
    <t>90*110</t>
  </si>
  <si>
    <t>70-38*77</t>
  </si>
  <si>
    <t>57-39*100</t>
  </si>
  <si>
    <t>C 46(55)</t>
  </si>
  <si>
    <t>C 46(71)</t>
  </si>
  <si>
    <t>33-20*58</t>
  </si>
  <si>
    <t>20.5*18.5</t>
  </si>
  <si>
    <t>BÁN PL HD</t>
  </si>
  <si>
    <t>27*45</t>
  </si>
  <si>
    <t>C HÀ TB</t>
  </si>
  <si>
    <t>35*50(3.5,H)</t>
  </si>
  <si>
    <t>27*50</t>
  </si>
  <si>
    <t>40*90</t>
  </si>
  <si>
    <t>C 52</t>
  </si>
  <si>
    <t>40*75</t>
  </si>
  <si>
    <t>76*130(2.5)</t>
  </si>
  <si>
    <t>23*33</t>
  </si>
  <si>
    <t>BÁN PL HD ĐỎ</t>
  </si>
  <si>
    <t>60*120(8)</t>
  </si>
  <si>
    <t>PP TẤM</t>
  </si>
  <si>
    <t>17*22</t>
  </si>
  <si>
    <t>18*20</t>
  </si>
  <si>
    <t>C 16</t>
  </si>
  <si>
    <t>C 27</t>
  </si>
  <si>
    <t>45-27*69</t>
  </si>
  <si>
    <t>C 59</t>
  </si>
  <si>
    <t>TÂN VIỆT QUỐC</t>
  </si>
  <si>
    <t>60*108</t>
  </si>
  <si>
    <t>A ĐẠT K LẺ</t>
  </si>
  <si>
    <t>30.3*47</t>
  </si>
  <si>
    <t>THUẬN PHÁT</t>
  </si>
  <si>
    <t>CÔ HÒA</t>
  </si>
  <si>
    <t>C 15</t>
  </si>
  <si>
    <t>C 12.5</t>
  </si>
  <si>
    <t>C 10.5</t>
  </si>
  <si>
    <t>C 16.5</t>
  </si>
  <si>
    <t>TAICAL</t>
  </si>
  <si>
    <t>HD IN LABO</t>
  </si>
  <si>
    <t>OPP SIÊU</t>
  </si>
  <si>
    <t>24*27.5</t>
  </si>
  <si>
    <t>60*80(2.8)</t>
  </si>
  <si>
    <t>27*37</t>
  </si>
  <si>
    <t>50*70(H)</t>
  </si>
  <si>
    <t>15*20(3.2)</t>
  </si>
  <si>
    <t>35*50(5)</t>
  </si>
  <si>
    <t>40*63</t>
  </si>
  <si>
    <t>41*80</t>
  </si>
  <si>
    <t>80-52*76</t>
  </si>
  <si>
    <t>85-54*84</t>
  </si>
  <si>
    <t>26.2*38</t>
  </si>
  <si>
    <t>72-52*78</t>
  </si>
  <si>
    <t>66-52*82</t>
  </si>
  <si>
    <t>54*80</t>
  </si>
  <si>
    <t>33*52</t>
  </si>
  <si>
    <t>40*62</t>
  </si>
  <si>
    <t>60*120(11)</t>
  </si>
  <si>
    <t>40*72</t>
  </si>
  <si>
    <t>TÀI (PM)</t>
  </si>
  <si>
    <t>62-40*60</t>
  </si>
  <si>
    <t>XỐP QUAI SỮA</t>
  </si>
  <si>
    <t>PE GỐI IN NOTIC</t>
  </si>
  <si>
    <t>25*32+7</t>
  </si>
  <si>
    <t>24*34</t>
  </si>
  <si>
    <t>40*52</t>
  </si>
  <si>
    <t>PL HD</t>
  </si>
  <si>
    <t>TUẤN HÙNG</t>
  </si>
  <si>
    <t>96-78*152</t>
  </si>
  <si>
    <t>C 21.5</t>
  </si>
  <si>
    <t xml:space="preserve"> C 22.5</t>
  </si>
  <si>
    <t>C 34.5</t>
  </si>
  <si>
    <t>C 45.5</t>
  </si>
  <si>
    <t>C 30.5-23</t>
  </si>
  <si>
    <t>15.5*44</t>
  </si>
  <si>
    <t>55-29*78</t>
  </si>
  <si>
    <t>16.5*22</t>
  </si>
  <si>
    <t>58*120</t>
  </si>
  <si>
    <t>46*70</t>
  </si>
  <si>
    <t>THỦY H PHÁT</t>
  </si>
  <si>
    <t>25.5*40</t>
  </si>
  <si>
    <t>21*36</t>
  </si>
  <si>
    <t>61*110</t>
  </si>
  <si>
    <t>60*120(20)</t>
  </si>
  <si>
    <t>60*120(3)</t>
  </si>
  <si>
    <t>60*120(4)</t>
  </si>
  <si>
    <t>80*120(3)</t>
  </si>
  <si>
    <t>19*57</t>
  </si>
  <si>
    <t>20.5*30</t>
  </si>
  <si>
    <t>24.3*37</t>
  </si>
  <si>
    <t>35*40</t>
  </si>
  <si>
    <t>CHỐNG ẨM</t>
  </si>
  <si>
    <t>52*85</t>
  </si>
  <si>
    <t>HD HX</t>
  </si>
  <si>
    <t>55*100</t>
  </si>
  <si>
    <t>40-30*40</t>
  </si>
  <si>
    <t>PP CẮT GỐI IN</t>
  </si>
  <si>
    <t>C 80-50</t>
  </si>
  <si>
    <t>C 63-40</t>
  </si>
  <si>
    <t>C TÙNG</t>
  </si>
  <si>
    <t>105-85*160</t>
  </si>
  <si>
    <t>50*70(3.5)</t>
  </si>
  <si>
    <t>80*80</t>
  </si>
  <si>
    <t>86.5-66.5*146</t>
  </si>
  <si>
    <t>97-78*150(3)</t>
  </si>
  <si>
    <t>97-78*150(7)</t>
  </si>
  <si>
    <t>48-28*46</t>
  </si>
  <si>
    <t>42-25*40</t>
  </si>
  <si>
    <t>27*28</t>
  </si>
  <si>
    <t>29*31</t>
  </si>
  <si>
    <t>19*59</t>
  </si>
  <si>
    <t>53*193</t>
  </si>
  <si>
    <t>100*85</t>
  </si>
  <si>
    <t>26*37</t>
  </si>
  <si>
    <t>38*58</t>
  </si>
  <si>
    <t>47*57</t>
  </si>
  <si>
    <t>C 51</t>
  </si>
  <si>
    <t>C 53</t>
  </si>
  <si>
    <t>20.3*32</t>
  </si>
  <si>
    <t>22.3*37</t>
  </si>
  <si>
    <t>22.3*32</t>
  </si>
  <si>
    <t>109 MXT</t>
  </si>
  <si>
    <t>52*105</t>
  </si>
  <si>
    <t>41*55</t>
  </si>
  <si>
    <t>CHÚ ĐỨC</t>
  </si>
  <si>
    <t>HD ĐỎ</t>
  </si>
  <si>
    <t>QUAI</t>
  </si>
  <si>
    <t>PE ZIN</t>
  </si>
  <si>
    <t>65*55</t>
  </si>
  <si>
    <t>CHÚ LỘC</t>
  </si>
  <si>
    <t>22*22(3)</t>
  </si>
  <si>
    <t>PP IN PHÚ HẢI</t>
  </si>
  <si>
    <t>28.3*42</t>
  </si>
  <si>
    <t>TRẢ PP BỊ DÀY</t>
  </si>
  <si>
    <t>50*105</t>
  </si>
  <si>
    <t>37*26.5</t>
  </si>
  <si>
    <t>26*57</t>
  </si>
  <si>
    <t>A PHÚC</t>
  </si>
  <si>
    <t>PE HX XANH</t>
  </si>
  <si>
    <t>34.5*35</t>
  </si>
  <si>
    <t>CÔNG TY TK</t>
  </si>
  <si>
    <t>30*150</t>
  </si>
  <si>
    <t>37*120</t>
  </si>
  <si>
    <t>35-20*40</t>
  </si>
  <si>
    <t>60*60</t>
  </si>
  <si>
    <t>100*120</t>
  </si>
  <si>
    <t>20*33</t>
  </si>
  <si>
    <t>C NHUNG</t>
  </si>
  <si>
    <t>OPP IN THC</t>
  </si>
  <si>
    <t>28*32</t>
  </si>
  <si>
    <t>14*24</t>
  </si>
  <si>
    <t>16*26</t>
  </si>
  <si>
    <t>15*20(4.5)</t>
  </si>
  <si>
    <t>50*40</t>
  </si>
  <si>
    <t>TÂN HỒNG CƠ</t>
  </si>
  <si>
    <t>TRẢ PP RÍT</t>
  </si>
  <si>
    <t>13*23(5)</t>
  </si>
  <si>
    <t>DUY HÀ</t>
  </si>
  <si>
    <t>82*85</t>
  </si>
  <si>
    <t>87*150</t>
  </si>
  <si>
    <t>44-22*80</t>
  </si>
  <si>
    <t>70-40*80</t>
  </si>
  <si>
    <t>C 84-55</t>
  </si>
  <si>
    <t>C 59-34</t>
  </si>
  <si>
    <t>19.3*30</t>
  </si>
  <si>
    <t>25*35(7,H)</t>
  </si>
  <si>
    <t>50*130</t>
  </si>
  <si>
    <t>TRẢ HD BỊ LỖI</t>
  </si>
  <si>
    <t>TRẢ PE TÉT ĐÁY</t>
  </si>
  <si>
    <t>78*134</t>
  </si>
  <si>
    <t>38*73</t>
  </si>
  <si>
    <t>40*46</t>
  </si>
  <si>
    <t>80*120(4)</t>
  </si>
  <si>
    <t>28*55</t>
  </si>
  <si>
    <t>80*120(6)</t>
  </si>
  <si>
    <t>TRỤC IN</t>
  </si>
  <si>
    <t>28*40</t>
  </si>
  <si>
    <t>29*42</t>
  </si>
  <si>
    <t>67*80</t>
  </si>
  <si>
    <t>40*136</t>
  </si>
  <si>
    <t xml:space="preserve">A BI </t>
  </si>
  <si>
    <t>50*140</t>
  </si>
  <si>
    <t>60*140</t>
  </si>
  <si>
    <t>16*50</t>
  </si>
  <si>
    <t>80*152</t>
  </si>
  <si>
    <t>60*95</t>
  </si>
  <si>
    <t>A CHÍNH</t>
  </si>
  <si>
    <t>28*45</t>
  </si>
  <si>
    <t>C 28-15</t>
  </si>
  <si>
    <t>C 33-20</t>
  </si>
  <si>
    <t>C 42-24</t>
  </si>
  <si>
    <t>70-40*77</t>
  </si>
  <si>
    <t>78-46.5*93</t>
  </si>
  <si>
    <t>82-52*93</t>
  </si>
  <si>
    <t>20*45</t>
  </si>
  <si>
    <t>14*35</t>
  </si>
  <si>
    <t>C ĐIỆP</t>
  </si>
  <si>
    <t>BỚT TIỀN</t>
  </si>
  <si>
    <t>30*50</t>
  </si>
  <si>
    <t>C BĂNG</t>
  </si>
  <si>
    <t>26*30</t>
  </si>
  <si>
    <t>16*28(2.5)</t>
  </si>
  <si>
    <t>70*40</t>
  </si>
  <si>
    <t>21*16+4</t>
  </si>
  <si>
    <t>QUÝ THANH</t>
  </si>
  <si>
    <t>C 29</t>
  </si>
  <si>
    <t>22-12*45</t>
  </si>
  <si>
    <t>65*80</t>
  </si>
  <si>
    <t>100*82</t>
  </si>
  <si>
    <t>36*45</t>
  </si>
  <si>
    <t>TRẢ PP BỊ XẤU</t>
  </si>
  <si>
    <t>28*65</t>
  </si>
  <si>
    <t>TRẢ PE ĐỎ BỊ XẤU</t>
  </si>
  <si>
    <t>TRẢ PE VÀNG BỊ XẤU</t>
  </si>
  <si>
    <t>TRẢ PE XANH BỊ XẤU</t>
  </si>
  <si>
    <t>TRẢ PE BỊ LỖI</t>
  </si>
  <si>
    <t>75-45*110</t>
  </si>
  <si>
    <t>40*30</t>
  </si>
  <si>
    <t>PE XẾP FA</t>
  </si>
  <si>
    <t>68-39*77</t>
  </si>
  <si>
    <t>81-47*93</t>
  </si>
  <si>
    <t>87-51*95</t>
  </si>
  <si>
    <t>88-49*94</t>
  </si>
  <si>
    <t>CHÚ HƯỜNG</t>
  </si>
  <si>
    <t>57*103</t>
  </si>
  <si>
    <t>C 58.5-40</t>
  </si>
  <si>
    <t>54-36*76</t>
  </si>
  <si>
    <t>11*16</t>
  </si>
  <si>
    <t>17*37</t>
  </si>
  <si>
    <t>17*41</t>
  </si>
  <si>
    <t>18*50</t>
  </si>
  <si>
    <t>28*26</t>
  </si>
  <si>
    <t>51*56</t>
  </si>
  <si>
    <t>32*54</t>
  </si>
  <si>
    <t>19*27</t>
  </si>
  <si>
    <t>25*50</t>
  </si>
  <si>
    <t>TRẢ LỎI HD XANH</t>
  </si>
  <si>
    <t>TRẢ LỎI HD XẾP</t>
  </si>
  <si>
    <t>37*64</t>
  </si>
  <si>
    <t>37*72</t>
  </si>
  <si>
    <t>95*95</t>
  </si>
  <si>
    <t>20*28</t>
  </si>
  <si>
    <t>33*63</t>
  </si>
  <si>
    <t>25*40</t>
  </si>
  <si>
    <t>C 27.5</t>
  </si>
  <si>
    <t>26-14*32</t>
  </si>
  <si>
    <t>72*121</t>
  </si>
  <si>
    <t>63*85</t>
  </si>
  <si>
    <t>22*35</t>
  </si>
  <si>
    <t>72*86</t>
  </si>
  <si>
    <t>36*70</t>
  </si>
  <si>
    <t>90*155</t>
  </si>
  <si>
    <t>37.5*55</t>
  </si>
  <si>
    <t>84*84</t>
  </si>
  <si>
    <t>87.5-66.5*156</t>
  </si>
  <si>
    <t>30*75</t>
  </si>
  <si>
    <t>Q30*40</t>
  </si>
  <si>
    <t>20.5*40</t>
  </si>
  <si>
    <t>PP IN 25GR</t>
  </si>
  <si>
    <t>PP IN 100GR</t>
  </si>
  <si>
    <t>PP IN 50GR</t>
  </si>
  <si>
    <t>12-8*21</t>
  </si>
  <si>
    <t>15-10*24</t>
  </si>
  <si>
    <t>17-11*34</t>
  </si>
  <si>
    <t>32*120</t>
  </si>
  <si>
    <t>34*50</t>
  </si>
  <si>
    <t>Q30</t>
  </si>
  <si>
    <t>92*92</t>
  </si>
  <si>
    <t>21-14*64</t>
  </si>
  <si>
    <t>22*36</t>
  </si>
  <si>
    <t>34*65</t>
  </si>
  <si>
    <t>C 33-23</t>
  </si>
  <si>
    <t>80*141</t>
  </si>
  <si>
    <t>53*65</t>
  </si>
  <si>
    <t>45*55</t>
  </si>
  <si>
    <t>20.3*37</t>
  </si>
  <si>
    <t>38*55</t>
  </si>
  <si>
    <t>38*52</t>
  </si>
  <si>
    <t>A LONG</t>
  </si>
  <si>
    <t>HD IN XANH</t>
  </si>
  <si>
    <t>HD IN VÀNG</t>
  </si>
  <si>
    <t>25*20</t>
  </si>
  <si>
    <t>55*95</t>
  </si>
  <si>
    <t>28*30</t>
  </si>
  <si>
    <t>33*45</t>
  </si>
  <si>
    <t>90*90</t>
  </si>
  <si>
    <t>20*35.5</t>
  </si>
  <si>
    <t>22.5*44</t>
  </si>
  <si>
    <t>TRẢ HD SAI QUY CÁCH</t>
  </si>
  <si>
    <t>C 24.5 + 18</t>
  </si>
  <si>
    <t>C 50+40+35+25</t>
  </si>
  <si>
    <t>TRẢ PP LỖI</t>
  </si>
  <si>
    <t>BÁN PL PE DẬP QUAI</t>
  </si>
  <si>
    <t>PE XUẤT DƯ</t>
  </si>
  <si>
    <t>85*140</t>
  </si>
  <si>
    <t>85*105</t>
  </si>
  <si>
    <t>45*90</t>
  </si>
  <si>
    <t>90-60*95</t>
  </si>
  <si>
    <t>10*30</t>
  </si>
  <si>
    <t>PE BK IN LIZ LANGE</t>
  </si>
  <si>
    <t>29.5*72</t>
  </si>
  <si>
    <t>32.5*72</t>
  </si>
  <si>
    <t>97-78*150(3.5)</t>
  </si>
  <si>
    <t>97-78*146</t>
  </si>
  <si>
    <t xml:space="preserve"> C 43</t>
  </si>
  <si>
    <t>ASIA (TỚI LẤY)</t>
  </si>
  <si>
    <t>16*19</t>
  </si>
  <si>
    <t>43*65</t>
  </si>
  <si>
    <t>NHẬP QUA T.NGHIỆP</t>
  </si>
  <si>
    <t>PE IN CẮT BK</t>
  </si>
  <si>
    <t>A VIỆT</t>
  </si>
  <si>
    <t>30*51</t>
  </si>
  <si>
    <t>32*51</t>
  </si>
  <si>
    <t>32*56</t>
  </si>
  <si>
    <t>HD KEM</t>
  </si>
  <si>
    <t>C 54-30</t>
  </si>
  <si>
    <t>C 76-40</t>
  </si>
  <si>
    <t>MINH HƯNG</t>
  </si>
  <si>
    <t>11.5*26</t>
  </si>
  <si>
    <t>18.5-10-35.5</t>
  </si>
  <si>
    <t>57*110</t>
  </si>
  <si>
    <t>C ĐÔNG</t>
  </si>
  <si>
    <t>80*120(12)</t>
  </si>
  <si>
    <t>70*120(20)</t>
  </si>
  <si>
    <t>95-76*149</t>
  </si>
  <si>
    <t xml:space="preserve">139B </t>
  </si>
  <si>
    <t>32*58</t>
  </si>
  <si>
    <t>16*32</t>
  </si>
  <si>
    <t>27*26</t>
  </si>
  <si>
    <t>27*25</t>
  </si>
  <si>
    <t>C 42-26</t>
  </si>
  <si>
    <t>80*120(3.5)</t>
  </si>
  <si>
    <t>30*44</t>
  </si>
  <si>
    <t>86-50*88</t>
  </si>
  <si>
    <t>55*90</t>
  </si>
  <si>
    <t>XUẤT LỘN PE</t>
  </si>
  <si>
    <t>C 10</t>
  </si>
  <si>
    <t>20*30(5.5)</t>
  </si>
  <si>
    <t>CHÊNH LỆCH LỎI PE</t>
  </si>
  <si>
    <t>100*200</t>
  </si>
  <si>
    <t>16*16</t>
  </si>
  <si>
    <t>18.4*16</t>
  </si>
  <si>
    <t>C THẢO</t>
  </si>
  <si>
    <t>70*60</t>
  </si>
  <si>
    <t>40*150</t>
  </si>
  <si>
    <t>35*71</t>
  </si>
  <si>
    <t>49*49</t>
  </si>
  <si>
    <t>80*81</t>
  </si>
  <si>
    <t>C 19</t>
  </si>
  <si>
    <t>C DIỆU</t>
  </si>
  <si>
    <t>12-8*24</t>
  </si>
  <si>
    <t>50*75</t>
  </si>
  <si>
    <t>46*55</t>
  </si>
  <si>
    <t>70*70</t>
  </si>
  <si>
    <t>CHÉ HUỐNG</t>
  </si>
  <si>
    <t xml:space="preserve"> C 29-18</t>
  </si>
  <si>
    <t>78-48*112</t>
  </si>
  <si>
    <t>80-50*109</t>
  </si>
  <si>
    <t>18*22</t>
  </si>
  <si>
    <t>20*23</t>
  </si>
  <si>
    <t>32*55</t>
  </si>
  <si>
    <t>A MỸ</t>
  </si>
  <si>
    <t>PE HX XANH IN</t>
  </si>
  <si>
    <t>45-35*50</t>
  </si>
  <si>
    <t>35-25*35</t>
  </si>
  <si>
    <t>28-20*30</t>
  </si>
  <si>
    <t>TRẢ PP GIAO LỘN</t>
  </si>
  <si>
    <t>GIAO DƯ PP</t>
  </si>
  <si>
    <t>GIAO DƯ HD</t>
  </si>
  <si>
    <t>Q30*50</t>
  </si>
  <si>
    <t>BÁN PL PP</t>
  </si>
  <si>
    <t>BÁN PL PE</t>
  </si>
  <si>
    <t>14*24(5)</t>
  </si>
  <si>
    <t>44*47</t>
  </si>
  <si>
    <t>25*31</t>
  </si>
  <si>
    <t>44.5*61</t>
  </si>
  <si>
    <t>44.5*72</t>
  </si>
  <si>
    <t>50.5*79.5</t>
  </si>
  <si>
    <t>69*100</t>
  </si>
  <si>
    <t>26*36(5)</t>
  </si>
  <si>
    <t>32*45</t>
  </si>
  <si>
    <t>29*45</t>
  </si>
  <si>
    <t>C 47-35</t>
  </si>
  <si>
    <t>60-39*100</t>
  </si>
  <si>
    <t>30*54</t>
  </si>
  <si>
    <t>103*123</t>
  </si>
  <si>
    <t>111*117</t>
  </si>
  <si>
    <t>ĐẠI QUANG</t>
  </si>
  <si>
    <t>27-17*57</t>
  </si>
  <si>
    <t>50.5-38.5*95.5</t>
  </si>
  <si>
    <t>BÁN LỎI GIẤY</t>
  </si>
  <si>
    <t>TRẢ PE</t>
  </si>
  <si>
    <t>41*65</t>
  </si>
  <si>
    <t>87-45*90</t>
  </si>
  <si>
    <t>PE IN XANH LÁ</t>
  </si>
  <si>
    <t>PE IN XANH DƯƠNG</t>
  </si>
  <si>
    <t>23*56</t>
  </si>
  <si>
    <t>31*40</t>
  </si>
  <si>
    <t>PE FA 2</t>
  </si>
  <si>
    <t>38*34</t>
  </si>
  <si>
    <t>20*30(H)</t>
  </si>
  <si>
    <t>41*65(H)</t>
  </si>
  <si>
    <t>C CHÂU CPC</t>
  </si>
  <si>
    <t>C TRINH</t>
  </si>
  <si>
    <t>17*27(3)</t>
  </si>
  <si>
    <t>25*35(3)</t>
  </si>
  <si>
    <t>HÒA DÂY</t>
  </si>
  <si>
    <t>MUA DÂY TRẮNG</t>
  </si>
  <si>
    <t>C 43-26</t>
  </si>
  <si>
    <t>PP IN VÀNG</t>
  </si>
  <si>
    <t>19*25</t>
  </si>
  <si>
    <t>19*22</t>
  </si>
  <si>
    <t>C 20(3.5)</t>
  </si>
  <si>
    <t>C 20(4)</t>
  </si>
  <si>
    <t>54*100</t>
  </si>
  <si>
    <t>TRẢ PE LỎI</t>
  </si>
  <si>
    <t>90-60*100</t>
  </si>
  <si>
    <t>52*100</t>
  </si>
  <si>
    <t>85*155</t>
  </si>
  <si>
    <t>100*145</t>
  </si>
  <si>
    <t>21*27.5</t>
  </si>
  <si>
    <t>17*15</t>
  </si>
  <si>
    <t>21*28</t>
  </si>
  <si>
    <t>21*26</t>
  </si>
  <si>
    <t>18*28(5)</t>
  </si>
  <si>
    <t>C 64-40</t>
  </si>
  <si>
    <t>57*100</t>
  </si>
  <si>
    <t>44*26</t>
  </si>
  <si>
    <t>65*75</t>
  </si>
  <si>
    <t>CÔ TÙNG</t>
  </si>
  <si>
    <t>A SANG</t>
  </si>
  <si>
    <t>34*47</t>
  </si>
  <si>
    <t>62*107</t>
  </si>
  <si>
    <t>62*117</t>
  </si>
  <si>
    <t>44*55</t>
  </si>
  <si>
    <t>HD XANH ĐL</t>
  </si>
  <si>
    <t>39*120</t>
  </si>
  <si>
    <t>100*130</t>
  </si>
  <si>
    <t>37.5*50.5</t>
  </si>
  <si>
    <t>30*25</t>
  </si>
  <si>
    <t>40*35</t>
  </si>
  <si>
    <t>95*110</t>
  </si>
  <si>
    <t>60-35*70</t>
  </si>
  <si>
    <t>PE TẤM XANH</t>
  </si>
  <si>
    <t>60-40*50</t>
  </si>
  <si>
    <t>72*72</t>
  </si>
  <si>
    <t>C 18+30+20</t>
  </si>
  <si>
    <t>C 35+40</t>
  </si>
  <si>
    <t>TRỪ LỎI PE</t>
  </si>
  <si>
    <t>33-27*54</t>
  </si>
  <si>
    <t xml:space="preserve"> A ĐẠT</t>
  </si>
  <si>
    <t>30*31</t>
  </si>
  <si>
    <t>35-20*50</t>
  </si>
  <si>
    <t>HD TRẮNG</t>
  </si>
  <si>
    <t>Q35*60</t>
  </si>
  <si>
    <t xml:space="preserve">45 PTH </t>
  </si>
  <si>
    <t>VINH CƯỜNG</t>
  </si>
  <si>
    <t>30-20*67</t>
  </si>
  <si>
    <t>70*104</t>
  </si>
  <si>
    <t>70*117</t>
  </si>
  <si>
    <t>BÁN VỎ BAO</t>
  </si>
  <si>
    <t>80*120(6.5)</t>
  </si>
  <si>
    <t>60*40</t>
  </si>
  <si>
    <t>75*95</t>
  </si>
  <si>
    <t>85*120</t>
  </si>
  <si>
    <t>57*86(5)</t>
  </si>
  <si>
    <t>22*45</t>
  </si>
  <si>
    <t>33*76</t>
  </si>
  <si>
    <t>55*105</t>
  </si>
  <si>
    <t>45*49</t>
  </si>
  <si>
    <t>TRỤC IN SOLAFOOD</t>
  </si>
  <si>
    <t>PE ĐL Q8</t>
  </si>
  <si>
    <t>60*120(10)</t>
  </si>
  <si>
    <t>45*155</t>
  </si>
  <si>
    <t>A THUẬN</t>
  </si>
  <si>
    <t>80*140</t>
  </si>
  <si>
    <t>15*19(2.5)</t>
  </si>
  <si>
    <t>HOÀN TRỤC</t>
  </si>
  <si>
    <t>28*38+4</t>
  </si>
  <si>
    <t xml:space="preserve">C HOA </t>
  </si>
  <si>
    <t>NHẬP DƯ PE ĐL</t>
  </si>
  <si>
    <t>PE XÁM</t>
  </si>
  <si>
    <t>28.5*60.5</t>
  </si>
  <si>
    <t>38.5*55.5</t>
  </si>
  <si>
    <t>10.5*21</t>
  </si>
  <si>
    <t>TIỀN XE</t>
  </si>
  <si>
    <t>80*120(5)</t>
  </si>
  <si>
    <t>40*120(6)</t>
  </si>
  <si>
    <t>C 40.5</t>
  </si>
  <si>
    <t>C 80(4)</t>
  </si>
  <si>
    <t>C 21-15</t>
  </si>
  <si>
    <t>50*80(4.5)</t>
  </si>
  <si>
    <t>80*120(16)</t>
  </si>
  <si>
    <t>40*65</t>
  </si>
  <si>
    <t>62*110(75G)</t>
  </si>
  <si>
    <t>C 49(80)</t>
  </si>
  <si>
    <t>C 49(93)</t>
  </si>
  <si>
    <t>9*33</t>
  </si>
  <si>
    <t>82*150</t>
  </si>
  <si>
    <t>43*76</t>
  </si>
  <si>
    <t>88*152</t>
  </si>
  <si>
    <t>15*21</t>
  </si>
  <si>
    <t>28*50</t>
  </si>
  <si>
    <t>32*43</t>
  </si>
  <si>
    <t>18*80</t>
  </si>
  <si>
    <t>60*120(22)</t>
  </si>
  <si>
    <t>C 36(5)</t>
  </si>
  <si>
    <t>C 38(5)</t>
  </si>
  <si>
    <t>43*68</t>
  </si>
  <si>
    <t>C 76-46</t>
  </si>
  <si>
    <t>41*43</t>
  </si>
  <si>
    <t>25*55</t>
  </si>
  <si>
    <t>Q 52*90</t>
  </si>
  <si>
    <t>62*110(104G)</t>
  </si>
  <si>
    <t>26*44</t>
  </si>
  <si>
    <t>A CHẤN</t>
  </si>
  <si>
    <t>50*120</t>
  </si>
  <si>
    <t>25*38.5 (9.5)</t>
  </si>
  <si>
    <t>17*20</t>
  </si>
  <si>
    <t>8*14</t>
  </si>
  <si>
    <t>22*24</t>
  </si>
  <si>
    <t>43*51</t>
  </si>
  <si>
    <t>87.5-66*156</t>
  </si>
  <si>
    <t>PE FA 1</t>
  </si>
  <si>
    <t>PE FA 3</t>
  </si>
  <si>
    <t>57*77</t>
  </si>
  <si>
    <t>DŨNG GX</t>
  </si>
  <si>
    <t>A DẤN</t>
  </si>
  <si>
    <t>73*95</t>
  </si>
  <si>
    <t>88-50*60</t>
  </si>
  <si>
    <t>120-80*90</t>
  </si>
  <si>
    <t>69-43*80</t>
  </si>
  <si>
    <t>Q 35*60</t>
  </si>
  <si>
    <t>35*115</t>
  </si>
  <si>
    <t>35*120</t>
  </si>
  <si>
    <t>57-41*60</t>
  </si>
  <si>
    <t>KHẢI TIẾN</t>
  </si>
  <si>
    <t>36*56</t>
  </si>
  <si>
    <t>65-47*115</t>
  </si>
  <si>
    <t>80-50*125</t>
  </si>
  <si>
    <t>25*70</t>
  </si>
  <si>
    <t>22*31</t>
  </si>
  <si>
    <t>THÁI HIỆP</t>
  </si>
  <si>
    <t>TÀI PM</t>
  </si>
  <si>
    <t>110-70*100</t>
  </si>
  <si>
    <t>37.5*30+5</t>
  </si>
  <si>
    <t>72-52*102</t>
  </si>
  <si>
    <t>33*63(3.5,H)</t>
  </si>
  <si>
    <t>KEO HD ZIN</t>
  </si>
  <si>
    <t>CHỊ BÉ</t>
  </si>
  <si>
    <t>45*130.5</t>
  </si>
  <si>
    <t>47*75</t>
  </si>
  <si>
    <t>13*18</t>
  </si>
  <si>
    <t>100-60*95</t>
  </si>
  <si>
    <t>48*70</t>
  </si>
  <si>
    <t>78*130</t>
  </si>
  <si>
    <t>19*16</t>
  </si>
  <si>
    <t>65*50</t>
  </si>
  <si>
    <t>17*50</t>
  </si>
  <si>
    <t>26*82</t>
  </si>
  <si>
    <t>57*130</t>
  </si>
  <si>
    <t>37*46</t>
  </si>
  <si>
    <t>15.5*25</t>
  </si>
  <si>
    <t>TÂN V TƯỜNG</t>
  </si>
  <si>
    <t>60*120(2.7)</t>
  </si>
  <si>
    <t>70*120(2.7)</t>
  </si>
  <si>
    <t>14*50</t>
  </si>
  <si>
    <t>24*56</t>
  </si>
  <si>
    <t>PE RỌC (2 BÊN)</t>
  </si>
  <si>
    <t>PE CẮT GỐI</t>
  </si>
  <si>
    <t>66-46*93</t>
  </si>
  <si>
    <t>71-51*90</t>
  </si>
  <si>
    <t>71-51*110</t>
  </si>
  <si>
    <t>PP IN CẮT GỐI</t>
  </si>
  <si>
    <t>T V LỢI</t>
  </si>
  <si>
    <t>C 25.5</t>
  </si>
  <si>
    <t>TAICAL(20/2)</t>
  </si>
  <si>
    <t>KEO HD ZIN(20/2)</t>
  </si>
  <si>
    <t>TAICAL(21/2)</t>
  </si>
  <si>
    <t>KEO HD ZIN(21/2)</t>
  </si>
  <si>
    <t>PE VÀNG</t>
  </si>
  <si>
    <t>95-65*97</t>
  </si>
  <si>
    <t>69*52</t>
  </si>
  <si>
    <t>64*95</t>
  </si>
  <si>
    <t>75*175</t>
  </si>
  <si>
    <t>56*56</t>
  </si>
  <si>
    <t>ASIA BD</t>
  </si>
  <si>
    <t>Q 45</t>
  </si>
  <si>
    <t>120-80*95</t>
  </si>
  <si>
    <t>35.3*47</t>
  </si>
  <si>
    <t>40.3*57</t>
  </si>
  <si>
    <t>8*12(6)</t>
  </si>
  <si>
    <t>35*50(3)</t>
  </si>
  <si>
    <t>62*110(45G)</t>
  </si>
  <si>
    <t>47*70</t>
  </si>
  <si>
    <t>TRƯỜNG SƠN ANH</t>
  </si>
  <si>
    <t>24.5*50</t>
  </si>
  <si>
    <t>24.5*60</t>
  </si>
  <si>
    <t>24.5*70</t>
  </si>
  <si>
    <t>10*15</t>
  </si>
  <si>
    <t>C 33-21</t>
  </si>
  <si>
    <t>10*16</t>
  </si>
  <si>
    <t>82.5*132</t>
  </si>
  <si>
    <t>PE CAM</t>
  </si>
  <si>
    <t>15*57</t>
  </si>
  <si>
    <t>16*60</t>
  </si>
  <si>
    <t>17*62</t>
  </si>
  <si>
    <t>53-43*72</t>
  </si>
  <si>
    <t>88-50*86</t>
  </si>
  <si>
    <t>30*38</t>
  </si>
  <si>
    <t>A ĐẠT CF</t>
  </si>
  <si>
    <t>90*180</t>
  </si>
  <si>
    <t>11*23</t>
  </si>
  <si>
    <t>20*25</t>
  </si>
  <si>
    <t>XUẤT THIẾU PE</t>
  </si>
  <si>
    <t>TRẢ LỎI PE SỮA</t>
  </si>
  <si>
    <t>44.5-28.5*71</t>
  </si>
  <si>
    <t>38-30*24</t>
  </si>
  <si>
    <t>Q35*50</t>
  </si>
  <si>
    <t>78*140</t>
  </si>
  <si>
    <t>41-35*50</t>
  </si>
  <si>
    <t>C 21-14</t>
  </si>
  <si>
    <t>C 32-22</t>
  </si>
  <si>
    <t>C 73-45</t>
  </si>
  <si>
    <t>TRẢ HD GIAO DƯ</t>
  </si>
  <si>
    <t>80*110</t>
  </si>
  <si>
    <t>C PHƯỢNG 585</t>
  </si>
  <si>
    <t>C 62</t>
  </si>
  <si>
    <t xml:space="preserve">HD </t>
  </si>
  <si>
    <t xml:space="preserve">PE </t>
  </si>
  <si>
    <t>TÍN NGHĨA PHÁT</t>
  </si>
  <si>
    <t xml:space="preserve">A VŨ </t>
  </si>
  <si>
    <t>12*32</t>
  </si>
  <si>
    <t>70*103</t>
  </si>
  <si>
    <t xml:space="preserve">30*60 </t>
  </si>
  <si>
    <t>47*128</t>
  </si>
  <si>
    <t>33*49</t>
  </si>
  <si>
    <t>38*110</t>
  </si>
  <si>
    <t>37*65</t>
  </si>
  <si>
    <t>37*55</t>
  </si>
  <si>
    <t>30*50(40)</t>
  </si>
  <si>
    <t>30*50(50)</t>
  </si>
  <si>
    <t>17 * 25</t>
  </si>
  <si>
    <t>19-10*36</t>
  </si>
  <si>
    <t>22-14*29</t>
  </si>
  <si>
    <t>95*125</t>
  </si>
  <si>
    <t>C HẠNH BH</t>
  </si>
  <si>
    <t>45.3*57</t>
  </si>
  <si>
    <t>C 22-15</t>
  </si>
  <si>
    <t>C 32-25</t>
  </si>
  <si>
    <t>16*22(2.5)</t>
  </si>
  <si>
    <t>CÔ VĨNH</t>
  </si>
  <si>
    <t>97-75*138</t>
  </si>
  <si>
    <t>HẢI ÂU</t>
  </si>
  <si>
    <t>A HIỀN AS</t>
  </si>
  <si>
    <t>13*26</t>
  </si>
  <si>
    <t xml:space="preserve"> HD VÀNG</t>
  </si>
  <si>
    <t>C 47.5-36.5</t>
  </si>
  <si>
    <t>30*46.5</t>
  </si>
  <si>
    <t>30*35.5</t>
  </si>
  <si>
    <t>100*171</t>
  </si>
  <si>
    <t>92*152</t>
  </si>
  <si>
    <t>C 63-38</t>
  </si>
  <si>
    <t>C 69-42</t>
  </si>
  <si>
    <t>C 78-48</t>
  </si>
  <si>
    <t>C NGÂN CPC</t>
  </si>
  <si>
    <t>50*60(2.2)</t>
  </si>
  <si>
    <t>60*70(2.2)</t>
  </si>
  <si>
    <t>60*90(2.2)</t>
  </si>
  <si>
    <t>A THẢO AS</t>
  </si>
  <si>
    <t>THANH NGÂN LX</t>
  </si>
  <si>
    <t>93*145</t>
  </si>
  <si>
    <t>42-28*46</t>
  </si>
  <si>
    <t>CHỊ ÁNH AS</t>
  </si>
  <si>
    <t>18*41</t>
  </si>
  <si>
    <t>34*34</t>
  </si>
  <si>
    <t>60*100(4)</t>
  </si>
  <si>
    <t>50*80(4)</t>
  </si>
  <si>
    <t>20*36</t>
  </si>
  <si>
    <t>12*28</t>
  </si>
  <si>
    <t>12*26</t>
  </si>
  <si>
    <t>18*34</t>
  </si>
  <si>
    <t>50*72</t>
  </si>
  <si>
    <t>45*58</t>
  </si>
  <si>
    <t>C 75.5</t>
  </si>
  <si>
    <t>12*21</t>
  </si>
  <si>
    <t>PE XÉP</t>
  </si>
  <si>
    <t>HƯNG LONG</t>
  </si>
  <si>
    <t>66*146</t>
  </si>
  <si>
    <t>PE IN WARNING</t>
  </si>
  <si>
    <t>32.5*30+5</t>
  </si>
  <si>
    <t>40*60(6)</t>
  </si>
  <si>
    <t>70*100(5)</t>
  </si>
  <si>
    <t>100-65*65</t>
  </si>
  <si>
    <t>12*23(5)</t>
  </si>
  <si>
    <t>40*60(3.5)</t>
  </si>
  <si>
    <t>15.5*22</t>
  </si>
  <si>
    <t>74*130</t>
  </si>
  <si>
    <t>55*45</t>
  </si>
  <si>
    <t>65*110</t>
  </si>
  <si>
    <t>60*50</t>
  </si>
  <si>
    <t>C 56</t>
  </si>
  <si>
    <t>19*27.5</t>
  </si>
  <si>
    <t>28-19*66</t>
  </si>
  <si>
    <t>80*120(10)</t>
  </si>
  <si>
    <t>TIẾN PHÚ</t>
  </si>
  <si>
    <t>13-8*28</t>
  </si>
  <si>
    <t>TRẢ PP BỊ MỎNG</t>
  </si>
  <si>
    <t>32.3*47</t>
  </si>
  <si>
    <t>33.3*52</t>
  </si>
  <si>
    <t>40.3*52</t>
  </si>
  <si>
    <t>A THÀNH BT</t>
  </si>
  <si>
    <t>PE SỦI(26/2)</t>
  </si>
  <si>
    <t>25-18*58</t>
  </si>
  <si>
    <t>42*37</t>
  </si>
  <si>
    <t>UCOM (K LẺ)</t>
  </si>
  <si>
    <t>16.5*27</t>
  </si>
  <si>
    <t>CHÚ THỂ</t>
  </si>
  <si>
    <t>13*23(4)</t>
  </si>
  <si>
    <t>20*25(4)</t>
  </si>
  <si>
    <t>95*149</t>
  </si>
  <si>
    <t>47*65</t>
  </si>
  <si>
    <t>C 13.5</t>
  </si>
  <si>
    <t>35*75</t>
  </si>
  <si>
    <t>HD ĐEN ĐL</t>
  </si>
  <si>
    <t>97-78*150(4)</t>
  </si>
  <si>
    <t>Q 35*50</t>
  </si>
  <si>
    <t>Q 26*42</t>
  </si>
  <si>
    <t>40*60(7)</t>
  </si>
  <si>
    <t>43*43</t>
  </si>
  <si>
    <t>58*95</t>
  </si>
  <si>
    <t>C HÀ GIA LAI</t>
  </si>
  <si>
    <t>33*63(2.5,H)</t>
  </si>
  <si>
    <t>40*60(2.5,H)</t>
  </si>
  <si>
    <t>92*70</t>
  </si>
  <si>
    <t>TRỪ LỎI PP</t>
  </si>
  <si>
    <t>PE SỦI(27/2)</t>
  </si>
  <si>
    <t>TRẢ HD BỊ MỎNG</t>
  </si>
  <si>
    <t>30*35(3)</t>
  </si>
  <si>
    <t>55*80(4)</t>
  </si>
  <si>
    <t>60*90(4)</t>
  </si>
  <si>
    <t>60*110(4)</t>
  </si>
  <si>
    <t>C 47-32</t>
  </si>
  <si>
    <t>24*26.5</t>
  </si>
  <si>
    <t>10*63</t>
  </si>
  <si>
    <t>21*32</t>
  </si>
  <si>
    <t>100-60*100</t>
  </si>
  <si>
    <t>Q 30(3)</t>
  </si>
  <si>
    <t>20*38</t>
  </si>
  <si>
    <t>38*80</t>
  </si>
  <si>
    <t>60*120(15)</t>
  </si>
  <si>
    <t>K LẺ</t>
  </si>
  <si>
    <t>60*160</t>
  </si>
  <si>
    <t>60*180</t>
  </si>
  <si>
    <t>17*24</t>
  </si>
  <si>
    <t>26*38</t>
  </si>
  <si>
    <t>24.5*35</t>
  </si>
  <si>
    <t>55*120</t>
  </si>
  <si>
    <t>100*100(3.5)</t>
  </si>
  <si>
    <t>100*100(6)</t>
  </si>
  <si>
    <t>60*120(5)</t>
  </si>
  <si>
    <t>100*140(3)</t>
  </si>
  <si>
    <t>52*50</t>
  </si>
  <si>
    <t>52*60</t>
  </si>
  <si>
    <t>52*70</t>
  </si>
  <si>
    <t>23*28</t>
  </si>
  <si>
    <t>80-50*60</t>
  </si>
  <si>
    <t>60*120(6)</t>
  </si>
  <si>
    <t>50-40*38</t>
  </si>
  <si>
    <t>24*33</t>
  </si>
  <si>
    <t>25*37</t>
  </si>
  <si>
    <t>C 36.5</t>
  </si>
  <si>
    <t>TÂN V LỢI</t>
  </si>
  <si>
    <t>29.5-20*68</t>
  </si>
  <si>
    <t>PHAN XI PHĂNG</t>
  </si>
  <si>
    <t>60*125(12)</t>
  </si>
  <si>
    <t>22*22</t>
  </si>
  <si>
    <t>PE SỦI(29/2)</t>
  </si>
  <si>
    <t>C 61</t>
  </si>
  <si>
    <t>C 85</t>
  </si>
  <si>
    <t>49-31*70</t>
  </si>
  <si>
    <t>23.5*28.5</t>
  </si>
  <si>
    <t>70-40*50</t>
  </si>
  <si>
    <t>70-40*100</t>
  </si>
  <si>
    <t>80*120(3.7)</t>
  </si>
  <si>
    <t>50*80(3.7)</t>
  </si>
  <si>
    <t>50*70(3.7)</t>
  </si>
  <si>
    <t>50*70(5)</t>
  </si>
  <si>
    <t>60*120(25)</t>
  </si>
  <si>
    <t>24*55(3.7)</t>
  </si>
  <si>
    <t>52*40</t>
  </si>
  <si>
    <t>47*80</t>
  </si>
  <si>
    <t>32*52</t>
  </si>
  <si>
    <t>68*120</t>
  </si>
  <si>
    <t>25.5*66</t>
  </si>
  <si>
    <t>40*38</t>
  </si>
  <si>
    <t>NGỌC THỦY</t>
  </si>
  <si>
    <t>34.3*58+4</t>
  </si>
  <si>
    <t>65.6*116</t>
  </si>
  <si>
    <t>GIAO THIẾU HD SỮA</t>
  </si>
  <si>
    <t>75*75</t>
  </si>
  <si>
    <t>75*55</t>
  </si>
  <si>
    <t>PP GỐI IN WARNING</t>
  </si>
  <si>
    <t>70*90</t>
  </si>
  <si>
    <t>18-12*35</t>
  </si>
  <si>
    <t>C ĐỨC (K LẺ)</t>
  </si>
  <si>
    <t>70*130</t>
  </si>
  <si>
    <t>CHỊ THY</t>
  </si>
  <si>
    <t>40*50(3)</t>
  </si>
  <si>
    <t>16*19(3.2)</t>
  </si>
  <si>
    <t>50*45</t>
  </si>
  <si>
    <t>28*49</t>
  </si>
  <si>
    <t>73*120</t>
  </si>
  <si>
    <t>18*44</t>
  </si>
  <si>
    <t>22*44</t>
  </si>
  <si>
    <t>83-43*112</t>
  </si>
  <si>
    <t>88-50*94</t>
  </si>
  <si>
    <t>78-48*114</t>
  </si>
  <si>
    <t>54-39*100</t>
  </si>
  <si>
    <t>PP GỐI</t>
  </si>
  <si>
    <t>31*37+7</t>
  </si>
  <si>
    <t>PE SỦI(1/3)</t>
  </si>
  <si>
    <t>TRẢ PE TẤM BỊ ĐEN</t>
  </si>
  <si>
    <t>22*51</t>
  </si>
  <si>
    <t>35*65</t>
  </si>
  <si>
    <t>35*100</t>
  </si>
  <si>
    <t>18.3*37</t>
  </si>
  <si>
    <t>24*34.5</t>
  </si>
  <si>
    <t>15*55</t>
  </si>
  <si>
    <t>72*108</t>
  </si>
  <si>
    <t>82-42*82</t>
  </si>
  <si>
    <t>C 80(6)</t>
  </si>
  <si>
    <t>C 58-35</t>
  </si>
  <si>
    <t>NHỰT THÀNH</t>
  </si>
  <si>
    <t>45-27*28</t>
  </si>
  <si>
    <t>17*42(3.2)</t>
  </si>
  <si>
    <t>C 50-32</t>
  </si>
  <si>
    <t>27*42</t>
  </si>
  <si>
    <t>19.5-12*36</t>
  </si>
  <si>
    <t>100*155</t>
  </si>
  <si>
    <t>TRỤC IN XUÂN LAN</t>
  </si>
  <si>
    <t>TRẢ PE BỊ DÀY</t>
  </si>
  <si>
    <t>52.5-38.5*95.5</t>
  </si>
  <si>
    <t>40*42</t>
  </si>
  <si>
    <t>C 72</t>
  </si>
  <si>
    <t>80-60*81</t>
  </si>
  <si>
    <t>21*70</t>
  </si>
  <si>
    <t>34.5*41</t>
  </si>
  <si>
    <t>25*35(8)</t>
  </si>
  <si>
    <t>A TOÀN (KLẺ)</t>
  </si>
  <si>
    <t>OPP BM</t>
  </si>
  <si>
    <t>TRẢ LỎI HD KEM</t>
  </si>
  <si>
    <t>C 40+30</t>
  </si>
  <si>
    <t>TRẢ HD XANH SAI MÀU</t>
  </si>
  <si>
    <t>14*16</t>
  </si>
  <si>
    <t>28*28</t>
  </si>
  <si>
    <t>31*55</t>
  </si>
  <si>
    <t>36*55</t>
  </si>
  <si>
    <t>36*62</t>
  </si>
  <si>
    <t>36*35</t>
  </si>
  <si>
    <t>45*47</t>
  </si>
  <si>
    <t>65*73</t>
  </si>
  <si>
    <t>Q30*52</t>
  </si>
  <si>
    <t>28.3*32</t>
  </si>
  <si>
    <t>50*78</t>
  </si>
  <si>
    <t>30*60(3.5,H)</t>
  </si>
  <si>
    <t>30*55</t>
  </si>
  <si>
    <t>30*60(3.5)</t>
  </si>
  <si>
    <t>PE SỦI(5/3)</t>
  </si>
  <si>
    <t>75*100</t>
  </si>
  <si>
    <t>C 13(8)</t>
  </si>
  <si>
    <t>22*27</t>
  </si>
  <si>
    <t>TRẢ PP SAI QUY CÁCH</t>
  </si>
  <si>
    <t>35*90</t>
  </si>
  <si>
    <t>PL DẬP QUAI HD</t>
  </si>
  <si>
    <t>78-58*140</t>
  </si>
  <si>
    <t>PE SỦI (6/3)</t>
  </si>
  <si>
    <t>25-17*57</t>
  </si>
  <si>
    <t>HD CAM IN 7MAP</t>
  </si>
  <si>
    <t>MÌ HƯNG PHÁT</t>
  </si>
  <si>
    <t>21*37</t>
  </si>
  <si>
    <t>22*32(4)</t>
  </si>
  <si>
    <t>HD HX VÀNG</t>
  </si>
  <si>
    <t>23*40</t>
  </si>
  <si>
    <t>28*106</t>
  </si>
  <si>
    <t>28*78</t>
  </si>
  <si>
    <t>50.5*79</t>
  </si>
  <si>
    <t>44.5*29.5</t>
  </si>
  <si>
    <t>41.5*72</t>
  </si>
  <si>
    <t>HD XANH FA</t>
  </si>
  <si>
    <t>75*80</t>
  </si>
  <si>
    <t>20-14*29</t>
  </si>
  <si>
    <t>33-25*25</t>
  </si>
  <si>
    <t>83*180</t>
  </si>
  <si>
    <t>40*47</t>
  </si>
  <si>
    <t>TRẢ PE SỮA TÉT ĐÁY</t>
  </si>
  <si>
    <t>37.5*50</t>
  </si>
  <si>
    <t>37*59</t>
  </si>
  <si>
    <t>ĐIỆN THẮNG</t>
  </si>
  <si>
    <t>18*42</t>
  </si>
  <si>
    <t>23.5-12*45</t>
  </si>
  <si>
    <t>C YẾN GXBT</t>
  </si>
  <si>
    <t>20*35(H)</t>
  </si>
  <si>
    <t>32*42(H)</t>
  </si>
  <si>
    <t>C 12(4)</t>
  </si>
  <si>
    <t>PHONG THÁI</t>
  </si>
  <si>
    <t>38*64</t>
  </si>
  <si>
    <t>C MAI</t>
  </si>
  <si>
    <t>25*35(6.5)</t>
  </si>
  <si>
    <t>26.3*42</t>
  </si>
  <si>
    <t>32*31</t>
  </si>
  <si>
    <t>28*27</t>
  </si>
  <si>
    <t>70*140</t>
  </si>
  <si>
    <t>55.5*180</t>
  </si>
  <si>
    <t>C 42.5</t>
  </si>
  <si>
    <t>C 57.5</t>
  </si>
  <si>
    <t>10*40</t>
  </si>
  <si>
    <t>THỦY HƯNG PHÁT</t>
  </si>
  <si>
    <t>25.3*36</t>
  </si>
  <si>
    <t>53*53</t>
  </si>
  <si>
    <t>48*56</t>
  </si>
  <si>
    <t>30-22*40</t>
  </si>
  <si>
    <t>28-22*33</t>
  </si>
  <si>
    <t>24-18*30</t>
  </si>
  <si>
    <t>A THẢO NGÔ BỆ</t>
  </si>
  <si>
    <t>50*80(5)</t>
  </si>
  <si>
    <t>21*25</t>
  </si>
  <si>
    <t>25*48</t>
  </si>
  <si>
    <t>THÁI HÒA</t>
  </si>
  <si>
    <t>29*61</t>
  </si>
  <si>
    <t>12*45</t>
  </si>
  <si>
    <t>12*48</t>
  </si>
  <si>
    <t>10*45</t>
  </si>
  <si>
    <t>PP IN 25 GR</t>
  </si>
  <si>
    <t>PP IN 100 GR</t>
  </si>
  <si>
    <t>64-40*70</t>
  </si>
  <si>
    <t>64-40*140</t>
  </si>
  <si>
    <t>21*22.5</t>
  </si>
  <si>
    <t>17*75</t>
  </si>
  <si>
    <t>30*58</t>
  </si>
  <si>
    <t>75-55*130</t>
  </si>
  <si>
    <t>C ĐAN</t>
  </si>
  <si>
    <t>96*148</t>
  </si>
  <si>
    <t>98*149</t>
  </si>
  <si>
    <t>PP IN XANH</t>
  </si>
  <si>
    <t>13*21</t>
  </si>
  <si>
    <t>C 40(4.5)</t>
  </si>
  <si>
    <t>C 40(5)</t>
  </si>
  <si>
    <t>TRẢ PP XẾP LỆCH</t>
  </si>
  <si>
    <t>30-18*44</t>
  </si>
  <si>
    <t>29.5*50</t>
  </si>
  <si>
    <t>66*100</t>
  </si>
  <si>
    <t>48*60</t>
  </si>
  <si>
    <t>48.5*49</t>
  </si>
  <si>
    <t>55*75</t>
  </si>
  <si>
    <t>XUẤT DƯ PE RỌC</t>
  </si>
  <si>
    <t>10*38(3.2)</t>
  </si>
  <si>
    <t>29*47</t>
  </si>
  <si>
    <t>TRẢ HD QUẤN XẤU</t>
  </si>
  <si>
    <t>GIA HƯNG PHÁT</t>
  </si>
  <si>
    <t>12*15</t>
  </si>
  <si>
    <t>28*42</t>
  </si>
  <si>
    <t>42-28*28</t>
  </si>
  <si>
    <t>35.5*50</t>
  </si>
  <si>
    <t>139B</t>
  </si>
  <si>
    <t>32*32</t>
  </si>
  <si>
    <t>TRẢ PE SỮA RỌC</t>
  </si>
  <si>
    <t>50*170</t>
  </si>
  <si>
    <t>TRẢ PE XANH TUỘT ĐÁY</t>
  </si>
  <si>
    <t xml:space="preserve">TRẢ HD </t>
  </si>
  <si>
    <t>TRẢ PE BỊ MỎNG</t>
  </si>
  <si>
    <t>80*116</t>
  </si>
  <si>
    <t>TRẢ LỎI HD HỒNG</t>
  </si>
  <si>
    <t>C 30+35+43+20</t>
  </si>
  <si>
    <t>C 30+35+50+40</t>
  </si>
  <si>
    <t>C 16.5+20+22</t>
  </si>
  <si>
    <t>C 24+25</t>
  </si>
  <si>
    <t>C 40+55+34+30+35+38+43+48</t>
  </si>
  <si>
    <t>C 25+26 +14 KEM</t>
  </si>
  <si>
    <t>C 20+27</t>
  </si>
  <si>
    <t>C 43-25</t>
  </si>
  <si>
    <t>53*155</t>
  </si>
  <si>
    <t>24*27</t>
  </si>
  <si>
    <t>91*131</t>
  </si>
  <si>
    <t>GIANG TƯỜNG</t>
  </si>
  <si>
    <t>PE IN XUÂN LAN</t>
  </si>
  <si>
    <t>40*57</t>
  </si>
  <si>
    <t>19*40(6)</t>
  </si>
  <si>
    <t>20.5*31</t>
  </si>
  <si>
    <t>C 41-32</t>
  </si>
  <si>
    <t>PP IN</t>
  </si>
  <si>
    <t>44 PHÚ THỌ HÒA</t>
  </si>
  <si>
    <t>44*44</t>
  </si>
  <si>
    <t>C30</t>
  </si>
  <si>
    <t>C40</t>
  </si>
  <si>
    <t>SANG CÂN</t>
  </si>
  <si>
    <t>QUAI 35</t>
  </si>
  <si>
    <t>C12</t>
  </si>
  <si>
    <t>C34</t>
  </si>
  <si>
    <t>44*60</t>
  </si>
  <si>
    <t>C45</t>
  </si>
  <si>
    <t>12*20(5)</t>
  </si>
  <si>
    <t>27*35</t>
  </si>
  <si>
    <t>27*27</t>
  </si>
  <si>
    <t>PHẾ LIỆU IN</t>
  </si>
  <si>
    <t>TRẢ HD BỊ LỔI</t>
  </si>
  <si>
    <t>C 11</t>
  </si>
  <si>
    <t>DŨNG GÒ XOÀI</t>
  </si>
  <si>
    <t>62*100</t>
  </si>
  <si>
    <t>22-14*42</t>
  </si>
  <si>
    <t>PHANXIPHĂNG</t>
  </si>
  <si>
    <t>HD IN ĐẠI BẮC</t>
  </si>
  <si>
    <t>15*22</t>
  </si>
  <si>
    <t>TRỤC IN ĐẠI BẮC</t>
  </si>
  <si>
    <t>14*53</t>
  </si>
  <si>
    <t>87-49*92</t>
  </si>
  <si>
    <t>29-18*66</t>
  </si>
  <si>
    <t>24*24</t>
  </si>
  <si>
    <t>36*36</t>
  </si>
  <si>
    <t>48*48</t>
  </si>
  <si>
    <t>80*67</t>
  </si>
  <si>
    <t>93*155</t>
  </si>
  <si>
    <t>55*81</t>
  </si>
  <si>
    <t>47-35*50</t>
  </si>
  <si>
    <t>23*46</t>
  </si>
  <si>
    <t>37*66</t>
  </si>
  <si>
    <t>25*120</t>
  </si>
  <si>
    <t>C 18.5</t>
  </si>
  <si>
    <t>35*52</t>
  </si>
  <si>
    <t>17*19</t>
  </si>
  <si>
    <t>30*45(3)</t>
  </si>
  <si>
    <t>45*35</t>
  </si>
  <si>
    <t>55*35</t>
  </si>
  <si>
    <t>55*50</t>
  </si>
  <si>
    <t>60*45</t>
  </si>
  <si>
    <t>TRẢ HD SỮA TÉT ĐÁY</t>
  </si>
  <si>
    <t>PL DẬP QUAI</t>
  </si>
  <si>
    <t>22*30 (H)</t>
  </si>
  <si>
    <t>PP IN HỒNG</t>
  </si>
  <si>
    <t>C HIỀN BD</t>
  </si>
  <si>
    <t>TẠP CHÍ CAO SU</t>
  </si>
  <si>
    <t>62*109</t>
  </si>
  <si>
    <t>34*34.5</t>
  </si>
  <si>
    <t>23*47</t>
  </si>
  <si>
    <t>23*57</t>
  </si>
  <si>
    <t>C 100(5)</t>
  </si>
  <si>
    <t>100-80*160</t>
  </si>
  <si>
    <t>100-80*190</t>
  </si>
  <si>
    <t>83*134</t>
  </si>
  <si>
    <t>A PHƯƠNG TB</t>
  </si>
  <si>
    <t>NHẬP DƯ PE</t>
  </si>
  <si>
    <t>47-37*115</t>
  </si>
  <si>
    <t>60*120(2.5)</t>
  </si>
  <si>
    <t>33*63(3.5, H)</t>
  </si>
  <si>
    <t>BÁN PL IN PP</t>
  </si>
  <si>
    <t>BÁN PL IN PE</t>
  </si>
  <si>
    <t>GIAO LỘN PP</t>
  </si>
  <si>
    <t>32*60</t>
  </si>
  <si>
    <t>75*145</t>
  </si>
  <si>
    <t>92-76*146</t>
  </si>
  <si>
    <t>30*50(3.5,H)</t>
  </si>
  <si>
    <t>40*50(3.5,H)</t>
  </si>
  <si>
    <t>C 29.5</t>
  </si>
  <si>
    <t xml:space="preserve"> C 70</t>
  </si>
  <si>
    <t>C 30(4.5)</t>
  </si>
  <si>
    <t>TRẢ HD XÌ ĐÁY</t>
  </si>
  <si>
    <t>82*131</t>
  </si>
  <si>
    <t>TRẢ PE TẤM CHƯA RỌC</t>
  </si>
  <si>
    <t>40*66</t>
  </si>
  <si>
    <t>40.5*76</t>
  </si>
  <si>
    <t>C 40(3)</t>
  </si>
  <si>
    <t>22*30(8)</t>
  </si>
  <si>
    <t>30*40(8)</t>
  </si>
  <si>
    <t>26*35(8)</t>
  </si>
  <si>
    <t>60*106</t>
  </si>
  <si>
    <t>65*95</t>
  </si>
  <si>
    <t>HD KO ỦI</t>
  </si>
  <si>
    <t>30*28</t>
  </si>
  <si>
    <t>C 22-13</t>
  </si>
  <si>
    <t>TRẢ PE TÉT HÔNG</t>
  </si>
  <si>
    <t>Q 32*50</t>
  </si>
  <si>
    <t>50*200</t>
  </si>
  <si>
    <t>29.5*39.5</t>
  </si>
  <si>
    <t>32*80</t>
  </si>
  <si>
    <t>C 38-24</t>
  </si>
  <si>
    <t>40*70(11)</t>
  </si>
  <si>
    <t>TRẢ PE BỊ DÒN TÚI</t>
  </si>
  <si>
    <t>50*70(1.6)</t>
  </si>
  <si>
    <t>HD IN GOLD</t>
  </si>
  <si>
    <t>55-35*60</t>
  </si>
  <si>
    <t>57-36*65</t>
  </si>
  <si>
    <t>54-41*60</t>
  </si>
  <si>
    <t>21*75</t>
  </si>
  <si>
    <t>44*70</t>
  </si>
  <si>
    <t>51*80</t>
  </si>
  <si>
    <t>TRẢ PE TUỘT ĐÁY</t>
  </si>
  <si>
    <t>21*41</t>
  </si>
  <si>
    <t>41*73</t>
  </si>
  <si>
    <t>48*77</t>
  </si>
  <si>
    <t>C 75-45</t>
  </si>
  <si>
    <t>C 28</t>
  </si>
  <si>
    <t>C 45(3.5)</t>
  </si>
  <si>
    <t>C 45(4.5)</t>
  </si>
  <si>
    <t>GIẤY GÓI</t>
  </si>
  <si>
    <t>36*80</t>
  </si>
  <si>
    <t>TIẾN ĐẠT</t>
  </si>
  <si>
    <t>32*43+4</t>
  </si>
  <si>
    <t>42*70</t>
  </si>
  <si>
    <t>9*9</t>
  </si>
  <si>
    <t>64.6*116</t>
  </si>
  <si>
    <t>A PHÚC MP</t>
  </si>
  <si>
    <t>25*48(5)</t>
  </si>
  <si>
    <t>TRẢ PP XẤU</t>
  </si>
  <si>
    <t>TRẢ HD XẤU</t>
  </si>
  <si>
    <t>77*140</t>
  </si>
  <si>
    <t>HD CẮT BK</t>
  </si>
  <si>
    <t>45-27*35</t>
  </si>
  <si>
    <t>HD QUAI</t>
  </si>
  <si>
    <t>PE HX XÁM</t>
  </si>
  <si>
    <t>70*150</t>
  </si>
  <si>
    <t>PHÚC NGUYỆT</t>
  </si>
  <si>
    <t>C NUÔI</t>
  </si>
  <si>
    <t>50*70(7)</t>
  </si>
  <si>
    <t>71*60</t>
  </si>
  <si>
    <t>C MAI TB</t>
  </si>
  <si>
    <t>67-37*89</t>
  </si>
  <si>
    <t>40*60(4.5)</t>
  </si>
  <si>
    <t>60*80(3)</t>
  </si>
  <si>
    <t>27-18*63</t>
  </si>
  <si>
    <t>60*89</t>
  </si>
  <si>
    <t>A MÀNH</t>
  </si>
  <si>
    <t>PE QUAI SỮA</t>
  </si>
  <si>
    <t>45-35*55</t>
  </si>
  <si>
    <t>C HƯƠNG TB</t>
  </si>
  <si>
    <t>HD IN GOLF</t>
  </si>
  <si>
    <t>14*30</t>
  </si>
  <si>
    <t>HD CAM IN 7 MAP</t>
  </si>
  <si>
    <t>24*38</t>
  </si>
  <si>
    <t>34*46</t>
  </si>
  <si>
    <t>87*87</t>
  </si>
  <si>
    <t>92*150</t>
  </si>
  <si>
    <t>60*130(6)</t>
  </si>
  <si>
    <t>60*130(7)</t>
  </si>
  <si>
    <t>60-38*90</t>
  </si>
  <si>
    <t>13*33</t>
  </si>
  <si>
    <t>33*70</t>
  </si>
  <si>
    <t>25*37.5</t>
  </si>
  <si>
    <t>TRẢ PP CHẠY SAI</t>
  </si>
  <si>
    <t>91*147</t>
  </si>
  <si>
    <t>39*44</t>
  </si>
  <si>
    <t>20*66</t>
  </si>
  <si>
    <t>50*70(45)</t>
  </si>
  <si>
    <t xml:space="preserve">PL PP </t>
  </si>
  <si>
    <t>IN UMS</t>
  </si>
  <si>
    <t>IN SOLAFOOD</t>
  </si>
  <si>
    <t>PL PE</t>
  </si>
  <si>
    <t>IN FOODY</t>
  </si>
  <si>
    <t>IN LABO</t>
  </si>
  <si>
    <t>IN GOLF</t>
  </si>
  <si>
    <t>DẬP QUAI</t>
  </si>
  <si>
    <t>85-54*74</t>
  </si>
  <si>
    <t>78-58*134</t>
  </si>
  <si>
    <t>97-78*150</t>
  </si>
  <si>
    <t>CHÚ HÙNG PĐP</t>
  </si>
  <si>
    <t>C CÚC</t>
  </si>
  <si>
    <t>20*70</t>
  </si>
  <si>
    <t>72*98</t>
  </si>
  <si>
    <t>CHỊ HƯƠNG</t>
  </si>
  <si>
    <t>HD BK</t>
  </si>
  <si>
    <t>37*53+4</t>
  </si>
  <si>
    <t>28.3*44</t>
  </si>
  <si>
    <t>36*57</t>
  </si>
  <si>
    <t>60*108(24)</t>
  </si>
  <si>
    <t>62*110(16)</t>
  </si>
  <si>
    <t>17*27(4)</t>
  </si>
  <si>
    <t>PL IN PP</t>
  </si>
  <si>
    <t>62*58</t>
  </si>
  <si>
    <t>24.5*32</t>
  </si>
  <si>
    <t>30*46</t>
  </si>
  <si>
    <t>48*78</t>
  </si>
  <si>
    <t>20*24</t>
  </si>
  <si>
    <t>25*75</t>
  </si>
  <si>
    <t>70*105</t>
  </si>
  <si>
    <t>33*60</t>
  </si>
  <si>
    <t>CÔ THỦY</t>
  </si>
  <si>
    <t>PP XẾP HX</t>
  </si>
  <si>
    <t>58*95(5)</t>
  </si>
  <si>
    <t>60*130(5)</t>
  </si>
  <si>
    <t>60*108(33)</t>
  </si>
  <si>
    <t>62*110(19)</t>
  </si>
  <si>
    <t>56*55</t>
  </si>
  <si>
    <t>19*83</t>
  </si>
  <si>
    <t>14*21.5</t>
  </si>
  <si>
    <t>PE XẾP IN</t>
  </si>
  <si>
    <t>16*33</t>
  </si>
  <si>
    <t>38*115</t>
  </si>
  <si>
    <t>30*42(6.5)</t>
  </si>
  <si>
    <t>32*30</t>
  </si>
  <si>
    <t>28*61</t>
  </si>
  <si>
    <t>25*32</t>
  </si>
  <si>
    <t>42*56</t>
  </si>
  <si>
    <t>58*105</t>
  </si>
  <si>
    <t>A DŨNG BP</t>
  </si>
  <si>
    <t>50*73</t>
  </si>
  <si>
    <t>A PHONG HBT</t>
  </si>
  <si>
    <t>60*130(8)</t>
  </si>
  <si>
    <t>60*130(9)</t>
  </si>
  <si>
    <t>25*25</t>
  </si>
  <si>
    <t>25*28</t>
  </si>
  <si>
    <t>39*72</t>
  </si>
  <si>
    <t>66*110</t>
  </si>
  <si>
    <t>71*141</t>
  </si>
  <si>
    <t>80*75</t>
  </si>
  <si>
    <t>30*40(50)</t>
  </si>
  <si>
    <t>45*140</t>
  </si>
  <si>
    <t>TÂN HÙNG CƠ</t>
  </si>
  <si>
    <t>A KHANH CPC</t>
  </si>
  <si>
    <t>46*66</t>
  </si>
  <si>
    <t>30-20*30</t>
  </si>
  <si>
    <t>16.3*37</t>
  </si>
  <si>
    <t>17.3*42</t>
  </si>
  <si>
    <t>40*53</t>
  </si>
  <si>
    <t>CHÚ TÂN</t>
  </si>
  <si>
    <t>15*18</t>
  </si>
  <si>
    <t>TRẢ LỎI PE VÀNG</t>
  </si>
  <si>
    <t>C 40+20</t>
  </si>
  <si>
    <t>C 17+23+40</t>
  </si>
  <si>
    <t>C 57.5+42.5</t>
  </si>
  <si>
    <t>CHÚ MINH</t>
  </si>
  <si>
    <t>30*50(4)</t>
  </si>
  <si>
    <t>35*50(4)</t>
  </si>
  <si>
    <t>A LUÂN</t>
  </si>
  <si>
    <t>54-39*99</t>
  </si>
  <si>
    <t>70*-40*78</t>
  </si>
  <si>
    <t>78-47*88</t>
  </si>
  <si>
    <t>83-48*92</t>
  </si>
  <si>
    <t>13.5*23</t>
  </si>
  <si>
    <t>31*30</t>
  </si>
  <si>
    <t>45*85</t>
  </si>
  <si>
    <t>36*115</t>
  </si>
  <si>
    <t>42*67</t>
  </si>
  <si>
    <t>37-27*40</t>
  </si>
  <si>
    <t>A PHÁT GX</t>
  </si>
  <si>
    <t>38*35</t>
  </si>
  <si>
    <t>VĨNH PHƯỚC</t>
  </si>
  <si>
    <t>45*130</t>
  </si>
  <si>
    <t>83-45*86</t>
  </si>
  <si>
    <t>23-13*50</t>
  </si>
  <si>
    <t>40*110</t>
  </si>
  <si>
    <t>40*100</t>
  </si>
  <si>
    <t>XUẤT DƯ PE XANH</t>
  </si>
  <si>
    <t>BAO GIẤY 47</t>
  </si>
  <si>
    <t>15*18(5)</t>
  </si>
  <si>
    <t>62*110(21)</t>
  </si>
  <si>
    <t>XUÂN LAN</t>
  </si>
  <si>
    <t>C 37.5</t>
  </si>
  <si>
    <t>56*95</t>
  </si>
  <si>
    <t>CH TỶ</t>
  </si>
  <si>
    <t>TRỤC IN TRÁI TÁO</t>
  </si>
  <si>
    <t>100*180</t>
  </si>
  <si>
    <t>C 30+35+40+50</t>
  </si>
  <si>
    <t>C 30+24</t>
  </si>
  <si>
    <t>13*20</t>
  </si>
  <si>
    <t>31*46</t>
  </si>
  <si>
    <t>15.5*40</t>
  </si>
  <si>
    <t>C60</t>
  </si>
  <si>
    <t>24*39</t>
  </si>
  <si>
    <t>14*25</t>
  </si>
  <si>
    <t>ANH AN (X)</t>
  </si>
  <si>
    <t>100-63*100</t>
  </si>
  <si>
    <t>41*53</t>
  </si>
  <si>
    <t>CÔ THANH</t>
  </si>
  <si>
    <t>C57-35</t>
  </si>
  <si>
    <t>12*19</t>
  </si>
  <si>
    <t>GIA ĐÔ (02/04)</t>
  </si>
  <si>
    <t>C14</t>
  </si>
  <si>
    <t>PHẾ LIỆU</t>
  </si>
  <si>
    <t>CẮT GIA CÔNG</t>
  </si>
  <si>
    <t xml:space="preserve">A DŨNG </t>
  </si>
  <si>
    <t>BẢO NGỌC(2/4)</t>
  </si>
  <si>
    <t>KHÁNH VIỆT(2/4)</t>
  </si>
  <si>
    <t>K LẺ (X)(1/4)</t>
  </si>
  <si>
    <t>85-65*65</t>
  </si>
  <si>
    <t>85-65*45</t>
  </si>
  <si>
    <t>78-54*60</t>
  </si>
  <si>
    <t>57-37*98</t>
  </si>
  <si>
    <t>39*60</t>
  </si>
  <si>
    <t>C 35(5)</t>
  </si>
  <si>
    <t>75-37.5*70</t>
  </si>
  <si>
    <t>C DUNG VƯỜN LÀI</t>
  </si>
  <si>
    <t>35*130</t>
  </si>
  <si>
    <t>60*115</t>
  </si>
  <si>
    <t>8*27</t>
  </si>
  <si>
    <t>NHẬP DƯ PP</t>
  </si>
  <si>
    <t>Q 30*40</t>
  </si>
  <si>
    <t>68*130</t>
  </si>
  <si>
    <t>C 10(6)</t>
  </si>
  <si>
    <t>C 10(8)</t>
  </si>
  <si>
    <t>C 10(9)</t>
  </si>
  <si>
    <t>85-54*98</t>
  </si>
  <si>
    <t>60*100(30)</t>
  </si>
  <si>
    <t>35*50(2.5)</t>
  </si>
  <si>
    <t>35*50(H)</t>
  </si>
  <si>
    <t>17*73</t>
  </si>
  <si>
    <t>8*16</t>
  </si>
  <si>
    <t>78*131</t>
  </si>
  <si>
    <t>35*42</t>
  </si>
  <si>
    <t>TRẢ PE HX SỮA GIAO LỘN</t>
  </si>
  <si>
    <t>A VŨ VL</t>
  </si>
  <si>
    <t>12*74</t>
  </si>
  <si>
    <t>PP IN ĐẬU 100GR</t>
  </si>
  <si>
    <t>TRẢ PP IN TÍM</t>
  </si>
  <si>
    <t>HOÀNG ANH</t>
  </si>
  <si>
    <t>28*33+4</t>
  </si>
  <si>
    <t>OPP IN PHÚ HẢI</t>
  </si>
  <si>
    <t>CÔ XIN</t>
  </si>
  <si>
    <t>21*24</t>
  </si>
  <si>
    <t>ANH TOÀN</t>
  </si>
  <si>
    <t>58*77</t>
  </si>
  <si>
    <t>50*81</t>
  </si>
  <si>
    <t>76*131</t>
  </si>
  <si>
    <t>PL IN LABO</t>
  </si>
  <si>
    <t>A THẢO NB</t>
  </si>
  <si>
    <t>PP SỮA</t>
  </si>
  <si>
    <t>40.5*55</t>
  </si>
  <si>
    <t>C 26.5</t>
  </si>
  <si>
    <t>25*23</t>
  </si>
  <si>
    <t>30*97</t>
  </si>
  <si>
    <t>12*26.5</t>
  </si>
  <si>
    <t>38*41</t>
  </si>
  <si>
    <t>ÁNH HỒNG</t>
  </si>
  <si>
    <t>16*24</t>
  </si>
  <si>
    <t>HỖ TRỢ TIỀN XE</t>
  </si>
  <si>
    <t>PP IN ĐẬU 100 GR</t>
  </si>
  <si>
    <t>C 45(3.8)</t>
  </si>
  <si>
    <t>C 45(4)</t>
  </si>
  <si>
    <t xml:space="preserve"> 48-28*46</t>
  </si>
  <si>
    <t>26*28</t>
  </si>
  <si>
    <t>35*28</t>
  </si>
  <si>
    <t>38*28</t>
  </si>
  <si>
    <t>41*39</t>
  </si>
  <si>
    <t>43*39</t>
  </si>
  <si>
    <t>45*39</t>
  </si>
  <si>
    <t>54*43</t>
  </si>
  <si>
    <t>BÁN PL PP IN</t>
  </si>
  <si>
    <t>OPP IN TÁO</t>
  </si>
  <si>
    <t>HD IN TÁO</t>
  </si>
  <si>
    <t>A CÔNG</t>
  </si>
  <si>
    <t>C 59-43</t>
  </si>
  <si>
    <t>C 80-60</t>
  </si>
  <si>
    <t>CHỊ ÁNH</t>
  </si>
  <si>
    <t>52*108</t>
  </si>
  <si>
    <t>60*100(22)</t>
  </si>
  <si>
    <t>BÁN PP SỮA</t>
  </si>
  <si>
    <t>15*40</t>
  </si>
  <si>
    <t>C 40-24</t>
  </si>
  <si>
    <t>26*13</t>
  </si>
  <si>
    <t>16*36(4)</t>
  </si>
  <si>
    <t>16*30(4)</t>
  </si>
  <si>
    <t>13*24</t>
  </si>
  <si>
    <t>12*30</t>
  </si>
  <si>
    <t>PE CẮT GỐI IN</t>
  </si>
  <si>
    <t>C 47.5</t>
  </si>
  <si>
    <t>C ÁNH</t>
  </si>
  <si>
    <t>80.5*120</t>
  </si>
  <si>
    <t>48*95</t>
  </si>
  <si>
    <t>HD SỮA IN</t>
  </si>
  <si>
    <t>27*58</t>
  </si>
  <si>
    <t>PL IN</t>
  </si>
  <si>
    <t>32.5*44.5</t>
  </si>
  <si>
    <t>C 35*25</t>
  </si>
  <si>
    <t>C 41-30</t>
  </si>
  <si>
    <t>C 55-40</t>
  </si>
  <si>
    <t>45.5*130</t>
  </si>
  <si>
    <t>43-27*35</t>
  </si>
  <si>
    <t>25*85</t>
  </si>
  <si>
    <t>19*48</t>
  </si>
  <si>
    <t>11*29</t>
  </si>
  <si>
    <t>A HiẾU CXBH</t>
  </si>
  <si>
    <t>15*16</t>
  </si>
  <si>
    <t>ANH BA</t>
  </si>
  <si>
    <t>54*114</t>
  </si>
  <si>
    <t>QuẢNG SANH</t>
  </si>
  <si>
    <t>HD SƯA</t>
  </si>
  <si>
    <t>C(57-35)</t>
  </si>
  <si>
    <t xml:space="preserve">BẢO NGỌC </t>
  </si>
  <si>
    <t>52*110</t>
  </si>
  <si>
    <t>38*56</t>
  </si>
  <si>
    <t>A CHÂU N</t>
  </si>
  <si>
    <t>CHỊ NHẸ</t>
  </si>
  <si>
    <t>ASIA ( BD )</t>
  </si>
  <si>
    <t>37*52</t>
  </si>
  <si>
    <t>56*125</t>
  </si>
  <si>
    <t>100*60</t>
  </si>
  <si>
    <t>20*30.5</t>
  </si>
  <si>
    <t>TRẢ PP BI XẤU</t>
  </si>
  <si>
    <t>35*37</t>
  </si>
  <si>
    <t>46-30*35</t>
  </si>
  <si>
    <t>29-20*36</t>
  </si>
  <si>
    <t>23-12*44.2</t>
  </si>
  <si>
    <t>C (34-24 )</t>
  </si>
  <si>
    <t>60*120 (8)</t>
  </si>
  <si>
    <t xml:space="preserve"> </t>
  </si>
  <si>
    <t>ANH CÔNG</t>
  </si>
  <si>
    <t>Đ T NGHĨA</t>
  </si>
  <si>
    <t>C 19.5</t>
  </si>
  <si>
    <t>27*40</t>
  </si>
  <si>
    <t>C (29-18)</t>
  </si>
  <si>
    <t>60*100 (25)</t>
  </si>
  <si>
    <t>60*120 (10)</t>
  </si>
  <si>
    <t>41*65 (H)</t>
  </si>
  <si>
    <t xml:space="preserve">A THẮNG </t>
  </si>
  <si>
    <t>25*23+7</t>
  </si>
  <si>
    <t>PE IN X.DG</t>
  </si>
  <si>
    <t>PE IN X.LÁ</t>
  </si>
  <si>
    <t>A KIÊN</t>
  </si>
  <si>
    <t>ANH VŨ</t>
  </si>
  <si>
    <t>42*65</t>
  </si>
  <si>
    <t>TRẢ PP TÉT ĐÁY</t>
  </si>
  <si>
    <t>TRẢ LÕI HD SỮA</t>
  </si>
  <si>
    <t>TRẢ LÕI PE</t>
  </si>
  <si>
    <t>CHỊ HOA</t>
  </si>
  <si>
    <t>11*35</t>
  </si>
  <si>
    <t>C 46.5</t>
  </si>
  <si>
    <t>27*70</t>
  </si>
  <si>
    <t>50*110</t>
  </si>
  <si>
    <t>45*95</t>
  </si>
  <si>
    <t>13*48</t>
  </si>
  <si>
    <t xml:space="preserve">37.5*55 </t>
  </si>
  <si>
    <t>60*100 (21)</t>
  </si>
  <si>
    <t>HD , ĐL</t>
  </si>
  <si>
    <t>ANH VƯỢNG</t>
  </si>
  <si>
    <t>C (35-25)</t>
  </si>
  <si>
    <t>25*35 (5)</t>
  </si>
  <si>
    <t>THẮNG CÀ MAU</t>
  </si>
  <si>
    <t>QUÃNG SANH</t>
  </si>
  <si>
    <t>TRẢ HD LỔI</t>
  </si>
  <si>
    <t>11*14</t>
  </si>
  <si>
    <t>87*140</t>
  </si>
  <si>
    <t>PE, HXX</t>
  </si>
  <si>
    <t>PP IN CRCĐ DATE 100</t>
  </si>
  <si>
    <t>C OANH BD</t>
  </si>
  <si>
    <t>28-19*65</t>
  </si>
  <si>
    <t>A HiỀN AS</t>
  </si>
  <si>
    <t>35*62</t>
  </si>
  <si>
    <t>T NGHĨA PHÁT</t>
  </si>
  <si>
    <t>18*38</t>
  </si>
  <si>
    <t>ANH KHOA</t>
  </si>
  <si>
    <t>60*65</t>
  </si>
  <si>
    <t>HD, ĐL</t>
  </si>
  <si>
    <t>HD, ĐL XANH</t>
  </si>
  <si>
    <t>C 40 (4.5)</t>
  </si>
  <si>
    <t>62*110 (20)</t>
  </si>
  <si>
    <t>62*110 (22)</t>
  </si>
  <si>
    <t>62*110 (25)</t>
  </si>
  <si>
    <t>20.5*30.5</t>
  </si>
  <si>
    <t>ANH KIÊN</t>
  </si>
  <si>
    <t xml:space="preserve">C NHẸ </t>
  </si>
  <si>
    <t>TRẢ PP SAI QC</t>
  </si>
  <si>
    <t xml:space="preserve">HÀ PHÁT </t>
  </si>
  <si>
    <t>PE FA 500</t>
  </si>
  <si>
    <t>ANH PHƯỚC</t>
  </si>
  <si>
    <t>85*110</t>
  </si>
  <si>
    <t>HD TRONG</t>
  </si>
  <si>
    <t>C 40 (6)</t>
  </si>
  <si>
    <t>ANH THẮNG</t>
  </si>
  <si>
    <t>47*44</t>
  </si>
  <si>
    <t>22*30</t>
  </si>
  <si>
    <t>44*48</t>
  </si>
  <si>
    <t>55*56</t>
  </si>
  <si>
    <t>ĐẠI Á ÂU</t>
  </si>
  <si>
    <t>14*32.5</t>
  </si>
  <si>
    <t>68*128</t>
  </si>
  <si>
    <t>Q15*60</t>
  </si>
  <si>
    <t>C 69.5</t>
  </si>
  <si>
    <t>PP IN 10GR</t>
  </si>
  <si>
    <t>12-8*15</t>
  </si>
  <si>
    <t>45-25*80</t>
  </si>
  <si>
    <t>55-35*80</t>
  </si>
  <si>
    <t>55-35*90</t>
  </si>
  <si>
    <t>70-50*95</t>
  </si>
  <si>
    <t>105-65*70</t>
  </si>
  <si>
    <t>A PHƯỚC</t>
  </si>
  <si>
    <t>C 100R</t>
  </si>
  <si>
    <t>92.5*89</t>
  </si>
  <si>
    <t>40*60 (4)</t>
  </si>
  <si>
    <t>50*-100</t>
  </si>
  <si>
    <t>CHỐNG Ẩm</t>
  </si>
  <si>
    <t>ANH TÝ MN</t>
  </si>
  <si>
    <t>80*130 (4.5)</t>
  </si>
  <si>
    <t>CÔ TRỊ</t>
  </si>
  <si>
    <t>A TOÀN KL</t>
  </si>
  <si>
    <t>TRẢ PE LỖI</t>
  </si>
  <si>
    <t>PE IN 5G</t>
  </si>
  <si>
    <t>11-7*16</t>
  </si>
  <si>
    <t>PE IN 10G</t>
  </si>
  <si>
    <t>PE IN 100G</t>
  </si>
  <si>
    <t>28*35</t>
  </si>
  <si>
    <t>Q52*90</t>
  </si>
  <si>
    <t>A CHÂU TB</t>
  </si>
  <si>
    <t>38*35.5</t>
  </si>
  <si>
    <t>A H  NGHIỆP</t>
  </si>
  <si>
    <t>17*140</t>
  </si>
  <si>
    <t>42*43</t>
  </si>
  <si>
    <t>40*60 (5)</t>
  </si>
  <si>
    <t>HÒA Á</t>
  </si>
  <si>
    <t>18*37</t>
  </si>
  <si>
    <t>C 33-25</t>
  </si>
  <si>
    <t xml:space="preserve"> NHẬP DƯ PE</t>
  </si>
  <si>
    <t>15.5*24+4</t>
  </si>
  <si>
    <t>15.5*28+4</t>
  </si>
  <si>
    <t>60-40*100</t>
  </si>
  <si>
    <t>18*18</t>
  </si>
  <si>
    <t>100*140(3.5)</t>
  </si>
  <si>
    <t>13*21(5)</t>
  </si>
  <si>
    <t>C 46-28</t>
  </si>
  <si>
    <t>79*140</t>
  </si>
  <si>
    <t>52*52</t>
  </si>
  <si>
    <t>46*46</t>
  </si>
  <si>
    <t>C 47 (90)</t>
  </si>
  <si>
    <t>C 47 (113)</t>
  </si>
  <si>
    <t>57*90</t>
  </si>
  <si>
    <t>43*70</t>
  </si>
  <si>
    <t>44*75</t>
  </si>
  <si>
    <t>54*75</t>
  </si>
  <si>
    <t>55*150</t>
  </si>
  <si>
    <t>55*106</t>
  </si>
  <si>
    <t>45*57</t>
  </si>
  <si>
    <t>C (46 - 28)</t>
  </si>
  <si>
    <t>17.3*32</t>
  </si>
  <si>
    <t>13*50</t>
  </si>
  <si>
    <t>98*69</t>
  </si>
  <si>
    <t>C 40 (5)</t>
  </si>
  <si>
    <t>C 40 (6.5)</t>
  </si>
  <si>
    <t xml:space="preserve">A TOÀN </t>
  </si>
  <si>
    <t>T S ANH</t>
  </si>
  <si>
    <t>C 48-35</t>
  </si>
  <si>
    <t>65*150</t>
  </si>
  <si>
    <t>11*24</t>
  </si>
  <si>
    <t>23*37</t>
  </si>
  <si>
    <t xml:space="preserve">TGS </t>
  </si>
  <si>
    <t>90*150</t>
  </si>
  <si>
    <t>A SƠN P.A</t>
  </si>
  <si>
    <t>15*24+4</t>
  </si>
  <si>
    <t>TRẢ PE ĐỎ LỖI</t>
  </si>
  <si>
    <t>CHẾ HUỐNG</t>
  </si>
  <si>
    <t>ANH CHÂU</t>
  </si>
  <si>
    <t>33*48</t>
  </si>
  <si>
    <t>ANH HÀO</t>
  </si>
  <si>
    <t>35.3*52</t>
  </si>
  <si>
    <t>33.3*47</t>
  </si>
  <si>
    <t>HD IN 7 MAP</t>
  </si>
  <si>
    <t>PHÁT TUẤN THÀNH</t>
  </si>
  <si>
    <t xml:space="preserve">C 33 </t>
  </si>
  <si>
    <t>C 47.5 - 36.5</t>
  </si>
  <si>
    <t>62*116</t>
  </si>
  <si>
    <t>33*53</t>
  </si>
  <si>
    <t>C 49 - 32</t>
  </si>
  <si>
    <t>C 50 - 33</t>
  </si>
  <si>
    <t>CHỊ ĐIỆP</t>
  </si>
  <si>
    <t>PE IN 50G</t>
  </si>
  <si>
    <t>27*100</t>
  </si>
  <si>
    <t>31*110</t>
  </si>
  <si>
    <t>12.5*62.5</t>
  </si>
  <si>
    <t>AN HƯNG NGHIỆP</t>
  </si>
  <si>
    <t>TRỪ PE CÂN THIẾU</t>
  </si>
  <si>
    <t>ANH THẮNG CM</t>
  </si>
  <si>
    <t>CHỊ CÚC</t>
  </si>
  <si>
    <t>24*90</t>
  </si>
  <si>
    <t>30*80</t>
  </si>
  <si>
    <t>ANH BI</t>
  </si>
  <si>
    <t>54*78</t>
  </si>
  <si>
    <t>41*61</t>
  </si>
  <si>
    <t>87.5*150</t>
  </si>
  <si>
    <t>TÂN HỒNG THANH</t>
  </si>
  <si>
    <t>42*130</t>
  </si>
  <si>
    <t>ANH NAM</t>
  </si>
  <si>
    <t>ANH PHONG TB</t>
  </si>
  <si>
    <t>28*47</t>
  </si>
  <si>
    <t>ANH TÌNH</t>
  </si>
  <si>
    <t>90-50*90</t>
  </si>
  <si>
    <t>PP ĐEN</t>
  </si>
  <si>
    <t>C 23,5</t>
  </si>
  <si>
    <t>15*15</t>
  </si>
  <si>
    <t>C 53,5</t>
  </si>
  <si>
    <t>THỦY GIANG SƠN</t>
  </si>
  <si>
    <t>HD QUAI ĐEN</t>
  </si>
  <si>
    <t>CHỊ ĐƯỜNG</t>
  </si>
  <si>
    <t>112-68*84</t>
  </si>
  <si>
    <t>ANH TÂN</t>
  </si>
  <si>
    <t>X</t>
  </si>
  <si>
    <t>CHỊ LOAN</t>
  </si>
  <si>
    <t>28*58</t>
  </si>
  <si>
    <t>HIỆP PHONG</t>
  </si>
  <si>
    <t>XUẤT SAI PP</t>
  </si>
  <si>
    <t>PL VỎ BAO MÀU</t>
  </si>
  <si>
    <t>PL PE MÀU</t>
  </si>
  <si>
    <t>TRẢ XỐP LỖI</t>
  </si>
  <si>
    <t>15*37</t>
  </si>
  <si>
    <t>THÁI CHÂU</t>
  </si>
  <si>
    <t>NHƠN PHONG</t>
  </si>
  <si>
    <t>CHỊ BĂNG</t>
  </si>
  <si>
    <t>CHỊ OANH</t>
  </si>
  <si>
    <t>PE MANH XANH</t>
  </si>
  <si>
    <t>43-29*29</t>
  </si>
  <si>
    <t>PL QUAI TRONG</t>
  </si>
  <si>
    <t>PL QUAI SỮA</t>
  </si>
  <si>
    <t>CHỊ CHÂU CVL</t>
  </si>
  <si>
    <t>CHỊ TUYẾT</t>
  </si>
  <si>
    <t>TRẢ LÕI HD</t>
  </si>
  <si>
    <t>C 20+27+16</t>
  </si>
  <si>
    <t>C 33+20+26+14</t>
  </si>
  <si>
    <t>C 15+16</t>
  </si>
  <si>
    <t>C 40+35+43</t>
  </si>
  <si>
    <t>C 35+30+24</t>
  </si>
  <si>
    <t>96-78*52</t>
  </si>
  <si>
    <t>24*22</t>
  </si>
  <si>
    <t>62*118</t>
  </si>
  <si>
    <t>CHỊ THY BT</t>
  </si>
  <si>
    <t>PP IN DYLAN</t>
  </si>
  <si>
    <t>32.3*43+7</t>
  </si>
  <si>
    <t>86*150</t>
  </si>
  <si>
    <t>C 30.5</t>
  </si>
  <si>
    <t>8*17.5</t>
  </si>
  <si>
    <t>10*18.2</t>
  </si>
  <si>
    <t>12.5*17.5</t>
  </si>
  <si>
    <t>15.5*18.5</t>
  </si>
  <si>
    <t>C 51-35</t>
  </si>
  <si>
    <t xml:space="preserve">PHAN MINH </t>
  </si>
  <si>
    <t>CHƯA CÓ PHIẾU</t>
  </si>
  <si>
    <t>LAN ANH</t>
  </si>
  <si>
    <t>17*28</t>
  </si>
  <si>
    <t>10*18</t>
  </si>
  <si>
    <t>77-45*110</t>
  </si>
  <si>
    <t>86-50*120</t>
  </si>
  <si>
    <t>100-60*60</t>
  </si>
  <si>
    <t>THOẠI AN</t>
  </si>
  <si>
    <t xml:space="preserve"> TRẢ PP IN SAI QC</t>
  </si>
  <si>
    <t>ANH HOÀNG</t>
  </si>
  <si>
    <t>C 7</t>
  </si>
  <si>
    <t>76*126</t>
  </si>
  <si>
    <t>C9</t>
  </si>
  <si>
    <t>105-5*70</t>
  </si>
  <si>
    <t>19*40</t>
  </si>
  <si>
    <t>CHỊ OANH BĐ</t>
  </si>
  <si>
    <t>PE PHA</t>
  </si>
  <si>
    <t>ANH TRUNG</t>
  </si>
  <si>
    <t>C24</t>
  </si>
  <si>
    <t>25*53</t>
  </si>
  <si>
    <t>CÔ VĨNH ĐAK LAK</t>
  </si>
  <si>
    <t>PE FA2000</t>
  </si>
  <si>
    <t>17*57</t>
  </si>
  <si>
    <t>ĐẢ CÓ TOA HOM TRƯỚC</t>
  </si>
  <si>
    <t>CHỊ NHI</t>
  </si>
  <si>
    <t>12.5*13.5</t>
  </si>
  <si>
    <t>CÁ VIỆT NAM</t>
  </si>
  <si>
    <t xml:space="preserve">PE GC IN </t>
  </si>
  <si>
    <t>ANH AN</t>
  </si>
  <si>
    <t>PE  XANH</t>
  </si>
  <si>
    <t>20*30 (3)</t>
  </si>
  <si>
    <t>25*35 (3)</t>
  </si>
  <si>
    <t>16*26 (5)</t>
  </si>
  <si>
    <t>17*42 (3.2)</t>
  </si>
  <si>
    <t>34*51</t>
  </si>
  <si>
    <t>C 90 (3.5)</t>
  </si>
  <si>
    <t>36*46</t>
  </si>
  <si>
    <t>25*38.5</t>
  </si>
  <si>
    <t>XUẤT DƯ HD BK</t>
  </si>
  <si>
    <t>TRẢ PE SỮA KO RỌC</t>
  </si>
  <si>
    <t>64.5*95</t>
  </si>
  <si>
    <t>80*128</t>
  </si>
  <si>
    <t>PE XANH RỌC</t>
  </si>
  <si>
    <t>PE XUẤT THÊM</t>
  </si>
  <si>
    <t>11.5*17.2</t>
  </si>
  <si>
    <t>24.5-12.5*37</t>
  </si>
  <si>
    <t>80*160</t>
  </si>
  <si>
    <t>23-13*44</t>
  </si>
  <si>
    <t>17*52</t>
  </si>
  <si>
    <t>15*50</t>
  </si>
  <si>
    <t>TRẢ HD BỊ BỞ</t>
  </si>
  <si>
    <t>32*110</t>
  </si>
  <si>
    <t>15*22+4</t>
  </si>
  <si>
    <t>50*77</t>
  </si>
  <si>
    <t>27*37.5</t>
  </si>
  <si>
    <t>CHỊ THẢO X</t>
  </si>
  <si>
    <t>CÓ VAT</t>
  </si>
  <si>
    <t>PE FA500</t>
  </si>
  <si>
    <t>24.5*42</t>
  </si>
  <si>
    <t>31*33</t>
  </si>
  <si>
    <t xml:space="preserve">ANH KHOA </t>
  </si>
  <si>
    <t>ANH SÁNG</t>
  </si>
  <si>
    <t>80*70</t>
  </si>
  <si>
    <t>PE SỮA ĐL</t>
  </si>
  <si>
    <t>83*145</t>
  </si>
  <si>
    <t>25*80</t>
  </si>
  <si>
    <t>CÔ HOA MP</t>
  </si>
  <si>
    <t>PE ĐEN</t>
  </si>
  <si>
    <t>A SƠN PHAN ANH</t>
  </si>
  <si>
    <t>ANH HIỆP</t>
  </si>
  <si>
    <t>A TRÍ LX</t>
  </si>
  <si>
    <t>ANH MÀNH</t>
  </si>
  <si>
    <t>55*57</t>
  </si>
  <si>
    <t>29*60</t>
  </si>
  <si>
    <t>36*83</t>
  </si>
  <si>
    <t>40*87</t>
  </si>
  <si>
    <t>C 42-32</t>
  </si>
  <si>
    <t>32*25</t>
  </si>
  <si>
    <t>PP IN ADIVA</t>
  </si>
  <si>
    <t>PHÂN BÓN TƯ THẠCH</t>
  </si>
  <si>
    <t>63*110</t>
  </si>
  <si>
    <t>15*20 (3.2)</t>
  </si>
  <si>
    <t>15*19 (3.2)</t>
  </si>
  <si>
    <t>18-22*35</t>
  </si>
  <si>
    <t>37*44</t>
  </si>
  <si>
    <t>53*70</t>
  </si>
  <si>
    <t>ANH ĐẠT CF</t>
  </si>
  <si>
    <t>HỒNG PHONG</t>
  </si>
  <si>
    <t xml:space="preserve"> C 40</t>
  </si>
  <si>
    <t>16.5*37</t>
  </si>
  <si>
    <t>50*127</t>
  </si>
  <si>
    <t>75*135</t>
  </si>
  <si>
    <t>C 20.5</t>
  </si>
  <si>
    <t>PP FA1000</t>
  </si>
  <si>
    <t>35*41.5</t>
  </si>
  <si>
    <t>PE FA1000</t>
  </si>
  <si>
    <t>60*160 (3.5)</t>
  </si>
  <si>
    <t>72*44.5</t>
  </si>
  <si>
    <t>32*53</t>
  </si>
  <si>
    <t>68--50*61</t>
  </si>
  <si>
    <t>25*95</t>
  </si>
  <si>
    <t>CHỊ PHƯỢNG</t>
  </si>
  <si>
    <t>PP HỞ</t>
  </si>
  <si>
    <t>25*35 (5.5)</t>
  </si>
  <si>
    <t xml:space="preserve">CHỊ MAI </t>
  </si>
  <si>
    <t>26*42</t>
  </si>
  <si>
    <t>ANH BIÊN</t>
  </si>
  <si>
    <t>33*90</t>
  </si>
  <si>
    <t>33*75</t>
  </si>
  <si>
    <t xml:space="preserve">C 40 </t>
  </si>
  <si>
    <t>21*30</t>
  </si>
  <si>
    <t>69*125</t>
  </si>
  <si>
    <t>51.5*105</t>
  </si>
  <si>
    <t>CHỊ NƯƠNG</t>
  </si>
  <si>
    <t>CHỊ ĐÔNG</t>
  </si>
  <si>
    <t>17*23 (3.2)</t>
  </si>
  <si>
    <t>42*120</t>
  </si>
  <si>
    <t>BÌNH CHÁNH</t>
  </si>
  <si>
    <t>86*152</t>
  </si>
  <si>
    <t>35*41</t>
  </si>
  <si>
    <t>28.3*38+4</t>
  </si>
  <si>
    <t>OPP IN SƯ TỬ</t>
  </si>
  <si>
    <t>ANH PHÁT LK</t>
  </si>
  <si>
    <t>TRẢ HD LỖI</t>
  </si>
  <si>
    <t>16*22 (3.2)</t>
  </si>
  <si>
    <t>CHỊ MAI KL</t>
  </si>
  <si>
    <t>31*43.5+5</t>
  </si>
  <si>
    <t>ANH HẢI</t>
  </si>
  <si>
    <t>TRẢ PE BUNG ĐÁY</t>
  </si>
  <si>
    <t>QUÀNG SANH</t>
  </si>
  <si>
    <t>TRẢ PE HƯ</t>
  </si>
  <si>
    <t xml:space="preserve">XUẤT LỘN PP </t>
  </si>
  <si>
    <t>AN PHƯỚC SƠN</t>
  </si>
  <si>
    <t>48-24*58</t>
  </si>
  <si>
    <t>C 49.5-31</t>
  </si>
  <si>
    <t>ANH VŨ VL</t>
  </si>
  <si>
    <t>25*43</t>
  </si>
  <si>
    <t>PE FA 1000</t>
  </si>
  <si>
    <t xml:space="preserve">ANH CHÂU </t>
  </si>
  <si>
    <t>PE IN PHỞ TƯƠI 10LBS</t>
  </si>
  <si>
    <t>PE IN PHỞ TƯƠI 5LBS</t>
  </si>
  <si>
    <t>40.5*63.5</t>
  </si>
  <si>
    <t>30.5*53.5</t>
  </si>
  <si>
    <t>50*56+4</t>
  </si>
  <si>
    <t>BỎ</t>
  </si>
  <si>
    <t>ANH THẢO NB</t>
  </si>
  <si>
    <t>12*20 (4)</t>
  </si>
  <si>
    <t>35*40 (5)</t>
  </si>
  <si>
    <t>CHỊ NHƯ</t>
  </si>
  <si>
    <t>TRẢ PP IN 50G</t>
  </si>
  <si>
    <t>TRẢ PP IN 10G</t>
  </si>
  <si>
    <t>15-10*20</t>
  </si>
  <si>
    <t>18*28 (5)</t>
  </si>
  <si>
    <t>ANH  BI</t>
  </si>
  <si>
    <t>C 40 (3)</t>
  </si>
  <si>
    <t>TRỪ TIỀN HÓA ĐƠN</t>
  </si>
  <si>
    <t>TRẢ LÕI GIẤY PE</t>
  </si>
  <si>
    <t>ANH HIẾU CXBH</t>
  </si>
  <si>
    <t>18*23</t>
  </si>
  <si>
    <t>19.5*30</t>
  </si>
  <si>
    <t>40*132</t>
  </si>
  <si>
    <t xml:space="preserve">40*136 </t>
  </si>
  <si>
    <t>24*52</t>
  </si>
  <si>
    <t>42*80</t>
  </si>
  <si>
    <t>12*20 (5)</t>
  </si>
  <si>
    <t>36*47</t>
  </si>
  <si>
    <t>60*120 (6)</t>
  </si>
  <si>
    <t>60*120 (7)</t>
  </si>
  <si>
    <t>TRẢ PL PP</t>
  </si>
  <si>
    <t>TRẢ PL PE</t>
  </si>
  <si>
    <t>45*65 (3)</t>
  </si>
  <si>
    <t>PP CẮT GÓI IN</t>
  </si>
  <si>
    <t>20*30 (5)</t>
  </si>
  <si>
    <t>30*40 (5)</t>
  </si>
  <si>
    <t>TRẢ PL PE TRONG</t>
  </si>
  <si>
    <t>TRẢ PE BỊ RÍT</t>
  </si>
  <si>
    <t>ANH MINH</t>
  </si>
  <si>
    <t>18.5*33</t>
  </si>
  <si>
    <t>80-45*45</t>
  </si>
  <si>
    <t>QUỐC  THÁI</t>
  </si>
  <si>
    <t>15*28</t>
  </si>
  <si>
    <t>AN H. NGHIỆP</t>
  </si>
  <si>
    <t xml:space="preserve">C 20 </t>
  </si>
  <si>
    <t>ANH THUẬN</t>
  </si>
  <si>
    <t>88*160</t>
  </si>
  <si>
    <t>TRẢ ỐNG LÕI + HÀNG HƯ</t>
  </si>
  <si>
    <t>17*64</t>
  </si>
  <si>
    <t>15.5*19.5</t>
  </si>
  <si>
    <t>18*40</t>
  </si>
  <si>
    <t>16.5*36</t>
  </si>
  <si>
    <t>C 40 (4)</t>
  </si>
  <si>
    <t>C 40 (4.3)</t>
  </si>
  <si>
    <t>ANH CHÂU TB</t>
  </si>
  <si>
    <t>ANH THẮNG TB</t>
  </si>
  <si>
    <t>A THẮNG C.MAU</t>
  </si>
  <si>
    <t>A SANG KL</t>
  </si>
  <si>
    <t>CHỊ HẠNH</t>
  </si>
  <si>
    <t>58*130</t>
  </si>
  <si>
    <t>CÔ THANH X</t>
  </si>
  <si>
    <t>ANH LẬP LA</t>
  </si>
  <si>
    <t>87-49*91</t>
  </si>
  <si>
    <t>A HOÀNG</t>
  </si>
  <si>
    <t>CHỜ GHI THÊM</t>
  </si>
  <si>
    <t>46*77</t>
  </si>
  <si>
    <t xml:space="preserve">TRẢ PE BỊ LỖI </t>
  </si>
  <si>
    <t>ANH SƠN P.A</t>
  </si>
  <si>
    <t>CHỊ HƯƠNG TB</t>
  </si>
  <si>
    <t>CHỊ PHƯỢNG TB</t>
  </si>
  <si>
    <t>33*33</t>
  </si>
  <si>
    <t>29-17*64</t>
  </si>
  <si>
    <t>PE SỮA IN LONG BIÊN</t>
  </si>
  <si>
    <t xml:space="preserve">ANH PHƯỚC THĐ </t>
  </si>
  <si>
    <t>THUẬN A XANH</t>
  </si>
  <si>
    <t xml:space="preserve">TRẢ PE CHƯA ĐL </t>
  </si>
  <si>
    <t>PE IN ASOS</t>
  </si>
  <si>
    <t>30*43+5</t>
  </si>
  <si>
    <t>CHỊ MAI TB</t>
  </si>
  <si>
    <t>50*180</t>
  </si>
  <si>
    <t>ANH CHÍNH</t>
  </si>
  <si>
    <t>PE SỮA IN BÁNH PÍA</t>
  </si>
  <si>
    <t>XUẤT DƯ PE  BÁNH PÍA</t>
  </si>
  <si>
    <t>CHƯA CÓ PHIẾU, BỎ QUÊN BÊN THUẬN NGHIỆP</t>
  </si>
  <si>
    <t>PE MANH</t>
  </si>
  <si>
    <t>PE IN BÁNH PÍA</t>
  </si>
  <si>
    <t>32*39.5</t>
  </si>
  <si>
    <t xml:space="preserve">ANH THẮNG TB </t>
  </si>
  <si>
    <t>CHỊ NGÂN CPC</t>
  </si>
  <si>
    <t>8*35</t>
  </si>
  <si>
    <t>29*29</t>
  </si>
  <si>
    <t>12*20 (5.5)</t>
  </si>
  <si>
    <t>PE BK IN ASOS</t>
  </si>
  <si>
    <t>TRẢ PP IN 5G + 10G</t>
  </si>
  <si>
    <t>THẮNG LỢI</t>
  </si>
  <si>
    <t>17*30</t>
  </si>
  <si>
    <t>38.5*52</t>
  </si>
  <si>
    <t>35.5*41</t>
  </si>
  <si>
    <t>55*85</t>
  </si>
  <si>
    <t>48*88</t>
  </si>
  <si>
    <t>ANH ĐỨC</t>
  </si>
  <si>
    <t>50*60 (5)</t>
  </si>
  <si>
    <t>73*122</t>
  </si>
  <si>
    <t>ANH PHÁT KL</t>
  </si>
  <si>
    <t>CHỊ HẢI CAM RANH</t>
  </si>
  <si>
    <t>38*83</t>
  </si>
  <si>
    <t>28*51</t>
  </si>
  <si>
    <t>40*60 (2.5)</t>
  </si>
  <si>
    <t>62*70</t>
  </si>
  <si>
    <t>HD HỞ</t>
  </si>
  <si>
    <t>41* 65</t>
  </si>
  <si>
    <t>87*66*150</t>
  </si>
  <si>
    <t>17*27 (5)</t>
  </si>
  <si>
    <t>30*60 (4)</t>
  </si>
  <si>
    <t>30*70 (4)</t>
  </si>
  <si>
    <t>35*50 (3.5)</t>
  </si>
  <si>
    <t>TRẢ HD ĐEN</t>
  </si>
  <si>
    <t xml:space="preserve"> GIAO LẠI PE ĐÃ ĐL</t>
  </si>
  <si>
    <t>CHỊ PHỤNG</t>
  </si>
  <si>
    <t>TRẢ PE  CHƯA RỌC</t>
  </si>
  <si>
    <t>60*100 (30)</t>
  </si>
  <si>
    <t>85-53*53</t>
  </si>
  <si>
    <t>C 18 (7)</t>
  </si>
  <si>
    <t>C 18 (7.5)</t>
  </si>
  <si>
    <t>PE HỞ</t>
  </si>
  <si>
    <t>12*22 (5)</t>
  </si>
  <si>
    <t>10*18 (5)</t>
  </si>
  <si>
    <t>13*23 (5)</t>
  </si>
  <si>
    <t>14*24 (5)</t>
  </si>
  <si>
    <t>15*25 (5)</t>
  </si>
  <si>
    <t>15*25 (3)</t>
  </si>
  <si>
    <t>9.5*11.7</t>
  </si>
  <si>
    <t>50-30*53.5</t>
  </si>
  <si>
    <t>40-25*47</t>
  </si>
  <si>
    <t>NHÀ</t>
  </si>
  <si>
    <t>28-20*43</t>
  </si>
  <si>
    <t xml:space="preserve"> XUẤT DƯ PE</t>
  </si>
  <si>
    <t>XUẤT THÊM PE</t>
  </si>
  <si>
    <t>33*35</t>
  </si>
  <si>
    <t>91.5*150</t>
  </si>
  <si>
    <t>TRỤC IN ASOS</t>
  </si>
  <si>
    <t xml:space="preserve">ASIA </t>
  </si>
  <si>
    <t>14*14</t>
  </si>
  <si>
    <t>22*29</t>
  </si>
  <si>
    <t>22*29 (5)</t>
  </si>
  <si>
    <t>60*100 (22)</t>
  </si>
  <si>
    <t>XUẤT PE SANG THÁI PHƯƠNG</t>
  </si>
  <si>
    <t>16C ĐTL 9.6</t>
  </si>
  <si>
    <t>DH 16.05.22</t>
  </si>
  <si>
    <t xml:space="preserve"> A KHOA UCOM</t>
  </si>
  <si>
    <t>ANH PHÚC MP</t>
  </si>
  <si>
    <t>PE IN LONG BIÊN</t>
  </si>
  <si>
    <t>ANH THÀNH X</t>
  </si>
  <si>
    <t>30*140</t>
  </si>
  <si>
    <t>ANH TÌNH - NSV</t>
  </si>
  <si>
    <t>48*160</t>
  </si>
  <si>
    <t>55*133</t>
  </si>
  <si>
    <t>65*105</t>
  </si>
  <si>
    <t>148 TÔ HIỆU</t>
  </si>
  <si>
    <t>TRỤC IN HIM LAM</t>
  </si>
  <si>
    <t>CH ÁNH HỒNG</t>
  </si>
  <si>
    <t>10*26</t>
  </si>
  <si>
    <t>10*33</t>
  </si>
  <si>
    <t>11*37</t>
  </si>
  <si>
    <t>12*38</t>
  </si>
  <si>
    <t>30*43</t>
  </si>
  <si>
    <t>ANH SƯƠNG CĐ</t>
  </si>
  <si>
    <t>20*30 (6)</t>
  </si>
  <si>
    <t>21*31 (6)</t>
  </si>
  <si>
    <t>14*24 (6)</t>
  </si>
  <si>
    <t>25*35 (6)</t>
  </si>
  <si>
    <t>VĨNH LỘC</t>
  </si>
  <si>
    <t>TRẢ PP BỊ DẦY</t>
  </si>
  <si>
    <t>Q 50</t>
  </si>
  <si>
    <t>10*12</t>
  </si>
  <si>
    <t>16*30</t>
  </si>
  <si>
    <t>50-36*70</t>
  </si>
  <si>
    <t>9.5*20</t>
  </si>
  <si>
    <t>Q 36</t>
  </si>
  <si>
    <t>60*120 (12)</t>
  </si>
  <si>
    <t>65-47*123</t>
  </si>
  <si>
    <t>63-45*110</t>
  </si>
  <si>
    <t>28.2*42</t>
  </si>
  <si>
    <t>32*46</t>
  </si>
  <si>
    <t>15*25 (5C)</t>
  </si>
  <si>
    <t>TRỪ PP ĐL CÂN THIẾU</t>
  </si>
  <si>
    <t>ANH KHANH TB</t>
  </si>
  <si>
    <t>23*32</t>
  </si>
  <si>
    <t>TRẢ PE DÍNH</t>
  </si>
  <si>
    <t>42-29*83</t>
  </si>
  <si>
    <t>PHÚ THỌ HÒA</t>
  </si>
  <si>
    <t>11*17</t>
  </si>
  <si>
    <t>TRẢ PL PE IN</t>
  </si>
  <si>
    <r>
      <t xml:space="preserve">XUẤT  </t>
    </r>
    <r>
      <rPr>
        <sz val="10"/>
        <color indexed="10"/>
        <rFont val="Times New Roman"/>
        <family val="1"/>
      </rPr>
      <t>PP</t>
    </r>
    <r>
      <rPr>
        <sz val="11"/>
        <color indexed="10"/>
        <rFont val="Times New Roman"/>
        <family val="1"/>
      </rPr>
      <t xml:space="preserve"> NHẬP DƯ</t>
    </r>
  </si>
  <si>
    <t>71*90</t>
  </si>
  <si>
    <t>82*104</t>
  </si>
  <si>
    <t>44.5*89</t>
  </si>
  <si>
    <t>HD ZIN</t>
  </si>
  <si>
    <t>23*31</t>
  </si>
  <si>
    <t>80-50*65</t>
  </si>
  <si>
    <t>64.5*116</t>
  </si>
  <si>
    <t>18*27</t>
  </si>
  <si>
    <t>105 THỦ KHOA HUÂN</t>
  </si>
  <si>
    <t xml:space="preserve"> TRẢ HD BỊ LỖI</t>
  </si>
  <si>
    <t>Q 45*75</t>
  </si>
  <si>
    <t>A DÂN QUẢNG NAM</t>
  </si>
  <si>
    <t>BÁN LÕI GIẤY</t>
  </si>
  <si>
    <t>LINH ANH Q7</t>
  </si>
  <si>
    <t>TRẢ LÕI HD XANH</t>
  </si>
  <si>
    <t>C 14 (14C)</t>
  </si>
  <si>
    <t>C 10 (5C)</t>
  </si>
  <si>
    <t>8*14 (4C)</t>
  </si>
  <si>
    <t>55*88</t>
  </si>
  <si>
    <t>64-38*64</t>
  </si>
  <si>
    <t>72.5-40*75</t>
  </si>
  <si>
    <t>18*32</t>
  </si>
  <si>
    <t>TRẢ PE BỊ DÍNH</t>
  </si>
  <si>
    <t xml:space="preserve"> MIỆNG + QC NHỎ</t>
  </si>
  <si>
    <t>Q 30*50</t>
  </si>
  <si>
    <t>60*125 (7.5)</t>
  </si>
  <si>
    <t>43-27*30</t>
  </si>
  <si>
    <t>29*36</t>
  </si>
  <si>
    <t>62*103</t>
  </si>
  <si>
    <t>C 48-31</t>
  </si>
  <si>
    <t>50*38.5+7</t>
  </si>
  <si>
    <t>ANH PHÚC SCB</t>
  </si>
  <si>
    <t>PP IN HỒNG SEN</t>
  </si>
  <si>
    <t>70*61</t>
  </si>
  <si>
    <t>TRẢ PP IN BỊ RÍT</t>
  </si>
  <si>
    <t>ANH BA C</t>
  </si>
  <si>
    <t>16.5*19.5+3</t>
  </si>
  <si>
    <t>16.5*15+2.5</t>
  </si>
  <si>
    <t>BÁN ỐNG LÕI</t>
  </si>
  <si>
    <t>TRẢ LÕI HD CAM</t>
  </si>
  <si>
    <t>C OANH TB</t>
  </si>
  <si>
    <t>C PHƯỢNG TB</t>
  </si>
  <si>
    <t>18.5*50</t>
  </si>
  <si>
    <t>66-40*90</t>
  </si>
  <si>
    <t>68-36*95</t>
  </si>
  <si>
    <t xml:space="preserve">HƯNG SANH </t>
  </si>
  <si>
    <t>CHỊ HOA N</t>
  </si>
  <si>
    <t>12*23.5</t>
  </si>
  <si>
    <t>70*163</t>
  </si>
  <si>
    <t>93*200</t>
  </si>
  <si>
    <t>22-15*30</t>
  </si>
  <si>
    <t>TRỪ LÕI</t>
  </si>
  <si>
    <t>Q 40*70</t>
  </si>
  <si>
    <t>23*33 (12)</t>
  </si>
  <si>
    <t xml:space="preserve"> C 19.5</t>
  </si>
  <si>
    <t>13*23 (4)</t>
  </si>
  <si>
    <t>C 29-23</t>
  </si>
  <si>
    <t>TRẢ HD BỊ DƯ</t>
  </si>
  <si>
    <t>TRẢ PE BỊ DƯ</t>
  </si>
  <si>
    <t>ANH MINH KL</t>
  </si>
  <si>
    <t>40*60 (6C)</t>
  </si>
  <si>
    <t>22*51.5</t>
  </si>
  <si>
    <t>16*31</t>
  </si>
  <si>
    <t>53-43*53</t>
  </si>
  <si>
    <t>56-43*85</t>
  </si>
  <si>
    <t>58-40*68</t>
  </si>
  <si>
    <t>60-36*72</t>
  </si>
  <si>
    <t>66-40*60</t>
  </si>
  <si>
    <t>22*20</t>
  </si>
  <si>
    <t>THUẬN AN XANH</t>
  </si>
  <si>
    <t>25-17*58</t>
  </si>
  <si>
    <t>CHỊ TRÂN</t>
  </si>
  <si>
    <t>42*53</t>
  </si>
  <si>
    <t>13.6*21.5</t>
  </si>
  <si>
    <t>16.5*13</t>
  </si>
  <si>
    <t>PX HX SỮA</t>
  </si>
  <si>
    <t>70-50*55</t>
  </si>
  <si>
    <t>48*90</t>
  </si>
  <si>
    <t>58*100</t>
  </si>
  <si>
    <t>42-26*32.5</t>
  </si>
  <si>
    <t>65*70</t>
  </si>
  <si>
    <t>PE IN BÁNH PHỞ</t>
  </si>
  <si>
    <t>25*35(5.8)</t>
  </si>
  <si>
    <t>100*140 (12)</t>
  </si>
  <si>
    <t>C 42 (70)</t>
  </si>
  <si>
    <t>C 42 (80)</t>
  </si>
  <si>
    <t>35*50 (5)</t>
  </si>
  <si>
    <t>100*140 (11)</t>
  </si>
  <si>
    <t>CHỊ TRỊ</t>
  </si>
  <si>
    <t>70*111</t>
  </si>
  <si>
    <t>35*61</t>
  </si>
  <si>
    <t>25*110</t>
  </si>
  <si>
    <t>CHỊ PHƯƠNG</t>
  </si>
  <si>
    <t>ANH SƠN PA</t>
  </si>
  <si>
    <t>60*96</t>
  </si>
  <si>
    <t>100*170</t>
  </si>
  <si>
    <t>55-39*55</t>
  </si>
  <si>
    <t>ANH TUẤN</t>
  </si>
  <si>
    <t>14*29</t>
  </si>
  <si>
    <t>20-14*44</t>
  </si>
  <si>
    <t>ANH CÔNG (GC)</t>
  </si>
  <si>
    <t>PP BK XĐ</t>
  </si>
  <si>
    <t>16*16+2+3</t>
  </si>
  <si>
    <t>TRẢ PL DẬP QUAI IN GOLF</t>
  </si>
  <si>
    <t>62*50</t>
  </si>
  <si>
    <t>CHỊ NGÂN TB</t>
  </si>
  <si>
    <t>CHỊ NHI TB</t>
  </si>
  <si>
    <t>13*20.5</t>
  </si>
  <si>
    <t>19*30</t>
  </si>
  <si>
    <t>50*82</t>
  </si>
  <si>
    <t>80*120 (6)</t>
  </si>
  <si>
    <t>NGỌC PHÁT</t>
  </si>
  <si>
    <t>42*51</t>
  </si>
  <si>
    <t>55*55</t>
  </si>
  <si>
    <r>
      <rPr>
        <sz val="12"/>
        <color indexed="12"/>
        <rFont val="Times New Roman"/>
        <family val="1"/>
      </rPr>
      <t>PP BK XĐ</t>
    </r>
    <r>
      <rPr>
        <sz val="10"/>
        <color indexed="12"/>
        <rFont val="Times New Roman"/>
        <family val="1"/>
      </rPr>
      <t xml:space="preserve"> (GIA CÔNG)</t>
    </r>
  </si>
  <si>
    <t>54*120</t>
  </si>
  <si>
    <t>45*136</t>
  </si>
  <si>
    <t xml:space="preserve">ANH PHƯỚC </t>
  </si>
  <si>
    <t>42*42</t>
  </si>
  <si>
    <t>58*82 (4C)</t>
  </si>
  <si>
    <t>KIẾN MỸ THÀNH</t>
  </si>
  <si>
    <t>12*24</t>
  </si>
  <si>
    <t>13*27</t>
  </si>
  <si>
    <t>5.2*8.5+3</t>
  </si>
  <si>
    <t>31*36</t>
  </si>
  <si>
    <t>16.5*17.5</t>
  </si>
  <si>
    <t>94-76*148</t>
  </si>
  <si>
    <t>10*29</t>
  </si>
  <si>
    <t>.</t>
  </si>
  <si>
    <t>A SON GIU TOA</t>
  </si>
  <si>
    <t>THIẾU 1 TOA</t>
  </si>
  <si>
    <t>TÔ HIỆU</t>
  </si>
  <si>
    <t>ANH TUẤN BG</t>
  </si>
  <si>
    <t>40*45+4</t>
  </si>
  <si>
    <t>C 40 (ĐTL)</t>
  </si>
  <si>
    <t xml:space="preserve">ANH PHÁT LK </t>
  </si>
  <si>
    <t>TRỤC IN WARNING GỐI 31*37+7</t>
  </si>
  <si>
    <t xml:space="preserve">CÔ THỦY </t>
  </si>
  <si>
    <t>TRẢ LÕI PE SỮA</t>
  </si>
  <si>
    <t>TRẢ PL IN</t>
  </si>
  <si>
    <t>DH16.05.53</t>
  </si>
  <si>
    <t>15*32</t>
  </si>
  <si>
    <t>70-40*76</t>
  </si>
  <si>
    <t>83*113</t>
  </si>
  <si>
    <t>29-21*45</t>
  </si>
  <si>
    <t>15*90</t>
  </si>
  <si>
    <t>15*105</t>
  </si>
  <si>
    <t>37-26*37</t>
  </si>
  <si>
    <t>18*41.5</t>
  </si>
  <si>
    <t>45*137</t>
  </si>
  <si>
    <t>TRẢ LÕI GIẤY</t>
  </si>
  <si>
    <t>TRẢ HÀNG BỊ VÀNG</t>
  </si>
  <si>
    <t>74-37*71</t>
  </si>
  <si>
    <t>17*39</t>
  </si>
  <si>
    <t>17*21</t>
  </si>
  <si>
    <t>21*25.5</t>
  </si>
  <si>
    <t>53*58</t>
  </si>
  <si>
    <t>55*84</t>
  </si>
  <si>
    <t>62*75</t>
  </si>
  <si>
    <t>72*75</t>
  </si>
  <si>
    <t>C BÌNH</t>
  </si>
  <si>
    <t>100*140 (3.5)</t>
  </si>
  <si>
    <t>C OANH KEO</t>
  </si>
  <si>
    <t>40*71</t>
  </si>
  <si>
    <t>41*60</t>
  </si>
  <si>
    <t>91*75</t>
  </si>
  <si>
    <t>C 88</t>
  </si>
  <si>
    <t>C 57</t>
  </si>
  <si>
    <t>10*23</t>
  </si>
  <si>
    <t>10*14</t>
  </si>
  <si>
    <t>64.5*114</t>
  </si>
  <si>
    <t>CHỊ VÂN GP</t>
  </si>
  <si>
    <t>25-17*34</t>
  </si>
  <si>
    <t>47*38</t>
  </si>
  <si>
    <t>PE SỦI (21/05)</t>
  </si>
  <si>
    <t>HOÁNG GIA</t>
  </si>
  <si>
    <t>10*10</t>
  </si>
  <si>
    <t>54-36*73</t>
  </si>
  <si>
    <t>C 16.5 + 18</t>
  </si>
  <si>
    <t>TRẢ PL PP IN</t>
  </si>
  <si>
    <t>TRẢ PL PE SỮA IN</t>
  </si>
  <si>
    <t>PP GC BK</t>
  </si>
  <si>
    <t>15*36</t>
  </si>
  <si>
    <t>46*76</t>
  </si>
  <si>
    <t>A CẢNH</t>
  </si>
  <si>
    <t>A THẮNG TB</t>
  </si>
  <si>
    <t>TRẢ PL DẬP QUAI</t>
  </si>
  <si>
    <t>25.5*35.5</t>
  </si>
  <si>
    <t>23-16*39</t>
  </si>
  <si>
    <t>42*45</t>
  </si>
  <si>
    <t>16.5*21</t>
  </si>
  <si>
    <t>96*55</t>
  </si>
  <si>
    <t>40*130</t>
  </si>
  <si>
    <t>97-78*152</t>
  </si>
  <si>
    <t>37*47</t>
  </si>
  <si>
    <t>A VƯỢNG (Đ NAI)</t>
  </si>
  <si>
    <t>C 35.5</t>
  </si>
  <si>
    <t>CHỊ HẠNH CL</t>
  </si>
  <si>
    <t>37-29*50</t>
  </si>
  <si>
    <t>37-29*45</t>
  </si>
  <si>
    <t>25-17*24</t>
  </si>
  <si>
    <t xml:space="preserve">KHÀI TIẾN </t>
  </si>
  <si>
    <t>TRẢ LÕI PP</t>
  </si>
  <si>
    <t>TRẢ HD BỊ HƯ</t>
  </si>
  <si>
    <t>30.5*35</t>
  </si>
  <si>
    <t>16*19 (3.2)</t>
  </si>
  <si>
    <t>13*16</t>
  </si>
  <si>
    <t>TÂN DOANH PHÁT</t>
  </si>
  <si>
    <t>TRẢ HD BỊ TUỘT ĐÁY</t>
  </si>
  <si>
    <t>TRẢ PP BỊ HỞ 2 BÊN</t>
  </si>
  <si>
    <t>C 23- 15</t>
  </si>
  <si>
    <t xml:space="preserve">GIA HƯNG PHÁT </t>
  </si>
  <si>
    <t>AHN 24-05-16</t>
  </si>
  <si>
    <t xml:space="preserve">KHÁNH VIỆT </t>
  </si>
  <si>
    <t>PL PE TRẮNG</t>
  </si>
  <si>
    <t>83*82</t>
  </si>
  <si>
    <t>430*56</t>
  </si>
  <si>
    <t>60*120 (4)</t>
  </si>
  <si>
    <t>60*120 (3)</t>
  </si>
  <si>
    <t xml:space="preserve">CHỊ LOAN </t>
  </si>
  <si>
    <t>C 42 (6)</t>
  </si>
  <si>
    <t>C 42 (8)</t>
  </si>
  <si>
    <t>XUẤT THIẾU HD</t>
  </si>
  <si>
    <t>25*54</t>
  </si>
  <si>
    <t>23*44</t>
  </si>
  <si>
    <t>40-30*42</t>
  </si>
  <si>
    <t>33-24*34</t>
  </si>
  <si>
    <t>10*21</t>
  </si>
  <si>
    <t>CHƯA CÓ TOA</t>
  </si>
  <si>
    <t>25*30 (6)</t>
  </si>
  <si>
    <t>C 53+45+20</t>
  </si>
  <si>
    <t>C 20+26</t>
  </si>
  <si>
    <t>C 20+25+30+40</t>
  </si>
  <si>
    <t>TRẢ PE KO IN ĐƯỢC</t>
  </si>
  <si>
    <t xml:space="preserve">PE IN </t>
  </si>
  <si>
    <t>26*45</t>
  </si>
  <si>
    <t>13*32</t>
  </si>
  <si>
    <t>26-18*35.5</t>
  </si>
  <si>
    <t>18-12*23</t>
  </si>
  <si>
    <t>ANH LẬP</t>
  </si>
  <si>
    <t>C 35-26</t>
  </si>
  <si>
    <t>C 50-50</t>
  </si>
  <si>
    <t>TRẢ HD HX SỮA CHẠY SAI MẪU</t>
  </si>
  <si>
    <t>HD IN ORIFLAME XANH</t>
  </si>
  <si>
    <t>CHỊ THẢO TB</t>
  </si>
  <si>
    <t>TRỪ TIỀN HĐ</t>
  </si>
  <si>
    <t>QUÓC THÁI</t>
  </si>
  <si>
    <t xml:space="preserve">CHỊ HOA </t>
  </si>
  <si>
    <t>8*29</t>
  </si>
  <si>
    <t>21*31</t>
  </si>
  <si>
    <t>29*43</t>
  </si>
  <si>
    <t>105-75*90</t>
  </si>
  <si>
    <t>83*160</t>
  </si>
  <si>
    <t>72.5-42.5*60</t>
  </si>
  <si>
    <t>80*120 (3)</t>
  </si>
  <si>
    <t>85*125 (5)</t>
  </si>
  <si>
    <t>80*120 (4)</t>
  </si>
  <si>
    <t>85*120 (4)</t>
  </si>
  <si>
    <t>ANH TOÀN KL</t>
  </si>
  <si>
    <t>16*38</t>
  </si>
  <si>
    <t>C 30 (4)</t>
  </si>
  <si>
    <t>C 30 (3.5)</t>
  </si>
  <si>
    <t>50.5*80</t>
  </si>
  <si>
    <t>C 13 (6C)</t>
  </si>
  <si>
    <t>TRẢ PE XANH BỊ ĐEN</t>
  </si>
  <si>
    <t>TRẢ PE TỤT ĐÁY</t>
  </si>
  <si>
    <t>CHỊ OANH TB</t>
  </si>
  <si>
    <t>80*130 (5)</t>
  </si>
  <si>
    <t xml:space="preserve">TRẢ PP </t>
  </si>
  <si>
    <t>33.5*52</t>
  </si>
  <si>
    <t>PP IN XĐ</t>
  </si>
  <si>
    <t>19.5*23</t>
  </si>
  <si>
    <t>58*42</t>
  </si>
  <si>
    <t>48*40</t>
  </si>
  <si>
    <t>50*44</t>
  </si>
  <si>
    <t>11*26</t>
  </si>
  <si>
    <t>DH16.05.74</t>
  </si>
  <si>
    <t>50*70 (6)</t>
  </si>
  <si>
    <t>KCN TÂN TẠO</t>
  </si>
  <si>
    <t xml:space="preserve">C 41 </t>
  </si>
  <si>
    <t xml:space="preserve">  </t>
  </si>
  <si>
    <t>50*68</t>
  </si>
  <si>
    <t>26*24.5</t>
  </si>
  <si>
    <t>20*30 (5.5)</t>
  </si>
  <si>
    <t>60*90 (4)</t>
  </si>
  <si>
    <t>60*100 (4)</t>
  </si>
  <si>
    <t>85-65*83</t>
  </si>
  <si>
    <t>83-65*65</t>
  </si>
  <si>
    <t>70*200</t>
  </si>
  <si>
    <t>18*38.5</t>
  </si>
  <si>
    <t>20*43</t>
  </si>
  <si>
    <t>18-12*29.5</t>
  </si>
  <si>
    <t>26-16*40</t>
  </si>
  <si>
    <t>50*102</t>
  </si>
  <si>
    <t>ANH ĐẠT CỦ CHI</t>
  </si>
  <si>
    <t>24*57</t>
  </si>
  <si>
    <t>26-16*33</t>
  </si>
  <si>
    <t>C 15 (4)</t>
  </si>
  <si>
    <t>C 15 (5)</t>
  </si>
  <si>
    <t>17*53</t>
  </si>
  <si>
    <t>91*140 (3.5)</t>
  </si>
  <si>
    <t>47*47</t>
  </si>
  <si>
    <t>25*37+6</t>
  </si>
  <si>
    <t>9*35</t>
  </si>
  <si>
    <t>9*45</t>
  </si>
  <si>
    <t>13.5-9.5*26 (5C)</t>
  </si>
  <si>
    <t>21-14*35 (7C)</t>
  </si>
  <si>
    <t>16*23.5</t>
  </si>
  <si>
    <t>18*72</t>
  </si>
  <si>
    <t>18*60</t>
  </si>
  <si>
    <t>19-12*27</t>
  </si>
  <si>
    <t>Q 27*38</t>
  </si>
  <si>
    <t>C 61-35</t>
  </si>
  <si>
    <t>27*38</t>
  </si>
  <si>
    <t>C 15.5</t>
  </si>
  <si>
    <t>83*85</t>
  </si>
  <si>
    <t>TRẢ LẠI PE BỊ DƯ</t>
  </si>
  <si>
    <t>CHỊ THỎA LH</t>
  </si>
  <si>
    <t>20*57</t>
  </si>
  <si>
    <t xml:space="preserve">41*65 </t>
  </si>
  <si>
    <t>13*43</t>
  </si>
  <si>
    <t>20.7*16</t>
  </si>
  <si>
    <t>22*16</t>
  </si>
  <si>
    <t>130*130</t>
  </si>
  <si>
    <t>120*140</t>
  </si>
  <si>
    <t>TRẢ PE TẤM BỊ HỘT</t>
  </si>
  <si>
    <t>44*40</t>
  </si>
  <si>
    <t>35*36</t>
  </si>
  <si>
    <t>C 8</t>
  </si>
  <si>
    <t>PE HX XÁM BẠC</t>
  </si>
  <si>
    <t>Q 16.5*31.5</t>
  </si>
  <si>
    <t>92.5*150</t>
  </si>
  <si>
    <t>66*115</t>
  </si>
  <si>
    <t>55*155</t>
  </si>
  <si>
    <t>PL PE LOẠI 2</t>
  </si>
  <si>
    <t>PL PE LOẠI 1</t>
  </si>
  <si>
    <t>TRẢ PE DÍNH MÀU</t>
  </si>
  <si>
    <t xml:space="preserve">44 PTH </t>
  </si>
  <si>
    <t>70*120 (4)</t>
  </si>
  <si>
    <t>48*47</t>
  </si>
  <si>
    <t>HÓA ĐƠN IN</t>
  </si>
  <si>
    <t>CHỊ SỢI</t>
  </si>
  <si>
    <t>46*78</t>
  </si>
  <si>
    <t>CHỊ MAI</t>
  </si>
  <si>
    <t>50*70 (2.7)</t>
  </si>
  <si>
    <t>ANH CẢNH</t>
  </si>
  <si>
    <t>9*14</t>
  </si>
  <si>
    <t>ANH THÀNH BT</t>
  </si>
  <si>
    <t>88*154</t>
  </si>
  <si>
    <t>C 45-30</t>
  </si>
  <si>
    <t>60*110 (2.5)</t>
  </si>
  <si>
    <t>CÂN THIẾU PP</t>
  </si>
  <si>
    <t>60*120 (33)</t>
  </si>
  <si>
    <t>CHỊ HOA TB</t>
  </si>
  <si>
    <t>NHẬP DƯ HD</t>
  </si>
  <si>
    <t>TRẢ PE BỊ BỤI PHẤN</t>
  </si>
  <si>
    <t>TRẢ HD ĐÁY KO DÍNH</t>
  </si>
  <si>
    <t>PE CÂN THIẾU</t>
  </si>
  <si>
    <t>C100</t>
  </si>
  <si>
    <t>Q 42*72</t>
  </si>
  <si>
    <t>41.5*75</t>
  </si>
  <si>
    <t>104-80*142</t>
  </si>
  <si>
    <t>31*47</t>
  </si>
  <si>
    <t xml:space="preserve">TOÀN CẦU </t>
  </si>
  <si>
    <t>TRẢ PE KO ÉP MÀ ÉP</t>
  </si>
  <si>
    <t>ANH KHOA TB</t>
  </si>
  <si>
    <t>66*147</t>
  </si>
  <si>
    <t>58-36*78</t>
  </si>
  <si>
    <t>TRẢ PP CÓ TẨY</t>
  </si>
  <si>
    <t>20*30 (8)</t>
  </si>
  <si>
    <t>88*155</t>
  </si>
  <si>
    <t>HỒNG VĨNH PHÁT</t>
  </si>
  <si>
    <t>35*50 (7C)</t>
  </si>
  <si>
    <t>C 12+14</t>
  </si>
  <si>
    <t>21*40</t>
  </si>
  <si>
    <t>TRƯỜNG SƠN</t>
  </si>
  <si>
    <t>8.5*8.5+3</t>
  </si>
  <si>
    <t>C 40 (155)</t>
  </si>
  <si>
    <t>C 40 (160)</t>
  </si>
  <si>
    <t>C 40 (4C)</t>
  </si>
  <si>
    <t>(KIẾN HÀO)</t>
  </si>
  <si>
    <t>TRẢ PE SỦI</t>
  </si>
  <si>
    <t>26*33</t>
  </si>
  <si>
    <t>55-40*64</t>
  </si>
  <si>
    <t>C 32-20</t>
  </si>
  <si>
    <t>C 42-25</t>
  </si>
  <si>
    <t>7*12</t>
  </si>
  <si>
    <t>42*72</t>
  </si>
  <si>
    <t>22*35 (4)</t>
  </si>
  <si>
    <t>DH16.05.88</t>
  </si>
  <si>
    <t>DH16.06.06</t>
  </si>
  <si>
    <t>DH16.06.20</t>
  </si>
  <si>
    <t>DH16.06.11</t>
  </si>
  <si>
    <t>95*30</t>
  </si>
  <si>
    <t>C 33.5</t>
  </si>
  <si>
    <t>64.6*114</t>
  </si>
  <si>
    <t>ANH KHANH CPC</t>
  </si>
  <si>
    <t>30*40 (3)</t>
  </si>
  <si>
    <t>16*50 (3)</t>
  </si>
  <si>
    <t>26*35</t>
  </si>
  <si>
    <t>26*26</t>
  </si>
  <si>
    <t>OPP BK IN PROSANA</t>
  </si>
  <si>
    <t>31*18.5+3</t>
  </si>
  <si>
    <t>C 14.7</t>
  </si>
  <si>
    <t>29*40</t>
  </si>
  <si>
    <t>PP IN 10G</t>
  </si>
  <si>
    <t>PP IN 50G</t>
  </si>
  <si>
    <t>12-8*17</t>
  </si>
  <si>
    <t>C 22.5</t>
  </si>
  <si>
    <t>ANH PHƯỚC THĐ</t>
  </si>
  <si>
    <t>28*59</t>
  </si>
  <si>
    <t>29*54</t>
  </si>
  <si>
    <t>35.5*43</t>
  </si>
  <si>
    <t>85*160</t>
  </si>
  <si>
    <t>90*100</t>
  </si>
  <si>
    <t>PE GC CẮT BK</t>
  </si>
  <si>
    <t>TRẢ CUỒN HƯ VÀ LÕI</t>
  </si>
  <si>
    <t>TRẢ HD IN ORIFLAME BỊ MỎNG</t>
  </si>
  <si>
    <t>TRẢ HD IN BỊ MỎNG</t>
  </si>
  <si>
    <t>TRẢ PP BỊ CHÁY ĐÁY</t>
  </si>
  <si>
    <t>28*50 (5.5)</t>
  </si>
  <si>
    <t>36*52</t>
  </si>
  <si>
    <t>C 17.5</t>
  </si>
  <si>
    <t>20*30 (4.5)</t>
  </si>
  <si>
    <t>TRẢ HÀNG ORYFLAME</t>
  </si>
  <si>
    <t>62*110 (14)</t>
  </si>
  <si>
    <t>23-17*30</t>
  </si>
  <si>
    <t>20*23 (5)</t>
  </si>
  <si>
    <t>C 48-26</t>
  </si>
  <si>
    <t>C 68-44</t>
  </si>
  <si>
    <t>BUTA</t>
  </si>
  <si>
    <t>MUA BK 7P</t>
  </si>
  <si>
    <t>MUA BK 12P</t>
  </si>
  <si>
    <t>C 45-27</t>
  </si>
  <si>
    <t>46*86</t>
  </si>
  <si>
    <t>50*145</t>
  </si>
  <si>
    <t>46-35*50</t>
  </si>
  <si>
    <t>52-40*60</t>
  </si>
  <si>
    <t>50*70 (3.5)</t>
  </si>
  <si>
    <t>60*100 (33)</t>
  </si>
  <si>
    <t>70*85</t>
  </si>
  <si>
    <t>70*125</t>
  </si>
  <si>
    <t>66*75</t>
  </si>
  <si>
    <t>30.5*43+4</t>
  </si>
  <si>
    <t>C 26-20</t>
  </si>
  <si>
    <t>88-50*97</t>
  </si>
  <si>
    <t>19*45</t>
  </si>
  <si>
    <t>93.5-66.5*144</t>
  </si>
  <si>
    <t>72-41*78</t>
  </si>
  <si>
    <t>71-48*60</t>
  </si>
  <si>
    <t>CHỊ NUÔI</t>
  </si>
  <si>
    <t>50*70 (7)</t>
  </si>
  <si>
    <t xml:space="preserve"> C 80</t>
  </si>
  <si>
    <t>TRẢ PP BỊ DÃN</t>
  </si>
  <si>
    <t>CHÚ CHƯƠNG</t>
  </si>
  <si>
    <t>17*48</t>
  </si>
  <si>
    <t>45*64</t>
  </si>
  <si>
    <t>Á ĐÔNG</t>
  </si>
  <si>
    <t>105-75*110</t>
  </si>
  <si>
    <t>ANH VƯỢNG ĐN</t>
  </si>
  <si>
    <t>A THẮNG GC</t>
  </si>
  <si>
    <t>92*122</t>
  </si>
  <si>
    <t>82.5*131 (2.5)</t>
  </si>
  <si>
    <t>82.5*131 (4)</t>
  </si>
  <si>
    <t>60*100 (3)</t>
  </si>
  <si>
    <t>C 20 (4)</t>
  </si>
  <si>
    <t>TRẢ LỎI PP(23/5)</t>
  </si>
  <si>
    <t>TRẢ LỎI PP(25/5)</t>
  </si>
  <si>
    <t>TRẢ LỎI PP(25,28/5)</t>
  </si>
  <si>
    <t>TRẢ LỎI PP(27/5)</t>
  </si>
  <si>
    <t>TRẢ LỎI PP(19/5)</t>
  </si>
  <si>
    <t>TRẢ CUỒN PE SỮA BỊ XỔ</t>
  </si>
  <si>
    <t>TRẢ PP TUỘT ĐÁY</t>
  </si>
  <si>
    <t>HD QUAI SỮA</t>
  </si>
  <si>
    <t>16*28.5</t>
  </si>
  <si>
    <t>C 97</t>
  </si>
  <si>
    <t>100-70*90</t>
  </si>
  <si>
    <t>47*85</t>
  </si>
  <si>
    <t>47*95</t>
  </si>
  <si>
    <t>C 39-25</t>
  </si>
  <si>
    <t>HD XANH IN LABO</t>
  </si>
  <si>
    <t>41*130</t>
  </si>
  <si>
    <t>52-35*62</t>
  </si>
  <si>
    <t>22*34</t>
  </si>
  <si>
    <t>25*38</t>
  </si>
  <si>
    <t>13*30</t>
  </si>
  <si>
    <t>15*33</t>
  </si>
  <si>
    <t>HD HỒNG</t>
  </si>
  <si>
    <t>A THÀNH X</t>
  </si>
  <si>
    <t>TUẦN DŨNG</t>
  </si>
  <si>
    <t>C 16+53</t>
  </si>
  <si>
    <t>C 26+58+50+40+16</t>
  </si>
  <si>
    <t>TRỪ PP CÂN THIẾU</t>
  </si>
  <si>
    <t>32*40</t>
  </si>
  <si>
    <t>14*19</t>
  </si>
  <si>
    <t>27*37 (3)</t>
  </si>
  <si>
    <t>40*32</t>
  </si>
  <si>
    <t>150*175</t>
  </si>
  <si>
    <t>A HẢI SÓC TRĂNG</t>
  </si>
  <si>
    <t>Q 20*30</t>
  </si>
  <si>
    <t>TRẢ LỎI PP + CUỒN HƯ</t>
  </si>
  <si>
    <t>TRẢ HD BUNG ĐÁY</t>
  </si>
  <si>
    <t>58*80</t>
  </si>
  <si>
    <t>48*65</t>
  </si>
  <si>
    <t>28*53</t>
  </si>
  <si>
    <t>93.5-77*157</t>
  </si>
  <si>
    <t>14*33</t>
  </si>
  <si>
    <t>25*41</t>
  </si>
  <si>
    <t>30-18*40</t>
  </si>
  <si>
    <t>PP CÂY ĐẬU CÓ DATE</t>
  </si>
  <si>
    <t>51.5*77</t>
  </si>
  <si>
    <t>62-45*65</t>
  </si>
  <si>
    <t>59*88</t>
  </si>
  <si>
    <t>64*93</t>
  </si>
  <si>
    <t>24*36</t>
  </si>
  <si>
    <t>C 60-50</t>
  </si>
  <si>
    <t>70*120 (16)</t>
  </si>
  <si>
    <t>70*120 (18)</t>
  </si>
  <si>
    <t>32*57</t>
  </si>
  <si>
    <t>PE  CẮT BK</t>
  </si>
  <si>
    <t>67-57*105</t>
  </si>
  <si>
    <t>77.5*125</t>
  </si>
  <si>
    <t>CHỊ TRINH</t>
  </si>
  <si>
    <t>17*27 (2.5)</t>
  </si>
  <si>
    <t>C 15+18</t>
  </si>
  <si>
    <t>PP CÂY ĐẬU</t>
  </si>
  <si>
    <t>47*90</t>
  </si>
  <si>
    <t xml:space="preserve">ANH VŨ </t>
  </si>
  <si>
    <t>CÔ THANH K. LƯƠNG</t>
  </si>
  <si>
    <t>12*21 (2.5)</t>
  </si>
  <si>
    <t>18*28 (3)</t>
  </si>
  <si>
    <t>TRẢ PP TỤT ĐÁY</t>
  </si>
  <si>
    <t>60*120 (9)</t>
  </si>
  <si>
    <t>TRẢ HD  KO IN ĐƯỢC</t>
  </si>
  <si>
    <t>C 55-36</t>
  </si>
  <si>
    <t>CHỊ HẰNG</t>
  </si>
  <si>
    <t>PE KEO Ó</t>
  </si>
  <si>
    <t>A ĐẠT CỦ CHI</t>
  </si>
  <si>
    <t>23*43</t>
  </si>
  <si>
    <t>27-17*27</t>
  </si>
  <si>
    <t>57-40*65</t>
  </si>
  <si>
    <t>42-22*80</t>
  </si>
  <si>
    <t>90*120 (3)</t>
  </si>
  <si>
    <t>TRẢ PP GIAO NHẦM</t>
  </si>
  <si>
    <t>PHANXIPHANG</t>
  </si>
  <si>
    <t>18*18+4</t>
  </si>
  <si>
    <t>TRẢ PE DÍNH MIỆNG</t>
  </si>
  <si>
    <t>45-27*40</t>
  </si>
  <si>
    <t>45-27*50</t>
  </si>
  <si>
    <t>PE XANH LÁ</t>
  </si>
  <si>
    <t>PE XANH DƯƠNG</t>
  </si>
  <si>
    <t>C 50.5</t>
  </si>
  <si>
    <t>93*110</t>
  </si>
  <si>
    <t>15.2*39</t>
  </si>
  <si>
    <t>PE ĐEN KO ÙI</t>
  </si>
  <si>
    <t>HD ĐL XANH</t>
  </si>
  <si>
    <t>101*145</t>
  </si>
  <si>
    <t>8.5*14</t>
  </si>
  <si>
    <t>BÁN PL HD SỮA DẬP QUAI</t>
  </si>
  <si>
    <t>TRẢ PE SAI QC, BỊ NHỎ</t>
  </si>
  <si>
    <t>101*150</t>
  </si>
  <si>
    <t>28.7*51</t>
  </si>
  <si>
    <t>14*24.5</t>
  </si>
  <si>
    <t>36-25*41</t>
  </si>
  <si>
    <t>24*34 (8.5)</t>
  </si>
  <si>
    <t>ANH PHONG HBT</t>
  </si>
  <si>
    <t>70*65</t>
  </si>
  <si>
    <t>105-70*95</t>
  </si>
  <si>
    <t>85*150</t>
  </si>
  <si>
    <t>100*165</t>
  </si>
  <si>
    <t>PE TẤM (FA)</t>
  </si>
  <si>
    <t>C 101</t>
  </si>
  <si>
    <t>Q 55-35*60</t>
  </si>
  <si>
    <t>OPP BK MN</t>
  </si>
  <si>
    <t>15.2*35</t>
  </si>
  <si>
    <t>17.8*24</t>
  </si>
  <si>
    <t>60*82</t>
  </si>
  <si>
    <t>60*64</t>
  </si>
  <si>
    <t>65*87</t>
  </si>
  <si>
    <t>28-14*30</t>
  </si>
  <si>
    <t>40-30*50</t>
  </si>
  <si>
    <t>PE IN X QUANG</t>
  </si>
  <si>
    <t>TRỤC IN X QUANG</t>
  </si>
  <si>
    <t>TRẢ PP BỊ DÀI</t>
  </si>
  <si>
    <t>39*39</t>
  </si>
  <si>
    <t>Q 60*110</t>
  </si>
  <si>
    <t>PHÚC MP</t>
  </si>
  <si>
    <t>CHỊ HIỀN BD</t>
  </si>
  <si>
    <t>100-70*100</t>
  </si>
  <si>
    <t>9*13.5</t>
  </si>
  <si>
    <t>12.5*17+3</t>
  </si>
  <si>
    <t>28*40 (5.5)</t>
  </si>
  <si>
    <t>28*40 (5)</t>
  </si>
  <si>
    <t>26.5*35</t>
  </si>
  <si>
    <t>TRẢ LÕI HD VÀNG</t>
  </si>
  <si>
    <t>C 41.5</t>
  </si>
  <si>
    <t>PP IN LABO</t>
  </si>
  <si>
    <t>83*45</t>
  </si>
  <si>
    <t>37*48</t>
  </si>
  <si>
    <t>27-18*25</t>
  </si>
  <si>
    <t>GC CẮT</t>
  </si>
  <si>
    <t>80*115 (6)</t>
  </si>
  <si>
    <t>80*115 (10)</t>
  </si>
  <si>
    <t>80*125 (6)</t>
  </si>
  <si>
    <t>70-40*90</t>
  </si>
  <si>
    <t>85-49*81</t>
  </si>
  <si>
    <t>75-55*95</t>
  </si>
  <si>
    <t>16.5*23.5+3</t>
  </si>
  <si>
    <t>13.5*17.5+3</t>
  </si>
  <si>
    <t>100*140 (4.5)</t>
  </si>
  <si>
    <t>ANH SANG KL</t>
  </si>
  <si>
    <t>16.5*42</t>
  </si>
  <si>
    <t>23*25</t>
  </si>
  <si>
    <t>48*50</t>
  </si>
  <si>
    <t>CHỊ TRỊ TB</t>
  </si>
  <si>
    <t>90-50*92</t>
  </si>
  <si>
    <t>97-78*151 (9)</t>
  </si>
  <si>
    <t>97-78*151 (12)</t>
  </si>
  <si>
    <t xml:space="preserve">ANH ĐẠT CF </t>
  </si>
  <si>
    <t>23-12*442</t>
  </si>
  <si>
    <t>TRẢ PL HD TRẮNG</t>
  </si>
  <si>
    <t>50.5-40.5*60</t>
  </si>
  <si>
    <t>32-22*42</t>
  </si>
  <si>
    <t>83*45.5</t>
  </si>
  <si>
    <t xml:space="preserve">40*60 </t>
  </si>
  <si>
    <t>TRẢ HD LABO BỊ TUỘT</t>
  </si>
  <si>
    <t>60*97</t>
  </si>
  <si>
    <t>13*18 (3)</t>
  </si>
  <si>
    <t>C 26.5-16.5</t>
  </si>
  <si>
    <t>DH 280</t>
  </si>
  <si>
    <t>23*50</t>
  </si>
  <si>
    <t>43*80</t>
  </si>
  <si>
    <t>PE SỮA RỌC</t>
  </si>
  <si>
    <t>TRẢ HD DƯ</t>
  </si>
  <si>
    <t>30*40 (2.7)</t>
  </si>
  <si>
    <t>40*60 (2.7)</t>
  </si>
  <si>
    <t>C 18-10.5</t>
  </si>
  <si>
    <t>45.5*102</t>
  </si>
  <si>
    <t>20*68</t>
  </si>
  <si>
    <t>38-31*44.5</t>
  </si>
  <si>
    <t xml:space="preserve">ANH VŨ VL </t>
  </si>
  <si>
    <t>105-70*90</t>
  </si>
  <si>
    <t>KEO PE</t>
  </si>
  <si>
    <t>39.5*120</t>
  </si>
  <si>
    <t>33.3*44</t>
  </si>
  <si>
    <t>100*175</t>
  </si>
  <si>
    <t>PE HX CAM</t>
  </si>
  <si>
    <t>TRẢ PE CÂN KO ĐỦ</t>
  </si>
  <si>
    <t>C NẾT</t>
  </si>
  <si>
    <t>36*65</t>
  </si>
  <si>
    <t>18*28.5</t>
  </si>
  <si>
    <t>29*34</t>
  </si>
  <si>
    <t>25.5*42</t>
  </si>
  <si>
    <t>54*110</t>
  </si>
  <si>
    <t>XUẤT DƯ HD SỮA</t>
  </si>
  <si>
    <t>HD FA1000</t>
  </si>
  <si>
    <t>HD FA1001</t>
  </si>
  <si>
    <t>BÁN PL HD DẬP QUAI</t>
  </si>
  <si>
    <t>BUTTA</t>
  </si>
  <si>
    <t>C 70-110</t>
  </si>
  <si>
    <t>35*50 (2.5)</t>
  </si>
  <si>
    <t>40*60 (2.8)</t>
  </si>
  <si>
    <t>80*120 (18)</t>
  </si>
  <si>
    <t>110*110</t>
  </si>
  <si>
    <t>Q 50-30*50</t>
  </si>
  <si>
    <t>Q 42-26*42</t>
  </si>
  <si>
    <t>100-60*70</t>
  </si>
  <si>
    <t xml:space="preserve">HOÀNG GIA </t>
  </si>
  <si>
    <t>33.5*53</t>
  </si>
  <si>
    <t>25*36</t>
  </si>
  <si>
    <t>59-35*55</t>
  </si>
  <si>
    <t>25*72</t>
  </si>
  <si>
    <t>20*120</t>
  </si>
  <si>
    <t>43*32</t>
  </si>
  <si>
    <t>C 56-34</t>
  </si>
  <si>
    <t>34*45</t>
  </si>
  <si>
    <t>C THANH K.LƯƠNG</t>
  </si>
  <si>
    <t>12*19.5</t>
  </si>
  <si>
    <t>21*22</t>
  </si>
  <si>
    <t>A. DÂN (Q. NAM)</t>
  </si>
  <si>
    <t>CHƯA CÓ P</t>
  </si>
  <si>
    <t>60*130 (7)</t>
  </si>
  <si>
    <t>60*130 (8)</t>
  </si>
  <si>
    <t>TRẢ HD SỮA LỖI</t>
  </si>
  <si>
    <t>CHỊ ĐAN</t>
  </si>
  <si>
    <t>12*13.5</t>
  </si>
  <si>
    <t>15-8*20</t>
  </si>
  <si>
    <t>60*80 (7)</t>
  </si>
  <si>
    <t>60*80 (3.5)</t>
  </si>
  <si>
    <t>38*42</t>
  </si>
  <si>
    <t>41-26*28</t>
  </si>
  <si>
    <t>PP IN AN AN</t>
  </si>
  <si>
    <t>TRẢ LÕI PE VÀNG</t>
  </si>
  <si>
    <t>C 33.5+37+49</t>
  </si>
  <si>
    <t>60*125 (6)</t>
  </si>
  <si>
    <t>60*125 (7)</t>
  </si>
  <si>
    <t>60*125 (8)</t>
  </si>
  <si>
    <t>60*125 (9)</t>
  </si>
  <si>
    <t>BÁN PL PE SỮA</t>
  </si>
  <si>
    <t>CHỊ THƠ</t>
  </si>
  <si>
    <t>17*32</t>
  </si>
  <si>
    <t>34*40</t>
  </si>
  <si>
    <t xml:space="preserve">     </t>
  </si>
  <si>
    <t>19*29</t>
  </si>
  <si>
    <t>20*48</t>
  </si>
  <si>
    <t>TRẢ PE GIAO NHẦM</t>
  </si>
  <si>
    <t>TRẢ PE CHẠY XẤU</t>
  </si>
  <si>
    <t>19*20</t>
  </si>
  <si>
    <t>HD TẤM</t>
  </si>
  <si>
    <t>41*32</t>
  </si>
  <si>
    <t>ANH TUYẾT</t>
  </si>
  <si>
    <t>70*120 (12)</t>
  </si>
  <si>
    <t>16*18</t>
  </si>
  <si>
    <t>22*25</t>
  </si>
  <si>
    <t>C 23.8</t>
  </si>
  <si>
    <t>PP  CRCĐ 50G CÓ DATE</t>
  </si>
  <si>
    <t>11*27</t>
  </si>
  <si>
    <t>50*80 (5.5)</t>
  </si>
  <si>
    <t>22*32 (3.2)</t>
  </si>
  <si>
    <t>TRẢ PP DƯ</t>
  </si>
  <si>
    <t xml:space="preserve">CHẾ HUỐNG </t>
  </si>
  <si>
    <t>OPP IN SWEET</t>
  </si>
  <si>
    <t>36*25.5+4</t>
  </si>
  <si>
    <t>PE HX NÂU</t>
  </si>
  <si>
    <t>A TÀI PHAN MINH</t>
  </si>
  <si>
    <t>63-32*76</t>
  </si>
  <si>
    <t>24*32</t>
  </si>
  <si>
    <t>TRẢ HD SAI QC</t>
  </si>
  <si>
    <t>TRẢ PE RỌC BỊ LỖI</t>
  </si>
  <si>
    <t>PE SỮA IN X-QUANG</t>
  </si>
  <si>
    <t>12.5*26</t>
  </si>
  <si>
    <t>12.5*28</t>
  </si>
  <si>
    <t>50*80 (5)</t>
  </si>
  <si>
    <t xml:space="preserve">NHẬT THÀNH </t>
  </si>
  <si>
    <t>60*120 (20)</t>
  </si>
  <si>
    <t>90*120 (5)</t>
  </si>
  <si>
    <t>9.5*17</t>
  </si>
  <si>
    <t>ANH CHẤN</t>
  </si>
  <si>
    <t>87-45*55</t>
  </si>
  <si>
    <t>55*96</t>
  </si>
  <si>
    <t>22-12*42.5</t>
  </si>
  <si>
    <t>11*18 (2.5)</t>
  </si>
  <si>
    <t>50*51</t>
  </si>
  <si>
    <t>16*22 (3)</t>
  </si>
  <si>
    <t>62*115</t>
  </si>
  <si>
    <t>79.5*50.5</t>
  </si>
  <si>
    <t>C 71-45</t>
  </si>
  <si>
    <t>57-45*55</t>
  </si>
  <si>
    <t>C 120</t>
  </si>
  <si>
    <t>60*100 (6)</t>
  </si>
  <si>
    <t>TRẢ PE SAI ĐỘ DEM</t>
  </si>
  <si>
    <t>35*55 (2.5)</t>
  </si>
  <si>
    <t>11*21</t>
  </si>
  <si>
    <t>C 48-32</t>
  </si>
  <si>
    <t>43*73</t>
  </si>
  <si>
    <t>31*44</t>
  </si>
  <si>
    <t>40*60 (6)</t>
  </si>
  <si>
    <t>36*60 (6)</t>
  </si>
  <si>
    <t>38*60 (6)</t>
  </si>
  <si>
    <t>38*60 (7)</t>
  </si>
  <si>
    <t>25*35.5</t>
  </si>
  <si>
    <t>65-39*75</t>
  </si>
  <si>
    <t>THOẠI NGỌC HẦU</t>
  </si>
  <si>
    <t>49*68</t>
  </si>
  <si>
    <t>20*27 (4)</t>
  </si>
  <si>
    <t>CTY Á ĐÔNG</t>
  </si>
  <si>
    <t>56*40</t>
  </si>
  <si>
    <t>50*35</t>
  </si>
  <si>
    <t>95*120</t>
  </si>
  <si>
    <t>35*48</t>
  </si>
  <si>
    <t>C20 (4.5)</t>
  </si>
  <si>
    <t>38*65</t>
  </si>
  <si>
    <t>23-16*30</t>
  </si>
  <si>
    <t>89-55*138</t>
  </si>
  <si>
    <t>80*55*55</t>
  </si>
  <si>
    <t>TRẢ LÕI  PP</t>
  </si>
  <si>
    <t>C 18+20</t>
  </si>
  <si>
    <t>43*61+4</t>
  </si>
  <si>
    <t>52*75</t>
  </si>
  <si>
    <t>52*87</t>
  </si>
  <si>
    <t xml:space="preserve">CÔ HÒA </t>
  </si>
  <si>
    <t>25*44</t>
  </si>
  <si>
    <t>60*109</t>
  </si>
  <si>
    <t>68*110</t>
  </si>
  <si>
    <t>TRẢ HÀNG GIAO LỘN</t>
  </si>
  <si>
    <t>C SỢI</t>
  </si>
  <si>
    <t>19.5-12*35</t>
  </si>
  <si>
    <t>PP IN XANH DƯƠNG</t>
  </si>
  <si>
    <t>30*40(2.7)</t>
  </si>
  <si>
    <t>80*115(10)</t>
  </si>
  <si>
    <t>80*115(6)</t>
  </si>
  <si>
    <t>13.5*24</t>
  </si>
  <si>
    <t>PE HỒNG</t>
  </si>
  <si>
    <t>A VƯỢNG ĐN</t>
  </si>
  <si>
    <t>11*14+3+3</t>
  </si>
  <si>
    <t>27*33</t>
  </si>
  <si>
    <t>29*39.5</t>
  </si>
  <si>
    <t>19*31</t>
  </si>
  <si>
    <t xml:space="preserve">PP ÁNH TÍM </t>
  </si>
  <si>
    <t>A LẬP LA</t>
  </si>
  <si>
    <t>60*190</t>
  </si>
  <si>
    <t>C HẠNH (K LẺ)</t>
  </si>
  <si>
    <t>24*65</t>
  </si>
  <si>
    <t>60*110(5)</t>
  </si>
  <si>
    <t>65*115</t>
  </si>
  <si>
    <t>OPP(BK XĐ)</t>
  </si>
  <si>
    <t>12.5*16+3+3</t>
  </si>
  <si>
    <t>A PHƯƠNG TB(KL)</t>
  </si>
  <si>
    <t>PE GC TÚI GỐI</t>
  </si>
  <si>
    <t>C25.5</t>
  </si>
  <si>
    <t>C26</t>
  </si>
  <si>
    <t>C31</t>
  </si>
  <si>
    <t>C33</t>
  </si>
  <si>
    <t>C42</t>
  </si>
  <si>
    <t>C25</t>
  </si>
  <si>
    <t>C21</t>
  </si>
  <si>
    <t>C57_35</t>
  </si>
  <si>
    <t>C64_40</t>
  </si>
  <si>
    <t>C 20+30+35+40</t>
  </si>
  <si>
    <t>C 45+55</t>
  </si>
  <si>
    <t>C 42+46</t>
  </si>
  <si>
    <t>76*94</t>
  </si>
  <si>
    <t>23.5*48</t>
  </si>
  <si>
    <t>PE TẤM FA</t>
  </si>
  <si>
    <t>80-50*80</t>
  </si>
  <si>
    <t>36*58</t>
  </si>
  <si>
    <t>71*116</t>
  </si>
  <si>
    <t>C 44.5</t>
  </si>
  <si>
    <t>MUA KEO</t>
  </si>
  <si>
    <t>MUA KEO PHẾ</t>
  </si>
  <si>
    <t>MUA KEO ZIN</t>
  </si>
  <si>
    <t>C 34 (4)</t>
  </si>
  <si>
    <t>90*109</t>
  </si>
  <si>
    <t>19*47</t>
  </si>
  <si>
    <t xml:space="preserve">ANH BA </t>
  </si>
  <si>
    <t>10*17+3+3</t>
  </si>
  <si>
    <t>TRẢ PP IN BỊ LỖI</t>
  </si>
  <si>
    <t>40*50 (3H)</t>
  </si>
  <si>
    <t>23.5*35</t>
  </si>
  <si>
    <t>20.5*27</t>
  </si>
  <si>
    <t>38*29</t>
  </si>
  <si>
    <t>26-17*56</t>
  </si>
  <si>
    <t>78*120</t>
  </si>
  <si>
    <t>TRANG TÍN</t>
  </si>
  <si>
    <t>66-40*72</t>
  </si>
  <si>
    <t>18*29.5</t>
  </si>
  <si>
    <t>36-25*51</t>
  </si>
  <si>
    <t>C 25-15</t>
  </si>
  <si>
    <t>16*35 (3.2)</t>
  </si>
  <si>
    <t>TRẢ PE HỒNG</t>
  </si>
  <si>
    <t>TÀI PHAN MINH</t>
  </si>
  <si>
    <t>C 30-22</t>
  </si>
  <si>
    <t>C 20-12</t>
  </si>
  <si>
    <t>77-46*140</t>
  </si>
  <si>
    <t>19*80</t>
  </si>
  <si>
    <t>PE TÚI GỐI</t>
  </si>
  <si>
    <t>20*35 (4)</t>
  </si>
  <si>
    <t>20*40 (4)</t>
  </si>
  <si>
    <t>27*33.5</t>
  </si>
  <si>
    <t>TRẢ HD CHẠY XẤU</t>
  </si>
  <si>
    <t>29*58</t>
  </si>
  <si>
    <t>45*65 (5)</t>
  </si>
  <si>
    <t>80*120 (5)</t>
  </si>
  <si>
    <t>MUA PL PP</t>
  </si>
  <si>
    <t>MUA PL PE</t>
  </si>
  <si>
    <t>25*35 (7H)</t>
  </si>
  <si>
    <t>ASIA TL</t>
  </si>
  <si>
    <t>55*47</t>
  </si>
  <si>
    <t>60*114</t>
  </si>
  <si>
    <t>77-46*100</t>
  </si>
  <si>
    <t>24.5-15.5*33</t>
  </si>
  <si>
    <t>67.5-38*74</t>
  </si>
  <si>
    <t>57*105</t>
  </si>
  <si>
    <t>60*117</t>
  </si>
  <si>
    <t>TRẢ OPP BK HƯ</t>
  </si>
  <si>
    <t>TRẢ PP HƯ</t>
  </si>
  <si>
    <t>24.5-15.5*32</t>
  </si>
  <si>
    <t>25*35 (5.8)</t>
  </si>
  <si>
    <t>PE HX XANH LÁ</t>
  </si>
  <si>
    <t>PE HX XANH DƯƠNG</t>
  </si>
  <si>
    <t>37*49.5</t>
  </si>
  <si>
    <t>56-34*85</t>
  </si>
  <si>
    <t>14*23</t>
  </si>
  <si>
    <t>CÔ THANH K.LƯƠNG</t>
  </si>
  <si>
    <t>TRẢ HD CHẠY DƯ</t>
  </si>
  <si>
    <t>100*70</t>
  </si>
  <si>
    <t>107-65*74.5</t>
  </si>
  <si>
    <t>25*35 (2.5)</t>
  </si>
  <si>
    <t>25*35 (10)</t>
  </si>
  <si>
    <t>18*26</t>
  </si>
  <si>
    <t>60*76</t>
  </si>
  <si>
    <t>26.3*38</t>
  </si>
  <si>
    <t>TRẢ PE CHẠY SAI MÀU</t>
  </si>
  <si>
    <t>100*140 (10)</t>
  </si>
  <si>
    <t>100*140 (8)</t>
  </si>
  <si>
    <t>TRẢ HD BỊ ĐỤC</t>
  </si>
  <si>
    <t>C MAI KL</t>
  </si>
  <si>
    <t>25*35 (6.5)</t>
  </si>
  <si>
    <t>ĐẶT NGÀY 15-7</t>
  </si>
  <si>
    <t>100-80*60</t>
  </si>
  <si>
    <t>CHỊ HẰNG KEO</t>
  </si>
  <si>
    <t>KEO TẠP</t>
  </si>
  <si>
    <t>THIẾN ĐỨC</t>
  </si>
  <si>
    <t>91*142</t>
  </si>
  <si>
    <t>75*70</t>
  </si>
  <si>
    <t>24*31</t>
  </si>
  <si>
    <t>48*111</t>
  </si>
  <si>
    <t>48*133</t>
  </si>
  <si>
    <t>KHANG P CƯỞNG</t>
  </si>
  <si>
    <t>ANH QUÂN</t>
  </si>
  <si>
    <t>ANH PHƯƠNG TB</t>
  </si>
  <si>
    <t>48*100</t>
  </si>
  <si>
    <t>80-47*93</t>
  </si>
  <si>
    <t>40*60 (7) HAY 60*100</t>
  </si>
  <si>
    <t>39*59</t>
  </si>
  <si>
    <t>48*58</t>
  </si>
  <si>
    <t>49*59</t>
  </si>
  <si>
    <t>TRẢ PE CHÁY ĐÁY</t>
  </si>
  <si>
    <t>11*16 (3)</t>
  </si>
  <si>
    <t xml:space="preserve">CH DUY </t>
  </si>
  <si>
    <t>9*16</t>
  </si>
  <si>
    <t>30*420</t>
  </si>
  <si>
    <t>TRẢ PP DÍNH HX</t>
  </si>
  <si>
    <t>ANH SƠN DT</t>
  </si>
  <si>
    <t>80*180</t>
  </si>
  <si>
    <t>83-48*93</t>
  </si>
  <si>
    <t>C 72-45</t>
  </si>
  <si>
    <t>60*98</t>
  </si>
  <si>
    <t xml:space="preserve">PE RỌC </t>
  </si>
  <si>
    <t>LẤY HĐ OPP</t>
  </si>
  <si>
    <t>30*40 (9)</t>
  </si>
  <si>
    <t>22*52</t>
  </si>
  <si>
    <t>40*48</t>
  </si>
  <si>
    <t>CHỊ OANH KEO</t>
  </si>
  <si>
    <t>31 ĐH</t>
  </si>
  <si>
    <t>OPP BK IN PHÚ HẢI</t>
  </si>
  <si>
    <t>C 37*27</t>
  </si>
  <si>
    <t>90.5-50*92</t>
  </si>
  <si>
    <t>37*51</t>
  </si>
  <si>
    <t>C 18 (6)</t>
  </si>
  <si>
    <t>C 18 (3.5)</t>
  </si>
  <si>
    <t>100*91</t>
  </si>
  <si>
    <t>33*100</t>
  </si>
  <si>
    <t>C 42-26 (2.5)</t>
  </si>
  <si>
    <t>32.5*72 (3)</t>
  </si>
  <si>
    <t>55*48</t>
  </si>
  <si>
    <t>25*40 (3)</t>
  </si>
  <si>
    <t>35*70 (3)</t>
  </si>
  <si>
    <t>PE ĐL Q8 CHẠY BÙ</t>
  </si>
  <si>
    <t>86*48*114</t>
  </si>
  <si>
    <t>ANH DŨNG</t>
  </si>
  <si>
    <t>76-46*115</t>
  </si>
  <si>
    <t>36*54</t>
  </si>
  <si>
    <t>36*64</t>
  </si>
  <si>
    <t>43*50</t>
  </si>
  <si>
    <t>35*38</t>
  </si>
  <si>
    <t>52-39*99</t>
  </si>
  <si>
    <t>35*50 (5.5)</t>
  </si>
  <si>
    <t>97*78*151</t>
  </si>
  <si>
    <t>MUA PL HD SỮA</t>
  </si>
  <si>
    <t>20*30 (9)</t>
  </si>
  <si>
    <t>100*83</t>
  </si>
  <si>
    <t>83*70</t>
  </si>
  <si>
    <t>CHỊ TÙNG</t>
  </si>
  <si>
    <t>75*90</t>
  </si>
  <si>
    <t>61*58 (4)</t>
  </si>
  <si>
    <t>PE HAY HD</t>
  </si>
  <si>
    <t>ĐỨC PHÁT</t>
  </si>
  <si>
    <t>TRẢ OPP IN PHÚ HẢI</t>
  </si>
  <si>
    <t>TRỤC IN SWEET</t>
  </si>
  <si>
    <t>11*12</t>
  </si>
  <si>
    <t>13*15</t>
  </si>
  <si>
    <t>50*70 (2.8)</t>
  </si>
  <si>
    <t>12.5*17</t>
  </si>
  <si>
    <t>40*62+6</t>
  </si>
  <si>
    <t>37*60+6</t>
  </si>
  <si>
    <t>A.TÀI QUỐC THÁI</t>
  </si>
  <si>
    <t>38-28*49</t>
  </si>
  <si>
    <t>42-31*42</t>
  </si>
  <si>
    <t>21*40.5</t>
  </si>
  <si>
    <t>THÙY GIANG SƠN</t>
  </si>
  <si>
    <t>C 31.5</t>
  </si>
  <si>
    <t xml:space="preserve">PP ĐL </t>
  </si>
  <si>
    <t>C 47-30</t>
  </si>
  <si>
    <t>26-17*63</t>
  </si>
  <si>
    <t>24.5-12.5*36</t>
  </si>
  <si>
    <t>C 40-31</t>
  </si>
  <si>
    <t>26*4</t>
  </si>
  <si>
    <t>13*96</t>
  </si>
  <si>
    <t>21*96</t>
  </si>
  <si>
    <t>38*40</t>
  </si>
  <si>
    <t>29*38.5</t>
  </si>
  <si>
    <t>30.5*43+5</t>
  </si>
  <si>
    <t>70*75(4)</t>
  </si>
  <si>
    <t>54-36*76(36C)</t>
  </si>
  <si>
    <t>53*193(13-15C)</t>
  </si>
  <si>
    <t>58*120(4.5-5)</t>
  </si>
  <si>
    <t>60*108(33C)</t>
  </si>
  <si>
    <t>47.5-30*71</t>
  </si>
  <si>
    <t>51-31*71</t>
  </si>
  <si>
    <t>80.5-47*96</t>
  </si>
  <si>
    <t>11.5*19(4)</t>
  </si>
  <si>
    <t>14*15(20-230C)</t>
  </si>
  <si>
    <t>69*100(3)</t>
  </si>
  <si>
    <t>63*100(25C)</t>
  </si>
  <si>
    <t>80*140 (3)</t>
  </si>
  <si>
    <t>41*43(3.5)</t>
  </si>
  <si>
    <t>44*47(3.5)</t>
  </si>
  <si>
    <t>40*55(2.5)</t>
  </si>
  <si>
    <t>25*35(2.5)</t>
  </si>
  <si>
    <t>80*130(4.5)</t>
  </si>
  <si>
    <t>90*135(4.5)</t>
  </si>
  <si>
    <t>30*30(2.5)</t>
  </si>
  <si>
    <t>C 10(7)</t>
  </si>
  <si>
    <t>17*62(2.5)</t>
  </si>
  <si>
    <t>20*24(2.5)</t>
  </si>
  <si>
    <t>57*103(8)</t>
  </si>
  <si>
    <t>15.5*22+4</t>
  </si>
  <si>
    <t>THIẾU 1 P</t>
  </si>
  <si>
    <t>C55</t>
  </si>
  <si>
    <t>TGS</t>
  </si>
  <si>
    <t>BÁN PL PE L2</t>
  </si>
  <si>
    <t>BÁN ỐNG LỎI</t>
  </si>
  <si>
    <t>TRẢ LỎI PE IN</t>
  </si>
  <si>
    <t>62*96</t>
  </si>
  <si>
    <t>60*120(18)</t>
  </si>
  <si>
    <t>C8</t>
  </si>
  <si>
    <t>TRẢ PE SỮA BỊ LỖI</t>
  </si>
  <si>
    <t>6*49</t>
  </si>
  <si>
    <t>PHIẾU BÊN TN</t>
  </si>
  <si>
    <t>C27</t>
  </si>
  <si>
    <t>78*150</t>
  </si>
  <si>
    <t>11*30</t>
  </si>
  <si>
    <t>MUA PL BAO MÀU</t>
  </si>
  <si>
    <t>CHÚ HẢI ST</t>
  </si>
  <si>
    <t>23*45</t>
  </si>
  <si>
    <t>TRẢ PL PE TRẮNG</t>
  </si>
  <si>
    <t>TRẢ PL PE ĐỎ</t>
  </si>
  <si>
    <t>28*25</t>
  </si>
  <si>
    <t>27*41</t>
  </si>
  <si>
    <t>ANH TÀI QT</t>
  </si>
  <si>
    <t>TRẢ HD XẾP HÔNG XẤU</t>
  </si>
  <si>
    <t>C 9 (5)</t>
  </si>
  <si>
    <t>C 9 (7)</t>
  </si>
  <si>
    <t>40*60 (7)</t>
  </si>
  <si>
    <t xml:space="preserve">CHỊ TRỊ </t>
  </si>
  <si>
    <t>C 64</t>
  </si>
  <si>
    <t>28.5*39+4+4</t>
  </si>
  <si>
    <t>65*67</t>
  </si>
  <si>
    <t>33*50 (5)</t>
  </si>
  <si>
    <t>42*60 (5)</t>
  </si>
  <si>
    <t>91*81</t>
  </si>
  <si>
    <t>C 32.5-22.5</t>
  </si>
  <si>
    <t>6*66</t>
  </si>
  <si>
    <t>17*63</t>
  </si>
  <si>
    <t>61*130</t>
  </si>
  <si>
    <t>56*130</t>
  </si>
  <si>
    <t>47*83</t>
  </si>
  <si>
    <t>ANH KHOA KL</t>
  </si>
  <si>
    <t>ANH TRÍ LX</t>
  </si>
  <si>
    <t>DH16.07.116</t>
  </si>
  <si>
    <t>DH16.07.125</t>
  </si>
  <si>
    <t>32*47</t>
  </si>
  <si>
    <t>ANH DÂN Q.NAM</t>
  </si>
  <si>
    <t>86-53*84</t>
  </si>
  <si>
    <t>50*90 (5)</t>
  </si>
  <si>
    <t>23*27</t>
  </si>
  <si>
    <t xml:space="preserve">ANH ĐẠT </t>
  </si>
  <si>
    <t>CHÚ HƯỞNG</t>
  </si>
  <si>
    <t>15.5-8*21</t>
  </si>
  <si>
    <t>TRẢ PP IN HƯ</t>
  </si>
  <si>
    <t>24-34</t>
  </si>
  <si>
    <t>38*120</t>
  </si>
  <si>
    <t>26*46</t>
  </si>
  <si>
    <t>79-47*93</t>
  </si>
  <si>
    <t>35*50 (7)</t>
  </si>
  <si>
    <t>31*44.5</t>
  </si>
  <si>
    <t>40.5*60</t>
  </si>
  <si>
    <t>12*27</t>
  </si>
  <si>
    <t>CHỊ CHÂU</t>
  </si>
  <si>
    <t>26*36 (5.8)</t>
  </si>
  <si>
    <t>90*140 (17)</t>
  </si>
  <si>
    <t>90*140 (4)</t>
  </si>
  <si>
    <t>44*94</t>
  </si>
  <si>
    <t>36.5*45</t>
  </si>
  <si>
    <t>36.5*60</t>
  </si>
  <si>
    <t>13*23 (3)</t>
  </si>
  <si>
    <t>C 67.1-41.5</t>
  </si>
  <si>
    <t>18*28 (4)</t>
  </si>
  <si>
    <t>21*31 (4)</t>
  </si>
  <si>
    <t>24*34 (4)</t>
  </si>
  <si>
    <t>TRẢ PE SỮA XẤU</t>
  </si>
  <si>
    <t>BÁN LẠI HÀNG</t>
  </si>
  <si>
    <t xml:space="preserve"> ĐẶT SAI PE SỮA</t>
  </si>
  <si>
    <t>93*150</t>
  </si>
  <si>
    <t>13*17</t>
  </si>
  <si>
    <t>59 GIA PHÚ</t>
  </si>
  <si>
    <t>32*95</t>
  </si>
  <si>
    <t>TRẢ PP HX BỊ LỖI</t>
  </si>
  <si>
    <t>TAM SAO</t>
  </si>
  <si>
    <t>50*34+6</t>
  </si>
  <si>
    <t>60*130 (56)</t>
  </si>
  <si>
    <t>60*130 (6)</t>
  </si>
  <si>
    <t>C 38.5</t>
  </si>
  <si>
    <t>53*76</t>
  </si>
  <si>
    <t>30*33+4</t>
  </si>
  <si>
    <t>31*48</t>
  </si>
  <si>
    <t>DH16.07.139</t>
  </si>
  <si>
    <t>DH16.07.130</t>
  </si>
  <si>
    <t>DH16.07.145</t>
  </si>
  <si>
    <t>NGỌC HÀ</t>
  </si>
  <si>
    <t>100-80*77</t>
  </si>
  <si>
    <t>93-54*100</t>
  </si>
  <si>
    <t>TRẢ PP BỊ NHĂN</t>
  </si>
  <si>
    <t>C40.5</t>
  </si>
  <si>
    <t>C46</t>
  </si>
  <si>
    <t>( THOẠI AN )</t>
  </si>
  <si>
    <t>C13</t>
  </si>
  <si>
    <t>C15</t>
  </si>
  <si>
    <t>C37</t>
  </si>
  <si>
    <t>C50</t>
  </si>
  <si>
    <t>50*25</t>
  </si>
  <si>
    <t>C19</t>
  </si>
  <si>
    <t>A MẠNH TN</t>
  </si>
  <si>
    <t>C68</t>
  </si>
  <si>
    <t>A SEN</t>
  </si>
  <si>
    <t>A KHANH</t>
  </si>
  <si>
    <t xml:space="preserve">T G SƠN </t>
  </si>
  <si>
    <t>C90</t>
  </si>
  <si>
    <t>C36</t>
  </si>
  <si>
    <t>C16.5</t>
  </si>
  <si>
    <t>C20</t>
  </si>
  <si>
    <t>39-30*42</t>
  </si>
  <si>
    <t>C120</t>
  </si>
  <si>
    <t>MUA PE</t>
  </si>
  <si>
    <t>TRẢ PE SAI Q/CÁCH</t>
  </si>
  <si>
    <t>26*44.2</t>
  </si>
  <si>
    <t>23-12.3*46.5</t>
  </si>
  <si>
    <t xml:space="preserve">A PHƯỚC </t>
  </si>
  <si>
    <t>87*160</t>
  </si>
  <si>
    <t>47*79</t>
  </si>
  <si>
    <t>60*120 (18)</t>
  </si>
  <si>
    <t>TRẢ PP HƯ + LÕI</t>
  </si>
  <si>
    <t>C 13 (5)</t>
  </si>
  <si>
    <t>HD VÀNG IN</t>
  </si>
  <si>
    <t>XẾP HAY KO XẾP</t>
  </si>
  <si>
    <t>HD CAM IN LABO</t>
  </si>
  <si>
    <t>C 9+10</t>
  </si>
  <si>
    <t>31*50</t>
  </si>
  <si>
    <t>62*110 (19-21)</t>
  </si>
  <si>
    <t>62*110 (21-23)</t>
  </si>
  <si>
    <t>13*26+3</t>
  </si>
  <si>
    <t>10*80</t>
  </si>
  <si>
    <t>TRẢ OPP BM</t>
  </si>
  <si>
    <t>60*100 (5)</t>
  </si>
  <si>
    <t>C 29.5-18</t>
  </si>
  <si>
    <t>50-30*74</t>
  </si>
  <si>
    <t>51-31*74</t>
  </si>
  <si>
    <t>CHỊ  LOAN</t>
  </si>
  <si>
    <t>90-50*120</t>
  </si>
  <si>
    <t>18*23.5</t>
  </si>
  <si>
    <t>60*120 (2.7)</t>
  </si>
  <si>
    <t>60*120 (14)</t>
  </si>
  <si>
    <t>70*120 (5)</t>
  </si>
  <si>
    <t>ANH SANG</t>
  </si>
  <si>
    <t>80*120 (3.5)</t>
  </si>
  <si>
    <t>SỬA TRỤC IN ASOS</t>
  </si>
  <si>
    <t>43*68+4</t>
  </si>
  <si>
    <t>ANH CHẤN KL</t>
  </si>
  <si>
    <t>TRẢ PE BỊ HƯ</t>
  </si>
  <si>
    <t>ANH TỶ</t>
  </si>
  <si>
    <t>ANH ĐẠT</t>
  </si>
  <si>
    <t>24*37</t>
  </si>
  <si>
    <t>C 44.5-32.5</t>
  </si>
  <si>
    <t>18*142</t>
  </si>
  <si>
    <t>22*142</t>
  </si>
  <si>
    <t>25*42</t>
  </si>
  <si>
    <t xml:space="preserve">THÀNH PHÁT </t>
  </si>
  <si>
    <t>62*52</t>
  </si>
  <si>
    <t>38*70</t>
  </si>
  <si>
    <t>60*110 (5)</t>
  </si>
  <si>
    <t>85-54*96</t>
  </si>
  <si>
    <t>??</t>
  </si>
  <si>
    <t>60*110 (33)</t>
  </si>
  <si>
    <t>52*73</t>
  </si>
  <si>
    <t>25*40+5+2.5</t>
  </si>
  <si>
    <t>CHẾ HỦI</t>
  </si>
  <si>
    <t>TIỀN XE TÚI CON RỒNG CÂY ĐẬU</t>
  </si>
  <si>
    <t>THU PL PP</t>
  </si>
  <si>
    <t>NHẬP VÀO T6</t>
  </si>
  <si>
    <t>THU PL PE TRẮNG</t>
  </si>
  <si>
    <t>TRẢ PE CHÊNH LỆCH LÕI</t>
  </si>
  <si>
    <t>52*63</t>
  </si>
  <si>
    <t>85*115</t>
  </si>
  <si>
    <t>BÁN LẠI PE ĐẶT SAI</t>
  </si>
  <si>
    <t>50*80 (2.5)</t>
  </si>
  <si>
    <t>C 23.4</t>
  </si>
  <si>
    <t>25.35 (4.5)</t>
  </si>
  <si>
    <t>61*41</t>
  </si>
  <si>
    <t>C 100 (3)</t>
  </si>
  <si>
    <t>C 100 (5)</t>
  </si>
  <si>
    <t xml:space="preserve">GC CẮT TÚI PE </t>
  </si>
  <si>
    <t>14*8 (4)</t>
  </si>
  <si>
    <t>TRẢ PE BỊ DẦY</t>
  </si>
  <si>
    <t>19*19</t>
  </si>
  <si>
    <t>50*70 (5)</t>
  </si>
  <si>
    <t>36-24*34</t>
  </si>
  <si>
    <t>46-30*42</t>
  </si>
  <si>
    <t>52*83</t>
  </si>
  <si>
    <t>DH16.08.57</t>
  </si>
  <si>
    <t>15.5*21</t>
  </si>
  <si>
    <t xml:space="preserve"> C 14</t>
  </si>
  <si>
    <t>TRẢ PE HX SỮA</t>
  </si>
  <si>
    <t>20*30 (4)</t>
  </si>
  <si>
    <t>32-20*30</t>
  </si>
  <si>
    <t>40-26*40</t>
  </si>
  <si>
    <t>HD VẢNG</t>
  </si>
  <si>
    <t>79-45*75</t>
  </si>
  <si>
    <t>66*85</t>
  </si>
  <si>
    <t>48*85</t>
  </si>
  <si>
    <t xml:space="preserve">KHẢI TIẾN </t>
  </si>
  <si>
    <t>15.5*22+5</t>
  </si>
  <si>
    <t>TRẢ PP BK DƠ, CẮT XẤU</t>
  </si>
  <si>
    <t>14*49</t>
  </si>
  <si>
    <t>44*67</t>
  </si>
  <si>
    <t>52*72</t>
  </si>
  <si>
    <t>PP IN KHẢI VIỆT</t>
  </si>
  <si>
    <t>22*32 (4)</t>
  </si>
  <si>
    <t>38*55 (4)</t>
  </si>
  <si>
    <t>55-40*60</t>
  </si>
  <si>
    <t>C 29.5 - 18</t>
  </si>
  <si>
    <t>TRẢ PP BK DƠ + CẮT BỊ XẤU</t>
  </si>
  <si>
    <t>TRẢ PE DƠ</t>
  </si>
  <si>
    <t>TRẢ PE BỊ HƠI ẨM</t>
  </si>
  <si>
    <t>80-60*60</t>
  </si>
  <si>
    <t>15*24</t>
  </si>
  <si>
    <t>17*31</t>
  </si>
  <si>
    <t>18*21</t>
  </si>
  <si>
    <t>80*152 (7)</t>
  </si>
  <si>
    <t>80*152 (10)</t>
  </si>
  <si>
    <t>95*144</t>
  </si>
  <si>
    <t>46*130</t>
  </si>
  <si>
    <t>18.5*25</t>
  </si>
  <si>
    <t>24*26</t>
  </si>
  <si>
    <t>CHỊ DIỆU</t>
  </si>
  <si>
    <t>TRẢ PP IN BỊ HƯ</t>
  </si>
  <si>
    <t>ANH SƠN</t>
  </si>
  <si>
    <t>CH THU HOA</t>
  </si>
  <si>
    <t>CTY ANH VIỆT</t>
  </si>
  <si>
    <t>13.6*18.5+3</t>
  </si>
  <si>
    <t>TRẢ HD BỊ TÉT</t>
  </si>
  <si>
    <t>TRẢ PE SỮA BỊ TÉT</t>
  </si>
  <si>
    <t xml:space="preserve">HD ĐL </t>
  </si>
  <si>
    <t>DH16.08.67</t>
  </si>
  <si>
    <t xml:space="preserve">GIA ĐÔ </t>
  </si>
  <si>
    <t>TRẢ LÕI PE IN</t>
  </si>
  <si>
    <t>60*46</t>
  </si>
  <si>
    <t>C 20 (2.5)</t>
  </si>
  <si>
    <t>C 25.5 (2.5)</t>
  </si>
  <si>
    <t>41*72</t>
  </si>
  <si>
    <t>77*60</t>
  </si>
  <si>
    <t>100-80*75</t>
  </si>
  <si>
    <t>60*130 (5)</t>
  </si>
  <si>
    <t xml:space="preserve">TRUNG SƠN </t>
  </si>
  <si>
    <t>51-35*75</t>
  </si>
  <si>
    <t>10*35</t>
  </si>
  <si>
    <t>70-50*90</t>
  </si>
  <si>
    <t>ANH TIẾN GÒ XOÀI</t>
  </si>
  <si>
    <t>67-57*100</t>
  </si>
  <si>
    <t>67-57*120</t>
  </si>
  <si>
    <t>30*61+4</t>
  </si>
  <si>
    <t>40*55 (3.5)</t>
  </si>
  <si>
    <t>ANH MẠNH</t>
  </si>
  <si>
    <t>60*100 (32)</t>
  </si>
  <si>
    <t>70*135</t>
  </si>
  <si>
    <t>ANH PHÚ</t>
  </si>
  <si>
    <t>42-29*32</t>
  </si>
  <si>
    <t>16*20</t>
  </si>
  <si>
    <t>TRẢ PE CẮT NHẦM</t>
  </si>
  <si>
    <t xml:space="preserve">                                            </t>
  </si>
  <si>
    <t>OPP  BK</t>
  </si>
  <si>
    <t>60*100 (31)</t>
  </si>
  <si>
    <t>30*72.5</t>
  </si>
  <si>
    <t>40*86</t>
  </si>
  <si>
    <t>23.5-12.3*46.5</t>
  </si>
  <si>
    <t>60-38*60</t>
  </si>
  <si>
    <t>CHỊ ĐIỆP 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</si>
</sst>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.0_);_(* \(#,##0.0\);_(* &quot;-&quot;??_);_(@_)"/>
    <numFmt numFmtId="166" formatCode="_(* #,##0_);_(* \(#,##0\);_(* &quot;-&quot;??_);_(@_)"/>
  </numFmts>
  <fonts count="82">
    <font>
      <sz val="12"/>
      <name val="VNI-Times"/>
    </font>
    <font>
      <sz val="12"/>
      <name val="VNI-Times"/>
    </font>
    <font>
      <b/>
      <sz val="12"/>
      <name val="VNI-Times"/>
    </font>
    <font>
      <sz val="8"/>
      <name val="VNI-Times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2"/>
      <color indexed="12"/>
      <name val="VNI-Times"/>
    </font>
    <font>
      <b/>
      <sz val="14"/>
      <name val="VNI-Times"/>
    </font>
    <font>
      <sz val="14"/>
      <name val="VNI-Times"/>
    </font>
    <font>
      <sz val="12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sz val="12"/>
      <color indexed="8"/>
      <name val="Times New Roman"/>
      <family val="1"/>
    </font>
    <font>
      <sz val="13"/>
      <name val="Times New Roman"/>
      <family val="1"/>
    </font>
    <font>
      <b/>
      <sz val="11"/>
      <name val="Times New Roman"/>
      <family val="1"/>
    </font>
    <font>
      <b/>
      <sz val="14"/>
      <name val="Times New Roman"/>
      <family val="1"/>
    </font>
    <font>
      <b/>
      <sz val="13"/>
      <name val="Times New Roman"/>
      <family val="1"/>
    </font>
    <font>
      <b/>
      <sz val="12"/>
      <color indexed="12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9"/>
      <name val="Times New Roman"/>
      <family val="1"/>
    </font>
    <font>
      <sz val="11"/>
      <name val="VNI-Times"/>
    </font>
    <font>
      <sz val="14"/>
      <name val="Times New Roman"/>
      <family val="1"/>
    </font>
    <font>
      <sz val="11"/>
      <color indexed="10"/>
      <name val="Times New Roman"/>
      <family val="1"/>
    </font>
    <font>
      <sz val="10"/>
      <color indexed="10"/>
      <name val="Times New Roman"/>
      <family val="1"/>
    </font>
    <font>
      <sz val="12"/>
      <color indexed="12"/>
      <name val="Times New Roman"/>
      <family val="1"/>
    </font>
    <font>
      <sz val="10"/>
      <color indexed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.5"/>
      <name val="Times New Roman"/>
      <family val="1"/>
    </font>
    <font>
      <sz val="12"/>
      <name val="VNI-Times"/>
    </font>
    <font>
      <b/>
      <sz val="12"/>
      <color rgb="FF0000FF"/>
      <name val="VNI-Times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sz val="13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C00000"/>
      <name val="Times New Roman"/>
      <family val="1"/>
    </font>
    <font>
      <sz val="13"/>
      <color rgb="FFC00000"/>
      <name val="Times New Roman"/>
      <family val="1"/>
    </font>
    <font>
      <sz val="12"/>
      <color rgb="FF000099"/>
      <name val="Times New Roman"/>
      <family val="1"/>
    </font>
    <font>
      <sz val="13"/>
      <color rgb="FF000099"/>
      <name val="Times New Roman"/>
      <family val="1"/>
    </font>
    <font>
      <sz val="12"/>
      <color rgb="FF000099"/>
      <name val="VNI-Times"/>
    </font>
    <font>
      <sz val="10"/>
      <color rgb="FF0000FF"/>
      <name val="Times New Roman"/>
      <family val="1"/>
    </font>
    <font>
      <sz val="12"/>
      <color rgb="FF0000FF"/>
      <name val="VNI-Times"/>
    </font>
    <font>
      <sz val="12"/>
      <color rgb="FFFF0000"/>
      <name val="VNI-Times"/>
    </font>
    <font>
      <sz val="12"/>
      <color rgb="FFC00000"/>
      <name val="VNI-Times"/>
    </font>
    <font>
      <sz val="10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sz val="9"/>
      <color rgb="FF0000FF"/>
      <name val="Times New Roman"/>
      <family val="1"/>
    </font>
    <font>
      <sz val="12"/>
      <color rgb="FF2018BE"/>
      <name val="VNI-Times"/>
    </font>
    <font>
      <b/>
      <sz val="12"/>
      <color rgb="FF2018BE"/>
      <name val="VNI-Times"/>
    </font>
    <font>
      <sz val="12"/>
      <color rgb="FF0033CC"/>
      <name val="Times New Roman"/>
      <family val="1"/>
    </font>
    <font>
      <sz val="11"/>
      <color rgb="FF0000FF"/>
      <name val="Times New Roman"/>
      <family val="1"/>
    </font>
    <font>
      <sz val="8"/>
      <color rgb="FF0000FF"/>
      <name val="Times New Roman"/>
      <family val="1"/>
    </font>
    <font>
      <b/>
      <sz val="12"/>
      <color rgb="FFFF0000"/>
      <name val="VNI-Times"/>
    </font>
    <font>
      <sz val="12"/>
      <color theme="1"/>
      <name val="Times New Roman"/>
      <family val="1"/>
    </font>
    <font>
      <b/>
      <sz val="12"/>
      <color theme="1"/>
      <name val="VNI-Times"/>
    </font>
    <font>
      <sz val="11"/>
      <color rgb="FFFF0000"/>
      <name val="Times New Roman"/>
      <family val="1"/>
    </font>
    <font>
      <sz val="8"/>
      <color rgb="FFFF0000"/>
      <name val="Times New Roman"/>
      <family val="1"/>
    </font>
    <font>
      <b/>
      <sz val="8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9"/>
      <color rgb="FFFF0000"/>
      <name val="Times New Roman"/>
      <family val="1"/>
    </font>
    <font>
      <sz val="9"/>
      <color rgb="FFFF0000"/>
      <name val="Times New Roman"/>
      <family val="1"/>
    </font>
    <font>
      <sz val="9"/>
      <color rgb="FFC00000"/>
      <name val="Times New Roman"/>
      <family val="1"/>
    </font>
    <font>
      <sz val="12"/>
      <color rgb="FF2018BE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</fills>
  <borders count="4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4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0" fontId="8" fillId="21" borderId="2" applyNumberFormat="0" applyAlignment="0" applyProtection="0"/>
    <xf numFmtId="43" fontId="1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0" fontId="15" fillId="0" borderId="6" applyNumberFormat="0" applyFill="0" applyAlignment="0" applyProtection="0"/>
    <xf numFmtId="0" fontId="16" fillId="22" borderId="0" applyNumberFormat="0" applyBorder="0" applyAlignment="0" applyProtection="0"/>
    <xf numFmtId="0" fontId="1" fillId="23" borderId="7" applyNumberFormat="0" applyFont="0" applyAlignment="0" applyProtection="0"/>
    <xf numFmtId="0" fontId="17" fillId="20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628">
    <xf numFmtId="0" fontId="0" fillId="0" borderId="0" xfId="0"/>
    <xf numFmtId="0" fontId="2" fillId="0" borderId="0" xfId="0" applyFont="1" applyFill="1" applyBorder="1" applyAlignment="1">
      <alignment horizontal="center"/>
    </xf>
    <xf numFmtId="166" fontId="0" fillId="0" borderId="0" xfId="28" applyNumberFormat="1" applyFont="1" applyAlignment="1">
      <alignment horizontal="center"/>
    </xf>
    <xf numFmtId="0" fontId="0" fillId="0" borderId="0" xfId="0" applyAlignment="1">
      <alignment horizontal="center"/>
    </xf>
    <xf numFmtId="0" fontId="22" fillId="0" borderId="0" xfId="0" applyFont="1"/>
    <xf numFmtId="0" fontId="23" fillId="0" borderId="0" xfId="0" applyFont="1"/>
    <xf numFmtId="0" fontId="24" fillId="0" borderId="0" xfId="0" applyFont="1" applyAlignment="1">
      <alignment horizontal="center"/>
    </xf>
    <xf numFmtId="0" fontId="23" fillId="0" borderId="10" xfId="0" applyFont="1" applyBorder="1"/>
    <xf numFmtId="0" fontId="24" fillId="0" borderId="0" xfId="0" applyFont="1" applyFill="1" applyBorder="1" applyAlignment="1">
      <alignment horizontal="center"/>
    </xf>
    <xf numFmtId="0" fontId="2" fillId="24" borderId="0" xfId="0" applyFont="1" applyFill="1" applyAlignment="1">
      <alignment horizontal="center"/>
    </xf>
    <xf numFmtId="0" fontId="2" fillId="0" borderId="11" xfId="0" applyFont="1" applyBorder="1" applyAlignment="1">
      <alignment horizontal="center"/>
    </xf>
    <xf numFmtId="166" fontId="2" fillId="0" borderId="11" xfId="28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66" fontId="22" fillId="0" borderId="12" xfId="0" applyNumberFormat="1" applyFont="1" applyBorder="1"/>
    <xf numFmtId="166" fontId="22" fillId="0" borderId="13" xfId="0" applyNumberFormat="1" applyFont="1" applyBorder="1"/>
    <xf numFmtId="14" fontId="23" fillId="0" borderId="14" xfId="0" applyNumberFormat="1" applyFont="1" applyBorder="1"/>
    <xf numFmtId="0" fontId="23" fillId="0" borderId="14" xfId="0" applyFont="1" applyBorder="1" applyAlignment="1">
      <alignment horizontal="center"/>
    </xf>
    <xf numFmtId="166" fontId="23" fillId="0" borderId="14" xfId="28" applyNumberFormat="1" applyFont="1" applyBorder="1"/>
    <xf numFmtId="14" fontId="23" fillId="0" borderId="15" xfId="0" applyNumberFormat="1" applyFont="1" applyBorder="1"/>
    <xf numFmtId="0" fontId="23" fillId="0" borderId="15" xfId="0" applyFont="1" applyBorder="1" applyAlignment="1">
      <alignment horizontal="center"/>
    </xf>
    <xf numFmtId="166" fontId="23" fillId="0" borderId="15" xfId="28" applyNumberFormat="1" applyFont="1" applyBorder="1"/>
    <xf numFmtId="166" fontId="21" fillId="0" borderId="12" xfId="28" applyNumberFormat="1" applyFont="1" applyFill="1" applyBorder="1" applyAlignment="1">
      <alignment horizontal="center"/>
    </xf>
    <xf numFmtId="0" fontId="2" fillId="0" borderId="12" xfId="0" applyFont="1" applyBorder="1" applyAlignment="1"/>
    <xf numFmtId="0" fontId="22" fillId="0" borderId="12" xfId="0" applyFont="1" applyBorder="1" applyAlignment="1">
      <alignment horizontal="center"/>
    </xf>
    <xf numFmtId="0" fontId="23" fillId="0" borderId="15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0" fontId="0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4" fillId="0" borderId="0" xfId="0" applyNumberFormat="1" applyFont="1" applyFill="1" applyBorder="1" applyAlignment="1">
      <alignment horizontal="center"/>
    </xf>
    <xf numFmtId="166" fontId="24" fillId="0" borderId="0" xfId="28" applyNumberFormat="1" applyFont="1" applyFill="1" applyBorder="1" applyAlignment="1">
      <alignment horizontal="right"/>
    </xf>
    <xf numFmtId="166" fontId="28" fillId="0" borderId="0" xfId="0" applyNumberFormat="1" applyFont="1" applyBorder="1" applyAlignment="1">
      <alignment horizontal="center" vertical="center" wrapText="1"/>
    </xf>
    <xf numFmtId="166" fontId="27" fillId="0" borderId="0" xfId="28" applyNumberFormat="1" applyFont="1" applyFill="1" applyBorder="1" applyAlignment="1"/>
    <xf numFmtId="14" fontId="0" fillId="0" borderId="0" xfId="0" applyNumberFormat="1" applyFill="1" applyBorder="1"/>
    <xf numFmtId="0" fontId="26" fillId="0" borderId="14" xfId="0" applyFont="1" applyFill="1" applyBorder="1" applyAlignment="1">
      <alignment horizontal="center"/>
    </xf>
    <xf numFmtId="166" fontId="28" fillId="0" borderId="15" xfId="0" applyNumberFormat="1" applyFont="1" applyBorder="1" applyAlignment="1">
      <alignment horizontal="center" vertical="center" wrapText="1"/>
    </xf>
    <xf numFmtId="0" fontId="26" fillId="0" borderId="15" xfId="0" applyFont="1" applyFill="1" applyBorder="1" applyAlignment="1">
      <alignment horizontal="center"/>
    </xf>
    <xf numFmtId="0" fontId="24" fillId="0" borderId="15" xfId="0" applyFont="1" applyFill="1" applyBorder="1" applyAlignment="1">
      <alignment horizontal="center"/>
    </xf>
    <xf numFmtId="166" fontId="28" fillId="0" borderId="15" xfId="28" applyNumberFormat="1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166" fontId="46" fillId="0" borderId="12" xfId="28" applyNumberFormat="1" applyFont="1" applyFill="1" applyBorder="1" applyAlignment="1">
      <alignment horizontal="center"/>
    </xf>
    <xf numFmtId="0" fontId="47" fillId="0" borderId="14" xfId="0" applyFont="1" applyFill="1" applyBorder="1" applyAlignment="1">
      <alignment horizontal="center"/>
    </xf>
    <xf numFmtId="0" fontId="47" fillId="0" borderId="14" xfId="0" applyNumberFormat="1" applyFont="1" applyFill="1" applyBorder="1" applyAlignment="1">
      <alignment horizontal="center"/>
    </xf>
    <xf numFmtId="166" fontId="47" fillId="0" borderId="14" xfId="28" applyNumberFormat="1" applyFont="1" applyFill="1" applyBorder="1" applyAlignment="1">
      <alignment horizontal="right"/>
    </xf>
    <xf numFmtId="166" fontId="48" fillId="0" borderId="14" xfId="0" applyNumberFormat="1" applyFont="1" applyBorder="1" applyAlignment="1">
      <alignment horizontal="center" vertical="center" wrapText="1"/>
    </xf>
    <xf numFmtId="166" fontId="2" fillId="0" borderId="14" xfId="28" applyNumberFormat="1" applyFont="1" applyFill="1" applyBorder="1" applyAlignment="1">
      <alignment horizontal="center"/>
    </xf>
    <xf numFmtId="0" fontId="24" fillId="0" borderId="15" xfId="0" applyNumberFormat="1" applyFont="1" applyFill="1" applyBorder="1" applyAlignment="1">
      <alignment horizontal="center"/>
    </xf>
    <xf numFmtId="166" fontId="24" fillId="0" borderId="15" xfId="28" applyNumberFormat="1" applyFont="1" applyFill="1" applyBorder="1" applyAlignment="1">
      <alignment horizontal="right"/>
    </xf>
    <xf numFmtId="0" fontId="25" fillId="0" borderId="15" xfId="0" applyFont="1" applyFill="1" applyBorder="1" applyAlignment="1">
      <alignment horizontal="center"/>
    </xf>
    <xf numFmtId="166" fontId="2" fillId="0" borderId="15" xfId="28" applyNumberFormat="1" applyFont="1" applyFill="1" applyBorder="1" applyAlignment="1">
      <alignment horizontal="center"/>
    </xf>
    <xf numFmtId="166" fontId="49" fillId="0" borderId="15" xfId="28" applyNumberFormat="1" applyFont="1" applyFill="1" applyBorder="1" applyAlignment="1">
      <alignment horizontal="center"/>
    </xf>
    <xf numFmtId="166" fontId="49" fillId="0" borderId="15" xfId="0" applyNumberFormat="1" applyFont="1" applyBorder="1" applyAlignment="1">
      <alignment horizontal="center" vertical="center" wrapText="1"/>
    </xf>
    <xf numFmtId="166" fontId="25" fillId="0" borderId="15" xfId="0" applyNumberFormat="1" applyFont="1" applyFill="1" applyBorder="1" applyAlignment="1">
      <alignment horizontal="center"/>
    </xf>
    <xf numFmtId="0" fontId="50" fillId="0" borderId="15" xfId="0" applyFont="1" applyFill="1" applyBorder="1" applyAlignment="1">
      <alignment horizontal="center"/>
    </xf>
    <xf numFmtId="0" fontId="50" fillId="0" borderId="15" xfId="0" applyNumberFormat="1" applyFont="1" applyFill="1" applyBorder="1" applyAlignment="1">
      <alignment horizontal="center"/>
    </xf>
    <xf numFmtId="166" fontId="50" fillId="0" borderId="15" xfId="28" applyNumberFormat="1" applyFont="1" applyFill="1" applyBorder="1" applyAlignment="1">
      <alignment horizontal="right"/>
    </xf>
    <xf numFmtId="0" fontId="51" fillId="0" borderId="15" xfId="0" applyFont="1" applyFill="1" applyBorder="1" applyAlignment="1">
      <alignment horizontal="center"/>
    </xf>
    <xf numFmtId="166" fontId="51" fillId="0" borderId="15" xfId="28" applyNumberFormat="1" applyFont="1" applyFill="1" applyBorder="1" applyAlignment="1">
      <alignment horizontal="right"/>
    </xf>
    <xf numFmtId="166" fontId="52" fillId="0" borderId="15" xfId="0" applyNumberFormat="1" applyFont="1" applyBorder="1" applyAlignment="1">
      <alignment horizontal="center" vertical="center" wrapText="1"/>
    </xf>
    <xf numFmtId="0" fontId="26" fillId="0" borderId="16" xfId="0" applyFont="1" applyFill="1" applyBorder="1" applyAlignment="1">
      <alignment horizontal="center"/>
    </xf>
    <xf numFmtId="166" fontId="24" fillId="0" borderId="16" xfId="28" applyNumberFormat="1" applyFont="1" applyFill="1" applyBorder="1" applyAlignment="1">
      <alignment horizontal="right"/>
    </xf>
    <xf numFmtId="166" fontId="28" fillId="0" borderId="16" xfId="0" applyNumberFormat="1" applyFont="1" applyBorder="1" applyAlignment="1">
      <alignment horizontal="center" vertical="center" wrapText="1"/>
    </xf>
    <xf numFmtId="0" fontId="25" fillId="0" borderId="16" xfId="0" applyFont="1" applyFill="1" applyBorder="1" applyAlignment="1">
      <alignment horizontal="center"/>
    </xf>
    <xf numFmtId="166" fontId="24" fillId="0" borderId="14" xfId="28" applyNumberFormat="1" applyFont="1" applyFill="1" applyBorder="1" applyAlignment="1">
      <alignment horizontal="right"/>
    </xf>
    <xf numFmtId="166" fontId="28" fillId="0" borderId="14" xfId="0" applyNumberFormat="1" applyFont="1" applyBorder="1" applyAlignment="1">
      <alignment horizontal="center" vertical="center" wrapText="1"/>
    </xf>
    <xf numFmtId="166" fontId="25" fillId="0" borderId="14" xfId="0" applyNumberFormat="1" applyFont="1" applyFill="1" applyBorder="1" applyAlignment="1">
      <alignment horizontal="center"/>
    </xf>
    <xf numFmtId="0" fontId="53" fillId="0" borderId="15" xfId="0" applyFont="1" applyFill="1" applyBorder="1" applyAlignment="1">
      <alignment horizontal="center"/>
    </xf>
    <xf numFmtId="0" fontId="53" fillId="0" borderId="15" xfId="0" applyNumberFormat="1" applyFont="1" applyFill="1" applyBorder="1" applyAlignment="1">
      <alignment horizontal="center"/>
    </xf>
    <xf numFmtId="166" fontId="53" fillId="0" borderId="15" xfId="28" applyNumberFormat="1" applyFont="1" applyFill="1" applyBorder="1" applyAlignment="1">
      <alignment horizontal="right"/>
    </xf>
    <xf numFmtId="166" fontId="54" fillId="0" borderId="15" xfId="0" applyNumberFormat="1" applyFont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/>
    </xf>
    <xf numFmtId="0" fontId="55" fillId="0" borderId="15" xfId="0" applyNumberFormat="1" applyFont="1" applyFill="1" applyBorder="1" applyAlignment="1">
      <alignment horizontal="center"/>
    </xf>
    <xf numFmtId="166" fontId="55" fillId="0" borderId="15" xfId="28" applyNumberFormat="1" applyFont="1" applyFill="1" applyBorder="1" applyAlignment="1">
      <alignment horizontal="right"/>
    </xf>
    <xf numFmtId="166" fontId="25" fillId="0" borderId="16" xfId="0" applyNumberFormat="1" applyFont="1" applyFill="1" applyBorder="1" applyAlignment="1">
      <alignment horizontal="center"/>
    </xf>
    <xf numFmtId="0" fontId="26" fillId="0" borderId="17" xfId="0" applyFont="1" applyFill="1" applyBorder="1" applyAlignment="1">
      <alignment horizontal="center"/>
    </xf>
    <xf numFmtId="0" fontId="53" fillId="0" borderId="17" xfId="0" applyFont="1" applyFill="1" applyBorder="1" applyAlignment="1">
      <alignment horizontal="center"/>
    </xf>
    <xf numFmtId="0" fontId="55" fillId="0" borderId="17" xfId="0" applyNumberFormat="1" applyFont="1" applyFill="1" applyBorder="1" applyAlignment="1">
      <alignment horizontal="center"/>
    </xf>
    <xf numFmtId="166" fontId="55" fillId="0" borderId="17" xfId="28" applyNumberFormat="1" applyFont="1" applyFill="1" applyBorder="1" applyAlignment="1">
      <alignment horizontal="right"/>
    </xf>
    <xf numFmtId="166" fontId="54" fillId="0" borderId="17" xfId="0" applyNumberFormat="1" applyFont="1" applyBorder="1" applyAlignment="1">
      <alignment horizontal="center" vertical="center" wrapText="1"/>
    </xf>
    <xf numFmtId="166" fontId="2" fillId="0" borderId="12" xfId="28" applyNumberFormat="1" applyFont="1" applyBorder="1" applyAlignment="1">
      <alignment horizontal="center"/>
    </xf>
    <xf numFmtId="14" fontId="30" fillId="0" borderId="0" xfId="0" applyNumberFormat="1" applyFont="1" applyAlignment="1">
      <alignment horizontal="center"/>
    </xf>
    <xf numFmtId="0" fontId="25" fillId="0" borderId="11" xfId="0" applyFont="1" applyBorder="1" applyAlignment="1">
      <alignment horizontal="center"/>
    </xf>
    <xf numFmtId="0" fontId="25" fillId="0" borderId="0" xfId="0" applyFont="1" applyAlignment="1">
      <alignment horizontal="center"/>
    </xf>
    <xf numFmtId="166" fontId="0" fillId="0" borderId="0" xfId="28" applyNumberFormat="1" applyFont="1" applyBorder="1" applyAlignment="1">
      <alignment horizontal="center"/>
    </xf>
    <xf numFmtId="166" fontId="0" fillId="0" borderId="18" xfId="28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2" fillId="0" borderId="14" xfId="0" applyNumberFormat="1" applyFont="1" applyFill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0" fontId="56" fillId="0" borderId="15" xfId="0" applyFont="1" applyFill="1" applyBorder="1" applyAlignment="1">
      <alignment horizontal="center"/>
    </xf>
    <xf numFmtId="0" fontId="57" fillId="0" borderId="15" xfId="0" applyNumberFormat="1" applyFont="1" applyFill="1" applyBorder="1" applyAlignment="1">
      <alignment horizontal="center"/>
    </xf>
    <xf numFmtId="166" fontId="57" fillId="0" borderId="15" xfId="28" applyNumberFormat="1" applyFont="1" applyFill="1" applyBorder="1" applyAlignment="1">
      <alignment horizontal="right"/>
    </xf>
    <xf numFmtId="166" fontId="48" fillId="0" borderId="15" xfId="0" applyNumberFormat="1" applyFont="1" applyBorder="1" applyAlignment="1">
      <alignment horizontal="center" vertical="center" wrapText="1"/>
    </xf>
    <xf numFmtId="0" fontId="47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56" fillId="0" borderId="14" xfId="0" applyFont="1" applyFill="1" applyBorder="1" applyAlignment="1">
      <alignment horizontal="center"/>
    </xf>
    <xf numFmtId="0" fontId="57" fillId="0" borderId="14" xfId="0" applyNumberFormat="1" applyFont="1" applyFill="1" applyBorder="1" applyAlignment="1">
      <alignment horizontal="center"/>
    </xf>
    <xf numFmtId="166" fontId="57" fillId="0" borderId="14" xfId="28" applyNumberFormat="1" applyFont="1" applyFill="1" applyBorder="1" applyAlignment="1">
      <alignment horizontal="right"/>
    </xf>
    <xf numFmtId="0" fontId="26" fillId="0" borderId="15" xfId="0" applyFont="1" applyBorder="1"/>
    <xf numFmtId="0" fontId="24" fillId="0" borderId="15" xfId="0" applyFont="1" applyBorder="1"/>
    <xf numFmtId="166" fontId="24" fillId="0" borderId="15" xfId="28" applyNumberFormat="1" applyFont="1" applyBorder="1"/>
    <xf numFmtId="0" fontId="26" fillId="0" borderId="16" xfId="0" applyFont="1" applyBorder="1"/>
    <xf numFmtId="0" fontId="24" fillId="0" borderId="16" xfId="0" applyFont="1" applyBorder="1" applyAlignment="1">
      <alignment horizontal="center"/>
    </xf>
    <xf numFmtId="0" fontId="24" fillId="0" borderId="16" xfId="0" applyFont="1" applyBorder="1"/>
    <xf numFmtId="166" fontId="24" fillId="0" borderId="16" xfId="28" applyNumberFormat="1" applyFont="1" applyBorder="1"/>
    <xf numFmtId="0" fontId="58" fillId="0" borderId="15" xfId="0" applyNumberFormat="1" applyFont="1" applyFill="1" applyBorder="1" applyAlignment="1">
      <alignment horizontal="center"/>
    </xf>
    <xf numFmtId="166" fontId="58" fillId="0" borderId="15" xfId="28" applyNumberFormat="1" applyFont="1" applyFill="1" applyBorder="1" applyAlignment="1">
      <alignment horizontal="right"/>
    </xf>
    <xf numFmtId="166" fontId="28" fillId="0" borderId="15" xfId="0" applyNumberFormat="1" applyFont="1" applyFill="1" applyBorder="1" applyAlignment="1">
      <alignment horizontal="center" vertical="center" wrapText="1"/>
    </xf>
    <xf numFmtId="0" fontId="59" fillId="0" borderId="15" xfId="0" applyNumberFormat="1" applyFont="1" applyFill="1" applyBorder="1" applyAlignment="1">
      <alignment horizontal="center"/>
    </xf>
    <xf numFmtId="166" fontId="59" fillId="0" borderId="15" xfId="28" applyNumberFormat="1" applyFont="1" applyFill="1" applyBorder="1" applyAlignment="1">
      <alignment horizontal="right"/>
    </xf>
    <xf numFmtId="0" fontId="47" fillId="0" borderId="16" xfId="0" applyFont="1" applyFill="1" applyBorder="1" applyAlignment="1">
      <alignment horizontal="center"/>
    </xf>
    <xf numFmtId="0" fontId="57" fillId="0" borderId="16" xfId="0" applyNumberFormat="1" applyFont="1" applyFill="1" applyBorder="1" applyAlignment="1">
      <alignment horizontal="center"/>
    </xf>
    <xf numFmtId="166" fontId="57" fillId="0" borderId="16" xfId="28" applyNumberFormat="1" applyFont="1" applyFill="1" applyBorder="1" applyAlignment="1">
      <alignment horizontal="right"/>
    </xf>
    <xf numFmtId="166" fontId="48" fillId="0" borderId="16" xfId="0" applyNumberFormat="1" applyFont="1" applyBorder="1" applyAlignment="1">
      <alignment horizontal="center" vertical="center" wrapText="1"/>
    </xf>
    <xf numFmtId="0" fontId="24" fillId="24" borderId="0" xfId="0" applyNumberFormat="1" applyFont="1" applyFill="1" applyAlignment="1">
      <alignment horizontal="center"/>
    </xf>
    <xf numFmtId="166" fontId="24" fillId="24" borderId="0" xfId="28" applyNumberFormat="1" applyFont="1" applyFill="1" applyAlignment="1">
      <alignment horizontal="right"/>
    </xf>
    <xf numFmtId="166" fontId="24" fillId="0" borderId="12" xfId="28" applyNumberFormat="1" applyFont="1" applyFill="1" applyBorder="1" applyAlignment="1">
      <alignment horizontal="right"/>
    </xf>
    <xf numFmtId="0" fontId="47" fillId="0" borderId="15" xfId="0" applyNumberFormat="1" applyFont="1" applyFill="1" applyBorder="1" applyAlignment="1">
      <alignment horizontal="center"/>
    </xf>
    <xf numFmtId="166" fontId="47" fillId="0" borderId="15" xfId="28" applyNumberFormat="1" applyFont="1" applyFill="1" applyBorder="1" applyAlignment="1">
      <alignment horizontal="right"/>
    </xf>
    <xf numFmtId="0" fontId="47" fillId="0" borderId="16" xfId="0" applyNumberFormat="1" applyFont="1" applyFill="1" applyBorder="1" applyAlignment="1">
      <alignment horizontal="center"/>
    </xf>
    <xf numFmtId="166" fontId="47" fillId="0" borderId="16" xfId="28" applyNumberFormat="1" applyFont="1" applyFill="1" applyBorder="1" applyAlignment="1">
      <alignment horizontal="right"/>
    </xf>
    <xf numFmtId="0" fontId="0" fillId="0" borderId="15" xfId="0" applyFont="1" applyFill="1" applyBorder="1"/>
    <xf numFmtId="0" fontId="60" fillId="0" borderId="15" xfId="0" applyFont="1" applyFill="1" applyBorder="1" applyAlignment="1">
      <alignment horizontal="center"/>
    </xf>
    <xf numFmtId="0" fontId="29" fillId="0" borderId="15" xfId="0" applyFont="1" applyFill="1" applyBorder="1" applyAlignment="1">
      <alignment horizontal="center"/>
    </xf>
    <xf numFmtId="0" fontId="50" fillId="0" borderId="16" xfId="0" applyNumberFormat="1" applyFont="1" applyFill="1" applyBorder="1" applyAlignment="1">
      <alignment horizontal="center"/>
    </xf>
    <xf numFmtId="166" fontId="50" fillId="0" borderId="16" xfId="28" applyNumberFormat="1" applyFont="1" applyFill="1" applyBorder="1" applyAlignment="1">
      <alignment horizontal="right"/>
    </xf>
    <xf numFmtId="166" fontId="49" fillId="0" borderId="16" xfId="0" applyNumberFormat="1" applyFont="1" applyBorder="1" applyAlignment="1">
      <alignment horizontal="center" vertical="center" wrapText="1"/>
    </xf>
    <xf numFmtId="166" fontId="2" fillId="0" borderId="16" xfId="0" applyNumberFormat="1" applyFont="1" applyFill="1" applyBorder="1" applyAlignment="1">
      <alignment horizontal="center"/>
    </xf>
    <xf numFmtId="166" fontId="24" fillId="24" borderId="0" xfId="28" applyNumberFormat="1" applyFont="1" applyFill="1" applyAlignment="1">
      <alignment horizontal="center"/>
    </xf>
    <xf numFmtId="166" fontId="25" fillId="0" borderId="0" xfId="28" applyNumberFormat="1" applyFont="1" applyFill="1" applyBorder="1" applyAlignment="1">
      <alignment horizontal="center"/>
    </xf>
    <xf numFmtId="166" fontId="32" fillId="0" borderId="12" xfId="28" applyNumberFormat="1" applyFont="1" applyFill="1" applyBorder="1" applyAlignment="1">
      <alignment horizontal="center"/>
    </xf>
    <xf numFmtId="166" fontId="24" fillId="0" borderId="0" xfId="28" applyNumberFormat="1" applyFont="1" applyFill="1" applyBorder="1" applyAlignment="1">
      <alignment horizontal="center"/>
    </xf>
    <xf numFmtId="166" fontId="24" fillId="0" borderId="15" xfId="28" applyNumberFormat="1" applyFont="1" applyFill="1" applyBorder="1" applyAlignment="1">
      <alignment horizontal="center"/>
    </xf>
    <xf numFmtId="166" fontId="47" fillId="0" borderId="15" xfId="28" applyNumberFormat="1" applyFont="1" applyFill="1" applyBorder="1" applyAlignment="1">
      <alignment horizontal="center"/>
    </xf>
    <xf numFmtId="166" fontId="24" fillId="0" borderId="16" xfId="28" applyNumberFormat="1" applyFont="1" applyFill="1" applyBorder="1" applyAlignment="1">
      <alignment horizontal="center"/>
    </xf>
    <xf numFmtId="0" fontId="50" fillId="0" borderId="14" xfId="0" applyFont="1" applyFill="1" applyBorder="1" applyAlignment="1">
      <alignment horizontal="center"/>
    </xf>
    <xf numFmtId="0" fontId="50" fillId="0" borderId="14" xfId="0" applyNumberFormat="1" applyFont="1" applyFill="1" applyBorder="1" applyAlignment="1">
      <alignment horizontal="center"/>
    </xf>
    <xf numFmtId="166" fontId="50" fillId="0" borderId="14" xfId="28" applyNumberFormat="1" applyFont="1" applyFill="1" applyBorder="1" applyAlignment="1">
      <alignment horizontal="right"/>
    </xf>
    <xf numFmtId="166" fontId="49" fillId="0" borderId="14" xfId="0" applyNumberFormat="1" applyFont="1" applyBorder="1" applyAlignment="1">
      <alignment horizontal="center" vertical="center" wrapText="1"/>
    </xf>
    <xf numFmtId="166" fontId="57" fillId="0" borderId="15" xfId="28" applyNumberFormat="1" applyFont="1" applyFill="1" applyBorder="1" applyAlignment="1">
      <alignment horizontal="center"/>
    </xf>
    <xf numFmtId="166" fontId="57" fillId="0" borderId="16" xfId="28" applyNumberFormat="1" applyFont="1" applyFill="1" applyBorder="1" applyAlignment="1">
      <alignment horizontal="center"/>
    </xf>
    <xf numFmtId="166" fontId="24" fillId="0" borderId="14" xfId="28" applyNumberFormat="1" applyFont="1" applyFill="1" applyBorder="1" applyAlignment="1">
      <alignment horizontal="center"/>
    </xf>
    <xf numFmtId="166" fontId="50" fillId="0" borderId="15" xfId="28" applyNumberFormat="1" applyFont="1" applyFill="1" applyBorder="1" applyAlignment="1">
      <alignment horizontal="center"/>
    </xf>
    <xf numFmtId="166" fontId="30" fillId="0" borderId="19" xfId="28" applyNumberFormat="1" applyFont="1" applyFill="1" applyBorder="1" applyAlignment="1">
      <alignment horizontal="center"/>
    </xf>
    <xf numFmtId="166" fontId="47" fillId="0" borderId="14" xfId="28" applyNumberFormat="1" applyFont="1" applyFill="1" applyBorder="1" applyAlignment="1">
      <alignment horizontal="center"/>
    </xf>
    <xf numFmtId="166" fontId="47" fillId="0" borderId="16" xfId="28" applyNumberFormat="1" applyFont="1" applyFill="1" applyBorder="1" applyAlignment="1">
      <alignment horizontal="center"/>
    </xf>
    <xf numFmtId="0" fontId="24" fillId="0" borderId="15" xfId="0" applyFont="1" applyBorder="1" applyAlignment="1">
      <alignment horizontal="center" vertical="center"/>
    </xf>
    <xf numFmtId="0" fontId="57" fillId="0" borderId="15" xfId="0" applyFont="1" applyFill="1" applyBorder="1" applyAlignment="1">
      <alignment horizontal="center"/>
    </xf>
    <xf numFmtId="166" fontId="32" fillId="0" borderId="14" xfId="28" applyNumberFormat="1" applyFont="1" applyFill="1" applyBorder="1" applyAlignment="1">
      <alignment horizontal="center"/>
    </xf>
    <xf numFmtId="166" fontId="32" fillId="0" borderId="15" xfId="28" applyNumberFormat="1" applyFont="1" applyFill="1" applyBorder="1" applyAlignment="1">
      <alignment horizontal="center"/>
    </xf>
    <xf numFmtId="166" fontId="24" fillId="0" borderId="20" xfId="28" applyNumberFormat="1" applyFont="1" applyFill="1" applyBorder="1" applyAlignment="1">
      <alignment horizontal="right"/>
    </xf>
    <xf numFmtId="166" fontId="24" fillId="0" borderId="20" xfId="28" applyNumberFormat="1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47" fillId="0" borderId="20" xfId="0" applyFont="1" applyFill="1" applyBorder="1" applyAlignment="1">
      <alignment horizontal="center"/>
    </xf>
    <xf numFmtId="0" fontId="47" fillId="0" borderId="20" xfId="0" applyNumberFormat="1" applyFont="1" applyFill="1" applyBorder="1" applyAlignment="1">
      <alignment horizontal="center"/>
    </xf>
    <xf numFmtId="166" fontId="47" fillId="0" borderId="20" xfId="28" applyNumberFormat="1" applyFont="1" applyFill="1" applyBorder="1" applyAlignment="1">
      <alignment horizontal="right"/>
    </xf>
    <xf numFmtId="166" fontId="47" fillId="0" borderId="20" xfId="28" applyNumberFormat="1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47" fillId="0" borderId="11" xfId="0" applyFont="1" applyFill="1" applyBorder="1" applyAlignment="1">
      <alignment horizontal="center"/>
    </xf>
    <xf numFmtId="0" fontId="47" fillId="0" borderId="11" xfId="0" applyNumberFormat="1" applyFont="1" applyFill="1" applyBorder="1" applyAlignment="1">
      <alignment horizontal="center"/>
    </xf>
    <xf numFmtId="166" fontId="47" fillId="0" borderId="11" xfId="28" applyNumberFormat="1" applyFont="1" applyFill="1" applyBorder="1" applyAlignment="1">
      <alignment horizontal="right"/>
    </xf>
    <xf numFmtId="166" fontId="47" fillId="0" borderId="11" xfId="28" applyNumberFormat="1" applyFont="1" applyFill="1" applyBorder="1" applyAlignment="1">
      <alignment horizontal="center"/>
    </xf>
    <xf numFmtId="0" fontId="22" fillId="0" borderId="21" xfId="0" applyFont="1" applyBorder="1" applyAlignment="1">
      <alignment horizontal="center"/>
    </xf>
    <xf numFmtId="166" fontId="61" fillId="0" borderId="15" xfId="28" applyNumberFormat="1" applyFont="1" applyFill="1" applyBorder="1" applyAlignment="1">
      <alignment horizontal="right"/>
    </xf>
    <xf numFmtId="166" fontId="61" fillId="0" borderId="15" xfId="28" applyNumberFormat="1" applyFont="1" applyFill="1" applyBorder="1" applyAlignment="1">
      <alignment horizontal="center"/>
    </xf>
    <xf numFmtId="166" fontId="50" fillId="0" borderId="16" xfId="28" applyNumberFormat="1" applyFont="1" applyFill="1" applyBorder="1" applyAlignment="1">
      <alignment horizontal="center"/>
    </xf>
    <xf numFmtId="0" fontId="56" fillId="0" borderId="16" xfId="0" applyFont="1" applyFill="1" applyBorder="1" applyAlignment="1">
      <alignment horizontal="center"/>
    </xf>
    <xf numFmtId="166" fontId="25" fillId="0" borderId="12" xfId="28" applyNumberFormat="1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0" fontId="26" fillId="0" borderId="15" xfId="0" applyFont="1" applyBorder="1" applyAlignment="1">
      <alignment horizontal="center"/>
    </xf>
    <xf numFmtId="14" fontId="24" fillId="0" borderId="15" xfId="0" applyNumberFormat="1" applyFont="1" applyBorder="1"/>
    <xf numFmtId="166" fontId="62" fillId="0" borderId="12" xfId="28" applyNumberFormat="1" applyFont="1" applyFill="1" applyBorder="1" applyAlignment="1">
      <alignment horizontal="center"/>
    </xf>
    <xf numFmtId="0" fontId="57" fillId="0" borderId="14" xfId="0" applyFont="1" applyFill="1" applyBorder="1" applyAlignment="1">
      <alignment horizontal="center"/>
    </xf>
    <xf numFmtId="166" fontId="57" fillId="0" borderId="14" xfId="28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166" fontId="0" fillId="0" borderId="15" xfId="28" applyNumberFormat="1" applyFont="1" applyBorder="1"/>
    <xf numFmtId="0" fontId="0" fillId="0" borderId="16" xfId="0" applyBorder="1" applyAlignment="1">
      <alignment horizontal="center"/>
    </xf>
    <xf numFmtId="166" fontId="0" fillId="0" borderId="16" xfId="28" applyNumberFormat="1" applyFont="1" applyBorder="1"/>
    <xf numFmtId="0" fontId="63" fillId="0" borderId="15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0" fontId="61" fillId="0" borderId="16" xfId="0" applyFont="1" applyFill="1" applyBorder="1" applyAlignment="1">
      <alignment horizontal="center"/>
    </xf>
    <xf numFmtId="0" fontId="61" fillId="0" borderId="16" xfId="0" applyNumberFormat="1" applyFont="1" applyFill="1" applyBorder="1" applyAlignment="1">
      <alignment horizontal="center"/>
    </xf>
    <xf numFmtId="166" fontId="61" fillId="0" borderId="16" xfId="28" applyNumberFormat="1" applyFont="1" applyFill="1" applyBorder="1" applyAlignment="1">
      <alignment horizontal="right"/>
    </xf>
    <xf numFmtId="166" fontId="61" fillId="0" borderId="16" xfId="28" applyNumberFormat="1" applyFont="1" applyFill="1" applyBorder="1" applyAlignment="1">
      <alignment horizontal="center"/>
    </xf>
    <xf numFmtId="0" fontId="0" fillId="0" borderId="16" xfId="0" applyFont="1" applyFill="1" applyBorder="1"/>
    <xf numFmtId="0" fontId="57" fillId="0" borderId="16" xfId="0" applyFont="1" applyFill="1" applyBorder="1" applyAlignment="1">
      <alignment horizontal="center"/>
    </xf>
    <xf numFmtId="166" fontId="24" fillId="0" borderId="15" xfId="28" applyNumberFormat="1" applyFont="1" applyBorder="1" applyAlignment="1">
      <alignment horizontal="center"/>
    </xf>
    <xf numFmtId="0" fontId="24" fillId="0" borderId="14" xfId="0" applyFont="1" applyBorder="1" applyAlignment="1">
      <alignment horizontal="center"/>
    </xf>
    <xf numFmtId="0" fontId="47" fillId="0" borderId="16" xfId="0" applyFont="1" applyFill="1" applyBorder="1" applyAlignment="1">
      <alignment horizontal="left"/>
    </xf>
    <xf numFmtId="0" fontId="47" fillId="0" borderId="15" xfId="0" applyFont="1" applyFill="1" applyBorder="1" applyAlignment="1">
      <alignment horizontal="left"/>
    </xf>
    <xf numFmtId="166" fontId="24" fillId="0" borderId="0" xfId="28" applyNumberFormat="1" applyFont="1"/>
    <xf numFmtId="0" fontId="25" fillId="0" borderId="12" xfId="0" applyFont="1" applyBorder="1" applyAlignment="1">
      <alignment horizontal="center"/>
    </xf>
    <xf numFmtId="0" fontId="26" fillId="0" borderId="14" xfId="0" applyFont="1" applyBorder="1" applyAlignment="1">
      <alignment horizontal="center"/>
    </xf>
    <xf numFmtId="14" fontId="24" fillId="0" borderId="14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24" fillId="0" borderId="14" xfId="0" applyFont="1" applyBorder="1"/>
    <xf numFmtId="166" fontId="24" fillId="0" borderId="14" xfId="28" applyNumberFormat="1" applyFont="1" applyBorder="1"/>
    <xf numFmtId="0" fontId="26" fillId="0" borderId="12" xfId="0" applyFont="1" applyBorder="1"/>
    <xf numFmtId="0" fontId="62" fillId="0" borderId="12" xfId="0" applyFont="1" applyBorder="1" applyAlignment="1">
      <alignment horizontal="center"/>
    </xf>
    <xf numFmtId="0" fontId="24" fillId="0" borderId="12" xfId="0" applyFont="1" applyBorder="1"/>
    <xf numFmtId="0" fontId="24" fillId="0" borderId="12" xfId="0" applyFont="1" applyBorder="1" applyAlignment="1">
      <alignment horizontal="center"/>
    </xf>
    <xf numFmtId="166" fontId="24" fillId="0" borderId="12" xfId="28" applyNumberFormat="1" applyFont="1" applyBorder="1"/>
    <xf numFmtId="166" fontId="62" fillId="0" borderId="12" xfId="28" applyNumberFormat="1" applyFont="1" applyBorder="1"/>
    <xf numFmtId="166" fontId="24" fillId="0" borderId="22" xfId="28" applyNumberFormat="1" applyFont="1" applyFill="1" applyBorder="1" applyAlignment="1">
      <alignment horizontal="right"/>
    </xf>
    <xf numFmtId="166" fontId="24" fillId="0" borderId="22" xfId="28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166" fontId="2" fillId="0" borderId="15" xfId="0" applyNumberFormat="1" applyFont="1" applyFill="1" applyBorder="1"/>
    <xf numFmtId="0" fontId="2" fillId="0" borderId="15" xfId="0" applyFont="1" applyFill="1" applyBorder="1"/>
    <xf numFmtId="0" fontId="26" fillId="0" borderId="12" xfId="0" applyFont="1" applyFill="1" applyBorder="1" applyAlignment="1">
      <alignment horizontal="center"/>
    </xf>
    <xf numFmtId="0" fontId="47" fillId="0" borderId="12" xfId="0" applyFont="1" applyFill="1" applyBorder="1" applyAlignment="1">
      <alignment horizontal="center"/>
    </xf>
    <xf numFmtId="0" fontId="47" fillId="0" borderId="12" xfId="0" applyNumberFormat="1" applyFont="1" applyFill="1" applyBorder="1" applyAlignment="1">
      <alignment horizontal="center"/>
    </xf>
    <xf numFmtId="166" fontId="47" fillId="0" borderId="12" xfId="28" applyNumberFormat="1" applyFont="1" applyFill="1" applyBorder="1" applyAlignment="1">
      <alignment horizontal="right"/>
    </xf>
    <xf numFmtId="166" fontId="47" fillId="0" borderId="12" xfId="28" applyNumberFormat="1" applyFont="1" applyFill="1" applyBorder="1" applyAlignment="1">
      <alignment horizontal="center"/>
    </xf>
    <xf numFmtId="0" fontId="47" fillId="0" borderId="15" xfId="0" applyFont="1" applyBorder="1" applyAlignment="1">
      <alignment horizontal="center"/>
    </xf>
    <xf numFmtId="0" fontId="57" fillId="0" borderId="15" xfId="0" applyFont="1" applyBorder="1" applyAlignment="1">
      <alignment horizontal="center"/>
    </xf>
    <xf numFmtId="166" fontId="57" fillId="0" borderId="15" xfId="28" applyNumberFormat="1" applyFont="1" applyBorder="1" applyAlignment="1">
      <alignment horizontal="center"/>
    </xf>
    <xf numFmtId="0" fontId="47" fillId="0" borderId="16" xfId="0" applyFont="1" applyBorder="1" applyAlignment="1">
      <alignment horizontal="center" vertical="center"/>
    </xf>
    <xf numFmtId="0" fontId="57" fillId="0" borderId="16" xfId="0" applyFont="1" applyBorder="1" applyAlignment="1">
      <alignment horizontal="center"/>
    </xf>
    <xf numFmtId="166" fontId="57" fillId="0" borderId="16" xfId="28" applyNumberFormat="1" applyFont="1" applyBorder="1" applyAlignment="1">
      <alignment horizontal="center"/>
    </xf>
    <xf numFmtId="0" fontId="47" fillId="0" borderId="15" xfId="0" applyFont="1" applyBorder="1" applyAlignment="1">
      <alignment horizontal="center" vertical="center"/>
    </xf>
    <xf numFmtId="0" fontId="62" fillId="0" borderId="16" xfId="0" applyFont="1" applyBorder="1" applyAlignment="1">
      <alignment horizontal="center"/>
    </xf>
    <xf numFmtId="0" fontId="62" fillId="0" borderId="16" xfId="0" applyFont="1" applyBorder="1"/>
    <xf numFmtId="166" fontId="62" fillId="0" borderId="16" xfId="28" applyNumberFormat="1" applyFont="1" applyBorder="1"/>
    <xf numFmtId="0" fontId="56" fillId="0" borderId="12" xfId="0" applyFont="1" applyFill="1" applyBorder="1" applyAlignment="1">
      <alignment horizontal="center"/>
    </xf>
    <xf numFmtId="166" fontId="50" fillId="0" borderId="14" xfId="28" applyNumberFormat="1" applyFont="1" applyFill="1" applyBorder="1" applyAlignment="1">
      <alignment horizontal="center"/>
    </xf>
    <xf numFmtId="166" fontId="62" fillId="0" borderId="14" xfId="28" applyNumberFormat="1" applyFont="1" applyFill="1" applyBorder="1" applyAlignment="1">
      <alignment horizontal="center"/>
    </xf>
    <xf numFmtId="166" fontId="23" fillId="0" borderId="23" xfId="28" applyNumberFormat="1" applyFont="1" applyBorder="1"/>
    <xf numFmtId="166" fontId="23" fillId="0" borderId="24" xfId="28" applyNumberFormat="1" applyFont="1" applyBorder="1"/>
    <xf numFmtId="166" fontId="22" fillId="0" borderId="25" xfId="0" applyNumberFormat="1" applyFont="1" applyBorder="1"/>
    <xf numFmtId="14" fontId="23" fillId="0" borderId="26" xfId="0" applyNumberFormat="1" applyFont="1" applyBorder="1"/>
    <xf numFmtId="14" fontId="23" fillId="0" borderId="27" xfId="0" applyNumberFormat="1" applyFont="1" applyBorder="1"/>
    <xf numFmtId="0" fontId="2" fillId="0" borderId="28" xfId="0" applyFont="1" applyBorder="1" applyAlignment="1">
      <alignment horizontal="center"/>
    </xf>
    <xf numFmtId="0" fontId="60" fillId="0" borderId="14" xfId="0" applyFont="1" applyFill="1" applyBorder="1" applyAlignment="1">
      <alignment horizontal="center"/>
    </xf>
    <xf numFmtId="0" fontId="24" fillId="0" borderId="12" xfId="0" applyFont="1" applyFill="1" applyBorder="1" applyAlignment="1">
      <alignment horizontal="center"/>
    </xf>
    <xf numFmtId="0" fontId="24" fillId="0" borderId="12" xfId="0" applyNumberFormat="1" applyFont="1" applyFill="1" applyBorder="1" applyAlignment="1">
      <alignment horizontal="center"/>
    </xf>
    <xf numFmtId="166" fontId="24" fillId="0" borderId="12" xfId="28" applyNumberFormat="1" applyFont="1" applyFill="1" applyBorder="1" applyAlignment="1">
      <alignment horizontal="center"/>
    </xf>
    <xf numFmtId="0" fontId="36" fillId="0" borderId="15" xfId="0" applyFont="1" applyBorder="1"/>
    <xf numFmtId="0" fontId="0" fillId="0" borderId="15" xfId="0" applyBorder="1"/>
    <xf numFmtId="0" fontId="36" fillId="0" borderId="14" xfId="0" applyFont="1" applyBorder="1"/>
    <xf numFmtId="0" fontId="50" fillId="0" borderId="14" xfId="0" applyFont="1" applyBorder="1" applyAlignment="1">
      <alignment horizontal="center"/>
    </xf>
    <xf numFmtId="0" fontId="58" fillId="0" borderId="14" xfId="0" applyFont="1" applyBorder="1"/>
    <xf numFmtId="0" fontId="58" fillId="0" borderId="14" xfId="0" applyFont="1" applyBorder="1" applyAlignment="1">
      <alignment horizontal="center"/>
    </xf>
    <xf numFmtId="166" fontId="58" fillId="0" borderId="14" xfId="28" applyNumberFormat="1" applyFont="1" applyBorder="1"/>
    <xf numFmtId="0" fontId="64" fillId="0" borderId="0" xfId="0" applyFont="1" applyFill="1" applyBorder="1"/>
    <xf numFmtId="0" fontId="64" fillId="0" borderId="0" xfId="0" applyNumberFormat="1" applyFont="1" applyFill="1" applyBorder="1"/>
    <xf numFmtId="166" fontId="65" fillId="0" borderId="14" xfId="0" applyNumberFormat="1" applyFont="1" applyFill="1" applyBorder="1" applyAlignment="1">
      <alignment horizontal="center"/>
    </xf>
    <xf numFmtId="0" fontId="66" fillId="0" borderId="12" xfId="0" applyFont="1" applyFill="1" applyBorder="1" applyAlignment="1">
      <alignment horizontal="center"/>
    </xf>
    <xf numFmtId="0" fontId="66" fillId="0" borderId="12" xfId="0" applyNumberFormat="1" applyFont="1" applyFill="1" applyBorder="1" applyAlignment="1">
      <alignment horizontal="center"/>
    </xf>
    <xf numFmtId="166" fontId="66" fillId="0" borderId="12" xfId="28" applyNumberFormat="1" applyFont="1" applyFill="1" applyBorder="1" applyAlignment="1">
      <alignment horizontal="right"/>
    </xf>
    <xf numFmtId="166" fontId="66" fillId="0" borderId="12" xfId="28" applyNumberFormat="1" applyFont="1" applyFill="1" applyBorder="1" applyAlignment="1">
      <alignment horizontal="center"/>
    </xf>
    <xf numFmtId="166" fontId="51" fillId="0" borderId="15" xfId="28" applyNumberFormat="1" applyFont="1" applyFill="1" applyBorder="1" applyAlignment="1">
      <alignment horizontal="center"/>
    </xf>
    <xf numFmtId="0" fontId="66" fillId="0" borderId="15" xfId="0" applyFont="1" applyFill="1" applyBorder="1" applyAlignment="1">
      <alignment horizontal="center"/>
    </xf>
    <xf numFmtId="0" fontId="66" fillId="0" borderId="15" xfId="0" applyNumberFormat="1" applyFont="1" applyFill="1" applyBorder="1" applyAlignment="1">
      <alignment horizontal="center"/>
    </xf>
    <xf numFmtId="166" fontId="66" fillId="0" borderId="15" xfId="28" applyNumberFormat="1" applyFont="1" applyFill="1" applyBorder="1" applyAlignment="1">
      <alignment horizontal="right"/>
    </xf>
    <xf numFmtId="166" fontId="66" fillId="0" borderId="15" xfId="28" applyNumberFormat="1" applyFont="1" applyFill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14" xfId="0" applyNumberFormat="1" applyFont="1" applyFill="1" applyBorder="1" applyAlignment="1">
      <alignment horizontal="center"/>
    </xf>
    <xf numFmtId="166" fontId="24" fillId="0" borderId="17" xfId="28" applyNumberFormat="1" applyFont="1" applyFill="1" applyBorder="1" applyAlignment="1">
      <alignment horizontal="right"/>
    </xf>
    <xf numFmtId="166" fontId="24" fillId="0" borderId="17" xfId="28" applyNumberFormat="1" applyFont="1" applyFill="1" applyBorder="1" applyAlignment="1">
      <alignment horizontal="center"/>
    </xf>
    <xf numFmtId="166" fontId="2" fillId="0" borderId="17" xfId="0" applyNumberFormat="1" applyFont="1" applyFill="1" applyBorder="1" applyAlignment="1">
      <alignment horizontal="center"/>
    </xf>
    <xf numFmtId="0" fontId="67" fillId="0" borderId="15" xfId="0" applyFont="1" applyFill="1" applyBorder="1" applyAlignment="1">
      <alignment horizontal="center"/>
    </xf>
    <xf numFmtId="0" fontId="68" fillId="0" borderId="15" xfId="0" applyFont="1" applyFill="1" applyBorder="1" applyAlignment="1">
      <alignment horizontal="center"/>
    </xf>
    <xf numFmtId="166" fontId="62" fillId="0" borderId="11" xfId="28" applyNumberFormat="1" applyFont="1" applyFill="1" applyBorder="1" applyAlignment="1">
      <alignment horizontal="center"/>
    </xf>
    <xf numFmtId="0" fontId="58" fillId="0" borderId="0" xfId="0" applyFont="1" applyFill="1" applyBorder="1"/>
    <xf numFmtId="0" fontId="58" fillId="0" borderId="0" xfId="0" applyNumberFormat="1" applyFont="1" applyFill="1" applyBorder="1"/>
    <xf numFmtId="0" fontId="69" fillId="0" borderId="15" xfId="0" applyFont="1" applyFill="1" applyBorder="1" applyAlignment="1">
      <alignment horizontal="center"/>
    </xf>
    <xf numFmtId="14" fontId="23" fillId="0" borderId="16" xfId="0" applyNumberFormat="1" applyFont="1" applyBorder="1"/>
    <xf numFmtId="0" fontId="23" fillId="0" borderId="16" xfId="0" applyFont="1" applyBorder="1" applyAlignment="1">
      <alignment horizontal="center"/>
    </xf>
    <xf numFmtId="166" fontId="23" fillId="0" borderId="16" xfId="28" applyNumberFormat="1" applyFont="1" applyBorder="1"/>
    <xf numFmtId="0" fontId="2" fillId="0" borderId="29" xfId="0" applyFont="1" applyFill="1" applyBorder="1" applyAlignment="1">
      <alignment horizontal="center"/>
    </xf>
    <xf numFmtId="166" fontId="2" fillId="0" borderId="30" xfId="0" applyNumberFormat="1" applyFont="1" applyFill="1" applyBorder="1" applyAlignment="1">
      <alignment horizontal="center"/>
    </xf>
    <xf numFmtId="166" fontId="23" fillId="0" borderId="17" xfId="28" applyNumberFormat="1" applyFont="1" applyBorder="1"/>
    <xf numFmtId="166" fontId="23" fillId="0" borderId="16" xfId="28" applyNumberFormat="1" applyFont="1" applyBorder="1" applyAlignment="1">
      <alignment horizontal="center"/>
    </xf>
    <xf numFmtId="166" fontId="0" fillId="0" borderId="0" xfId="0" applyNumberFormat="1"/>
    <xf numFmtId="0" fontId="50" fillId="0" borderId="0" xfId="0" applyFont="1" applyBorder="1" applyAlignment="1">
      <alignment horizontal="left" vertical="top"/>
    </xf>
    <xf numFmtId="166" fontId="46" fillId="0" borderId="15" xfId="0" applyNumberFormat="1" applyFont="1" applyFill="1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50" fillId="0" borderId="0" xfId="0" applyFont="1" applyFill="1" applyBorder="1" applyAlignment="1">
      <alignment horizontal="left" vertical="top"/>
    </xf>
    <xf numFmtId="166" fontId="50" fillId="0" borderId="0" xfId="0" applyNumberFormat="1" applyFont="1" applyFill="1" applyBorder="1" applyAlignment="1">
      <alignment horizontal="left" vertical="top"/>
    </xf>
    <xf numFmtId="14" fontId="50" fillId="0" borderId="0" xfId="0" applyNumberFormat="1" applyFont="1" applyFill="1" applyBorder="1" applyAlignment="1">
      <alignment horizontal="left" vertical="top"/>
    </xf>
    <xf numFmtId="0" fontId="24" fillId="0" borderId="0" xfId="0" applyNumberFormat="1" applyFont="1" applyFill="1" applyBorder="1"/>
    <xf numFmtId="0" fontId="24" fillId="0" borderId="0" xfId="0" applyFont="1" applyFill="1" applyBorder="1"/>
    <xf numFmtId="0" fontId="24" fillId="0" borderId="0" xfId="0" applyFont="1" applyBorder="1" applyAlignment="1">
      <alignment horizontal="center"/>
    </xf>
    <xf numFmtId="166" fontId="24" fillId="0" borderId="0" xfId="0" applyNumberFormat="1" applyFont="1" applyFill="1" applyBorder="1"/>
    <xf numFmtId="14" fontId="24" fillId="0" borderId="0" xfId="0" applyNumberFormat="1" applyFont="1" applyFill="1" applyBorder="1"/>
    <xf numFmtId="0" fontId="25" fillId="0" borderId="0" xfId="0" applyNumberFormat="1" applyFont="1" applyFill="1" applyBorder="1"/>
    <xf numFmtId="0" fontId="24" fillId="0" borderId="0" xfId="0" applyFont="1" applyFill="1" applyBorder="1" applyAlignment="1">
      <alignment horizontal="left" vertical="top"/>
    </xf>
    <xf numFmtId="0" fontId="37" fillId="0" borderId="0" xfId="0" applyNumberFormat="1" applyFont="1" applyFill="1" applyBorder="1" applyAlignment="1">
      <alignment horizontal="center"/>
    </xf>
    <xf numFmtId="166" fontId="37" fillId="0" borderId="22" xfId="28" applyNumberFormat="1" applyFont="1" applyFill="1" applyBorder="1" applyAlignment="1">
      <alignment horizontal="center"/>
    </xf>
    <xf numFmtId="0" fontId="50" fillId="0" borderId="12" xfId="0" applyFont="1" applyFill="1" applyBorder="1" applyAlignment="1">
      <alignment horizontal="center"/>
    </xf>
    <xf numFmtId="0" fontId="50" fillId="0" borderId="12" xfId="0" applyNumberFormat="1" applyFont="1" applyFill="1" applyBorder="1" applyAlignment="1">
      <alignment horizontal="center"/>
    </xf>
    <xf numFmtId="166" fontId="50" fillId="0" borderId="12" xfId="28" applyNumberFormat="1" applyFont="1" applyFill="1" applyBorder="1" applyAlignment="1">
      <alignment horizontal="right"/>
    </xf>
    <xf numFmtId="166" fontId="50" fillId="0" borderId="12" xfId="28" applyNumberFormat="1" applyFont="1" applyFill="1" applyBorder="1" applyAlignment="1">
      <alignment horizontal="center"/>
    </xf>
    <xf numFmtId="0" fontId="23" fillId="0" borderId="22" xfId="0" applyFont="1" applyFill="1" applyBorder="1" applyAlignment="1">
      <alignment horizontal="center"/>
    </xf>
    <xf numFmtId="0" fontId="23" fillId="0" borderId="15" xfId="0" applyFont="1" applyBorder="1"/>
    <xf numFmtId="166" fontId="25" fillId="0" borderId="14" xfId="28" applyNumberFormat="1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166" fontId="62" fillId="0" borderId="15" xfId="28" applyNumberFormat="1" applyFont="1" applyFill="1" applyBorder="1" applyAlignment="1">
      <alignment horizontal="center"/>
    </xf>
    <xf numFmtId="0" fontId="58" fillId="0" borderId="15" xfId="0" applyFont="1" applyBorder="1" applyAlignment="1">
      <alignment horizontal="center"/>
    </xf>
    <xf numFmtId="166" fontId="2" fillId="0" borderId="16" xfId="0" applyNumberFormat="1" applyFont="1" applyFill="1" applyBorder="1"/>
    <xf numFmtId="166" fontId="62" fillId="0" borderId="17" xfId="28" applyNumberFormat="1" applyFont="1" applyFill="1" applyBorder="1" applyAlignment="1">
      <alignment horizontal="center"/>
    </xf>
    <xf numFmtId="0" fontId="56" fillId="0" borderId="16" xfId="0" applyFont="1" applyBorder="1" applyAlignment="1">
      <alignment horizontal="center"/>
    </xf>
    <xf numFmtId="0" fontId="24" fillId="0" borderId="1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166" fontId="2" fillId="0" borderId="21" xfId="28" applyNumberFormat="1" applyFont="1" applyBorder="1" applyAlignment="1">
      <alignment horizontal="center"/>
    </xf>
    <xf numFmtId="166" fontId="0" fillId="0" borderId="14" xfId="28" applyNumberFormat="1" applyFont="1" applyBorder="1"/>
    <xf numFmtId="0" fontId="25" fillId="0" borderId="15" xfId="0" applyFont="1" applyBorder="1" applyAlignment="1">
      <alignment horizontal="center"/>
    </xf>
    <xf numFmtId="0" fontId="24" fillId="0" borderId="15" xfId="0" applyFont="1" applyFill="1" applyBorder="1"/>
    <xf numFmtId="0" fontId="61" fillId="0" borderId="15" xfId="0" applyFont="1" applyBorder="1" applyAlignment="1">
      <alignment horizontal="center"/>
    </xf>
    <xf numFmtId="0" fontId="58" fillId="0" borderId="15" xfId="0" applyFont="1" applyBorder="1"/>
    <xf numFmtId="166" fontId="58" fillId="0" borderId="15" xfId="28" applyNumberFormat="1" applyFont="1" applyBorder="1"/>
    <xf numFmtId="0" fontId="60" fillId="0" borderId="15" xfId="0" applyFont="1" applyBorder="1" applyAlignment="1">
      <alignment horizontal="center"/>
    </xf>
    <xf numFmtId="166" fontId="58" fillId="0" borderId="15" xfId="28" applyNumberFormat="1" applyFont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69" fillId="0" borderId="0" xfId="0" applyFont="1"/>
    <xf numFmtId="166" fontId="61" fillId="0" borderId="0" xfId="28" applyNumberFormat="1" applyFont="1" applyFill="1" applyBorder="1" applyAlignment="1">
      <alignment horizontal="right"/>
    </xf>
    <xf numFmtId="0" fontId="61" fillId="0" borderId="0" xfId="0" applyNumberFormat="1" applyFont="1" applyFill="1" applyBorder="1"/>
    <xf numFmtId="0" fontId="47" fillId="0" borderId="14" xfId="0" applyFont="1" applyBorder="1" applyAlignment="1">
      <alignment horizontal="center"/>
    </xf>
    <xf numFmtId="0" fontId="57" fillId="0" borderId="14" xfId="0" applyFont="1" applyBorder="1" applyAlignment="1">
      <alignment horizontal="center"/>
    </xf>
    <xf numFmtId="166" fontId="57" fillId="0" borderId="14" xfId="28" applyNumberFormat="1" applyFont="1" applyBorder="1" applyAlignment="1">
      <alignment horizontal="center"/>
    </xf>
    <xf numFmtId="0" fontId="24" fillId="0" borderId="0" xfId="0" applyNumberFormat="1" applyFont="1" applyFill="1" applyBorder="1" applyAlignment="1">
      <alignment horizontal="center" vertical="center"/>
    </xf>
    <xf numFmtId="14" fontId="24" fillId="0" borderId="0" xfId="0" applyNumberFormat="1" applyFont="1" applyFill="1" applyBorder="1" applyAlignment="1">
      <alignment horizontal="center" vertical="center"/>
    </xf>
    <xf numFmtId="0" fontId="26" fillId="0" borderId="15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4" fillId="0" borderId="15" xfId="0" applyNumberFormat="1" applyFont="1" applyFill="1" applyBorder="1" applyAlignment="1">
      <alignment horizontal="center" vertical="center"/>
    </xf>
    <xf numFmtId="166" fontId="24" fillId="0" borderId="15" xfId="28" applyNumberFormat="1" applyFont="1" applyFill="1" applyBorder="1" applyAlignment="1">
      <alignment horizontal="center" vertical="center"/>
    </xf>
    <xf numFmtId="0" fontId="58" fillId="0" borderId="15" xfId="0" applyFont="1" applyFill="1" applyBorder="1"/>
    <xf numFmtId="0" fontId="37" fillId="0" borderId="31" xfId="0" applyNumberFormat="1" applyFont="1" applyFill="1" applyBorder="1" applyAlignment="1">
      <alignment horizontal="center"/>
    </xf>
    <xf numFmtId="0" fontId="23" fillId="0" borderId="24" xfId="0" applyFont="1" applyBorder="1" applyAlignment="1">
      <alignment horizontal="center" vertical="center"/>
    </xf>
    <xf numFmtId="0" fontId="47" fillId="0" borderId="16" xfId="0" applyFont="1" applyBorder="1" applyAlignment="1">
      <alignment horizontal="center"/>
    </xf>
    <xf numFmtId="0" fontId="23" fillId="0" borderId="15" xfId="0" applyFont="1" applyFill="1" applyBorder="1" applyAlignment="1">
      <alignment horizontal="center"/>
    </xf>
    <xf numFmtId="166" fontId="25" fillId="0" borderId="17" xfId="28" applyNumberFormat="1" applyFont="1" applyFill="1" applyBorder="1" applyAlignment="1">
      <alignment horizontal="center"/>
    </xf>
    <xf numFmtId="0" fontId="2" fillId="0" borderId="0" xfId="0" applyFont="1" applyFill="1" applyBorder="1"/>
    <xf numFmtId="0" fontId="29" fillId="24" borderId="0" xfId="0" applyFont="1" applyFill="1" applyAlignment="1">
      <alignment horizontal="center"/>
    </xf>
    <xf numFmtId="166" fontId="25" fillId="0" borderId="15" xfId="28" applyNumberFormat="1" applyFont="1" applyFill="1" applyBorder="1" applyAlignment="1">
      <alignment horizontal="center"/>
    </xf>
    <xf numFmtId="0" fontId="47" fillId="0" borderId="14" xfId="28" applyNumberFormat="1" applyFont="1" applyFill="1" applyBorder="1" applyAlignment="1">
      <alignment horizontal="center"/>
    </xf>
    <xf numFmtId="0" fontId="47" fillId="0" borderId="15" xfId="28" applyNumberFormat="1" applyFont="1" applyFill="1" applyBorder="1" applyAlignment="1">
      <alignment horizontal="center"/>
    </xf>
    <xf numFmtId="0" fontId="25" fillId="0" borderId="0" xfId="0" applyNumberFormat="1" applyFont="1" applyFill="1" applyBorder="1" applyAlignment="1">
      <alignment horizontal="center" vertical="center"/>
    </xf>
    <xf numFmtId="166" fontId="47" fillId="0" borderId="15" xfId="28" applyNumberFormat="1" applyFont="1" applyFill="1" applyBorder="1" applyAlignment="1">
      <alignment vertical="center"/>
    </xf>
    <xf numFmtId="166" fontId="47" fillId="0" borderId="16" xfId="28" applyNumberFormat="1" applyFont="1" applyFill="1" applyBorder="1" applyAlignment="1">
      <alignment vertical="center"/>
    </xf>
    <xf numFmtId="166" fontId="47" fillId="0" borderId="14" xfId="28" applyNumberFormat="1" applyFont="1" applyFill="1" applyBorder="1" applyAlignment="1">
      <alignment vertical="center"/>
    </xf>
    <xf numFmtId="166" fontId="24" fillId="0" borderId="15" xfId="28" applyNumberFormat="1" applyFont="1" applyFill="1" applyBorder="1" applyAlignment="1">
      <alignment horizontal="left"/>
    </xf>
    <xf numFmtId="0" fontId="56" fillId="0" borderId="0" xfId="0" applyFont="1" applyFill="1" applyBorder="1" applyAlignment="1">
      <alignment horizontal="center"/>
    </xf>
    <xf numFmtId="0" fontId="61" fillId="0" borderId="0" xfId="0" applyFont="1"/>
    <xf numFmtId="0" fontId="37" fillId="0" borderId="32" xfId="0" applyNumberFormat="1" applyFont="1" applyFill="1" applyBorder="1" applyAlignment="1">
      <alignment horizontal="center"/>
    </xf>
    <xf numFmtId="166" fontId="37" fillId="0" borderId="15" xfId="28" applyNumberFormat="1" applyFont="1" applyFill="1" applyBorder="1" applyAlignment="1">
      <alignment horizontal="center"/>
    </xf>
    <xf numFmtId="0" fontId="37" fillId="0" borderId="24" xfId="0" applyNumberFormat="1" applyFont="1" applyFill="1" applyBorder="1" applyAlignment="1">
      <alignment horizontal="center"/>
    </xf>
    <xf numFmtId="0" fontId="56" fillId="0" borderId="15" xfId="0" applyFont="1" applyFill="1" applyBorder="1" applyAlignment="1">
      <alignment horizontal="right"/>
    </xf>
    <xf numFmtId="166" fontId="37" fillId="0" borderId="15" xfId="0" applyNumberFormat="1" applyFont="1" applyFill="1" applyBorder="1" applyAlignment="1">
      <alignment horizontal="center"/>
    </xf>
    <xf numFmtId="0" fontId="61" fillId="0" borderId="0" xfId="0" applyFont="1" applyFill="1" applyAlignment="1">
      <alignment horizontal="center"/>
    </xf>
    <xf numFmtId="166" fontId="50" fillId="0" borderId="17" xfId="28" applyNumberFormat="1" applyFont="1" applyFill="1" applyBorder="1" applyAlignment="1">
      <alignment horizontal="right"/>
    </xf>
    <xf numFmtId="166" fontId="50" fillId="0" borderId="17" xfId="28" applyNumberFormat="1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61" fillId="0" borderId="0" xfId="0" applyFont="1" applyAlignment="1">
      <alignment horizontal="center"/>
    </xf>
    <xf numFmtId="14" fontId="25" fillId="0" borderId="0" xfId="0" applyNumberFormat="1" applyFont="1" applyFill="1" applyBorder="1" applyAlignment="1">
      <alignment horizontal="center" vertical="center"/>
    </xf>
    <xf numFmtId="166" fontId="58" fillId="0" borderId="14" xfId="28" applyNumberFormat="1" applyFont="1" applyBorder="1" applyAlignment="1">
      <alignment horizontal="center"/>
    </xf>
    <xf numFmtId="14" fontId="24" fillId="0" borderId="0" xfId="0" applyNumberFormat="1" applyFont="1" applyFill="1" applyBorder="1" applyAlignment="1">
      <alignment horizontal="left" vertical="top"/>
    </xf>
    <xf numFmtId="14" fontId="23" fillId="0" borderId="17" xfId="0" applyNumberFormat="1" applyFont="1" applyBorder="1"/>
    <xf numFmtId="0" fontId="23" fillId="0" borderId="17" xfId="0" applyFont="1" applyBorder="1" applyAlignment="1">
      <alignment horizontal="center"/>
    </xf>
    <xf numFmtId="166" fontId="23" fillId="0" borderId="17" xfId="28" applyNumberFormat="1" applyFont="1" applyBorder="1" applyAlignment="1">
      <alignment horizontal="center"/>
    </xf>
    <xf numFmtId="166" fontId="23" fillId="0" borderId="33" xfId="28" applyNumberFormat="1" applyFont="1" applyBorder="1"/>
    <xf numFmtId="0" fontId="23" fillId="0" borderId="11" xfId="0" applyFont="1" applyBorder="1" applyAlignment="1">
      <alignment horizontal="center"/>
    </xf>
    <xf numFmtId="166" fontId="23" fillId="0" borderId="11" xfId="28" applyNumberFormat="1" applyFont="1" applyBorder="1" applyAlignment="1">
      <alignment horizontal="center"/>
    </xf>
    <xf numFmtId="166" fontId="57" fillId="0" borderId="14" xfId="28" applyNumberFormat="1" applyFont="1" applyFill="1" applyBorder="1"/>
    <xf numFmtId="166" fontId="57" fillId="0" borderId="15" xfId="28" applyNumberFormat="1" applyFont="1" applyFill="1" applyBorder="1"/>
    <xf numFmtId="166" fontId="26" fillId="0" borderId="15" xfId="28" applyNumberFormat="1" applyFont="1" applyFill="1" applyBorder="1" applyAlignment="1">
      <alignment horizontal="right"/>
    </xf>
    <xf numFmtId="166" fontId="26" fillId="0" borderId="15" xfId="28" applyNumberFormat="1" applyFont="1" applyFill="1" applyBorder="1" applyAlignment="1">
      <alignment horizontal="center"/>
    </xf>
    <xf numFmtId="0" fontId="62" fillId="0" borderId="15" xfId="0" applyFont="1" applyBorder="1" applyAlignment="1">
      <alignment horizontal="center"/>
    </xf>
    <xf numFmtId="166" fontId="62" fillId="0" borderId="15" xfId="28" applyNumberFormat="1" applyFont="1" applyBorder="1"/>
    <xf numFmtId="0" fontId="69" fillId="0" borderId="16" xfId="0" applyFont="1" applyBorder="1" applyAlignment="1">
      <alignment horizontal="center"/>
    </xf>
    <xf numFmtId="0" fontId="58" fillId="0" borderId="16" xfId="0" applyFont="1" applyBorder="1"/>
    <xf numFmtId="0" fontId="58" fillId="0" borderId="16" xfId="0" applyFont="1" applyBorder="1" applyAlignment="1">
      <alignment horizontal="center"/>
    </xf>
    <xf numFmtId="166" fontId="58" fillId="0" borderId="16" xfId="28" applyNumberFormat="1" applyFont="1" applyBorder="1"/>
    <xf numFmtId="166" fontId="69" fillId="0" borderId="16" xfId="28" applyNumberFormat="1" applyFont="1" applyBorder="1"/>
    <xf numFmtId="0" fontId="26" fillId="0" borderId="0" xfId="0" applyFont="1" applyFill="1" applyBorder="1"/>
    <xf numFmtId="0" fontId="26" fillId="0" borderId="0" xfId="0" applyNumberFormat="1" applyFont="1" applyFill="1" applyBorder="1"/>
    <xf numFmtId="0" fontId="36" fillId="0" borderId="0" xfId="0" applyNumberFormat="1" applyFont="1" applyFill="1" applyBorder="1"/>
    <xf numFmtId="0" fontId="36" fillId="0" borderId="0" xfId="0" applyFont="1" applyFill="1" applyBorder="1"/>
    <xf numFmtId="166" fontId="24" fillId="0" borderId="15" xfId="28" applyNumberFormat="1" applyFont="1" applyFill="1" applyBorder="1"/>
    <xf numFmtId="166" fontId="25" fillId="0" borderId="15" xfId="0" applyNumberFormat="1" applyFont="1" applyFill="1" applyBorder="1"/>
    <xf numFmtId="0" fontId="50" fillId="0" borderId="0" xfId="0" applyFont="1"/>
    <xf numFmtId="0" fontId="24" fillId="0" borderId="16" xfId="0" applyNumberFormat="1" applyFont="1" applyFill="1" applyBorder="1" applyAlignment="1">
      <alignment horizontal="center" vertical="center"/>
    </xf>
    <xf numFmtId="0" fontId="24" fillId="0" borderId="0" xfId="0" applyFont="1"/>
    <xf numFmtId="0" fontId="47" fillId="0" borderId="0" xfId="0" applyFont="1" applyFill="1" applyBorder="1" applyAlignment="1">
      <alignment horizontal="center"/>
    </xf>
    <xf numFmtId="166" fontId="23" fillId="0" borderId="15" xfId="28" applyNumberFormat="1" applyFont="1" applyBorder="1" applyAlignment="1">
      <alignment horizontal="center"/>
    </xf>
    <xf numFmtId="0" fontId="23" fillId="0" borderId="24" xfId="0" applyNumberFormat="1" applyFont="1" applyFill="1" applyBorder="1" applyAlignment="1">
      <alignment horizontal="center"/>
    </xf>
    <xf numFmtId="0" fontId="23" fillId="0" borderId="24" xfId="0" applyFont="1" applyBorder="1" applyAlignment="1">
      <alignment horizontal="center"/>
    </xf>
    <xf numFmtId="166" fontId="23" fillId="0" borderId="15" xfId="28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left" vertical="top"/>
    </xf>
    <xf numFmtId="166" fontId="70" fillId="0" borderId="15" xfId="28" applyNumberFormat="1" applyFont="1" applyFill="1" applyBorder="1" applyAlignment="1">
      <alignment horizontal="right"/>
    </xf>
    <xf numFmtId="166" fontId="70" fillId="0" borderId="15" xfId="28" applyNumberFormat="1" applyFont="1" applyFill="1" applyBorder="1" applyAlignment="1">
      <alignment horizontal="center"/>
    </xf>
    <xf numFmtId="0" fontId="71" fillId="0" borderId="15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left" vertical="top"/>
    </xf>
    <xf numFmtId="0" fontId="0" fillId="0" borderId="0" xfId="0" applyBorder="1"/>
    <xf numFmtId="0" fontId="37" fillId="0" borderId="0" xfId="0" applyFont="1" applyBorder="1" applyAlignment="1">
      <alignment horizontal="center" vertical="center"/>
    </xf>
    <xf numFmtId="166" fontId="23" fillId="0" borderId="14" xfId="28" applyNumberFormat="1" applyFont="1" applyBorder="1" applyAlignment="1">
      <alignment horizontal="center"/>
    </xf>
    <xf numFmtId="0" fontId="0" fillId="0" borderId="0" xfId="0" applyFill="1" applyBorder="1"/>
    <xf numFmtId="0" fontId="25" fillId="0" borderId="0" xfId="0" applyNumberFormat="1" applyFont="1" applyFill="1" applyBorder="1" applyAlignment="1">
      <alignment horizontal="center"/>
    </xf>
    <xf numFmtId="166" fontId="50" fillId="0" borderId="0" xfId="28" applyNumberFormat="1" applyFont="1" applyFill="1" applyBorder="1" applyAlignment="1">
      <alignment horizontal="left" vertical="top"/>
    </xf>
    <xf numFmtId="166" fontId="24" fillId="0" borderId="0" xfId="28" applyNumberFormat="1" applyFont="1" applyFill="1" applyBorder="1"/>
    <xf numFmtId="0" fontId="46" fillId="0" borderId="16" xfId="0" applyFont="1" applyBorder="1" applyAlignment="1">
      <alignment horizontal="center"/>
    </xf>
    <xf numFmtId="0" fontId="0" fillId="0" borderId="16" xfId="0" applyBorder="1"/>
    <xf numFmtId="166" fontId="0" fillId="0" borderId="16" xfId="28" applyNumberFormat="1" applyFont="1" applyBorder="1" applyAlignment="1">
      <alignment horizontal="right"/>
    </xf>
    <xf numFmtId="166" fontId="57" fillId="0" borderId="16" xfId="28" applyNumberFormat="1" applyFont="1" applyBorder="1"/>
    <xf numFmtId="166" fontId="0" fillId="0" borderId="0" xfId="28" applyNumberFormat="1" applyFont="1"/>
    <xf numFmtId="166" fontId="0" fillId="0" borderId="0" xfId="28" applyNumberFormat="1" applyFont="1" applyBorder="1"/>
    <xf numFmtId="166" fontId="37" fillId="0" borderId="0" xfId="28" applyNumberFormat="1" applyFont="1" applyBorder="1"/>
    <xf numFmtId="166" fontId="2" fillId="0" borderId="0" xfId="0" applyNumberFormat="1" applyFont="1" applyFill="1" applyBorder="1" applyAlignment="1">
      <alignment horizontal="center"/>
    </xf>
    <xf numFmtId="166" fontId="0" fillId="0" borderId="0" xfId="28" applyNumberFormat="1" applyFont="1" applyFill="1" applyAlignment="1">
      <alignment horizontal="center"/>
    </xf>
    <xf numFmtId="0" fontId="24" fillId="0" borderId="0" xfId="0" applyFont="1" applyFill="1"/>
    <xf numFmtId="166" fontId="24" fillId="0" borderId="0" xfId="28" applyNumberFormat="1" applyFont="1" applyFill="1"/>
    <xf numFmtId="0" fontId="50" fillId="0" borderId="16" xfId="0" applyFont="1" applyFill="1" applyBorder="1" applyAlignment="1">
      <alignment horizontal="center"/>
    </xf>
    <xf numFmtId="166" fontId="25" fillId="0" borderId="11" xfId="28" applyNumberFormat="1" applyFont="1" applyFill="1" applyBorder="1" applyAlignment="1">
      <alignment horizontal="center"/>
    </xf>
    <xf numFmtId="0" fontId="24" fillId="0" borderId="0" xfId="0" applyNumberFormat="1" applyFont="1" applyFill="1" applyBorder="1" applyAlignment="1">
      <alignment horizontal="left"/>
    </xf>
    <xf numFmtId="166" fontId="57" fillId="0" borderId="16" xfId="28" applyNumberFormat="1" applyFont="1" applyFill="1" applyBorder="1"/>
    <xf numFmtId="0" fontId="46" fillId="0" borderId="14" xfId="0" applyFont="1" applyBorder="1" applyAlignment="1">
      <alignment horizontal="center"/>
    </xf>
    <xf numFmtId="166" fontId="46" fillId="0" borderId="14" xfId="28" applyNumberFormat="1" applyFont="1" applyBorder="1" applyAlignment="1">
      <alignment horizontal="center"/>
    </xf>
    <xf numFmtId="14" fontId="23" fillId="0" borderId="34" xfId="0" applyNumberFormat="1" applyFont="1" applyBorder="1"/>
    <xf numFmtId="14" fontId="23" fillId="0" borderId="35" xfId="0" applyNumberFormat="1" applyFont="1" applyBorder="1"/>
    <xf numFmtId="0" fontId="2" fillId="0" borderId="36" xfId="0" applyFont="1" applyBorder="1" applyAlignment="1">
      <alignment horizontal="center"/>
    </xf>
    <xf numFmtId="0" fontId="44" fillId="0" borderId="14" xfId="0" applyFont="1" applyFill="1" applyBorder="1" applyAlignment="1">
      <alignment horizontal="center"/>
    </xf>
    <xf numFmtId="0" fontId="62" fillId="0" borderId="14" xfId="0" applyFont="1" applyBorder="1"/>
    <xf numFmtId="166" fontId="62" fillId="0" borderId="14" xfId="28" applyNumberFormat="1" applyFont="1" applyBorder="1"/>
    <xf numFmtId="166" fontId="62" fillId="0" borderId="15" xfId="28" applyNumberFormat="1" applyFont="1" applyFill="1" applyBorder="1"/>
    <xf numFmtId="0" fontId="50" fillId="0" borderId="0" xfId="0" applyNumberFormat="1" applyFont="1" applyFill="1" applyBorder="1"/>
    <xf numFmtId="0" fontId="50" fillId="0" borderId="16" xfId="0" applyFont="1" applyFill="1" applyBorder="1" applyAlignment="1">
      <alignment horizontal="center"/>
    </xf>
    <xf numFmtId="166" fontId="71" fillId="0" borderId="15" xfId="0" applyNumberFormat="1" applyFont="1" applyFill="1" applyBorder="1" applyAlignment="1">
      <alignment horizontal="center"/>
    </xf>
    <xf numFmtId="0" fontId="72" fillId="0" borderId="15" xfId="0" applyFont="1" applyFill="1" applyBorder="1" applyAlignment="1">
      <alignment horizontal="center" vertical="center"/>
    </xf>
    <xf numFmtId="14" fontId="24" fillId="0" borderId="0" xfId="0" applyNumberFormat="1" applyFont="1"/>
    <xf numFmtId="0" fontId="50" fillId="0" borderId="15" xfId="0" applyNumberFormat="1" applyFont="1" applyFill="1" applyBorder="1" applyAlignment="1">
      <alignment horizontal="center" vertical="center"/>
    </xf>
    <xf numFmtId="0" fontId="0" fillId="0" borderId="14" xfId="0" applyBorder="1"/>
    <xf numFmtId="166" fontId="0" fillId="0" borderId="14" xfId="28" applyNumberFormat="1" applyFont="1" applyBorder="1" applyAlignment="1">
      <alignment horizontal="right"/>
    </xf>
    <xf numFmtId="166" fontId="57" fillId="0" borderId="15" xfId="28" applyNumberFormat="1" applyFont="1" applyBorder="1"/>
    <xf numFmtId="0" fontId="50" fillId="0" borderId="15" xfId="0" applyNumberFormat="1" applyFont="1" applyFill="1" applyBorder="1" applyAlignment="1">
      <alignment horizontal="center" vertical="center"/>
    </xf>
    <xf numFmtId="0" fontId="24" fillId="24" borderId="0" xfId="0" applyFont="1" applyFill="1" applyAlignment="1">
      <alignment horizontal="center" vertical="center"/>
    </xf>
    <xf numFmtId="0" fontId="25" fillId="0" borderId="12" xfId="0" applyFont="1" applyFill="1" applyBorder="1" applyAlignment="1">
      <alignment horizontal="center" vertical="center"/>
    </xf>
    <xf numFmtId="0" fontId="47" fillId="0" borderId="14" xfId="0" applyFont="1" applyFill="1" applyBorder="1" applyAlignment="1">
      <alignment horizontal="center" vertical="center"/>
    </xf>
    <xf numFmtId="0" fontId="51" fillId="0" borderId="15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53" fillId="0" borderId="15" xfId="0" applyFont="1" applyFill="1" applyBorder="1" applyAlignment="1">
      <alignment horizontal="center" vertical="center"/>
    </xf>
    <xf numFmtId="0" fontId="56" fillId="0" borderId="15" xfId="0" applyFont="1" applyFill="1" applyBorder="1" applyAlignment="1">
      <alignment horizontal="center" vertical="center"/>
    </xf>
    <xf numFmtId="0" fontId="47" fillId="0" borderId="15" xfId="0" applyFont="1" applyFill="1" applyBorder="1" applyAlignment="1">
      <alignment horizontal="center" vertical="center"/>
    </xf>
    <xf numFmtId="0" fontId="47" fillId="0" borderId="16" xfId="0" applyFont="1" applyFill="1" applyBorder="1" applyAlignment="1">
      <alignment horizontal="center" vertical="center"/>
    </xf>
    <xf numFmtId="0" fontId="60" fillId="0" borderId="15" xfId="0" applyFont="1" applyFill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0" fontId="73" fillId="0" borderId="15" xfId="0" applyFont="1" applyFill="1" applyBorder="1" applyAlignment="1">
      <alignment horizontal="center" vertical="center"/>
    </xf>
    <xf numFmtId="0" fontId="61" fillId="0" borderId="15" xfId="0" applyFont="1" applyFill="1" applyBorder="1" applyAlignment="1">
      <alignment horizontal="center" vertical="center"/>
    </xf>
    <xf numFmtId="14" fontId="25" fillId="0" borderId="12" xfId="0" applyNumberFormat="1" applyFont="1" applyFill="1" applyBorder="1" applyAlignment="1">
      <alignment horizontal="center" vertical="center"/>
    </xf>
    <xf numFmtId="0" fontId="74" fillId="0" borderId="15" xfId="0" applyFont="1" applyFill="1" applyBorder="1" applyAlignment="1">
      <alignment horizontal="center" vertical="center"/>
    </xf>
    <xf numFmtId="0" fontId="75" fillId="0" borderId="15" xfId="0" applyFont="1" applyFill="1" applyBorder="1" applyAlignment="1">
      <alignment horizontal="center" vertical="center"/>
    </xf>
    <xf numFmtId="0" fontId="63" fillId="0" borderId="15" xfId="0" applyFont="1" applyFill="1" applyBorder="1" applyAlignment="1">
      <alignment horizontal="center" vertical="center"/>
    </xf>
    <xf numFmtId="0" fontId="61" fillId="0" borderId="16" xfId="0" applyFont="1" applyFill="1" applyBorder="1" applyAlignment="1">
      <alignment horizontal="center" vertical="center"/>
    </xf>
    <xf numFmtId="0" fontId="24" fillId="0" borderId="22" xfId="0" applyFont="1" applyFill="1" applyBorder="1" applyAlignment="1">
      <alignment horizontal="center" vertical="center"/>
    </xf>
    <xf numFmtId="0" fontId="33" fillId="0" borderId="15" xfId="0" applyFont="1" applyFill="1" applyBorder="1" applyAlignment="1">
      <alignment horizontal="center" vertical="center"/>
    </xf>
    <xf numFmtId="0" fontId="76" fillId="0" borderId="15" xfId="0" applyFont="1" applyFill="1" applyBorder="1" applyAlignment="1">
      <alignment horizontal="center" vertical="center"/>
    </xf>
    <xf numFmtId="0" fontId="75" fillId="0" borderId="16" xfId="0" applyFont="1" applyFill="1" applyBorder="1" applyAlignment="1">
      <alignment horizontal="center" vertical="center"/>
    </xf>
    <xf numFmtId="0" fontId="60" fillId="0" borderId="14" xfId="0" applyFont="1" applyFill="1" applyBorder="1" applyAlignment="1">
      <alignment horizontal="center" vertical="center"/>
    </xf>
    <xf numFmtId="0" fontId="77" fillId="0" borderId="15" xfId="0" applyFont="1" applyFill="1" applyBorder="1" applyAlignment="1">
      <alignment horizontal="center" vertical="center"/>
    </xf>
    <xf numFmtId="0" fontId="60" fillId="0" borderId="16" xfId="0" applyFont="1" applyFill="1" applyBorder="1" applyAlignment="1">
      <alignment horizontal="center" vertical="center"/>
    </xf>
    <xf numFmtId="0" fontId="66" fillId="0" borderId="15" xfId="0" applyFont="1" applyFill="1" applyBorder="1" applyAlignment="1">
      <alignment horizontal="center" vertical="center"/>
    </xf>
    <xf numFmtId="0" fontId="78" fillId="0" borderId="15" xfId="0" applyFont="1" applyFill="1" applyBorder="1" applyAlignment="1">
      <alignment horizontal="center" vertical="center"/>
    </xf>
    <xf numFmtId="0" fontId="24" fillId="0" borderId="17" xfId="0" applyFont="1" applyFill="1" applyBorder="1" applyAlignment="1">
      <alignment horizontal="center" vertical="center"/>
    </xf>
    <xf numFmtId="0" fontId="25" fillId="0" borderId="11" xfId="0" applyFont="1" applyFill="1" applyBorder="1" applyAlignment="1">
      <alignment horizontal="center" vertical="center"/>
    </xf>
    <xf numFmtId="0" fontId="50" fillId="0" borderId="14" xfId="0" applyFont="1" applyFill="1" applyBorder="1" applyAlignment="1">
      <alignment horizontal="center" vertical="center"/>
    </xf>
    <xf numFmtId="0" fontId="68" fillId="0" borderId="15" xfId="0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horizontal="center" vertical="center"/>
    </xf>
    <xf numFmtId="0" fontId="77" fillId="0" borderId="16" xfId="0" applyFont="1" applyFill="1" applyBorder="1" applyAlignment="1">
      <alignment horizontal="center" vertical="center"/>
    </xf>
    <xf numFmtId="0" fontId="72" fillId="0" borderId="14" xfId="0" applyFont="1" applyFill="1" applyBorder="1" applyAlignment="1">
      <alignment horizontal="center" vertical="center"/>
    </xf>
    <xf numFmtId="14" fontId="25" fillId="0" borderId="14" xfId="0" applyNumberFormat="1" applyFont="1" applyFill="1" applyBorder="1" applyAlignment="1">
      <alignment horizontal="center" vertical="center"/>
    </xf>
    <xf numFmtId="0" fontId="25" fillId="0" borderId="15" xfId="0" applyFont="1" applyFill="1" applyBorder="1" applyAlignment="1">
      <alignment horizontal="center" vertical="center"/>
    </xf>
    <xf numFmtId="0" fontId="25" fillId="0" borderId="17" xfId="0" applyFont="1" applyFill="1" applyBorder="1" applyAlignment="1">
      <alignment horizontal="center" vertical="center"/>
    </xf>
    <xf numFmtId="0" fontId="56" fillId="0" borderId="16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67" fillId="0" borderId="15" xfId="0" applyFont="1" applyFill="1" applyBorder="1" applyAlignment="1">
      <alignment horizontal="center" vertical="center"/>
    </xf>
    <xf numFmtId="0" fontId="50" fillId="0" borderId="17" xfId="0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0" fontId="72" fillId="0" borderId="15" xfId="0" applyNumberFormat="1" applyFont="1" applyFill="1" applyBorder="1" applyAlignment="1">
      <alignment horizontal="center" vertical="center"/>
    </xf>
    <xf numFmtId="0" fontId="47" fillId="0" borderId="15" xfId="0" applyNumberFormat="1" applyFont="1" applyFill="1" applyBorder="1" applyAlignment="1">
      <alignment horizontal="center" vertical="center"/>
    </xf>
    <xf numFmtId="0" fontId="62" fillId="0" borderId="15" xfId="0" applyFont="1" applyFill="1" applyBorder="1" applyAlignment="1">
      <alignment horizontal="center" vertical="center"/>
    </xf>
    <xf numFmtId="0" fontId="24" fillId="24" borderId="0" xfId="0" applyNumberFormat="1" applyFont="1" applyFill="1" applyAlignment="1">
      <alignment horizontal="center" vertical="center"/>
    </xf>
    <xf numFmtId="0" fontId="25" fillId="0" borderId="0" xfId="28" applyNumberFormat="1" applyFont="1" applyFill="1" applyBorder="1" applyAlignment="1">
      <alignment horizontal="center" vertical="center"/>
    </xf>
    <xf numFmtId="0" fontId="24" fillId="0" borderId="12" xfId="28" applyNumberFormat="1" applyFont="1" applyFill="1" applyBorder="1" applyAlignment="1">
      <alignment horizontal="center" vertical="center"/>
    </xf>
    <xf numFmtId="0" fontId="47" fillId="0" borderId="14" xfId="0" applyNumberFormat="1" applyFont="1" applyFill="1" applyBorder="1" applyAlignment="1">
      <alignment horizontal="center" vertical="center"/>
    </xf>
    <xf numFmtId="0" fontId="28" fillId="0" borderId="15" xfId="0" applyFont="1" applyFill="1" applyBorder="1" applyAlignment="1">
      <alignment horizontal="center" vertical="center"/>
    </xf>
    <xf numFmtId="0" fontId="49" fillId="0" borderId="15" xfId="0" applyFont="1" applyFill="1" applyBorder="1" applyAlignment="1">
      <alignment horizontal="center" vertical="center"/>
    </xf>
    <xf numFmtId="0" fontId="51" fillId="0" borderId="15" xfId="0" applyNumberFormat="1" applyFont="1" applyFill="1" applyBorder="1" applyAlignment="1">
      <alignment horizontal="center" vertical="center"/>
    </xf>
    <xf numFmtId="0" fontId="31" fillId="0" borderId="0" xfId="28" applyNumberFormat="1" applyFont="1" applyFill="1" applyBorder="1" applyAlignment="1">
      <alignment horizontal="center" vertical="center"/>
    </xf>
    <xf numFmtId="0" fontId="24" fillId="0" borderId="14" xfId="0" applyNumberFormat="1" applyFont="1" applyFill="1" applyBorder="1" applyAlignment="1">
      <alignment horizontal="center" vertical="center"/>
    </xf>
    <xf numFmtId="0" fontId="53" fillId="0" borderId="15" xfId="0" applyNumberFormat="1" applyFont="1" applyFill="1" applyBorder="1" applyAlignment="1">
      <alignment horizontal="center" vertical="center"/>
    </xf>
    <xf numFmtId="0" fontId="25" fillId="0" borderId="12" xfId="28" applyNumberFormat="1" applyFont="1" applyFill="1" applyBorder="1" applyAlignment="1">
      <alignment horizontal="center" vertical="center"/>
    </xf>
    <xf numFmtId="0" fontId="47" fillId="0" borderId="16" xfId="0" applyNumberFormat="1" applyFont="1" applyFill="1" applyBorder="1" applyAlignment="1">
      <alignment horizontal="center" vertical="center"/>
    </xf>
    <xf numFmtId="0" fontId="77" fillId="0" borderId="15" xfId="0" applyNumberFormat="1" applyFont="1" applyFill="1" applyBorder="1" applyAlignment="1">
      <alignment horizontal="center" vertical="center"/>
    </xf>
    <xf numFmtId="0" fontId="50" fillId="0" borderId="16" xfId="0" applyNumberFormat="1" applyFont="1" applyFill="1" applyBorder="1" applyAlignment="1">
      <alignment horizontal="center" vertical="center"/>
    </xf>
    <xf numFmtId="0" fontId="24" fillId="0" borderId="14" xfId="28" applyNumberFormat="1" applyFont="1" applyFill="1" applyBorder="1" applyAlignment="1">
      <alignment horizontal="center" vertical="center"/>
    </xf>
    <xf numFmtId="0" fontId="24" fillId="0" borderId="20" xfId="0" applyNumberFormat="1" applyFont="1" applyFill="1" applyBorder="1" applyAlignment="1">
      <alignment horizontal="center" vertical="center"/>
    </xf>
    <xf numFmtId="0" fontId="61" fillId="0" borderId="15" xfId="0" applyNumberFormat="1" applyFont="1" applyFill="1" applyBorder="1" applyAlignment="1">
      <alignment horizontal="center" vertical="center"/>
    </xf>
    <xf numFmtId="0" fontId="31" fillId="0" borderId="12" xfId="28" applyNumberFormat="1" applyFont="1" applyFill="1" applyBorder="1" applyAlignment="1">
      <alignment horizontal="center" vertical="center"/>
    </xf>
    <xf numFmtId="0" fontId="26" fillId="0" borderId="15" xfId="0" applyNumberFormat="1" applyFont="1" applyFill="1" applyBorder="1" applyAlignment="1">
      <alignment horizontal="center" vertical="center"/>
    </xf>
    <xf numFmtId="0" fontId="75" fillId="0" borderId="15" xfId="0" applyNumberFormat="1" applyFont="1" applyFill="1" applyBorder="1" applyAlignment="1">
      <alignment horizontal="center" vertical="center"/>
    </xf>
    <xf numFmtId="0" fontId="61" fillId="0" borderId="16" xfId="0" applyNumberFormat="1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22" xfId="0" applyNumberFormat="1" applyFont="1" applyFill="1" applyBorder="1" applyAlignment="1">
      <alignment horizontal="center" vertical="center"/>
    </xf>
    <xf numFmtId="0" fontId="60" fillId="0" borderId="15" xfId="0" applyNumberFormat="1" applyFont="1" applyFill="1" applyBorder="1" applyAlignment="1">
      <alignment horizontal="center" vertical="center"/>
    </xf>
    <xf numFmtId="0" fontId="73" fillId="0" borderId="15" xfId="0" applyNumberFormat="1" applyFont="1" applyFill="1" applyBorder="1" applyAlignment="1">
      <alignment horizontal="center" vertical="center"/>
    </xf>
    <xf numFmtId="0" fontId="50" fillId="0" borderId="14" xfId="0" applyNumberFormat="1" applyFont="1" applyFill="1" applyBorder="1" applyAlignment="1">
      <alignment horizontal="center" vertical="center"/>
    </xf>
    <xf numFmtId="11" fontId="24" fillId="0" borderId="15" xfId="0" applyNumberFormat="1" applyFont="1" applyFill="1" applyBorder="1" applyAlignment="1">
      <alignment horizontal="center" vertical="center"/>
    </xf>
    <xf numFmtId="0" fontId="66" fillId="0" borderId="15" xfId="0" applyNumberFormat="1" applyFont="1" applyFill="1" applyBorder="1" applyAlignment="1">
      <alignment horizontal="center" vertical="center"/>
    </xf>
    <xf numFmtId="0" fontId="47" fillId="0" borderId="0" xfId="0" applyNumberFormat="1" applyFont="1" applyFill="1" applyBorder="1" applyAlignment="1">
      <alignment horizontal="center" vertical="center"/>
    </xf>
    <xf numFmtId="0" fontId="24" fillId="0" borderId="17" xfId="0" applyNumberFormat="1" applyFont="1" applyFill="1" applyBorder="1" applyAlignment="1">
      <alignment horizontal="center" vertical="center"/>
    </xf>
    <xf numFmtId="0" fontId="25" fillId="0" borderId="11" xfId="28" applyNumberFormat="1" applyFont="1" applyFill="1" applyBorder="1" applyAlignment="1">
      <alignment horizontal="center" vertical="center"/>
    </xf>
    <xf numFmtId="17" fontId="24" fillId="0" borderId="14" xfId="0" applyNumberFormat="1" applyFont="1" applyFill="1" applyBorder="1" applyAlignment="1">
      <alignment horizontal="center" vertical="center"/>
    </xf>
    <xf numFmtId="0" fontId="47" fillId="0" borderId="20" xfId="0" applyNumberFormat="1" applyFont="1" applyFill="1" applyBorder="1" applyAlignment="1">
      <alignment horizontal="center" vertical="center"/>
    </xf>
    <xf numFmtId="0" fontId="31" fillId="0" borderId="14" xfId="28" applyNumberFormat="1" applyFont="1" applyFill="1" applyBorder="1" applyAlignment="1">
      <alignment horizontal="center" vertical="center"/>
    </xf>
    <xf numFmtId="0" fontId="25" fillId="0" borderId="15" xfId="28" applyNumberFormat="1" applyFont="1" applyFill="1" applyBorder="1" applyAlignment="1">
      <alignment horizontal="center" vertical="center"/>
    </xf>
    <xf numFmtId="0" fontId="25" fillId="0" borderId="17" xfId="28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24" fillId="0" borderId="15" xfId="28" applyNumberFormat="1" applyFont="1" applyFill="1" applyBorder="1" applyAlignment="1">
      <alignment horizontal="center" vertical="center"/>
    </xf>
    <xf numFmtId="0" fontId="47" fillId="0" borderId="15" xfId="28" applyNumberFormat="1" applyFont="1" applyFill="1" applyBorder="1" applyAlignment="1">
      <alignment horizontal="center" vertical="center"/>
    </xf>
    <xf numFmtId="0" fontId="50" fillId="0" borderId="17" xfId="0" applyNumberFormat="1" applyFont="1" applyFill="1" applyBorder="1" applyAlignment="1">
      <alignment horizontal="center" vertical="center"/>
    </xf>
    <xf numFmtId="0" fontId="70" fillId="0" borderId="15" xfId="0" applyNumberFormat="1" applyFont="1" applyFill="1" applyBorder="1" applyAlignment="1">
      <alignment horizontal="center" vertical="center"/>
    </xf>
    <xf numFmtId="0" fontId="24" fillId="0" borderId="0" xfId="28" applyNumberFormat="1" applyFont="1" applyFill="1" applyBorder="1" applyAlignment="1">
      <alignment horizontal="center" vertical="center"/>
    </xf>
    <xf numFmtId="0" fontId="26" fillId="24" borderId="0" xfId="0" applyFont="1" applyFill="1" applyAlignment="1">
      <alignment horizontal="center" vertical="center"/>
    </xf>
    <xf numFmtId="166" fontId="25" fillId="0" borderId="12" xfId="28" applyNumberFormat="1" applyFont="1" applyFill="1" applyBorder="1" applyAlignment="1">
      <alignment horizontal="center" vertical="center"/>
    </xf>
    <xf numFmtId="166" fontId="25" fillId="0" borderId="15" xfId="28" applyNumberFormat="1" applyFont="1" applyFill="1" applyBorder="1" applyAlignment="1">
      <alignment horizontal="center" vertical="center"/>
    </xf>
    <xf numFmtId="166" fontId="25" fillId="0" borderId="11" xfId="28" applyNumberFormat="1" applyFont="1" applyFill="1" applyBorder="1" applyAlignment="1">
      <alignment horizontal="center" vertical="center"/>
    </xf>
    <xf numFmtId="14" fontId="29" fillId="0" borderId="0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26" fillId="0" borderId="14" xfId="0" applyFont="1" applyFill="1" applyBorder="1" applyAlignment="1">
      <alignment horizontal="center" vertical="center"/>
    </xf>
    <xf numFmtId="0" fontId="26" fillId="0" borderId="16" xfId="0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14" fontId="30" fillId="0" borderId="0" xfId="0" applyNumberFormat="1" applyFont="1" applyFill="1" applyBorder="1" applyAlignment="1">
      <alignment horizontal="center" vertical="center"/>
    </xf>
    <xf numFmtId="14" fontId="30" fillId="0" borderId="12" xfId="0" applyNumberFormat="1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35" fillId="0" borderId="15" xfId="0" applyFont="1" applyFill="1" applyBorder="1" applyAlignment="1">
      <alignment horizontal="center" vertical="center"/>
    </xf>
    <xf numFmtId="0" fontId="29" fillId="0" borderId="16" xfId="0" applyFont="1" applyFill="1" applyBorder="1" applyAlignment="1">
      <alignment horizontal="center" vertical="center"/>
    </xf>
    <xf numFmtId="0" fontId="26" fillId="0" borderId="17" xfId="0" applyFont="1" applyFill="1" applyBorder="1" applyAlignment="1">
      <alignment horizontal="center" vertical="center"/>
    </xf>
    <xf numFmtId="0" fontId="29" fillId="0" borderId="11" xfId="0" applyFont="1" applyFill="1" applyBorder="1" applyAlignment="1">
      <alignment horizontal="center" vertical="center"/>
    </xf>
    <xf numFmtId="0" fontId="26" fillId="0" borderId="37" xfId="0" applyFont="1" applyFill="1" applyBorder="1" applyAlignment="1">
      <alignment horizontal="center" vertical="center"/>
    </xf>
    <xf numFmtId="0" fontId="26" fillId="0" borderId="38" xfId="0" applyFont="1" applyFill="1" applyBorder="1" applyAlignment="1">
      <alignment horizontal="center" vertical="center"/>
    </xf>
    <xf numFmtId="0" fontId="35" fillId="0" borderId="14" xfId="0" applyFont="1" applyFill="1" applyBorder="1" applyAlignment="1">
      <alignment horizontal="center" vertical="center"/>
    </xf>
    <xf numFmtId="14" fontId="30" fillId="0" borderId="14" xfId="0" applyNumberFormat="1" applyFont="1" applyFill="1" applyBorder="1" applyAlignment="1">
      <alignment horizontal="center" vertical="center"/>
    </xf>
    <xf numFmtId="0" fontId="29" fillId="0" borderId="17" xfId="0" applyFont="1" applyFill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44" fillId="0" borderId="15" xfId="0" applyFont="1" applyFill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66" fontId="24" fillId="0" borderId="14" xfId="28" applyNumberFormat="1" applyFont="1" applyBorder="1" applyAlignment="1">
      <alignment horizontal="center"/>
    </xf>
    <xf numFmtId="166" fontId="47" fillId="0" borderId="15" xfId="28" applyNumberFormat="1" applyFont="1" applyBorder="1" applyAlignment="1">
      <alignment horizontal="center"/>
    </xf>
    <xf numFmtId="0" fontId="50" fillId="0" borderId="15" xfId="0" applyFont="1" applyBorder="1" applyAlignment="1">
      <alignment horizontal="center" vertical="center"/>
    </xf>
    <xf numFmtId="166" fontId="25" fillId="0" borderId="15" xfId="0" applyNumberFormat="1" applyFont="1" applyFill="1" applyBorder="1" applyAlignment="1">
      <alignment horizontal="center" vertical="center"/>
    </xf>
    <xf numFmtId="166" fontId="47" fillId="0" borderId="15" xfId="28" applyNumberFormat="1" applyFont="1" applyFill="1" applyBorder="1"/>
    <xf numFmtId="166" fontId="70" fillId="0" borderId="15" xfId="28" applyNumberFormat="1" applyFont="1" applyFill="1" applyBorder="1"/>
    <xf numFmtId="166" fontId="50" fillId="0" borderId="15" xfId="28" applyNumberFormat="1" applyFont="1" applyFill="1" applyBorder="1"/>
    <xf numFmtId="0" fontId="50" fillId="0" borderId="16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0" xfId="0" applyFont="1" applyFill="1" applyBorder="1"/>
    <xf numFmtId="166" fontId="24" fillId="0" borderId="0" xfId="28" applyNumberFormat="1" applyFont="1" applyBorder="1" applyAlignment="1">
      <alignment horizontal="center"/>
    </xf>
    <xf numFmtId="0" fontId="79" fillId="0" borderId="0" xfId="0" applyNumberFormat="1" applyFont="1" applyFill="1" applyBorder="1"/>
    <xf numFmtId="43" fontId="24" fillId="0" borderId="0" xfId="0" applyNumberFormat="1" applyFont="1" applyFill="1" applyBorder="1"/>
    <xf numFmtId="165" fontId="24" fillId="0" borderId="0" xfId="28" applyNumberFormat="1" applyFont="1" applyFill="1" applyBorder="1"/>
    <xf numFmtId="43" fontId="24" fillId="0" borderId="0" xfId="28" applyFont="1" applyFill="1" applyBorder="1"/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80" fillId="0" borderId="0" xfId="0" applyFont="1" applyFill="1" applyBorder="1" applyAlignment="1">
      <alignment horizontal="left" vertical="top"/>
    </xf>
    <xf numFmtId="0" fontId="26" fillId="0" borderId="14" xfId="0" applyFont="1" applyBorder="1" applyAlignment="1">
      <alignment horizontal="left"/>
    </xf>
    <xf numFmtId="14" fontId="0" fillId="0" borderId="14" xfId="0" applyNumberFormat="1" applyBorder="1" applyAlignment="1">
      <alignment horizontal="center"/>
    </xf>
    <xf numFmtId="0" fontId="81" fillId="0" borderId="15" xfId="0" applyFont="1" applyFill="1" applyBorder="1" applyAlignment="1">
      <alignment horizontal="center" vertical="center"/>
    </xf>
    <xf numFmtId="166" fontId="24" fillId="0" borderId="15" xfId="29" applyNumberFormat="1" applyFont="1" applyFill="1" applyBorder="1" applyAlignment="1">
      <alignment horizontal="right"/>
    </xf>
    <xf numFmtId="0" fontId="60" fillId="0" borderId="15" xfId="0" applyFont="1" applyFill="1" applyBorder="1" applyAlignment="1">
      <alignment horizontal="right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26" fillId="0" borderId="12" xfId="0" applyFont="1" applyFill="1" applyBorder="1" applyAlignment="1">
      <alignment horizontal="center" vertical="center"/>
    </xf>
    <xf numFmtId="0" fontId="47" fillId="0" borderId="12" xfId="0" applyFont="1" applyFill="1" applyBorder="1" applyAlignment="1">
      <alignment horizontal="center" vertical="center"/>
    </xf>
    <xf numFmtId="0" fontId="47" fillId="0" borderId="12" xfId="0" applyNumberFormat="1" applyFont="1" applyFill="1" applyBorder="1" applyAlignment="1">
      <alignment horizontal="center" vertical="center"/>
    </xf>
    <xf numFmtId="166" fontId="50" fillId="0" borderId="14" xfId="29" applyNumberFormat="1" applyFont="1" applyFill="1" applyBorder="1" applyAlignment="1">
      <alignment horizontal="right"/>
    </xf>
    <xf numFmtId="166" fontId="50" fillId="0" borderId="14" xfId="29" applyNumberFormat="1" applyFont="1" applyFill="1" applyBorder="1" applyAlignment="1">
      <alignment horizontal="center"/>
    </xf>
    <xf numFmtId="0" fontId="72" fillId="0" borderId="15" xfId="0" applyFont="1" applyFill="1" applyBorder="1" applyAlignment="1">
      <alignment horizontal="right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166" fontId="24" fillId="0" borderId="15" xfId="29" applyNumberFormat="1" applyFont="1" applyFill="1" applyBorder="1" applyAlignment="1">
      <alignment horizontal="center"/>
    </xf>
    <xf numFmtId="0" fontId="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166" fontId="50" fillId="0" borderId="15" xfId="29" applyNumberFormat="1" applyFont="1" applyFill="1" applyBorder="1" applyAlignment="1">
      <alignment horizontal="right"/>
    </xf>
    <xf numFmtId="166" fontId="50" fillId="0" borderId="15" xfId="29" applyNumberFormat="1" applyFont="1" applyFill="1" applyBorder="1" applyAlignment="1">
      <alignment horizontal="center"/>
    </xf>
    <xf numFmtId="0" fontId="72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33" fillId="0" borderId="15" xfId="0" applyFont="1" applyFill="1" applyBorder="1" applyAlignment="1">
      <alignment horizontal="center"/>
    </xf>
    <xf numFmtId="0" fontId="36" fillId="0" borderId="15" xfId="0" applyFont="1" applyBorder="1" applyAlignment="1">
      <alignment horizontal="center" vertical="center"/>
    </xf>
    <xf numFmtId="0" fontId="46" fillId="0" borderId="15" xfId="0" applyFont="1" applyBorder="1" applyAlignment="1">
      <alignment horizontal="center"/>
    </xf>
    <xf numFmtId="166" fontId="0" fillId="0" borderId="15" xfId="29" applyNumberFormat="1" applyFont="1" applyBorder="1" applyAlignment="1">
      <alignment horizontal="right"/>
    </xf>
    <xf numFmtId="0" fontId="60" fillId="0" borderId="24" xfId="0" applyFont="1" applyFill="1" applyBorder="1" applyAlignment="1">
      <alignment horizontal="center" vertical="center"/>
    </xf>
    <xf numFmtId="0" fontId="60" fillId="0" borderId="35" xfId="0" applyFont="1" applyFill="1" applyBorder="1" applyAlignment="1">
      <alignment horizontal="center" vertical="center"/>
    </xf>
    <xf numFmtId="166" fontId="50" fillId="0" borderId="15" xfId="28" applyNumberFormat="1" applyFont="1" applyFill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0" fontId="72" fillId="0" borderId="15" xfId="0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0" fontId="61" fillId="0" borderId="16" xfId="0" applyFont="1" applyFill="1" applyBorder="1" applyAlignment="1">
      <alignment horizontal="right"/>
    </xf>
    <xf numFmtId="0" fontId="26" fillId="0" borderId="15" xfId="0" applyFont="1" applyFill="1" applyBorder="1" applyAlignment="1">
      <alignment horizontal="center" vertical="center"/>
    </xf>
    <xf numFmtId="0" fontId="50" fillId="0" borderId="15" xfId="0" applyNumberFormat="1" applyFont="1" applyFill="1" applyBorder="1" applyAlignment="1">
      <alignment horizontal="center" vertical="center"/>
    </xf>
    <xf numFmtId="0" fontId="72" fillId="0" borderId="15" xfId="0" applyFont="1" applyFill="1" applyBorder="1" applyAlignment="1">
      <alignment horizontal="right" vertical="center"/>
    </xf>
    <xf numFmtId="0" fontId="50" fillId="0" borderId="39" xfId="0" applyFont="1" applyFill="1" applyBorder="1" applyAlignment="1">
      <alignment horizontal="center" vertical="center"/>
    </xf>
    <xf numFmtId="166" fontId="2" fillId="0" borderId="15" xfId="0" applyNumberFormat="1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2" fillId="0" borderId="21" xfId="0" applyFont="1" applyBorder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omma 2" xfId="29"/>
    <cellStyle name="Explanatory Text" xfId="30" builtinId="53" customBuilti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62227"/>
  <sheetViews>
    <sheetView tabSelected="1" topLeftCell="A22526" zoomScaleNormal="100" zoomScaleSheetLayoutView="160" workbookViewId="0">
      <selection activeCell="I22535" sqref="I22535"/>
    </sheetView>
  </sheetViews>
  <sheetFormatPr defaultColWidth="9" defaultRowHeight="18" customHeight="1"/>
  <cols>
    <col min="1" max="1" width="16.08984375" style="536" customWidth="1"/>
    <col min="2" max="2" width="17.36328125" style="448" customWidth="1"/>
    <col min="3" max="3" width="13.90625" style="321" customWidth="1"/>
    <col min="4" max="4" width="8.26953125" style="321" customWidth="1"/>
    <col min="5" max="5" width="10.6328125" style="29" customWidth="1"/>
    <col min="6" max="6" width="12.6328125" style="129" customWidth="1"/>
    <col min="7" max="7" width="12.6328125" style="1" customWidth="1"/>
    <col min="8" max="8" width="18.453125" style="277" customWidth="1"/>
    <col min="9" max="9" width="28.26953125" style="280" customWidth="1"/>
    <col min="10" max="10" width="12.08984375" style="280" customWidth="1"/>
    <col min="11" max="11" width="12.08984375" style="25" customWidth="1"/>
    <col min="12" max="13" width="9.08984375" style="26" bestFit="1" customWidth="1"/>
    <col min="14" max="14" width="12.7265625" style="26" customWidth="1"/>
    <col min="15" max="15" width="10.26953125" style="26" bestFit="1" customWidth="1"/>
    <col min="16" max="16384" width="9" style="26"/>
  </cols>
  <sheetData>
    <row r="1" spans="1:7" ht="18" customHeight="1">
      <c r="A1" s="526"/>
      <c r="B1" s="435"/>
      <c r="C1" s="484"/>
      <c r="D1" s="484"/>
      <c r="E1" s="113"/>
      <c r="F1" s="126">
        <f>E1*D1</f>
        <v>0</v>
      </c>
      <c r="G1" s="9"/>
    </row>
    <row r="2" spans="1:7" ht="18" customHeight="1">
      <c r="A2" s="530">
        <v>42371</v>
      </c>
      <c r="B2" s="355"/>
      <c r="C2" s="485" t="s">
        <v>11</v>
      </c>
      <c r="D2" s="525"/>
      <c r="F2" s="127"/>
    </row>
    <row r="3" spans="1:7" ht="18" customHeight="1">
      <c r="A3" s="531" t="s">
        <v>2</v>
      </c>
      <c r="B3" s="436" t="s">
        <v>134</v>
      </c>
      <c r="C3" s="486" t="s">
        <v>0</v>
      </c>
      <c r="D3" s="486">
        <f>SUM(D4:D104)</f>
        <v>7585.1</v>
      </c>
      <c r="E3" s="114"/>
      <c r="F3" s="128">
        <f>SUM(F4:F104)</f>
        <v>247999400</v>
      </c>
      <c r="G3" s="39">
        <f>SUM(G4:G104)</f>
        <v>247999400</v>
      </c>
    </row>
    <row r="4" spans="1:7" ht="18" customHeight="1">
      <c r="A4" s="532" t="s">
        <v>12</v>
      </c>
      <c r="B4" s="437" t="s">
        <v>16</v>
      </c>
      <c r="C4" s="487" t="s">
        <v>17</v>
      </c>
      <c r="D4" s="487">
        <v>69.8</v>
      </c>
      <c r="E4" s="42">
        <v>41500</v>
      </c>
      <c r="F4" s="43">
        <f>E4*D4</f>
        <v>2896700</v>
      </c>
      <c r="G4" s="44">
        <f>SUM(F4:F6)</f>
        <v>3811700</v>
      </c>
    </row>
    <row r="5" spans="1:7" ht="18" customHeight="1">
      <c r="A5" s="323"/>
      <c r="B5" s="302" t="s">
        <v>13</v>
      </c>
      <c r="C5" s="325" t="s">
        <v>14</v>
      </c>
      <c r="D5" s="325">
        <v>20</v>
      </c>
      <c r="E5" s="46">
        <v>30500</v>
      </c>
      <c r="F5" s="34">
        <f t="shared" ref="F5:F59" si="0">E5*D5</f>
        <v>610000</v>
      </c>
      <c r="G5" s="47"/>
    </row>
    <row r="6" spans="1:7" ht="18" customHeight="1">
      <c r="A6" s="323"/>
      <c r="B6" s="302" t="s">
        <v>13</v>
      </c>
      <c r="C6" s="325" t="s">
        <v>15</v>
      </c>
      <c r="D6" s="325">
        <v>10</v>
      </c>
      <c r="E6" s="46">
        <v>30500</v>
      </c>
      <c r="F6" s="34">
        <f t="shared" si="0"/>
        <v>305000</v>
      </c>
      <c r="G6" s="47"/>
    </row>
    <row r="7" spans="1:7" ht="18" customHeight="1">
      <c r="A7" s="323"/>
      <c r="B7" s="302"/>
      <c r="C7" s="302"/>
      <c r="D7" s="302"/>
      <c r="E7" s="46"/>
      <c r="F7" s="34">
        <f t="shared" si="0"/>
        <v>0</v>
      </c>
      <c r="G7" s="47"/>
    </row>
    <row r="8" spans="1:7" ht="18" customHeight="1">
      <c r="A8" s="323" t="s">
        <v>47</v>
      </c>
      <c r="B8" s="323" t="s">
        <v>42</v>
      </c>
      <c r="C8" s="144" t="s">
        <v>43</v>
      </c>
      <c r="D8" s="488">
        <v>10</v>
      </c>
      <c r="E8" s="37">
        <v>30500</v>
      </c>
      <c r="F8" s="34">
        <f>E8*D8</f>
        <v>305000</v>
      </c>
      <c r="G8" s="48">
        <f>SUM(F8:F14)</f>
        <v>3025600</v>
      </c>
    </row>
    <row r="9" spans="1:7" ht="18" customHeight="1">
      <c r="A9" s="323"/>
      <c r="B9" s="323" t="s">
        <v>44</v>
      </c>
      <c r="C9" s="302" t="s">
        <v>45</v>
      </c>
      <c r="D9" s="488">
        <v>10</v>
      </c>
      <c r="E9" s="37">
        <v>30500</v>
      </c>
      <c r="F9" s="34">
        <f t="shared" ref="F9:F14" si="1">E9*D9</f>
        <v>305000</v>
      </c>
      <c r="G9" s="47"/>
    </row>
    <row r="10" spans="1:7" ht="18" customHeight="1">
      <c r="A10" s="323"/>
      <c r="B10" s="323" t="s">
        <v>44</v>
      </c>
      <c r="C10" s="144" t="s">
        <v>46</v>
      </c>
      <c r="D10" s="488">
        <v>20</v>
      </c>
      <c r="E10" s="37">
        <v>30500</v>
      </c>
      <c r="F10" s="34">
        <f t="shared" si="1"/>
        <v>610000</v>
      </c>
      <c r="G10" s="47"/>
    </row>
    <row r="11" spans="1:7" ht="18" customHeight="1">
      <c r="A11" s="323"/>
      <c r="B11" s="323" t="s">
        <v>44</v>
      </c>
      <c r="C11" s="488" t="s">
        <v>22</v>
      </c>
      <c r="D11" s="488">
        <v>20</v>
      </c>
      <c r="E11" s="37">
        <v>30500</v>
      </c>
      <c r="F11" s="34">
        <f t="shared" si="1"/>
        <v>610000</v>
      </c>
      <c r="G11" s="47"/>
    </row>
    <row r="12" spans="1:7" ht="18" customHeight="1">
      <c r="A12" s="323"/>
      <c r="B12" s="323" t="s">
        <v>44</v>
      </c>
      <c r="C12" s="302" t="s">
        <v>14</v>
      </c>
      <c r="D12" s="488">
        <v>10</v>
      </c>
      <c r="E12" s="37">
        <v>30500</v>
      </c>
      <c r="F12" s="34">
        <f t="shared" si="1"/>
        <v>305000</v>
      </c>
      <c r="G12" s="47"/>
    </row>
    <row r="13" spans="1:7" ht="18" customHeight="1">
      <c r="A13" s="323"/>
      <c r="B13" s="323" t="s">
        <v>44</v>
      </c>
      <c r="C13" s="488" t="s">
        <v>15</v>
      </c>
      <c r="D13" s="488">
        <v>30</v>
      </c>
      <c r="E13" s="37">
        <v>30500</v>
      </c>
      <c r="F13" s="34">
        <f t="shared" si="1"/>
        <v>915000</v>
      </c>
      <c r="G13" s="47"/>
    </row>
    <row r="14" spans="1:7" ht="18" customHeight="1">
      <c r="A14" s="323"/>
      <c r="B14" s="428" t="s">
        <v>48</v>
      </c>
      <c r="C14" s="489"/>
      <c r="D14" s="489">
        <v>-0.8</v>
      </c>
      <c r="E14" s="49">
        <v>30500</v>
      </c>
      <c r="F14" s="50">
        <f t="shared" si="1"/>
        <v>-24400</v>
      </c>
      <c r="G14" s="47"/>
    </row>
    <row r="15" spans="1:7" ht="18" customHeight="1">
      <c r="A15" s="323"/>
      <c r="B15" s="302"/>
      <c r="C15" s="325"/>
      <c r="D15" s="325"/>
      <c r="E15" s="46"/>
      <c r="F15" s="34">
        <f t="shared" si="0"/>
        <v>0</v>
      </c>
      <c r="G15" s="47"/>
    </row>
    <row r="16" spans="1:7" ht="18" customHeight="1">
      <c r="A16" s="323" t="s">
        <v>56</v>
      </c>
      <c r="B16" s="302" t="s">
        <v>13</v>
      </c>
      <c r="C16" s="325" t="s">
        <v>57</v>
      </c>
      <c r="D16" s="325">
        <v>20</v>
      </c>
      <c r="E16" s="46">
        <v>30500</v>
      </c>
      <c r="F16" s="34">
        <f t="shared" si="0"/>
        <v>610000</v>
      </c>
      <c r="G16" s="51">
        <f>F16</f>
        <v>610000</v>
      </c>
    </row>
    <row r="17" spans="1:7" ht="18" customHeight="1">
      <c r="A17" s="323"/>
      <c r="B17" s="302"/>
      <c r="C17" s="325"/>
      <c r="D17" s="325"/>
      <c r="E17" s="46"/>
      <c r="F17" s="34">
        <f t="shared" si="0"/>
        <v>0</v>
      </c>
      <c r="G17" s="47"/>
    </row>
    <row r="18" spans="1:7" ht="18" customHeight="1">
      <c r="A18" s="323" t="s">
        <v>58</v>
      </c>
      <c r="B18" s="302" t="s">
        <v>13</v>
      </c>
      <c r="C18" s="325" t="s">
        <v>14</v>
      </c>
      <c r="D18" s="325">
        <v>30</v>
      </c>
      <c r="E18" s="46">
        <v>30000</v>
      </c>
      <c r="F18" s="34">
        <f t="shared" si="0"/>
        <v>900000</v>
      </c>
      <c r="G18" s="48">
        <f>SUM(F18:F22)</f>
        <v>3335000</v>
      </c>
    </row>
    <row r="19" spans="1:7" ht="18" customHeight="1">
      <c r="A19" s="323"/>
      <c r="B19" s="302" t="s">
        <v>13</v>
      </c>
      <c r="C19" s="325" t="s">
        <v>15</v>
      </c>
      <c r="D19" s="325">
        <v>20</v>
      </c>
      <c r="E19" s="46">
        <v>30000</v>
      </c>
      <c r="F19" s="34">
        <f t="shared" si="0"/>
        <v>600000</v>
      </c>
      <c r="G19" s="47"/>
    </row>
    <row r="20" spans="1:7" ht="18" customHeight="1">
      <c r="A20" s="323"/>
      <c r="B20" s="302" t="s">
        <v>13</v>
      </c>
      <c r="C20" s="325" t="s">
        <v>59</v>
      </c>
      <c r="D20" s="325">
        <v>30</v>
      </c>
      <c r="E20" s="46">
        <v>30000</v>
      </c>
      <c r="F20" s="34">
        <f t="shared" si="0"/>
        <v>900000</v>
      </c>
      <c r="G20" s="47"/>
    </row>
    <row r="21" spans="1:7" ht="18" customHeight="1">
      <c r="A21" s="323"/>
      <c r="B21" s="302" t="s">
        <v>13</v>
      </c>
      <c r="C21" s="325" t="s">
        <v>60</v>
      </c>
      <c r="D21" s="325">
        <v>20</v>
      </c>
      <c r="E21" s="46">
        <v>30000</v>
      </c>
      <c r="F21" s="34">
        <f t="shared" si="0"/>
        <v>600000</v>
      </c>
      <c r="G21" s="47"/>
    </row>
    <row r="22" spans="1:7" ht="18" customHeight="1">
      <c r="A22" s="323"/>
      <c r="B22" s="302" t="s">
        <v>23</v>
      </c>
      <c r="C22" s="325" t="s">
        <v>60</v>
      </c>
      <c r="D22" s="325">
        <v>10</v>
      </c>
      <c r="E22" s="46">
        <v>33500</v>
      </c>
      <c r="F22" s="34">
        <f t="shared" si="0"/>
        <v>335000</v>
      </c>
      <c r="G22" s="47"/>
    </row>
    <row r="23" spans="1:7" ht="18" customHeight="1">
      <c r="A23" s="323"/>
      <c r="B23" s="302"/>
      <c r="C23" s="325"/>
      <c r="D23" s="325"/>
      <c r="E23" s="46"/>
      <c r="F23" s="34">
        <f t="shared" si="0"/>
        <v>0</v>
      </c>
      <c r="G23" s="47"/>
    </row>
    <row r="24" spans="1:7" ht="18" customHeight="1">
      <c r="A24" s="323" t="s">
        <v>102</v>
      </c>
      <c r="B24" s="302" t="s">
        <v>13</v>
      </c>
      <c r="C24" s="325" t="s">
        <v>75</v>
      </c>
      <c r="D24" s="325">
        <v>300</v>
      </c>
      <c r="E24" s="46">
        <v>32000</v>
      </c>
      <c r="F24" s="34">
        <f>E24*D24</f>
        <v>9600000</v>
      </c>
      <c r="G24" s="51">
        <f>F24</f>
        <v>9600000</v>
      </c>
    </row>
    <row r="25" spans="1:7" ht="18" customHeight="1">
      <c r="A25" s="323"/>
      <c r="B25" s="302"/>
      <c r="C25" s="325"/>
      <c r="D25" s="325"/>
      <c r="E25" s="46"/>
      <c r="F25" s="34"/>
      <c r="G25" s="51"/>
    </row>
    <row r="26" spans="1:7" ht="18" customHeight="1">
      <c r="A26" s="323" t="s">
        <v>18</v>
      </c>
      <c r="B26" s="302" t="s">
        <v>13</v>
      </c>
      <c r="C26" s="325" t="s">
        <v>19</v>
      </c>
      <c r="D26" s="325">
        <v>170</v>
      </c>
      <c r="E26" s="46">
        <v>30000</v>
      </c>
      <c r="F26" s="34">
        <f t="shared" ref="F26:F33" si="2">E26*D26</f>
        <v>5100000</v>
      </c>
      <c r="G26" s="48">
        <f>SUM(F26:F33)</f>
        <v>10280000</v>
      </c>
    </row>
    <row r="27" spans="1:7" ht="18" customHeight="1">
      <c r="A27" s="323"/>
      <c r="B27" s="302" t="s">
        <v>13</v>
      </c>
      <c r="C27" s="325" t="s">
        <v>20</v>
      </c>
      <c r="D27" s="325">
        <v>30</v>
      </c>
      <c r="E27" s="46">
        <v>30000</v>
      </c>
      <c r="F27" s="34">
        <f t="shared" si="2"/>
        <v>900000</v>
      </c>
      <c r="G27" s="47"/>
    </row>
    <row r="28" spans="1:7" ht="18" customHeight="1">
      <c r="A28" s="323"/>
      <c r="B28" s="302" t="s">
        <v>13</v>
      </c>
      <c r="C28" s="325" t="s">
        <v>14</v>
      </c>
      <c r="D28" s="325">
        <v>30</v>
      </c>
      <c r="E28" s="46">
        <v>30000</v>
      </c>
      <c r="F28" s="34">
        <f t="shared" si="2"/>
        <v>900000</v>
      </c>
      <c r="G28" s="47"/>
    </row>
    <row r="29" spans="1:7" ht="18" customHeight="1">
      <c r="A29" s="323"/>
      <c r="B29" s="302" t="s">
        <v>13</v>
      </c>
      <c r="C29" s="325" t="s">
        <v>21</v>
      </c>
      <c r="D29" s="325">
        <v>20</v>
      </c>
      <c r="E29" s="46">
        <v>30000</v>
      </c>
      <c r="F29" s="34">
        <f t="shared" si="2"/>
        <v>600000</v>
      </c>
      <c r="G29" s="47"/>
    </row>
    <row r="30" spans="1:7" ht="18" customHeight="1">
      <c r="A30" s="323"/>
      <c r="B30" s="302" t="s">
        <v>13</v>
      </c>
      <c r="C30" s="325" t="s">
        <v>22</v>
      </c>
      <c r="D30" s="325">
        <v>10</v>
      </c>
      <c r="E30" s="46">
        <v>30000</v>
      </c>
      <c r="F30" s="34">
        <f t="shared" si="2"/>
        <v>300000</v>
      </c>
      <c r="G30" s="47"/>
    </row>
    <row r="31" spans="1:7" ht="18" customHeight="1">
      <c r="A31" s="323"/>
      <c r="B31" s="302" t="s">
        <v>23</v>
      </c>
      <c r="C31" s="325" t="s">
        <v>15</v>
      </c>
      <c r="D31" s="325">
        <v>20</v>
      </c>
      <c r="E31" s="46">
        <v>34000</v>
      </c>
      <c r="F31" s="34">
        <f t="shared" si="2"/>
        <v>680000</v>
      </c>
      <c r="G31" s="47"/>
    </row>
    <row r="32" spans="1:7" ht="18" customHeight="1">
      <c r="A32" s="323"/>
      <c r="B32" s="302" t="s">
        <v>13</v>
      </c>
      <c r="C32" s="325" t="s">
        <v>68</v>
      </c>
      <c r="D32" s="325">
        <v>10</v>
      </c>
      <c r="E32" s="46">
        <v>30000</v>
      </c>
      <c r="F32" s="34">
        <f t="shared" si="2"/>
        <v>300000</v>
      </c>
      <c r="G32" s="47"/>
    </row>
    <row r="33" spans="1:7" ht="18" customHeight="1">
      <c r="A33" s="323"/>
      <c r="B33" s="302" t="s">
        <v>13</v>
      </c>
      <c r="C33" s="325" t="s">
        <v>69</v>
      </c>
      <c r="D33" s="325">
        <v>50</v>
      </c>
      <c r="E33" s="46">
        <v>30000</v>
      </c>
      <c r="F33" s="34">
        <f t="shared" si="2"/>
        <v>1500000</v>
      </c>
      <c r="G33" s="47"/>
    </row>
    <row r="34" spans="1:7" ht="18" customHeight="1">
      <c r="A34" s="323"/>
      <c r="B34" s="302"/>
      <c r="C34" s="325"/>
      <c r="D34" s="325"/>
      <c r="E34" s="46"/>
      <c r="F34" s="34">
        <f t="shared" si="0"/>
        <v>0</v>
      </c>
      <c r="G34" s="47"/>
    </row>
    <row r="35" spans="1:7" ht="18" customHeight="1">
      <c r="A35" s="323" t="s">
        <v>24</v>
      </c>
      <c r="B35" s="302" t="s">
        <v>13</v>
      </c>
      <c r="C35" s="325" t="s">
        <v>25</v>
      </c>
      <c r="D35" s="325">
        <v>100</v>
      </c>
      <c r="E35" s="46">
        <v>30500</v>
      </c>
      <c r="F35" s="34">
        <f t="shared" si="0"/>
        <v>3050000</v>
      </c>
      <c r="G35" s="51">
        <f>F35</f>
        <v>3050000</v>
      </c>
    </row>
    <row r="36" spans="1:7" ht="18" customHeight="1">
      <c r="A36" s="323"/>
      <c r="B36" s="302"/>
      <c r="C36" s="325"/>
      <c r="D36" s="325"/>
      <c r="E36" s="46"/>
      <c r="F36" s="34">
        <f t="shared" si="0"/>
        <v>0</v>
      </c>
      <c r="G36" s="47"/>
    </row>
    <row r="37" spans="1:7" ht="18" customHeight="1">
      <c r="A37" s="323" t="s">
        <v>26</v>
      </c>
      <c r="B37" s="302" t="s">
        <v>13</v>
      </c>
      <c r="C37" s="325" t="s">
        <v>27</v>
      </c>
      <c r="D37" s="325">
        <v>159</v>
      </c>
      <c r="E37" s="46">
        <v>30500</v>
      </c>
      <c r="F37" s="34">
        <f t="shared" si="0"/>
        <v>4849500</v>
      </c>
      <c r="G37" s="48">
        <f>SUM(F37:F40)</f>
        <v>9569000</v>
      </c>
    </row>
    <row r="38" spans="1:7" ht="18" customHeight="1">
      <c r="A38" s="323"/>
      <c r="B38" s="302" t="s">
        <v>13</v>
      </c>
      <c r="C38" s="325" t="s">
        <v>28</v>
      </c>
      <c r="D38" s="325">
        <v>49</v>
      </c>
      <c r="E38" s="46">
        <v>30500</v>
      </c>
      <c r="F38" s="34">
        <f t="shared" si="0"/>
        <v>1494500</v>
      </c>
      <c r="G38" s="47"/>
    </row>
    <row r="39" spans="1:7" ht="18" customHeight="1">
      <c r="A39" s="323"/>
      <c r="B39" s="302" t="s">
        <v>13</v>
      </c>
      <c r="C39" s="325" t="s">
        <v>29</v>
      </c>
      <c r="D39" s="325">
        <v>50</v>
      </c>
      <c r="E39" s="46">
        <v>30500</v>
      </c>
      <c r="F39" s="34">
        <f t="shared" si="0"/>
        <v>1525000</v>
      </c>
      <c r="G39" s="47"/>
    </row>
    <row r="40" spans="1:7" ht="18" customHeight="1">
      <c r="A40" s="323"/>
      <c r="B40" s="302" t="s">
        <v>23</v>
      </c>
      <c r="C40" s="325" t="s">
        <v>15</v>
      </c>
      <c r="D40" s="325">
        <v>50</v>
      </c>
      <c r="E40" s="46">
        <v>34000</v>
      </c>
      <c r="F40" s="34">
        <f t="shared" si="0"/>
        <v>1700000</v>
      </c>
      <c r="G40" s="47"/>
    </row>
    <row r="41" spans="1:7" ht="18" customHeight="1">
      <c r="A41" s="323"/>
      <c r="B41" s="302"/>
      <c r="C41" s="325"/>
      <c r="D41" s="325"/>
      <c r="E41" s="46"/>
      <c r="F41" s="34">
        <f t="shared" si="0"/>
        <v>0</v>
      </c>
      <c r="G41" s="47"/>
    </row>
    <row r="42" spans="1:7" ht="18" customHeight="1">
      <c r="A42" s="323" t="s">
        <v>52</v>
      </c>
      <c r="B42" s="438" t="s">
        <v>53</v>
      </c>
      <c r="C42" s="490" t="s">
        <v>54</v>
      </c>
      <c r="D42" s="490">
        <v>-25</v>
      </c>
      <c r="E42" s="56">
        <v>35300</v>
      </c>
      <c r="F42" s="57">
        <f>E42*D42</f>
        <v>-882500</v>
      </c>
      <c r="G42" s="48">
        <f>SUM(F42:F44)</f>
        <v>-1026500</v>
      </c>
    </row>
    <row r="43" spans="1:7" ht="18" customHeight="1">
      <c r="A43" s="323"/>
      <c r="B43" s="438" t="s">
        <v>53</v>
      </c>
      <c r="C43" s="490" t="s">
        <v>55</v>
      </c>
      <c r="D43" s="490">
        <v>-4</v>
      </c>
      <c r="E43" s="56">
        <v>36000</v>
      </c>
      <c r="F43" s="57">
        <f>E43*D43</f>
        <v>-144000</v>
      </c>
      <c r="G43" s="48"/>
    </row>
    <row r="44" spans="1:7" ht="18" customHeight="1">
      <c r="A44" s="323"/>
      <c r="B44" s="302"/>
      <c r="C44" s="325"/>
      <c r="D44" s="325"/>
      <c r="E44" s="46"/>
      <c r="F44" s="34">
        <f>E44*D44</f>
        <v>0</v>
      </c>
      <c r="G44" s="47"/>
    </row>
    <row r="45" spans="1:7" ht="18" customHeight="1">
      <c r="A45" s="323" t="s">
        <v>30</v>
      </c>
      <c r="B45" s="302" t="s">
        <v>31</v>
      </c>
      <c r="C45" s="325" t="s">
        <v>32</v>
      </c>
      <c r="D45" s="325">
        <v>111.5</v>
      </c>
      <c r="E45" s="46">
        <v>33500</v>
      </c>
      <c r="F45" s="34">
        <f t="shared" si="0"/>
        <v>3735250</v>
      </c>
      <c r="G45" s="48">
        <f>SUM(F45:F51)</f>
        <v>57673850</v>
      </c>
    </row>
    <row r="46" spans="1:7" ht="18" customHeight="1">
      <c r="A46" s="323"/>
      <c r="B46" s="302" t="s">
        <v>31</v>
      </c>
      <c r="C46" s="325" t="s">
        <v>33</v>
      </c>
      <c r="D46" s="325">
        <v>150</v>
      </c>
      <c r="E46" s="46">
        <v>33500</v>
      </c>
      <c r="F46" s="34">
        <f t="shared" si="0"/>
        <v>5025000</v>
      </c>
      <c r="G46" s="47"/>
    </row>
    <row r="47" spans="1:7" ht="18" customHeight="1">
      <c r="A47" s="323"/>
      <c r="B47" s="302" t="s">
        <v>31</v>
      </c>
      <c r="C47" s="325" t="s">
        <v>34</v>
      </c>
      <c r="D47" s="325">
        <v>307.3</v>
      </c>
      <c r="E47" s="46">
        <v>33500</v>
      </c>
      <c r="F47" s="34">
        <f t="shared" si="0"/>
        <v>10294550</v>
      </c>
      <c r="G47" s="47"/>
    </row>
    <row r="48" spans="1:7" ht="18" customHeight="1">
      <c r="A48" s="323"/>
      <c r="B48" s="302" t="s">
        <v>31</v>
      </c>
      <c r="C48" s="325" t="s">
        <v>35</v>
      </c>
      <c r="D48" s="325">
        <v>400</v>
      </c>
      <c r="E48" s="46">
        <v>33000</v>
      </c>
      <c r="F48" s="34">
        <f t="shared" si="0"/>
        <v>13200000</v>
      </c>
      <c r="G48" s="47"/>
    </row>
    <row r="49" spans="1:7" ht="18" customHeight="1">
      <c r="A49" s="323"/>
      <c r="B49" s="302" t="s">
        <v>31</v>
      </c>
      <c r="C49" s="325" t="s">
        <v>36</v>
      </c>
      <c r="D49" s="325">
        <v>360</v>
      </c>
      <c r="E49" s="46">
        <v>33500</v>
      </c>
      <c r="F49" s="34">
        <f t="shared" si="0"/>
        <v>12060000</v>
      </c>
      <c r="G49" s="47"/>
    </row>
    <row r="50" spans="1:7" ht="18" customHeight="1">
      <c r="A50" s="323"/>
      <c r="B50" s="302" t="s">
        <v>31</v>
      </c>
      <c r="C50" s="325" t="s">
        <v>37</v>
      </c>
      <c r="D50" s="325">
        <v>400</v>
      </c>
      <c r="E50" s="46">
        <v>33500</v>
      </c>
      <c r="F50" s="34">
        <f t="shared" si="0"/>
        <v>13400000</v>
      </c>
      <c r="G50" s="47"/>
    </row>
    <row r="51" spans="1:7" ht="18" customHeight="1">
      <c r="A51" s="323"/>
      <c r="B51" s="439" t="s">
        <v>49</v>
      </c>
      <c r="C51" s="430" t="s">
        <v>50</v>
      </c>
      <c r="D51" s="430">
        <v>-1.3</v>
      </c>
      <c r="E51" s="54">
        <v>31500</v>
      </c>
      <c r="F51" s="50">
        <f t="shared" si="0"/>
        <v>-40950</v>
      </c>
      <c r="G51" s="47"/>
    </row>
    <row r="52" spans="1:7" ht="18" customHeight="1">
      <c r="A52" s="323"/>
      <c r="B52" s="302"/>
      <c r="C52" s="325"/>
      <c r="D52" s="325"/>
      <c r="E52" s="46"/>
      <c r="F52" s="34">
        <f t="shared" si="0"/>
        <v>0</v>
      </c>
      <c r="G52" s="47"/>
    </row>
    <row r="53" spans="1:7" ht="18" customHeight="1">
      <c r="A53" s="323" t="s">
        <v>38</v>
      </c>
      <c r="B53" s="302" t="s">
        <v>13</v>
      </c>
      <c r="C53" s="325" t="s">
        <v>39</v>
      </c>
      <c r="D53" s="325">
        <v>207.5</v>
      </c>
      <c r="E53" s="46">
        <v>30000</v>
      </c>
      <c r="F53" s="34">
        <f t="shared" si="0"/>
        <v>6225000</v>
      </c>
      <c r="G53" s="51">
        <f>F53</f>
        <v>6225000</v>
      </c>
    </row>
    <row r="54" spans="1:7" ht="18" customHeight="1">
      <c r="A54" s="323"/>
      <c r="B54" s="302"/>
      <c r="C54" s="325"/>
      <c r="D54" s="325"/>
      <c r="E54" s="46"/>
      <c r="F54" s="34">
        <f t="shared" si="0"/>
        <v>0</v>
      </c>
      <c r="G54" s="47"/>
    </row>
    <row r="55" spans="1:7" ht="18" customHeight="1">
      <c r="A55" s="323" t="s">
        <v>40</v>
      </c>
      <c r="B55" s="302" t="s">
        <v>13</v>
      </c>
      <c r="C55" s="325" t="s">
        <v>41</v>
      </c>
      <c r="D55" s="325">
        <v>99</v>
      </c>
      <c r="E55" s="46">
        <v>30500</v>
      </c>
      <c r="F55" s="34">
        <f t="shared" si="0"/>
        <v>3019500</v>
      </c>
      <c r="G55" s="51">
        <f>F55</f>
        <v>3019500</v>
      </c>
    </row>
    <row r="56" spans="1:7" ht="18" customHeight="1">
      <c r="A56" s="323"/>
      <c r="B56" s="302"/>
      <c r="C56" s="325"/>
      <c r="D56" s="325"/>
      <c r="E56" s="46"/>
      <c r="F56" s="34">
        <f t="shared" si="0"/>
        <v>0</v>
      </c>
      <c r="G56" s="47"/>
    </row>
    <row r="57" spans="1:7" ht="18" customHeight="1">
      <c r="A57" s="323" t="s">
        <v>51</v>
      </c>
      <c r="B57" s="302" t="s">
        <v>31</v>
      </c>
      <c r="C57" s="325" t="s">
        <v>43</v>
      </c>
      <c r="D57" s="325">
        <v>72</v>
      </c>
      <c r="E57" s="46">
        <v>33500</v>
      </c>
      <c r="F57" s="34">
        <f t="shared" si="0"/>
        <v>2412000</v>
      </c>
      <c r="G57" s="48">
        <f>SUM(F57:F59)</f>
        <v>5691650</v>
      </c>
    </row>
    <row r="58" spans="1:7" ht="18" customHeight="1">
      <c r="A58" s="323"/>
      <c r="B58" s="302" t="s">
        <v>31</v>
      </c>
      <c r="C58" s="325" t="s">
        <v>72</v>
      </c>
      <c r="D58" s="325">
        <v>47.6</v>
      </c>
      <c r="E58" s="46">
        <v>33500</v>
      </c>
      <c r="F58" s="34">
        <f t="shared" si="0"/>
        <v>1594600</v>
      </c>
      <c r="G58" s="47"/>
    </row>
    <row r="59" spans="1:7" ht="18" customHeight="1">
      <c r="A59" s="323"/>
      <c r="B59" s="302" t="s">
        <v>31</v>
      </c>
      <c r="C59" s="325" t="s">
        <v>73</v>
      </c>
      <c r="D59" s="325">
        <v>50.3</v>
      </c>
      <c r="E59" s="46">
        <v>33500</v>
      </c>
      <c r="F59" s="34">
        <f t="shared" si="0"/>
        <v>1685050</v>
      </c>
      <c r="G59" s="47"/>
    </row>
    <row r="60" spans="1:7" ht="18" customHeight="1">
      <c r="A60" s="323"/>
      <c r="B60" s="302"/>
      <c r="C60" s="325"/>
      <c r="D60" s="325"/>
      <c r="E60" s="46"/>
      <c r="F60" s="34">
        <f t="shared" ref="F60:F123" si="3">E60*D60</f>
        <v>0</v>
      </c>
      <c r="G60" s="47"/>
    </row>
    <row r="61" spans="1:7" ht="18" customHeight="1">
      <c r="A61" s="323" t="s">
        <v>61</v>
      </c>
      <c r="B61" s="302" t="s">
        <v>13</v>
      </c>
      <c r="C61" s="325" t="s">
        <v>14</v>
      </c>
      <c r="D61" s="325">
        <v>20</v>
      </c>
      <c r="E61" s="46">
        <v>30500</v>
      </c>
      <c r="F61" s="34">
        <f t="shared" si="3"/>
        <v>610000</v>
      </c>
      <c r="G61" s="48">
        <f>SUM(F61:F63)</f>
        <v>915000</v>
      </c>
    </row>
    <row r="62" spans="1:7" ht="18" customHeight="1">
      <c r="A62" s="323"/>
      <c r="B62" s="302" t="s">
        <v>13</v>
      </c>
      <c r="C62" s="325" t="s">
        <v>62</v>
      </c>
      <c r="D62" s="325">
        <v>10</v>
      </c>
      <c r="E62" s="46">
        <v>30500</v>
      </c>
      <c r="F62" s="34">
        <f t="shared" si="3"/>
        <v>305000</v>
      </c>
      <c r="G62" s="47"/>
    </row>
    <row r="63" spans="1:7" ht="18" customHeight="1">
      <c r="A63" s="323"/>
      <c r="B63" s="302"/>
      <c r="C63" s="325"/>
      <c r="D63" s="325"/>
      <c r="E63" s="46"/>
      <c r="F63" s="34">
        <f t="shared" si="3"/>
        <v>0</v>
      </c>
      <c r="G63" s="47"/>
    </row>
    <row r="64" spans="1:7" ht="18" customHeight="1">
      <c r="A64" s="323" t="s">
        <v>63</v>
      </c>
      <c r="B64" s="302" t="s">
        <v>64</v>
      </c>
      <c r="C64" s="325" t="s">
        <v>65</v>
      </c>
      <c r="D64" s="325">
        <v>161.69999999999999</v>
      </c>
      <c r="E64" s="46">
        <v>36000</v>
      </c>
      <c r="F64" s="34">
        <f t="shared" si="3"/>
        <v>5821200</v>
      </c>
      <c r="G64" s="51">
        <f>F64</f>
        <v>5821200</v>
      </c>
    </row>
    <row r="65" spans="1:7" ht="18" customHeight="1">
      <c r="A65" s="323"/>
      <c r="B65" s="302"/>
      <c r="C65" s="325"/>
      <c r="D65" s="325"/>
      <c r="E65" s="46"/>
      <c r="F65" s="34">
        <f t="shared" si="3"/>
        <v>0</v>
      </c>
      <c r="G65" s="47"/>
    </row>
    <row r="66" spans="1:7" ht="18" customHeight="1">
      <c r="A66" s="323" t="s">
        <v>66</v>
      </c>
      <c r="B66" s="302" t="s">
        <v>23</v>
      </c>
      <c r="C66" s="325" t="s">
        <v>67</v>
      </c>
      <c r="D66" s="325">
        <v>125</v>
      </c>
      <c r="E66" s="46">
        <v>32500</v>
      </c>
      <c r="F66" s="34">
        <f t="shared" si="3"/>
        <v>4062500</v>
      </c>
      <c r="G66" s="51">
        <f>F66</f>
        <v>4062500</v>
      </c>
    </row>
    <row r="67" spans="1:7" ht="18" customHeight="1">
      <c r="A67" s="323"/>
      <c r="B67" s="302"/>
      <c r="C67" s="325"/>
      <c r="D67" s="325"/>
      <c r="E67" s="46"/>
      <c r="F67" s="34">
        <f t="shared" si="3"/>
        <v>0</v>
      </c>
      <c r="G67" s="47"/>
    </row>
    <row r="68" spans="1:7" ht="18" customHeight="1">
      <c r="A68" s="323" t="s">
        <v>70</v>
      </c>
      <c r="B68" s="302" t="s">
        <v>64</v>
      </c>
      <c r="C68" s="325" t="s">
        <v>71</v>
      </c>
      <c r="D68" s="325">
        <v>501.7</v>
      </c>
      <c r="E68" s="46">
        <v>36000</v>
      </c>
      <c r="F68" s="34">
        <f t="shared" si="3"/>
        <v>18061200</v>
      </c>
      <c r="G68" s="51">
        <f>F68</f>
        <v>18061200</v>
      </c>
    </row>
    <row r="69" spans="1:7" ht="18" customHeight="1">
      <c r="A69" s="323"/>
      <c r="B69" s="302"/>
      <c r="C69" s="325"/>
      <c r="D69" s="325"/>
      <c r="E69" s="46"/>
      <c r="F69" s="34">
        <f t="shared" si="3"/>
        <v>0</v>
      </c>
      <c r="G69" s="47"/>
    </row>
    <row r="70" spans="1:7" ht="18" customHeight="1">
      <c r="A70" s="323" t="s">
        <v>74</v>
      </c>
      <c r="B70" s="302" t="s">
        <v>31</v>
      </c>
      <c r="C70" s="325" t="s">
        <v>46</v>
      </c>
      <c r="D70" s="325">
        <v>50</v>
      </c>
      <c r="E70" s="46">
        <v>34000</v>
      </c>
      <c r="F70" s="34">
        <f t="shared" si="3"/>
        <v>1700000</v>
      </c>
      <c r="G70" s="48">
        <f>SUM(F70:F76)</f>
        <v>10200000</v>
      </c>
    </row>
    <row r="71" spans="1:7" ht="18" customHeight="1">
      <c r="A71" s="323"/>
      <c r="B71" s="302" t="s">
        <v>31</v>
      </c>
      <c r="C71" s="325" t="s">
        <v>22</v>
      </c>
      <c r="D71" s="325">
        <v>50</v>
      </c>
      <c r="E71" s="46">
        <v>34000</v>
      </c>
      <c r="F71" s="34">
        <f t="shared" si="3"/>
        <v>1700000</v>
      </c>
      <c r="G71" s="47"/>
    </row>
    <row r="72" spans="1:7" ht="18" customHeight="1">
      <c r="A72" s="323"/>
      <c r="B72" s="302" t="s">
        <v>31</v>
      </c>
      <c r="C72" s="325" t="s">
        <v>75</v>
      </c>
      <c r="D72" s="325">
        <v>50</v>
      </c>
      <c r="E72" s="46">
        <v>34000</v>
      </c>
      <c r="F72" s="34">
        <f t="shared" si="3"/>
        <v>1700000</v>
      </c>
      <c r="G72" s="47"/>
    </row>
    <row r="73" spans="1:7" ht="18" customHeight="1">
      <c r="A73" s="323"/>
      <c r="B73" s="302" t="s">
        <v>31</v>
      </c>
      <c r="C73" s="325" t="s">
        <v>45</v>
      </c>
      <c r="D73" s="325">
        <v>50</v>
      </c>
      <c r="E73" s="46">
        <v>34000</v>
      </c>
      <c r="F73" s="34">
        <f t="shared" si="3"/>
        <v>1700000</v>
      </c>
      <c r="G73" s="47"/>
    </row>
    <row r="74" spans="1:7" ht="18" customHeight="1">
      <c r="A74" s="323"/>
      <c r="B74" s="302" t="s">
        <v>31</v>
      </c>
      <c r="C74" s="325" t="s">
        <v>76</v>
      </c>
      <c r="D74" s="325">
        <v>40</v>
      </c>
      <c r="E74" s="46">
        <v>34000</v>
      </c>
      <c r="F74" s="34">
        <f t="shared" si="3"/>
        <v>1360000</v>
      </c>
      <c r="G74" s="47"/>
    </row>
    <row r="75" spans="1:7" ht="18" customHeight="1">
      <c r="A75" s="323"/>
      <c r="B75" s="302" t="s">
        <v>31</v>
      </c>
      <c r="C75" s="325" t="s">
        <v>59</v>
      </c>
      <c r="D75" s="325">
        <v>40</v>
      </c>
      <c r="E75" s="46">
        <v>34000</v>
      </c>
      <c r="F75" s="34">
        <f t="shared" si="3"/>
        <v>1360000</v>
      </c>
      <c r="G75" s="47"/>
    </row>
    <row r="76" spans="1:7" ht="18" customHeight="1">
      <c r="A76" s="323"/>
      <c r="B76" s="302" t="s">
        <v>31</v>
      </c>
      <c r="C76" s="325" t="s">
        <v>43</v>
      </c>
      <c r="D76" s="325">
        <v>20</v>
      </c>
      <c r="E76" s="46">
        <v>34000</v>
      </c>
      <c r="F76" s="34">
        <f t="shared" si="3"/>
        <v>680000</v>
      </c>
      <c r="G76" s="47"/>
    </row>
    <row r="77" spans="1:7" ht="18" customHeight="1">
      <c r="A77" s="323"/>
      <c r="B77" s="302"/>
      <c r="C77" s="325"/>
      <c r="D77" s="325"/>
      <c r="E77" s="46"/>
      <c r="F77" s="34">
        <f t="shared" si="3"/>
        <v>0</v>
      </c>
      <c r="G77" s="47"/>
    </row>
    <row r="78" spans="1:7" ht="18" customHeight="1">
      <c r="A78" s="323" t="s">
        <v>77</v>
      </c>
      <c r="B78" s="302" t="s">
        <v>31</v>
      </c>
      <c r="C78" s="325" t="s">
        <v>78</v>
      </c>
      <c r="D78" s="325">
        <v>81.5</v>
      </c>
      <c r="E78" s="46">
        <v>33500</v>
      </c>
      <c r="F78" s="34">
        <f t="shared" si="3"/>
        <v>2730250</v>
      </c>
      <c r="G78" s="48">
        <f>SUM(F78:F80)</f>
        <v>9870250</v>
      </c>
    </row>
    <row r="79" spans="1:7" ht="18" customHeight="1">
      <c r="A79" s="323"/>
      <c r="B79" s="302" t="s">
        <v>31</v>
      </c>
      <c r="C79" s="325" t="s">
        <v>79</v>
      </c>
      <c r="D79" s="325">
        <v>100</v>
      </c>
      <c r="E79" s="46">
        <v>34000</v>
      </c>
      <c r="F79" s="34">
        <f t="shared" si="3"/>
        <v>3400000</v>
      </c>
      <c r="G79" s="47"/>
    </row>
    <row r="80" spans="1:7" ht="18" customHeight="1">
      <c r="A80" s="323"/>
      <c r="B80" s="302" t="s">
        <v>31</v>
      </c>
      <c r="C80" s="325" t="s">
        <v>80</v>
      </c>
      <c r="D80" s="325">
        <v>110</v>
      </c>
      <c r="E80" s="46">
        <v>34000</v>
      </c>
      <c r="F80" s="34">
        <f t="shared" si="3"/>
        <v>3740000</v>
      </c>
      <c r="G80" s="47"/>
    </row>
    <row r="81" spans="1:7" ht="18" customHeight="1">
      <c r="A81" s="323"/>
      <c r="B81" s="302"/>
      <c r="C81" s="325"/>
      <c r="D81" s="325"/>
      <c r="E81" s="46"/>
      <c r="F81" s="34">
        <f t="shared" si="3"/>
        <v>0</v>
      </c>
      <c r="G81" s="47"/>
    </row>
    <row r="82" spans="1:7" ht="18" customHeight="1">
      <c r="A82" s="323" t="s">
        <v>81</v>
      </c>
      <c r="B82" s="302" t="s">
        <v>64</v>
      </c>
      <c r="C82" s="325" t="s">
        <v>82</v>
      </c>
      <c r="D82" s="325">
        <v>99.7</v>
      </c>
      <c r="E82" s="46">
        <v>32500</v>
      </c>
      <c r="F82" s="34">
        <f t="shared" si="3"/>
        <v>3240250</v>
      </c>
      <c r="G82" s="48">
        <f>SUM(F82:F84)</f>
        <v>9382750</v>
      </c>
    </row>
    <row r="83" spans="1:7" ht="18" customHeight="1">
      <c r="A83" s="323"/>
      <c r="B83" s="302" t="s">
        <v>64</v>
      </c>
      <c r="C83" s="325" t="s">
        <v>83</v>
      </c>
      <c r="D83" s="325">
        <v>189</v>
      </c>
      <c r="E83" s="46">
        <v>32500</v>
      </c>
      <c r="F83" s="34">
        <f t="shared" si="3"/>
        <v>6142500</v>
      </c>
      <c r="G83" s="47"/>
    </row>
    <row r="84" spans="1:7" ht="18" customHeight="1">
      <c r="A84" s="323"/>
      <c r="B84" s="302"/>
      <c r="C84" s="325"/>
      <c r="D84" s="325"/>
      <c r="E84" s="46"/>
      <c r="F84" s="34">
        <f t="shared" si="3"/>
        <v>0</v>
      </c>
      <c r="G84" s="47"/>
    </row>
    <row r="85" spans="1:7" ht="18" customHeight="1">
      <c r="A85" s="323" t="s">
        <v>84</v>
      </c>
      <c r="B85" s="302" t="s">
        <v>13</v>
      </c>
      <c r="C85" s="325" t="s">
        <v>85</v>
      </c>
      <c r="D85" s="325">
        <v>210</v>
      </c>
      <c r="E85" s="46">
        <v>31000</v>
      </c>
      <c r="F85" s="34">
        <f t="shared" si="3"/>
        <v>6510000</v>
      </c>
      <c r="G85" s="48">
        <f>SUM(F85:F87)</f>
        <v>21630000</v>
      </c>
    </row>
    <row r="86" spans="1:7" ht="18" customHeight="1">
      <c r="A86" s="323"/>
      <c r="B86" s="302" t="s">
        <v>31</v>
      </c>
      <c r="C86" s="325" t="s">
        <v>86</v>
      </c>
      <c r="D86" s="325">
        <v>280</v>
      </c>
      <c r="E86" s="46">
        <v>31500</v>
      </c>
      <c r="F86" s="34">
        <f t="shared" si="3"/>
        <v>8820000</v>
      </c>
      <c r="G86" s="47"/>
    </row>
    <row r="87" spans="1:7" ht="18" customHeight="1">
      <c r="A87" s="323"/>
      <c r="B87" s="302" t="s">
        <v>31</v>
      </c>
      <c r="C87" s="325" t="s">
        <v>87</v>
      </c>
      <c r="D87" s="325">
        <v>200</v>
      </c>
      <c r="E87" s="46">
        <v>31500</v>
      </c>
      <c r="F87" s="34">
        <f t="shared" si="3"/>
        <v>6300000</v>
      </c>
      <c r="G87" s="47"/>
    </row>
    <row r="88" spans="1:7" ht="18" customHeight="1">
      <c r="A88" s="323"/>
      <c r="B88" s="302"/>
      <c r="C88" s="325"/>
      <c r="D88" s="325"/>
      <c r="E88" s="46"/>
      <c r="F88" s="34">
        <f t="shared" si="3"/>
        <v>0</v>
      </c>
      <c r="G88" s="47"/>
    </row>
    <row r="89" spans="1:7" ht="18" customHeight="1">
      <c r="A89" s="323" t="s">
        <v>88</v>
      </c>
      <c r="B89" s="302" t="s">
        <v>13</v>
      </c>
      <c r="C89" s="325" t="s">
        <v>89</v>
      </c>
      <c r="D89" s="325">
        <v>215.8</v>
      </c>
      <c r="E89" s="46">
        <v>29500</v>
      </c>
      <c r="F89" s="34">
        <f t="shared" si="3"/>
        <v>6366100</v>
      </c>
      <c r="G89" s="51">
        <f>F89</f>
        <v>6366100</v>
      </c>
    </row>
    <row r="90" spans="1:7" ht="18" customHeight="1">
      <c r="A90" s="323"/>
      <c r="B90" s="302"/>
      <c r="C90" s="325"/>
      <c r="D90" s="325"/>
      <c r="E90" s="46"/>
      <c r="F90" s="34">
        <f t="shared" si="3"/>
        <v>0</v>
      </c>
      <c r="G90" s="47"/>
    </row>
    <row r="91" spans="1:7" ht="18" customHeight="1">
      <c r="A91" s="323" t="s">
        <v>90</v>
      </c>
      <c r="B91" s="302" t="s">
        <v>91</v>
      </c>
      <c r="C91" s="325" t="s">
        <v>92</v>
      </c>
      <c r="D91" s="325">
        <v>589.6</v>
      </c>
      <c r="E91" s="46">
        <v>34000</v>
      </c>
      <c r="F91" s="34">
        <f t="shared" si="3"/>
        <v>20046400</v>
      </c>
      <c r="G91" s="51">
        <f>F91</f>
        <v>20046400</v>
      </c>
    </row>
    <row r="92" spans="1:7" ht="18" customHeight="1">
      <c r="A92" s="323"/>
      <c r="B92" s="302"/>
      <c r="C92" s="325"/>
      <c r="D92" s="325"/>
      <c r="E92" s="46"/>
      <c r="F92" s="34">
        <f t="shared" si="3"/>
        <v>0</v>
      </c>
      <c r="G92" s="47"/>
    </row>
    <row r="93" spans="1:7" ht="18" customHeight="1">
      <c r="A93" s="323" t="s">
        <v>93</v>
      </c>
      <c r="B93" s="438" t="s">
        <v>94</v>
      </c>
      <c r="C93" s="490" t="s">
        <v>95</v>
      </c>
      <c r="D93" s="490">
        <v>-300.5</v>
      </c>
      <c r="E93" s="56">
        <v>30000</v>
      </c>
      <c r="F93" s="57">
        <f t="shared" si="3"/>
        <v>-9015000</v>
      </c>
      <c r="G93" s="48">
        <f>SUM(F93:F97)</f>
        <v>4137000</v>
      </c>
    </row>
    <row r="94" spans="1:7" ht="18" customHeight="1">
      <c r="A94" s="323"/>
      <c r="B94" s="302" t="s">
        <v>13</v>
      </c>
      <c r="C94" s="325" t="s">
        <v>103</v>
      </c>
      <c r="D94" s="325">
        <v>61</v>
      </c>
      <c r="E94" s="46">
        <v>30000</v>
      </c>
      <c r="F94" s="34">
        <f t="shared" si="3"/>
        <v>1830000</v>
      </c>
      <c r="G94" s="51"/>
    </row>
    <row r="95" spans="1:7" ht="18" customHeight="1">
      <c r="A95" s="323"/>
      <c r="B95" s="302" t="s">
        <v>13</v>
      </c>
      <c r="C95" s="325" t="s">
        <v>104</v>
      </c>
      <c r="D95" s="325">
        <v>94</v>
      </c>
      <c r="E95" s="46">
        <v>30000</v>
      </c>
      <c r="F95" s="34">
        <f t="shared" si="3"/>
        <v>2820000</v>
      </c>
      <c r="G95" s="51"/>
    </row>
    <row r="96" spans="1:7" ht="18" customHeight="1">
      <c r="A96" s="323"/>
      <c r="B96" s="302" t="s">
        <v>13</v>
      </c>
      <c r="C96" s="325" t="s">
        <v>105</v>
      </c>
      <c r="D96" s="325">
        <v>65</v>
      </c>
      <c r="E96" s="46">
        <v>30000</v>
      </c>
      <c r="F96" s="34">
        <f t="shared" si="3"/>
        <v>1950000</v>
      </c>
      <c r="G96" s="51"/>
    </row>
    <row r="97" spans="1:7" ht="18" customHeight="1">
      <c r="A97" s="323"/>
      <c r="B97" s="302" t="s">
        <v>13</v>
      </c>
      <c r="C97" s="325" t="s">
        <v>106</v>
      </c>
      <c r="D97" s="325">
        <v>218.4</v>
      </c>
      <c r="E97" s="46">
        <v>30000</v>
      </c>
      <c r="F97" s="34">
        <f t="shared" si="3"/>
        <v>6552000</v>
      </c>
      <c r="G97" s="51"/>
    </row>
    <row r="98" spans="1:7" ht="18" customHeight="1">
      <c r="A98" s="323"/>
      <c r="B98" s="302"/>
      <c r="C98" s="325"/>
      <c r="D98" s="325"/>
      <c r="E98" s="46"/>
      <c r="F98" s="34">
        <f t="shared" si="3"/>
        <v>0</v>
      </c>
      <c r="G98" s="47"/>
    </row>
    <row r="99" spans="1:7" ht="18" customHeight="1">
      <c r="A99" s="323" t="s">
        <v>98</v>
      </c>
      <c r="B99" s="302" t="s">
        <v>31</v>
      </c>
      <c r="C99" s="325" t="s">
        <v>99</v>
      </c>
      <c r="D99" s="325">
        <v>154.5</v>
      </c>
      <c r="E99" s="46">
        <v>34000</v>
      </c>
      <c r="F99" s="34">
        <f t="shared" si="3"/>
        <v>5253000</v>
      </c>
      <c r="G99" s="48">
        <f>SUM(F99:F101)</f>
        <v>13627200</v>
      </c>
    </row>
    <row r="100" spans="1:7" ht="18" customHeight="1">
      <c r="A100" s="323"/>
      <c r="B100" s="302" t="s">
        <v>31</v>
      </c>
      <c r="C100" s="325" t="s">
        <v>100</v>
      </c>
      <c r="D100" s="325">
        <v>205</v>
      </c>
      <c r="E100" s="46">
        <v>34000</v>
      </c>
      <c r="F100" s="34">
        <f t="shared" si="3"/>
        <v>6970000</v>
      </c>
      <c r="G100" s="47"/>
    </row>
    <row r="101" spans="1:7" ht="18" customHeight="1">
      <c r="A101" s="323"/>
      <c r="B101" s="302" t="s">
        <v>31</v>
      </c>
      <c r="C101" s="325" t="s">
        <v>101</v>
      </c>
      <c r="D101" s="325">
        <v>41.3</v>
      </c>
      <c r="E101" s="46">
        <v>34000</v>
      </c>
      <c r="F101" s="34">
        <f t="shared" si="3"/>
        <v>1404200</v>
      </c>
      <c r="G101" s="47"/>
    </row>
    <row r="102" spans="1:7" ht="18" customHeight="1">
      <c r="A102" s="323"/>
      <c r="B102" s="302"/>
      <c r="C102" s="325"/>
      <c r="D102" s="325"/>
      <c r="E102" s="46"/>
      <c r="F102" s="34"/>
      <c r="G102" s="47"/>
    </row>
    <row r="103" spans="1:7" ht="18" customHeight="1">
      <c r="A103" s="323" t="s">
        <v>96</v>
      </c>
      <c r="B103" s="302"/>
      <c r="C103" s="325"/>
      <c r="D103" s="325"/>
      <c r="E103" s="46"/>
      <c r="F103" s="34">
        <f t="shared" si="3"/>
        <v>0</v>
      </c>
      <c r="G103" s="51">
        <f>F104</f>
        <v>9015000</v>
      </c>
    </row>
    <row r="104" spans="1:7" ht="18" customHeight="1">
      <c r="A104" s="533" t="s">
        <v>97</v>
      </c>
      <c r="B104" s="440" t="s">
        <v>13</v>
      </c>
      <c r="C104" s="382" t="s">
        <v>95</v>
      </c>
      <c r="D104" s="382">
        <v>300.5</v>
      </c>
      <c r="E104" s="59">
        <v>30000</v>
      </c>
      <c r="F104" s="60">
        <f t="shared" si="3"/>
        <v>9015000</v>
      </c>
      <c r="G104" s="61"/>
    </row>
    <row r="105" spans="1:7" ht="18" customHeight="1">
      <c r="A105" s="526"/>
      <c r="B105" s="435"/>
      <c r="C105" s="484"/>
      <c r="D105" s="484"/>
      <c r="E105" s="113"/>
      <c r="F105" s="126">
        <f>E105*D105</f>
        <v>0</v>
      </c>
      <c r="G105" s="9"/>
    </row>
    <row r="106" spans="1:7" ht="18" customHeight="1">
      <c r="A106" s="530">
        <v>42372</v>
      </c>
      <c r="B106" s="355"/>
      <c r="C106" s="491" t="s">
        <v>11</v>
      </c>
      <c r="D106" s="525"/>
      <c r="F106" s="127"/>
    </row>
    <row r="107" spans="1:7" ht="18" customHeight="1">
      <c r="A107" s="531" t="s">
        <v>127</v>
      </c>
      <c r="B107" s="436" t="s">
        <v>134</v>
      </c>
      <c r="C107" s="486" t="s">
        <v>0</v>
      </c>
      <c r="D107" s="486">
        <f>SUM(D108:D259)</f>
        <v>30009.299999999992</v>
      </c>
      <c r="E107" s="114"/>
      <c r="F107" s="128">
        <f>SUM(F108:F162)</f>
        <v>139170700</v>
      </c>
      <c r="G107" s="21">
        <f>SUM(G108:G162)</f>
        <v>139170700</v>
      </c>
    </row>
    <row r="108" spans="1:7" ht="18" customHeight="1">
      <c r="A108" s="532" t="s">
        <v>107</v>
      </c>
      <c r="B108" s="441" t="s">
        <v>23</v>
      </c>
      <c r="C108" s="492" t="s">
        <v>108</v>
      </c>
      <c r="D108" s="492">
        <v>100</v>
      </c>
      <c r="E108" s="62">
        <v>35000</v>
      </c>
      <c r="F108" s="63">
        <f t="shared" si="3"/>
        <v>3500000</v>
      </c>
      <c r="G108" s="64">
        <f>F108</f>
        <v>3500000</v>
      </c>
    </row>
    <row r="109" spans="1:7" ht="18" customHeight="1">
      <c r="A109" s="323"/>
      <c r="B109" s="302"/>
      <c r="C109" s="325"/>
      <c r="D109" s="325"/>
      <c r="E109" s="46"/>
      <c r="F109" s="34">
        <f t="shared" si="3"/>
        <v>0</v>
      </c>
      <c r="G109" s="47"/>
    </row>
    <row r="110" spans="1:7" ht="18" customHeight="1">
      <c r="A110" s="323" t="s">
        <v>109</v>
      </c>
      <c r="B110" s="302" t="s">
        <v>31</v>
      </c>
      <c r="C110" s="325" t="s">
        <v>62</v>
      </c>
      <c r="D110" s="325">
        <v>150</v>
      </c>
      <c r="E110" s="46">
        <v>34000</v>
      </c>
      <c r="F110" s="34">
        <f t="shared" si="3"/>
        <v>5100000</v>
      </c>
      <c r="G110" s="51">
        <f>SUM(F110:F113)</f>
        <v>10495800</v>
      </c>
    </row>
    <row r="111" spans="1:7" ht="18" customHeight="1">
      <c r="A111" s="323"/>
      <c r="B111" s="302" t="s">
        <v>31</v>
      </c>
      <c r="C111" s="325" t="s">
        <v>59</v>
      </c>
      <c r="D111" s="325">
        <v>46</v>
      </c>
      <c r="E111" s="46">
        <v>34000</v>
      </c>
      <c r="F111" s="34">
        <f t="shared" si="3"/>
        <v>1564000</v>
      </c>
      <c r="G111" s="47"/>
    </row>
    <row r="112" spans="1:7" ht="18" customHeight="1">
      <c r="A112" s="323"/>
      <c r="B112" s="302" t="s">
        <v>31</v>
      </c>
      <c r="C112" s="325" t="s">
        <v>60</v>
      </c>
      <c r="D112" s="325">
        <v>54</v>
      </c>
      <c r="E112" s="46">
        <v>34000</v>
      </c>
      <c r="F112" s="34">
        <f t="shared" si="3"/>
        <v>1836000</v>
      </c>
      <c r="G112" s="47"/>
    </row>
    <row r="113" spans="1:7" ht="18" customHeight="1">
      <c r="A113" s="323"/>
      <c r="B113" s="302" t="s">
        <v>31</v>
      </c>
      <c r="C113" s="325" t="s">
        <v>14</v>
      </c>
      <c r="D113" s="325">
        <v>58.7</v>
      </c>
      <c r="E113" s="46">
        <v>34000</v>
      </c>
      <c r="F113" s="34">
        <f t="shared" si="3"/>
        <v>1995800</v>
      </c>
      <c r="G113" s="47"/>
    </row>
    <row r="114" spans="1:7" ht="18" customHeight="1">
      <c r="A114" s="323"/>
      <c r="B114" s="302"/>
      <c r="C114" s="325"/>
      <c r="D114" s="325"/>
      <c r="E114" s="46"/>
      <c r="F114" s="34">
        <f t="shared" si="3"/>
        <v>0</v>
      </c>
      <c r="G114" s="47"/>
    </row>
    <row r="115" spans="1:7" ht="18" customHeight="1">
      <c r="A115" s="323" t="s">
        <v>110</v>
      </c>
      <c r="B115" s="302" t="s">
        <v>13</v>
      </c>
      <c r="C115" s="325" t="s">
        <v>111</v>
      </c>
      <c r="D115" s="325">
        <v>52.9</v>
      </c>
      <c r="E115" s="46">
        <v>30500</v>
      </c>
      <c r="F115" s="34">
        <f t="shared" si="3"/>
        <v>1613450</v>
      </c>
      <c r="G115" s="51">
        <f>F115</f>
        <v>1613450</v>
      </c>
    </row>
    <row r="116" spans="1:7" ht="18" customHeight="1">
      <c r="A116" s="323"/>
      <c r="B116" s="302"/>
      <c r="C116" s="325"/>
      <c r="D116" s="325"/>
      <c r="E116" s="46"/>
      <c r="F116" s="34">
        <f t="shared" si="3"/>
        <v>0</v>
      </c>
      <c r="G116" s="47"/>
    </row>
    <row r="117" spans="1:7" ht="14.25" customHeight="1">
      <c r="A117" s="323" t="s">
        <v>112</v>
      </c>
      <c r="B117" s="302" t="s">
        <v>23</v>
      </c>
      <c r="C117" s="325" t="s">
        <v>113</v>
      </c>
      <c r="D117" s="325">
        <v>150</v>
      </c>
      <c r="E117" s="46">
        <v>34000</v>
      </c>
      <c r="F117" s="34">
        <f t="shared" si="3"/>
        <v>5100000</v>
      </c>
      <c r="G117" s="51">
        <f>SUM(F117:F119)</f>
        <v>6970000</v>
      </c>
    </row>
    <row r="118" spans="1:7" ht="18" customHeight="1">
      <c r="A118" s="323"/>
      <c r="B118" s="302" t="s">
        <v>23</v>
      </c>
      <c r="C118" s="325" t="s">
        <v>114</v>
      </c>
      <c r="D118" s="325">
        <v>55</v>
      </c>
      <c r="E118" s="46">
        <v>34000</v>
      </c>
      <c r="F118" s="34">
        <f t="shared" si="3"/>
        <v>1870000</v>
      </c>
      <c r="G118" s="47"/>
    </row>
    <row r="119" spans="1:7" ht="18" customHeight="1">
      <c r="A119" s="323"/>
      <c r="B119" s="302"/>
      <c r="C119" s="325"/>
      <c r="D119" s="325"/>
      <c r="E119" s="46"/>
      <c r="F119" s="34">
        <f t="shared" si="3"/>
        <v>0</v>
      </c>
      <c r="G119" s="47"/>
    </row>
    <row r="120" spans="1:7" ht="18" customHeight="1">
      <c r="A120" s="323" t="s">
        <v>115</v>
      </c>
      <c r="B120" s="442" t="s">
        <v>116</v>
      </c>
      <c r="C120" s="493" t="s">
        <v>117</v>
      </c>
      <c r="D120" s="493">
        <v>392.2</v>
      </c>
      <c r="E120" s="67">
        <v>42500</v>
      </c>
      <c r="F120" s="68">
        <f t="shared" si="3"/>
        <v>16668500</v>
      </c>
      <c r="G120" s="51">
        <f>SUM(F120:F122)</f>
        <v>25929250</v>
      </c>
    </row>
    <row r="121" spans="1:7" ht="18" customHeight="1">
      <c r="A121" s="323"/>
      <c r="B121" s="442" t="s">
        <v>116</v>
      </c>
      <c r="C121" s="493" t="s">
        <v>118</v>
      </c>
      <c r="D121" s="493">
        <v>217.9</v>
      </c>
      <c r="E121" s="67">
        <v>42500</v>
      </c>
      <c r="F121" s="68">
        <f t="shared" si="3"/>
        <v>9260750</v>
      </c>
      <c r="G121" s="47"/>
    </row>
    <row r="122" spans="1:7" ht="18" customHeight="1">
      <c r="A122" s="323"/>
      <c r="B122" s="302"/>
      <c r="C122" s="325"/>
      <c r="D122" s="325"/>
      <c r="E122" s="46"/>
      <c r="F122" s="34">
        <f t="shared" si="3"/>
        <v>0</v>
      </c>
      <c r="G122" s="47"/>
    </row>
    <row r="123" spans="1:7" ht="18" customHeight="1">
      <c r="A123" s="323" t="s">
        <v>88</v>
      </c>
      <c r="B123" s="302" t="s">
        <v>119</v>
      </c>
      <c r="C123" s="325"/>
      <c r="D123" s="325">
        <v>61.4</v>
      </c>
      <c r="E123" s="46">
        <v>27000</v>
      </c>
      <c r="F123" s="34">
        <f t="shared" si="3"/>
        <v>1657800</v>
      </c>
      <c r="G123" s="51">
        <f>SUM(F123:F125)</f>
        <v>2150800</v>
      </c>
    </row>
    <row r="124" spans="1:7" ht="18" customHeight="1">
      <c r="A124" s="323"/>
      <c r="B124" s="302" t="s">
        <v>120</v>
      </c>
      <c r="C124" s="325"/>
      <c r="D124" s="325">
        <v>17</v>
      </c>
      <c r="E124" s="46">
        <v>29000</v>
      </c>
      <c r="F124" s="34">
        <f t="shared" ref="F124:F197" si="4">E124*D124</f>
        <v>493000</v>
      </c>
      <c r="G124" s="47"/>
    </row>
    <row r="125" spans="1:7" ht="18" customHeight="1">
      <c r="A125" s="323"/>
      <c r="B125" s="302"/>
      <c r="C125" s="325"/>
      <c r="D125" s="325"/>
      <c r="E125" s="46"/>
      <c r="F125" s="34">
        <f t="shared" si="4"/>
        <v>0</v>
      </c>
      <c r="G125" s="47"/>
    </row>
    <row r="126" spans="1:7" ht="18" customHeight="1">
      <c r="A126" s="323" t="s">
        <v>81</v>
      </c>
      <c r="B126" s="438" t="s">
        <v>121</v>
      </c>
      <c r="C126" s="490" t="s">
        <v>122</v>
      </c>
      <c r="D126" s="490">
        <v>-3.1</v>
      </c>
      <c r="E126" s="56">
        <v>33500</v>
      </c>
      <c r="F126" s="57">
        <f t="shared" si="4"/>
        <v>-103850</v>
      </c>
      <c r="G126" s="51">
        <f>F126</f>
        <v>-103850</v>
      </c>
    </row>
    <row r="127" spans="1:7" ht="18" customHeight="1">
      <c r="A127" s="323"/>
      <c r="B127" s="302"/>
      <c r="C127" s="325"/>
      <c r="D127" s="325"/>
      <c r="E127" s="46"/>
      <c r="F127" s="34">
        <f t="shared" si="4"/>
        <v>0</v>
      </c>
      <c r="G127" s="47"/>
    </row>
    <row r="128" spans="1:7" ht="18" customHeight="1">
      <c r="A128" s="323" t="s">
        <v>123</v>
      </c>
      <c r="B128" s="302" t="s">
        <v>13</v>
      </c>
      <c r="C128" s="325" t="s">
        <v>124</v>
      </c>
      <c r="D128" s="325">
        <v>48.8</v>
      </c>
      <c r="E128" s="46">
        <v>30500</v>
      </c>
      <c r="F128" s="34">
        <f t="shared" si="4"/>
        <v>1488400</v>
      </c>
      <c r="G128" s="51">
        <f>F128</f>
        <v>1488400</v>
      </c>
    </row>
    <row r="129" spans="1:7" ht="18" customHeight="1">
      <c r="A129" s="323"/>
      <c r="B129" s="302"/>
      <c r="C129" s="325"/>
      <c r="D129" s="325"/>
      <c r="E129" s="46"/>
      <c r="F129" s="34">
        <f t="shared" si="4"/>
        <v>0</v>
      </c>
      <c r="G129" s="47"/>
    </row>
    <row r="130" spans="1:7" ht="18" customHeight="1">
      <c r="A130" s="323" t="s">
        <v>18</v>
      </c>
      <c r="B130" s="302" t="s">
        <v>13</v>
      </c>
      <c r="C130" s="325" t="s">
        <v>14</v>
      </c>
      <c r="D130" s="325">
        <v>50</v>
      </c>
      <c r="E130" s="46">
        <v>30000</v>
      </c>
      <c r="F130" s="34">
        <f t="shared" si="4"/>
        <v>1500000</v>
      </c>
      <c r="G130" s="51">
        <f>SUM(F130:F132)</f>
        <v>3000000</v>
      </c>
    </row>
    <row r="131" spans="1:7" ht="18" customHeight="1">
      <c r="A131" s="323"/>
      <c r="B131" s="302" t="s">
        <v>13</v>
      </c>
      <c r="C131" s="325" t="s">
        <v>22</v>
      </c>
      <c r="D131" s="325">
        <v>50</v>
      </c>
      <c r="E131" s="46">
        <v>30000</v>
      </c>
      <c r="F131" s="34">
        <f t="shared" si="4"/>
        <v>1500000</v>
      </c>
      <c r="G131" s="47"/>
    </row>
    <row r="132" spans="1:7" ht="18" customHeight="1">
      <c r="A132" s="323"/>
      <c r="B132" s="302"/>
      <c r="C132" s="325"/>
      <c r="D132" s="325"/>
      <c r="E132" s="46"/>
      <c r="F132" s="34">
        <f t="shared" si="4"/>
        <v>0</v>
      </c>
      <c r="G132" s="47"/>
    </row>
    <row r="133" spans="1:7" ht="18" customHeight="1">
      <c r="A133" s="323" t="s">
        <v>74</v>
      </c>
      <c r="B133" s="302" t="s">
        <v>31</v>
      </c>
      <c r="C133" s="325" t="s">
        <v>125</v>
      </c>
      <c r="D133" s="325">
        <v>40</v>
      </c>
      <c r="E133" s="46">
        <v>34000</v>
      </c>
      <c r="F133" s="34">
        <f t="shared" si="4"/>
        <v>1360000</v>
      </c>
      <c r="G133" s="51">
        <f>SUM(F133:F136)</f>
        <v>5780000</v>
      </c>
    </row>
    <row r="134" spans="1:7" ht="18" customHeight="1">
      <c r="A134" s="323"/>
      <c r="B134" s="302" t="s">
        <v>31</v>
      </c>
      <c r="C134" s="325" t="s">
        <v>57</v>
      </c>
      <c r="D134" s="325">
        <v>50</v>
      </c>
      <c r="E134" s="46">
        <v>34000</v>
      </c>
      <c r="F134" s="34">
        <f t="shared" si="4"/>
        <v>1700000</v>
      </c>
      <c r="G134" s="47"/>
    </row>
    <row r="135" spans="1:7" ht="18" customHeight="1">
      <c r="A135" s="323"/>
      <c r="B135" s="302" t="s">
        <v>31</v>
      </c>
      <c r="C135" s="325" t="s">
        <v>126</v>
      </c>
      <c r="D135" s="325">
        <v>50</v>
      </c>
      <c r="E135" s="46">
        <v>34000</v>
      </c>
      <c r="F135" s="34">
        <f t="shared" si="4"/>
        <v>1700000</v>
      </c>
      <c r="G135" s="47"/>
    </row>
    <row r="136" spans="1:7" ht="18" customHeight="1">
      <c r="A136" s="323"/>
      <c r="B136" s="302" t="s">
        <v>31</v>
      </c>
      <c r="C136" s="325" t="s">
        <v>43</v>
      </c>
      <c r="D136" s="325">
        <v>30</v>
      </c>
      <c r="E136" s="46">
        <v>34000</v>
      </c>
      <c r="F136" s="34">
        <f t="shared" si="4"/>
        <v>1020000</v>
      </c>
      <c r="G136" s="47"/>
    </row>
    <row r="137" spans="1:7" ht="18" customHeight="1">
      <c r="A137" s="323"/>
      <c r="B137" s="302"/>
      <c r="C137" s="325"/>
      <c r="D137" s="325"/>
      <c r="E137" s="46"/>
      <c r="F137" s="34">
        <f t="shared" si="4"/>
        <v>0</v>
      </c>
      <c r="G137" s="69"/>
    </row>
    <row r="138" spans="1:7" ht="18" customHeight="1">
      <c r="A138" s="323" t="s">
        <v>77</v>
      </c>
      <c r="B138" s="302" t="s">
        <v>31</v>
      </c>
      <c r="C138" s="325" t="s">
        <v>78</v>
      </c>
      <c r="D138" s="325">
        <v>122.7</v>
      </c>
      <c r="E138" s="46">
        <v>33500</v>
      </c>
      <c r="F138" s="34">
        <f t="shared" si="4"/>
        <v>4110450</v>
      </c>
      <c r="G138" s="51">
        <f>SUM(F138:F140)</f>
        <v>7413550</v>
      </c>
    </row>
    <row r="139" spans="1:7" ht="18" customHeight="1">
      <c r="A139" s="323"/>
      <c r="B139" s="302" t="s">
        <v>31</v>
      </c>
      <c r="C139" s="325" t="s">
        <v>128</v>
      </c>
      <c r="D139" s="325">
        <v>98.6</v>
      </c>
      <c r="E139" s="46">
        <v>33500</v>
      </c>
      <c r="F139" s="34">
        <f t="shared" si="4"/>
        <v>3303100</v>
      </c>
      <c r="G139" s="69"/>
    </row>
    <row r="140" spans="1:7" ht="18" customHeight="1">
      <c r="A140" s="323"/>
      <c r="B140" s="302"/>
      <c r="C140" s="325"/>
      <c r="D140" s="325"/>
      <c r="E140" s="46"/>
      <c r="F140" s="34">
        <f t="shared" si="4"/>
        <v>0</v>
      </c>
      <c r="G140" s="69"/>
    </row>
    <row r="141" spans="1:7" ht="18" customHeight="1">
      <c r="A141" s="323" t="s">
        <v>30</v>
      </c>
      <c r="B141" s="302" t="s">
        <v>13</v>
      </c>
      <c r="C141" s="325" t="s">
        <v>129</v>
      </c>
      <c r="D141" s="325">
        <v>322</v>
      </c>
      <c r="E141" s="46">
        <v>30000</v>
      </c>
      <c r="F141" s="34">
        <f t="shared" si="4"/>
        <v>9660000</v>
      </c>
      <c r="G141" s="51">
        <f>SUM(F141:F146)</f>
        <v>34799150</v>
      </c>
    </row>
    <row r="142" spans="1:7" ht="18" customHeight="1">
      <c r="A142" s="323"/>
      <c r="B142" s="302" t="s">
        <v>13</v>
      </c>
      <c r="C142" s="325" t="s">
        <v>130</v>
      </c>
      <c r="D142" s="325">
        <v>75.599999999999994</v>
      </c>
      <c r="E142" s="46">
        <v>30000</v>
      </c>
      <c r="F142" s="34">
        <f t="shared" si="4"/>
        <v>2268000</v>
      </c>
      <c r="G142" s="69"/>
    </row>
    <row r="143" spans="1:7" ht="18" customHeight="1">
      <c r="A143" s="323"/>
      <c r="B143" s="302" t="s">
        <v>23</v>
      </c>
      <c r="C143" s="325" t="s">
        <v>131</v>
      </c>
      <c r="D143" s="325">
        <v>222</v>
      </c>
      <c r="E143" s="46">
        <v>30500</v>
      </c>
      <c r="F143" s="34">
        <f t="shared" si="4"/>
        <v>6771000</v>
      </c>
      <c r="G143" s="69"/>
    </row>
    <row r="144" spans="1:7" ht="18" customHeight="1">
      <c r="A144" s="323"/>
      <c r="B144" s="302" t="s">
        <v>132</v>
      </c>
      <c r="C144" s="325" t="s">
        <v>131</v>
      </c>
      <c r="D144" s="325">
        <v>213.5</v>
      </c>
      <c r="E144" s="46">
        <v>30500</v>
      </c>
      <c r="F144" s="34">
        <f t="shared" si="4"/>
        <v>6511750</v>
      </c>
      <c r="G144" s="69"/>
    </row>
    <row r="145" spans="1:7" ht="18" customHeight="1">
      <c r="A145" s="323"/>
      <c r="B145" s="302" t="s">
        <v>133</v>
      </c>
      <c r="C145" s="325" t="s">
        <v>131</v>
      </c>
      <c r="D145" s="325">
        <v>200</v>
      </c>
      <c r="E145" s="46">
        <v>30500</v>
      </c>
      <c r="F145" s="34">
        <f t="shared" si="4"/>
        <v>6100000</v>
      </c>
      <c r="G145" s="69"/>
    </row>
    <row r="146" spans="1:7" ht="18" customHeight="1">
      <c r="A146" s="323"/>
      <c r="B146" s="302" t="s">
        <v>135</v>
      </c>
      <c r="C146" s="325" t="s">
        <v>136</v>
      </c>
      <c r="D146" s="325">
        <v>102.6</v>
      </c>
      <c r="E146" s="46">
        <v>34000</v>
      </c>
      <c r="F146" s="34">
        <f t="shared" si="4"/>
        <v>3488400</v>
      </c>
      <c r="G146" s="69"/>
    </row>
    <row r="147" spans="1:7" ht="18" customHeight="1">
      <c r="A147" s="323"/>
      <c r="B147" s="302"/>
      <c r="C147" s="325"/>
      <c r="D147" s="325"/>
      <c r="E147" s="46"/>
      <c r="F147" s="34">
        <f t="shared" si="4"/>
        <v>0</v>
      </c>
      <c r="G147" s="69"/>
    </row>
    <row r="148" spans="1:7" ht="18" customHeight="1">
      <c r="A148" s="323" t="s">
        <v>149</v>
      </c>
      <c r="B148" s="302" t="s">
        <v>23</v>
      </c>
      <c r="C148" s="325" t="s">
        <v>150</v>
      </c>
      <c r="D148" s="325">
        <v>50</v>
      </c>
      <c r="E148" s="46">
        <v>33500</v>
      </c>
      <c r="F148" s="34">
        <f>E148*D148</f>
        <v>1675000</v>
      </c>
      <c r="G148" s="51">
        <f>F148</f>
        <v>1675000</v>
      </c>
    </row>
    <row r="149" spans="1:7" ht="18" customHeight="1">
      <c r="A149" s="323"/>
      <c r="B149" s="302"/>
      <c r="C149" s="325"/>
      <c r="D149" s="325"/>
      <c r="E149" s="46"/>
      <c r="F149" s="34"/>
      <c r="G149" s="51"/>
    </row>
    <row r="150" spans="1:7" ht="18" customHeight="1">
      <c r="A150" s="323" t="s">
        <v>24</v>
      </c>
      <c r="B150" s="442" t="s">
        <v>137</v>
      </c>
      <c r="C150" s="493" t="s">
        <v>138</v>
      </c>
      <c r="D150" s="493">
        <v>100.5</v>
      </c>
      <c r="E150" s="67">
        <v>41000</v>
      </c>
      <c r="F150" s="68">
        <f t="shared" si="4"/>
        <v>4120500</v>
      </c>
      <c r="G150" s="51">
        <f>SUM(F150:F152)</f>
        <v>8527050</v>
      </c>
    </row>
    <row r="151" spans="1:7" ht="18" customHeight="1">
      <c r="A151" s="323"/>
      <c r="B151" s="442" t="s">
        <v>137</v>
      </c>
      <c r="C151" s="493" t="s">
        <v>139</v>
      </c>
      <c r="D151" s="493">
        <v>101.3</v>
      </c>
      <c r="E151" s="67">
        <v>43500</v>
      </c>
      <c r="F151" s="68">
        <f t="shared" si="4"/>
        <v>4406550</v>
      </c>
      <c r="G151" s="69"/>
    </row>
    <row r="152" spans="1:7" ht="18" customHeight="1">
      <c r="A152" s="323"/>
      <c r="B152" s="302"/>
      <c r="C152" s="325"/>
      <c r="D152" s="325"/>
      <c r="E152" s="46"/>
      <c r="F152" s="34">
        <f t="shared" si="4"/>
        <v>0</v>
      </c>
      <c r="G152" s="69"/>
    </row>
    <row r="153" spans="1:7" ht="18" customHeight="1">
      <c r="A153" s="323" t="s">
        <v>140</v>
      </c>
      <c r="B153" s="302" t="s">
        <v>31</v>
      </c>
      <c r="C153" s="325" t="s">
        <v>141</v>
      </c>
      <c r="D153" s="325">
        <v>60</v>
      </c>
      <c r="E153" s="46">
        <v>31500</v>
      </c>
      <c r="F153" s="34">
        <f t="shared" si="4"/>
        <v>1890000</v>
      </c>
      <c r="G153" s="51">
        <f>SUM(F153:F155)</f>
        <v>3014550</v>
      </c>
    </row>
    <row r="154" spans="1:7" ht="18" customHeight="1">
      <c r="A154" s="323"/>
      <c r="B154" s="302" t="s">
        <v>31</v>
      </c>
      <c r="C154" s="325" t="s">
        <v>142</v>
      </c>
      <c r="D154" s="325">
        <v>13.7</v>
      </c>
      <c r="E154" s="46">
        <v>31500</v>
      </c>
      <c r="F154" s="34">
        <f t="shared" si="4"/>
        <v>431550</v>
      </c>
      <c r="G154" s="69"/>
    </row>
    <row r="155" spans="1:7" ht="18" customHeight="1">
      <c r="A155" s="323"/>
      <c r="B155" s="302" t="s">
        <v>31</v>
      </c>
      <c r="C155" s="325" t="s">
        <v>143</v>
      </c>
      <c r="D155" s="325">
        <v>22</v>
      </c>
      <c r="E155" s="46">
        <v>31500</v>
      </c>
      <c r="F155" s="34">
        <f t="shared" si="4"/>
        <v>693000</v>
      </c>
      <c r="G155" s="69"/>
    </row>
    <row r="156" spans="1:7" ht="18" customHeight="1">
      <c r="A156" s="323"/>
      <c r="B156" s="302"/>
      <c r="C156" s="325"/>
      <c r="D156" s="325"/>
      <c r="E156" s="46"/>
      <c r="F156" s="34">
        <f t="shared" si="4"/>
        <v>0</v>
      </c>
      <c r="G156" s="69"/>
    </row>
    <row r="157" spans="1:7" ht="18" customHeight="1">
      <c r="A157" s="323" t="s">
        <v>145</v>
      </c>
      <c r="B157" s="302" t="s">
        <v>13</v>
      </c>
      <c r="C157" s="325" t="s">
        <v>146</v>
      </c>
      <c r="D157" s="325">
        <v>190</v>
      </c>
      <c r="E157" s="46">
        <v>30500</v>
      </c>
      <c r="F157" s="34">
        <f t="shared" si="4"/>
        <v>5795000</v>
      </c>
      <c r="G157" s="51">
        <f>SUM(F157:F159)</f>
        <v>18984550</v>
      </c>
    </row>
    <row r="158" spans="1:7" ht="18" customHeight="1">
      <c r="A158" s="323"/>
      <c r="B158" s="302" t="s">
        <v>13</v>
      </c>
      <c r="C158" s="325" t="s">
        <v>147</v>
      </c>
      <c r="D158" s="325">
        <v>107</v>
      </c>
      <c r="E158" s="46">
        <v>30500</v>
      </c>
      <c r="F158" s="34">
        <f t="shared" si="4"/>
        <v>3263500</v>
      </c>
      <c r="G158" s="69"/>
    </row>
    <row r="159" spans="1:7" ht="18" customHeight="1">
      <c r="A159" s="323"/>
      <c r="B159" s="302" t="s">
        <v>31</v>
      </c>
      <c r="C159" s="325" t="s">
        <v>148</v>
      </c>
      <c r="D159" s="325">
        <v>296.3</v>
      </c>
      <c r="E159" s="46">
        <v>33500</v>
      </c>
      <c r="F159" s="34">
        <f t="shared" si="4"/>
        <v>9926050</v>
      </c>
      <c r="G159" s="69"/>
    </row>
    <row r="160" spans="1:7" ht="18" customHeight="1">
      <c r="A160" s="323"/>
      <c r="B160" s="302"/>
      <c r="C160" s="325"/>
      <c r="D160" s="325"/>
      <c r="E160" s="46"/>
      <c r="F160" s="34">
        <f t="shared" si="4"/>
        <v>0</v>
      </c>
      <c r="G160" s="69"/>
    </row>
    <row r="161" spans="1:7" ht="18" customHeight="1">
      <c r="A161" s="323" t="s">
        <v>96</v>
      </c>
      <c r="B161" s="302"/>
      <c r="C161" s="325"/>
      <c r="D161" s="325"/>
      <c r="E161" s="46"/>
      <c r="F161" s="34">
        <f t="shared" si="4"/>
        <v>0</v>
      </c>
      <c r="G161" s="69"/>
    </row>
    <row r="162" spans="1:7" ht="18" customHeight="1">
      <c r="A162" s="533" t="s">
        <v>151</v>
      </c>
      <c r="B162" s="440" t="s">
        <v>13</v>
      </c>
      <c r="C162" s="382" t="s">
        <v>144</v>
      </c>
      <c r="D162" s="382">
        <v>131.1</v>
      </c>
      <c r="E162" s="59">
        <v>30000</v>
      </c>
      <c r="F162" s="60">
        <f t="shared" si="4"/>
        <v>3933000</v>
      </c>
      <c r="G162" s="72">
        <f>F162</f>
        <v>3933000</v>
      </c>
    </row>
    <row r="163" spans="1:7" ht="18" customHeight="1">
      <c r="A163" s="526"/>
      <c r="B163" s="435"/>
      <c r="C163" s="484"/>
      <c r="D163" s="484"/>
      <c r="E163" s="113"/>
      <c r="F163" s="126"/>
      <c r="G163" s="9"/>
    </row>
    <row r="164" spans="1:7" ht="18" customHeight="1">
      <c r="A164" s="530">
        <v>42373</v>
      </c>
      <c r="B164" s="355"/>
      <c r="C164" s="491" t="s">
        <v>11</v>
      </c>
      <c r="D164" s="525"/>
      <c r="F164" s="127"/>
    </row>
    <row r="165" spans="1:7" ht="18" customHeight="1">
      <c r="A165" s="531" t="s">
        <v>127</v>
      </c>
      <c r="B165" s="436" t="s">
        <v>134</v>
      </c>
      <c r="C165" s="494" t="s">
        <v>0</v>
      </c>
      <c r="D165" s="494">
        <f>SUM(D166:D284)</f>
        <v>14855.699999999997</v>
      </c>
      <c r="E165" s="114"/>
      <c r="F165" s="128">
        <f>SUM(F166:F284)</f>
        <v>488915850</v>
      </c>
      <c r="G165" s="39">
        <f>SUM(G166:G284)</f>
        <v>488915850</v>
      </c>
    </row>
    <row r="166" spans="1:7" ht="18" customHeight="1">
      <c r="A166" s="532" t="s">
        <v>154</v>
      </c>
      <c r="B166" s="441" t="s">
        <v>13</v>
      </c>
      <c r="C166" s="492" t="s">
        <v>43</v>
      </c>
      <c r="D166" s="492">
        <v>30</v>
      </c>
      <c r="E166" s="62">
        <v>30500</v>
      </c>
      <c r="F166" s="63">
        <f t="shared" si="4"/>
        <v>915000</v>
      </c>
      <c r="G166" s="85">
        <f>F166</f>
        <v>915000</v>
      </c>
    </row>
    <row r="167" spans="1:7" ht="18" customHeight="1">
      <c r="A167" s="323"/>
      <c r="B167" s="302"/>
      <c r="C167" s="325"/>
      <c r="D167" s="325"/>
      <c r="E167" s="46"/>
      <c r="F167" s="34">
        <f t="shared" si="4"/>
        <v>0</v>
      </c>
      <c r="G167" s="69"/>
    </row>
    <row r="168" spans="1:7" ht="18" customHeight="1">
      <c r="A168" s="323" t="s">
        <v>24</v>
      </c>
      <c r="B168" s="302" t="s">
        <v>13</v>
      </c>
      <c r="C168" s="325" t="s">
        <v>155</v>
      </c>
      <c r="D168" s="325">
        <v>104</v>
      </c>
      <c r="E168" s="46">
        <v>30500</v>
      </c>
      <c r="F168" s="34">
        <f t="shared" si="4"/>
        <v>3172000</v>
      </c>
      <c r="G168" s="86">
        <f>SUM(F168:F170)</f>
        <v>6804550</v>
      </c>
    </row>
    <row r="169" spans="1:7" ht="18" customHeight="1">
      <c r="A169" s="323"/>
      <c r="B169" s="302" t="s">
        <v>13</v>
      </c>
      <c r="C169" s="325" t="s">
        <v>156</v>
      </c>
      <c r="D169" s="325">
        <v>58.5</v>
      </c>
      <c r="E169" s="46">
        <v>30500</v>
      </c>
      <c r="F169" s="34">
        <f t="shared" si="4"/>
        <v>1784250</v>
      </c>
      <c r="G169" s="69"/>
    </row>
    <row r="170" spans="1:7" ht="18" customHeight="1">
      <c r="A170" s="323"/>
      <c r="B170" s="302" t="s">
        <v>13</v>
      </c>
      <c r="C170" s="325" t="s">
        <v>160</v>
      </c>
      <c r="D170" s="325">
        <v>60.6</v>
      </c>
      <c r="E170" s="46">
        <v>30500</v>
      </c>
      <c r="F170" s="34">
        <f t="shared" si="4"/>
        <v>1848300</v>
      </c>
      <c r="G170" s="69"/>
    </row>
    <row r="171" spans="1:7" ht="18" customHeight="1">
      <c r="A171" s="323"/>
      <c r="B171" s="302"/>
      <c r="C171" s="325"/>
      <c r="D171" s="325"/>
      <c r="E171" s="46"/>
      <c r="F171" s="34">
        <f t="shared" si="4"/>
        <v>0</v>
      </c>
      <c r="G171" s="69"/>
    </row>
    <row r="172" spans="1:7" ht="18" customHeight="1">
      <c r="A172" s="323" t="s">
        <v>157</v>
      </c>
      <c r="B172" s="302" t="s">
        <v>31</v>
      </c>
      <c r="C172" s="325" t="s">
        <v>158</v>
      </c>
      <c r="D172" s="325">
        <v>36.700000000000003</v>
      </c>
      <c r="E172" s="46">
        <v>34000</v>
      </c>
      <c r="F172" s="34">
        <f t="shared" si="4"/>
        <v>1247800</v>
      </c>
      <c r="G172" s="86">
        <f>SUM(F172:F174)</f>
        <v>3026000</v>
      </c>
    </row>
    <row r="173" spans="1:7" ht="18" customHeight="1">
      <c r="A173" s="323"/>
      <c r="B173" s="302" t="s">
        <v>31</v>
      </c>
      <c r="C173" s="325" t="s">
        <v>159</v>
      </c>
      <c r="D173" s="325">
        <v>52.3</v>
      </c>
      <c r="E173" s="46">
        <v>34000</v>
      </c>
      <c r="F173" s="34">
        <f t="shared" si="4"/>
        <v>1778200</v>
      </c>
      <c r="G173" s="69"/>
    </row>
    <row r="174" spans="1:7" ht="18" customHeight="1">
      <c r="A174" s="323"/>
      <c r="B174" s="302"/>
      <c r="C174" s="325"/>
      <c r="D174" s="325"/>
      <c r="E174" s="46"/>
      <c r="F174" s="34">
        <f t="shared" si="4"/>
        <v>0</v>
      </c>
      <c r="G174" s="69"/>
    </row>
    <row r="175" spans="1:7" ht="18" customHeight="1">
      <c r="A175" s="323" t="s">
        <v>173</v>
      </c>
      <c r="B175" s="302" t="s">
        <v>13</v>
      </c>
      <c r="C175" s="325" t="s">
        <v>174</v>
      </c>
      <c r="D175" s="325">
        <v>10</v>
      </c>
      <c r="E175" s="46">
        <v>30000</v>
      </c>
      <c r="F175" s="34">
        <f t="shared" si="4"/>
        <v>300000</v>
      </c>
      <c r="G175" s="86">
        <f>F175</f>
        <v>300000</v>
      </c>
    </row>
    <row r="176" spans="1:7" ht="18" customHeight="1">
      <c r="A176" s="323"/>
      <c r="B176" s="302"/>
      <c r="C176" s="325"/>
      <c r="D176" s="325"/>
      <c r="E176" s="46"/>
      <c r="F176" s="34"/>
      <c r="G176" s="69"/>
    </row>
    <row r="177" spans="1:7" ht="18" customHeight="1">
      <c r="A177" s="323" t="s">
        <v>12</v>
      </c>
      <c r="B177" s="302" t="s">
        <v>31</v>
      </c>
      <c r="C177" s="325" t="s">
        <v>75</v>
      </c>
      <c r="D177" s="325">
        <v>50</v>
      </c>
      <c r="E177" s="46">
        <v>34000</v>
      </c>
      <c r="F177" s="34">
        <f>E177*D177</f>
        <v>1700000</v>
      </c>
      <c r="G177" s="86">
        <f>F177</f>
        <v>1700000</v>
      </c>
    </row>
    <row r="178" spans="1:7" ht="18" customHeight="1">
      <c r="A178" s="323"/>
      <c r="B178" s="302"/>
      <c r="C178" s="325"/>
      <c r="D178" s="325"/>
      <c r="E178" s="46"/>
      <c r="F178" s="34"/>
      <c r="G178" s="69"/>
    </row>
    <row r="179" spans="1:7" ht="18" customHeight="1">
      <c r="A179" s="323" t="s">
        <v>218</v>
      </c>
      <c r="B179" s="302" t="s">
        <v>13</v>
      </c>
      <c r="C179" s="325" t="s">
        <v>219</v>
      </c>
      <c r="D179" s="325">
        <v>50</v>
      </c>
      <c r="E179" s="46">
        <v>31500</v>
      </c>
      <c r="F179" s="34">
        <f t="shared" si="4"/>
        <v>1575000</v>
      </c>
      <c r="G179" s="86">
        <f>F179</f>
        <v>1575000</v>
      </c>
    </row>
    <row r="180" spans="1:7" ht="18" customHeight="1">
      <c r="A180" s="323"/>
      <c r="B180" s="302"/>
      <c r="C180" s="325"/>
      <c r="D180" s="325"/>
      <c r="E180" s="46"/>
      <c r="F180" s="34">
        <f t="shared" si="4"/>
        <v>0</v>
      </c>
      <c r="G180" s="69"/>
    </row>
    <row r="181" spans="1:7" ht="18" customHeight="1">
      <c r="A181" s="323" t="s">
        <v>102</v>
      </c>
      <c r="B181" s="302" t="s">
        <v>13</v>
      </c>
      <c r="C181" s="325" t="s">
        <v>59</v>
      </c>
      <c r="D181" s="325">
        <v>90</v>
      </c>
      <c r="E181" s="46">
        <v>30500</v>
      </c>
      <c r="F181" s="34">
        <f t="shared" si="4"/>
        <v>2745000</v>
      </c>
      <c r="G181" s="86">
        <f>SUM(F181:F183)</f>
        <v>3050000</v>
      </c>
    </row>
    <row r="182" spans="1:7" ht="18" customHeight="1">
      <c r="A182" s="323"/>
      <c r="B182" s="302" t="s">
        <v>13</v>
      </c>
      <c r="C182" s="325" t="s">
        <v>60</v>
      </c>
      <c r="D182" s="325">
        <v>10</v>
      </c>
      <c r="E182" s="46">
        <v>30500</v>
      </c>
      <c r="F182" s="34">
        <f t="shared" si="4"/>
        <v>305000</v>
      </c>
      <c r="G182" s="69"/>
    </row>
    <row r="183" spans="1:7" ht="18" customHeight="1">
      <c r="A183" s="323"/>
      <c r="B183" s="302"/>
      <c r="C183" s="325"/>
      <c r="D183" s="325"/>
      <c r="E183" s="46"/>
      <c r="F183" s="34"/>
      <c r="G183" s="69"/>
    </row>
    <row r="184" spans="1:7" ht="18" customHeight="1">
      <c r="A184" s="323" t="s">
        <v>18</v>
      </c>
      <c r="B184" s="443" t="s">
        <v>161</v>
      </c>
      <c r="C184" s="482" t="s">
        <v>162</v>
      </c>
      <c r="D184" s="482">
        <v>-25.8</v>
      </c>
      <c r="E184" s="116">
        <v>41000</v>
      </c>
      <c r="F184" s="90">
        <f>E184*D184</f>
        <v>-1057800</v>
      </c>
      <c r="G184" s="86">
        <f>F184</f>
        <v>-1057800</v>
      </c>
    </row>
    <row r="185" spans="1:7" ht="18" customHeight="1">
      <c r="A185" s="323"/>
      <c r="B185" s="302"/>
      <c r="C185" s="325"/>
      <c r="D185" s="325"/>
      <c r="E185" s="46"/>
      <c r="F185" s="34"/>
      <c r="G185" s="69"/>
    </row>
    <row r="186" spans="1:7" ht="18" customHeight="1">
      <c r="A186" s="323" t="s">
        <v>40</v>
      </c>
      <c r="B186" s="302" t="s">
        <v>164</v>
      </c>
      <c r="C186" s="325" t="s">
        <v>163</v>
      </c>
      <c r="D186" s="325">
        <v>100</v>
      </c>
      <c r="E186" s="46">
        <v>30500</v>
      </c>
      <c r="F186" s="34">
        <f t="shared" si="4"/>
        <v>3050000</v>
      </c>
      <c r="G186" s="86">
        <f>SUM(F186:F188)</f>
        <v>6100000</v>
      </c>
    </row>
    <row r="187" spans="1:7" ht="18" customHeight="1">
      <c r="A187" s="323"/>
      <c r="B187" s="302" t="s">
        <v>164</v>
      </c>
      <c r="C187" s="325" t="s">
        <v>165</v>
      </c>
      <c r="D187" s="325">
        <v>100</v>
      </c>
      <c r="E187" s="46">
        <v>30500</v>
      </c>
      <c r="F187" s="34">
        <f t="shared" si="4"/>
        <v>3050000</v>
      </c>
      <c r="G187" s="69"/>
    </row>
    <row r="188" spans="1:7" ht="18" customHeight="1">
      <c r="A188" s="323"/>
      <c r="B188" s="302"/>
      <c r="C188" s="325"/>
      <c r="D188" s="325"/>
      <c r="E188" s="46"/>
      <c r="F188" s="34">
        <f t="shared" si="4"/>
        <v>0</v>
      </c>
      <c r="G188" s="69"/>
    </row>
    <row r="189" spans="1:7" ht="18" customHeight="1">
      <c r="A189" s="323" t="s">
        <v>166</v>
      </c>
      <c r="B189" s="302" t="s">
        <v>31</v>
      </c>
      <c r="C189" s="325" t="s">
        <v>167</v>
      </c>
      <c r="D189" s="325">
        <v>85.7</v>
      </c>
      <c r="E189" s="46">
        <v>35000</v>
      </c>
      <c r="F189" s="34">
        <f t="shared" si="4"/>
        <v>2999500</v>
      </c>
      <c r="G189" s="86">
        <f>SUM(F189:F191)</f>
        <v>8497500</v>
      </c>
    </row>
    <row r="190" spans="1:7" ht="18" customHeight="1">
      <c r="A190" s="323"/>
      <c r="B190" s="302" t="s">
        <v>168</v>
      </c>
      <c r="C190" s="325" t="s">
        <v>169</v>
      </c>
      <c r="D190" s="325">
        <v>104</v>
      </c>
      <c r="E190" s="46">
        <v>35500</v>
      </c>
      <c r="F190" s="34">
        <f t="shared" si="4"/>
        <v>3692000</v>
      </c>
      <c r="G190" s="69"/>
    </row>
    <row r="191" spans="1:7" ht="18" customHeight="1">
      <c r="A191" s="323"/>
      <c r="B191" s="302" t="s">
        <v>31</v>
      </c>
      <c r="C191" s="325" t="s">
        <v>170</v>
      </c>
      <c r="D191" s="325">
        <v>51.6</v>
      </c>
      <c r="E191" s="46">
        <v>35000</v>
      </c>
      <c r="F191" s="34">
        <f t="shared" si="4"/>
        <v>1806000</v>
      </c>
      <c r="G191" s="69"/>
    </row>
    <row r="192" spans="1:7" ht="18" customHeight="1">
      <c r="A192" s="323"/>
      <c r="B192" s="302"/>
      <c r="C192" s="325"/>
      <c r="D192" s="325"/>
      <c r="E192" s="46"/>
      <c r="F192" s="34">
        <f t="shared" si="4"/>
        <v>0</v>
      </c>
      <c r="G192" s="69"/>
    </row>
    <row r="193" spans="1:7" ht="18" customHeight="1">
      <c r="A193" s="323" t="s">
        <v>61</v>
      </c>
      <c r="B193" s="302" t="s">
        <v>13</v>
      </c>
      <c r="C193" s="325" t="s">
        <v>59</v>
      </c>
      <c r="D193" s="325">
        <v>30</v>
      </c>
      <c r="E193" s="46">
        <v>30500</v>
      </c>
      <c r="F193" s="34">
        <f t="shared" si="4"/>
        <v>915000</v>
      </c>
      <c r="G193" s="86">
        <f>SUM(F193:F196)</f>
        <v>1830000</v>
      </c>
    </row>
    <row r="194" spans="1:7" ht="18" customHeight="1">
      <c r="A194" s="323"/>
      <c r="B194" s="302" t="s">
        <v>13</v>
      </c>
      <c r="C194" s="325" t="s">
        <v>22</v>
      </c>
      <c r="D194" s="325">
        <v>10</v>
      </c>
      <c r="E194" s="46">
        <v>30500</v>
      </c>
      <c r="F194" s="34">
        <f t="shared" si="4"/>
        <v>305000</v>
      </c>
      <c r="G194" s="69"/>
    </row>
    <row r="195" spans="1:7" ht="18" customHeight="1">
      <c r="A195" s="323"/>
      <c r="B195" s="302" t="s">
        <v>13</v>
      </c>
      <c r="C195" s="325" t="s">
        <v>75</v>
      </c>
      <c r="D195" s="325">
        <v>10</v>
      </c>
      <c r="E195" s="46">
        <v>30500</v>
      </c>
      <c r="F195" s="34">
        <f t="shared" si="4"/>
        <v>305000</v>
      </c>
      <c r="G195" s="69"/>
    </row>
    <row r="196" spans="1:7" ht="18" customHeight="1">
      <c r="A196" s="323"/>
      <c r="B196" s="302" t="s">
        <v>13</v>
      </c>
      <c r="C196" s="325" t="s">
        <v>171</v>
      </c>
      <c r="D196" s="325">
        <v>10</v>
      </c>
      <c r="E196" s="46">
        <v>30500</v>
      </c>
      <c r="F196" s="34">
        <f t="shared" si="4"/>
        <v>305000</v>
      </c>
      <c r="G196" s="69"/>
    </row>
    <row r="197" spans="1:7" ht="18" customHeight="1">
      <c r="A197" s="323"/>
      <c r="B197" s="302"/>
      <c r="C197" s="325"/>
      <c r="D197" s="325"/>
      <c r="E197" s="46"/>
      <c r="F197" s="34">
        <f t="shared" si="4"/>
        <v>0</v>
      </c>
      <c r="G197" s="69"/>
    </row>
    <row r="198" spans="1:7" ht="18" customHeight="1">
      <c r="A198" s="323" t="s">
        <v>172</v>
      </c>
      <c r="B198" s="302" t="s">
        <v>13</v>
      </c>
      <c r="C198" s="325">
        <v>3040</v>
      </c>
      <c r="D198" s="325">
        <v>30</v>
      </c>
      <c r="E198" s="46">
        <v>30500</v>
      </c>
      <c r="F198" s="34">
        <f t="shared" ref="F198:F263" si="5">E198*D198</f>
        <v>915000</v>
      </c>
      <c r="G198" s="86">
        <f>SUM(F198:F200)</f>
        <v>2135000</v>
      </c>
    </row>
    <row r="199" spans="1:7" ht="18" customHeight="1">
      <c r="A199" s="323"/>
      <c r="B199" s="302" t="s">
        <v>13</v>
      </c>
      <c r="C199" s="325" t="s">
        <v>59</v>
      </c>
      <c r="D199" s="325">
        <v>20</v>
      </c>
      <c r="E199" s="46">
        <v>30500</v>
      </c>
      <c r="F199" s="34">
        <f t="shared" si="5"/>
        <v>610000</v>
      </c>
      <c r="G199" s="69"/>
    </row>
    <row r="200" spans="1:7" ht="18" customHeight="1">
      <c r="A200" s="323"/>
      <c r="B200" s="302" t="s">
        <v>13</v>
      </c>
      <c r="C200" s="325" t="s">
        <v>60</v>
      </c>
      <c r="D200" s="325">
        <v>20</v>
      </c>
      <c r="E200" s="46">
        <v>30500</v>
      </c>
      <c r="F200" s="34">
        <f t="shared" si="5"/>
        <v>610000</v>
      </c>
      <c r="G200" s="69"/>
    </row>
    <row r="201" spans="1:7" ht="18" customHeight="1">
      <c r="A201" s="323"/>
      <c r="B201" s="302"/>
      <c r="C201" s="325"/>
      <c r="D201" s="325"/>
      <c r="E201" s="46"/>
      <c r="F201" s="34">
        <f t="shared" si="5"/>
        <v>0</v>
      </c>
      <c r="G201" s="69"/>
    </row>
    <row r="202" spans="1:7" ht="18" customHeight="1">
      <c r="A202" s="323" t="s">
        <v>203</v>
      </c>
      <c r="B202" s="302" t="s">
        <v>13</v>
      </c>
      <c r="C202" s="325" t="s">
        <v>204</v>
      </c>
      <c r="D202" s="325">
        <v>425</v>
      </c>
      <c r="E202" s="46">
        <v>31000</v>
      </c>
      <c r="F202" s="34">
        <f>E202*D202</f>
        <v>13175000</v>
      </c>
      <c r="G202" s="86">
        <f>SUM(F202:F205)</f>
        <v>56545500</v>
      </c>
    </row>
    <row r="203" spans="1:7" ht="18" customHeight="1">
      <c r="A203" s="323"/>
      <c r="B203" s="302" t="s">
        <v>31</v>
      </c>
      <c r="C203" s="325" t="s">
        <v>60</v>
      </c>
      <c r="D203" s="325">
        <v>250</v>
      </c>
      <c r="E203" s="46">
        <v>30000</v>
      </c>
      <c r="F203" s="34">
        <f>E203*D203</f>
        <v>7500000</v>
      </c>
      <c r="G203" s="69"/>
    </row>
    <row r="204" spans="1:7" ht="18" customHeight="1">
      <c r="A204" s="323"/>
      <c r="B204" s="302" t="s">
        <v>31</v>
      </c>
      <c r="C204" s="325" t="s">
        <v>205</v>
      </c>
      <c r="D204" s="325">
        <v>623</v>
      </c>
      <c r="E204" s="46">
        <v>33500</v>
      </c>
      <c r="F204" s="34">
        <f>E204*D204</f>
        <v>20870500</v>
      </c>
      <c r="G204" s="69"/>
    </row>
    <row r="205" spans="1:7" ht="18" customHeight="1">
      <c r="A205" s="323"/>
      <c r="B205" s="302" t="s">
        <v>31</v>
      </c>
      <c r="C205" s="325" t="s">
        <v>206</v>
      </c>
      <c r="D205" s="325">
        <v>500</v>
      </c>
      <c r="E205" s="46">
        <v>30000</v>
      </c>
      <c r="F205" s="34">
        <f>E205*D205</f>
        <v>15000000</v>
      </c>
      <c r="G205" s="69"/>
    </row>
    <row r="206" spans="1:7" ht="18" customHeight="1">
      <c r="A206" s="323"/>
      <c r="B206" s="302"/>
      <c r="C206" s="325"/>
      <c r="D206" s="325"/>
      <c r="E206" s="46"/>
      <c r="F206" s="34">
        <f>E206*D206</f>
        <v>0</v>
      </c>
      <c r="G206" s="69"/>
    </row>
    <row r="207" spans="1:7" ht="18" customHeight="1">
      <c r="A207" s="323" t="s">
        <v>175</v>
      </c>
      <c r="B207" s="302" t="s">
        <v>176</v>
      </c>
      <c r="C207" s="325" t="s">
        <v>177</v>
      </c>
      <c r="D207" s="325">
        <v>-55</v>
      </c>
      <c r="E207" s="46">
        <v>35000</v>
      </c>
      <c r="F207" s="34">
        <f t="shared" si="5"/>
        <v>-1925000</v>
      </c>
      <c r="G207" s="86">
        <f>SUM(F207:F217)</f>
        <v>37926600</v>
      </c>
    </row>
    <row r="208" spans="1:7" ht="18" customHeight="1">
      <c r="A208" s="323"/>
      <c r="B208" s="302" t="s">
        <v>31</v>
      </c>
      <c r="C208" s="325" t="s">
        <v>46</v>
      </c>
      <c r="D208" s="325">
        <v>109.5</v>
      </c>
      <c r="E208" s="46">
        <v>33500</v>
      </c>
      <c r="F208" s="34">
        <f t="shared" si="5"/>
        <v>3668250</v>
      </c>
      <c r="G208" s="69"/>
    </row>
    <row r="209" spans="1:7" ht="18" customHeight="1">
      <c r="A209" s="323"/>
      <c r="B209" s="302" t="s">
        <v>31</v>
      </c>
      <c r="C209" s="325" t="s">
        <v>76</v>
      </c>
      <c r="D209" s="325">
        <v>39.5</v>
      </c>
      <c r="E209" s="46">
        <v>33500</v>
      </c>
      <c r="F209" s="34">
        <f t="shared" si="5"/>
        <v>1323250</v>
      </c>
      <c r="G209" s="69"/>
    </row>
    <row r="210" spans="1:7" ht="18" customHeight="1">
      <c r="A210" s="323"/>
      <c r="B210" s="302" t="s">
        <v>31</v>
      </c>
      <c r="C210" s="325" t="s">
        <v>221</v>
      </c>
      <c r="D210" s="325">
        <v>88</v>
      </c>
      <c r="E210" s="46">
        <v>33500</v>
      </c>
      <c r="F210" s="34">
        <f t="shared" si="5"/>
        <v>2948000</v>
      </c>
      <c r="G210" s="69"/>
    </row>
    <row r="211" spans="1:7" ht="18" customHeight="1">
      <c r="A211" s="323"/>
      <c r="B211" s="302" t="s">
        <v>31</v>
      </c>
      <c r="C211" s="325" t="s">
        <v>222</v>
      </c>
      <c r="D211" s="325">
        <v>23</v>
      </c>
      <c r="E211" s="46">
        <v>33500</v>
      </c>
      <c r="F211" s="34">
        <f t="shared" si="5"/>
        <v>770500</v>
      </c>
      <c r="G211" s="69"/>
    </row>
    <row r="212" spans="1:7" ht="18" customHeight="1">
      <c r="A212" s="323"/>
      <c r="B212" s="302" t="s">
        <v>31</v>
      </c>
      <c r="C212" s="325" t="s">
        <v>223</v>
      </c>
      <c r="D212" s="325">
        <v>10</v>
      </c>
      <c r="E212" s="46">
        <v>33500</v>
      </c>
      <c r="F212" s="34">
        <f t="shared" si="5"/>
        <v>335000</v>
      </c>
      <c r="G212" s="69"/>
    </row>
    <row r="213" spans="1:7" ht="18" customHeight="1">
      <c r="A213" s="323"/>
      <c r="B213" s="302" t="s">
        <v>31</v>
      </c>
      <c r="C213" s="325" t="s">
        <v>224</v>
      </c>
      <c r="D213" s="325">
        <v>115</v>
      </c>
      <c r="E213" s="46">
        <v>33500</v>
      </c>
      <c r="F213" s="34">
        <f t="shared" si="5"/>
        <v>3852500</v>
      </c>
      <c r="G213" s="69"/>
    </row>
    <row r="214" spans="1:7" ht="18" customHeight="1">
      <c r="A214" s="323"/>
      <c r="B214" s="302" t="s">
        <v>31</v>
      </c>
      <c r="C214" s="325" t="s">
        <v>186</v>
      </c>
      <c r="D214" s="325">
        <v>150</v>
      </c>
      <c r="E214" s="46">
        <v>33500</v>
      </c>
      <c r="F214" s="34">
        <f t="shared" si="5"/>
        <v>5025000</v>
      </c>
      <c r="G214" s="69"/>
    </row>
    <row r="215" spans="1:7" ht="18" customHeight="1">
      <c r="A215" s="323"/>
      <c r="B215" s="302" t="s">
        <v>31</v>
      </c>
      <c r="C215" s="325" t="s">
        <v>225</v>
      </c>
      <c r="D215" s="325">
        <v>199</v>
      </c>
      <c r="E215" s="46">
        <v>33500</v>
      </c>
      <c r="F215" s="34">
        <f t="shared" si="5"/>
        <v>6666500</v>
      </c>
      <c r="G215" s="69"/>
    </row>
    <row r="216" spans="1:7" ht="18" customHeight="1">
      <c r="A216" s="323"/>
      <c r="B216" s="302" t="s">
        <v>31</v>
      </c>
      <c r="C216" s="325" t="s">
        <v>159</v>
      </c>
      <c r="D216" s="325">
        <v>402.6</v>
      </c>
      <c r="E216" s="46">
        <v>33500</v>
      </c>
      <c r="F216" s="34">
        <f t="shared" si="5"/>
        <v>13487100</v>
      </c>
      <c r="G216" s="69"/>
    </row>
    <row r="217" spans="1:7" ht="18" customHeight="1">
      <c r="A217" s="323"/>
      <c r="B217" s="302" t="s">
        <v>31</v>
      </c>
      <c r="C217" s="325" t="s">
        <v>105</v>
      </c>
      <c r="D217" s="325">
        <v>53</v>
      </c>
      <c r="E217" s="46">
        <v>33500</v>
      </c>
      <c r="F217" s="34">
        <f t="shared" si="5"/>
        <v>1775500</v>
      </c>
      <c r="G217" s="69"/>
    </row>
    <row r="218" spans="1:7" ht="18" customHeight="1">
      <c r="A218" s="323"/>
      <c r="B218" s="302"/>
      <c r="C218" s="325"/>
      <c r="D218" s="325"/>
      <c r="E218" s="46"/>
      <c r="F218" s="34">
        <f t="shared" si="5"/>
        <v>0</v>
      </c>
      <c r="G218" s="69"/>
    </row>
    <row r="219" spans="1:7" ht="18" customHeight="1">
      <c r="A219" s="323" t="s">
        <v>178</v>
      </c>
      <c r="B219" s="302" t="s">
        <v>31</v>
      </c>
      <c r="C219" s="325" t="s">
        <v>179</v>
      </c>
      <c r="D219" s="325">
        <v>45.8</v>
      </c>
      <c r="E219" s="46">
        <v>35000</v>
      </c>
      <c r="F219" s="34">
        <f t="shared" si="5"/>
        <v>1603000</v>
      </c>
      <c r="G219" s="86">
        <f>SUM(F219:F221)</f>
        <v>5103000</v>
      </c>
    </row>
    <row r="220" spans="1:7" ht="18" customHeight="1">
      <c r="A220" s="323"/>
      <c r="B220" s="302" t="s">
        <v>31</v>
      </c>
      <c r="C220" s="325" t="s">
        <v>180</v>
      </c>
      <c r="D220" s="325">
        <v>100</v>
      </c>
      <c r="E220" s="46">
        <v>35000</v>
      </c>
      <c r="F220" s="34">
        <f t="shared" si="5"/>
        <v>3500000</v>
      </c>
      <c r="G220" s="69"/>
    </row>
    <row r="221" spans="1:7" ht="18" customHeight="1">
      <c r="A221" s="323"/>
      <c r="B221" s="302"/>
      <c r="C221" s="325"/>
      <c r="D221" s="325"/>
      <c r="E221" s="46"/>
      <c r="F221" s="34">
        <f t="shared" si="5"/>
        <v>0</v>
      </c>
      <c r="G221" s="69"/>
    </row>
    <row r="222" spans="1:7" ht="18" customHeight="1">
      <c r="A222" s="323" t="s">
        <v>181</v>
      </c>
      <c r="B222" s="302" t="s">
        <v>31</v>
      </c>
      <c r="C222" s="325" t="s">
        <v>182</v>
      </c>
      <c r="D222" s="325">
        <v>433.8</v>
      </c>
      <c r="E222" s="46">
        <v>32500</v>
      </c>
      <c r="F222" s="34">
        <f t="shared" si="5"/>
        <v>14098500</v>
      </c>
      <c r="G222" s="86">
        <f>F222</f>
        <v>14098500</v>
      </c>
    </row>
    <row r="223" spans="1:7" ht="18" customHeight="1">
      <c r="A223" s="323"/>
      <c r="B223" s="302"/>
      <c r="C223" s="325"/>
      <c r="D223" s="325"/>
      <c r="E223" s="46"/>
      <c r="F223" s="34">
        <f t="shared" si="5"/>
        <v>0</v>
      </c>
      <c r="G223" s="69"/>
    </row>
    <row r="224" spans="1:7" ht="18" customHeight="1">
      <c r="A224" s="323" t="s">
        <v>183</v>
      </c>
      <c r="B224" s="302" t="s">
        <v>23</v>
      </c>
      <c r="C224" s="325" t="s">
        <v>184</v>
      </c>
      <c r="D224" s="325">
        <v>98.8</v>
      </c>
      <c r="E224" s="46">
        <v>31500</v>
      </c>
      <c r="F224" s="34">
        <f t="shared" si="5"/>
        <v>3112200</v>
      </c>
      <c r="G224" s="86">
        <f>SUM(F224:F233)</f>
        <v>49184800</v>
      </c>
    </row>
    <row r="225" spans="1:7" ht="18" customHeight="1">
      <c r="A225" s="323"/>
      <c r="B225" s="302" t="s">
        <v>23</v>
      </c>
      <c r="C225" s="325" t="s">
        <v>185</v>
      </c>
      <c r="D225" s="325">
        <v>279.8</v>
      </c>
      <c r="E225" s="46">
        <v>33500</v>
      </c>
      <c r="F225" s="34">
        <f t="shared" si="5"/>
        <v>9373300</v>
      </c>
      <c r="G225" s="69"/>
    </row>
    <row r="226" spans="1:7" ht="18" customHeight="1">
      <c r="A226" s="323"/>
      <c r="B226" s="302" t="s">
        <v>31</v>
      </c>
      <c r="C226" s="325" t="s">
        <v>186</v>
      </c>
      <c r="D226" s="325">
        <v>50</v>
      </c>
      <c r="E226" s="46">
        <v>33500</v>
      </c>
      <c r="F226" s="34">
        <f t="shared" si="5"/>
        <v>1675000</v>
      </c>
      <c r="G226" s="69"/>
    </row>
    <row r="227" spans="1:7" ht="18" customHeight="1">
      <c r="A227" s="323"/>
      <c r="B227" s="302" t="s">
        <v>31</v>
      </c>
      <c r="C227" s="325" t="s">
        <v>159</v>
      </c>
      <c r="D227" s="325">
        <v>576.70000000000005</v>
      </c>
      <c r="E227" s="46">
        <v>30500</v>
      </c>
      <c r="F227" s="34">
        <f t="shared" si="5"/>
        <v>17589350</v>
      </c>
      <c r="G227" s="69"/>
    </row>
    <row r="228" spans="1:7" ht="18" customHeight="1">
      <c r="A228" s="323"/>
      <c r="B228" s="302" t="s">
        <v>31</v>
      </c>
      <c r="C228" s="325" t="s">
        <v>187</v>
      </c>
      <c r="D228" s="325">
        <v>27.5</v>
      </c>
      <c r="E228" s="46">
        <v>30500</v>
      </c>
      <c r="F228" s="34">
        <f t="shared" si="5"/>
        <v>838750</v>
      </c>
      <c r="G228" s="69"/>
    </row>
    <row r="229" spans="1:7" ht="18" customHeight="1">
      <c r="A229" s="323"/>
      <c r="B229" s="302" t="s">
        <v>31</v>
      </c>
      <c r="C229" s="325" t="s">
        <v>188</v>
      </c>
      <c r="D229" s="325">
        <v>30</v>
      </c>
      <c r="E229" s="46">
        <v>30500</v>
      </c>
      <c r="F229" s="34">
        <f t="shared" si="5"/>
        <v>915000</v>
      </c>
      <c r="G229" s="69"/>
    </row>
    <row r="230" spans="1:7" ht="18" customHeight="1">
      <c r="A230" s="323"/>
      <c r="B230" s="302" t="s">
        <v>31</v>
      </c>
      <c r="C230" s="325" t="s">
        <v>189</v>
      </c>
      <c r="D230" s="325">
        <v>50</v>
      </c>
      <c r="E230" s="46">
        <v>32500</v>
      </c>
      <c r="F230" s="34">
        <f t="shared" si="5"/>
        <v>1625000</v>
      </c>
      <c r="G230" s="69"/>
    </row>
    <row r="231" spans="1:7" ht="18" customHeight="1">
      <c r="A231" s="323"/>
      <c r="B231" s="302" t="s">
        <v>31</v>
      </c>
      <c r="C231" s="325" t="s">
        <v>190</v>
      </c>
      <c r="D231" s="325">
        <v>96</v>
      </c>
      <c r="E231" s="46">
        <v>30500</v>
      </c>
      <c r="F231" s="34">
        <f t="shared" si="5"/>
        <v>2928000</v>
      </c>
      <c r="G231" s="69"/>
    </row>
    <row r="232" spans="1:7" ht="18" customHeight="1">
      <c r="A232" s="323"/>
      <c r="B232" s="302" t="s">
        <v>64</v>
      </c>
      <c r="C232" s="325" t="s">
        <v>191</v>
      </c>
      <c r="D232" s="325">
        <v>198.8</v>
      </c>
      <c r="E232" s="46">
        <v>31000</v>
      </c>
      <c r="F232" s="34">
        <f t="shared" si="5"/>
        <v>6162800</v>
      </c>
      <c r="G232" s="69"/>
    </row>
    <row r="233" spans="1:7" ht="18" customHeight="1">
      <c r="A233" s="323"/>
      <c r="B233" s="302" t="s">
        <v>31</v>
      </c>
      <c r="C233" s="325" t="s">
        <v>192</v>
      </c>
      <c r="D233" s="325">
        <v>162.80000000000001</v>
      </c>
      <c r="E233" s="46">
        <v>30500</v>
      </c>
      <c r="F233" s="34">
        <f t="shared" si="5"/>
        <v>4965400</v>
      </c>
      <c r="G233" s="69"/>
    </row>
    <row r="234" spans="1:7" ht="18" customHeight="1">
      <c r="A234" s="323"/>
      <c r="B234" s="302"/>
      <c r="C234" s="325"/>
      <c r="D234" s="325"/>
      <c r="E234" s="46"/>
      <c r="F234" s="34">
        <f t="shared" si="5"/>
        <v>0</v>
      </c>
      <c r="G234" s="69"/>
    </row>
    <row r="235" spans="1:7" ht="18" customHeight="1">
      <c r="A235" s="323" t="s">
        <v>193</v>
      </c>
      <c r="B235" s="302" t="s">
        <v>13</v>
      </c>
      <c r="C235" s="325" t="s">
        <v>194</v>
      </c>
      <c r="D235" s="325">
        <v>208</v>
      </c>
      <c r="E235" s="46">
        <v>31500</v>
      </c>
      <c r="F235" s="34">
        <f t="shared" si="5"/>
        <v>6552000</v>
      </c>
      <c r="G235" s="86">
        <f>SUM(F235:F237)</f>
        <v>32952000</v>
      </c>
    </row>
    <row r="236" spans="1:7" ht="18" customHeight="1">
      <c r="A236" s="323"/>
      <c r="B236" s="302" t="s">
        <v>13</v>
      </c>
      <c r="C236" s="325" t="s">
        <v>195</v>
      </c>
      <c r="D236" s="325">
        <v>800</v>
      </c>
      <c r="E236" s="46">
        <v>33000</v>
      </c>
      <c r="F236" s="34">
        <f t="shared" si="5"/>
        <v>26400000</v>
      </c>
      <c r="G236" s="69"/>
    </row>
    <row r="237" spans="1:7" ht="18" customHeight="1">
      <c r="A237" s="323"/>
      <c r="B237" s="302"/>
      <c r="C237" s="325"/>
      <c r="D237" s="325"/>
      <c r="E237" s="46"/>
      <c r="F237" s="34">
        <f t="shared" si="5"/>
        <v>0</v>
      </c>
      <c r="G237" s="69"/>
    </row>
    <row r="238" spans="1:7" ht="18" customHeight="1">
      <c r="A238" s="323" t="s">
        <v>196</v>
      </c>
      <c r="B238" s="302" t="s">
        <v>197</v>
      </c>
      <c r="C238" s="325" t="s">
        <v>198</v>
      </c>
      <c r="D238" s="325">
        <v>50</v>
      </c>
      <c r="E238" s="46">
        <v>32000</v>
      </c>
      <c r="F238" s="34">
        <f t="shared" si="5"/>
        <v>1600000</v>
      </c>
      <c r="G238" s="86">
        <f>SUM(F238:F243)</f>
        <v>14193000</v>
      </c>
    </row>
    <row r="239" spans="1:7" ht="18" customHeight="1">
      <c r="A239" s="323"/>
      <c r="B239" s="302" t="s">
        <v>31</v>
      </c>
      <c r="C239" s="325" t="s">
        <v>199</v>
      </c>
      <c r="D239" s="325">
        <v>100</v>
      </c>
      <c r="E239" s="46">
        <v>36000</v>
      </c>
      <c r="F239" s="34">
        <f t="shared" si="5"/>
        <v>3600000</v>
      </c>
      <c r="G239" s="69"/>
    </row>
    <row r="240" spans="1:7" ht="18" customHeight="1">
      <c r="A240" s="323"/>
      <c r="B240" s="302" t="s">
        <v>31</v>
      </c>
      <c r="C240" s="325" t="s">
        <v>200</v>
      </c>
      <c r="D240" s="325">
        <v>125</v>
      </c>
      <c r="E240" s="46">
        <v>35000</v>
      </c>
      <c r="F240" s="34">
        <f t="shared" si="5"/>
        <v>4375000</v>
      </c>
      <c r="G240" s="69"/>
    </row>
    <row r="241" spans="1:7" ht="18" customHeight="1">
      <c r="A241" s="323"/>
      <c r="B241" s="302" t="s">
        <v>31</v>
      </c>
      <c r="C241" s="325" t="s">
        <v>143</v>
      </c>
      <c r="D241" s="325">
        <v>50</v>
      </c>
      <c r="E241" s="46">
        <v>36000</v>
      </c>
      <c r="F241" s="34">
        <f t="shared" si="5"/>
        <v>1800000</v>
      </c>
      <c r="G241" s="69"/>
    </row>
    <row r="242" spans="1:7" ht="18" customHeight="1">
      <c r="A242" s="323"/>
      <c r="B242" s="302" t="s">
        <v>31</v>
      </c>
      <c r="C242" s="325" t="s">
        <v>201</v>
      </c>
      <c r="D242" s="325">
        <v>58</v>
      </c>
      <c r="E242" s="46">
        <v>36000</v>
      </c>
      <c r="F242" s="34">
        <f t="shared" si="5"/>
        <v>2088000</v>
      </c>
      <c r="G242" s="69"/>
    </row>
    <row r="243" spans="1:7" ht="18" customHeight="1">
      <c r="A243" s="323"/>
      <c r="B243" s="302" t="s">
        <v>31</v>
      </c>
      <c r="C243" s="325" t="s">
        <v>202</v>
      </c>
      <c r="D243" s="325">
        <v>20</v>
      </c>
      <c r="E243" s="46">
        <v>36500</v>
      </c>
      <c r="F243" s="34">
        <f t="shared" si="5"/>
        <v>730000</v>
      </c>
      <c r="G243" s="69"/>
    </row>
    <row r="244" spans="1:7" ht="18" customHeight="1">
      <c r="A244" s="323"/>
      <c r="B244" s="302"/>
      <c r="C244" s="325"/>
      <c r="D244" s="325"/>
      <c r="E244" s="46"/>
      <c r="F244" s="34">
        <f t="shared" si="5"/>
        <v>0</v>
      </c>
      <c r="G244" s="69"/>
    </row>
    <row r="245" spans="1:7" ht="18" customHeight="1">
      <c r="A245" s="323" t="s">
        <v>207</v>
      </c>
      <c r="B245" s="302" t="s">
        <v>208</v>
      </c>
      <c r="C245" s="325" t="s">
        <v>209</v>
      </c>
      <c r="D245" s="325">
        <v>252.7</v>
      </c>
      <c r="E245" s="46">
        <v>36000</v>
      </c>
      <c r="F245" s="34">
        <f t="shared" si="5"/>
        <v>9097200</v>
      </c>
      <c r="G245" s="86">
        <f>F245</f>
        <v>9097200</v>
      </c>
    </row>
    <row r="246" spans="1:7" ht="18" customHeight="1">
      <c r="A246" s="323"/>
      <c r="B246" s="302"/>
      <c r="C246" s="325"/>
      <c r="D246" s="325"/>
      <c r="E246" s="46"/>
      <c r="F246" s="34">
        <f t="shared" si="5"/>
        <v>0</v>
      </c>
      <c r="G246" s="69"/>
    </row>
    <row r="247" spans="1:7" ht="18" customHeight="1">
      <c r="A247" s="323" t="s">
        <v>235</v>
      </c>
      <c r="B247" s="302" t="s">
        <v>13</v>
      </c>
      <c r="C247" s="325" t="s">
        <v>236</v>
      </c>
      <c r="D247" s="325">
        <v>786</v>
      </c>
      <c r="E247" s="46">
        <v>30000</v>
      </c>
      <c r="F247" s="34">
        <f>E247*D247</f>
        <v>23580000</v>
      </c>
      <c r="G247" s="86">
        <f>SUM(F247:F248)</f>
        <v>30180000</v>
      </c>
    </row>
    <row r="248" spans="1:7" ht="18" customHeight="1">
      <c r="A248" s="323"/>
      <c r="B248" s="302" t="s">
        <v>13</v>
      </c>
      <c r="C248" s="325" t="s">
        <v>237</v>
      </c>
      <c r="D248" s="325">
        <v>220</v>
      </c>
      <c r="E248" s="46">
        <v>30000</v>
      </c>
      <c r="F248" s="34">
        <f>E248*D248</f>
        <v>6600000</v>
      </c>
      <c r="G248" s="69"/>
    </row>
    <row r="249" spans="1:7" ht="18" customHeight="1">
      <c r="A249" s="323"/>
      <c r="B249" s="302"/>
      <c r="C249" s="325"/>
      <c r="D249" s="325"/>
      <c r="E249" s="46"/>
      <c r="F249" s="34"/>
      <c r="G249" s="69"/>
    </row>
    <row r="250" spans="1:7" ht="18" customHeight="1">
      <c r="A250" s="323" t="s">
        <v>210</v>
      </c>
      <c r="B250" s="302" t="s">
        <v>23</v>
      </c>
      <c r="C250" s="325" t="s">
        <v>211</v>
      </c>
      <c r="D250" s="325">
        <v>512</v>
      </c>
      <c r="E250" s="46">
        <v>30500</v>
      </c>
      <c r="F250" s="34">
        <f t="shared" si="5"/>
        <v>15616000</v>
      </c>
      <c r="G250" s="86">
        <f>SUM(F250:F256)</f>
        <v>66735500</v>
      </c>
    </row>
    <row r="251" spans="1:7" ht="18" customHeight="1">
      <c r="A251" s="323"/>
      <c r="B251" s="302" t="s">
        <v>212</v>
      </c>
      <c r="C251" s="325" t="s">
        <v>213</v>
      </c>
      <c r="D251" s="325">
        <v>300</v>
      </c>
      <c r="E251" s="46">
        <v>31000</v>
      </c>
      <c r="F251" s="34">
        <f t="shared" si="5"/>
        <v>9300000</v>
      </c>
      <c r="G251" s="69"/>
    </row>
    <row r="252" spans="1:7" ht="18" customHeight="1">
      <c r="A252" s="323"/>
      <c r="B252" s="302" t="s">
        <v>208</v>
      </c>
      <c r="C252" s="325" t="s">
        <v>214</v>
      </c>
      <c r="D252" s="325">
        <f>200+80.4</f>
        <v>280.39999999999998</v>
      </c>
      <c r="E252" s="46">
        <v>35000</v>
      </c>
      <c r="F252" s="34">
        <f t="shared" si="5"/>
        <v>9814000</v>
      </c>
      <c r="G252" s="69"/>
    </row>
    <row r="253" spans="1:7" ht="18" customHeight="1">
      <c r="A253" s="323"/>
      <c r="B253" s="302" t="s">
        <v>212</v>
      </c>
      <c r="C253" s="325" t="s">
        <v>214</v>
      </c>
      <c r="D253" s="325">
        <v>325</v>
      </c>
      <c r="E253" s="46">
        <v>35500</v>
      </c>
      <c r="F253" s="34">
        <f t="shared" si="5"/>
        <v>11537500</v>
      </c>
      <c r="G253" s="69"/>
    </row>
    <row r="254" spans="1:7" ht="18" customHeight="1">
      <c r="A254" s="323"/>
      <c r="B254" s="302" t="s">
        <v>31</v>
      </c>
      <c r="C254" s="325" t="s">
        <v>171</v>
      </c>
      <c r="D254" s="325">
        <v>400</v>
      </c>
      <c r="E254" s="46">
        <v>35000</v>
      </c>
      <c r="F254" s="34">
        <f t="shared" si="5"/>
        <v>14000000</v>
      </c>
      <c r="G254" s="69"/>
    </row>
    <row r="255" spans="1:7" ht="18" customHeight="1">
      <c r="A255" s="323"/>
      <c r="B255" s="302" t="s">
        <v>31</v>
      </c>
      <c r="C255" s="325" t="s">
        <v>238</v>
      </c>
      <c r="D255" s="325">
        <v>100</v>
      </c>
      <c r="E255" s="46">
        <v>35000</v>
      </c>
      <c r="F255" s="34">
        <f t="shared" si="5"/>
        <v>3500000</v>
      </c>
      <c r="G255" s="69"/>
    </row>
    <row r="256" spans="1:7" ht="18" customHeight="1">
      <c r="A256" s="323"/>
      <c r="B256" s="302" t="s">
        <v>31</v>
      </c>
      <c r="C256" s="325" t="s">
        <v>148</v>
      </c>
      <c r="D256" s="325">
        <v>84.8</v>
      </c>
      <c r="E256" s="46">
        <v>35000</v>
      </c>
      <c r="F256" s="34">
        <f t="shared" si="5"/>
        <v>2968000</v>
      </c>
      <c r="G256" s="69"/>
    </row>
    <row r="257" spans="1:7" ht="18" customHeight="1">
      <c r="A257" s="323"/>
      <c r="B257" s="302"/>
      <c r="C257" s="325"/>
      <c r="D257" s="325"/>
      <c r="E257" s="46"/>
      <c r="F257" s="34">
        <f t="shared" si="5"/>
        <v>0</v>
      </c>
      <c r="G257" s="69"/>
    </row>
    <row r="258" spans="1:7" ht="18" customHeight="1">
      <c r="A258" s="323" t="s">
        <v>38</v>
      </c>
      <c r="B258" s="302" t="s">
        <v>13</v>
      </c>
      <c r="C258" s="325" t="s">
        <v>217</v>
      </c>
      <c r="D258" s="325">
        <v>201.8</v>
      </c>
      <c r="E258" s="46">
        <v>30000</v>
      </c>
      <c r="F258" s="34">
        <f t="shared" si="5"/>
        <v>6054000</v>
      </c>
      <c r="G258" s="86">
        <f>F258</f>
        <v>6054000</v>
      </c>
    </row>
    <row r="259" spans="1:7" ht="18" customHeight="1">
      <c r="A259" s="323"/>
      <c r="B259" s="302"/>
      <c r="C259" s="325"/>
      <c r="D259" s="325"/>
      <c r="E259" s="46"/>
      <c r="F259" s="34">
        <f t="shared" si="5"/>
        <v>0</v>
      </c>
      <c r="G259" s="69"/>
    </row>
    <row r="260" spans="1:7" ht="18" customHeight="1">
      <c r="A260" s="323" t="s">
        <v>97</v>
      </c>
      <c r="B260" s="444" t="s">
        <v>16</v>
      </c>
      <c r="C260" s="482" t="s">
        <v>220</v>
      </c>
      <c r="D260" s="482">
        <v>288.2</v>
      </c>
      <c r="E260" s="116">
        <v>38500</v>
      </c>
      <c r="F260" s="90">
        <f t="shared" si="5"/>
        <v>11095700</v>
      </c>
      <c r="G260" s="86">
        <f>F260</f>
        <v>11095700</v>
      </c>
    </row>
    <row r="261" spans="1:7" ht="18" customHeight="1">
      <c r="A261" s="323"/>
      <c r="B261" s="302"/>
      <c r="C261" s="325"/>
      <c r="D261" s="325"/>
      <c r="E261" s="46"/>
      <c r="F261" s="34">
        <f t="shared" si="5"/>
        <v>0</v>
      </c>
      <c r="G261" s="69"/>
    </row>
    <row r="262" spans="1:7" ht="18" customHeight="1">
      <c r="A262" s="323" t="s">
        <v>30</v>
      </c>
      <c r="B262" s="302" t="s">
        <v>226</v>
      </c>
      <c r="C262" s="325" t="s">
        <v>227</v>
      </c>
      <c r="D262" s="325">
        <v>219.3</v>
      </c>
      <c r="E262" s="46">
        <v>34500</v>
      </c>
      <c r="F262" s="34">
        <f t="shared" si="5"/>
        <v>7565850</v>
      </c>
      <c r="G262" s="86">
        <f>SUM(F262:F269)</f>
        <v>39174100</v>
      </c>
    </row>
    <row r="263" spans="1:7" ht="18" customHeight="1">
      <c r="A263" s="323"/>
      <c r="B263" s="302" t="s">
        <v>135</v>
      </c>
      <c r="C263" s="325" t="s">
        <v>14</v>
      </c>
      <c r="D263" s="325">
        <v>73</v>
      </c>
      <c r="E263" s="46">
        <v>34000</v>
      </c>
      <c r="F263" s="34">
        <f t="shared" si="5"/>
        <v>2482000</v>
      </c>
      <c r="G263" s="69"/>
    </row>
    <row r="264" spans="1:7" ht="18" customHeight="1">
      <c r="A264" s="323"/>
      <c r="B264" s="302" t="s">
        <v>135</v>
      </c>
      <c r="C264" s="325" t="s">
        <v>228</v>
      </c>
      <c r="D264" s="325">
        <v>97</v>
      </c>
      <c r="E264" s="46">
        <v>34000</v>
      </c>
      <c r="F264" s="34">
        <f t="shared" ref="F264:F271" si="6">E264*D264</f>
        <v>3298000</v>
      </c>
      <c r="G264" s="69"/>
    </row>
    <row r="265" spans="1:7" ht="18" customHeight="1">
      <c r="A265" s="323"/>
      <c r="B265" s="302" t="s">
        <v>135</v>
      </c>
      <c r="C265" s="325" t="s">
        <v>229</v>
      </c>
      <c r="D265" s="325">
        <v>122.3</v>
      </c>
      <c r="E265" s="46">
        <v>34000</v>
      </c>
      <c r="F265" s="34">
        <f t="shared" si="6"/>
        <v>4158200</v>
      </c>
      <c r="G265" s="69"/>
    </row>
    <row r="266" spans="1:7" ht="18" customHeight="1">
      <c r="A266" s="323"/>
      <c r="B266" s="302" t="s">
        <v>230</v>
      </c>
      <c r="C266" s="325" t="s">
        <v>231</v>
      </c>
      <c r="D266" s="325">
        <v>101</v>
      </c>
      <c r="E266" s="46">
        <v>37500</v>
      </c>
      <c r="F266" s="34">
        <f t="shared" si="6"/>
        <v>3787500</v>
      </c>
      <c r="G266" s="69"/>
    </row>
    <row r="267" spans="1:7" ht="18" customHeight="1">
      <c r="A267" s="323"/>
      <c r="B267" s="302" t="s">
        <v>230</v>
      </c>
      <c r="C267" s="325" t="s">
        <v>232</v>
      </c>
      <c r="D267" s="325">
        <v>101.5</v>
      </c>
      <c r="E267" s="46">
        <v>37500</v>
      </c>
      <c r="F267" s="34">
        <f t="shared" si="6"/>
        <v>3806250</v>
      </c>
      <c r="G267" s="69"/>
    </row>
    <row r="268" spans="1:7" ht="18" customHeight="1">
      <c r="A268" s="323"/>
      <c r="B268" s="302" t="s">
        <v>233</v>
      </c>
      <c r="C268" s="325" t="s">
        <v>234</v>
      </c>
      <c r="D268" s="325">
        <v>95.7</v>
      </c>
      <c r="E268" s="46">
        <f>33500+5500</f>
        <v>39000</v>
      </c>
      <c r="F268" s="34">
        <f t="shared" si="6"/>
        <v>3732300</v>
      </c>
      <c r="G268" s="69"/>
    </row>
    <row r="269" spans="1:7" ht="18" customHeight="1">
      <c r="A269" s="323"/>
      <c r="B269" s="302" t="s">
        <v>13</v>
      </c>
      <c r="C269" s="325" t="s">
        <v>130</v>
      </c>
      <c r="D269" s="325">
        <v>344.8</v>
      </c>
      <c r="E269" s="46">
        <v>30000</v>
      </c>
      <c r="F269" s="34">
        <f t="shared" si="6"/>
        <v>10344000</v>
      </c>
      <c r="G269" s="69"/>
    </row>
    <row r="270" spans="1:7" ht="18" customHeight="1">
      <c r="A270" s="323"/>
      <c r="B270" s="302"/>
      <c r="C270" s="325"/>
      <c r="D270" s="325"/>
      <c r="E270" s="46"/>
      <c r="F270" s="34">
        <f t="shared" si="6"/>
        <v>0</v>
      </c>
      <c r="G270" s="69"/>
    </row>
    <row r="271" spans="1:7" ht="18" customHeight="1">
      <c r="A271" s="323" t="s">
        <v>93</v>
      </c>
      <c r="B271" s="302" t="s">
        <v>31</v>
      </c>
      <c r="C271" s="325" t="s">
        <v>239</v>
      </c>
      <c r="D271" s="325">
        <v>97.8</v>
      </c>
      <c r="E271" s="46">
        <v>33500</v>
      </c>
      <c r="F271" s="34">
        <f t="shared" si="6"/>
        <v>3276300</v>
      </c>
      <c r="G271" s="86">
        <f>F271</f>
        <v>3276300</v>
      </c>
    </row>
    <row r="272" spans="1:7" ht="18" customHeight="1">
      <c r="A272" s="323"/>
      <c r="B272" s="302"/>
      <c r="C272" s="325"/>
      <c r="D272" s="325"/>
      <c r="E272" s="46"/>
      <c r="F272" s="34"/>
      <c r="G272" s="86"/>
    </row>
    <row r="273" spans="1:7" ht="18" customHeight="1">
      <c r="A273" s="323" t="s">
        <v>240</v>
      </c>
      <c r="B273" s="444" t="s">
        <v>241</v>
      </c>
      <c r="C273" s="482" t="s">
        <v>242</v>
      </c>
      <c r="D273" s="482">
        <v>100</v>
      </c>
      <c r="E273" s="116">
        <v>57000</v>
      </c>
      <c r="F273" s="90">
        <f>E273*D273</f>
        <v>5700000</v>
      </c>
      <c r="G273" s="86">
        <f>F273</f>
        <v>5700000</v>
      </c>
    </row>
    <row r="274" spans="1:7" ht="18" customHeight="1">
      <c r="A274" s="323"/>
      <c r="B274" s="302"/>
      <c r="C274" s="325"/>
      <c r="D274" s="325"/>
      <c r="E274" s="46"/>
      <c r="F274" s="34"/>
      <c r="G274" s="86"/>
    </row>
    <row r="275" spans="1:7" ht="18" customHeight="1">
      <c r="A275" s="323" t="s">
        <v>243</v>
      </c>
      <c r="B275" s="302" t="s">
        <v>13</v>
      </c>
      <c r="C275" s="325" t="s">
        <v>244</v>
      </c>
      <c r="D275" s="325">
        <v>45.7</v>
      </c>
      <c r="E275" s="46">
        <v>30000</v>
      </c>
      <c r="F275" s="34">
        <f>E275*D275</f>
        <v>1371000</v>
      </c>
      <c r="G275" s="86">
        <f>F275</f>
        <v>1371000</v>
      </c>
    </row>
    <row r="276" spans="1:7" ht="18" customHeight="1">
      <c r="A276" s="323"/>
      <c r="B276" s="302"/>
      <c r="C276" s="325"/>
      <c r="D276" s="325"/>
      <c r="E276" s="46"/>
      <c r="F276" s="34"/>
      <c r="G276" s="86"/>
    </row>
    <row r="277" spans="1:7" ht="18" customHeight="1">
      <c r="A277" s="323" t="s">
        <v>245</v>
      </c>
      <c r="B277" s="302" t="s">
        <v>31</v>
      </c>
      <c r="C277" s="325" t="s">
        <v>246</v>
      </c>
      <c r="D277" s="325">
        <v>1618.3</v>
      </c>
      <c r="E277" s="46">
        <v>33500</v>
      </c>
      <c r="F277" s="34">
        <f>E277*D277</f>
        <v>54213050</v>
      </c>
      <c r="G277" s="86">
        <f>F277+F278</f>
        <v>60075550</v>
      </c>
    </row>
    <row r="278" spans="1:7" ht="18" customHeight="1">
      <c r="A278" s="323"/>
      <c r="B278" s="302" t="s">
        <v>31</v>
      </c>
      <c r="C278" s="325" t="s">
        <v>101</v>
      </c>
      <c r="D278" s="325">
        <v>175</v>
      </c>
      <c r="E278" s="46">
        <v>33500</v>
      </c>
      <c r="F278" s="34">
        <f>E278*D278</f>
        <v>5862500</v>
      </c>
      <c r="G278" s="86"/>
    </row>
    <row r="279" spans="1:7" ht="18" customHeight="1">
      <c r="A279" s="323"/>
      <c r="B279" s="302"/>
      <c r="C279" s="325"/>
      <c r="D279" s="325"/>
      <c r="E279" s="46"/>
      <c r="F279" s="34"/>
      <c r="G279" s="86"/>
    </row>
    <row r="280" spans="1:7" ht="18" customHeight="1">
      <c r="A280" s="323" t="s">
        <v>247</v>
      </c>
      <c r="B280" s="302" t="s">
        <v>31</v>
      </c>
      <c r="C280" s="325" t="s">
        <v>248</v>
      </c>
      <c r="D280" s="325">
        <v>334.5</v>
      </c>
      <c r="E280" s="46">
        <v>34500</v>
      </c>
      <c r="F280" s="34">
        <f>E280*D280</f>
        <v>11540250</v>
      </c>
      <c r="G280" s="86">
        <f>F280</f>
        <v>11540250</v>
      </c>
    </row>
    <row r="281" spans="1:7" ht="18" customHeight="1">
      <c r="A281" s="323"/>
      <c r="B281" s="302"/>
      <c r="C281" s="325"/>
      <c r="D281" s="325"/>
      <c r="E281" s="46"/>
      <c r="F281" s="34">
        <f t="shared" ref="F281:F359" si="7">E281*D281</f>
        <v>0</v>
      </c>
      <c r="G281" s="69"/>
    </row>
    <row r="282" spans="1:7" ht="18" customHeight="1">
      <c r="A282" s="323" t="s">
        <v>96</v>
      </c>
      <c r="B282" s="302"/>
      <c r="C282" s="325"/>
      <c r="D282" s="325"/>
      <c r="E282" s="46"/>
      <c r="F282" s="34">
        <f t="shared" si="7"/>
        <v>0</v>
      </c>
      <c r="G282" s="86">
        <f>SUM(F282:F284)</f>
        <v>-262400</v>
      </c>
    </row>
    <row r="283" spans="1:7" ht="18" customHeight="1">
      <c r="A283" s="323" t="s">
        <v>97</v>
      </c>
      <c r="B283" s="302" t="s">
        <v>215</v>
      </c>
      <c r="C283" s="325" t="s">
        <v>95</v>
      </c>
      <c r="D283" s="325">
        <v>-8.1999999999999993</v>
      </c>
      <c r="E283" s="46">
        <v>17000</v>
      </c>
      <c r="F283" s="34">
        <f t="shared" si="7"/>
        <v>-139400</v>
      </c>
      <c r="G283" s="69"/>
    </row>
    <row r="284" spans="1:7" ht="18" customHeight="1">
      <c r="A284" s="533" t="s">
        <v>97</v>
      </c>
      <c r="B284" s="440" t="s">
        <v>216</v>
      </c>
      <c r="C284" s="382" t="s">
        <v>95</v>
      </c>
      <c r="D284" s="382">
        <f>-6+1.9</f>
        <v>-4.0999999999999996</v>
      </c>
      <c r="E284" s="59">
        <v>30000</v>
      </c>
      <c r="F284" s="60">
        <f t="shared" si="7"/>
        <v>-122999.99999999999</v>
      </c>
      <c r="G284" s="92"/>
    </row>
    <row r="285" spans="1:7" ht="18" customHeight="1">
      <c r="A285" s="526"/>
      <c r="B285" s="435"/>
      <c r="C285" s="484"/>
      <c r="D285" s="484"/>
      <c r="E285" s="113"/>
      <c r="F285" s="126"/>
      <c r="G285" s="9"/>
    </row>
    <row r="286" spans="1:7" ht="18" customHeight="1">
      <c r="A286" s="530">
        <v>42374</v>
      </c>
      <c r="B286" s="355"/>
      <c r="C286" s="491" t="s">
        <v>11</v>
      </c>
      <c r="D286" s="525"/>
      <c r="F286" s="127"/>
    </row>
    <row r="287" spans="1:7" ht="18" customHeight="1">
      <c r="A287" s="531" t="s">
        <v>127</v>
      </c>
      <c r="B287" s="436" t="s">
        <v>134</v>
      </c>
      <c r="C287" s="494" t="s">
        <v>0</v>
      </c>
      <c r="D287" s="494">
        <f>SUM(D288:D394)</f>
        <v>25357.599999999999</v>
      </c>
      <c r="E287" s="114"/>
      <c r="F287" s="128">
        <f>SUM(F288:F401)</f>
        <v>857897150</v>
      </c>
      <c r="G287" s="39">
        <f>SUM(G288:G436)</f>
        <v>970294200</v>
      </c>
    </row>
    <row r="288" spans="1:7" ht="18" customHeight="1">
      <c r="A288" s="532" t="s">
        <v>250</v>
      </c>
      <c r="B288" s="441" t="s">
        <v>23</v>
      </c>
      <c r="C288" s="492" t="s">
        <v>251</v>
      </c>
      <c r="D288" s="492">
        <v>500</v>
      </c>
      <c r="E288" s="62">
        <v>35500</v>
      </c>
      <c r="F288" s="63">
        <f t="shared" si="7"/>
        <v>17750000</v>
      </c>
      <c r="G288" s="85">
        <f>F288+F289</f>
        <v>24850000</v>
      </c>
    </row>
    <row r="289" spans="1:7" ht="18" customHeight="1">
      <c r="A289" s="323"/>
      <c r="B289" s="302" t="s">
        <v>23</v>
      </c>
      <c r="C289" s="325" t="s">
        <v>252</v>
      </c>
      <c r="D289" s="325">
        <v>200</v>
      </c>
      <c r="E289" s="46">
        <v>35500</v>
      </c>
      <c r="F289" s="34">
        <f t="shared" si="7"/>
        <v>7100000</v>
      </c>
      <c r="G289" s="69"/>
    </row>
    <row r="290" spans="1:7" ht="18" customHeight="1">
      <c r="A290" s="323"/>
      <c r="B290" s="302"/>
      <c r="C290" s="325"/>
      <c r="D290" s="325"/>
      <c r="E290" s="46"/>
      <c r="F290" s="34">
        <f t="shared" si="7"/>
        <v>0</v>
      </c>
      <c r="G290" s="69"/>
    </row>
    <row r="291" spans="1:7" ht="18" customHeight="1">
      <c r="A291" s="323" t="s">
        <v>253</v>
      </c>
      <c r="B291" s="302" t="s">
        <v>254</v>
      </c>
      <c r="C291" s="325" t="s">
        <v>255</v>
      </c>
      <c r="D291" s="325">
        <v>103</v>
      </c>
      <c r="E291" s="46">
        <v>35500</v>
      </c>
      <c r="F291" s="34">
        <f t="shared" si="7"/>
        <v>3656500</v>
      </c>
      <c r="G291" s="86">
        <f>F291</f>
        <v>3656500</v>
      </c>
    </row>
    <row r="292" spans="1:7" ht="18" customHeight="1">
      <c r="A292" s="323"/>
      <c r="B292" s="302"/>
      <c r="C292" s="325"/>
      <c r="D292" s="325"/>
      <c r="E292" s="46"/>
      <c r="F292" s="34">
        <f t="shared" si="7"/>
        <v>0</v>
      </c>
      <c r="G292" s="69"/>
    </row>
    <row r="293" spans="1:7" ht="18" customHeight="1">
      <c r="A293" s="323" t="s">
        <v>18</v>
      </c>
      <c r="B293" s="444" t="s">
        <v>256</v>
      </c>
      <c r="C293" s="482" t="s">
        <v>257</v>
      </c>
      <c r="D293" s="482">
        <v>52</v>
      </c>
      <c r="E293" s="116">
        <v>40500</v>
      </c>
      <c r="F293" s="90">
        <f t="shared" si="7"/>
        <v>2106000</v>
      </c>
      <c r="G293" s="86">
        <f>F293</f>
        <v>2106000</v>
      </c>
    </row>
    <row r="294" spans="1:7" ht="18" customHeight="1">
      <c r="A294" s="323"/>
      <c r="B294" s="302"/>
      <c r="C294" s="325"/>
      <c r="D294" s="325"/>
      <c r="E294" s="46"/>
      <c r="F294" s="34">
        <f t="shared" si="7"/>
        <v>0</v>
      </c>
      <c r="G294" s="69"/>
    </row>
    <row r="295" spans="1:7" ht="18" customHeight="1">
      <c r="A295" s="323" t="s">
        <v>88</v>
      </c>
      <c r="B295" s="439" t="s">
        <v>49</v>
      </c>
      <c r="C295" s="430" t="s">
        <v>144</v>
      </c>
      <c r="D295" s="430">
        <v>-3</v>
      </c>
      <c r="E295" s="54">
        <v>30500</v>
      </c>
      <c r="F295" s="50">
        <f t="shared" si="7"/>
        <v>-91500</v>
      </c>
      <c r="G295" s="86">
        <f>SUM(F295:F297)</f>
        <v>28942400</v>
      </c>
    </row>
    <row r="296" spans="1:7" ht="18" customHeight="1">
      <c r="A296" s="323"/>
      <c r="B296" s="302" t="s">
        <v>13</v>
      </c>
      <c r="C296" s="325" t="s">
        <v>124</v>
      </c>
      <c r="D296" s="325">
        <v>984.2</v>
      </c>
      <c r="E296" s="46">
        <v>29500</v>
      </c>
      <c r="F296" s="105">
        <f t="shared" si="7"/>
        <v>29033900</v>
      </c>
      <c r="G296" s="69"/>
    </row>
    <row r="297" spans="1:7" ht="18" customHeight="1">
      <c r="A297" s="323"/>
      <c r="B297" s="302"/>
      <c r="C297" s="325"/>
      <c r="D297" s="325"/>
      <c r="E297" s="46"/>
      <c r="F297" s="34">
        <f t="shared" si="7"/>
        <v>0</v>
      </c>
      <c r="G297" s="69"/>
    </row>
    <row r="298" spans="1:7" ht="18" customHeight="1">
      <c r="A298" s="323" t="s">
        <v>258</v>
      </c>
      <c r="B298" s="302" t="s">
        <v>23</v>
      </c>
      <c r="C298" s="325" t="s">
        <v>214</v>
      </c>
      <c r="D298" s="325">
        <v>112</v>
      </c>
      <c r="E298" s="46">
        <v>35000</v>
      </c>
      <c r="F298" s="34">
        <f t="shared" si="7"/>
        <v>3920000</v>
      </c>
      <c r="G298" s="86">
        <f>SUM(F298:F300)</f>
        <v>8820000</v>
      </c>
    </row>
    <row r="299" spans="1:7" ht="18" customHeight="1">
      <c r="A299" s="323"/>
      <c r="B299" s="302" t="s">
        <v>23</v>
      </c>
      <c r="C299" s="325" t="s">
        <v>246</v>
      </c>
      <c r="D299" s="325">
        <v>39</v>
      </c>
      <c r="E299" s="46">
        <v>35000</v>
      </c>
      <c r="F299" s="34">
        <f t="shared" si="7"/>
        <v>1365000</v>
      </c>
      <c r="G299" s="69"/>
    </row>
    <row r="300" spans="1:7" ht="18" customHeight="1">
      <c r="A300" s="323"/>
      <c r="B300" s="302" t="s">
        <v>23</v>
      </c>
      <c r="C300" s="325" t="s">
        <v>150</v>
      </c>
      <c r="D300" s="325">
        <v>101</v>
      </c>
      <c r="E300" s="46">
        <v>35000</v>
      </c>
      <c r="F300" s="34">
        <f t="shared" si="7"/>
        <v>3535000</v>
      </c>
      <c r="G300" s="69"/>
    </row>
    <row r="301" spans="1:7" ht="18" customHeight="1">
      <c r="A301" s="323"/>
      <c r="B301" s="302"/>
      <c r="C301" s="325"/>
      <c r="D301" s="325"/>
      <c r="E301" s="46"/>
      <c r="F301" s="34">
        <f t="shared" si="7"/>
        <v>0</v>
      </c>
      <c r="G301" s="69"/>
    </row>
    <row r="302" spans="1:7" ht="18" customHeight="1">
      <c r="A302" s="323" t="s">
        <v>26</v>
      </c>
      <c r="B302" s="302" t="s">
        <v>13</v>
      </c>
      <c r="C302" s="325" t="s">
        <v>46</v>
      </c>
      <c r="D302" s="325">
        <v>50</v>
      </c>
      <c r="E302" s="46">
        <v>30500</v>
      </c>
      <c r="F302" s="34">
        <f t="shared" si="7"/>
        <v>1525000</v>
      </c>
      <c r="G302" s="86">
        <f>SUM(F302:F304)</f>
        <v>5795000</v>
      </c>
    </row>
    <row r="303" spans="1:7" ht="18" customHeight="1">
      <c r="A303" s="323"/>
      <c r="B303" s="302" t="s">
        <v>13</v>
      </c>
      <c r="C303" s="325" t="s">
        <v>296</v>
      </c>
      <c r="D303" s="325">
        <v>40</v>
      </c>
      <c r="E303" s="46">
        <v>30500</v>
      </c>
      <c r="F303" s="34">
        <f t="shared" si="7"/>
        <v>1220000</v>
      </c>
      <c r="G303" s="69"/>
    </row>
    <row r="304" spans="1:7" ht="18" customHeight="1">
      <c r="A304" s="323"/>
      <c r="B304" s="302" t="s">
        <v>13</v>
      </c>
      <c r="C304" s="325" t="s">
        <v>60</v>
      </c>
      <c r="D304" s="325">
        <v>100</v>
      </c>
      <c r="E304" s="46">
        <v>30500</v>
      </c>
      <c r="F304" s="34">
        <f t="shared" si="7"/>
        <v>3050000</v>
      </c>
      <c r="G304" s="69"/>
    </row>
    <row r="305" spans="1:7" ht="18" customHeight="1">
      <c r="A305" s="323"/>
      <c r="B305" s="302"/>
      <c r="C305" s="325"/>
      <c r="D305" s="325"/>
      <c r="E305" s="46"/>
      <c r="F305" s="34">
        <f t="shared" si="7"/>
        <v>0</v>
      </c>
      <c r="G305" s="69"/>
    </row>
    <row r="306" spans="1:7" ht="18" customHeight="1">
      <c r="A306" s="323" t="s">
        <v>259</v>
      </c>
      <c r="B306" s="302" t="s">
        <v>13</v>
      </c>
      <c r="C306" s="325" t="s">
        <v>171</v>
      </c>
      <c r="D306" s="325">
        <v>1000</v>
      </c>
      <c r="E306" s="46">
        <v>35000</v>
      </c>
      <c r="F306" s="34">
        <f t="shared" si="7"/>
        <v>35000000</v>
      </c>
      <c r="G306" s="86">
        <f>F306</f>
        <v>35000000</v>
      </c>
    </row>
    <row r="307" spans="1:7" ht="18" customHeight="1">
      <c r="A307" s="323"/>
      <c r="B307" s="302"/>
      <c r="C307" s="325"/>
      <c r="D307" s="325"/>
      <c r="E307" s="46"/>
      <c r="F307" s="34">
        <f t="shared" si="7"/>
        <v>0</v>
      </c>
      <c r="G307" s="69"/>
    </row>
    <row r="308" spans="1:7" ht="18" customHeight="1">
      <c r="A308" s="323" t="s">
        <v>193</v>
      </c>
      <c r="B308" s="302" t="s">
        <v>13</v>
      </c>
      <c r="C308" s="325" t="s">
        <v>260</v>
      </c>
      <c r="D308" s="325">
        <v>106</v>
      </c>
      <c r="E308" s="46">
        <v>31500</v>
      </c>
      <c r="F308" s="34">
        <f t="shared" si="7"/>
        <v>3339000</v>
      </c>
      <c r="G308" s="86">
        <f>SUM(F308:F310)</f>
        <v>23814000</v>
      </c>
    </row>
    <row r="309" spans="1:7" ht="18" customHeight="1">
      <c r="A309" s="323"/>
      <c r="B309" s="302" t="s">
        <v>13</v>
      </c>
      <c r="C309" s="325" t="s">
        <v>261</v>
      </c>
      <c r="D309" s="325">
        <v>650</v>
      </c>
      <c r="E309" s="46">
        <v>31500</v>
      </c>
      <c r="F309" s="34">
        <f t="shared" si="7"/>
        <v>20475000</v>
      </c>
      <c r="G309" s="69"/>
    </row>
    <row r="310" spans="1:7" ht="18" customHeight="1">
      <c r="A310" s="323"/>
      <c r="B310" s="302"/>
      <c r="C310" s="325"/>
      <c r="D310" s="325"/>
      <c r="E310" s="46"/>
      <c r="F310" s="34">
        <f t="shared" si="7"/>
        <v>0</v>
      </c>
      <c r="G310" s="69"/>
    </row>
    <row r="311" spans="1:7" ht="18" customHeight="1">
      <c r="A311" s="323" t="s">
        <v>110</v>
      </c>
      <c r="B311" s="302" t="s">
        <v>13</v>
      </c>
      <c r="C311" s="325" t="s">
        <v>15</v>
      </c>
      <c r="D311" s="325">
        <v>20</v>
      </c>
      <c r="E311" s="46">
        <v>30500</v>
      </c>
      <c r="F311" s="34">
        <f t="shared" si="7"/>
        <v>610000</v>
      </c>
      <c r="G311" s="86">
        <f>F311</f>
        <v>610000</v>
      </c>
    </row>
    <row r="312" spans="1:7" ht="18" customHeight="1">
      <c r="A312" s="323"/>
      <c r="B312" s="302"/>
      <c r="C312" s="325"/>
      <c r="D312" s="325"/>
      <c r="E312" s="46"/>
      <c r="F312" s="34">
        <f t="shared" si="7"/>
        <v>0</v>
      </c>
      <c r="G312" s="69"/>
    </row>
    <row r="313" spans="1:7" ht="18" customHeight="1">
      <c r="A313" s="323" t="s">
        <v>98</v>
      </c>
      <c r="B313" s="302" t="s">
        <v>31</v>
      </c>
      <c r="C313" s="325" t="s">
        <v>262</v>
      </c>
      <c r="D313" s="325">
        <v>157.30000000000001</v>
      </c>
      <c r="E313" s="46">
        <v>34000</v>
      </c>
      <c r="F313" s="34">
        <f t="shared" si="7"/>
        <v>5348200</v>
      </c>
      <c r="G313" s="86">
        <f>F313</f>
        <v>5348200</v>
      </c>
    </row>
    <row r="314" spans="1:7" ht="18" customHeight="1">
      <c r="A314" s="323"/>
      <c r="B314" s="302"/>
      <c r="C314" s="325"/>
      <c r="D314" s="325"/>
      <c r="E314" s="46"/>
      <c r="F314" s="34">
        <f t="shared" si="7"/>
        <v>0</v>
      </c>
      <c r="G314" s="69"/>
    </row>
    <row r="315" spans="1:7" ht="18" customHeight="1">
      <c r="A315" s="323" t="s">
        <v>263</v>
      </c>
      <c r="B315" s="302" t="s">
        <v>13</v>
      </c>
      <c r="C315" s="325" t="s">
        <v>69</v>
      </c>
      <c r="D315" s="325">
        <v>54</v>
      </c>
      <c r="E315" s="46">
        <v>31000</v>
      </c>
      <c r="F315" s="34">
        <f t="shared" si="7"/>
        <v>1674000</v>
      </c>
      <c r="G315" s="86">
        <f>SUM(F315:F317)</f>
        <v>4635800</v>
      </c>
    </row>
    <row r="316" spans="1:7" ht="18" customHeight="1">
      <c r="A316" s="323"/>
      <c r="B316" s="302" t="s">
        <v>13</v>
      </c>
      <c r="C316" s="325" t="s">
        <v>264</v>
      </c>
      <c r="D316" s="325">
        <v>52</v>
      </c>
      <c r="E316" s="46">
        <v>31000</v>
      </c>
      <c r="F316" s="34">
        <f t="shared" si="7"/>
        <v>1612000</v>
      </c>
      <c r="G316" s="69"/>
    </row>
    <row r="317" spans="1:7" ht="18" customHeight="1">
      <c r="A317" s="323"/>
      <c r="B317" s="302" t="s">
        <v>31</v>
      </c>
      <c r="C317" s="325" t="s">
        <v>265</v>
      </c>
      <c r="D317" s="325">
        <v>39.700000000000003</v>
      </c>
      <c r="E317" s="46">
        <v>34000</v>
      </c>
      <c r="F317" s="34">
        <f t="shared" si="7"/>
        <v>1349800</v>
      </c>
      <c r="G317" s="69"/>
    </row>
    <row r="318" spans="1:7" ht="18" customHeight="1">
      <c r="A318" s="323"/>
      <c r="B318" s="302"/>
      <c r="C318" s="325"/>
      <c r="D318" s="325"/>
      <c r="E318" s="46"/>
      <c r="F318" s="34">
        <f t="shared" si="7"/>
        <v>0</v>
      </c>
      <c r="G318" s="69"/>
    </row>
    <row r="319" spans="1:7" ht="18" customHeight="1">
      <c r="A319" s="323" t="s">
        <v>266</v>
      </c>
      <c r="B319" s="444" t="s">
        <v>241</v>
      </c>
      <c r="C319" s="482" t="s">
        <v>267</v>
      </c>
      <c r="D319" s="482">
        <v>100</v>
      </c>
      <c r="E319" s="116">
        <v>57000</v>
      </c>
      <c r="F319" s="90">
        <f t="shared" si="7"/>
        <v>5700000</v>
      </c>
      <c r="G319" s="86">
        <f>F319</f>
        <v>5700000</v>
      </c>
    </row>
    <row r="320" spans="1:7" ht="18" customHeight="1">
      <c r="A320" s="323"/>
      <c r="B320" s="302"/>
      <c r="C320" s="325"/>
      <c r="D320" s="325"/>
      <c r="E320" s="46"/>
      <c r="F320" s="34">
        <f t="shared" si="7"/>
        <v>0</v>
      </c>
      <c r="G320" s="69"/>
    </row>
    <row r="321" spans="1:7" ht="18" customHeight="1">
      <c r="A321" s="323" t="s">
        <v>56</v>
      </c>
      <c r="B321" s="302" t="s">
        <v>13</v>
      </c>
      <c r="C321" s="325" t="s">
        <v>306</v>
      </c>
      <c r="D321" s="325">
        <v>20</v>
      </c>
      <c r="E321" s="46">
        <v>30500</v>
      </c>
      <c r="F321" s="34">
        <f t="shared" si="7"/>
        <v>610000</v>
      </c>
      <c r="G321" s="86">
        <f>F321+F322</f>
        <v>1220000</v>
      </c>
    </row>
    <row r="322" spans="1:7" ht="18" customHeight="1">
      <c r="A322" s="323"/>
      <c r="B322" s="302" t="s">
        <v>13</v>
      </c>
      <c r="C322" s="325" t="s">
        <v>57</v>
      </c>
      <c r="D322" s="325">
        <v>20</v>
      </c>
      <c r="E322" s="46">
        <v>30500</v>
      </c>
      <c r="F322" s="34">
        <f t="shared" si="7"/>
        <v>610000</v>
      </c>
      <c r="G322" s="69"/>
    </row>
    <row r="323" spans="1:7" ht="18" customHeight="1">
      <c r="A323" s="323"/>
      <c r="B323" s="302"/>
      <c r="C323" s="325"/>
      <c r="D323" s="325"/>
      <c r="E323" s="46"/>
      <c r="F323" s="34"/>
      <c r="G323" s="69"/>
    </row>
    <row r="324" spans="1:7" ht="18" customHeight="1">
      <c r="A324" s="323" t="s">
        <v>102</v>
      </c>
      <c r="B324" s="302" t="s">
        <v>13</v>
      </c>
      <c r="C324" s="325" t="s">
        <v>43</v>
      </c>
      <c r="D324" s="325">
        <v>10</v>
      </c>
      <c r="E324" s="46">
        <v>30500</v>
      </c>
      <c r="F324" s="34">
        <f>E324*D324</f>
        <v>305000</v>
      </c>
      <c r="G324" s="86">
        <f>F324</f>
        <v>305000</v>
      </c>
    </row>
    <row r="325" spans="1:7" ht="18" customHeight="1">
      <c r="A325" s="323"/>
      <c r="B325" s="302"/>
      <c r="C325" s="325"/>
      <c r="D325" s="325"/>
      <c r="E325" s="46"/>
      <c r="F325" s="34"/>
      <c r="G325" s="69"/>
    </row>
    <row r="326" spans="1:7" ht="18" customHeight="1">
      <c r="A326" s="323" t="s">
        <v>307</v>
      </c>
      <c r="B326" s="302" t="s">
        <v>31</v>
      </c>
      <c r="C326" s="325" t="s">
        <v>255</v>
      </c>
      <c r="D326" s="325">
        <v>75.400000000000006</v>
      </c>
      <c r="E326" s="46">
        <v>34000</v>
      </c>
      <c r="F326" s="34">
        <f>E326*D326</f>
        <v>2563600</v>
      </c>
      <c r="G326" s="86">
        <f>F326</f>
        <v>2563600</v>
      </c>
    </row>
    <row r="327" spans="1:7" ht="18" customHeight="1">
      <c r="A327" s="323"/>
      <c r="B327" s="302"/>
      <c r="C327" s="325"/>
      <c r="D327" s="325"/>
      <c r="E327" s="46"/>
      <c r="F327" s="34"/>
      <c r="G327" s="69"/>
    </row>
    <row r="328" spans="1:7" ht="18" customHeight="1">
      <c r="A328" s="323" t="s">
        <v>178</v>
      </c>
      <c r="B328" s="438" t="s">
        <v>268</v>
      </c>
      <c r="C328" s="490" t="s">
        <v>269</v>
      </c>
      <c r="D328" s="490">
        <v>-2.4</v>
      </c>
      <c r="E328" s="56">
        <v>42500</v>
      </c>
      <c r="F328" s="57">
        <f t="shared" si="7"/>
        <v>-102000</v>
      </c>
      <c r="G328" s="86">
        <f>F328</f>
        <v>-102000</v>
      </c>
    </row>
    <row r="329" spans="1:7" ht="18" customHeight="1">
      <c r="A329" s="323"/>
      <c r="B329" s="438"/>
      <c r="C329" s="490"/>
      <c r="D329" s="490"/>
      <c r="E329" s="56"/>
      <c r="F329" s="57">
        <f t="shared" si="7"/>
        <v>0</v>
      </c>
      <c r="G329" s="69"/>
    </row>
    <row r="330" spans="1:7" ht="18" customHeight="1">
      <c r="A330" s="323" t="s">
        <v>77</v>
      </c>
      <c r="B330" s="438" t="s">
        <v>270</v>
      </c>
      <c r="C330" s="490" t="s">
        <v>184</v>
      </c>
      <c r="D330" s="490">
        <v>-15</v>
      </c>
      <c r="E330" s="56">
        <v>35000</v>
      </c>
      <c r="F330" s="57">
        <f t="shared" si="7"/>
        <v>-525000</v>
      </c>
      <c r="G330" s="86">
        <f>SUM(F330:F338)</f>
        <v>33858600</v>
      </c>
    </row>
    <row r="331" spans="1:7" ht="18" customHeight="1">
      <c r="A331" s="323"/>
      <c r="B331" s="302" t="s">
        <v>23</v>
      </c>
      <c r="C331" s="325" t="s">
        <v>62</v>
      </c>
      <c r="D331" s="325">
        <v>105.8</v>
      </c>
      <c r="E331" s="46">
        <v>33500</v>
      </c>
      <c r="F331" s="34">
        <f t="shared" si="7"/>
        <v>3544300</v>
      </c>
      <c r="G331" s="69"/>
    </row>
    <row r="332" spans="1:7" ht="18" customHeight="1">
      <c r="A332" s="323"/>
      <c r="B332" s="302" t="s">
        <v>23</v>
      </c>
      <c r="C332" s="325" t="s">
        <v>278</v>
      </c>
      <c r="D332" s="325">
        <v>200</v>
      </c>
      <c r="E332" s="46">
        <v>33500</v>
      </c>
      <c r="F332" s="34">
        <f t="shared" si="7"/>
        <v>6700000</v>
      </c>
      <c r="G332" s="69"/>
    </row>
    <row r="333" spans="1:7" ht="18" customHeight="1">
      <c r="A333" s="323"/>
      <c r="B333" s="302" t="s">
        <v>23</v>
      </c>
      <c r="C333" s="325" t="s">
        <v>113</v>
      </c>
      <c r="D333" s="325">
        <v>300</v>
      </c>
      <c r="E333" s="46">
        <v>33500</v>
      </c>
      <c r="F333" s="34">
        <f t="shared" si="7"/>
        <v>10050000</v>
      </c>
      <c r="G333" s="69"/>
    </row>
    <row r="334" spans="1:7" ht="18" customHeight="1">
      <c r="A334" s="323"/>
      <c r="B334" s="302" t="s">
        <v>23</v>
      </c>
      <c r="C334" s="325" t="s">
        <v>279</v>
      </c>
      <c r="D334" s="325">
        <v>213.7</v>
      </c>
      <c r="E334" s="46">
        <v>33500</v>
      </c>
      <c r="F334" s="34">
        <f t="shared" si="7"/>
        <v>7158950</v>
      </c>
      <c r="G334" s="69"/>
    </row>
    <row r="335" spans="1:7" ht="18" customHeight="1">
      <c r="A335" s="323"/>
      <c r="B335" s="302" t="s">
        <v>64</v>
      </c>
      <c r="C335" s="325" t="s">
        <v>280</v>
      </c>
      <c r="D335" s="325">
        <v>54.5</v>
      </c>
      <c r="E335" s="46">
        <v>34000</v>
      </c>
      <c r="F335" s="34">
        <f t="shared" si="7"/>
        <v>1853000</v>
      </c>
      <c r="G335" s="69"/>
    </row>
    <row r="336" spans="1:7" ht="18" customHeight="1">
      <c r="A336" s="323"/>
      <c r="B336" s="302" t="s">
        <v>31</v>
      </c>
      <c r="C336" s="325" t="s">
        <v>59</v>
      </c>
      <c r="D336" s="325">
        <v>49</v>
      </c>
      <c r="E336" s="46">
        <v>33500</v>
      </c>
      <c r="F336" s="34">
        <f t="shared" si="7"/>
        <v>1641500</v>
      </c>
      <c r="G336" s="69"/>
    </row>
    <row r="337" spans="1:7" ht="18" customHeight="1">
      <c r="A337" s="323"/>
      <c r="B337" s="302" t="s">
        <v>31</v>
      </c>
      <c r="C337" s="325" t="s">
        <v>14</v>
      </c>
      <c r="D337" s="325">
        <v>50</v>
      </c>
      <c r="E337" s="46">
        <v>33500</v>
      </c>
      <c r="F337" s="34">
        <f t="shared" si="7"/>
        <v>1675000</v>
      </c>
      <c r="G337" s="69"/>
    </row>
    <row r="338" spans="1:7" ht="18" customHeight="1">
      <c r="A338" s="323"/>
      <c r="B338" s="302" t="s">
        <v>31</v>
      </c>
      <c r="C338" s="325" t="s">
        <v>281</v>
      </c>
      <c r="D338" s="325">
        <v>55.9</v>
      </c>
      <c r="E338" s="46">
        <v>31500</v>
      </c>
      <c r="F338" s="34">
        <f t="shared" si="7"/>
        <v>1760850</v>
      </c>
      <c r="G338" s="69"/>
    </row>
    <row r="339" spans="1:7" ht="18" customHeight="1">
      <c r="A339" s="323"/>
      <c r="B339" s="302"/>
      <c r="C339" s="325"/>
      <c r="D339" s="325"/>
      <c r="E339" s="46"/>
      <c r="F339" s="34"/>
      <c r="G339" s="69"/>
    </row>
    <row r="340" spans="1:7" ht="18" customHeight="1">
      <c r="A340" s="323" t="s">
        <v>271</v>
      </c>
      <c r="B340" s="302" t="s">
        <v>13</v>
      </c>
      <c r="C340" s="325" t="s">
        <v>272</v>
      </c>
      <c r="D340" s="325">
        <v>10</v>
      </c>
      <c r="E340" s="46">
        <v>30000</v>
      </c>
      <c r="F340" s="34">
        <f t="shared" si="7"/>
        <v>300000</v>
      </c>
      <c r="G340" s="86">
        <f>SUM(F340:F345)</f>
        <v>1800000</v>
      </c>
    </row>
    <row r="341" spans="1:7" ht="18" customHeight="1">
      <c r="A341" s="323"/>
      <c r="B341" s="302" t="s">
        <v>13</v>
      </c>
      <c r="C341" s="325" t="s">
        <v>46</v>
      </c>
      <c r="D341" s="325">
        <v>10</v>
      </c>
      <c r="E341" s="46">
        <v>30000</v>
      </c>
      <c r="F341" s="34">
        <f t="shared" si="7"/>
        <v>300000</v>
      </c>
      <c r="G341" s="69"/>
    </row>
    <row r="342" spans="1:7" ht="18" customHeight="1">
      <c r="A342" s="323"/>
      <c r="B342" s="302" t="s">
        <v>13</v>
      </c>
      <c r="C342" s="325" t="s">
        <v>76</v>
      </c>
      <c r="D342" s="325">
        <v>10</v>
      </c>
      <c r="E342" s="46">
        <v>30000</v>
      </c>
      <c r="F342" s="34">
        <f t="shared" si="7"/>
        <v>300000</v>
      </c>
      <c r="G342" s="69"/>
    </row>
    <row r="343" spans="1:7" ht="18" customHeight="1">
      <c r="A343" s="323"/>
      <c r="B343" s="302" t="s">
        <v>13</v>
      </c>
      <c r="C343" s="325" t="s">
        <v>22</v>
      </c>
      <c r="D343" s="325">
        <v>10</v>
      </c>
      <c r="E343" s="46">
        <v>30000</v>
      </c>
      <c r="F343" s="34">
        <f t="shared" si="7"/>
        <v>300000</v>
      </c>
      <c r="G343" s="69"/>
    </row>
    <row r="344" spans="1:7" ht="18" customHeight="1">
      <c r="A344" s="323"/>
      <c r="B344" s="302" t="s">
        <v>13</v>
      </c>
      <c r="C344" s="325" t="s">
        <v>75</v>
      </c>
      <c r="D344" s="325">
        <v>10</v>
      </c>
      <c r="E344" s="46">
        <v>30000</v>
      </c>
      <c r="F344" s="34">
        <f t="shared" si="7"/>
        <v>300000</v>
      </c>
      <c r="G344" s="69"/>
    </row>
    <row r="345" spans="1:7" ht="18" customHeight="1">
      <c r="A345" s="323"/>
      <c r="B345" s="302" t="s">
        <v>13</v>
      </c>
      <c r="C345" s="325" t="s">
        <v>43</v>
      </c>
      <c r="D345" s="325">
        <v>10</v>
      </c>
      <c r="E345" s="46">
        <v>30000</v>
      </c>
      <c r="F345" s="34">
        <f t="shared" si="7"/>
        <v>300000</v>
      </c>
      <c r="G345" s="69"/>
    </row>
    <row r="346" spans="1:7" ht="18" customHeight="1">
      <c r="A346" s="323"/>
      <c r="B346" s="302"/>
      <c r="C346" s="325"/>
      <c r="D346" s="325"/>
      <c r="E346" s="46"/>
      <c r="F346" s="34">
        <f t="shared" si="7"/>
        <v>0</v>
      </c>
      <c r="G346" s="69"/>
    </row>
    <row r="347" spans="1:7" ht="18" customHeight="1">
      <c r="A347" s="323" t="s">
        <v>196</v>
      </c>
      <c r="B347" s="302" t="s">
        <v>31</v>
      </c>
      <c r="C347" s="325" t="s">
        <v>273</v>
      </c>
      <c r="D347" s="325">
        <v>50</v>
      </c>
      <c r="E347" s="46">
        <v>36000</v>
      </c>
      <c r="F347" s="34">
        <f t="shared" si="7"/>
        <v>1800000</v>
      </c>
      <c r="G347" s="86">
        <f>SUM(F347:F349)</f>
        <v>6110000</v>
      </c>
    </row>
    <row r="348" spans="1:7" ht="18" customHeight="1">
      <c r="A348" s="323"/>
      <c r="B348" s="302" t="s">
        <v>31</v>
      </c>
      <c r="C348" s="325" t="s">
        <v>201</v>
      </c>
      <c r="D348" s="325">
        <v>100</v>
      </c>
      <c r="E348" s="46">
        <v>36000</v>
      </c>
      <c r="F348" s="34">
        <f t="shared" si="7"/>
        <v>3600000</v>
      </c>
      <c r="G348" s="69"/>
    </row>
    <row r="349" spans="1:7" ht="18" customHeight="1">
      <c r="A349" s="323"/>
      <c r="B349" s="302" t="s">
        <v>31</v>
      </c>
      <c r="C349" s="325" t="s">
        <v>43</v>
      </c>
      <c r="D349" s="325">
        <v>20</v>
      </c>
      <c r="E349" s="46">
        <v>35500</v>
      </c>
      <c r="F349" s="34">
        <f t="shared" si="7"/>
        <v>710000</v>
      </c>
      <c r="G349" s="69"/>
    </row>
    <row r="350" spans="1:7" ht="18" customHeight="1">
      <c r="A350" s="323"/>
      <c r="B350" s="302"/>
      <c r="C350" s="325"/>
      <c r="D350" s="325"/>
      <c r="E350" s="46"/>
      <c r="F350" s="34">
        <f t="shared" si="7"/>
        <v>0</v>
      </c>
      <c r="G350" s="69"/>
    </row>
    <row r="351" spans="1:7" ht="18" customHeight="1">
      <c r="A351" s="323" t="s">
        <v>274</v>
      </c>
      <c r="B351" s="302" t="s">
        <v>31</v>
      </c>
      <c r="C351" s="325" t="s">
        <v>275</v>
      </c>
      <c r="D351" s="325">
        <v>33</v>
      </c>
      <c r="E351" s="46">
        <v>33500</v>
      </c>
      <c r="F351" s="34">
        <f t="shared" si="7"/>
        <v>1105500</v>
      </c>
      <c r="G351" s="86">
        <f>F351</f>
        <v>1105500</v>
      </c>
    </row>
    <row r="352" spans="1:7" ht="18" customHeight="1">
      <c r="A352" s="323"/>
      <c r="B352" s="302"/>
      <c r="C352" s="325"/>
      <c r="D352" s="325"/>
      <c r="E352" s="46"/>
      <c r="F352" s="34">
        <f t="shared" si="7"/>
        <v>0</v>
      </c>
      <c r="G352" s="69"/>
    </row>
    <row r="353" spans="1:7" ht="18" customHeight="1">
      <c r="A353" s="323" t="s">
        <v>93</v>
      </c>
      <c r="B353" s="302" t="s">
        <v>13</v>
      </c>
      <c r="C353" s="325" t="s">
        <v>276</v>
      </c>
      <c r="D353" s="325">
        <v>149.5</v>
      </c>
      <c r="E353" s="46">
        <v>30000</v>
      </c>
      <c r="F353" s="34">
        <f t="shared" si="7"/>
        <v>4485000</v>
      </c>
      <c r="G353" s="86">
        <f>SUM(F353:F355)</f>
        <v>8364300</v>
      </c>
    </row>
    <row r="354" spans="1:7" ht="18" customHeight="1">
      <c r="A354" s="323"/>
      <c r="B354" s="302" t="s">
        <v>31</v>
      </c>
      <c r="C354" s="325" t="s">
        <v>239</v>
      </c>
      <c r="D354" s="325">
        <v>115.8</v>
      </c>
      <c r="E354" s="46">
        <v>33500</v>
      </c>
      <c r="F354" s="34">
        <f t="shared" si="7"/>
        <v>3879300</v>
      </c>
      <c r="G354" s="69"/>
    </row>
    <row r="355" spans="1:7" ht="18" customHeight="1">
      <c r="A355" s="323"/>
      <c r="B355" s="302"/>
      <c r="C355" s="325"/>
      <c r="D355" s="325"/>
      <c r="E355" s="46"/>
      <c r="F355" s="34">
        <f t="shared" si="7"/>
        <v>0</v>
      </c>
      <c r="G355" s="69"/>
    </row>
    <row r="356" spans="1:7" ht="18" customHeight="1">
      <c r="A356" s="323" t="s">
        <v>203</v>
      </c>
      <c r="B356" s="302" t="s">
        <v>13</v>
      </c>
      <c r="C356" s="325" t="s">
        <v>204</v>
      </c>
      <c r="D356" s="325">
        <v>475</v>
      </c>
      <c r="E356" s="46">
        <v>31000</v>
      </c>
      <c r="F356" s="34">
        <f t="shared" si="7"/>
        <v>14725000</v>
      </c>
      <c r="G356" s="86">
        <f>SUM(F356:F358)</f>
        <v>30166500</v>
      </c>
    </row>
    <row r="357" spans="1:7" ht="18" customHeight="1">
      <c r="A357" s="323"/>
      <c r="B357" s="302" t="s">
        <v>31</v>
      </c>
      <c r="C357" s="325" t="s">
        <v>60</v>
      </c>
      <c r="D357" s="325">
        <v>294.5</v>
      </c>
      <c r="E357" s="46">
        <v>31000</v>
      </c>
      <c r="F357" s="34">
        <f t="shared" si="7"/>
        <v>9129500</v>
      </c>
      <c r="G357" s="69"/>
    </row>
    <row r="358" spans="1:7" ht="18" customHeight="1">
      <c r="A358" s="323"/>
      <c r="B358" s="302" t="s">
        <v>168</v>
      </c>
      <c r="C358" s="325" t="s">
        <v>277</v>
      </c>
      <c r="D358" s="325">
        <v>210.4</v>
      </c>
      <c r="E358" s="46">
        <v>30000</v>
      </c>
      <c r="F358" s="34">
        <f t="shared" si="7"/>
        <v>6312000</v>
      </c>
      <c r="G358" s="69"/>
    </row>
    <row r="359" spans="1:7" ht="18" customHeight="1">
      <c r="A359" s="323"/>
      <c r="B359" s="302"/>
      <c r="C359" s="325"/>
      <c r="D359" s="325"/>
      <c r="E359" s="46"/>
      <c r="F359" s="34">
        <f t="shared" si="7"/>
        <v>0</v>
      </c>
      <c r="G359" s="69"/>
    </row>
    <row r="360" spans="1:7" ht="18" customHeight="1">
      <c r="A360" s="323" t="s">
        <v>175</v>
      </c>
      <c r="B360" s="302" t="s">
        <v>13</v>
      </c>
      <c r="C360" s="325" t="s">
        <v>282</v>
      </c>
      <c r="D360" s="325">
        <v>200</v>
      </c>
      <c r="E360" s="46">
        <v>31500</v>
      </c>
      <c r="F360" s="34">
        <f t="shared" ref="F360:F433" si="8">E360*D360</f>
        <v>6300000</v>
      </c>
      <c r="G360" s="86">
        <f>SUM(F360:F370)</f>
        <v>70660200</v>
      </c>
    </row>
    <row r="361" spans="1:7" ht="18" customHeight="1">
      <c r="A361" s="323"/>
      <c r="B361" s="302" t="s">
        <v>13</v>
      </c>
      <c r="C361" s="325" t="s">
        <v>283</v>
      </c>
      <c r="D361" s="325">
        <v>458</v>
      </c>
      <c r="E361" s="46">
        <v>31500</v>
      </c>
      <c r="F361" s="34">
        <f t="shared" si="8"/>
        <v>14427000</v>
      </c>
      <c r="G361" s="69"/>
    </row>
    <row r="362" spans="1:7" ht="18" customHeight="1">
      <c r="A362" s="323"/>
      <c r="B362" s="302" t="s">
        <v>13</v>
      </c>
      <c r="C362" s="325" t="s">
        <v>284</v>
      </c>
      <c r="D362" s="325">
        <v>500</v>
      </c>
      <c r="E362" s="46">
        <v>31500</v>
      </c>
      <c r="F362" s="34">
        <f t="shared" si="8"/>
        <v>15750000</v>
      </c>
      <c r="G362" s="69"/>
    </row>
    <row r="363" spans="1:7" ht="18" customHeight="1">
      <c r="A363" s="323"/>
      <c r="B363" s="302" t="s">
        <v>13</v>
      </c>
      <c r="C363" s="325" t="s">
        <v>285</v>
      </c>
      <c r="D363" s="325">
        <v>101</v>
      </c>
      <c r="E363" s="46">
        <v>31500</v>
      </c>
      <c r="F363" s="34">
        <f t="shared" si="8"/>
        <v>3181500</v>
      </c>
      <c r="G363" s="69"/>
    </row>
    <row r="364" spans="1:7" ht="18" customHeight="1">
      <c r="A364" s="323"/>
      <c r="B364" s="302" t="s">
        <v>13</v>
      </c>
      <c r="C364" s="325" t="s">
        <v>286</v>
      </c>
      <c r="D364" s="325">
        <v>80</v>
      </c>
      <c r="E364" s="46">
        <v>31500</v>
      </c>
      <c r="F364" s="34">
        <f t="shared" si="8"/>
        <v>2520000</v>
      </c>
      <c r="G364" s="69"/>
    </row>
    <row r="365" spans="1:7" ht="18" customHeight="1">
      <c r="A365" s="323"/>
      <c r="B365" s="302" t="s">
        <v>31</v>
      </c>
      <c r="C365" s="325" t="s">
        <v>287</v>
      </c>
      <c r="D365" s="325">
        <v>13.7</v>
      </c>
      <c r="E365" s="46">
        <v>33500</v>
      </c>
      <c r="F365" s="34">
        <f t="shared" si="8"/>
        <v>458950</v>
      </c>
      <c r="G365" s="69"/>
    </row>
    <row r="366" spans="1:7" ht="18" customHeight="1">
      <c r="A366" s="323"/>
      <c r="B366" s="302" t="s">
        <v>31</v>
      </c>
      <c r="C366" s="325" t="s">
        <v>288</v>
      </c>
      <c r="D366" s="325">
        <v>33</v>
      </c>
      <c r="E366" s="46">
        <v>33500</v>
      </c>
      <c r="F366" s="34">
        <f t="shared" si="8"/>
        <v>1105500</v>
      </c>
      <c r="G366" s="69"/>
    </row>
    <row r="367" spans="1:7" ht="18" customHeight="1">
      <c r="A367" s="323"/>
      <c r="B367" s="302" t="s">
        <v>31</v>
      </c>
      <c r="C367" s="325" t="s">
        <v>214</v>
      </c>
      <c r="D367" s="325">
        <v>20</v>
      </c>
      <c r="E367" s="46">
        <v>33500</v>
      </c>
      <c r="F367" s="34">
        <f t="shared" si="8"/>
        <v>670000</v>
      </c>
      <c r="G367" s="69"/>
    </row>
    <row r="368" spans="1:7" ht="18" customHeight="1">
      <c r="A368" s="323"/>
      <c r="B368" s="302" t="s">
        <v>31</v>
      </c>
      <c r="C368" s="325" t="s">
        <v>297</v>
      </c>
      <c r="D368" s="325">
        <v>43.6</v>
      </c>
      <c r="E368" s="46">
        <v>33500</v>
      </c>
      <c r="F368" s="34">
        <f t="shared" si="8"/>
        <v>1460600</v>
      </c>
      <c r="G368" s="69"/>
    </row>
    <row r="369" spans="1:7" ht="18" customHeight="1">
      <c r="A369" s="323"/>
      <c r="B369" s="302" t="s">
        <v>31</v>
      </c>
      <c r="C369" s="325" t="s">
        <v>298</v>
      </c>
      <c r="D369" s="325">
        <v>502.9</v>
      </c>
      <c r="E369" s="46">
        <v>33500</v>
      </c>
      <c r="F369" s="34">
        <f t="shared" si="8"/>
        <v>16847150</v>
      </c>
      <c r="G369" s="69"/>
    </row>
    <row r="370" spans="1:7" ht="18" customHeight="1">
      <c r="A370" s="323"/>
      <c r="B370" s="302" t="s">
        <v>31</v>
      </c>
      <c r="C370" s="325" t="s">
        <v>299</v>
      </c>
      <c r="D370" s="325">
        <v>237</v>
      </c>
      <c r="E370" s="46">
        <v>33500</v>
      </c>
      <c r="F370" s="34">
        <f t="shared" si="8"/>
        <v>7939500</v>
      </c>
      <c r="G370" s="69"/>
    </row>
    <row r="371" spans="1:7" ht="18" customHeight="1">
      <c r="A371" s="323"/>
      <c r="B371" s="302"/>
      <c r="C371" s="325"/>
      <c r="D371" s="325"/>
      <c r="E371" s="46"/>
      <c r="F371" s="34">
        <f t="shared" si="8"/>
        <v>0</v>
      </c>
      <c r="G371" s="69"/>
    </row>
    <row r="372" spans="1:7" ht="18" customHeight="1">
      <c r="A372" s="323" t="s">
        <v>51</v>
      </c>
      <c r="B372" s="302" t="s">
        <v>289</v>
      </c>
      <c r="C372" s="325" t="s">
        <v>290</v>
      </c>
      <c r="D372" s="325">
        <v>103.4</v>
      </c>
      <c r="E372" s="46">
        <v>32500</v>
      </c>
      <c r="F372" s="34">
        <f t="shared" si="8"/>
        <v>3360500</v>
      </c>
      <c r="G372" s="86">
        <f>SUM(F372:F377)</f>
        <v>20793000</v>
      </c>
    </row>
    <row r="373" spans="1:7" ht="18" customHeight="1">
      <c r="A373" s="323"/>
      <c r="B373" s="302" t="s">
        <v>23</v>
      </c>
      <c r="C373" s="325" t="s">
        <v>85</v>
      </c>
      <c r="D373" s="325">
        <v>100</v>
      </c>
      <c r="E373" s="46">
        <v>32500</v>
      </c>
      <c r="F373" s="34">
        <f t="shared" si="8"/>
        <v>3250000</v>
      </c>
      <c r="G373" s="69"/>
    </row>
    <row r="374" spans="1:7" ht="18" customHeight="1">
      <c r="A374" s="323"/>
      <c r="B374" s="302" t="s">
        <v>23</v>
      </c>
      <c r="C374" s="325" t="s">
        <v>185</v>
      </c>
      <c r="D374" s="325">
        <v>350</v>
      </c>
      <c r="E374" s="46">
        <v>30500</v>
      </c>
      <c r="F374" s="34">
        <f t="shared" si="8"/>
        <v>10675000</v>
      </c>
      <c r="G374" s="69"/>
    </row>
    <row r="375" spans="1:7" ht="18" customHeight="1">
      <c r="A375" s="323"/>
      <c r="B375" s="302" t="s">
        <v>31</v>
      </c>
      <c r="C375" s="325" t="s">
        <v>291</v>
      </c>
      <c r="D375" s="325">
        <v>57</v>
      </c>
      <c r="E375" s="46">
        <v>30500</v>
      </c>
      <c r="F375" s="34">
        <f t="shared" si="8"/>
        <v>1738500</v>
      </c>
      <c r="G375" s="69"/>
    </row>
    <row r="376" spans="1:7" ht="18" customHeight="1">
      <c r="A376" s="323"/>
      <c r="B376" s="302" t="s">
        <v>31</v>
      </c>
      <c r="C376" s="325" t="s">
        <v>292</v>
      </c>
      <c r="D376" s="325">
        <v>27</v>
      </c>
      <c r="E376" s="46">
        <v>30500</v>
      </c>
      <c r="F376" s="34">
        <f t="shared" si="8"/>
        <v>823500</v>
      </c>
      <c r="G376" s="69"/>
    </row>
    <row r="377" spans="1:7" ht="18" customHeight="1">
      <c r="A377" s="323"/>
      <c r="B377" s="302" t="s">
        <v>31</v>
      </c>
      <c r="C377" s="325" t="s">
        <v>293</v>
      </c>
      <c r="D377" s="325">
        <v>31</v>
      </c>
      <c r="E377" s="46">
        <v>30500</v>
      </c>
      <c r="F377" s="34">
        <f t="shared" si="8"/>
        <v>945500</v>
      </c>
      <c r="G377" s="69"/>
    </row>
    <row r="378" spans="1:7" ht="18" customHeight="1">
      <c r="A378" s="323"/>
      <c r="B378" s="302"/>
      <c r="C378" s="325"/>
      <c r="D378" s="325"/>
      <c r="E378" s="46"/>
      <c r="F378" s="34">
        <f t="shared" si="8"/>
        <v>0</v>
      </c>
      <c r="G378" s="69"/>
    </row>
    <row r="379" spans="1:7" ht="18" customHeight="1">
      <c r="A379" s="323" t="s">
        <v>235</v>
      </c>
      <c r="B379" s="302" t="s">
        <v>13</v>
      </c>
      <c r="C379" s="325" t="s">
        <v>294</v>
      </c>
      <c r="D379" s="325">
        <v>22</v>
      </c>
      <c r="E379" s="46">
        <v>30000</v>
      </c>
      <c r="F379" s="34">
        <f t="shared" si="8"/>
        <v>660000</v>
      </c>
      <c r="G379" s="86">
        <f>SUM(F379:F381)</f>
        <v>3660000</v>
      </c>
    </row>
    <row r="380" spans="1:7" ht="18" customHeight="1">
      <c r="A380" s="323"/>
      <c r="B380" s="302" t="s">
        <v>13</v>
      </c>
      <c r="C380" s="325" t="s">
        <v>295</v>
      </c>
      <c r="D380" s="325">
        <v>100</v>
      </c>
      <c r="E380" s="46">
        <v>30000</v>
      </c>
      <c r="F380" s="34">
        <f t="shared" si="8"/>
        <v>3000000</v>
      </c>
      <c r="G380" s="69"/>
    </row>
    <row r="381" spans="1:7" ht="18" customHeight="1">
      <c r="A381" s="323"/>
      <c r="B381" s="302"/>
      <c r="C381" s="325"/>
      <c r="D381" s="325"/>
      <c r="E381" s="46"/>
      <c r="F381" s="34">
        <f t="shared" si="8"/>
        <v>0</v>
      </c>
      <c r="G381" s="69"/>
    </row>
    <row r="382" spans="1:7" ht="18" customHeight="1">
      <c r="A382" s="323" t="s">
        <v>300</v>
      </c>
      <c r="B382" s="302" t="s">
        <v>23</v>
      </c>
      <c r="C382" s="325" t="s">
        <v>301</v>
      </c>
      <c r="D382" s="325">
        <v>171</v>
      </c>
      <c r="E382" s="46">
        <v>33000</v>
      </c>
      <c r="F382" s="34">
        <f t="shared" si="8"/>
        <v>5643000</v>
      </c>
      <c r="G382" s="86">
        <f>F382</f>
        <v>5643000</v>
      </c>
    </row>
    <row r="383" spans="1:7" ht="18" customHeight="1">
      <c r="A383" s="323"/>
      <c r="B383" s="302"/>
      <c r="C383" s="325"/>
      <c r="D383" s="325"/>
      <c r="E383" s="46"/>
      <c r="F383" s="34">
        <f t="shared" si="8"/>
        <v>0</v>
      </c>
      <c r="G383" s="69"/>
    </row>
    <row r="384" spans="1:7" ht="18" customHeight="1">
      <c r="A384" s="323" t="s">
        <v>302</v>
      </c>
      <c r="B384" s="302" t="s">
        <v>23</v>
      </c>
      <c r="C384" s="325" t="s">
        <v>303</v>
      </c>
      <c r="D384" s="325">
        <v>260.89999999999998</v>
      </c>
      <c r="E384" s="46">
        <v>33500</v>
      </c>
      <c r="F384" s="34">
        <f t="shared" si="8"/>
        <v>8740150</v>
      </c>
      <c r="G384" s="86">
        <f>F384</f>
        <v>8740150</v>
      </c>
    </row>
    <row r="385" spans="1:7" ht="18" customHeight="1">
      <c r="A385" s="323"/>
      <c r="B385" s="302"/>
      <c r="C385" s="325"/>
      <c r="D385" s="325"/>
      <c r="E385" s="46"/>
      <c r="F385" s="34">
        <f t="shared" si="8"/>
        <v>0</v>
      </c>
      <c r="G385" s="69"/>
    </row>
    <row r="386" spans="1:7" ht="18" customHeight="1">
      <c r="A386" s="323" t="s">
        <v>304</v>
      </c>
      <c r="B386" s="302" t="s">
        <v>13</v>
      </c>
      <c r="C386" s="325" t="s">
        <v>144</v>
      </c>
      <c r="D386" s="325">
        <v>51.5</v>
      </c>
      <c r="E386" s="46">
        <v>31500</v>
      </c>
      <c r="F386" s="34">
        <f t="shared" si="8"/>
        <v>1622250</v>
      </c>
      <c r="G386" s="86">
        <f>SUM(F386:F388)</f>
        <v>20389950</v>
      </c>
    </row>
    <row r="387" spans="1:7" ht="18" customHeight="1">
      <c r="A387" s="323"/>
      <c r="B387" s="302" t="s">
        <v>13</v>
      </c>
      <c r="C387" s="325" t="s">
        <v>106</v>
      </c>
      <c r="D387" s="325">
        <v>95.6</v>
      </c>
      <c r="E387" s="46">
        <v>31500</v>
      </c>
      <c r="F387" s="34">
        <f t="shared" si="8"/>
        <v>3011400</v>
      </c>
      <c r="G387" s="69"/>
    </row>
    <row r="388" spans="1:7" ht="18" customHeight="1">
      <c r="A388" s="323"/>
      <c r="B388" s="302" t="s">
        <v>13</v>
      </c>
      <c r="C388" s="325" t="s">
        <v>305</v>
      </c>
      <c r="D388" s="325">
        <v>500.2</v>
      </c>
      <c r="E388" s="46">
        <v>31500</v>
      </c>
      <c r="F388" s="34">
        <f t="shared" si="8"/>
        <v>15756300</v>
      </c>
      <c r="G388" s="69"/>
    </row>
    <row r="389" spans="1:7" ht="18" customHeight="1">
      <c r="A389" s="323"/>
      <c r="B389" s="302"/>
      <c r="C389" s="325"/>
      <c r="D389" s="325"/>
      <c r="E389" s="46"/>
      <c r="F389" s="34">
        <f t="shared" si="8"/>
        <v>0</v>
      </c>
      <c r="G389" s="69"/>
    </row>
    <row r="390" spans="1:7" ht="18" customHeight="1">
      <c r="A390" s="323" t="s">
        <v>115</v>
      </c>
      <c r="B390" s="438" t="s">
        <v>308</v>
      </c>
      <c r="C390" s="490" t="s">
        <v>116</v>
      </c>
      <c r="D390" s="490">
        <f>-19.3</f>
        <v>-19.3</v>
      </c>
      <c r="E390" s="56">
        <v>42500</v>
      </c>
      <c r="F390" s="57">
        <f t="shared" si="8"/>
        <v>-820250</v>
      </c>
      <c r="G390" s="86">
        <f>F390+F391</f>
        <v>-701250</v>
      </c>
    </row>
    <row r="391" spans="1:7" ht="18" customHeight="1">
      <c r="A391" s="533"/>
      <c r="B391" s="445" t="s">
        <v>116</v>
      </c>
      <c r="C391" s="495"/>
      <c r="D391" s="495">
        <v>2.8</v>
      </c>
      <c r="E391" s="118">
        <v>42500</v>
      </c>
      <c r="F391" s="111">
        <f t="shared" si="8"/>
        <v>118999.99999999999</v>
      </c>
      <c r="G391" s="92"/>
    </row>
    <row r="392" spans="1:7" ht="18" customHeight="1">
      <c r="A392" s="526"/>
      <c r="B392" s="435"/>
      <c r="C392" s="484"/>
      <c r="D392" s="484"/>
      <c r="E392" s="113"/>
      <c r="F392" s="126"/>
      <c r="G392" s="9"/>
    </row>
    <row r="393" spans="1:7" ht="18" customHeight="1">
      <c r="A393" s="530">
        <v>42375</v>
      </c>
      <c r="B393" s="355"/>
      <c r="C393" s="491" t="s">
        <v>398</v>
      </c>
      <c r="D393" s="525"/>
      <c r="F393" s="127"/>
    </row>
    <row r="394" spans="1:7" ht="18" customHeight="1">
      <c r="A394" s="531" t="s">
        <v>127</v>
      </c>
      <c r="B394" s="436" t="s">
        <v>134</v>
      </c>
      <c r="C394" s="494" t="s">
        <v>152</v>
      </c>
      <c r="D394" s="494">
        <f>SUM(D395:D533)</f>
        <v>14213</v>
      </c>
      <c r="E394" s="114"/>
      <c r="F394" s="128">
        <f>SUM(F395:F533)</f>
        <v>468980700</v>
      </c>
      <c r="G394" s="21">
        <f>SUM(G395:G533)</f>
        <v>468980700</v>
      </c>
    </row>
    <row r="395" spans="1:7" ht="18" customHeight="1">
      <c r="A395" s="532" t="s">
        <v>309</v>
      </c>
      <c r="B395" s="441" t="s">
        <v>13</v>
      </c>
      <c r="C395" s="492" t="s">
        <v>310</v>
      </c>
      <c r="D395" s="492">
        <v>100</v>
      </c>
      <c r="E395" s="62">
        <v>30500</v>
      </c>
      <c r="F395" s="63">
        <f t="shared" si="8"/>
        <v>3050000</v>
      </c>
      <c r="G395" s="85">
        <f>SUM(F395:F396)</f>
        <v>9150000</v>
      </c>
    </row>
    <row r="396" spans="1:7" ht="18" customHeight="1">
      <c r="A396" s="323"/>
      <c r="B396" s="302" t="s">
        <v>13</v>
      </c>
      <c r="C396" s="325" t="s">
        <v>41</v>
      </c>
      <c r="D396" s="325">
        <v>200</v>
      </c>
      <c r="E396" s="46">
        <v>30500</v>
      </c>
      <c r="F396" s="34">
        <f t="shared" si="8"/>
        <v>6100000</v>
      </c>
      <c r="G396" s="69"/>
    </row>
    <row r="397" spans="1:7" ht="18" customHeight="1">
      <c r="A397" s="323"/>
      <c r="B397" s="302"/>
      <c r="C397" s="325"/>
      <c r="D397" s="325"/>
      <c r="E397" s="46"/>
      <c r="F397" s="34">
        <f t="shared" si="8"/>
        <v>0</v>
      </c>
      <c r="G397" s="69"/>
    </row>
    <row r="398" spans="1:7" ht="18" customHeight="1">
      <c r="A398" s="323" t="s">
        <v>311</v>
      </c>
      <c r="B398" s="444" t="s">
        <v>312</v>
      </c>
      <c r="C398" s="482" t="s">
        <v>142</v>
      </c>
      <c r="D398" s="482">
        <v>133.6</v>
      </c>
      <c r="E398" s="116">
        <v>45000</v>
      </c>
      <c r="F398" s="90">
        <f t="shared" si="8"/>
        <v>6012000</v>
      </c>
      <c r="G398" s="86">
        <f>SUM(F398:F400)</f>
        <v>15912000</v>
      </c>
    </row>
    <row r="399" spans="1:7" ht="18" customHeight="1">
      <c r="A399" s="323"/>
      <c r="B399" s="444" t="s">
        <v>312</v>
      </c>
      <c r="C399" s="482" t="s">
        <v>310</v>
      </c>
      <c r="D399" s="482">
        <v>100</v>
      </c>
      <c r="E399" s="116">
        <v>45000</v>
      </c>
      <c r="F399" s="90">
        <f t="shared" si="8"/>
        <v>4500000</v>
      </c>
      <c r="G399" s="69"/>
    </row>
    <row r="400" spans="1:7" ht="18" customHeight="1">
      <c r="A400" s="323"/>
      <c r="B400" s="444" t="s">
        <v>312</v>
      </c>
      <c r="C400" s="482" t="s">
        <v>313</v>
      </c>
      <c r="D400" s="482">
        <v>120</v>
      </c>
      <c r="E400" s="116">
        <v>45000</v>
      </c>
      <c r="F400" s="90">
        <f t="shared" si="8"/>
        <v>5400000</v>
      </c>
      <c r="G400" s="69"/>
    </row>
    <row r="401" spans="1:7" ht="18" customHeight="1">
      <c r="A401" s="323"/>
      <c r="B401" s="302"/>
      <c r="C401" s="325"/>
      <c r="D401" s="325"/>
      <c r="E401" s="46"/>
      <c r="F401" s="34">
        <f t="shared" si="8"/>
        <v>0</v>
      </c>
      <c r="G401" s="69"/>
    </row>
    <row r="402" spans="1:7" ht="18" customHeight="1">
      <c r="A402" s="323" t="s">
        <v>316</v>
      </c>
      <c r="B402" s="302" t="s">
        <v>13</v>
      </c>
      <c r="C402" s="325" t="s">
        <v>130</v>
      </c>
      <c r="D402" s="325">
        <v>359.6</v>
      </c>
      <c r="E402" s="46">
        <v>30000</v>
      </c>
      <c r="F402" s="34">
        <f t="shared" si="8"/>
        <v>10788000</v>
      </c>
      <c r="G402" s="86">
        <f>SUM(F402:F408)</f>
        <v>45469500</v>
      </c>
    </row>
    <row r="403" spans="1:7" ht="18" customHeight="1">
      <c r="A403" s="323"/>
      <c r="B403" s="302" t="s">
        <v>13</v>
      </c>
      <c r="C403" s="325" t="s">
        <v>317</v>
      </c>
      <c r="D403" s="325">
        <v>41</v>
      </c>
      <c r="E403" s="46">
        <v>30000</v>
      </c>
      <c r="F403" s="34">
        <f t="shared" si="8"/>
        <v>1230000</v>
      </c>
      <c r="G403" s="69"/>
    </row>
    <row r="404" spans="1:7" ht="18" customHeight="1">
      <c r="A404" s="323"/>
      <c r="B404" s="302" t="s">
        <v>13</v>
      </c>
      <c r="C404" s="325" t="s">
        <v>384</v>
      </c>
      <c r="D404" s="325">
        <v>53.8</v>
      </c>
      <c r="E404" s="46">
        <v>30000</v>
      </c>
      <c r="F404" s="34">
        <f>E404*D404</f>
        <v>1614000</v>
      </c>
      <c r="G404" s="69"/>
    </row>
    <row r="405" spans="1:7" ht="18" customHeight="1">
      <c r="A405" s="323"/>
      <c r="B405" s="302" t="s">
        <v>31</v>
      </c>
      <c r="C405" s="325" t="s">
        <v>15</v>
      </c>
      <c r="D405" s="325">
        <v>325</v>
      </c>
      <c r="E405" s="46">
        <v>33500</v>
      </c>
      <c r="F405" s="34">
        <f t="shared" si="8"/>
        <v>10887500</v>
      </c>
      <c r="G405" s="69"/>
    </row>
    <row r="406" spans="1:7" ht="18" customHeight="1">
      <c r="A406" s="323"/>
      <c r="B406" s="302" t="s">
        <v>31</v>
      </c>
      <c r="C406" s="325" t="s">
        <v>278</v>
      </c>
      <c r="D406" s="325">
        <v>100</v>
      </c>
      <c r="E406" s="46">
        <v>33500</v>
      </c>
      <c r="F406" s="34">
        <f t="shared" si="8"/>
        <v>3350000</v>
      </c>
      <c r="G406" s="69"/>
    </row>
    <row r="407" spans="1:7" ht="18" customHeight="1">
      <c r="A407" s="323"/>
      <c r="B407" s="302" t="s">
        <v>31</v>
      </c>
      <c r="C407" s="325" t="s">
        <v>100</v>
      </c>
      <c r="D407" s="325">
        <v>100</v>
      </c>
      <c r="E407" s="46">
        <v>33500</v>
      </c>
      <c r="F407" s="34">
        <f t="shared" si="8"/>
        <v>3350000</v>
      </c>
      <c r="G407" s="69"/>
    </row>
    <row r="408" spans="1:7" ht="18" customHeight="1">
      <c r="A408" s="323"/>
      <c r="B408" s="302" t="s">
        <v>23</v>
      </c>
      <c r="C408" s="325" t="s">
        <v>198</v>
      </c>
      <c r="D408" s="325">
        <v>500</v>
      </c>
      <c r="E408" s="46">
        <v>28500</v>
      </c>
      <c r="F408" s="34">
        <f>E408*D408</f>
        <v>14250000</v>
      </c>
      <c r="G408" s="69"/>
    </row>
    <row r="409" spans="1:7" ht="18" customHeight="1">
      <c r="A409" s="323"/>
      <c r="B409" s="302"/>
      <c r="C409" s="325"/>
      <c r="D409" s="325"/>
      <c r="E409" s="46"/>
      <c r="F409" s="34">
        <f t="shared" si="8"/>
        <v>0</v>
      </c>
      <c r="G409" s="69"/>
    </row>
    <row r="410" spans="1:7" ht="18" customHeight="1">
      <c r="A410" s="323" t="s">
        <v>318</v>
      </c>
      <c r="B410" s="302" t="s">
        <v>13</v>
      </c>
      <c r="C410" s="325" t="s">
        <v>50</v>
      </c>
      <c r="D410" s="325">
        <v>101</v>
      </c>
      <c r="E410" s="46">
        <v>31500</v>
      </c>
      <c r="F410" s="34">
        <f t="shared" si="8"/>
        <v>3181500</v>
      </c>
      <c r="G410" s="86">
        <f>SUM(F410:F413)</f>
        <v>20058000</v>
      </c>
    </row>
    <row r="411" spans="1:7" ht="18" customHeight="1">
      <c r="A411" s="323"/>
      <c r="B411" s="302" t="s">
        <v>390</v>
      </c>
      <c r="C411" s="325" t="s">
        <v>389</v>
      </c>
      <c r="D411" s="325">
        <v>109</v>
      </c>
      <c r="E411" s="46">
        <v>33000</v>
      </c>
      <c r="F411" s="105">
        <f t="shared" si="8"/>
        <v>3597000</v>
      </c>
      <c r="G411" s="69"/>
    </row>
    <row r="412" spans="1:7" ht="18" customHeight="1">
      <c r="A412" s="323"/>
      <c r="B412" s="302" t="s">
        <v>319</v>
      </c>
      <c r="C412" s="325" t="s">
        <v>320</v>
      </c>
      <c r="D412" s="325">
        <v>208.6</v>
      </c>
      <c r="E412" s="46">
        <v>32500</v>
      </c>
      <c r="F412" s="34">
        <f>E412*D412</f>
        <v>6779500</v>
      </c>
      <c r="G412" s="69"/>
    </row>
    <row r="413" spans="1:7" ht="18" customHeight="1">
      <c r="A413" s="323"/>
      <c r="B413" s="302" t="s">
        <v>319</v>
      </c>
      <c r="C413" s="325" t="s">
        <v>391</v>
      </c>
      <c r="D413" s="325">
        <v>200</v>
      </c>
      <c r="E413" s="46">
        <v>32500</v>
      </c>
      <c r="F413" s="34">
        <f>E413*D413</f>
        <v>6500000</v>
      </c>
      <c r="G413" s="69"/>
    </row>
    <row r="414" spans="1:7" ht="18" customHeight="1">
      <c r="A414" s="323"/>
      <c r="B414" s="302"/>
      <c r="C414" s="325"/>
      <c r="D414" s="325"/>
      <c r="E414" s="46"/>
      <c r="F414" s="34">
        <f t="shared" si="8"/>
        <v>0</v>
      </c>
      <c r="G414" s="69"/>
    </row>
    <row r="415" spans="1:7" ht="18" customHeight="1">
      <c r="A415" s="323" t="s">
        <v>321</v>
      </c>
      <c r="B415" s="439" t="s">
        <v>121</v>
      </c>
      <c r="C415" s="430" t="s">
        <v>322</v>
      </c>
      <c r="D415" s="430">
        <v>-13.2</v>
      </c>
      <c r="E415" s="54">
        <v>33500</v>
      </c>
      <c r="F415" s="50">
        <f t="shared" si="8"/>
        <v>-442200</v>
      </c>
      <c r="G415" s="86">
        <f>SUM(F415:F416)</f>
        <v>-646200</v>
      </c>
    </row>
    <row r="416" spans="1:7" ht="18" customHeight="1">
      <c r="A416" s="323"/>
      <c r="B416" s="439" t="s">
        <v>323</v>
      </c>
      <c r="C416" s="496" t="s">
        <v>324</v>
      </c>
      <c r="D416" s="430">
        <v>-6</v>
      </c>
      <c r="E416" s="54">
        <v>34000</v>
      </c>
      <c r="F416" s="50">
        <f t="shared" si="8"/>
        <v>-204000</v>
      </c>
      <c r="G416" s="69"/>
    </row>
    <row r="417" spans="1:7" ht="18" customHeight="1">
      <c r="A417" s="323"/>
      <c r="B417" s="302"/>
      <c r="C417" s="325"/>
      <c r="D417" s="325"/>
      <c r="E417" s="46"/>
      <c r="F417" s="34">
        <f t="shared" si="8"/>
        <v>0</v>
      </c>
      <c r="G417" s="69"/>
    </row>
    <row r="418" spans="1:7" ht="18" customHeight="1">
      <c r="A418" s="323" t="s">
        <v>97</v>
      </c>
      <c r="B418" s="444" t="s">
        <v>325</v>
      </c>
      <c r="C418" s="482" t="s">
        <v>326</v>
      </c>
      <c r="D418" s="482">
        <f>150+59.5</f>
        <v>209.5</v>
      </c>
      <c r="E418" s="116">
        <v>50000</v>
      </c>
      <c r="F418" s="90">
        <f t="shared" si="8"/>
        <v>10475000</v>
      </c>
      <c r="G418" s="86">
        <f>SUM(F418:F420)</f>
        <v>13475000</v>
      </c>
    </row>
    <row r="419" spans="1:7" ht="18" customHeight="1">
      <c r="A419" s="323"/>
      <c r="B419" s="302" t="s">
        <v>13</v>
      </c>
      <c r="C419" s="325" t="s">
        <v>60</v>
      </c>
      <c r="D419" s="325">
        <v>50</v>
      </c>
      <c r="E419" s="46">
        <v>30000</v>
      </c>
      <c r="F419" s="34">
        <f t="shared" si="8"/>
        <v>1500000</v>
      </c>
      <c r="G419" s="69"/>
    </row>
    <row r="420" spans="1:7" ht="18" customHeight="1">
      <c r="A420" s="323"/>
      <c r="B420" s="302" t="s">
        <v>13</v>
      </c>
      <c r="C420" s="325" t="s">
        <v>14</v>
      </c>
      <c r="D420" s="325">
        <v>50</v>
      </c>
      <c r="E420" s="46">
        <v>30000</v>
      </c>
      <c r="F420" s="34">
        <f t="shared" si="8"/>
        <v>1500000</v>
      </c>
      <c r="G420" s="69"/>
    </row>
    <row r="421" spans="1:7" ht="18" customHeight="1">
      <c r="A421" s="323"/>
      <c r="B421" s="302"/>
      <c r="C421" s="325"/>
      <c r="D421" s="325"/>
      <c r="E421" s="46"/>
      <c r="F421" s="34">
        <f t="shared" si="8"/>
        <v>0</v>
      </c>
      <c r="G421" s="69"/>
    </row>
    <row r="422" spans="1:7" ht="18" customHeight="1">
      <c r="A422" s="323" t="s">
        <v>327</v>
      </c>
      <c r="B422" s="439" t="s">
        <v>328</v>
      </c>
      <c r="C422" s="430" t="s">
        <v>329</v>
      </c>
      <c r="D422" s="430">
        <v>-41</v>
      </c>
      <c r="E422" s="54">
        <v>34000</v>
      </c>
      <c r="F422" s="50">
        <f t="shared" si="8"/>
        <v>-1394000</v>
      </c>
      <c r="G422" s="86">
        <f>SUM(F422:F425)</f>
        <v>18367650</v>
      </c>
    </row>
    <row r="423" spans="1:7" ht="18" customHeight="1">
      <c r="A423" s="323"/>
      <c r="B423" s="302" t="s">
        <v>31</v>
      </c>
      <c r="C423" s="325" t="s">
        <v>59</v>
      </c>
      <c r="D423" s="325">
        <v>105</v>
      </c>
      <c r="E423" s="46">
        <v>33500</v>
      </c>
      <c r="F423" s="34">
        <f t="shared" si="8"/>
        <v>3517500</v>
      </c>
      <c r="G423" s="69"/>
    </row>
    <row r="424" spans="1:7" ht="18" customHeight="1">
      <c r="A424" s="323"/>
      <c r="B424" s="302" t="s">
        <v>31</v>
      </c>
      <c r="C424" s="325" t="s">
        <v>343</v>
      </c>
      <c r="D424" s="325">
        <v>153</v>
      </c>
      <c r="E424" s="46">
        <v>33500</v>
      </c>
      <c r="F424" s="34">
        <f t="shared" si="8"/>
        <v>5125500</v>
      </c>
      <c r="G424" s="69"/>
    </row>
    <row r="425" spans="1:7" ht="18" customHeight="1">
      <c r="A425" s="323"/>
      <c r="B425" s="302" t="s">
        <v>31</v>
      </c>
      <c r="C425" s="325" t="s">
        <v>329</v>
      </c>
      <c r="D425" s="325">
        <f>242.3+89.6</f>
        <v>331.9</v>
      </c>
      <c r="E425" s="46">
        <v>33500</v>
      </c>
      <c r="F425" s="34">
        <f t="shared" si="8"/>
        <v>11118650</v>
      </c>
      <c r="G425" s="69"/>
    </row>
    <row r="426" spans="1:7" ht="18" customHeight="1">
      <c r="A426" s="323"/>
      <c r="B426" s="302"/>
      <c r="C426" s="325"/>
      <c r="D426" s="325"/>
      <c r="E426" s="46"/>
      <c r="F426" s="34">
        <f t="shared" si="8"/>
        <v>0</v>
      </c>
      <c r="G426" s="69"/>
    </row>
    <row r="427" spans="1:7" ht="18" customHeight="1">
      <c r="A427" s="323" t="s">
        <v>330</v>
      </c>
      <c r="B427" s="302" t="s">
        <v>13</v>
      </c>
      <c r="C427" s="325" t="s">
        <v>331</v>
      </c>
      <c r="D427" s="325">
        <v>63.5</v>
      </c>
      <c r="E427" s="46">
        <v>31000</v>
      </c>
      <c r="F427" s="34">
        <f t="shared" si="8"/>
        <v>1968500</v>
      </c>
      <c r="G427" s="86">
        <f>SUM(F427:F429)</f>
        <v>4905500</v>
      </c>
    </row>
    <row r="428" spans="1:7" ht="18" customHeight="1">
      <c r="A428" s="323"/>
      <c r="B428" s="302" t="s">
        <v>13</v>
      </c>
      <c r="C428" s="325" t="s">
        <v>365</v>
      </c>
      <c r="D428" s="325">
        <v>50.2</v>
      </c>
      <c r="E428" s="46">
        <v>30000</v>
      </c>
      <c r="F428" s="34">
        <f t="shared" si="8"/>
        <v>1506000</v>
      </c>
      <c r="G428" s="69"/>
    </row>
    <row r="429" spans="1:7" ht="18" customHeight="1">
      <c r="A429" s="323"/>
      <c r="B429" s="302" t="s">
        <v>13</v>
      </c>
      <c r="C429" s="325" t="s">
        <v>244</v>
      </c>
      <c r="D429" s="325">
        <v>47.7</v>
      </c>
      <c r="E429" s="46">
        <v>30000</v>
      </c>
      <c r="F429" s="34">
        <f t="shared" si="8"/>
        <v>1431000</v>
      </c>
      <c r="G429" s="69"/>
    </row>
    <row r="430" spans="1:7" ht="18" customHeight="1">
      <c r="A430" s="323"/>
      <c r="B430" s="302"/>
      <c r="C430" s="325"/>
      <c r="D430" s="325"/>
      <c r="E430" s="46"/>
      <c r="F430" s="34">
        <f t="shared" si="8"/>
        <v>0</v>
      </c>
      <c r="G430" s="69"/>
    </row>
    <row r="431" spans="1:7" ht="18" customHeight="1">
      <c r="A431" s="323" t="s">
        <v>332</v>
      </c>
      <c r="B431" s="302" t="s">
        <v>333</v>
      </c>
      <c r="C431" s="325" t="s">
        <v>334</v>
      </c>
      <c r="D431" s="325">
        <v>99.8</v>
      </c>
      <c r="E431" s="46">
        <v>32000</v>
      </c>
      <c r="F431" s="34">
        <f t="shared" si="8"/>
        <v>3193600</v>
      </c>
      <c r="G431" s="86">
        <f>F431</f>
        <v>3193600</v>
      </c>
    </row>
    <row r="432" spans="1:7" ht="18" customHeight="1">
      <c r="A432" s="323"/>
      <c r="B432" s="302"/>
      <c r="C432" s="325"/>
      <c r="D432" s="325"/>
      <c r="E432" s="46"/>
      <c r="F432" s="34">
        <f t="shared" si="8"/>
        <v>0</v>
      </c>
      <c r="G432" s="69"/>
    </row>
    <row r="433" spans="1:7" ht="18" customHeight="1">
      <c r="A433" s="323" t="s">
        <v>63</v>
      </c>
      <c r="B433" s="302" t="s">
        <v>31</v>
      </c>
      <c r="C433" s="325" t="s">
        <v>335</v>
      </c>
      <c r="D433" s="325">
        <v>96.4</v>
      </c>
      <c r="E433" s="46">
        <v>35000</v>
      </c>
      <c r="F433" s="34">
        <f t="shared" si="8"/>
        <v>3374000</v>
      </c>
      <c r="G433" s="86">
        <f>F433</f>
        <v>3374000</v>
      </c>
    </row>
    <row r="434" spans="1:7" ht="18" customHeight="1">
      <c r="A434" s="323"/>
      <c r="B434" s="302"/>
      <c r="C434" s="325"/>
      <c r="D434" s="325"/>
      <c r="E434" s="46"/>
      <c r="F434" s="34">
        <f t="shared" ref="F434:F566" si="9">E434*D434</f>
        <v>0</v>
      </c>
      <c r="G434" s="69"/>
    </row>
    <row r="435" spans="1:7" ht="18" customHeight="1">
      <c r="A435" s="323">
        <v>585</v>
      </c>
      <c r="B435" s="302" t="s">
        <v>13</v>
      </c>
      <c r="C435" s="325" t="s">
        <v>22</v>
      </c>
      <c r="D435" s="325">
        <v>20</v>
      </c>
      <c r="E435" s="46">
        <v>30000</v>
      </c>
      <c r="F435" s="34">
        <f t="shared" si="9"/>
        <v>600000</v>
      </c>
      <c r="G435" s="86">
        <f>SUM(F435:F440)</f>
        <v>4200000</v>
      </c>
    </row>
    <row r="436" spans="1:7" ht="18" customHeight="1">
      <c r="A436" s="323"/>
      <c r="B436" s="302" t="s">
        <v>13</v>
      </c>
      <c r="C436" s="325" t="s">
        <v>46</v>
      </c>
      <c r="D436" s="325">
        <v>20</v>
      </c>
      <c r="E436" s="46">
        <v>30000</v>
      </c>
      <c r="F436" s="34">
        <f t="shared" si="9"/>
        <v>600000</v>
      </c>
      <c r="G436" s="69"/>
    </row>
    <row r="437" spans="1:7" ht="18" customHeight="1">
      <c r="A437" s="323"/>
      <c r="B437" s="302" t="s">
        <v>13</v>
      </c>
      <c r="C437" s="325" t="s">
        <v>45</v>
      </c>
      <c r="D437" s="325">
        <v>20</v>
      </c>
      <c r="E437" s="46">
        <v>30000</v>
      </c>
      <c r="F437" s="34">
        <f t="shared" si="9"/>
        <v>600000</v>
      </c>
      <c r="G437" s="69"/>
    </row>
    <row r="438" spans="1:7" ht="18" customHeight="1">
      <c r="A438" s="323"/>
      <c r="B438" s="302" t="s">
        <v>13</v>
      </c>
      <c r="C438" s="325" t="s">
        <v>14</v>
      </c>
      <c r="D438" s="325">
        <v>50</v>
      </c>
      <c r="E438" s="46">
        <v>30000</v>
      </c>
      <c r="F438" s="34">
        <f t="shared" si="9"/>
        <v>1500000</v>
      </c>
      <c r="G438" s="69"/>
    </row>
    <row r="439" spans="1:7" ht="18" customHeight="1">
      <c r="A439" s="323"/>
      <c r="B439" s="302" t="s">
        <v>13</v>
      </c>
      <c r="C439" s="325" t="s">
        <v>60</v>
      </c>
      <c r="D439" s="325">
        <v>10</v>
      </c>
      <c r="E439" s="46">
        <v>30000</v>
      </c>
      <c r="F439" s="34">
        <f t="shared" si="9"/>
        <v>300000</v>
      </c>
      <c r="G439" s="69"/>
    </row>
    <row r="440" spans="1:7" ht="18" customHeight="1">
      <c r="A440" s="323"/>
      <c r="B440" s="302" t="s">
        <v>13</v>
      </c>
      <c r="C440" s="325" t="s">
        <v>57</v>
      </c>
      <c r="D440" s="325">
        <v>20</v>
      </c>
      <c r="E440" s="46">
        <v>30000</v>
      </c>
      <c r="F440" s="34">
        <f t="shared" si="9"/>
        <v>600000</v>
      </c>
      <c r="G440" s="69"/>
    </row>
    <row r="441" spans="1:7" ht="18" customHeight="1">
      <c r="A441" s="323"/>
      <c r="B441" s="302"/>
      <c r="C441" s="325"/>
      <c r="D441" s="325"/>
      <c r="E441" s="46"/>
      <c r="F441" s="34">
        <f t="shared" si="9"/>
        <v>0</v>
      </c>
      <c r="G441" s="69"/>
    </row>
    <row r="442" spans="1:7" ht="18" customHeight="1">
      <c r="A442" s="323" t="s">
        <v>336</v>
      </c>
      <c r="B442" s="302" t="s">
        <v>13</v>
      </c>
      <c r="C442" s="325" t="s">
        <v>337</v>
      </c>
      <c r="D442" s="325">
        <v>50</v>
      </c>
      <c r="E442" s="46">
        <v>31500</v>
      </c>
      <c r="F442" s="34">
        <f t="shared" si="9"/>
        <v>1575000</v>
      </c>
      <c r="G442" s="86">
        <f>SUM(F442:F447)</f>
        <v>23216350</v>
      </c>
    </row>
    <row r="443" spans="1:7" ht="18" customHeight="1">
      <c r="A443" s="323"/>
      <c r="B443" s="302" t="s">
        <v>23</v>
      </c>
      <c r="C443" s="325" t="s">
        <v>338</v>
      </c>
      <c r="D443" s="325">
        <v>109.2</v>
      </c>
      <c r="E443" s="46">
        <v>32500</v>
      </c>
      <c r="F443" s="34">
        <f t="shared" si="9"/>
        <v>3549000</v>
      </c>
      <c r="G443" s="69"/>
    </row>
    <row r="444" spans="1:7" ht="18" customHeight="1">
      <c r="A444" s="323"/>
      <c r="B444" s="302" t="s">
        <v>31</v>
      </c>
      <c r="C444" s="325" t="s">
        <v>339</v>
      </c>
      <c r="D444" s="325">
        <v>192.7</v>
      </c>
      <c r="E444" s="46">
        <v>33500</v>
      </c>
      <c r="F444" s="34">
        <f t="shared" si="9"/>
        <v>6455450</v>
      </c>
      <c r="G444" s="69"/>
    </row>
    <row r="445" spans="1:7" ht="18" customHeight="1">
      <c r="A445" s="323"/>
      <c r="B445" s="302" t="s">
        <v>31</v>
      </c>
      <c r="C445" s="325" t="s">
        <v>340</v>
      </c>
      <c r="D445" s="325">
        <v>204.8</v>
      </c>
      <c r="E445" s="46">
        <v>30500</v>
      </c>
      <c r="F445" s="34">
        <f t="shared" si="9"/>
        <v>6246400</v>
      </c>
      <c r="G445" s="69"/>
    </row>
    <row r="446" spans="1:7" ht="18" customHeight="1">
      <c r="A446" s="323"/>
      <c r="B446" s="302" t="s">
        <v>31</v>
      </c>
      <c r="C446" s="325" t="s">
        <v>341</v>
      </c>
      <c r="D446" s="325">
        <v>122</v>
      </c>
      <c r="E446" s="46">
        <v>30500</v>
      </c>
      <c r="F446" s="34">
        <f t="shared" si="9"/>
        <v>3721000</v>
      </c>
      <c r="G446" s="69"/>
    </row>
    <row r="447" spans="1:7" ht="18" customHeight="1">
      <c r="A447" s="323"/>
      <c r="B447" s="302" t="s">
        <v>31</v>
      </c>
      <c r="C447" s="325" t="s">
        <v>342</v>
      </c>
      <c r="D447" s="325">
        <v>53</v>
      </c>
      <c r="E447" s="46">
        <v>31500</v>
      </c>
      <c r="F447" s="34">
        <f t="shared" si="9"/>
        <v>1669500</v>
      </c>
      <c r="G447" s="69"/>
    </row>
    <row r="448" spans="1:7" ht="18" customHeight="1">
      <c r="A448" s="323"/>
      <c r="B448" s="302"/>
      <c r="C448" s="325"/>
      <c r="D448" s="325"/>
      <c r="E448" s="46"/>
      <c r="F448" s="34">
        <f t="shared" si="9"/>
        <v>0</v>
      </c>
      <c r="G448" s="69"/>
    </row>
    <row r="449" spans="1:7" ht="18" customHeight="1">
      <c r="A449" s="323" t="s">
        <v>210</v>
      </c>
      <c r="B449" s="302" t="s">
        <v>212</v>
      </c>
      <c r="C449" s="325" t="s">
        <v>344</v>
      </c>
      <c r="D449" s="325">
        <v>250</v>
      </c>
      <c r="E449" s="46">
        <v>31000</v>
      </c>
      <c r="F449" s="34">
        <f t="shared" si="9"/>
        <v>7750000</v>
      </c>
      <c r="G449" s="86">
        <f>SUM(F449:F455)</f>
        <v>66662500</v>
      </c>
    </row>
    <row r="450" spans="1:7" ht="18" customHeight="1">
      <c r="A450" s="323"/>
      <c r="B450" s="302" t="s">
        <v>212</v>
      </c>
      <c r="C450" s="325" t="s">
        <v>345</v>
      </c>
      <c r="D450" s="325">
        <v>175</v>
      </c>
      <c r="E450" s="46">
        <v>31000</v>
      </c>
      <c r="F450" s="34">
        <f t="shared" si="9"/>
        <v>5425000</v>
      </c>
      <c r="G450" s="69"/>
    </row>
    <row r="451" spans="1:7" ht="18" customHeight="1">
      <c r="A451" s="323"/>
      <c r="B451" s="302" t="s">
        <v>212</v>
      </c>
      <c r="C451" s="325" t="s">
        <v>213</v>
      </c>
      <c r="D451" s="325">
        <v>175</v>
      </c>
      <c r="E451" s="46">
        <v>31000</v>
      </c>
      <c r="F451" s="34">
        <f t="shared" si="9"/>
        <v>5425000</v>
      </c>
      <c r="G451" s="69"/>
    </row>
    <row r="452" spans="1:7" ht="18" customHeight="1">
      <c r="A452" s="323"/>
      <c r="B452" s="302" t="s">
        <v>212</v>
      </c>
      <c r="C452" s="325" t="s">
        <v>346</v>
      </c>
      <c r="D452" s="325">
        <v>100</v>
      </c>
      <c r="E452" s="46">
        <v>31500</v>
      </c>
      <c r="F452" s="34">
        <f t="shared" si="9"/>
        <v>3150000</v>
      </c>
      <c r="G452" s="69"/>
    </row>
    <row r="453" spans="1:7" ht="18" customHeight="1">
      <c r="A453" s="323"/>
      <c r="B453" s="302" t="s">
        <v>212</v>
      </c>
      <c r="C453" s="325" t="s">
        <v>59</v>
      </c>
      <c r="D453" s="325">
        <v>500</v>
      </c>
      <c r="E453" s="46">
        <v>35500</v>
      </c>
      <c r="F453" s="34">
        <f t="shared" si="9"/>
        <v>17750000</v>
      </c>
      <c r="G453" s="69"/>
    </row>
    <row r="454" spans="1:7" ht="18" customHeight="1">
      <c r="A454" s="323"/>
      <c r="B454" s="302" t="s">
        <v>212</v>
      </c>
      <c r="C454" s="325" t="s">
        <v>396</v>
      </c>
      <c r="D454" s="325">
        <v>75</v>
      </c>
      <c r="E454" s="46">
        <v>35500</v>
      </c>
      <c r="F454" s="34">
        <f t="shared" si="9"/>
        <v>2662500</v>
      </c>
      <c r="G454" s="69"/>
    </row>
    <row r="455" spans="1:7" ht="18" customHeight="1">
      <c r="A455" s="323"/>
      <c r="B455" s="302" t="s">
        <v>31</v>
      </c>
      <c r="C455" s="325" t="s">
        <v>347</v>
      </c>
      <c r="D455" s="325">
        <v>700</v>
      </c>
      <c r="E455" s="46">
        <v>35000</v>
      </c>
      <c r="F455" s="34">
        <f t="shared" si="9"/>
        <v>24500000</v>
      </c>
      <c r="G455" s="69"/>
    </row>
    <row r="456" spans="1:7" ht="18" customHeight="1">
      <c r="A456" s="323"/>
      <c r="B456" s="302"/>
      <c r="C456" s="325"/>
      <c r="D456" s="325"/>
      <c r="E456" s="46"/>
      <c r="F456" s="34">
        <f t="shared" si="9"/>
        <v>0</v>
      </c>
      <c r="G456" s="69"/>
    </row>
    <row r="457" spans="1:7" ht="18" customHeight="1">
      <c r="A457" s="323" t="s">
        <v>93</v>
      </c>
      <c r="B457" s="302" t="s">
        <v>13</v>
      </c>
      <c r="C457" s="325" t="s">
        <v>348</v>
      </c>
      <c r="D457" s="325">
        <v>146.30000000000001</v>
      </c>
      <c r="E457" s="46">
        <v>30000</v>
      </c>
      <c r="F457" s="34">
        <f t="shared" si="9"/>
        <v>4389000</v>
      </c>
      <c r="G457" s="86">
        <f>SUM(F457:F462)</f>
        <v>25572000</v>
      </c>
    </row>
    <row r="458" spans="1:7" ht="18" customHeight="1">
      <c r="A458" s="323"/>
      <c r="B458" s="302" t="s">
        <v>13</v>
      </c>
      <c r="C458" s="325" t="s">
        <v>349</v>
      </c>
      <c r="D458" s="325">
        <v>68.900000000000006</v>
      </c>
      <c r="E458" s="46">
        <v>30000</v>
      </c>
      <c r="F458" s="34">
        <f t="shared" si="9"/>
        <v>2067000.0000000002</v>
      </c>
      <c r="G458" s="69"/>
    </row>
    <row r="459" spans="1:7" ht="18" customHeight="1">
      <c r="A459" s="323"/>
      <c r="B459" s="302" t="s">
        <v>13</v>
      </c>
      <c r="C459" s="325" t="s">
        <v>385</v>
      </c>
      <c r="D459" s="325">
        <v>280</v>
      </c>
      <c r="E459" s="46">
        <v>30000</v>
      </c>
      <c r="F459" s="34">
        <f t="shared" si="9"/>
        <v>8400000</v>
      </c>
      <c r="G459" s="69"/>
    </row>
    <row r="460" spans="1:7" ht="18" customHeight="1">
      <c r="A460" s="323"/>
      <c r="B460" s="302" t="s">
        <v>13</v>
      </c>
      <c r="C460" s="325" t="s">
        <v>386</v>
      </c>
      <c r="D460" s="325">
        <v>63.4</v>
      </c>
      <c r="E460" s="46">
        <v>30000</v>
      </c>
      <c r="F460" s="34">
        <f t="shared" si="9"/>
        <v>1902000</v>
      </c>
      <c r="G460" s="69"/>
    </row>
    <row r="461" spans="1:7" ht="18" customHeight="1">
      <c r="A461" s="323"/>
      <c r="B461" s="302" t="s">
        <v>13</v>
      </c>
      <c r="C461" s="325" t="s">
        <v>387</v>
      </c>
      <c r="D461" s="325">
        <v>99</v>
      </c>
      <c r="E461" s="46">
        <v>30000</v>
      </c>
      <c r="F461" s="34">
        <f t="shared" si="9"/>
        <v>2970000</v>
      </c>
      <c r="G461" s="69"/>
    </row>
    <row r="462" spans="1:7" ht="18" customHeight="1">
      <c r="A462" s="323"/>
      <c r="B462" s="302" t="s">
        <v>13</v>
      </c>
      <c r="C462" s="325" t="s">
        <v>388</v>
      </c>
      <c r="D462" s="325">
        <v>194.8</v>
      </c>
      <c r="E462" s="46">
        <v>30000</v>
      </c>
      <c r="F462" s="34">
        <f t="shared" si="9"/>
        <v>5844000</v>
      </c>
      <c r="G462" s="69"/>
    </row>
    <row r="463" spans="1:7" ht="18" customHeight="1">
      <c r="A463" s="323"/>
      <c r="B463" s="302"/>
      <c r="C463" s="325"/>
      <c r="D463" s="325"/>
      <c r="E463" s="46"/>
      <c r="F463" s="34">
        <f t="shared" si="9"/>
        <v>0</v>
      </c>
      <c r="G463" s="69"/>
    </row>
    <row r="464" spans="1:7" ht="18" customHeight="1">
      <c r="A464" s="323" t="s">
        <v>172</v>
      </c>
      <c r="B464" s="302" t="s">
        <v>23</v>
      </c>
      <c r="C464" s="325" t="s">
        <v>352</v>
      </c>
      <c r="D464" s="325">
        <v>50</v>
      </c>
      <c r="E464" s="46">
        <v>34000</v>
      </c>
      <c r="F464" s="34">
        <f t="shared" si="9"/>
        <v>1700000</v>
      </c>
      <c r="G464" s="86">
        <f>F464</f>
        <v>1700000</v>
      </c>
    </row>
    <row r="465" spans="1:7" ht="18" customHeight="1">
      <c r="A465" s="323"/>
      <c r="B465" s="302"/>
      <c r="C465" s="325"/>
      <c r="D465" s="325"/>
      <c r="E465" s="46"/>
      <c r="F465" s="34">
        <f t="shared" si="9"/>
        <v>0</v>
      </c>
      <c r="G465" s="69"/>
    </row>
    <row r="466" spans="1:7" ht="18" customHeight="1">
      <c r="A466" s="323" t="s">
        <v>61</v>
      </c>
      <c r="B466" s="446" t="s">
        <v>161</v>
      </c>
      <c r="C466" s="430" t="s">
        <v>350</v>
      </c>
      <c r="D466" s="430">
        <v>-49.8</v>
      </c>
      <c r="E466" s="54">
        <v>41000</v>
      </c>
      <c r="F466" s="50">
        <f t="shared" si="9"/>
        <v>-2041799.9999999998</v>
      </c>
      <c r="G466" s="86">
        <f>SUM(F466:F469)</f>
        <v>-541799.99999999977</v>
      </c>
    </row>
    <row r="467" spans="1:7" ht="18" customHeight="1">
      <c r="A467" s="323"/>
      <c r="B467" s="302" t="s">
        <v>13</v>
      </c>
      <c r="C467" s="325" t="s">
        <v>46</v>
      </c>
      <c r="D467" s="325">
        <v>20</v>
      </c>
      <c r="E467" s="46">
        <v>30000</v>
      </c>
      <c r="F467" s="34">
        <f t="shared" si="9"/>
        <v>600000</v>
      </c>
      <c r="G467" s="69"/>
    </row>
    <row r="468" spans="1:7" ht="18" customHeight="1">
      <c r="A468" s="323"/>
      <c r="B468" s="302" t="s">
        <v>13</v>
      </c>
      <c r="C468" s="325" t="s">
        <v>351</v>
      </c>
      <c r="D468" s="325">
        <v>10</v>
      </c>
      <c r="E468" s="46">
        <v>30000</v>
      </c>
      <c r="F468" s="34">
        <f t="shared" si="9"/>
        <v>300000</v>
      </c>
      <c r="G468" s="69"/>
    </row>
    <row r="469" spans="1:7" ht="18" customHeight="1">
      <c r="A469" s="323"/>
      <c r="B469" s="302" t="s">
        <v>13</v>
      </c>
      <c r="C469" s="325" t="s">
        <v>75</v>
      </c>
      <c r="D469" s="325">
        <v>20</v>
      </c>
      <c r="E469" s="46">
        <v>30000</v>
      </c>
      <c r="F469" s="34">
        <f t="shared" si="9"/>
        <v>600000</v>
      </c>
      <c r="G469" s="69"/>
    </row>
    <row r="470" spans="1:7" ht="18" customHeight="1">
      <c r="A470" s="323"/>
      <c r="B470" s="302"/>
      <c r="C470" s="325"/>
      <c r="D470" s="325"/>
      <c r="E470" s="46"/>
      <c r="F470" s="34">
        <f t="shared" si="9"/>
        <v>0</v>
      </c>
      <c r="G470" s="69"/>
    </row>
    <row r="471" spans="1:7" ht="18" customHeight="1">
      <c r="A471" s="323" t="s">
        <v>12</v>
      </c>
      <c r="B471" s="302" t="s">
        <v>13</v>
      </c>
      <c r="C471" s="325" t="s">
        <v>75</v>
      </c>
      <c r="D471" s="325">
        <v>30</v>
      </c>
      <c r="E471" s="46">
        <v>30500</v>
      </c>
      <c r="F471" s="34">
        <f t="shared" si="9"/>
        <v>915000</v>
      </c>
      <c r="G471" s="86">
        <f>SUM(F471:F474)</f>
        <v>9593600</v>
      </c>
    </row>
    <row r="472" spans="1:7" ht="18" customHeight="1">
      <c r="A472" s="323"/>
      <c r="B472" s="302" t="s">
        <v>13</v>
      </c>
      <c r="C472" s="325" t="s">
        <v>223</v>
      </c>
      <c r="D472" s="325">
        <v>50</v>
      </c>
      <c r="E472" s="46">
        <v>30500</v>
      </c>
      <c r="F472" s="34">
        <f t="shared" si="9"/>
        <v>1525000</v>
      </c>
      <c r="G472" s="69"/>
    </row>
    <row r="473" spans="1:7" ht="18" customHeight="1">
      <c r="A473" s="323"/>
      <c r="B473" s="302" t="s">
        <v>31</v>
      </c>
      <c r="C473" s="325" t="s">
        <v>353</v>
      </c>
      <c r="D473" s="325">
        <v>200.4</v>
      </c>
      <c r="E473" s="46">
        <v>34000</v>
      </c>
      <c r="F473" s="34">
        <f t="shared" si="9"/>
        <v>6813600</v>
      </c>
      <c r="G473" s="69"/>
    </row>
    <row r="474" spans="1:7" ht="18" customHeight="1">
      <c r="A474" s="323"/>
      <c r="B474" s="302" t="s">
        <v>23</v>
      </c>
      <c r="C474" s="325" t="s">
        <v>60</v>
      </c>
      <c r="D474" s="325">
        <v>10</v>
      </c>
      <c r="E474" s="46">
        <v>34000</v>
      </c>
      <c r="F474" s="34">
        <f t="shared" si="9"/>
        <v>340000</v>
      </c>
      <c r="G474" s="69"/>
    </row>
    <row r="475" spans="1:7" ht="18" customHeight="1">
      <c r="A475" s="323"/>
      <c r="B475" s="302"/>
      <c r="C475" s="325"/>
      <c r="D475" s="325"/>
      <c r="E475" s="46"/>
      <c r="F475" s="34">
        <f t="shared" si="9"/>
        <v>0</v>
      </c>
      <c r="G475" s="69"/>
    </row>
    <row r="476" spans="1:7" ht="18" customHeight="1">
      <c r="A476" s="323" t="s">
        <v>58</v>
      </c>
      <c r="B476" s="302" t="s">
        <v>13</v>
      </c>
      <c r="C476" s="325" t="s">
        <v>75</v>
      </c>
      <c r="D476" s="325">
        <v>30</v>
      </c>
      <c r="E476" s="46">
        <v>30000</v>
      </c>
      <c r="F476" s="34">
        <f t="shared" si="9"/>
        <v>900000</v>
      </c>
      <c r="G476" s="86">
        <f>SUM(F476:F478)</f>
        <v>3000000</v>
      </c>
    </row>
    <row r="477" spans="1:7" ht="18" customHeight="1">
      <c r="A477" s="323"/>
      <c r="B477" s="302" t="s">
        <v>13</v>
      </c>
      <c r="C477" s="325" t="s">
        <v>14</v>
      </c>
      <c r="D477" s="325">
        <v>40</v>
      </c>
      <c r="E477" s="46">
        <v>30000</v>
      </c>
      <c r="F477" s="34">
        <f t="shared" si="9"/>
        <v>1200000</v>
      </c>
      <c r="G477" s="69"/>
    </row>
    <row r="478" spans="1:7" ht="18" customHeight="1">
      <c r="A478" s="323"/>
      <c r="B478" s="302" t="s">
        <v>13</v>
      </c>
      <c r="C478" s="325" t="s">
        <v>15</v>
      </c>
      <c r="D478" s="325">
        <v>30</v>
      </c>
      <c r="E478" s="46">
        <v>30000</v>
      </c>
      <c r="F478" s="34">
        <f t="shared" si="9"/>
        <v>900000</v>
      </c>
      <c r="G478" s="69"/>
    </row>
    <row r="479" spans="1:7" ht="18" customHeight="1">
      <c r="A479" s="323"/>
      <c r="B479" s="444"/>
      <c r="C479" s="482"/>
      <c r="D479" s="482"/>
      <c r="E479" s="116"/>
      <c r="F479" s="34">
        <f t="shared" si="9"/>
        <v>0</v>
      </c>
      <c r="G479" s="69"/>
    </row>
    <row r="480" spans="1:7" ht="18" customHeight="1">
      <c r="A480" s="323" t="s">
        <v>354</v>
      </c>
      <c r="B480" s="302" t="s">
        <v>13</v>
      </c>
      <c r="C480" s="325" t="s">
        <v>60</v>
      </c>
      <c r="D480" s="325">
        <v>20</v>
      </c>
      <c r="E480" s="46">
        <v>30500</v>
      </c>
      <c r="F480" s="34">
        <f t="shared" si="9"/>
        <v>610000</v>
      </c>
      <c r="G480" s="86">
        <f>SUM(F480:F482)</f>
        <v>1900000</v>
      </c>
    </row>
    <row r="481" spans="1:7" ht="18" customHeight="1">
      <c r="A481" s="323"/>
      <c r="B481" s="302" t="s">
        <v>13</v>
      </c>
      <c r="C481" s="325" t="s">
        <v>22</v>
      </c>
      <c r="D481" s="325">
        <v>20</v>
      </c>
      <c r="E481" s="46">
        <v>30500</v>
      </c>
      <c r="F481" s="34">
        <f t="shared" si="9"/>
        <v>610000</v>
      </c>
      <c r="G481" s="69"/>
    </row>
    <row r="482" spans="1:7" ht="18" customHeight="1">
      <c r="A482" s="323"/>
      <c r="B482" s="302" t="s">
        <v>31</v>
      </c>
      <c r="C482" s="325" t="s">
        <v>355</v>
      </c>
      <c r="D482" s="325">
        <v>20</v>
      </c>
      <c r="E482" s="46">
        <v>34000</v>
      </c>
      <c r="F482" s="34">
        <f t="shared" si="9"/>
        <v>680000</v>
      </c>
      <c r="G482" s="69"/>
    </row>
    <row r="483" spans="1:7" ht="18" customHeight="1">
      <c r="A483" s="323"/>
      <c r="B483" s="302"/>
      <c r="C483" s="325"/>
      <c r="D483" s="325"/>
      <c r="E483" s="46"/>
      <c r="F483" s="34">
        <f t="shared" si="9"/>
        <v>0</v>
      </c>
      <c r="G483" s="69"/>
    </row>
    <row r="484" spans="1:7" ht="18" customHeight="1">
      <c r="A484" s="323" t="s">
        <v>356</v>
      </c>
      <c r="B484" s="302" t="s">
        <v>13</v>
      </c>
      <c r="C484" s="325" t="s">
        <v>222</v>
      </c>
      <c r="D484" s="325">
        <v>164.5</v>
      </c>
      <c r="E484" s="46">
        <v>30500</v>
      </c>
      <c r="F484" s="34">
        <f t="shared" si="9"/>
        <v>5017250</v>
      </c>
      <c r="G484" s="86">
        <f>F484</f>
        <v>5017250</v>
      </c>
    </row>
    <row r="485" spans="1:7" ht="18" customHeight="1">
      <c r="A485" s="323"/>
      <c r="B485" s="302"/>
      <c r="C485" s="325"/>
      <c r="D485" s="325"/>
      <c r="E485" s="46"/>
      <c r="F485" s="34">
        <f t="shared" si="9"/>
        <v>0</v>
      </c>
      <c r="G485" s="69"/>
    </row>
    <row r="486" spans="1:7" ht="18" customHeight="1">
      <c r="A486" s="323" t="s">
        <v>357</v>
      </c>
      <c r="B486" s="302" t="s">
        <v>31</v>
      </c>
      <c r="C486" s="325" t="s">
        <v>358</v>
      </c>
      <c r="D486" s="325">
        <v>25</v>
      </c>
      <c r="E486" s="46">
        <v>34000</v>
      </c>
      <c r="F486" s="34">
        <f t="shared" si="9"/>
        <v>850000</v>
      </c>
      <c r="G486" s="86">
        <f>F486</f>
        <v>850000</v>
      </c>
    </row>
    <row r="487" spans="1:7" ht="18" customHeight="1">
      <c r="A487" s="323"/>
      <c r="B487" s="302"/>
      <c r="C487" s="325"/>
      <c r="D487" s="325"/>
      <c r="E487" s="46"/>
      <c r="F487" s="34">
        <f t="shared" si="9"/>
        <v>0</v>
      </c>
      <c r="G487" s="69"/>
    </row>
    <row r="488" spans="1:7" ht="18" customHeight="1">
      <c r="A488" s="323" t="s">
        <v>359</v>
      </c>
      <c r="B488" s="302" t="s">
        <v>31</v>
      </c>
      <c r="C488" s="325" t="s">
        <v>360</v>
      </c>
      <c r="D488" s="325">
        <v>50</v>
      </c>
      <c r="E488" s="46">
        <v>34000</v>
      </c>
      <c r="F488" s="34">
        <f t="shared" si="9"/>
        <v>1700000</v>
      </c>
      <c r="G488" s="86">
        <f>F488</f>
        <v>1700000</v>
      </c>
    </row>
    <row r="489" spans="1:7" ht="18" customHeight="1">
      <c r="A489" s="323"/>
      <c r="B489" s="302"/>
      <c r="C489" s="325"/>
      <c r="D489" s="325"/>
      <c r="E489" s="46"/>
      <c r="F489" s="34">
        <f t="shared" si="9"/>
        <v>0</v>
      </c>
      <c r="G489" s="69"/>
    </row>
    <row r="490" spans="1:7" ht="18" customHeight="1">
      <c r="A490" s="323" t="s">
        <v>361</v>
      </c>
      <c r="B490" s="302" t="s">
        <v>31</v>
      </c>
      <c r="C490" s="325" t="s">
        <v>159</v>
      </c>
      <c r="D490" s="325">
        <v>194</v>
      </c>
      <c r="E490" s="46">
        <v>34000</v>
      </c>
      <c r="F490" s="34">
        <f t="shared" si="9"/>
        <v>6596000</v>
      </c>
      <c r="G490" s="86">
        <f>F490</f>
        <v>6596000</v>
      </c>
    </row>
    <row r="491" spans="1:7" ht="18" customHeight="1">
      <c r="A491" s="323"/>
      <c r="B491" s="302"/>
      <c r="C491" s="325"/>
      <c r="D491" s="325"/>
      <c r="E491" s="46"/>
      <c r="F491" s="34">
        <f t="shared" si="9"/>
        <v>0</v>
      </c>
      <c r="G491" s="69"/>
    </row>
    <row r="492" spans="1:7" ht="18" customHeight="1">
      <c r="A492" s="323" t="s">
        <v>374</v>
      </c>
      <c r="B492" s="302" t="s">
        <v>31</v>
      </c>
      <c r="C492" s="325" t="s">
        <v>362</v>
      </c>
      <c r="D492" s="325">
        <v>42</v>
      </c>
      <c r="E492" s="46">
        <v>34500</v>
      </c>
      <c r="F492" s="34">
        <f t="shared" si="9"/>
        <v>1449000</v>
      </c>
      <c r="G492" s="86">
        <f>F492</f>
        <v>1449000</v>
      </c>
    </row>
    <row r="493" spans="1:7" ht="18" customHeight="1">
      <c r="A493" s="323"/>
      <c r="B493" s="302"/>
      <c r="C493" s="325"/>
      <c r="D493" s="325"/>
      <c r="E493" s="46"/>
      <c r="F493" s="34">
        <f t="shared" si="9"/>
        <v>0</v>
      </c>
      <c r="G493" s="69"/>
    </row>
    <row r="494" spans="1:7" ht="18" customHeight="1">
      <c r="A494" s="323" t="s">
        <v>240</v>
      </c>
      <c r="B494" s="444" t="s">
        <v>363</v>
      </c>
      <c r="C494" s="482" t="s">
        <v>364</v>
      </c>
      <c r="D494" s="482">
        <v>100</v>
      </c>
      <c r="E494" s="116">
        <v>57000</v>
      </c>
      <c r="F494" s="90">
        <f t="shared" si="9"/>
        <v>5700000</v>
      </c>
      <c r="G494" s="86">
        <f>F494</f>
        <v>5700000</v>
      </c>
    </row>
    <row r="495" spans="1:7" ht="18" customHeight="1">
      <c r="A495" s="323"/>
      <c r="B495" s="302"/>
      <c r="C495" s="325"/>
      <c r="D495" s="325"/>
      <c r="E495" s="46"/>
      <c r="F495" s="34">
        <f t="shared" si="9"/>
        <v>0</v>
      </c>
      <c r="G495" s="69"/>
    </row>
    <row r="496" spans="1:7" ht="18" customHeight="1">
      <c r="A496" s="323" t="s">
        <v>24</v>
      </c>
      <c r="B496" s="444" t="s">
        <v>363</v>
      </c>
      <c r="C496" s="482" t="s">
        <v>364</v>
      </c>
      <c r="D496" s="482">
        <v>220</v>
      </c>
      <c r="E496" s="116">
        <v>57000</v>
      </c>
      <c r="F496" s="90">
        <f t="shared" si="9"/>
        <v>12540000</v>
      </c>
      <c r="G496" s="86">
        <f>F496</f>
        <v>12540000</v>
      </c>
    </row>
    <row r="497" spans="1:7" ht="18" customHeight="1">
      <c r="A497" s="323"/>
      <c r="B497" s="302"/>
      <c r="C497" s="325"/>
      <c r="D497" s="325"/>
      <c r="E497" s="46"/>
      <c r="F497" s="34">
        <f t="shared" si="9"/>
        <v>0</v>
      </c>
      <c r="G497" s="69"/>
    </row>
    <row r="498" spans="1:7" ht="18" customHeight="1">
      <c r="A498" s="323" t="s">
        <v>207</v>
      </c>
      <c r="B498" s="302" t="s">
        <v>212</v>
      </c>
      <c r="C498" s="325" t="s">
        <v>366</v>
      </c>
      <c r="D498" s="325">
        <v>870.7</v>
      </c>
      <c r="E498" s="46">
        <v>35000</v>
      </c>
      <c r="F498" s="34">
        <f t="shared" si="9"/>
        <v>30474500</v>
      </c>
      <c r="G498" s="86">
        <f>F498</f>
        <v>30474500</v>
      </c>
    </row>
    <row r="499" spans="1:7" ht="18" customHeight="1">
      <c r="A499" s="323"/>
      <c r="B499" s="302"/>
      <c r="C499" s="325"/>
      <c r="D499" s="325"/>
      <c r="E499" s="46"/>
      <c r="F499" s="34">
        <f t="shared" si="9"/>
        <v>0</v>
      </c>
      <c r="G499" s="69"/>
    </row>
    <row r="500" spans="1:7" ht="18" customHeight="1">
      <c r="A500" s="323" t="s">
        <v>203</v>
      </c>
      <c r="B500" s="302" t="s">
        <v>13</v>
      </c>
      <c r="C500" s="325" t="s">
        <v>204</v>
      </c>
      <c r="D500" s="325">
        <v>75</v>
      </c>
      <c r="E500" s="46">
        <v>31000</v>
      </c>
      <c r="F500" s="34">
        <f t="shared" si="9"/>
        <v>2325000</v>
      </c>
      <c r="G500" s="86">
        <f>SUM(F500:F502)</f>
        <v>33384000</v>
      </c>
    </row>
    <row r="501" spans="1:7" ht="18" customHeight="1">
      <c r="A501" s="323"/>
      <c r="B501" s="302" t="s">
        <v>168</v>
      </c>
      <c r="C501" s="325" t="s">
        <v>367</v>
      </c>
      <c r="D501" s="325">
        <v>566.5</v>
      </c>
      <c r="E501" s="46">
        <v>30000</v>
      </c>
      <c r="F501" s="34">
        <f t="shared" si="9"/>
        <v>16995000</v>
      </c>
      <c r="G501" s="69"/>
    </row>
    <row r="502" spans="1:7" ht="18" customHeight="1">
      <c r="A502" s="323"/>
      <c r="B502" s="302" t="s">
        <v>168</v>
      </c>
      <c r="C502" s="325" t="s">
        <v>368</v>
      </c>
      <c r="D502" s="325">
        <v>468.8</v>
      </c>
      <c r="E502" s="46">
        <v>30000</v>
      </c>
      <c r="F502" s="34">
        <f t="shared" si="9"/>
        <v>14064000</v>
      </c>
      <c r="G502" s="69"/>
    </row>
    <row r="503" spans="1:7" ht="18" customHeight="1">
      <c r="A503" s="323"/>
      <c r="B503" s="302"/>
      <c r="C503" s="325"/>
      <c r="D503" s="325"/>
      <c r="E503" s="46"/>
      <c r="F503" s="34">
        <f t="shared" si="9"/>
        <v>0</v>
      </c>
      <c r="G503" s="69"/>
    </row>
    <row r="504" spans="1:7" ht="18" customHeight="1">
      <c r="A504" s="323" t="s">
        <v>88</v>
      </c>
      <c r="B504" s="302" t="s">
        <v>13</v>
      </c>
      <c r="C504" s="325" t="s">
        <v>124</v>
      </c>
      <c r="D504" s="325">
        <v>357</v>
      </c>
      <c r="E504" s="46">
        <v>29500</v>
      </c>
      <c r="F504" s="34">
        <f t="shared" si="9"/>
        <v>10531500</v>
      </c>
      <c r="G504" s="86">
        <f>SUM(F504:F508)</f>
        <v>32629950</v>
      </c>
    </row>
    <row r="505" spans="1:7" ht="18" customHeight="1">
      <c r="A505" s="323"/>
      <c r="B505" s="302" t="s">
        <v>13</v>
      </c>
      <c r="C505" s="325" t="s">
        <v>369</v>
      </c>
      <c r="D505" s="325">
        <v>197.5</v>
      </c>
      <c r="E505" s="46">
        <v>29500</v>
      </c>
      <c r="F505" s="34">
        <f t="shared" si="9"/>
        <v>5826250</v>
      </c>
      <c r="G505" s="69"/>
    </row>
    <row r="506" spans="1:7" ht="18" customHeight="1">
      <c r="A506" s="323"/>
      <c r="B506" s="302" t="s">
        <v>13</v>
      </c>
      <c r="C506" s="325" t="s">
        <v>370</v>
      </c>
      <c r="D506" s="325">
        <v>201.9</v>
      </c>
      <c r="E506" s="46">
        <v>29500</v>
      </c>
      <c r="F506" s="34">
        <f t="shared" si="9"/>
        <v>5956050</v>
      </c>
      <c r="G506" s="69"/>
    </row>
    <row r="507" spans="1:7" ht="18" customHeight="1">
      <c r="A507" s="323"/>
      <c r="B507" s="302" t="s">
        <v>13</v>
      </c>
      <c r="C507" s="325" t="s">
        <v>371</v>
      </c>
      <c r="D507" s="325">
        <v>242</v>
      </c>
      <c r="E507" s="46">
        <v>29500</v>
      </c>
      <c r="F507" s="34">
        <f t="shared" si="9"/>
        <v>7139000</v>
      </c>
      <c r="G507" s="69"/>
    </row>
    <row r="508" spans="1:7" ht="18" customHeight="1">
      <c r="A508" s="323"/>
      <c r="B508" s="302" t="s">
        <v>13</v>
      </c>
      <c r="C508" s="325" t="s">
        <v>372</v>
      </c>
      <c r="D508" s="325">
        <v>107.7</v>
      </c>
      <c r="E508" s="46">
        <v>29500</v>
      </c>
      <c r="F508" s="34">
        <f t="shared" si="9"/>
        <v>3177150</v>
      </c>
      <c r="G508" s="69"/>
    </row>
    <row r="509" spans="1:7" ht="18" customHeight="1">
      <c r="A509" s="323"/>
      <c r="B509" s="302"/>
      <c r="C509" s="325"/>
      <c r="D509" s="325"/>
      <c r="E509" s="46"/>
      <c r="F509" s="34">
        <f t="shared" si="9"/>
        <v>0</v>
      </c>
      <c r="G509" s="69"/>
    </row>
    <row r="510" spans="1:7" ht="18" customHeight="1">
      <c r="A510" s="323" t="s">
        <v>140</v>
      </c>
      <c r="B510" s="302" t="s">
        <v>31</v>
      </c>
      <c r="C510" s="325" t="s">
        <v>86</v>
      </c>
      <c r="D510" s="325">
        <v>200</v>
      </c>
      <c r="E510" s="46">
        <v>31500</v>
      </c>
      <c r="F510" s="34">
        <f t="shared" si="9"/>
        <v>6300000</v>
      </c>
      <c r="G510" s="86">
        <f>SUM(F510:F511)</f>
        <v>15400000</v>
      </c>
    </row>
    <row r="511" spans="1:7" ht="18" customHeight="1">
      <c r="A511" s="323"/>
      <c r="B511" s="302" t="s">
        <v>31</v>
      </c>
      <c r="C511" s="325" t="s">
        <v>373</v>
      </c>
      <c r="D511" s="325">
        <v>280</v>
      </c>
      <c r="E511" s="46">
        <v>32500</v>
      </c>
      <c r="F511" s="34">
        <f t="shared" si="9"/>
        <v>9100000</v>
      </c>
      <c r="G511" s="69"/>
    </row>
    <row r="512" spans="1:7" ht="18" customHeight="1">
      <c r="A512" s="323"/>
      <c r="B512" s="302"/>
      <c r="C512" s="325"/>
      <c r="D512" s="325"/>
      <c r="E512" s="46"/>
      <c r="F512" s="34">
        <f t="shared" si="9"/>
        <v>0</v>
      </c>
      <c r="G512" s="69"/>
    </row>
    <row r="513" spans="1:7" ht="18" customHeight="1">
      <c r="A513" s="323" t="s">
        <v>375</v>
      </c>
      <c r="B513" s="302" t="s">
        <v>376</v>
      </c>
      <c r="C513" s="325" t="s">
        <v>377</v>
      </c>
      <c r="D513" s="325">
        <v>133.4</v>
      </c>
      <c r="E513" s="46">
        <v>30500</v>
      </c>
      <c r="F513" s="34">
        <f t="shared" si="9"/>
        <v>4068700</v>
      </c>
      <c r="G513" s="86">
        <f>F513</f>
        <v>4068700</v>
      </c>
    </row>
    <row r="514" spans="1:7" ht="18" customHeight="1">
      <c r="A514" s="323"/>
      <c r="B514" s="302"/>
      <c r="C514" s="325"/>
      <c r="D514" s="325"/>
      <c r="E514" s="46"/>
      <c r="F514" s="34">
        <f t="shared" si="9"/>
        <v>0</v>
      </c>
      <c r="G514" s="86"/>
    </row>
    <row r="515" spans="1:7" ht="18" customHeight="1">
      <c r="A515" s="323" t="s">
        <v>378</v>
      </c>
      <c r="B515" s="302" t="s">
        <v>31</v>
      </c>
      <c r="C515" s="325" t="s">
        <v>379</v>
      </c>
      <c r="D515" s="325">
        <v>500</v>
      </c>
      <c r="E515" s="46">
        <v>33500</v>
      </c>
      <c r="F515" s="34">
        <f t="shared" si="9"/>
        <v>16750000</v>
      </c>
      <c r="G515" s="86">
        <f>F515</f>
        <v>16750000</v>
      </c>
    </row>
    <row r="516" spans="1:7" ht="18" customHeight="1">
      <c r="A516" s="323"/>
      <c r="B516" s="302"/>
      <c r="C516" s="325"/>
      <c r="D516" s="325"/>
      <c r="E516" s="46"/>
      <c r="F516" s="34">
        <f t="shared" si="9"/>
        <v>0</v>
      </c>
      <c r="G516" s="86"/>
    </row>
    <row r="517" spans="1:7" ht="18" customHeight="1">
      <c r="A517" s="323" t="s">
        <v>380</v>
      </c>
      <c r="B517" s="302" t="s">
        <v>13</v>
      </c>
      <c r="C517" s="325" t="s">
        <v>128</v>
      </c>
      <c r="D517" s="325">
        <v>97.2</v>
      </c>
      <c r="E517" s="46">
        <v>30000</v>
      </c>
      <c r="F517" s="34">
        <f t="shared" si="9"/>
        <v>2916000</v>
      </c>
      <c r="G517" s="86">
        <f>SUM(F517:F521)</f>
        <v>18344100</v>
      </c>
    </row>
    <row r="518" spans="1:7" ht="18" customHeight="1">
      <c r="A518" s="323"/>
      <c r="B518" s="302" t="s">
        <v>13</v>
      </c>
      <c r="C518" s="325" t="s">
        <v>381</v>
      </c>
      <c r="D518" s="325">
        <v>104.5</v>
      </c>
      <c r="E518" s="46">
        <v>30000</v>
      </c>
      <c r="F518" s="34">
        <f t="shared" si="9"/>
        <v>3135000</v>
      </c>
      <c r="G518" s="86"/>
    </row>
    <row r="519" spans="1:7" ht="18" customHeight="1">
      <c r="A519" s="323"/>
      <c r="B519" s="302" t="s">
        <v>23</v>
      </c>
      <c r="C519" s="325" t="s">
        <v>382</v>
      </c>
      <c r="D519" s="325">
        <v>217.7</v>
      </c>
      <c r="E519" s="46">
        <v>33000</v>
      </c>
      <c r="F519" s="34">
        <f t="shared" si="9"/>
        <v>7184100</v>
      </c>
      <c r="G519" s="86"/>
    </row>
    <row r="520" spans="1:7" ht="18" customHeight="1">
      <c r="A520" s="323"/>
      <c r="B520" s="302" t="s">
        <v>31</v>
      </c>
      <c r="C520" s="325" t="s">
        <v>192</v>
      </c>
      <c r="D520" s="325">
        <v>101.2</v>
      </c>
      <c r="E520" s="46">
        <v>32500</v>
      </c>
      <c r="F520" s="34">
        <f t="shared" si="9"/>
        <v>3289000</v>
      </c>
      <c r="G520" s="86"/>
    </row>
    <row r="521" spans="1:7" ht="18" customHeight="1">
      <c r="A521" s="323"/>
      <c r="B521" s="302" t="s">
        <v>31</v>
      </c>
      <c r="C521" s="325" t="s">
        <v>383</v>
      </c>
      <c r="D521" s="325">
        <v>56</v>
      </c>
      <c r="E521" s="46">
        <v>32500</v>
      </c>
      <c r="F521" s="34">
        <f t="shared" si="9"/>
        <v>1820000</v>
      </c>
      <c r="G521" s="86"/>
    </row>
    <row r="522" spans="1:7" ht="18" customHeight="1">
      <c r="A522" s="323"/>
      <c r="B522" s="302"/>
      <c r="C522" s="325"/>
      <c r="D522" s="325"/>
      <c r="E522" s="46"/>
      <c r="F522" s="34">
        <f t="shared" si="9"/>
        <v>0</v>
      </c>
      <c r="G522" s="86"/>
    </row>
    <row r="523" spans="1:7" ht="18" customHeight="1">
      <c r="A523" s="323" t="s">
        <v>392</v>
      </c>
      <c r="B523" s="302" t="s">
        <v>31</v>
      </c>
      <c r="C523" s="325" t="s">
        <v>182</v>
      </c>
      <c r="D523" s="325">
        <v>251.4</v>
      </c>
      <c r="E523" s="46">
        <v>32500</v>
      </c>
      <c r="F523" s="34">
        <f t="shared" si="9"/>
        <v>8170500</v>
      </c>
      <c r="G523" s="86">
        <f>F523</f>
        <v>8170500</v>
      </c>
    </row>
    <row r="524" spans="1:7" ht="18" customHeight="1">
      <c r="A524" s="323"/>
      <c r="B524" s="302"/>
      <c r="C524" s="325"/>
      <c r="D524" s="325"/>
      <c r="E524" s="46"/>
      <c r="F524" s="34">
        <f t="shared" si="9"/>
        <v>0</v>
      </c>
      <c r="G524" s="86"/>
    </row>
    <row r="525" spans="1:7" ht="18" customHeight="1">
      <c r="A525" s="323" t="s">
        <v>397</v>
      </c>
      <c r="B525" s="302" t="s">
        <v>13</v>
      </c>
      <c r="C525" s="325" t="s">
        <v>60</v>
      </c>
      <c r="D525" s="325">
        <v>20</v>
      </c>
      <c r="E525" s="46">
        <v>30000</v>
      </c>
      <c r="F525" s="34">
        <f t="shared" si="9"/>
        <v>600000</v>
      </c>
      <c r="G525" s="86">
        <f>SUM(F525:F528)</f>
        <v>7990000</v>
      </c>
    </row>
    <row r="526" spans="1:7" ht="18" customHeight="1">
      <c r="A526" s="323"/>
      <c r="B526" s="302" t="s">
        <v>13</v>
      </c>
      <c r="C526" s="325" t="s">
        <v>22</v>
      </c>
      <c r="D526" s="325">
        <v>30</v>
      </c>
      <c r="E526" s="46">
        <v>30000</v>
      </c>
      <c r="F526" s="34">
        <f t="shared" si="9"/>
        <v>900000</v>
      </c>
      <c r="G526" s="69"/>
    </row>
    <row r="527" spans="1:7" ht="18" customHeight="1">
      <c r="A527" s="323"/>
      <c r="B527" s="302" t="s">
        <v>13</v>
      </c>
      <c r="C527" s="325" t="s">
        <v>62</v>
      </c>
      <c r="D527" s="325">
        <v>20</v>
      </c>
      <c r="E527" s="46">
        <v>30000</v>
      </c>
      <c r="F527" s="34">
        <f t="shared" si="9"/>
        <v>600000</v>
      </c>
      <c r="G527" s="69"/>
    </row>
    <row r="528" spans="1:7" ht="18" customHeight="1">
      <c r="A528" s="323"/>
      <c r="B528" s="302" t="s">
        <v>333</v>
      </c>
      <c r="C528" s="325" t="s">
        <v>393</v>
      </c>
      <c r="D528" s="325">
        <v>190</v>
      </c>
      <c r="E528" s="46">
        <v>31000</v>
      </c>
      <c r="F528" s="34">
        <f t="shared" si="9"/>
        <v>5890000</v>
      </c>
      <c r="G528" s="69"/>
    </row>
    <row r="529" spans="1:7" ht="18" customHeight="1">
      <c r="A529" s="323"/>
      <c r="B529" s="302"/>
      <c r="C529" s="325"/>
      <c r="D529" s="325"/>
      <c r="E529" s="46"/>
      <c r="F529" s="34">
        <f t="shared" si="9"/>
        <v>0</v>
      </c>
      <c r="G529" s="69"/>
    </row>
    <row r="530" spans="1:7" ht="18" customHeight="1">
      <c r="A530" s="323" t="s">
        <v>394</v>
      </c>
      <c r="B530" s="439" t="s">
        <v>395</v>
      </c>
      <c r="C530" s="430"/>
      <c r="D530" s="430">
        <v>-18</v>
      </c>
      <c r="E530" s="54">
        <v>34000</v>
      </c>
      <c r="F530" s="50">
        <f t="shared" si="9"/>
        <v>-612000</v>
      </c>
      <c r="G530" s="86">
        <f>F530</f>
        <v>-612000</v>
      </c>
    </row>
    <row r="531" spans="1:7" ht="18" customHeight="1">
      <c r="A531" s="323"/>
      <c r="B531" s="302"/>
      <c r="C531" s="325"/>
      <c r="D531" s="325"/>
      <c r="E531" s="46"/>
      <c r="F531" s="34">
        <f t="shared" si="9"/>
        <v>0</v>
      </c>
      <c r="G531" s="69"/>
    </row>
    <row r="532" spans="1:7" ht="18" customHeight="1">
      <c r="A532" s="534" t="s">
        <v>314</v>
      </c>
      <c r="B532" s="302"/>
      <c r="C532" s="325"/>
      <c r="D532" s="325"/>
      <c r="E532" s="46"/>
      <c r="F532" s="34">
        <f t="shared" si="9"/>
        <v>0</v>
      </c>
      <c r="G532" s="86">
        <f>F533</f>
        <v>-33000</v>
      </c>
    </row>
    <row r="533" spans="1:7" ht="18" customHeight="1">
      <c r="A533" s="533" t="s">
        <v>311</v>
      </c>
      <c r="B533" s="447" t="s">
        <v>315</v>
      </c>
      <c r="C533" s="497" t="s">
        <v>144</v>
      </c>
      <c r="D533" s="497">
        <v>-1.1000000000000001</v>
      </c>
      <c r="E533" s="123">
        <v>30000</v>
      </c>
      <c r="F533" s="124">
        <f t="shared" si="9"/>
        <v>-33000</v>
      </c>
      <c r="G533" s="92"/>
    </row>
    <row r="534" spans="1:7" ht="18" customHeight="1">
      <c r="A534" s="526"/>
      <c r="B534" s="435"/>
      <c r="C534" s="484"/>
      <c r="D534" s="484"/>
      <c r="E534" s="113"/>
      <c r="F534" s="126"/>
      <c r="G534" s="9"/>
    </row>
    <row r="535" spans="1:7" ht="18" customHeight="1">
      <c r="A535" s="530">
        <v>42376</v>
      </c>
      <c r="B535" s="355"/>
      <c r="C535" s="491" t="s">
        <v>398</v>
      </c>
      <c r="D535" s="525"/>
      <c r="F535" s="127"/>
    </row>
    <row r="536" spans="1:7" ht="18" customHeight="1">
      <c r="A536" s="531" t="s">
        <v>127</v>
      </c>
      <c r="B536" s="436" t="s">
        <v>134</v>
      </c>
      <c r="C536" s="494" t="s">
        <v>152</v>
      </c>
      <c r="D536" s="494">
        <f>SUM(D537:D655)</f>
        <v>8876.4</v>
      </c>
      <c r="E536" s="114"/>
      <c r="F536" s="128">
        <f>SUM(F537:F655)</f>
        <v>292232350</v>
      </c>
      <c r="G536" s="21">
        <f>SUM(G537:G655)</f>
        <v>292232350</v>
      </c>
    </row>
    <row r="537" spans="1:7" ht="18" customHeight="1">
      <c r="A537" s="532" t="s">
        <v>63</v>
      </c>
      <c r="B537" s="441" t="s">
        <v>31</v>
      </c>
      <c r="C537" s="492" t="s">
        <v>399</v>
      </c>
      <c r="D537" s="492">
        <v>107.8</v>
      </c>
      <c r="E537" s="62">
        <v>35000</v>
      </c>
      <c r="F537" s="63">
        <f t="shared" si="9"/>
        <v>3773000</v>
      </c>
      <c r="G537" s="85">
        <f>SUM(F537:F538)</f>
        <v>4858000</v>
      </c>
    </row>
    <row r="538" spans="1:7" ht="18" customHeight="1">
      <c r="A538" s="323"/>
      <c r="B538" s="302" t="s">
        <v>31</v>
      </c>
      <c r="C538" s="325" t="s">
        <v>400</v>
      </c>
      <c r="D538" s="325">
        <v>31</v>
      </c>
      <c r="E538" s="46">
        <v>35000</v>
      </c>
      <c r="F538" s="34">
        <f t="shared" si="9"/>
        <v>1085000</v>
      </c>
      <c r="G538" s="69"/>
    </row>
    <row r="539" spans="1:7" ht="18" customHeight="1">
      <c r="A539" s="323"/>
      <c r="B539" s="302"/>
      <c r="C539" s="325"/>
      <c r="D539" s="325"/>
      <c r="E539" s="46"/>
      <c r="F539" s="34">
        <f t="shared" si="9"/>
        <v>0</v>
      </c>
      <c r="G539" s="69"/>
    </row>
    <row r="540" spans="1:7" ht="18" customHeight="1">
      <c r="A540" s="323" t="s">
        <v>401</v>
      </c>
      <c r="B540" s="302" t="s">
        <v>31</v>
      </c>
      <c r="C540" s="325" t="s">
        <v>402</v>
      </c>
      <c r="D540" s="325">
        <v>105</v>
      </c>
      <c r="E540" s="46">
        <v>34000</v>
      </c>
      <c r="F540" s="34">
        <f t="shared" si="9"/>
        <v>3570000</v>
      </c>
      <c r="G540" s="86">
        <f>F540</f>
        <v>3570000</v>
      </c>
    </row>
    <row r="541" spans="1:7" ht="18" customHeight="1">
      <c r="A541" s="323"/>
      <c r="B541" s="302"/>
      <c r="C541" s="325"/>
      <c r="D541" s="325"/>
      <c r="E541" s="46"/>
      <c r="F541" s="34">
        <f t="shared" si="9"/>
        <v>0</v>
      </c>
      <c r="G541" s="69"/>
    </row>
    <row r="542" spans="1:7" ht="18" customHeight="1">
      <c r="A542" s="323" t="s">
        <v>403</v>
      </c>
      <c r="B542" s="302" t="s">
        <v>13</v>
      </c>
      <c r="C542" s="325" t="s">
        <v>14</v>
      </c>
      <c r="D542" s="325">
        <v>20</v>
      </c>
      <c r="E542" s="46">
        <v>30500</v>
      </c>
      <c r="F542" s="34">
        <f t="shared" si="9"/>
        <v>610000</v>
      </c>
      <c r="G542" s="86">
        <f>SUM(F542:F546)</f>
        <v>2259400</v>
      </c>
    </row>
    <row r="543" spans="1:7" ht="18" customHeight="1">
      <c r="A543" s="323"/>
      <c r="B543" s="302" t="s">
        <v>13</v>
      </c>
      <c r="C543" s="325" t="s">
        <v>404</v>
      </c>
      <c r="D543" s="325">
        <v>30</v>
      </c>
      <c r="E543" s="46">
        <v>30500</v>
      </c>
      <c r="F543" s="34">
        <f t="shared" si="9"/>
        <v>915000</v>
      </c>
      <c r="G543" s="69"/>
    </row>
    <row r="544" spans="1:7" ht="18" customHeight="1">
      <c r="A544" s="323"/>
      <c r="B544" s="302" t="s">
        <v>31</v>
      </c>
      <c r="C544" s="325" t="s">
        <v>255</v>
      </c>
      <c r="D544" s="325">
        <v>25</v>
      </c>
      <c r="E544" s="46">
        <v>34000</v>
      </c>
      <c r="F544" s="34">
        <f t="shared" si="9"/>
        <v>850000</v>
      </c>
      <c r="G544" s="69"/>
    </row>
    <row r="545" spans="1:7" ht="18" customHeight="1">
      <c r="A545" s="323"/>
      <c r="B545" s="302" t="s">
        <v>31</v>
      </c>
      <c r="C545" s="325" t="s">
        <v>189</v>
      </c>
      <c r="D545" s="325">
        <v>16.600000000000001</v>
      </c>
      <c r="E545" s="46">
        <v>34000</v>
      </c>
      <c r="F545" s="34">
        <f t="shared" si="9"/>
        <v>564400</v>
      </c>
      <c r="G545" s="69"/>
    </row>
    <row r="546" spans="1:7" ht="18" customHeight="1">
      <c r="A546" s="323"/>
      <c r="B546" s="439" t="s">
        <v>405</v>
      </c>
      <c r="C546" s="430" t="s">
        <v>406</v>
      </c>
      <c r="D546" s="430">
        <v>-20</v>
      </c>
      <c r="E546" s="54">
        <v>34000</v>
      </c>
      <c r="F546" s="50">
        <f t="shared" si="9"/>
        <v>-680000</v>
      </c>
      <c r="G546" s="69"/>
    </row>
    <row r="547" spans="1:7" ht="18" customHeight="1">
      <c r="A547" s="323"/>
      <c r="B547" s="302"/>
      <c r="C547" s="325"/>
      <c r="D547" s="325"/>
      <c r="E547" s="46"/>
      <c r="F547" s="34">
        <f t="shared" si="9"/>
        <v>0</v>
      </c>
      <c r="G547" s="69"/>
    </row>
    <row r="548" spans="1:7" ht="18" customHeight="1">
      <c r="A548" s="323" t="s">
        <v>316</v>
      </c>
      <c r="B548" s="439" t="s">
        <v>407</v>
      </c>
      <c r="C548" s="430" t="s">
        <v>32</v>
      </c>
      <c r="D548" s="430">
        <v>-22</v>
      </c>
      <c r="E548" s="54">
        <v>33500</v>
      </c>
      <c r="F548" s="50">
        <f t="shared" si="9"/>
        <v>-737000</v>
      </c>
      <c r="G548" s="86">
        <f>F548</f>
        <v>-737000</v>
      </c>
    </row>
    <row r="549" spans="1:7" ht="18" customHeight="1">
      <c r="A549" s="323"/>
      <c r="B549" s="302"/>
      <c r="C549" s="325"/>
      <c r="D549" s="325"/>
      <c r="E549" s="46"/>
      <c r="F549" s="34">
        <f t="shared" si="9"/>
        <v>0</v>
      </c>
      <c r="G549" s="69"/>
    </row>
    <row r="550" spans="1:7" ht="18" customHeight="1">
      <c r="A550" s="323" t="s">
        <v>408</v>
      </c>
      <c r="B550" s="302" t="s">
        <v>31</v>
      </c>
      <c r="C550" s="325" t="s">
        <v>409</v>
      </c>
      <c r="D550" s="325">
        <v>100</v>
      </c>
      <c r="E550" s="46">
        <v>32500</v>
      </c>
      <c r="F550" s="34">
        <f t="shared" si="9"/>
        <v>3250000</v>
      </c>
      <c r="G550" s="86">
        <f>F550</f>
        <v>3250000</v>
      </c>
    </row>
    <row r="551" spans="1:7" ht="18" customHeight="1">
      <c r="A551" s="323"/>
      <c r="B551" s="302"/>
      <c r="C551" s="325"/>
      <c r="D551" s="325"/>
      <c r="E551" s="46"/>
      <c r="F551" s="34">
        <f t="shared" si="9"/>
        <v>0</v>
      </c>
      <c r="G551" s="69"/>
    </row>
    <row r="552" spans="1:7" ht="18" customHeight="1">
      <c r="A552" s="323" t="s">
        <v>97</v>
      </c>
      <c r="B552" s="302" t="s">
        <v>31</v>
      </c>
      <c r="C552" s="325" t="s">
        <v>410</v>
      </c>
      <c r="D552" s="325">
        <v>27.3</v>
      </c>
      <c r="E552" s="46">
        <v>34000</v>
      </c>
      <c r="F552" s="34">
        <f t="shared" si="9"/>
        <v>928200</v>
      </c>
      <c r="G552" s="86">
        <f>SUM(F552:F553)</f>
        <v>1965200</v>
      </c>
    </row>
    <row r="553" spans="1:7" ht="18" customHeight="1">
      <c r="A553" s="323"/>
      <c r="B553" s="302" t="s">
        <v>31</v>
      </c>
      <c r="C553" s="325" t="s">
        <v>411</v>
      </c>
      <c r="D553" s="325">
        <v>30.5</v>
      </c>
      <c r="E553" s="46">
        <v>34000</v>
      </c>
      <c r="F553" s="34">
        <f t="shared" si="9"/>
        <v>1037000</v>
      </c>
      <c r="G553" s="69"/>
    </row>
    <row r="554" spans="1:7" ht="18" customHeight="1">
      <c r="A554" s="323"/>
      <c r="B554" s="302"/>
      <c r="C554" s="325"/>
      <c r="D554" s="325"/>
      <c r="E554" s="46"/>
      <c r="F554" s="34">
        <f t="shared" si="9"/>
        <v>0</v>
      </c>
      <c r="G554" s="69"/>
    </row>
    <row r="555" spans="1:7" ht="18" customHeight="1">
      <c r="A555" s="323" t="s">
        <v>361</v>
      </c>
      <c r="B555" s="302" t="s">
        <v>31</v>
      </c>
      <c r="C555" s="325" t="s">
        <v>14</v>
      </c>
      <c r="D555" s="325">
        <v>57.8</v>
      </c>
      <c r="E555" s="46">
        <v>34000</v>
      </c>
      <c r="F555" s="34">
        <f t="shared" si="9"/>
        <v>1965200</v>
      </c>
      <c r="G555" s="86">
        <f>SUM(F555:F556)</f>
        <v>5450200</v>
      </c>
    </row>
    <row r="556" spans="1:7" ht="18" customHeight="1">
      <c r="A556" s="323"/>
      <c r="B556" s="302" t="s">
        <v>31</v>
      </c>
      <c r="C556" s="325" t="s">
        <v>396</v>
      </c>
      <c r="D556" s="325">
        <v>102.5</v>
      </c>
      <c r="E556" s="46">
        <v>34000</v>
      </c>
      <c r="F556" s="34">
        <f t="shared" si="9"/>
        <v>3485000</v>
      </c>
      <c r="G556" s="69"/>
    </row>
    <row r="557" spans="1:7" ht="18" customHeight="1">
      <c r="A557" s="323"/>
      <c r="B557" s="302"/>
      <c r="C557" s="325"/>
      <c r="D557" s="325"/>
      <c r="E557" s="46"/>
      <c r="F557" s="34">
        <f t="shared" si="9"/>
        <v>0</v>
      </c>
      <c r="G557" s="69"/>
    </row>
    <row r="558" spans="1:7" ht="18" customHeight="1">
      <c r="A558" s="323" t="s">
        <v>311</v>
      </c>
      <c r="B558" s="302" t="s">
        <v>333</v>
      </c>
      <c r="C558" s="325" t="s">
        <v>195</v>
      </c>
      <c r="D558" s="325">
        <v>110</v>
      </c>
      <c r="E558" s="46">
        <v>33000</v>
      </c>
      <c r="F558" s="34">
        <f t="shared" si="9"/>
        <v>3630000</v>
      </c>
      <c r="G558" s="86">
        <f>SUM(F558:F562)</f>
        <v>40852500</v>
      </c>
    </row>
    <row r="559" spans="1:7" ht="18" customHeight="1">
      <c r="A559" s="323"/>
      <c r="B559" s="302" t="s">
        <v>13</v>
      </c>
      <c r="C559" s="325" t="s">
        <v>412</v>
      </c>
      <c r="D559" s="325">
        <v>310</v>
      </c>
      <c r="E559" s="46">
        <v>31500</v>
      </c>
      <c r="F559" s="34">
        <f t="shared" si="9"/>
        <v>9765000</v>
      </c>
      <c r="G559" s="69"/>
    </row>
    <row r="560" spans="1:7" ht="18" customHeight="1">
      <c r="A560" s="323"/>
      <c r="B560" s="302" t="s">
        <v>13</v>
      </c>
      <c r="C560" s="325" t="s">
        <v>413</v>
      </c>
      <c r="D560" s="325">
        <v>145</v>
      </c>
      <c r="E560" s="46">
        <v>31500</v>
      </c>
      <c r="F560" s="34">
        <f t="shared" si="9"/>
        <v>4567500</v>
      </c>
      <c r="G560" s="69"/>
    </row>
    <row r="561" spans="1:7" ht="18" customHeight="1">
      <c r="A561" s="323"/>
      <c r="B561" s="302" t="s">
        <v>13</v>
      </c>
      <c r="C561" s="325" t="s">
        <v>261</v>
      </c>
      <c r="D561" s="325">
        <v>560</v>
      </c>
      <c r="E561" s="46">
        <v>31500</v>
      </c>
      <c r="F561" s="34">
        <f t="shared" si="9"/>
        <v>17640000</v>
      </c>
      <c r="G561" s="69"/>
    </row>
    <row r="562" spans="1:7" ht="18" customHeight="1">
      <c r="A562" s="323"/>
      <c r="B562" s="302" t="s">
        <v>31</v>
      </c>
      <c r="C562" s="325" t="s">
        <v>414</v>
      </c>
      <c r="D562" s="325">
        <v>150</v>
      </c>
      <c r="E562" s="46">
        <v>35000</v>
      </c>
      <c r="F562" s="34">
        <f t="shared" si="9"/>
        <v>5250000</v>
      </c>
      <c r="G562" s="69"/>
    </row>
    <row r="563" spans="1:7" ht="18" customHeight="1">
      <c r="A563" s="323"/>
      <c r="B563" s="302"/>
      <c r="C563" s="325"/>
      <c r="D563" s="325"/>
      <c r="E563" s="46"/>
      <c r="F563" s="34">
        <f t="shared" si="9"/>
        <v>0</v>
      </c>
      <c r="G563" s="69"/>
    </row>
    <row r="564" spans="1:7" ht="18" customHeight="1">
      <c r="A564" s="323" t="s">
        <v>415</v>
      </c>
      <c r="B564" s="302" t="s">
        <v>13</v>
      </c>
      <c r="C564" s="325" t="s">
        <v>416</v>
      </c>
      <c r="D564" s="325">
        <v>217.8</v>
      </c>
      <c r="E564" s="46">
        <v>32300</v>
      </c>
      <c r="F564" s="34">
        <f t="shared" si="9"/>
        <v>7034940</v>
      </c>
      <c r="G564" s="86">
        <f>SUM(F564:F567)</f>
        <v>15564950</v>
      </c>
    </row>
    <row r="565" spans="1:7" ht="18" customHeight="1">
      <c r="A565" s="323"/>
      <c r="B565" s="302" t="s">
        <v>13</v>
      </c>
      <c r="C565" s="325" t="s">
        <v>369</v>
      </c>
      <c r="D565" s="325">
        <v>35.200000000000003</v>
      </c>
      <c r="E565" s="46">
        <v>32300</v>
      </c>
      <c r="F565" s="34">
        <f t="shared" si="9"/>
        <v>1136960</v>
      </c>
      <c r="G565" s="69"/>
    </row>
    <row r="566" spans="1:7" ht="18" customHeight="1">
      <c r="A566" s="323"/>
      <c r="B566" s="302" t="s">
        <v>13</v>
      </c>
      <c r="C566" s="325" t="s">
        <v>417</v>
      </c>
      <c r="D566" s="325">
        <v>35.700000000000003</v>
      </c>
      <c r="E566" s="46">
        <v>32300</v>
      </c>
      <c r="F566" s="34">
        <f t="shared" si="9"/>
        <v>1153110</v>
      </c>
      <c r="G566" s="69"/>
    </row>
    <row r="567" spans="1:7" ht="18" customHeight="1">
      <c r="A567" s="323"/>
      <c r="B567" s="302" t="s">
        <v>23</v>
      </c>
      <c r="C567" s="325" t="s">
        <v>62</v>
      </c>
      <c r="D567" s="325">
        <v>174.3</v>
      </c>
      <c r="E567" s="46">
        <v>35800</v>
      </c>
      <c r="F567" s="34">
        <f t="shared" ref="F567:F637" si="10">E567*D567</f>
        <v>6239940</v>
      </c>
      <c r="G567" s="69"/>
    </row>
    <row r="568" spans="1:7" ht="18" customHeight="1">
      <c r="A568" s="323"/>
      <c r="B568" s="302"/>
      <c r="C568" s="325"/>
      <c r="D568" s="325"/>
      <c r="E568" s="46"/>
      <c r="F568" s="34">
        <f t="shared" si="10"/>
        <v>0</v>
      </c>
      <c r="G568" s="69"/>
    </row>
    <row r="569" spans="1:7" ht="18" customHeight="1">
      <c r="A569" s="323" t="s">
        <v>418</v>
      </c>
      <c r="B569" s="302" t="s">
        <v>31</v>
      </c>
      <c r="C569" s="325" t="s">
        <v>189</v>
      </c>
      <c r="D569" s="325">
        <v>103.5</v>
      </c>
      <c r="E569" s="46">
        <v>34500</v>
      </c>
      <c r="F569" s="34">
        <f t="shared" si="10"/>
        <v>3570750</v>
      </c>
      <c r="G569" s="86">
        <f>SUM(F569:F574)</f>
        <v>22297800</v>
      </c>
    </row>
    <row r="570" spans="1:7" ht="18" customHeight="1">
      <c r="A570" s="323"/>
      <c r="B570" s="302" t="s">
        <v>31</v>
      </c>
      <c r="C570" s="325" t="s">
        <v>416</v>
      </c>
      <c r="D570" s="325">
        <v>207</v>
      </c>
      <c r="E570" s="46">
        <v>34500</v>
      </c>
      <c r="F570" s="34">
        <f t="shared" si="10"/>
        <v>7141500</v>
      </c>
      <c r="G570" s="69"/>
    </row>
    <row r="571" spans="1:7" ht="18" customHeight="1">
      <c r="A571" s="323"/>
      <c r="B571" s="302" t="s">
        <v>31</v>
      </c>
      <c r="C571" s="325" t="s">
        <v>349</v>
      </c>
      <c r="D571" s="325">
        <v>203</v>
      </c>
      <c r="E571" s="46">
        <v>34500</v>
      </c>
      <c r="F571" s="34">
        <f t="shared" si="10"/>
        <v>7003500</v>
      </c>
      <c r="G571" s="69"/>
    </row>
    <row r="572" spans="1:7" ht="18" customHeight="1">
      <c r="A572" s="323"/>
      <c r="B572" s="302" t="s">
        <v>31</v>
      </c>
      <c r="C572" s="325" t="s">
        <v>419</v>
      </c>
      <c r="D572" s="325">
        <v>207.1</v>
      </c>
      <c r="E572" s="46">
        <v>34500</v>
      </c>
      <c r="F572" s="34">
        <f t="shared" si="10"/>
        <v>7144950</v>
      </c>
      <c r="G572" s="69"/>
    </row>
    <row r="573" spans="1:7" ht="18" customHeight="1">
      <c r="A573" s="323"/>
      <c r="B573" s="439" t="s">
        <v>431</v>
      </c>
      <c r="C573" s="430" t="s">
        <v>369</v>
      </c>
      <c r="D573" s="430">
        <v>-52.2</v>
      </c>
      <c r="E573" s="54">
        <v>34500</v>
      </c>
      <c r="F573" s="50">
        <f t="shared" si="10"/>
        <v>-1800900</v>
      </c>
      <c r="G573" s="69"/>
    </row>
    <row r="574" spans="1:7" ht="18" customHeight="1">
      <c r="A574" s="323"/>
      <c r="B574" s="439" t="s">
        <v>430</v>
      </c>
      <c r="C574" s="430"/>
      <c r="D574" s="430">
        <v>-127</v>
      </c>
      <c r="E574" s="54">
        <v>6000</v>
      </c>
      <c r="F574" s="50">
        <f t="shared" si="10"/>
        <v>-762000</v>
      </c>
      <c r="G574" s="69"/>
    </row>
    <row r="575" spans="1:7" ht="18" customHeight="1">
      <c r="A575" s="323"/>
      <c r="B575" s="302"/>
      <c r="C575" s="325"/>
      <c r="D575" s="325"/>
      <c r="E575" s="46"/>
      <c r="F575" s="34">
        <f t="shared" si="10"/>
        <v>0</v>
      </c>
      <c r="G575" s="69"/>
    </row>
    <row r="576" spans="1:7" ht="18" customHeight="1">
      <c r="A576" s="323" t="s">
        <v>235</v>
      </c>
      <c r="B576" s="302" t="s">
        <v>13</v>
      </c>
      <c r="C576" s="325" t="s">
        <v>295</v>
      </c>
      <c r="D576" s="325">
        <v>98.7</v>
      </c>
      <c r="E576" s="46">
        <v>30000</v>
      </c>
      <c r="F576" s="34">
        <f t="shared" si="10"/>
        <v>2961000</v>
      </c>
      <c r="G576" s="86">
        <f>SUM(F576:F582)</f>
        <v>17527950</v>
      </c>
    </row>
    <row r="577" spans="1:7" ht="18" customHeight="1">
      <c r="A577" s="323"/>
      <c r="B577" s="302" t="s">
        <v>13</v>
      </c>
      <c r="C577" s="325" t="s">
        <v>420</v>
      </c>
      <c r="D577" s="325">
        <v>50</v>
      </c>
      <c r="E577" s="46">
        <v>30000</v>
      </c>
      <c r="F577" s="34">
        <f t="shared" si="10"/>
        <v>1500000</v>
      </c>
      <c r="G577" s="69"/>
    </row>
    <row r="578" spans="1:7" ht="18" customHeight="1">
      <c r="A578" s="323"/>
      <c r="B578" s="302" t="s">
        <v>31</v>
      </c>
      <c r="C578" s="325" t="s">
        <v>421</v>
      </c>
      <c r="D578" s="325">
        <v>103</v>
      </c>
      <c r="E578" s="46">
        <v>34000</v>
      </c>
      <c r="F578" s="34">
        <f t="shared" si="10"/>
        <v>3502000</v>
      </c>
      <c r="G578" s="69"/>
    </row>
    <row r="579" spans="1:7" ht="18" customHeight="1">
      <c r="A579" s="323"/>
      <c r="B579" s="302" t="s">
        <v>31</v>
      </c>
      <c r="C579" s="325" t="s">
        <v>422</v>
      </c>
      <c r="D579" s="325">
        <v>59</v>
      </c>
      <c r="E579" s="46">
        <v>34000</v>
      </c>
      <c r="F579" s="34">
        <f t="shared" si="10"/>
        <v>2006000</v>
      </c>
      <c r="G579" s="69"/>
    </row>
    <row r="580" spans="1:7" ht="18" customHeight="1">
      <c r="A580" s="323"/>
      <c r="B580" s="302" t="s">
        <v>64</v>
      </c>
      <c r="C580" s="325" t="s">
        <v>423</v>
      </c>
      <c r="D580" s="325">
        <v>89.4</v>
      </c>
      <c r="E580" s="46">
        <v>34500</v>
      </c>
      <c r="F580" s="34">
        <f t="shared" si="10"/>
        <v>3084300</v>
      </c>
      <c r="G580" s="69"/>
    </row>
    <row r="581" spans="1:7" ht="18" customHeight="1">
      <c r="A581" s="323"/>
      <c r="B581" s="302" t="s">
        <v>64</v>
      </c>
      <c r="C581" s="325" t="s">
        <v>424</v>
      </c>
      <c r="D581" s="325">
        <v>22</v>
      </c>
      <c r="E581" s="46">
        <v>34500</v>
      </c>
      <c r="F581" s="34">
        <f t="shared" si="10"/>
        <v>759000</v>
      </c>
      <c r="G581" s="69"/>
    </row>
    <row r="582" spans="1:7" ht="18" customHeight="1">
      <c r="A582" s="323"/>
      <c r="B582" s="302" t="s">
        <v>64</v>
      </c>
      <c r="C582" s="325" t="s">
        <v>425</v>
      </c>
      <c r="D582" s="325">
        <v>107.7</v>
      </c>
      <c r="E582" s="46">
        <v>34500</v>
      </c>
      <c r="F582" s="34">
        <f t="shared" si="10"/>
        <v>3715650</v>
      </c>
      <c r="G582" s="69"/>
    </row>
    <row r="583" spans="1:7" ht="18" customHeight="1">
      <c r="A583" s="323"/>
      <c r="B583" s="302"/>
      <c r="C583" s="325"/>
      <c r="D583" s="325"/>
      <c r="E583" s="46"/>
      <c r="F583" s="34">
        <f t="shared" si="10"/>
        <v>0</v>
      </c>
      <c r="G583" s="69"/>
    </row>
    <row r="584" spans="1:7" ht="18" customHeight="1">
      <c r="A584" s="323" t="s">
        <v>40</v>
      </c>
      <c r="B584" s="302" t="s">
        <v>164</v>
      </c>
      <c r="C584" s="325" t="s">
        <v>426</v>
      </c>
      <c r="D584" s="325">
        <v>50</v>
      </c>
      <c r="E584" s="46">
        <v>30500</v>
      </c>
      <c r="F584" s="34">
        <f t="shared" si="10"/>
        <v>1525000</v>
      </c>
      <c r="G584" s="86">
        <f>F584</f>
        <v>1525000</v>
      </c>
    </row>
    <row r="585" spans="1:7" ht="18" customHeight="1">
      <c r="A585" s="323"/>
      <c r="B585" s="302"/>
      <c r="C585" s="325"/>
      <c r="D585" s="325"/>
      <c r="E585" s="46"/>
      <c r="F585" s="34">
        <f t="shared" si="10"/>
        <v>0</v>
      </c>
      <c r="G585" s="69"/>
    </row>
    <row r="586" spans="1:7" ht="18" customHeight="1">
      <c r="A586" s="323" t="s">
        <v>427</v>
      </c>
      <c r="B586" s="302" t="s">
        <v>13</v>
      </c>
      <c r="C586" s="325" t="s">
        <v>428</v>
      </c>
      <c r="D586" s="325">
        <v>98</v>
      </c>
      <c r="E586" s="46">
        <v>30500</v>
      </c>
      <c r="F586" s="34">
        <f t="shared" si="10"/>
        <v>2989000</v>
      </c>
      <c r="G586" s="86">
        <f>F586</f>
        <v>2989000</v>
      </c>
    </row>
    <row r="587" spans="1:7" ht="18" customHeight="1">
      <c r="A587" s="323"/>
      <c r="B587" s="302"/>
      <c r="C587" s="325"/>
      <c r="D587" s="325"/>
      <c r="E587" s="46"/>
      <c r="F587" s="34">
        <f t="shared" si="10"/>
        <v>0</v>
      </c>
      <c r="G587" s="69"/>
    </row>
    <row r="588" spans="1:7" ht="18" customHeight="1">
      <c r="A588" s="323" t="s">
        <v>24</v>
      </c>
      <c r="B588" s="302" t="s">
        <v>13</v>
      </c>
      <c r="C588" s="325" t="s">
        <v>429</v>
      </c>
      <c r="D588" s="325">
        <v>50</v>
      </c>
      <c r="E588" s="46">
        <v>30500</v>
      </c>
      <c r="F588" s="34">
        <f t="shared" si="10"/>
        <v>1525000</v>
      </c>
      <c r="G588" s="86">
        <f>SUM(F588:F590)</f>
        <v>4575000</v>
      </c>
    </row>
    <row r="589" spans="1:7" ht="18" customHeight="1">
      <c r="A589" s="323"/>
      <c r="B589" s="302" t="s">
        <v>13</v>
      </c>
      <c r="C589" s="325" t="s">
        <v>60</v>
      </c>
      <c r="D589" s="325">
        <v>50</v>
      </c>
      <c r="E589" s="46">
        <v>30500</v>
      </c>
      <c r="F589" s="34">
        <f t="shared" si="10"/>
        <v>1525000</v>
      </c>
      <c r="G589" s="69"/>
    </row>
    <row r="590" spans="1:7" ht="18" customHeight="1">
      <c r="A590" s="323"/>
      <c r="B590" s="302" t="s">
        <v>13</v>
      </c>
      <c r="C590" s="325" t="s">
        <v>59</v>
      </c>
      <c r="D590" s="325">
        <v>50</v>
      </c>
      <c r="E590" s="46">
        <v>30500</v>
      </c>
      <c r="F590" s="34">
        <f t="shared" si="10"/>
        <v>1525000</v>
      </c>
      <c r="G590" s="69"/>
    </row>
    <row r="591" spans="1:7" ht="18" customHeight="1">
      <c r="A591" s="323"/>
      <c r="B591" s="302"/>
      <c r="C591" s="325"/>
      <c r="D591" s="325"/>
      <c r="E591" s="46"/>
      <c r="F591" s="34">
        <f t="shared" si="10"/>
        <v>0</v>
      </c>
      <c r="G591" s="69"/>
    </row>
    <row r="592" spans="1:7" ht="18" customHeight="1">
      <c r="A592" s="323" t="s">
        <v>240</v>
      </c>
      <c r="B592" s="444" t="s">
        <v>363</v>
      </c>
      <c r="C592" s="482" t="s">
        <v>267</v>
      </c>
      <c r="D592" s="482">
        <v>90</v>
      </c>
      <c r="E592" s="116">
        <v>57000</v>
      </c>
      <c r="F592" s="90">
        <f t="shared" si="10"/>
        <v>5130000</v>
      </c>
      <c r="G592" s="86">
        <f>SUM(F592:F593)</f>
        <v>5700000</v>
      </c>
    </row>
    <row r="593" spans="1:7" ht="18" customHeight="1">
      <c r="A593" s="323"/>
      <c r="B593" s="444" t="s">
        <v>363</v>
      </c>
      <c r="C593" s="482" t="s">
        <v>242</v>
      </c>
      <c r="D593" s="482">
        <v>10</v>
      </c>
      <c r="E593" s="116">
        <v>57000</v>
      </c>
      <c r="F593" s="90">
        <f t="shared" si="10"/>
        <v>570000</v>
      </c>
      <c r="G593" s="69"/>
    </row>
    <row r="594" spans="1:7" ht="18" customHeight="1">
      <c r="A594" s="323"/>
      <c r="B594" s="302"/>
      <c r="C594" s="325"/>
      <c r="D594" s="325"/>
      <c r="E594" s="46"/>
      <c r="F594" s="34">
        <f t="shared" si="10"/>
        <v>0</v>
      </c>
      <c r="G594" s="69"/>
    </row>
    <row r="595" spans="1:7" ht="18" customHeight="1">
      <c r="A595" s="323" t="s">
        <v>154</v>
      </c>
      <c r="B595" s="302" t="s">
        <v>13</v>
      </c>
      <c r="C595" s="325" t="s">
        <v>59</v>
      </c>
      <c r="D595" s="325">
        <v>100</v>
      </c>
      <c r="E595" s="46">
        <v>30500</v>
      </c>
      <c r="F595" s="34">
        <f t="shared" si="10"/>
        <v>3050000</v>
      </c>
      <c r="G595" s="86">
        <f>SUM(F595:F596)</f>
        <v>3355000</v>
      </c>
    </row>
    <row r="596" spans="1:7" ht="18" customHeight="1">
      <c r="A596" s="323"/>
      <c r="B596" s="302" t="s">
        <v>13</v>
      </c>
      <c r="C596" s="325" t="s">
        <v>45</v>
      </c>
      <c r="D596" s="325">
        <v>10</v>
      </c>
      <c r="E596" s="46">
        <v>30500</v>
      </c>
      <c r="F596" s="34">
        <f t="shared" si="10"/>
        <v>305000</v>
      </c>
      <c r="G596" s="69"/>
    </row>
    <row r="597" spans="1:7" ht="18" customHeight="1">
      <c r="A597" s="323"/>
      <c r="B597" s="302"/>
      <c r="C597" s="325"/>
      <c r="D597" s="325"/>
      <c r="E597" s="46"/>
      <c r="F597" s="34">
        <f t="shared" si="10"/>
        <v>0</v>
      </c>
      <c r="G597" s="69"/>
    </row>
    <row r="598" spans="1:7" ht="18" customHeight="1">
      <c r="A598" s="323" t="s">
        <v>250</v>
      </c>
      <c r="B598" s="302" t="s">
        <v>23</v>
      </c>
      <c r="C598" s="325" t="s">
        <v>432</v>
      </c>
      <c r="D598" s="325">
        <v>103</v>
      </c>
      <c r="E598" s="46">
        <v>34000</v>
      </c>
      <c r="F598" s="34">
        <f t="shared" si="10"/>
        <v>3502000</v>
      </c>
      <c r="G598" s="86">
        <f>F598</f>
        <v>3502000</v>
      </c>
    </row>
    <row r="599" spans="1:7" ht="18" customHeight="1">
      <c r="A599" s="323"/>
      <c r="B599" s="302"/>
      <c r="C599" s="325"/>
      <c r="D599" s="325"/>
      <c r="E599" s="46"/>
      <c r="F599" s="34">
        <f t="shared" si="10"/>
        <v>0</v>
      </c>
      <c r="G599" s="69"/>
    </row>
    <row r="600" spans="1:7" ht="18" customHeight="1">
      <c r="A600" s="323" t="s">
        <v>66</v>
      </c>
      <c r="B600" s="302" t="s">
        <v>23</v>
      </c>
      <c r="C600" s="325" t="s">
        <v>433</v>
      </c>
      <c r="D600" s="325">
        <v>99.5</v>
      </c>
      <c r="E600" s="46">
        <v>32500</v>
      </c>
      <c r="F600" s="34">
        <f t="shared" si="10"/>
        <v>3233750</v>
      </c>
      <c r="G600" s="86">
        <f>F600</f>
        <v>3233750</v>
      </c>
    </row>
    <row r="601" spans="1:7" ht="18" customHeight="1">
      <c r="A601" s="323"/>
      <c r="B601" s="302"/>
      <c r="C601" s="325"/>
      <c r="D601" s="325"/>
      <c r="E601" s="46"/>
      <c r="F601" s="34">
        <f t="shared" si="10"/>
        <v>0</v>
      </c>
      <c r="G601" s="69"/>
    </row>
    <row r="602" spans="1:7" ht="18" customHeight="1">
      <c r="A602" s="323" t="s">
        <v>380</v>
      </c>
      <c r="B602" s="302" t="s">
        <v>31</v>
      </c>
      <c r="C602" s="325" t="s">
        <v>434</v>
      </c>
      <c r="D602" s="325">
        <v>60.5</v>
      </c>
      <c r="E602" s="46">
        <v>32500</v>
      </c>
      <c r="F602" s="34">
        <f t="shared" si="10"/>
        <v>1966250</v>
      </c>
      <c r="G602" s="86">
        <f>SUM(F602:F603)</f>
        <v>3747250</v>
      </c>
    </row>
    <row r="603" spans="1:7" ht="18" customHeight="1">
      <c r="A603" s="323"/>
      <c r="B603" s="302" t="s">
        <v>31</v>
      </c>
      <c r="C603" s="325" t="s">
        <v>435</v>
      </c>
      <c r="D603" s="325">
        <v>54.8</v>
      </c>
      <c r="E603" s="46">
        <v>32500</v>
      </c>
      <c r="F603" s="34">
        <f t="shared" si="10"/>
        <v>1781000</v>
      </c>
      <c r="G603" s="69"/>
    </row>
    <row r="604" spans="1:7" ht="18" customHeight="1">
      <c r="A604" s="323"/>
      <c r="B604" s="302"/>
      <c r="C604" s="325"/>
      <c r="D604" s="325"/>
      <c r="E604" s="46"/>
      <c r="F604" s="34">
        <f t="shared" si="10"/>
        <v>0</v>
      </c>
      <c r="G604" s="69"/>
    </row>
    <row r="605" spans="1:7" ht="18" customHeight="1">
      <c r="A605" s="323" t="s">
        <v>47</v>
      </c>
      <c r="B605" s="302" t="s">
        <v>13</v>
      </c>
      <c r="C605" s="325" t="s">
        <v>436</v>
      </c>
      <c r="D605" s="325">
        <v>50</v>
      </c>
      <c r="E605" s="46">
        <v>30500</v>
      </c>
      <c r="F605" s="34">
        <f t="shared" si="10"/>
        <v>1525000</v>
      </c>
      <c r="G605" s="86">
        <f>SUM(F605:F610)</f>
        <v>3660000</v>
      </c>
    </row>
    <row r="606" spans="1:7" ht="18" customHeight="1">
      <c r="A606" s="323"/>
      <c r="B606" s="302" t="s">
        <v>13</v>
      </c>
      <c r="C606" s="325" t="s">
        <v>437</v>
      </c>
      <c r="D606" s="325">
        <v>30</v>
      </c>
      <c r="E606" s="46">
        <v>30500</v>
      </c>
      <c r="F606" s="34">
        <f t="shared" si="10"/>
        <v>915000</v>
      </c>
      <c r="G606" s="69"/>
    </row>
    <row r="607" spans="1:7" ht="18" customHeight="1">
      <c r="A607" s="323"/>
      <c r="B607" s="302" t="s">
        <v>13</v>
      </c>
      <c r="C607" s="325" t="s">
        <v>15</v>
      </c>
      <c r="D607" s="325">
        <v>10</v>
      </c>
      <c r="E607" s="46">
        <v>30500</v>
      </c>
      <c r="F607" s="34">
        <f t="shared" si="10"/>
        <v>305000</v>
      </c>
      <c r="G607" s="69"/>
    </row>
    <row r="608" spans="1:7" ht="18" customHeight="1">
      <c r="A608" s="323"/>
      <c r="B608" s="302" t="s">
        <v>13</v>
      </c>
      <c r="C608" s="325" t="s">
        <v>62</v>
      </c>
      <c r="D608" s="325">
        <v>10</v>
      </c>
      <c r="E608" s="46">
        <v>30500</v>
      </c>
      <c r="F608" s="34">
        <f t="shared" si="10"/>
        <v>305000</v>
      </c>
      <c r="G608" s="69"/>
    </row>
    <row r="609" spans="1:7" ht="18" customHeight="1">
      <c r="A609" s="323"/>
      <c r="B609" s="302" t="s">
        <v>13</v>
      </c>
      <c r="C609" s="325" t="s">
        <v>60</v>
      </c>
      <c r="D609" s="325">
        <v>10</v>
      </c>
      <c r="E609" s="46">
        <v>30500</v>
      </c>
      <c r="F609" s="34">
        <f t="shared" si="10"/>
        <v>305000</v>
      </c>
      <c r="G609" s="69"/>
    </row>
    <row r="610" spans="1:7" ht="18" customHeight="1">
      <c r="A610" s="323"/>
      <c r="B610" s="302" t="s">
        <v>13</v>
      </c>
      <c r="C610" s="325" t="s">
        <v>59</v>
      </c>
      <c r="D610" s="325">
        <v>10</v>
      </c>
      <c r="E610" s="46">
        <v>30500</v>
      </c>
      <c r="F610" s="34">
        <f t="shared" si="10"/>
        <v>305000</v>
      </c>
      <c r="G610" s="69"/>
    </row>
    <row r="611" spans="1:7" ht="18" customHeight="1">
      <c r="A611" s="323"/>
      <c r="B611" s="302"/>
      <c r="C611" s="325"/>
      <c r="D611" s="325"/>
      <c r="E611" s="46"/>
      <c r="F611" s="34">
        <f t="shared" si="10"/>
        <v>0</v>
      </c>
      <c r="G611" s="69"/>
    </row>
    <row r="612" spans="1:7" ht="18" customHeight="1">
      <c r="A612" s="323" t="s">
        <v>438</v>
      </c>
      <c r="B612" s="302" t="s">
        <v>13</v>
      </c>
      <c r="C612" s="325" t="s">
        <v>439</v>
      </c>
      <c r="D612" s="325">
        <v>64</v>
      </c>
      <c r="E612" s="46">
        <v>31500</v>
      </c>
      <c r="F612" s="34">
        <f t="shared" si="10"/>
        <v>2016000</v>
      </c>
      <c r="G612" s="86">
        <f>F612</f>
        <v>2016000</v>
      </c>
    </row>
    <row r="613" spans="1:7" ht="18" customHeight="1">
      <c r="A613" s="323"/>
      <c r="B613" s="302"/>
      <c r="C613" s="325"/>
      <c r="D613" s="325"/>
      <c r="E613" s="46"/>
      <c r="F613" s="34">
        <f t="shared" si="10"/>
        <v>0</v>
      </c>
      <c r="G613" s="69"/>
    </row>
    <row r="614" spans="1:7" ht="18" customHeight="1">
      <c r="A614" s="323" t="s">
        <v>93</v>
      </c>
      <c r="B614" s="302" t="s">
        <v>13</v>
      </c>
      <c r="C614" s="325" t="s">
        <v>385</v>
      </c>
      <c r="D614" s="325">
        <v>33.4</v>
      </c>
      <c r="E614" s="46">
        <v>30000</v>
      </c>
      <c r="F614" s="34">
        <f t="shared" si="10"/>
        <v>1002000</v>
      </c>
      <c r="G614" s="86">
        <f>SUM(F614:F615)</f>
        <v>4224000</v>
      </c>
    </row>
    <row r="615" spans="1:7" ht="18" customHeight="1">
      <c r="A615" s="323"/>
      <c r="B615" s="302" t="s">
        <v>13</v>
      </c>
      <c r="C615" s="325" t="s">
        <v>450</v>
      </c>
      <c r="D615" s="325">
        <v>107.4</v>
      </c>
      <c r="E615" s="46">
        <v>30000</v>
      </c>
      <c r="F615" s="34">
        <f t="shared" si="10"/>
        <v>3222000</v>
      </c>
      <c r="G615" s="69"/>
    </row>
    <row r="616" spans="1:7" ht="18" customHeight="1">
      <c r="A616" s="323"/>
      <c r="B616" s="302"/>
      <c r="C616" s="325"/>
      <c r="D616" s="325"/>
      <c r="E616" s="46"/>
      <c r="F616" s="34">
        <f t="shared" si="10"/>
        <v>0</v>
      </c>
      <c r="G616" s="69"/>
    </row>
    <row r="617" spans="1:7" ht="18" customHeight="1">
      <c r="A617" s="323" t="s">
        <v>245</v>
      </c>
      <c r="B617" s="302" t="s">
        <v>13</v>
      </c>
      <c r="C617" s="325" t="s">
        <v>440</v>
      </c>
      <c r="D617" s="325">
        <v>100</v>
      </c>
      <c r="E617" s="46">
        <v>30000</v>
      </c>
      <c r="F617" s="34">
        <f t="shared" si="10"/>
        <v>3000000</v>
      </c>
      <c r="G617" s="86">
        <f>F617</f>
        <v>3000000</v>
      </c>
    </row>
    <row r="618" spans="1:7" ht="18" customHeight="1">
      <c r="A618" s="323"/>
      <c r="B618" s="302"/>
      <c r="C618" s="325"/>
      <c r="D618" s="325"/>
      <c r="E618" s="46"/>
      <c r="F618" s="34">
        <f t="shared" si="10"/>
        <v>0</v>
      </c>
      <c r="G618" s="69"/>
    </row>
    <row r="619" spans="1:7" ht="18" customHeight="1">
      <c r="A619" s="323" t="s">
        <v>318</v>
      </c>
      <c r="B619" s="302" t="s">
        <v>31</v>
      </c>
      <c r="C619" s="325" t="s">
        <v>442</v>
      </c>
      <c r="D619" s="325">
        <v>121.5</v>
      </c>
      <c r="E619" s="46">
        <v>33500</v>
      </c>
      <c r="F619" s="34">
        <f t="shared" si="10"/>
        <v>4070250</v>
      </c>
      <c r="G619" s="86">
        <f>SUM(F619:F621)</f>
        <v>9965750</v>
      </c>
    </row>
    <row r="620" spans="1:7" ht="18" customHeight="1">
      <c r="A620" s="323"/>
      <c r="B620" s="302" t="s">
        <v>168</v>
      </c>
      <c r="C620" s="325" t="s">
        <v>192</v>
      </c>
      <c r="D620" s="325">
        <v>99.5</v>
      </c>
      <c r="E620" s="46">
        <v>34000</v>
      </c>
      <c r="F620" s="34">
        <f t="shared" si="10"/>
        <v>3383000</v>
      </c>
      <c r="G620" s="69"/>
    </row>
    <row r="621" spans="1:7" ht="18" customHeight="1">
      <c r="A621" s="323"/>
      <c r="B621" s="302" t="s">
        <v>31</v>
      </c>
      <c r="C621" s="325" t="s">
        <v>443</v>
      </c>
      <c r="D621" s="325">
        <v>75</v>
      </c>
      <c r="E621" s="46">
        <v>33500</v>
      </c>
      <c r="F621" s="34">
        <f t="shared" si="10"/>
        <v>2512500</v>
      </c>
      <c r="G621" s="69"/>
    </row>
    <row r="622" spans="1:7" ht="18" customHeight="1">
      <c r="A622" s="323"/>
      <c r="B622" s="302"/>
      <c r="C622" s="325"/>
      <c r="D622" s="325"/>
      <c r="E622" s="46"/>
      <c r="F622" s="34">
        <f t="shared" si="10"/>
        <v>0</v>
      </c>
      <c r="G622" s="69"/>
    </row>
    <row r="623" spans="1:7" ht="18" customHeight="1">
      <c r="A623" s="323" t="s">
        <v>336</v>
      </c>
      <c r="B623" s="302" t="s">
        <v>23</v>
      </c>
      <c r="C623" s="325" t="s">
        <v>214</v>
      </c>
      <c r="D623" s="325">
        <v>106.4</v>
      </c>
      <c r="E623" s="46">
        <v>33500</v>
      </c>
      <c r="F623" s="34">
        <f t="shared" si="10"/>
        <v>3564400</v>
      </c>
      <c r="G623" s="86">
        <f>SUM(F623:F631)</f>
        <v>72694000</v>
      </c>
    </row>
    <row r="624" spans="1:7" ht="18" customHeight="1">
      <c r="A624" s="323"/>
      <c r="B624" s="302" t="s">
        <v>23</v>
      </c>
      <c r="C624" s="325" t="s">
        <v>337</v>
      </c>
      <c r="D624" s="325">
        <v>50</v>
      </c>
      <c r="E624" s="46">
        <v>33500</v>
      </c>
      <c r="F624" s="34">
        <f t="shared" si="10"/>
        <v>1675000</v>
      </c>
      <c r="G624" s="69"/>
    </row>
    <row r="625" spans="1:7" ht="18" customHeight="1">
      <c r="A625" s="323"/>
      <c r="B625" s="302" t="s">
        <v>23</v>
      </c>
      <c r="C625" s="325" t="s">
        <v>444</v>
      </c>
      <c r="D625" s="325">
        <v>300</v>
      </c>
      <c r="E625" s="46">
        <v>33500</v>
      </c>
      <c r="F625" s="34">
        <f t="shared" si="10"/>
        <v>10050000</v>
      </c>
      <c r="G625" s="69"/>
    </row>
    <row r="626" spans="1:7" ht="18" customHeight="1">
      <c r="A626" s="323"/>
      <c r="B626" s="302" t="s">
        <v>23</v>
      </c>
      <c r="C626" s="325" t="s">
        <v>445</v>
      </c>
      <c r="D626" s="325">
        <v>898</v>
      </c>
      <c r="E626" s="46">
        <v>33500</v>
      </c>
      <c r="F626" s="34">
        <f t="shared" si="10"/>
        <v>30083000</v>
      </c>
      <c r="G626" s="69"/>
    </row>
    <row r="627" spans="1:7" ht="18" customHeight="1">
      <c r="A627" s="323"/>
      <c r="B627" s="302" t="s">
        <v>23</v>
      </c>
      <c r="C627" s="325" t="s">
        <v>185</v>
      </c>
      <c r="D627" s="325">
        <v>58</v>
      </c>
      <c r="E627" s="46">
        <v>30500</v>
      </c>
      <c r="F627" s="34">
        <f t="shared" si="10"/>
        <v>1769000</v>
      </c>
      <c r="G627" s="69"/>
    </row>
    <row r="628" spans="1:7" ht="18" customHeight="1">
      <c r="A628" s="323"/>
      <c r="B628" s="302" t="s">
        <v>23</v>
      </c>
      <c r="C628" s="325" t="s">
        <v>446</v>
      </c>
      <c r="D628" s="325">
        <v>195.7</v>
      </c>
      <c r="E628" s="46">
        <v>33500</v>
      </c>
      <c r="F628" s="34">
        <f t="shared" si="10"/>
        <v>6555950</v>
      </c>
      <c r="G628" s="69"/>
    </row>
    <row r="629" spans="1:7" ht="18" customHeight="1">
      <c r="A629" s="323"/>
      <c r="B629" s="302" t="s">
        <v>31</v>
      </c>
      <c r="C629" s="325" t="s">
        <v>67</v>
      </c>
      <c r="D629" s="325">
        <v>209.2</v>
      </c>
      <c r="E629" s="46">
        <v>30500</v>
      </c>
      <c r="F629" s="34">
        <f t="shared" si="10"/>
        <v>6380600</v>
      </c>
      <c r="G629" s="69"/>
    </row>
    <row r="630" spans="1:7" ht="18" customHeight="1">
      <c r="A630" s="323"/>
      <c r="B630" s="302" t="s">
        <v>31</v>
      </c>
      <c r="C630" s="325" t="s">
        <v>192</v>
      </c>
      <c r="D630" s="325">
        <v>317.10000000000002</v>
      </c>
      <c r="E630" s="46">
        <v>30500</v>
      </c>
      <c r="F630" s="34">
        <f t="shared" si="10"/>
        <v>9671550</v>
      </c>
      <c r="G630" s="69"/>
    </row>
    <row r="631" spans="1:7" ht="18" customHeight="1">
      <c r="A631" s="323"/>
      <c r="B631" s="302" t="s">
        <v>441</v>
      </c>
      <c r="C631" s="325" t="s">
        <v>192</v>
      </c>
      <c r="D631" s="325">
        <v>90.6</v>
      </c>
      <c r="E631" s="46">
        <v>32500</v>
      </c>
      <c r="F631" s="34">
        <f t="shared" si="10"/>
        <v>2944500</v>
      </c>
      <c r="G631" s="69"/>
    </row>
    <row r="632" spans="1:7" ht="18" customHeight="1">
      <c r="A632" s="323"/>
      <c r="B632" s="302"/>
      <c r="C632" s="325"/>
      <c r="D632" s="325"/>
      <c r="E632" s="46"/>
      <c r="F632" s="34">
        <f t="shared" si="10"/>
        <v>0</v>
      </c>
      <c r="G632" s="69"/>
    </row>
    <row r="633" spans="1:7" ht="18" customHeight="1">
      <c r="A633" s="323" t="s">
        <v>327</v>
      </c>
      <c r="B633" s="302" t="s">
        <v>319</v>
      </c>
      <c r="C633" s="325" t="s">
        <v>92</v>
      </c>
      <c r="D633" s="325">
        <v>406.9</v>
      </c>
      <c r="E633" s="46">
        <v>33500</v>
      </c>
      <c r="F633" s="34">
        <f t="shared" si="10"/>
        <v>13631150</v>
      </c>
      <c r="G633" s="86">
        <f>SUM(F633:F635)</f>
        <v>21925750</v>
      </c>
    </row>
    <row r="634" spans="1:7" ht="18" customHeight="1">
      <c r="A634" s="323"/>
      <c r="B634" s="302" t="s">
        <v>31</v>
      </c>
      <c r="C634" s="325" t="s">
        <v>78</v>
      </c>
      <c r="D634" s="325">
        <v>201.8</v>
      </c>
      <c r="E634" s="46">
        <v>33500</v>
      </c>
      <c r="F634" s="34">
        <f t="shared" si="10"/>
        <v>6760300</v>
      </c>
      <c r="G634" s="69"/>
    </row>
    <row r="635" spans="1:7" ht="18" customHeight="1">
      <c r="A635" s="323"/>
      <c r="B635" s="302" t="s">
        <v>31</v>
      </c>
      <c r="C635" s="325" t="s">
        <v>343</v>
      </c>
      <c r="D635" s="325">
        <v>45.8</v>
      </c>
      <c r="E635" s="46">
        <v>33500</v>
      </c>
      <c r="F635" s="34">
        <f t="shared" si="10"/>
        <v>1534300</v>
      </c>
      <c r="G635" s="69"/>
    </row>
    <row r="636" spans="1:7" ht="18" customHeight="1">
      <c r="A636" s="323"/>
      <c r="B636" s="302"/>
      <c r="C636" s="325"/>
      <c r="D636" s="325"/>
      <c r="E636" s="46"/>
      <c r="F636" s="34">
        <f t="shared" si="10"/>
        <v>0</v>
      </c>
      <c r="G636" s="69"/>
    </row>
    <row r="637" spans="1:7" ht="18" customHeight="1">
      <c r="A637" s="323" t="s">
        <v>375</v>
      </c>
      <c r="B637" s="302" t="s">
        <v>13</v>
      </c>
      <c r="C637" s="325" t="s">
        <v>447</v>
      </c>
      <c r="D637" s="325">
        <v>37</v>
      </c>
      <c r="E637" s="46">
        <v>30500</v>
      </c>
      <c r="F637" s="34">
        <f t="shared" si="10"/>
        <v>1128500</v>
      </c>
      <c r="G637" s="86">
        <f>F637</f>
        <v>1128500</v>
      </c>
    </row>
    <row r="638" spans="1:7" ht="18" customHeight="1">
      <c r="A638" s="323"/>
      <c r="B638" s="302"/>
      <c r="C638" s="325"/>
      <c r="D638" s="325"/>
      <c r="E638" s="46"/>
      <c r="F638" s="34">
        <f t="shared" ref="F638:F701" si="11">E638*D638</f>
        <v>0</v>
      </c>
      <c r="G638" s="69"/>
    </row>
    <row r="639" spans="1:7" ht="18" customHeight="1">
      <c r="A639" s="323" t="s">
        <v>448</v>
      </c>
      <c r="B639" s="439" t="s">
        <v>216</v>
      </c>
      <c r="C639" s="430" t="s">
        <v>388</v>
      </c>
      <c r="D639" s="430">
        <v>-23</v>
      </c>
      <c r="E639" s="54">
        <v>33500</v>
      </c>
      <c r="F639" s="50">
        <f t="shared" si="11"/>
        <v>-770500</v>
      </c>
      <c r="G639" s="86">
        <f>F639</f>
        <v>-770500</v>
      </c>
    </row>
    <row r="640" spans="1:7" ht="18" customHeight="1">
      <c r="A640" s="323"/>
      <c r="B640" s="302"/>
      <c r="C640" s="325"/>
      <c r="D640" s="325"/>
      <c r="E640" s="46"/>
      <c r="F640" s="34">
        <f t="shared" si="11"/>
        <v>0</v>
      </c>
      <c r="G640" s="69"/>
    </row>
    <row r="641" spans="1:7" ht="18" customHeight="1">
      <c r="A641" s="323" t="s">
        <v>304</v>
      </c>
      <c r="B641" s="302" t="s">
        <v>13</v>
      </c>
      <c r="C641" s="325" t="s">
        <v>449</v>
      </c>
      <c r="D641" s="325">
        <v>205.9</v>
      </c>
      <c r="E641" s="46">
        <v>31500</v>
      </c>
      <c r="F641" s="34">
        <f t="shared" si="11"/>
        <v>6485850</v>
      </c>
      <c r="G641" s="86">
        <f>F641</f>
        <v>6485850</v>
      </c>
    </row>
    <row r="642" spans="1:7" ht="18" customHeight="1">
      <c r="A642" s="323"/>
      <c r="B642" s="302"/>
      <c r="C642" s="325"/>
      <c r="D642" s="325"/>
      <c r="E642" s="46"/>
      <c r="F642" s="34">
        <f t="shared" si="11"/>
        <v>0</v>
      </c>
      <c r="G642" s="69"/>
    </row>
    <row r="643" spans="1:7" ht="18" customHeight="1">
      <c r="A643" s="323" t="s">
        <v>451</v>
      </c>
      <c r="B643" s="302" t="s">
        <v>31</v>
      </c>
      <c r="C643" s="325" t="s">
        <v>452</v>
      </c>
      <c r="D643" s="325">
        <v>245.7</v>
      </c>
      <c r="E643" s="46">
        <v>35000</v>
      </c>
      <c r="F643" s="34">
        <f t="shared" si="11"/>
        <v>8599500</v>
      </c>
      <c r="G643" s="86">
        <f>F643</f>
        <v>8599500</v>
      </c>
    </row>
    <row r="644" spans="1:7" ht="18" customHeight="1">
      <c r="A644" s="323"/>
      <c r="B644" s="302"/>
      <c r="C644" s="325"/>
      <c r="D644" s="325"/>
      <c r="E644" s="46"/>
      <c r="F644" s="34">
        <f t="shared" si="11"/>
        <v>0</v>
      </c>
      <c r="G644" s="69"/>
    </row>
    <row r="645" spans="1:7" ht="18" customHeight="1">
      <c r="A645" s="323" t="s">
        <v>453</v>
      </c>
      <c r="B645" s="302" t="s">
        <v>31</v>
      </c>
      <c r="C645" s="325" t="s">
        <v>75</v>
      </c>
      <c r="D645" s="325">
        <v>98</v>
      </c>
      <c r="E645" s="46">
        <v>34500</v>
      </c>
      <c r="F645" s="34">
        <f t="shared" si="11"/>
        <v>3381000</v>
      </c>
      <c r="G645" s="86">
        <f>F645</f>
        <v>3381000</v>
      </c>
    </row>
    <row r="646" spans="1:7" ht="18" customHeight="1">
      <c r="A646" s="323"/>
      <c r="B646" s="302"/>
      <c r="C646" s="325"/>
      <c r="D646" s="325"/>
      <c r="E646" s="46"/>
      <c r="F646" s="34">
        <f t="shared" si="11"/>
        <v>0</v>
      </c>
      <c r="G646" s="69"/>
    </row>
    <row r="647" spans="1:7" ht="18" customHeight="1">
      <c r="A647" s="323" t="s">
        <v>454</v>
      </c>
      <c r="B647" s="302" t="s">
        <v>13</v>
      </c>
      <c r="C647" s="325" t="s">
        <v>455</v>
      </c>
      <c r="D647" s="325">
        <v>60</v>
      </c>
      <c r="E647" s="46">
        <v>30500</v>
      </c>
      <c r="F647" s="34">
        <f t="shared" si="11"/>
        <v>1830000</v>
      </c>
      <c r="G647" s="86">
        <f>SUM(F647:F649)</f>
        <v>3660000</v>
      </c>
    </row>
    <row r="648" spans="1:7" ht="18" customHeight="1">
      <c r="A648" s="323"/>
      <c r="B648" s="302" t="s">
        <v>13</v>
      </c>
      <c r="C648" s="325" t="s">
        <v>76</v>
      </c>
      <c r="D648" s="325">
        <v>10</v>
      </c>
      <c r="E648" s="46">
        <v>30500</v>
      </c>
      <c r="F648" s="34">
        <f t="shared" si="11"/>
        <v>305000</v>
      </c>
      <c r="G648" s="69"/>
    </row>
    <row r="649" spans="1:7" ht="18" customHeight="1">
      <c r="A649" s="323"/>
      <c r="B649" s="302" t="s">
        <v>13</v>
      </c>
      <c r="C649" s="325" t="s">
        <v>59</v>
      </c>
      <c r="D649" s="325">
        <v>50</v>
      </c>
      <c r="E649" s="46">
        <v>30500</v>
      </c>
      <c r="F649" s="34">
        <f t="shared" si="11"/>
        <v>1525000</v>
      </c>
      <c r="G649" s="69"/>
    </row>
    <row r="650" spans="1:7" ht="18" customHeight="1">
      <c r="A650" s="323"/>
      <c r="B650" s="302"/>
      <c r="C650" s="325"/>
      <c r="D650" s="325"/>
      <c r="E650" s="46"/>
      <c r="F650" s="34">
        <f t="shared" si="11"/>
        <v>0</v>
      </c>
      <c r="G650" s="69"/>
    </row>
    <row r="651" spans="1:7" ht="18" customHeight="1">
      <c r="A651" s="323" t="s">
        <v>18</v>
      </c>
      <c r="B651" s="302" t="s">
        <v>13</v>
      </c>
      <c r="C651" s="325" t="s">
        <v>456</v>
      </c>
      <c r="D651" s="325">
        <v>150</v>
      </c>
      <c r="E651" s="46">
        <v>30000</v>
      </c>
      <c r="F651" s="34">
        <f t="shared" si="11"/>
        <v>4500000</v>
      </c>
      <c r="G651" s="86">
        <f>F651</f>
        <v>4500000</v>
      </c>
    </row>
    <row r="652" spans="1:7" ht="18" customHeight="1">
      <c r="A652" s="323"/>
      <c r="B652" s="302"/>
      <c r="C652" s="325"/>
      <c r="D652" s="325"/>
      <c r="E652" s="46"/>
      <c r="F652" s="34">
        <f t="shared" si="11"/>
        <v>0</v>
      </c>
      <c r="G652" s="69"/>
    </row>
    <row r="653" spans="1:7" ht="18" customHeight="1">
      <c r="A653" s="323" t="s">
        <v>457</v>
      </c>
      <c r="B653" s="302" t="s">
        <v>168</v>
      </c>
      <c r="C653" s="325" t="s">
        <v>458</v>
      </c>
      <c r="D653" s="325">
        <v>61</v>
      </c>
      <c r="E653" s="46">
        <v>34000</v>
      </c>
      <c r="F653" s="34">
        <f t="shared" si="11"/>
        <v>2074000</v>
      </c>
      <c r="G653" s="86">
        <f>F653</f>
        <v>2074000</v>
      </c>
    </row>
    <row r="654" spans="1:7" ht="18" customHeight="1">
      <c r="A654" s="323"/>
      <c r="B654" s="302"/>
      <c r="C654" s="325"/>
      <c r="D654" s="325"/>
      <c r="E654" s="46"/>
      <c r="F654" s="34">
        <f t="shared" si="11"/>
        <v>0</v>
      </c>
      <c r="G654" s="69"/>
    </row>
    <row r="655" spans="1:7" ht="18" customHeight="1">
      <c r="A655" s="533" t="s">
        <v>274</v>
      </c>
      <c r="B655" s="440" t="s">
        <v>459</v>
      </c>
      <c r="C655" s="382"/>
      <c r="D655" s="382">
        <v>135</v>
      </c>
      <c r="E655" s="59">
        <v>1500</v>
      </c>
      <c r="F655" s="60">
        <f t="shared" si="11"/>
        <v>202500</v>
      </c>
      <c r="G655" s="125">
        <f>F655</f>
        <v>202500</v>
      </c>
    </row>
    <row r="656" spans="1:7" ht="18" customHeight="1">
      <c r="A656" s="526"/>
      <c r="B656" s="435"/>
      <c r="C656" s="484"/>
      <c r="D656" s="484"/>
      <c r="E656" s="113"/>
      <c r="F656" s="126"/>
      <c r="G656" s="9"/>
    </row>
    <row r="657" spans="1:7" ht="18" customHeight="1">
      <c r="A657" s="530">
        <v>42377</v>
      </c>
      <c r="B657" s="355"/>
      <c r="C657" s="491" t="s">
        <v>398</v>
      </c>
      <c r="D657" s="525"/>
      <c r="F657" s="127"/>
    </row>
    <row r="658" spans="1:7" ht="18" customHeight="1">
      <c r="A658" s="531" t="s">
        <v>127</v>
      </c>
      <c r="B658" s="436" t="s">
        <v>134</v>
      </c>
      <c r="C658" s="494" t="s">
        <v>152</v>
      </c>
      <c r="D658" s="494">
        <f>SUM(D659:D766)</f>
        <v>13281.000000000002</v>
      </c>
      <c r="E658" s="114"/>
      <c r="F658" s="128">
        <f>SUM(F659:F766)</f>
        <v>437359700</v>
      </c>
      <c r="G658" s="21">
        <f>SUM(G659:G766)</f>
        <v>437359700</v>
      </c>
    </row>
    <row r="659" spans="1:7" ht="18" customHeight="1">
      <c r="A659" s="532" t="s">
        <v>109</v>
      </c>
      <c r="B659" s="441" t="s">
        <v>31</v>
      </c>
      <c r="C659" s="492" t="s">
        <v>460</v>
      </c>
      <c r="D659" s="492">
        <v>250</v>
      </c>
      <c r="E659" s="62">
        <v>34000</v>
      </c>
      <c r="F659" s="63">
        <f t="shared" si="11"/>
        <v>8500000</v>
      </c>
      <c r="G659" s="85">
        <f>F659</f>
        <v>8500000</v>
      </c>
    </row>
    <row r="660" spans="1:7" ht="18" customHeight="1">
      <c r="A660" s="323"/>
      <c r="B660" s="302"/>
      <c r="C660" s="325"/>
      <c r="D660" s="325"/>
      <c r="E660" s="46"/>
      <c r="F660" s="34">
        <f t="shared" si="11"/>
        <v>0</v>
      </c>
      <c r="G660" s="69"/>
    </row>
    <row r="661" spans="1:7" ht="18" customHeight="1">
      <c r="A661" s="323" t="s">
        <v>66</v>
      </c>
      <c r="B661" s="302" t="s">
        <v>23</v>
      </c>
      <c r="C661" s="325" t="s">
        <v>67</v>
      </c>
      <c r="D661" s="325">
        <v>331.8</v>
      </c>
      <c r="E661" s="46">
        <v>32500</v>
      </c>
      <c r="F661" s="34">
        <f t="shared" si="11"/>
        <v>10783500</v>
      </c>
      <c r="G661" s="86">
        <f>F661</f>
        <v>10783500</v>
      </c>
    </row>
    <row r="662" spans="1:7" ht="18" customHeight="1">
      <c r="A662" s="323"/>
      <c r="B662" s="302"/>
      <c r="C662" s="325"/>
      <c r="D662" s="325"/>
      <c r="E662" s="46"/>
      <c r="F662" s="34">
        <f t="shared" si="11"/>
        <v>0</v>
      </c>
      <c r="G662" s="69"/>
    </row>
    <row r="663" spans="1:7" ht="18" customHeight="1">
      <c r="A663" s="323" t="s">
        <v>271</v>
      </c>
      <c r="B663" s="302" t="s">
        <v>13</v>
      </c>
      <c r="C663" s="325" t="s">
        <v>60</v>
      </c>
      <c r="D663" s="325">
        <v>10</v>
      </c>
      <c r="E663" s="46">
        <v>30000</v>
      </c>
      <c r="F663" s="34">
        <f t="shared" si="11"/>
        <v>300000</v>
      </c>
      <c r="G663" s="86">
        <f>SUM(F663:F665)</f>
        <v>900000</v>
      </c>
    </row>
    <row r="664" spans="1:7" ht="18" customHeight="1">
      <c r="A664" s="323"/>
      <c r="B664" s="302" t="s">
        <v>13</v>
      </c>
      <c r="C664" s="325" t="s">
        <v>45</v>
      </c>
      <c r="D664" s="325">
        <v>10</v>
      </c>
      <c r="E664" s="46">
        <v>30000</v>
      </c>
      <c r="F664" s="34">
        <f t="shared" si="11"/>
        <v>300000</v>
      </c>
      <c r="G664" s="69"/>
    </row>
    <row r="665" spans="1:7" ht="18" customHeight="1">
      <c r="A665" s="323"/>
      <c r="B665" s="302" t="s">
        <v>13</v>
      </c>
      <c r="C665" s="325" t="s">
        <v>59</v>
      </c>
      <c r="D665" s="325">
        <v>10</v>
      </c>
      <c r="E665" s="46">
        <v>30000</v>
      </c>
      <c r="F665" s="34">
        <f t="shared" si="11"/>
        <v>300000</v>
      </c>
      <c r="G665" s="69"/>
    </row>
    <row r="666" spans="1:7" ht="18" customHeight="1">
      <c r="A666" s="323"/>
      <c r="B666" s="302"/>
      <c r="C666" s="325"/>
      <c r="D666" s="325"/>
      <c r="E666" s="46"/>
      <c r="F666" s="34">
        <f t="shared" si="11"/>
        <v>0</v>
      </c>
      <c r="G666" s="69"/>
    </row>
    <row r="667" spans="1:7" ht="18" customHeight="1">
      <c r="A667" s="323" t="s">
        <v>110</v>
      </c>
      <c r="B667" s="302" t="s">
        <v>13</v>
      </c>
      <c r="C667" s="325" t="s">
        <v>461</v>
      </c>
      <c r="D667" s="325">
        <v>50</v>
      </c>
      <c r="E667" s="46">
        <v>30500</v>
      </c>
      <c r="F667" s="34">
        <f t="shared" si="11"/>
        <v>1525000</v>
      </c>
      <c r="G667" s="86">
        <f>F667</f>
        <v>1525000</v>
      </c>
    </row>
    <row r="668" spans="1:7" ht="18" customHeight="1">
      <c r="A668" s="323"/>
      <c r="B668" s="302"/>
      <c r="C668" s="325"/>
      <c r="D668" s="325"/>
      <c r="E668" s="46"/>
      <c r="F668" s="34">
        <f t="shared" si="11"/>
        <v>0</v>
      </c>
      <c r="G668" s="69"/>
    </row>
    <row r="669" spans="1:7" ht="18" customHeight="1">
      <c r="A669" s="323" t="s">
        <v>380</v>
      </c>
      <c r="B669" s="302" t="s">
        <v>23</v>
      </c>
      <c r="C669" s="325" t="s">
        <v>462</v>
      </c>
      <c r="D669" s="325">
        <v>53.4</v>
      </c>
      <c r="E669" s="46">
        <v>33000</v>
      </c>
      <c r="F669" s="34">
        <f t="shared" si="11"/>
        <v>1762200</v>
      </c>
      <c r="G669" s="86">
        <f>SUM(F669:F670)</f>
        <v>6854200</v>
      </c>
    </row>
    <row r="670" spans="1:7" ht="18" customHeight="1">
      <c r="A670" s="323"/>
      <c r="B670" s="302" t="s">
        <v>31</v>
      </c>
      <c r="C670" s="325" t="s">
        <v>463</v>
      </c>
      <c r="D670" s="325">
        <v>152</v>
      </c>
      <c r="E670" s="46">
        <v>33500</v>
      </c>
      <c r="F670" s="34">
        <f t="shared" si="11"/>
        <v>5092000</v>
      </c>
      <c r="G670" s="69"/>
    </row>
    <row r="671" spans="1:7" ht="18" customHeight="1">
      <c r="A671" s="323"/>
      <c r="B671" s="302"/>
      <c r="C671" s="325"/>
      <c r="D671" s="325"/>
      <c r="E671" s="46"/>
      <c r="F671" s="34">
        <f t="shared" si="11"/>
        <v>0</v>
      </c>
      <c r="G671" s="69"/>
    </row>
    <row r="672" spans="1:7" ht="18" customHeight="1">
      <c r="A672" s="323" t="s">
        <v>361</v>
      </c>
      <c r="B672" s="302" t="s">
        <v>31</v>
      </c>
      <c r="C672" s="325" t="s">
        <v>464</v>
      </c>
      <c r="D672" s="325">
        <v>100</v>
      </c>
      <c r="E672" s="46">
        <v>34000</v>
      </c>
      <c r="F672" s="34">
        <f t="shared" si="11"/>
        <v>3400000</v>
      </c>
      <c r="G672" s="86">
        <f>F672</f>
        <v>3400000</v>
      </c>
    </row>
    <row r="673" spans="1:7" ht="18" customHeight="1">
      <c r="A673" s="323"/>
      <c r="B673" s="302"/>
      <c r="C673" s="325"/>
      <c r="D673" s="325"/>
      <c r="E673" s="46"/>
      <c r="F673" s="34">
        <f t="shared" si="11"/>
        <v>0</v>
      </c>
      <c r="G673" s="69"/>
    </row>
    <row r="674" spans="1:7" ht="18" customHeight="1">
      <c r="A674" s="323" t="s">
        <v>235</v>
      </c>
      <c r="B674" s="302" t="s">
        <v>13</v>
      </c>
      <c r="C674" s="325" t="s">
        <v>420</v>
      </c>
      <c r="D674" s="325">
        <v>57.6</v>
      </c>
      <c r="E674" s="46">
        <v>30000</v>
      </c>
      <c r="F674" s="34">
        <f t="shared" si="11"/>
        <v>1728000</v>
      </c>
      <c r="G674" s="86">
        <f>F674</f>
        <v>1728000</v>
      </c>
    </row>
    <row r="675" spans="1:7" ht="18" customHeight="1">
      <c r="A675" s="323"/>
      <c r="B675" s="302"/>
      <c r="C675" s="325"/>
      <c r="D675" s="325"/>
      <c r="E675" s="46"/>
      <c r="F675" s="34">
        <f t="shared" si="11"/>
        <v>0</v>
      </c>
      <c r="G675" s="69"/>
    </row>
    <row r="676" spans="1:7" ht="18" customHeight="1">
      <c r="A676" s="323" t="s">
        <v>24</v>
      </c>
      <c r="B676" s="302" t="s">
        <v>13</v>
      </c>
      <c r="C676" s="325" t="s">
        <v>59</v>
      </c>
      <c r="D676" s="325">
        <v>30</v>
      </c>
      <c r="E676" s="46">
        <v>30500</v>
      </c>
      <c r="F676" s="34">
        <f t="shared" si="11"/>
        <v>915000</v>
      </c>
      <c r="G676" s="86">
        <f>SUM(F676:F677)</f>
        <v>4710000</v>
      </c>
    </row>
    <row r="677" spans="1:7" ht="18" customHeight="1">
      <c r="A677" s="323"/>
      <c r="B677" s="302" t="s">
        <v>31</v>
      </c>
      <c r="C677" s="325" t="s">
        <v>465</v>
      </c>
      <c r="D677" s="325">
        <v>110</v>
      </c>
      <c r="E677" s="46">
        <v>34500</v>
      </c>
      <c r="F677" s="34">
        <f t="shared" si="11"/>
        <v>3795000</v>
      </c>
      <c r="G677" s="69"/>
    </row>
    <row r="678" spans="1:7" ht="18" customHeight="1">
      <c r="A678" s="323"/>
      <c r="B678" s="302"/>
      <c r="C678" s="325"/>
      <c r="D678" s="325"/>
      <c r="E678" s="46"/>
      <c r="F678" s="34">
        <f t="shared" si="11"/>
        <v>0</v>
      </c>
      <c r="G678" s="69"/>
    </row>
    <row r="679" spans="1:7" ht="18" customHeight="1">
      <c r="A679" s="323" t="s">
        <v>466</v>
      </c>
      <c r="B679" s="302" t="s">
        <v>13</v>
      </c>
      <c r="C679" s="325" t="s">
        <v>467</v>
      </c>
      <c r="D679" s="325">
        <v>50</v>
      </c>
      <c r="E679" s="46">
        <v>30000</v>
      </c>
      <c r="F679" s="34">
        <f t="shared" si="11"/>
        <v>1500000</v>
      </c>
      <c r="G679" s="86">
        <f>SUM(F679:F682)</f>
        <v>6000000</v>
      </c>
    </row>
    <row r="680" spans="1:7" ht="18" customHeight="1">
      <c r="A680" s="323"/>
      <c r="B680" s="302" t="s">
        <v>13</v>
      </c>
      <c r="C680" s="325" t="s">
        <v>468</v>
      </c>
      <c r="D680" s="325">
        <v>50</v>
      </c>
      <c r="E680" s="46">
        <v>30000</v>
      </c>
      <c r="F680" s="34">
        <f t="shared" si="11"/>
        <v>1500000</v>
      </c>
      <c r="G680" s="69"/>
    </row>
    <row r="681" spans="1:7" ht="18" customHeight="1">
      <c r="A681" s="323"/>
      <c r="B681" s="302" t="s">
        <v>13</v>
      </c>
      <c r="C681" s="325" t="s">
        <v>469</v>
      </c>
      <c r="D681" s="325">
        <v>50</v>
      </c>
      <c r="E681" s="46">
        <v>30000</v>
      </c>
      <c r="F681" s="34">
        <f t="shared" si="11"/>
        <v>1500000</v>
      </c>
      <c r="G681" s="69"/>
    </row>
    <row r="682" spans="1:7" ht="18" customHeight="1">
      <c r="A682" s="323"/>
      <c r="B682" s="302" t="s">
        <v>13</v>
      </c>
      <c r="C682" s="325" t="s">
        <v>470</v>
      </c>
      <c r="D682" s="325">
        <v>50</v>
      </c>
      <c r="E682" s="46">
        <v>30000</v>
      </c>
      <c r="F682" s="34">
        <f t="shared" si="11"/>
        <v>1500000</v>
      </c>
      <c r="G682" s="69"/>
    </row>
    <row r="683" spans="1:7" ht="18" customHeight="1">
      <c r="A683" s="323"/>
      <c r="B683" s="302"/>
      <c r="C683" s="325"/>
      <c r="D683" s="325"/>
      <c r="E683" s="46"/>
      <c r="F683" s="34">
        <f t="shared" si="11"/>
        <v>0</v>
      </c>
      <c r="G683" s="69"/>
    </row>
    <row r="684" spans="1:7" ht="18" customHeight="1">
      <c r="A684" s="323" t="s">
        <v>448</v>
      </c>
      <c r="B684" s="302" t="s">
        <v>23</v>
      </c>
      <c r="C684" s="325" t="s">
        <v>447</v>
      </c>
      <c r="D684" s="325">
        <v>25.6</v>
      </c>
      <c r="E684" s="46">
        <v>34000</v>
      </c>
      <c r="F684" s="34">
        <f t="shared" si="11"/>
        <v>870400</v>
      </c>
      <c r="G684" s="86">
        <f>F684</f>
        <v>870400</v>
      </c>
    </row>
    <row r="685" spans="1:7" ht="18" customHeight="1">
      <c r="A685" s="323"/>
      <c r="B685" s="302"/>
      <c r="C685" s="325"/>
      <c r="D685" s="325"/>
      <c r="E685" s="46"/>
      <c r="F685" s="34">
        <f t="shared" si="11"/>
        <v>0</v>
      </c>
      <c r="G685" s="69"/>
    </row>
    <row r="686" spans="1:7" ht="18" customHeight="1">
      <c r="A686" s="323" t="s">
        <v>356</v>
      </c>
      <c r="B686" s="302" t="s">
        <v>23</v>
      </c>
      <c r="C686" s="325" t="s">
        <v>471</v>
      </c>
      <c r="D686" s="325">
        <v>211.4</v>
      </c>
      <c r="E686" s="46">
        <v>34000</v>
      </c>
      <c r="F686" s="34">
        <f t="shared" si="11"/>
        <v>7187600</v>
      </c>
      <c r="G686" s="86">
        <f>F686</f>
        <v>7187600</v>
      </c>
    </row>
    <row r="687" spans="1:7" ht="18" customHeight="1">
      <c r="A687" s="323"/>
      <c r="B687" s="302"/>
      <c r="C687" s="325"/>
      <c r="D687" s="325"/>
      <c r="E687" s="46"/>
      <c r="F687" s="34">
        <f t="shared" si="11"/>
        <v>0</v>
      </c>
      <c r="G687" s="69"/>
    </row>
    <row r="688" spans="1:7" ht="18" customHeight="1">
      <c r="A688" s="323" t="s">
        <v>316</v>
      </c>
      <c r="B688" s="302" t="s">
        <v>31</v>
      </c>
      <c r="C688" s="325" t="s">
        <v>143</v>
      </c>
      <c r="D688" s="325">
        <v>281</v>
      </c>
      <c r="E688" s="46">
        <v>31500</v>
      </c>
      <c r="F688" s="34">
        <f t="shared" si="11"/>
        <v>8851500</v>
      </c>
      <c r="G688" s="86">
        <f>SUM(F688:F696)</f>
        <v>111152950</v>
      </c>
    </row>
    <row r="689" spans="1:7" ht="18" customHeight="1">
      <c r="A689" s="323"/>
      <c r="B689" s="302" t="s">
        <v>31</v>
      </c>
      <c r="C689" s="325" t="s">
        <v>472</v>
      </c>
      <c r="D689" s="325">
        <v>989</v>
      </c>
      <c r="E689" s="46">
        <v>33500</v>
      </c>
      <c r="F689" s="34">
        <f t="shared" si="11"/>
        <v>33131500</v>
      </c>
      <c r="G689" s="69"/>
    </row>
    <row r="690" spans="1:7" ht="18" customHeight="1">
      <c r="A690" s="323"/>
      <c r="B690" s="302" t="s">
        <v>31</v>
      </c>
      <c r="C690" s="325" t="s">
        <v>473</v>
      </c>
      <c r="D690" s="325">
        <v>200</v>
      </c>
      <c r="E690" s="46">
        <v>33500</v>
      </c>
      <c r="F690" s="34">
        <f t="shared" si="11"/>
        <v>6700000</v>
      </c>
      <c r="G690" s="69"/>
    </row>
    <row r="691" spans="1:7" ht="18" customHeight="1">
      <c r="A691" s="323"/>
      <c r="B691" s="302" t="s">
        <v>31</v>
      </c>
      <c r="C691" s="325" t="s">
        <v>474</v>
      </c>
      <c r="D691" s="325">
        <v>500</v>
      </c>
      <c r="E691" s="46">
        <v>33500</v>
      </c>
      <c r="F691" s="34">
        <f t="shared" si="11"/>
        <v>16750000</v>
      </c>
      <c r="G691" s="69"/>
    </row>
    <row r="692" spans="1:7" ht="18" customHeight="1">
      <c r="A692" s="323"/>
      <c r="B692" s="302" t="s">
        <v>64</v>
      </c>
      <c r="C692" s="325" t="s">
        <v>475</v>
      </c>
      <c r="D692" s="325">
        <v>200.7</v>
      </c>
      <c r="E692" s="46">
        <v>33500</v>
      </c>
      <c r="F692" s="34">
        <f t="shared" si="11"/>
        <v>6723450</v>
      </c>
      <c r="G692" s="69"/>
    </row>
    <row r="693" spans="1:7" ht="18" customHeight="1">
      <c r="A693" s="323"/>
      <c r="B693" s="302" t="s">
        <v>31</v>
      </c>
      <c r="C693" s="325" t="s">
        <v>476</v>
      </c>
      <c r="D693" s="325">
        <v>791</v>
      </c>
      <c r="E693" s="46">
        <v>33500</v>
      </c>
      <c r="F693" s="34">
        <f t="shared" si="11"/>
        <v>26498500</v>
      </c>
      <c r="G693" s="69"/>
    </row>
    <row r="694" spans="1:7" ht="18" customHeight="1">
      <c r="A694" s="323"/>
      <c r="B694" s="302" t="s">
        <v>31</v>
      </c>
      <c r="C694" s="325" t="s">
        <v>15</v>
      </c>
      <c r="D694" s="325">
        <v>175</v>
      </c>
      <c r="E694" s="46">
        <v>33500</v>
      </c>
      <c r="F694" s="34">
        <f t="shared" si="11"/>
        <v>5862500</v>
      </c>
      <c r="G694" s="69"/>
    </row>
    <row r="695" spans="1:7" ht="18" customHeight="1">
      <c r="A695" s="323"/>
      <c r="B695" s="302" t="s">
        <v>31</v>
      </c>
      <c r="C695" s="325" t="s">
        <v>477</v>
      </c>
      <c r="D695" s="325">
        <v>17</v>
      </c>
      <c r="E695" s="46">
        <v>33500</v>
      </c>
      <c r="F695" s="34">
        <f t="shared" si="11"/>
        <v>569500</v>
      </c>
      <c r="G695" s="69"/>
    </row>
    <row r="696" spans="1:7" ht="18" customHeight="1">
      <c r="A696" s="323"/>
      <c r="B696" s="302" t="s">
        <v>13</v>
      </c>
      <c r="C696" s="325" t="s">
        <v>106</v>
      </c>
      <c r="D696" s="325">
        <v>202.2</v>
      </c>
      <c r="E696" s="46">
        <v>30000</v>
      </c>
      <c r="F696" s="34">
        <f t="shared" si="11"/>
        <v>6066000</v>
      </c>
      <c r="G696" s="69"/>
    </row>
    <row r="697" spans="1:7" ht="18" customHeight="1">
      <c r="A697" s="323"/>
      <c r="B697" s="302"/>
      <c r="C697" s="325"/>
      <c r="D697" s="325"/>
      <c r="E697" s="46"/>
      <c r="F697" s="34">
        <f t="shared" si="11"/>
        <v>0</v>
      </c>
      <c r="G697" s="69"/>
    </row>
    <row r="698" spans="1:7" ht="18" customHeight="1">
      <c r="A698" s="323" t="s">
        <v>140</v>
      </c>
      <c r="B698" s="302" t="s">
        <v>31</v>
      </c>
      <c r="C698" s="325" t="s">
        <v>373</v>
      </c>
      <c r="D698" s="325">
        <v>640</v>
      </c>
      <c r="E698" s="46">
        <v>31500</v>
      </c>
      <c r="F698" s="34">
        <f t="shared" si="11"/>
        <v>20160000</v>
      </c>
      <c r="G698" s="86">
        <f>F698</f>
        <v>20160000</v>
      </c>
    </row>
    <row r="699" spans="1:7" ht="18" customHeight="1">
      <c r="A699" s="323"/>
      <c r="B699" s="302"/>
      <c r="C699" s="325"/>
      <c r="D699" s="325"/>
      <c r="E699" s="46"/>
      <c r="F699" s="34">
        <f t="shared" si="11"/>
        <v>0</v>
      </c>
      <c r="G699" s="69"/>
    </row>
    <row r="700" spans="1:7" ht="18" customHeight="1">
      <c r="A700" s="323" t="s">
        <v>203</v>
      </c>
      <c r="B700" s="302" t="s">
        <v>168</v>
      </c>
      <c r="C700" s="325" t="s">
        <v>368</v>
      </c>
      <c r="D700" s="325">
        <v>313.7</v>
      </c>
      <c r="E700" s="46">
        <v>30000</v>
      </c>
      <c r="F700" s="34">
        <f t="shared" si="11"/>
        <v>9411000</v>
      </c>
      <c r="G700" s="86">
        <f>SUM(F700:F701)</f>
        <v>41164600</v>
      </c>
    </row>
    <row r="701" spans="1:7" ht="18" customHeight="1">
      <c r="A701" s="323"/>
      <c r="B701" s="302" t="s">
        <v>168</v>
      </c>
      <c r="C701" s="325" t="s">
        <v>255</v>
      </c>
      <c r="D701" s="325">
        <v>992.3</v>
      </c>
      <c r="E701" s="46">
        <v>32000</v>
      </c>
      <c r="F701" s="34">
        <f t="shared" si="11"/>
        <v>31753600</v>
      </c>
      <c r="G701" s="69"/>
    </row>
    <row r="702" spans="1:7" ht="18" customHeight="1">
      <c r="A702" s="323"/>
      <c r="B702" s="302"/>
      <c r="C702" s="325"/>
      <c r="D702" s="325"/>
      <c r="E702" s="46"/>
      <c r="F702" s="34">
        <f t="shared" ref="F702:F783" si="12">E702*D702</f>
        <v>0</v>
      </c>
      <c r="G702" s="69"/>
    </row>
    <row r="703" spans="1:7" ht="18" customHeight="1">
      <c r="A703" s="323" t="s">
        <v>178</v>
      </c>
      <c r="B703" s="302" t="s">
        <v>333</v>
      </c>
      <c r="C703" s="325" t="s">
        <v>478</v>
      </c>
      <c r="D703" s="325">
        <v>75</v>
      </c>
      <c r="E703" s="46">
        <v>32000</v>
      </c>
      <c r="F703" s="34">
        <f t="shared" si="12"/>
        <v>2400000</v>
      </c>
      <c r="G703" s="86">
        <f>SUM(F703:F704)</f>
        <v>3450000</v>
      </c>
    </row>
    <row r="704" spans="1:7" ht="18" customHeight="1">
      <c r="A704" s="323"/>
      <c r="B704" s="302" t="s">
        <v>31</v>
      </c>
      <c r="C704" s="325" t="s">
        <v>479</v>
      </c>
      <c r="D704" s="325">
        <v>30</v>
      </c>
      <c r="E704" s="46">
        <v>35000</v>
      </c>
      <c r="F704" s="34">
        <f t="shared" si="12"/>
        <v>1050000</v>
      </c>
      <c r="G704" s="69"/>
    </row>
    <row r="705" spans="1:7" ht="18" customHeight="1">
      <c r="A705" s="323"/>
      <c r="B705" s="302"/>
      <c r="C705" s="325"/>
      <c r="D705" s="325"/>
      <c r="E705" s="46"/>
      <c r="F705" s="34">
        <f t="shared" si="12"/>
        <v>0</v>
      </c>
      <c r="G705" s="69"/>
    </row>
    <row r="706" spans="1:7" ht="18" customHeight="1">
      <c r="A706" s="323" t="s">
        <v>480</v>
      </c>
      <c r="B706" s="302" t="s">
        <v>481</v>
      </c>
      <c r="C706" s="325" t="s">
        <v>236</v>
      </c>
      <c r="D706" s="325">
        <v>119.5</v>
      </c>
      <c r="E706" s="46">
        <v>41000</v>
      </c>
      <c r="F706" s="34">
        <f t="shared" si="12"/>
        <v>4899500</v>
      </c>
      <c r="G706" s="86">
        <f>F706</f>
        <v>4899500</v>
      </c>
    </row>
    <row r="707" spans="1:7" ht="18" customHeight="1">
      <c r="A707" s="323"/>
      <c r="B707" s="302"/>
      <c r="C707" s="325"/>
      <c r="D707" s="325"/>
      <c r="E707" s="46"/>
      <c r="F707" s="34">
        <f t="shared" si="12"/>
        <v>0</v>
      </c>
      <c r="G707" s="69"/>
    </row>
    <row r="708" spans="1:7" ht="18" customHeight="1">
      <c r="A708" s="323" t="s">
        <v>418</v>
      </c>
      <c r="B708" s="302" t="s">
        <v>23</v>
      </c>
      <c r="C708" s="325" t="s">
        <v>416</v>
      </c>
      <c r="D708" s="325">
        <v>318.60000000000002</v>
      </c>
      <c r="E708" s="46">
        <v>34500</v>
      </c>
      <c r="F708" s="34">
        <f t="shared" si="12"/>
        <v>10991700</v>
      </c>
      <c r="G708" s="86">
        <f>SUM(F708:F709)</f>
        <v>18416100</v>
      </c>
    </row>
    <row r="709" spans="1:7" ht="18" customHeight="1">
      <c r="A709" s="323"/>
      <c r="B709" s="302" t="s">
        <v>23</v>
      </c>
      <c r="C709" s="325" t="s">
        <v>369</v>
      </c>
      <c r="D709" s="325">
        <v>215.2</v>
      </c>
      <c r="E709" s="46">
        <v>34500</v>
      </c>
      <c r="F709" s="34">
        <f t="shared" si="12"/>
        <v>7424400</v>
      </c>
      <c r="G709" s="69"/>
    </row>
    <row r="710" spans="1:7" ht="18" customHeight="1">
      <c r="A710" s="323"/>
      <c r="B710" s="302"/>
      <c r="C710" s="325"/>
      <c r="D710" s="325"/>
      <c r="E710" s="46"/>
      <c r="F710" s="34">
        <f t="shared" si="12"/>
        <v>0</v>
      </c>
      <c r="G710" s="69"/>
    </row>
    <row r="711" spans="1:7" ht="18" customHeight="1">
      <c r="A711" s="323" t="s">
        <v>330</v>
      </c>
      <c r="B711" s="302" t="s">
        <v>13</v>
      </c>
      <c r="C711" s="325" t="s">
        <v>305</v>
      </c>
      <c r="D711" s="325">
        <v>105.5</v>
      </c>
      <c r="E711" s="46">
        <v>30000</v>
      </c>
      <c r="F711" s="34">
        <f t="shared" si="12"/>
        <v>3165000</v>
      </c>
      <c r="G711" s="86">
        <f>SUM(F711:F714)</f>
        <v>16590300</v>
      </c>
    </row>
    <row r="712" spans="1:7" ht="18" customHeight="1">
      <c r="A712" s="323"/>
      <c r="B712" s="302" t="s">
        <v>319</v>
      </c>
      <c r="C712" s="325" t="s">
        <v>482</v>
      </c>
      <c r="D712" s="325">
        <v>145.4</v>
      </c>
      <c r="E712" s="46">
        <v>33500</v>
      </c>
      <c r="F712" s="34">
        <f t="shared" si="12"/>
        <v>4870900</v>
      </c>
      <c r="G712" s="69"/>
    </row>
    <row r="713" spans="1:7" ht="18" customHeight="1">
      <c r="A713" s="323"/>
      <c r="B713" s="302" t="s">
        <v>64</v>
      </c>
      <c r="C713" s="325" t="s">
        <v>483</v>
      </c>
      <c r="D713" s="325">
        <v>125.3</v>
      </c>
      <c r="E713" s="46">
        <v>34000</v>
      </c>
      <c r="F713" s="34">
        <f t="shared" si="12"/>
        <v>4260200</v>
      </c>
      <c r="G713" s="69"/>
    </row>
    <row r="714" spans="1:7" ht="18" customHeight="1">
      <c r="A714" s="323"/>
      <c r="B714" s="302" t="s">
        <v>64</v>
      </c>
      <c r="C714" s="325" t="s">
        <v>484</v>
      </c>
      <c r="D714" s="325">
        <v>126.3</v>
      </c>
      <c r="E714" s="46">
        <v>34000</v>
      </c>
      <c r="F714" s="34">
        <f t="shared" si="12"/>
        <v>4294200</v>
      </c>
      <c r="G714" s="69"/>
    </row>
    <row r="715" spans="1:7" ht="18" customHeight="1">
      <c r="A715" s="323"/>
      <c r="B715" s="302"/>
      <c r="C715" s="325"/>
      <c r="D715" s="325"/>
      <c r="E715" s="46"/>
      <c r="F715" s="34">
        <f t="shared" si="12"/>
        <v>0</v>
      </c>
      <c r="G715" s="69"/>
    </row>
    <row r="716" spans="1:7" ht="18" customHeight="1">
      <c r="A716" s="323" t="s">
        <v>61</v>
      </c>
      <c r="B716" s="302" t="s">
        <v>13</v>
      </c>
      <c r="C716" s="325" t="s">
        <v>60</v>
      </c>
      <c r="D716" s="325">
        <v>50</v>
      </c>
      <c r="E716" s="46">
        <v>30000</v>
      </c>
      <c r="F716" s="34">
        <f t="shared" si="12"/>
        <v>1500000</v>
      </c>
      <c r="G716" s="86">
        <f>F716</f>
        <v>1500000</v>
      </c>
    </row>
    <row r="717" spans="1:7" ht="18" customHeight="1">
      <c r="A717" s="323"/>
      <c r="B717" s="302"/>
      <c r="C717" s="325"/>
      <c r="D717" s="325"/>
      <c r="E717" s="46"/>
      <c r="F717" s="34">
        <f t="shared" si="12"/>
        <v>0</v>
      </c>
      <c r="G717" s="69"/>
    </row>
    <row r="718" spans="1:7" ht="18" customHeight="1">
      <c r="A718" s="323">
        <v>585</v>
      </c>
      <c r="B718" s="302" t="s">
        <v>13</v>
      </c>
      <c r="C718" s="325" t="s">
        <v>45</v>
      </c>
      <c r="D718" s="325">
        <v>30</v>
      </c>
      <c r="E718" s="46">
        <v>30000</v>
      </c>
      <c r="F718" s="34">
        <f t="shared" si="12"/>
        <v>900000</v>
      </c>
      <c r="G718" s="86">
        <f>SUM(F718:F719)</f>
        <v>1200000</v>
      </c>
    </row>
    <row r="719" spans="1:7" ht="18" customHeight="1">
      <c r="A719" s="323"/>
      <c r="B719" s="302" t="s">
        <v>13</v>
      </c>
      <c r="C719" s="325" t="s">
        <v>76</v>
      </c>
      <c r="D719" s="325">
        <v>10</v>
      </c>
      <c r="E719" s="46">
        <v>30000</v>
      </c>
      <c r="F719" s="34">
        <f t="shared" si="12"/>
        <v>300000</v>
      </c>
      <c r="G719" s="69"/>
    </row>
    <row r="720" spans="1:7" ht="18" customHeight="1">
      <c r="A720" s="323"/>
      <c r="B720" s="302"/>
      <c r="C720" s="325"/>
      <c r="D720" s="325"/>
      <c r="E720" s="46"/>
      <c r="F720" s="34">
        <f t="shared" si="12"/>
        <v>0</v>
      </c>
      <c r="G720" s="69"/>
    </row>
    <row r="721" spans="1:7" ht="18" customHeight="1">
      <c r="A721" s="323" t="s">
        <v>485</v>
      </c>
      <c r="B721" s="302" t="s">
        <v>13</v>
      </c>
      <c r="C721" s="325" t="s">
        <v>60</v>
      </c>
      <c r="D721" s="325">
        <v>30</v>
      </c>
      <c r="E721" s="46">
        <v>30000</v>
      </c>
      <c r="F721" s="34">
        <f t="shared" si="12"/>
        <v>900000</v>
      </c>
      <c r="G721" s="86">
        <f>SUM(F721:F722)</f>
        <v>4800000</v>
      </c>
    </row>
    <row r="722" spans="1:7" ht="18" customHeight="1">
      <c r="A722" s="323"/>
      <c r="B722" s="302" t="s">
        <v>13</v>
      </c>
      <c r="C722" s="325" t="s">
        <v>75</v>
      </c>
      <c r="D722" s="325">
        <v>130</v>
      </c>
      <c r="E722" s="46">
        <v>30000</v>
      </c>
      <c r="F722" s="34">
        <f t="shared" si="12"/>
        <v>3900000</v>
      </c>
      <c r="G722" s="69"/>
    </row>
    <row r="723" spans="1:7" ht="18" customHeight="1">
      <c r="A723" s="323"/>
      <c r="B723" s="302"/>
      <c r="C723" s="325"/>
      <c r="D723" s="325"/>
      <c r="E723" s="46"/>
      <c r="F723" s="34">
        <f t="shared" si="12"/>
        <v>0</v>
      </c>
      <c r="G723" s="69"/>
    </row>
    <row r="724" spans="1:7" ht="18" customHeight="1">
      <c r="A724" s="323" t="s">
        <v>311</v>
      </c>
      <c r="B724" s="443" t="s">
        <v>486</v>
      </c>
      <c r="C724" s="482" t="s">
        <v>487</v>
      </c>
      <c r="D724" s="482">
        <v>124.2</v>
      </c>
      <c r="E724" s="116">
        <v>45000</v>
      </c>
      <c r="F724" s="90">
        <f t="shared" si="12"/>
        <v>5589000</v>
      </c>
      <c r="G724" s="86">
        <f>F724</f>
        <v>5589000</v>
      </c>
    </row>
    <row r="725" spans="1:7" ht="18" customHeight="1">
      <c r="A725" s="323"/>
      <c r="B725" s="302"/>
      <c r="C725" s="325"/>
      <c r="D725" s="325"/>
      <c r="E725" s="46"/>
      <c r="F725" s="34">
        <f t="shared" si="12"/>
        <v>0</v>
      </c>
      <c r="G725" s="69"/>
    </row>
    <row r="726" spans="1:7" ht="18" customHeight="1">
      <c r="A726" s="323" t="s">
        <v>336</v>
      </c>
      <c r="B726" s="439" t="s">
        <v>488</v>
      </c>
      <c r="C726" s="430" t="s">
        <v>341</v>
      </c>
      <c r="D726" s="430">
        <v>-22</v>
      </c>
      <c r="E726" s="54">
        <v>30500</v>
      </c>
      <c r="F726" s="50">
        <f t="shared" si="12"/>
        <v>-671000</v>
      </c>
      <c r="G726" s="86">
        <f>SUM(F726:F739)</f>
        <v>57312200</v>
      </c>
    </row>
    <row r="727" spans="1:7" ht="18" customHeight="1">
      <c r="A727" s="323"/>
      <c r="B727" s="302" t="s">
        <v>23</v>
      </c>
      <c r="C727" s="325" t="s">
        <v>337</v>
      </c>
      <c r="D727" s="325">
        <v>225.3</v>
      </c>
      <c r="E727" s="46">
        <v>33500</v>
      </c>
      <c r="F727" s="34">
        <f t="shared" si="12"/>
        <v>7547550</v>
      </c>
      <c r="G727" s="69"/>
    </row>
    <row r="728" spans="1:7" ht="18" customHeight="1">
      <c r="A728" s="323"/>
      <c r="B728" s="302" t="s">
        <v>23</v>
      </c>
      <c r="C728" s="325" t="s">
        <v>445</v>
      </c>
      <c r="D728" s="325">
        <v>100</v>
      </c>
      <c r="E728" s="46">
        <v>33500</v>
      </c>
      <c r="F728" s="34">
        <f t="shared" si="12"/>
        <v>3350000</v>
      </c>
      <c r="G728" s="69"/>
    </row>
    <row r="729" spans="1:7" ht="18" customHeight="1">
      <c r="A729" s="323"/>
      <c r="B729" s="302" t="s">
        <v>31</v>
      </c>
      <c r="C729" s="325" t="s">
        <v>45</v>
      </c>
      <c r="D729" s="325">
        <v>208</v>
      </c>
      <c r="E729" s="46">
        <v>33500</v>
      </c>
      <c r="F729" s="34">
        <f t="shared" si="12"/>
        <v>6968000</v>
      </c>
      <c r="G729" s="69"/>
    </row>
    <row r="730" spans="1:7" ht="18" customHeight="1">
      <c r="A730" s="323"/>
      <c r="B730" s="302" t="s">
        <v>31</v>
      </c>
      <c r="C730" s="325" t="s">
        <v>492</v>
      </c>
      <c r="D730" s="325">
        <v>200</v>
      </c>
      <c r="E730" s="46">
        <v>32500</v>
      </c>
      <c r="F730" s="34">
        <f t="shared" si="12"/>
        <v>6500000</v>
      </c>
      <c r="G730" s="69"/>
    </row>
    <row r="731" spans="1:7" ht="18" customHeight="1">
      <c r="A731" s="323"/>
      <c r="B731" s="302" t="s">
        <v>31</v>
      </c>
      <c r="C731" s="325" t="s">
        <v>493</v>
      </c>
      <c r="D731" s="325">
        <v>75.5</v>
      </c>
      <c r="E731" s="46">
        <v>32500</v>
      </c>
      <c r="F731" s="34">
        <f t="shared" si="12"/>
        <v>2453750</v>
      </c>
      <c r="G731" s="69"/>
    </row>
    <row r="732" spans="1:7" ht="18" customHeight="1">
      <c r="A732" s="323"/>
      <c r="B732" s="302" t="s">
        <v>31</v>
      </c>
      <c r="C732" s="325" t="s">
        <v>73</v>
      </c>
      <c r="D732" s="325">
        <v>53.2</v>
      </c>
      <c r="E732" s="46">
        <v>33500</v>
      </c>
      <c r="F732" s="34">
        <f t="shared" si="12"/>
        <v>1782200</v>
      </c>
      <c r="G732" s="69"/>
    </row>
    <row r="733" spans="1:7" ht="18" customHeight="1">
      <c r="A733" s="323"/>
      <c r="B733" s="302" t="s">
        <v>31</v>
      </c>
      <c r="C733" s="325" t="s">
        <v>494</v>
      </c>
      <c r="D733" s="325">
        <v>55</v>
      </c>
      <c r="E733" s="46">
        <v>33500</v>
      </c>
      <c r="F733" s="34">
        <f t="shared" si="12"/>
        <v>1842500</v>
      </c>
      <c r="G733" s="69"/>
    </row>
    <row r="734" spans="1:7" ht="18" customHeight="1">
      <c r="A734" s="323"/>
      <c r="B734" s="302" t="s">
        <v>31</v>
      </c>
      <c r="C734" s="325" t="s">
        <v>495</v>
      </c>
      <c r="D734" s="325">
        <v>57</v>
      </c>
      <c r="E734" s="46">
        <v>32500</v>
      </c>
      <c r="F734" s="34">
        <f t="shared" si="12"/>
        <v>1852500</v>
      </c>
      <c r="G734" s="69"/>
    </row>
    <row r="735" spans="1:7" ht="18" customHeight="1">
      <c r="A735" s="323"/>
      <c r="B735" s="302" t="s">
        <v>31</v>
      </c>
      <c r="C735" s="325" t="s">
        <v>496</v>
      </c>
      <c r="D735" s="325">
        <v>150</v>
      </c>
      <c r="E735" s="46">
        <v>32500</v>
      </c>
      <c r="F735" s="34">
        <f t="shared" si="12"/>
        <v>4875000</v>
      </c>
      <c r="G735" s="69"/>
    </row>
    <row r="736" spans="1:7" ht="18" customHeight="1">
      <c r="A736" s="323"/>
      <c r="B736" s="302" t="s">
        <v>31</v>
      </c>
      <c r="C736" s="325" t="s">
        <v>497</v>
      </c>
      <c r="D736" s="325">
        <v>212.4</v>
      </c>
      <c r="E736" s="46">
        <v>33500</v>
      </c>
      <c r="F736" s="34">
        <f t="shared" si="12"/>
        <v>7115400</v>
      </c>
      <c r="G736" s="69"/>
    </row>
    <row r="737" spans="1:7" ht="18" customHeight="1">
      <c r="A737" s="323"/>
      <c r="B737" s="302" t="s">
        <v>31</v>
      </c>
      <c r="C737" s="325" t="s">
        <v>498</v>
      </c>
      <c r="D737" s="325">
        <v>214.3</v>
      </c>
      <c r="E737" s="46">
        <v>33500</v>
      </c>
      <c r="F737" s="34">
        <f t="shared" si="12"/>
        <v>7179050</v>
      </c>
      <c r="G737" s="69"/>
    </row>
    <row r="738" spans="1:7" ht="18" customHeight="1">
      <c r="A738" s="323"/>
      <c r="B738" s="302" t="s">
        <v>31</v>
      </c>
      <c r="C738" s="325" t="s">
        <v>278</v>
      </c>
      <c r="D738" s="325">
        <v>100</v>
      </c>
      <c r="E738" s="46">
        <v>30500</v>
      </c>
      <c r="F738" s="34">
        <f t="shared" si="12"/>
        <v>3050000</v>
      </c>
      <c r="G738" s="69"/>
    </row>
    <row r="739" spans="1:7" ht="18" customHeight="1">
      <c r="A739" s="323"/>
      <c r="B739" s="302" t="s">
        <v>31</v>
      </c>
      <c r="C739" s="325" t="s">
        <v>499</v>
      </c>
      <c r="D739" s="325">
        <v>103.5</v>
      </c>
      <c r="E739" s="46">
        <v>33500</v>
      </c>
      <c r="F739" s="34">
        <f t="shared" si="12"/>
        <v>3467250</v>
      </c>
      <c r="G739" s="69"/>
    </row>
    <row r="740" spans="1:7" ht="18" customHeight="1">
      <c r="A740" s="323"/>
      <c r="B740" s="302"/>
      <c r="C740" s="325"/>
      <c r="D740" s="325"/>
      <c r="E740" s="46"/>
      <c r="F740" s="34">
        <f t="shared" si="12"/>
        <v>0</v>
      </c>
      <c r="G740" s="69"/>
    </row>
    <row r="741" spans="1:7" ht="18" customHeight="1">
      <c r="A741" s="323" t="s">
        <v>327</v>
      </c>
      <c r="B741" s="302" t="s">
        <v>13</v>
      </c>
      <c r="C741" s="325" t="s">
        <v>489</v>
      </c>
      <c r="D741" s="325">
        <v>54.2</v>
      </c>
      <c r="E741" s="46">
        <v>30000</v>
      </c>
      <c r="F741" s="34">
        <f t="shared" si="12"/>
        <v>1626000</v>
      </c>
      <c r="G741" s="86">
        <f>SUM(F741:F742)</f>
        <v>13527600</v>
      </c>
    </row>
    <row r="742" spans="1:7" ht="18" customHeight="1">
      <c r="A742" s="323"/>
      <c r="B742" s="302" t="s">
        <v>233</v>
      </c>
      <c r="C742" s="325" t="s">
        <v>503</v>
      </c>
      <c r="D742" s="325">
        <v>313.2</v>
      </c>
      <c r="E742" s="46">
        <v>38000</v>
      </c>
      <c r="F742" s="34">
        <f t="shared" si="12"/>
        <v>11901600</v>
      </c>
      <c r="G742" s="69"/>
    </row>
    <row r="743" spans="1:7" ht="18" customHeight="1">
      <c r="A743" s="323"/>
      <c r="B743" s="302"/>
      <c r="C743" s="325"/>
      <c r="D743" s="325"/>
      <c r="E743" s="46"/>
      <c r="F743" s="34">
        <f t="shared" si="12"/>
        <v>0</v>
      </c>
      <c r="G743" s="69"/>
    </row>
    <row r="744" spans="1:7" ht="18" customHeight="1">
      <c r="A744" s="323" t="s">
        <v>240</v>
      </c>
      <c r="B744" s="444" t="s">
        <v>363</v>
      </c>
      <c r="C744" s="482" t="s">
        <v>242</v>
      </c>
      <c r="D744" s="482">
        <v>100</v>
      </c>
      <c r="E744" s="116">
        <v>57000</v>
      </c>
      <c r="F744" s="90">
        <f t="shared" si="12"/>
        <v>5700000</v>
      </c>
      <c r="G744" s="86">
        <f>F744</f>
        <v>5700000</v>
      </c>
    </row>
    <row r="745" spans="1:7" ht="18" customHeight="1">
      <c r="A745" s="323"/>
      <c r="B745" s="302"/>
      <c r="C745" s="325"/>
      <c r="D745" s="325"/>
      <c r="E745" s="46"/>
      <c r="F745" s="34">
        <f t="shared" si="12"/>
        <v>0</v>
      </c>
      <c r="G745" s="69"/>
    </row>
    <row r="746" spans="1:7" ht="18" customHeight="1">
      <c r="A746" s="323" t="s">
        <v>304</v>
      </c>
      <c r="B746" s="302" t="s">
        <v>13</v>
      </c>
      <c r="C746" s="325" t="s">
        <v>491</v>
      </c>
      <c r="D746" s="325">
        <v>300.89999999999998</v>
      </c>
      <c r="E746" s="46">
        <v>31500</v>
      </c>
      <c r="F746" s="34">
        <f>E746*D746</f>
        <v>9478350</v>
      </c>
      <c r="G746" s="86">
        <f>F746</f>
        <v>9478350</v>
      </c>
    </row>
    <row r="747" spans="1:7" ht="18" customHeight="1">
      <c r="A747" s="323"/>
      <c r="B747" s="302"/>
      <c r="C747" s="325"/>
      <c r="D747" s="325"/>
      <c r="E747" s="46"/>
      <c r="F747" s="34"/>
      <c r="G747" s="69"/>
    </row>
    <row r="748" spans="1:7" ht="18" customHeight="1">
      <c r="A748" s="323" t="s">
        <v>88</v>
      </c>
      <c r="B748" s="302" t="s">
        <v>13</v>
      </c>
      <c r="C748" s="325" t="s">
        <v>124</v>
      </c>
      <c r="D748" s="325">
        <v>595.20000000000005</v>
      </c>
      <c r="E748" s="46">
        <v>29500</v>
      </c>
      <c r="F748" s="34">
        <f t="shared" si="12"/>
        <v>17558400</v>
      </c>
      <c r="G748" s="86">
        <f>SUM(F748:F749)</f>
        <v>28538300</v>
      </c>
    </row>
    <row r="749" spans="1:7" ht="18" customHeight="1">
      <c r="A749" s="323"/>
      <c r="B749" s="302" t="s">
        <v>13</v>
      </c>
      <c r="C749" s="325" t="s">
        <v>442</v>
      </c>
      <c r="D749" s="325">
        <v>372.2</v>
      </c>
      <c r="E749" s="46">
        <v>29500</v>
      </c>
      <c r="F749" s="34">
        <f t="shared" si="12"/>
        <v>10979900</v>
      </c>
      <c r="G749" s="69"/>
    </row>
    <row r="750" spans="1:7" ht="18" customHeight="1">
      <c r="A750" s="323"/>
      <c r="B750" s="302"/>
      <c r="C750" s="325"/>
      <c r="D750" s="325"/>
      <c r="E750" s="46"/>
      <c r="F750" s="34">
        <f t="shared" si="12"/>
        <v>0</v>
      </c>
      <c r="G750" s="69"/>
    </row>
    <row r="751" spans="1:7" ht="18" customHeight="1">
      <c r="A751" s="323" t="s">
        <v>490</v>
      </c>
      <c r="B751" s="302" t="s">
        <v>13</v>
      </c>
      <c r="C751" s="325" t="s">
        <v>106</v>
      </c>
      <c r="D751" s="325">
        <v>222</v>
      </c>
      <c r="E751" s="46">
        <v>30000</v>
      </c>
      <c r="F751" s="34">
        <f t="shared" si="12"/>
        <v>6660000</v>
      </c>
      <c r="G751" s="86">
        <f>F751</f>
        <v>6660000</v>
      </c>
    </row>
    <row r="752" spans="1:7" ht="18" customHeight="1">
      <c r="A752" s="323"/>
      <c r="B752" s="302"/>
      <c r="C752" s="325"/>
      <c r="D752" s="325"/>
      <c r="E752" s="46"/>
      <c r="F752" s="34">
        <f t="shared" si="12"/>
        <v>0</v>
      </c>
      <c r="G752" s="69"/>
    </row>
    <row r="753" spans="1:7" ht="18" customHeight="1">
      <c r="A753" s="323" t="s">
        <v>318</v>
      </c>
      <c r="B753" s="302" t="s">
        <v>31</v>
      </c>
      <c r="C753" s="325" t="s">
        <v>76</v>
      </c>
      <c r="D753" s="325">
        <v>45.5</v>
      </c>
      <c r="E753" s="46">
        <v>33500</v>
      </c>
      <c r="F753" s="34">
        <f t="shared" si="12"/>
        <v>1524250</v>
      </c>
      <c r="G753" s="86">
        <f>SUM(F753:F760)</f>
        <v>16203950</v>
      </c>
    </row>
    <row r="754" spans="1:7" ht="18" customHeight="1">
      <c r="A754" s="323"/>
      <c r="B754" s="302" t="s">
        <v>31</v>
      </c>
      <c r="C754" s="325" t="s">
        <v>500</v>
      </c>
      <c r="D754" s="325">
        <v>91</v>
      </c>
      <c r="E754" s="46">
        <v>33500</v>
      </c>
      <c r="F754" s="34">
        <f t="shared" si="12"/>
        <v>3048500</v>
      </c>
      <c r="G754" s="69"/>
    </row>
    <row r="755" spans="1:7" ht="18" customHeight="1">
      <c r="A755" s="323"/>
      <c r="B755" s="302" t="s">
        <v>31</v>
      </c>
      <c r="C755" s="325" t="s">
        <v>150</v>
      </c>
      <c r="D755" s="325">
        <v>84</v>
      </c>
      <c r="E755" s="46">
        <v>33500</v>
      </c>
      <c r="F755" s="34">
        <f t="shared" si="12"/>
        <v>2814000</v>
      </c>
      <c r="G755" s="69"/>
    </row>
    <row r="756" spans="1:7" ht="18" customHeight="1">
      <c r="A756" s="323"/>
      <c r="B756" s="302" t="s">
        <v>31</v>
      </c>
      <c r="C756" s="325" t="s">
        <v>501</v>
      </c>
      <c r="D756" s="325">
        <v>10</v>
      </c>
      <c r="E756" s="46">
        <v>33500</v>
      </c>
      <c r="F756" s="34">
        <f t="shared" si="12"/>
        <v>335000</v>
      </c>
      <c r="G756" s="69"/>
    </row>
    <row r="757" spans="1:7" ht="18" customHeight="1">
      <c r="A757" s="323"/>
      <c r="B757" s="302" t="s">
        <v>31</v>
      </c>
      <c r="C757" s="325" t="s">
        <v>433</v>
      </c>
      <c r="D757" s="325">
        <v>15</v>
      </c>
      <c r="E757" s="46">
        <v>33500</v>
      </c>
      <c r="F757" s="34">
        <f t="shared" si="12"/>
        <v>502500</v>
      </c>
      <c r="G757" s="69"/>
    </row>
    <row r="758" spans="1:7" ht="18" customHeight="1">
      <c r="A758" s="323"/>
      <c r="B758" s="302" t="s">
        <v>31</v>
      </c>
      <c r="C758" s="325" t="s">
        <v>159</v>
      </c>
      <c r="D758" s="325">
        <v>95</v>
      </c>
      <c r="E758" s="46">
        <v>33500</v>
      </c>
      <c r="F758" s="34">
        <f t="shared" si="12"/>
        <v>3182500</v>
      </c>
      <c r="G758" s="69"/>
    </row>
    <row r="759" spans="1:7" ht="18" customHeight="1">
      <c r="A759" s="323"/>
      <c r="B759" s="302" t="s">
        <v>31</v>
      </c>
      <c r="C759" s="325" t="s">
        <v>502</v>
      </c>
      <c r="D759" s="325">
        <v>100</v>
      </c>
      <c r="E759" s="46">
        <v>33500</v>
      </c>
      <c r="F759" s="34">
        <f t="shared" si="12"/>
        <v>3350000</v>
      </c>
      <c r="G759" s="69"/>
    </row>
    <row r="760" spans="1:7" ht="18" customHeight="1">
      <c r="A760" s="323"/>
      <c r="B760" s="302" t="s">
        <v>31</v>
      </c>
      <c r="C760" s="325" t="s">
        <v>281</v>
      </c>
      <c r="D760" s="325">
        <v>43.2</v>
      </c>
      <c r="E760" s="46">
        <v>33500</v>
      </c>
      <c r="F760" s="34">
        <f t="shared" si="12"/>
        <v>1447200</v>
      </c>
      <c r="G760" s="69"/>
    </row>
    <row r="761" spans="1:7" ht="18" customHeight="1">
      <c r="A761" s="323"/>
      <c r="B761" s="302"/>
      <c r="C761" s="325"/>
      <c r="D761" s="325"/>
      <c r="E761" s="46"/>
      <c r="F761" s="34">
        <f t="shared" si="12"/>
        <v>0</v>
      </c>
      <c r="G761" s="69"/>
    </row>
    <row r="762" spans="1:7" ht="18" customHeight="1">
      <c r="A762" s="323" t="s">
        <v>504</v>
      </c>
      <c r="B762" s="302" t="s">
        <v>31</v>
      </c>
      <c r="C762" s="325" t="s">
        <v>416</v>
      </c>
      <c r="D762" s="325">
        <v>310.3</v>
      </c>
      <c r="E762" s="46">
        <v>32500</v>
      </c>
      <c r="F762" s="34">
        <f t="shared" si="12"/>
        <v>10084750</v>
      </c>
      <c r="G762" s="86">
        <f>F762</f>
        <v>10084750</v>
      </c>
    </row>
    <row r="763" spans="1:7" ht="18" customHeight="1">
      <c r="A763" s="323"/>
      <c r="B763" s="302"/>
      <c r="C763" s="325"/>
      <c r="D763" s="325"/>
      <c r="E763" s="46"/>
      <c r="F763" s="34">
        <f t="shared" si="12"/>
        <v>0</v>
      </c>
      <c r="G763" s="86"/>
    </row>
    <row r="764" spans="1:7" ht="18" customHeight="1">
      <c r="A764" s="323" t="s">
        <v>505</v>
      </c>
      <c r="B764" s="302" t="s">
        <v>13</v>
      </c>
      <c r="C764" s="325" t="s">
        <v>506</v>
      </c>
      <c r="D764" s="325">
        <v>61</v>
      </c>
      <c r="E764" s="46">
        <v>30500</v>
      </c>
      <c r="F764" s="34">
        <f t="shared" si="12"/>
        <v>1860500</v>
      </c>
      <c r="G764" s="86">
        <f>F764</f>
        <v>1860500</v>
      </c>
    </row>
    <row r="765" spans="1:7" ht="18" customHeight="1">
      <c r="A765" s="323"/>
      <c r="B765" s="302"/>
      <c r="C765" s="325"/>
      <c r="D765" s="325"/>
      <c r="E765" s="46"/>
      <c r="F765" s="34">
        <f t="shared" si="12"/>
        <v>0</v>
      </c>
      <c r="G765" s="69"/>
    </row>
    <row r="766" spans="1:7" ht="18" customHeight="1">
      <c r="A766" s="533" t="s">
        <v>274</v>
      </c>
      <c r="B766" s="440" t="s">
        <v>31</v>
      </c>
      <c r="C766" s="382" t="s">
        <v>144</v>
      </c>
      <c r="D766" s="382">
        <v>197.4</v>
      </c>
      <c r="E766" s="59">
        <v>33500</v>
      </c>
      <c r="F766" s="60">
        <f t="shared" si="12"/>
        <v>6612900</v>
      </c>
      <c r="G766" s="125">
        <f>F766</f>
        <v>6612900</v>
      </c>
    </row>
    <row r="767" spans="1:7" ht="18" customHeight="1">
      <c r="A767" s="526"/>
      <c r="B767" s="435"/>
      <c r="C767" s="484"/>
      <c r="D767" s="484"/>
      <c r="E767" s="113"/>
      <c r="F767" s="126"/>
      <c r="G767" s="9"/>
    </row>
    <row r="768" spans="1:7" ht="18" customHeight="1">
      <c r="A768" s="530">
        <v>42378</v>
      </c>
      <c r="B768" s="355"/>
      <c r="C768" s="491" t="s">
        <v>398</v>
      </c>
      <c r="D768" s="525"/>
      <c r="F768" s="127"/>
    </row>
    <row r="769" spans="1:7" ht="18" customHeight="1">
      <c r="A769" s="531" t="s">
        <v>127</v>
      </c>
      <c r="B769" s="436" t="s">
        <v>134</v>
      </c>
      <c r="C769" s="494" t="s">
        <v>152</v>
      </c>
      <c r="D769" s="494">
        <f>SUM(D770:D905)</f>
        <v>14691.499999999998</v>
      </c>
      <c r="E769" s="114"/>
      <c r="F769" s="128">
        <f>SUM(F770:F905)</f>
        <v>485925000</v>
      </c>
      <c r="G769" s="21">
        <f>SUM(G770:G905)</f>
        <v>485925000</v>
      </c>
    </row>
    <row r="770" spans="1:7" ht="16.5" customHeight="1">
      <c r="A770" s="532" t="s">
        <v>359</v>
      </c>
      <c r="B770" s="441" t="s">
        <v>13</v>
      </c>
      <c r="C770" s="492" t="s">
        <v>125</v>
      </c>
      <c r="D770" s="492">
        <v>30</v>
      </c>
      <c r="E770" s="62">
        <v>30000</v>
      </c>
      <c r="F770" s="63">
        <f t="shared" si="12"/>
        <v>900000</v>
      </c>
      <c r="G770" s="85">
        <f>SUM(F770:F775)</f>
        <v>5400000</v>
      </c>
    </row>
    <row r="771" spans="1:7" ht="16.5" customHeight="1">
      <c r="A771" s="323"/>
      <c r="B771" s="302" t="s">
        <v>13</v>
      </c>
      <c r="C771" s="325" t="s">
        <v>57</v>
      </c>
      <c r="D771" s="325">
        <v>30</v>
      </c>
      <c r="E771" s="46">
        <v>30000</v>
      </c>
      <c r="F771" s="34">
        <f t="shared" si="12"/>
        <v>900000</v>
      </c>
      <c r="G771" s="69"/>
    </row>
    <row r="772" spans="1:7" ht="16.5" customHeight="1">
      <c r="A772" s="323"/>
      <c r="B772" s="302" t="s">
        <v>13</v>
      </c>
      <c r="C772" s="325" t="s">
        <v>126</v>
      </c>
      <c r="D772" s="325">
        <v>30</v>
      </c>
      <c r="E772" s="46">
        <v>30000</v>
      </c>
      <c r="F772" s="34">
        <f t="shared" si="12"/>
        <v>900000</v>
      </c>
      <c r="G772" s="69"/>
    </row>
    <row r="773" spans="1:7" ht="16.5" customHeight="1">
      <c r="A773" s="323"/>
      <c r="B773" s="302" t="s">
        <v>13</v>
      </c>
      <c r="C773" s="325" t="s">
        <v>43</v>
      </c>
      <c r="D773" s="325">
        <v>30</v>
      </c>
      <c r="E773" s="46">
        <v>30000</v>
      </c>
      <c r="F773" s="34">
        <f t="shared" si="12"/>
        <v>900000</v>
      </c>
      <c r="G773" s="69"/>
    </row>
    <row r="774" spans="1:7" ht="16.5" customHeight="1">
      <c r="A774" s="323"/>
      <c r="B774" s="302" t="s">
        <v>13</v>
      </c>
      <c r="C774" s="325" t="s">
        <v>45</v>
      </c>
      <c r="D774" s="325">
        <v>30</v>
      </c>
      <c r="E774" s="46">
        <v>30000</v>
      </c>
      <c r="F774" s="34">
        <f t="shared" si="12"/>
        <v>900000</v>
      </c>
      <c r="G774" s="69"/>
    </row>
    <row r="775" spans="1:7" ht="16.5" customHeight="1">
      <c r="A775" s="323"/>
      <c r="B775" s="302" t="s">
        <v>13</v>
      </c>
      <c r="C775" s="325" t="s">
        <v>202</v>
      </c>
      <c r="D775" s="325">
        <v>30</v>
      </c>
      <c r="E775" s="46">
        <v>30000</v>
      </c>
      <c r="F775" s="34">
        <f t="shared" si="12"/>
        <v>900000</v>
      </c>
      <c r="G775" s="69"/>
    </row>
    <row r="776" spans="1:7" ht="16.5" customHeight="1">
      <c r="A776" s="323"/>
      <c r="B776" s="302"/>
      <c r="C776" s="325"/>
      <c r="D776" s="325"/>
      <c r="E776" s="46"/>
      <c r="F776" s="34">
        <f t="shared" si="12"/>
        <v>0</v>
      </c>
      <c r="G776" s="69"/>
    </row>
    <row r="777" spans="1:7" ht="16.5" customHeight="1">
      <c r="A777" s="323" t="s">
        <v>408</v>
      </c>
      <c r="B777" s="302" t="s">
        <v>31</v>
      </c>
      <c r="C777" s="325" t="s">
        <v>507</v>
      </c>
      <c r="D777" s="325">
        <v>400</v>
      </c>
      <c r="E777" s="46">
        <v>32500</v>
      </c>
      <c r="F777" s="34">
        <f t="shared" si="12"/>
        <v>13000000</v>
      </c>
      <c r="G777" s="86">
        <f>F777</f>
        <v>13000000</v>
      </c>
    </row>
    <row r="778" spans="1:7" ht="16.5" customHeight="1">
      <c r="A778" s="323"/>
      <c r="B778" s="302"/>
      <c r="C778" s="325"/>
      <c r="D778" s="325"/>
      <c r="E778" s="46"/>
      <c r="F778" s="34">
        <f t="shared" si="12"/>
        <v>0</v>
      </c>
      <c r="G778" s="69"/>
    </row>
    <row r="779" spans="1:7" ht="16.5" customHeight="1">
      <c r="A779" s="323">
        <v>585</v>
      </c>
      <c r="B779" s="302" t="s">
        <v>13</v>
      </c>
      <c r="C779" s="325" t="s">
        <v>22</v>
      </c>
      <c r="D779" s="325">
        <v>100</v>
      </c>
      <c r="E779" s="46">
        <v>30000</v>
      </c>
      <c r="F779" s="34">
        <f t="shared" si="12"/>
        <v>3000000</v>
      </c>
      <c r="G779" s="86">
        <f>F779</f>
        <v>3000000</v>
      </c>
    </row>
    <row r="780" spans="1:7" ht="16.5" customHeight="1">
      <c r="A780" s="323"/>
      <c r="B780" s="302"/>
      <c r="C780" s="325"/>
      <c r="D780" s="325"/>
      <c r="E780" s="46"/>
      <c r="F780" s="34">
        <f t="shared" si="12"/>
        <v>0</v>
      </c>
      <c r="G780" s="69"/>
    </row>
    <row r="781" spans="1:7" ht="16.5" customHeight="1">
      <c r="A781" s="323" t="s">
        <v>24</v>
      </c>
      <c r="B781" s="444" t="s">
        <v>137</v>
      </c>
      <c r="C781" s="482" t="s">
        <v>529</v>
      </c>
      <c r="D781" s="482">
        <v>100</v>
      </c>
      <c r="E781" s="116">
        <v>40500</v>
      </c>
      <c r="F781" s="90">
        <f t="shared" si="12"/>
        <v>4050000</v>
      </c>
      <c r="G781" s="86">
        <f>SUM(F781:F783)</f>
        <v>6490000</v>
      </c>
    </row>
    <row r="782" spans="1:7" ht="16.5" customHeight="1">
      <c r="A782" s="323"/>
      <c r="B782" s="302" t="s">
        <v>13</v>
      </c>
      <c r="C782" s="325" t="s">
        <v>508</v>
      </c>
      <c r="D782" s="325">
        <v>30</v>
      </c>
      <c r="E782" s="46">
        <v>30500</v>
      </c>
      <c r="F782" s="34">
        <f t="shared" si="12"/>
        <v>915000</v>
      </c>
      <c r="G782" s="69"/>
    </row>
    <row r="783" spans="1:7" ht="16.5" customHeight="1">
      <c r="A783" s="323"/>
      <c r="B783" s="302" t="s">
        <v>13</v>
      </c>
      <c r="C783" s="325" t="s">
        <v>528</v>
      </c>
      <c r="D783" s="325">
        <v>50</v>
      </c>
      <c r="E783" s="46">
        <v>30500</v>
      </c>
      <c r="F783" s="34">
        <f t="shared" si="12"/>
        <v>1525000</v>
      </c>
      <c r="G783" s="69"/>
    </row>
    <row r="784" spans="1:7" ht="16.5" customHeight="1">
      <c r="A784" s="323"/>
      <c r="B784" s="302"/>
      <c r="C784" s="325"/>
      <c r="D784" s="325"/>
      <c r="E784" s="46"/>
      <c r="F784" s="34">
        <f t="shared" ref="F784:F848" si="13">E784*D784</f>
        <v>0</v>
      </c>
      <c r="G784" s="69"/>
    </row>
    <row r="785" spans="1:7" ht="16.5" customHeight="1">
      <c r="A785" s="323" t="s">
        <v>123</v>
      </c>
      <c r="B785" s="302" t="s">
        <v>13</v>
      </c>
      <c r="C785" s="325" t="s">
        <v>509</v>
      </c>
      <c r="D785" s="325">
        <v>70</v>
      </c>
      <c r="E785" s="46">
        <v>30500</v>
      </c>
      <c r="F785" s="34">
        <f t="shared" si="13"/>
        <v>2135000</v>
      </c>
      <c r="G785" s="86">
        <f>F785</f>
        <v>2135000</v>
      </c>
    </row>
    <row r="786" spans="1:7" ht="16.5" customHeight="1">
      <c r="A786" s="323"/>
      <c r="B786" s="302"/>
      <c r="C786" s="325"/>
      <c r="D786" s="325"/>
      <c r="E786" s="46"/>
      <c r="F786" s="34">
        <f t="shared" si="13"/>
        <v>0</v>
      </c>
      <c r="G786" s="69"/>
    </row>
    <row r="787" spans="1:7" ht="16.5" customHeight="1">
      <c r="A787" s="323" t="s">
        <v>330</v>
      </c>
      <c r="B787" s="302" t="s">
        <v>510</v>
      </c>
      <c r="C787" s="325" t="s">
        <v>511</v>
      </c>
      <c r="D787" s="325">
        <v>53.6</v>
      </c>
      <c r="E787" s="46">
        <v>33500</v>
      </c>
      <c r="F787" s="34">
        <f t="shared" si="13"/>
        <v>1795600</v>
      </c>
      <c r="G787" s="86">
        <f>F787</f>
        <v>1795600</v>
      </c>
    </row>
    <row r="788" spans="1:7" ht="16.5" customHeight="1">
      <c r="A788" s="323"/>
      <c r="B788" s="302"/>
      <c r="C788" s="325"/>
      <c r="D788" s="325"/>
      <c r="E788" s="46"/>
      <c r="F788" s="34">
        <f t="shared" si="13"/>
        <v>0</v>
      </c>
      <c r="G788" s="69"/>
    </row>
    <row r="789" spans="1:7" ht="16.5" customHeight="1">
      <c r="A789" s="323" t="s">
        <v>61</v>
      </c>
      <c r="B789" s="302" t="s">
        <v>13</v>
      </c>
      <c r="C789" s="325" t="s">
        <v>512</v>
      </c>
      <c r="D789" s="325">
        <v>80</v>
      </c>
      <c r="E789" s="46">
        <v>30000</v>
      </c>
      <c r="F789" s="34">
        <f t="shared" si="13"/>
        <v>2400000</v>
      </c>
      <c r="G789" s="86">
        <f>SUM(F789:F791)</f>
        <v>4860000</v>
      </c>
    </row>
    <row r="790" spans="1:7" ht="16.5" customHeight="1">
      <c r="A790" s="323"/>
      <c r="B790" s="302" t="s">
        <v>13</v>
      </c>
      <c r="C790" s="325" t="s">
        <v>15</v>
      </c>
      <c r="D790" s="325">
        <v>20</v>
      </c>
      <c r="E790" s="46">
        <v>30000</v>
      </c>
      <c r="F790" s="34">
        <f t="shared" si="13"/>
        <v>600000</v>
      </c>
      <c r="G790" s="69"/>
    </row>
    <row r="791" spans="1:7" ht="16.5" customHeight="1">
      <c r="A791" s="323"/>
      <c r="B791" s="302" t="s">
        <v>376</v>
      </c>
      <c r="C791" s="325" t="s">
        <v>62</v>
      </c>
      <c r="D791" s="325">
        <v>62</v>
      </c>
      <c r="E791" s="46">
        <v>30000</v>
      </c>
      <c r="F791" s="34">
        <f t="shared" si="13"/>
        <v>1860000</v>
      </c>
      <c r="G791" s="69"/>
    </row>
    <row r="792" spans="1:7" ht="16.5" customHeight="1">
      <c r="A792" s="323"/>
      <c r="B792" s="302"/>
      <c r="C792" s="325"/>
      <c r="D792" s="325"/>
      <c r="E792" s="46"/>
      <c r="F792" s="34">
        <f t="shared" si="13"/>
        <v>0</v>
      </c>
      <c r="G792" s="69"/>
    </row>
    <row r="793" spans="1:7" ht="16.5" customHeight="1">
      <c r="A793" s="323" t="s">
        <v>66</v>
      </c>
      <c r="B793" s="302" t="s">
        <v>23</v>
      </c>
      <c r="C793" s="325" t="s">
        <v>67</v>
      </c>
      <c r="D793" s="325">
        <v>50</v>
      </c>
      <c r="E793" s="46">
        <v>32500</v>
      </c>
      <c r="F793" s="34">
        <f t="shared" si="13"/>
        <v>1625000</v>
      </c>
      <c r="G793" s="86">
        <f>F793</f>
        <v>1625000</v>
      </c>
    </row>
    <row r="794" spans="1:7" ht="16.5" customHeight="1">
      <c r="A794" s="323"/>
      <c r="B794" s="302"/>
      <c r="C794" s="325"/>
      <c r="D794" s="325"/>
      <c r="E794" s="46"/>
      <c r="F794" s="34">
        <f t="shared" si="13"/>
        <v>0</v>
      </c>
      <c r="G794" s="69"/>
    </row>
    <row r="795" spans="1:7" ht="16.5" customHeight="1">
      <c r="A795" s="323" t="s">
        <v>154</v>
      </c>
      <c r="B795" s="439" t="s">
        <v>513</v>
      </c>
      <c r="C795" s="430"/>
      <c r="D795" s="430">
        <v>-2</v>
      </c>
      <c r="E795" s="54">
        <v>39000</v>
      </c>
      <c r="F795" s="50">
        <f t="shared" si="13"/>
        <v>-78000</v>
      </c>
      <c r="G795" s="86">
        <f>F795</f>
        <v>-78000</v>
      </c>
    </row>
    <row r="796" spans="1:7" ht="16.5" customHeight="1">
      <c r="A796" s="323"/>
      <c r="B796" s="302"/>
      <c r="C796" s="325"/>
      <c r="D796" s="325"/>
      <c r="E796" s="46"/>
      <c r="F796" s="34">
        <f t="shared" si="13"/>
        <v>0</v>
      </c>
      <c r="G796" s="69"/>
    </row>
    <row r="797" spans="1:7" ht="16.5" customHeight="1">
      <c r="A797" s="323" t="s">
        <v>235</v>
      </c>
      <c r="B797" s="302" t="s">
        <v>376</v>
      </c>
      <c r="C797" s="325" t="s">
        <v>514</v>
      </c>
      <c r="D797" s="325">
        <v>91</v>
      </c>
      <c r="E797" s="46">
        <v>30000</v>
      </c>
      <c r="F797" s="34">
        <f t="shared" si="13"/>
        <v>2730000</v>
      </c>
      <c r="G797" s="86">
        <f>SUM(F797:F798)</f>
        <v>4230000</v>
      </c>
    </row>
    <row r="798" spans="1:7" ht="16.5" customHeight="1">
      <c r="A798" s="323"/>
      <c r="B798" s="302" t="s">
        <v>13</v>
      </c>
      <c r="C798" s="325" t="s">
        <v>62</v>
      </c>
      <c r="D798" s="325">
        <v>50</v>
      </c>
      <c r="E798" s="46">
        <v>30000</v>
      </c>
      <c r="F798" s="34">
        <f t="shared" si="13"/>
        <v>1500000</v>
      </c>
      <c r="G798" s="69"/>
    </row>
    <row r="799" spans="1:7" ht="16.5" customHeight="1">
      <c r="A799" s="323"/>
      <c r="B799" s="302"/>
      <c r="C799" s="325"/>
      <c r="D799" s="325"/>
      <c r="E799" s="46"/>
      <c r="F799" s="34">
        <f t="shared" si="13"/>
        <v>0</v>
      </c>
      <c r="G799" s="69"/>
    </row>
    <row r="800" spans="1:7" ht="16.5" customHeight="1">
      <c r="A800" s="323" t="s">
        <v>336</v>
      </c>
      <c r="B800" s="439" t="s">
        <v>488</v>
      </c>
      <c r="C800" s="430" t="s">
        <v>185</v>
      </c>
      <c r="D800" s="430">
        <v>-79.8</v>
      </c>
      <c r="E800" s="54">
        <v>33500</v>
      </c>
      <c r="F800" s="50">
        <f t="shared" si="13"/>
        <v>-2673300</v>
      </c>
      <c r="G800" s="86">
        <f>SUM(F800:F809)</f>
        <v>51086700</v>
      </c>
    </row>
    <row r="801" spans="1:7" ht="16.5" customHeight="1">
      <c r="A801" s="323"/>
      <c r="B801" s="439" t="s">
        <v>323</v>
      </c>
      <c r="C801" s="430" t="s">
        <v>516</v>
      </c>
      <c r="D801" s="430">
        <v>-3</v>
      </c>
      <c r="E801" s="54">
        <v>32000</v>
      </c>
      <c r="F801" s="50">
        <f t="shared" si="13"/>
        <v>-96000</v>
      </c>
      <c r="G801" s="69"/>
    </row>
    <row r="802" spans="1:7" ht="16.5" customHeight="1">
      <c r="A802" s="323"/>
      <c r="B802" s="302" t="s">
        <v>23</v>
      </c>
      <c r="C802" s="325" t="s">
        <v>158</v>
      </c>
      <c r="D802" s="325">
        <v>50</v>
      </c>
      <c r="E802" s="46">
        <v>31500</v>
      </c>
      <c r="F802" s="34">
        <f t="shared" si="13"/>
        <v>1575000</v>
      </c>
      <c r="G802" s="69"/>
    </row>
    <row r="803" spans="1:7" ht="16.5" customHeight="1">
      <c r="A803" s="323"/>
      <c r="B803" s="302" t="s">
        <v>515</v>
      </c>
      <c r="C803" s="325" t="s">
        <v>192</v>
      </c>
      <c r="D803" s="325">
        <v>157.9</v>
      </c>
      <c r="E803" s="46">
        <v>30000</v>
      </c>
      <c r="F803" s="34">
        <f t="shared" si="13"/>
        <v>4737000</v>
      </c>
      <c r="G803" s="69"/>
    </row>
    <row r="804" spans="1:7" ht="16.5" customHeight="1">
      <c r="A804" s="323"/>
      <c r="B804" s="302" t="s">
        <v>31</v>
      </c>
      <c r="C804" s="325" t="s">
        <v>171</v>
      </c>
      <c r="D804" s="325">
        <v>32.5</v>
      </c>
      <c r="E804" s="46">
        <v>33500</v>
      </c>
      <c r="F804" s="130">
        <f t="shared" si="13"/>
        <v>1088750</v>
      </c>
      <c r="G804" s="69"/>
    </row>
    <row r="805" spans="1:7" ht="16.5" customHeight="1">
      <c r="A805" s="323"/>
      <c r="B805" s="302" t="s">
        <v>31</v>
      </c>
      <c r="C805" s="325" t="s">
        <v>59</v>
      </c>
      <c r="D805" s="325">
        <v>315</v>
      </c>
      <c r="E805" s="46">
        <v>32500</v>
      </c>
      <c r="F805" s="130">
        <f t="shared" si="13"/>
        <v>10237500</v>
      </c>
      <c r="G805" s="69"/>
    </row>
    <row r="806" spans="1:7" ht="16.5" customHeight="1">
      <c r="A806" s="323"/>
      <c r="B806" s="302" t="s">
        <v>31</v>
      </c>
      <c r="C806" s="325" t="s">
        <v>60</v>
      </c>
      <c r="D806" s="325">
        <v>159.6</v>
      </c>
      <c r="E806" s="46">
        <v>32500</v>
      </c>
      <c r="F806" s="130">
        <f t="shared" si="13"/>
        <v>5187000</v>
      </c>
      <c r="G806" s="69"/>
    </row>
    <row r="807" spans="1:7" ht="16.5" customHeight="1">
      <c r="A807" s="323"/>
      <c r="B807" s="302" t="s">
        <v>31</v>
      </c>
      <c r="C807" s="325" t="s">
        <v>442</v>
      </c>
      <c r="D807" s="325">
        <v>241.8</v>
      </c>
      <c r="E807" s="46">
        <v>32500</v>
      </c>
      <c r="F807" s="130">
        <f t="shared" si="13"/>
        <v>7858500</v>
      </c>
      <c r="G807" s="69"/>
    </row>
    <row r="808" spans="1:7" ht="16.5" customHeight="1">
      <c r="A808" s="323"/>
      <c r="B808" s="302" t="s">
        <v>31</v>
      </c>
      <c r="C808" s="325" t="s">
        <v>496</v>
      </c>
      <c r="D808" s="325">
        <v>10.3</v>
      </c>
      <c r="E808" s="46">
        <v>32500</v>
      </c>
      <c r="F808" s="130">
        <f t="shared" si="13"/>
        <v>334750</v>
      </c>
      <c r="G808" s="69"/>
    </row>
    <row r="809" spans="1:7" ht="16.5" customHeight="1">
      <c r="A809" s="323"/>
      <c r="B809" s="302" t="s">
        <v>570</v>
      </c>
      <c r="C809" s="325" t="s">
        <v>571</v>
      </c>
      <c r="D809" s="325">
        <v>609</v>
      </c>
      <c r="E809" s="46">
        <v>37500</v>
      </c>
      <c r="F809" s="130">
        <f t="shared" si="13"/>
        <v>22837500</v>
      </c>
      <c r="G809" s="69"/>
    </row>
    <row r="810" spans="1:7" ht="16.5" customHeight="1">
      <c r="A810" s="323"/>
      <c r="B810" s="302"/>
      <c r="C810" s="325"/>
      <c r="D810" s="325"/>
      <c r="E810" s="46"/>
      <c r="F810" s="130">
        <f t="shared" si="13"/>
        <v>0</v>
      </c>
      <c r="G810" s="69"/>
    </row>
    <row r="811" spans="1:7" ht="16.5" customHeight="1">
      <c r="A811" s="323" t="s">
        <v>517</v>
      </c>
      <c r="B811" s="302" t="s">
        <v>518</v>
      </c>
      <c r="C811" s="325" t="s">
        <v>519</v>
      </c>
      <c r="D811" s="325">
        <v>497.2</v>
      </c>
      <c r="E811" s="46">
        <v>35000</v>
      </c>
      <c r="F811" s="130">
        <f t="shared" si="13"/>
        <v>17402000</v>
      </c>
      <c r="G811" s="86">
        <f>F811</f>
        <v>17402000</v>
      </c>
    </row>
    <row r="812" spans="1:7" ht="16.5" customHeight="1">
      <c r="A812" s="323"/>
      <c r="B812" s="302"/>
      <c r="C812" s="325"/>
      <c r="D812" s="325"/>
      <c r="E812" s="46"/>
      <c r="F812" s="130">
        <f t="shared" si="13"/>
        <v>0</v>
      </c>
      <c r="G812" s="69"/>
    </row>
    <row r="813" spans="1:7" ht="16.5" customHeight="1">
      <c r="A813" s="323" t="s">
        <v>321</v>
      </c>
      <c r="B813" s="302" t="s">
        <v>518</v>
      </c>
      <c r="C813" s="325" t="s">
        <v>520</v>
      </c>
      <c r="D813" s="325">
        <v>337</v>
      </c>
      <c r="E813" s="46">
        <v>33500</v>
      </c>
      <c r="F813" s="130">
        <f t="shared" si="13"/>
        <v>11289500</v>
      </c>
      <c r="G813" s="86">
        <f>F813</f>
        <v>11289500</v>
      </c>
    </row>
    <row r="814" spans="1:7" ht="16.5" customHeight="1">
      <c r="A814" s="323"/>
      <c r="B814" s="302"/>
      <c r="C814" s="325"/>
      <c r="D814" s="325"/>
      <c r="E814" s="46"/>
      <c r="F814" s="130">
        <f t="shared" si="13"/>
        <v>0</v>
      </c>
      <c r="G814" s="69"/>
    </row>
    <row r="815" spans="1:7" ht="16.5" customHeight="1">
      <c r="A815" s="323" t="s">
        <v>523</v>
      </c>
      <c r="B815" s="302" t="s">
        <v>333</v>
      </c>
      <c r="C815" s="325" t="s">
        <v>524</v>
      </c>
      <c r="D815" s="325">
        <v>301</v>
      </c>
      <c r="E815" s="46">
        <v>33000</v>
      </c>
      <c r="F815" s="130">
        <f>E815*D815</f>
        <v>9933000</v>
      </c>
      <c r="G815" s="86">
        <f>SUM(F815:F816)</f>
        <v>11803000</v>
      </c>
    </row>
    <row r="816" spans="1:7" ht="16.5" customHeight="1">
      <c r="A816" s="323"/>
      <c r="B816" s="302" t="s">
        <v>31</v>
      </c>
      <c r="C816" s="325" t="s">
        <v>525</v>
      </c>
      <c r="D816" s="325">
        <v>55</v>
      </c>
      <c r="E816" s="46">
        <v>34000</v>
      </c>
      <c r="F816" s="130">
        <f>E816*D816</f>
        <v>1870000</v>
      </c>
      <c r="G816" s="69"/>
    </row>
    <row r="817" spans="1:7" ht="16.5" customHeight="1">
      <c r="A817" s="323"/>
      <c r="B817" s="302"/>
      <c r="C817" s="325"/>
      <c r="D817" s="325"/>
      <c r="E817" s="46"/>
      <c r="F817" s="130"/>
      <c r="G817" s="69"/>
    </row>
    <row r="818" spans="1:7" ht="16.5" customHeight="1">
      <c r="A818" s="323" t="s">
        <v>63</v>
      </c>
      <c r="B818" s="302" t="s">
        <v>13</v>
      </c>
      <c r="C818" s="325" t="s">
        <v>67</v>
      </c>
      <c r="D818" s="325">
        <v>100</v>
      </c>
      <c r="E818" s="46">
        <v>31500</v>
      </c>
      <c r="F818" s="130">
        <f t="shared" si="13"/>
        <v>3150000</v>
      </c>
      <c r="G818" s="86">
        <f>SUM(F818:F823)</f>
        <v>30728150</v>
      </c>
    </row>
    <row r="819" spans="1:7" ht="16.5" customHeight="1">
      <c r="A819" s="323"/>
      <c r="B819" s="302" t="s">
        <v>13</v>
      </c>
      <c r="C819" s="325" t="s">
        <v>62</v>
      </c>
      <c r="D819" s="325">
        <v>100</v>
      </c>
      <c r="E819" s="46">
        <v>31500</v>
      </c>
      <c r="F819" s="130">
        <f t="shared" si="13"/>
        <v>3150000</v>
      </c>
      <c r="G819" s="69"/>
    </row>
    <row r="820" spans="1:7" ht="16.5" customHeight="1">
      <c r="A820" s="323"/>
      <c r="B820" s="302" t="s">
        <v>13</v>
      </c>
      <c r="C820" s="325" t="s">
        <v>148</v>
      </c>
      <c r="D820" s="325">
        <v>30</v>
      </c>
      <c r="E820" s="46">
        <v>31500</v>
      </c>
      <c r="F820" s="130">
        <f t="shared" si="13"/>
        <v>945000</v>
      </c>
      <c r="G820" s="69"/>
    </row>
    <row r="821" spans="1:7" ht="16.5" customHeight="1">
      <c r="A821" s="323"/>
      <c r="B821" s="302" t="s">
        <v>13</v>
      </c>
      <c r="C821" s="325" t="s">
        <v>186</v>
      </c>
      <c r="D821" s="325">
        <v>200</v>
      </c>
      <c r="E821" s="46">
        <v>31500</v>
      </c>
      <c r="F821" s="130">
        <f t="shared" si="13"/>
        <v>6300000</v>
      </c>
      <c r="G821" s="69"/>
    </row>
    <row r="822" spans="1:7" ht="16.5" customHeight="1">
      <c r="A822" s="323"/>
      <c r="B822" s="302" t="s">
        <v>13</v>
      </c>
      <c r="C822" s="325" t="s">
        <v>521</v>
      </c>
      <c r="D822" s="325">
        <v>100</v>
      </c>
      <c r="E822" s="46">
        <v>31500</v>
      </c>
      <c r="F822" s="130">
        <f t="shared" si="13"/>
        <v>3150000</v>
      </c>
      <c r="G822" s="69"/>
    </row>
    <row r="823" spans="1:7" ht="16.5" customHeight="1">
      <c r="A823" s="323"/>
      <c r="B823" s="302" t="s">
        <v>168</v>
      </c>
      <c r="C823" s="325" t="s">
        <v>192</v>
      </c>
      <c r="D823" s="325">
        <v>395.3</v>
      </c>
      <c r="E823" s="46">
        <v>35500</v>
      </c>
      <c r="F823" s="130">
        <f t="shared" si="13"/>
        <v>14033150</v>
      </c>
      <c r="G823" s="69"/>
    </row>
    <row r="824" spans="1:7" ht="16.5" customHeight="1">
      <c r="A824" s="323"/>
      <c r="B824" s="302"/>
      <c r="C824" s="325"/>
      <c r="D824" s="325"/>
      <c r="E824" s="46"/>
      <c r="F824" s="130">
        <f t="shared" si="13"/>
        <v>0</v>
      </c>
      <c r="G824" s="69"/>
    </row>
    <row r="825" spans="1:7" ht="16.5" customHeight="1">
      <c r="A825" s="323" t="s">
        <v>253</v>
      </c>
      <c r="B825" s="302" t="s">
        <v>13</v>
      </c>
      <c r="C825" s="325" t="s">
        <v>128</v>
      </c>
      <c r="D825" s="325">
        <v>255.7</v>
      </c>
      <c r="E825" s="46">
        <v>31500</v>
      </c>
      <c r="F825" s="130">
        <f t="shared" si="13"/>
        <v>8054550</v>
      </c>
      <c r="G825" s="86">
        <f>F825</f>
        <v>8054550</v>
      </c>
    </row>
    <row r="826" spans="1:7" ht="16.5" customHeight="1">
      <c r="A826" s="323"/>
      <c r="B826" s="302"/>
      <c r="C826" s="325"/>
      <c r="D826" s="325"/>
      <c r="E826" s="46"/>
      <c r="F826" s="130">
        <f t="shared" si="13"/>
        <v>0</v>
      </c>
      <c r="G826" s="69"/>
    </row>
    <row r="827" spans="1:7" ht="16.5" customHeight="1">
      <c r="A827" s="323" t="s">
        <v>438</v>
      </c>
      <c r="B827" s="302" t="s">
        <v>13</v>
      </c>
      <c r="C827" s="325" t="s">
        <v>522</v>
      </c>
      <c r="D827" s="325">
        <v>400</v>
      </c>
      <c r="E827" s="46">
        <v>31500</v>
      </c>
      <c r="F827" s="130">
        <f t="shared" si="13"/>
        <v>12600000</v>
      </c>
      <c r="G827" s="86">
        <f>F827</f>
        <v>12600000</v>
      </c>
    </row>
    <row r="828" spans="1:7" ht="16.5" customHeight="1">
      <c r="A828" s="323"/>
      <c r="B828" s="302"/>
      <c r="C828" s="325"/>
      <c r="D828" s="325"/>
      <c r="E828" s="46"/>
      <c r="F828" s="130">
        <f t="shared" si="13"/>
        <v>0</v>
      </c>
      <c r="G828" s="69"/>
    </row>
    <row r="829" spans="1:7" ht="16.5" customHeight="1">
      <c r="A829" s="323" t="s">
        <v>526</v>
      </c>
      <c r="B829" s="302" t="s">
        <v>13</v>
      </c>
      <c r="C829" s="325" t="s">
        <v>527</v>
      </c>
      <c r="D829" s="325">
        <v>43.8</v>
      </c>
      <c r="E829" s="46">
        <v>32000</v>
      </c>
      <c r="F829" s="130">
        <f t="shared" si="13"/>
        <v>1401600</v>
      </c>
      <c r="G829" s="86">
        <f>F829</f>
        <v>1401600</v>
      </c>
    </row>
    <row r="830" spans="1:7" ht="16.5" customHeight="1">
      <c r="A830" s="323"/>
      <c r="B830" s="302"/>
      <c r="C830" s="325"/>
      <c r="D830" s="325"/>
      <c r="E830" s="46"/>
      <c r="F830" s="130">
        <f t="shared" si="13"/>
        <v>0</v>
      </c>
      <c r="G830" s="69"/>
    </row>
    <row r="831" spans="1:7" ht="16.5" customHeight="1">
      <c r="A831" s="323" t="s">
        <v>240</v>
      </c>
      <c r="B831" s="444" t="s">
        <v>363</v>
      </c>
      <c r="C831" s="482" t="s">
        <v>242</v>
      </c>
      <c r="D831" s="482">
        <v>90</v>
      </c>
      <c r="E831" s="116">
        <v>57000</v>
      </c>
      <c r="F831" s="131">
        <f t="shared" si="13"/>
        <v>5130000</v>
      </c>
      <c r="G831" s="86">
        <f>SUM(F831:F832)</f>
        <v>5700000</v>
      </c>
    </row>
    <row r="832" spans="1:7" ht="16.5" customHeight="1">
      <c r="A832" s="323"/>
      <c r="B832" s="444" t="s">
        <v>363</v>
      </c>
      <c r="C832" s="482" t="s">
        <v>364</v>
      </c>
      <c r="D832" s="482">
        <v>10</v>
      </c>
      <c r="E832" s="116">
        <v>57000</v>
      </c>
      <c r="F832" s="131">
        <f t="shared" si="13"/>
        <v>570000</v>
      </c>
      <c r="G832" s="69"/>
    </row>
    <row r="833" spans="1:7" ht="16.5" customHeight="1">
      <c r="A833" s="323"/>
      <c r="B833" s="302"/>
      <c r="C833" s="325"/>
      <c r="D833" s="325"/>
      <c r="E833" s="46"/>
      <c r="F833" s="130">
        <f t="shared" si="13"/>
        <v>0</v>
      </c>
      <c r="G833" s="69"/>
    </row>
    <row r="834" spans="1:7" ht="16.5" customHeight="1">
      <c r="A834" s="323" t="s">
        <v>271</v>
      </c>
      <c r="B834" s="302" t="s">
        <v>13</v>
      </c>
      <c r="C834" s="325" t="s">
        <v>530</v>
      </c>
      <c r="D834" s="325">
        <v>40</v>
      </c>
      <c r="E834" s="46">
        <v>30000</v>
      </c>
      <c r="F834" s="130">
        <f t="shared" si="13"/>
        <v>1200000</v>
      </c>
      <c r="G834" s="86">
        <f>F834</f>
        <v>1200000</v>
      </c>
    </row>
    <row r="835" spans="1:7" ht="16.5" customHeight="1">
      <c r="A835" s="323"/>
      <c r="B835" s="302"/>
      <c r="C835" s="325"/>
      <c r="D835" s="325"/>
      <c r="E835" s="46"/>
      <c r="F835" s="130">
        <f t="shared" si="13"/>
        <v>0</v>
      </c>
      <c r="G835" s="69"/>
    </row>
    <row r="836" spans="1:7" ht="16.5" customHeight="1">
      <c r="A836" s="323" t="s">
        <v>531</v>
      </c>
      <c r="B836" s="444" t="s">
        <v>137</v>
      </c>
      <c r="C836" s="482" t="s">
        <v>532</v>
      </c>
      <c r="D836" s="482">
        <v>50</v>
      </c>
      <c r="E836" s="116">
        <v>44000</v>
      </c>
      <c r="F836" s="131">
        <f t="shared" si="13"/>
        <v>2200000</v>
      </c>
      <c r="G836" s="86">
        <f>F836</f>
        <v>2200000</v>
      </c>
    </row>
    <row r="837" spans="1:7" ht="16.5" customHeight="1">
      <c r="A837" s="323"/>
      <c r="B837" s="302"/>
      <c r="C837" s="325"/>
      <c r="D837" s="325"/>
      <c r="E837" s="46"/>
      <c r="F837" s="130">
        <f t="shared" si="13"/>
        <v>0</v>
      </c>
      <c r="G837" s="69"/>
    </row>
    <row r="838" spans="1:7" ht="16.5" customHeight="1">
      <c r="A838" s="323" t="s">
        <v>380</v>
      </c>
      <c r="B838" s="302" t="s">
        <v>13</v>
      </c>
      <c r="C838" s="325" t="s">
        <v>533</v>
      </c>
      <c r="D838" s="325">
        <v>53.3</v>
      </c>
      <c r="E838" s="46">
        <v>30000</v>
      </c>
      <c r="F838" s="130">
        <f t="shared" si="13"/>
        <v>1599000</v>
      </c>
      <c r="G838" s="86">
        <f>F838</f>
        <v>1599000</v>
      </c>
    </row>
    <row r="839" spans="1:7" ht="16.5" customHeight="1">
      <c r="A839" s="323"/>
      <c r="B839" s="302"/>
      <c r="C839" s="325"/>
      <c r="D839" s="325"/>
      <c r="E839" s="46"/>
      <c r="F839" s="130">
        <f t="shared" si="13"/>
        <v>0</v>
      </c>
      <c r="G839" s="69"/>
    </row>
    <row r="840" spans="1:7" ht="16.5" customHeight="1">
      <c r="A840" s="323" t="s">
        <v>207</v>
      </c>
      <c r="B840" s="302" t="s">
        <v>23</v>
      </c>
      <c r="C840" s="325" t="s">
        <v>534</v>
      </c>
      <c r="D840" s="325">
        <v>165</v>
      </c>
      <c r="E840" s="46">
        <v>35000</v>
      </c>
      <c r="F840" s="130">
        <f t="shared" si="13"/>
        <v>5775000</v>
      </c>
      <c r="G840" s="86">
        <f>SUM(F840:F841)</f>
        <v>11270000</v>
      </c>
    </row>
    <row r="841" spans="1:7" ht="16.5" customHeight="1">
      <c r="A841" s="323"/>
      <c r="B841" s="302" t="s">
        <v>23</v>
      </c>
      <c r="C841" s="325" t="s">
        <v>535</v>
      </c>
      <c r="D841" s="325">
        <v>157</v>
      </c>
      <c r="E841" s="46">
        <v>35000</v>
      </c>
      <c r="F841" s="130">
        <f t="shared" si="13"/>
        <v>5495000</v>
      </c>
      <c r="G841" s="69"/>
    </row>
    <row r="842" spans="1:7" ht="16.5" customHeight="1">
      <c r="A842" s="323"/>
      <c r="B842" s="302"/>
      <c r="C842" s="325"/>
      <c r="D842" s="325"/>
      <c r="E842" s="46"/>
      <c r="F842" s="130">
        <f t="shared" si="13"/>
        <v>0</v>
      </c>
      <c r="G842" s="69"/>
    </row>
    <row r="843" spans="1:7" ht="16.5" customHeight="1">
      <c r="A843" s="323" t="s">
        <v>536</v>
      </c>
      <c r="B843" s="302" t="s">
        <v>13</v>
      </c>
      <c r="C843" s="325" t="s">
        <v>60</v>
      </c>
      <c r="D843" s="325">
        <v>60</v>
      </c>
      <c r="E843" s="46">
        <v>31000</v>
      </c>
      <c r="F843" s="130">
        <f t="shared" si="13"/>
        <v>1860000</v>
      </c>
      <c r="G843" s="86">
        <f>F843</f>
        <v>1860000</v>
      </c>
    </row>
    <row r="844" spans="1:7" ht="16.5" customHeight="1">
      <c r="A844" s="323"/>
      <c r="B844" s="302"/>
      <c r="C844" s="325"/>
      <c r="D844" s="325"/>
      <c r="E844" s="46"/>
      <c r="F844" s="130">
        <f t="shared" si="13"/>
        <v>0</v>
      </c>
      <c r="G844" s="69"/>
    </row>
    <row r="845" spans="1:7" ht="16.5" customHeight="1">
      <c r="A845" s="323" t="s">
        <v>537</v>
      </c>
      <c r="B845" s="302" t="s">
        <v>31</v>
      </c>
      <c r="C845" s="325" t="s">
        <v>538</v>
      </c>
      <c r="D845" s="325">
        <v>55.7</v>
      </c>
      <c r="E845" s="46">
        <v>34000</v>
      </c>
      <c r="F845" s="130">
        <f t="shared" si="13"/>
        <v>1893800</v>
      </c>
      <c r="G845" s="86">
        <f>F845</f>
        <v>1893800</v>
      </c>
    </row>
    <row r="846" spans="1:7" ht="16.5" customHeight="1">
      <c r="A846" s="323"/>
      <c r="B846" s="302"/>
      <c r="C846" s="325"/>
      <c r="D846" s="325"/>
      <c r="E846" s="46"/>
      <c r="F846" s="130">
        <f t="shared" si="13"/>
        <v>0</v>
      </c>
      <c r="G846" s="69"/>
    </row>
    <row r="847" spans="1:7" ht="16.5" customHeight="1">
      <c r="A847" s="323" t="s">
        <v>157</v>
      </c>
      <c r="B847" s="302" t="s">
        <v>31</v>
      </c>
      <c r="C847" s="325" t="s">
        <v>539</v>
      </c>
      <c r="D847" s="325">
        <v>29</v>
      </c>
      <c r="E847" s="46">
        <v>34000</v>
      </c>
      <c r="F847" s="130">
        <f t="shared" si="13"/>
        <v>986000</v>
      </c>
      <c r="G847" s="86">
        <f>F847</f>
        <v>986000</v>
      </c>
    </row>
    <row r="848" spans="1:7" ht="16.5" customHeight="1">
      <c r="A848" s="323"/>
      <c r="B848" s="302"/>
      <c r="C848" s="325"/>
      <c r="D848" s="325"/>
      <c r="E848" s="46"/>
      <c r="F848" s="130">
        <f t="shared" si="13"/>
        <v>0</v>
      </c>
      <c r="G848" s="69"/>
    </row>
    <row r="849" spans="1:7" ht="16.5" customHeight="1">
      <c r="A849" s="323" t="s">
        <v>540</v>
      </c>
      <c r="B849" s="302" t="s">
        <v>23</v>
      </c>
      <c r="C849" s="325" t="s">
        <v>541</v>
      </c>
      <c r="D849" s="325">
        <v>366.3</v>
      </c>
      <c r="E849" s="46">
        <v>34500</v>
      </c>
      <c r="F849" s="130">
        <f t="shared" ref="F849:F915" si="14">E849*D849</f>
        <v>12637350</v>
      </c>
      <c r="G849" s="86">
        <f>SUM(F849:F851)</f>
        <v>25900650</v>
      </c>
    </row>
    <row r="850" spans="1:7" ht="16.5" customHeight="1">
      <c r="A850" s="323"/>
      <c r="B850" s="302" t="s">
        <v>31</v>
      </c>
      <c r="C850" s="325" t="s">
        <v>541</v>
      </c>
      <c r="D850" s="325">
        <v>333</v>
      </c>
      <c r="E850" s="46">
        <v>34500</v>
      </c>
      <c r="F850" s="130">
        <f t="shared" si="14"/>
        <v>11488500</v>
      </c>
      <c r="G850" s="69"/>
    </row>
    <row r="851" spans="1:7" ht="16.5" customHeight="1">
      <c r="A851" s="323"/>
      <c r="B851" s="302" t="s">
        <v>441</v>
      </c>
      <c r="C851" s="325" t="s">
        <v>542</v>
      </c>
      <c r="D851" s="325">
        <v>52.2</v>
      </c>
      <c r="E851" s="46">
        <v>34000</v>
      </c>
      <c r="F851" s="130">
        <f t="shared" si="14"/>
        <v>1774800</v>
      </c>
      <c r="G851" s="69"/>
    </row>
    <row r="852" spans="1:7" ht="16.5" customHeight="1">
      <c r="A852" s="323"/>
      <c r="B852" s="302"/>
      <c r="C852" s="325"/>
      <c r="D852" s="325"/>
      <c r="E852" s="46"/>
      <c r="F852" s="130">
        <f t="shared" si="14"/>
        <v>0</v>
      </c>
      <c r="G852" s="69"/>
    </row>
    <row r="853" spans="1:7" ht="16.5" customHeight="1">
      <c r="A853" s="323" t="s">
        <v>97</v>
      </c>
      <c r="B853" s="302" t="s">
        <v>31</v>
      </c>
      <c r="C853" s="325" t="s">
        <v>543</v>
      </c>
      <c r="D853" s="325">
        <v>1000</v>
      </c>
      <c r="E853" s="46">
        <v>33500</v>
      </c>
      <c r="F853" s="130">
        <f t="shared" si="14"/>
        <v>33500000</v>
      </c>
      <c r="G853" s="86">
        <f>SUM(F853:F854)</f>
        <v>67000000</v>
      </c>
    </row>
    <row r="854" spans="1:7" ht="16.5" customHeight="1">
      <c r="A854" s="323"/>
      <c r="B854" s="302" t="s">
        <v>31</v>
      </c>
      <c r="C854" s="325" t="s">
        <v>544</v>
      </c>
      <c r="D854" s="325">
        <v>1000</v>
      </c>
      <c r="E854" s="46">
        <v>33500</v>
      </c>
      <c r="F854" s="130">
        <f t="shared" si="14"/>
        <v>33500000</v>
      </c>
      <c r="G854" s="69"/>
    </row>
    <row r="855" spans="1:7" ht="16.5" customHeight="1">
      <c r="A855" s="323"/>
      <c r="B855" s="302"/>
      <c r="C855" s="325"/>
      <c r="D855" s="325"/>
      <c r="E855" s="46"/>
      <c r="F855" s="130">
        <f t="shared" si="14"/>
        <v>0</v>
      </c>
      <c r="G855" s="69"/>
    </row>
    <row r="856" spans="1:7" ht="16.5" customHeight="1">
      <c r="A856" s="323" t="s">
        <v>210</v>
      </c>
      <c r="B856" s="302" t="s">
        <v>23</v>
      </c>
      <c r="C856" s="325" t="s">
        <v>347</v>
      </c>
      <c r="D856" s="325">
        <v>100</v>
      </c>
      <c r="E856" s="46">
        <v>35000</v>
      </c>
      <c r="F856" s="130">
        <f t="shared" si="14"/>
        <v>3500000</v>
      </c>
      <c r="G856" s="86">
        <f>SUM(F856:F860)</f>
        <v>35862500</v>
      </c>
    </row>
    <row r="857" spans="1:7" ht="16.5" customHeight="1">
      <c r="A857" s="323"/>
      <c r="B857" s="302" t="s">
        <v>23</v>
      </c>
      <c r="C857" s="325" t="s">
        <v>59</v>
      </c>
      <c r="D857" s="325">
        <v>175</v>
      </c>
      <c r="E857" s="46">
        <v>35000</v>
      </c>
      <c r="F857" s="130">
        <f t="shared" si="14"/>
        <v>6125000</v>
      </c>
      <c r="G857" s="69"/>
    </row>
    <row r="858" spans="1:7" ht="16.5" customHeight="1">
      <c r="A858" s="323"/>
      <c r="B858" s="302" t="s">
        <v>23</v>
      </c>
      <c r="C858" s="325" t="s">
        <v>14</v>
      </c>
      <c r="D858" s="325">
        <v>200</v>
      </c>
      <c r="E858" s="46">
        <v>35000</v>
      </c>
      <c r="F858" s="130">
        <f t="shared" si="14"/>
        <v>7000000</v>
      </c>
      <c r="G858" s="69"/>
    </row>
    <row r="859" spans="1:7" ht="16.5" customHeight="1">
      <c r="A859" s="323"/>
      <c r="B859" s="302" t="s">
        <v>212</v>
      </c>
      <c r="C859" s="325" t="s">
        <v>59</v>
      </c>
      <c r="D859" s="325">
        <v>225</v>
      </c>
      <c r="E859" s="46">
        <v>35500</v>
      </c>
      <c r="F859" s="130">
        <f t="shared" si="14"/>
        <v>7987500</v>
      </c>
      <c r="G859" s="69"/>
    </row>
    <row r="860" spans="1:7" ht="16.5" customHeight="1">
      <c r="A860" s="323"/>
      <c r="B860" s="302" t="s">
        <v>212</v>
      </c>
      <c r="C860" s="325" t="s">
        <v>213</v>
      </c>
      <c r="D860" s="325">
        <v>375</v>
      </c>
      <c r="E860" s="46">
        <v>30000</v>
      </c>
      <c r="F860" s="130">
        <f t="shared" si="14"/>
        <v>11250000</v>
      </c>
      <c r="G860" s="69"/>
    </row>
    <row r="861" spans="1:7" ht="16.5" customHeight="1">
      <c r="A861" s="323"/>
      <c r="B861" s="302"/>
      <c r="C861" s="325"/>
      <c r="D861" s="325"/>
      <c r="E861" s="46"/>
      <c r="F861" s="130">
        <f t="shared" si="14"/>
        <v>0</v>
      </c>
      <c r="G861" s="69"/>
    </row>
    <row r="862" spans="1:7" ht="16.5" customHeight="1">
      <c r="A862" s="323" t="s">
        <v>145</v>
      </c>
      <c r="B862" s="302" t="s">
        <v>515</v>
      </c>
      <c r="C862" s="325" t="s">
        <v>545</v>
      </c>
      <c r="D862" s="325">
        <v>200</v>
      </c>
      <c r="E862" s="46">
        <v>28000</v>
      </c>
      <c r="F862" s="130">
        <f t="shared" si="14"/>
        <v>5600000</v>
      </c>
      <c r="G862" s="86">
        <f>SUM(F862:F863)</f>
        <v>11326000</v>
      </c>
    </row>
    <row r="863" spans="1:7" ht="16.5" customHeight="1">
      <c r="A863" s="323"/>
      <c r="B863" s="302" t="s">
        <v>515</v>
      </c>
      <c r="C863" s="325" t="s">
        <v>546</v>
      </c>
      <c r="D863" s="325">
        <v>204.5</v>
      </c>
      <c r="E863" s="46">
        <v>28000</v>
      </c>
      <c r="F863" s="130">
        <f t="shared" si="14"/>
        <v>5726000</v>
      </c>
      <c r="G863" s="69"/>
    </row>
    <row r="864" spans="1:7" ht="16.5" customHeight="1">
      <c r="A864" s="323"/>
      <c r="B864" s="302"/>
      <c r="C864" s="325"/>
      <c r="D864" s="325"/>
      <c r="E864" s="46"/>
      <c r="F864" s="130">
        <f t="shared" si="14"/>
        <v>0</v>
      </c>
      <c r="G864" s="69"/>
    </row>
    <row r="865" spans="1:7" ht="16.5" customHeight="1">
      <c r="A865" s="323" t="s">
        <v>56</v>
      </c>
      <c r="B865" s="302" t="s">
        <v>13</v>
      </c>
      <c r="C865" s="325" t="s">
        <v>60</v>
      </c>
      <c r="D865" s="325">
        <v>20</v>
      </c>
      <c r="E865" s="46">
        <v>30500</v>
      </c>
      <c r="F865" s="130">
        <f t="shared" si="14"/>
        <v>610000</v>
      </c>
      <c r="G865" s="86">
        <f>F865</f>
        <v>610000</v>
      </c>
    </row>
    <row r="866" spans="1:7" ht="16.5" customHeight="1">
      <c r="A866" s="323"/>
      <c r="B866" s="302"/>
      <c r="C866" s="325"/>
      <c r="D866" s="325"/>
      <c r="E866" s="46"/>
      <c r="F866" s="130">
        <f t="shared" si="14"/>
        <v>0</v>
      </c>
      <c r="G866" s="69"/>
    </row>
    <row r="867" spans="1:7" ht="16.5" customHeight="1">
      <c r="A867" s="323" t="s">
        <v>547</v>
      </c>
      <c r="B867" s="302" t="s">
        <v>13</v>
      </c>
      <c r="C867" s="325" t="s">
        <v>244</v>
      </c>
      <c r="D867" s="325">
        <v>284.8</v>
      </c>
      <c r="E867" s="46">
        <v>30500</v>
      </c>
      <c r="F867" s="130">
        <f t="shared" si="14"/>
        <v>8686400</v>
      </c>
      <c r="G867" s="86">
        <f>F867</f>
        <v>8686400</v>
      </c>
    </row>
    <row r="868" spans="1:7" ht="16.5" customHeight="1">
      <c r="A868" s="323"/>
      <c r="B868" s="302"/>
      <c r="C868" s="325"/>
      <c r="D868" s="325"/>
      <c r="E868" s="46"/>
      <c r="F868" s="130">
        <f t="shared" si="14"/>
        <v>0</v>
      </c>
      <c r="G868" s="69"/>
    </row>
    <row r="869" spans="1:7" ht="16.5" customHeight="1">
      <c r="A869" s="323" t="s">
        <v>318</v>
      </c>
      <c r="B869" s="302" t="s">
        <v>13</v>
      </c>
      <c r="C869" s="325" t="s">
        <v>286</v>
      </c>
      <c r="D869" s="325">
        <v>20</v>
      </c>
      <c r="E869" s="46">
        <v>31500</v>
      </c>
      <c r="F869" s="130">
        <f t="shared" si="14"/>
        <v>630000</v>
      </c>
      <c r="G869" s="86">
        <f>SUM(F869:F880)</f>
        <v>32194600</v>
      </c>
    </row>
    <row r="870" spans="1:7" ht="16.5" customHeight="1">
      <c r="A870" s="323"/>
      <c r="B870" s="302" t="s">
        <v>13</v>
      </c>
      <c r="C870" s="325" t="s">
        <v>548</v>
      </c>
      <c r="D870" s="325">
        <v>100</v>
      </c>
      <c r="E870" s="46">
        <v>31500</v>
      </c>
      <c r="F870" s="130">
        <f t="shared" si="14"/>
        <v>3150000</v>
      </c>
      <c r="G870" s="69"/>
    </row>
    <row r="871" spans="1:7" ht="16.5" customHeight="1">
      <c r="A871" s="323"/>
      <c r="B871" s="302" t="s">
        <v>23</v>
      </c>
      <c r="C871" s="325" t="s">
        <v>549</v>
      </c>
      <c r="D871" s="325">
        <v>100.5</v>
      </c>
      <c r="E871" s="46">
        <v>33500</v>
      </c>
      <c r="F871" s="130">
        <f t="shared" si="14"/>
        <v>3366750</v>
      </c>
      <c r="G871" s="69"/>
    </row>
    <row r="872" spans="1:7" ht="16.5" customHeight="1">
      <c r="A872" s="323"/>
      <c r="B872" s="302" t="s">
        <v>319</v>
      </c>
      <c r="C872" s="325" t="s">
        <v>550</v>
      </c>
      <c r="D872" s="325">
        <v>52.3</v>
      </c>
      <c r="E872" s="46">
        <v>33500</v>
      </c>
      <c r="F872" s="130">
        <f t="shared" si="14"/>
        <v>1752050</v>
      </c>
      <c r="G872" s="69"/>
    </row>
    <row r="873" spans="1:7" ht="16.5" customHeight="1">
      <c r="A873" s="323"/>
      <c r="B873" s="302" t="s">
        <v>319</v>
      </c>
      <c r="C873" s="325" t="s">
        <v>551</v>
      </c>
      <c r="D873" s="325">
        <v>111.8</v>
      </c>
      <c r="E873" s="46">
        <v>33500</v>
      </c>
      <c r="F873" s="130">
        <f t="shared" si="14"/>
        <v>3745300</v>
      </c>
      <c r="G873" s="69"/>
    </row>
    <row r="874" spans="1:7" ht="16.5" customHeight="1">
      <c r="A874" s="323"/>
      <c r="B874" s="302" t="s">
        <v>23</v>
      </c>
      <c r="C874" s="325" t="s">
        <v>552</v>
      </c>
      <c r="D874" s="325">
        <v>44</v>
      </c>
      <c r="E874" s="46">
        <v>34500</v>
      </c>
      <c r="F874" s="130">
        <f t="shared" si="14"/>
        <v>1518000</v>
      </c>
      <c r="G874" s="69"/>
    </row>
    <row r="875" spans="1:7" ht="16.5" customHeight="1">
      <c r="A875" s="323"/>
      <c r="B875" s="302" t="s">
        <v>23</v>
      </c>
      <c r="C875" s="325" t="s">
        <v>553</v>
      </c>
      <c r="D875" s="325">
        <v>66.3</v>
      </c>
      <c r="E875" s="46">
        <v>34500</v>
      </c>
      <c r="F875" s="130">
        <f t="shared" si="14"/>
        <v>2287350</v>
      </c>
      <c r="G875" s="69"/>
    </row>
    <row r="876" spans="1:7" ht="16.5" customHeight="1">
      <c r="A876" s="323"/>
      <c r="B876" s="302" t="s">
        <v>23</v>
      </c>
      <c r="C876" s="325" t="s">
        <v>554</v>
      </c>
      <c r="D876" s="325">
        <v>30.3</v>
      </c>
      <c r="E876" s="46">
        <v>34500</v>
      </c>
      <c r="F876" s="130">
        <f t="shared" si="14"/>
        <v>1045350</v>
      </c>
      <c r="G876" s="69"/>
    </row>
    <row r="877" spans="1:7" ht="16.5" customHeight="1">
      <c r="A877" s="323"/>
      <c r="B877" s="302" t="s">
        <v>31</v>
      </c>
      <c r="C877" s="325" t="s">
        <v>555</v>
      </c>
      <c r="D877" s="325">
        <v>140</v>
      </c>
      <c r="E877" s="46">
        <v>33500</v>
      </c>
      <c r="F877" s="130">
        <f t="shared" si="14"/>
        <v>4690000</v>
      </c>
      <c r="G877" s="69"/>
    </row>
    <row r="878" spans="1:7" ht="16.5" customHeight="1">
      <c r="A878" s="323"/>
      <c r="B878" s="302" t="s">
        <v>31</v>
      </c>
      <c r="C878" s="325" t="s">
        <v>556</v>
      </c>
      <c r="D878" s="325">
        <v>140</v>
      </c>
      <c r="E878" s="46">
        <v>33500</v>
      </c>
      <c r="F878" s="130">
        <f t="shared" si="14"/>
        <v>4690000</v>
      </c>
      <c r="G878" s="69"/>
    </row>
    <row r="879" spans="1:7" ht="16.5" customHeight="1">
      <c r="A879" s="323"/>
      <c r="B879" s="302" t="s">
        <v>31</v>
      </c>
      <c r="C879" s="325" t="s">
        <v>46</v>
      </c>
      <c r="D879" s="325">
        <v>83</v>
      </c>
      <c r="E879" s="46">
        <v>33500</v>
      </c>
      <c r="F879" s="130">
        <f t="shared" si="14"/>
        <v>2780500</v>
      </c>
      <c r="G879" s="69"/>
    </row>
    <row r="880" spans="1:7" ht="16.5" customHeight="1">
      <c r="A880" s="323"/>
      <c r="B880" s="302" t="s">
        <v>31</v>
      </c>
      <c r="C880" s="325" t="s">
        <v>557</v>
      </c>
      <c r="D880" s="325">
        <v>75.8</v>
      </c>
      <c r="E880" s="46">
        <v>33500</v>
      </c>
      <c r="F880" s="130">
        <f t="shared" si="14"/>
        <v>2539300</v>
      </c>
      <c r="G880" s="69"/>
    </row>
    <row r="881" spans="1:7" ht="16.5" customHeight="1">
      <c r="A881" s="323"/>
      <c r="B881" s="302"/>
      <c r="C881" s="325"/>
      <c r="D881" s="325"/>
      <c r="E881" s="46"/>
      <c r="F881" s="130">
        <f t="shared" si="14"/>
        <v>0</v>
      </c>
      <c r="G881" s="69"/>
    </row>
    <row r="882" spans="1:7" ht="16.5" customHeight="1">
      <c r="A882" s="323" t="s">
        <v>316</v>
      </c>
      <c r="B882" s="302" t="s">
        <v>31</v>
      </c>
      <c r="C882" s="325" t="s">
        <v>558</v>
      </c>
      <c r="D882" s="325">
        <v>100</v>
      </c>
      <c r="E882" s="46">
        <v>33500</v>
      </c>
      <c r="F882" s="130">
        <f t="shared" si="14"/>
        <v>3350000</v>
      </c>
      <c r="G882" s="86">
        <f>SUM(F882:F889)</f>
        <v>44935300</v>
      </c>
    </row>
    <row r="883" spans="1:7" ht="16.5" customHeight="1">
      <c r="A883" s="323"/>
      <c r="B883" s="302" t="s">
        <v>135</v>
      </c>
      <c r="C883" s="325" t="s">
        <v>559</v>
      </c>
      <c r="D883" s="325">
        <v>102</v>
      </c>
      <c r="E883" s="46">
        <v>34000</v>
      </c>
      <c r="F883" s="130">
        <f t="shared" si="14"/>
        <v>3468000</v>
      </c>
      <c r="G883" s="69"/>
    </row>
    <row r="884" spans="1:7" ht="16.5" customHeight="1">
      <c r="A884" s="323"/>
      <c r="B884" s="302" t="s">
        <v>31</v>
      </c>
      <c r="C884" s="325" t="s">
        <v>560</v>
      </c>
      <c r="D884" s="325">
        <v>77.8</v>
      </c>
      <c r="E884" s="46">
        <v>33500</v>
      </c>
      <c r="F884" s="130">
        <f t="shared" si="14"/>
        <v>2606300</v>
      </c>
      <c r="G884" s="69"/>
    </row>
    <row r="885" spans="1:7" ht="16.5" customHeight="1">
      <c r="A885" s="323"/>
      <c r="B885" s="302" t="s">
        <v>31</v>
      </c>
      <c r="C885" s="325" t="s">
        <v>214</v>
      </c>
      <c r="D885" s="325">
        <v>400</v>
      </c>
      <c r="E885" s="46">
        <v>33500</v>
      </c>
      <c r="F885" s="130">
        <f t="shared" si="14"/>
        <v>13400000</v>
      </c>
      <c r="G885" s="69"/>
    </row>
    <row r="886" spans="1:7" ht="16.5" customHeight="1">
      <c r="A886" s="323"/>
      <c r="B886" s="302" t="s">
        <v>31</v>
      </c>
      <c r="C886" s="325" t="s">
        <v>561</v>
      </c>
      <c r="D886" s="325">
        <v>400</v>
      </c>
      <c r="E886" s="46">
        <v>33500</v>
      </c>
      <c r="F886" s="130">
        <f t="shared" si="14"/>
        <v>13400000</v>
      </c>
      <c r="G886" s="69"/>
    </row>
    <row r="887" spans="1:7" ht="16.5" customHeight="1">
      <c r="A887" s="323"/>
      <c r="B887" s="302" t="s">
        <v>23</v>
      </c>
      <c r="C887" s="325" t="s">
        <v>562</v>
      </c>
      <c r="D887" s="325">
        <v>25</v>
      </c>
      <c r="E887" s="46">
        <v>29000</v>
      </c>
      <c r="F887" s="130">
        <f t="shared" si="14"/>
        <v>725000</v>
      </c>
      <c r="G887" s="69"/>
    </row>
    <row r="888" spans="1:7" ht="16.5" customHeight="1">
      <c r="A888" s="323"/>
      <c r="B888" s="302" t="s">
        <v>13</v>
      </c>
      <c r="C888" s="325" t="s">
        <v>449</v>
      </c>
      <c r="D888" s="325">
        <v>132.5</v>
      </c>
      <c r="E888" s="46">
        <v>30000</v>
      </c>
      <c r="F888" s="130">
        <f t="shared" si="14"/>
        <v>3975000</v>
      </c>
      <c r="G888" s="69"/>
    </row>
    <row r="889" spans="1:7" ht="16.5" customHeight="1">
      <c r="A889" s="323"/>
      <c r="B889" s="302" t="s">
        <v>13</v>
      </c>
      <c r="C889" s="325" t="s">
        <v>563</v>
      </c>
      <c r="D889" s="325">
        <v>133.69999999999999</v>
      </c>
      <c r="E889" s="46">
        <v>30000</v>
      </c>
      <c r="F889" s="130">
        <f t="shared" si="14"/>
        <v>4010999.9999999995</v>
      </c>
      <c r="G889" s="69"/>
    </row>
    <row r="890" spans="1:7" ht="16.5" customHeight="1">
      <c r="A890" s="323"/>
      <c r="B890" s="302"/>
      <c r="C890" s="325"/>
      <c r="D890" s="325"/>
      <c r="E890" s="46"/>
      <c r="F890" s="130">
        <f t="shared" si="14"/>
        <v>0</v>
      </c>
      <c r="G890" s="69"/>
    </row>
    <row r="891" spans="1:7" ht="16.5" customHeight="1">
      <c r="A891" s="323" t="s">
        <v>573</v>
      </c>
      <c r="B891" s="302" t="s">
        <v>13</v>
      </c>
      <c r="C891" s="325" t="s">
        <v>22</v>
      </c>
      <c r="D891" s="325">
        <v>10</v>
      </c>
      <c r="E891" s="46">
        <v>30500</v>
      </c>
      <c r="F891" s="130">
        <f t="shared" si="14"/>
        <v>305000</v>
      </c>
      <c r="G891" s="86">
        <f>SUM(F891:F892)</f>
        <v>1525000</v>
      </c>
    </row>
    <row r="892" spans="1:7" ht="16.5" customHeight="1">
      <c r="A892" s="323"/>
      <c r="B892" s="302" t="s">
        <v>13</v>
      </c>
      <c r="C892" s="325" t="s">
        <v>59</v>
      </c>
      <c r="D892" s="325">
        <v>40</v>
      </c>
      <c r="E892" s="46">
        <v>30500</v>
      </c>
      <c r="F892" s="130">
        <f t="shared" si="14"/>
        <v>1220000</v>
      </c>
      <c r="G892" s="69"/>
    </row>
    <row r="893" spans="1:7" ht="16.5" customHeight="1">
      <c r="A893" s="323"/>
      <c r="B893" s="302"/>
      <c r="C893" s="325"/>
      <c r="D893" s="325"/>
      <c r="E893" s="46"/>
      <c r="F893" s="130">
        <f t="shared" si="14"/>
        <v>0</v>
      </c>
      <c r="G893" s="69"/>
    </row>
    <row r="894" spans="1:7" ht="16.5" customHeight="1">
      <c r="A894" s="323" t="s">
        <v>88</v>
      </c>
      <c r="B894" s="302" t="s">
        <v>13</v>
      </c>
      <c r="C894" s="325" t="s">
        <v>442</v>
      </c>
      <c r="D894" s="325">
        <v>776.4</v>
      </c>
      <c r="E894" s="46">
        <v>29500</v>
      </c>
      <c r="F894" s="130">
        <f t="shared" si="14"/>
        <v>22903800</v>
      </c>
      <c r="G894" s="86">
        <f>F894</f>
        <v>22903800</v>
      </c>
    </row>
    <row r="895" spans="1:7" ht="16.5" customHeight="1">
      <c r="A895" s="323"/>
      <c r="B895" s="302"/>
      <c r="C895" s="325"/>
      <c r="D895" s="325"/>
      <c r="E895" s="46"/>
      <c r="F895" s="130">
        <f t="shared" si="14"/>
        <v>0</v>
      </c>
      <c r="G895" s="69"/>
    </row>
    <row r="896" spans="1:7" ht="16.5" customHeight="1">
      <c r="A896" s="323" t="s">
        <v>93</v>
      </c>
      <c r="B896" s="302" t="s">
        <v>13</v>
      </c>
      <c r="C896" s="325" t="s">
        <v>564</v>
      </c>
      <c r="D896" s="325">
        <v>94.7</v>
      </c>
      <c r="E896" s="46">
        <v>30000</v>
      </c>
      <c r="F896" s="130">
        <f t="shared" si="14"/>
        <v>2841000</v>
      </c>
      <c r="G896" s="86">
        <f>SUM(F896:F898)</f>
        <v>7395000</v>
      </c>
    </row>
    <row r="897" spans="1:7" ht="16.5" customHeight="1">
      <c r="A897" s="323"/>
      <c r="B897" s="302" t="s">
        <v>13</v>
      </c>
      <c r="C897" s="325" t="s">
        <v>522</v>
      </c>
      <c r="D897" s="325">
        <v>99</v>
      </c>
      <c r="E897" s="46">
        <v>30000</v>
      </c>
      <c r="F897" s="130">
        <f t="shared" si="14"/>
        <v>2970000</v>
      </c>
      <c r="G897" s="69"/>
    </row>
    <row r="898" spans="1:7" ht="16.5" customHeight="1">
      <c r="A898" s="323"/>
      <c r="B898" s="302" t="s">
        <v>13</v>
      </c>
      <c r="C898" s="325" t="s">
        <v>565</v>
      </c>
      <c r="D898" s="325">
        <v>52.8</v>
      </c>
      <c r="E898" s="46">
        <v>30000</v>
      </c>
      <c r="F898" s="130">
        <f t="shared" si="14"/>
        <v>1584000</v>
      </c>
      <c r="G898" s="69"/>
    </row>
    <row r="899" spans="1:7" ht="16.5" customHeight="1">
      <c r="A899" s="323"/>
      <c r="B899" s="302"/>
      <c r="C899" s="325"/>
      <c r="D899" s="325"/>
      <c r="E899" s="46"/>
      <c r="F899" s="130">
        <f t="shared" si="14"/>
        <v>0</v>
      </c>
      <c r="G899" s="69"/>
    </row>
    <row r="900" spans="1:7" ht="16.5" customHeight="1">
      <c r="A900" s="323" t="s">
        <v>566</v>
      </c>
      <c r="B900" s="302" t="s">
        <v>31</v>
      </c>
      <c r="C900" s="325" t="s">
        <v>106</v>
      </c>
      <c r="D900" s="325">
        <v>107.7</v>
      </c>
      <c r="E900" s="46">
        <v>32500</v>
      </c>
      <c r="F900" s="130">
        <f t="shared" si="14"/>
        <v>3500250</v>
      </c>
      <c r="G900" s="86">
        <f>F900</f>
        <v>3500250</v>
      </c>
    </row>
    <row r="901" spans="1:7" ht="16.5" customHeight="1">
      <c r="A901" s="323"/>
      <c r="B901" s="302"/>
      <c r="C901" s="325"/>
      <c r="D901" s="325"/>
      <c r="E901" s="46"/>
      <c r="F901" s="130">
        <f t="shared" si="14"/>
        <v>0</v>
      </c>
      <c r="G901" s="69"/>
    </row>
    <row r="902" spans="1:7" ht="16.5" customHeight="1">
      <c r="A902" s="323" t="s">
        <v>572</v>
      </c>
      <c r="B902" s="302" t="s">
        <v>13</v>
      </c>
      <c r="C902" s="325" t="s">
        <v>76</v>
      </c>
      <c r="D902" s="325">
        <v>60</v>
      </c>
      <c r="E902" s="46">
        <v>32000</v>
      </c>
      <c r="F902" s="130">
        <f t="shared" si="14"/>
        <v>1920000</v>
      </c>
      <c r="G902" s="86">
        <f>F902</f>
        <v>1920000</v>
      </c>
    </row>
    <row r="903" spans="1:7" ht="16.5" customHeight="1">
      <c r="A903" s="323"/>
      <c r="B903" s="302"/>
      <c r="C903" s="325"/>
      <c r="D903" s="325"/>
      <c r="E903" s="46"/>
      <c r="F903" s="130">
        <f t="shared" si="14"/>
        <v>0</v>
      </c>
      <c r="G903" s="69"/>
    </row>
    <row r="904" spans="1:7" ht="16.5" customHeight="1">
      <c r="A904" s="534" t="s">
        <v>314</v>
      </c>
      <c r="B904" s="302"/>
      <c r="C904" s="325"/>
      <c r="D904" s="325"/>
      <c r="E904" s="46"/>
      <c r="F904" s="130">
        <f t="shared" si="14"/>
        <v>0</v>
      </c>
      <c r="G904" s="86">
        <f>F905</f>
        <v>8633600</v>
      </c>
    </row>
    <row r="905" spans="1:7" ht="16.5" customHeight="1">
      <c r="A905" s="533" t="s">
        <v>567</v>
      </c>
      <c r="B905" s="440" t="s">
        <v>568</v>
      </c>
      <c r="C905" s="382" t="s">
        <v>569</v>
      </c>
      <c r="D905" s="382">
        <v>227.2</v>
      </c>
      <c r="E905" s="59">
        <v>38000</v>
      </c>
      <c r="F905" s="132">
        <f t="shared" si="14"/>
        <v>8633600</v>
      </c>
      <c r="G905" s="92"/>
    </row>
    <row r="906" spans="1:7" ht="18" customHeight="1">
      <c r="A906" s="526"/>
      <c r="B906" s="435"/>
      <c r="C906" s="484"/>
      <c r="D906" s="484"/>
      <c r="E906" s="113"/>
      <c r="F906" s="126"/>
      <c r="G906" s="9"/>
    </row>
    <row r="907" spans="1:7" ht="18" customHeight="1">
      <c r="A907" s="530">
        <v>42379</v>
      </c>
      <c r="B907" s="355"/>
      <c r="C907" s="491" t="s">
        <v>398</v>
      </c>
      <c r="D907" s="525"/>
      <c r="F907" s="127"/>
    </row>
    <row r="908" spans="1:7" ht="18" customHeight="1">
      <c r="A908" s="531" t="s">
        <v>127</v>
      </c>
      <c r="B908" s="436" t="s">
        <v>134</v>
      </c>
      <c r="C908" s="494" t="s">
        <v>152</v>
      </c>
      <c r="D908" s="494">
        <f>SUM(D909:D941)</f>
        <v>5432.6999999999989</v>
      </c>
      <c r="E908" s="114"/>
      <c r="F908" s="128">
        <f>SUM(F909:F941)</f>
        <v>179512600</v>
      </c>
      <c r="G908" s="128">
        <f>SUM(G909:G941)</f>
        <v>179512600</v>
      </c>
    </row>
    <row r="909" spans="1:7" ht="18" customHeight="1">
      <c r="A909" s="532" t="s">
        <v>574</v>
      </c>
      <c r="B909" s="441" t="s">
        <v>13</v>
      </c>
      <c r="C909" s="492" t="s">
        <v>493</v>
      </c>
      <c r="D909" s="492">
        <v>100</v>
      </c>
      <c r="E909" s="62">
        <v>30500</v>
      </c>
      <c r="F909" s="139">
        <f t="shared" si="14"/>
        <v>3050000</v>
      </c>
      <c r="G909" s="85">
        <f>F909</f>
        <v>3050000</v>
      </c>
    </row>
    <row r="910" spans="1:7" ht="18" customHeight="1">
      <c r="A910" s="323"/>
      <c r="B910" s="302"/>
      <c r="C910" s="325"/>
      <c r="D910" s="325"/>
      <c r="E910" s="46"/>
      <c r="F910" s="130">
        <f t="shared" si="14"/>
        <v>0</v>
      </c>
      <c r="G910" s="69"/>
    </row>
    <row r="911" spans="1:7" ht="18" customHeight="1">
      <c r="A911" s="323" t="s">
        <v>485</v>
      </c>
      <c r="B911" s="302" t="s">
        <v>13</v>
      </c>
      <c r="C911" s="325" t="s">
        <v>575</v>
      </c>
      <c r="D911" s="325">
        <v>170</v>
      </c>
      <c r="E911" s="46">
        <v>30000</v>
      </c>
      <c r="F911" s="130">
        <f t="shared" si="14"/>
        <v>5100000</v>
      </c>
      <c r="G911" s="86">
        <f>F911</f>
        <v>5100000</v>
      </c>
    </row>
    <row r="912" spans="1:7" ht="18" customHeight="1">
      <c r="A912" s="323"/>
      <c r="B912" s="302"/>
      <c r="C912" s="325"/>
      <c r="D912" s="325"/>
      <c r="E912" s="46"/>
      <c r="F912" s="130">
        <f t="shared" si="14"/>
        <v>0</v>
      </c>
      <c r="G912" s="69"/>
    </row>
    <row r="913" spans="1:7" ht="18" customHeight="1">
      <c r="A913" s="323" t="s">
        <v>97</v>
      </c>
      <c r="B913" s="302" t="s">
        <v>31</v>
      </c>
      <c r="C913" s="325" t="s">
        <v>544</v>
      </c>
      <c r="D913" s="325">
        <v>1780</v>
      </c>
      <c r="E913" s="46">
        <v>33500</v>
      </c>
      <c r="F913" s="130">
        <f t="shared" si="14"/>
        <v>59630000</v>
      </c>
      <c r="G913" s="86">
        <f>SUM(F913:F915)</f>
        <v>99976900</v>
      </c>
    </row>
    <row r="914" spans="1:7" ht="18" customHeight="1">
      <c r="A914" s="323"/>
      <c r="B914" s="302" t="s">
        <v>31</v>
      </c>
      <c r="C914" s="325" t="s">
        <v>543</v>
      </c>
      <c r="D914" s="325">
        <v>1077</v>
      </c>
      <c r="E914" s="46">
        <v>33500</v>
      </c>
      <c r="F914" s="130">
        <f t="shared" si="14"/>
        <v>36079500</v>
      </c>
      <c r="G914" s="69"/>
    </row>
    <row r="915" spans="1:7" ht="18" customHeight="1">
      <c r="A915" s="323"/>
      <c r="B915" s="302" t="s">
        <v>233</v>
      </c>
      <c r="C915" s="325" t="s">
        <v>581</v>
      </c>
      <c r="D915" s="325">
        <v>112.3</v>
      </c>
      <c r="E915" s="46">
        <v>38000</v>
      </c>
      <c r="F915" s="130">
        <f t="shared" si="14"/>
        <v>4267400</v>
      </c>
      <c r="G915" s="69"/>
    </row>
    <row r="916" spans="1:7" ht="18" customHeight="1">
      <c r="A916" s="323"/>
      <c r="B916" s="302"/>
      <c r="C916" s="325"/>
      <c r="D916" s="325"/>
      <c r="E916" s="46"/>
      <c r="F916" s="130">
        <f t="shared" ref="F916:F982" si="15">E916*D916</f>
        <v>0</v>
      </c>
      <c r="G916" s="69"/>
    </row>
    <row r="917" spans="1:7" ht="18" customHeight="1">
      <c r="A917" s="323" t="s">
        <v>18</v>
      </c>
      <c r="B917" s="302" t="s">
        <v>13</v>
      </c>
      <c r="C917" s="325" t="s">
        <v>576</v>
      </c>
      <c r="D917" s="325">
        <v>20</v>
      </c>
      <c r="E917" s="46">
        <v>30000</v>
      </c>
      <c r="F917" s="130">
        <f t="shared" si="15"/>
        <v>600000</v>
      </c>
      <c r="G917" s="86">
        <f>SUM(F917:F918)</f>
        <v>1620000</v>
      </c>
    </row>
    <row r="918" spans="1:7" ht="18" customHeight="1">
      <c r="A918" s="323"/>
      <c r="B918" s="302" t="s">
        <v>13</v>
      </c>
      <c r="C918" s="325" t="s">
        <v>577</v>
      </c>
      <c r="D918" s="325">
        <v>34</v>
      </c>
      <c r="E918" s="46">
        <v>30000</v>
      </c>
      <c r="F918" s="130">
        <f t="shared" si="15"/>
        <v>1020000</v>
      </c>
      <c r="G918" s="69"/>
    </row>
    <row r="919" spans="1:7" ht="18" customHeight="1">
      <c r="A919" s="323"/>
      <c r="B919" s="302"/>
      <c r="C919" s="325"/>
      <c r="D919" s="325"/>
      <c r="E919" s="46"/>
      <c r="F919" s="130">
        <f t="shared" si="15"/>
        <v>0</v>
      </c>
      <c r="G919" s="69"/>
    </row>
    <row r="920" spans="1:7" ht="18" customHeight="1">
      <c r="A920" s="323" t="s">
        <v>578</v>
      </c>
      <c r="B920" s="302" t="s">
        <v>13</v>
      </c>
      <c r="C920" s="325" t="s">
        <v>588</v>
      </c>
      <c r="D920" s="325">
        <v>30</v>
      </c>
      <c r="E920" s="46">
        <v>30500</v>
      </c>
      <c r="F920" s="130">
        <f t="shared" si="15"/>
        <v>915000</v>
      </c>
      <c r="G920" s="86">
        <f>SUM(F920:F921)</f>
        <v>1830000</v>
      </c>
    </row>
    <row r="921" spans="1:7" ht="18" customHeight="1">
      <c r="A921" s="323"/>
      <c r="B921" s="302" t="s">
        <v>13</v>
      </c>
      <c r="C921" s="325" t="s">
        <v>60</v>
      </c>
      <c r="D921" s="325">
        <v>30</v>
      </c>
      <c r="E921" s="46">
        <v>30500</v>
      </c>
      <c r="F921" s="130">
        <f t="shared" si="15"/>
        <v>915000</v>
      </c>
      <c r="G921" s="69"/>
    </row>
    <row r="922" spans="1:7" ht="18" customHeight="1">
      <c r="A922" s="323"/>
      <c r="B922" s="302"/>
      <c r="C922" s="325"/>
      <c r="D922" s="325"/>
      <c r="E922" s="46"/>
      <c r="F922" s="130">
        <f t="shared" si="15"/>
        <v>0</v>
      </c>
      <c r="G922" s="69"/>
    </row>
    <row r="923" spans="1:7" ht="18" customHeight="1">
      <c r="A923" s="323" t="s">
        <v>24</v>
      </c>
      <c r="B923" s="302" t="s">
        <v>13</v>
      </c>
      <c r="C923" s="325" t="s">
        <v>579</v>
      </c>
      <c r="D923" s="325">
        <v>100</v>
      </c>
      <c r="E923" s="46">
        <v>30500</v>
      </c>
      <c r="F923" s="130">
        <f t="shared" si="15"/>
        <v>3050000</v>
      </c>
      <c r="G923" s="86">
        <f>F923</f>
        <v>3050000</v>
      </c>
    </row>
    <row r="924" spans="1:7" ht="18" customHeight="1">
      <c r="A924" s="323"/>
      <c r="B924" s="302"/>
      <c r="C924" s="325"/>
      <c r="D924" s="325"/>
      <c r="E924" s="46"/>
      <c r="F924" s="130">
        <f t="shared" si="15"/>
        <v>0</v>
      </c>
      <c r="G924" s="69"/>
    </row>
    <row r="925" spans="1:7" ht="18" customHeight="1">
      <c r="A925" s="323" t="s">
        <v>207</v>
      </c>
      <c r="B925" s="439" t="s">
        <v>580</v>
      </c>
      <c r="C925" s="430" t="s">
        <v>534</v>
      </c>
      <c r="D925" s="430">
        <v>-3</v>
      </c>
      <c r="E925" s="54">
        <v>35000</v>
      </c>
      <c r="F925" s="140">
        <f t="shared" si="15"/>
        <v>-105000</v>
      </c>
      <c r="G925" s="86">
        <f>F925</f>
        <v>-105000</v>
      </c>
    </row>
    <row r="926" spans="1:7" ht="18" customHeight="1">
      <c r="A926" s="323"/>
      <c r="B926" s="302"/>
      <c r="C926" s="325"/>
      <c r="D926" s="325"/>
      <c r="E926" s="46"/>
      <c r="F926" s="130">
        <f t="shared" si="15"/>
        <v>0</v>
      </c>
      <c r="G926" s="69"/>
    </row>
    <row r="927" spans="1:7" ht="18" customHeight="1">
      <c r="A927" s="323" t="s">
        <v>316</v>
      </c>
      <c r="B927" s="302" t="s">
        <v>13</v>
      </c>
      <c r="C927" s="325" t="s">
        <v>106</v>
      </c>
      <c r="D927" s="325">
        <v>36</v>
      </c>
      <c r="E927" s="46">
        <v>30000</v>
      </c>
      <c r="F927" s="130">
        <f t="shared" si="15"/>
        <v>1080000</v>
      </c>
      <c r="G927" s="86">
        <f>SUM(F927:F930)</f>
        <v>32526450</v>
      </c>
    </row>
    <row r="928" spans="1:7" ht="18" customHeight="1">
      <c r="A928" s="323"/>
      <c r="B928" s="302" t="s">
        <v>31</v>
      </c>
      <c r="C928" s="325" t="s">
        <v>561</v>
      </c>
      <c r="D928" s="325">
        <v>610.70000000000005</v>
      </c>
      <c r="E928" s="46">
        <v>33500</v>
      </c>
      <c r="F928" s="130">
        <f t="shared" si="15"/>
        <v>20458450</v>
      </c>
      <c r="G928" s="69"/>
    </row>
    <row r="929" spans="1:7" ht="18" customHeight="1">
      <c r="A929" s="323"/>
      <c r="B929" s="302" t="s">
        <v>31</v>
      </c>
      <c r="C929" s="325" t="s">
        <v>558</v>
      </c>
      <c r="D929" s="325">
        <v>225</v>
      </c>
      <c r="E929" s="46">
        <v>33500</v>
      </c>
      <c r="F929" s="130">
        <f t="shared" si="15"/>
        <v>7537500</v>
      </c>
      <c r="G929" s="69"/>
    </row>
    <row r="930" spans="1:7" ht="18" customHeight="1">
      <c r="A930" s="323"/>
      <c r="B930" s="302" t="s">
        <v>31</v>
      </c>
      <c r="C930" s="325" t="s">
        <v>455</v>
      </c>
      <c r="D930" s="325">
        <v>103</v>
      </c>
      <c r="E930" s="46">
        <v>33500</v>
      </c>
      <c r="F930" s="130">
        <f t="shared" si="15"/>
        <v>3450500</v>
      </c>
      <c r="G930" s="69"/>
    </row>
    <row r="931" spans="1:7" ht="18" customHeight="1">
      <c r="A931" s="323"/>
      <c r="B931" s="302"/>
      <c r="C931" s="325"/>
      <c r="D931" s="325"/>
      <c r="E931" s="46"/>
      <c r="F931" s="130">
        <f t="shared" si="15"/>
        <v>0</v>
      </c>
      <c r="G931" s="69"/>
    </row>
    <row r="932" spans="1:7" ht="18" customHeight="1">
      <c r="A932" s="323" t="s">
        <v>380</v>
      </c>
      <c r="B932" s="302" t="s">
        <v>13</v>
      </c>
      <c r="C932" s="325" t="s">
        <v>582</v>
      </c>
      <c r="D932" s="325">
        <v>186.4</v>
      </c>
      <c r="E932" s="46">
        <v>30000</v>
      </c>
      <c r="F932" s="130">
        <f t="shared" si="15"/>
        <v>5592000</v>
      </c>
      <c r="G932" s="86">
        <f>SUM(F932:F935)</f>
        <v>17362550</v>
      </c>
    </row>
    <row r="933" spans="1:7" ht="18" customHeight="1">
      <c r="A933" s="323"/>
      <c r="B933" s="302" t="s">
        <v>13</v>
      </c>
      <c r="C933" s="325" t="s">
        <v>583</v>
      </c>
      <c r="D933" s="325">
        <v>51.9</v>
      </c>
      <c r="E933" s="46">
        <v>30000</v>
      </c>
      <c r="F933" s="130">
        <f t="shared" si="15"/>
        <v>1557000</v>
      </c>
      <c r="G933" s="69"/>
    </row>
    <row r="934" spans="1:7" ht="18" customHeight="1">
      <c r="A934" s="323"/>
      <c r="B934" s="302" t="s">
        <v>584</v>
      </c>
      <c r="C934" s="325" t="s">
        <v>585</v>
      </c>
      <c r="D934" s="325">
        <v>101.7</v>
      </c>
      <c r="E934" s="46">
        <v>33000</v>
      </c>
      <c r="F934" s="130">
        <f t="shared" si="15"/>
        <v>3356100</v>
      </c>
      <c r="G934" s="69"/>
    </row>
    <row r="935" spans="1:7" ht="18" customHeight="1">
      <c r="A935" s="323"/>
      <c r="B935" s="302" t="s">
        <v>31</v>
      </c>
      <c r="C935" s="325" t="s">
        <v>305</v>
      </c>
      <c r="D935" s="325">
        <v>204.7</v>
      </c>
      <c r="E935" s="46">
        <v>33500</v>
      </c>
      <c r="F935" s="130">
        <f t="shared" si="15"/>
        <v>6857450</v>
      </c>
      <c r="G935" s="69"/>
    </row>
    <row r="936" spans="1:7" ht="18" customHeight="1">
      <c r="A936" s="323"/>
      <c r="B936" s="302"/>
      <c r="C936" s="325"/>
      <c r="D936" s="325"/>
      <c r="E936" s="46"/>
      <c r="F936" s="130">
        <f t="shared" si="15"/>
        <v>0</v>
      </c>
      <c r="G936" s="69"/>
    </row>
    <row r="937" spans="1:7" ht="18" customHeight="1">
      <c r="A937" s="323" t="s">
        <v>394</v>
      </c>
      <c r="B937" s="302" t="s">
        <v>23</v>
      </c>
      <c r="C937" s="325" t="s">
        <v>586</v>
      </c>
      <c r="D937" s="325">
        <v>150</v>
      </c>
      <c r="E937" s="46">
        <v>32500</v>
      </c>
      <c r="F937" s="130">
        <f t="shared" si="15"/>
        <v>4875000</v>
      </c>
      <c r="G937" s="86">
        <f>SUM(F937:F939)</f>
        <v>13286000</v>
      </c>
    </row>
    <row r="938" spans="1:7" ht="18" customHeight="1">
      <c r="A938" s="323"/>
      <c r="B938" s="302" t="s">
        <v>23</v>
      </c>
      <c r="C938" s="325" t="s">
        <v>92</v>
      </c>
      <c r="D938" s="325">
        <v>125</v>
      </c>
      <c r="E938" s="46">
        <v>32500</v>
      </c>
      <c r="F938" s="130">
        <f t="shared" si="15"/>
        <v>4062500</v>
      </c>
      <c r="G938" s="69"/>
    </row>
    <row r="939" spans="1:7" ht="18" customHeight="1">
      <c r="A939" s="323"/>
      <c r="B939" s="302" t="s">
        <v>23</v>
      </c>
      <c r="C939" s="325" t="s">
        <v>587</v>
      </c>
      <c r="D939" s="325">
        <v>133.80000000000001</v>
      </c>
      <c r="E939" s="46">
        <v>32500</v>
      </c>
      <c r="F939" s="130">
        <f t="shared" si="15"/>
        <v>4348500</v>
      </c>
      <c r="G939" s="69"/>
    </row>
    <row r="940" spans="1:7" ht="18" customHeight="1">
      <c r="A940" s="323"/>
      <c r="B940" s="302"/>
      <c r="C940" s="325"/>
      <c r="D940" s="325"/>
      <c r="E940" s="46"/>
      <c r="F940" s="130">
        <f t="shared" si="15"/>
        <v>0</v>
      </c>
      <c r="G940" s="69"/>
    </row>
    <row r="941" spans="1:7" ht="18" customHeight="1">
      <c r="A941" s="533" t="s">
        <v>93</v>
      </c>
      <c r="B941" s="440" t="s">
        <v>23</v>
      </c>
      <c r="C941" s="382" t="s">
        <v>589</v>
      </c>
      <c r="D941" s="382">
        <v>54.2</v>
      </c>
      <c r="E941" s="59">
        <v>33500</v>
      </c>
      <c r="F941" s="132">
        <f t="shared" si="15"/>
        <v>1815700</v>
      </c>
      <c r="G941" s="125">
        <f>F941</f>
        <v>1815700</v>
      </c>
    </row>
    <row r="943" spans="1:7" ht="18" customHeight="1">
      <c r="A943" s="530">
        <v>42379</v>
      </c>
    </row>
    <row r="944" spans="1:7" ht="18" customHeight="1">
      <c r="A944" s="535" t="s">
        <v>590</v>
      </c>
    </row>
    <row r="945" spans="1:7" ht="18" customHeight="1">
      <c r="A945" s="536" t="s">
        <v>591</v>
      </c>
      <c r="F945" s="129">
        <v>5100000</v>
      </c>
    </row>
    <row r="946" spans="1:7" ht="18" customHeight="1">
      <c r="A946" s="536" t="s">
        <v>574</v>
      </c>
      <c r="F946" s="129">
        <v>3050000</v>
      </c>
    </row>
    <row r="947" spans="1:7" ht="18" customHeight="1">
      <c r="A947" s="536" t="s">
        <v>403</v>
      </c>
      <c r="F947" s="129">
        <v>1830000</v>
      </c>
    </row>
    <row r="948" spans="1:7" ht="18" customHeight="1">
      <c r="A948" s="536" t="s">
        <v>592</v>
      </c>
      <c r="F948" s="129">
        <v>5686400</v>
      </c>
    </row>
    <row r="949" spans="1:7" ht="18" customHeight="1">
      <c r="F949" s="141">
        <f>SUM(F945:F948)</f>
        <v>15666400</v>
      </c>
    </row>
    <row r="950" spans="1:7" ht="18" customHeight="1">
      <c r="F950" s="129">
        <f t="shared" si="15"/>
        <v>0</v>
      </c>
    </row>
    <row r="951" spans="1:7" ht="18" customHeight="1">
      <c r="A951" s="526"/>
      <c r="B951" s="435"/>
      <c r="C951" s="484"/>
      <c r="D951" s="484"/>
      <c r="E951" s="113"/>
      <c r="F951" s="126"/>
      <c r="G951" s="9"/>
    </row>
    <row r="952" spans="1:7" ht="18" customHeight="1">
      <c r="A952" s="530">
        <v>42380</v>
      </c>
      <c r="B952" s="355"/>
      <c r="C952" s="491" t="s">
        <v>398</v>
      </c>
      <c r="D952" s="525"/>
      <c r="F952" s="127"/>
    </row>
    <row r="953" spans="1:7" ht="18" customHeight="1">
      <c r="A953" s="531" t="s">
        <v>127</v>
      </c>
      <c r="B953" s="436" t="s">
        <v>134</v>
      </c>
      <c r="C953" s="494" t="s">
        <v>152</v>
      </c>
      <c r="D953" s="494">
        <f>SUM(D954:D1061)</f>
        <v>12341</v>
      </c>
      <c r="E953" s="114"/>
      <c r="F953" s="128">
        <f>SUM(F954:F1061)</f>
        <v>403437390</v>
      </c>
      <c r="G953" s="128">
        <f>SUM(G954:G1061)</f>
        <v>403437390</v>
      </c>
    </row>
    <row r="954" spans="1:7" ht="18" customHeight="1">
      <c r="A954" s="532" t="s">
        <v>375</v>
      </c>
      <c r="B954" s="441" t="s">
        <v>13</v>
      </c>
      <c r="C954" s="492" t="s">
        <v>449</v>
      </c>
      <c r="D954" s="492">
        <v>27.3</v>
      </c>
      <c r="E954" s="62">
        <v>30500</v>
      </c>
      <c r="F954" s="139">
        <f t="shared" si="15"/>
        <v>832650</v>
      </c>
      <c r="G954" s="85">
        <f>F954</f>
        <v>832650</v>
      </c>
    </row>
    <row r="955" spans="1:7" ht="18" customHeight="1">
      <c r="A955" s="323"/>
      <c r="B955" s="302"/>
      <c r="C955" s="325"/>
      <c r="D955" s="325"/>
      <c r="E955" s="46"/>
      <c r="F955" s="130">
        <f t="shared" si="15"/>
        <v>0</v>
      </c>
      <c r="G955" s="69"/>
    </row>
    <row r="956" spans="1:7" ht="18" customHeight="1">
      <c r="A956" s="323" t="s">
        <v>18</v>
      </c>
      <c r="B956" s="302" t="s">
        <v>376</v>
      </c>
      <c r="C956" s="325" t="s">
        <v>593</v>
      </c>
      <c r="D956" s="325">
        <v>360</v>
      </c>
      <c r="E956" s="46">
        <v>30000</v>
      </c>
      <c r="F956" s="130">
        <f t="shared" si="15"/>
        <v>10800000</v>
      </c>
      <c r="G956" s="86">
        <f>SUM(F956:F961)</f>
        <v>23328000</v>
      </c>
    </row>
    <row r="957" spans="1:7" ht="18" customHeight="1">
      <c r="A957" s="323"/>
      <c r="B957" s="302" t="s">
        <v>13</v>
      </c>
      <c r="C957" s="325" t="s">
        <v>14</v>
      </c>
      <c r="D957" s="325">
        <v>100</v>
      </c>
      <c r="E957" s="46">
        <v>30000</v>
      </c>
      <c r="F957" s="130">
        <f>E957*D957</f>
        <v>3000000</v>
      </c>
      <c r="G957" s="86"/>
    </row>
    <row r="958" spans="1:7" ht="18" customHeight="1">
      <c r="A958" s="323"/>
      <c r="B958" s="302" t="s">
        <v>13</v>
      </c>
      <c r="C958" s="325" t="s">
        <v>60</v>
      </c>
      <c r="D958" s="325">
        <v>100</v>
      </c>
      <c r="E958" s="46">
        <v>30000</v>
      </c>
      <c r="F958" s="130">
        <f>E958*D958</f>
        <v>3000000</v>
      </c>
      <c r="G958" s="86"/>
    </row>
    <row r="959" spans="1:7" ht="18" customHeight="1">
      <c r="A959" s="323"/>
      <c r="B959" s="302" t="s">
        <v>642</v>
      </c>
      <c r="C959" s="325" t="s">
        <v>385</v>
      </c>
      <c r="D959" s="325">
        <v>56.7</v>
      </c>
      <c r="E959" s="46">
        <v>40000</v>
      </c>
      <c r="F959" s="130">
        <f>E959*D959</f>
        <v>2268000</v>
      </c>
      <c r="G959" s="86"/>
    </row>
    <row r="960" spans="1:7" ht="18" customHeight="1">
      <c r="A960" s="323"/>
      <c r="B960" s="302" t="s">
        <v>642</v>
      </c>
      <c r="C960" s="325" t="s">
        <v>581</v>
      </c>
      <c r="D960" s="325">
        <v>51.9</v>
      </c>
      <c r="E960" s="46">
        <v>40000</v>
      </c>
      <c r="F960" s="130">
        <f>E960*D960</f>
        <v>2076000</v>
      </c>
      <c r="G960" s="86"/>
    </row>
    <row r="961" spans="1:7" ht="18" customHeight="1">
      <c r="A961" s="323"/>
      <c r="B961" s="302" t="s">
        <v>642</v>
      </c>
      <c r="C961" s="325" t="s">
        <v>59</v>
      </c>
      <c r="D961" s="325">
        <v>54.6</v>
      </c>
      <c r="E961" s="46">
        <v>40000</v>
      </c>
      <c r="F961" s="130">
        <f>E961*D961</f>
        <v>2184000</v>
      </c>
      <c r="G961" s="86"/>
    </row>
    <row r="962" spans="1:7" ht="18" customHeight="1">
      <c r="A962" s="323"/>
      <c r="B962" s="302"/>
      <c r="C962" s="325"/>
      <c r="D962" s="325"/>
      <c r="E962" s="46"/>
      <c r="F962" s="130">
        <f t="shared" si="15"/>
        <v>0</v>
      </c>
      <c r="G962" s="69"/>
    </row>
    <row r="963" spans="1:7" ht="18" customHeight="1">
      <c r="A963" s="323" t="s">
        <v>12</v>
      </c>
      <c r="B963" s="302" t="s">
        <v>13</v>
      </c>
      <c r="C963" s="325" t="s">
        <v>643</v>
      </c>
      <c r="D963" s="325">
        <f>150+77</f>
        <v>227</v>
      </c>
      <c r="E963" s="46">
        <v>34000</v>
      </c>
      <c r="F963" s="130">
        <f t="shared" si="15"/>
        <v>7718000</v>
      </c>
      <c r="G963" s="86">
        <f>F963</f>
        <v>7718000</v>
      </c>
    </row>
    <row r="964" spans="1:7" ht="18" customHeight="1">
      <c r="A964" s="323"/>
      <c r="B964" s="302"/>
      <c r="C964" s="325"/>
      <c r="D964" s="325"/>
      <c r="E964" s="46"/>
      <c r="F964" s="130">
        <f t="shared" si="15"/>
        <v>0</v>
      </c>
      <c r="G964" s="69"/>
    </row>
    <row r="965" spans="1:7" ht="18" customHeight="1">
      <c r="A965" s="323" t="s">
        <v>451</v>
      </c>
      <c r="B965" s="302" t="s">
        <v>515</v>
      </c>
      <c r="C965" s="325" t="s">
        <v>198</v>
      </c>
      <c r="D965" s="325">
        <v>47</v>
      </c>
      <c r="E965" s="46">
        <v>32000</v>
      </c>
      <c r="F965" s="130">
        <f t="shared" si="15"/>
        <v>1504000</v>
      </c>
      <c r="G965" s="86">
        <f>SUM(F965:F967)</f>
        <v>6754000</v>
      </c>
    </row>
    <row r="966" spans="1:7" ht="18" customHeight="1">
      <c r="A966" s="323"/>
      <c r="B966" s="302" t="s">
        <v>31</v>
      </c>
      <c r="C966" s="325" t="s">
        <v>200</v>
      </c>
      <c r="D966" s="325">
        <v>100</v>
      </c>
      <c r="E966" s="46">
        <v>35000</v>
      </c>
      <c r="F966" s="130">
        <f t="shared" si="15"/>
        <v>3500000</v>
      </c>
      <c r="G966" s="69"/>
    </row>
    <row r="967" spans="1:7" ht="18" customHeight="1">
      <c r="A967" s="323"/>
      <c r="B967" s="302" t="s">
        <v>31</v>
      </c>
      <c r="C967" s="325" t="s">
        <v>143</v>
      </c>
      <c r="D967" s="325">
        <v>50</v>
      </c>
      <c r="E967" s="46">
        <v>35000</v>
      </c>
      <c r="F967" s="130">
        <f t="shared" si="15"/>
        <v>1750000</v>
      </c>
      <c r="G967" s="69"/>
    </row>
    <row r="968" spans="1:7" ht="18" customHeight="1">
      <c r="A968" s="323"/>
      <c r="B968" s="302"/>
      <c r="C968" s="325"/>
      <c r="D968" s="325"/>
      <c r="E968" s="46"/>
      <c r="F968" s="130">
        <f t="shared" si="15"/>
        <v>0</v>
      </c>
      <c r="G968" s="69"/>
    </row>
    <row r="969" spans="1:7" ht="18" customHeight="1">
      <c r="A969" s="323" t="s">
        <v>52</v>
      </c>
      <c r="B969" s="302" t="s">
        <v>31</v>
      </c>
      <c r="C969" s="325" t="s">
        <v>594</v>
      </c>
      <c r="D969" s="325">
        <v>200</v>
      </c>
      <c r="E969" s="46">
        <v>34300</v>
      </c>
      <c r="F969" s="130">
        <f t="shared" si="15"/>
        <v>6860000</v>
      </c>
      <c r="G969" s="86">
        <f>SUM(F969:F972)</f>
        <v>35851890</v>
      </c>
    </row>
    <row r="970" spans="1:7" ht="18" customHeight="1">
      <c r="A970" s="323"/>
      <c r="B970" s="302" t="s">
        <v>31</v>
      </c>
      <c r="C970" s="325" t="s">
        <v>54</v>
      </c>
      <c r="D970" s="325">
        <v>500</v>
      </c>
      <c r="E970" s="46">
        <v>35300</v>
      </c>
      <c r="F970" s="130">
        <f t="shared" si="15"/>
        <v>17650000</v>
      </c>
      <c r="G970" s="69"/>
    </row>
    <row r="971" spans="1:7" ht="18" customHeight="1">
      <c r="A971" s="323"/>
      <c r="B971" s="302" t="s">
        <v>31</v>
      </c>
      <c r="C971" s="325" t="s">
        <v>595</v>
      </c>
      <c r="D971" s="325">
        <v>104.7</v>
      </c>
      <c r="E971" s="46">
        <v>35300</v>
      </c>
      <c r="F971" s="130">
        <f t="shared" si="15"/>
        <v>3695910</v>
      </c>
      <c r="G971" s="69"/>
    </row>
    <row r="972" spans="1:7" ht="18" customHeight="1">
      <c r="A972" s="323"/>
      <c r="B972" s="302" t="s">
        <v>31</v>
      </c>
      <c r="C972" s="325" t="s">
        <v>542</v>
      </c>
      <c r="D972" s="325">
        <v>216.6</v>
      </c>
      <c r="E972" s="46">
        <v>35300</v>
      </c>
      <c r="F972" s="130">
        <f t="shared" si="15"/>
        <v>7645980</v>
      </c>
      <c r="G972" s="69"/>
    </row>
    <row r="973" spans="1:7" ht="18" customHeight="1">
      <c r="A973" s="323"/>
      <c r="B973" s="302"/>
      <c r="C973" s="325"/>
      <c r="D973" s="325"/>
      <c r="E973" s="46"/>
      <c r="F973" s="130">
        <f t="shared" si="15"/>
        <v>0</v>
      </c>
      <c r="G973" s="69"/>
    </row>
    <row r="974" spans="1:7" ht="18" customHeight="1">
      <c r="A974" s="323" t="s">
        <v>304</v>
      </c>
      <c r="B974" s="302" t="s">
        <v>31</v>
      </c>
      <c r="C974" s="325" t="s">
        <v>442</v>
      </c>
      <c r="D974" s="325">
        <v>165.1</v>
      </c>
      <c r="E974" s="46">
        <v>33500</v>
      </c>
      <c r="F974" s="130">
        <f t="shared" si="15"/>
        <v>5530850</v>
      </c>
      <c r="G974" s="86">
        <f>SUM(F974:F985)</f>
        <v>23729050</v>
      </c>
    </row>
    <row r="975" spans="1:7" ht="18" customHeight="1">
      <c r="A975" s="323"/>
      <c r="B975" s="302" t="s">
        <v>31</v>
      </c>
      <c r="C975" s="325" t="s">
        <v>144</v>
      </c>
      <c r="D975" s="325">
        <v>92</v>
      </c>
      <c r="E975" s="46">
        <v>33500</v>
      </c>
      <c r="F975" s="130">
        <f t="shared" si="15"/>
        <v>3082000</v>
      </c>
      <c r="G975" s="69"/>
    </row>
    <row r="976" spans="1:7" ht="18" customHeight="1">
      <c r="A976" s="323"/>
      <c r="B976" s="302" t="s">
        <v>31</v>
      </c>
      <c r="C976" s="325" t="s">
        <v>596</v>
      </c>
      <c r="D976" s="325">
        <v>34.4</v>
      </c>
      <c r="E976" s="46">
        <v>33500</v>
      </c>
      <c r="F976" s="130">
        <f t="shared" si="15"/>
        <v>1152400</v>
      </c>
      <c r="G976" s="69"/>
    </row>
    <row r="977" spans="1:7" ht="18" customHeight="1">
      <c r="A977" s="323"/>
      <c r="B977" s="302" t="s">
        <v>31</v>
      </c>
      <c r="C977" s="325" t="s">
        <v>597</v>
      </c>
      <c r="D977" s="325">
        <v>51.5</v>
      </c>
      <c r="E977" s="46">
        <v>34000</v>
      </c>
      <c r="F977" s="130">
        <f t="shared" si="15"/>
        <v>1751000</v>
      </c>
      <c r="G977" s="69"/>
    </row>
    <row r="978" spans="1:7" ht="18" customHeight="1">
      <c r="A978" s="323"/>
      <c r="B978" s="302" t="s">
        <v>31</v>
      </c>
      <c r="C978" s="325" t="s">
        <v>598</v>
      </c>
      <c r="D978" s="325">
        <v>49.5</v>
      </c>
      <c r="E978" s="46">
        <v>34000</v>
      </c>
      <c r="F978" s="130">
        <f t="shared" si="15"/>
        <v>1683000</v>
      </c>
      <c r="G978" s="69"/>
    </row>
    <row r="979" spans="1:7" ht="18" customHeight="1">
      <c r="A979" s="323"/>
      <c r="B979" s="302" t="s">
        <v>31</v>
      </c>
      <c r="C979" s="325" t="s">
        <v>599</v>
      </c>
      <c r="D979" s="325">
        <v>46.4</v>
      </c>
      <c r="E979" s="46">
        <v>34000</v>
      </c>
      <c r="F979" s="130">
        <f t="shared" si="15"/>
        <v>1577600</v>
      </c>
      <c r="G979" s="69"/>
    </row>
    <row r="980" spans="1:7" ht="18" customHeight="1">
      <c r="A980" s="323"/>
      <c r="B980" s="302" t="s">
        <v>31</v>
      </c>
      <c r="C980" s="325" t="s">
        <v>600</v>
      </c>
      <c r="D980" s="325">
        <v>133.6</v>
      </c>
      <c r="E980" s="46">
        <v>34000</v>
      </c>
      <c r="F980" s="130">
        <f t="shared" si="15"/>
        <v>4542400</v>
      </c>
      <c r="G980" s="69"/>
    </row>
    <row r="981" spans="1:7" ht="18" customHeight="1">
      <c r="A981" s="323"/>
      <c r="B981" s="302" t="s">
        <v>31</v>
      </c>
      <c r="C981" s="325" t="s">
        <v>601</v>
      </c>
      <c r="D981" s="325">
        <v>24.7</v>
      </c>
      <c r="E981" s="46">
        <v>34000</v>
      </c>
      <c r="F981" s="130">
        <f t="shared" si="15"/>
        <v>839800</v>
      </c>
      <c r="G981" s="69"/>
    </row>
    <row r="982" spans="1:7" ht="18" customHeight="1">
      <c r="A982" s="323"/>
      <c r="B982" s="302" t="s">
        <v>31</v>
      </c>
      <c r="C982" s="325" t="s">
        <v>602</v>
      </c>
      <c r="D982" s="325">
        <v>47.1</v>
      </c>
      <c r="E982" s="46">
        <v>34000</v>
      </c>
      <c r="F982" s="130">
        <f t="shared" si="15"/>
        <v>1601400</v>
      </c>
      <c r="G982" s="69"/>
    </row>
    <row r="983" spans="1:7" ht="18" customHeight="1">
      <c r="A983" s="323"/>
      <c r="B983" s="302" t="s">
        <v>31</v>
      </c>
      <c r="C983" s="325" t="s">
        <v>603</v>
      </c>
      <c r="D983" s="325">
        <v>19.399999999999999</v>
      </c>
      <c r="E983" s="46">
        <v>34000</v>
      </c>
      <c r="F983" s="130">
        <f t="shared" ref="F983:F1061" si="16">E983*D983</f>
        <v>659600</v>
      </c>
      <c r="G983" s="69"/>
    </row>
    <row r="984" spans="1:7" ht="18" customHeight="1">
      <c r="A984" s="323"/>
      <c r="B984" s="302" t="s">
        <v>31</v>
      </c>
      <c r="C984" s="325" t="s">
        <v>604</v>
      </c>
      <c r="D984" s="325">
        <v>19</v>
      </c>
      <c r="E984" s="46">
        <v>34000</v>
      </c>
      <c r="F984" s="130">
        <f t="shared" si="16"/>
        <v>646000</v>
      </c>
      <c r="G984" s="69"/>
    </row>
    <row r="985" spans="1:7" ht="18" customHeight="1">
      <c r="A985" s="323"/>
      <c r="B985" s="302" t="s">
        <v>31</v>
      </c>
      <c r="C985" s="325" t="s">
        <v>605</v>
      </c>
      <c r="D985" s="325">
        <v>19.5</v>
      </c>
      <c r="E985" s="46">
        <v>34000</v>
      </c>
      <c r="F985" s="130">
        <f t="shared" si="16"/>
        <v>663000</v>
      </c>
      <c r="G985" s="69"/>
    </row>
    <row r="986" spans="1:7" ht="18" customHeight="1">
      <c r="A986" s="323"/>
      <c r="B986" s="302"/>
      <c r="C986" s="325"/>
      <c r="D986" s="325"/>
      <c r="E986" s="46"/>
      <c r="F986" s="130">
        <f t="shared" si="16"/>
        <v>0</v>
      </c>
      <c r="G986" s="69"/>
    </row>
    <row r="987" spans="1:7" ht="18" customHeight="1">
      <c r="A987" s="323" t="s">
        <v>203</v>
      </c>
      <c r="B987" s="302" t="s">
        <v>31</v>
      </c>
      <c r="C987" s="325" t="s">
        <v>606</v>
      </c>
      <c r="D987" s="325">
        <v>98.2</v>
      </c>
      <c r="E987" s="46">
        <v>31000</v>
      </c>
      <c r="F987" s="130">
        <f t="shared" si="16"/>
        <v>3044200</v>
      </c>
      <c r="G987" s="86">
        <f>SUM(F987:F989)</f>
        <v>21053600</v>
      </c>
    </row>
    <row r="988" spans="1:7" ht="18" customHeight="1">
      <c r="A988" s="323"/>
      <c r="B988" s="302" t="s">
        <v>31</v>
      </c>
      <c r="C988" s="325" t="s">
        <v>644</v>
      </c>
      <c r="D988" s="325">
        <v>91.6</v>
      </c>
      <c r="E988" s="46">
        <v>34000</v>
      </c>
      <c r="F988" s="130">
        <f t="shared" si="16"/>
        <v>3114400</v>
      </c>
      <c r="G988" s="69"/>
    </row>
    <row r="989" spans="1:7" ht="18" customHeight="1">
      <c r="A989" s="323"/>
      <c r="B989" s="302" t="s">
        <v>168</v>
      </c>
      <c r="C989" s="325" t="s">
        <v>607</v>
      </c>
      <c r="D989" s="325">
        <v>496.5</v>
      </c>
      <c r="E989" s="46">
        <v>30000</v>
      </c>
      <c r="F989" s="130">
        <f t="shared" si="16"/>
        <v>14895000</v>
      </c>
      <c r="G989" s="69"/>
    </row>
    <row r="990" spans="1:7" ht="18" customHeight="1">
      <c r="A990" s="323"/>
      <c r="B990" s="302"/>
      <c r="C990" s="325"/>
      <c r="D990" s="325"/>
      <c r="E990" s="46"/>
      <c r="F990" s="130">
        <f t="shared" si="16"/>
        <v>0</v>
      </c>
      <c r="G990" s="69"/>
    </row>
    <row r="991" spans="1:7" ht="18" customHeight="1">
      <c r="A991" s="323" t="s">
        <v>330</v>
      </c>
      <c r="B991" s="302" t="s">
        <v>13</v>
      </c>
      <c r="C991" s="325" t="s">
        <v>612</v>
      </c>
      <c r="D991" s="325">
        <f>40+64</f>
        <v>104</v>
      </c>
      <c r="E991" s="46">
        <v>30000</v>
      </c>
      <c r="F991" s="130">
        <f t="shared" si="16"/>
        <v>3120000</v>
      </c>
      <c r="G991" s="86">
        <f>SUM(F991:F995)</f>
        <v>35979300</v>
      </c>
    </row>
    <row r="992" spans="1:7" ht="18" customHeight="1">
      <c r="A992" s="323"/>
      <c r="B992" s="302" t="s">
        <v>13</v>
      </c>
      <c r="C992" s="325" t="s">
        <v>608</v>
      </c>
      <c r="D992" s="325">
        <v>46.3</v>
      </c>
      <c r="E992" s="46">
        <v>30000</v>
      </c>
      <c r="F992" s="130">
        <f t="shared" si="16"/>
        <v>1389000</v>
      </c>
      <c r="G992" s="207"/>
    </row>
    <row r="993" spans="1:7" ht="18" customHeight="1">
      <c r="A993" s="323"/>
      <c r="B993" s="302" t="s">
        <v>518</v>
      </c>
      <c r="C993" s="325" t="s">
        <v>609</v>
      </c>
      <c r="D993" s="325">
        <v>136.5</v>
      </c>
      <c r="E993" s="46">
        <v>36500</v>
      </c>
      <c r="F993" s="130">
        <f t="shared" si="16"/>
        <v>4982250</v>
      </c>
      <c r="G993" s="69"/>
    </row>
    <row r="994" spans="1:7" ht="18" customHeight="1">
      <c r="A994" s="323"/>
      <c r="B994" s="302" t="s">
        <v>518</v>
      </c>
      <c r="C994" s="325" t="s">
        <v>610</v>
      </c>
      <c r="D994" s="325">
        <v>113.7</v>
      </c>
      <c r="E994" s="46">
        <v>36500</v>
      </c>
      <c r="F994" s="130">
        <f t="shared" si="16"/>
        <v>4150050</v>
      </c>
      <c r="G994" s="69"/>
    </row>
    <row r="995" spans="1:7" ht="18" customHeight="1">
      <c r="A995" s="323"/>
      <c r="B995" s="302" t="s">
        <v>518</v>
      </c>
      <c r="C995" s="325" t="s">
        <v>611</v>
      </c>
      <c r="D995" s="325">
        <v>612</v>
      </c>
      <c r="E995" s="46">
        <v>36500</v>
      </c>
      <c r="F995" s="130">
        <f t="shared" si="16"/>
        <v>22338000</v>
      </c>
      <c r="G995" s="69"/>
    </row>
    <row r="996" spans="1:7" ht="18" customHeight="1">
      <c r="A996" s="323"/>
      <c r="B996" s="302"/>
      <c r="C996" s="325"/>
      <c r="D996" s="325"/>
      <c r="E996" s="46"/>
      <c r="F996" s="130">
        <f t="shared" si="16"/>
        <v>0</v>
      </c>
      <c r="G996" s="69"/>
    </row>
    <row r="997" spans="1:7" ht="18" customHeight="1">
      <c r="A997" s="323" t="s">
        <v>448</v>
      </c>
      <c r="B997" s="302" t="s">
        <v>13</v>
      </c>
      <c r="C997" s="325" t="s">
        <v>388</v>
      </c>
      <c r="D997" s="325">
        <v>408.1</v>
      </c>
      <c r="E997" s="46">
        <v>30500</v>
      </c>
      <c r="F997" s="130">
        <f t="shared" si="16"/>
        <v>12447050</v>
      </c>
      <c r="G997" s="86">
        <f>F997</f>
        <v>12447050</v>
      </c>
    </row>
    <row r="998" spans="1:7" ht="18" customHeight="1">
      <c r="A998" s="323"/>
      <c r="B998" s="302"/>
      <c r="C998" s="325"/>
      <c r="D998" s="325"/>
      <c r="E998" s="46"/>
      <c r="F998" s="130">
        <f t="shared" si="16"/>
        <v>0</v>
      </c>
      <c r="G998" s="69"/>
    </row>
    <row r="999" spans="1:7" ht="18" customHeight="1">
      <c r="A999" s="323" t="s">
        <v>145</v>
      </c>
      <c r="B999" s="302" t="s">
        <v>515</v>
      </c>
      <c r="C999" s="325" t="s">
        <v>545</v>
      </c>
      <c r="D999" s="325">
        <v>581.5</v>
      </c>
      <c r="E999" s="46">
        <v>28000</v>
      </c>
      <c r="F999" s="130">
        <f t="shared" si="16"/>
        <v>16282000</v>
      </c>
      <c r="G999" s="86">
        <f>SUM(F999:F1003)</f>
        <v>45736750</v>
      </c>
    </row>
    <row r="1000" spans="1:7" ht="18" customHeight="1">
      <c r="A1000" s="323"/>
      <c r="B1000" s="302" t="s">
        <v>515</v>
      </c>
      <c r="C1000" s="325" t="s">
        <v>546</v>
      </c>
      <c r="D1000" s="325">
        <v>100</v>
      </c>
      <c r="E1000" s="46">
        <v>28000</v>
      </c>
      <c r="F1000" s="130">
        <f t="shared" si="16"/>
        <v>2800000</v>
      </c>
      <c r="G1000" s="69"/>
    </row>
    <row r="1001" spans="1:7" ht="18" customHeight="1">
      <c r="A1001" s="323"/>
      <c r="B1001" s="302" t="s">
        <v>132</v>
      </c>
      <c r="C1001" s="325" t="s">
        <v>546</v>
      </c>
      <c r="D1001" s="325">
        <v>203.5</v>
      </c>
      <c r="E1001" s="46">
        <v>29000</v>
      </c>
      <c r="F1001" s="130">
        <f t="shared" si="16"/>
        <v>5901500</v>
      </c>
      <c r="G1001" s="69"/>
    </row>
    <row r="1002" spans="1:7" ht="18" customHeight="1">
      <c r="A1002" s="323"/>
      <c r="B1002" s="302" t="s">
        <v>31</v>
      </c>
      <c r="C1002" s="325" t="s">
        <v>613</v>
      </c>
      <c r="D1002" s="325">
        <v>314.5</v>
      </c>
      <c r="E1002" s="46">
        <v>33500</v>
      </c>
      <c r="F1002" s="130">
        <f t="shared" si="16"/>
        <v>10535750</v>
      </c>
      <c r="G1002" s="69"/>
    </row>
    <row r="1003" spans="1:7" ht="18" customHeight="1">
      <c r="A1003" s="323"/>
      <c r="B1003" s="302" t="s">
        <v>31</v>
      </c>
      <c r="C1003" s="325" t="s">
        <v>614</v>
      </c>
      <c r="D1003" s="325">
        <v>305</v>
      </c>
      <c r="E1003" s="46">
        <v>33500</v>
      </c>
      <c r="F1003" s="130">
        <f t="shared" si="16"/>
        <v>10217500</v>
      </c>
      <c r="G1003" s="69"/>
    </row>
    <row r="1004" spans="1:7" ht="18" customHeight="1">
      <c r="A1004" s="323"/>
      <c r="B1004" s="302"/>
      <c r="C1004" s="325"/>
      <c r="D1004" s="325"/>
      <c r="E1004" s="46"/>
      <c r="F1004" s="130">
        <f t="shared" si="16"/>
        <v>0</v>
      </c>
      <c r="G1004" s="69"/>
    </row>
    <row r="1005" spans="1:7" ht="18" customHeight="1">
      <c r="A1005" s="323" t="s">
        <v>336</v>
      </c>
      <c r="B1005" s="302" t="s">
        <v>13</v>
      </c>
      <c r="C1005" s="325" t="s">
        <v>347</v>
      </c>
      <c r="D1005" s="325">
        <v>49</v>
      </c>
      <c r="E1005" s="46">
        <v>31500</v>
      </c>
      <c r="F1005" s="130">
        <f t="shared" si="16"/>
        <v>1543500</v>
      </c>
      <c r="G1005" s="86">
        <f>SUM(F1005:F1009)</f>
        <v>22225300</v>
      </c>
    </row>
    <row r="1006" spans="1:7" ht="18" customHeight="1">
      <c r="A1006" s="323"/>
      <c r="B1006" s="302" t="s">
        <v>23</v>
      </c>
      <c r="C1006" s="325" t="s">
        <v>338</v>
      </c>
      <c r="D1006" s="325">
        <v>114.8</v>
      </c>
      <c r="E1006" s="46">
        <v>32500</v>
      </c>
      <c r="F1006" s="130">
        <f t="shared" si="16"/>
        <v>3731000</v>
      </c>
      <c r="G1006" s="69"/>
    </row>
    <row r="1007" spans="1:7" ht="18" customHeight="1">
      <c r="A1007" s="323"/>
      <c r="B1007" s="302" t="s">
        <v>64</v>
      </c>
      <c r="C1007" s="325" t="s">
        <v>615</v>
      </c>
      <c r="D1007" s="325">
        <v>44.3</v>
      </c>
      <c r="E1007" s="46">
        <v>31000</v>
      </c>
      <c r="F1007" s="130">
        <f t="shared" si="16"/>
        <v>1373300</v>
      </c>
      <c r="G1007" s="69"/>
    </row>
    <row r="1008" spans="1:7" ht="18" customHeight="1">
      <c r="A1008" s="323"/>
      <c r="B1008" s="302" t="s">
        <v>64</v>
      </c>
      <c r="C1008" s="325" t="s">
        <v>191</v>
      </c>
      <c r="D1008" s="325">
        <v>297.5</v>
      </c>
      <c r="E1008" s="46">
        <v>31000</v>
      </c>
      <c r="F1008" s="130">
        <f t="shared" si="16"/>
        <v>9222500</v>
      </c>
      <c r="G1008" s="69"/>
    </row>
    <row r="1009" spans="1:7" ht="18" customHeight="1">
      <c r="A1009" s="323"/>
      <c r="B1009" s="302" t="s">
        <v>64</v>
      </c>
      <c r="C1009" s="325" t="s">
        <v>616</v>
      </c>
      <c r="D1009" s="325">
        <v>205</v>
      </c>
      <c r="E1009" s="46">
        <v>31000</v>
      </c>
      <c r="F1009" s="130">
        <f t="shared" si="16"/>
        <v>6355000</v>
      </c>
      <c r="G1009" s="69"/>
    </row>
    <row r="1010" spans="1:7" ht="18" customHeight="1">
      <c r="A1010" s="323"/>
      <c r="B1010" s="302"/>
      <c r="C1010" s="325"/>
      <c r="D1010" s="325"/>
      <c r="E1010" s="46"/>
      <c r="F1010" s="130">
        <f t="shared" si="16"/>
        <v>0</v>
      </c>
      <c r="G1010" s="69"/>
    </row>
    <row r="1011" spans="1:7" ht="18" customHeight="1">
      <c r="A1011" s="323" t="s">
        <v>93</v>
      </c>
      <c r="B1011" s="302" t="s">
        <v>13</v>
      </c>
      <c r="C1011" s="325" t="s">
        <v>15</v>
      </c>
      <c r="D1011" s="325">
        <v>30</v>
      </c>
      <c r="E1011" s="46">
        <v>30500</v>
      </c>
      <c r="F1011" s="130">
        <f>E1011*D1011</f>
        <v>915000</v>
      </c>
      <c r="G1011" s="86">
        <f>SUM(F1011:F1014)</f>
        <v>10382400</v>
      </c>
    </row>
    <row r="1012" spans="1:7" ht="18" customHeight="1">
      <c r="A1012" s="323"/>
      <c r="B1012" s="302" t="s">
        <v>13</v>
      </c>
      <c r="C1012" s="325" t="s">
        <v>388</v>
      </c>
      <c r="D1012" s="325">
        <v>196.1</v>
      </c>
      <c r="E1012" s="46">
        <v>30000</v>
      </c>
      <c r="F1012" s="130">
        <f t="shared" si="16"/>
        <v>5883000</v>
      </c>
      <c r="G1012" s="207"/>
    </row>
    <row r="1013" spans="1:7" ht="18" customHeight="1">
      <c r="A1013" s="323"/>
      <c r="B1013" s="302" t="s">
        <v>617</v>
      </c>
      <c r="C1013" s="325" t="s">
        <v>349</v>
      </c>
      <c r="D1013" s="325">
        <v>49.8</v>
      </c>
      <c r="E1013" s="46">
        <v>30000</v>
      </c>
      <c r="F1013" s="130">
        <f t="shared" si="16"/>
        <v>1494000</v>
      </c>
      <c r="G1013" s="69"/>
    </row>
    <row r="1014" spans="1:7" ht="18" customHeight="1">
      <c r="A1014" s="323"/>
      <c r="B1014" s="302" t="s">
        <v>622</v>
      </c>
      <c r="C1014" s="325" t="s">
        <v>623</v>
      </c>
      <c r="D1014" s="325">
        <v>62.4</v>
      </c>
      <c r="E1014" s="46">
        <v>33500</v>
      </c>
      <c r="F1014" s="130">
        <f t="shared" si="16"/>
        <v>2090400</v>
      </c>
      <c r="G1014" s="69"/>
    </row>
    <row r="1015" spans="1:7" ht="18" customHeight="1">
      <c r="A1015" s="323"/>
      <c r="B1015" s="302"/>
      <c r="C1015" s="325"/>
      <c r="D1015" s="325"/>
      <c r="E1015" s="46"/>
      <c r="F1015" s="130">
        <f t="shared" si="16"/>
        <v>0</v>
      </c>
      <c r="G1015" s="69"/>
    </row>
    <row r="1016" spans="1:7" ht="18" customHeight="1">
      <c r="A1016" s="323" t="s">
        <v>210</v>
      </c>
      <c r="B1016" s="302" t="s">
        <v>23</v>
      </c>
      <c r="C1016" s="325" t="s">
        <v>618</v>
      </c>
      <c r="D1016" s="325">
        <v>250</v>
      </c>
      <c r="E1016" s="46">
        <v>30000</v>
      </c>
      <c r="F1016" s="130">
        <f t="shared" si="16"/>
        <v>7500000</v>
      </c>
      <c r="G1016" s="86">
        <f>F1016</f>
        <v>7500000</v>
      </c>
    </row>
    <row r="1017" spans="1:7" ht="18" customHeight="1">
      <c r="A1017" s="323"/>
      <c r="B1017" s="302"/>
      <c r="C1017" s="325"/>
      <c r="D1017" s="325"/>
      <c r="E1017" s="46"/>
      <c r="F1017" s="130">
        <f t="shared" si="16"/>
        <v>0</v>
      </c>
      <c r="G1017" s="69"/>
    </row>
    <row r="1018" spans="1:7" ht="18" customHeight="1">
      <c r="A1018" s="323" t="s">
        <v>380</v>
      </c>
      <c r="B1018" s="302" t="s">
        <v>23</v>
      </c>
      <c r="C1018" s="325" t="s">
        <v>619</v>
      </c>
      <c r="D1018" s="325">
        <v>312.5</v>
      </c>
      <c r="E1018" s="46">
        <v>30000</v>
      </c>
      <c r="F1018" s="130">
        <f t="shared" si="16"/>
        <v>9375000</v>
      </c>
      <c r="G1018" s="86">
        <f>SUM(F1018:F1021)</f>
        <v>28871750</v>
      </c>
    </row>
    <row r="1019" spans="1:7" ht="18" customHeight="1">
      <c r="A1019" s="323"/>
      <c r="B1019" s="302" t="s">
        <v>31</v>
      </c>
      <c r="C1019" s="325" t="s">
        <v>370</v>
      </c>
      <c r="D1019" s="325">
        <v>297.89999999999998</v>
      </c>
      <c r="E1019" s="46">
        <v>32500</v>
      </c>
      <c r="F1019" s="130">
        <f t="shared" si="16"/>
        <v>9681750</v>
      </c>
      <c r="G1019" s="69"/>
    </row>
    <row r="1020" spans="1:7" ht="18" customHeight="1">
      <c r="A1020" s="323"/>
      <c r="B1020" s="302" t="s">
        <v>31</v>
      </c>
      <c r="C1020" s="325" t="s">
        <v>620</v>
      </c>
      <c r="D1020" s="325">
        <v>200.9</v>
      </c>
      <c r="E1020" s="46">
        <v>32500</v>
      </c>
      <c r="F1020" s="130">
        <f t="shared" si="16"/>
        <v>6529250</v>
      </c>
      <c r="G1020" s="69"/>
    </row>
    <row r="1021" spans="1:7" ht="18" customHeight="1">
      <c r="A1021" s="323"/>
      <c r="B1021" s="302" t="s">
        <v>31</v>
      </c>
      <c r="C1021" s="325" t="s">
        <v>621</v>
      </c>
      <c r="D1021" s="325">
        <v>101.1</v>
      </c>
      <c r="E1021" s="46">
        <v>32500</v>
      </c>
      <c r="F1021" s="130">
        <f t="shared" si="16"/>
        <v>3285750</v>
      </c>
      <c r="G1021" s="69"/>
    </row>
    <row r="1022" spans="1:7" ht="18" customHeight="1">
      <c r="A1022" s="323"/>
      <c r="B1022" s="302"/>
      <c r="C1022" s="325"/>
      <c r="D1022" s="325"/>
      <c r="E1022" s="46"/>
      <c r="F1022" s="130">
        <f t="shared" si="16"/>
        <v>0</v>
      </c>
      <c r="G1022" s="69"/>
    </row>
    <row r="1023" spans="1:7" ht="18" customHeight="1">
      <c r="A1023" s="323" t="s">
        <v>81</v>
      </c>
      <c r="B1023" s="302" t="s">
        <v>64</v>
      </c>
      <c r="C1023" s="325" t="s">
        <v>624</v>
      </c>
      <c r="D1023" s="325">
        <v>208</v>
      </c>
      <c r="E1023" s="46">
        <v>32500</v>
      </c>
      <c r="F1023" s="130">
        <f t="shared" si="16"/>
        <v>6760000</v>
      </c>
      <c r="G1023" s="86">
        <f>F1023</f>
        <v>6760000</v>
      </c>
    </row>
    <row r="1024" spans="1:7" ht="18" customHeight="1">
      <c r="A1024" s="323"/>
      <c r="B1024" s="302"/>
      <c r="C1024" s="325"/>
      <c r="D1024" s="325"/>
      <c r="E1024" s="46"/>
      <c r="F1024" s="130">
        <f t="shared" si="16"/>
        <v>0</v>
      </c>
      <c r="G1024" s="69"/>
    </row>
    <row r="1025" spans="1:7" ht="18" customHeight="1">
      <c r="A1025" s="323" t="s">
        <v>316</v>
      </c>
      <c r="B1025" s="302" t="s">
        <v>31</v>
      </c>
      <c r="C1025" s="325" t="s">
        <v>558</v>
      </c>
      <c r="D1025" s="325">
        <v>75</v>
      </c>
      <c r="E1025" s="46">
        <v>33500</v>
      </c>
      <c r="F1025" s="130">
        <f t="shared" si="16"/>
        <v>2512500</v>
      </c>
      <c r="G1025" s="86">
        <f>SUM(F1025:F1030)</f>
        <v>33557500</v>
      </c>
    </row>
    <row r="1026" spans="1:7" ht="18" customHeight="1">
      <c r="A1026" s="323"/>
      <c r="B1026" s="302" t="s">
        <v>31</v>
      </c>
      <c r="C1026" s="325" t="s">
        <v>214</v>
      </c>
      <c r="D1026" s="325">
        <v>400</v>
      </c>
      <c r="E1026" s="46">
        <v>33500</v>
      </c>
      <c r="F1026" s="130">
        <f t="shared" si="16"/>
        <v>13400000</v>
      </c>
      <c r="G1026" s="69"/>
    </row>
    <row r="1027" spans="1:7" ht="18" customHeight="1">
      <c r="A1027" s="323"/>
      <c r="B1027" s="302" t="s">
        <v>31</v>
      </c>
      <c r="C1027" s="325" t="s">
        <v>625</v>
      </c>
      <c r="D1027" s="325">
        <v>75</v>
      </c>
      <c r="E1027" s="46">
        <v>33500</v>
      </c>
      <c r="F1027" s="130">
        <f t="shared" si="16"/>
        <v>2512500</v>
      </c>
      <c r="G1027" s="69"/>
    </row>
    <row r="1028" spans="1:7" ht="18" customHeight="1">
      <c r="A1028" s="323"/>
      <c r="B1028" s="302" t="s">
        <v>31</v>
      </c>
      <c r="C1028" s="325" t="s">
        <v>626</v>
      </c>
      <c r="D1028" s="325">
        <v>151</v>
      </c>
      <c r="E1028" s="46">
        <v>33500</v>
      </c>
      <c r="F1028" s="130">
        <f t="shared" si="16"/>
        <v>5058500</v>
      </c>
      <c r="G1028" s="69"/>
    </row>
    <row r="1029" spans="1:7" ht="18" customHeight="1">
      <c r="A1029" s="323"/>
      <c r="B1029" s="302" t="s">
        <v>135</v>
      </c>
      <c r="C1029" s="325" t="s">
        <v>627</v>
      </c>
      <c r="D1029" s="325">
        <v>211</v>
      </c>
      <c r="E1029" s="46">
        <v>34000</v>
      </c>
      <c r="F1029" s="130">
        <f t="shared" si="16"/>
        <v>7174000</v>
      </c>
      <c r="G1029" s="69"/>
    </row>
    <row r="1030" spans="1:7" ht="18" customHeight="1">
      <c r="A1030" s="323"/>
      <c r="B1030" s="302" t="s">
        <v>23</v>
      </c>
      <c r="C1030" s="325" t="s">
        <v>562</v>
      </c>
      <c r="D1030" s="325">
        <v>100</v>
      </c>
      <c r="E1030" s="46">
        <v>29000</v>
      </c>
      <c r="F1030" s="130">
        <f t="shared" si="16"/>
        <v>2900000</v>
      </c>
      <c r="G1030" s="69"/>
    </row>
    <row r="1031" spans="1:7" ht="18" customHeight="1">
      <c r="A1031" s="323"/>
      <c r="B1031" s="302"/>
      <c r="C1031" s="325"/>
      <c r="D1031" s="325"/>
      <c r="E1031" s="46"/>
      <c r="F1031" s="130">
        <f t="shared" si="16"/>
        <v>0</v>
      </c>
      <c r="G1031" s="69"/>
    </row>
    <row r="1032" spans="1:7" ht="18" customHeight="1">
      <c r="A1032" s="323" t="s">
        <v>628</v>
      </c>
      <c r="B1032" s="302" t="s">
        <v>212</v>
      </c>
      <c r="C1032" s="325" t="s">
        <v>629</v>
      </c>
      <c r="D1032" s="325">
        <v>475</v>
      </c>
      <c r="E1032" s="46">
        <v>36000</v>
      </c>
      <c r="F1032" s="130">
        <f t="shared" si="16"/>
        <v>17100000</v>
      </c>
      <c r="G1032" s="86">
        <f>F1032</f>
        <v>17100000</v>
      </c>
    </row>
    <row r="1033" spans="1:7" ht="18" customHeight="1">
      <c r="A1033" s="323"/>
      <c r="B1033" s="302"/>
      <c r="C1033" s="325"/>
      <c r="D1033" s="325"/>
      <c r="E1033" s="46"/>
      <c r="F1033" s="130">
        <f t="shared" si="16"/>
        <v>0</v>
      </c>
      <c r="G1033" s="69"/>
    </row>
    <row r="1034" spans="1:7" ht="18" customHeight="1">
      <c r="A1034" s="323" t="s">
        <v>630</v>
      </c>
      <c r="B1034" s="302" t="s">
        <v>13</v>
      </c>
      <c r="C1034" s="325" t="s">
        <v>631</v>
      </c>
      <c r="D1034" s="325">
        <v>50</v>
      </c>
      <c r="E1034" s="46">
        <v>30000</v>
      </c>
      <c r="F1034" s="130">
        <f t="shared" si="16"/>
        <v>1500000</v>
      </c>
      <c r="G1034" s="86">
        <f>SUM(F1034:F1038)</f>
        <v>8700000</v>
      </c>
    </row>
    <row r="1035" spans="1:7" ht="18" customHeight="1">
      <c r="A1035" s="323"/>
      <c r="B1035" s="302" t="s">
        <v>13</v>
      </c>
      <c r="C1035" s="325" t="s">
        <v>57</v>
      </c>
      <c r="D1035" s="325">
        <v>20</v>
      </c>
      <c r="E1035" s="46">
        <v>30000</v>
      </c>
      <c r="F1035" s="130">
        <f t="shared" si="16"/>
        <v>600000</v>
      </c>
      <c r="G1035" s="69"/>
    </row>
    <row r="1036" spans="1:7" ht="18" customHeight="1">
      <c r="A1036" s="323"/>
      <c r="B1036" s="302" t="s">
        <v>13</v>
      </c>
      <c r="C1036" s="325" t="s">
        <v>60</v>
      </c>
      <c r="D1036" s="325">
        <v>100</v>
      </c>
      <c r="E1036" s="46">
        <v>30000</v>
      </c>
      <c r="F1036" s="130">
        <f t="shared" si="16"/>
        <v>3000000</v>
      </c>
      <c r="G1036" s="69"/>
    </row>
    <row r="1037" spans="1:7" ht="18" customHeight="1">
      <c r="A1037" s="323"/>
      <c r="B1037" s="302" t="s">
        <v>13</v>
      </c>
      <c r="C1037" s="325" t="s">
        <v>59</v>
      </c>
      <c r="D1037" s="325">
        <v>100</v>
      </c>
      <c r="E1037" s="46">
        <v>30000</v>
      </c>
      <c r="F1037" s="130">
        <f t="shared" si="16"/>
        <v>3000000</v>
      </c>
      <c r="G1037" s="69"/>
    </row>
    <row r="1038" spans="1:7" ht="18" customHeight="1">
      <c r="A1038" s="323"/>
      <c r="B1038" s="302" t="s">
        <v>13</v>
      </c>
      <c r="C1038" s="325" t="s">
        <v>45</v>
      </c>
      <c r="D1038" s="325">
        <v>20</v>
      </c>
      <c r="E1038" s="46">
        <v>30000</v>
      </c>
      <c r="F1038" s="130">
        <f t="shared" si="16"/>
        <v>600000</v>
      </c>
      <c r="G1038" s="69"/>
    </row>
    <row r="1039" spans="1:7" ht="18" customHeight="1">
      <c r="A1039" s="323"/>
      <c r="B1039" s="302"/>
      <c r="C1039" s="325"/>
      <c r="D1039" s="325"/>
      <c r="E1039" s="46"/>
      <c r="F1039" s="130">
        <f t="shared" si="16"/>
        <v>0</v>
      </c>
      <c r="G1039" s="69"/>
    </row>
    <row r="1040" spans="1:7" ht="18" customHeight="1">
      <c r="A1040" s="323" t="s">
        <v>178</v>
      </c>
      <c r="B1040" s="302" t="s">
        <v>13</v>
      </c>
      <c r="C1040" s="325" t="s">
        <v>632</v>
      </c>
      <c r="D1040" s="325">
        <v>55</v>
      </c>
      <c r="E1040" s="46">
        <v>31500</v>
      </c>
      <c r="F1040" s="130">
        <f t="shared" si="16"/>
        <v>1732500</v>
      </c>
      <c r="G1040" s="86">
        <f>SUM(F1040:F1041)</f>
        <v>8132500</v>
      </c>
    </row>
    <row r="1041" spans="1:7" ht="18" customHeight="1">
      <c r="A1041" s="323"/>
      <c r="B1041" s="302" t="s">
        <v>333</v>
      </c>
      <c r="C1041" s="325" t="s">
        <v>633</v>
      </c>
      <c r="D1041" s="325">
        <v>200</v>
      </c>
      <c r="E1041" s="46">
        <v>32000</v>
      </c>
      <c r="F1041" s="130">
        <f t="shared" si="16"/>
        <v>6400000</v>
      </c>
      <c r="G1041" s="69"/>
    </row>
    <row r="1042" spans="1:7" ht="18" customHeight="1">
      <c r="A1042" s="323"/>
      <c r="B1042" s="302"/>
      <c r="C1042" s="325"/>
      <c r="D1042" s="325"/>
      <c r="E1042" s="46"/>
      <c r="F1042" s="130">
        <f t="shared" si="16"/>
        <v>0</v>
      </c>
      <c r="G1042" s="69"/>
    </row>
    <row r="1043" spans="1:7" ht="18" customHeight="1">
      <c r="A1043" s="323" t="s">
        <v>457</v>
      </c>
      <c r="B1043" s="302" t="s">
        <v>31</v>
      </c>
      <c r="C1043" s="325" t="s">
        <v>634</v>
      </c>
      <c r="D1043" s="325">
        <v>100</v>
      </c>
      <c r="E1043" s="46">
        <v>33500</v>
      </c>
      <c r="F1043" s="130">
        <f t="shared" si="16"/>
        <v>3350000</v>
      </c>
      <c r="G1043" s="86">
        <f>F1043</f>
        <v>3350000</v>
      </c>
    </row>
    <row r="1044" spans="1:7" ht="18" customHeight="1">
      <c r="A1044" s="323"/>
      <c r="B1044" s="302"/>
      <c r="C1044" s="325"/>
      <c r="D1044" s="325"/>
      <c r="E1044" s="46"/>
      <c r="F1044" s="130">
        <f t="shared" si="16"/>
        <v>0</v>
      </c>
      <c r="G1044" s="69"/>
    </row>
    <row r="1045" spans="1:7" ht="18" customHeight="1">
      <c r="A1045" s="323" t="s">
        <v>109</v>
      </c>
      <c r="B1045" s="302" t="s">
        <v>31</v>
      </c>
      <c r="C1045" s="325" t="s">
        <v>460</v>
      </c>
      <c r="D1045" s="325">
        <v>300</v>
      </c>
      <c r="E1045" s="46">
        <v>34000</v>
      </c>
      <c r="F1045" s="130">
        <f t="shared" si="16"/>
        <v>10200000</v>
      </c>
      <c r="G1045" s="86">
        <f>F1045</f>
        <v>10200000</v>
      </c>
    </row>
    <row r="1046" spans="1:7" ht="18" customHeight="1">
      <c r="A1046" s="323"/>
      <c r="B1046" s="302"/>
      <c r="C1046" s="325"/>
      <c r="D1046" s="325"/>
      <c r="E1046" s="46"/>
      <c r="F1046" s="130">
        <f t="shared" si="16"/>
        <v>0</v>
      </c>
      <c r="G1046" s="69"/>
    </row>
    <row r="1047" spans="1:7" ht="18" customHeight="1">
      <c r="A1047" s="323" t="s">
        <v>635</v>
      </c>
      <c r="B1047" s="302" t="s">
        <v>168</v>
      </c>
      <c r="C1047" s="325" t="s">
        <v>636</v>
      </c>
      <c r="D1047" s="325">
        <v>194</v>
      </c>
      <c r="E1047" s="46">
        <v>34000</v>
      </c>
      <c r="F1047" s="130">
        <f t="shared" si="16"/>
        <v>6596000</v>
      </c>
      <c r="G1047" s="86">
        <f>F1047</f>
        <v>6596000</v>
      </c>
    </row>
    <row r="1048" spans="1:7" ht="18" customHeight="1">
      <c r="A1048" s="323"/>
      <c r="B1048" s="302"/>
      <c r="C1048" s="325"/>
      <c r="D1048" s="325"/>
      <c r="E1048" s="46"/>
      <c r="F1048" s="130">
        <f t="shared" si="16"/>
        <v>0</v>
      </c>
      <c r="G1048" s="69"/>
    </row>
    <row r="1049" spans="1:7" ht="18" customHeight="1">
      <c r="A1049" s="323" t="s">
        <v>274</v>
      </c>
      <c r="B1049" s="302" t="s">
        <v>31</v>
      </c>
      <c r="C1049" s="325" t="s">
        <v>144</v>
      </c>
      <c r="D1049" s="325">
        <v>35.9</v>
      </c>
      <c r="E1049" s="46">
        <v>33500</v>
      </c>
      <c r="F1049" s="130">
        <f>E1049*D1049</f>
        <v>1202650</v>
      </c>
      <c r="G1049" s="86">
        <f>F1049</f>
        <v>1202650</v>
      </c>
    </row>
    <row r="1050" spans="1:7" ht="18" customHeight="1">
      <c r="A1050" s="323"/>
      <c r="B1050" s="302"/>
      <c r="C1050" s="325"/>
      <c r="D1050" s="325"/>
      <c r="E1050" s="46"/>
      <c r="F1050" s="130">
        <f t="shared" ref="F1050:F1058" si="17">E1050*D1050</f>
        <v>0</v>
      </c>
      <c r="G1050" s="69"/>
    </row>
    <row r="1051" spans="1:7" ht="18" customHeight="1">
      <c r="A1051" s="323" t="s">
        <v>24</v>
      </c>
      <c r="B1051" s="444" t="s">
        <v>137</v>
      </c>
      <c r="C1051" s="482" t="s">
        <v>637</v>
      </c>
      <c r="D1051" s="482">
        <v>20</v>
      </c>
      <c r="E1051" s="116">
        <v>41000</v>
      </c>
      <c r="F1051" s="131">
        <f t="shared" si="17"/>
        <v>820000</v>
      </c>
      <c r="G1051" s="86">
        <f>SUM(F1051:F1053)</f>
        <v>7131000</v>
      </c>
    </row>
    <row r="1052" spans="1:7" ht="18" customHeight="1">
      <c r="A1052" s="323"/>
      <c r="B1052" s="444" t="s">
        <v>137</v>
      </c>
      <c r="C1052" s="482" t="s">
        <v>640</v>
      </c>
      <c r="D1052" s="482">
        <v>106</v>
      </c>
      <c r="E1052" s="116">
        <v>43500</v>
      </c>
      <c r="F1052" s="131">
        <f t="shared" si="17"/>
        <v>4611000</v>
      </c>
      <c r="G1052" s="69"/>
    </row>
    <row r="1053" spans="1:7" ht="18" customHeight="1">
      <c r="A1053" s="323"/>
      <c r="B1053" s="302" t="s">
        <v>31</v>
      </c>
      <c r="C1053" s="325" t="s">
        <v>158</v>
      </c>
      <c r="D1053" s="325">
        <v>50</v>
      </c>
      <c r="E1053" s="46">
        <v>34000</v>
      </c>
      <c r="F1053" s="130">
        <f t="shared" si="17"/>
        <v>1700000</v>
      </c>
      <c r="G1053" s="69"/>
    </row>
    <row r="1054" spans="1:7" ht="18" customHeight="1">
      <c r="A1054" s="323"/>
      <c r="B1054" s="302"/>
      <c r="C1054" s="325"/>
      <c r="D1054" s="325"/>
      <c r="E1054" s="46"/>
      <c r="F1054" s="130">
        <f t="shared" si="17"/>
        <v>0</v>
      </c>
      <c r="G1054" s="69"/>
    </row>
    <row r="1055" spans="1:7" ht="18" customHeight="1">
      <c r="A1055" s="323" t="s">
        <v>638</v>
      </c>
      <c r="B1055" s="302" t="s">
        <v>639</v>
      </c>
      <c r="C1055" s="325" t="s">
        <v>59</v>
      </c>
      <c r="D1055" s="325">
        <v>102.6</v>
      </c>
      <c r="E1055" s="46">
        <v>40000</v>
      </c>
      <c r="F1055" s="130">
        <f t="shared" si="17"/>
        <v>4104000</v>
      </c>
      <c r="G1055" s="86">
        <f>F1055</f>
        <v>4104000</v>
      </c>
    </row>
    <row r="1056" spans="1:7" ht="18" customHeight="1">
      <c r="A1056" s="323"/>
      <c r="B1056" s="302"/>
      <c r="C1056" s="325"/>
      <c r="D1056" s="325"/>
      <c r="E1056" s="46"/>
      <c r="F1056" s="130">
        <f t="shared" si="17"/>
        <v>0</v>
      </c>
      <c r="G1056" s="69"/>
    </row>
    <row r="1057" spans="1:7" ht="18" customHeight="1">
      <c r="A1057" s="323" t="s">
        <v>641</v>
      </c>
      <c r="B1057" s="302" t="s">
        <v>13</v>
      </c>
      <c r="C1057" s="325" t="s">
        <v>60</v>
      </c>
      <c r="D1057" s="325">
        <v>50</v>
      </c>
      <c r="E1057" s="46">
        <v>30500</v>
      </c>
      <c r="F1057" s="130">
        <f t="shared" si="17"/>
        <v>1525000</v>
      </c>
      <c r="G1057" s="86">
        <f>SUM(F1057:F1058)</f>
        <v>2440000</v>
      </c>
    </row>
    <row r="1058" spans="1:7" ht="18" customHeight="1">
      <c r="A1058" s="323"/>
      <c r="B1058" s="302" t="s">
        <v>13</v>
      </c>
      <c r="C1058" s="325" t="s">
        <v>59</v>
      </c>
      <c r="D1058" s="325">
        <v>30</v>
      </c>
      <c r="E1058" s="46">
        <v>30500</v>
      </c>
      <c r="F1058" s="130">
        <f t="shared" si="17"/>
        <v>915000</v>
      </c>
      <c r="G1058" s="69"/>
    </row>
    <row r="1059" spans="1:7" ht="18" customHeight="1">
      <c r="A1059" s="323"/>
      <c r="B1059" s="302"/>
      <c r="C1059" s="325"/>
      <c r="D1059" s="325"/>
      <c r="E1059" s="46"/>
      <c r="F1059" s="130">
        <f t="shared" si="16"/>
        <v>0</v>
      </c>
      <c r="G1059" s="69"/>
    </row>
    <row r="1060" spans="1:7" ht="18" customHeight="1">
      <c r="A1060" s="534" t="s">
        <v>314</v>
      </c>
      <c r="B1060" s="302"/>
      <c r="C1060" s="325"/>
      <c r="D1060" s="325"/>
      <c r="E1060" s="46"/>
      <c r="F1060" s="130">
        <f t="shared" si="16"/>
        <v>0</v>
      </c>
      <c r="G1060" s="86">
        <f>F1061</f>
        <v>11754000</v>
      </c>
    </row>
    <row r="1061" spans="1:7" ht="18" customHeight="1">
      <c r="A1061" s="533" t="s">
        <v>154</v>
      </c>
      <c r="B1061" s="440" t="s">
        <v>13</v>
      </c>
      <c r="C1061" s="382" t="s">
        <v>533</v>
      </c>
      <c r="D1061" s="382">
        <v>391.8</v>
      </c>
      <c r="E1061" s="59">
        <v>30000</v>
      </c>
      <c r="F1061" s="132">
        <f t="shared" si="16"/>
        <v>11754000</v>
      </c>
      <c r="G1061" s="92"/>
    </row>
    <row r="1062" spans="1:7" ht="18" customHeight="1">
      <c r="A1062" s="526"/>
      <c r="B1062" s="435"/>
      <c r="C1062" s="484"/>
      <c r="D1062" s="484"/>
      <c r="E1062" s="113"/>
      <c r="F1062" s="126"/>
      <c r="G1062" s="9"/>
    </row>
    <row r="1063" spans="1:7" ht="18" customHeight="1">
      <c r="A1063" s="530">
        <v>42381</v>
      </c>
      <c r="B1063" s="355"/>
      <c r="C1063" s="491" t="s">
        <v>398</v>
      </c>
      <c r="D1063" s="525"/>
      <c r="F1063" s="127"/>
    </row>
    <row r="1064" spans="1:7" ht="18" customHeight="1">
      <c r="A1064" s="531" t="s">
        <v>127</v>
      </c>
      <c r="B1064" s="436" t="s">
        <v>134</v>
      </c>
      <c r="C1064" s="494" t="s">
        <v>152</v>
      </c>
      <c r="D1064" s="494">
        <f>SUM(D1065:D1183)</f>
        <v>10486.400000000001</v>
      </c>
      <c r="E1064" s="114"/>
      <c r="F1064" s="128">
        <f>SUM(F1065:F1183)</f>
        <v>359587390</v>
      </c>
      <c r="G1064" s="128">
        <f>SUM(G1065:G1183)</f>
        <v>359587390</v>
      </c>
    </row>
    <row r="1065" spans="1:7" ht="18" customHeight="1">
      <c r="A1065" s="532" t="s">
        <v>572</v>
      </c>
      <c r="B1065" s="441" t="s">
        <v>13</v>
      </c>
      <c r="C1065" s="492" t="s">
        <v>645</v>
      </c>
      <c r="D1065" s="492">
        <v>247.4</v>
      </c>
      <c r="E1065" s="62">
        <v>32000</v>
      </c>
      <c r="F1065" s="139">
        <f t="shared" ref="F1065:F1148" si="18">E1065*D1065</f>
        <v>7916800</v>
      </c>
      <c r="G1065" s="85">
        <f>F1065</f>
        <v>7916800</v>
      </c>
    </row>
    <row r="1066" spans="1:7" ht="18" customHeight="1">
      <c r="A1066" s="323"/>
      <c r="B1066" s="302"/>
      <c r="C1066" s="325"/>
      <c r="D1066" s="325"/>
      <c r="E1066" s="46"/>
      <c r="F1066" s="130">
        <f t="shared" si="18"/>
        <v>0</v>
      </c>
      <c r="G1066" s="69"/>
    </row>
    <row r="1067" spans="1:7" ht="18" customHeight="1">
      <c r="A1067" s="323" t="s">
        <v>646</v>
      </c>
      <c r="B1067" s="302" t="s">
        <v>13</v>
      </c>
      <c r="C1067" s="325" t="s">
        <v>647</v>
      </c>
      <c r="D1067" s="325">
        <v>46.6</v>
      </c>
      <c r="E1067" s="46">
        <v>32000</v>
      </c>
      <c r="F1067" s="130">
        <f t="shared" si="18"/>
        <v>1491200</v>
      </c>
      <c r="G1067" s="86">
        <f>F1067</f>
        <v>1491200</v>
      </c>
    </row>
    <row r="1068" spans="1:7" ht="18" customHeight="1">
      <c r="A1068" s="323"/>
      <c r="B1068" s="302"/>
      <c r="C1068" s="325"/>
      <c r="D1068" s="325"/>
      <c r="E1068" s="46"/>
      <c r="F1068" s="130">
        <f t="shared" si="18"/>
        <v>0</v>
      </c>
      <c r="G1068" s="69"/>
    </row>
    <row r="1069" spans="1:7" ht="18" customHeight="1">
      <c r="A1069" s="323" t="s">
        <v>648</v>
      </c>
      <c r="B1069" s="302" t="s">
        <v>319</v>
      </c>
      <c r="C1069" s="325" t="s">
        <v>649</v>
      </c>
      <c r="D1069" s="325">
        <v>309</v>
      </c>
      <c r="E1069" s="46">
        <v>32000</v>
      </c>
      <c r="F1069" s="130">
        <f t="shared" si="18"/>
        <v>9888000</v>
      </c>
      <c r="G1069" s="86">
        <f>F1069</f>
        <v>9888000</v>
      </c>
    </row>
    <row r="1070" spans="1:7" ht="18" customHeight="1">
      <c r="A1070" s="323"/>
      <c r="B1070" s="302"/>
      <c r="C1070" s="325"/>
      <c r="D1070" s="325"/>
      <c r="E1070" s="46"/>
      <c r="F1070" s="130">
        <f t="shared" si="18"/>
        <v>0</v>
      </c>
      <c r="G1070" s="69"/>
    </row>
    <row r="1071" spans="1:7" ht="18" customHeight="1">
      <c r="A1071" s="323" t="s">
        <v>240</v>
      </c>
      <c r="B1071" s="444" t="s">
        <v>363</v>
      </c>
      <c r="C1071" s="482" t="s">
        <v>364</v>
      </c>
      <c r="D1071" s="482">
        <v>100</v>
      </c>
      <c r="E1071" s="116">
        <v>57000</v>
      </c>
      <c r="F1071" s="131">
        <f t="shared" si="18"/>
        <v>5700000</v>
      </c>
      <c r="G1071" s="86">
        <f>F1071</f>
        <v>5700000</v>
      </c>
    </row>
    <row r="1072" spans="1:7" ht="18" customHeight="1">
      <c r="A1072" s="323"/>
      <c r="B1072" s="302"/>
      <c r="C1072" s="325"/>
      <c r="D1072" s="325"/>
      <c r="E1072" s="46"/>
      <c r="F1072" s="130">
        <f t="shared" si="18"/>
        <v>0</v>
      </c>
      <c r="G1072" s="69"/>
    </row>
    <row r="1073" spans="1:7" ht="18" customHeight="1">
      <c r="A1073" s="323" t="s">
        <v>628</v>
      </c>
      <c r="B1073" s="302" t="s">
        <v>212</v>
      </c>
      <c r="C1073" s="325" t="s">
        <v>629</v>
      </c>
      <c r="D1073" s="325">
        <v>21.5</v>
      </c>
      <c r="E1073" s="46">
        <v>36000</v>
      </c>
      <c r="F1073" s="130">
        <f t="shared" si="18"/>
        <v>774000</v>
      </c>
      <c r="G1073" s="86">
        <f>F1073</f>
        <v>774000</v>
      </c>
    </row>
    <row r="1074" spans="1:7" ht="18" customHeight="1">
      <c r="A1074" s="323"/>
      <c r="B1074" s="302"/>
      <c r="C1074" s="325"/>
      <c r="D1074" s="325"/>
      <c r="E1074" s="46"/>
      <c r="F1074" s="130">
        <f t="shared" si="18"/>
        <v>0</v>
      </c>
      <c r="G1074" s="69"/>
    </row>
    <row r="1075" spans="1:7" ht="18" customHeight="1">
      <c r="A1075" s="323" t="s">
        <v>110</v>
      </c>
      <c r="B1075" s="302" t="s">
        <v>13</v>
      </c>
      <c r="C1075" s="325" t="s">
        <v>22</v>
      </c>
      <c r="D1075" s="325">
        <v>60</v>
      </c>
      <c r="E1075" s="46">
        <v>30500</v>
      </c>
      <c r="F1075" s="130">
        <f t="shared" si="18"/>
        <v>1830000</v>
      </c>
      <c r="G1075" s="86">
        <f>F1075</f>
        <v>1830000</v>
      </c>
    </row>
    <row r="1076" spans="1:7" ht="18" customHeight="1">
      <c r="A1076" s="323"/>
      <c r="B1076" s="302"/>
      <c r="C1076" s="325"/>
      <c r="D1076" s="325"/>
      <c r="E1076" s="46"/>
      <c r="F1076" s="130">
        <f t="shared" si="18"/>
        <v>0</v>
      </c>
      <c r="G1076" s="69"/>
    </row>
    <row r="1077" spans="1:7" ht="18" customHeight="1">
      <c r="A1077" s="323" t="s">
        <v>677</v>
      </c>
      <c r="B1077" s="302" t="s">
        <v>13</v>
      </c>
      <c r="C1077" s="325" t="s">
        <v>15</v>
      </c>
      <c r="D1077" s="325">
        <v>30</v>
      </c>
      <c r="E1077" s="46">
        <v>30500</v>
      </c>
      <c r="F1077" s="130">
        <f t="shared" si="18"/>
        <v>915000</v>
      </c>
      <c r="G1077" s="86">
        <f>F1077</f>
        <v>915000</v>
      </c>
    </row>
    <row r="1078" spans="1:7" ht="18" customHeight="1">
      <c r="A1078" s="323"/>
      <c r="B1078" s="302"/>
      <c r="C1078" s="325"/>
      <c r="D1078" s="325"/>
      <c r="E1078" s="46"/>
      <c r="F1078" s="130">
        <f t="shared" si="18"/>
        <v>0</v>
      </c>
      <c r="G1078" s="69"/>
    </row>
    <row r="1079" spans="1:7" ht="18" customHeight="1">
      <c r="A1079" s="323" t="s">
        <v>650</v>
      </c>
      <c r="B1079" s="302" t="s">
        <v>208</v>
      </c>
      <c r="C1079" s="325" t="s">
        <v>651</v>
      </c>
      <c r="D1079" s="325">
        <v>32</v>
      </c>
      <c r="E1079" s="46">
        <v>35000</v>
      </c>
      <c r="F1079" s="130">
        <f t="shared" si="18"/>
        <v>1120000</v>
      </c>
      <c r="G1079" s="86">
        <f>SUM(F1079:F1080)</f>
        <v>2940000</v>
      </c>
    </row>
    <row r="1080" spans="1:7" ht="18" customHeight="1">
      <c r="A1080" s="323"/>
      <c r="B1080" s="302" t="s">
        <v>208</v>
      </c>
      <c r="C1080" s="325" t="s">
        <v>652</v>
      </c>
      <c r="D1080" s="325">
        <v>52</v>
      </c>
      <c r="E1080" s="46">
        <v>35000</v>
      </c>
      <c r="F1080" s="130">
        <f t="shared" si="18"/>
        <v>1820000</v>
      </c>
      <c r="G1080" s="69"/>
    </row>
    <row r="1081" spans="1:7" ht="18" customHeight="1">
      <c r="A1081" s="323"/>
      <c r="B1081" s="302"/>
      <c r="C1081" s="325"/>
      <c r="D1081" s="325"/>
      <c r="E1081" s="46"/>
      <c r="F1081" s="130">
        <f t="shared" si="18"/>
        <v>0</v>
      </c>
      <c r="G1081" s="69"/>
    </row>
    <row r="1082" spans="1:7" ht="18" customHeight="1">
      <c r="A1082" s="323" t="s">
        <v>63</v>
      </c>
      <c r="B1082" s="302" t="s">
        <v>64</v>
      </c>
      <c r="C1082" s="325" t="s">
        <v>65</v>
      </c>
      <c r="D1082" s="325">
        <v>175</v>
      </c>
      <c r="E1082" s="46">
        <v>36000</v>
      </c>
      <c r="F1082" s="130">
        <f t="shared" si="18"/>
        <v>6300000</v>
      </c>
      <c r="G1082" s="86">
        <f>F1082</f>
        <v>6300000</v>
      </c>
    </row>
    <row r="1083" spans="1:7" ht="18" customHeight="1">
      <c r="A1083" s="323"/>
      <c r="B1083" s="302"/>
      <c r="C1083" s="325"/>
      <c r="D1083" s="325"/>
      <c r="E1083" s="46"/>
      <c r="F1083" s="130">
        <f t="shared" si="18"/>
        <v>0</v>
      </c>
      <c r="G1083" s="69"/>
    </row>
    <row r="1084" spans="1:7" ht="18" customHeight="1">
      <c r="A1084" s="323" t="s">
        <v>271</v>
      </c>
      <c r="B1084" s="302" t="s">
        <v>13</v>
      </c>
      <c r="C1084" s="325" t="s">
        <v>125</v>
      </c>
      <c r="D1084" s="325">
        <v>10</v>
      </c>
      <c r="E1084" s="46">
        <v>30000</v>
      </c>
      <c r="F1084" s="130">
        <f t="shared" si="18"/>
        <v>300000</v>
      </c>
      <c r="G1084" s="86">
        <f>F1084</f>
        <v>300000</v>
      </c>
    </row>
    <row r="1085" spans="1:7" ht="18" customHeight="1">
      <c r="A1085" s="323"/>
      <c r="B1085" s="302"/>
      <c r="C1085" s="325"/>
      <c r="D1085" s="325"/>
      <c r="E1085" s="46"/>
      <c r="F1085" s="130">
        <f t="shared" si="18"/>
        <v>0</v>
      </c>
      <c r="G1085" s="69"/>
    </row>
    <row r="1086" spans="1:7" ht="18" customHeight="1">
      <c r="A1086" s="323" t="s">
        <v>178</v>
      </c>
      <c r="B1086" s="444" t="s">
        <v>16</v>
      </c>
      <c r="C1086" s="482" t="s">
        <v>653</v>
      </c>
      <c r="D1086" s="482">
        <v>90.5</v>
      </c>
      <c r="E1086" s="116">
        <v>38000</v>
      </c>
      <c r="F1086" s="131">
        <f t="shared" si="18"/>
        <v>3439000</v>
      </c>
      <c r="G1086" s="86">
        <f>SUM(F1086:F1089)</f>
        <v>15269000</v>
      </c>
    </row>
    <row r="1087" spans="1:7" ht="18" customHeight="1">
      <c r="A1087" s="323"/>
      <c r="B1087" s="302" t="s">
        <v>333</v>
      </c>
      <c r="C1087" s="325" t="s">
        <v>678</v>
      </c>
      <c r="D1087" s="325">
        <v>190</v>
      </c>
      <c r="E1087" s="46">
        <v>32000</v>
      </c>
      <c r="F1087" s="130">
        <f t="shared" si="18"/>
        <v>6080000</v>
      </c>
      <c r="G1087" s="86"/>
    </row>
    <row r="1088" spans="1:7" ht="18" customHeight="1">
      <c r="A1088" s="323"/>
      <c r="B1088" s="302" t="s">
        <v>333</v>
      </c>
      <c r="C1088" s="325" t="s">
        <v>633</v>
      </c>
      <c r="D1088" s="325">
        <v>125</v>
      </c>
      <c r="E1088" s="46">
        <v>32000</v>
      </c>
      <c r="F1088" s="130">
        <f t="shared" si="18"/>
        <v>4000000</v>
      </c>
      <c r="G1088" s="86"/>
    </row>
    <row r="1089" spans="1:7" ht="18" customHeight="1">
      <c r="A1089" s="323"/>
      <c r="B1089" s="302" t="s">
        <v>31</v>
      </c>
      <c r="C1089" s="325" t="s">
        <v>57</v>
      </c>
      <c r="D1089" s="325">
        <v>50</v>
      </c>
      <c r="E1089" s="46">
        <v>35000</v>
      </c>
      <c r="F1089" s="130">
        <f t="shared" si="18"/>
        <v>1750000</v>
      </c>
      <c r="G1089" s="86"/>
    </row>
    <row r="1090" spans="1:7" ht="18" customHeight="1">
      <c r="A1090" s="323"/>
      <c r="B1090" s="302"/>
      <c r="C1090" s="325"/>
      <c r="D1090" s="325"/>
      <c r="E1090" s="46"/>
      <c r="F1090" s="130">
        <f t="shared" si="18"/>
        <v>0</v>
      </c>
      <c r="G1090" s="69"/>
    </row>
    <row r="1091" spans="1:7" ht="18" customHeight="1">
      <c r="A1091" s="323" t="s">
        <v>52</v>
      </c>
      <c r="B1091" s="439" t="s">
        <v>53</v>
      </c>
      <c r="C1091" s="430" t="s">
        <v>54</v>
      </c>
      <c r="D1091" s="430">
        <v>-74</v>
      </c>
      <c r="E1091" s="54">
        <v>35300</v>
      </c>
      <c r="F1091" s="140">
        <f t="shared" si="18"/>
        <v>-2612200</v>
      </c>
      <c r="G1091" s="86">
        <f>SUM(F1091:F1094)</f>
        <v>37982800</v>
      </c>
    </row>
    <row r="1092" spans="1:7" ht="18" customHeight="1">
      <c r="A1092" s="323"/>
      <c r="B1092" s="302" t="s">
        <v>663</v>
      </c>
      <c r="C1092" s="325" t="s">
        <v>54</v>
      </c>
      <c r="D1092" s="325">
        <f>50+150</f>
        <v>200</v>
      </c>
      <c r="E1092" s="46">
        <v>35300</v>
      </c>
      <c r="F1092" s="130">
        <f t="shared" si="18"/>
        <v>7060000</v>
      </c>
      <c r="G1092" s="69"/>
    </row>
    <row r="1093" spans="1:7" ht="18" customHeight="1">
      <c r="A1093" s="323"/>
      <c r="B1093" s="302" t="s">
        <v>208</v>
      </c>
      <c r="C1093" s="325" t="s">
        <v>54</v>
      </c>
      <c r="D1093" s="325">
        <v>725</v>
      </c>
      <c r="E1093" s="46">
        <v>35300</v>
      </c>
      <c r="F1093" s="130">
        <f t="shared" si="18"/>
        <v>25592500</v>
      </c>
      <c r="G1093" s="69"/>
    </row>
    <row r="1094" spans="1:7" ht="18" customHeight="1">
      <c r="A1094" s="323"/>
      <c r="B1094" s="302" t="s">
        <v>208</v>
      </c>
      <c r="C1094" s="325" t="s">
        <v>664</v>
      </c>
      <c r="D1094" s="325">
        <v>225</v>
      </c>
      <c r="E1094" s="46">
        <v>35300</v>
      </c>
      <c r="F1094" s="130">
        <f t="shared" si="18"/>
        <v>7942500</v>
      </c>
      <c r="G1094" s="69"/>
    </row>
    <row r="1095" spans="1:7" ht="18" customHeight="1">
      <c r="A1095" s="323"/>
      <c r="B1095" s="302"/>
      <c r="C1095" s="325"/>
      <c r="D1095" s="325"/>
      <c r="E1095" s="46"/>
      <c r="F1095" s="130">
        <f t="shared" si="18"/>
        <v>0</v>
      </c>
      <c r="G1095" s="69"/>
    </row>
    <row r="1096" spans="1:7" ht="18" customHeight="1">
      <c r="A1096" s="323" t="s">
        <v>81</v>
      </c>
      <c r="B1096" s="439" t="s">
        <v>654</v>
      </c>
      <c r="C1096" s="430"/>
      <c r="D1096" s="430">
        <v>-49.3</v>
      </c>
      <c r="E1096" s="54">
        <v>15000</v>
      </c>
      <c r="F1096" s="140">
        <f t="shared" si="18"/>
        <v>-739500</v>
      </c>
      <c r="G1096" s="86">
        <f>F1096</f>
        <v>-739500</v>
      </c>
    </row>
    <row r="1097" spans="1:7" ht="18" customHeight="1">
      <c r="A1097" s="323"/>
      <c r="B1097" s="302"/>
      <c r="C1097" s="325"/>
      <c r="D1097" s="325"/>
      <c r="E1097" s="46"/>
      <c r="F1097" s="130">
        <f t="shared" si="18"/>
        <v>0</v>
      </c>
      <c r="G1097" s="69"/>
    </row>
    <row r="1098" spans="1:7" ht="18" customHeight="1">
      <c r="A1098" s="323" t="s">
        <v>316</v>
      </c>
      <c r="B1098" s="302" t="s">
        <v>31</v>
      </c>
      <c r="C1098" s="325" t="s">
        <v>655</v>
      </c>
      <c r="D1098" s="325">
        <v>113.3</v>
      </c>
      <c r="E1098" s="46">
        <v>33500</v>
      </c>
      <c r="F1098" s="130">
        <f t="shared" si="18"/>
        <v>3795550</v>
      </c>
      <c r="G1098" s="86">
        <f>SUM(F1098:F1104)</f>
        <v>30716600</v>
      </c>
    </row>
    <row r="1099" spans="1:7" ht="18" customHeight="1">
      <c r="A1099" s="323"/>
      <c r="B1099" s="302" t="s">
        <v>31</v>
      </c>
      <c r="C1099" s="325" t="s">
        <v>656</v>
      </c>
      <c r="D1099" s="325">
        <v>108.5</v>
      </c>
      <c r="E1099" s="46">
        <v>33500</v>
      </c>
      <c r="F1099" s="130">
        <f t="shared" si="18"/>
        <v>3634750</v>
      </c>
      <c r="G1099" s="69"/>
    </row>
    <row r="1100" spans="1:7" ht="18" customHeight="1">
      <c r="A1100" s="323"/>
      <c r="B1100" s="302" t="s">
        <v>31</v>
      </c>
      <c r="C1100" s="325" t="s">
        <v>142</v>
      </c>
      <c r="D1100" s="325">
        <v>107.5</v>
      </c>
      <c r="E1100" s="46">
        <v>33500</v>
      </c>
      <c r="F1100" s="130">
        <f t="shared" si="18"/>
        <v>3601250</v>
      </c>
      <c r="G1100" s="69"/>
    </row>
    <row r="1101" spans="1:7" ht="18" customHeight="1">
      <c r="A1101" s="323"/>
      <c r="B1101" s="302" t="s">
        <v>31</v>
      </c>
      <c r="C1101" s="325" t="s">
        <v>657</v>
      </c>
      <c r="D1101" s="325">
        <v>114</v>
      </c>
      <c r="E1101" s="46">
        <v>33500</v>
      </c>
      <c r="F1101" s="130">
        <f t="shared" si="18"/>
        <v>3819000</v>
      </c>
      <c r="G1101" s="69"/>
    </row>
    <row r="1102" spans="1:7" ht="18" customHeight="1">
      <c r="A1102" s="323"/>
      <c r="B1102" s="302" t="s">
        <v>31</v>
      </c>
      <c r="C1102" s="325" t="s">
        <v>15</v>
      </c>
      <c r="D1102" s="325">
        <v>104</v>
      </c>
      <c r="E1102" s="46">
        <v>33500</v>
      </c>
      <c r="F1102" s="130">
        <f t="shared" si="18"/>
        <v>3484000</v>
      </c>
      <c r="G1102" s="69"/>
    </row>
    <row r="1103" spans="1:7" ht="18" customHeight="1">
      <c r="A1103" s="323"/>
      <c r="B1103" s="302" t="s">
        <v>31</v>
      </c>
      <c r="C1103" s="325" t="s">
        <v>658</v>
      </c>
      <c r="D1103" s="325">
        <v>212.3</v>
      </c>
      <c r="E1103" s="46">
        <v>33500</v>
      </c>
      <c r="F1103" s="130">
        <f t="shared" si="18"/>
        <v>7112050</v>
      </c>
      <c r="G1103" s="69"/>
    </row>
    <row r="1104" spans="1:7" ht="18" customHeight="1">
      <c r="A1104" s="323"/>
      <c r="B1104" s="302" t="s">
        <v>168</v>
      </c>
      <c r="C1104" s="325" t="s">
        <v>331</v>
      </c>
      <c r="D1104" s="325">
        <v>155</v>
      </c>
      <c r="E1104" s="46">
        <v>34000</v>
      </c>
      <c r="F1104" s="130">
        <f t="shared" si="18"/>
        <v>5270000</v>
      </c>
      <c r="G1104" s="69"/>
    </row>
    <row r="1105" spans="1:7" ht="18" customHeight="1">
      <c r="A1105" s="323"/>
      <c r="B1105" s="302"/>
      <c r="C1105" s="325"/>
      <c r="D1105" s="325"/>
      <c r="E1105" s="46"/>
      <c r="F1105" s="130">
        <f t="shared" si="18"/>
        <v>0</v>
      </c>
      <c r="G1105" s="69"/>
    </row>
    <row r="1106" spans="1:7" ht="18" customHeight="1">
      <c r="A1106" s="323" t="s">
        <v>327</v>
      </c>
      <c r="B1106" s="302" t="s">
        <v>13</v>
      </c>
      <c r="C1106" s="325" t="s">
        <v>75</v>
      </c>
      <c r="D1106" s="325">
        <v>54</v>
      </c>
      <c r="E1106" s="46">
        <v>30000</v>
      </c>
      <c r="F1106" s="130">
        <f t="shared" si="18"/>
        <v>1620000</v>
      </c>
      <c r="G1106" s="86">
        <f>SUM(F1106:F1110)</f>
        <v>10748500</v>
      </c>
    </row>
    <row r="1107" spans="1:7" ht="18" customHeight="1">
      <c r="A1107" s="323"/>
      <c r="B1107" s="302" t="s">
        <v>31</v>
      </c>
      <c r="C1107" s="325" t="s">
        <v>158</v>
      </c>
      <c r="D1107" s="325">
        <v>30</v>
      </c>
      <c r="E1107" s="46">
        <v>33500</v>
      </c>
      <c r="F1107" s="130">
        <f t="shared" si="18"/>
        <v>1005000</v>
      </c>
      <c r="G1107" s="69"/>
    </row>
    <row r="1108" spans="1:7" ht="18" customHeight="1">
      <c r="A1108" s="323"/>
      <c r="B1108" s="302" t="s">
        <v>31</v>
      </c>
      <c r="C1108" s="325" t="s">
        <v>659</v>
      </c>
      <c r="D1108" s="325">
        <v>103</v>
      </c>
      <c r="E1108" s="46">
        <v>33500</v>
      </c>
      <c r="F1108" s="130">
        <f t="shared" si="18"/>
        <v>3450500</v>
      </c>
      <c r="G1108" s="69"/>
    </row>
    <row r="1109" spans="1:7" ht="18" customHeight="1">
      <c r="A1109" s="323"/>
      <c r="B1109" s="302" t="s">
        <v>31</v>
      </c>
      <c r="C1109" s="325" t="s">
        <v>59</v>
      </c>
      <c r="D1109" s="325">
        <v>38</v>
      </c>
      <c r="E1109" s="46">
        <v>33500</v>
      </c>
      <c r="F1109" s="130">
        <f t="shared" si="18"/>
        <v>1273000</v>
      </c>
      <c r="G1109" s="69"/>
    </row>
    <row r="1110" spans="1:7" ht="18" customHeight="1">
      <c r="A1110" s="323"/>
      <c r="B1110" s="302" t="s">
        <v>64</v>
      </c>
      <c r="C1110" s="325" t="s">
        <v>79</v>
      </c>
      <c r="D1110" s="325">
        <v>100</v>
      </c>
      <c r="E1110" s="46">
        <v>34000</v>
      </c>
      <c r="F1110" s="130">
        <f t="shared" si="18"/>
        <v>3400000</v>
      </c>
      <c r="G1110" s="69"/>
    </row>
    <row r="1111" spans="1:7" ht="18" customHeight="1">
      <c r="A1111" s="323"/>
      <c r="B1111" s="302"/>
      <c r="C1111" s="325"/>
      <c r="D1111" s="325"/>
      <c r="E1111" s="46"/>
      <c r="F1111" s="130">
        <f t="shared" si="18"/>
        <v>0</v>
      </c>
      <c r="G1111" s="69"/>
    </row>
    <row r="1112" spans="1:7" ht="18" customHeight="1">
      <c r="A1112" s="323" t="s">
        <v>336</v>
      </c>
      <c r="B1112" s="302" t="s">
        <v>13</v>
      </c>
      <c r="C1112" s="325" t="s">
        <v>660</v>
      </c>
      <c r="D1112" s="325">
        <v>44</v>
      </c>
      <c r="E1112" s="46">
        <v>31500</v>
      </c>
      <c r="F1112" s="130">
        <f t="shared" si="18"/>
        <v>1386000</v>
      </c>
      <c r="G1112" s="86">
        <f>SUM(F1112:F1116)</f>
        <v>25282500</v>
      </c>
    </row>
    <row r="1113" spans="1:7" ht="18" customHeight="1">
      <c r="A1113" s="323"/>
      <c r="B1113" s="302" t="s">
        <v>13</v>
      </c>
      <c r="C1113" s="325" t="s">
        <v>171</v>
      </c>
      <c r="D1113" s="325">
        <v>50</v>
      </c>
      <c r="E1113" s="46">
        <v>31500</v>
      </c>
      <c r="F1113" s="130">
        <f t="shared" si="18"/>
        <v>1575000</v>
      </c>
      <c r="G1113" s="69"/>
    </row>
    <row r="1114" spans="1:7" ht="18" customHeight="1">
      <c r="A1114" s="323"/>
      <c r="B1114" s="302" t="s">
        <v>23</v>
      </c>
      <c r="C1114" s="325" t="s">
        <v>661</v>
      </c>
      <c r="D1114" s="325">
        <v>59.5</v>
      </c>
      <c r="E1114" s="46">
        <v>33500</v>
      </c>
      <c r="F1114" s="130">
        <f t="shared" si="18"/>
        <v>1993250</v>
      </c>
      <c r="G1114" s="69"/>
    </row>
    <row r="1115" spans="1:7" ht="18" customHeight="1">
      <c r="A1115" s="323"/>
      <c r="B1115" s="302" t="s">
        <v>31</v>
      </c>
      <c r="C1115" s="325" t="s">
        <v>662</v>
      </c>
      <c r="D1115" s="325">
        <v>216.5</v>
      </c>
      <c r="E1115" s="46">
        <v>30500</v>
      </c>
      <c r="F1115" s="130">
        <f t="shared" si="18"/>
        <v>6603250</v>
      </c>
      <c r="G1115" s="69"/>
    </row>
    <row r="1116" spans="1:7" ht="18" customHeight="1">
      <c r="A1116" s="323"/>
      <c r="B1116" s="302" t="s">
        <v>31</v>
      </c>
      <c r="C1116" s="325" t="s">
        <v>148</v>
      </c>
      <c r="D1116" s="325">
        <v>450</v>
      </c>
      <c r="E1116" s="46">
        <v>30500</v>
      </c>
      <c r="F1116" s="130">
        <f t="shared" si="18"/>
        <v>13725000</v>
      </c>
      <c r="G1116" s="69"/>
    </row>
    <row r="1117" spans="1:7" ht="18" customHeight="1">
      <c r="A1117" s="323"/>
      <c r="B1117" s="302"/>
      <c r="C1117" s="325"/>
      <c r="D1117" s="325"/>
      <c r="E1117" s="46"/>
      <c r="F1117" s="130">
        <f t="shared" si="18"/>
        <v>0</v>
      </c>
      <c r="G1117" s="69"/>
    </row>
    <row r="1118" spans="1:7" ht="18" customHeight="1">
      <c r="A1118" s="323" t="s">
        <v>18</v>
      </c>
      <c r="B1118" s="302" t="s">
        <v>13</v>
      </c>
      <c r="C1118" s="325" t="s">
        <v>665</v>
      </c>
      <c r="D1118" s="325">
        <v>10</v>
      </c>
      <c r="E1118" s="46">
        <v>30000</v>
      </c>
      <c r="F1118" s="130">
        <f t="shared" si="18"/>
        <v>300000</v>
      </c>
      <c r="G1118" s="86">
        <f>SUM(F1118:F1123)</f>
        <v>7908000</v>
      </c>
    </row>
    <row r="1119" spans="1:7" ht="18" customHeight="1">
      <c r="A1119" s="323"/>
      <c r="B1119" s="302" t="s">
        <v>13</v>
      </c>
      <c r="C1119" s="325" t="s">
        <v>59</v>
      </c>
      <c r="D1119" s="325">
        <v>60</v>
      </c>
      <c r="E1119" s="46">
        <v>30000</v>
      </c>
      <c r="F1119" s="130">
        <f t="shared" si="18"/>
        <v>1800000</v>
      </c>
      <c r="G1119" s="69"/>
    </row>
    <row r="1120" spans="1:7" ht="18" customHeight="1">
      <c r="A1120" s="323"/>
      <c r="B1120" s="302" t="s">
        <v>13</v>
      </c>
      <c r="C1120" s="325" t="s">
        <v>75</v>
      </c>
      <c r="D1120" s="325">
        <v>10</v>
      </c>
      <c r="E1120" s="46">
        <v>30000</v>
      </c>
      <c r="F1120" s="130">
        <f t="shared" si="18"/>
        <v>300000</v>
      </c>
      <c r="G1120" s="69"/>
    </row>
    <row r="1121" spans="1:7" ht="18" customHeight="1">
      <c r="A1121" s="323"/>
      <c r="B1121" s="302" t="s">
        <v>13</v>
      </c>
      <c r="C1121" s="325" t="s">
        <v>673</v>
      </c>
      <c r="D1121" s="325">
        <v>30</v>
      </c>
      <c r="E1121" s="46">
        <v>30000</v>
      </c>
      <c r="F1121" s="130">
        <f t="shared" si="18"/>
        <v>900000</v>
      </c>
      <c r="G1121" s="69"/>
    </row>
    <row r="1122" spans="1:7" ht="18" customHeight="1">
      <c r="A1122" s="323"/>
      <c r="B1122" s="302" t="s">
        <v>13</v>
      </c>
      <c r="C1122" s="325" t="s">
        <v>588</v>
      </c>
      <c r="D1122" s="325">
        <v>73.599999999999994</v>
      </c>
      <c r="E1122" s="46">
        <v>30000</v>
      </c>
      <c r="F1122" s="130">
        <f t="shared" si="18"/>
        <v>2208000</v>
      </c>
      <c r="G1122" s="69"/>
    </row>
    <row r="1123" spans="1:7" ht="18" customHeight="1">
      <c r="A1123" s="323"/>
      <c r="B1123" s="302" t="s">
        <v>13</v>
      </c>
      <c r="C1123" s="325" t="s">
        <v>456</v>
      </c>
      <c r="D1123" s="325">
        <v>80</v>
      </c>
      <c r="E1123" s="46">
        <v>30000</v>
      </c>
      <c r="F1123" s="130">
        <f t="shared" si="18"/>
        <v>2400000</v>
      </c>
      <c r="G1123" s="69"/>
    </row>
    <row r="1124" spans="1:7" ht="18" customHeight="1">
      <c r="A1124" s="323"/>
      <c r="B1124" s="302"/>
      <c r="C1124" s="325"/>
      <c r="D1124" s="325"/>
      <c r="E1124" s="46"/>
      <c r="F1124" s="130"/>
      <c r="G1124" s="69"/>
    </row>
    <row r="1125" spans="1:7" ht="18" customHeight="1">
      <c r="A1125" s="323" t="s">
        <v>24</v>
      </c>
      <c r="B1125" s="444" t="s">
        <v>363</v>
      </c>
      <c r="C1125" s="482" t="s">
        <v>242</v>
      </c>
      <c r="D1125" s="482">
        <v>203.6</v>
      </c>
      <c r="E1125" s="116">
        <v>57000</v>
      </c>
      <c r="F1125" s="131">
        <f t="shared" si="18"/>
        <v>11605200</v>
      </c>
      <c r="G1125" s="86">
        <f>SUM(F1125:F1128)</f>
        <v>32447200</v>
      </c>
    </row>
    <row r="1126" spans="1:7" ht="18" customHeight="1">
      <c r="A1126" s="323"/>
      <c r="B1126" s="444" t="s">
        <v>363</v>
      </c>
      <c r="C1126" s="482" t="s">
        <v>364</v>
      </c>
      <c r="D1126" s="482">
        <f>70+236</f>
        <v>306</v>
      </c>
      <c r="E1126" s="116">
        <v>57000</v>
      </c>
      <c r="F1126" s="131">
        <f t="shared" si="18"/>
        <v>17442000</v>
      </c>
      <c r="G1126" s="69"/>
    </row>
    <row r="1127" spans="1:7" ht="18" customHeight="1">
      <c r="A1127" s="323"/>
      <c r="B1127" s="302" t="s">
        <v>31</v>
      </c>
      <c r="C1127" s="325" t="s">
        <v>672</v>
      </c>
      <c r="D1127" s="325">
        <v>50</v>
      </c>
      <c r="E1127" s="46">
        <v>34000</v>
      </c>
      <c r="F1127" s="130">
        <f t="shared" si="18"/>
        <v>1700000</v>
      </c>
      <c r="G1127" s="69"/>
    </row>
    <row r="1128" spans="1:7" ht="18" customHeight="1">
      <c r="A1128" s="323"/>
      <c r="B1128" s="302" t="s">
        <v>31</v>
      </c>
      <c r="C1128" s="325" t="s">
        <v>190</v>
      </c>
      <c r="D1128" s="325">
        <v>50</v>
      </c>
      <c r="E1128" s="46">
        <v>34000</v>
      </c>
      <c r="F1128" s="130">
        <f t="shared" si="18"/>
        <v>1700000</v>
      </c>
      <c r="G1128" s="69"/>
    </row>
    <row r="1129" spans="1:7" ht="18" customHeight="1">
      <c r="A1129" s="323"/>
      <c r="B1129" s="302"/>
      <c r="C1129" s="325"/>
      <c r="D1129" s="325"/>
      <c r="E1129" s="46"/>
      <c r="F1129" s="130">
        <f t="shared" si="18"/>
        <v>0</v>
      </c>
      <c r="G1129" s="69"/>
    </row>
    <row r="1130" spans="1:7" ht="18" customHeight="1">
      <c r="A1130" s="323" t="s">
        <v>97</v>
      </c>
      <c r="B1130" s="302" t="s">
        <v>13</v>
      </c>
      <c r="C1130" s="325" t="s">
        <v>14</v>
      </c>
      <c r="D1130" s="325">
        <v>50</v>
      </c>
      <c r="E1130" s="46">
        <v>30000</v>
      </c>
      <c r="F1130" s="130">
        <f t="shared" si="18"/>
        <v>1500000</v>
      </c>
      <c r="G1130" s="86">
        <f>SUM(F1130:F1132)</f>
        <v>5400000</v>
      </c>
    </row>
    <row r="1131" spans="1:7" ht="18" customHeight="1">
      <c r="A1131" s="323"/>
      <c r="B1131" s="302" t="s">
        <v>13</v>
      </c>
      <c r="C1131" s="325" t="s">
        <v>60</v>
      </c>
      <c r="D1131" s="325">
        <v>80</v>
      </c>
      <c r="E1131" s="46">
        <v>30000</v>
      </c>
      <c r="F1131" s="130">
        <f t="shared" si="18"/>
        <v>2400000</v>
      </c>
      <c r="G1131" s="69"/>
    </row>
    <row r="1132" spans="1:7" ht="18" customHeight="1">
      <c r="A1132" s="323"/>
      <c r="B1132" s="302" t="s">
        <v>13</v>
      </c>
      <c r="C1132" s="325" t="s">
        <v>15</v>
      </c>
      <c r="D1132" s="325">
        <v>50</v>
      </c>
      <c r="E1132" s="46">
        <v>30000</v>
      </c>
      <c r="F1132" s="130">
        <f t="shared" si="18"/>
        <v>1500000</v>
      </c>
      <c r="G1132" s="69"/>
    </row>
    <row r="1133" spans="1:7" ht="18" customHeight="1">
      <c r="A1133" s="323"/>
      <c r="B1133" s="302"/>
      <c r="C1133" s="325"/>
      <c r="D1133" s="325"/>
      <c r="E1133" s="46"/>
      <c r="F1133" s="130">
        <f t="shared" si="18"/>
        <v>0</v>
      </c>
      <c r="G1133" s="69"/>
    </row>
    <row r="1134" spans="1:7" ht="18" customHeight="1">
      <c r="A1134" s="323" t="s">
        <v>61</v>
      </c>
      <c r="B1134" s="302" t="s">
        <v>13</v>
      </c>
      <c r="C1134" s="325" t="s">
        <v>59</v>
      </c>
      <c r="D1134" s="325">
        <v>50</v>
      </c>
      <c r="E1134" s="46">
        <v>30000</v>
      </c>
      <c r="F1134" s="130">
        <f t="shared" si="18"/>
        <v>1500000</v>
      </c>
      <c r="G1134" s="86">
        <f>SUM(F1134:F1136)</f>
        <v>2400000</v>
      </c>
    </row>
    <row r="1135" spans="1:7" ht="18" customHeight="1">
      <c r="A1135" s="323"/>
      <c r="B1135" s="302" t="s">
        <v>13</v>
      </c>
      <c r="C1135" s="325" t="s">
        <v>14</v>
      </c>
      <c r="D1135" s="325">
        <v>20</v>
      </c>
      <c r="E1135" s="46">
        <v>30000</v>
      </c>
      <c r="F1135" s="130">
        <f t="shared" si="18"/>
        <v>600000</v>
      </c>
      <c r="G1135" s="69"/>
    </row>
    <row r="1136" spans="1:7" ht="18" customHeight="1">
      <c r="A1136" s="323"/>
      <c r="B1136" s="302" t="s">
        <v>13</v>
      </c>
      <c r="C1136" s="325" t="s">
        <v>22</v>
      </c>
      <c r="D1136" s="325">
        <v>10</v>
      </c>
      <c r="E1136" s="46">
        <v>30000</v>
      </c>
      <c r="F1136" s="130">
        <f t="shared" si="18"/>
        <v>300000</v>
      </c>
      <c r="G1136" s="69"/>
    </row>
    <row r="1137" spans="1:7" ht="18" customHeight="1">
      <c r="A1137" s="323"/>
      <c r="B1137" s="302"/>
      <c r="C1137" s="325"/>
      <c r="D1137" s="325"/>
      <c r="E1137" s="46"/>
      <c r="F1137" s="130">
        <f t="shared" si="18"/>
        <v>0</v>
      </c>
      <c r="G1137" s="69"/>
    </row>
    <row r="1138" spans="1:7" ht="18" customHeight="1">
      <c r="A1138" s="323" t="s">
        <v>140</v>
      </c>
      <c r="B1138" s="302" t="s">
        <v>31</v>
      </c>
      <c r="C1138" s="325" t="s">
        <v>86</v>
      </c>
      <c r="D1138" s="325">
        <v>80</v>
      </c>
      <c r="E1138" s="46">
        <v>31500</v>
      </c>
      <c r="F1138" s="130">
        <f t="shared" si="18"/>
        <v>2520000</v>
      </c>
      <c r="G1138" s="86">
        <f>SUM(F1138:F1140)</f>
        <v>22680000</v>
      </c>
    </row>
    <row r="1139" spans="1:7" ht="18" customHeight="1">
      <c r="A1139" s="323"/>
      <c r="B1139" s="302" t="s">
        <v>31</v>
      </c>
      <c r="C1139" s="325" t="s">
        <v>666</v>
      </c>
      <c r="D1139" s="325">
        <v>280</v>
      </c>
      <c r="E1139" s="46">
        <v>31500</v>
      </c>
      <c r="F1139" s="130">
        <f t="shared" si="18"/>
        <v>8820000</v>
      </c>
      <c r="G1139" s="69"/>
    </row>
    <row r="1140" spans="1:7" ht="18" customHeight="1">
      <c r="A1140" s="323"/>
      <c r="B1140" s="302" t="s">
        <v>31</v>
      </c>
      <c r="C1140" s="325" t="s">
        <v>667</v>
      </c>
      <c r="D1140" s="325">
        <v>360</v>
      </c>
      <c r="E1140" s="46">
        <v>31500</v>
      </c>
      <c r="F1140" s="130">
        <f t="shared" si="18"/>
        <v>11340000</v>
      </c>
      <c r="G1140" s="69"/>
    </row>
    <row r="1141" spans="1:7" ht="18" customHeight="1">
      <c r="A1141" s="323"/>
      <c r="B1141" s="302"/>
      <c r="C1141" s="325"/>
      <c r="D1141" s="325"/>
      <c r="E1141" s="46"/>
      <c r="F1141" s="130">
        <f t="shared" si="18"/>
        <v>0</v>
      </c>
      <c r="G1141" s="69"/>
    </row>
    <row r="1142" spans="1:7" ht="18" customHeight="1">
      <c r="A1142" s="323" t="s">
        <v>668</v>
      </c>
      <c r="B1142" s="302" t="s">
        <v>13</v>
      </c>
      <c r="C1142" s="325" t="s">
        <v>106</v>
      </c>
      <c r="D1142" s="325">
        <v>182.5</v>
      </c>
      <c r="E1142" s="46">
        <v>32300</v>
      </c>
      <c r="F1142" s="130">
        <f t="shared" si="18"/>
        <v>5894750</v>
      </c>
      <c r="G1142" s="86">
        <f>SUM(F1142:F1145)</f>
        <v>25809340</v>
      </c>
    </row>
    <row r="1143" spans="1:7" ht="18" customHeight="1">
      <c r="A1143" s="323"/>
      <c r="B1143" s="302" t="s">
        <v>13</v>
      </c>
      <c r="C1143" s="325" t="s">
        <v>305</v>
      </c>
      <c r="D1143" s="325">
        <v>259.10000000000002</v>
      </c>
      <c r="E1143" s="46">
        <v>32300</v>
      </c>
      <c r="F1143" s="130">
        <f t="shared" si="18"/>
        <v>8368930.0000000009</v>
      </c>
      <c r="G1143" s="69"/>
    </row>
    <row r="1144" spans="1:7" ht="18" customHeight="1">
      <c r="A1144" s="323"/>
      <c r="B1144" s="302" t="s">
        <v>23</v>
      </c>
      <c r="C1144" s="325" t="s">
        <v>62</v>
      </c>
      <c r="D1144" s="325">
        <v>175.2</v>
      </c>
      <c r="E1144" s="46">
        <v>35800</v>
      </c>
      <c r="F1144" s="130">
        <f t="shared" si="18"/>
        <v>6272160</v>
      </c>
      <c r="G1144" s="69"/>
    </row>
    <row r="1145" spans="1:7" ht="18" customHeight="1">
      <c r="A1145" s="323"/>
      <c r="B1145" s="302" t="s">
        <v>669</v>
      </c>
      <c r="C1145" s="325" t="s">
        <v>670</v>
      </c>
      <c r="D1145" s="325">
        <v>132.5</v>
      </c>
      <c r="E1145" s="46">
        <v>39800</v>
      </c>
      <c r="F1145" s="130">
        <f t="shared" si="18"/>
        <v>5273500</v>
      </c>
      <c r="G1145" s="69"/>
    </row>
    <row r="1146" spans="1:7" ht="18" customHeight="1">
      <c r="A1146" s="323"/>
      <c r="B1146" s="302"/>
      <c r="C1146" s="325"/>
      <c r="D1146" s="325"/>
      <c r="E1146" s="46"/>
      <c r="F1146" s="130">
        <f t="shared" si="18"/>
        <v>0</v>
      </c>
      <c r="G1146" s="69"/>
    </row>
    <row r="1147" spans="1:7" ht="18" customHeight="1">
      <c r="A1147" s="323" t="s">
        <v>210</v>
      </c>
      <c r="B1147" s="302" t="s">
        <v>23</v>
      </c>
      <c r="C1147" s="325" t="s">
        <v>618</v>
      </c>
      <c r="D1147" s="325">
        <v>66.7</v>
      </c>
      <c r="E1147" s="46">
        <v>30000</v>
      </c>
      <c r="F1147" s="130">
        <f t="shared" si="18"/>
        <v>2001000</v>
      </c>
      <c r="G1147" s="86">
        <f>SUM(F1147:F1149)</f>
        <v>28151000</v>
      </c>
    </row>
    <row r="1148" spans="1:7" ht="18" customHeight="1">
      <c r="A1148" s="323"/>
      <c r="B1148" s="302" t="s">
        <v>23</v>
      </c>
      <c r="C1148" s="325" t="s">
        <v>211</v>
      </c>
      <c r="D1148" s="325">
        <v>527.5</v>
      </c>
      <c r="E1148" s="46">
        <v>30000</v>
      </c>
      <c r="F1148" s="130">
        <f t="shared" si="18"/>
        <v>15825000</v>
      </c>
      <c r="G1148" s="69"/>
    </row>
    <row r="1149" spans="1:7" ht="18" customHeight="1">
      <c r="A1149" s="323"/>
      <c r="B1149" s="302" t="s">
        <v>31</v>
      </c>
      <c r="C1149" s="325" t="s">
        <v>347</v>
      </c>
      <c r="D1149" s="325">
        <v>295</v>
      </c>
      <c r="E1149" s="46">
        <v>35000</v>
      </c>
      <c r="F1149" s="130">
        <f t="shared" ref="F1149:F1214" si="19">E1149*D1149</f>
        <v>10325000</v>
      </c>
      <c r="G1149" s="69"/>
    </row>
    <row r="1150" spans="1:7" ht="18" customHeight="1">
      <c r="A1150" s="323"/>
      <c r="B1150" s="302"/>
      <c r="C1150" s="325"/>
      <c r="D1150" s="325"/>
      <c r="E1150" s="46"/>
      <c r="F1150" s="130">
        <f t="shared" si="19"/>
        <v>0</v>
      </c>
      <c r="G1150" s="69"/>
    </row>
    <row r="1151" spans="1:7" ht="18" customHeight="1">
      <c r="A1151" s="323" t="s">
        <v>392</v>
      </c>
      <c r="B1151" s="302" t="s">
        <v>31</v>
      </c>
      <c r="C1151" s="325" t="s">
        <v>182</v>
      </c>
      <c r="D1151" s="325">
        <v>756.3</v>
      </c>
      <c r="E1151" s="46">
        <v>32500</v>
      </c>
      <c r="F1151" s="130">
        <f t="shared" si="19"/>
        <v>24579750</v>
      </c>
      <c r="G1151" s="86">
        <f>F1151</f>
        <v>24579750</v>
      </c>
    </row>
    <row r="1152" spans="1:7" ht="18" customHeight="1">
      <c r="A1152" s="323"/>
      <c r="B1152" s="302"/>
      <c r="C1152" s="325"/>
      <c r="D1152" s="325"/>
      <c r="E1152" s="46"/>
      <c r="F1152" s="130">
        <f t="shared" si="19"/>
        <v>0</v>
      </c>
      <c r="G1152" s="69"/>
    </row>
    <row r="1153" spans="1:7" ht="18" customHeight="1">
      <c r="A1153" s="323" t="s">
        <v>321</v>
      </c>
      <c r="B1153" s="302" t="s">
        <v>518</v>
      </c>
      <c r="C1153" s="325" t="s">
        <v>416</v>
      </c>
      <c r="D1153" s="325">
        <v>634.29999999999995</v>
      </c>
      <c r="E1153" s="46">
        <v>33500</v>
      </c>
      <c r="F1153" s="130">
        <f t="shared" si="19"/>
        <v>21249050</v>
      </c>
      <c r="G1153" s="86">
        <f>F1153</f>
        <v>21249050</v>
      </c>
    </row>
    <row r="1154" spans="1:7" ht="18" customHeight="1">
      <c r="A1154" s="323"/>
      <c r="B1154" s="302"/>
      <c r="C1154" s="325"/>
      <c r="D1154" s="325"/>
      <c r="E1154" s="46"/>
      <c r="F1154" s="130">
        <f t="shared" si="19"/>
        <v>0</v>
      </c>
      <c r="G1154" s="69"/>
    </row>
    <row r="1155" spans="1:7" ht="18" customHeight="1">
      <c r="A1155" s="323" t="s">
        <v>330</v>
      </c>
      <c r="B1155" s="302" t="s">
        <v>31</v>
      </c>
      <c r="C1155" s="325" t="s">
        <v>189</v>
      </c>
      <c r="D1155" s="325">
        <v>120</v>
      </c>
      <c r="E1155" s="46">
        <v>32000</v>
      </c>
      <c r="F1155" s="130">
        <f t="shared" si="19"/>
        <v>3840000</v>
      </c>
      <c r="G1155" s="86">
        <f>F1155</f>
        <v>3840000</v>
      </c>
    </row>
    <row r="1156" spans="1:7" ht="18" customHeight="1">
      <c r="A1156" s="323"/>
      <c r="B1156" s="302"/>
      <c r="C1156" s="325"/>
      <c r="D1156" s="325"/>
      <c r="E1156" s="46"/>
      <c r="F1156" s="130">
        <f t="shared" si="19"/>
        <v>0</v>
      </c>
      <c r="G1156" s="69"/>
    </row>
    <row r="1157" spans="1:7" ht="18" customHeight="1">
      <c r="A1157" s="323" t="s">
        <v>457</v>
      </c>
      <c r="B1157" s="302" t="s">
        <v>31</v>
      </c>
      <c r="C1157" s="325" t="s">
        <v>634</v>
      </c>
      <c r="D1157" s="325">
        <v>20</v>
      </c>
      <c r="E1157" s="46">
        <v>33500</v>
      </c>
      <c r="F1157" s="130">
        <f t="shared" si="19"/>
        <v>670000</v>
      </c>
      <c r="G1157" s="86">
        <f>SUM(F1157:F1159)</f>
        <v>4804300</v>
      </c>
    </row>
    <row r="1158" spans="1:7" ht="18" customHeight="1">
      <c r="A1158" s="323"/>
      <c r="B1158" s="302" t="s">
        <v>31</v>
      </c>
      <c r="C1158" s="325" t="s">
        <v>674</v>
      </c>
      <c r="D1158" s="325">
        <v>75</v>
      </c>
      <c r="E1158" s="46">
        <v>33500</v>
      </c>
      <c r="F1158" s="130">
        <f t="shared" si="19"/>
        <v>2512500</v>
      </c>
      <c r="G1158" s="69"/>
    </row>
    <row r="1159" spans="1:7" ht="18" customHeight="1">
      <c r="A1159" s="323"/>
      <c r="B1159" s="302" t="s">
        <v>64</v>
      </c>
      <c r="C1159" s="325" t="s">
        <v>675</v>
      </c>
      <c r="D1159" s="325">
        <v>47.7</v>
      </c>
      <c r="E1159" s="46">
        <v>34000</v>
      </c>
      <c r="F1159" s="130">
        <f t="shared" si="19"/>
        <v>1621800</v>
      </c>
      <c r="G1159" s="69"/>
    </row>
    <row r="1160" spans="1:7" ht="18" customHeight="1">
      <c r="A1160" s="323"/>
      <c r="B1160" s="302"/>
      <c r="C1160" s="325"/>
      <c r="D1160" s="325"/>
      <c r="E1160" s="46"/>
      <c r="F1160" s="130">
        <f t="shared" si="19"/>
        <v>0</v>
      </c>
      <c r="G1160" s="69"/>
    </row>
    <row r="1161" spans="1:7" ht="18" customHeight="1">
      <c r="A1161" s="323" t="s">
        <v>380</v>
      </c>
      <c r="B1161" s="302" t="s">
        <v>31</v>
      </c>
      <c r="C1161" s="325" t="s">
        <v>676</v>
      </c>
      <c r="D1161" s="325">
        <v>48.6</v>
      </c>
      <c r="E1161" s="46">
        <v>33500</v>
      </c>
      <c r="F1161" s="130">
        <f t="shared" si="19"/>
        <v>1628100</v>
      </c>
      <c r="G1161" s="86">
        <f>F1161</f>
        <v>1628100</v>
      </c>
    </row>
    <row r="1162" spans="1:7" ht="18" customHeight="1">
      <c r="A1162" s="323"/>
      <c r="B1162" s="302"/>
      <c r="C1162" s="325"/>
      <c r="D1162" s="325"/>
      <c r="E1162" s="46"/>
      <c r="F1162" s="130">
        <f t="shared" si="19"/>
        <v>0</v>
      </c>
      <c r="G1162" s="69"/>
    </row>
    <row r="1163" spans="1:7" ht="18" customHeight="1">
      <c r="A1163" s="323" t="s">
        <v>26</v>
      </c>
      <c r="B1163" s="302" t="s">
        <v>13</v>
      </c>
      <c r="C1163" s="325" t="s">
        <v>272</v>
      </c>
      <c r="D1163" s="325">
        <v>30</v>
      </c>
      <c r="E1163" s="46">
        <v>30500</v>
      </c>
      <c r="F1163" s="130">
        <f t="shared" si="19"/>
        <v>915000</v>
      </c>
      <c r="G1163" s="86">
        <f>SUM(F1163:F1165)</f>
        <v>2745000</v>
      </c>
    </row>
    <row r="1164" spans="1:7" ht="18" customHeight="1">
      <c r="A1164" s="323"/>
      <c r="B1164" s="302" t="s">
        <v>13</v>
      </c>
      <c r="C1164" s="325" t="s">
        <v>76</v>
      </c>
      <c r="D1164" s="325">
        <v>30</v>
      </c>
      <c r="E1164" s="46">
        <v>30500</v>
      </c>
      <c r="F1164" s="130">
        <f t="shared" si="19"/>
        <v>915000</v>
      </c>
      <c r="G1164" s="69"/>
    </row>
    <row r="1165" spans="1:7" ht="18" customHeight="1">
      <c r="A1165" s="323"/>
      <c r="B1165" s="302" t="s">
        <v>13</v>
      </c>
      <c r="C1165" s="325" t="s">
        <v>126</v>
      </c>
      <c r="D1165" s="325">
        <v>30</v>
      </c>
      <c r="E1165" s="46">
        <v>30500</v>
      </c>
      <c r="F1165" s="130">
        <f t="shared" si="19"/>
        <v>915000</v>
      </c>
      <c r="G1165" s="69"/>
    </row>
    <row r="1166" spans="1:7" ht="18" customHeight="1">
      <c r="A1166" s="323"/>
      <c r="B1166" s="302"/>
      <c r="C1166" s="325"/>
      <c r="D1166" s="325"/>
      <c r="E1166" s="46"/>
      <c r="F1166" s="130">
        <f t="shared" si="19"/>
        <v>0</v>
      </c>
      <c r="G1166" s="69"/>
    </row>
    <row r="1167" spans="1:7" ht="18" customHeight="1">
      <c r="A1167" s="323" t="s">
        <v>47</v>
      </c>
      <c r="B1167" s="302" t="s">
        <v>13</v>
      </c>
      <c r="C1167" s="144" t="s">
        <v>46</v>
      </c>
      <c r="D1167" s="144">
        <v>10</v>
      </c>
      <c r="E1167" s="186">
        <v>30500</v>
      </c>
      <c r="F1167" s="130">
        <f t="shared" si="19"/>
        <v>305000</v>
      </c>
      <c r="G1167" s="86">
        <f>SUM(F1167:F1173)</f>
        <v>3050000</v>
      </c>
    </row>
    <row r="1168" spans="1:7" ht="18" customHeight="1">
      <c r="A1168" s="323"/>
      <c r="B1168" s="302" t="s">
        <v>13</v>
      </c>
      <c r="C1168" s="144" t="s">
        <v>76</v>
      </c>
      <c r="D1168" s="144">
        <v>10</v>
      </c>
      <c r="E1168" s="186">
        <v>30500</v>
      </c>
      <c r="F1168" s="130">
        <f t="shared" si="19"/>
        <v>305000</v>
      </c>
      <c r="G1168" s="69"/>
    </row>
    <row r="1169" spans="1:7" ht="18" customHeight="1">
      <c r="A1169" s="323"/>
      <c r="B1169" s="302" t="s">
        <v>13</v>
      </c>
      <c r="C1169" s="144" t="s">
        <v>75</v>
      </c>
      <c r="D1169" s="144">
        <v>10</v>
      </c>
      <c r="E1169" s="186">
        <v>30500</v>
      </c>
      <c r="F1169" s="130">
        <f t="shared" si="19"/>
        <v>305000</v>
      </c>
      <c r="G1169" s="69"/>
    </row>
    <row r="1170" spans="1:7" ht="18" customHeight="1">
      <c r="A1170" s="323"/>
      <c r="B1170" s="302" t="s">
        <v>13</v>
      </c>
      <c r="C1170" s="144" t="s">
        <v>60</v>
      </c>
      <c r="D1170" s="144">
        <v>20</v>
      </c>
      <c r="E1170" s="186">
        <v>30500</v>
      </c>
      <c r="F1170" s="130">
        <f t="shared" si="19"/>
        <v>610000</v>
      </c>
      <c r="G1170" s="69"/>
    </row>
    <row r="1171" spans="1:7" ht="18" customHeight="1">
      <c r="A1171" s="323"/>
      <c r="B1171" s="302" t="s">
        <v>13</v>
      </c>
      <c r="C1171" s="144" t="s">
        <v>14</v>
      </c>
      <c r="D1171" s="144">
        <v>20</v>
      </c>
      <c r="E1171" s="186">
        <v>30500</v>
      </c>
      <c r="F1171" s="130">
        <f t="shared" si="19"/>
        <v>610000</v>
      </c>
      <c r="G1171" s="69"/>
    </row>
    <row r="1172" spans="1:7" ht="18" customHeight="1">
      <c r="A1172" s="323"/>
      <c r="B1172" s="302" t="s">
        <v>13</v>
      </c>
      <c r="C1172" s="144" t="s">
        <v>15</v>
      </c>
      <c r="D1172" s="144">
        <v>20</v>
      </c>
      <c r="E1172" s="186">
        <v>30500</v>
      </c>
      <c r="F1172" s="130">
        <f t="shared" si="19"/>
        <v>610000</v>
      </c>
      <c r="G1172" s="69"/>
    </row>
    <row r="1173" spans="1:7" ht="18" customHeight="1">
      <c r="A1173" s="323"/>
      <c r="B1173" s="302" t="s">
        <v>13</v>
      </c>
      <c r="C1173" s="144" t="s">
        <v>62</v>
      </c>
      <c r="D1173" s="302">
        <v>10</v>
      </c>
      <c r="E1173" s="186">
        <v>30500</v>
      </c>
      <c r="F1173" s="130">
        <f t="shared" si="19"/>
        <v>305000</v>
      </c>
      <c r="G1173" s="69"/>
    </row>
    <row r="1174" spans="1:7" ht="18" customHeight="1">
      <c r="A1174" s="323"/>
      <c r="B1174" s="302"/>
      <c r="C1174" s="325"/>
      <c r="D1174" s="325"/>
      <c r="E1174" s="46"/>
      <c r="F1174" s="130"/>
      <c r="G1174" s="69"/>
    </row>
    <row r="1175" spans="1:7" ht="18" customHeight="1">
      <c r="A1175" s="323" t="s">
        <v>318</v>
      </c>
      <c r="B1175" s="302" t="s">
        <v>13</v>
      </c>
      <c r="C1175" s="325" t="s">
        <v>416</v>
      </c>
      <c r="D1175" s="325">
        <v>121.8</v>
      </c>
      <c r="E1175" s="46">
        <v>31500</v>
      </c>
      <c r="F1175" s="130">
        <f t="shared" si="19"/>
        <v>3836700</v>
      </c>
      <c r="G1175" s="86">
        <f>SUM(F1175:F1177)</f>
        <v>5344200</v>
      </c>
    </row>
    <row r="1176" spans="1:7" ht="18" customHeight="1">
      <c r="A1176" s="323"/>
      <c r="B1176" s="302" t="s">
        <v>31</v>
      </c>
      <c r="C1176" s="325" t="s">
        <v>679</v>
      </c>
      <c r="D1176" s="325">
        <v>30</v>
      </c>
      <c r="E1176" s="46">
        <v>33500</v>
      </c>
      <c r="F1176" s="130">
        <f t="shared" si="19"/>
        <v>1005000</v>
      </c>
      <c r="G1176" s="69"/>
    </row>
    <row r="1177" spans="1:7" ht="18" customHeight="1">
      <c r="A1177" s="323"/>
      <c r="B1177" s="302" t="s">
        <v>31</v>
      </c>
      <c r="C1177" s="325" t="s">
        <v>680</v>
      </c>
      <c r="D1177" s="325">
        <v>15</v>
      </c>
      <c r="E1177" s="46">
        <v>33500</v>
      </c>
      <c r="F1177" s="130">
        <f t="shared" si="19"/>
        <v>502500</v>
      </c>
      <c r="G1177" s="69"/>
    </row>
    <row r="1178" spans="1:7" ht="18" customHeight="1">
      <c r="A1178" s="323"/>
      <c r="B1178" s="302"/>
      <c r="C1178" s="325"/>
      <c r="D1178" s="325"/>
      <c r="E1178" s="46"/>
      <c r="F1178" s="130">
        <f t="shared" si="19"/>
        <v>0</v>
      </c>
      <c r="G1178" s="69"/>
    </row>
    <row r="1179" spans="1:7" ht="18" customHeight="1">
      <c r="A1179" s="323" t="s">
        <v>304</v>
      </c>
      <c r="B1179" s="302" t="s">
        <v>13</v>
      </c>
      <c r="C1179" s="325" t="s">
        <v>681</v>
      </c>
      <c r="D1179" s="325">
        <v>49.7</v>
      </c>
      <c r="E1179" s="46">
        <v>31500</v>
      </c>
      <c r="F1179" s="130">
        <f t="shared" si="19"/>
        <v>1565550</v>
      </c>
      <c r="G1179" s="86">
        <f>SUM(F1179:F1180)</f>
        <v>3537550</v>
      </c>
    </row>
    <row r="1180" spans="1:7" ht="18" customHeight="1">
      <c r="A1180" s="323"/>
      <c r="B1180" s="302" t="s">
        <v>31</v>
      </c>
      <c r="C1180" s="325" t="s">
        <v>682</v>
      </c>
      <c r="D1180" s="325">
        <v>58</v>
      </c>
      <c r="E1180" s="46">
        <v>34000</v>
      </c>
      <c r="F1180" s="130">
        <f t="shared" si="19"/>
        <v>1972000</v>
      </c>
      <c r="G1180" s="69"/>
    </row>
    <row r="1181" spans="1:7" ht="18" customHeight="1">
      <c r="A1181" s="323"/>
      <c r="B1181" s="302"/>
      <c r="C1181" s="325"/>
      <c r="D1181" s="325"/>
      <c r="E1181" s="46"/>
      <c r="F1181" s="130">
        <f t="shared" si="19"/>
        <v>0</v>
      </c>
      <c r="G1181" s="69"/>
    </row>
    <row r="1182" spans="1:7" ht="18" customHeight="1">
      <c r="A1182" s="534" t="s">
        <v>314</v>
      </c>
      <c r="B1182" s="302"/>
      <c r="C1182" s="325"/>
      <c r="D1182" s="325"/>
      <c r="E1182" s="46"/>
      <c r="F1182" s="130">
        <f t="shared" si="19"/>
        <v>0</v>
      </c>
      <c r="G1182" s="86">
        <f>F1183</f>
        <v>6699000</v>
      </c>
    </row>
    <row r="1183" spans="1:7" ht="18" customHeight="1">
      <c r="A1183" s="533" t="s">
        <v>271</v>
      </c>
      <c r="B1183" s="440" t="s">
        <v>132</v>
      </c>
      <c r="C1183" s="382" t="s">
        <v>671</v>
      </c>
      <c r="D1183" s="382">
        <v>203</v>
      </c>
      <c r="E1183" s="59">
        <v>33000</v>
      </c>
      <c r="F1183" s="132">
        <f t="shared" si="19"/>
        <v>6699000</v>
      </c>
      <c r="G1183" s="92"/>
    </row>
    <row r="1184" spans="1:7" ht="18" customHeight="1">
      <c r="A1184" s="526"/>
      <c r="B1184" s="435"/>
      <c r="C1184" s="484"/>
      <c r="D1184" s="484"/>
      <c r="E1184" s="113"/>
      <c r="F1184" s="126"/>
      <c r="G1184" s="9"/>
    </row>
    <row r="1185" spans="1:7" ht="18" customHeight="1">
      <c r="A1185" s="530">
        <v>42382</v>
      </c>
      <c r="B1185" s="355"/>
      <c r="C1185" s="491" t="s">
        <v>398</v>
      </c>
      <c r="D1185" s="525"/>
      <c r="F1185" s="127"/>
    </row>
    <row r="1186" spans="1:7" ht="18" customHeight="1">
      <c r="A1186" s="531" t="s">
        <v>127</v>
      </c>
      <c r="B1186" s="436" t="s">
        <v>134</v>
      </c>
      <c r="C1186" s="494" t="s">
        <v>152</v>
      </c>
      <c r="D1186" s="494">
        <f>SUM(D1187:D1296)</f>
        <v>13874.5</v>
      </c>
      <c r="E1186" s="114"/>
      <c r="F1186" s="128">
        <f>SUM(F1187:F1296)</f>
        <v>454523460</v>
      </c>
      <c r="G1186" s="128">
        <f>SUM(G1187:G1296)</f>
        <v>454523460</v>
      </c>
    </row>
    <row r="1187" spans="1:7" ht="18" customHeight="1">
      <c r="A1187" s="532" t="s">
        <v>451</v>
      </c>
      <c r="B1187" s="441" t="s">
        <v>31</v>
      </c>
      <c r="C1187" s="492" t="s">
        <v>200</v>
      </c>
      <c r="D1187" s="492">
        <v>150</v>
      </c>
      <c r="E1187" s="62">
        <v>35000</v>
      </c>
      <c r="F1187" s="139">
        <f t="shared" si="19"/>
        <v>5250000</v>
      </c>
      <c r="G1187" s="85">
        <f>SUM(F1187:F1189)</f>
        <v>14250000</v>
      </c>
    </row>
    <row r="1188" spans="1:7" ht="18" customHeight="1">
      <c r="A1188" s="323"/>
      <c r="B1188" s="302" t="s">
        <v>31</v>
      </c>
      <c r="C1188" s="325" t="s">
        <v>199</v>
      </c>
      <c r="D1188" s="325">
        <v>100</v>
      </c>
      <c r="E1188" s="46">
        <v>36000</v>
      </c>
      <c r="F1188" s="130">
        <f t="shared" si="19"/>
        <v>3600000</v>
      </c>
      <c r="G1188" s="69"/>
    </row>
    <row r="1189" spans="1:7" ht="18" customHeight="1">
      <c r="A1189" s="323"/>
      <c r="B1189" s="302" t="s">
        <v>31</v>
      </c>
      <c r="C1189" s="325" t="s">
        <v>201</v>
      </c>
      <c r="D1189" s="325">
        <v>150</v>
      </c>
      <c r="E1189" s="46">
        <v>36000</v>
      </c>
      <c r="F1189" s="130">
        <f t="shared" si="19"/>
        <v>5400000</v>
      </c>
      <c r="G1189" s="69"/>
    </row>
    <row r="1190" spans="1:7" ht="18" customHeight="1">
      <c r="A1190" s="323"/>
      <c r="B1190" s="302"/>
      <c r="C1190" s="325"/>
      <c r="D1190" s="325"/>
      <c r="E1190" s="46"/>
      <c r="F1190" s="130">
        <f t="shared" si="19"/>
        <v>0</v>
      </c>
      <c r="G1190" s="69"/>
    </row>
    <row r="1191" spans="1:7" ht="18" customHeight="1">
      <c r="A1191" s="323" t="s">
        <v>380</v>
      </c>
      <c r="B1191" s="439" t="s">
        <v>699</v>
      </c>
      <c r="C1191" s="430" t="s">
        <v>128</v>
      </c>
      <c r="D1191" s="430">
        <v>-4</v>
      </c>
      <c r="E1191" s="54">
        <v>30000</v>
      </c>
      <c r="F1191" s="140">
        <f t="shared" si="19"/>
        <v>-120000</v>
      </c>
      <c r="G1191" s="86">
        <f>SUM(F1191:F1195)</f>
        <v>9672250</v>
      </c>
    </row>
    <row r="1192" spans="1:7" ht="18" customHeight="1">
      <c r="A1192" s="323"/>
      <c r="B1192" s="439" t="s">
        <v>699</v>
      </c>
      <c r="C1192" s="430" t="s">
        <v>371</v>
      </c>
      <c r="D1192" s="430">
        <v>-14.3</v>
      </c>
      <c r="E1192" s="54">
        <v>30000</v>
      </c>
      <c r="F1192" s="140">
        <f t="shared" si="19"/>
        <v>-429000</v>
      </c>
      <c r="G1192" s="69"/>
    </row>
    <row r="1193" spans="1:7" ht="18" customHeight="1">
      <c r="A1193" s="323"/>
      <c r="B1193" s="302" t="s">
        <v>441</v>
      </c>
      <c r="C1193" s="325" t="s">
        <v>281</v>
      </c>
      <c r="D1193" s="325">
        <v>102.6</v>
      </c>
      <c r="E1193" s="46">
        <v>32500</v>
      </c>
      <c r="F1193" s="130">
        <f t="shared" si="19"/>
        <v>3334500</v>
      </c>
      <c r="G1193" s="69"/>
    </row>
    <row r="1194" spans="1:7" ht="18" customHeight="1">
      <c r="A1194" s="323"/>
      <c r="B1194" s="302" t="s">
        <v>441</v>
      </c>
      <c r="C1194" s="325" t="s">
        <v>683</v>
      </c>
      <c r="D1194" s="325">
        <v>108.4</v>
      </c>
      <c r="E1194" s="46">
        <v>32500</v>
      </c>
      <c r="F1194" s="130">
        <f t="shared" si="19"/>
        <v>3523000</v>
      </c>
      <c r="G1194" s="69"/>
    </row>
    <row r="1195" spans="1:7" ht="18" customHeight="1">
      <c r="A1195" s="323"/>
      <c r="B1195" s="302" t="s">
        <v>441</v>
      </c>
      <c r="C1195" s="325" t="s">
        <v>684</v>
      </c>
      <c r="D1195" s="325">
        <v>103.5</v>
      </c>
      <c r="E1195" s="46">
        <v>32500</v>
      </c>
      <c r="F1195" s="130">
        <f t="shared" si="19"/>
        <v>3363750</v>
      </c>
      <c r="G1195" s="69"/>
    </row>
    <row r="1196" spans="1:7" ht="18" customHeight="1">
      <c r="A1196" s="323"/>
      <c r="B1196" s="302"/>
      <c r="C1196" s="325"/>
      <c r="D1196" s="325"/>
      <c r="E1196" s="46"/>
      <c r="F1196" s="130">
        <f t="shared" si="19"/>
        <v>0</v>
      </c>
      <c r="G1196" s="69"/>
    </row>
    <row r="1197" spans="1:7" ht="18" customHeight="1">
      <c r="A1197" s="323" t="s">
        <v>235</v>
      </c>
      <c r="B1197" s="302" t="s">
        <v>31</v>
      </c>
      <c r="C1197" s="325" t="s">
        <v>685</v>
      </c>
      <c r="D1197" s="325">
        <v>25</v>
      </c>
      <c r="E1197" s="46">
        <v>34000</v>
      </c>
      <c r="F1197" s="130">
        <f t="shared" si="19"/>
        <v>850000</v>
      </c>
      <c r="G1197" s="86">
        <f>SUM(F1197:F1198)</f>
        <v>7031200</v>
      </c>
    </row>
    <row r="1198" spans="1:7" ht="18" customHeight="1">
      <c r="A1198" s="323"/>
      <c r="B1198" s="302" t="s">
        <v>31</v>
      </c>
      <c r="C1198" s="325" t="s">
        <v>281</v>
      </c>
      <c r="D1198" s="325">
        <f>89.6+92.2</f>
        <v>181.8</v>
      </c>
      <c r="E1198" s="46">
        <v>34000</v>
      </c>
      <c r="F1198" s="130">
        <f t="shared" si="19"/>
        <v>6181200</v>
      </c>
      <c r="G1198" s="69"/>
    </row>
    <row r="1199" spans="1:7" ht="18" customHeight="1">
      <c r="A1199" s="323"/>
      <c r="B1199" s="302"/>
      <c r="C1199" s="325"/>
      <c r="D1199" s="325"/>
      <c r="E1199" s="46"/>
      <c r="F1199" s="130">
        <f t="shared" si="19"/>
        <v>0</v>
      </c>
      <c r="G1199" s="69"/>
    </row>
    <row r="1200" spans="1:7" ht="18" customHeight="1">
      <c r="A1200" s="323" t="s">
        <v>271</v>
      </c>
      <c r="B1200" s="302" t="s">
        <v>13</v>
      </c>
      <c r="C1200" s="325" t="s">
        <v>59</v>
      </c>
      <c r="D1200" s="325">
        <v>10</v>
      </c>
      <c r="E1200" s="46">
        <v>30000</v>
      </c>
      <c r="F1200" s="130">
        <f t="shared" si="19"/>
        <v>300000</v>
      </c>
      <c r="G1200" s="86">
        <f>SUM(F1200:F1202)</f>
        <v>900000</v>
      </c>
    </row>
    <row r="1201" spans="1:7" ht="18" customHeight="1">
      <c r="A1201" s="323"/>
      <c r="B1201" s="302" t="s">
        <v>13</v>
      </c>
      <c r="C1201" s="325" t="s">
        <v>60</v>
      </c>
      <c r="D1201" s="325">
        <v>10</v>
      </c>
      <c r="E1201" s="46">
        <v>30000</v>
      </c>
      <c r="F1201" s="130">
        <f t="shared" si="19"/>
        <v>300000</v>
      </c>
      <c r="G1201" s="69"/>
    </row>
    <row r="1202" spans="1:7" ht="18" customHeight="1">
      <c r="A1202" s="323"/>
      <c r="B1202" s="302" t="s">
        <v>13</v>
      </c>
      <c r="C1202" s="325" t="s">
        <v>686</v>
      </c>
      <c r="D1202" s="325">
        <v>10</v>
      </c>
      <c r="E1202" s="46">
        <v>30000</v>
      </c>
      <c r="F1202" s="130">
        <f t="shared" si="19"/>
        <v>300000</v>
      </c>
      <c r="G1202" s="69"/>
    </row>
    <row r="1203" spans="1:7" ht="18" customHeight="1">
      <c r="A1203" s="323"/>
      <c r="B1203" s="302"/>
      <c r="C1203" s="325"/>
      <c r="D1203" s="325"/>
      <c r="E1203" s="46"/>
      <c r="F1203" s="130">
        <f t="shared" si="19"/>
        <v>0</v>
      </c>
      <c r="G1203" s="69"/>
    </row>
    <row r="1204" spans="1:7" ht="18" customHeight="1">
      <c r="A1204" s="323" t="s">
        <v>394</v>
      </c>
      <c r="B1204" s="302" t="s">
        <v>687</v>
      </c>
      <c r="C1204" s="325" t="s">
        <v>688</v>
      </c>
      <c r="D1204" s="325">
        <v>124.9</v>
      </c>
      <c r="E1204" s="46">
        <v>35000</v>
      </c>
      <c r="F1204" s="130">
        <f t="shared" si="19"/>
        <v>4371500</v>
      </c>
      <c r="G1204" s="86">
        <f>SUM(F1204:F1206)</f>
        <v>11494500</v>
      </c>
    </row>
    <row r="1205" spans="1:7" ht="18" customHeight="1">
      <c r="A1205" s="323"/>
      <c r="B1205" s="302" t="s">
        <v>687</v>
      </c>
      <c r="C1205" s="325" t="s">
        <v>689</v>
      </c>
      <c r="D1205" s="325">
        <v>132.80000000000001</v>
      </c>
      <c r="E1205" s="46">
        <v>35000</v>
      </c>
      <c r="F1205" s="130">
        <f t="shared" si="19"/>
        <v>4648000</v>
      </c>
      <c r="G1205" s="69"/>
    </row>
    <row r="1206" spans="1:7" ht="18" customHeight="1">
      <c r="A1206" s="323"/>
      <c r="B1206" s="302" t="s">
        <v>690</v>
      </c>
      <c r="C1206" s="325" t="s">
        <v>691</v>
      </c>
      <c r="D1206" s="325">
        <v>75</v>
      </c>
      <c r="E1206" s="46">
        <v>33000</v>
      </c>
      <c r="F1206" s="130">
        <f t="shared" si="19"/>
        <v>2475000</v>
      </c>
      <c r="G1206" s="69"/>
    </row>
    <row r="1207" spans="1:7" ht="18" customHeight="1">
      <c r="A1207" s="323"/>
      <c r="B1207" s="302"/>
      <c r="C1207" s="325"/>
      <c r="D1207" s="325"/>
      <c r="E1207" s="46"/>
      <c r="F1207" s="130">
        <f t="shared" si="19"/>
        <v>0</v>
      </c>
      <c r="G1207" s="69"/>
    </row>
    <row r="1208" spans="1:7" ht="18" customHeight="1">
      <c r="A1208" s="323" t="s">
        <v>52</v>
      </c>
      <c r="B1208" s="302" t="s">
        <v>208</v>
      </c>
      <c r="C1208" s="325" t="s">
        <v>54</v>
      </c>
      <c r="D1208" s="325">
        <v>550</v>
      </c>
      <c r="E1208" s="46">
        <v>35300</v>
      </c>
      <c r="F1208" s="130">
        <f t="shared" si="19"/>
        <v>19415000</v>
      </c>
      <c r="G1208" s="86">
        <f>SUM(F1208:F1210)</f>
        <v>25326060</v>
      </c>
    </row>
    <row r="1209" spans="1:7" ht="18" customHeight="1">
      <c r="A1209" s="323"/>
      <c r="B1209" s="302" t="s">
        <v>208</v>
      </c>
      <c r="C1209" s="325" t="s">
        <v>664</v>
      </c>
      <c r="D1209" s="325">
        <v>73.2</v>
      </c>
      <c r="E1209" s="46">
        <v>35300</v>
      </c>
      <c r="F1209" s="130">
        <f t="shared" si="19"/>
        <v>2583960</v>
      </c>
      <c r="G1209" s="69"/>
    </row>
    <row r="1210" spans="1:7" ht="18" customHeight="1">
      <c r="A1210" s="323"/>
      <c r="B1210" s="302" t="s">
        <v>31</v>
      </c>
      <c r="C1210" s="325" t="s">
        <v>594</v>
      </c>
      <c r="D1210" s="325">
        <v>97</v>
      </c>
      <c r="E1210" s="46">
        <v>34300</v>
      </c>
      <c r="F1210" s="130">
        <f t="shared" si="19"/>
        <v>3327100</v>
      </c>
      <c r="G1210" s="69"/>
    </row>
    <row r="1211" spans="1:7" ht="18" customHeight="1">
      <c r="A1211" s="323"/>
      <c r="B1211" s="302"/>
      <c r="C1211" s="325"/>
      <c r="D1211" s="325"/>
      <c r="E1211" s="46"/>
      <c r="F1211" s="130">
        <f t="shared" si="19"/>
        <v>0</v>
      </c>
      <c r="G1211" s="69"/>
    </row>
    <row r="1212" spans="1:7" ht="18" customHeight="1">
      <c r="A1212" s="323" t="s">
        <v>210</v>
      </c>
      <c r="B1212" s="302" t="s">
        <v>23</v>
      </c>
      <c r="C1212" s="325" t="s">
        <v>692</v>
      </c>
      <c r="D1212" s="325">
        <v>75</v>
      </c>
      <c r="E1212" s="46">
        <v>35000</v>
      </c>
      <c r="F1212" s="130">
        <f t="shared" si="19"/>
        <v>2625000</v>
      </c>
      <c r="G1212" s="86">
        <f>SUM(F1212:F1220)</f>
        <v>89824000</v>
      </c>
    </row>
    <row r="1213" spans="1:7" ht="18" customHeight="1">
      <c r="A1213" s="323"/>
      <c r="B1213" s="302" t="s">
        <v>23</v>
      </c>
      <c r="C1213" s="325" t="s">
        <v>59</v>
      </c>
      <c r="D1213" s="325">
        <v>522.20000000000005</v>
      </c>
      <c r="E1213" s="46">
        <v>35000</v>
      </c>
      <c r="F1213" s="130">
        <f t="shared" si="19"/>
        <v>18277000</v>
      </c>
      <c r="G1213" s="69"/>
    </row>
    <row r="1214" spans="1:7" ht="18" customHeight="1">
      <c r="A1214" s="323"/>
      <c r="B1214" s="302" t="s">
        <v>23</v>
      </c>
      <c r="C1214" s="325" t="s">
        <v>14</v>
      </c>
      <c r="D1214" s="325">
        <v>650</v>
      </c>
      <c r="E1214" s="46">
        <v>35000</v>
      </c>
      <c r="F1214" s="130">
        <f t="shared" si="19"/>
        <v>22750000</v>
      </c>
      <c r="G1214" s="69"/>
    </row>
    <row r="1215" spans="1:7" ht="18" customHeight="1">
      <c r="A1215" s="323"/>
      <c r="B1215" s="302" t="s">
        <v>23</v>
      </c>
      <c r="C1215" s="325" t="s">
        <v>62</v>
      </c>
      <c r="D1215" s="325">
        <v>100</v>
      </c>
      <c r="E1215" s="46">
        <v>35000</v>
      </c>
      <c r="F1215" s="130">
        <f t="shared" ref="F1215:F1385" si="20">E1215*D1215</f>
        <v>3500000</v>
      </c>
      <c r="G1215" s="69"/>
    </row>
    <row r="1216" spans="1:7" ht="18" customHeight="1">
      <c r="A1216" s="323"/>
      <c r="B1216" s="302" t="s">
        <v>23</v>
      </c>
      <c r="C1216" s="325" t="s">
        <v>396</v>
      </c>
      <c r="D1216" s="325">
        <v>441.7</v>
      </c>
      <c r="E1216" s="46">
        <v>35000</v>
      </c>
      <c r="F1216" s="130">
        <f t="shared" si="20"/>
        <v>15459500</v>
      </c>
      <c r="G1216" s="69"/>
    </row>
    <row r="1217" spans="1:7" ht="18" customHeight="1">
      <c r="A1217" s="323"/>
      <c r="B1217" s="302" t="s">
        <v>212</v>
      </c>
      <c r="C1217" s="325" t="s">
        <v>59</v>
      </c>
      <c r="D1217" s="325">
        <v>175</v>
      </c>
      <c r="E1217" s="46">
        <v>35500</v>
      </c>
      <c r="F1217" s="130">
        <f t="shared" si="20"/>
        <v>6212500</v>
      </c>
      <c r="G1217" s="69"/>
    </row>
    <row r="1218" spans="1:7" ht="18" customHeight="1">
      <c r="A1218" s="323"/>
      <c r="B1218" s="302" t="s">
        <v>212</v>
      </c>
      <c r="C1218" s="325" t="s">
        <v>344</v>
      </c>
      <c r="D1218" s="325">
        <v>275</v>
      </c>
      <c r="E1218" s="46">
        <v>30000</v>
      </c>
      <c r="F1218" s="130">
        <f t="shared" si="20"/>
        <v>8250000</v>
      </c>
      <c r="G1218" s="69"/>
    </row>
    <row r="1219" spans="1:7" ht="18" customHeight="1">
      <c r="A1219" s="323"/>
      <c r="B1219" s="302" t="s">
        <v>212</v>
      </c>
      <c r="C1219" s="325" t="s">
        <v>345</v>
      </c>
      <c r="D1219" s="325">
        <v>275</v>
      </c>
      <c r="E1219" s="46">
        <v>30000</v>
      </c>
      <c r="F1219" s="130">
        <f t="shared" si="20"/>
        <v>8250000</v>
      </c>
      <c r="G1219" s="69"/>
    </row>
    <row r="1220" spans="1:7" ht="18" customHeight="1">
      <c r="A1220" s="323"/>
      <c r="B1220" s="302" t="s">
        <v>212</v>
      </c>
      <c r="C1220" s="325" t="s">
        <v>346</v>
      </c>
      <c r="D1220" s="325">
        <v>150</v>
      </c>
      <c r="E1220" s="46">
        <v>30000</v>
      </c>
      <c r="F1220" s="130">
        <f t="shared" si="20"/>
        <v>4500000</v>
      </c>
      <c r="G1220" s="69"/>
    </row>
    <row r="1221" spans="1:7" ht="18" customHeight="1">
      <c r="A1221" s="323"/>
      <c r="B1221" s="302"/>
      <c r="C1221" s="325"/>
      <c r="D1221" s="325"/>
      <c r="E1221" s="46"/>
      <c r="F1221" s="130">
        <f t="shared" si="20"/>
        <v>0</v>
      </c>
      <c r="G1221" s="69"/>
    </row>
    <row r="1222" spans="1:7" ht="18" customHeight="1">
      <c r="A1222" s="323" t="s">
        <v>438</v>
      </c>
      <c r="B1222" s="302" t="s">
        <v>13</v>
      </c>
      <c r="C1222" s="325" t="s">
        <v>45</v>
      </c>
      <c r="D1222" s="325">
        <v>500</v>
      </c>
      <c r="E1222" s="46">
        <v>31500</v>
      </c>
      <c r="F1222" s="130">
        <f t="shared" si="20"/>
        <v>15750000</v>
      </c>
      <c r="G1222" s="86">
        <f>SUM(F1222:F1223)</f>
        <v>18841200</v>
      </c>
    </row>
    <row r="1223" spans="1:7" ht="18" customHeight="1">
      <c r="A1223" s="323"/>
      <c r="B1223" s="302" t="s">
        <v>441</v>
      </c>
      <c r="C1223" s="325" t="s">
        <v>543</v>
      </c>
      <c r="D1223" s="325">
        <v>89.6</v>
      </c>
      <c r="E1223" s="46">
        <v>34500</v>
      </c>
      <c r="F1223" s="130">
        <f t="shared" si="20"/>
        <v>3091200</v>
      </c>
      <c r="G1223" s="69"/>
    </row>
    <row r="1224" spans="1:7" ht="18" customHeight="1">
      <c r="A1224" s="323"/>
      <c r="B1224" s="302"/>
      <c r="C1224" s="325"/>
      <c r="D1224" s="325"/>
      <c r="E1224" s="46"/>
      <c r="F1224" s="130">
        <f t="shared" si="20"/>
        <v>0</v>
      </c>
      <c r="G1224" s="69"/>
    </row>
    <row r="1225" spans="1:7" ht="18" customHeight="1">
      <c r="A1225" s="323" t="s">
        <v>327</v>
      </c>
      <c r="B1225" s="302" t="s">
        <v>64</v>
      </c>
      <c r="C1225" s="325" t="s">
        <v>79</v>
      </c>
      <c r="D1225" s="325">
        <v>97.9</v>
      </c>
      <c r="E1225" s="46">
        <v>34000</v>
      </c>
      <c r="F1225" s="130">
        <f t="shared" si="20"/>
        <v>3328600</v>
      </c>
      <c r="G1225" s="86">
        <f>SUM(F1225:F1228)</f>
        <v>21558600</v>
      </c>
    </row>
    <row r="1226" spans="1:7" ht="18" customHeight="1">
      <c r="A1226" s="323"/>
      <c r="B1226" s="302" t="s">
        <v>31</v>
      </c>
      <c r="C1226" s="325" t="s">
        <v>703</v>
      </c>
      <c r="D1226" s="325">
        <v>106</v>
      </c>
      <c r="E1226" s="46">
        <v>33500</v>
      </c>
      <c r="F1226" s="130">
        <f t="shared" si="20"/>
        <v>3551000</v>
      </c>
      <c r="G1226" s="69"/>
    </row>
    <row r="1227" spans="1:7" ht="18" customHeight="1">
      <c r="A1227" s="323"/>
      <c r="B1227" s="302" t="s">
        <v>441</v>
      </c>
      <c r="C1227" s="325" t="s">
        <v>370</v>
      </c>
      <c r="D1227" s="325">
        <v>349.5</v>
      </c>
      <c r="E1227" s="46">
        <v>31500</v>
      </c>
      <c r="F1227" s="130">
        <f t="shared" si="20"/>
        <v>11009250</v>
      </c>
      <c r="G1227" s="69"/>
    </row>
    <row r="1228" spans="1:7" ht="18" customHeight="1">
      <c r="A1228" s="323"/>
      <c r="B1228" s="302" t="s">
        <v>441</v>
      </c>
      <c r="C1228" s="325" t="s">
        <v>170</v>
      </c>
      <c r="D1228" s="325">
        <v>116.5</v>
      </c>
      <c r="E1228" s="46">
        <v>31500</v>
      </c>
      <c r="F1228" s="130">
        <f t="shared" si="20"/>
        <v>3669750</v>
      </c>
      <c r="G1228" s="69"/>
    </row>
    <row r="1229" spans="1:7" ht="18" customHeight="1">
      <c r="A1229" s="323"/>
      <c r="B1229" s="302"/>
      <c r="C1229" s="325"/>
      <c r="D1229" s="325"/>
      <c r="E1229" s="46"/>
      <c r="F1229" s="130">
        <f t="shared" si="20"/>
        <v>0</v>
      </c>
      <c r="G1229" s="69"/>
    </row>
    <row r="1230" spans="1:7" ht="18" customHeight="1">
      <c r="A1230" s="323" t="s">
        <v>316</v>
      </c>
      <c r="B1230" s="302" t="s">
        <v>31</v>
      </c>
      <c r="C1230" s="325" t="s">
        <v>704</v>
      </c>
      <c r="D1230" s="325">
        <v>233.1</v>
      </c>
      <c r="E1230" s="46">
        <v>33500</v>
      </c>
      <c r="F1230" s="130">
        <f t="shared" si="20"/>
        <v>7808850</v>
      </c>
      <c r="G1230" s="86">
        <f>F1230</f>
        <v>7808850</v>
      </c>
    </row>
    <row r="1231" spans="1:7" ht="18" customHeight="1">
      <c r="A1231" s="323"/>
      <c r="B1231" s="302"/>
      <c r="C1231" s="325"/>
      <c r="D1231" s="325"/>
      <c r="E1231" s="46"/>
      <c r="F1231" s="130">
        <f t="shared" si="20"/>
        <v>0</v>
      </c>
      <c r="G1231" s="69"/>
    </row>
    <row r="1232" spans="1:7" ht="18" customHeight="1">
      <c r="A1232" s="323" t="s">
        <v>336</v>
      </c>
      <c r="B1232" s="302" t="s">
        <v>13</v>
      </c>
      <c r="C1232" s="325" t="s">
        <v>705</v>
      </c>
      <c r="D1232" s="325">
        <v>45</v>
      </c>
      <c r="E1232" s="46">
        <v>31500</v>
      </c>
      <c r="F1232" s="130">
        <f t="shared" si="20"/>
        <v>1417500</v>
      </c>
      <c r="G1232" s="86">
        <f>SUM(F1232:F1234)</f>
        <v>18040700</v>
      </c>
    </row>
    <row r="1233" spans="1:7" ht="18" customHeight="1">
      <c r="A1233" s="323"/>
      <c r="B1233" s="302" t="s">
        <v>31</v>
      </c>
      <c r="C1233" s="325" t="s">
        <v>148</v>
      </c>
      <c r="D1233" s="325">
        <v>312.5</v>
      </c>
      <c r="E1233" s="46">
        <v>30500</v>
      </c>
      <c r="F1233" s="130">
        <f t="shared" si="20"/>
        <v>9531250</v>
      </c>
      <c r="G1233" s="69"/>
    </row>
    <row r="1234" spans="1:7" ht="18" customHeight="1">
      <c r="A1234" s="323"/>
      <c r="B1234" s="302" t="s">
        <v>31</v>
      </c>
      <c r="C1234" s="325" t="s">
        <v>158</v>
      </c>
      <c r="D1234" s="325">
        <v>211.7</v>
      </c>
      <c r="E1234" s="46">
        <v>33500</v>
      </c>
      <c r="F1234" s="130">
        <f t="shared" si="20"/>
        <v>7091950</v>
      </c>
      <c r="G1234" s="69"/>
    </row>
    <row r="1235" spans="1:7" ht="18" customHeight="1">
      <c r="A1235" s="323"/>
      <c r="B1235" s="302"/>
      <c r="C1235" s="325"/>
      <c r="D1235" s="325"/>
      <c r="E1235" s="46"/>
      <c r="F1235" s="130">
        <f t="shared" si="20"/>
        <v>0</v>
      </c>
      <c r="G1235" s="69"/>
    </row>
    <row r="1236" spans="1:7" ht="18" customHeight="1">
      <c r="A1236" s="323" t="s">
        <v>727</v>
      </c>
      <c r="B1236" s="302" t="s">
        <v>13</v>
      </c>
      <c r="C1236" s="325" t="s">
        <v>720</v>
      </c>
      <c r="D1236" s="325">
        <v>219.9</v>
      </c>
      <c r="E1236" s="46">
        <v>33000</v>
      </c>
      <c r="F1236" s="130">
        <f t="shared" si="20"/>
        <v>7256700</v>
      </c>
      <c r="G1236" s="86">
        <f>F1236</f>
        <v>7256700</v>
      </c>
    </row>
    <row r="1237" spans="1:7" ht="18" customHeight="1">
      <c r="A1237" s="323"/>
      <c r="B1237" s="302"/>
      <c r="C1237" s="325"/>
      <c r="D1237" s="325"/>
      <c r="E1237" s="46"/>
      <c r="F1237" s="130">
        <f t="shared" si="20"/>
        <v>0</v>
      </c>
      <c r="G1237" s="69"/>
    </row>
    <row r="1238" spans="1:7" ht="18" customHeight="1">
      <c r="A1238" s="323" t="s">
        <v>145</v>
      </c>
      <c r="B1238" s="302" t="s">
        <v>13</v>
      </c>
      <c r="C1238" s="325" t="s">
        <v>147</v>
      </c>
      <c r="D1238" s="325">
        <v>103</v>
      </c>
      <c r="E1238" s="46">
        <v>29500</v>
      </c>
      <c r="F1238" s="130">
        <f t="shared" si="20"/>
        <v>3038500</v>
      </c>
      <c r="G1238" s="86">
        <f>SUM(F1238:F1239)</f>
        <v>5900000</v>
      </c>
    </row>
    <row r="1239" spans="1:7" ht="18" customHeight="1">
      <c r="A1239" s="323"/>
      <c r="B1239" s="302" t="s">
        <v>13</v>
      </c>
      <c r="C1239" s="325" t="s">
        <v>706</v>
      </c>
      <c r="D1239" s="325">
        <v>97</v>
      </c>
      <c r="E1239" s="46">
        <v>29500</v>
      </c>
      <c r="F1239" s="130">
        <f t="shared" si="20"/>
        <v>2861500</v>
      </c>
      <c r="G1239" s="69"/>
    </row>
    <row r="1240" spans="1:7" ht="18" customHeight="1">
      <c r="A1240" s="323"/>
      <c r="B1240" s="302"/>
      <c r="C1240" s="325"/>
      <c r="D1240" s="325"/>
      <c r="E1240" s="46"/>
      <c r="F1240" s="130">
        <f t="shared" si="20"/>
        <v>0</v>
      </c>
      <c r="G1240" s="69"/>
    </row>
    <row r="1241" spans="1:7" ht="18" customHeight="1">
      <c r="A1241" s="323" t="s">
        <v>88</v>
      </c>
      <c r="B1241" s="302" t="s">
        <v>13</v>
      </c>
      <c r="C1241" s="325" t="s">
        <v>707</v>
      </c>
      <c r="D1241" s="325">
        <v>102</v>
      </c>
      <c r="E1241" s="46">
        <v>29500</v>
      </c>
      <c r="F1241" s="130">
        <f t="shared" si="20"/>
        <v>3009000</v>
      </c>
      <c r="G1241" s="86">
        <f>SUM(F1241:F1242)</f>
        <v>26659150</v>
      </c>
    </row>
    <row r="1242" spans="1:7" ht="18" customHeight="1">
      <c r="A1242" s="323"/>
      <c r="B1242" s="302" t="s">
        <v>13</v>
      </c>
      <c r="C1242" s="325" t="s">
        <v>124</v>
      </c>
      <c r="D1242" s="325">
        <v>801.7</v>
      </c>
      <c r="E1242" s="46">
        <v>29500</v>
      </c>
      <c r="F1242" s="130">
        <f t="shared" si="20"/>
        <v>23650150</v>
      </c>
      <c r="G1242" s="69"/>
    </row>
    <row r="1243" spans="1:7" ht="18" customHeight="1">
      <c r="A1243" s="323"/>
      <c r="B1243" s="302"/>
      <c r="C1243" s="325"/>
      <c r="D1243" s="325"/>
      <c r="E1243" s="46"/>
      <c r="F1243" s="130">
        <f t="shared" si="20"/>
        <v>0</v>
      </c>
      <c r="G1243" s="69"/>
    </row>
    <row r="1244" spans="1:7" ht="18" customHeight="1">
      <c r="A1244" s="323" t="s">
        <v>93</v>
      </c>
      <c r="B1244" s="302" t="s">
        <v>13</v>
      </c>
      <c r="C1244" s="325" t="s">
        <v>342</v>
      </c>
      <c r="D1244" s="325">
        <v>113.1</v>
      </c>
      <c r="E1244" s="46">
        <v>30000</v>
      </c>
      <c r="F1244" s="130">
        <f t="shared" si="20"/>
        <v>3393000</v>
      </c>
      <c r="G1244" s="86">
        <f>SUM(F1244:F1247)</f>
        <v>13677500</v>
      </c>
    </row>
    <row r="1245" spans="1:7" ht="18" customHeight="1">
      <c r="A1245" s="323"/>
      <c r="B1245" s="302" t="s">
        <v>708</v>
      </c>
      <c r="C1245" s="325" t="s">
        <v>620</v>
      </c>
      <c r="D1245" s="325">
        <v>18.7</v>
      </c>
      <c r="E1245" s="46">
        <v>33500</v>
      </c>
      <c r="F1245" s="130">
        <f t="shared" si="20"/>
        <v>626450</v>
      </c>
      <c r="G1245" s="69"/>
    </row>
    <row r="1246" spans="1:7" ht="18" customHeight="1">
      <c r="A1246" s="323"/>
      <c r="B1246" s="302" t="s">
        <v>622</v>
      </c>
      <c r="C1246" s="325" t="s">
        <v>623</v>
      </c>
      <c r="D1246" s="325">
        <v>102.4</v>
      </c>
      <c r="E1246" s="46">
        <v>33500</v>
      </c>
      <c r="F1246" s="130">
        <f t="shared" si="20"/>
        <v>3430400</v>
      </c>
      <c r="G1246" s="69"/>
    </row>
    <row r="1247" spans="1:7" ht="18" customHeight="1">
      <c r="A1247" s="323"/>
      <c r="B1247" s="302" t="s">
        <v>724</v>
      </c>
      <c r="C1247" s="325" t="s">
        <v>118</v>
      </c>
      <c r="D1247" s="325">
        <v>185.9</v>
      </c>
      <c r="E1247" s="46">
        <v>33500</v>
      </c>
      <c r="F1247" s="130">
        <f t="shared" si="20"/>
        <v>6227650</v>
      </c>
      <c r="G1247" s="69"/>
    </row>
    <row r="1248" spans="1:7" ht="18" customHeight="1">
      <c r="A1248" s="323"/>
      <c r="B1248" s="302"/>
      <c r="C1248" s="325"/>
      <c r="D1248" s="325"/>
      <c r="E1248" s="46"/>
      <c r="F1248" s="130">
        <f t="shared" si="20"/>
        <v>0</v>
      </c>
      <c r="G1248" s="69"/>
    </row>
    <row r="1249" spans="1:7" ht="18" customHeight="1">
      <c r="A1249" s="323" t="s">
        <v>304</v>
      </c>
      <c r="B1249" s="302" t="s">
        <v>64</v>
      </c>
      <c r="C1249" s="325" t="s">
        <v>709</v>
      </c>
      <c r="D1249" s="325">
        <v>53.7</v>
      </c>
      <c r="E1249" s="46">
        <v>34000</v>
      </c>
      <c r="F1249" s="130">
        <f t="shared" si="20"/>
        <v>1825800</v>
      </c>
      <c r="G1249" s="86">
        <f>SUM(F1249:F1251)</f>
        <v>10040000</v>
      </c>
    </row>
    <row r="1250" spans="1:7" ht="18" customHeight="1">
      <c r="A1250" s="323"/>
      <c r="B1250" s="302" t="s">
        <v>31</v>
      </c>
      <c r="C1250" s="325" t="s">
        <v>710</v>
      </c>
      <c r="D1250" s="325">
        <v>15.4</v>
      </c>
      <c r="E1250" s="46">
        <v>33500</v>
      </c>
      <c r="F1250" s="130">
        <f t="shared" si="20"/>
        <v>515900</v>
      </c>
      <c r="G1250" s="69"/>
    </row>
    <row r="1251" spans="1:7" ht="18" customHeight="1">
      <c r="A1251" s="323"/>
      <c r="B1251" s="302" t="s">
        <v>31</v>
      </c>
      <c r="C1251" s="325" t="s">
        <v>416</v>
      </c>
      <c r="D1251" s="325">
        <v>229.8</v>
      </c>
      <c r="E1251" s="46">
        <v>33500</v>
      </c>
      <c r="F1251" s="130">
        <f t="shared" si="20"/>
        <v>7698300</v>
      </c>
      <c r="G1251" s="69"/>
    </row>
    <row r="1252" spans="1:7" ht="18" customHeight="1">
      <c r="A1252" s="323"/>
      <c r="B1252" s="302"/>
      <c r="C1252" s="325"/>
      <c r="D1252" s="325"/>
      <c r="E1252" s="46"/>
      <c r="F1252" s="130">
        <f t="shared" si="20"/>
        <v>0</v>
      </c>
      <c r="G1252" s="69"/>
    </row>
    <row r="1253" spans="1:7" ht="18" customHeight="1">
      <c r="A1253" s="323" t="s">
        <v>274</v>
      </c>
      <c r="B1253" s="302" t="s">
        <v>31</v>
      </c>
      <c r="C1253" s="325" t="s">
        <v>388</v>
      </c>
      <c r="D1253" s="325">
        <v>52.6</v>
      </c>
      <c r="E1253" s="46">
        <v>33500</v>
      </c>
      <c r="F1253" s="130">
        <f t="shared" si="20"/>
        <v>1762100</v>
      </c>
      <c r="G1253" s="86">
        <f>SUM(F1253:F1255)</f>
        <v>12214100</v>
      </c>
    </row>
    <row r="1254" spans="1:7" ht="18" customHeight="1">
      <c r="A1254" s="323"/>
      <c r="B1254" s="302" t="s">
        <v>31</v>
      </c>
      <c r="C1254" s="325" t="s">
        <v>60</v>
      </c>
      <c r="D1254" s="325">
        <v>156.80000000000001</v>
      </c>
      <c r="E1254" s="46">
        <v>33500</v>
      </c>
      <c r="F1254" s="130">
        <f t="shared" si="20"/>
        <v>5252800</v>
      </c>
      <c r="G1254" s="69"/>
    </row>
    <row r="1255" spans="1:7" ht="18" customHeight="1">
      <c r="A1255" s="323"/>
      <c r="B1255" s="302" t="s">
        <v>31</v>
      </c>
      <c r="C1255" s="325" t="s">
        <v>686</v>
      </c>
      <c r="D1255" s="325">
        <v>155.19999999999999</v>
      </c>
      <c r="E1255" s="46">
        <v>33500</v>
      </c>
      <c r="F1255" s="130">
        <f t="shared" si="20"/>
        <v>5199200</v>
      </c>
      <c r="G1255" s="69"/>
    </row>
    <row r="1256" spans="1:7" ht="18" customHeight="1">
      <c r="A1256" s="323"/>
      <c r="B1256" s="302"/>
      <c r="C1256" s="325"/>
      <c r="D1256" s="325"/>
      <c r="E1256" s="46"/>
      <c r="F1256" s="130">
        <f t="shared" si="20"/>
        <v>0</v>
      </c>
      <c r="G1256" s="69"/>
    </row>
    <row r="1257" spans="1:7" ht="18" customHeight="1">
      <c r="A1257" s="323" t="s">
        <v>203</v>
      </c>
      <c r="B1257" s="302" t="s">
        <v>570</v>
      </c>
      <c r="C1257" s="325" t="s">
        <v>711</v>
      </c>
      <c r="D1257" s="325">
        <v>1500</v>
      </c>
      <c r="E1257" s="46">
        <v>30000</v>
      </c>
      <c r="F1257" s="130">
        <f t="shared" si="20"/>
        <v>45000000</v>
      </c>
      <c r="G1257" s="86">
        <f>F1257</f>
        <v>45000000</v>
      </c>
    </row>
    <row r="1258" spans="1:7" ht="18" customHeight="1">
      <c r="A1258" s="323"/>
      <c r="B1258" s="302"/>
      <c r="C1258" s="325"/>
      <c r="D1258" s="325"/>
      <c r="E1258" s="46"/>
      <c r="F1258" s="130">
        <f t="shared" si="20"/>
        <v>0</v>
      </c>
      <c r="G1258" s="69"/>
    </row>
    <row r="1259" spans="1:7" ht="18" customHeight="1">
      <c r="A1259" s="323" t="s">
        <v>712</v>
      </c>
      <c r="B1259" s="302" t="s">
        <v>31</v>
      </c>
      <c r="C1259" s="325" t="s">
        <v>713</v>
      </c>
      <c r="D1259" s="325">
        <v>530</v>
      </c>
      <c r="E1259" s="46">
        <v>34000</v>
      </c>
      <c r="F1259" s="130">
        <f t="shared" si="20"/>
        <v>18020000</v>
      </c>
      <c r="G1259" s="86">
        <f>F1259</f>
        <v>18020000</v>
      </c>
    </row>
    <row r="1260" spans="1:7" ht="18" customHeight="1">
      <c r="A1260" s="323"/>
      <c r="B1260" s="302"/>
      <c r="C1260" s="325"/>
      <c r="D1260" s="325"/>
      <c r="E1260" s="46"/>
      <c r="F1260" s="130">
        <f t="shared" si="20"/>
        <v>0</v>
      </c>
      <c r="G1260" s="69"/>
    </row>
    <row r="1261" spans="1:7" ht="18" customHeight="1">
      <c r="A1261" s="323" t="s">
        <v>330</v>
      </c>
      <c r="B1261" s="302" t="s">
        <v>13</v>
      </c>
      <c r="C1261" s="325" t="s">
        <v>715</v>
      </c>
      <c r="D1261" s="325">
        <v>61.2</v>
      </c>
      <c r="E1261" s="46">
        <v>30000</v>
      </c>
      <c r="F1261" s="130">
        <f t="shared" si="20"/>
        <v>1836000</v>
      </c>
      <c r="G1261" s="86">
        <f>SUM(F1261:F1263)</f>
        <v>21871000</v>
      </c>
    </row>
    <row r="1262" spans="1:7" ht="18" customHeight="1">
      <c r="A1262" s="323"/>
      <c r="B1262" s="302" t="s">
        <v>518</v>
      </c>
      <c r="C1262" s="325" t="s">
        <v>716</v>
      </c>
      <c r="D1262" s="325">
        <v>398</v>
      </c>
      <c r="E1262" s="46">
        <v>36500</v>
      </c>
      <c r="F1262" s="130">
        <f t="shared" si="20"/>
        <v>14527000</v>
      </c>
      <c r="G1262" s="69"/>
    </row>
    <row r="1263" spans="1:7" ht="18" customHeight="1">
      <c r="A1263" s="323"/>
      <c r="B1263" s="302" t="s">
        <v>31</v>
      </c>
      <c r="C1263" s="325" t="s">
        <v>717</v>
      </c>
      <c r="D1263" s="325">
        <v>162</v>
      </c>
      <c r="E1263" s="46">
        <v>34000</v>
      </c>
      <c r="F1263" s="130">
        <f t="shared" si="20"/>
        <v>5508000</v>
      </c>
      <c r="G1263" s="69"/>
    </row>
    <row r="1264" spans="1:7" ht="18" customHeight="1">
      <c r="A1264" s="323"/>
      <c r="B1264" s="302"/>
      <c r="C1264" s="325"/>
      <c r="D1264" s="325"/>
      <c r="E1264" s="46"/>
      <c r="F1264" s="130">
        <f t="shared" si="20"/>
        <v>0</v>
      </c>
      <c r="G1264" s="69"/>
    </row>
    <row r="1265" spans="1:7" ht="18" customHeight="1">
      <c r="A1265" s="323" t="s">
        <v>630</v>
      </c>
      <c r="B1265" s="302" t="s">
        <v>13</v>
      </c>
      <c r="C1265" s="325" t="s">
        <v>60</v>
      </c>
      <c r="D1265" s="325">
        <v>100</v>
      </c>
      <c r="E1265" s="46">
        <v>30000</v>
      </c>
      <c r="F1265" s="130">
        <f t="shared" si="20"/>
        <v>3000000</v>
      </c>
      <c r="G1265" s="86">
        <f>F1265</f>
        <v>3000000</v>
      </c>
    </row>
    <row r="1266" spans="1:7" ht="18" customHeight="1">
      <c r="A1266" s="323"/>
      <c r="B1266" s="302"/>
      <c r="C1266" s="325"/>
      <c r="D1266" s="325"/>
      <c r="E1266" s="46"/>
      <c r="F1266" s="130">
        <f t="shared" si="20"/>
        <v>0</v>
      </c>
      <c r="G1266" s="69"/>
    </row>
    <row r="1267" spans="1:7" ht="18" customHeight="1">
      <c r="A1267" s="323" t="s">
        <v>318</v>
      </c>
      <c r="B1267" s="302" t="s">
        <v>31</v>
      </c>
      <c r="C1267" s="325" t="s">
        <v>725</v>
      </c>
      <c r="D1267" s="325">
        <v>96.4</v>
      </c>
      <c r="E1267" s="46">
        <v>33500</v>
      </c>
      <c r="F1267" s="130">
        <f t="shared" si="20"/>
        <v>3229400</v>
      </c>
      <c r="G1267" s="86">
        <f>SUM(F1267:F1268)</f>
        <v>10143800</v>
      </c>
    </row>
    <row r="1268" spans="1:7" ht="18" customHeight="1">
      <c r="A1268" s="323"/>
      <c r="B1268" s="302" t="s">
        <v>31</v>
      </c>
      <c r="C1268" s="325" t="s">
        <v>726</v>
      </c>
      <c r="D1268" s="325">
        <v>206.4</v>
      </c>
      <c r="E1268" s="46">
        <v>33500</v>
      </c>
      <c r="F1268" s="130">
        <f t="shared" si="20"/>
        <v>6914400</v>
      </c>
      <c r="G1268" s="69"/>
    </row>
    <row r="1269" spans="1:7" ht="18" customHeight="1">
      <c r="A1269" s="323"/>
      <c r="B1269" s="302"/>
      <c r="C1269" s="325"/>
      <c r="D1269" s="325"/>
      <c r="E1269" s="46"/>
      <c r="F1269" s="130">
        <f t="shared" si="20"/>
        <v>0</v>
      </c>
      <c r="G1269" s="69"/>
    </row>
    <row r="1270" spans="1:7" ht="18" customHeight="1">
      <c r="A1270" s="323" t="s">
        <v>18</v>
      </c>
      <c r="B1270" s="302" t="s">
        <v>376</v>
      </c>
      <c r="C1270" s="325" t="s">
        <v>593</v>
      </c>
      <c r="D1270" s="325">
        <v>150</v>
      </c>
      <c r="E1270" s="46">
        <v>30000</v>
      </c>
      <c r="F1270" s="130">
        <f t="shared" si="20"/>
        <v>4500000</v>
      </c>
      <c r="G1270" s="86">
        <f>F1270</f>
        <v>4500000</v>
      </c>
    </row>
    <row r="1271" spans="1:7" ht="18" customHeight="1">
      <c r="A1271" s="323"/>
      <c r="B1271" s="302"/>
      <c r="C1271" s="325"/>
      <c r="D1271" s="325"/>
      <c r="E1271" s="46"/>
      <c r="F1271" s="130">
        <f t="shared" si="20"/>
        <v>0</v>
      </c>
      <c r="G1271" s="69"/>
    </row>
    <row r="1272" spans="1:7" ht="18" customHeight="1">
      <c r="A1272" s="323" t="s">
        <v>26</v>
      </c>
      <c r="B1272" s="302" t="s">
        <v>13</v>
      </c>
      <c r="C1272" s="325" t="s">
        <v>22</v>
      </c>
      <c r="D1272" s="325">
        <v>50</v>
      </c>
      <c r="E1272" s="46">
        <v>30500</v>
      </c>
      <c r="F1272" s="130">
        <f t="shared" si="20"/>
        <v>1525000</v>
      </c>
      <c r="G1272" s="86">
        <f>SUM(F1272:F1273)</f>
        <v>3050000</v>
      </c>
    </row>
    <row r="1273" spans="1:7" ht="18" customHeight="1">
      <c r="A1273" s="323"/>
      <c r="B1273" s="302" t="s">
        <v>13</v>
      </c>
      <c r="C1273" s="325" t="s">
        <v>62</v>
      </c>
      <c r="D1273" s="325">
        <v>50</v>
      </c>
      <c r="E1273" s="46">
        <v>30500</v>
      </c>
      <c r="F1273" s="130">
        <f t="shared" si="20"/>
        <v>1525000</v>
      </c>
      <c r="G1273" s="69"/>
    </row>
    <row r="1274" spans="1:7" ht="18" customHeight="1">
      <c r="A1274" s="323"/>
      <c r="B1274" s="302"/>
      <c r="C1274" s="325"/>
      <c r="D1274" s="325"/>
      <c r="E1274" s="46"/>
      <c r="F1274" s="130">
        <f t="shared" si="20"/>
        <v>0</v>
      </c>
      <c r="G1274" s="69"/>
    </row>
    <row r="1275" spans="1:7" ht="18" customHeight="1">
      <c r="A1275" s="323" t="s">
        <v>97</v>
      </c>
      <c r="B1275" s="444" t="s">
        <v>693</v>
      </c>
      <c r="C1275" s="482" t="s">
        <v>694</v>
      </c>
      <c r="D1275" s="482">
        <v>18.5</v>
      </c>
      <c r="E1275" s="116">
        <v>39000</v>
      </c>
      <c r="F1275" s="131">
        <f t="shared" si="20"/>
        <v>721500</v>
      </c>
      <c r="G1275" s="86">
        <f>F1275</f>
        <v>721500</v>
      </c>
    </row>
    <row r="1276" spans="1:7" ht="18" customHeight="1">
      <c r="A1276" s="323"/>
      <c r="B1276" s="302"/>
      <c r="C1276" s="325"/>
      <c r="D1276" s="325"/>
      <c r="E1276" s="46"/>
      <c r="F1276" s="130">
        <f t="shared" si="20"/>
        <v>0</v>
      </c>
      <c r="G1276" s="69"/>
    </row>
    <row r="1277" spans="1:7" ht="18" customHeight="1">
      <c r="A1277" s="323" t="s">
        <v>24</v>
      </c>
      <c r="B1277" s="444" t="s">
        <v>137</v>
      </c>
      <c r="C1277" s="482" t="s">
        <v>637</v>
      </c>
      <c r="D1277" s="482">
        <v>80</v>
      </c>
      <c r="E1277" s="116">
        <v>41000</v>
      </c>
      <c r="F1277" s="131">
        <f t="shared" si="20"/>
        <v>3280000</v>
      </c>
      <c r="G1277" s="86">
        <f>SUM(F1277:F1278)</f>
        <v>5305000</v>
      </c>
    </row>
    <row r="1278" spans="1:7" ht="18" customHeight="1">
      <c r="A1278" s="323"/>
      <c r="B1278" s="444" t="s">
        <v>137</v>
      </c>
      <c r="C1278" s="482" t="s">
        <v>702</v>
      </c>
      <c r="D1278" s="482">
        <v>50</v>
      </c>
      <c r="E1278" s="116">
        <v>40500</v>
      </c>
      <c r="F1278" s="131">
        <f t="shared" si="20"/>
        <v>2025000</v>
      </c>
      <c r="G1278" s="69"/>
    </row>
    <row r="1279" spans="1:7" ht="18" customHeight="1">
      <c r="A1279" s="323"/>
      <c r="B1279" s="302"/>
      <c r="C1279" s="325"/>
      <c r="D1279" s="325"/>
      <c r="E1279" s="46"/>
      <c r="F1279" s="130">
        <f t="shared" si="20"/>
        <v>0</v>
      </c>
      <c r="G1279" s="69"/>
    </row>
    <row r="1280" spans="1:7" ht="18" customHeight="1">
      <c r="A1280" s="323" t="s">
        <v>695</v>
      </c>
      <c r="B1280" s="302" t="s">
        <v>13</v>
      </c>
      <c r="C1280" s="325" t="s">
        <v>696</v>
      </c>
      <c r="D1280" s="325">
        <v>20</v>
      </c>
      <c r="E1280" s="46">
        <v>30500</v>
      </c>
      <c r="F1280" s="130">
        <f t="shared" si="20"/>
        <v>610000</v>
      </c>
      <c r="G1280" s="86">
        <f>SUM(F1280:F1282)</f>
        <v>4886100</v>
      </c>
    </row>
    <row r="1281" spans="1:7" ht="18" customHeight="1">
      <c r="A1281" s="323"/>
      <c r="B1281" s="302" t="s">
        <v>13</v>
      </c>
      <c r="C1281" s="325" t="s">
        <v>697</v>
      </c>
      <c r="D1281" s="325">
        <v>120</v>
      </c>
      <c r="E1281" s="46">
        <v>30500</v>
      </c>
      <c r="F1281" s="130">
        <f t="shared" si="20"/>
        <v>3660000</v>
      </c>
      <c r="G1281" s="69"/>
    </row>
    <row r="1282" spans="1:7" ht="18" customHeight="1">
      <c r="A1282" s="323"/>
      <c r="B1282" s="302" t="s">
        <v>13</v>
      </c>
      <c r="C1282" s="325" t="s">
        <v>698</v>
      </c>
      <c r="D1282" s="325">
        <v>20.2</v>
      </c>
      <c r="E1282" s="46">
        <v>30500</v>
      </c>
      <c r="F1282" s="130">
        <f t="shared" si="20"/>
        <v>616100</v>
      </c>
      <c r="G1282" s="69"/>
    </row>
    <row r="1283" spans="1:7" ht="18" customHeight="1">
      <c r="A1283" s="323"/>
      <c r="B1283" s="302"/>
      <c r="C1283" s="325"/>
      <c r="D1283" s="325"/>
      <c r="E1283" s="46"/>
      <c r="F1283" s="130">
        <f t="shared" si="20"/>
        <v>0</v>
      </c>
      <c r="G1283" s="69"/>
    </row>
    <row r="1284" spans="1:7" ht="18" customHeight="1">
      <c r="A1284" s="323" t="s">
        <v>537</v>
      </c>
      <c r="B1284" s="302" t="s">
        <v>31</v>
      </c>
      <c r="C1284" s="325" t="s">
        <v>700</v>
      </c>
      <c r="D1284" s="325">
        <v>55.5</v>
      </c>
      <c r="E1284" s="46">
        <v>34000</v>
      </c>
      <c r="F1284" s="130">
        <f t="shared" si="20"/>
        <v>1887000</v>
      </c>
      <c r="G1284" s="86">
        <f>F1284</f>
        <v>1887000</v>
      </c>
    </row>
    <row r="1285" spans="1:7" ht="18" customHeight="1">
      <c r="A1285" s="323"/>
      <c r="B1285" s="302"/>
      <c r="C1285" s="325"/>
      <c r="D1285" s="325"/>
      <c r="E1285" s="46"/>
      <c r="F1285" s="130">
        <f t="shared" si="20"/>
        <v>0</v>
      </c>
      <c r="G1285" s="69"/>
    </row>
    <row r="1286" spans="1:7" ht="18" customHeight="1">
      <c r="A1286" s="323" t="s">
        <v>157</v>
      </c>
      <c r="B1286" s="302" t="s">
        <v>31</v>
      </c>
      <c r="C1286" s="325" t="s">
        <v>686</v>
      </c>
      <c r="D1286" s="325">
        <v>40</v>
      </c>
      <c r="E1286" s="46">
        <v>34000</v>
      </c>
      <c r="F1286" s="130">
        <f t="shared" si="20"/>
        <v>1360000</v>
      </c>
      <c r="G1286" s="86">
        <f>SUM(F1286:F1287)</f>
        <v>3162000</v>
      </c>
    </row>
    <row r="1287" spans="1:7" ht="18" customHeight="1">
      <c r="A1287" s="323"/>
      <c r="B1287" s="302" t="s">
        <v>31</v>
      </c>
      <c r="C1287" s="325" t="s">
        <v>701</v>
      </c>
      <c r="D1287" s="325">
        <v>53</v>
      </c>
      <c r="E1287" s="46">
        <v>34000</v>
      </c>
      <c r="F1287" s="130">
        <f t="shared" si="20"/>
        <v>1802000</v>
      </c>
      <c r="G1287" s="69"/>
    </row>
    <row r="1288" spans="1:7" ht="18" customHeight="1">
      <c r="A1288" s="323"/>
      <c r="B1288" s="302"/>
      <c r="C1288" s="325"/>
      <c r="D1288" s="325"/>
      <c r="E1288" s="46"/>
      <c r="F1288" s="130">
        <f t="shared" si="20"/>
        <v>0</v>
      </c>
      <c r="G1288" s="69"/>
    </row>
    <row r="1289" spans="1:7" ht="18" customHeight="1">
      <c r="A1289" s="323" t="s">
        <v>648</v>
      </c>
      <c r="B1289" s="302" t="s">
        <v>31</v>
      </c>
      <c r="C1289" s="325" t="s">
        <v>714</v>
      </c>
      <c r="D1289" s="325">
        <v>300.5</v>
      </c>
      <c r="E1289" s="46">
        <v>32500</v>
      </c>
      <c r="F1289" s="130">
        <f t="shared" si="20"/>
        <v>9766250</v>
      </c>
      <c r="G1289" s="86">
        <f>F1289</f>
        <v>9766250</v>
      </c>
    </row>
    <row r="1290" spans="1:7" ht="18" customHeight="1">
      <c r="A1290" s="323"/>
      <c r="B1290" s="302"/>
      <c r="C1290" s="325"/>
      <c r="D1290" s="325"/>
      <c r="E1290" s="46"/>
      <c r="F1290" s="130">
        <f t="shared" si="20"/>
        <v>0</v>
      </c>
      <c r="G1290" s="69"/>
    </row>
    <row r="1291" spans="1:7" ht="18" customHeight="1">
      <c r="A1291" s="323" t="s">
        <v>718</v>
      </c>
      <c r="B1291" s="446" t="s">
        <v>719</v>
      </c>
      <c r="C1291" s="430" t="s">
        <v>541</v>
      </c>
      <c r="D1291" s="430">
        <v>-25</v>
      </c>
      <c r="E1291" s="54">
        <v>34500</v>
      </c>
      <c r="F1291" s="140">
        <f t="shared" si="20"/>
        <v>-862500</v>
      </c>
      <c r="G1291" s="86">
        <f>F1291</f>
        <v>-862500</v>
      </c>
    </row>
    <row r="1292" spans="1:7" ht="18" customHeight="1">
      <c r="A1292" s="323"/>
      <c r="B1292" s="302"/>
      <c r="C1292" s="325"/>
      <c r="D1292" s="325"/>
      <c r="E1292" s="46"/>
      <c r="F1292" s="130">
        <f t="shared" si="20"/>
        <v>0</v>
      </c>
      <c r="G1292" s="69"/>
    </row>
    <row r="1293" spans="1:7" ht="18" customHeight="1">
      <c r="A1293" s="323" t="s">
        <v>263</v>
      </c>
      <c r="B1293" s="302" t="s">
        <v>13</v>
      </c>
      <c r="C1293" s="325" t="s">
        <v>721</v>
      </c>
      <c r="D1293" s="325">
        <v>99</v>
      </c>
      <c r="E1293" s="46">
        <v>31500</v>
      </c>
      <c r="F1293" s="130">
        <f t="shared" si="20"/>
        <v>3118500</v>
      </c>
      <c r="G1293" s="86">
        <f>F1293</f>
        <v>3118500</v>
      </c>
    </row>
    <row r="1294" spans="1:7" ht="18" customHeight="1">
      <c r="A1294" s="323"/>
      <c r="B1294" s="302"/>
      <c r="C1294" s="325"/>
      <c r="D1294" s="325"/>
      <c r="E1294" s="46"/>
      <c r="F1294" s="130">
        <f t="shared" si="20"/>
        <v>0</v>
      </c>
      <c r="G1294" s="69"/>
    </row>
    <row r="1295" spans="1:7" ht="18" customHeight="1">
      <c r="A1295" s="534" t="s">
        <v>314</v>
      </c>
      <c r="B1295" s="302"/>
      <c r="C1295" s="325"/>
      <c r="D1295" s="325"/>
      <c r="E1295" s="46"/>
      <c r="F1295" s="130">
        <f t="shared" si="20"/>
        <v>0</v>
      </c>
      <c r="G1295" s="86">
        <f>F1296</f>
        <v>20460000</v>
      </c>
    </row>
    <row r="1296" spans="1:7" ht="18" customHeight="1">
      <c r="A1296" s="533" t="s">
        <v>722</v>
      </c>
      <c r="B1296" s="440" t="s">
        <v>518</v>
      </c>
      <c r="C1296" s="382" t="s">
        <v>723</v>
      </c>
      <c r="D1296" s="382">
        <v>620</v>
      </c>
      <c r="E1296" s="59">
        <v>33000</v>
      </c>
      <c r="F1296" s="132">
        <f t="shared" si="20"/>
        <v>20460000</v>
      </c>
      <c r="G1296" s="92"/>
    </row>
    <row r="1297" spans="1:7" ht="18" customHeight="1">
      <c r="A1297" s="526"/>
      <c r="B1297" s="435"/>
      <c r="C1297" s="484"/>
      <c r="D1297" s="484"/>
      <c r="E1297" s="113"/>
      <c r="F1297" s="126"/>
      <c r="G1297" s="9"/>
    </row>
    <row r="1298" spans="1:7" ht="18" customHeight="1">
      <c r="A1298" s="530">
        <v>42383</v>
      </c>
      <c r="B1298" s="355"/>
      <c r="C1298" s="491" t="s">
        <v>398</v>
      </c>
      <c r="D1298" s="525"/>
      <c r="F1298" s="127"/>
    </row>
    <row r="1299" spans="1:7" ht="18" customHeight="1">
      <c r="A1299" s="531" t="s">
        <v>127</v>
      </c>
      <c r="B1299" s="436" t="s">
        <v>134</v>
      </c>
      <c r="C1299" s="494" t="s">
        <v>152</v>
      </c>
      <c r="D1299" s="494">
        <f>SUM(D1300:D1402)</f>
        <v>11899.200000000004</v>
      </c>
      <c r="E1299" s="114"/>
      <c r="F1299" s="128">
        <f>SUM(F1300:F1402)</f>
        <v>395523160</v>
      </c>
      <c r="G1299" s="128">
        <f>SUM(G1300:G1402)</f>
        <v>395523160</v>
      </c>
    </row>
    <row r="1300" spans="1:7" ht="18" customHeight="1">
      <c r="A1300" s="532" t="s">
        <v>330</v>
      </c>
      <c r="B1300" s="441" t="s">
        <v>13</v>
      </c>
      <c r="C1300" s="492" t="s">
        <v>728</v>
      </c>
      <c r="D1300" s="492">
        <v>164.8</v>
      </c>
      <c r="E1300" s="62">
        <v>30000</v>
      </c>
      <c r="F1300" s="139">
        <f t="shared" si="20"/>
        <v>4944000</v>
      </c>
      <c r="G1300" s="85">
        <f>SUM(F1300:F1301)</f>
        <v>9061150</v>
      </c>
    </row>
    <row r="1301" spans="1:7" ht="18" customHeight="1">
      <c r="A1301" s="323"/>
      <c r="B1301" s="302" t="s">
        <v>31</v>
      </c>
      <c r="C1301" s="325" t="s">
        <v>729</v>
      </c>
      <c r="D1301" s="325">
        <v>122.9</v>
      </c>
      <c r="E1301" s="46">
        <v>33500</v>
      </c>
      <c r="F1301" s="130">
        <f t="shared" si="20"/>
        <v>4117150</v>
      </c>
      <c r="G1301" s="69"/>
    </row>
    <row r="1302" spans="1:7" ht="18" customHeight="1">
      <c r="A1302" s="323"/>
      <c r="B1302" s="302"/>
      <c r="C1302" s="325"/>
      <c r="D1302" s="325"/>
      <c r="E1302" s="46"/>
      <c r="F1302" s="130">
        <f t="shared" si="20"/>
        <v>0</v>
      </c>
      <c r="G1302" s="69"/>
    </row>
    <row r="1303" spans="1:7" ht="18" customHeight="1">
      <c r="A1303" s="323" t="s">
        <v>115</v>
      </c>
      <c r="B1303" s="444" t="s">
        <v>753</v>
      </c>
      <c r="C1303" s="482" t="s">
        <v>118</v>
      </c>
      <c r="D1303" s="482">
        <v>25</v>
      </c>
      <c r="E1303" s="116">
        <v>42500</v>
      </c>
      <c r="F1303" s="131">
        <f t="shared" si="20"/>
        <v>1062500</v>
      </c>
      <c r="G1303" s="86">
        <f>SUM(F1303:F1305)</f>
        <v>13073000</v>
      </c>
    </row>
    <row r="1304" spans="1:7" ht="18" customHeight="1">
      <c r="A1304" s="323"/>
      <c r="B1304" s="444" t="s">
        <v>116</v>
      </c>
      <c r="C1304" s="482" t="s">
        <v>117</v>
      </c>
      <c r="D1304" s="482">
        <v>119.5</v>
      </c>
      <c r="E1304" s="116">
        <v>42500</v>
      </c>
      <c r="F1304" s="131">
        <f t="shared" si="20"/>
        <v>5078750</v>
      </c>
      <c r="G1304" s="69"/>
    </row>
    <row r="1305" spans="1:7" ht="18" customHeight="1">
      <c r="A1305" s="323"/>
      <c r="B1305" s="444" t="s">
        <v>116</v>
      </c>
      <c r="C1305" s="482" t="s">
        <v>118</v>
      </c>
      <c r="D1305" s="482">
        <v>163.1</v>
      </c>
      <c r="E1305" s="116">
        <v>42500</v>
      </c>
      <c r="F1305" s="131">
        <f t="shared" si="20"/>
        <v>6931750</v>
      </c>
      <c r="G1305" s="69"/>
    </row>
    <row r="1306" spans="1:7" ht="18" customHeight="1">
      <c r="A1306" s="323"/>
      <c r="B1306" s="302"/>
      <c r="C1306" s="325"/>
      <c r="D1306" s="325"/>
      <c r="E1306" s="46"/>
      <c r="F1306" s="130">
        <f t="shared" si="20"/>
        <v>0</v>
      </c>
      <c r="G1306" s="69"/>
    </row>
    <row r="1307" spans="1:7" ht="18" customHeight="1">
      <c r="A1307" s="323" t="s">
        <v>327</v>
      </c>
      <c r="B1307" s="439" t="s">
        <v>730</v>
      </c>
      <c r="C1307" s="430" t="s">
        <v>78</v>
      </c>
      <c r="D1307" s="430">
        <v>-51.2</v>
      </c>
      <c r="E1307" s="54">
        <v>33500</v>
      </c>
      <c r="F1307" s="140">
        <f t="shared" si="20"/>
        <v>-1715200</v>
      </c>
      <c r="G1307" s="86">
        <f>SUM(F1307:F1309)</f>
        <v>10550400</v>
      </c>
    </row>
    <row r="1308" spans="1:7" ht="18" customHeight="1">
      <c r="A1308" s="323"/>
      <c r="B1308" s="302" t="s">
        <v>441</v>
      </c>
      <c r="C1308" s="325" t="s">
        <v>170</v>
      </c>
      <c r="D1308" s="325">
        <v>125</v>
      </c>
      <c r="E1308" s="46">
        <v>31500</v>
      </c>
      <c r="F1308" s="130">
        <f t="shared" si="20"/>
        <v>3937500</v>
      </c>
      <c r="G1308" s="69"/>
    </row>
    <row r="1309" spans="1:7" ht="18" customHeight="1">
      <c r="A1309" s="323"/>
      <c r="B1309" s="302" t="s">
        <v>31</v>
      </c>
      <c r="C1309" s="325" t="s">
        <v>128</v>
      </c>
      <c r="D1309" s="325">
        <v>248.6</v>
      </c>
      <c r="E1309" s="46">
        <v>33500</v>
      </c>
      <c r="F1309" s="130">
        <f t="shared" si="20"/>
        <v>8328100</v>
      </c>
      <c r="G1309" s="69"/>
    </row>
    <row r="1310" spans="1:7" ht="18" customHeight="1">
      <c r="A1310" s="323"/>
      <c r="B1310" s="302"/>
      <c r="C1310" s="325"/>
      <c r="D1310" s="325"/>
      <c r="E1310" s="46"/>
      <c r="F1310" s="130">
        <f t="shared" si="20"/>
        <v>0</v>
      </c>
      <c r="G1310" s="69"/>
    </row>
    <row r="1311" spans="1:7" ht="18" customHeight="1">
      <c r="A1311" s="323" t="s">
        <v>731</v>
      </c>
      <c r="B1311" s="302" t="s">
        <v>31</v>
      </c>
      <c r="C1311" s="325" t="s">
        <v>732</v>
      </c>
      <c r="D1311" s="325">
        <v>55.5</v>
      </c>
      <c r="E1311" s="46">
        <v>34000</v>
      </c>
      <c r="F1311" s="130">
        <f t="shared" si="20"/>
        <v>1887000</v>
      </c>
      <c r="G1311" s="86">
        <f>SUM(F1311:F1312)</f>
        <v>5382200</v>
      </c>
    </row>
    <row r="1312" spans="1:7" ht="18" customHeight="1">
      <c r="A1312" s="323"/>
      <c r="B1312" s="302" t="s">
        <v>31</v>
      </c>
      <c r="C1312" s="325" t="s">
        <v>733</v>
      </c>
      <c r="D1312" s="325">
        <v>102.8</v>
      </c>
      <c r="E1312" s="46">
        <v>34000</v>
      </c>
      <c r="F1312" s="130">
        <f t="shared" si="20"/>
        <v>3495200</v>
      </c>
      <c r="G1312" s="69"/>
    </row>
    <row r="1313" spans="1:7" ht="18" customHeight="1">
      <c r="A1313" s="323"/>
      <c r="B1313" s="302"/>
      <c r="C1313" s="325"/>
      <c r="D1313" s="325"/>
      <c r="E1313" s="46"/>
      <c r="F1313" s="130">
        <f t="shared" si="20"/>
        <v>0</v>
      </c>
      <c r="G1313" s="69"/>
    </row>
    <row r="1314" spans="1:7" ht="18" customHeight="1">
      <c r="A1314" s="323" t="s">
        <v>316</v>
      </c>
      <c r="B1314" s="302" t="s">
        <v>13</v>
      </c>
      <c r="C1314" s="325" t="s">
        <v>734</v>
      </c>
      <c r="D1314" s="325">
        <v>72.8</v>
      </c>
      <c r="E1314" s="46">
        <v>30000</v>
      </c>
      <c r="F1314" s="130">
        <f t="shared" si="20"/>
        <v>2184000</v>
      </c>
      <c r="G1314" s="86">
        <f>SUM(F1314:F1321)</f>
        <v>35571550</v>
      </c>
    </row>
    <row r="1315" spans="1:7" ht="18" customHeight="1">
      <c r="A1315" s="323"/>
      <c r="B1315" s="302" t="s">
        <v>13</v>
      </c>
      <c r="C1315" s="325" t="s">
        <v>579</v>
      </c>
      <c r="D1315" s="325">
        <v>100</v>
      </c>
      <c r="E1315" s="46">
        <v>30000</v>
      </c>
      <c r="F1315" s="130">
        <f t="shared" si="20"/>
        <v>3000000</v>
      </c>
      <c r="G1315" s="69"/>
    </row>
    <row r="1316" spans="1:7" ht="18" customHeight="1">
      <c r="A1316" s="323"/>
      <c r="B1316" s="302" t="s">
        <v>13</v>
      </c>
      <c r="C1316" s="325" t="s">
        <v>735</v>
      </c>
      <c r="D1316" s="325">
        <v>100</v>
      </c>
      <c r="E1316" s="46">
        <v>30000</v>
      </c>
      <c r="F1316" s="130">
        <f t="shared" si="20"/>
        <v>3000000</v>
      </c>
      <c r="G1316" s="69"/>
    </row>
    <row r="1317" spans="1:7" ht="18" customHeight="1">
      <c r="A1317" s="323"/>
      <c r="B1317" s="302" t="s">
        <v>13</v>
      </c>
      <c r="C1317" s="325" t="s">
        <v>773</v>
      </c>
      <c r="D1317" s="325">
        <v>300</v>
      </c>
      <c r="E1317" s="46">
        <v>30000</v>
      </c>
      <c r="F1317" s="130">
        <f t="shared" si="20"/>
        <v>9000000</v>
      </c>
      <c r="G1317" s="69"/>
    </row>
    <row r="1318" spans="1:7" ht="18" customHeight="1">
      <c r="A1318" s="323"/>
      <c r="B1318" s="302" t="s">
        <v>23</v>
      </c>
      <c r="C1318" s="325" t="s">
        <v>736</v>
      </c>
      <c r="D1318" s="325">
        <v>62.8</v>
      </c>
      <c r="E1318" s="46">
        <v>33500</v>
      </c>
      <c r="F1318" s="130">
        <f t="shared" si="20"/>
        <v>2103800</v>
      </c>
      <c r="G1318" s="69"/>
    </row>
    <row r="1319" spans="1:7" ht="18" customHeight="1">
      <c r="A1319" s="323"/>
      <c r="B1319" s="302" t="s">
        <v>23</v>
      </c>
      <c r="C1319" s="325" t="s">
        <v>737</v>
      </c>
      <c r="D1319" s="325">
        <v>113.5</v>
      </c>
      <c r="E1319" s="46">
        <v>33500</v>
      </c>
      <c r="F1319" s="130">
        <f t="shared" si="20"/>
        <v>3802250</v>
      </c>
      <c r="G1319" s="69"/>
    </row>
    <row r="1320" spans="1:7" ht="18" customHeight="1">
      <c r="A1320" s="323"/>
      <c r="B1320" s="302" t="s">
        <v>23</v>
      </c>
      <c r="C1320" s="325" t="s">
        <v>738</v>
      </c>
      <c r="D1320" s="325">
        <v>51.5</v>
      </c>
      <c r="E1320" s="46">
        <v>29000</v>
      </c>
      <c r="F1320" s="130">
        <f t="shared" si="20"/>
        <v>1493500</v>
      </c>
      <c r="G1320" s="69"/>
    </row>
    <row r="1321" spans="1:7" ht="18" customHeight="1">
      <c r="A1321" s="323"/>
      <c r="B1321" s="302" t="s">
        <v>31</v>
      </c>
      <c r="C1321" s="325" t="s">
        <v>15</v>
      </c>
      <c r="D1321" s="325">
        <v>328</v>
      </c>
      <c r="E1321" s="46">
        <v>33500</v>
      </c>
      <c r="F1321" s="130">
        <f t="shared" si="20"/>
        <v>10988000</v>
      </c>
      <c r="G1321" s="69"/>
    </row>
    <row r="1322" spans="1:7" ht="18" customHeight="1">
      <c r="A1322" s="323"/>
      <c r="B1322" s="302"/>
      <c r="C1322" s="325"/>
      <c r="D1322" s="325"/>
      <c r="E1322" s="46"/>
      <c r="F1322" s="130">
        <f t="shared" si="20"/>
        <v>0</v>
      </c>
      <c r="G1322" s="69"/>
    </row>
    <row r="1323" spans="1:7" ht="18" customHeight="1">
      <c r="A1323" s="323" t="s">
        <v>748</v>
      </c>
      <c r="B1323" s="302" t="s">
        <v>518</v>
      </c>
      <c r="C1323" s="325" t="s">
        <v>749</v>
      </c>
      <c r="D1323" s="325">
        <v>98</v>
      </c>
      <c r="E1323" s="46">
        <v>37000</v>
      </c>
      <c r="F1323" s="130">
        <f t="shared" si="20"/>
        <v>3626000</v>
      </c>
      <c r="G1323" s="86">
        <f>F1323</f>
        <v>3626000</v>
      </c>
    </row>
    <row r="1324" spans="1:7" ht="18" customHeight="1">
      <c r="A1324" s="323"/>
      <c r="B1324" s="302"/>
      <c r="C1324" s="325"/>
      <c r="D1324" s="325"/>
      <c r="E1324" s="46"/>
      <c r="F1324" s="130">
        <f t="shared" si="20"/>
        <v>0</v>
      </c>
      <c r="G1324" s="69"/>
    </row>
    <row r="1325" spans="1:7" ht="18" customHeight="1">
      <c r="A1325" s="323" t="s">
        <v>66</v>
      </c>
      <c r="B1325" s="302" t="s">
        <v>132</v>
      </c>
      <c r="C1325" s="325" t="s">
        <v>742</v>
      </c>
      <c r="D1325" s="325">
        <v>110.9</v>
      </c>
      <c r="E1325" s="46">
        <v>33500</v>
      </c>
      <c r="F1325" s="130">
        <f t="shared" si="20"/>
        <v>3715150</v>
      </c>
      <c r="G1325" s="86">
        <f>F1325</f>
        <v>3715150</v>
      </c>
    </row>
    <row r="1326" spans="1:7" ht="18" customHeight="1">
      <c r="A1326" s="323"/>
      <c r="B1326" s="302"/>
      <c r="C1326" s="325"/>
      <c r="D1326" s="325"/>
      <c r="E1326" s="46"/>
      <c r="F1326" s="130">
        <f t="shared" si="20"/>
        <v>0</v>
      </c>
      <c r="G1326" s="69"/>
    </row>
    <row r="1327" spans="1:7" ht="18" customHeight="1">
      <c r="A1327" s="323" t="s">
        <v>93</v>
      </c>
      <c r="B1327" s="302" t="s">
        <v>13</v>
      </c>
      <c r="C1327" s="325" t="s">
        <v>365</v>
      </c>
      <c r="D1327" s="325">
        <v>122.4</v>
      </c>
      <c r="E1327" s="46">
        <v>30000</v>
      </c>
      <c r="F1327" s="130">
        <f t="shared" si="20"/>
        <v>3672000</v>
      </c>
      <c r="G1327" s="86">
        <f>SUM(F1327:F1328)</f>
        <v>4767000</v>
      </c>
    </row>
    <row r="1328" spans="1:7" ht="18" customHeight="1">
      <c r="A1328" s="323"/>
      <c r="B1328" s="302" t="s">
        <v>617</v>
      </c>
      <c r="C1328" s="325" t="s">
        <v>754</v>
      </c>
      <c r="D1328" s="325">
        <v>36.5</v>
      </c>
      <c r="E1328" s="46">
        <v>30000</v>
      </c>
      <c r="F1328" s="130">
        <f t="shared" si="20"/>
        <v>1095000</v>
      </c>
      <c r="G1328" s="69"/>
    </row>
    <row r="1329" spans="1:7" ht="18" customHeight="1">
      <c r="A1329" s="323"/>
      <c r="B1329" s="302"/>
      <c r="C1329" s="325"/>
      <c r="D1329" s="325"/>
      <c r="E1329" s="46"/>
      <c r="F1329" s="130">
        <f t="shared" si="20"/>
        <v>0</v>
      </c>
      <c r="G1329" s="69"/>
    </row>
    <row r="1330" spans="1:7" ht="18" customHeight="1">
      <c r="A1330" s="323" t="s">
        <v>318</v>
      </c>
      <c r="B1330" s="302" t="s">
        <v>319</v>
      </c>
      <c r="C1330" s="325" t="s">
        <v>320</v>
      </c>
      <c r="D1330" s="325">
        <v>101.7</v>
      </c>
      <c r="E1330" s="46">
        <v>32500</v>
      </c>
      <c r="F1330" s="130">
        <f t="shared" si="20"/>
        <v>3305250</v>
      </c>
      <c r="G1330" s="86">
        <f>SUM(F1330:F1332)</f>
        <v>6856250</v>
      </c>
    </row>
    <row r="1331" spans="1:7" ht="18" customHeight="1">
      <c r="A1331" s="323"/>
      <c r="B1331" s="302" t="s">
        <v>31</v>
      </c>
      <c r="C1331" s="325" t="s">
        <v>755</v>
      </c>
      <c r="D1331" s="325">
        <v>55</v>
      </c>
      <c r="E1331" s="46">
        <v>33500</v>
      </c>
      <c r="F1331" s="130">
        <f t="shared" si="20"/>
        <v>1842500</v>
      </c>
      <c r="G1331" s="69"/>
    </row>
    <row r="1332" spans="1:7" ht="18" customHeight="1">
      <c r="A1332" s="323"/>
      <c r="B1332" s="302" t="s">
        <v>31</v>
      </c>
      <c r="C1332" s="325" t="s">
        <v>756</v>
      </c>
      <c r="D1332" s="325">
        <v>51</v>
      </c>
      <c r="E1332" s="46">
        <v>33500</v>
      </c>
      <c r="F1332" s="130">
        <f t="shared" si="20"/>
        <v>1708500</v>
      </c>
      <c r="G1332" s="69"/>
    </row>
    <row r="1333" spans="1:7" ht="18" customHeight="1">
      <c r="A1333" s="323"/>
      <c r="B1333" s="302"/>
      <c r="C1333" s="325"/>
      <c r="D1333" s="325"/>
      <c r="E1333" s="46"/>
      <c r="F1333" s="130">
        <f t="shared" si="20"/>
        <v>0</v>
      </c>
      <c r="G1333" s="69"/>
    </row>
    <row r="1334" spans="1:7" ht="18" customHeight="1">
      <c r="A1334" s="323" t="s">
        <v>304</v>
      </c>
      <c r="B1334" s="302" t="s">
        <v>31</v>
      </c>
      <c r="C1334" s="325" t="s">
        <v>416</v>
      </c>
      <c r="D1334" s="325">
        <v>439</v>
      </c>
      <c r="E1334" s="46">
        <v>33500</v>
      </c>
      <c r="F1334" s="130">
        <f t="shared" si="20"/>
        <v>14706500</v>
      </c>
      <c r="G1334" s="86">
        <f>F1334</f>
        <v>14706500</v>
      </c>
    </row>
    <row r="1335" spans="1:7" ht="18" customHeight="1">
      <c r="A1335" s="323"/>
      <c r="B1335" s="302"/>
      <c r="C1335" s="325"/>
      <c r="D1335" s="325"/>
      <c r="E1335" s="46"/>
      <c r="F1335" s="130">
        <f t="shared" si="20"/>
        <v>0</v>
      </c>
      <c r="G1335" s="69"/>
    </row>
    <row r="1336" spans="1:7" ht="18" customHeight="1">
      <c r="A1336" s="323" t="s">
        <v>523</v>
      </c>
      <c r="B1336" s="302" t="s">
        <v>759</v>
      </c>
      <c r="C1336" s="325" t="s">
        <v>757</v>
      </c>
      <c r="D1336" s="325">
        <v>503.6</v>
      </c>
      <c r="E1336" s="46">
        <v>33500</v>
      </c>
      <c r="F1336" s="130">
        <f t="shared" si="20"/>
        <v>16870600</v>
      </c>
      <c r="G1336" s="86">
        <f>SUM(F1336:F1337)</f>
        <v>23006100</v>
      </c>
    </row>
    <row r="1337" spans="1:7" ht="18" customHeight="1">
      <c r="A1337" s="323"/>
      <c r="B1337" s="302" t="s">
        <v>64</v>
      </c>
      <c r="C1337" s="325" t="s">
        <v>758</v>
      </c>
      <c r="D1337" s="325">
        <v>175.3</v>
      </c>
      <c r="E1337" s="46">
        <v>35000</v>
      </c>
      <c r="F1337" s="130">
        <f t="shared" si="20"/>
        <v>6135500</v>
      </c>
      <c r="G1337" s="69"/>
    </row>
    <row r="1338" spans="1:7" ht="18" customHeight="1">
      <c r="A1338" s="323"/>
      <c r="B1338" s="302"/>
      <c r="C1338" s="325"/>
      <c r="D1338" s="325"/>
      <c r="E1338" s="46"/>
      <c r="F1338" s="130">
        <f t="shared" si="20"/>
        <v>0</v>
      </c>
      <c r="G1338" s="69"/>
    </row>
    <row r="1339" spans="1:7" ht="18" customHeight="1">
      <c r="A1339" s="323" t="s">
        <v>311</v>
      </c>
      <c r="B1339" s="302" t="s">
        <v>13</v>
      </c>
      <c r="C1339" s="325" t="s">
        <v>760</v>
      </c>
      <c r="D1339" s="325">
        <v>21</v>
      </c>
      <c r="E1339" s="46">
        <v>31500</v>
      </c>
      <c r="F1339" s="130">
        <f t="shared" si="20"/>
        <v>661500</v>
      </c>
      <c r="G1339" s="86">
        <f>SUM(F1339:F1340)</f>
        <v>24111500</v>
      </c>
    </row>
    <row r="1340" spans="1:7" ht="18" customHeight="1">
      <c r="A1340" s="323"/>
      <c r="B1340" s="302" t="s">
        <v>31</v>
      </c>
      <c r="C1340" s="325" t="s">
        <v>414</v>
      </c>
      <c r="D1340" s="325">
        <v>670</v>
      </c>
      <c r="E1340" s="46">
        <v>35000</v>
      </c>
      <c r="F1340" s="130">
        <f t="shared" si="20"/>
        <v>23450000</v>
      </c>
      <c r="G1340" s="69"/>
    </row>
    <row r="1341" spans="1:7" ht="18" customHeight="1">
      <c r="A1341" s="323"/>
      <c r="B1341" s="302"/>
      <c r="C1341" s="325"/>
      <c r="D1341" s="325"/>
      <c r="E1341" s="46"/>
      <c r="F1341" s="130">
        <f t="shared" si="20"/>
        <v>0</v>
      </c>
      <c r="G1341" s="69"/>
    </row>
    <row r="1342" spans="1:7" ht="18" customHeight="1">
      <c r="A1342" s="323" t="s">
        <v>321</v>
      </c>
      <c r="B1342" s="302" t="s">
        <v>132</v>
      </c>
      <c r="C1342" s="325" t="s">
        <v>761</v>
      </c>
      <c r="D1342" s="325">
        <v>552.9</v>
      </c>
      <c r="E1342" s="46">
        <v>32500</v>
      </c>
      <c r="F1342" s="130">
        <f>E1342*D1342</f>
        <v>17969250</v>
      </c>
      <c r="G1342" s="86">
        <f>F1342</f>
        <v>17969250</v>
      </c>
    </row>
    <row r="1343" spans="1:7" ht="18" customHeight="1">
      <c r="A1343" s="323"/>
      <c r="B1343" s="302"/>
      <c r="C1343" s="325"/>
      <c r="D1343" s="325"/>
      <c r="E1343" s="46"/>
      <c r="F1343" s="130"/>
      <c r="G1343" s="69"/>
    </row>
    <row r="1344" spans="1:7" ht="18" customHeight="1">
      <c r="A1344" s="323" t="s">
        <v>88</v>
      </c>
      <c r="B1344" s="302" t="s">
        <v>13</v>
      </c>
      <c r="C1344" s="325" t="s">
        <v>124</v>
      </c>
      <c r="D1344" s="325">
        <v>886</v>
      </c>
      <c r="E1344" s="46">
        <v>29500</v>
      </c>
      <c r="F1344" s="130">
        <f t="shared" si="20"/>
        <v>26137000</v>
      </c>
      <c r="G1344" s="86">
        <f>SUM(F1344:F1345)</f>
        <v>29370200</v>
      </c>
    </row>
    <row r="1345" spans="1:7" ht="18" customHeight="1">
      <c r="A1345" s="323"/>
      <c r="B1345" s="302" t="s">
        <v>13</v>
      </c>
      <c r="C1345" s="325" t="s">
        <v>370</v>
      </c>
      <c r="D1345" s="325">
        <v>109.6</v>
      </c>
      <c r="E1345" s="46">
        <v>29500</v>
      </c>
      <c r="F1345" s="130">
        <f t="shared" si="20"/>
        <v>3233200</v>
      </c>
      <c r="G1345" s="69"/>
    </row>
    <row r="1346" spans="1:7" ht="18" customHeight="1">
      <c r="A1346" s="323"/>
      <c r="B1346" s="302"/>
      <c r="C1346" s="325"/>
      <c r="D1346" s="325"/>
      <c r="E1346" s="46"/>
      <c r="F1346" s="130">
        <f t="shared" si="20"/>
        <v>0</v>
      </c>
      <c r="G1346" s="69"/>
    </row>
    <row r="1347" spans="1:7" ht="18" customHeight="1">
      <c r="A1347" s="323" t="s">
        <v>394</v>
      </c>
      <c r="B1347" s="302" t="s">
        <v>23</v>
      </c>
      <c r="C1347" s="325" t="s">
        <v>762</v>
      </c>
      <c r="D1347" s="325">
        <v>596.5</v>
      </c>
      <c r="E1347" s="46">
        <v>32000</v>
      </c>
      <c r="F1347" s="130">
        <f t="shared" si="20"/>
        <v>19088000</v>
      </c>
      <c r="G1347" s="86">
        <f>SUM(F1347:F1348)</f>
        <v>24429300</v>
      </c>
    </row>
    <row r="1348" spans="1:7" ht="18" customHeight="1">
      <c r="A1348" s="323"/>
      <c r="B1348" s="302" t="s">
        <v>518</v>
      </c>
      <c r="C1348" s="325" t="s">
        <v>92</v>
      </c>
      <c r="D1348" s="325">
        <v>172.3</v>
      </c>
      <c r="E1348" s="46">
        <v>31000</v>
      </c>
      <c r="F1348" s="130">
        <f t="shared" si="20"/>
        <v>5341300</v>
      </c>
      <c r="G1348" s="69"/>
    </row>
    <row r="1349" spans="1:7" ht="18" customHeight="1">
      <c r="A1349" s="323"/>
      <c r="B1349" s="302"/>
      <c r="C1349" s="325"/>
      <c r="D1349" s="325"/>
      <c r="E1349" s="46"/>
      <c r="F1349" s="130">
        <f t="shared" si="20"/>
        <v>0</v>
      </c>
      <c r="G1349" s="69"/>
    </row>
    <row r="1350" spans="1:7" ht="18" customHeight="1">
      <c r="A1350" s="323" t="s">
        <v>336</v>
      </c>
      <c r="B1350" s="302" t="s">
        <v>23</v>
      </c>
      <c r="C1350" s="325" t="s">
        <v>763</v>
      </c>
      <c r="D1350" s="325">
        <v>206.9</v>
      </c>
      <c r="E1350" s="46">
        <v>34500</v>
      </c>
      <c r="F1350" s="130">
        <f t="shared" si="20"/>
        <v>7138050</v>
      </c>
      <c r="G1350" s="86">
        <f>SUM(F1350:F1353)</f>
        <v>26805450</v>
      </c>
    </row>
    <row r="1351" spans="1:7" ht="18" customHeight="1">
      <c r="A1351" s="323"/>
      <c r="B1351" s="302" t="s">
        <v>23</v>
      </c>
      <c r="C1351" s="325" t="s">
        <v>764</v>
      </c>
      <c r="D1351" s="325">
        <v>56.6</v>
      </c>
      <c r="E1351" s="46">
        <v>34500</v>
      </c>
      <c r="F1351" s="130">
        <f t="shared" si="20"/>
        <v>1952700</v>
      </c>
      <c r="G1351" s="69"/>
    </row>
    <row r="1352" spans="1:7" ht="18" customHeight="1">
      <c r="A1352" s="323"/>
      <c r="B1352" s="302" t="s">
        <v>23</v>
      </c>
      <c r="C1352" s="325" t="s">
        <v>765</v>
      </c>
      <c r="D1352" s="325">
        <v>102.6</v>
      </c>
      <c r="E1352" s="46">
        <v>34500</v>
      </c>
      <c r="F1352" s="130">
        <f t="shared" si="20"/>
        <v>3539700</v>
      </c>
      <c r="G1352" s="69"/>
    </row>
    <row r="1353" spans="1:7" ht="18" customHeight="1">
      <c r="A1353" s="323"/>
      <c r="B1353" s="302" t="s">
        <v>23</v>
      </c>
      <c r="C1353" s="325" t="s">
        <v>766</v>
      </c>
      <c r="D1353" s="325">
        <v>450</v>
      </c>
      <c r="E1353" s="46">
        <v>31500</v>
      </c>
      <c r="F1353" s="130">
        <f t="shared" si="20"/>
        <v>14175000</v>
      </c>
      <c r="G1353" s="69"/>
    </row>
    <row r="1354" spans="1:7" ht="18" customHeight="1">
      <c r="A1354" s="323"/>
      <c r="B1354" s="302"/>
      <c r="C1354" s="325"/>
      <c r="D1354" s="325"/>
      <c r="E1354" s="46"/>
      <c r="F1354" s="130">
        <f t="shared" si="20"/>
        <v>0</v>
      </c>
      <c r="G1354" s="69"/>
    </row>
    <row r="1355" spans="1:7" ht="18" customHeight="1">
      <c r="A1355" s="323" t="s">
        <v>767</v>
      </c>
      <c r="B1355" s="302" t="s">
        <v>333</v>
      </c>
      <c r="C1355" s="325" t="s">
        <v>768</v>
      </c>
      <c r="D1355" s="325">
        <v>698.5</v>
      </c>
      <c r="E1355" s="46">
        <v>32000</v>
      </c>
      <c r="F1355" s="130">
        <f t="shared" si="20"/>
        <v>22352000</v>
      </c>
      <c r="G1355" s="86">
        <f>SUM(F1355:F1358)</f>
        <v>27130000</v>
      </c>
    </row>
    <row r="1356" spans="1:7" ht="18" customHeight="1">
      <c r="A1356" s="323"/>
      <c r="B1356" s="302" t="s">
        <v>13</v>
      </c>
      <c r="C1356" s="325" t="s">
        <v>769</v>
      </c>
      <c r="D1356" s="325">
        <v>94</v>
      </c>
      <c r="E1356" s="46">
        <v>32000</v>
      </c>
      <c r="F1356" s="130">
        <f t="shared" si="20"/>
        <v>3008000</v>
      </c>
      <c r="G1356" s="69"/>
    </row>
    <row r="1357" spans="1:7" ht="18" customHeight="1">
      <c r="A1357" s="323"/>
      <c r="B1357" s="302" t="s">
        <v>31</v>
      </c>
      <c r="C1357" s="325" t="s">
        <v>310</v>
      </c>
      <c r="D1357" s="325">
        <v>10</v>
      </c>
      <c r="E1357" s="46">
        <v>35000</v>
      </c>
      <c r="F1357" s="130">
        <f t="shared" si="20"/>
        <v>350000</v>
      </c>
      <c r="G1357" s="69"/>
    </row>
    <row r="1358" spans="1:7" ht="18" customHeight="1">
      <c r="A1358" s="323"/>
      <c r="B1358" s="302" t="s">
        <v>208</v>
      </c>
      <c r="C1358" s="325" t="s">
        <v>770</v>
      </c>
      <c r="D1358" s="325">
        <v>40</v>
      </c>
      <c r="E1358" s="46">
        <v>35500</v>
      </c>
      <c r="F1358" s="130">
        <f t="shared" si="20"/>
        <v>1420000</v>
      </c>
      <c r="G1358" s="69"/>
    </row>
    <row r="1359" spans="1:7" ht="18" customHeight="1">
      <c r="A1359" s="323"/>
      <c r="B1359" s="302"/>
      <c r="C1359" s="325"/>
      <c r="D1359" s="325"/>
      <c r="E1359" s="46"/>
      <c r="F1359" s="130">
        <f t="shared" si="20"/>
        <v>0</v>
      </c>
      <c r="G1359" s="69"/>
    </row>
    <row r="1360" spans="1:7" ht="18" customHeight="1">
      <c r="A1360" s="323" t="s">
        <v>52</v>
      </c>
      <c r="B1360" s="302" t="s">
        <v>208</v>
      </c>
      <c r="C1360" s="325" t="s">
        <v>54</v>
      </c>
      <c r="D1360" s="325">
        <v>1043.2</v>
      </c>
      <c r="E1360" s="46">
        <v>35300</v>
      </c>
      <c r="F1360" s="130">
        <f t="shared" si="20"/>
        <v>36824960</v>
      </c>
      <c r="G1360" s="86">
        <f>SUM(F1360:F1361)</f>
        <v>38539960</v>
      </c>
    </row>
    <row r="1361" spans="1:7" ht="18" customHeight="1">
      <c r="A1361" s="323"/>
      <c r="B1361" s="302" t="s">
        <v>31</v>
      </c>
      <c r="C1361" s="325" t="s">
        <v>594</v>
      </c>
      <c r="D1361" s="325">
        <v>50</v>
      </c>
      <c r="E1361" s="46">
        <v>34300</v>
      </c>
      <c r="F1361" s="130">
        <f t="shared" si="20"/>
        <v>1715000</v>
      </c>
      <c r="G1361" s="69"/>
    </row>
    <row r="1362" spans="1:7" ht="18" customHeight="1">
      <c r="A1362" s="323"/>
      <c r="B1362" s="302"/>
      <c r="C1362" s="325"/>
      <c r="D1362" s="325"/>
      <c r="E1362" s="46"/>
      <c r="F1362" s="130">
        <f t="shared" si="20"/>
        <v>0</v>
      </c>
      <c r="G1362" s="69"/>
    </row>
    <row r="1363" spans="1:7" ht="18" customHeight="1">
      <c r="A1363" s="323" t="s">
        <v>380</v>
      </c>
      <c r="B1363" s="302" t="s">
        <v>13</v>
      </c>
      <c r="C1363" s="325" t="s">
        <v>772</v>
      </c>
      <c r="D1363" s="325">
        <v>126</v>
      </c>
      <c r="E1363" s="46">
        <v>30000</v>
      </c>
      <c r="F1363" s="130">
        <f t="shared" si="20"/>
        <v>3780000</v>
      </c>
      <c r="G1363" s="86">
        <f>SUM(F1363:F1364)</f>
        <v>20030000</v>
      </c>
    </row>
    <row r="1364" spans="1:7" ht="18" customHeight="1">
      <c r="A1364" s="323"/>
      <c r="B1364" s="302" t="s">
        <v>31</v>
      </c>
      <c r="C1364" s="325" t="s">
        <v>771</v>
      </c>
      <c r="D1364" s="325">
        <v>500</v>
      </c>
      <c r="E1364" s="46">
        <v>32500</v>
      </c>
      <c r="F1364" s="130">
        <f t="shared" si="20"/>
        <v>16250000</v>
      </c>
      <c r="G1364" s="69"/>
    </row>
    <row r="1365" spans="1:7" ht="18" customHeight="1">
      <c r="A1365" s="323"/>
      <c r="B1365" s="302"/>
      <c r="C1365" s="325"/>
      <c r="D1365" s="325"/>
      <c r="E1365" s="46"/>
      <c r="F1365" s="130">
        <f t="shared" si="20"/>
        <v>0</v>
      </c>
      <c r="G1365" s="69"/>
    </row>
    <row r="1366" spans="1:7" ht="18" customHeight="1">
      <c r="A1366" s="323" t="s">
        <v>61</v>
      </c>
      <c r="B1366" s="302" t="s">
        <v>13</v>
      </c>
      <c r="C1366" s="325" t="s">
        <v>739</v>
      </c>
      <c r="D1366" s="325">
        <v>50</v>
      </c>
      <c r="E1366" s="46">
        <v>30000</v>
      </c>
      <c r="F1366" s="130">
        <f t="shared" si="20"/>
        <v>1500000</v>
      </c>
      <c r="G1366" s="86">
        <f>F1366</f>
        <v>1500000</v>
      </c>
    </row>
    <row r="1367" spans="1:7" ht="18" customHeight="1">
      <c r="A1367" s="323"/>
      <c r="B1367" s="302"/>
      <c r="C1367" s="325"/>
      <c r="D1367" s="325"/>
      <c r="E1367" s="46"/>
      <c r="F1367" s="130">
        <f t="shared" si="20"/>
        <v>0</v>
      </c>
      <c r="G1367" s="69"/>
    </row>
    <row r="1368" spans="1:7" ht="18" customHeight="1">
      <c r="A1368" s="323" t="s">
        <v>18</v>
      </c>
      <c r="B1368" s="444" t="s">
        <v>256</v>
      </c>
      <c r="C1368" s="482" t="s">
        <v>257</v>
      </c>
      <c r="D1368" s="482">
        <v>61.7</v>
      </c>
      <c r="E1368" s="116">
        <v>40500</v>
      </c>
      <c r="F1368" s="131">
        <f t="shared" si="20"/>
        <v>2498850</v>
      </c>
      <c r="G1368" s="86">
        <f>SUM(F1368:F1369)</f>
        <v>3398850</v>
      </c>
    </row>
    <row r="1369" spans="1:7" ht="18" customHeight="1">
      <c r="A1369" s="323"/>
      <c r="B1369" s="302" t="s">
        <v>13</v>
      </c>
      <c r="C1369" s="325" t="s">
        <v>739</v>
      </c>
      <c r="D1369" s="325">
        <v>30</v>
      </c>
      <c r="E1369" s="46">
        <v>30000</v>
      </c>
      <c r="F1369" s="130">
        <f t="shared" si="20"/>
        <v>900000</v>
      </c>
      <c r="G1369" s="69"/>
    </row>
    <row r="1370" spans="1:7" ht="18" customHeight="1">
      <c r="A1370" s="323"/>
      <c r="B1370" s="302"/>
      <c r="C1370" s="325"/>
      <c r="D1370" s="325"/>
      <c r="E1370" s="46"/>
      <c r="F1370" s="130">
        <f t="shared" ref="F1370:F1377" si="21">E1370*D1370</f>
        <v>0</v>
      </c>
      <c r="G1370" s="69"/>
    </row>
    <row r="1371" spans="1:7" ht="18" customHeight="1">
      <c r="A1371" s="323" t="s">
        <v>26</v>
      </c>
      <c r="B1371" s="302" t="s">
        <v>13</v>
      </c>
      <c r="C1371" s="325" t="s">
        <v>75</v>
      </c>
      <c r="D1371" s="325">
        <v>50</v>
      </c>
      <c r="E1371" s="46">
        <v>30500</v>
      </c>
      <c r="F1371" s="130">
        <f t="shared" si="21"/>
        <v>1525000</v>
      </c>
      <c r="G1371" s="86">
        <f>SUM(F1371:F1374)</f>
        <v>3882650</v>
      </c>
    </row>
    <row r="1372" spans="1:7" ht="18" customHeight="1">
      <c r="A1372" s="323"/>
      <c r="B1372" s="302" t="s">
        <v>13</v>
      </c>
      <c r="C1372" s="325" t="s">
        <v>750</v>
      </c>
      <c r="D1372" s="325">
        <v>27.7</v>
      </c>
      <c r="E1372" s="46">
        <v>30500</v>
      </c>
      <c r="F1372" s="130">
        <f t="shared" si="21"/>
        <v>844850</v>
      </c>
      <c r="G1372" s="69"/>
    </row>
    <row r="1373" spans="1:7" ht="18" customHeight="1">
      <c r="A1373" s="323"/>
      <c r="B1373" s="302" t="s">
        <v>13</v>
      </c>
      <c r="C1373" s="325" t="s">
        <v>751</v>
      </c>
      <c r="D1373" s="325">
        <v>20</v>
      </c>
      <c r="E1373" s="46">
        <v>30500</v>
      </c>
      <c r="F1373" s="130">
        <f t="shared" si="21"/>
        <v>610000</v>
      </c>
      <c r="G1373" s="69"/>
    </row>
    <row r="1374" spans="1:7" ht="18" customHeight="1">
      <c r="A1374" s="323"/>
      <c r="B1374" s="302" t="s">
        <v>13</v>
      </c>
      <c r="C1374" s="325" t="s">
        <v>752</v>
      </c>
      <c r="D1374" s="325">
        <v>29.6</v>
      </c>
      <c r="E1374" s="46">
        <v>30500</v>
      </c>
      <c r="F1374" s="130">
        <f t="shared" si="21"/>
        <v>902800</v>
      </c>
      <c r="G1374" s="69"/>
    </row>
    <row r="1375" spans="1:7" ht="18" customHeight="1">
      <c r="A1375" s="323"/>
      <c r="B1375" s="302"/>
      <c r="C1375" s="325"/>
      <c r="D1375" s="325"/>
      <c r="E1375" s="46"/>
      <c r="F1375" s="130">
        <f t="shared" si="21"/>
        <v>0</v>
      </c>
      <c r="G1375" s="69"/>
    </row>
    <row r="1376" spans="1:7" ht="18" customHeight="1">
      <c r="A1376" s="323" t="s">
        <v>97</v>
      </c>
      <c r="B1376" s="302" t="s">
        <v>31</v>
      </c>
      <c r="C1376" s="325" t="s">
        <v>774</v>
      </c>
      <c r="D1376" s="325">
        <v>120</v>
      </c>
      <c r="E1376" s="46">
        <v>33500</v>
      </c>
      <c r="F1376" s="130">
        <f t="shared" si="21"/>
        <v>4020000</v>
      </c>
      <c r="G1376" s="86">
        <f>F1376</f>
        <v>4020000</v>
      </c>
    </row>
    <row r="1377" spans="1:7" ht="18" customHeight="1">
      <c r="A1377" s="323"/>
      <c r="B1377" s="302"/>
      <c r="C1377" s="325"/>
      <c r="D1377" s="325"/>
      <c r="E1377" s="46"/>
      <c r="F1377" s="130">
        <f t="shared" si="21"/>
        <v>0</v>
      </c>
      <c r="G1377" s="69"/>
    </row>
    <row r="1378" spans="1:7" ht="18" customHeight="1">
      <c r="A1378" s="323" t="s">
        <v>24</v>
      </c>
      <c r="B1378" s="444" t="s">
        <v>137</v>
      </c>
      <c r="C1378" s="444" t="s">
        <v>529</v>
      </c>
      <c r="D1378" s="444">
        <v>100</v>
      </c>
      <c r="E1378" s="131">
        <v>40500</v>
      </c>
      <c r="F1378" s="131">
        <f t="shared" si="20"/>
        <v>4050000</v>
      </c>
      <c r="G1378" s="86">
        <f>SUM(F1378:F1384)</f>
        <v>13115000</v>
      </c>
    </row>
    <row r="1379" spans="1:7" ht="18" customHeight="1">
      <c r="A1379" s="323"/>
      <c r="B1379" s="302" t="s">
        <v>13</v>
      </c>
      <c r="C1379" s="325" t="s">
        <v>14</v>
      </c>
      <c r="D1379" s="325">
        <v>30</v>
      </c>
      <c r="E1379" s="46">
        <v>30500</v>
      </c>
      <c r="F1379" s="130">
        <f t="shared" si="20"/>
        <v>915000</v>
      </c>
      <c r="G1379" s="69"/>
    </row>
    <row r="1380" spans="1:7" ht="18" customHeight="1">
      <c r="A1380" s="323"/>
      <c r="B1380" s="302" t="s">
        <v>13</v>
      </c>
      <c r="C1380" s="325" t="s">
        <v>75</v>
      </c>
      <c r="D1380" s="325">
        <v>50</v>
      </c>
      <c r="E1380" s="46">
        <v>30500</v>
      </c>
      <c r="F1380" s="130">
        <f t="shared" si="20"/>
        <v>1525000</v>
      </c>
      <c r="G1380" s="69"/>
    </row>
    <row r="1381" spans="1:7" ht="18" customHeight="1">
      <c r="A1381" s="323"/>
      <c r="B1381" s="302" t="s">
        <v>13</v>
      </c>
      <c r="C1381" s="325" t="s">
        <v>60</v>
      </c>
      <c r="D1381" s="325">
        <v>50</v>
      </c>
      <c r="E1381" s="46">
        <v>30500</v>
      </c>
      <c r="F1381" s="130">
        <f t="shared" si="20"/>
        <v>1525000</v>
      </c>
      <c r="G1381" s="69"/>
    </row>
    <row r="1382" spans="1:7" ht="18" customHeight="1">
      <c r="A1382" s="323"/>
      <c r="B1382" s="302" t="s">
        <v>31</v>
      </c>
      <c r="C1382" s="325" t="s">
        <v>159</v>
      </c>
      <c r="D1382" s="325">
        <v>50</v>
      </c>
      <c r="E1382" s="46">
        <v>34000</v>
      </c>
      <c r="F1382" s="130">
        <f t="shared" si="20"/>
        <v>1700000</v>
      </c>
      <c r="G1382" s="69"/>
    </row>
    <row r="1383" spans="1:7" ht="18" customHeight="1">
      <c r="A1383" s="323"/>
      <c r="B1383" s="302" t="s">
        <v>31</v>
      </c>
      <c r="C1383" s="325" t="s">
        <v>743</v>
      </c>
      <c r="D1383" s="325">
        <v>50</v>
      </c>
      <c r="E1383" s="46">
        <v>34000</v>
      </c>
      <c r="F1383" s="130">
        <f t="shared" si="20"/>
        <v>1700000</v>
      </c>
      <c r="G1383" s="69"/>
    </row>
    <row r="1384" spans="1:7" ht="18" customHeight="1">
      <c r="A1384" s="323"/>
      <c r="B1384" s="302" t="s">
        <v>31</v>
      </c>
      <c r="C1384" s="325" t="s">
        <v>747</v>
      </c>
      <c r="D1384" s="325">
        <v>50</v>
      </c>
      <c r="E1384" s="46">
        <v>34000</v>
      </c>
      <c r="F1384" s="130">
        <f t="shared" si="20"/>
        <v>1700000</v>
      </c>
      <c r="G1384" s="69"/>
    </row>
    <row r="1385" spans="1:7" ht="18" customHeight="1">
      <c r="A1385" s="323"/>
      <c r="B1385" s="302"/>
      <c r="C1385" s="325"/>
      <c r="D1385" s="325"/>
      <c r="E1385" s="46"/>
      <c r="F1385" s="130">
        <f t="shared" si="20"/>
        <v>0</v>
      </c>
      <c r="G1385" s="69"/>
    </row>
    <row r="1386" spans="1:7" ht="18" customHeight="1">
      <c r="A1386" s="323" t="s">
        <v>740</v>
      </c>
      <c r="B1386" s="302" t="s">
        <v>13</v>
      </c>
      <c r="C1386" s="325" t="s">
        <v>741</v>
      </c>
      <c r="D1386" s="325">
        <v>57</v>
      </c>
      <c r="E1386" s="46">
        <v>30500</v>
      </c>
      <c r="F1386" s="130">
        <f>E1386*D1386</f>
        <v>1738500</v>
      </c>
      <c r="G1386" s="86">
        <f>F1386</f>
        <v>1738500</v>
      </c>
    </row>
    <row r="1387" spans="1:7" ht="18" customHeight="1">
      <c r="A1387" s="323"/>
      <c r="B1387" s="302"/>
      <c r="C1387" s="325"/>
      <c r="D1387" s="325"/>
      <c r="E1387" s="46"/>
      <c r="F1387" s="130">
        <f t="shared" ref="F1387:F1489" si="22">E1387*D1387</f>
        <v>0</v>
      </c>
      <c r="G1387" s="69"/>
    </row>
    <row r="1388" spans="1:7" ht="18" customHeight="1">
      <c r="A1388" s="323" t="s">
        <v>157</v>
      </c>
      <c r="B1388" s="302" t="s">
        <v>31</v>
      </c>
      <c r="C1388" s="325" t="s">
        <v>539</v>
      </c>
      <c r="D1388" s="325">
        <v>21.6</v>
      </c>
      <c r="E1388" s="46">
        <v>34000</v>
      </c>
      <c r="F1388" s="130">
        <f>E1388*D1388</f>
        <v>734400</v>
      </c>
      <c r="G1388" s="86">
        <f>SUM(F1388:F1389)</f>
        <v>4321400</v>
      </c>
    </row>
    <row r="1389" spans="1:7" ht="18" customHeight="1">
      <c r="A1389" s="323"/>
      <c r="B1389" s="302" t="s">
        <v>31</v>
      </c>
      <c r="C1389" s="325" t="s">
        <v>744</v>
      </c>
      <c r="D1389" s="325">
        <v>105.5</v>
      </c>
      <c r="E1389" s="46">
        <v>34000</v>
      </c>
      <c r="F1389" s="130">
        <f t="shared" si="22"/>
        <v>3587000</v>
      </c>
      <c r="G1389" s="69"/>
    </row>
    <row r="1390" spans="1:7" ht="18" customHeight="1">
      <c r="A1390" s="323"/>
      <c r="B1390" s="302"/>
      <c r="C1390" s="302"/>
      <c r="D1390" s="302"/>
      <c r="E1390" s="379"/>
      <c r="F1390" s="130">
        <f t="shared" si="22"/>
        <v>0</v>
      </c>
      <c r="G1390" s="69"/>
    </row>
    <row r="1391" spans="1:7" ht="18" customHeight="1">
      <c r="A1391" s="323" t="s">
        <v>12</v>
      </c>
      <c r="B1391" s="302" t="s">
        <v>13</v>
      </c>
      <c r="C1391" s="325" t="s">
        <v>75</v>
      </c>
      <c r="D1391" s="325">
        <v>20</v>
      </c>
      <c r="E1391" s="46">
        <v>30500</v>
      </c>
      <c r="F1391" s="130">
        <f t="shared" si="22"/>
        <v>610000</v>
      </c>
      <c r="G1391" s="86">
        <f>SUM(F1391:F1397)</f>
        <v>8645800</v>
      </c>
    </row>
    <row r="1392" spans="1:7" ht="18" customHeight="1">
      <c r="A1392" s="323"/>
      <c r="B1392" s="302" t="s">
        <v>13</v>
      </c>
      <c r="C1392" s="325" t="s">
        <v>76</v>
      </c>
      <c r="D1392" s="325">
        <v>20</v>
      </c>
      <c r="E1392" s="46">
        <v>30500</v>
      </c>
      <c r="F1392" s="130">
        <f t="shared" si="22"/>
        <v>610000</v>
      </c>
      <c r="G1392" s="69"/>
    </row>
    <row r="1393" spans="1:7" ht="18" customHeight="1">
      <c r="A1393" s="323"/>
      <c r="B1393" s="302" t="s">
        <v>13</v>
      </c>
      <c r="C1393" s="325" t="s">
        <v>45</v>
      </c>
      <c r="D1393" s="325">
        <v>20</v>
      </c>
      <c r="E1393" s="46">
        <v>30500</v>
      </c>
      <c r="F1393" s="130">
        <f t="shared" si="22"/>
        <v>610000</v>
      </c>
      <c r="G1393" s="69"/>
    </row>
    <row r="1394" spans="1:7" ht="18" customHeight="1">
      <c r="A1394" s="323"/>
      <c r="B1394" s="302" t="s">
        <v>690</v>
      </c>
      <c r="C1394" s="325" t="s">
        <v>745</v>
      </c>
      <c r="D1394" s="325">
        <v>52.3</v>
      </c>
      <c r="E1394" s="46">
        <v>34000</v>
      </c>
      <c r="F1394" s="130">
        <f t="shared" si="22"/>
        <v>1778200</v>
      </c>
      <c r="G1394" s="69"/>
    </row>
    <row r="1395" spans="1:7" ht="18" customHeight="1">
      <c r="A1395" s="323"/>
      <c r="B1395" s="302" t="s">
        <v>233</v>
      </c>
      <c r="C1395" s="325" t="s">
        <v>75</v>
      </c>
      <c r="D1395" s="325">
        <v>107.5</v>
      </c>
      <c r="E1395" s="46">
        <v>34000</v>
      </c>
      <c r="F1395" s="130">
        <f t="shared" si="22"/>
        <v>3655000</v>
      </c>
      <c r="G1395" s="69"/>
    </row>
    <row r="1396" spans="1:7" ht="18" customHeight="1">
      <c r="A1396" s="323"/>
      <c r="B1396" s="302" t="s">
        <v>233</v>
      </c>
      <c r="C1396" s="325" t="s">
        <v>746</v>
      </c>
      <c r="D1396" s="325">
        <v>52.2</v>
      </c>
      <c r="E1396" s="46">
        <v>33000</v>
      </c>
      <c r="F1396" s="130">
        <f t="shared" si="22"/>
        <v>1722600</v>
      </c>
      <c r="G1396" s="69"/>
    </row>
    <row r="1397" spans="1:7" ht="18" customHeight="1">
      <c r="A1397" s="323"/>
      <c r="B1397" s="439" t="s">
        <v>775</v>
      </c>
      <c r="C1397" s="430" t="s">
        <v>60</v>
      </c>
      <c r="D1397" s="430">
        <v>-10</v>
      </c>
      <c r="E1397" s="54">
        <v>34000</v>
      </c>
      <c r="F1397" s="140">
        <f t="shared" si="22"/>
        <v>-340000</v>
      </c>
      <c r="G1397" s="69"/>
    </row>
    <row r="1398" spans="1:7" ht="18" customHeight="1">
      <c r="A1398" s="323"/>
      <c r="B1398" s="302"/>
      <c r="C1398" s="325"/>
      <c r="D1398" s="325"/>
      <c r="E1398" s="46"/>
      <c r="F1398" s="130">
        <f t="shared" si="22"/>
        <v>0</v>
      </c>
      <c r="G1398" s="69"/>
    </row>
    <row r="1399" spans="1:7" ht="18" customHeight="1">
      <c r="A1399" s="323" t="s">
        <v>240</v>
      </c>
      <c r="B1399" s="444" t="s">
        <v>363</v>
      </c>
      <c r="C1399" s="482" t="s">
        <v>267</v>
      </c>
      <c r="D1399" s="482">
        <v>50</v>
      </c>
      <c r="E1399" s="116">
        <v>57000</v>
      </c>
      <c r="F1399" s="131">
        <f t="shared" si="22"/>
        <v>2850000</v>
      </c>
      <c r="G1399" s="86">
        <f>SUM(F1399:F1400)</f>
        <v>5700000</v>
      </c>
    </row>
    <row r="1400" spans="1:7" ht="18" customHeight="1">
      <c r="A1400" s="323"/>
      <c r="B1400" s="444" t="s">
        <v>363</v>
      </c>
      <c r="C1400" s="482" t="s">
        <v>242</v>
      </c>
      <c r="D1400" s="482">
        <v>50</v>
      </c>
      <c r="E1400" s="116">
        <v>57000</v>
      </c>
      <c r="F1400" s="131">
        <f t="shared" si="22"/>
        <v>2850000</v>
      </c>
      <c r="G1400" s="69"/>
    </row>
    <row r="1401" spans="1:7" ht="18" customHeight="1">
      <c r="A1401" s="323"/>
      <c r="B1401" s="302"/>
      <c r="C1401" s="325"/>
      <c r="D1401" s="325"/>
      <c r="E1401" s="46"/>
      <c r="F1401" s="130">
        <f t="shared" si="22"/>
        <v>0</v>
      </c>
      <c r="G1401" s="69"/>
    </row>
    <row r="1402" spans="1:7" ht="18" customHeight="1">
      <c r="A1402" s="533" t="s">
        <v>107</v>
      </c>
      <c r="B1402" s="440" t="s">
        <v>319</v>
      </c>
      <c r="C1402" s="382" t="s">
        <v>108</v>
      </c>
      <c r="D1402" s="382">
        <v>300</v>
      </c>
      <c r="E1402" s="59">
        <v>35000</v>
      </c>
      <c r="F1402" s="132">
        <f t="shared" si="22"/>
        <v>10500000</v>
      </c>
      <c r="G1402" s="125">
        <f>F1402</f>
        <v>10500000</v>
      </c>
    </row>
    <row r="1403" spans="1:7" ht="18" customHeight="1">
      <c r="A1403" s="526"/>
      <c r="B1403" s="435"/>
      <c r="C1403" s="484"/>
      <c r="D1403" s="484"/>
      <c r="E1403" s="113"/>
      <c r="F1403" s="126"/>
      <c r="G1403" s="9"/>
    </row>
    <row r="1404" spans="1:7" ht="18" customHeight="1">
      <c r="A1404" s="530">
        <v>42384</v>
      </c>
      <c r="B1404" s="355"/>
      <c r="C1404" s="491" t="s">
        <v>398</v>
      </c>
      <c r="D1404" s="525"/>
      <c r="F1404" s="127"/>
    </row>
    <row r="1405" spans="1:7" ht="18" customHeight="1">
      <c r="A1405" s="531" t="s">
        <v>127</v>
      </c>
      <c r="B1405" s="436" t="s">
        <v>134</v>
      </c>
      <c r="C1405" s="494" t="s">
        <v>152</v>
      </c>
      <c r="D1405" s="494">
        <f>SUM(D1406:D1513)</f>
        <v>25866.1</v>
      </c>
      <c r="E1405" s="114"/>
      <c r="F1405" s="128">
        <f>SUM(F1406:F1513)</f>
        <v>861455200</v>
      </c>
      <c r="G1405" s="128">
        <f>SUM(G1406:G1513)</f>
        <v>861455200</v>
      </c>
    </row>
    <row r="1406" spans="1:7" ht="18" customHeight="1">
      <c r="A1406" s="532" t="s">
        <v>235</v>
      </c>
      <c r="B1406" s="441" t="s">
        <v>13</v>
      </c>
      <c r="C1406" s="498" t="s">
        <v>347</v>
      </c>
      <c r="D1406" s="498">
        <v>104</v>
      </c>
      <c r="E1406" s="62">
        <v>30000</v>
      </c>
      <c r="F1406" s="139">
        <f t="shared" si="22"/>
        <v>3120000</v>
      </c>
      <c r="G1406" s="146">
        <f>SUM(F1406:F1408)</f>
        <v>10768650</v>
      </c>
    </row>
    <row r="1407" spans="1:7" ht="18" customHeight="1">
      <c r="A1407" s="323"/>
      <c r="B1407" s="302" t="s">
        <v>64</v>
      </c>
      <c r="C1407" s="325" t="s">
        <v>776</v>
      </c>
      <c r="D1407" s="325">
        <v>112.2</v>
      </c>
      <c r="E1407" s="46">
        <v>34500</v>
      </c>
      <c r="F1407" s="130">
        <f t="shared" si="22"/>
        <v>3870900</v>
      </c>
      <c r="G1407" s="69"/>
    </row>
    <row r="1408" spans="1:7" ht="18" customHeight="1">
      <c r="A1408" s="323"/>
      <c r="B1408" s="302" t="s">
        <v>64</v>
      </c>
      <c r="C1408" s="325" t="s">
        <v>425</v>
      </c>
      <c r="D1408" s="325">
        <v>109.5</v>
      </c>
      <c r="E1408" s="46">
        <v>34500</v>
      </c>
      <c r="F1408" s="130">
        <f t="shared" si="22"/>
        <v>3777750</v>
      </c>
      <c r="G1408" s="69"/>
    </row>
    <row r="1409" spans="1:7" ht="18" customHeight="1">
      <c r="A1409" s="323"/>
      <c r="B1409" s="302"/>
      <c r="C1409" s="325"/>
      <c r="D1409" s="325"/>
      <c r="E1409" s="46"/>
      <c r="F1409" s="130">
        <f t="shared" si="22"/>
        <v>0</v>
      </c>
      <c r="G1409" s="69"/>
    </row>
    <row r="1410" spans="1:7" ht="18" customHeight="1">
      <c r="A1410" s="323" t="s">
        <v>318</v>
      </c>
      <c r="B1410" s="302" t="s">
        <v>13</v>
      </c>
      <c r="C1410" s="325" t="s">
        <v>777</v>
      </c>
      <c r="D1410" s="325">
        <v>97</v>
      </c>
      <c r="E1410" s="46">
        <v>31500</v>
      </c>
      <c r="F1410" s="130">
        <f t="shared" si="22"/>
        <v>3055500</v>
      </c>
      <c r="G1410" s="86">
        <f>SUM(F1410:F1411)</f>
        <v>8080500</v>
      </c>
    </row>
    <row r="1411" spans="1:7" ht="18" customHeight="1">
      <c r="A1411" s="323"/>
      <c r="B1411" s="302" t="s">
        <v>23</v>
      </c>
      <c r="C1411" s="325" t="s">
        <v>778</v>
      </c>
      <c r="D1411" s="325">
        <v>150</v>
      </c>
      <c r="E1411" s="46">
        <v>33500</v>
      </c>
      <c r="F1411" s="130">
        <f t="shared" si="22"/>
        <v>5025000</v>
      </c>
      <c r="G1411" s="69"/>
    </row>
    <row r="1412" spans="1:7" ht="18" customHeight="1">
      <c r="A1412" s="323"/>
      <c r="B1412" s="302"/>
      <c r="C1412" s="325"/>
      <c r="D1412" s="325"/>
      <c r="E1412" s="46"/>
      <c r="F1412" s="130">
        <f t="shared" si="22"/>
        <v>0</v>
      </c>
      <c r="G1412" s="69"/>
    </row>
    <row r="1413" spans="1:7" ht="18" customHeight="1">
      <c r="A1413" s="323" t="s">
        <v>380</v>
      </c>
      <c r="B1413" s="302" t="s">
        <v>13</v>
      </c>
      <c r="C1413" s="325" t="s">
        <v>60</v>
      </c>
      <c r="D1413" s="325">
        <v>100</v>
      </c>
      <c r="E1413" s="46">
        <v>30000</v>
      </c>
      <c r="F1413" s="130">
        <f t="shared" si="22"/>
        <v>3000000</v>
      </c>
      <c r="G1413" s="86">
        <f>SUM(F1413:F1415)</f>
        <v>28584600</v>
      </c>
    </row>
    <row r="1414" spans="1:7" ht="18" customHeight="1">
      <c r="A1414" s="323"/>
      <c r="B1414" s="302" t="s">
        <v>31</v>
      </c>
      <c r="C1414" s="325" t="s">
        <v>676</v>
      </c>
      <c r="D1414" s="325">
        <v>245.6</v>
      </c>
      <c r="E1414" s="46">
        <v>33500</v>
      </c>
      <c r="F1414" s="130">
        <f>E1414*D1414</f>
        <v>8227600</v>
      </c>
      <c r="G1414" s="207"/>
    </row>
    <row r="1415" spans="1:7" ht="18" customHeight="1">
      <c r="A1415" s="323"/>
      <c r="B1415" s="302" t="s">
        <v>64</v>
      </c>
      <c r="C1415" s="325" t="s">
        <v>810</v>
      </c>
      <c r="D1415" s="325">
        <v>510.5</v>
      </c>
      <c r="E1415" s="46">
        <v>34000</v>
      </c>
      <c r="F1415" s="130">
        <f>E1415*D1415</f>
        <v>17357000</v>
      </c>
      <c r="G1415" s="69"/>
    </row>
    <row r="1416" spans="1:7" ht="18" customHeight="1">
      <c r="A1416" s="323"/>
      <c r="B1416" s="302"/>
      <c r="C1416" s="325"/>
      <c r="D1416" s="325"/>
      <c r="E1416" s="46"/>
      <c r="F1416" s="130"/>
      <c r="G1416" s="69"/>
    </row>
    <row r="1417" spans="1:7" ht="18" customHeight="1">
      <c r="A1417" s="323" t="s">
        <v>779</v>
      </c>
      <c r="B1417" s="302" t="s">
        <v>780</v>
      </c>
      <c r="C1417" s="325"/>
      <c r="D1417" s="325">
        <v>150</v>
      </c>
      <c r="E1417" s="46">
        <v>24000</v>
      </c>
      <c r="F1417" s="130">
        <f t="shared" si="22"/>
        <v>3600000</v>
      </c>
      <c r="G1417" s="86">
        <f>F1417</f>
        <v>3600000</v>
      </c>
    </row>
    <row r="1418" spans="1:7" ht="18" customHeight="1">
      <c r="A1418" s="323"/>
      <c r="B1418" s="302"/>
      <c r="C1418" s="325"/>
      <c r="D1418" s="325"/>
      <c r="E1418" s="46"/>
      <c r="F1418" s="130">
        <f t="shared" si="22"/>
        <v>0</v>
      </c>
      <c r="G1418" s="69"/>
    </row>
    <row r="1419" spans="1:7" ht="18" customHeight="1">
      <c r="A1419" s="323" t="s">
        <v>93</v>
      </c>
      <c r="B1419" s="439" t="s">
        <v>781</v>
      </c>
      <c r="C1419" s="430" t="s">
        <v>754</v>
      </c>
      <c r="D1419" s="430">
        <v>-3</v>
      </c>
      <c r="E1419" s="54">
        <v>30000</v>
      </c>
      <c r="F1419" s="140">
        <f t="shared" si="22"/>
        <v>-90000</v>
      </c>
      <c r="G1419" s="86">
        <f>SUM(F1419:F1423)</f>
        <v>15025550</v>
      </c>
    </row>
    <row r="1420" spans="1:7" ht="18" customHeight="1">
      <c r="A1420" s="323"/>
      <c r="B1420" s="302" t="s">
        <v>13</v>
      </c>
      <c r="C1420" s="325" t="s">
        <v>206</v>
      </c>
      <c r="D1420" s="325">
        <v>50</v>
      </c>
      <c r="E1420" s="46">
        <v>30000</v>
      </c>
      <c r="F1420" s="130">
        <f t="shared" si="22"/>
        <v>1500000</v>
      </c>
      <c r="G1420" s="69"/>
    </row>
    <row r="1421" spans="1:7" ht="18" customHeight="1">
      <c r="A1421" s="323"/>
      <c r="B1421" s="302" t="s">
        <v>724</v>
      </c>
      <c r="C1421" s="325" t="s">
        <v>117</v>
      </c>
      <c r="D1421" s="325">
        <v>195.3</v>
      </c>
      <c r="E1421" s="46">
        <v>33500</v>
      </c>
      <c r="F1421" s="130">
        <f t="shared" si="22"/>
        <v>6542550</v>
      </c>
      <c r="G1421" s="69"/>
    </row>
    <row r="1422" spans="1:7" ht="18" customHeight="1">
      <c r="A1422" s="323"/>
      <c r="B1422" s="302" t="s">
        <v>724</v>
      </c>
      <c r="C1422" s="325" t="s">
        <v>118</v>
      </c>
      <c r="D1422" s="325">
        <v>112</v>
      </c>
      <c r="E1422" s="46">
        <v>33500</v>
      </c>
      <c r="F1422" s="130">
        <f t="shared" si="22"/>
        <v>3752000</v>
      </c>
      <c r="G1422" s="69"/>
    </row>
    <row r="1423" spans="1:7" ht="18" customHeight="1">
      <c r="A1423" s="323"/>
      <c r="B1423" s="302" t="s">
        <v>812</v>
      </c>
      <c r="C1423" s="325" t="s">
        <v>144</v>
      </c>
      <c r="D1423" s="325">
        <v>110.7</v>
      </c>
      <c r="E1423" s="46">
        <v>30000</v>
      </c>
      <c r="F1423" s="130">
        <f>E1423*D1423</f>
        <v>3321000</v>
      </c>
      <c r="G1423" s="207"/>
    </row>
    <row r="1424" spans="1:7" ht="18" customHeight="1">
      <c r="A1424" s="323"/>
      <c r="B1424" s="449"/>
      <c r="C1424" s="499"/>
      <c r="D1424" s="499"/>
      <c r="E1424" s="148"/>
      <c r="F1424" s="149">
        <f t="shared" si="22"/>
        <v>0</v>
      </c>
      <c r="G1424" s="150"/>
    </row>
    <row r="1425" spans="1:7" ht="18" customHeight="1">
      <c r="A1425" s="323" t="s">
        <v>415</v>
      </c>
      <c r="B1425" s="446" t="s">
        <v>783</v>
      </c>
      <c r="C1425" s="430" t="s">
        <v>784</v>
      </c>
      <c r="D1425" s="430">
        <v>-38</v>
      </c>
      <c r="E1425" s="54">
        <v>36500</v>
      </c>
      <c r="F1425" s="140">
        <f t="shared" si="22"/>
        <v>-1387000</v>
      </c>
      <c r="G1425" s="86">
        <f>SUM(F1425:F1426)</f>
        <v>-6660500</v>
      </c>
    </row>
    <row r="1426" spans="1:7" ht="18" customHeight="1">
      <c r="A1426" s="323"/>
      <c r="B1426" s="450" t="s">
        <v>785</v>
      </c>
      <c r="C1426" s="430" t="s">
        <v>670</v>
      </c>
      <c r="D1426" s="430">
        <v>-132.5</v>
      </c>
      <c r="E1426" s="54">
        <v>39800</v>
      </c>
      <c r="F1426" s="140">
        <f t="shared" si="22"/>
        <v>-5273500</v>
      </c>
      <c r="G1426" s="69"/>
    </row>
    <row r="1427" spans="1:7" ht="18" customHeight="1">
      <c r="A1427" s="323"/>
      <c r="B1427" s="302"/>
      <c r="C1427" s="325"/>
      <c r="D1427" s="325"/>
      <c r="E1427" s="46"/>
      <c r="F1427" s="130">
        <f t="shared" si="22"/>
        <v>0</v>
      </c>
      <c r="G1427" s="69"/>
    </row>
    <row r="1428" spans="1:7" ht="18" customHeight="1">
      <c r="A1428" s="323" t="s">
        <v>316</v>
      </c>
      <c r="B1428" s="302" t="s">
        <v>31</v>
      </c>
      <c r="C1428" s="325" t="s">
        <v>142</v>
      </c>
      <c r="D1428" s="325">
        <v>394.8</v>
      </c>
      <c r="E1428" s="46">
        <v>33500</v>
      </c>
      <c r="F1428" s="130">
        <f t="shared" si="22"/>
        <v>13225800</v>
      </c>
      <c r="G1428" s="86">
        <f>SUM(F1428:F1429)</f>
        <v>19088300</v>
      </c>
    </row>
    <row r="1429" spans="1:7" ht="18" customHeight="1">
      <c r="A1429" s="323"/>
      <c r="B1429" s="302" t="s">
        <v>31</v>
      </c>
      <c r="C1429" s="325" t="s">
        <v>786</v>
      </c>
      <c r="D1429" s="325">
        <v>175</v>
      </c>
      <c r="E1429" s="46">
        <v>33500</v>
      </c>
      <c r="F1429" s="130">
        <f t="shared" si="22"/>
        <v>5862500</v>
      </c>
      <c r="G1429" s="69"/>
    </row>
    <row r="1430" spans="1:7" ht="18" customHeight="1">
      <c r="A1430" s="323"/>
      <c r="B1430" s="302"/>
      <c r="C1430" s="325"/>
      <c r="D1430" s="325"/>
      <c r="E1430" s="46"/>
      <c r="F1430" s="130">
        <f t="shared" si="22"/>
        <v>0</v>
      </c>
      <c r="G1430" s="69"/>
    </row>
    <row r="1431" spans="1:7" ht="18" customHeight="1">
      <c r="A1431" s="323" t="s">
        <v>304</v>
      </c>
      <c r="B1431" s="302" t="s">
        <v>13</v>
      </c>
      <c r="C1431" s="325" t="s">
        <v>106</v>
      </c>
      <c r="D1431" s="325">
        <v>114</v>
      </c>
      <c r="E1431" s="46">
        <v>31500</v>
      </c>
      <c r="F1431" s="130">
        <f t="shared" si="22"/>
        <v>3591000</v>
      </c>
      <c r="G1431" s="86">
        <f>SUM(F1431:F1432)</f>
        <v>14934100</v>
      </c>
    </row>
    <row r="1432" spans="1:7" ht="18" customHeight="1">
      <c r="A1432" s="323"/>
      <c r="B1432" s="302" t="s">
        <v>31</v>
      </c>
      <c r="C1432" s="325" t="s">
        <v>416</v>
      </c>
      <c r="D1432" s="325">
        <v>338.6</v>
      </c>
      <c r="E1432" s="46">
        <v>33500</v>
      </c>
      <c r="F1432" s="130">
        <f t="shared" si="22"/>
        <v>11343100</v>
      </c>
      <c r="G1432" s="69"/>
    </row>
    <row r="1433" spans="1:7" ht="18" customHeight="1">
      <c r="A1433" s="323"/>
      <c r="B1433" s="302"/>
      <c r="C1433" s="325"/>
      <c r="D1433" s="325"/>
      <c r="E1433" s="46"/>
      <c r="F1433" s="130">
        <f t="shared" si="22"/>
        <v>0</v>
      </c>
      <c r="G1433" s="69"/>
    </row>
    <row r="1434" spans="1:7" ht="18" customHeight="1">
      <c r="A1434" s="323" t="s">
        <v>311</v>
      </c>
      <c r="B1434" s="302" t="s">
        <v>13</v>
      </c>
      <c r="C1434" s="325" t="s">
        <v>85</v>
      </c>
      <c r="D1434" s="325">
        <v>130</v>
      </c>
      <c r="E1434" s="46">
        <v>31500</v>
      </c>
      <c r="F1434" s="130">
        <f t="shared" si="22"/>
        <v>4095000</v>
      </c>
      <c r="G1434" s="147">
        <f>SUM(F1434:F1436)</f>
        <v>31794000</v>
      </c>
    </row>
    <row r="1435" spans="1:7" ht="18" customHeight="1">
      <c r="A1435" s="323"/>
      <c r="B1435" s="302" t="s">
        <v>31</v>
      </c>
      <c r="C1435" s="325" t="s">
        <v>414</v>
      </c>
      <c r="D1435" s="325">
        <v>270</v>
      </c>
      <c r="E1435" s="46">
        <v>35000</v>
      </c>
      <c r="F1435" s="130">
        <f t="shared" si="22"/>
        <v>9450000</v>
      </c>
      <c r="G1435" s="69"/>
    </row>
    <row r="1436" spans="1:7" ht="18" customHeight="1">
      <c r="A1436" s="323"/>
      <c r="B1436" s="302" t="s">
        <v>31</v>
      </c>
      <c r="C1436" s="325" t="s">
        <v>206</v>
      </c>
      <c r="D1436" s="325">
        <v>521.4</v>
      </c>
      <c r="E1436" s="46">
        <v>35000</v>
      </c>
      <c r="F1436" s="130">
        <f t="shared" si="22"/>
        <v>18249000</v>
      </c>
      <c r="G1436" s="69"/>
    </row>
    <row r="1437" spans="1:7" ht="18" customHeight="1">
      <c r="A1437" s="323"/>
      <c r="B1437" s="302"/>
      <c r="C1437" s="325"/>
      <c r="D1437" s="325"/>
      <c r="E1437" s="46"/>
      <c r="F1437" s="130">
        <f t="shared" si="22"/>
        <v>0</v>
      </c>
      <c r="G1437" s="69"/>
    </row>
    <row r="1438" spans="1:7" ht="18" customHeight="1">
      <c r="A1438" s="323" t="s">
        <v>321</v>
      </c>
      <c r="B1438" s="302" t="s">
        <v>319</v>
      </c>
      <c r="C1438" s="325" t="s">
        <v>787</v>
      </c>
      <c r="D1438" s="325">
        <f>335+205.2</f>
        <v>540.20000000000005</v>
      </c>
      <c r="E1438" s="46">
        <v>33500</v>
      </c>
      <c r="F1438" s="130">
        <f t="shared" si="22"/>
        <v>18096700</v>
      </c>
      <c r="G1438" s="86">
        <f>F1438</f>
        <v>18096700</v>
      </c>
    </row>
    <row r="1439" spans="1:7" ht="18" customHeight="1">
      <c r="A1439" s="323"/>
      <c r="B1439" s="302"/>
      <c r="C1439" s="325"/>
      <c r="D1439" s="325"/>
      <c r="E1439" s="46"/>
      <c r="F1439" s="130">
        <f t="shared" si="22"/>
        <v>0</v>
      </c>
      <c r="G1439" s="69"/>
    </row>
    <row r="1440" spans="1:7" ht="18" customHeight="1">
      <c r="A1440" s="323" t="s">
        <v>207</v>
      </c>
      <c r="B1440" s="302" t="s">
        <v>790</v>
      </c>
      <c r="C1440" s="325" t="s">
        <v>791</v>
      </c>
      <c r="D1440" s="325">
        <v>125.8</v>
      </c>
      <c r="E1440" s="46">
        <v>36000</v>
      </c>
      <c r="F1440" s="130">
        <f t="shared" si="22"/>
        <v>4528800</v>
      </c>
      <c r="G1440" s="86">
        <f>F1440</f>
        <v>4528800</v>
      </c>
    </row>
    <row r="1441" spans="1:7" ht="18" customHeight="1">
      <c r="A1441" s="323"/>
      <c r="B1441" s="302"/>
      <c r="C1441" s="325"/>
      <c r="D1441" s="325"/>
      <c r="E1441" s="46"/>
      <c r="F1441" s="130">
        <f t="shared" si="22"/>
        <v>0</v>
      </c>
      <c r="G1441" s="69"/>
    </row>
    <row r="1442" spans="1:7" ht="18" customHeight="1">
      <c r="A1442" s="323" t="s">
        <v>258</v>
      </c>
      <c r="B1442" s="302" t="s">
        <v>481</v>
      </c>
      <c r="C1442" s="325" t="s">
        <v>581</v>
      </c>
      <c r="D1442" s="325">
        <v>55.3</v>
      </c>
      <c r="E1442" s="46">
        <v>40500</v>
      </c>
      <c r="F1442" s="130">
        <f t="shared" si="22"/>
        <v>2239650</v>
      </c>
      <c r="G1442" s="86">
        <f>SUM(F1442:F1443)</f>
        <v>4199850</v>
      </c>
    </row>
    <row r="1443" spans="1:7" ht="18" customHeight="1">
      <c r="A1443" s="323"/>
      <c r="B1443" s="302" t="s">
        <v>481</v>
      </c>
      <c r="C1443" s="325" t="s">
        <v>59</v>
      </c>
      <c r="D1443" s="325">
        <v>48.4</v>
      </c>
      <c r="E1443" s="46">
        <v>40500</v>
      </c>
      <c r="F1443" s="130">
        <f t="shared" si="22"/>
        <v>1960200</v>
      </c>
      <c r="G1443" s="69"/>
    </row>
    <row r="1444" spans="1:7" ht="18" customHeight="1">
      <c r="A1444" s="323"/>
      <c r="B1444" s="302"/>
      <c r="C1444" s="325"/>
      <c r="D1444" s="325"/>
      <c r="E1444" s="46"/>
      <c r="F1444" s="130">
        <f t="shared" si="22"/>
        <v>0</v>
      </c>
      <c r="G1444" s="69"/>
    </row>
    <row r="1445" spans="1:7" ht="18" customHeight="1">
      <c r="A1445" s="323" t="s">
        <v>154</v>
      </c>
      <c r="B1445" s="444" t="s">
        <v>798</v>
      </c>
      <c r="C1445" s="482" t="s">
        <v>799</v>
      </c>
      <c r="D1445" s="482">
        <v>87.6</v>
      </c>
      <c r="E1445" s="116">
        <v>38500</v>
      </c>
      <c r="F1445" s="131">
        <f t="shared" si="22"/>
        <v>3372600</v>
      </c>
      <c r="G1445" s="86">
        <f>F1445</f>
        <v>3372600</v>
      </c>
    </row>
    <row r="1446" spans="1:7" ht="18" customHeight="1">
      <c r="A1446" s="323"/>
      <c r="B1446" s="302"/>
      <c r="C1446" s="325"/>
      <c r="D1446" s="325"/>
      <c r="E1446" s="46"/>
      <c r="F1446" s="130">
        <f t="shared" si="22"/>
        <v>0</v>
      </c>
      <c r="G1446" s="69"/>
    </row>
    <row r="1447" spans="1:7" ht="18" customHeight="1">
      <c r="A1447" s="323" t="s">
        <v>803</v>
      </c>
      <c r="B1447" s="302" t="s">
        <v>13</v>
      </c>
      <c r="C1447" s="325" t="s">
        <v>804</v>
      </c>
      <c r="D1447" s="325">
        <v>300</v>
      </c>
      <c r="E1447" s="46">
        <v>30000</v>
      </c>
      <c r="F1447" s="130">
        <f t="shared" si="22"/>
        <v>9000000</v>
      </c>
      <c r="G1447" s="86">
        <f>F1447</f>
        <v>9000000</v>
      </c>
    </row>
    <row r="1448" spans="1:7" ht="18" customHeight="1">
      <c r="A1448" s="323"/>
      <c r="B1448" s="302"/>
      <c r="C1448" s="325"/>
      <c r="D1448" s="325"/>
      <c r="E1448" s="46"/>
      <c r="F1448" s="130">
        <f t="shared" si="22"/>
        <v>0</v>
      </c>
      <c r="G1448" s="69"/>
    </row>
    <row r="1449" spans="1:7" ht="18" customHeight="1">
      <c r="A1449" s="323" t="s">
        <v>650</v>
      </c>
      <c r="B1449" s="302" t="s">
        <v>31</v>
      </c>
      <c r="C1449" s="325" t="s">
        <v>805</v>
      </c>
      <c r="D1449" s="325">
        <v>158</v>
      </c>
      <c r="E1449" s="46">
        <v>34500</v>
      </c>
      <c r="F1449" s="130">
        <f t="shared" si="22"/>
        <v>5451000</v>
      </c>
      <c r="G1449" s="86">
        <f>F1449</f>
        <v>5451000</v>
      </c>
    </row>
    <row r="1450" spans="1:7" ht="18" customHeight="1">
      <c r="A1450" s="323"/>
      <c r="B1450" s="302"/>
      <c r="C1450" s="325"/>
      <c r="D1450" s="325"/>
      <c r="E1450" s="46"/>
      <c r="F1450" s="130">
        <f t="shared" si="22"/>
        <v>0</v>
      </c>
      <c r="G1450" s="69"/>
    </row>
    <row r="1451" spans="1:7" ht="18" customHeight="1">
      <c r="A1451" s="323" t="s">
        <v>88</v>
      </c>
      <c r="B1451" s="302" t="s">
        <v>13</v>
      </c>
      <c r="C1451" s="325" t="s">
        <v>124</v>
      </c>
      <c r="D1451" s="325">
        <v>687.9</v>
      </c>
      <c r="E1451" s="46">
        <v>29500</v>
      </c>
      <c r="F1451" s="130">
        <f t="shared" si="22"/>
        <v>20293050</v>
      </c>
      <c r="G1451" s="86">
        <f>F1451</f>
        <v>20293050</v>
      </c>
    </row>
    <row r="1452" spans="1:7" ht="18" customHeight="1">
      <c r="A1452" s="323"/>
      <c r="B1452" s="302"/>
      <c r="C1452" s="325"/>
      <c r="D1452" s="325"/>
      <c r="E1452" s="46"/>
      <c r="F1452" s="130">
        <f t="shared" si="22"/>
        <v>0</v>
      </c>
      <c r="G1452" s="69"/>
    </row>
    <row r="1453" spans="1:7" ht="18" customHeight="1">
      <c r="A1453" s="323" t="s">
        <v>806</v>
      </c>
      <c r="B1453" s="302" t="s">
        <v>164</v>
      </c>
      <c r="C1453" s="325" t="s">
        <v>807</v>
      </c>
      <c r="D1453" s="325">
        <v>382.5</v>
      </c>
      <c r="E1453" s="46">
        <v>33000</v>
      </c>
      <c r="F1453" s="130">
        <f t="shared" si="22"/>
        <v>12622500</v>
      </c>
      <c r="G1453" s="86">
        <f>SUM(F1453:F1454)</f>
        <v>27848700</v>
      </c>
    </row>
    <row r="1454" spans="1:7" ht="18" customHeight="1">
      <c r="A1454" s="323"/>
      <c r="B1454" s="302" t="s">
        <v>164</v>
      </c>
      <c r="C1454" s="325" t="s">
        <v>118</v>
      </c>
      <c r="D1454" s="325">
        <v>461.4</v>
      </c>
      <c r="E1454" s="46">
        <v>33000</v>
      </c>
      <c r="F1454" s="130">
        <f t="shared" si="22"/>
        <v>15226200</v>
      </c>
      <c r="G1454" s="69"/>
    </row>
    <row r="1455" spans="1:7" ht="18" customHeight="1">
      <c r="A1455" s="323"/>
      <c r="B1455" s="302"/>
      <c r="C1455" s="325"/>
      <c r="D1455" s="325"/>
      <c r="E1455" s="46"/>
      <c r="F1455" s="130">
        <f t="shared" si="22"/>
        <v>0</v>
      </c>
      <c r="G1455" s="69"/>
    </row>
    <row r="1456" spans="1:7" ht="18" customHeight="1">
      <c r="A1456" s="323" t="s">
        <v>90</v>
      </c>
      <c r="B1456" s="302" t="s">
        <v>132</v>
      </c>
      <c r="C1456" s="325" t="s">
        <v>808</v>
      </c>
      <c r="D1456" s="325">
        <v>969.8</v>
      </c>
      <c r="E1456" s="46">
        <v>35000</v>
      </c>
      <c r="F1456" s="130">
        <f t="shared" si="22"/>
        <v>33943000</v>
      </c>
      <c r="G1456" s="86">
        <f>F1456</f>
        <v>33943000</v>
      </c>
    </row>
    <row r="1457" spans="1:7" ht="18" customHeight="1">
      <c r="A1457" s="323"/>
      <c r="B1457" s="302"/>
      <c r="C1457" s="325"/>
      <c r="D1457" s="325"/>
      <c r="E1457" s="46"/>
      <c r="F1457" s="130">
        <f t="shared" si="22"/>
        <v>0</v>
      </c>
      <c r="G1457" s="69"/>
    </row>
    <row r="1458" spans="1:7" ht="18" customHeight="1">
      <c r="A1458" s="323" t="s">
        <v>210</v>
      </c>
      <c r="B1458" s="302" t="s">
        <v>212</v>
      </c>
      <c r="C1458" s="325" t="s">
        <v>213</v>
      </c>
      <c r="D1458" s="325">
        <v>125</v>
      </c>
      <c r="E1458" s="46">
        <v>30000</v>
      </c>
      <c r="F1458" s="130">
        <f t="shared" si="22"/>
        <v>3750000</v>
      </c>
      <c r="G1458" s="86">
        <f>F1458</f>
        <v>3750000</v>
      </c>
    </row>
    <row r="1459" spans="1:7" ht="18" customHeight="1">
      <c r="A1459" s="323"/>
      <c r="B1459" s="302"/>
      <c r="C1459" s="325"/>
      <c r="D1459" s="325"/>
      <c r="E1459" s="46"/>
      <c r="F1459" s="130">
        <f t="shared" si="22"/>
        <v>0</v>
      </c>
      <c r="G1459" s="69"/>
    </row>
    <row r="1460" spans="1:7" ht="18" customHeight="1">
      <c r="A1460" s="323" t="s">
        <v>336</v>
      </c>
      <c r="B1460" s="450" t="s">
        <v>782</v>
      </c>
      <c r="C1460" s="430" t="s">
        <v>616</v>
      </c>
      <c r="D1460" s="430">
        <v>-79</v>
      </c>
      <c r="E1460" s="54">
        <v>31000</v>
      </c>
      <c r="F1460" s="140">
        <f>E1460*D1460</f>
        <v>-2449000</v>
      </c>
      <c r="G1460" s="86">
        <f>SUM(F1460:F1465)</f>
        <v>8197350</v>
      </c>
    </row>
    <row r="1461" spans="1:7" ht="18" customHeight="1">
      <c r="A1461" s="323"/>
      <c r="B1461" s="302" t="s">
        <v>23</v>
      </c>
      <c r="C1461" s="325" t="s">
        <v>766</v>
      </c>
      <c r="D1461" s="325">
        <v>51.9</v>
      </c>
      <c r="E1461" s="46">
        <v>31500</v>
      </c>
      <c r="F1461" s="130">
        <f t="shared" si="22"/>
        <v>1634850</v>
      </c>
      <c r="G1461" s="69"/>
    </row>
    <row r="1462" spans="1:7" ht="18" customHeight="1">
      <c r="A1462" s="323"/>
      <c r="B1462" s="302" t="s">
        <v>23</v>
      </c>
      <c r="C1462" s="325" t="s">
        <v>809</v>
      </c>
      <c r="D1462" s="325">
        <v>53.6</v>
      </c>
      <c r="E1462" s="46">
        <v>31500</v>
      </c>
      <c r="F1462" s="130">
        <f t="shared" si="22"/>
        <v>1688400</v>
      </c>
      <c r="G1462" s="69"/>
    </row>
    <row r="1463" spans="1:7" ht="18" customHeight="1">
      <c r="A1463" s="323"/>
      <c r="B1463" s="302" t="s">
        <v>31</v>
      </c>
      <c r="C1463" s="325" t="s">
        <v>72</v>
      </c>
      <c r="D1463" s="325">
        <v>50.8</v>
      </c>
      <c r="E1463" s="46">
        <v>33500</v>
      </c>
      <c r="F1463" s="130">
        <f t="shared" si="22"/>
        <v>1701800</v>
      </c>
      <c r="G1463" s="69"/>
    </row>
    <row r="1464" spans="1:7" ht="18" customHeight="1">
      <c r="A1464" s="323"/>
      <c r="B1464" s="302" t="s">
        <v>31</v>
      </c>
      <c r="C1464" s="325" t="s">
        <v>73</v>
      </c>
      <c r="D1464" s="325">
        <v>51.8</v>
      </c>
      <c r="E1464" s="46">
        <v>33500</v>
      </c>
      <c r="F1464" s="130">
        <f t="shared" si="22"/>
        <v>1735300</v>
      </c>
      <c r="G1464" s="69"/>
    </row>
    <row r="1465" spans="1:7" ht="18" customHeight="1">
      <c r="A1465" s="323"/>
      <c r="B1465" s="302" t="s">
        <v>31</v>
      </c>
      <c r="C1465" s="325" t="s">
        <v>186</v>
      </c>
      <c r="D1465" s="325">
        <v>116</v>
      </c>
      <c r="E1465" s="46">
        <v>33500</v>
      </c>
      <c r="F1465" s="130">
        <f t="shared" si="22"/>
        <v>3886000</v>
      </c>
      <c r="G1465" s="69"/>
    </row>
    <row r="1466" spans="1:7" ht="18" customHeight="1">
      <c r="A1466" s="323"/>
      <c r="B1466" s="302"/>
      <c r="C1466" s="325"/>
      <c r="D1466" s="325"/>
      <c r="E1466" s="46"/>
      <c r="F1466" s="130">
        <f t="shared" si="22"/>
        <v>0</v>
      </c>
      <c r="G1466" s="69"/>
    </row>
    <row r="1467" spans="1:7" ht="18" customHeight="1">
      <c r="A1467" s="323" t="s">
        <v>394</v>
      </c>
      <c r="B1467" s="302" t="s">
        <v>23</v>
      </c>
      <c r="C1467" s="325" t="s">
        <v>762</v>
      </c>
      <c r="D1467" s="325">
        <v>502.1</v>
      </c>
      <c r="E1467" s="46">
        <v>32000</v>
      </c>
      <c r="F1467" s="130">
        <f t="shared" si="22"/>
        <v>16067200</v>
      </c>
      <c r="G1467" s="86">
        <f>SUM(F1467:F1468)</f>
        <v>23083000</v>
      </c>
    </row>
    <row r="1468" spans="1:7" ht="18" customHeight="1">
      <c r="A1468" s="323"/>
      <c r="B1468" s="302" t="s">
        <v>690</v>
      </c>
      <c r="C1468" s="325" t="s">
        <v>691</v>
      </c>
      <c r="D1468" s="325">
        <v>212.6</v>
      </c>
      <c r="E1468" s="46">
        <v>33000</v>
      </c>
      <c r="F1468" s="130">
        <f t="shared" si="22"/>
        <v>7015800</v>
      </c>
      <c r="G1468" s="69"/>
    </row>
    <row r="1469" spans="1:7" ht="18" customHeight="1">
      <c r="A1469" s="323"/>
      <c r="B1469" s="302"/>
      <c r="C1469" s="325"/>
      <c r="D1469" s="325"/>
      <c r="E1469" s="46"/>
      <c r="F1469" s="130">
        <f t="shared" si="22"/>
        <v>0</v>
      </c>
      <c r="G1469" s="69"/>
    </row>
    <row r="1470" spans="1:7" ht="18" customHeight="1">
      <c r="A1470" s="323" t="s">
        <v>245</v>
      </c>
      <c r="B1470" s="302" t="s">
        <v>13</v>
      </c>
      <c r="C1470" s="325" t="s">
        <v>118</v>
      </c>
      <c r="D1470" s="325">
        <v>201</v>
      </c>
      <c r="E1470" s="46">
        <v>30000</v>
      </c>
      <c r="F1470" s="130">
        <f t="shared" si="22"/>
        <v>6030000</v>
      </c>
      <c r="G1470" s="86">
        <f>SUM(F1470:F1471)</f>
        <v>9266100</v>
      </c>
    </row>
    <row r="1471" spans="1:7" ht="18" customHeight="1">
      <c r="A1471" s="323"/>
      <c r="B1471" s="302" t="s">
        <v>23</v>
      </c>
      <c r="C1471" s="325" t="s">
        <v>703</v>
      </c>
      <c r="D1471" s="325">
        <v>96.6</v>
      </c>
      <c r="E1471" s="46">
        <v>33500</v>
      </c>
      <c r="F1471" s="130">
        <f t="shared" si="22"/>
        <v>3236100</v>
      </c>
      <c r="G1471" s="69"/>
    </row>
    <row r="1472" spans="1:7" ht="18" customHeight="1">
      <c r="A1472" s="323"/>
      <c r="B1472" s="302"/>
      <c r="C1472" s="325"/>
      <c r="D1472" s="325"/>
      <c r="E1472" s="46"/>
      <c r="F1472" s="130">
        <f t="shared" si="22"/>
        <v>0</v>
      </c>
      <c r="G1472" s="69"/>
    </row>
    <row r="1473" spans="1:7" ht="18" customHeight="1">
      <c r="A1473" s="323" t="s">
        <v>52</v>
      </c>
      <c r="B1473" s="302" t="s">
        <v>208</v>
      </c>
      <c r="C1473" s="325" t="s">
        <v>54</v>
      </c>
      <c r="D1473" s="325">
        <v>100</v>
      </c>
      <c r="E1473" s="46">
        <v>35300</v>
      </c>
      <c r="F1473" s="130">
        <f t="shared" si="22"/>
        <v>3530000</v>
      </c>
      <c r="G1473" s="86">
        <f>F1473</f>
        <v>3530000</v>
      </c>
    </row>
    <row r="1474" spans="1:7" ht="18" customHeight="1">
      <c r="A1474" s="323"/>
      <c r="B1474" s="302"/>
      <c r="C1474" s="325"/>
      <c r="D1474" s="325"/>
      <c r="E1474" s="46"/>
      <c r="F1474" s="130">
        <f t="shared" si="22"/>
        <v>0</v>
      </c>
      <c r="G1474" s="69"/>
    </row>
    <row r="1475" spans="1:7" ht="18" customHeight="1">
      <c r="A1475" s="323" t="s">
        <v>504</v>
      </c>
      <c r="B1475" s="302" t="s">
        <v>441</v>
      </c>
      <c r="C1475" s="325" t="s">
        <v>811</v>
      </c>
      <c r="D1475" s="325">
        <v>50</v>
      </c>
      <c r="E1475" s="46">
        <v>32500</v>
      </c>
      <c r="F1475" s="130">
        <f t="shared" si="22"/>
        <v>1625000</v>
      </c>
      <c r="G1475" s="86">
        <f>F1475</f>
        <v>1625000</v>
      </c>
    </row>
    <row r="1476" spans="1:7" ht="18" customHeight="1">
      <c r="A1476" s="323"/>
      <c r="B1476" s="302"/>
      <c r="C1476" s="325"/>
      <c r="D1476" s="325"/>
      <c r="E1476" s="46"/>
      <c r="F1476" s="130">
        <f t="shared" si="22"/>
        <v>0</v>
      </c>
      <c r="G1476" s="69"/>
    </row>
    <row r="1477" spans="1:7" ht="18" customHeight="1">
      <c r="A1477" s="323" t="s">
        <v>97</v>
      </c>
      <c r="B1477" s="302" t="s">
        <v>31</v>
      </c>
      <c r="C1477" s="325" t="s">
        <v>774</v>
      </c>
      <c r="D1477" s="325">
        <v>230</v>
      </c>
      <c r="E1477" s="46">
        <v>33500</v>
      </c>
      <c r="F1477" s="130">
        <f t="shared" si="22"/>
        <v>7705000</v>
      </c>
      <c r="G1477" s="86">
        <f>SUM(F1477:F1478)</f>
        <v>11665000</v>
      </c>
    </row>
    <row r="1478" spans="1:7" ht="18" customHeight="1">
      <c r="A1478" s="323"/>
      <c r="B1478" s="302" t="s">
        <v>642</v>
      </c>
      <c r="C1478" s="325" t="s">
        <v>59</v>
      </c>
      <c r="D1478" s="325">
        <v>99</v>
      </c>
      <c r="E1478" s="46">
        <v>40000</v>
      </c>
      <c r="F1478" s="130">
        <f t="shared" si="22"/>
        <v>3960000</v>
      </c>
      <c r="G1478" s="69"/>
    </row>
    <row r="1479" spans="1:7" ht="18" customHeight="1">
      <c r="A1479" s="323"/>
      <c r="B1479" s="302"/>
      <c r="C1479" s="325"/>
      <c r="D1479" s="325"/>
      <c r="E1479" s="46"/>
      <c r="F1479" s="130">
        <f t="shared" si="22"/>
        <v>0</v>
      </c>
      <c r="G1479" s="69"/>
    </row>
    <row r="1480" spans="1:7" ht="18" customHeight="1">
      <c r="A1480" s="323" t="s">
        <v>18</v>
      </c>
      <c r="B1480" s="302" t="s">
        <v>13</v>
      </c>
      <c r="C1480" s="325" t="s">
        <v>792</v>
      </c>
      <c r="D1480" s="325">
        <v>20</v>
      </c>
      <c r="E1480" s="46">
        <v>30000</v>
      </c>
      <c r="F1480" s="130">
        <f t="shared" si="22"/>
        <v>600000</v>
      </c>
      <c r="G1480" s="86">
        <f>SUM(F1480:F1481)</f>
        <v>1500000</v>
      </c>
    </row>
    <row r="1481" spans="1:7" ht="18" customHeight="1">
      <c r="A1481" s="323"/>
      <c r="B1481" s="302" t="s">
        <v>13</v>
      </c>
      <c r="C1481" s="325" t="s">
        <v>793</v>
      </c>
      <c r="D1481" s="325">
        <v>30</v>
      </c>
      <c r="E1481" s="46">
        <v>30000</v>
      </c>
      <c r="F1481" s="130">
        <f t="shared" si="22"/>
        <v>900000</v>
      </c>
      <c r="G1481" s="69"/>
    </row>
    <row r="1482" spans="1:7" ht="18" customHeight="1">
      <c r="A1482" s="323"/>
      <c r="B1482" s="302"/>
      <c r="C1482" s="325"/>
      <c r="D1482" s="325"/>
      <c r="E1482" s="46"/>
      <c r="F1482" s="130">
        <f t="shared" si="22"/>
        <v>0</v>
      </c>
      <c r="G1482" s="69"/>
    </row>
    <row r="1483" spans="1:7" ht="18" customHeight="1">
      <c r="A1483" s="323" t="s">
        <v>26</v>
      </c>
      <c r="B1483" s="302" t="s">
        <v>13</v>
      </c>
      <c r="C1483" s="325" t="s">
        <v>794</v>
      </c>
      <c r="D1483" s="325">
        <v>30</v>
      </c>
      <c r="E1483" s="46">
        <v>30500</v>
      </c>
      <c r="F1483" s="130">
        <f t="shared" si="22"/>
        <v>915000</v>
      </c>
      <c r="G1483" s="86">
        <f>SUM(F1483:F1484)</f>
        <v>2013000</v>
      </c>
    </row>
    <row r="1484" spans="1:7" ht="18" customHeight="1">
      <c r="A1484" s="323"/>
      <c r="B1484" s="302" t="s">
        <v>13</v>
      </c>
      <c r="C1484" s="325" t="s">
        <v>795</v>
      </c>
      <c r="D1484" s="325">
        <v>36</v>
      </c>
      <c r="E1484" s="46">
        <v>30500</v>
      </c>
      <c r="F1484" s="130">
        <f t="shared" si="22"/>
        <v>1098000</v>
      </c>
      <c r="G1484" s="69"/>
    </row>
    <row r="1485" spans="1:7" ht="18" customHeight="1">
      <c r="A1485" s="323"/>
      <c r="B1485" s="302"/>
      <c r="C1485" s="325"/>
      <c r="D1485" s="325"/>
      <c r="E1485" s="46"/>
      <c r="F1485" s="130">
        <f t="shared" si="22"/>
        <v>0</v>
      </c>
      <c r="G1485" s="69"/>
    </row>
    <row r="1486" spans="1:7" ht="18" customHeight="1">
      <c r="A1486" s="323" t="s">
        <v>61</v>
      </c>
      <c r="B1486" s="302" t="s">
        <v>13</v>
      </c>
      <c r="C1486" s="325" t="s">
        <v>796</v>
      </c>
      <c r="D1486" s="325">
        <v>30</v>
      </c>
      <c r="E1486" s="46">
        <v>30000</v>
      </c>
      <c r="F1486" s="130">
        <f t="shared" si="22"/>
        <v>900000</v>
      </c>
      <c r="G1486" s="86">
        <f>SUM(F1486:F1487)</f>
        <v>1800000</v>
      </c>
    </row>
    <row r="1487" spans="1:7" ht="18" customHeight="1">
      <c r="A1487" s="323"/>
      <c r="B1487" s="302" t="s">
        <v>13</v>
      </c>
      <c r="C1487" s="325" t="s">
        <v>797</v>
      </c>
      <c r="D1487" s="325">
        <v>30</v>
      </c>
      <c r="E1487" s="46">
        <v>30000</v>
      </c>
      <c r="F1487" s="130">
        <f t="shared" si="22"/>
        <v>900000</v>
      </c>
      <c r="G1487" s="69"/>
    </row>
    <row r="1488" spans="1:7" ht="18" customHeight="1">
      <c r="A1488" s="323"/>
      <c r="B1488" s="302"/>
      <c r="C1488" s="325"/>
      <c r="D1488" s="325"/>
      <c r="E1488" s="46"/>
      <c r="F1488" s="130">
        <f t="shared" si="22"/>
        <v>0</v>
      </c>
      <c r="G1488" s="69"/>
    </row>
    <row r="1489" spans="1:7" ht="18" customHeight="1">
      <c r="A1489" s="323" t="s">
        <v>24</v>
      </c>
      <c r="B1489" s="302" t="s">
        <v>13</v>
      </c>
      <c r="C1489" s="325" t="s">
        <v>801</v>
      </c>
      <c r="D1489" s="325">
        <v>50</v>
      </c>
      <c r="E1489" s="46">
        <v>30500</v>
      </c>
      <c r="F1489" s="130">
        <f t="shared" si="22"/>
        <v>1525000</v>
      </c>
      <c r="G1489" s="86">
        <f>SUM(F1489:F1490)</f>
        <v>4575000</v>
      </c>
    </row>
    <row r="1490" spans="1:7" ht="18" customHeight="1">
      <c r="A1490" s="323"/>
      <c r="B1490" s="302" t="s">
        <v>13</v>
      </c>
      <c r="C1490" s="325" t="s">
        <v>802</v>
      </c>
      <c r="D1490" s="325">
        <v>100</v>
      </c>
      <c r="E1490" s="46">
        <v>30500</v>
      </c>
      <c r="F1490" s="130">
        <f t="shared" ref="F1490:F1550" si="23">E1490*D1490</f>
        <v>3050000</v>
      </c>
      <c r="G1490" s="69"/>
    </row>
    <row r="1491" spans="1:7" ht="18" customHeight="1">
      <c r="A1491" s="323"/>
      <c r="B1491" s="302"/>
      <c r="C1491" s="325"/>
      <c r="D1491" s="325"/>
      <c r="E1491" s="46"/>
      <c r="F1491" s="130">
        <f t="shared" si="23"/>
        <v>0</v>
      </c>
      <c r="G1491" s="69"/>
    </row>
    <row r="1492" spans="1:7" ht="18" customHeight="1">
      <c r="A1492" s="323" t="s">
        <v>788</v>
      </c>
      <c r="B1492" s="302" t="s">
        <v>31</v>
      </c>
      <c r="C1492" s="325" t="s">
        <v>158</v>
      </c>
      <c r="D1492" s="325">
        <v>100</v>
      </c>
      <c r="E1492" s="46">
        <v>34000</v>
      </c>
      <c r="F1492" s="130">
        <f t="shared" si="23"/>
        <v>3400000</v>
      </c>
      <c r="G1492" s="86">
        <f>SUM(F1492:F1493)</f>
        <v>6970000</v>
      </c>
    </row>
    <row r="1493" spans="1:7" ht="18" customHeight="1">
      <c r="A1493" s="323"/>
      <c r="B1493" s="302" t="s">
        <v>31</v>
      </c>
      <c r="C1493" s="325" t="s">
        <v>186</v>
      </c>
      <c r="D1493" s="325">
        <v>105</v>
      </c>
      <c r="E1493" s="46">
        <v>34000</v>
      </c>
      <c r="F1493" s="130">
        <f t="shared" si="23"/>
        <v>3570000</v>
      </c>
      <c r="G1493" s="69"/>
    </row>
    <row r="1494" spans="1:7" ht="18" customHeight="1">
      <c r="A1494" s="323"/>
      <c r="B1494" s="302"/>
      <c r="C1494" s="325"/>
      <c r="D1494" s="325"/>
      <c r="E1494" s="46"/>
      <c r="F1494" s="130">
        <f t="shared" si="23"/>
        <v>0</v>
      </c>
      <c r="G1494" s="69"/>
    </row>
    <row r="1495" spans="1:7" ht="18" customHeight="1">
      <c r="A1495" s="323" t="s">
        <v>109</v>
      </c>
      <c r="B1495" s="302" t="s">
        <v>31</v>
      </c>
      <c r="C1495" s="325" t="s">
        <v>62</v>
      </c>
      <c r="D1495" s="325">
        <v>375</v>
      </c>
      <c r="E1495" s="46">
        <v>34000</v>
      </c>
      <c r="F1495" s="130">
        <f t="shared" si="23"/>
        <v>12750000</v>
      </c>
      <c r="G1495" s="86">
        <f>F1495</f>
        <v>12750000</v>
      </c>
    </row>
    <row r="1496" spans="1:7" ht="18" customHeight="1">
      <c r="A1496" s="323"/>
      <c r="B1496" s="302"/>
      <c r="C1496" s="325"/>
      <c r="D1496" s="325"/>
      <c r="E1496" s="46"/>
      <c r="F1496" s="130">
        <f t="shared" si="23"/>
        <v>0</v>
      </c>
      <c r="G1496" s="69"/>
    </row>
    <row r="1497" spans="1:7" ht="18" customHeight="1">
      <c r="A1497" s="323" t="s">
        <v>789</v>
      </c>
      <c r="B1497" s="302" t="s">
        <v>64</v>
      </c>
      <c r="C1497" s="325" t="s">
        <v>707</v>
      </c>
      <c r="D1497" s="325">
        <v>518.29999999999995</v>
      </c>
      <c r="E1497" s="46">
        <v>36000</v>
      </c>
      <c r="F1497" s="130">
        <f t="shared" si="23"/>
        <v>18658800</v>
      </c>
      <c r="G1497" s="86">
        <f>F1497</f>
        <v>18658800</v>
      </c>
    </row>
    <row r="1498" spans="1:7" ht="18" customHeight="1">
      <c r="A1498" s="323"/>
      <c r="B1498" s="302"/>
      <c r="C1498" s="325"/>
      <c r="D1498" s="325"/>
      <c r="E1498" s="46"/>
      <c r="F1498" s="130">
        <f t="shared" si="23"/>
        <v>0</v>
      </c>
      <c r="G1498" s="69"/>
    </row>
    <row r="1499" spans="1:7" ht="18" customHeight="1">
      <c r="A1499" s="323" t="s">
        <v>648</v>
      </c>
      <c r="B1499" s="302" t="s">
        <v>31</v>
      </c>
      <c r="C1499" s="325" t="s">
        <v>800</v>
      </c>
      <c r="D1499" s="325">
        <v>100</v>
      </c>
      <c r="E1499" s="46">
        <v>32000</v>
      </c>
      <c r="F1499" s="130">
        <f t="shared" si="23"/>
        <v>3200000</v>
      </c>
      <c r="G1499" s="86">
        <f>F1499</f>
        <v>3200000</v>
      </c>
    </row>
    <row r="1500" spans="1:7" ht="18" customHeight="1">
      <c r="A1500" s="323"/>
      <c r="B1500" s="302"/>
      <c r="C1500" s="325"/>
      <c r="D1500" s="325"/>
      <c r="E1500" s="46"/>
      <c r="F1500" s="130">
        <f t="shared" si="23"/>
        <v>0</v>
      </c>
      <c r="G1500" s="69"/>
    </row>
    <row r="1501" spans="1:7" ht="18" customHeight="1">
      <c r="A1501" s="323" t="s">
        <v>157</v>
      </c>
      <c r="B1501" s="302" t="s">
        <v>13</v>
      </c>
      <c r="C1501" s="325" t="s">
        <v>60</v>
      </c>
      <c r="D1501" s="325">
        <v>20</v>
      </c>
      <c r="E1501" s="46">
        <v>30500</v>
      </c>
      <c r="F1501" s="130">
        <f t="shared" si="23"/>
        <v>610000</v>
      </c>
      <c r="G1501" s="147">
        <f>SUM(F1501:F1503)</f>
        <v>2809800</v>
      </c>
    </row>
    <row r="1502" spans="1:7" ht="18" customHeight="1">
      <c r="A1502" s="323"/>
      <c r="B1502" s="302" t="s">
        <v>31</v>
      </c>
      <c r="C1502" s="325" t="s">
        <v>369</v>
      </c>
      <c r="D1502" s="325">
        <v>33.299999999999997</v>
      </c>
      <c r="E1502" s="46">
        <v>34000</v>
      </c>
      <c r="F1502" s="130">
        <f t="shared" si="23"/>
        <v>1132200</v>
      </c>
      <c r="G1502" s="69"/>
    </row>
    <row r="1503" spans="1:7" ht="18" customHeight="1">
      <c r="A1503" s="323"/>
      <c r="B1503" s="302" t="s">
        <v>31</v>
      </c>
      <c r="C1503" s="325" t="s">
        <v>370</v>
      </c>
      <c r="D1503" s="325">
        <v>31.4</v>
      </c>
      <c r="E1503" s="46">
        <v>34000</v>
      </c>
      <c r="F1503" s="130">
        <f t="shared" si="23"/>
        <v>1067600</v>
      </c>
      <c r="G1503" s="69"/>
    </row>
    <row r="1504" spans="1:7" ht="18" customHeight="1">
      <c r="A1504" s="323"/>
      <c r="B1504" s="302"/>
      <c r="C1504" s="325"/>
      <c r="D1504" s="325"/>
      <c r="E1504" s="46"/>
      <c r="F1504" s="130">
        <f t="shared" si="23"/>
        <v>0</v>
      </c>
      <c r="G1504" s="69"/>
    </row>
    <row r="1505" spans="1:7" ht="18" customHeight="1">
      <c r="A1505" s="323" t="s">
        <v>12</v>
      </c>
      <c r="B1505" s="302" t="s">
        <v>13</v>
      </c>
      <c r="C1505" s="325" t="s">
        <v>60</v>
      </c>
      <c r="D1505" s="325">
        <v>30</v>
      </c>
      <c r="E1505" s="46">
        <v>30500</v>
      </c>
      <c r="F1505" s="130">
        <f t="shared" si="23"/>
        <v>915000</v>
      </c>
      <c r="G1505" s="86">
        <f>F1505</f>
        <v>915000</v>
      </c>
    </row>
    <row r="1506" spans="1:7" ht="18" customHeight="1">
      <c r="A1506" s="323"/>
      <c r="B1506" s="302"/>
      <c r="C1506" s="325"/>
      <c r="D1506" s="325"/>
      <c r="E1506" s="46"/>
      <c r="F1506" s="130">
        <f t="shared" si="23"/>
        <v>0</v>
      </c>
      <c r="G1506" s="69"/>
    </row>
    <row r="1507" spans="1:7" ht="18" customHeight="1">
      <c r="A1507" s="323" t="s">
        <v>240</v>
      </c>
      <c r="B1507" s="444" t="s">
        <v>363</v>
      </c>
      <c r="C1507" s="482" t="s">
        <v>267</v>
      </c>
      <c r="D1507" s="482">
        <v>50</v>
      </c>
      <c r="E1507" s="116">
        <v>57000</v>
      </c>
      <c r="F1507" s="131">
        <f t="shared" si="23"/>
        <v>2850000</v>
      </c>
      <c r="G1507" s="86">
        <f>SUM(F1507:F1508)</f>
        <v>5700000</v>
      </c>
    </row>
    <row r="1508" spans="1:7" ht="18" customHeight="1">
      <c r="A1508" s="323"/>
      <c r="B1508" s="444" t="s">
        <v>363</v>
      </c>
      <c r="C1508" s="482" t="s">
        <v>242</v>
      </c>
      <c r="D1508" s="482">
        <v>50</v>
      </c>
      <c r="E1508" s="116">
        <v>57000</v>
      </c>
      <c r="F1508" s="131">
        <f t="shared" si="23"/>
        <v>2850000</v>
      </c>
      <c r="G1508" s="69"/>
    </row>
    <row r="1509" spans="1:7" ht="18" customHeight="1">
      <c r="A1509" s="323"/>
      <c r="B1509" s="302"/>
      <c r="C1509" s="325"/>
      <c r="D1509" s="325"/>
      <c r="E1509" s="46"/>
      <c r="F1509" s="130">
        <f t="shared" si="23"/>
        <v>0</v>
      </c>
      <c r="G1509" s="69"/>
    </row>
    <row r="1510" spans="1:7" ht="18" customHeight="1">
      <c r="A1510" s="533" t="s">
        <v>98</v>
      </c>
      <c r="B1510" s="440" t="s">
        <v>31</v>
      </c>
      <c r="C1510" s="382" t="s">
        <v>100</v>
      </c>
      <c r="D1510" s="382">
        <v>418</v>
      </c>
      <c r="E1510" s="59">
        <v>34000</v>
      </c>
      <c r="F1510" s="132">
        <f t="shared" si="23"/>
        <v>14212000</v>
      </c>
      <c r="G1510" s="125">
        <f>F1510</f>
        <v>14212000</v>
      </c>
    </row>
    <row r="1511" spans="1:7" ht="18" customHeight="1">
      <c r="A1511" s="526"/>
      <c r="B1511" s="435"/>
      <c r="C1511" s="484"/>
      <c r="D1511" s="484"/>
      <c r="E1511" s="113"/>
      <c r="F1511" s="126"/>
      <c r="G1511" s="9"/>
    </row>
    <row r="1512" spans="1:7" ht="18" customHeight="1">
      <c r="A1512" s="537">
        <v>42385</v>
      </c>
      <c r="B1512" s="355"/>
      <c r="C1512" s="491" t="s">
        <v>398</v>
      </c>
      <c r="D1512" s="525"/>
      <c r="F1512" s="127"/>
    </row>
    <row r="1513" spans="1:7" ht="18" customHeight="1">
      <c r="A1513" s="531" t="s">
        <v>127</v>
      </c>
      <c r="B1513" s="436" t="s">
        <v>134</v>
      </c>
      <c r="C1513" s="494" t="s">
        <v>152</v>
      </c>
      <c r="D1513" s="494">
        <f>SUM(D1514:D1661)</f>
        <v>14213.7</v>
      </c>
      <c r="E1513" s="114"/>
      <c r="F1513" s="128">
        <f>SUM(F1514:F1661)</f>
        <v>473286250</v>
      </c>
      <c r="G1513" s="128">
        <f>SUM(G1514:G1661)</f>
        <v>473286250</v>
      </c>
    </row>
    <row r="1514" spans="1:7" ht="18" customHeight="1">
      <c r="A1514" s="532" t="s">
        <v>318</v>
      </c>
      <c r="B1514" s="441" t="s">
        <v>13</v>
      </c>
      <c r="C1514" s="492" t="s">
        <v>813</v>
      </c>
      <c r="D1514" s="492">
        <v>40</v>
      </c>
      <c r="E1514" s="62">
        <v>31500</v>
      </c>
      <c r="F1514" s="139">
        <f t="shared" si="23"/>
        <v>1260000</v>
      </c>
      <c r="G1514" s="85">
        <f>SUM(F1514:F1521)</f>
        <v>24011600</v>
      </c>
    </row>
    <row r="1515" spans="1:7" ht="18" customHeight="1">
      <c r="A1515" s="323"/>
      <c r="B1515" s="302" t="s">
        <v>13</v>
      </c>
      <c r="C1515" s="325" t="s">
        <v>255</v>
      </c>
      <c r="D1515" s="325">
        <v>100</v>
      </c>
      <c r="E1515" s="46">
        <v>31500</v>
      </c>
      <c r="F1515" s="130">
        <f t="shared" si="23"/>
        <v>3150000</v>
      </c>
      <c r="G1515" s="69"/>
    </row>
    <row r="1516" spans="1:7" ht="18" customHeight="1">
      <c r="A1516" s="323"/>
      <c r="B1516" s="302" t="s">
        <v>31</v>
      </c>
      <c r="C1516" s="325" t="s">
        <v>814</v>
      </c>
      <c r="D1516" s="325">
        <v>20</v>
      </c>
      <c r="E1516" s="46">
        <v>33500</v>
      </c>
      <c r="F1516" s="130">
        <f t="shared" si="23"/>
        <v>670000</v>
      </c>
      <c r="G1516" s="69"/>
    </row>
    <row r="1517" spans="1:7" ht="18" customHeight="1">
      <c r="A1517" s="323"/>
      <c r="B1517" s="302" t="s">
        <v>31</v>
      </c>
      <c r="C1517" s="325" t="s">
        <v>150</v>
      </c>
      <c r="D1517" s="325">
        <v>101.3</v>
      </c>
      <c r="E1517" s="46">
        <v>33500</v>
      </c>
      <c r="F1517" s="130">
        <f t="shared" si="23"/>
        <v>3393550</v>
      </c>
      <c r="G1517" s="69"/>
    </row>
    <row r="1518" spans="1:7" ht="18" customHeight="1">
      <c r="A1518" s="323"/>
      <c r="B1518" s="302" t="s">
        <v>31</v>
      </c>
      <c r="C1518" s="325" t="s">
        <v>186</v>
      </c>
      <c r="D1518" s="325">
        <v>51.4</v>
      </c>
      <c r="E1518" s="46">
        <v>33500</v>
      </c>
      <c r="F1518" s="130">
        <f t="shared" si="23"/>
        <v>1721900</v>
      </c>
      <c r="G1518" s="69"/>
    </row>
    <row r="1519" spans="1:7" ht="18" customHeight="1">
      <c r="A1519" s="323"/>
      <c r="B1519" s="302" t="s">
        <v>31</v>
      </c>
      <c r="C1519" s="325" t="s">
        <v>100</v>
      </c>
      <c r="D1519" s="325">
        <v>146.6</v>
      </c>
      <c r="E1519" s="46">
        <v>33500</v>
      </c>
      <c r="F1519" s="130">
        <f t="shared" si="23"/>
        <v>4911100</v>
      </c>
      <c r="G1519" s="69"/>
    </row>
    <row r="1520" spans="1:7" ht="18" customHeight="1">
      <c r="A1520" s="323"/>
      <c r="B1520" s="302" t="s">
        <v>31</v>
      </c>
      <c r="C1520" s="325" t="s">
        <v>778</v>
      </c>
      <c r="D1520" s="325">
        <v>120.3</v>
      </c>
      <c r="E1520" s="46">
        <v>33500</v>
      </c>
      <c r="F1520" s="130">
        <f t="shared" si="23"/>
        <v>4030050</v>
      </c>
      <c r="G1520" s="69"/>
    </row>
    <row r="1521" spans="1:7" ht="18" customHeight="1">
      <c r="A1521" s="323"/>
      <c r="B1521" s="302" t="s">
        <v>319</v>
      </c>
      <c r="C1521" s="325" t="s">
        <v>320</v>
      </c>
      <c r="D1521" s="325">
        <v>150</v>
      </c>
      <c r="E1521" s="46">
        <v>32500</v>
      </c>
      <c r="F1521" s="130">
        <f t="shared" si="23"/>
        <v>4875000</v>
      </c>
      <c r="G1521" s="69"/>
    </row>
    <row r="1522" spans="1:7" ht="18" customHeight="1">
      <c r="A1522" s="323"/>
      <c r="B1522" s="302"/>
      <c r="C1522" s="325"/>
      <c r="D1522" s="325"/>
      <c r="E1522" s="46"/>
      <c r="F1522" s="130">
        <f t="shared" si="23"/>
        <v>0</v>
      </c>
      <c r="G1522" s="69"/>
    </row>
    <row r="1523" spans="1:7" ht="18" customHeight="1">
      <c r="A1523" s="323" t="s">
        <v>316</v>
      </c>
      <c r="B1523" s="439" t="s">
        <v>407</v>
      </c>
      <c r="C1523" s="430" t="s">
        <v>32</v>
      </c>
      <c r="D1523" s="430">
        <v>-9</v>
      </c>
      <c r="E1523" s="54">
        <v>33500</v>
      </c>
      <c r="F1523" s="140">
        <f t="shared" si="23"/>
        <v>-301500</v>
      </c>
      <c r="G1523" s="86">
        <f>SUM(F1523:F1526)</f>
        <v>20518750</v>
      </c>
    </row>
    <row r="1524" spans="1:7" ht="18" customHeight="1">
      <c r="A1524" s="323"/>
      <c r="B1524" s="302" t="s">
        <v>23</v>
      </c>
      <c r="C1524" s="325" t="s">
        <v>856</v>
      </c>
      <c r="D1524" s="325">
        <v>211.5</v>
      </c>
      <c r="E1524" s="46">
        <v>33500</v>
      </c>
      <c r="F1524" s="130">
        <f t="shared" si="23"/>
        <v>7085250</v>
      </c>
      <c r="G1524" s="69"/>
    </row>
    <row r="1525" spans="1:7" ht="18" customHeight="1">
      <c r="A1525" s="323"/>
      <c r="B1525" s="302" t="s">
        <v>31</v>
      </c>
      <c r="C1525" s="325" t="s">
        <v>857</v>
      </c>
      <c r="D1525" s="325">
        <v>210</v>
      </c>
      <c r="E1525" s="46">
        <v>33500</v>
      </c>
      <c r="F1525" s="130">
        <f t="shared" si="23"/>
        <v>7035000</v>
      </c>
      <c r="G1525" s="69"/>
    </row>
    <row r="1526" spans="1:7" ht="18" customHeight="1">
      <c r="A1526" s="323"/>
      <c r="B1526" s="302" t="s">
        <v>64</v>
      </c>
      <c r="C1526" s="325" t="s">
        <v>37</v>
      </c>
      <c r="D1526" s="325">
        <v>200</v>
      </c>
      <c r="E1526" s="46">
        <v>33500</v>
      </c>
      <c r="F1526" s="130">
        <f t="shared" si="23"/>
        <v>6700000</v>
      </c>
      <c r="G1526" s="69"/>
    </row>
    <row r="1527" spans="1:7" ht="18" customHeight="1">
      <c r="A1527" s="323"/>
      <c r="B1527" s="302"/>
      <c r="C1527" s="325"/>
      <c r="D1527" s="325"/>
      <c r="E1527" s="46"/>
      <c r="F1527" s="130">
        <f t="shared" si="23"/>
        <v>0</v>
      </c>
      <c r="G1527" s="69"/>
    </row>
    <row r="1528" spans="1:7" ht="18" customHeight="1">
      <c r="A1528" s="323" t="s">
        <v>52</v>
      </c>
      <c r="B1528" s="439" t="s">
        <v>53</v>
      </c>
      <c r="C1528" s="430" t="s">
        <v>54</v>
      </c>
      <c r="D1528" s="430">
        <v>-56</v>
      </c>
      <c r="E1528" s="54">
        <v>35300</v>
      </c>
      <c r="F1528" s="140">
        <f t="shared" si="23"/>
        <v>-1976800</v>
      </c>
      <c r="G1528" s="86">
        <f>F1528</f>
        <v>-1976800</v>
      </c>
    </row>
    <row r="1529" spans="1:7" ht="18" customHeight="1">
      <c r="A1529" s="323"/>
      <c r="B1529" s="302"/>
      <c r="C1529" s="325"/>
      <c r="D1529" s="325"/>
      <c r="E1529" s="46"/>
      <c r="F1529" s="130">
        <f t="shared" si="23"/>
        <v>0</v>
      </c>
      <c r="G1529" s="69"/>
    </row>
    <row r="1530" spans="1:7" ht="18" customHeight="1">
      <c r="A1530" s="323" t="s">
        <v>818</v>
      </c>
      <c r="B1530" s="450" t="s">
        <v>820</v>
      </c>
      <c r="C1530" s="430" t="s">
        <v>819</v>
      </c>
      <c r="D1530" s="430">
        <v>-1</v>
      </c>
      <c r="E1530" s="54">
        <v>35000</v>
      </c>
      <c r="F1530" s="140">
        <f t="shared" si="23"/>
        <v>-35000</v>
      </c>
      <c r="G1530" s="86">
        <f>F1530</f>
        <v>-35000</v>
      </c>
    </row>
    <row r="1531" spans="1:7" ht="18" customHeight="1">
      <c r="A1531" s="323"/>
      <c r="B1531" s="302"/>
      <c r="C1531" s="325"/>
      <c r="D1531" s="325"/>
      <c r="E1531" s="46"/>
      <c r="F1531" s="130">
        <f t="shared" si="23"/>
        <v>0</v>
      </c>
      <c r="G1531" s="69"/>
    </row>
    <row r="1532" spans="1:7" ht="18" customHeight="1">
      <c r="A1532" s="323" t="s">
        <v>271</v>
      </c>
      <c r="B1532" s="302" t="s">
        <v>13</v>
      </c>
      <c r="C1532" s="325" t="s">
        <v>60</v>
      </c>
      <c r="D1532" s="325">
        <v>10</v>
      </c>
      <c r="E1532" s="46">
        <v>30000</v>
      </c>
      <c r="F1532" s="130">
        <f t="shared" si="23"/>
        <v>300000</v>
      </c>
      <c r="G1532" s="86">
        <f>SUM(F1532:F1535)</f>
        <v>3525000</v>
      </c>
    </row>
    <row r="1533" spans="1:7" ht="18" customHeight="1">
      <c r="A1533" s="323"/>
      <c r="B1533" s="302" t="s">
        <v>13</v>
      </c>
      <c r="C1533" s="325" t="s">
        <v>272</v>
      </c>
      <c r="D1533" s="325">
        <v>10</v>
      </c>
      <c r="E1533" s="46">
        <v>30000</v>
      </c>
      <c r="F1533" s="130">
        <f t="shared" si="23"/>
        <v>300000</v>
      </c>
      <c r="G1533" s="69"/>
    </row>
    <row r="1534" spans="1:7" ht="18" customHeight="1">
      <c r="A1534" s="323"/>
      <c r="B1534" s="302" t="s">
        <v>13</v>
      </c>
      <c r="C1534" s="325" t="s">
        <v>821</v>
      </c>
      <c r="D1534" s="325">
        <v>50</v>
      </c>
      <c r="E1534" s="46">
        <v>30000</v>
      </c>
      <c r="F1534" s="130">
        <f t="shared" si="23"/>
        <v>1500000</v>
      </c>
      <c r="G1534" s="69"/>
    </row>
    <row r="1535" spans="1:7" ht="18" customHeight="1">
      <c r="A1535" s="323"/>
      <c r="B1535" s="302" t="s">
        <v>13</v>
      </c>
      <c r="C1535" s="325" t="s">
        <v>822</v>
      </c>
      <c r="D1535" s="325">
        <v>47.5</v>
      </c>
      <c r="E1535" s="46">
        <v>30000</v>
      </c>
      <c r="F1535" s="130">
        <f t="shared" si="23"/>
        <v>1425000</v>
      </c>
      <c r="G1535" s="69"/>
    </row>
    <row r="1536" spans="1:7" ht="18" customHeight="1">
      <c r="A1536" s="323"/>
      <c r="B1536" s="302"/>
      <c r="C1536" s="325"/>
      <c r="D1536" s="325"/>
      <c r="E1536" s="46"/>
      <c r="F1536" s="130">
        <f t="shared" si="23"/>
        <v>0</v>
      </c>
      <c r="G1536" s="69"/>
    </row>
    <row r="1537" spans="1:7" ht="18" customHeight="1">
      <c r="A1537" s="323" t="s">
        <v>245</v>
      </c>
      <c r="B1537" s="444" t="s">
        <v>824</v>
      </c>
      <c r="C1537" s="482" t="s">
        <v>825</v>
      </c>
      <c r="D1537" s="482">
        <v>500</v>
      </c>
      <c r="E1537" s="116">
        <v>47000</v>
      </c>
      <c r="F1537" s="131">
        <f t="shared" si="23"/>
        <v>23500000</v>
      </c>
      <c r="G1537" s="86">
        <f>F1537</f>
        <v>23500000</v>
      </c>
    </row>
    <row r="1538" spans="1:7" ht="18" customHeight="1">
      <c r="A1538" s="323"/>
      <c r="B1538" s="302"/>
      <c r="C1538" s="325"/>
      <c r="D1538" s="325"/>
      <c r="E1538" s="46"/>
      <c r="F1538" s="130">
        <f t="shared" si="23"/>
        <v>0</v>
      </c>
      <c r="G1538" s="69"/>
    </row>
    <row r="1539" spans="1:7" ht="18" customHeight="1">
      <c r="A1539" s="323" t="s">
        <v>258</v>
      </c>
      <c r="B1539" s="302" t="s">
        <v>481</v>
      </c>
      <c r="C1539" s="325" t="s">
        <v>46</v>
      </c>
      <c r="D1539" s="325">
        <v>52</v>
      </c>
      <c r="E1539" s="46">
        <v>40500</v>
      </c>
      <c r="F1539" s="130">
        <f t="shared" si="23"/>
        <v>2106000</v>
      </c>
      <c r="G1539" s="86">
        <f>F1539</f>
        <v>2106000</v>
      </c>
    </row>
    <row r="1540" spans="1:7" ht="18" customHeight="1">
      <c r="A1540" s="323"/>
      <c r="B1540" s="302"/>
      <c r="C1540" s="325"/>
      <c r="D1540" s="325"/>
      <c r="E1540" s="46"/>
      <c r="F1540" s="130">
        <f t="shared" si="23"/>
        <v>0</v>
      </c>
      <c r="G1540" s="69"/>
    </row>
    <row r="1541" spans="1:7" ht="18" customHeight="1">
      <c r="A1541" s="323" t="s">
        <v>826</v>
      </c>
      <c r="B1541" s="302" t="s">
        <v>13</v>
      </c>
      <c r="C1541" s="325" t="s">
        <v>828</v>
      </c>
      <c r="D1541" s="325">
        <v>65.5</v>
      </c>
      <c r="E1541" s="46">
        <v>30500</v>
      </c>
      <c r="F1541" s="130">
        <f t="shared" si="23"/>
        <v>1997750</v>
      </c>
      <c r="G1541" s="86">
        <f>SUM(F1541:F1546)</f>
        <v>7969650</v>
      </c>
    </row>
    <row r="1542" spans="1:7" ht="18" customHeight="1">
      <c r="A1542" s="323"/>
      <c r="B1542" s="302" t="s">
        <v>13</v>
      </c>
      <c r="C1542" s="325" t="s">
        <v>829</v>
      </c>
      <c r="D1542" s="325">
        <v>27.9</v>
      </c>
      <c r="E1542" s="46">
        <v>30500</v>
      </c>
      <c r="F1542" s="130">
        <f t="shared" si="23"/>
        <v>850950</v>
      </c>
      <c r="G1542" s="69"/>
    </row>
    <row r="1543" spans="1:7" ht="18" customHeight="1">
      <c r="A1543" s="323"/>
      <c r="B1543" s="302" t="s">
        <v>13</v>
      </c>
      <c r="C1543" s="325" t="s">
        <v>830</v>
      </c>
      <c r="D1543" s="325">
        <v>33</v>
      </c>
      <c r="E1543" s="46">
        <v>30500</v>
      </c>
      <c r="F1543" s="130">
        <f t="shared" si="23"/>
        <v>1006500</v>
      </c>
      <c r="G1543" s="69"/>
    </row>
    <row r="1544" spans="1:7" ht="18" customHeight="1">
      <c r="A1544" s="323"/>
      <c r="B1544" s="302" t="s">
        <v>13</v>
      </c>
      <c r="C1544" s="325" t="s">
        <v>831</v>
      </c>
      <c r="D1544" s="325">
        <v>34</v>
      </c>
      <c r="E1544" s="46">
        <v>30500</v>
      </c>
      <c r="F1544" s="130">
        <f t="shared" si="23"/>
        <v>1037000</v>
      </c>
      <c r="G1544" s="69"/>
    </row>
    <row r="1545" spans="1:7" ht="18" customHeight="1">
      <c r="A1545" s="323"/>
      <c r="B1545" s="302" t="s">
        <v>13</v>
      </c>
      <c r="C1545" s="325" t="s">
        <v>832</v>
      </c>
      <c r="D1545" s="325">
        <v>49.4</v>
      </c>
      <c r="E1545" s="46">
        <v>30500</v>
      </c>
      <c r="F1545" s="130">
        <f t="shared" si="23"/>
        <v>1506700</v>
      </c>
      <c r="G1545" s="69"/>
    </row>
    <row r="1546" spans="1:7" ht="18" customHeight="1">
      <c r="A1546" s="323"/>
      <c r="B1546" s="302" t="s">
        <v>13</v>
      </c>
      <c r="C1546" s="325" t="s">
        <v>833</v>
      </c>
      <c r="D1546" s="325">
        <v>51.5</v>
      </c>
      <c r="E1546" s="46">
        <v>30500</v>
      </c>
      <c r="F1546" s="130">
        <f t="shared" si="23"/>
        <v>1570750</v>
      </c>
      <c r="G1546" s="69"/>
    </row>
    <row r="1547" spans="1:7" ht="18" customHeight="1">
      <c r="A1547" s="323"/>
      <c r="B1547" s="302"/>
      <c r="C1547" s="325"/>
      <c r="D1547" s="325"/>
      <c r="E1547" s="46"/>
      <c r="F1547" s="130">
        <f t="shared" si="23"/>
        <v>0</v>
      </c>
      <c r="G1547" s="69"/>
    </row>
    <row r="1548" spans="1:7" ht="18" customHeight="1">
      <c r="A1548" s="323" t="s">
        <v>178</v>
      </c>
      <c r="B1548" s="302" t="s">
        <v>31</v>
      </c>
      <c r="C1548" s="325" t="s">
        <v>179</v>
      </c>
      <c r="D1548" s="325">
        <v>70.400000000000006</v>
      </c>
      <c r="E1548" s="46">
        <v>35000</v>
      </c>
      <c r="F1548" s="130">
        <f t="shared" si="23"/>
        <v>2464000</v>
      </c>
      <c r="G1548" s="86">
        <f>SUM(F1548:F1549)</f>
        <v>5813500</v>
      </c>
    </row>
    <row r="1549" spans="1:7" ht="18" customHeight="1">
      <c r="A1549" s="323"/>
      <c r="B1549" s="302" t="s">
        <v>31</v>
      </c>
      <c r="C1549" s="325" t="s">
        <v>180</v>
      </c>
      <c r="D1549" s="325">
        <v>95.7</v>
      </c>
      <c r="E1549" s="46">
        <v>35000</v>
      </c>
      <c r="F1549" s="130">
        <f t="shared" si="23"/>
        <v>3349500</v>
      </c>
      <c r="G1549" s="69"/>
    </row>
    <row r="1550" spans="1:7" ht="18" customHeight="1">
      <c r="A1550" s="323"/>
      <c r="B1550" s="302"/>
      <c r="C1550" s="325"/>
      <c r="D1550" s="325"/>
      <c r="E1550" s="46"/>
      <c r="F1550" s="130">
        <f t="shared" si="23"/>
        <v>0</v>
      </c>
      <c r="G1550" s="69"/>
    </row>
    <row r="1551" spans="1:7" ht="18" customHeight="1">
      <c r="A1551" s="323" t="s">
        <v>235</v>
      </c>
      <c r="B1551" s="302" t="s">
        <v>13</v>
      </c>
      <c r="C1551" s="325" t="s">
        <v>236</v>
      </c>
      <c r="D1551" s="325">
        <v>1000</v>
      </c>
      <c r="E1551" s="46">
        <v>30000</v>
      </c>
      <c r="F1551" s="130">
        <f t="shared" ref="F1551:F1643" si="24">E1551*D1551</f>
        <v>30000000</v>
      </c>
      <c r="G1551" s="86">
        <f>SUM(F1551:F1555)</f>
        <v>44330000</v>
      </c>
    </row>
    <row r="1552" spans="1:7" ht="18" customHeight="1">
      <c r="A1552" s="323"/>
      <c r="B1552" s="302" t="s">
        <v>13</v>
      </c>
      <c r="C1552" s="325" t="s">
        <v>237</v>
      </c>
      <c r="D1552" s="325">
        <v>200</v>
      </c>
      <c r="E1552" s="46">
        <v>30000</v>
      </c>
      <c r="F1552" s="130">
        <f t="shared" si="24"/>
        <v>6000000</v>
      </c>
      <c r="G1552" s="69"/>
    </row>
    <row r="1553" spans="1:7" ht="18" customHeight="1">
      <c r="A1553" s="323"/>
      <c r="B1553" s="302" t="s">
        <v>31</v>
      </c>
      <c r="C1553" s="325" t="s">
        <v>22</v>
      </c>
      <c r="D1553" s="325">
        <v>105</v>
      </c>
      <c r="E1553" s="46">
        <v>34000</v>
      </c>
      <c r="F1553" s="130">
        <f t="shared" si="24"/>
        <v>3570000</v>
      </c>
      <c r="G1553" s="69"/>
    </row>
    <row r="1554" spans="1:7" ht="18" customHeight="1">
      <c r="A1554" s="323"/>
      <c r="B1554" s="302" t="s">
        <v>31</v>
      </c>
      <c r="C1554" s="325" t="s">
        <v>850</v>
      </c>
      <c r="D1554" s="325">
        <v>100</v>
      </c>
      <c r="E1554" s="46">
        <v>34000</v>
      </c>
      <c r="F1554" s="130">
        <f t="shared" si="24"/>
        <v>3400000</v>
      </c>
      <c r="G1554" s="69"/>
    </row>
    <row r="1555" spans="1:7" ht="18" customHeight="1">
      <c r="A1555" s="323"/>
      <c r="B1555" s="302" t="s">
        <v>31</v>
      </c>
      <c r="C1555" s="325" t="s">
        <v>514</v>
      </c>
      <c r="D1555" s="325">
        <v>40</v>
      </c>
      <c r="E1555" s="46">
        <v>34000</v>
      </c>
      <c r="F1555" s="130">
        <f t="shared" si="24"/>
        <v>1360000</v>
      </c>
      <c r="G1555" s="69"/>
    </row>
    <row r="1556" spans="1:7" ht="18" customHeight="1">
      <c r="A1556" s="323"/>
      <c r="B1556" s="302"/>
      <c r="C1556" s="325"/>
      <c r="D1556" s="325"/>
      <c r="E1556" s="46"/>
      <c r="F1556" s="130">
        <f t="shared" si="24"/>
        <v>0</v>
      </c>
      <c r="G1556" s="69"/>
    </row>
    <row r="1557" spans="1:7" ht="18" customHeight="1">
      <c r="A1557" s="323" t="s">
        <v>93</v>
      </c>
      <c r="B1557" s="302" t="s">
        <v>13</v>
      </c>
      <c r="C1557" s="325" t="s">
        <v>130</v>
      </c>
      <c r="D1557" s="325">
        <v>101.3</v>
      </c>
      <c r="E1557" s="46">
        <v>30000</v>
      </c>
      <c r="F1557" s="130">
        <f t="shared" si="24"/>
        <v>3039000</v>
      </c>
      <c r="G1557" s="86">
        <f>SUM(F1557:F1561)</f>
        <v>7796500</v>
      </c>
    </row>
    <row r="1558" spans="1:7" ht="18" customHeight="1">
      <c r="A1558" s="323"/>
      <c r="B1558" s="302" t="s">
        <v>13</v>
      </c>
      <c r="C1558" s="325" t="s">
        <v>117</v>
      </c>
      <c r="D1558" s="325">
        <v>52.2</v>
      </c>
      <c r="E1558" s="46">
        <v>30000</v>
      </c>
      <c r="F1558" s="130">
        <f t="shared" si="24"/>
        <v>1566000</v>
      </c>
      <c r="G1558" s="69"/>
    </row>
    <row r="1559" spans="1:7" ht="18" customHeight="1">
      <c r="A1559" s="323"/>
      <c r="B1559" s="302" t="s">
        <v>13</v>
      </c>
      <c r="C1559" s="325" t="s">
        <v>853</v>
      </c>
      <c r="D1559" s="325">
        <v>104.8</v>
      </c>
      <c r="E1559" s="46">
        <v>30000</v>
      </c>
      <c r="F1559" s="130">
        <f t="shared" si="24"/>
        <v>3144000</v>
      </c>
      <c r="G1559" s="69"/>
    </row>
    <row r="1560" spans="1:7" ht="18" customHeight="1">
      <c r="A1560" s="323"/>
      <c r="B1560" s="302" t="s">
        <v>815</v>
      </c>
      <c r="C1560" s="325" t="s">
        <v>754</v>
      </c>
      <c r="D1560" s="325">
        <v>2.7</v>
      </c>
      <c r="E1560" s="46">
        <v>30000</v>
      </c>
      <c r="F1560" s="130">
        <f t="shared" si="24"/>
        <v>81000</v>
      </c>
      <c r="G1560" s="69"/>
    </row>
    <row r="1561" spans="1:7" ht="18" customHeight="1">
      <c r="A1561" s="323"/>
      <c r="B1561" s="302" t="s">
        <v>816</v>
      </c>
      <c r="C1561" s="325" t="s">
        <v>118</v>
      </c>
      <c r="D1561" s="325">
        <v>-1</v>
      </c>
      <c r="E1561" s="46">
        <v>33500</v>
      </c>
      <c r="F1561" s="130">
        <f t="shared" si="24"/>
        <v>-33500</v>
      </c>
      <c r="G1561" s="69"/>
    </row>
    <row r="1562" spans="1:7" ht="18" customHeight="1">
      <c r="A1562" s="323"/>
      <c r="B1562" s="302"/>
      <c r="C1562" s="325"/>
      <c r="D1562" s="325"/>
      <c r="E1562" s="46"/>
      <c r="F1562" s="130">
        <f t="shared" si="24"/>
        <v>0</v>
      </c>
      <c r="G1562" s="69"/>
    </row>
    <row r="1563" spans="1:7" ht="18" customHeight="1">
      <c r="A1563" s="323" t="s">
        <v>327</v>
      </c>
      <c r="B1563" s="302" t="s">
        <v>13</v>
      </c>
      <c r="C1563" s="325" t="s">
        <v>845</v>
      </c>
      <c r="D1563" s="325">
        <v>47</v>
      </c>
      <c r="E1563" s="46">
        <v>30000</v>
      </c>
      <c r="F1563" s="130">
        <f t="shared" si="24"/>
        <v>1410000</v>
      </c>
      <c r="G1563" s="86">
        <f>SUM(F1563:F1569)</f>
        <v>17083300</v>
      </c>
    </row>
    <row r="1564" spans="1:7" ht="18" customHeight="1">
      <c r="A1564" s="323"/>
      <c r="B1564" s="302" t="s">
        <v>13</v>
      </c>
      <c r="C1564" s="325" t="s">
        <v>846</v>
      </c>
      <c r="D1564" s="325">
        <v>31</v>
      </c>
      <c r="E1564" s="46">
        <v>30000</v>
      </c>
      <c r="F1564" s="130">
        <f t="shared" si="24"/>
        <v>930000</v>
      </c>
      <c r="G1564" s="69"/>
    </row>
    <row r="1565" spans="1:7" ht="18" customHeight="1">
      <c r="A1565" s="323"/>
      <c r="B1565" s="302" t="s">
        <v>13</v>
      </c>
      <c r="C1565" s="325" t="s">
        <v>126</v>
      </c>
      <c r="D1565" s="325">
        <v>52</v>
      </c>
      <c r="E1565" s="46">
        <v>30000</v>
      </c>
      <c r="F1565" s="130">
        <f t="shared" si="24"/>
        <v>1560000</v>
      </c>
      <c r="G1565" s="69"/>
    </row>
    <row r="1566" spans="1:7" ht="18" customHeight="1">
      <c r="A1566" s="323"/>
      <c r="B1566" s="302" t="s">
        <v>13</v>
      </c>
      <c r="C1566" s="325" t="s">
        <v>847</v>
      </c>
      <c r="D1566" s="325">
        <v>60</v>
      </c>
      <c r="E1566" s="46">
        <v>30000</v>
      </c>
      <c r="F1566" s="130">
        <f t="shared" si="24"/>
        <v>1800000</v>
      </c>
      <c r="G1566" s="69"/>
    </row>
    <row r="1567" spans="1:7" ht="18" customHeight="1">
      <c r="A1567" s="323"/>
      <c r="B1567" s="302" t="s">
        <v>31</v>
      </c>
      <c r="C1567" s="325" t="s">
        <v>848</v>
      </c>
      <c r="D1567" s="325">
        <v>29</v>
      </c>
      <c r="E1567" s="46">
        <v>33500</v>
      </c>
      <c r="F1567" s="130">
        <f t="shared" si="24"/>
        <v>971500</v>
      </c>
      <c r="G1567" s="69"/>
    </row>
    <row r="1568" spans="1:7" ht="18" customHeight="1">
      <c r="A1568" s="323"/>
      <c r="B1568" s="302" t="s">
        <v>31</v>
      </c>
      <c r="C1568" s="325" t="s">
        <v>662</v>
      </c>
      <c r="D1568" s="325">
        <f>25+75</f>
        <v>100</v>
      </c>
      <c r="E1568" s="46">
        <v>33500</v>
      </c>
      <c r="F1568" s="130">
        <f t="shared" si="24"/>
        <v>3350000</v>
      </c>
      <c r="G1568" s="69"/>
    </row>
    <row r="1569" spans="1:7" ht="18" customHeight="1">
      <c r="A1569" s="323"/>
      <c r="B1569" s="302" t="s">
        <v>31</v>
      </c>
      <c r="C1569" s="325" t="s">
        <v>365</v>
      </c>
      <c r="D1569" s="325">
        <v>210.8</v>
      </c>
      <c r="E1569" s="46">
        <v>33500</v>
      </c>
      <c r="F1569" s="130">
        <f t="shared" si="24"/>
        <v>7061800</v>
      </c>
      <c r="G1569" s="69"/>
    </row>
    <row r="1570" spans="1:7" ht="18" customHeight="1">
      <c r="A1570" s="323"/>
      <c r="B1570" s="302"/>
      <c r="C1570" s="325"/>
      <c r="D1570" s="325"/>
      <c r="E1570" s="46"/>
      <c r="F1570" s="130">
        <f t="shared" si="24"/>
        <v>0</v>
      </c>
      <c r="G1570" s="69"/>
    </row>
    <row r="1571" spans="1:7" ht="18" customHeight="1">
      <c r="A1571" s="323" t="s">
        <v>207</v>
      </c>
      <c r="B1571" s="302" t="s">
        <v>31</v>
      </c>
      <c r="C1571" s="325" t="s">
        <v>849</v>
      </c>
      <c r="D1571" s="325">
        <v>150</v>
      </c>
      <c r="E1571" s="46">
        <v>36000</v>
      </c>
      <c r="F1571" s="130">
        <f t="shared" si="24"/>
        <v>5400000</v>
      </c>
      <c r="G1571" s="86">
        <f>F1571</f>
        <v>5400000</v>
      </c>
    </row>
    <row r="1572" spans="1:7" ht="18" customHeight="1">
      <c r="A1572" s="323"/>
      <c r="B1572" s="302"/>
      <c r="C1572" s="325"/>
      <c r="D1572" s="325"/>
      <c r="E1572" s="46"/>
      <c r="F1572" s="130">
        <f t="shared" si="24"/>
        <v>0</v>
      </c>
      <c r="G1572" s="69"/>
    </row>
    <row r="1573" spans="1:7" ht="18" customHeight="1">
      <c r="A1573" s="323" t="s">
        <v>806</v>
      </c>
      <c r="B1573" s="302" t="s">
        <v>164</v>
      </c>
      <c r="C1573" s="325" t="s">
        <v>807</v>
      </c>
      <c r="D1573" s="325">
        <v>279</v>
      </c>
      <c r="E1573" s="46">
        <v>33000</v>
      </c>
      <c r="F1573" s="130">
        <f t="shared" si="24"/>
        <v>9207000</v>
      </c>
      <c r="G1573" s="86">
        <f>SUM(F1573:F1575)</f>
        <v>19107000</v>
      </c>
    </row>
    <row r="1574" spans="1:7" ht="18" customHeight="1">
      <c r="A1574" s="323"/>
      <c r="B1574" s="302" t="s">
        <v>164</v>
      </c>
      <c r="C1574" s="325" t="s">
        <v>118</v>
      </c>
      <c r="D1574" s="325">
        <v>27</v>
      </c>
      <c r="E1574" s="46">
        <v>33000</v>
      </c>
      <c r="F1574" s="130">
        <f t="shared" si="24"/>
        <v>891000</v>
      </c>
      <c r="G1574" s="69"/>
    </row>
    <row r="1575" spans="1:7" ht="18" customHeight="1">
      <c r="A1575" s="323"/>
      <c r="B1575" s="302" t="s">
        <v>164</v>
      </c>
      <c r="C1575" s="325" t="s">
        <v>533</v>
      </c>
      <c r="D1575" s="325">
        <v>273</v>
      </c>
      <c r="E1575" s="46">
        <v>33000</v>
      </c>
      <c r="F1575" s="130">
        <f t="shared" si="24"/>
        <v>9009000</v>
      </c>
      <c r="G1575" s="69"/>
    </row>
    <row r="1576" spans="1:7" ht="18" customHeight="1">
      <c r="A1576" s="323"/>
      <c r="B1576" s="302"/>
      <c r="C1576" s="325"/>
      <c r="D1576" s="325"/>
      <c r="E1576" s="46"/>
      <c r="F1576" s="130">
        <f t="shared" si="24"/>
        <v>0</v>
      </c>
      <c r="G1576" s="69"/>
    </row>
    <row r="1577" spans="1:7" ht="18" customHeight="1">
      <c r="A1577" s="323" t="s">
        <v>330</v>
      </c>
      <c r="B1577" s="302" t="s">
        <v>13</v>
      </c>
      <c r="C1577" s="325" t="s">
        <v>124</v>
      </c>
      <c r="D1577" s="325">
        <v>107.9</v>
      </c>
      <c r="E1577" s="46">
        <v>30000</v>
      </c>
      <c r="F1577" s="130">
        <f t="shared" si="24"/>
        <v>3237000</v>
      </c>
      <c r="G1577" s="86">
        <f>SUM(F1577:F1578)</f>
        <v>6168000</v>
      </c>
    </row>
    <row r="1578" spans="1:7" ht="18" customHeight="1">
      <c r="A1578" s="323"/>
      <c r="B1578" s="302" t="s">
        <v>13</v>
      </c>
      <c r="C1578" s="325" t="s">
        <v>852</v>
      </c>
      <c r="D1578" s="325">
        <v>97.7</v>
      </c>
      <c r="E1578" s="46">
        <v>30000</v>
      </c>
      <c r="F1578" s="130">
        <f t="shared" si="24"/>
        <v>2931000</v>
      </c>
      <c r="G1578" s="69"/>
    </row>
    <row r="1579" spans="1:7" ht="18" customHeight="1">
      <c r="A1579" s="323"/>
      <c r="B1579" s="302"/>
      <c r="C1579" s="325"/>
      <c r="D1579" s="325"/>
      <c r="E1579" s="46"/>
      <c r="F1579" s="130">
        <f t="shared" si="24"/>
        <v>0</v>
      </c>
      <c r="G1579" s="69"/>
    </row>
    <row r="1580" spans="1:7" ht="18" customHeight="1">
      <c r="A1580" s="323" t="s">
        <v>304</v>
      </c>
      <c r="B1580" s="302" t="s">
        <v>13</v>
      </c>
      <c r="C1580" s="325" t="s">
        <v>78</v>
      </c>
      <c r="D1580" s="325">
        <v>206.2</v>
      </c>
      <c r="E1580" s="46">
        <v>31500</v>
      </c>
      <c r="F1580" s="130">
        <f t="shared" si="24"/>
        <v>6495300</v>
      </c>
      <c r="G1580" s="86">
        <f>F1580</f>
        <v>6495300</v>
      </c>
    </row>
    <row r="1581" spans="1:7" ht="18" customHeight="1">
      <c r="A1581" s="323"/>
      <c r="B1581" s="302"/>
      <c r="C1581" s="325"/>
      <c r="D1581" s="325"/>
      <c r="E1581" s="46"/>
      <c r="F1581" s="130">
        <f t="shared" si="24"/>
        <v>0</v>
      </c>
      <c r="G1581" s="69"/>
    </row>
    <row r="1582" spans="1:7" ht="18" customHeight="1">
      <c r="A1582" s="323" t="s">
        <v>88</v>
      </c>
      <c r="B1582" s="302" t="s">
        <v>13</v>
      </c>
      <c r="C1582" s="325" t="s">
        <v>369</v>
      </c>
      <c r="D1582" s="325">
        <v>525.6</v>
      </c>
      <c r="E1582" s="46">
        <v>29500</v>
      </c>
      <c r="F1582" s="130">
        <f t="shared" si="24"/>
        <v>15505200</v>
      </c>
      <c r="G1582" s="86">
        <f>SUM(F1582:F1584)</f>
        <v>44606950</v>
      </c>
    </row>
    <row r="1583" spans="1:7" ht="18" customHeight="1">
      <c r="A1583" s="323"/>
      <c r="B1583" s="302" t="s">
        <v>13</v>
      </c>
      <c r="C1583" s="325" t="s">
        <v>370</v>
      </c>
      <c r="D1583" s="325">
        <v>216.5</v>
      </c>
      <c r="E1583" s="46">
        <v>29500</v>
      </c>
      <c r="F1583" s="130">
        <f t="shared" si="24"/>
        <v>6386750</v>
      </c>
      <c r="G1583" s="69"/>
    </row>
    <row r="1584" spans="1:7" ht="18" customHeight="1">
      <c r="A1584" s="323"/>
      <c r="B1584" s="302" t="s">
        <v>13</v>
      </c>
      <c r="C1584" s="325" t="s">
        <v>371</v>
      </c>
      <c r="D1584" s="325">
        <v>770</v>
      </c>
      <c r="E1584" s="46">
        <v>29500</v>
      </c>
      <c r="F1584" s="130">
        <f t="shared" si="24"/>
        <v>22715000</v>
      </c>
      <c r="G1584" s="69"/>
    </row>
    <row r="1585" spans="1:7" ht="18" customHeight="1">
      <c r="A1585" s="323"/>
      <c r="B1585" s="302"/>
      <c r="C1585" s="325"/>
      <c r="D1585" s="325"/>
      <c r="E1585" s="46"/>
      <c r="F1585" s="130">
        <f t="shared" si="24"/>
        <v>0</v>
      </c>
      <c r="G1585" s="69"/>
    </row>
    <row r="1586" spans="1:7" ht="18" customHeight="1">
      <c r="A1586" s="323" t="s">
        <v>321</v>
      </c>
      <c r="B1586" s="302" t="s">
        <v>319</v>
      </c>
      <c r="C1586" s="325" t="s">
        <v>671</v>
      </c>
      <c r="D1586" s="325">
        <v>270.7</v>
      </c>
      <c r="E1586" s="46">
        <v>33500</v>
      </c>
      <c r="F1586" s="130">
        <f t="shared" si="24"/>
        <v>9068450</v>
      </c>
      <c r="G1586" s="86">
        <f>SUM(F1586:F1587)</f>
        <v>19895650</v>
      </c>
    </row>
    <row r="1587" spans="1:7" ht="18" customHeight="1">
      <c r="A1587" s="323"/>
      <c r="B1587" s="302" t="s">
        <v>319</v>
      </c>
      <c r="C1587" s="325" t="s">
        <v>787</v>
      </c>
      <c r="D1587" s="325">
        <v>323.2</v>
      </c>
      <c r="E1587" s="46">
        <v>33500</v>
      </c>
      <c r="F1587" s="130">
        <f t="shared" si="24"/>
        <v>10827200</v>
      </c>
      <c r="G1587" s="69"/>
    </row>
    <row r="1588" spans="1:7" ht="18" customHeight="1">
      <c r="A1588" s="323"/>
      <c r="B1588" s="302"/>
      <c r="C1588" s="325"/>
      <c r="D1588" s="325"/>
      <c r="E1588" s="46"/>
      <c r="F1588" s="130">
        <f t="shared" si="24"/>
        <v>0</v>
      </c>
      <c r="G1588" s="69"/>
    </row>
    <row r="1589" spans="1:7" ht="18" customHeight="1">
      <c r="A1589" s="323" t="s">
        <v>210</v>
      </c>
      <c r="B1589" s="302" t="s">
        <v>23</v>
      </c>
      <c r="C1589" s="325" t="s">
        <v>854</v>
      </c>
      <c r="D1589" s="325">
        <v>324.5</v>
      </c>
      <c r="E1589" s="46">
        <v>30000</v>
      </c>
      <c r="F1589" s="130">
        <f t="shared" si="24"/>
        <v>9735000</v>
      </c>
      <c r="G1589" s="86">
        <f>SUM(F1589:F1591)</f>
        <v>26235000</v>
      </c>
    </row>
    <row r="1590" spans="1:7" ht="18" customHeight="1">
      <c r="A1590" s="323"/>
      <c r="B1590" s="302" t="s">
        <v>212</v>
      </c>
      <c r="C1590" s="325" t="s">
        <v>344</v>
      </c>
      <c r="D1590" s="325">
        <v>400</v>
      </c>
      <c r="E1590" s="46">
        <v>30000</v>
      </c>
      <c r="F1590" s="130">
        <f t="shared" si="24"/>
        <v>12000000</v>
      </c>
      <c r="G1590" s="69"/>
    </row>
    <row r="1591" spans="1:7" ht="18" customHeight="1">
      <c r="A1591" s="323"/>
      <c r="B1591" s="302" t="s">
        <v>212</v>
      </c>
      <c r="C1591" s="325" t="s">
        <v>213</v>
      </c>
      <c r="D1591" s="325">
        <v>150</v>
      </c>
      <c r="E1591" s="46">
        <v>30000</v>
      </c>
      <c r="F1591" s="130">
        <f t="shared" si="24"/>
        <v>4500000</v>
      </c>
      <c r="G1591" s="69"/>
    </row>
    <row r="1592" spans="1:7" ht="18" customHeight="1">
      <c r="A1592" s="323"/>
      <c r="B1592" s="302"/>
      <c r="C1592" s="325"/>
      <c r="D1592" s="325"/>
      <c r="E1592" s="46"/>
      <c r="F1592" s="130">
        <f t="shared" si="24"/>
        <v>0</v>
      </c>
      <c r="G1592" s="69"/>
    </row>
    <row r="1593" spans="1:7" ht="18" customHeight="1">
      <c r="A1593" s="323" t="s">
        <v>668</v>
      </c>
      <c r="B1593" s="302" t="s">
        <v>669</v>
      </c>
      <c r="C1593" s="325" t="s">
        <v>670</v>
      </c>
      <c r="D1593" s="325">
        <v>131.69999999999999</v>
      </c>
      <c r="E1593" s="46">
        <v>39500</v>
      </c>
      <c r="F1593" s="130">
        <f t="shared" si="24"/>
        <v>5202150</v>
      </c>
      <c r="G1593" s="86">
        <f>F1593</f>
        <v>5202150</v>
      </c>
    </row>
    <row r="1594" spans="1:7" ht="18" customHeight="1">
      <c r="A1594" s="323"/>
      <c r="B1594" s="302"/>
      <c r="C1594" s="325"/>
      <c r="D1594" s="325"/>
      <c r="E1594" s="46"/>
      <c r="F1594" s="130">
        <f t="shared" si="24"/>
        <v>0</v>
      </c>
      <c r="G1594" s="69"/>
    </row>
    <row r="1595" spans="1:7" ht="18" customHeight="1">
      <c r="A1595" s="323" t="s">
        <v>394</v>
      </c>
      <c r="B1595" s="302" t="s">
        <v>23</v>
      </c>
      <c r="C1595" s="325" t="s">
        <v>762</v>
      </c>
      <c r="D1595" s="325">
        <v>228</v>
      </c>
      <c r="E1595" s="46">
        <v>32000</v>
      </c>
      <c r="F1595" s="130">
        <f t="shared" si="24"/>
        <v>7296000</v>
      </c>
      <c r="G1595" s="86">
        <f>SUM(F1595:F1596)</f>
        <v>11504000</v>
      </c>
    </row>
    <row r="1596" spans="1:7" ht="18" customHeight="1">
      <c r="A1596" s="323"/>
      <c r="B1596" s="302" t="s">
        <v>319</v>
      </c>
      <c r="C1596" s="325" t="s">
        <v>855</v>
      </c>
      <c r="D1596" s="325">
        <v>131.5</v>
      </c>
      <c r="E1596" s="46">
        <v>32000</v>
      </c>
      <c r="F1596" s="130">
        <f t="shared" si="24"/>
        <v>4208000</v>
      </c>
      <c r="G1596" s="69"/>
    </row>
    <row r="1597" spans="1:7" ht="18" customHeight="1">
      <c r="A1597" s="323"/>
      <c r="B1597" s="302"/>
      <c r="C1597" s="325"/>
      <c r="D1597" s="325"/>
      <c r="E1597" s="46"/>
      <c r="F1597" s="130">
        <f t="shared" si="24"/>
        <v>0</v>
      </c>
      <c r="G1597" s="69"/>
    </row>
    <row r="1598" spans="1:7" ht="18" customHeight="1">
      <c r="A1598" s="323" t="s">
        <v>90</v>
      </c>
      <c r="B1598" s="302" t="s">
        <v>132</v>
      </c>
      <c r="C1598" s="325" t="s">
        <v>808</v>
      </c>
      <c r="D1598" s="325">
        <v>1025.5999999999999</v>
      </c>
      <c r="E1598" s="46">
        <v>35000</v>
      </c>
      <c r="F1598" s="130">
        <f t="shared" si="24"/>
        <v>35896000</v>
      </c>
      <c r="G1598" s="86">
        <f>F1598</f>
        <v>35896000</v>
      </c>
    </row>
    <row r="1599" spans="1:7" ht="18" customHeight="1">
      <c r="A1599" s="323"/>
      <c r="B1599" s="302"/>
      <c r="C1599" s="325"/>
      <c r="D1599" s="325"/>
      <c r="E1599" s="46"/>
      <c r="F1599" s="130">
        <f t="shared" si="24"/>
        <v>0</v>
      </c>
      <c r="G1599" s="69"/>
    </row>
    <row r="1600" spans="1:7" ht="18" customHeight="1">
      <c r="A1600" s="323" t="s">
        <v>145</v>
      </c>
      <c r="B1600" s="302" t="s">
        <v>13</v>
      </c>
      <c r="C1600" s="325" t="s">
        <v>146</v>
      </c>
      <c r="D1600" s="325">
        <v>100</v>
      </c>
      <c r="E1600" s="46">
        <v>29500</v>
      </c>
      <c r="F1600" s="130">
        <f t="shared" si="24"/>
        <v>2950000</v>
      </c>
      <c r="G1600" s="86">
        <f>F1600</f>
        <v>2950000</v>
      </c>
    </row>
    <row r="1601" spans="1:7" ht="18" customHeight="1">
      <c r="A1601" s="323"/>
      <c r="B1601" s="302"/>
      <c r="C1601" s="325"/>
      <c r="D1601" s="325"/>
      <c r="E1601" s="46"/>
      <c r="F1601" s="130">
        <f t="shared" si="24"/>
        <v>0</v>
      </c>
      <c r="G1601" s="69"/>
    </row>
    <row r="1602" spans="1:7" ht="18" customHeight="1">
      <c r="A1602" s="323" t="s">
        <v>97</v>
      </c>
      <c r="B1602" s="302" t="s">
        <v>31</v>
      </c>
      <c r="C1602" s="325" t="s">
        <v>774</v>
      </c>
      <c r="D1602" s="325">
        <f>250+134</f>
        <v>384</v>
      </c>
      <c r="E1602" s="46">
        <v>33500</v>
      </c>
      <c r="F1602" s="130">
        <f t="shared" si="24"/>
        <v>12864000</v>
      </c>
      <c r="G1602" s="86">
        <f>F1602</f>
        <v>12864000</v>
      </c>
    </row>
    <row r="1603" spans="1:7" ht="18" customHeight="1">
      <c r="A1603" s="323"/>
      <c r="B1603" s="302"/>
      <c r="C1603" s="325"/>
      <c r="D1603" s="325"/>
      <c r="E1603" s="46"/>
      <c r="F1603" s="130">
        <f t="shared" si="24"/>
        <v>0</v>
      </c>
      <c r="G1603" s="69"/>
    </row>
    <row r="1604" spans="1:7" ht="18" customHeight="1">
      <c r="A1604" s="323" t="s">
        <v>18</v>
      </c>
      <c r="B1604" s="302" t="s">
        <v>13</v>
      </c>
      <c r="C1604" s="325" t="s">
        <v>823</v>
      </c>
      <c r="D1604" s="325">
        <v>100</v>
      </c>
      <c r="E1604" s="46">
        <v>30000</v>
      </c>
      <c r="F1604" s="130">
        <f t="shared" si="24"/>
        <v>3000000</v>
      </c>
      <c r="G1604" s="86">
        <f>SUM(F1604:F1611)</f>
        <v>8100000</v>
      </c>
    </row>
    <row r="1605" spans="1:7" ht="18" customHeight="1">
      <c r="A1605" s="323"/>
      <c r="B1605" s="302" t="s">
        <v>13</v>
      </c>
      <c r="C1605" s="325" t="s">
        <v>62</v>
      </c>
      <c r="D1605" s="325">
        <v>30</v>
      </c>
      <c r="E1605" s="46">
        <v>30000</v>
      </c>
      <c r="F1605" s="130">
        <f t="shared" si="24"/>
        <v>900000</v>
      </c>
      <c r="G1605" s="69"/>
    </row>
    <row r="1606" spans="1:7" ht="18" customHeight="1">
      <c r="A1606" s="323"/>
      <c r="B1606" s="302" t="s">
        <v>13</v>
      </c>
      <c r="C1606" s="325" t="s">
        <v>15</v>
      </c>
      <c r="D1606" s="325">
        <v>30</v>
      </c>
      <c r="E1606" s="46">
        <v>30000</v>
      </c>
      <c r="F1606" s="130">
        <f t="shared" si="24"/>
        <v>900000</v>
      </c>
      <c r="G1606" s="69"/>
    </row>
    <row r="1607" spans="1:7" ht="18" customHeight="1">
      <c r="A1607" s="323"/>
      <c r="B1607" s="302" t="s">
        <v>13</v>
      </c>
      <c r="C1607" s="325" t="s">
        <v>75</v>
      </c>
      <c r="D1607" s="325">
        <v>30</v>
      </c>
      <c r="E1607" s="46">
        <v>30000</v>
      </c>
      <c r="F1607" s="130">
        <f t="shared" si="24"/>
        <v>900000</v>
      </c>
      <c r="G1607" s="69"/>
    </row>
    <row r="1608" spans="1:7" ht="18" customHeight="1">
      <c r="A1608" s="323"/>
      <c r="B1608" s="302" t="s">
        <v>13</v>
      </c>
      <c r="C1608" s="325" t="s">
        <v>76</v>
      </c>
      <c r="D1608" s="325">
        <v>10</v>
      </c>
      <c r="E1608" s="46">
        <v>30000</v>
      </c>
      <c r="F1608" s="130">
        <f t="shared" si="24"/>
        <v>300000</v>
      </c>
      <c r="G1608" s="69"/>
    </row>
    <row r="1609" spans="1:7" ht="18" customHeight="1">
      <c r="A1609" s="323"/>
      <c r="B1609" s="302" t="s">
        <v>13</v>
      </c>
      <c r="C1609" s="325" t="s">
        <v>46</v>
      </c>
      <c r="D1609" s="325">
        <v>10</v>
      </c>
      <c r="E1609" s="46">
        <v>30000</v>
      </c>
      <c r="F1609" s="130">
        <f t="shared" si="24"/>
        <v>300000</v>
      </c>
      <c r="G1609" s="69"/>
    </row>
    <row r="1610" spans="1:7" ht="18" customHeight="1">
      <c r="A1610" s="323"/>
      <c r="B1610" s="302" t="s">
        <v>13</v>
      </c>
      <c r="C1610" s="325" t="s">
        <v>174</v>
      </c>
      <c r="D1610" s="325">
        <v>40</v>
      </c>
      <c r="E1610" s="46">
        <v>30000</v>
      </c>
      <c r="F1610" s="130">
        <f t="shared" si="24"/>
        <v>1200000</v>
      </c>
      <c r="G1610" s="69"/>
    </row>
    <row r="1611" spans="1:7" ht="18" customHeight="1">
      <c r="A1611" s="323"/>
      <c r="B1611" s="302" t="s">
        <v>13</v>
      </c>
      <c r="C1611" s="325" t="s">
        <v>22</v>
      </c>
      <c r="D1611" s="325">
        <v>20</v>
      </c>
      <c r="E1611" s="46">
        <v>30000</v>
      </c>
      <c r="F1611" s="130">
        <f t="shared" si="24"/>
        <v>600000</v>
      </c>
      <c r="G1611" s="69"/>
    </row>
    <row r="1612" spans="1:7" ht="18" customHeight="1">
      <c r="A1612" s="323"/>
      <c r="B1612" s="302"/>
      <c r="C1612" s="325"/>
      <c r="D1612" s="325"/>
      <c r="E1612" s="46"/>
      <c r="F1612" s="130">
        <f t="shared" si="24"/>
        <v>0</v>
      </c>
      <c r="G1612" s="69"/>
    </row>
    <row r="1613" spans="1:7" ht="18" customHeight="1">
      <c r="A1613" s="323" t="s">
        <v>26</v>
      </c>
      <c r="B1613" s="302" t="s">
        <v>13</v>
      </c>
      <c r="C1613" s="325" t="s">
        <v>198</v>
      </c>
      <c r="D1613" s="325">
        <v>50</v>
      </c>
      <c r="E1613" s="46">
        <v>30500</v>
      </c>
      <c r="F1613" s="130">
        <f t="shared" si="24"/>
        <v>1525000</v>
      </c>
      <c r="G1613" s="86">
        <f>F1613</f>
        <v>1525000</v>
      </c>
    </row>
    <row r="1614" spans="1:7" ht="18" customHeight="1">
      <c r="A1614" s="323"/>
      <c r="B1614" s="302"/>
      <c r="C1614" s="325"/>
      <c r="D1614" s="325"/>
      <c r="E1614" s="46"/>
      <c r="F1614" s="130">
        <f t="shared" si="24"/>
        <v>0</v>
      </c>
      <c r="G1614" s="69"/>
    </row>
    <row r="1615" spans="1:7" ht="18" customHeight="1">
      <c r="A1615" s="323" t="s">
        <v>61</v>
      </c>
      <c r="B1615" s="302" t="s">
        <v>13</v>
      </c>
      <c r="C1615" s="325" t="s">
        <v>60</v>
      </c>
      <c r="D1615" s="325">
        <v>50</v>
      </c>
      <c r="E1615" s="46">
        <v>30000</v>
      </c>
      <c r="F1615" s="130">
        <f t="shared" si="24"/>
        <v>1500000</v>
      </c>
      <c r="G1615" s="86">
        <f>SUM(F1615:F1617)</f>
        <v>2100000</v>
      </c>
    </row>
    <row r="1616" spans="1:7" ht="18" customHeight="1">
      <c r="A1616" s="323"/>
      <c r="B1616" s="302" t="s">
        <v>13</v>
      </c>
      <c r="C1616" s="325" t="s">
        <v>76</v>
      </c>
      <c r="D1616" s="325">
        <v>10</v>
      </c>
      <c r="E1616" s="46">
        <v>30000</v>
      </c>
      <c r="F1616" s="130">
        <f t="shared" si="24"/>
        <v>300000</v>
      </c>
      <c r="G1616" s="69"/>
    </row>
    <row r="1617" spans="1:7" ht="18" customHeight="1">
      <c r="A1617" s="323"/>
      <c r="B1617" s="302" t="s">
        <v>13</v>
      </c>
      <c r="C1617" s="325" t="s">
        <v>45</v>
      </c>
      <c r="D1617" s="325">
        <v>10</v>
      </c>
      <c r="E1617" s="46">
        <v>30000</v>
      </c>
      <c r="F1617" s="130">
        <f t="shared" si="24"/>
        <v>300000</v>
      </c>
      <c r="G1617" s="69"/>
    </row>
    <row r="1618" spans="1:7" ht="18" customHeight="1">
      <c r="A1618" s="323"/>
      <c r="B1618" s="302"/>
      <c r="C1618" s="325"/>
      <c r="D1618" s="325"/>
      <c r="E1618" s="46"/>
      <c r="F1618" s="130">
        <f t="shared" si="24"/>
        <v>0</v>
      </c>
      <c r="G1618" s="69"/>
    </row>
    <row r="1619" spans="1:7" ht="18" customHeight="1">
      <c r="A1619" s="323" t="s">
        <v>24</v>
      </c>
      <c r="B1619" s="444" t="s">
        <v>137</v>
      </c>
      <c r="C1619" s="482" t="s">
        <v>863</v>
      </c>
      <c r="D1619" s="482">
        <v>490</v>
      </c>
      <c r="E1619" s="116">
        <v>40500</v>
      </c>
      <c r="F1619" s="131">
        <f t="shared" si="24"/>
        <v>19845000</v>
      </c>
      <c r="G1619" s="86">
        <f>SUM(F1619:F1625)</f>
        <v>48415000</v>
      </c>
    </row>
    <row r="1620" spans="1:7" ht="18" customHeight="1">
      <c r="A1620" s="323"/>
      <c r="B1620" s="444" t="s">
        <v>137</v>
      </c>
      <c r="C1620" s="482" t="s">
        <v>862</v>
      </c>
      <c r="D1620" s="482">
        <v>100</v>
      </c>
      <c r="E1620" s="116">
        <v>40500</v>
      </c>
      <c r="F1620" s="131">
        <f t="shared" si="24"/>
        <v>4050000</v>
      </c>
      <c r="G1620" s="69"/>
    </row>
    <row r="1621" spans="1:7" ht="18" customHeight="1">
      <c r="A1621" s="323"/>
      <c r="B1621" s="444" t="s">
        <v>137</v>
      </c>
      <c r="C1621" s="482" t="s">
        <v>817</v>
      </c>
      <c r="D1621" s="482">
        <v>500</v>
      </c>
      <c r="E1621" s="116">
        <v>40500</v>
      </c>
      <c r="F1621" s="131">
        <f t="shared" si="24"/>
        <v>20250000</v>
      </c>
      <c r="G1621" s="69"/>
    </row>
    <row r="1622" spans="1:7" ht="18" customHeight="1">
      <c r="A1622" s="323"/>
      <c r="B1622" s="302" t="s">
        <v>13</v>
      </c>
      <c r="C1622" s="325" t="s">
        <v>75</v>
      </c>
      <c r="D1622" s="325">
        <v>50</v>
      </c>
      <c r="E1622" s="46">
        <v>30500</v>
      </c>
      <c r="F1622" s="130">
        <f t="shared" si="24"/>
        <v>1525000</v>
      </c>
      <c r="G1622" s="69"/>
    </row>
    <row r="1623" spans="1:7" ht="18" customHeight="1">
      <c r="A1623" s="323"/>
      <c r="B1623" s="302" t="s">
        <v>13</v>
      </c>
      <c r="C1623" s="325" t="s">
        <v>59</v>
      </c>
      <c r="D1623" s="325">
        <v>50</v>
      </c>
      <c r="E1623" s="46">
        <v>30500</v>
      </c>
      <c r="F1623" s="130">
        <f t="shared" si="24"/>
        <v>1525000</v>
      </c>
      <c r="G1623" s="69"/>
    </row>
    <row r="1624" spans="1:7" ht="18" customHeight="1">
      <c r="A1624" s="323"/>
      <c r="B1624" s="302" t="s">
        <v>13</v>
      </c>
      <c r="C1624" s="325" t="s">
        <v>60</v>
      </c>
      <c r="D1624" s="325">
        <v>50</v>
      </c>
      <c r="E1624" s="46">
        <v>30500</v>
      </c>
      <c r="F1624" s="130">
        <f t="shared" si="24"/>
        <v>1525000</v>
      </c>
      <c r="G1624" s="69"/>
    </row>
    <row r="1625" spans="1:7" ht="18" customHeight="1">
      <c r="A1625" s="323"/>
      <c r="B1625" s="439" t="s">
        <v>48</v>
      </c>
      <c r="C1625" s="430" t="s">
        <v>43</v>
      </c>
      <c r="D1625" s="430">
        <v>-10</v>
      </c>
      <c r="E1625" s="54">
        <v>30500</v>
      </c>
      <c r="F1625" s="140">
        <f t="shared" si="24"/>
        <v>-305000</v>
      </c>
      <c r="G1625" s="69"/>
    </row>
    <row r="1626" spans="1:7" ht="18" customHeight="1">
      <c r="A1626" s="323"/>
      <c r="B1626" s="302"/>
      <c r="C1626" s="325"/>
      <c r="D1626" s="325"/>
      <c r="E1626" s="46"/>
      <c r="F1626" s="130">
        <f t="shared" si="24"/>
        <v>0</v>
      </c>
      <c r="G1626" s="69"/>
    </row>
    <row r="1627" spans="1:7" ht="18" customHeight="1">
      <c r="A1627" s="323" t="s">
        <v>12</v>
      </c>
      <c r="B1627" s="302" t="s">
        <v>13</v>
      </c>
      <c r="C1627" s="325" t="s">
        <v>214</v>
      </c>
      <c r="D1627" s="325">
        <v>40</v>
      </c>
      <c r="E1627" s="46">
        <v>30500</v>
      </c>
      <c r="F1627" s="130">
        <f t="shared" ref="F1627:F1638" si="25">E1627*D1627</f>
        <v>1220000</v>
      </c>
      <c r="G1627" s="86">
        <f>F1627</f>
        <v>1220000</v>
      </c>
    </row>
    <row r="1628" spans="1:7" ht="18" customHeight="1">
      <c r="A1628" s="323"/>
      <c r="B1628" s="302"/>
      <c r="C1628" s="325"/>
      <c r="D1628" s="325"/>
      <c r="E1628" s="46"/>
      <c r="F1628" s="130">
        <f t="shared" si="25"/>
        <v>0</v>
      </c>
      <c r="G1628" s="69"/>
    </row>
    <row r="1629" spans="1:7" ht="18" customHeight="1">
      <c r="A1629" s="323" t="s">
        <v>157</v>
      </c>
      <c r="B1629" s="302" t="s">
        <v>31</v>
      </c>
      <c r="C1629" s="325" t="s">
        <v>15</v>
      </c>
      <c r="D1629" s="325">
        <v>31.9</v>
      </c>
      <c r="E1629" s="46">
        <v>34000</v>
      </c>
      <c r="F1629" s="130">
        <f t="shared" si="25"/>
        <v>1084600</v>
      </c>
      <c r="G1629" s="86">
        <f>F1629</f>
        <v>1084600</v>
      </c>
    </row>
    <row r="1630" spans="1:7" ht="18" customHeight="1">
      <c r="A1630" s="323"/>
      <c r="B1630" s="302"/>
      <c r="C1630" s="325"/>
      <c r="D1630" s="325"/>
      <c r="E1630" s="46"/>
      <c r="F1630" s="130">
        <f t="shared" si="25"/>
        <v>0</v>
      </c>
      <c r="G1630" s="69"/>
    </row>
    <row r="1631" spans="1:7" ht="18" customHeight="1">
      <c r="A1631" s="323" t="s">
        <v>240</v>
      </c>
      <c r="B1631" s="444" t="s">
        <v>363</v>
      </c>
      <c r="C1631" s="482" t="s">
        <v>242</v>
      </c>
      <c r="D1631" s="482">
        <v>20</v>
      </c>
      <c r="E1631" s="116">
        <v>57000</v>
      </c>
      <c r="F1631" s="131">
        <f t="shared" si="25"/>
        <v>1140000</v>
      </c>
      <c r="G1631" s="86">
        <f>SUM(F1631:F1632)</f>
        <v>5700000</v>
      </c>
    </row>
    <row r="1632" spans="1:7" ht="18" customHeight="1">
      <c r="A1632" s="323"/>
      <c r="B1632" s="444" t="s">
        <v>363</v>
      </c>
      <c r="C1632" s="482" t="s">
        <v>364</v>
      </c>
      <c r="D1632" s="482">
        <v>80</v>
      </c>
      <c r="E1632" s="116">
        <v>57000</v>
      </c>
      <c r="F1632" s="131">
        <f t="shared" si="25"/>
        <v>4560000</v>
      </c>
      <c r="G1632" s="69"/>
    </row>
    <row r="1633" spans="1:7" ht="18" customHeight="1">
      <c r="A1633" s="323"/>
      <c r="B1633" s="302"/>
      <c r="C1633" s="325"/>
      <c r="D1633" s="325"/>
      <c r="E1633" s="46"/>
      <c r="F1633" s="130">
        <f t="shared" si="25"/>
        <v>0</v>
      </c>
      <c r="G1633" s="69"/>
    </row>
    <row r="1634" spans="1:7" ht="18" customHeight="1">
      <c r="A1634" s="323" t="s">
        <v>851</v>
      </c>
      <c r="B1634" s="302" t="s">
        <v>13</v>
      </c>
      <c r="C1634" s="325" t="s">
        <v>46</v>
      </c>
      <c r="D1634" s="325">
        <v>30</v>
      </c>
      <c r="E1634" s="46">
        <v>30000</v>
      </c>
      <c r="F1634" s="130">
        <f t="shared" si="25"/>
        <v>900000</v>
      </c>
      <c r="G1634" s="86">
        <f>SUM(F1634:F1636)</f>
        <v>2700000</v>
      </c>
    </row>
    <row r="1635" spans="1:7" ht="18" customHeight="1">
      <c r="A1635" s="323"/>
      <c r="B1635" s="302" t="s">
        <v>13</v>
      </c>
      <c r="C1635" s="325" t="s">
        <v>75</v>
      </c>
      <c r="D1635" s="325">
        <v>30</v>
      </c>
      <c r="E1635" s="46">
        <v>30000</v>
      </c>
      <c r="F1635" s="130">
        <f t="shared" si="25"/>
        <v>900000</v>
      </c>
      <c r="G1635" s="69"/>
    </row>
    <row r="1636" spans="1:7" ht="18" customHeight="1">
      <c r="A1636" s="323"/>
      <c r="B1636" s="302" t="s">
        <v>13</v>
      </c>
      <c r="C1636" s="325" t="s">
        <v>22</v>
      </c>
      <c r="D1636" s="325">
        <v>30</v>
      </c>
      <c r="E1636" s="46">
        <v>30000</v>
      </c>
      <c r="F1636" s="130">
        <f t="shared" si="25"/>
        <v>900000</v>
      </c>
      <c r="G1636" s="69"/>
    </row>
    <row r="1637" spans="1:7" ht="18" customHeight="1">
      <c r="A1637" s="323"/>
      <c r="B1637" s="302"/>
      <c r="C1637" s="325"/>
      <c r="D1637" s="325"/>
      <c r="E1637" s="46"/>
      <c r="F1637" s="130">
        <f t="shared" si="25"/>
        <v>0</v>
      </c>
      <c r="G1637" s="69"/>
    </row>
    <row r="1638" spans="1:7" ht="18" customHeight="1">
      <c r="A1638" s="323" t="s">
        <v>378</v>
      </c>
      <c r="B1638" s="302" t="s">
        <v>31</v>
      </c>
      <c r="C1638" s="325" t="s">
        <v>379</v>
      </c>
      <c r="D1638" s="325">
        <v>507</v>
      </c>
      <c r="E1638" s="46">
        <v>33500</v>
      </c>
      <c r="F1638" s="130">
        <f t="shared" si="25"/>
        <v>16984500</v>
      </c>
      <c r="G1638" s="86">
        <f>F1638</f>
        <v>16984500</v>
      </c>
    </row>
    <row r="1639" spans="1:7" ht="18" customHeight="1">
      <c r="A1639" s="323"/>
      <c r="B1639" s="302"/>
      <c r="C1639" s="325"/>
      <c r="D1639" s="325"/>
      <c r="E1639" s="46"/>
      <c r="F1639" s="130">
        <f t="shared" si="24"/>
        <v>0</v>
      </c>
      <c r="G1639" s="69"/>
    </row>
    <row r="1640" spans="1:7" ht="18" customHeight="1">
      <c r="A1640" s="323" t="s">
        <v>98</v>
      </c>
      <c r="B1640" s="302" t="s">
        <v>31</v>
      </c>
      <c r="C1640" s="325" t="s">
        <v>858</v>
      </c>
      <c r="D1640" s="325">
        <v>203.7</v>
      </c>
      <c r="E1640" s="46">
        <v>34000</v>
      </c>
      <c r="F1640" s="130">
        <f t="shared" si="24"/>
        <v>6925800</v>
      </c>
      <c r="G1640" s="86">
        <f>SUM(F1640:F1641)</f>
        <v>15102800</v>
      </c>
    </row>
    <row r="1641" spans="1:7" ht="18" customHeight="1">
      <c r="A1641" s="323"/>
      <c r="B1641" s="302" t="s">
        <v>31</v>
      </c>
      <c r="C1641" s="325" t="s">
        <v>859</v>
      </c>
      <c r="D1641" s="325">
        <v>240.5</v>
      </c>
      <c r="E1641" s="46">
        <v>34000</v>
      </c>
      <c r="F1641" s="130">
        <f t="shared" si="24"/>
        <v>8177000</v>
      </c>
      <c r="G1641" s="69"/>
    </row>
    <row r="1642" spans="1:7" ht="18" customHeight="1">
      <c r="A1642" s="323"/>
      <c r="B1642" s="302"/>
      <c r="C1642" s="325"/>
      <c r="D1642" s="325"/>
      <c r="E1642" s="46"/>
      <c r="F1642" s="130">
        <f t="shared" si="24"/>
        <v>0</v>
      </c>
      <c r="G1642" s="69"/>
    </row>
    <row r="1643" spans="1:7" ht="18" customHeight="1">
      <c r="A1643" s="323" t="s">
        <v>102</v>
      </c>
      <c r="B1643" s="302" t="s">
        <v>13</v>
      </c>
      <c r="C1643" s="325" t="s">
        <v>22</v>
      </c>
      <c r="D1643" s="325">
        <v>20</v>
      </c>
      <c r="E1643" s="46">
        <v>30500</v>
      </c>
      <c r="F1643" s="130">
        <f t="shared" si="24"/>
        <v>610000</v>
      </c>
      <c r="G1643" s="86">
        <f>SUM(F1643:F1645)</f>
        <v>5276500</v>
      </c>
    </row>
    <row r="1644" spans="1:7" ht="18" customHeight="1">
      <c r="A1644" s="323"/>
      <c r="B1644" s="302" t="s">
        <v>13</v>
      </c>
      <c r="C1644" s="325" t="s">
        <v>59</v>
      </c>
      <c r="D1644" s="325">
        <v>100</v>
      </c>
      <c r="E1644" s="46">
        <v>30500</v>
      </c>
      <c r="F1644" s="130">
        <f t="shared" ref="F1644:F1656" si="26">E1644*D1644</f>
        <v>3050000</v>
      </c>
      <c r="G1644" s="69"/>
    </row>
    <row r="1645" spans="1:7" ht="18" customHeight="1">
      <c r="A1645" s="323"/>
      <c r="B1645" s="302" t="s">
        <v>13</v>
      </c>
      <c r="C1645" s="325" t="s">
        <v>426</v>
      </c>
      <c r="D1645" s="325">
        <v>53</v>
      </c>
      <c r="E1645" s="46">
        <v>30500</v>
      </c>
      <c r="F1645" s="130">
        <f t="shared" si="26"/>
        <v>1616500</v>
      </c>
      <c r="G1645" s="69"/>
    </row>
    <row r="1646" spans="1:7" ht="18" customHeight="1">
      <c r="A1646" s="323"/>
      <c r="B1646" s="302"/>
      <c r="C1646" s="325"/>
      <c r="D1646" s="325"/>
      <c r="E1646" s="46"/>
      <c r="F1646" s="130"/>
      <c r="G1646" s="69"/>
    </row>
    <row r="1647" spans="1:7" ht="18" customHeight="1">
      <c r="A1647" s="323" t="s">
        <v>56</v>
      </c>
      <c r="B1647" s="302" t="s">
        <v>13</v>
      </c>
      <c r="C1647" s="325" t="s">
        <v>60</v>
      </c>
      <c r="D1647" s="325">
        <v>20</v>
      </c>
      <c r="E1647" s="46">
        <v>30500</v>
      </c>
      <c r="F1647" s="130">
        <f>E1647*D1647</f>
        <v>610000</v>
      </c>
      <c r="G1647" s="86">
        <f>F1647</f>
        <v>610000</v>
      </c>
    </row>
    <row r="1648" spans="1:7" ht="18" customHeight="1">
      <c r="A1648" s="323"/>
      <c r="B1648" s="302"/>
      <c r="C1648" s="302"/>
      <c r="D1648" s="302"/>
      <c r="E1648" s="379"/>
      <c r="F1648" s="130">
        <f t="shared" si="26"/>
        <v>0</v>
      </c>
      <c r="G1648" s="69"/>
    </row>
    <row r="1649" spans="1:7" ht="18" customHeight="1">
      <c r="A1649" s="323" t="s">
        <v>630</v>
      </c>
      <c r="B1649" s="302" t="s">
        <v>13</v>
      </c>
      <c r="C1649" s="325" t="s">
        <v>287</v>
      </c>
      <c r="D1649" s="325">
        <v>30</v>
      </c>
      <c r="E1649" s="46">
        <v>30000</v>
      </c>
      <c r="F1649" s="130">
        <f t="shared" si="26"/>
        <v>900000</v>
      </c>
      <c r="G1649" s="86">
        <f>SUM(F1649:F1659)</f>
        <v>11043000</v>
      </c>
    </row>
    <row r="1650" spans="1:7" ht="18" customHeight="1">
      <c r="A1650" s="323"/>
      <c r="B1650" s="302" t="s">
        <v>13</v>
      </c>
      <c r="C1650" s="325" t="s">
        <v>126</v>
      </c>
      <c r="D1650" s="325">
        <v>10</v>
      </c>
      <c r="E1650" s="46">
        <v>30000</v>
      </c>
      <c r="F1650" s="130">
        <f t="shared" si="26"/>
        <v>300000</v>
      </c>
      <c r="G1650" s="69"/>
    </row>
    <row r="1651" spans="1:7" ht="18" customHeight="1">
      <c r="A1651" s="323"/>
      <c r="B1651" s="302" t="s">
        <v>13</v>
      </c>
      <c r="C1651" s="325" t="s">
        <v>15</v>
      </c>
      <c r="D1651" s="325">
        <v>50</v>
      </c>
      <c r="E1651" s="46">
        <v>30000</v>
      </c>
      <c r="F1651" s="130">
        <f t="shared" si="26"/>
        <v>1500000</v>
      </c>
      <c r="G1651" s="69"/>
    </row>
    <row r="1652" spans="1:7" ht="18" customHeight="1">
      <c r="A1652" s="323"/>
      <c r="B1652" s="302" t="s">
        <v>13</v>
      </c>
      <c r="C1652" s="325" t="s">
        <v>22</v>
      </c>
      <c r="D1652" s="325">
        <v>20</v>
      </c>
      <c r="E1652" s="46">
        <v>30000</v>
      </c>
      <c r="F1652" s="130">
        <f t="shared" si="26"/>
        <v>600000</v>
      </c>
      <c r="G1652" s="69"/>
    </row>
    <row r="1653" spans="1:7" ht="18" customHeight="1">
      <c r="A1653" s="323"/>
      <c r="B1653" s="302" t="s">
        <v>13</v>
      </c>
      <c r="C1653" s="325" t="s">
        <v>57</v>
      </c>
      <c r="D1653" s="325">
        <v>20</v>
      </c>
      <c r="E1653" s="46">
        <v>30000</v>
      </c>
      <c r="F1653" s="130">
        <f t="shared" si="26"/>
        <v>600000</v>
      </c>
      <c r="G1653" s="69"/>
    </row>
    <row r="1654" spans="1:7" ht="18" customHeight="1">
      <c r="A1654" s="323"/>
      <c r="B1654" s="302" t="s">
        <v>13</v>
      </c>
      <c r="C1654" s="325" t="s">
        <v>76</v>
      </c>
      <c r="D1654" s="325">
        <v>10</v>
      </c>
      <c r="E1654" s="46">
        <v>30000</v>
      </c>
      <c r="F1654" s="130">
        <f t="shared" si="26"/>
        <v>300000</v>
      </c>
      <c r="G1654" s="69"/>
    </row>
    <row r="1655" spans="1:7" ht="18" customHeight="1">
      <c r="A1655" s="323"/>
      <c r="B1655" s="302" t="s">
        <v>13</v>
      </c>
      <c r="C1655" s="325" t="s">
        <v>350</v>
      </c>
      <c r="D1655" s="325">
        <v>52.5</v>
      </c>
      <c r="E1655" s="46">
        <v>30000</v>
      </c>
      <c r="F1655" s="130">
        <f t="shared" si="26"/>
        <v>1575000</v>
      </c>
      <c r="G1655" s="69"/>
    </row>
    <row r="1656" spans="1:7" ht="18" customHeight="1">
      <c r="A1656" s="323"/>
      <c r="B1656" s="302" t="s">
        <v>13</v>
      </c>
      <c r="C1656" s="325" t="s">
        <v>489</v>
      </c>
      <c r="D1656" s="325">
        <v>20</v>
      </c>
      <c r="E1656" s="46">
        <v>30000</v>
      </c>
      <c r="F1656" s="130">
        <f t="shared" si="26"/>
        <v>600000</v>
      </c>
      <c r="G1656" s="69"/>
    </row>
    <row r="1657" spans="1:7" ht="18" customHeight="1">
      <c r="A1657" s="323"/>
      <c r="B1657" s="302" t="s">
        <v>13</v>
      </c>
      <c r="C1657" s="325" t="s">
        <v>337</v>
      </c>
      <c r="D1657" s="325">
        <v>30</v>
      </c>
      <c r="E1657" s="46">
        <v>30000</v>
      </c>
      <c r="F1657" s="130">
        <f t="shared" ref="F1657:F1709" si="27">E1657*D1657</f>
        <v>900000</v>
      </c>
      <c r="G1657" s="69"/>
    </row>
    <row r="1658" spans="1:7" ht="18" customHeight="1">
      <c r="A1658" s="323"/>
      <c r="B1658" s="302" t="s">
        <v>13</v>
      </c>
      <c r="C1658" s="325" t="s">
        <v>150</v>
      </c>
      <c r="D1658" s="325">
        <v>20</v>
      </c>
      <c r="E1658" s="46">
        <v>30000</v>
      </c>
      <c r="F1658" s="130">
        <f t="shared" si="27"/>
        <v>600000</v>
      </c>
      <c r="G1658" s="69"/>
    </row>
    <row r="1659" spans="1:7" ht="18" customHeight="1">
      <c r="A1659" s="323"/>
      <c r="B1659" s="302" t="s">
        <v>13</v>
      </c>
      <c r="C1659" s="325" t="s">
        <v>860</v>
      </c>
      <c r="D1659" s="325">
        <v>105.6</v>
      </c>
      <c r="E1659" s="46">
        <v>30000</v>
      </c>
      <c r="F1659" s="130">
        <f t="shared" si="27"/>
        <v>3168000</v>
      </c>
      <c r="G1659" s="69"/>
    </row>
    <row r="1660" spans="1:7" ht="18" customHeight="1">
      <c r="A1660" s="323"/>
      <c r="B1660" s="302"/>
      <c r="C1660" s="325"/>
      <c r="D1660" s="325"/>
      <c r="E1660" s="46"/>
      <c r="F1660" s="130">
        <f t="shared" si="27"/>
        <v>0</v>
      </c>
      <c r="G1660" s="69"/>
    </row>
    <row r="1661" spans="1:7" ht="18" customHeight="1">
      <c r="A1661" s="533" t="s">
        <v>375</v>
      </c>
      <c r="B1661" s="440" t="s">
        <v>376</v>
      </c>
      <c r="C1661" s="382" t="s">
        <v>861</v>
      </c>
      <c r="D1661" s="382">
        <v>80.599999999999994</v>
      </c>
      <c r="E1661" s="59">
        <v>30500</v>
      </c>
      <c r="F1661" s="132">
        <f t="shared" si="27"/>
        <v>2458300</v>
      </c>
      <c r="G1661" s="125">
        <f>F1661</f>
        <v>2458300</v>
      </c>
    </row>
    <row r="1662" spans="1:7" ht="18" customHeight="1">
      <c r="A1662" s="526"/>
      <c r="B1662" s="435"/>
      <c r="C1662" s="484"/>
      <c r="D1662" s="484"/>
      <c r="E1662" s="113"/>
      <c r="F1662" s="126"/>
      <c r="G1662" s="9"/>
    </row>
    <row r="1663" spans="1:7" ht="18" customHeight="1">
      <c r="A1663" s="537">
        <v>42386</v>
      </c>
      <c r="B1663" s="355"/>
      <c r="C1663" s="491" t="s">
        <v>398</v>
      </c>
      <c r="D1663" s="525"/>
      <c r="F1663" s="127"/>
    </row>
    <row r="1664" spans="1:7" ht="18" customHeight="1">
      <c r="A1664" s="531" t="s">
        <v>127</v>
      </c>
      <c r="B1664" s="436" t="s">
        <v>134</v>
      </c>
      <c r="C1664" s="494" t="s">
        <v>152</v>
      </c>
      <c r="D1664" s="494">
        <f>SUM(D1665:D1745)</f>
        <v>6562.2</v>
      </c>
      <c r="E1664" s="114"/>
      <c r="F1664" s="128">
        <f>SUM(F1665:F1745)</f>
        <v>219340950</v>
      </c>
      <c r="G1664" s="128">
        <f>SUM(G1665:G1745)</f>
        <v>219340950</v>
      </c>
    </row>
    <row r="1665" spans="1:7" ht="18" customHeight="1">
      <c r="A1665" s="441">
        <v>585</v>
      </c>
      <c r="B1665" s="441" t="s">
        <v>13</v>
      </c>
      <c r="C1665" s="492" t="s">
        <v>834</v>
      </c>
      <c r="D1665" s="492">
        <v>36.700000000000003</v>
      </c>
      <c r="E1665" s="62">
        <v>30000</v>
      </c>
      <c r="F1665" s="139">
        <f t="shared" ref="F1665:F1682" si="28">E1665*D1665</f>
        <v>1101000</v>
      </c>
      <c r="G1665" s="85">
        <f>SUM(F1665:F1682)</f>
        <v>17025000</v>
      </c>
    </row>
    <row r="1666" spans="1:7" ht="18" customHeight="1">
      <c r="A1666" s="323"/>
      <c r="B1666" s="302" t="s">
        <v>13</v>
      </c>
      <c r="C1666" s="325" t="s">
        <v>835</v>
      </c>
      <c r="D1666" s="325">
        <v>36</v>
      </c>
      <c r="E1666" s="46">
        <v>30000</v>
      </c>
      <c r="F1666" s="130">
        <f t="shared" si="28"/>
        <v>1080000</v>
      </c>
      <c r="G1666" s="69"/>
    </row>
    <row r="1667" spans="1:7" ht="18" customHeight="1">
      <c r="A1667" s="323"/>
      <c r="B1667" s="302" t="s">
        <v>13</v>
      </c>
      <c r="C1667" s="325" t="s">
        <v>836</v>
      </c>
      <c r="D1667" s="325">
        <v>48.7</v>
      </c>
      <c r="E1667" s="46">
        <v>30000</v>
      </c>
      <c r="F1667" s="130">
        <f t="shared" si="28"/>
        <v>1461000</v>
      </c>
      <c r="G1667" s="69"/>
    </row>
    <row r="1668" spans="1:7" ht="18" customHeight="1">
      <c r="A1668" s="323"/>
      <c r="B1668" s="302" t="s">
        <v>13</v>
      </c>
      <c r="C1668" s="325" t="s">
        <v>837</v>
      </c>
      <c r="D1668" s="325">
        <v>30</v>
      </c>
      <c r="E1668" s="46">
        <v>30000</v>
      </c>
      <c r="F1668" s="130">
        <f t="shared" si="28"/>
        <v>900000</v>
      </c>
      <c r="G1668" s="69"/>
    </row>
    <row r="1669" spans="1:7" ht="18" customHeight="1">
      <c r="A1669" s="323"/>
      <c r="B1669" s="302" t="s">
        <v>13</v>
      </c>
      <c r="C1669" s="325" t="s">
        <v>339</v>
      </c>
      <c r="D1669" s="325">
        <v>20</v>
      </c>
      <c r="E1669" s="46">
        <v>30000</v>
      </c>
      <c r="F1669" s="130">
        <f t="shared" si="28"/>
        <v>600000</v>
      </c>
      <c r="G1669" s="69"/>
    </row>
    <row r="1670" spans="1:7" ht="18" customHeight="1">
      <c r="A1670" s="323"/>
      <c r="B1670" s="302" t="s">
        <v>13</v>
      </c>
      <c r="C1670" s="325" t="s">
        <v>59</v>
      </c>
      <c r="D1670" s="325">
        <v>30</v>
      </c>
      <c r="E1670" s="46">
        <v>30000</v>
      </c>
      <c r="F1670" s="130">
        <f t="shared" si="28"/>
        <v>900000</v>
      </c>
      <c r="G1670" s="69"/>
    </row>
    <row r="1671" spans="1:7" ht="18" customHeight="1">
      <c r="A1671" s="323"/>
      <c r="B1671" s="302" t="s">
        <v>13</v>
      </c>
      <c r="C1671" s="325" t="s">
        <v>838</v>
      </c>
      <c r="D1671" s="325">
        <v>61</v>
      </c>
      <c r="E1671" s="46">
        <v>30000</v>
      </c>
      <c r="F1671" s="130">
        <f t="shared" si="28"/>
        <v>1830000</v>
      </c>
      <c r="G1671" s="69"/>
    </row>
    <row r="1672" spans="1:7" ht="18" customHeight="1">
      <c r="A1672" s="323"/>
      <c r="B1672" s="302" t="s">
        <v>13</v>
      </c>
      <c r="C1672" s="325" t="s">
        <v>839</v>
      </c>
      <c r="D1672" s="325">
        <v>20</v>
      </c>
      <c r="E1672" s="46">
        <v>30000</v>
      </c>
      <c r="F1672" s="130">
        <f t="shared" si="28"/>
        <v>600000</v>
      </c>
      <c r="G1672" s="69"/>
    </row>
    <row r="1673" spans="1:7" ht="18" customHeight="1">
      <c r="A1673" s="323"/>
      <c r="B1673" s="302" t="s">
        <v>13</v>
      </c>
      <c r="C1673" s="325" t="s">
        <v>819</v>
      </c>
      <c r="D1673" s="325">
        <v>30</v>
      </c>
      <c r="E1673" s="46">
        <v>30000</v>
      </c>
      <c r="F1673" s="130">
        <f t="shared" si="28"/>
        <v>900000</v>
      </c>
      <c r="G1673" s="69"/>
    </row>
    <row r="1674" spans="1:7" ht="18" customHeight="1">
      <c r="A1674" s="323"/>
      <c r="B1674" s="302" t="s">
        <v>13</v>
      </c>
      <c r="C1674" s="325" t="s">
        <v>840</v>
      </c>
      <c r="D1674" s="325">
        <v>21</v>
      </c>
      <c r="E1674" s="46">
        <v>30000</v>
      </c>
      <c r="F1674" s="130">
        <f t="shared" si="28"/>
        <v>630000</v>
      </c>
      <c r="G1674" s="69"/>
    </row>
    <row r="1675" spans="1:7" ht="18" customHeight="1">
      <c r="A1675" s="323"/>
      <c r="B1675" s="302" t="s">
        <v>13</v>
      </c>
      <c r="C1675" s="325" t="s">
        <v>827</v>
      </c>
      <c r="D1675" s="325">
        <v>20</v>
      </c>
      <c r="E1675" s="46">
        <v>30000</v>
      </c>
      <c r="F1675" s="130">
        <f t="shared" si="28"/>
        <v>600000</v>
      </c>
      <c r="G1675" s="69"/>
    </row>
    <row r="1676" spans="1:7" ht="18" customHeight="1">
      <c r="A1676" s="323"/>
      <c r="B1676" s="302" t="s">
        <v>13</v>
      </c>
      <c r="C1676" s="325" t="s">
        <v>612</v>
      </c>
      <c r="D1676" s="325">
        <v>27.9</v>
      </c>
      <c r="E1676" s="46">
        <v>30000</v>
      </c>
      <c r="F1676" s="130">
        <f t="shared" si="28"/>
        <v>837000</v>
      </c>
      <c r="G1676" s="69"/>
    </row>
    <row r="1677" spans="1:7" ht="18" customHeight="1">
      <c r="A1677" s="323"/>
      <c r="B1677" s="302" t="s">
        <v>13</v>
      </c>
      <c r="C1677" s="325" t="s">
        <v>841</v>
      </c>
      <c r="D1677" s="325">
        <v>20</v>
      </c>
      <c r="E1677" s="46">
        <v>30000</v>
      </c>
      <c r="F1677" s="130">
        <f t="shared" si="28"/>
        <v>600000</v>
      </c>
      <c r="G1677" s="69"/>
    </row>
    <row r="1678" spans="1:7" ht="18" customHeight="1">
      <c r="A1678" s="323"/>
      <c r="B1678" s="302" t="s">
        <v>13</v>
      </c>
      <c r="C1678" s="325" t="s">
        <v>842</v>
      </c>
      <c r="D1678" s="325">
        <v>28.3</v>
      </c>
      <c r="E1678" s="46">
        <v>30000</v>
      </c>
      <c r="F1678" s="130">
        <f t="shared" si="28"/>
        <v>849000</v>
      </c>
      <c r="G1678" s="69"/>
    </row>
    <row r="1679" spans="1:7" ht="18" customHeight="1">
      <c r="A1679" s="323"/>
      <c r="B1679" s="302" t="s">
        <v>13</v>
      </c>
      <c r="C1679" s="325" t="s">
        <v>150</v>
      </c>
      <c r="D1679" s="325">
        <v>23.9</v>
      </c>
      <c r="E1679" s="46">
        <v>30000</v>
      </c>
      <c r="F1679" s="130">
        <f t="shared" si="28"/>
        <v>717000</v>
      </c>
      <c r="G1679" s="69"/>
    </row>
    <row r="1680" spans="1:7" ht="18" customHeight="1">
      <c r="A1680" s="323"/>
      <c r="B1680" s="302" t="s">
        <v>13</v>
      </c>
      <c r="C1680" s="325" t="s">
        <v>843</v>
      </c>
      <c r="D1680" s="325">
        <v>22</v>
      </c>
      <c r="E1680" s="46">
        <v>30000</v>
      </c>
      <c r="F1680" s="130">
        <f t="shared" si="28"/>
        <v>660000</v>
      </c>
      <c r="G1680" s="69"/>
    </row>
    <row r="1681" spans="1:7" ht="18" customHeight="1">
      <c r="A1681" s="323"/>
      <c r="B1681" s="302" t="s">
        <v>13</v>
      </c>
      <c r="C1681" s="325" t="s">
        <v>844</v>
      </c>
      <c r="D1681" s="325">
        <v>58.5</v>
      </c>
      <c r="E1681" s="46">
        <v>30000</v>
      </c>
      <c r="F1681" s="130">
        <f t="shared" si="28"/>
        <v>1755000</v>
      </c>
      <c r="G1681" s="69"/>
    </row>
    <row r="1682" spans="1:7" ht="18" customHeight="1">
      <c r="A1682" s="323"/>
      <c r="B1682" s="302" t="s">
        <v>31</v>
      </c>
      <c r="C1682" s="325" t="s">
        <v>432</v>
      </c>
      <c r="D1682" s="325">
        <v>30</v>
      </c>
      <c r="E1682" s="46">
        <v>33500</v>
      </c>
      <c r="F1682" s="130">
        <f t="shared" si="28"/>
        <v>1005000</v>
      </c>
      <c r="G1682" s="69"/>
    </row>
    <row r="1683" spans="1:7" ht="18" customHeight="1">
      <c r="A1683" s="323"/>
      <c r="B1683" s="302"/>
      <c r="C1683" s="325"/>
      <c r="D1683" s="325"/>
      <c r="E1683" s="46"/>
      <c r="F1683" s="130">
        <f t="shared" si="27"/>
        <v>0</v>
      </c>
      <c r="G1683" s="69"/>
    </row>
    <row r="1684" spans="1:7" ht="18" customHeight="1">
      <c r="A1684" s="323" t="s">
        <v>24</v>
      </c>
      <c r="B1684" s="302" t="s">
        <v>13</v>
      </c>
      <c r="C1684" s="325" t="s">
        <v>22</v>
      </c>
      <c r="D1684" s="325">
        <v>50</v>
      </c>
      <c r="E1684" s="46">
        <v>30500</v>
      </c>
      <c r="F1684" s="130">
        <f t="shared" si="27"/>
        <v>1525000</v>
      </c>
      <c r="G1684" s="86">
        <f>F1684</f>
        <v>1525000</v>
      </c>
    </row>
    <row r="1685" spans="1:7" ht="18" customHeight="1">
      <c r="A1685" s="323"/>
      <c r="B1685" s="302"/>
      <c r="C1685" s="325"/>
      <c r="D1685" s="325"/>
      <c r="E1685" s="46"/>
      <c r="F1685" s="130">
        <f t="shared" si="27"/>
        <v>0</v>
      </c>
      <c r="G1685" s="69"/>
    </row>
    <row r="1686" spans="1:7" ht="18" customHeight="1">
      <c r="A1686" s="323" t="s">
        <v>18</v>
      </c>
      <c r="B1686" s="444" t="s">
        <v>256</v>
      </c>
      <c r="C1686" s="482" t="s">
        <v>257</v>
      </c>
      <c r="D1686" s="482">
        <v>70</v>
      </c>
      <c r="E1686" s="116">
        <v>40500</v>
      </c>
      <c r="F1686" s="131">
        <f>E1686*D1686</f>
        <v>2835000</v>
      </c>
      <c r="G1686" s="86">
        <f>SUM(F1686:F1688)</f>
        <v>11835000</v>
      </c>
    </row>
    <row r="1687" spans="1:7" ht="18" customHeight="1">
      <c r="A1687" s="302"/>
      <c r="B1687" s="302" t="s">
        <v>13</v>
      </c>
      <c r="C1687" s="325" t="s">
        <v>512</v>
      </c>
      <c r="D1687" s="325">
        <v>250</v>
      </c>
      <c r="E1687" s="46">
        <v>30000</v>
      </c>
      <c r="F1687" s="130">
        <f t="shared" si="27"/>
        <v>7500000</v>
      </c>
      <c r="G1687" s="69"/>
    </row>
    <row r="1688" spans="1:7" ht="18" customHeight="1">
      <c r="A1688" s="323"/>
      <c r="B1688" s="302" t="s">
        <v>13</v>
      </c>
      <c r="C1688" s="325" t="s">
        <v>22</v>
      </c>
      <c r="D1688" s="325">
        <v>50</v>
      </c>
      <c r="E1688" s="46">
        <v>30000</v>
      </c>
      <c r="F1688" s="130">
        <f t="shared" si="27"/>
        <v>1500000</v>
      </c>
      <c r="G1688" s="69"/>
    </row>
    <row r="1689" spans="1:7" ht="18" customHeight="1">
      <c r="A1689" s="323"/>
      <c r="B1689" s="302"/>
      <c r="C1689" s="302"/>
      <c r="D1689" s="302"/>
      <c r="E1689" s="379"/>
      <c r="F1689" s="130">
        <f t="shared" si="27"/>
        <v>0</v>
      </c>
      <c r="G1689" s="69"/>
    </row>
    <row r="1690" spans="1:7" ht="18" customHeight="1">
      <c r="A1690" s="323" t="s">
        <v>26</v>
      </c>
      <c r="B1690" s="302" t="s">
        <v>13</v>
      </c>
      <c r="C1690" s="325" t="s">
        <v>864</v>
      </c>
      <c r="D1690" s="325">
        <v>54</v>
      </c>
      <c r="E1690" s="46">
        <v>30500</v>
      </c>
      <c r="F1690" s="130">
        <f t="shared" si="27"/>
        <v>1647000</v>
      </c>
      <c r="G1690" s="86">
        <f>SUM(F1690:F1691)</f>
        <v>2638250</v>
      </c>
    </row>
    <row r="1691" spans="1:7" ht="18" customHeight="1">
      <c r="A1691" s="323"/>
      <c r="B1691" s="302" t="s">
        <v>13</v>
      </c>
      <c r="C1691" s="325" t="s">
        <v>29</v>
      </c>
      <c r="D1691" s="325">
        <v>32.5</v>
      </c>
      <c r="E1691" s="46">
        <v>30500</v>
      </c>
      <c r="F1691" s="130">
        <f t="shared" si="27"/>
        <v>991250</v>
      </c>
      <c r="G1691" s="69"/>
    </row>
    <row r="1692" spans="1:7" ht="18" customHeight="1">
      <c r="A1692" s="323"/>
      <c r="B1692" s="302"/>
      <c r="C1692" s="325"/>
      <c r="D1692" s="325"/>
      <c r="E1692" s="46"/>
      <c r="F1692" s="130">
        <f t="shared" si="27"/>
        <v>0</v>
      </c>
      <c r="G1692" s="69"/>
    </row>
    <row r="1693" spans="1:7" ht="18" customHeight="1">
      <c r="A1693" s="323" t="s">
        <v>61</v>
      </c>
      <c r="B1693" s="302" t="s">
        <v>13</v>
      </c>
      <c r="C1693" s="325" t="s">
        <v>735</v>
      </c>
      <c r="D1693" s="325">
        <v>30</v>
      </c>
      <c r="E1693" s="46">
        <v>30000</v>
      </c>
      <c r="F1693" s="130">
        <f t="shared" si="27"/>
        <v>900000</v>
      </c>
      <c r="G1693" s="86">
        <f>SUM(F1693:F1694)</f>
        <v>1800000</v>
      </c>
    </row>
    <row r="1694" spans="1:7" ht="18" customHeight="1">
      <c r="A1694" s="323"/>
      <c r="B1694" s="302" t="s">
        <v>13</v>
      </c>
      <c r="C1694" s="325" t="s">
        <v>865</v>
      </c>
      <c r="D1694" s="325">
        <v>30</v>
      </c>
      <c r="E1694" s="46">
        <v>30000</v>
      </c>
      <c r="F1694" s="130">
        <f t="shared" si="27"/>
        <v>900000</v>
      </c>
      <c r="G1694" s="69"/>
    </row>
    <row r="1695" spans="1:7" ht="18" customHeight="1">
      <c r="A1695" s="323"/>
      <c r="B1695" s="302"/>
      <c r="C1695" s="325"/>
      <c r="D1695" s="325"/>
      <c r="E1695" s="46"/>
      <c r="F1695" s="130">
        <f t="shared" si="27"/>
        <v>0</v>
      </c>
      <c r="G1695" s="69"/>
    </row>
    <row r="1696" spans="1:7" ht="18" customHeight="1">
      <c r="A1696" s="323" t="s">
        <v>330</v>
      </c>
      <c r="B1696" s="302" t="s">
        <v>31</v>
      </c>
      <c r="C1696" s="325" t="s">
        <v>866</v>
      </c>
      <c r="D1696" s="325">
        <v>100</v>
      </c>
      <c r="E1696" s="46">
        <v>33500</v>
      </c>
      <c r="F1696" s="130">
        <f t="shared" si="27"/>
        <v>3350000</v>
      </c>
      <c r="G1696" s="86">
        <f>F1696</f>
        <v>3350000</v>
      </c>
    </row>
    <row r="1697" spans="1:7" ht="18" customHeight="1">
      <c r="A1697" s="323"/>
      <c r="B1697" s="302"/>
      <c r="C1697" s="325"/>
      <c r="D1697" s="325"/>
      <c r="E1697" s="46"/>
      <c r="F1697" s="130">
        <f t="shared" si="27"/>
        <v>0</v>
      </c>
      <c r="G1697" s="69"/>
    </row>
    <row r="1698" spans="1:7" ht="18" customHeight="1">
      <c r="A1698" s="323" t="s">
        <v>40</v>
      </c>
      <c r="B1698" s="302" t="s">
        <v>164</v>
      </c>
      <c r="C1698" s="325" t="s">
        <v>867</v>
      </c>
      <c r="D1698" s="325">
        <v>104</v>
      </c>
      <c r="E1698" s="46">
        <v>30000</v>
      </c>
      <c r="F1698" s="130">
        <f t="shared" si="27"/>
        <v>3120000</v>
      </c>
      <c r="G1698" s="86">
        <f>F1698</f>
        <v>3120000</v>
      </c>
    </row>
    <row r="1699" spans="1:7" ht="18" customHeight="1">
      <c r="A1699" s="323"/>
      <c r="B1699" s="302"/>
      <c r="C1699" s="325"/>
      <c r="D1699" s="325"/>
      <c r="E1699" s="46"/>
      <c r="F1699" s="130">
        <f t="shared" si="27"/>
        <v>0</v>
      </c>
      <c r="G1699" s="69"/>
    </row>
    <row r="1700" spans="1:7" ht="18" customHeight="1">
      <c r="A1700" s="323" t="s">
        <v>271</v>
      </c>
      <c r="B1700" s="302" t="s">
        <v>13</v>
      </c>
      <c r="C1700" s="325" t="s">
        <v>59</v>
      </c>
      <c r="D1700" s="325">
        <v>10</v>
      </c>
      <c r="E1700" s="46">
        <v>30000</v>
      </c>
      <c r="F1700" s="130">
        <f t="shared" si="27"/>
        <v>300000</v>
      </c>
      <c r="G1700" s="86">
        <f>F1700</f>
        <v>300000</v>
      </c>
    </row>
    <row r="1701" spans="1:7" ht="18" customHeight="1">
      <c r="A1701" s="323"/>
      <c r="B1701" s="302"/>
      <c r="C1701" s="325"/>
      <c r="D1701" s="325"/>
      <c r="E1701" s="46"/>
      <c r="F1701" s="130">
        <f t="shared" si="27"/>
        <v>0</v>
      </c>
      <c r="G1701" s="69"/>
    </row>
    <row r="1702" spans="1:7" ht="18" customHeight="1">
      <c r="A1702" s="323" t="s">
        <v>318</v>
      </c>
      <c r="B1702" s="444" t="s">
        <v>16</v>
      </c>
      <c r="C1702" s="482" t="s">
        <v>868</v>
      </c>
      <c r="D1702" s="482">
        <v>50.7</v>
      </c>
      <c r="E1702" s="116">
        <v>40500</v>
      </c>
      <c r="F1702" s="131">
        <f t="shared" si="27"/>
        <v>2053350</v>
      </c>
      <c r="G1702" s="86">
        <f>SUM(F1702:F1703)</f>
        <v>4049350</v>
      </c>
    </row>
    <row r="1703" spans="1:7" ht="18" customHeight="1">
      <c r="A1703" s="323"/>
      <c r="B1703" s="444" t="s">
        <v>16</v>
      </c>
      <c r="C1703" s="482" t="s">
        <v>869</v>
      </c>
      <c r="D1703" s="482">
        <v>49.9</v>
      </c>
      <c r="E1703" s="116">
        <v>40000</v>
      </c>
      <c r="F1703" s="131">
        <f t="shared" si="27"/>
        <v>1996000</v>
      </c>
      <c r="G1703" s="69"/>
    </row>
    <row r="1704" spans="1:7" ht="18" customHeight="1">
      <c r="A1704" s="323"/>
      <c r="B1704" s="302"/>
      <c r="C1704" s="325"/>
      <c r="D1704" s="325"/>
      <c r="E1704" s="46"/>
      <c r="F1704" s="130">
        <f t="shared" si="27"/>
        <v>0</v>
      </c>
      <c r="G1704" s="69"/>
    </row>
    <row r="1705" spans="1:7" ht="18" customHeight="1">
      <c r="A1705" s="323" t="s">
        <v>316</v>
      </c>
      <c r="B1705" s="302" t="s">
        <v>13</v>
      </c>
      <c r="C1705" s="325" t="s">
        <v>870</v>
      </c>
      <c r="D1705" s="325">
        <v>59</v>
      </c>
      <c r="E1705" s="46">
        <v>30000</v>
      </c>
      <c r="F1705" s="130">
        <f t="shared" si="27"/>
        <v>1770000</v>
      </c>
      <c r="G1705" s="86">
        <f>SUM(F1705:F1707)</f>
        <v>26895000</v>
      </c>
    </row>
    <row r="1706" spans="1:7" ht="18" customHeight="1">
      <c r="A1706" s="323"/>
      <c r="B1706" s="302" t="s">
        <v>64</v>
      </c>
      <c r="C1706" s="325" t="s">
        <v>37</v>
      </c>
      <c r="D1706" s="325">
        <v>150</v>
      </c>
      <c r="E1706" s="46">
        <v>33500</v>
      </c>
      <c r="F1706" s="130">
        <f t="shared" si="27"/>
        <v>5025000</v>
      </c>
      <c r="G1706" s="69"/>
    </row>
    <row r="1707" spans="1:7" ht="18" customHeight="1">
      <c r="A1707" s="323"/>
      <c r="B1707" s="302" t="s">
        <v>64</v>
      </c>
      <c r="C1707" s="325" t="s">
        <v>36</v>
      </c>
      <c r="D1707" s="325">
        <v>600</v>
      </c>
      <c r="E1707" s="46">
        <v>33500</v>
      </c>
      <c r="F1707" s="130">
        <f t="shared" si="27"/>
        <v>20100000</v>
      </c>
      <c r="G1707" s="69"/>
    </row>
    <row r="1708" spans="1:7" ht="18" customHeight="1">
      <c r="A1708" s="323"/>
      <c r="B1708" s="302"/>
      <c r="C1708" s="325"/>
      <c r="D1708" s="325"/>
      <c r="E1708" s="46"/>
      <c r="F1708" s="130">
        <f t="shared" si="27"/>
        <v>0</v>
      </c>
      <c r="G1708" s="69"/>
    </row>
    <row r="1709" spans="1:7" ht="18" customHeight="1">
      <c r="A1709" s="323" t="s">
        <v>504</v>
      </c>
      <c r="B1709" s="302" t="s">
        <v>568</v>
      </c>
      <c r="C1709" s="325" t="s">
        <v>871</v>
      </c>
      <c r="D1709" s="325">
        <v>517.5</v>
      </c>
      <c r="E1709" s="46">
        <v>38000</v>
      </c>
      <c r="F1709" s="130">
        <f t="shared" si="27"/>
        <v>19665000</v>
      </c>
      <c r="G1709" s="86">
        <f>F1709</f>
        <v>19665000</v>
      </c>
    </row>
    <row r="1710" spans="1:7" ht="18" customHeight="1">
      <c r="A1710" s="323"/>
      <c r="B1710" s="302"/>
      <c r="C1710" s="325"/>
      <c r="D1710" s="325"/>
      <c r="E1710" s="46"/>
      <c r="F1710" s="130">
        <f t="shared" ref="F1710:F1773" si="29">E1710*D1710</f>
        <v>0</v>
      </c>
      <c r="G1710" s="69"/>
    </row>
    <row r="1711" spans="1:7" ht="18" customHeight="1">
      <c r="A1711" s="323" t="s">
        <v>872</v>
      </c>
      <c r="B1711" s="302" t="s">
        <v>23</v>
      </c>
      <c r="C1711" s="325" t="s">
        <v>288</v>
      </c>
      <c r="D1711" s="325">
        <v>194.6</v>
      </c>
      <c r="E1711" s="46">
        <v>34000</v>
      </c>
      <c r="F1711" s="130">
        <f t="shared" si="29"/>
        <v>6616400</v>
      </c>
      <c r="G1711" s="86">
        <f>SUM(F1711:F1713)</f>
        <v>20712800</v>
      </c>
    </row>
    <row r="1712" spans="1:7" ht="18" customHeight="1">
      <c r="A1712" s="323"/>
      <c r="B1712" s="302" t="s">
        <v>23</v>
      </c>
      <c r="C1712" s="325" t="s">
        <v>223</v>
      </c>
      <c r="D1712" s="325">
        <v>206.7</v>
      </c>
      <c r="E1712" s="46">
        <v>34000</v>
      </c>
      <c r="F1712" s="130">
        <f t="shared" si="29"/>
        <v>7027800</v>
      </c>
      <c r="G1712" s="69"/>
    </row>
    <row r="1713" spans="1:7" ht="18" customHeight="1">
      <c r="A1713" s="323"/>
      <c r="B1713" s="302" t="s">
        <v>23</v>
      </c>
      <c r="C1713" s="325" t="s">
        <v>873</v>
      </c>
      <c r="D1713" s="325">
        <v>207.9</v>
      </c>
      <c r="E1713" s="46">
        <v>34000</v>
      </c>
      <c r="F1713" s="130">
        <f t="shared" si="29"/>
        <v>7068600</v>
      </c>
      <c r="G1713" s="69"/>
    </row>
    <row r="1714" spans="1:7" ht="18" customHeight="1">
      <c r="A1714" s="323"/>
      <c r="B1714" s="302"/>
      <c r="C1714" s="325"/>
      <c r="D1714" s="325"/>
      <c r="E1714" s="46"/>
      <c r="F1714" s="130">
        <f t="shared" si="29"/>
        <v>0</v>
      </c>
      <c r="G1714" s="69"/>
    </row>
    <row r="1715" spans="1:7" ht="18" customHeight="1">
      <c r="A1715" s="323" t="s">
        <v>336</v>
      </c>
      <c r="B1715" s="302" t="s">
        <v>23</v>
      </c>
      <c r="C1715" s="325" t="s">
        <v>60</v>
      </c>
      <c r="D1715" s="325">
        <v>275</v>
      </c>
      <c r="E1715" s="46">
        <v>33500</v>
      </c>
      <c r="F1715" s="130">
        <f t="shared" si="29"/>
        <v>9212500</v>
      </c>
      <c r="G1715" s="86">
        <f>SUM(F1715:F1723)</f>
        <v>28601200</v>
      </c>
    </row>
    <row r="1716" spans="1:7" ht="18" customHeight="1">
      <c r="A1716" s="323"/>
      <c r="B1716" s="302" t="s">
        <v>319</v>
      </c>
      <c r="C1716" s="325" t="s">
        <v>874</v>
      </c>
      <c r="D1716" s="325">
        <v>203.4</v>
      </c>
      <c r="E1716" s="46">
        <v>33500</v>
      </c>
      <c r="F1716" s="130">
        <f t="shared" si="29"/>
        <v>6813900</v>
      </c>
      <c r="G1716" s="69"/>
    </row>
    <row r="1717" spans="1:7" ht="18" customHeight="1">
      <c r="A1717" s="323"/>
      <c r="B1717" s="302" t="s">
        <v>31</v>
      </c>
      <c r="C1717" s="325" t="s">
        <v>875</v>
      </c>
      <c r="D1717" s="325">
        <v>49.5</v>
      </c>
      <c r="E1717" s="46">
        <v>33500</v>
      </c>
      <c r="F1717" s="130">
        <f t="shared" si="29"/>
        <v>1658250</v>
      </c>
      <c r="G1717" s="69"/>
    </row>
    <row r="1718" spans="1:7" ht="18" customHeight="1">
      <c r="A1718" s="323"/>
      <c r="B1718" s="302" t="s">
        <v>31</v>
      </c>
      <c r="C1718" s="325" t="s">
        <v>876</v>
      </c>
      <c r="D1718" s="325">
        <v>60.5</v>
      </c>
      <c r="E1718" s="46">
        <v>30500</v>
      </c>
      <c r="F1718" s="130">
        <f t="shared" si="29"/>
        <v>1845250</v>
      </c>
      <c r="G1718" s="69"/>
    </row>
    <row r="1719" spans="1:7" ht="18" customHeight="1">
      <c r="A1719" s="323"/>
      <c r="B1719" s="302" t="s">
        <v>31</v>
      </c>
      <c r="C1719" s="325" t="s">
        <v>877</v>
      </c>
      <c r="D1719" s="325">
        <v>53.5</v>
      </c>
      <c r="E1719" s="46">
        <v>30500</v>
      </c>
      <c r="F1719" s="130">
        <f t="shared" si="29"/>
        <v>1631750</v>
      </c>
      <c r="G1719" s="69"/>
    </row>
    <row r="1720" spans="1:7" ht="18" customHeight="1">
      <c r="A1720" s="323"/>
      <c r="B1720" s="302" t="s">
        <v>31</v>
      </c>
      <c r="C1720" s="325" t="s">
        <v>878</v>
      </c>
      <c r="D1720" s="325">
        <v>59.3</v>
      </c>
      <c r="E1720" s="46">
        <v>30500</v>
      </c>
      <c r="F1720" s="130">
        <f t="shared" si="29"/>
        <v>1808650</v>
      </c>
      <c r="G1720" s="69"/>
    </row>
    <row r="1721" spans="1:7" ht="18" customHeight="1">
      <c r="A1721" s="323"/>
      <c r="B1721" s="302" t="s">
        <v>31</v>
      </c>
      <c r="C1721" s="325" t="s">
        <v>879</v>
      </c>
      <c r="D1721" s="325">
        <v>104.3</v>
      </c>
      <c r="E1721" s="46">
        <v>30500</v>
      </c>
      <c r="F1721" s="130">
        <f t="shared" si="29"/>
        <v>3181150</v>
      </c>
      <c r="G1721" s="69"/>
    </row>
    <row r="1722" spans="1:7" ht="18" customHeight="1">
      <c r="A1722" s="323"/>
      <c r="B1722" s="302" t="s">
        <v>31</v>
      </c>
      <c r="C1722" s="325" t="s">
        <v>187</v>
      </c>
      <c r="D1722" s="325">
        <v>29.5</v>
      </c>
      <c r="E1722" s="46">
        <v>30500</v>
      </c>
      <c r="F1722" s="130">
        <f t="shared" si="29"/>
        <v>899750</v>
      </c>
      <c r="G1722" s="69"/>
    </row>
    <row r="1723" spans="1:7" ht="18" customHeight="1">
      <c r="A1723" s="323"/>
      <c r="B1723" s="302" t="s">
        <v>64</v>
      </c>
      <c r="C1723" s="325" t="s">
        <v>880</v>
      </c>
      <c r="D1723" s="325">
        <v>50</v>
      </c>
      <c r="E1723" s="46">
        <v>31000</v>
      </c>
      <c r="F1723" s="130">
        <f t="shared" si="29"/>
        <v>1550000</v>
      </c>
      <c r="G1723" s="69"/>
    </row>
    <row r="1724" spans="1:7" ht="18" customHeight="1">
      <c r="A1724" s="323"/>
      <c r="B1724" s="302"/>
      <c r="C1724" s="325"/>
      <c r="D1724" s="325"/>
      <c r="E1724" s="46"/>
      <c r="F1724" s="130">
        <f t="shared" si="29"/>
        <v>0</v>
      </c>
      <c r="G1724" s="69"/>
    </row>
    <row r="1725" spans="1:7" ht="18" customHeight="1">
      <c r="A1725" s="323" t="s">
        <v>806</v>
      </c>
      <c r="B1725" s="302" t="s">
        <v>13</v>
      </c>
      <c r="C1725" s="325" t="s">
        <v>807</v>
      </c>
      <c r="D1725" s="325">
        <v>251.7</v>
      </c>
      <c r="E1725" s="46">
        <v>33000</v>
      </c>
      <c r="F1725" s="130">
        <f t="shared" si="29"/>
        <v>8306100</v>
      </c>
      <c r="G1725" s="86">
        <f>SUM(F1725:F1726)</f>
        <v>16358100</v>
      </c>
    </row>
    <row r="1726" spans="1:7" ht="18" customHeight="1">
      <c r="A1726" s="323"/>
      <c r="B1726" s="302" t="s">
        <v>13</v>
      </c>
      <c r="C1726" s="325" t="s">
        <v>533</v>
      </c>
      <c r="D1726" s="325">
        <v>244</v>
      </c>
      <c r="E1726" s="46">
        <v>33000</v>
      </c>
      <c r="F1726" s="130">
        <f t="shared" si="29"/>
        <v>8052000</v>
      </c>
      <c r="G1726" s="69"/>
    </row>
    <row r="1727" spans="1:7" ht="18" customHeight="1">
      <c r="A1727" s="323"/>
      <c r="B1727" s="302"/>
      <c r="C1727" s="325"/>
      <c r="D1727" s="325"/>
      <c r="E1727" s="46"/>
      <c r="F1727" s="130">
        <f t="shared" si="29"/>
        <v>0</v>
      </c>
      <c r="G1727" s="69"/>
    </row>
    <row r="1728" spans="1:7" ht="18" customHeight="1">
      <c r="A1728" s="323" t="s">
        <v>304</v>
      </c>
      <c r="B1728" s="302" t="s">
        <v>13</v>
      </c>
      <c r="C1728" s="325" t="s">
        <v>305</v>
      </c>
      <c r="D1728" s="325">
        <v>575.9</v>
      </c>
      <c r="E1728" s="46">
        <v>31500</v>
      </c>
      <c r="F1728" s="130">
        <f t="shared" si="29"/>
        <v>18140850</v>
      </c>
      <c r="G1728" s="86">
        <f>F1728</f>
        <v>18140850</v>
      </c>
    </row>
    <row r="1729" spans="1:7" ht="18" customHeight="1">
      <c r="A1729" s="323"/>
      <c r="B1729" s="302"/>
      <c r="C1729" s="325"/>
      <c r="D1729" s="325"/>
      <c r="E1729" s="46"/>
      <c r="F1729" s="130">
        <f t="shared" si="29"/>
        <v>0</v>
      </c>
      <c r="G1729" s="69"/>
    </row>
    <row r="1730" spans="1:7" ht="18" customHeight="1">
      <c r="A1730" s="323" t="s">
        <v>235</v>
      </c>
      <c r="B1730" s="302" t="s">
        <v>31</v>
      </c>
      <c r="C1730" s="325" t="s">
        <v>881</v>
      </c>
      <c r="D1730" s="325">
        <v>57.6</v>
      </c>
      <c r="E1730" s="46">
        <v>34000</v>
      </c>
      <c r="F1730" s="130">
        <f t="shared" si="29"/>
        <v>1958400</v>
      </c>
      <c r="G1730" s="86">
        <f>F1730</f>
        <v>1958400</v>
      </c>
    </row>
    <row r="1731" spans="1:7" ht="18" customHeight="1">
      <c r="A1731" s="323"/>
      <c r="B1731" s="302"/>
      <c r="C1731" s="325"/>
      <c r="D1731" s="325"/>
      <c r="E1731" s="46"/>
      <c r="F1731" s="130">
        <f t="shared" si="29"/>
        <v>0</v>
      </c>
      <c r="G1731" s="69"/>
    </row>
    <row r="1732" spans="1:7" ht="18" customHeight="1">
      <c r="A1732" s="323" t="s">
        <v>88</v>
      </c>
      <c r="B1732" s="302" t="s">
        <v>13</v>
      </c>
      <c r="C1732" s="325" t="s">
        <v>370</v>
      </c>
      <c r="D1732" s="325">
        <v>269.8</v>
      </c>
      <c r="E1732" s="46">
        <v>29500</v>
      </c>
      <c r="F1732" s="130">
        <f t="shared" si="29"/>
        <v>7959100</v>
      </c>
      <c r="G1732" s="86">
        <f>F1732</f>
        <v>7959100</v>
      </c>
    </row>
    <row r="1733" spans="1:7" ht="18" customHeight="1">
      <c r="A1733" s="323"/>
      <c r="B1733" s="302"/>
      <c r="C1733" s="325"/>
      <c r="D1733" s="325"/>
      <c r="E1733" s="46"/>
      <c r="F1733" s="130">
        <f t="shared" si="29"/>
        <v>0</v>
      </c>
      <c r="G1733" s="69"/>
    </row>
    <row r="1734" spans="1:7" ht="18" customHeight="1">
      <c r="A1734" s="323" t="s">
        <v>321</v>
      </c>
      <c r="B1734" s="302" t="s">
        <v>518</v>
      </c>
      <c r="C1734" s="325" t="s">
        <v>587</v>
      </c>
      <c r="D1734" s="325">
        <v>601.9</v>
      </c>
      <c r="E1734" s="46">
        <v>33500</v>
      </c>
      <c r="F1734" s="130">
        <f t="shared" si="29"/>
        <v>20163650</v>
      </c>
      <c r="G1734" s="86">
        <f>F1734</f>
        <v>20163650</v>
      </c>
    </row>
    <row r="1735" spans="1:7" ht="18" customHeight="1">
      <c r="A1735" s="323"/>
      <c r="B1735" s="302"/>
      <c r="C1735" s="325"/>
      <c r="D1735" s="325"/>
      <c r="E1735" s="46"/>
      <c r="F1735" s="130">
        <f t="shared" si="29"/>
        <v>0</v>
      </c>
      <c r="G1735" s="69"/>
    </row>
    <row r="1736" spans="1:7" ht="18" customHeight="1">
      <c r="A1736" s="323" t="s">
        <v>240</v>
      </c>
      <c r="B1736" s="444" t="s">
        <v>363</v>
      </c>
      <c r="C1736" s="482" t="s">
        <v>267</v>
      </c>
      <c r="D1736" s="482">
        <v>100</v>
      </c>
      <c r="E1736" s="116">
        <v>57000</v>
      </c>
      <c r="F1736" s="131">
        <f t="shared" si="29"/>
        <v>5700000</v>
      </c>
      <c r="G1736" s="86">
        <f>F1736</f>
        <v>5700000</v>
      </c>
    </row>
    <row r="1737" spans="1:7" ht="18" customHeight="1">
      <c r="A1737" s="323"/>
      <c r="B1737" s="302"/>
      <c r="C1737" s="325"/>
      <c r="D1737" s="325"/>
      <c r="E1737" s="46"/>
      <c r="F1737" s="130">
        <f t="shared" si="29"/>
        <v>0</v>
      </c>
      <c r="G1737" s="69"/>
    </row>
    <row r="1738" spans="1:7" ht="18" customHeight="1">
      <c r="A1738" s="323" t="s">
        <v>56</v>
      </c>
      <c r="B1738" s="302" t="s">
        <v>13</v>
      </c>
      <c r="C1738" s="325" t="s">
        <v>29</v>
      </c>
      <c r="D1738" s="325">
        <v>20</v>
      </c>
      <c r="E1738" s="46">
        <v>30500</v>
      </c>
      <c r="F1738" s="130">
        <f t="shared" si="29"/>
        <v>610000</v>
      </c>
      <c r="G1738" s="86">
        <f>F1738</f>
        <v>610000</v>
      </c>
    </row>
    <row r="1739" spans="1:7" ht="18" customHeight="1">
      <c r="A1739" s="323"/>
      <c r="B1739" s="302"/>
      <c r="C1739" s="325"/>
      <c r="D1739" s="325"/>
      <c r="E1739" s="46"/>
      <c r="F1739" s="130">
        <f t="shared" si="29"/>
        <v>0</v>
      </c>
      <c r="G1739" s="69"/>
    </row>
    <row r="1740" spans="1:7" ht="18" customHeight="1">
      <c r="A1740" s="323" t="s">
        <v>173</v>
      </c>
      <c r="B1740" s="302" t="s">
        <v>13</v>
      </c>
      <c r="C1740" s="325" t="s">
        <v>14</v>
      </c>
      <c r="D1740" s="325">
        <v>10</v>
      </c>
      <c r="E1740" s="46">
        <v>30000</v>
      </c>
      <c r="F1740" s="130">
        <f t="shared" si="29"/>
        <v>300000</v>
      </c>
      <c r="G1740" s="86">
        <f>SUM(F1740:F1743)</f>
        <v>4134250</v>
      </c>
    </row>
    <row r="1741" spans="1:7" ht="18" customHeight="1">
      <c r="A1741" s="323"/>
      <c r="B1741" s="302" t="s">
        <v>13</v>
      </c>
      <c r="C1741" s="325" t="s">
        <v>62</v>
      </c>
      <c r="D1741" s="325">
        <v>10</v>
      </c>
      <c r="E1741" s="46">
        <v>30000</v>
      </c>
      <c r="F1741" s="130">
        <f t="shared" si="29"/>
        <v>300000</v>
      </c>
      <c r="G1741" s="69"/>
    </row>
    <row r="1742" spans="1:7" ht="18" customHeight="1">
      <c r="A1742" s="323"/>
      <c r="B1742" s="302" t="s">
        <v>31</v>
      </c>
      <c r="C1742" s="325" t="s">
        <v>882</v>
      </c>
      <c r="D1742" s="325">
        <v>50.5</v>
      </c>
      <c r="E1742" s="46">
        <v>33500</v>
      </c>
      <c r="F1742" s="130">
        <f t="shared" si="29"/>
        <v>1691750</v>
      </c>
      <c r="G1742" s="69"/>
    </row>
    <row r="1743" spans="1:7" ht="18" customHeight="1">
      <c r="A1743" s="323"/>
      <c r="B1743" s="302" t="s">
        <v>31</v>
      </c>
      <c r="C1743" s="325" t="s">
        <v>883</v>
      </c>
      <c r="D1743" s="325">
        <v>55</v>
      </c>
      <c r="E1743" s="46">
        <v>33500</v>
      </c>
      <c r="F1743" s="130">
        <f t="shared" si="29"/>
        <v>1842500</v>
      </c>
      <c r="G1743" s="69"/>
    </row>
    <row r="1744" spans="1:7" ht="18" customHeight="1">
      <c r="A1744" s="323"/>
      <c r="B1744" s="302"/>
      <c r="C1744" s="325"/>
      <c r="D1744" s="325"/>
      <c r="E1744" s="46"/>
      <c r="F1744" s="130">
        <f t="shared" si="29"/>
        <v>0</v>
      </c>
      <c r="G1744" s="69"/>
    </row>
    <row r="1745" spans="1:7" ht="18" customHeight="1">
      <c r="A1745" s="533" t="s">
        <v>884</v>
      </c>
      <c r="B1745" s="445" t="s">
        <v>885</v>
      </c>
      <c r="C1745" s="495" t="s">
        <v>25</v>
      </c>
      <c r="D1745" s="495">
        <v>50</v>
      </c>
      <c r="E1745" s="118">
        <v>56000</v>
      </c>
      <c r="F1745" s="143">
        <f t="shared" si="29"/>
        <v>2800000</v>
      </c>
      <c r="G1745" s="125">
        <f>F1745</f>
        <v>2800000</v>
      </c>
    </row>
    <row r="1746" spans="1:7" ht="18" customHeight="1">
      <c r="A1746" s="526"/>
      <c r="B1746" s="435"/>
      <c r="C1746" s="484"/>
      <c r="D1746" s="484"/>
      <c r="E1746" s="113"/>
      <c r="F1746" s="126"/>
      <c r="G1746" s="9"/>
    </row>
    <row r="1747" spans="1:7" ht="18" customHeight="1">
      <c r="A1747" s="537">
        <v>42387</v>
      </c>
      <c r="B1747" s="355"/>
      <c r="C1747" s="491" t="s">
        <v>398</v>
      </c>
      <c r="D1747" s="525"/>
      <c r="F1747" s="127"/>
    </row>
    <row r="1748" spans="1:7" ht="18" customHeight="1">
      <c r="A1748" s="531" t="s">
        <v>127</v>
      </c>
      <c r="B1748" s="436" t="s">
        <v>134</v>
      </c>
      <c r="C1748" s="494" t="s">
        <v>152</v>
      </c>
      <c r="D1748" s="494">
        <f>SUM(D1749:D1888)</f>
        <v>13986.899999999998</v>
      </c>
      <c r="E1748" s="114"/>
      <c r="F1748" s="128">
        <f>SUM(F1749:F1888)</f>
        <v>467983080</v>
      </c>
      <c r="G1748" s="128">
        <f>SUM(G1749:G1888)</f>
        <v>467983080</v>
      </c>
    </row>
    <row r="1749" spans="1:7" ht="16.5" customHeight="1">
      <c r="A1749" s="532" t="s">
        <v>451</v>
      </c>
      <c r="B1749" s="441" t="s">
        <v>23</v>
      </c>
      <c r="C1749" s="492" t="s">
        <v>25</v>
      </c>
      <c r="D1749" s="492">
        <v>109</v>
      </c>
      <c r="E1749" s="62">
        <v>35500</v>
      </c>
      <c r="F1749" s="139">
        <f t="shared" si="29"/>
        <v>3869500</v>
      </c>
      <c r="G1749" s="85">
        <f>SUM(F1749:F1753)</f>
        <v>14323900</v>
      </c>
    </row>
    <row r="1750" spans="1:7" ht="16.5" customHeight="1">
      <c r="A1750" s="323"/>
      <c r="B1750" s="302" t="s">
        <v>515</v>
      </c>
      <c r="C1750" s="325" t="s">
        <v>25</v>
      </c>
      <c r="D1750" s="325">
        <v>104.8</v>
      </c>
      <c r="E1750" s="46">
        <v>32500</v>
      </c>
      <c r="F1750" s="130">
        <f t="shared" si="29"/>
        <v>3406000</v>
      </c>
      <c r="G1750" s="69"/>
    </row>
    <row r="1751" spans="1:7" ht="16.5" customHeight="1">
      <c r="A1751" s="323"/>
      <c r="B1751" s="302" t="s">
        <v>515</v>
      </c>
      <c r="C1751" s="325" t="s">
        <v>198</v>
      </c>
      <c r="D1751" s="325">
        <v>50</v>
      </c>
      <c r="E1751" s="46">
        <v>32000</v>
      </c>
      <c r="F1751" s="130">
        <f t="shared" si="29"/>
        <v>1600000</v>
      </c>
      <c r="G1751" s="69"/>
    </row>
    <row r="1752" spans="1:7" ht="16.5" customHeight="1">
      <c r="A1752" s="323"/>
      <c r="B1752" s="302" t="s">
        <v>515</v>
      </c>
      <c r="C1752" s="325" t="s">
        <v>886</v>
      </c>
      <c r="D1752" s="325">
        <v>58.7</v>
      </c>
      <c r="E1752" s="46">
        <v>32000</v>
      </c>
      <c r="F1752" s="130">
        <f t="shared" si="29"/>
        <v>1878400</v>
      </c>
      <c r="G1752" s="69"/>
    </row>
    <row r="1753" spans="1:7" ht="16.5" customHeight="1">
      <c r="A1753" s="323"/>
      <c r="B1753" s="302" t="s">
        <v>31</v>
      </c>
      <c r="C1753" s="325" t="s">
        <v>200</v>
      </c>
      <c r="D1753" s="325">
        <v>102</v>
      </c>
      <c r="E1753" s="46">
        <v>35000</v>
      </c>
      <c r="F1753" s="130">
        <f t="shared" si="29"/>
        <v>3570000</v>
      </c>
      <c r="G1753" s="69"/>
    </row>
    <row r="1754" spans="1:7" ht="16.5" customHeight="1">
      <c r="A1754" s="323"/>
      <c r="B1754" s="302"/>
      <c r="C1754" s="325"/>
      <c r="D1754" s="325"/>
      <c r="E1754" s="46"/>
      <c r="F1754" s="130">
        <f t="shared" si="29"/>
        <v>0</v>
      </c>
      <c r="G1754" s="69"/>
    </row>
    <row r="1755" spans="1:7" ht="16.5" customHeight="1">
      <c r="A1755" s="323" t="s">
        <v>271</v>
      </c>
      <c r="B1755" s="302" t="s">
        <v>13</v>
      </c>
      <c r="C1755" s="325" t="s">
        <v>754</v>
      </c>
      <c r="D1755" s="325">
        <v>51.7</v>
      </c>
      <c r="E1755" s="46">
        <v>30000</v>
      </c>
      <c r="F1755" s="130">
        <f t="shared" si="29"/>
        <v>1551000</v>
      </c>
      <c r="G1755" s="86">
        <f>SUM(F1755:F1756)</f>
        <v>3246100</v>
      </c>
    </row>
    <row r="1756" spans="1:7" ht="16.5" customHeight="1">
      <c r="A1756" s="323"/>
      <c r="B1756" s="302" t="s">
        <v>31</v>
      </c>
      <c r="C1756" s="325" t="s">
        <v>19</v>
      </c>
      <c r="D1756" s="325">
        <v>50.6</v>
      </c>
      <c r="E1756" s="46">
        <v>33500</v>
      </c>
      <c r="F1756" s="130">
        <f t="shared" si="29"/>
        <v>1695100</v>
      </c>
      <c r="G1756" s="69"/>
    </row>
    <row r="1757" spans="1:7" ht="16.5" customHeight="1">
      <c r="A1757" s="323"/>
      <c r="B1757" s="302"/>
      <c r="C1757" s="325"/>
      <c r="D1757" s="325"/>
      <c r="E1757" s="46"/>
      <c r="F1757" s="130">
        <f t="shared" si="29"/>
        <v>0</v>
      </c>
      <c r="G1757" s="69"/>
    </row>
    <row r="1758" spans="1:7" ht="16.5" customHeight="1">
      <c r="A1758" s="323" t="s">
        <v>748</v>
      </c>
      <c r="B1758" s="302" t="s">
        <v>23</v>
      </c>
      <c r="C1758" s="325" t="s">
        <v>62</v>
      </c>
      <c r="D1758" s="325">
        <v>516</v>
      </c>
      <c r="E1758" s="46">
        <v>36000</v>
      </c>
      <c r="F1758" s="130">
        <f t="shared" si="29"/>
        <v>18576000</v>
      </c>
      <c r="G1758" s="86">
        <f>F1758</f>
        <v>18576000</v>
      </c>
    </row>
    <row r="1759" spans="1:7" ht="16.5" customHeight="1">
      <c r="A1759" s="323"/>
      <c r="B1759" s="302"/>
      <c r="C1759" s="325"/>
      <c r="D1759" s="325"/>
      <c r="E1759" s="46"/>
      <c r="F1759" s="130">
        <f t="shared" si="29"/>
        <v>0</v>
      </c>
      <c r="G1759" s="69"/>
    </row>
    <row r="1760" spans="1:7" ht="16.5" customHeight="1">
      <c r="A1760" s="323" t="s">
        <v>566</v>
      </c>
      <c r="B1760" s="302" t="s">
        <v>64</v>
      </c>
      <c r="C1760" s="325" t="s">
        <v>887</v>
      </c>
      <c r="D1760" s="325">
        <v>104.5</v>
      </c>
      <c r="E1760" s="46">
        <v>32500</v>
      </c>
      <c r="F1760" s="130">
        <f t="shared" si="29"/>
        <v>3396250</v>
      </c>
      <c r="G1760" s="86">
        <f>SUM(F1760:F1761)</f>
        <v>6743750</v>
      </c>
    </row>
    <row r="1761" spans="1:7" ht="16.5" customHeight="1">
      <c r="A1761" s="323"/>
      <c r="B1761" s="302" t="s">
        <v>64</v>
      </c>
      <c r="C1761" s="325" t="s">
        <v>888</v>
      </c>
      <c r="D1761" s="325">
        <v>103</v>
      </c>
      <c r="E1761" s="46">
        <v>32500</v>
      </c>
      <c r="F1761" s="130">
        <f t="shared" si="29"/>
        <v>3347500</v>
      </c>
      <c r="G1761" s="69"/>
    </row>
    <row r="1762" spans="1:7" ht="16.5" customHeight="1">
      <c r="A1762" s="323"/>
      <c r="B1762" s="302"/>
      <c r="C1762" s="325"/>
      <c r="D1762" s="325"/>
      <c r="E1762" s="46"/>
      <c r="F1762" s="130">
        <f t="shared" si="29"/>
        <v>0</v>
      </c>
      <c r="G1762" s="69"/>
    </row>
    <row r="1763" spans="1:7" ht="16.5" customHeight="1">
      <c r="A1763" s="323" t="s">
        <v>668</v>
      </c>
      <c r="B1763" s="302" t="s">
        <v>13</v>
      </c>
      <c r="C1763" s="325" t="s">
        <v>305</v>
      </c>
      <c r="D1763" s="325">
        <v>161.19999999999999</v>
      </c>
      <c r="E1763" s="46">
        <v>32300</v>
      </c>
      <c r="F1763" s="130">
        <f t="shared" si="29"/>
        <v>5206760</v>
      </c>
      <c r="G1763" s="86">
        <f>SUM(F1763:F1765)</f>
        <v>22532480</v>
      </c>
    </row>
    <row r="1764" spans="1:7" ht="16.5" customHeight="1">
      <c r="A1764" s="323"/>
      <c r="B1764" s="302" t="s">
        <v>13</v>
      </c>
      <c r="C1764" s="325" t="s">
        <v>889</v>
      </c>
      <c r="D1764" s="325">
        <v>363.2</v>
      </c>
      <c r="E1764" s="46">
        <v>32300</v>
      </c>
      <c r="F1764" s="130">
        <f t="shared" si="29"/>
        <v>11731360</v>
      </c>
      <c r="G1764" s="69"/>
    </row>
    <row r="1765" spans="1:7" ht="16.5" customHeight="1">
      <c r="A1765" s="323"/>
      <c r="B1765" s="302" t="s">
        <v>13</v>
      </c>
      <c r="C1765" s="325" t="s">
        <v>890</v>
      </c>
      <c r="D1765" s="325">
        <v>173.2</v>
      </c>
      <c r="E1765" s="46">
        <v>32300</v>
      </c>
      <c r="F1765" s="130">
        <f t="shared" si="29"/>
        <v>5594360</v>
      </c>
      <c r="G1765" s="69"/>
    </row>
    <row r="1766" spans="1:7" ht="16.5" customHeight="1">
      <c r="A1766" s="323"/>
      <c r="B1766" s="302"/>
      <c r="C1766" s="325"/>
      <c r="D1766" s="325"/>
      <c r="E1766" s="46"/>
      <c r="F1766" s="130">
        <f t="shared" si="29"/>
        <v>0</v>
      </c>
      <c r="G1766" s="69"/>
    </row>
    <row r="1767" spans="1:7" ht="16.5" customHeight="1">
      <c r="A1767" s="323" t="s">
        <v>767</v>
      </c>
      <c r="B1767" s="302" t="s">
        <v>13</v>
      </c>
      <c r="C1767" s="325" t="s">
        <v>202</v>
      </c>
      <c r="D1767" s="325">
        <v>106.5</v>
      </c>
      <c r="E1767" s="46">
        <v>31500</v>
      </c>
      <c r="F1767" s="130">
        <f t="shared" si="29"/>
        <v>3354750</v>
      </c>
      <c r="G1767" s="86">
        <f>SUM(F1767:F1769)</f>
        <v>21987750</v>
      </c>
    </row>
    <row r="1768" spans="1:7" ht="16.5" customHeight="1">
      <c r="A1768" s="323"/>
      <c r="B1768" s="302" t="s">
        <v>333</v>
      </c>
      <c r="C1768" s="325" t="s">
        <v>891</v>
      </c>
      <c r="D1768" s="325">
        <v>530</v>
      </c>
      <c r="E1768" s="46">
        <v>32000</v>
      </c>
      <c r="F1768" s="130">
        <f t="shared" si="29"/>
        <v>16960000</v>
      </c>
      <c r="G1768" s="69"/>
    </row>
    <row r="1769" spans="1:7" ht="16.5" customHeight="1">
      <c r="A1769" s="323"/>
      <c r="B1769" s="302" t="s">
        <v>31</v>
      </c>
      <c r="C1769" s="325" t="s">
        <v>892</v>
      </c>
      <c r="D1769" s="325">
        <v>47.8</v>
      </c>
      <c r="E1769" s="46">
        <v>35000</v>
      </c>
      <c r="F1769" s="130">
        <f t="shared" si="29"/>
        <v>1673000</v>
      </c>
      <c r="G1769" s="69"/>
    </row>
    <row r="1770" spans="1:7" ht="16.5" customHeight="1">
      <c r="A1770" s="323"/>
      <c r="B1770" s="302"/>
      <c r="C1770" s="325"/>
      <c r="D1770" s="325"/>
      <c r="E1770" s="46"/>
      <c r="F1770" s="130">
        <f t="shared" si="29"/>
        <v>0</v>
      </c>
      <c r="G1770" s="69"/>
    </row>
    <row r="1771" spans="1:7" ht="16.5" customHeight="1">
      <c r="A1771" s="323" t="s">
        <v>327</v>
      </c>
      <c r="B1771" s="451" t="s">
        <v>893</v>
      </c>
      <c r="C1771" s="500"/>
      <c r="D1771" s="500">
        <v>-78.5</v>
      </c>
      <c r="E1771" s="162">
        <v>18000</v>
      </c>
      <c r="F1771" s="163">
        <f t="shared" si="29"/>
        <v>-1413000</v>
      </c>
      <c r="G1771" s="86">
        <f>F1771</f>
        <v>-1413000</v>
      </c>
    </row>
    <row r="1772" spans="1:7" ht="16.5" customHeight="1">
      <c r="A1772" s="323"/>
      <c r="B1772" s="302"/>
      <c r="C1772" s="325"/>
      <c r="D1772" s="325"/>
      <c r="E1772" s="46"/>
      <c r="F1772" s="130">
        <f t="shared" si="29"/>
        <v>0</v>
      </c>
      <c r="G1772" s="69"/>
    </row>
    <row r="1773" spans="1:7" ht="16.5" customHeight="1">
      <c r="A1773" s="323" t="s">
        <v>408</v>
      </c>
      <c r="B1773" s="302" t="s">
        <v>31</v>
      </c>
      <c r="C1773" s="325" t="s">
        <v>46</v>
      </c>
      <c r="D1773" s="325">
        <v>290</v>
      </c>
      <c r="E1773" s="46">
        <v>32500</v>
      </c>
      <c r="F1773" s="130">
        <f t="shared" si="29"/>
        <v>9425000</v>
      </c>
      <c r="G1773" s="86">
        <f>F1773</f>
        <v>9425000</v>
      </c>
    </row>
    <row r="1774" spans="1:7" ht="16.5" customHeight="1">
      <c r="A1774" s="323"/>
      <c r="B1774" s="302"/>
      <c r="C1774" s="325"/>
      <c r="D1774" s="325"/>
      <c r="E1774" s="46"/>
      <c r="F1774" s="130">
        <f>E1774*D1774</f>
        <v>0</v>
      </c>
      <c r="G1774" s="69"/>
    </row>
    <row r="1775" spans="1:7" ht="16.5" customHeight="1">
      <c r="A1775" s="323" t="s">
        <v>40</v>
      </c>
      <c r="B1775" s="302" t="s">
        <v>164</v>
      </c>
      <c r="C1775" s="325" t="s">
        <v>143</v>
      </c>
      <c r="D1775" s="325">
        <v>213.5</v>
      </c>
      <c r="E1775" s="46">
        <v>30000</v>
      </c>
      <c r="F1775" s="130">
        <f>E1775*D1775</f>
        <v>6405000</v>
      </c>
      <c r="G1775" s="86">
        <f>F1775</f>
        <v>6405000</v>
      </c>
    </row>
    <row r="1776" spans="1:7" ht="16.5" customHeight="1">
      <c r="A1776" s="323"/>
      <c r="B1776" s="302"/>
      <c r="C1776" s="325"/>
      <c r="D1776" s="325"/>
      <c r="E1776" s="46"/>
      <c r="F1776" s="130">
        <f>E1776*D1776</f>
        <v>0</v>
      </c>
      <c r="G1776" s="69"/>
    </row>
    <row r="1777" spans="1:7" ht="16.5" customHeight="1">
      <c r="A1777" s="323" t="s">
        <v>336</v>
      </c>
      <c r="B1777" s="302" t="s">
        <v>23</v>
      </c>
      <c r="C1777" s="325" t="s">
        <v>60</v>
      </c>
      <c r="D1777" s="325">
        <v>92.5</v>
      </c>
      <c r="E1777" s="46">
        <v>33500</v>
      </c>
      <c r="F1777" s="130">
        <f t="shared" ref="F1777:F1874" si="30">E1777*D1777</f>
        <v>3098750</v>
      </c>
      <c r="G1777" s="86">
        <f>SUM(F1777:F1781)</f>
        <v>26087000</v>
      </c>
    </row>
    <row r="1778" spans="1:7" ht="16.5" customHeight="1">
      <c r="A1778" s="323"/>
      <c r="B1778" s="302" t="s">
        <v>31</v>
      </c>
      <c r="C1778" s="325" t="s">
        <v>900</v>
      </c>
      <c r="D1778" s="325">
        <v>210.7</v>
      </c>
      <c r="E1778" s="46">
        <v>32500</v>
      </c>
      <c r="F1778" s="130">
        <f t="shared" si="30"/>
        <v>6847750</v>
      </c>
      <c r="G1778" s="69"/>
    </row>
    <row r="1779" spans="1:7" ht="16.5" customHeight="1">
      <c r="A1779" s="323"/>
      <c r="B1779" s="302" t="s">
        <v>31</v>
      </c>
      <c r="C1779" s="325" t="s">
        <v>34</v>
      </c>
      <c r="D1779" s="325">
        <v>296</v>
      </c>
      <c r="E1779" s="46">
        <v>33500</v>
      </c>
      <c r="F1779" s="130">
        <f t="shared" si="30"/>
        <v>9916000</v>
      </c>
      <c r="G1779" s="69"/>
    </row>
    <row r="1780" spans="1:7" ht="16.5" customHeight="1">
      <c r="A1780" s="323"/>
      <c r="B1780" s="302" t="s">
        <v>31</v>
      </c>
      <c r="C1780" s="325" t="s">
        <v>901</v>
      </c>
      <c r="D1780" s="325">
        <v>58</v>
      </c>
      <c r="E1780" s="46">
        <v>30500</v>
      </c>
      <c r="F1780" s="130">
        <f t="shared" si="30"/>
        <v>1769000</v>
      </c>
      <c r="G1780" s="69"/>
    </row>
    <row r="1781" spans="1:7" ht="16.5" customHeight="1">
      <c r="A1781" s="323"/>
      <c r="B1781" s="302" t="s">
        <v>31</v>
      </c>
      <c r="C1781" s="325" t="s">
        <v>260</v>
      </c>
      <c r="D1781" s="325">
        <v>133</v>
      </c>
      <c r="E1781" s="46">
        <v>33500</v>
      </c>
      <c r="F1781" s="130">
        <f t="shared" si="30"/>
        <v>4455500</v>
      </c>
      <c r="G1781" s="69"/>
    </row>
    <row r="1782" spans="1:7" ht="16.5" customHeight="1">
      <c r="A1782" s="323"/>
      <c r="B1782" s="302"/>
      <c r="C1782" s="325"/>
      <c r="D1782" s="325"/>
      <c r="E1782" s="46"/>
      <c r="F1782" s="130">
        <f t="shared" si="30"/>
        <v>0</v>
      </c>
      <c r="G1782" s="69"/>
    </row>
    <row r="1783" spans="1:7" ht="16.5" customHeight="1">
      <c r="A1783" s="323" t="s">
        <v>207</v>
      </c>
      <c r="B1783" s="302" t="s">
        <v>23</v>
      </c>
      <c r="C1783" s="325" t="s">
        <v>848</v>
      </c>
      <c r="D1783" s="325">
        <v>427.6</v>
      </c>
      <c r="E1783" s="46">
        <v>35000</v>
      </c>
      <c r="F1783" s="130">
        <f t="shared" si="30"/>
        <v>14966000</v>
      </c>
      <c r="G1783" s="86">
        <f>SUM(F1783:F1784)</f>
        <v>32066000</v>
      </c>
    </row>
    <row r="1784" spans="1:7" ht="16.5" customHeight="1">
      <c r="A1784" s="323"/>
      <c r="B1784" s="302" t="s">
        <v>31</v>
      </c>
      <c r="C1784" s="325" t="s">
        <v>849</v>
      </c>
      <c r="D1784" s="325">
        <v>475</v>
      </c>
      <c r="E1784" s="46">
        <v>36000</v>
      </c>
      <c r="F1784" s="130">
        <f t="shared" si="30"/>
        <v>17100000</v>
      </c>
      <c r="G1784" s="69"/>
    </row>
    <row r="1785" spans="1:7" ht="16.5" customHeight="1">
      <c r="A1785" s="323"/>
      <c r="B1785" s="302"/>
      <c r="C1785" s="325"/>
      <c r="D1785" s="325"/>
      <c r="E1785" s="46"/>
      <c r="F1785" s="130">
        <f t="shared" si="30"/>
        <v>0</v>
      </c>
      <c r="G1785" s="69"/>
    </row>
    <row r="1786" spans="1:7" ht="16.5" customHeight="1">
      <c r="A1786" s="323" t="s">
        <v>203</v>
      </c>
      <c r="B1786" s="302" t="s">
        <v>13</v>
      </c>
      <c r="C1786" s="325" t="s">
        <v>902</v>
      </c>
      <c r="D1786" s="325">
        <v>58.5</v>
      </c>
      <c r="E1786" s="46">
        <v>30500</v>
      </c>
      <c r="F1786" s="130">
        <f t="shared" si="30"/>
        <v>1784250</v>
      </c>
      <c r="G1786" s="86">
        <f>F1786</f>
        <v>1784250</v>
      </c>
    </row>
    <row r="1787" spans="1:7" ht="16.5" customHeight="1">
      <c r="A1787" s="323"/>
      <c r="B1787" s="302"/>
      <c r="C1787" s="325"/>
      <c r="D1787" s="325"/>
      <c r="E1787" s="46"/>
      <c r="F1787" s="130">
        <f t="shared" si="30"/>
        <v>0</v>
      </c>
      <c r="G1787" s="69"/>
    </row>
    <row r="1788" spans="1:7" ht="16.5" customHeight="1">
      <c r="A1788" s="323" t="s">
        <v>318</v>
      </c>
      <c r="B1788" s="451" t="s">
        <v>903</v>
      </c>
      <c r="C1788" s="500"/>
      <c r="D1788" s="500">
        <v>-74</v>
      </c>
      <c r="E1788" s="162">
        <v>15000</v>
      </c>
      <c r="F1788" s="163">
        <f>E1788*D1788</f>
        <v>-1110000</v>
      </c>
      <c r="G1788" s="86">
        <f>SUM(F1788:F1790)</f>
        <v>10733000</v>
      </c>
    </row>
    <row r="1789" spans="1:7" ht="16.5" customHeight="1">
      <c r="A1789" s="323"/>
      <c r="B1789" s="302" t="s">
        <v>319</v>
      </c>
      <c r="C1789" s="325" t="s">
        <v>320</v>
      </c>
      <c r="D1789" s="325">
        <v>149.4</v>
      </c>
      <c r="E1789" s="46">
        <v>32500</v>
      </c>
      <c r="F1789" s="130">
        <f>E1789*D1789</f>
        <v>4855500</v>
      </c>
      <c r="G1789" s="69"/>
    </row>
    <row r="1790" spans="1:7" ht="16.5" customHeight="1">
      <c r="A1790" s="323"/>
      <c r="B1790" s="302" t="s">
        <v>319</v>
      </c>
      <c r="C1790" s="325" t="s">
        <v>391</v>
      </c>
      <c r="D1790" s="325">
        <v>215</v>
      </c>
      <c r="E1790" s="46">
        <v>32500</v>
      </c>
      <c r="F1790" s="130">
        <f>E1790*D1790</f>
        <v>6987500</v>
      </c>
      <c r="G1790" s="69"/>
    </row>
    <row r="1791" spans="1:7" ht="16.5" customHeight="1">
      <c r="A1791" s="323"/>
      <c r="B1791" s="302"/>
      <c r="C1791" s="325"/>
      <c r="D1791" s="325"/>
      <c r="E1791" s="46"/>
      <c r="F1791" s="130">
        <f t="shared" si="30"/>
        <v>0</v>
      </c>
      <c r="G1791" s="69"/>
    </row>
    <row r="1792" spans="1:7" ht="16.5" customHeight="1">
      <c r="A1792" s="323" t="s">
        <v>712</v>
      </c>
      <c r="B1792" s="302" t="s">
        <v>31</v>
      </c>
      <c r="C1792" s="325" t="s">
        <v>904</v>
      </c>
      <c r="D1792" s="325">
        <v>520</v>
      </c>
      <c r="E1792" s="46">
        <v>33500</v>
      </c>
      <c r="F1792" s="130">
        <f t="shared" si="30"/>
        <v>17420000</v>
      </c>
      <c r="G1792" s="86">
        <f>F1792</f>
        <v>17420000</v>
      </c>
    </row>
    <row r="1793" spans="1:7" ht="16.5" customHeight="1">
      <c r="A1793" s="323"/>
      <c r="B1793" s="302"/>
      <c r="C1793" s="325"/>
      <c r="D1793" s="325"/>
      <c r="E1793" s="46"/>
      <c r="F1793" s="130">
        <f t="shared" si="30"/>
        <v>0</v>
      </c>
      <c r="G1793" s="69"/>
    </row>
    <row r="1794" spans="1:7" ht="16.5" customHeight="1">
      <c r="A1794" s="323" t="s">
        <v>330</v>
      </c>
      <c r="B1794" s="302" t="s">
        <v>13</v>
      </c>
      <c r="C1794" s="325" t="s">
        <v>715</v>
      </c>
      <c r="D1794" s="325">
        <v>54.6</v>
      </c>
      <c r="E1794" s="46">
        <v>30000</v>
      </c>
      <c r="F1794" s="130">
        <f>E1794*D1794</f>
        <v>1638000</v>
      </c>
      <c r="G1794" s="86">
        <f>SUM(F1794:F1795)</f>
        <v>4773600</v>
      </c>
    </row>
    <row r="1795" spans="1:7" ht="16.5" customHeight="1">
      <c r="A1795" s="323"/>
      <c r="B1795" s="302" t="s">
        <v>31</v>
      </c>
      <c r="C1795" s="325" t="s">
        <v>866</v>
      </c>
      <c r="D1795" s="325">
        <v>93.6</v>
      </c>
      <c r="E1795" s="46">
        <v>33500</v>
      </c>
      <c r="F1795" s="130">
        <f>E1795*D1795</f>
        <v>3135600</v>
      </c>
      <c r="G1795" s="69"/>
    </row>
    <row r="1796" spans="1:7" ht="16.5" customHeight="1">
      <c r="A1796" s="323"/>
      <c r="B1796" s="302"/>
      <c r="C1796" s="325"/>
      <c r="D1796" s="325"/>
      <c r="E1796" s="46"/>
      <c r="F1796" s="130"/>
      <c r="G1796" s="69"/>
    </row>
    <row r="1797" spans="1:7" ht="16.5" customHeight="1">
      <c r="A1797" s="323" t="s">
        <v>140</v>
      </c>
      <c r="B1797" s="302" t="s">
        <v>905</v>
      </c>
      <c r="C1797" s="325" t="s">
        <v>819</v>
      </c>
      <c r="D1797" s="325">
        <v>30</v>
      </c>
      <c r="E1797" s="46">
        <v>33000</v>
      </c>
      <c r="F1797" s="130">
        <f t="shared" si="30"/>
        <v>990000</v>
      </c>
      <c r="G1797" s="86">
        <f>SUM(F1797:F1801)</f>
        <v>3792000</v>
      </c>
    </row>
    <row r="1798" spans="1:7" ht="16.5" customHeight="1">
      <c r="A1798" s="323"/>
      <c r="B1798" s="302" t="s">
        <v>905</v>
      </c>
      <c r="C1798" s="325" t="s">
        <v>150</v>
      </c>
      <c r="D1798" s="325">
        <v>20</v>
      </c>
      <c r="E1798" s="46">
        <v>33000</v>
      </c>
      <c r="F1798" s="130">
        <f t="shared" si="30"/>
        <v>660000</v>
      </c>
      <c r="G1798" s="69"/>
    </row>
    <row r="1799" spans="1:7" ht="16.5" customHeight="1">
      <c r="A1799" s="323"/>
      <c r="B1799" s="302" t="s">
        <v>31</v>
      </c>
      <c r="C1799" s="325" t="s">
        <v>906</v>
      </c>
      <c r="D1799" s="325">
        <v>15.5</v>
      </c>
      <c r="E1799" s="46">
        <v>31500</v>
      </c>
      <c r="F1799" s="130">
        <f t="shared" si="30"/>
        <v>488250</v>
      </c>
      <c r="G1799" s="69"/>
    </row>
    <row r="1800" spans="1:7" ht="16.5" customHeight="1">
      <c r="A1800" s="323"/>
      <c r="B1800" s="302" t="s">
        <v>31</v>
      </c>
      <c r="C1800" s="325" t="s">
        <v>907</v>
      </c>
      <c r="D1800" s="325">
        <v>22</v>
      </c>
      <c r="E1800" s="46">
        <v>31500</v>
      </c>
      <c r="F1800" s="130">
        <f t="shared" si="30"/>
        <v>693000</v>
      </c>
      <c r="G1800" s="69"/>
    </row>
    <row r="1801" spans="1:7" ht="16.5" customHeight="1">
      <c r="A1801" s="323"/>
      <c r="B1801" s="302" t="s">
        <v>31</v>
      </c>
      <c r="C1801" s="325" t="s">
        <v>514</v>
      </c>
      <c r="D1801" s="325">
        <v>30.5</v>
      </c>
      <c r="E1801" s="46">
        <v>31500</v>
      </c>
      <c r="F1801" s="130">
        <f t="shared" si="30"/>
        <v>960750</v>
      </c>
      <c r="G1801" s="69"/>
    </row>
    <row r="1802" spans="1:7" ht="16.5" customHeight="1">
      <c r="A1802" s="323"/>
      <c r="B1802" s="302"/>
      <c r="C1802" s="325"/>
      <c r="D1802" s="325"/>
      <c r="E1802" s="46"/>
      <c r="F1802" s="130">
        <f t="shared" si="30"/>
        <v>0</v>
      </c>
      <c r="G1802" s="69"/>
    </row>
    <row r="1803" spans="1:7" ht="16.5" customHeight="1">
      <c r="A1803" s="323" t="s">
        <v>806</v>
      </c>
      <c r="B1803" s="302" t="s">
        <v>13</v>
      </c>
      <c r="C1803" s="325" t="s">
        <v>807</v>
      </c>
      <c r="D1803" s="325">
        <v>302.8</v>
      </c>
      <c r="E1803" s="46">
        <v>33000</v>
      </c>
      <c r="F1803" s="130">
        <f t="shared" si="30"/>
        <v>9992400</v>
      </c>
      <c r="G1803" s="86">
        <f>SUM(F1803:F1804)</f>
        <v>22796400</v>
      </c>
    </row>
    <row r="1804" spans="1:7" ht="16.5" customHeight="1">
      <c r="A1804" s="323"/>
      <c r="B1804" s="302" t="s">
        <v>13</v>
      </c>
      <c r="C1804" s="325" t="s">
        <v>908</v>
      </c>
      <c r="D1804" s="325">
        <v>388</v>
      </c>
      <c r="E1804" s="46">
        <v>33000</v>
      </c>
      <c r="F1804" s="130">
        <f t="shared" si="30"/>
        <v>12804000</v>
      </c>
      <c r="G1804" s="69"/>
    </row>
    <row r="1805" spans="1:7" ht="16.5" customHeight="1">
      <c r="A1805" s="323"/>
      <c r="B1805" s="302"/>
      <c r="C1805" s="325"/>
      <c r="D1805" s="325"/>
      <c r="E1805" s="46"/>
      <c r="F1805" s="130">
        <f t="shared" si="30"/>
        <v>0</v>
      </c>
      <c r="G1805" s="69"/>
    </row>
    <row r="1806" spans="1:7" ht="16.5" customHeight="1">
      <c r="A1806" s="323" t="s">
        <v>304</v>
      </c>
      <c r="B1806" s="302" t="s">
        <v>13</v>
      </c>
      <c r="C1806" s="325" t="s">
        <v>909</v>
      </c>
      <c r="D1806" s="325">
        <v>292.5</v>
      </c>
      <c r="E1806" s="46">
        <v>31500</v>
      </c>
      <c r="F1806" s="130">
        <f t="shared" si="30"/>
        <v>9213750</v>
      </c>
      <c r="G1806" s="86">
        <f>SUM(F1806:F1811)</f>
        <v>25588400</v>
      </c>
    </row>
    <row r="1807" spans="1:7" ht="16.5" customHeight="1">
      <c r="A1807" s="323"/>
      <c r="B1807" s="302" t="s">
        <v>13</v>
      </c>
      <c r="C1807" s="325" t="s">
        <v>106</v>
      </c>
      <c r="D1807" s="325">
        <v>192.7</v>
      </c>
      <c r="E1807" s="46">
        <v>31500</v>
      </c>
      <c r="F1807" s="130">
        <f t="shared" si="30"/>
        <v>6070050</v>
      </c>
      <c r="G1807" s="69"/>
    </row>
    <row r="1808" spans="1:7" ht="16.5" customHeight="1">
      <c r="A1808" s="323"/>
      <c r="B1808" s="302" t="s">
        <v>319</v>
      </c>
      <c r="C1808" s="325" t="s">
        <v>910</v>
      </c>
      <c r="D1808" s="325">
        <v>27.9</v>
      </c>
      <c r="E1808" s="46">
        <v>33500</v>
      </c>
      <c r="F1808" s="130">
        <f t="shared" si="30"/>
        <v>934650</v>
      </c>
      <c r="G1808" s="69"/>
    </row>
    <row r="1809" spans="1:7" ht="16.5" customHeight="1">
      <c r="A1809" s="323"/>
      <c r="B1809" s="302" t="s">
        <v>31</v>
      </c>
      <c r="C1809" s="325" t="s">
        <v>491</v>
      </c>
      <c r="D1809" s="325">
        <v>22.3</v>
      </c>
      <c r="E1809" s="46">
        <v>33500</v>
      </c>
      <c r="F1809" s="130">
        <f t="shared" si="30"/>
        <v>747050</v>
      </c>
      <c r="G1809" s="69"/>
    </row>
    <row r="1810" spans="1:7" ht="16.5" customHeight="1">
      <c r="A1810" s="323"/>
      <c r="B1810" s="302" t="s">
        <v>31</v>
      </c>
      <c r="C1810" s="325" t="s">
        <v>416</v>
      </c>
      <c r="D1810" s="325">
        <v>141.4</v>
      </c>
      <c r="E1810" s="46">
        <v>33500</v>
      </c>
      <c r="F1810" s="130">
        <f t="shared" si="30"/>
        <v>4736900</v>
      </c>
      <c r="G1810" s="69"/>
    </row>
    <row r="1811" spans="1:7" ht="16.5" customHeight="1">
      <c r="A1811" s="323"/>
      <c r="B1811" s="302" t="s">
        <v>31</v>
      </c>
      <c r="C1811" s="325" t="s">
        <v>911</v>
      </c>
      <c r="D1811" s="325">
        <v>116</v>
      </c>
      <c r="E1811" s="46">
        <v>33500</v>
      </c>
      <c r="F1811" s="130">
        <f t="shared" si="30"/>
        <v>3886000</v>
      </c>
      <c r="G1811" s="69"/>
    </row>
    <row r="1812" spans="1:7" ht="16.5" customHeight="1">
      <c r="A1812" s="323"/>
      <c r="B1812" s="302"/>
      <c r="C1812" s="325"/>
      <c r="D1812" s="325"/>
      <c r="E1812" s="46"/>
      <c r="F1812" s="130">
        <f t="shared" si="30"/>
        <v>0</v>
      </c>
      <c r="G1812" s="69"/>
    </row>
    <row r="1813" spans="1:7" ht="16.5" customHeight="1">
      <c r="A1813" s="323" t="s">
        <v>912</v>
      </c>
      <c r="B1813" s="302" t="s">
        <v>31</v>
      </c>
      <c r="C1813" s="325" t="s">
        <v>913</v>
      </c>
      <c r="D1813" s="325">
        <v>200</v>
      </c>
      <c r="E1813" s="46">
        <v>32500</v>
      </c>
      <c r="F1813" s="130">
        <f t="shared" si="30"/>
        <v>6500000</v>
      </c>
      <c r="G1813" s="86">
        <f>SUM(F1813:F1814)</f>
        <v>32578000</v>
      </c>
    </row>
    <row r="1814" spans="1:7" ht="16.5" customHeight="1">
      <c r="A1814" s="323" t="s">
        <v>392</v>
      </c>
      <c r="B1814" s="302" t="s">
        <v>31</v>
      </c>
      <c r="C1814" s="325" t="s">
        <v>182</v>
      </c>
      <c r="D1814" s="325">
        <v>802.4</v>
      </c>
      <c r="E1814" s="46">
        <v>32500</v>
      </c>
      <c r="F1814" s="130">
        <f t="shared" si="30"/>
        <v>26078000</v>
      </c>
      <c r="G1814" s="69"/>
    </row>
    <row r="1815" spans="1:7" ht="16.5" customHeight="1">
      <c r="A1815" s="323"/>
      <c r="B1815" s="302"/>
      <c r="C1815" s="325"/>
      <c r="D1815" s="325"/>
      <c r="E1815" s="46"/>
      <c r="F1815" s="130">
        <f t="shared" si="30"/>
        <v>0</v>
      </c>
      <c r="G1815" s="69"/>
    </row>
    <row r="1816" spans="1:7" ht="16.5" customHeight="1">
      <c r="A1816" s="323" t="s">
        <v>316</v>
      </c>
      <c r="B1816" s="302" t="s">
        <v>23</v>
      </c>
      <c r="C1816" s="325" t="s">
        <v>799</v>
      </c>
      <c r="D1816" s="325">
        <v>125</v>
      </c>
      <c r="E1816" s="46">
        <v>33500</v>
      </c>
      <c r="F1816" s="130">
        <f t="shared" si="30"/>
        <v>4187500</v>
      </c>
      <c r="G1816" s="86">
        <f>SUM(F1816:F1818)</f>
        <v>22331100</v>
      </c>
    </row>
    <row r="1817" spans="1:7" ht="16.5" customHeight="1">
      <c r="A1817" s="323"/>
      <c r="B1817" s="302" t="s">
        <v>23</v>
      </c>
      <c r="C1817" s="325" t="s">
        <v>214</v>
      </c>
      <c r="D1817" s="325">
        <v>411.6</v>
      </c>
      <c r="E1817" s="46">
        <v>33500</v>
      </c>
      <c r="F1817" s="130">
        <f t="shared" si="30"/>
        <v>13788600</v>
      </c>
      <c r="G1817" s="69"/>
    </row>
    <row r="1818" spans="1:7" ht="16.5" customHeight="1">
      <c r="A1818" s="323"/>
      <c r="B1818" s="302" t="s">
        <v>31</v>
      </c>
      <c r="C1818" s="325" t="s">
        <v>68</v>
      </c>
      <c r="D1818" s="325">
        <v>130</v>
      </c>
      <c r="E1818" s="46">
        <v>33500</v>
      </c>
      <c r="F1818" s="130">
        <f t="shared" si="30"/>
        <v>4355000</v>
      </c>
      <c r="G1818" s="69"/>
    </row>
    <row r="1819" spans="1:7" ht="16.5" customHeight="1">
      <c r="A1819" s="323"/>
      <c r="B1819" s="302"/>
      <c r="C1819" s="325"/>
      <c r="D1819" s="325"/>
      <c r="E1819" s="46"/>
      <c r="F1819" s="130">
        <f t="shared" si="30"/>
        <v>0</v>
      </c>
      <c r="G1819" s="69"/>
    </row>
    <row r="1820" spans="1:7" ht="16.5" customHeight="1">
      <c r="A1820" s="323" t="s">
        <v>311</v>
      </c>
      <c r="B1820" s="302" t="s">
        <v>13</v>
      </c>
      <c r="C1820" s="325" t="s">
        <v>85</v>
      </c>
      <c r="D1820" s="325">
        <v>30.7</v>
      </c>
      <c r="E1820" s="46">
        <v>31500</v>
      </c>
      <c r="F1820" s="130">
        <f t="shared" si="30"/>
        <v>967050</v>
      </c>
      <c r="G1820" s="86">
        <f>SUM(F1820:F1822)</f>
        <v>42590050</v>
      </c>
    </row>
    <row r="1821" spans="1:7" ht="16.5" customHeight="1">
      <c r="A1821" s="323"/>
      <c r="B1821" s="302" t="s">
        <v>333</v>
      </c>
      <c r="C1821" s="325" t="s">
        <v>195</v>
      </c>
      <c r="D1821" s="325">
        <v>300</v>
      </c>
      <c r="E1821" s="46">
        <v>34000</v>
      </c>
      <c r="F1821" s="130">
        <f t="shared" si="30"/>
        <v>10200000</v>
      </c>
      <c r="G1821" s="69"/>
    </row>
    <row r="1822" spans="1:7" ht="16.5" customHeight="1">
      <c r="A1822" s="323"/>
      <c r="B1822" s="302" t="s">
        <v>31</v>
      </c>
      <c r="C1822" s="325" t="s">
        <v>329</v>
      </c>
      <c r="D1822" s="325">
        <v>897.8</v>
      </c>
      <c r="E1822" s="46">
        <v>35000</v>
      </c>
      <c r="F1822" s="130">
        <f t="shared" si="30"/>
        <v>31423000</v>
      </c>
      <c r="G1822" s="69"/>
    </row>
    <row r="1823" spans="1:7" ht="16.5" customHeight="1">
      <c r="A1823" s="323"/>
      <c r="B1823" s="302"/>
      <c r="C1823" s="325"/>
      <c r="D1823" s="325"/>
      <c r="E1823" s="46"/>
      <c r="F1823" s="130">
        <f t="shared" si="30"/>
        <v>0</v>
      </c>
      <c r="G1823" s="69"/>
    </row>
    <row r="1824" spans="1:7" ht="16.5" customHeight="1">
      <c r="A1824" s="323" t="s">
        <v>145</v>
      </c>
      <c r="B1824" s="302" t="s">
        <v>31</v>
      </c>
      <c r="C1824" s="325" t="s">
        <v>148</v>
      </c>
      <c r="D1824" s="325">
        <v>285.5</v>
      </c>
      <c r="E1824" s="46">
        <v>33500</v>
      </c>
      <c r="F1824" s="130">
        <f>E1824*D1824</f>
        <v>9564250</v>
      </c>
      <c r="G1824" s="86">
        <f>F1824</f>
        <v>9564250</v>
      </c>
    </row>
    <row r="1825" spans="1:7" ht="16.5" customHeight="1">
      <c r="A1825" s="323"/>
      <c r="B1825" s="302"/>
      <c r="C1825" s="325"/>
      <c r="D1825" s="325"/>
      <c r="E1825" s="46"/>
      <c r="F1825" s="130">
        <f t="shared" ref="F1825:F1834" si="31">E1825*D1825</f>
        <v>0</v>
      </c>
      <c r="G1825" s="69"/>
    </row>
    <row r="1826" spans="1:7" ht="16.5" customHeight="1">
      <c r="A1826" s="323" t="s">
        <v>916</v>
      </c>
      <c r="B1826" s="302" t="s">
        <v>13</v>
      </c>
      <c r="C1826" s="325" t="s">
        <v>126</v>
      </c>
      <c r="D1826" s="325">
        <v>100</v>
      </c>
      <c r="E1826" s="46">
        <v>31500</v>
      </c>
      <c r="F1826" s="130">
        <f t="shared" si="31"/>
        <v>3150000</v>
      </c>
      <c r="G1826" s="86">
        <f>F1826</f>
        <v>3150000</v>
      </c>
    </row>
    <row r="1827" spans="1:7" ht="16.5" customHeight="1">
      <c r="A1827" s="323"/>
      <c r="B1827" s="302"/>
      <c r="C1827" s="325"/>
      <c r="D1827" s="325"/>
      <c r="E1827" s="46"/>
      <c r="F1827" s="130">
        <f t="shared" si="31"/>
        <v>0</v>
      </c>
      <c r="G1827" s="69"/>
    </row>
    <row r="1828" spans="1:7" ht="16.5" customHeight="1">
      <c r="A1828" s="323" t="s">
        <v>245</v>
      </c>
      <c r="B1828" s="302" t="s">
        <v>13</v>
      </c>
      <c r="C1828" s="325" t="s">
        <v>918</v>
      </c>
      <c r="D1828" s="325">
        <v>103.2</v>
      </c>
      <c r="E1828" s="46">
        <v>30000</v>
      </c>
      <c r="F1828" s="130">
        <f t="shared" si="31"/>
        <v>3096000</v>
      </c>
      <c r="G1828" s="86">
        <f>SUM(F1828:F1829)</f>
        <v>19846000</v>
      </c>
    </row>
    <row r="1829" spans="1:7" ht="16.5" customHeight="1">
      <c r="A1829" s="323"/>
      <c r="B1829" s="302" t="s">
        <v>31</v>
      </c>
      <c r="C1829" s="325" t="s">
        <v>246</v>
      </c>
      <c r="D1829" s="325">
        <v>500</v>
      </c>
      <c r="E1829" s="46">
        <v>33500</v>
      </c>
      <c r="F1829" s="130">
        <f t="shared" si="31"/>
        <v>16750000</v>
      </c>
      <c r="G1829" s="69"/>
    </row>
    <row r="1830" spans="1:7" ht="16.5" customHeight="1">
      <c r="A1830" s="323"/>
      <c r="B1830" s="302"/>
      <c r="C1830" s="325"/>
      <c r="D1830" s="325"/>
      <c r="E1830" s="46"/>
      <c r="F1830" s="130">
        <f t="shared" si="31"/>
        <v>0</v>
      </c>
      <c r="G1830" s="69"/>
    </row>
    <row r="1831" spans="1:7" ht="16.5" customHeight="1">
      <c r="A1831" s="323" t="s">
        <v>93</v>
      </c>
      <c r="B1831" s="302" t="s">
        <v>570</v>
      </c>
      <c r="C1831" s="325" t="s">
        <v>919</v>
      </c>
      <c r="D1831" s="325">
        <v>97.3</v>
      </c>
      <c r="E1831" s="46">
        <v>34500</v>
      </c>
      <c r="F1831" s="130">
        <f t="shared" si="31"/>
        <v>3356850</v>
      </c>
      <c r="G1831" s="86">
        <f>SUM(F1831:F1833)</f>
        <v>21242500</v>
      </c>
    </row>
    <row r="1832" spans="1:7" ht="16.5" customHeight="1">
      <c r="A1832" s="302"/>
      <c r="B1832" s="302" t="s">
        <v>570</v>
      </c>
      <c r="C1832" s="325" t="s">
        <v>920</v>
      </c>
      <c r="D1832" s="325">
        <v>305.3</v>
      </c>
      <c r="E1832" s="46">
        <v>36500</v>
      </c>
      <c r="F1832" s="130">
        <f t="shared" si="31"/>
        <v>11143450</v>
      </c>
      <c r="G1832" s="69"/>
    </row>
    <row r="1833" spans="1:7" ht="16.5" customHeight="1">
      <c r="A1833" s="302"/>
      <c r="B1833" s="302" t="s">
        <v>570</v>
      </c>
      <c r="C1833" s="325" t="s">
        <v>921</v>
      </c>
      <c r="D1833" s="325">
        <v>198.3</v>
      </c>
      <c r="E1833" s="46">
        <v>34000</v>
      </c>
      <c r="F1833" s="130">
        <f t="shared" si="31"/>
        <v>6742200</v>
      </c>
      <c r="G1833" s="69"/>
    </row>
    <row r="1834" spans="1:7" ht="16.5" customHeight="1">
      <c r="A1834" s="323"/>
      <c r="B1834" s="302"/>
      <c r="C1834" s="325"/>
      <c r="D1834" s="325"/>
      <c r="E1834" s="46"/>
      <c r="F1834" s="130">
        <f t="shared" si="31"/>
        <v>0</v>
      </c>
      <c r="G1834" s="69"/>
    </row>
    <row r="1835" spans="1:7" ht="16.5" customHeight="1">
      <c r="A1835" s="323" t="s">
        <v>26</v>
      </c>
      <c r="B1835" s="302" t="s">
        <v>13</v>
      </c>
      <c r="C1835" s="325" t="s">
        <v>46</v>
      </c>
      <c r="D1835" s="325">
        <v>28.5</v>
      </c>
      <c r="E1835" s="46">
        <v>30500</v>
      </c>
      <c r="F1835" s="130">
        <f t="shared" si="30"/>
        <v>869250</v>
      </c>
      <c r="G1835" s="86">
        <f>SUM(F1835:F1838)</f>
        <v>4834250</v>
      </c>
    </row>
    <row r="1836" spans="1:7" ht="16.5" customHeight="1">
      <c r="A1836" s="323"/>
      <c r="B1836" s="302" t="s">
        <v>13</v>
      </c>
      <c r="C1836" s="325" t="s">
        <v>894</v>
      </c>
      <c r="D1836" s="325">
        <v>30</v>
      </c>
      <c r="E1836" s="46">
        <v>30500</v>
      </c>
      <c r="F1836" s="130">
        <f t="shared" si="30"/>
        <v>915000</v>
      </c>
      <c r="G1836" s="69"/>
    </row>
    <row r="1837" spans="1:7" ht="16.5" customHeight="1">
      <c r="A1837" s="323"/>
      <c r="B1837" s="302" t="s">
        <v>13</v>
      </c>
      <c r="C1837" s="325" t="s">
        <v>59</v>
      </c>
      <c r="D1837" s="325">
        <v>50</v>
      </c>
      <c r="E1837" s="46">
        <v>30500</v>
      </c>
      <c r="F1837" s="130">
        <f t="shared" si="30"/>
        <v>1525000</v>
      </c>
      <c r="G1837" s="69"/>
    </row>
    <row r="1838" spans="1:7" ht="16.5" customHeight="1">
      <c r="A1838" s="323"/>
      <c r="B1838" s="302" t="s">
        <v>13</v>
      </c>
      <c r="C1838" s="325" t="s">
        <v>14</v>
      </c>
      <c r="D1838" s="325">
        <v>50</v>
      </c>
      <c r="E1838" s="46">
        <v>30500</v>
      </c>
      <c r="F1838" s="130">
        <f t="shared" si="30"/>
        <v>1525000</v>
      </c>
      <c r="G1838" s="69"/>
    </row>
    <row r="1839" spans="1:7" ht="16.5" customHeight="1">
      <c r="A1839" s="323"/>
      <c r="B1839" s="302"/>
      <c r="C1839" s="325"/>
      <c r="D1839" s="325"/>
      <c r="E1839" s="46"/>
      <c r="F1839" s="130">
        <f t="shared" si="30"/>
        <v>0</v>
      </c>
      <c r="G1839" s="69"/>
    </row>
    <row r="1840" spans="1:7" ht="16.5" customHeight="1">
      <c r="A1840" s="323" t="s">
        <v>895</v>
      </c>
      <c r="B1840" s="302" t="s">
        <v>13</v>
      </c>
      <c r="C1840" s="325" t="s">
        <v>15</v>
      </c>
      <c r="D1840" s="325">
        <v>10</v>
      </c>
      <c r="E1840" s="46">
        <v>31000</v>
      </c>
      <c r="F1840" s="130">
        <f t="shared" si="30"/>
        <v>310000</v>
      </c>
      <c r="G1840" s="86">
        <f>F1840</f>
        <v>310000</v>
      </c>
    </row>
    <row r="1841" spans="1:7" ht="16.5" customHeight="1">
      <c r="A1841" s="323"/>
      <c r="B1841" s="302"/>
      <c r="C1841" s="325"/>
      <c r="D1841" s="325"/>
      <c r="E1841" s="46"/>
      <c r="F1841" s="130">
        <f t="shared" si="30"/>
        <v>0</v>
      </c>
      <c r="G1841" s="69"/>
    </row>
    <row r="1842" spans="1:7" ht="16.5" customHeight="1">
      <c r="A1842" s="323" t="s">
        <v>18</v>
      </c>
      <c r="B1842" s="444" t="s">
        <v>256</v>
      </c>
      <c r="C1842" s="482" t="s">
        <v>257</v>
      </c>
      <c r="D1842" s="482">
        <v>31</v>
      </c>
      <c r="E1842" s="116">
        <v>40500</v>
      </c>
      <c r="F1842" s="131">
        <f t="shared" si="30"/>
        <v>1255500</v>
      </c>
      <c r="G1842" s="86">
        <f>SUM(F1842:F1844)</f>
        <v>2155500</v>
      </c>
    </row>
    <row r="1843" spans="1:7" ht="16.5" customHeight="1">
      <c r="A1843" s="302"/>
      <c r="B1843" s="302" t="s">
        <v>13</v>
      </c>
      <c r="C1843" s="325" t="s">
        <v>714</v>
      </c>
      <c r="D1843" s="325">
        <v>20</v>
      </c>
      <c r="E1843" s="46">
        <v>30000</v>
      </c>
      <c r="F1843" s="130">
        <f t="shared" si="30"/>
        <v>600000</v>
      </c>
      <c r="G1843" s="69"/>
    </row>
    <row r="1844" spans="1:7" ht="16.5" customHeight="1">
      <c r="A1844" s="323"/>
      <c r="B1844" s="302" t="s">
        <v>13</v>
      </c>
      <c r="C1844" s="325" t="s">
        <v>898</v>
      </c>
      <c r="D1844" s="325">
        <v>10</v>
      </c>
      <c r="E1844" s="46">
        <v>30000</v>
      </c>
      <c r="F1844" s="130">
        <f t="shared" si="30"/>
        <v>300000</v>
      </c>
      <c r="G1844" s="69"/>
    </row>
    <row r="1845" spans="1:7" ht="16.5" customHeight="1">
      <c r="A1845" s="323"/>
      <c r="B1845" s="302"/>
      <c r="C1845" s="325"/>
      <c r="D1845" s="325"/>
      <c r="E1845" s="46"/>
      <c r="F1845" s="130">
        <f t="shared" si="30"/>
        <v>0</v>
      </c>
      <c r="G1845" s="69"/>
    </row>
    <row r="1846" spans="1:7" ht="16.5" customHeight="1">
      <c r="A1846" s="323" t="s">
        <v>97</v>
      </c>
      <c r="B1846" s="302" t="s">
        <v>13</v>
      </c>
      <c r="C1846" s="325" t="s">
        <v>62</v>
      </c>
      <c r="D1846" s="325">
        <v>50</v>
      </c>
      <c r="E1846" s="46">
        <v>30000</v>
      </c>
      <c r="F1846" s="130">
        <f t="shared" si="30"/>
        <v>1500000</v>
      </c>
      <c r="G1846" s="86">
        <f>SUM(F1846:F1848)</f>
        <v>4500000</v>
      </c>
    </row>
    <row r="1847" spans="1:7" ht="16.5" customHeight="1">
      <c r="A1847" s="323"/>
      <c r="B1847" s="302" t="s">
        <v>13</v>
      </c>
      <c r="C1847" s="325" t="s">
        <v>59</v>
      </c>
      <c r="D1847" s="325">
        <v>50</v>
      </c>
      <c r="E1847" s="46">
        <v>30000</v>
      </c>
      <c r="F1847" s="130">
        <f t="shared" si="30"/>
        <v>1500000</v>
      </c>
      <c r="G1847" s="69"/>
    </row>
    <row r="1848" spans="1:7" ht="16.5" customHeight="1">
      <c r="A1848" s="323"/>
      <c r="B1848" s="302" t="s">
        <v>13</v>
      </c>
      <c r="C1848" s="325" t="s">
        <v>60</v>
      </c>
      <c r="D1848" s="325">
        <v>50</v>
      </c>
      <c r="E1848" s="46">
        <v>30000</v>
      </c>
      <c r="F1848" s="130">
        <f t="shared" si="30"/>
        <v>1500000</v>
      </c>
      <c r="G1848" s="69"/>
    </row>
    <row r="1849" spans="1:7" ht="16.5" customHeight="1">
      <c r="A1849" s="323"/>
      <c r="B1849" s="302"/>
      <c r="C1849" s="325"/>
      <c r="D1849" s="325"/>
      <c r="E1849" s="46"/>
      <c r="F1849" s="130">
        <f t="shared" si="30"/>
        <v>0</v>
      </c>
      <c r="G1849" s="69"/>
    </row>
    <row r="1850" spans="1:7" ht="16.5" customHeight="1">
      <c r="A1850" s="323" t="s">
        <v>357</v>
      </c>
      <c r="B1850" s="302" t="s">
        <v>13</v>
      </c>
      <c r="C1850" s="325" t="s">
        <v>14</v>
      </c>
      <c r="D1850" s="325">
        <v>40</v>
      </c>
      <c r="E1850" s="46">
        <v>30500</v>
      </c>
      <c r="F1850" s="130">
        <f t="shared" si="30"/>
        <v>1220000</v>
      </c>
      <c r="G1850" s="86">
        <f>SUM(F1850:F1852)</f>
        <v>1320650</v>
      </c>
    </row>
    <row r="1851" spans="1:7" ht="16.5" customHeight="1">
      <c r="A1851" s="323"/>
      <c r="B1851" s="302" t="s">
        <v>13</v>
      </c>
      <c r="C1851" s="325" t="s">
        <v>59</v>
      </c>
      <c r="D1851" s="325">
        <v>10</v>
      </c>
      <c r="E1851" s="46">
        <v>30500</v>
      </c>
      <c r="F1851" s="130">
        <f t="shared" si="30"/>
        <v>305000</v>
      </c>
      <c r="G1851" s="69"/>
    </row>
    <row r="1852" spans="1:7" ht="16.5" customHeight="1">
      <c r="A1852" s="323"/>
      <c r="B1852" s="451" t="s">
        <v>48</v>
      </c>
      <c r="C1852" s="500" t="s">
        <v>14</v>
      </c>
      <c r="D1852" s="500">
        <v>-6.7</v>
      </c>
      <c r="E1852" s="162">
        <v>30500</v>
      </c>
      <c r="F1852" s="163">
        <f t="shared" si="30"/>
        <v>-204350</v>
      </c>
      <c r="G1852" s="69"/>
    </row>
    <row r="1853" spans="1:7" ht="16.5" customHeight="1">
      <c r="A1853" s="323"/>
      <c r="B1853" s="302"/>
      <c r="C1853" s="325"/>
      <c r="D1853" s="325"/>
      <c r="E1853" s="46"/>
      <c r="F1853" s="130">
        <f t="shared" si="30"/>
        <v>0</v>
      </c>
      <c r="G1853" s="69"/>
    </row>
    <row r="1854" spans="1:7" ht="16.5" customHeight="1">
      <c r="A1854" s="323" t="s">
        <v>24</v>
      </c>
      <c r="B1854" s="302" t="s">
        <v>13</v>
      </c>
      <c r="C1854" s="325" t="s">
        <v>59</v>
      </c>
      <c r="D1854" s="325">
        <v>100</v>
      </c>
      <c r="E1854" s="46">
        <v>30500</v>
      </c>
      <c r="F1854" s="130">
        <f t="shared" si="30"/>
        <v>3050000</v>
      </c>
      <c r="G1854" s="86">
        <f>F1854</f>
        <v>3050000</v>
      </c>
    </row>
    <row r="1855" spans="1:7" ht="16.5" customHeight="1">
      <c r="A1855" s="323"/>
      <c r="B1855" s="302"/>
      <c r="C1855" s="325"/>
      <c r="D1855" s="325"/>
      <c r="E1855" s="46"/>
      <c r="F1855" s="130">
        <f t="shared" si="30"/>
        <v>0</v>
      </c>
      <c r="G1855" s="69"/>
    </row>
    <row r="1856" spans="1:7" ht="16.5" customHeight="1">
      <c r="A1856" s="323" t="s">
        <v>309</v>
      </c>
      <c r="B1856" s="302" t="s">
        <v>13</v>
      </c>
      <c r="C1856" s="325" t="s">
        <v>310</v>
      </c>
      <c r="D1856" s="325">
        <v>214</v>
      </c>
      <c r="E1856" s="46">
        <v>30500</v>
      </c>
      <c r="F1856" s="130">
        <f t="shared" si="30"/>
        <v>6527000</v>
      </c>
      <c r="G1856" s="86">
        <f>SUM(F1856:F1857)</f>
        <v>10187000</v>
      </c>
    </row>
    <row r="1857" spans="1:7" ht="16.5" customHeight="1">
      <c r="A1857" s="323"/>
      <c r="B1857" s="302" t="s">
        <v>13</v>
      </c>
      <c r="C1857" s="325" t="s">
        <v>896</v>
      </c>
      <c r="D1857" s="325">
        <v>120</v>
      </c>
      <c r="E1857" s="46">
        <v>30500</v>
      </c>
      <c r="F1857" s="130">
        <f t="shared" si="30"/>
        <v>3660000</v>
      </c>
      <c r="G1857" s="69"/>
    </row>
    <row r="1858" spans="1:7" ht="16.5" customHeight="1">
      <c r="A1858" s="323"/>
      <c r="B1858" s="302"/>
      <c r="C1858" s="325"/>
      <c r="D1858" s="325"/>
      <c r="E1858" s="46"/>
      <c r="F1858" s="130">
        <f t="shared" si="30"/>
        <v>0</v>
      </c>
      <c r="G1858" s="69"/>
    </row>
    <row r="1859" spans="1:7" ht="16.5" customHeight="1">
      <c r="A1859" s="323" t="s">
        <v>110</v>
      </c>
      <c r="B1859" s="302" t="s">
        <v>13</v>
      </c>
      <c r="C1859" s="325" t="s">
        <v>22</v>
      </c>
      <c r="D1859" s="325">
        <v>50</v>
      </c>
      <c r="E1859" s="46">
        <v>30500</v>
      </c>
      <c r="F1859" s="130">
        <f t="shared" si="30"/>
        <v>1525000</v>
      </c>
      <c r="G1859" s="86">
        <f>F1859</f>
        <v>1525000</v>
      </c>
    </row>
    <row r="1860" spans="1:7" ht="16.5" customHeight="1">
      <c r="A1860" s="323"/>
      <c r="B1860" s="302"/>
      <c r="C1860" s="325"/>
      <c r="D1860" s="325"/>
      <c r="E1860" s="46"/>
      <c r="F1860" s="130">
        <f t="shared" si="30"/>
        <v>0</v>
      </c>
      <c r="G1860" s="69"/>
    </row>
    <row r="1861" spans="1:7" ht="16.5" customHeight="1">
      <c r="A1861" s="323" t="s">
        <v>567</v>
      </c>
      <c r="B1861" s="444" t="s">
        <v>116</v>
      </c>
      <c r="C1861" s="482" t="s">
        <v>897</v>
      </c>
      <c r="D1861" s="482">
        <v>220</v>
      </c>
      <c r="E1861" s="116">
        <v>50000</v>
      </c>
      <c r="F1861" s="131">
        <f t="shared" si="30"/>
        <v>11000000</v>
      </c>
      <c r="G1861" s="86">
        <f>F1861</f>
        <v>11000000</v>
      </c>
    </row>
    <row r="1862" spans="1:7" ht="16.5" customHeight="1">
      <c r="A1862" s="323"/>
      <c r="B1862" s="302"/>
      <c r="C1862" s="325"/>
      <c r="D1862" s="325"/>
      <c r="E1862" s="46"/>
      <c r="F1862" s="130">
        <f t="shared" si="30"/>
        <v>0</v>
      </c>
      <c r="G1862" s="69"/>
    </row>
    <row r="1863" spans="1:7" ht="16.5" customHeight="1">
      <c r="A1863" s="323" t="s">
        <v>740</v>
      </c>
      <c r="B1863" s="302" t="s">
        <v>13</v>
      </c>
      <c r="C1863" s="325" t="s">
        <v>899</v>
      </c>
      <c r="D1863" s="325">
        <v>110</v>
      </c>
      <c r="E1863" s="46">
        <v>30500</v>
      </c>
      <c r="F1863" s="130">
        <f t="shared" si="30"/>
        <v>3355000</v>
      </c>
      <c r="G1863" s="86">
        <f>F1863</f>
        <v>3355000</v>
      </c>
    </row>
    <row r="1864" spans="1:7" ht="16.5" customHeight="1">
      <c r="A1864" s="323"/>
      <c r="B1864" s="302"/>
      <c r="C1864" s="325"/>
      <c r="D1864" s="325"/>
      <c r="E1864" s="46"/>
      <c r="F1864" s="130">
        <f t="shared" si="30"/>
        <v>0</v>
      </c>
      <c r="G1864" s="69"/>
    </row>
    <row r="1865" spans="1:7" ht="16.5" customHeight="1">
      <c r="A1865" s="323" t="s">
        <v>677</v>
      </c>
      <c r="B1865" s="302" t="s">
        <v>13</v>
      </c>
      <c r="C1865" s="325" t="s">
        <v>62</v>
      </c>
      <c r="D1865" s="325">
        <v>20</v>
      </c>
      <c r="E1865" s="46">
        <v>30500</v>
      </c>
      <c r="F1865" s="130">
        <f>E1865*D1865</f>
        <v>610000</v>
      </c>
      <c r="G1865" s="86">
        <f>F1865</f>
        <v>610000</v>
      </c>
    </row>
    <row r="1866" spans="1:7" ht="16.5" customHeight="1">
      <c r="A1866" s="323"/>
      <c r="B1866" s="302"/>
      <c r="C1866" s="325"/>
      <c r="D1866" s="325"/>
      <c r="E1866" s="46"/>
      <c r="F1866" s="130">
        <f t="shared" si="30"/>
        <v>0</v>
      </c>
      <c r="G1866" s="69"/>
    </row>
    <row r="1867" spans="1:7" ht="16.5" customHeight="1">
      <c r="A1867" s="323" t="s">
        <v>58</v>
      </c>
      <c r="B1867" s="302" t="s">
        <v>13</v>
      </c>
      <c r="C1867" s="325" t="s">
        <v>60</v>
      </c>
      <c r="D1867" s="325">
        <v>30</v>
      </c>
      <c r="E1867" s="46">
        <v>30000</v>
      </c>
      <c r="F1867" s="130">
        <f t="shared" si="30"/>
        <v>900000</v>
      </c>
      <c r="G1867" s="86">
        <f>SUM(F1867:F1870)</f>
        <v>3000000</v>
      </c>
    </row>
    <row r="1868" spans="1:7" ht="16.5" customHeight="1">
      <c r="A1868" s="323"/>
      <c r="B1868" s="302" t="s">
        <v>13</v>
      </c>
      <c r="C1868" s="325" t="s">
        <v>14</v>
      </c>
      <c r="D1868" s="325">
        <v>20</v>
      </c>
      <c r="E1868" s="46">
        <v>30000</v>
      </c>
      <c r="F1868" s="130">
        <f t="shared" si="30"/>
        <v>600000</v>
      </c>
      <c r="G1868" s="69"/>
    </row>
    <row r="1869" spans="1:7" ht="16.5" customHeight="1">
      <c r="A1869" s="323"/>
      <c r="B1869" s="302" t="s">
        <v>13</v>
      </c>
      <c r="C1869" s="325" t="s">
        <v>59</v>
      </c>
      <c r="D1869" s="325">
        <v>30</v>
      </c>
      <c r="E1869" s="46">
        <v>30000</v>
      </c>
      <c r="F1869" s="130">
        <f t="shared" si="30"/>
        <v>900000</v>
      </c>
      <c r="G1869" s="69"/>
    </row>
    <row r="1870" spans="1:7" ht="16.5" customHeight="1">
      <c r="A1870" s="323"/>
      <c r="B1870" s="302" t="s">
        <v>13</v>
      </c>
      <c r="C1870" s="325" t="s">
        <v>272</v>
      </c>
      <c r="D1870" s="325">
        <v>20</v>
      </c>
      <c r="E1870" s="46">
        <v>30000</v>
      </c>
      <c r="F1870" s="130">
        <f t="shared" si="30"/>
        <v>600000</v>
      </c>
      <c r="G1870" s="69"/>
    </row>
    <row r="1871" spans="1:7" ht="16.5" customHeight="1">
      <c r="A1871" s="323"/>
      <c r="B1871" s="302"/>
      <c r="C1871" s="325"/>
      <c r="D1871" s="325"/>
      <c r="E1871" s="46"/>
      <c r="F1871" s="130">
        <f t="shared" si="30"/>
        <v>0</v>
      </c>
      <c r="G1871" s="69"/>
    </row>
    <row r="1872" spans="1:7" ht="16.5" customHeight="1">
      <c r="A1872" s="323" t="s">
        <v>12</v>
      </c>
      <c r="B1872" s="302" t="s">
        <v>13</v>
      </c>
      <c r="C1872" s="325" t="s">
        <v>60</v>
      </c>
      <c r="D1872" s="325">
        <v>50</v>
      </c>
      <c r="E1872" s="46">
        <v>30500</v>
      </c>
      <c r="F1872" s="130">
        <f t="shared" si="30"/>
        <v>1525000</v>
      </c>
      <c r="G1872" s="86">
        <f>F1872</f>
        <v>1525000</v>
      </c>
    </row>
    <row r="1873" spans="1:7" ht="16.5" customHeight="1">
      <c r="A1873" s="323"/>
      <c r="B1873" s="302"/>
      <c r="C1873" s="325"/>
      <c r="D1873" s="325"/>
      <c r="E1873" s="46"/>
      <c r="F1873" s="130">
        <f t="shared" si="30"/>
        <v>0</v>
      </c>
      <c r="G1873" s="69"/>
    </row>
    <row r="1874" spans="1:7" ht="16.5" customHeight="1">
      <c r="A1874" s="323" t="s">
        <v>47</v>
      </c>
      <c r="B1874" s="302" t="s">
        <v>13</v>
      </c>
      <c r="C1874" s="325" t="s">
        <v>46</v>
      </c>
      <c r="D1874" s="325">
        <v>10</v>
      </c>
      <c r="E1874" s="46">
        <v>30500</v>
      </c>
      <c r="F1874" s="130">
        <f t="shared" si="30"/>
        <v>305000</v>
      </c>
      <c r="G1874" s="86">
        <f>SUM(F1874:F1880)</f>
        <v>3355000</v>
      </c>
    </row>
    <row r="1875" spans="1:7" ht="16.5" customHeight="1">
      <c r="A1875" s="323"/>
      <c r="B1875" s="302" t="s">
        <v>13</v>
      </c>
      <c r="C1875" s="325" t="s">
        <v>22</v>
      </c>
      <c r="D1875" s="325">
        <v>30</v>
      </c>
      <c r="E1875" s="46">
        <v>30500</v>
      </c>
      <c r="F1875" s="130">
        <f t="shared" ref="F1875:F1943" si="32">E1875*D1875</f>
        <v>915000</v>
      </c>
      <c r="G1875" s="69"/>
    </row>
    <row r="1876" spans="1:7" ht="16.5" customHeight="1">
      <c r="A1876" s="323"/>
      <c r="B1876" s="302" t="s">
        <v>13</v>
      </c>
      <c r="C1876" s="325" t="s">
        <v>75</v>
      </c>
      <c r="D1876" s="325">
        <v>10</v>
      </c>
      <c r="E1876" s="46">
        <v>30500</v>
      </c>
      <c r="F1876" s="130">
        <f t="shared" si="32"/>
        <v>305000</v>
      </c>
      <c r="G1876" s="69"/>
    </row>
    <row r="1877" spans="1:7" ht="16.5" customHeight="1">
      <c r="A1877" s="323"/>
      <c r="B1877" s="302" t="s">
        <v>13</v>
      </c>
      <c r="C1877" s="325" t="s">
        <v>59</v>
      </c>
      <c r="D1877" s="325">
        <v>20</v>
      </c>
      <c r="E1877" s="46">
        <v>30500</v>
      </c>
      <c r="F1877" s="130">
        <f t="shared" si="32"/>
        <v>610000</v>
      </c>
      <c r="G1877" s="69"/>
    </row>
    <row r="1878" spans="1:7" ht="16.5" customHeight="1">
      <c r="A1878" s="323"/>
      <c r="B1878" s="302" t="s">
        <v>13</v>
      </c>
      <c r="C1878" s="325" t="s">
        <v>60</v>
      </c>
      <c r="D1878" s="325">
        <v>20</v>
      </c>
      <c r="E1878" s="46">
        <v>30500</v>
      </c>
      <c r="F1878" s="130">
        <f t="shared" si="32"/>
        <v>610000</v>
      </c>
      <c r="G1878" s="69"/>
    </row>
    <row r="1879" spans="1:7" ht="16.5" customHeight="1">
      <c r="A1879" s="323"/>
      <c r="B1879" s="302" t="s">
        <v>13</v>
      </c>
      <c r="C1879" s="325" t="s">
        <v>15</v>
      </c>
      <c r="D1879" s="325">
        <v>10</v>
      </c>
      <c r="E1879" s="46">
        <v>30500</v>
      </c>
      <c r="F1879" s="130">
        <f t="shared" si="32"/>
        <v>305000</v>
      </c>
      <c r="G1879" s="69"/>
    </row>
    <row r="1880" spans="1:7" ht="16.5" customHeight="1">
      <c r="A1880" s="323"/>
      <c r="B1880" s="302" t="s">
        <v>13</v>
      </c>
      <c r="C1880" s="325" t="s">
        <v>62</v>
      </c>
      <c r="D1880" s="325">
        <v>10</v>
      </c>
      <c r="E1880" s="46">
        <v>30500</v>
      </c>
      <c r="F1880" s="130">
        <f t="shared" si="32"/>
        <v>305000</v>
      </c>
      <c r="G1880" s="69"/>
    </row>
    <row r="1881" spans="1:7" ht="16.5" customHeight="1">
      <c r="A1881" s="323"/>
      <c r="B1881" s="302"/>
      <c r="C1881" s="325"/>
      <c r="D1881" s="325"/>
      <c r="E1881" s="46"/>
      <c r="F1881" s="130">
        <f t="shared" si="32"/>
        <v>0</v>
      </c>
      <c r="G1881" s="69"/>
    </row>
    <row r="1882" spans="1:7" ht="16.5" customHeight="1">
      <c r="A1882" s="323" t="s">
        <v>240</v>
      </c>
      <c r="B1882" s="444" t="s">
        <v>363</v>
      </c>
      <c r="C1882" s="482" t="s">
        <v>267</v>
      </c>
      <c r="D1882" s="482">
        <v>100</v>
      </c>
      <c r="E1882" s="116">
        <v>57000</v>
      </c>
      <c r="F1882" s="131">
        <f t="shared" si="32"/>
        <v>5700000</v>
      </c>
      <c r="G1882" s="86">
        <f>F1882</f>
        <v>5700000</v>
      </c>
    </row>
    <row r="1883" spans="1:7" ht="16.5" customHeight="1">
      <c r="A1883" s="323"/>
      <c r="B1883" s="302"/>
      <c r="C1883" s="325"/>
      <c r="D1883" s="325"/>
      <c r="E1883" s="46"/>
      <c r="F1883" s="130">
        <f t="shared" si="32"/>
        <v>0</v>
      </c>
      <c r="G1883" s="69"/>
    </row>
    <row r="1884" spans="1:7" ht="16.5" customHeight="1">
      <c r="A1884" s="323" t="s">
        <v>914</v>
      </c>
      <c r="B1884" s="444" t="s">
        <v>137</v>
      </c>
      <c r="C1884" s="482" t="s">
        <v>915</v>
      </c>
      <c r="D1884" s="482">
        <v>50</v>
      </c>
      <c r="E1884" s="116">
        <v>40000</v>
      </c>
      <c r="F1884" s="131">
        <f t="shared" si="32"/>
        <v>2000000</v>
      </c>
      <c r="G1884" s="86">
        <f>F1884</f>
        <v>2000000</v>
      </c>
    </row>
    <row r="1885" spans="1:7" ht="16.5" customHeight="1">
      <c r="A1885" s="323"/>
      <c r="B1885" s="302"/>
      <c r="C1885" s="325"/>
      <c r="D1885" s="325"/>
      <c r="E1885" s="46"/>
      <c r="F1885" s="130">
        <f t="shared" si="32"/>
        <v>0</v>
      </c>
      <c r="G1885" s="69"/>
    </row>
    <row r="1886" spans="1:7" ht="16.5" customHeight="1">
      <c r="A1886" s="323" t="s">
        <v>917</v>
      </c>
      <c r="B1886" s="302" t="s">
        <v>13</v>
      </c>
      <c r="C1886" s="325" t="s">
        <v>388</v>
      </c>
      <c r="D1886" s="325">
        <v>314.3</v>
      </c>
      <c r="E1886" s="46">
        <v>30500</v>
      </c>
      <c r="F1886" s="130">
        <f t="shared" si="32"/>
        <v>9586150</v>
      </c>
      <c r="G1886" s="86">
        <f>F1886</f>
        <v>9586150</v>
      </c>
    </row>
    <row r="1887" spans="1:7" ht="16.5" customHeight="1">
      <c r="A1887" s="323"/>
      <c r="B1887" s="302"/>
      <c r="C1887" s="325"/>
      <c r="D1887" s="325"/>
      <c r="E1887" s="46"/>
      <c r="F1887" s="130">
        <f t="shared" si="32"/>
        <v>0</v>
      </c>
      <c r="G1887" s="69"/>
    </row>
    <row r="1888" spans="1:7" ht="16.5" customHeight="1">
      <c r="A1888" s="533" t="s">
        <v>779</v>
      </c>
      <c r="B1888" s="440" t="s">
        <v>922</v>
      </c>
      <c r="C1888" s="382"/>
      <c r="D1888" s="382">
        <v>150</v>
      </c>
      <c r="E1888" s="59">
        <v>12000</v>
      </c>
      <c r="F1888" s="132">
        <f t="shared" si="32"/>
        <v>1800000</v>
      </c>
      <c r="G1888" s="125">
        <f>F1888</f>
        <v>1800000</v>
      </c>
    </row>
    <row r="1889" spans="1:7" ht="18" customHeight="1">
      <c r="A1889" s="526"/>
      <c r="B1889" s="435"/>
      <c r="C1889" s="484"/>
      <c r="D1889" s="484"/>
      <c r="E1889" s="113"/>
      <c r="F1889" s="126"/>
      <c r="G1889" s="9"/>
    </row>
    <row r="1890" spans="1:7" ht="18" customHeight="1">
      <c r="A1890" s="537">
        <v>42388</v>
      </c>
      <c r="B1890" s="355"/>
      <c r="C1890" s="491" t="s">
        <v>398</v>
      </c>
      <c r="D1890" s="525"/>
      <c r="F1890" s="127"/>
    </row>
    <row r="1891" spans="1:7" ht="18" customHeight="1">
      <c r="A1891" s="531" t="s">
        <v>127</v>
      </c>
      <c r="B1891" s="436" t="s">
        <v>134</v>
      </c>
      <c r="C1891" s="494" t="s">
        <v>152</v>
      </c>
      <c r="D1891" s="494">
        <f>SUM(D1892:D2033)</f>
        <v>15019.05</v>
      </c>
      <c r="E1891" s="114"/>
      <c r="F1891" s="128">
        <f>SUM(F1892:F2033)</f>
        <v>504316995</v>
      </c>
      <c r="G1891" s="128">
        <f>SUM(G1892:G2033)</f>
        <v>504316995</v>
      </c>
    </row>
    <row r="1892" spans="1:7" ht="16.5" customHeight="1">
      <c r="A1892" s="532" t="s">
        <v>271</v>
      </c>
      <c r="B1892" s="437" t="s">
        <v>923</v>
      </c>
      <c r="C1892" s="487" t="s">
        <v>46</v>
      </c>
      <c r="D1892" s="487">
        <v>195.6</v>
      </c>
      <c r="E1892" s="42">
        <v>40000</v>
      </c>
      <c r="F1892" s="142">
        <f t="shared" si="32"/>
        <v>7824000</v>
      </c>
      <c r="G1892" s="85">
        <f>SUM(F1892:F1893)</f>
        <v>8124000</v>
      </c>
    </row>
    <row r="1893" spans="1:7" ht="16.5" customHeight="1">
      <c r="A1893" s="323"/>
      <c r="B1893" s="302" t="s">
        <v>13</v>
      </c>
      <c r="C1893" s="325" t="s">
        <v>62</v>
      </c>
      <c r="D1893" s="325">
        <v>10</v>
      </c>
      <c r="E1893" s="46">
        <v>30000</v>
      </c>
      <c r="F1893" s="130">
        <f t="shared" si="32"/>
        <v>300000</v>
      </c>
      <c r="G1893" s="69"/>
    </row>
    <row r="1894" spans="1:7" ht="16.5" customHeight="1">
      <c r="A1894" s="323"/>
      <c r="B1894" s="302"/>
      <c r="C1894" s="325"/>
      <c r="D1894" s="325"/>
      <c r="E1894" s="46"/>
      <c r="F1894" s="130">
        <f t="shared" si="32"/>
        <v>0</v>
      </c>
      <c r="G1894" s="69"/>
    </row>
    <row r="1895" spans="1:7" ht="16.5" customHeight="1">
      <c r="A1895" s="323" t="s">
        <v>330</v>
      </c>
      <c r="B1895" s="302" t="s">
        <v>31</v>
      </c>
      <c r="C1895" s="325" t="s">
        <v>85</v>
      </c>
      <c r="D1895" s="325">
        <v>70</v>
      </c>
      <c r="E1895" s="46">
        <v>30000</v>
      </c>
      <c r="F1895" s="130">
        <f t="shared" si="32"/>
        <v>2100000</v>
      </c>
      <c r="G1895" s="86">
        <f>F1895</f>
        <v>2100000</v>
      </c>
    </row>
    <row r="1896" spans="1:7" ht="16.5" customHeight="1">
      <c r="A1896" s="323"/>
      <c r="B1896" s="302"/>
      <c r="C1896" s="325"/>
      <c r="D1896" s="325"/>
      <c r="E1896" s="46"/>
      <c r="F1896" s="130">
        <f t="shared" si="32"/>
        <v>0</v>
      </c>
      <c r="G1896" s="69"/>
    </row>
    <row r="1897" spans="1:7" ht="16.5" customHeight="1">
      <c r="A1897" s="323" t="s">
        <v>115</v>
      </c>
      <c r="B1897" s="444" t="s">
        <v>116</v>
      </c>
      <c r="C1897" s="482" t="s">
        <v>117</v>
      </c>
      <c r="D1897" s="482">
        <v>197.79</v>
      </c>
      <c r="E1897" s="116">
        <v>42500</v>
      </c>
      <c r="F1897" s="131">
        <f t="shared" si="32"/>
        <v>8406075</v>
      </c>
      <c r="G1897" s="86">
        <f>SUM(F1897:F1898)</f>
        <v>12282075</v>
      </c>
    </row>
    <row r="1898" spans="1:7" ht="16.5" customHeight="1">
      <c r="A1898" s="323"/>
      <c r="B1898" s="444" t="s">
        <v>116</v>
      </c>
      <c r="C1898" s="482" t="s">
        <v>118</v>
      </c>
      <c r="D1898" s="482">
        <v>91.2</v>
      </c>
      <c r="E1898" s="116">
        <v>42500</v>
      </c>
      <c r="F1898" s="131">
        <f t="shared" si="32"/>
        <v>3876000</v>
      </c>
      <c r="G1898" s="69"/>
    </row>
    <row r="1899" spans="1:7" ht="16.5" customHeight="1">
      <c r="A1899" s="323"/>
      <c r="B1899" s="302"/>
      <c r="C1899" s="325"/>
      <c r="D1899" s="325"/>
      <c r="E1899" s="46"/>
      <c r="F1899" s="130">
        <f t="shared" si="32"/>
        <v>0</v>
      </c>
      <c r="G1899" s="69"/>
    </row>
    <row r="1900" spans="1:7" ht="16.5" customHeight="1">
      <c r="A1900" s="323" t="s">
        <v>81</v>
      </c>
      <c r="B1900" s="451" t="s">
        <v>323</v>
      </c>
      <c r="C1900" s="500" t="s">
        <v>106</v>
      </c>
      <c r="D1900" s="500">
        <v>-1.64</v>
      </c>
      <c r="E1900" s="162">
        <v>32500</v>
      </c>
      <c r="F1900" s="163">
        <f t="shared" si="32"/>
        <v>-53300</v>
      </c>
      <c r="G1900" s="86">
        <f>SUM(F1900:F1901)</f>
        <v>3979950</v>
      </c>
    </row>
    <row r="1901" spans="1:7" ht="16.5" customHeight="1">
      <c r="A1901" s="323"/>
      <c r="B1901" s="302" t="s">
        <v>570</v>
      </c>
      <c r="C1901" s="325" t="s">
        <v>942</v>
      </c>
      <c r="D1901" s="325">
        <v>110.5</v>
      </c>
      <c r="E1901" s="46">
        <v>36500</v>
      </c>
      <c r="F1901" s="130">
        <f t="shared" si="32"/>
        <v>4033250</v>
      </c>
      <c r="G1901" s="69"/>
    </row>
    <row r="1902" spans="1:7" ht="16.5" customHeight="1">
      <c r="A1902" s="323"/>
      <c r="B1902" s="302"/>
      <c r="C1902" s="325"/>
      <c r="D1902" s="325"/>
      <c r="E1902" s="46"/>
      <c r="F1902" s="130">
        <f t="shared" si="32"/>
        <v>0</v>
      </c>
      <c r="G1902" s="69"/>
    </row>
    <row r="1903" spans="1:7" ht="16.5" customHeight="1">
      <c r="A1903" s="323" t="s">
        <v>210</v>
      </c>
      <c r="B1903" s="302" t="s">
        <v>212</v>
      </c>
      <c r="C1903" s="325" t="s">
        <v>213</v>
      </c>
      <c r="D1903" s="325">
        <v>250</v>
      </c>
      <c r="E1903" s="46">
        <v>30000</v>
      </c>
      <c r="F1903" s="130">
        <f t="shared" si="32"/>
        <v>7500000</v>
      </c>
      <c r="G1903" s="86">
        <f>F1903</f>
        <v>7500000</v>
      </c>
    </row>
    <row r="1904" spans="1:7" ht="16.5" customHeight="1">
      <c r="A1904" s="323"/>
      <c r="B1904" s="302"/>
      <c r="C1904" s="325"/>
      <c r="D1904" s="325"/>
      <c r="E1904" s="46"/>
      <c r="F1904" s="130">
        <f t="shared" si="32"/>
        <v>0</v>
      </c>
      <c r="G1904" s="69"/>
    </row>
    <row r="1905" spans="1:7" ht="16.5" customHeight="1">
      <c r="A1905" s="323" t="s">
        <v>438</v>
      </c>
      <c r="B1905" s="302" t="s">
        <v>441</v>
      </c>
      <c r="C1905" s="325" t="s">
        <v>931</v>
      </c>
      <c r="D1905" s="325">
        <v>250</v>
      </c>
      <c r="E1905" s="46">
        <v>34500</v>
      </c>
      <c r="F1905" s="130">
        <f t="shared" si="32"/>
        <v>8625000</v>
      </c>
      <c r="G1905" s="86">
        <f>F1905</f>
        <v>8625000</v>
      </c>
    </row>
    <row r="1906" spans="1:7" ht="16.5" customHeight="1">
      <c r="A1906" s="323"/>
      <c r="B1906" s="302"/>
      <c r="C1906" s="325"/>
      <c r="D1906" s="325"/>
      <c r="E1906" s="46"/>
      <c r="F1906" s="130">
        <f t="shared" si="32"/>
        <v>0</v>
      </c>
      <c r="G1906" s="69"/>
    </row>
    <row r="1907" spans="1:7" ht="16.5" customHeight="1">
      <c r="A1907" s="323" t="s">
        <v>336</v>
      </c>
      <c r="B1907" s="302" t="s">
        <v>23</v>
      </c>
      <c r="C1907" s="325" t="s">
        <v>337</v>
      </c>
      <c r="D1907" s="325">
        <v>200</v>
      </c>
      <c r="E1907" s="46">
        <v>32500</v>
      </c>
      <c r="F1907" s="130">
        <f t="shared" si="32"/>
        <v>6500000</v>
      </c>
      <c r="G1907" s="86">
        <f>SUM(F1907:F1912)</f>
        <v>25519350</v>
      </c>
    </row>
    <row r="1908" spans="1:7" ht="16.5" customHeight="1">
      <c r="A1908" s="323"/>
      <c r="B1908" s="302" t="s">
        <v>23</v>
      </c>
      <c r="C1908" s="325" t="s">
        <v>338</v>
      </c>
      <c r="D1908" s="325">
        <v>104.7</v>
      </c>
      <c r="E1908" s="46">
        <v>32500</v>
      </c>
      <c r="F1908" s="130">
        <f t="shared" si="32"/>
        <v>3402750</v>
      </c>
      <c r="G1908" s="69"/>
    </row>
    <row r="1909" spans="1:7" ht="16.5" customHeight="1">
      <c r="A1909" s="323"/>
      <c r="B1909" s="302" t="s">
        <v>23</v>
      </c>
      <c r="C1909" s="325" t="s">
        <v>856</v>
      </c>
      <c r="D1909" s="325">
        <v>216</v>
      </c>
      <c r="E1909" s="46">
        <v>33500</v>
      </c>
      <c r="F1909" s="130">
        <f t="shared" si="32"/>
        <v>7236000</v>
      </c>
      <c r="G1909" s="69"/>
    </row>
    <row r="1910" spans="1:7" ht="16.5" customHeight="1">
      <c r="A1910" s="323"/>
      <c r="B1910" s="302" t="s">
        <v>31</v>
      </c>
      <c r="C1910" s="325" t="s">
        <v>932</v>
      </c>
      <c r="D1910" s="325">
        <v>52.6</v>
      </c>
      <c r="E1910" s="46">
        <v>33500</v>
      </c>
      <c r="F1910" s="130">
        <f t="shared" si="32"/>
        <v>1762100</v>
      </c>
      <c r="G1910" s="69"/>
    </row>
    <row r="1911" spans="1:7" ht="16.5" customHeight="1">
      <c r="A1911" s="323"/>
      <c r="B1911" s="302" t="s">
        <v>64</v>
      </c>
      <c r="C1911" s="325" t="s">
        <v>933</v>
      </c>
      <c r="D1911" s="325">
        <v>103.5</v>
      </c>
      <c r="E1911" s="46">
        <v>31000</v>
      </c>
      <c r="F1911" s="130">
        <f t="shared" si="32"/>
        <v>3208500</v>
      </c>
      <c r="G1911" s="69"/>
    </row>
    <row r="1912" spans="1:7" ht="16.5" customHeight="1">
      <c r="A1912" s="323"/>
      <c r="B1912" s="302" t="s">
        <v>64</v>
      </c>
      <c r="C1912" s="325" t="s">
        <v>934</v>
      </c>
      <c r="D1912" s="325">
        <v>110</v>
      </c>
      <c r="E1912" s="46">
        <v>31000</v>
      </c>
      <c r="F1912" s="130">
        <f t="shared" si="32"/>
        <v>3410000</v>
      </c>
      <c r="G1912" s="69"/>
    </row>
    <row r="1913" spans="1:7" ht="16.5" customHeight="1">
      <c r="A1913" s="323"/>
      <c r="B1913" s="302"/>
      <c r="C1913" s="325"/>
      <c r="D1913" s="325"/>
      <c r="E1913" s="46"/>
      <c r="F1913" s="130">
        <f t="shared" si="32"/>
        <v>0</v>
      </c>
      <c r="G1913" s="69"/>
    </row>
    <row r="1914" spans="1:7" ht="16.5" customHeight="1">
      <c r="A1914" s="323" t="s">
        <v>668</v>
      </c>
      <c r="B1914" s="302" t="s">
        <v>13</v>
      </c>
      <c r="C1914" s="325" t="s">
        <v>106</v>
      </c>
      <c r="D1914" s="325">
        <v>20.399999999999999</v>
      </c>
      <c r="E1914" s="46">
        <v>32300</v>
      </c>
      <c r="F1914" s="130">
        <f t="shared" si="32"/>
        <v>658920</v>
      </c>
      <c r="G1914" s="86">
        <f>SUM(F1914:F1916)</f>
        <v>34331570</v>
      </c>
    </row>
    <row r="1915" spans="1:7" ht="16.5" customHeight="1">
      <c r="A1915" s="323"/>
      <c r="B1915" s="302" t="s">
        <v>13</v>
      </c>
      <c r="C1915" s="325" t="s">
        <v>449</v>
      </c>
      <c r="D1915" s="325">
        <v>996.5</v>
      </c>
      <c r="E1915" s="46">
        <v>32300</v>
      </c>
      <c r="F1915" s="130">
        <f t="shared" si="32"/>
        <v>32186950</v>
      </c>
      <c r="G1915" s="69"/>
    </row>
    <row r="1916" spans="1:7" ht="16.5" customHeight="1">
      <c r="A1916" s="323"/>
      <c r="B1916" s="302" t="s">
        <v>23</v>
      </c>
      <c r="C1916" s="325" t="s">
        <v>935</v>
      </c>
      <c r="D1916" s="325">
        <v>41.5</v>
      </c>
      <c r="E1916" s="46">
        <v>35800</v>
      </c>
      <c r="F1916" s="130">
        <f t="shared" si="32"/>
        <v>1485700</v>
      </c>
      <c r="G1916" s="69"/>
    </row>
    <row r="1917" spans="1:7" ht="16.5" customHeight="1">
      <c r="A1917" s="323"/>
      <c r="B1917" s="302"/>
      <c r="C1917" s="325"/>
      <c r="D1917" s="325"/>
      <c r="E1917" s="46"/>
      <c r="F1917" s="130">
        <f t="shared" si="32"/>
        <v>0</v>
      </c>
      <c r="G1917" s="69"/>
    </row>
    <row r="1918" spans="1:7" ht="16.5" customHeight="1">
      <c r="A1918" s="323" t="s">
        <v>318</v>
      </c>
      <c r="B1918" s="302" t="s">
        <v>319</v>
      </c>
      <c r="C1918" s="325" t="s">
        <v>936</v>
      </c>
      <c r="D1918" s="325">
        <v>107</v>
      </c>
      <c r="E1918" s="46">
        <v>32500</v>
      </c>
      <c r="F1918" s="130">
        <f t="shared" si="32"/>
        <v>3477500</v>
      </c>
      <c r="G1918" s="86">
        <f>SUM(F1918:F1925)</f>
        <v>37899300</v>
      </c>
    </row>
    <row r="1919" spans="1:7" ht="16.5" customHeight="1">
      <c r="A1919" s="323"/>
      <c r="B1919" s="302" t="s">
        <v>319</v>
      </c>
      <c r="C1919" s="325" t="s">
        <v>937</v>
      </c>
      <c r="D1919" s="325">
        <v>112</v>
      </c>
      <c r="E1919" s="46">
        <v>32500</v>
      </c>
      <c r="F1919" s="130">
        <f t="shared" si="32"/>
        <v>3640000</v>
      </c>
      <c r="G1919" s="69"/>
    </row>
    <row r="1920" spans="1:7" ht="16.5" customHeight="1">
      <c r="A1920" s="323"/>
      <c r="B1920" s="302" t="s">
        <v>13</v>
      </c>
      <c r="C1920" s="325" t="s">
        <v>958</v>
      </c>
      <c r="D1920" s="325">
        <v>26.5</v>
      </c>
      <c r="E1920" s="46">
        <v>31500</v>
      </c>
      <c r="F1920" s="130">
        <f t="shared" ref="F1920:F1925" si="33">E1920*D1920</f>
        <v>834750</v>
      </c>
      <c r="G1920" s="86"/>
    </row>
    <row r="1921" spans="1:7" ht="16.5" customHeight="1">
      <c r="A1921" s="323"/>
      <c r="B1921" s="302" t="s">
        <v>13</v>
      </c>
      <c r="C1921" s="325" t="s">
        <v>46</v>
      </c>
      <c r="D1921" s="325">
        <v>50</v>
      </c>
      <c r="E1921" s="46">
        <v>31500</v>
      </c>
      <c r="F1921" s="130">
        <f t="shared" si="33"/>
        <v>1575000</v>
      </c>
      <c r="G1921" s="69"/>
    </row>
    <row r="1922" spans="1:7" ht="16.5" customHeight="1">
      <c r="A1922" s="323"/>
      <c r="B1922" s="302" t="s">
        <v>319</v>
      </c>
      <c r="C1922" s="325" t="s">
        <v>959</v>
      </c>
      <c r="D1922" s="325">
        <v>113</v>
      </c>
      <c r="E1922" s="46">
        <v>32500</v>
      </c>
      <c r="F1922" s="130">
        <f t="shared" si="33"/>
        <v>3672500</v>
      </c>
      <c r="G1922" s="69"/>
    </row>
    <row r="1923" spans="1:7" ht="16.5" customHeight="1">
      <c r="A1923" s="323"/>
      <c r="B1923" s="302" t="s">
        <v>31</v>
      </c>
      <c r="C1923" s="325" t="s">
        <v>960</v>
      </c>
      <c r="D1923" s="325">
        <v>325.5</v>
      </c>
      <c r="E1923" s="46">
        <v>33500</v>
      </c>
      <c r="F1923" s="130">
        <f t="shared" si="33"/>
        <v>10904250</v>
      </c>
      <c r="G1923" s="69"/>
    </row>
    <row r="1924" spans="1:7" ht="16.5" customHeight="1">
      <c r="A1924" s="323"/>
      <c r="B1924" s="302" t="s">
        <v>31</v>
      </c>
      <c r="C1924" s="325" t="s">
        <v>873</v>
      </c>
      <c r="D1924" s="325">
        <v>100</v>
      </c>
      <c r="E1924" s="46">
        <v>33500</v>
      </c>
      <c r="F1924" s="130">
        <f t="shared" si="33"/>
        <v>3350000</v>
      </c>
      <c r="G1924" s="69"/>
    </row>
    <row r="1925" spans="1:7" ht="16.5" customHeight="1">
      <c r="A1925" s="323"/>
      <c r="B1925" s="302" t="s">
        <v>31</v>
      </c>
      <c r="C1925" s="325" t="s">
        <v>961</v>
      </c>
      <c r="D1925" s="325">
        <v>311.8</v>
      </c>
      <c r="E1925" s="46">
        <v>33500</v>
      </c>
      <c r="F1925" s="130">
        <f t="shared" si="33"/>
        <v>10445300</v>
      </c>
      <c r="G1925" s="69"/>
    </row>
    <row r="1926" spans="1:7" ht="16.5" customHeight="1">
      <c r="A1926" s="323"/>
      <c r="B1926" s="302"/>
      <c r="C1926" s="325"/>
      <c r="D1926" s="325"/>
      <c r="E1926" s="46"/>
      <c r="F1926" s="130">
        <f t="shared" si="32"/>
        <v>0</v>
      </c>
      <c r="G1926" s="69"/>
    </row>
    <row r="1927" spans="1:7" ht="16.5" customHeight="1">
      <c r="A1927" s="323" t="s">
        <v>207</v>
      </c>
      <c r="B1927" s="302" t="s">
        <v>208</v>
      </c>
      <c r="C1927" s="325" t="s">
        <v>939</v>
      </c>
      <c r="D1927" s="325">
        <v>350</v>
      </c>
      <c r="E1927" s="46">
        <v>36000</v>
      </c>
      <c r="F1927" s="130">
        <f t="shared" si="32"/>
        <v>12600000</v>
      </c>
      <c r="G1927" s="86">
        <f>SUM(F1927:F1929)</f>
        <v>49500000</v>
      </c>
    </row>
    <row r="1928" spans="1:7" ht="16.5" customHeight="1">
      <c r="A1928" s="323"/>
      <c r="B1928" s="302" t="s">
        <v>208</v>
      </c>
      <c r="C1928" s="325" t="s">
        <v>940</v>
      </c>
      <c r="D1928" s="325">
        <v>100</v>
      </c>
      <c r="E1928" s="46">
        <v>36000</v>
      </c>
      <c r="F1928" s="130">
        <f t="shared" si="32"/>
        <v>3600000</v>
      </c>
      <c r="G1928" s="69"/>
    </row>
    <row r="1929" spans="1:7" ht="16.5" customHeight="1">
      <c r="A1929" s="323"/>
      <c r="B1929" s="302" t="s">
        <v>31</v>
      </c>
      <c r="C1929" s="325" t="s">
        <v>849</v>
      </c>
      <c r="D1929" s="325">
        <v>925</v>
      </c>
      <c r="E1929" s="46">
        <v>36000</v>
      </c>
      <c r="F1929" s="130">
        <f t="shared" si="32"/>
        <v>33300000</v>
      </c>
      <c r="G1929" s="69"/>
    </row>
    <row r="1930" spans="1:7" ht="16.5" customHeight="1">
      <c r="A1930" s="323"/>
      <c r="B1930" s="302"/>
      <c r="C1930" s="325"/>
      <c r="D1930" s="325"/>
      <c r="E1930" s="46"/>
      <c r="F1930" s="130">
        <f t="shared" si="32"/>
        <v>0</v>
      </c>
      <c r="G1930" s="69"/>
    </row>
    <row r="1931" spans="1:7" ht="16.5" customHeight="1">
      <c r="A1931" s="323" t="s">
        <v>712</v>
      </c>
      <c r="B1931" s="302" t="s">
        <v>31</v>
      </c>
      <c r="C1931" s="325" t="s">
        <v>941</v>
      </c>
      <c r="D1931" s="325">
        <v>510</v>
      </c>
      <c r="E1931" s="46">
        <v>33500</v>
      </c>
      <c r="F1931" s="130">
        <f t="shared" si="32"/>
        <v>17085000</v>
      </c>
      <c r="G1931" s="86">
        <f>F1931</f>
        <v>17085000</v>
      </c>
    </row>
    <row r="1932" spans="1:7" ht="16.5" customHeight="1">
      <c r="A1932" s="323"/>
      <c r="B1932" s="302"/>
      <c r="C1932" s="325"/>
      <c r="D1932" s="325"/>
      <c r="E1932" s="46"/>
      <c r="F1932" s="130">
        <f t="shared" si="32"/>
        <v>0</v>
      </c>
      <c r="G1932" s="69"/>
    </row>
    <row r="1933" spans="1:7" ht="16.5" customHeight="1">
      <c r="A1933" s="323" t="s">
        <v>380</v>
      </c>
      <c r="B1933" s="443" t="s">
        <v>946</v>
      </c>
      <c r="C1933" s="482" t="s">
        <v>947</v>
      </c>
      <c r="D1933" s="482">
        <v>105.7</v>
      </c>
      <c r="E1933" s="116">
        <v>42000</v>
      </c>
      <c r="F1933" s="131">
        <f t="shared" si="32"/>
        <v>4439400</v>
      </c>
      <c r="G1933" s="86">
        <f>F1933</f>
        <v>4439400</v>
      </c>
    </row>
    <row r="1934" spans="1:7" ht="16.5" customHeight="1">
      <c r="A1934" s="323"/>
      <c r="B1934" s="302"/>
      <c r="C1934" s="325"/>
      <c r="D1934" s="325"/>
      <c r="E1934" s="46"/>
      <c r="F1934" s="130">
        <f t="shared" si="32"/>
        <v>0</v>
      </c>
      <c r="G1934" s="69"/>
    </row>
    <row r="1935" spans="1:7" ht="16.5" customHeight="1">
      <c r="A1935" s="323" t="s">
        <v>451</v>
      </c>
      <c r="B1935" s="302" t="s">
        <v>31</v>
      </c>
      <c r="C1935" s="325" t="s">
        <v>201</v>
      </c>
      <c r="D1935" s="325">
        <v>110</v>
      </c>
      <c r="E1935" s="46">
        <v>35000</v>
      </c>
      <c r="F1935" s="130">
        <f t="shared" si="32"/>
        <v>3850000</v>
      </c>
      <c r="G1935" s="86">
        <f>SUM(F1935:F1938)</f>
        <v>5610000</v>
      </c>
    </row>
    <row r="1936" spans="1:7" ht="16.5" customHeight="1">
      <c r="A1936" s="323"/>
      <c r="B1936" s="302" t="s">
        <v>31</v>
      </c>
      <c r="C1936" s="325" t="s">
        <v>43</v>
      </c>
      <c r="D1936" s="325">
        <v>20</v>
      </c>
      <c r="E1936" s="46">
        <v>35500</v>
      </c>
      <c r="F1936" s="130">
        <f t="shared" si="32"/>
        <v>710000</v>
      </c>
      <c r="G1936" s="69"/>
    </row>
    <row r="1937" spans="1:7" ht="16.5" customHeight="1">
      <c r="A1937" s="323"/>
      <c r="B1937" s="302" t="s">
        <v>31</v>
      </c>
      <c r="C1937" s="325" t="s">
        <v>202</v>
      </c>
      <c r="D1937" s="325">
        <v>10</v>
      </c>
      <c r="E1937" s="46">
        <v>35000</v>
      </c>
      <c r="F1937" s="130">
        <f t="shared" si="32"/>
        <v>350000</v>
      </c>
      <c r="G1937" s="69"/>
    </row>
    <row r="1938" spans="1:7" ht="16.5" customHeight="1">
      <c r="A1938" s="323"/>
      <c r="B1938" s="302" t="s">
        <v>31</v>
      </c>
      <c r="C1938" s="325" t="s">
        <v>46</v>
      </c>
      <c r="D1938" s="325">
        <v>20</v>
      </c>
      <c r="E1938" s="46">
        <v>35000</v>
      </c>
      <c r="F1938" s="130">
        <f t="shared" si="32"/>
        <v>700000</v>
      </c>
      <c r="G1938" s="69"/>
    </row>
    <row r="1939" spans="1:7" ht="16.5" customHeight="1">
      <c r="A1939" s="323"/>
      <c r="B1939" s="302"/>
      <c r="C1939" s="325"/>
      <c r="D1939" s="325"/>
      <c r="E1939" s="46"/>
      <c r="F1939" s="130">
        <f t="shared" si="32"/>
        <v>0</v>
      </c>
      <c r="G1939" s="69"/>
    </row>
    <row r="1940" spans="1:7" ht="16.5" customHeight="1">
      <c r="A1940" s="323" t="s">
        <v>140</v>
      </c>
      <c r="B1940" s="302" t="s">
        <v>905</v>
      </c>
      <c r="C1940" s="325" t="s">
        <v>819</v>
      </c>
      <c r="D1940" s="325">
        <v>20</v>
      </c>
      <c r="E1940" s="46">
        <v>33000</v>
      </c>
      <c r="F1940" s="130">
        <f t="shared" si="32"/>
        <v>660000</v>
      </c>
      <c r="G1940" s="86">
        <f>F1940</f>
        <v>660000</v>
      </c>
    </row>
    <row r="1941" spans="1:7" ht="16.5" customHeight="1">
      <c r="A1941" s="323"/>
      <c r="B1941" s="302"/>
      <c r="C1941" s="325"/>
      <c r="D1941" s="325"/>
      <c r="E1941" s="46"/>
      <c r="F1941" s="130">
        <f t="shared" si="32"/>
        <v>0</v>
      </c>
      <c r="G1941" s="69"/>
    </row>
    <row r="1942" spans="1:7" ht="16.5" customHeight="1">
      <c r="A1942" s="323" t="s">
        <v>304</v>
      </c>
      <c r="B1942" s="302" t="s">
        <v>31</v>
      </c>
      <c r="C1942" s="325" t="s">
        <v>365</v>
      </c>
      <c r="D1942" s="325">
        <v>311.3</v>
      </c>
      <c r="E1942" s="46">
        <v>33500</v>
      </c>
      <c r="F1942" s="130">
        <f t="shared" si="32"/>
        <v>10428550</v>
      </c>
      <c r="G1942" s="86">
        <f>SUM(F1942:F1953)</f>
        <v>68500050</v>
      </c>
    </row>
    <row r="1943" spans="1:7" ht="16.5" customHeight="1">
      <c r="A1943" s="323"/>
      <c r="B1943" s="302" t="s">
        <v>31</v>
      </c>
      <c r="C1943" s="325" t="s">
        <v>754</v>
      </c>
      <c r="D1943" s="325">
        <v>27.3</v>
      </c>
      <c r="E1943" s="46">
        <v>33500</v>
      </c>
      <c r="F1943" s="130">
        <f t="shared" si="32"/>
        <v>914550</v>
      </c>
      <c r="G1943" s="69"/>
    </row>
    <row r="1944" spans="1:7" ht="16.5" customHeight="1">
      <c r="A1944" s="323"/>
      <c r="B1944" s="302" t="s">
        <v>31</v>
      </c>
      <c r="C1944" s="325" t="s">
        <v>953</v>
      </c>
      <c r="D1944" s="325">
        <v>27.7</v>
      </c>
      <c r="E1944" s="46">
        <v>33500</v>
      </c>
      <c r="F1944" s="130">
        <f t="shared" ref="F1944:F1997" si="34">E1944*D1944</f>
        <v>927950</v>
      </c>
      <c r="G1944" s="69"/>
    </row>
    <row r="1945" spans="1:7" ht="16.5" customHeight="1">
      <c r="A1945" s="323"/>
      <c r="B1945" s="302" t="s">
        <v>31</v>
      </c>
      <c r="C1945" s="325" t="s">
        <v>954</v>
      </c>
      <c r="D1945" s="325">
        <v>29.2</v>
      </c>
      <c r="E1945" s="46">
        <v>33500</v>
      </c>
      <c r="F1945" s="130">
        <f t="shared" si="34"/>
        <v>978200</v>
      </c>
      <c r="G1945" s="69"/>
    </row>
    <row r="1946" spans="1:7" ht="16.5" customHeight="1">
      <c r="A1946" s="323"/>
      <c r="B1946" s="302" t="s">
        <v>31</v>
      </c>
      <c r="C1946" s="325" t="s">
        <v>720</v>
      </c>
      <c r="D1946" s="325">
        <v>34.1</v>
      </c>
      <c r="E1946" s="46">
        <v>33500</v>
      </c>
      <c r="F1946" s="130">
        <f t="shared" si="34"/>
        <v>1142350</v>
      </c>
      <c r="G1946" s="69"/>
    </row>
    <row r="1947" spans="1:7" ht="16.5" customHeight="1">
      <c r="A1947" s="323"/>
      <c r="B1947" s="302" t="s">
        <v>31</v>
      </c>
      <c r="C1947" s="325" t="s">
        <v>447</v>
      </c>
      <c r="D1947" s="325">
        <v>135.9</v>
      </c>
      <c r="E1947" s="46">
        <v>33500</v>
      </c>
      <c r="F1947" s="130">
        <f t="shared" si="34"/>
        <v>4552650</v>
      </c>
      <c r="G1947" s="69"/>
    </row>
    <row r="1948" spans="1:7" ht="16.5" customHeight="1">
      <c r="A1948" s="323"/>
      <c r="B1948" s="302" t="s">
        <v>31</v>
      </c>
      <c r="C1948" s="325" t="s">
        <v>955</v>
      </c>
      <c r="D1948" s="325">
        <v>31.9</v>
      </c>
      <c r="E1948" s="46">
        <v>33500</v>
      </c>
      <c r="F1948" s="130">
        <f t="shared" si="34"/>
        <v>1068650</v>
      </c>
      <c r="G1948" s="69"/>
    </row>
    <row r="1949" spans="1:7" ht="16.5" customHeight="1">
      <c r="A1949" s="323"/>
      <c r="B1949" s="302" t="s">
        <v>31</v>
      </c>
      <c r="C1949" s="325" t="s">
        <v>852</v>
      </c>
      <c r="D1949" s="325">
        <v>30</v>
      </c>
      <c r="E1949" s="46">
        <v>33500</v>
      </c>
      <c r="F1949" s="130">
        <f t="shared" si="34"/>
        <v>1005000</v>
      </c>
      <c r="G1949" s="69"/>
    </row>
    <row r="1950" spans="1:7" ht="16.5" customHeight="1">
      <c r="A1950" s="323"/>
      <c r="B1950" s="302" t="s">
        <v>31</v>
      </c>
      <c r="C1950" s="325" t="s">
        <v>416</v>
      </c>
      <c r="D1950" s="325">
        <v>287.8</v>
      </c>
      <c r="E1950" s="46">
        <v>33500</v>
      </c>
      <c r="F1950" s="130">
        <f t="shared" si="34"/>
        <v>9641300</v>
      </c>
      <c r="G1950" s="69"/>
    </row>
    <row r="1951" spans="1:7" ht="16.5" customHeight="1">
      <c r="A1951" s="323"/>
      <c r="B1951" s="302" t="s">
        <v>31</v>
      </c>
      <c r="C1951" s="325" t="s">
        <v>956</v>
      </c>
      <c r="D1951" s="325">
        <v>127.3</v>
      </c>
      <c r="E1951" s="46">
        <v>33500</v>
      </c>
      <c r="F1951" s="130">
        <f t="shared" si="34"/>
        <v>4264550</v>
      </c>
      <c r="G1951" s="69"/>
    </row>
    <row r="1952" spans="1:7" ht="16.5" customHeight="1">
      <c r="A1952" s="323"/>
      <c r="B1952" s="302" t="s">
        <v>31</v>
      </c>
      <c r="C1952" s="325" t="s">
        <v>911</v>
      </c>
      <c r="D1952" s="325">
        <v>881.4</v>
      </c>
      <c r="E1952" s="46">
        <v>33500</v>
      </c>
      <c r="F1952" s="130">
        <f t="shared" si="34"/>
        <v>29526900</v>
      </c>
      <c r="G1952" s="69"/>
    </row>
    <row r="1953" spans="1:7" ht="16.5" customHeight="1">
      <c r="A1953" s="323"/>
      <c r="B1953" s="302" t="s">
        <v>64</v>
      </c>
      <c r="C1953" s="325" t="s">
        <v>957</v>
      </c>
      <c r="D1953" s="325">
        <v>119.1</v>
      </c>
      <c r="E1953" s="46">
        <v>34000</v>
      </c>
      <c r="F1953" s="130">
        <f t="shared" si="34"/>
        <v>4049400</v>
      </c>
      <c r="G1953" s="69"/>
    </row>
    <row r="1954" spans="1:7" ht="16.5" customHeight="1">
      <c r="A1954" s="323"/>
      <c r="B1954" s="302"/>
      <c r="C1954" s="325"/>
      <c r="D1954" s="325"/>
      <c r="E1954" s="46"/>
      <c r="F1954" s="130">
        <f t="shared" si="34"/>
        <v>0</v>
      </c>
      <c r="G1954" s="69"/>
    </row>
    <row r="1955" spans="1:7" ht="16.5" customHeight="1">
      <c r="A1955" s="323" t="s">
        <v>767</v>
      </c>
      <c r="B1955" s="302" t="s">
        <v>333</v>
      </c>
      <c r="C1955" s="325" t="s">
        <v>891</v>
      </c>
      <c r="D1955" s="325">
        <v>400</v>
      </c>
      <c r="E1955" s="46">
        <v>32000</v>
      </c>
      <c r="F1955" s="130">
        <f t="shared" si="34"/>
        <v>12800000</v>
      </c>
      <c r="G1955" s="86">
        <f>F1955</f>
        <v>12800000</v>
      </c>
    </row>
    <row r="1956" spans="1:7" ht="16.5" customHeight="1">
      <c r="A1956" s="323"/>
      <c r="B1956" s="302"/>
      <c r="C1956" s="325"/>
      <c r="D1956" s="325"/>
      <c r="E1956" s="46"/>
      <c r="F1956" s="130">
        <f t="shared" si="34"/>
        <v>0</v>
      </c>
      <c r="G1956" s="69"/>
    </row>
    <row r="1957" spans="1:7" ht="16.5" customHeight="1">
      <c r="A1957" s="323" t="s">
        <v>316</v>
      </c>
      <c r="B1957" s="302" t="s">
        <v>23</v>
      </c>
      <c r="C1957" s="325" t="s">
        <v>799</v>
      </c>
      <c r="D1957" s="325">
        <v>88.6</v>
      </c>
      <c r="E1957" s="46">
        <v>33500</v>
      </c>
      <c r="F1957" s="130">
        <f t="shared" si="34"/>
        <v>2968100</v>
      </c>
      <c r="G1957" s="86">
        <f>SUM(F1957:F1962)</f>
        <v>46386150</v>
      </c>
    </row>
    <row r="1958" spans="1:7" ht="16.5" customHeight="1">
      <c r="A1958" s="323"/>
      <c r="B1958" s="302" t="s">
        <v>23</v>
      </c>
      <c r="C1958" s="325" t="s">
        <v>372</v>
      </c>
      <c r="D1958" s="325">
        <v>134.80000000000001</v>
      </c>
      <c r="E1958" s="46">
        <v>28500</v>
      </c>
      <c r="F1958" s="130">
        <f t="shared" si="34"/>
        <v>3841800.0000000005</v>
      </c>
      <c r="G1958" s="69"/>
    </row>
    <row r="1959" spans="1:7" ht="16.5" customHeight="1">
      <c r="A1959" s="323"/>
      <c r="B1959" s="302" t="s">
        <v>23</v>
      </c>
      <c r="C1959" s="325" t="s">
        <v>962</v>
      </c>
      <c r="D1959" s="325">
        <v>106</v>
      </c>
      <c r="E1959" s="46">
        <v>28500</v>
      </c>
      <c r="F1959" s="130">
        <f t="shared" si="34"/>
        <v>3021000</v>
      </c>
      <c r="G1959" s="69"/>
    </row>
    <row r="1960" spans="1:7" ht="16.5" customHeight="1">
      <c r="A1960" s="323"/>
      <c r="B1960" s="302" t="s">
        <v>23</v>
      </c>
      <c r="C1960" s="325" t="s">
        <v>562</v>
      </c>
      <c r="D1960" s="325">
        <v>90</v>
      </c>
      <c r="E1960" s="46">
        <v>29000</v>
      </c>
      <c r="F1960" s="130">
        <f t="shared" si="34"/>
        <v>2610000</v>
      </c>
      <c r="G1960" s="69"/>
    </row>
    <row r="1961" spans="1:7" ht="16.5" customHeight="1">
      <c r="A1961" s="323"/>
      <c r="B1961" s="302" t="s">
        <v>31</v>
      </c>
      <c r="C1961" s="325" t="s">
        <v>533</v>
      </c>
      <c r="D1961" s="325">
        <v>96.5</v>
      </c>
      <c r="E1961" s="46">
        <v>33500</v>
      </c>
      <c r="F1961" s="130">
        <f t="shared" si="34"/>
        <v>3232750</v>
      </c>
      <c r="G1961" s="69"/>
    </row>
    <row r="1962" spans="1:7" ht="16.5" customHeight="1">
      <c r="A1962" s="323"/>
      <c r="B1962" s="302" t="s">
        <v>31</v>
      </c>
      <c r="C1962" s="325" t="s">
        <v>50</v>
      </c>
      <c r="D1962" s="325">
        <v>975</v>
      </c>
      <c r="E1962" s="46">
        <v>31500</v>
      </c>
      <c r="F1962" s="130">
        <f t="shared" si="34"/>
        <v>30712500</v>
      </c>
      <c r="G1962" s="69"/>
    </row>
    <row r="1963" spans="1:7" ht="16.5" customHeight="1">
      <c r="A1963" s="323"/>
      <c r="B1963" s="302"/>
      <c r="C1963" s="325"/>
      <c r="D1963" s="325"/>
      <c r="E1963" s="46"/>
      <c r="F1963" s="130">
        <f t="shared" si="34"/>
        <v>0</v>
      </c>
      <c r="G1963" s="69"/>
    </row>
    <row r="1964" spans="1:7" ht="16.5" customHeight="1">
      <c r="A1964" s="323" t="s">
        <v>916</v>
      </c>
      <c r="B1964" s="302" t="s">
        <v>13</v>
      </c>
      <c r="C1964" s="325" t="s">
        <v>126</v>
      </c>
      <c r="D1964" s="325">
        <v>62</v>
      </c>
      <c r="E1964" s="46">
        <v>31500</v>
      </c>
      <c r="F1964" s="130">
        <f t="shared" si="34"/>
        <v>1953000</v>
      </c>
      <c r="G1964" s="86">
        <f>F1964</f>
        <v>1953000</v>
      </c>
    </row>
    <row r="1965" spans="1:7" ht="16.5" customHeight="1">
      <c r="A1965" s="323"/>
      <c r="B1965" s="302"/>
      <c r="C1965" s="325"/>
      <c r="D1965" s="325"/>
      <c r="E1965" s="46"/>
      <c r="F1965" s="130">
        <f t="shared" si="34"/>
        <v>0</v>
      </c>
      <c r="G1965" s="69"/>
    </row>
    <row r="1966" spans="1:7" ht="16.5" customHeight="1">
      <c r="A1966" s="323" t="s">
        <v>93</v>
      </c>
      <c r="B1966" s="302" t="s">
        <v>13</v>
      </c>
      <c r="C1966" s="325" t="s">
        <v>965</v>
      </c>
      <c r="D1966" s="325">
        <v>153.5</v>
      </c>
      <c r="E1966" s="46">
        <v>30000</v>
      </c>
      <c r="F1966" s="130">
        <f t="shared" si="34"/>
        <v>4605000</v>
      </c>
      <c r="G1966" s="86">
        <f>SUM(F1966:F1968)</f>
        <v>33624000</v>
      </c>
    </row>
    <row r="1967" spans="1:7" ht="16.5" customHeight="1">
      <c r="A1967" s="323"/>
      <c r="B1967" s="302" t="s">
        <v>13</v>
      </c>
      <c r="C1967" s="325" t="s">
        <v>150</v>
      </c>
      <c r="D1967" s="325">
        <v>850</v>
      </c>
      <c r="E1967" s="46">
        <v>30000</v>
      </c>
      <c r="F1967" s="130">
        <f t="shared" si="34"/>
        <v>25500000</v>
      </c>
      <c r="G1967" s="69"/>
    </row>
    <row r="1968" spans="1:7" ht="16.5" customHeight="1">
      <c r="A1968" s="323"/>
      <c r="B1968" s="302" t="s">
        <v>570</v>
      </c>
      <c r="C1968" s="325" t="s">
        <v>919</v>
      </c>
      <c r="D1968" s="325">
        <v>102</v>
      </c>
      <c r="E1968" s="46">
        <v>34500</v>
      </c>
      <c r="F1968" s="130">
        <f t="shared" si="34"/>
        <v>3519000</v>
      </c>
      <c r="G1968" s="69"/>
    </row>
    <row r="1969" spans="1:7" ht="16.5" customHeight="1">
      <c r="A1969" s="323"/>
      <c r="B1969" s="302"/>
      <c r="C1969" s="325"/>
      <c r="D1969" s="325"/>
      <c r="E1969" s="46"/>
      <c r="F1969" s="130">
        <f t="shared" si="34"/>
        <v>0</v>
      </c>
      <c r="G1969" s="69"/>
    </row>
    <row r="1970" spans="1:7" ht="16.5" customHeight="1">
      <c r="A1970" s="323" t="s">
        <v>245</v>
      </c>
      <c r="B1970" s="302" t="s">
        <v>13</v>
      </c>
      <c r="C1970" s="325" t="s">
        <v>533</v>
      </c>
      <c r="D1970" s="325">
        <v>204.9</v>
      </c>
      <c r="E1970" s="46">
        <v>30000</v>
      </c>
      <c r="F1970" s="130">
        <f t="shared" si="34"/>
        <v>6147000</v>
      </c>
      <c r="G1970" s="86">
        <f>SUM(F1970:F1971)</f>
        <v>46347000</v>
      </c>
    </row>
    <row r="1971" spans="1:7" ht="16.5" customHeight="1">
      <c r="A1971" s="323"/>
      <c r="B1971" s="302" t="s">
        <v>31</v>
      </c>
      <c r="C1971" s="325" t="s">
        <v>246</v>
      </c>
      <c r="D1971" s="325">
        <v>1200</v>
      </c>
      <c r="E1971" s="46">
        <v>33500</v>
      </c>
      <c r="F1971" s="130">
        <f t="shared" si="34"/>
        <v>40200000</v>
      </c>
      <c r="G1971" s="69"/>
    </row>
    <row r="1972" spans="1:7" ht="16.5" customHeight="1">
      <c r="A1972" s="323"/>
      <c r="B1972" s="302"/>
      <c r="C1972" s="325"/>
      <c r="D1972" s="325"/>
      <c r="E1972" s="46"/>
      <c r="F1972" s="130">
        <f t="shared" si="34"/>
        <v>0</v>
      </c>
      <c r="G1972" s="69"/>
    </row>
    <row r="1973" spans="1:7" ht="16.5" customHeight="1">
      <c r="A1973" s="323" t="s">
        <v>123</v>
      </c>
      <c r="B1973" s="302" t="s">
        <v>441</v>
      </c>
      <c r="C1973" s="325" t="s">
        <v>369</v>
      </c>
      <c r="D1973" s="325">
        <v>102.2</v>
      </c>
      <c r="E1973" s="46">
        <v>32500</v>
      </c>
      <c r="F1973" s="130">
        <f t="shared" si="34"/>
        <v>3321500</v>
      </c>
      <c r="G1973" s="86">
        <f>F1973</f>
        <v>3321500</v>
      </c>
    </row>
    <row r="1974" spans="1:7" ht="16.5" customHeight="1">
      <c r="A1974" s="323"/>
      <c r="B1974" s="302"/>
      <c r="C1974" s="325"/>
      <c r="D1974" s="325"/>
      <c r="E1974" s="46"/>
      <c r="F1974" s="130">
        <f t="shared" si="34"/>
        <v>0</v>
      </c>
      <c r="G1974" s="69"/>
    </row>
    <row r="1975" spans="1:7" ht="16.5" customHeight="1">
      <c r="A1975" s="323" t="s">
        <v>172</v>
      </c>
      <c r="B1975" s="302" t="s">
        <v>23</v>
      </c>
      <c r="C1975" s="325" t="s">
        <v>926</v>
      </c>
      <c r="D1975" s="325">
        <v>50.6</v>
      </c>
      <c r="E1975" s="46">
        <v>34000</v>
      </c>
      <c r="F1975" s="130">
        <f t="shared" si="34"/>
        <v>1720400</v>
      </c>
      <c r="G1975" s="86">
        <f>F1975</f>
        <v>1720400</v>
      </c>
    </row>
    <row r="1976" spans="1:7" ht="16.5" customHeight="1">
      <c r="A1976" s="323"/>
      <c r="B1976" s="302"/>
      <c r="C1976" s="325"/>
      <c r="D1976" s="325"/>
      <c r="E1976" s="46"/>
      <c r="F1976" s="130">
        <f t="shared" si="34"/>
        <v>0</v>
      </c>
      <c r="G1976" s="69"/>
    </row>
    <row r="1977" spans="1:7" ht="16.5" customHeight="1">
      <c r="A1977" s="323" t="s">
        <v>61</v>
      </c>
      <c r="B1977" s="302" t="s">
        <v>13</v>
      </c>
      <c r="C1977" s="325" t="s">
        <v>929</v>
      </c>
      <c r="D1977" s="325">
        <v>50</v>
      </c>
      <c r="E1977" s="46">
        <v>30000</v>
      </c>
      <c r="F1977" s="130">
        <f t="shared" si="34"/>
        <v>1500000</v>
      </c>
      <c r="G1977" s="86">
        <f>SUM(F1977:F1980)</f>
        <v>2400000</v>
      </c>
    </row>
    <row r="1978" spans="1:7" ht="16.5" customHeight="1">
      <c r="A1978" s="323"/>
      <c r="B1978" s="302" t="s">
        <v>13</v>
      </c>
      <c r="C1978" s="325" t="s">
        <v>22</v>
      </c>
      <c r="D1978" s="325">
        <v>10</v>
      </c>
      <c r="E1978" s="46">
        <v>30000</v>
      </c>
      <c r="F1978" s="130">
        <f t="shared" si="34"/>
        <v>300000</v>
      </c>
      <c r="G1978" s="86"/>
    </row>
    <row r="1979" spans="1:7" ht="16.5" customHeight="1">
      <c r="A1979" s="323"/>
      <c r="B1979" s="302" t="s">
        <v>13</v>
      </c>
      <c r="C1979" s="325" t="s">
        <v>60</v>
      </c>
      <c r="D1979" s="325">
        <v>10</v>
      </c>
      <c r="E1979" s="46">
        <v>30000</v>
      </c>
      <c r="F1979" s="130">
        <f t="shared" si="34"/>
        <v>300000</v>
      </c>
      <c r="G1979" s="86"/>
    </row>
    <row r="1980" spans="1:7" ht="16.5" customHeight="1">
      <c r="A1980" s="323"/>
      <c r="B1980" s="302" t="s">
        <v>13</v>
      </c>
      <c r="C1980" s="325" t="s">
        <v>14</v>
      </c>
      <c r="D1980" s="325">
        <v>10</v>
      </c>
      <c r="E1980" s="46">
        <v>30000</v>
      </c>
      <c r="F1980" s="130">
        <f t="shared" si="34"/>
        <v>300000</v>
      </c>
      <c r="G1980" s="86"/>
    </row>
    <row r="1981" spans="1:7" ht="16.5" customHeight="1">
      <c r="A1981" s="323"/>
      <c r="B1981" s="302"/>
      <c r="C1981" s="325"/>
      <c r="D1981" s="325"/>
      <c r="E1981" s="46"/>
      <c r="F1981" s="130">
        <f t="shared" si="34"/>
        <v>0</v>
      </c>
      <c r="G1981" s="69"/>
    </row>
    <row r="1982" spans="1:7" ht="16.5" customHeight="1">
      <c r="A1982" s="323" t="s">
        <v>97</v>
      </c>
      <c r="B1982" s="302" t="s">
        <v>233</v>
      </c>
      <c r="C1982" s="325" t="s">
        <v>948</v>
      </c>
      <c r="D1982" s="325">
        <v>62.7</v>
      </c>
      <c r="E1982" s="46">
        <v>38000</v>
      </c>
      <c r="F1982" s="130">
        <f t="shared" si="34"/>
        <v>2382600</v>
      </c>
      <c r="G1982" s="86">
        <f>F1982</f>
        <v>2382600</v>
      </c>
    </row>
    <row r="1983" spans="1:7" ht="16.5" customHeight="1">
      <c r="A1983" s="323"/>
      <c r="B1983" s="302"/>
      <c r="C1983" s="325"/>
      <c r="D1983" s="325"/>
      <c r="E1983" s="46"/>
      <c r="F1983" s="130">
        <f t="shared" si="34"/>
        <v>0</v>
      </c>
      <c r="G1983" s="69"/>
    </row>
    <row r="1984" spans="1:7" ht="16.5" customHeight="1">
      <c r="A1984" s="323" t="s">
        <v>24</v>
      </c>
      <c r="B1984" s="444" t="s">
        <v>363</v>
      </c>
      <c r="C1984" s="482" t="s">
        <v>267</v>
      </c>
      <c r="D1984" s="482">
        <f>90+150</f>
        <v>240</v>
      </c>
      <c r="E1984" s="116">
        <v>57000</v>
      </c>
      <c r="F1984" s="131">
        <f t="shared" si="34"/>
        <v>13680000</v>
      </c>
      <c r="G1984" s="86">
        <f>F1984</f>
        <v>13680000</v>
      </c>
    </row>
    <row r="1985" spans="1:7" ht="16.5" customHeight="1">
      <c r="A1985" s="323"/>
      <c r="B1985" s="302"/>
      <c r="C1985" s="325"/>
      <c r="D1985" s="325"/>
      <c r="E1985" s="46"/>
      <c r="F1985" s="130">
        <f t="shared" si="34"/>
        <v>0</v>
      </c>
      <c r="G1985" s="69"/>
    </row>
    <row r="1986" spans="1:7" ht="16.5" customHeight="1">
      <c r="A1986" s="323" t="s">
        <v>695</v>
      </c>
      <c r="B1986" s="302" t="s">
        <v>13</v>
      </c>
      <c r="C1986" s="325" t="s">
        <v>927</v>
      </c>
      <c r="D1986" s="325">
        <v>75</v>
      </c>
      <c r="E1986" s="46">
        <v>30500</v>
      </c>
      <c r="F1986" s="130">
        <f>E1986*D1986</f>
        <v>2287500</v>
      </c>
      <c r="G1986" s="86">
        <f>SUM(F1986:F1987)</f>
        <v>3812500</v>
      </c>
    </row>
    <row r="1987" spans="1:7" ht="16.5" customHeight="1">
      <c r="A1987" s="323"/>
      <c r="B1987" s="302" t="s">
        <v>13</v>
      </c>
      <c r="C1987" s="325" t="s">
        <v>928</v>
      </c>
      <c r="D1987" s="325">
        <v>50</v>
      </c>
      <c r="E1987" s="46">
        <v>30500</v>
      </c>
      <c r="F1987" s="130">
        <f>E1987*D1987</f>
        <v>1525000</v>
      </c>
      <c r="G1987" s="69"/>
    </row>
    <row r="1988" spans="1:7" ht="16.5" customHeight="1">
      <c r="A1988" s="323"/>
      <c r="B1988" s="302"/>
      <c r="C1988" s="325"/>
      <c r="D1988" s="325"/>
      <c r="E1988" s="46"/>
      <c r="F1988" s="130"/>
      <c r="G1988" s="69"/>
    </row>
    <row r="1989" spans="1:7" ht="16.5" customHeight="1">
      <c r="A1989" s="323">
        <v>585</v>
      </c>
      <c r="B1989" s="302" t="s">
        <v>13</v>
      </c>
      <c r="C1989" s="325" t="s">
        <v>43</v>
      </c>
      <c r="D1989" s="325">
        <v>20</v>
      </c>
      <c r="E1989" s="46">
        <v>30000</v>
      </c>
      <c r="F1989" s="130">
        <f t="shared" si="34"/>
        <v>600000</v>
      </c>
      <c r="G1989" s="86">
        <f>SUM(F1989:F1992)</f>
        <v>2100000</v>
      </c>
    </row>
    <row r="1990" spans="1:7" ht="16.5" customHeight="1">
      <c r="A1990" s="323"/>
      <c r="B1990" s="302" t="s">
        <v>13</v>
      </c>
      <c r="C1990" s="325" t="s">
        <v>59</v>
      </c>
      <c r="D1990" s="325">
        <v>30</v>
      </c>
      <c r="E1990" s="46">
        <v>30000</v>
      </c>
      <c r="F1990" s="130">
        <f t="shared" si="34"/>
        <v>900000</v>
      </c>
      <c r="G1990" s="69"/>
    </row>
    <row r="1991" spans="1:7" ht="16.5" customHeight="1">
      <c r="A1991" s="323"/>
      <c r="B1991" s="302" t="s">
        <v>13</v>
      </c>
      <c r="C1991" s="325" t="s">
        <v>930</v>
      </c>
      <c r="D1991" s="325">
        <v>10</v>
      </c>
      <c r="E1991" s="46">
        <v>30000</v>
      </c>
      <c r="F1991" s="130">
        <f t="shared" si="34"/>
        <v>300000</v>
      </c>
      <c r="G1991" s="69"/>
    </row>
    <row r="1992" spans="1:7" ht="16.5" customHeight="1">
      <c r="A1992" s="323"/>
      <c r="B1992" s="302" t="s">
        <v>13</v>
      </c>
      <c r="C1992" s="325" t="s">
        <v>62</v>
      </c>
      <c r="D1992" s="325">
        <v>10</v>
      </c>
      <c r="E1992" s="46">
        <v>30000</v>
      </c>
      <c r="F1992" s="130">
        <f t="shared" si="34"/>
        <v>300000</v>
      </c>
      <c r="G1992" s="69"/>
    </row>
    <row r="1993" spans="1:7" ht="16.5" customHeight="1">
      <c r="A1993" s="323"/>
      <c r="B1993" s="302"/>
      <c r="C1993" s="325"/>
      <c r="D1993" s="325"/>
      <c r="E1993" s="46"/>
      <c r="F1993" s="130">
        <f t="shared" si="34"/>
        <v>0</v>
      </c>
      <c r="G1993" s="69"/>
    </row>
    <row r="1994" spans="1:7" ht="16.5" customHeight="1">
      <c r="A1994" s="323" t="s">
        <v>102</v>
      </c>
      <c r="B1994" s="302" t="s">
        <v>13</v>
      </c>
      <c r="C1994" s="325" t="s">
        <v>15</v>
      </c>
      <c r="D1994" s="325">
        <v>10</v>
      </c>
      <c r="E1994" s="46">
        <v>30500</v>
      </c>
      <c r="F1994" s="130">
        <f t="shared" si="34"/>
        <v>305000</v>
      </c>
      <c r="G1994" s="86">
        <f>SUM(F1994:F1996)</f>
        <v>915000</v>
      </c>
    </row>
    <row r="1995" spans="1:7" ht="16.5" customHeight="1">
      <c r="A1995" s="323"/>
      <c r="B1995" s="302" t="s">
        <v>13</v>
      </c>
      <c r="C1995" s="325" t="s">
        <v>14</v>
      </c>
      <c r="D1995" s="325">
        <v>10</v>
      </c>
      <c r="E1995" s="46">
        <v>30500</v>
      </c>
      <c r="F1995" s="130">
        <f t="shared" si="34"/>
        <v>305000</v>
      </c>
      <c r="G1995" s="69"/>
    </row>
    <row r="1996" spans="1:7" ht="16.5" customHeight="1">
      <c r="A1996" s="323"/>
      <c r="B1996" s="302" t="s">
        <v>13</v>
      </c>
      <c r="C1996" s="325" t="s">
        <v>60</v>
      </c>
      <c r="D1996" s="325">
        <v>10</v>
      </c>
      <c r="E1996" s="46">
        <v>30500</v>
      </c>
      <c r="F1996" s="130">
        <f t="shared" si="34"/>
        <v>305000</v>
      </c>
      <c r="G1996" s="69"/>
    </row>
    <row r="1997" spans="1:7" ht="16.5" customHeight="1">
      <c r="A1997" s="323"/>
      <c r="B1997" s="302"/>
      <c r="C1997" s="325"/>
      <c r="D1997" s="325"/>
      <c r="E1997" s="46"/>
      <c r="F1997" s="130">
        <f t="shared" si="34"/>
        <v>0</v>
      </c>
      <c r="G1997" s="69"/>
    </row>
    <row r="1998" spans="1:7" ht="16.5" customHeight="1">
      <c r="A1998" s="323" t="s">
        <v>806</v>
      </c>
      <c r="B1998" s="444" t="s">
        <v>924</v>
      </c>
      <c r="C1998" s="482" t="s">
        <v>925</v>
      </c>
      <c r="D1998" s="482">
        <v>58.4</v>
      </c>
      <c r="E1998" s="116">
        <v>42000</v>
      </c>
      <c r="F1998" s="131">
        <f t="shared" ref="F1998:F2077" si="35">E1998*D1998</f>
        <v>2452800</v>
      </c>
      <c r="G1998" s="86">
        <f>F1998</f>
        <v>2452800</v>
      </c>
    </row>
    <row r="1999" spans="1:7" ht="16.5" customHeight="1">
      <c r="A1999" s="323"/>
      <c r="B1999" s="302"/>
      <c r="C1999" s="325"/>
      <c r="D1999" s="325"/>
      <c r="E1999" s="46"/>
      <c r="F1999" s="130">
        <f t="shared" si="35"/>
        <v>0</v>
      </c>
      <c r="G1999" s="69"/>
    </row>
    <row r="2000" spans="1:7" ht="16.5" customHeight="1">
      <c r="A2000" s="323" t="s">
        <v>12</v>
      </c>
      <c r="B2000" s="302" t="s">
        <v>13</v>
      </c>
      <c r="C2000" s="325" t="s">
        <v>214</v>
      </c>
      <c r="D2000" s="325">
        <v>60</v>
      </c>
      <c r="E2000" s="46">
        <v>30500</v>
      </c>
      <c r="F2000" s="130">
        <f t="shared" si="35"/>
        <v>1830000</v>
      </c>
      <c r="G2000" s="86">
        <f>F2000</f>
        <v>1830000</v>
      </c>
    </row>
    <row r="2001" spans="1:7" ht="16.5" customHeight="1">
      <c r="A2001" s="323"/>
      <c r="B2001" s="302"/>
      <c r="C2001" s="325"/>
      <c r="D2001" s="325"/>
      <c r="E2001" s="46"/>
      <c r="F2001" s="130">
        <f t="shared" si="35"/>
        <v>0</v>
      </c>
      <c r="G2001" s="69"/>
    </row>
    <row r="2002" spans="1:7" ht="16.5" customHeight="1">
      <c r="A2002" s="323" t="s">
        <v>56</v>
      </c>
      <c r="B2002" s="302" t="s">
        <v>13</v>
      </c>
      <c r="C2002" s="325" t="s">
        <v>306</v>
      </c>
      <c r="D2002" s="325">
        <v>40</v>
      </c>
      <c r="E2002" s="46">
        <v>30500</v>
      </c>
      <c r="F2002" s="130">
        <f t="shared" si="35"/>
        <v>1220000</v>
      </c>
      <c r="G2002" s="86">
        <f>F2002</f>
        <v>1220000</v>
      </c>
    </row>
    <row r="2003" spans="1:7" ht="16.5" customHeight="1">
      <c r="A2003" s="323"/>
      <c r="B2003" s="302"/>
      <c r="C2003" s="325"/>
      <c r="D2003" s="325"/>
      <c r="E2003" s="46"/>
      <c r="F2003" s="130">
        <f t="shared" si="35"/>
        <v>0</v>
      </c>
      <c r="G2003" s="69"/>
    </row>
    <row r="2004" spans="1:7" ht="16.5" customHeight="1">
      <c r="A2004" s="323" t="s">
        <v>98</v>
      </c>
      <c r="B2004" s="302" t="s">
        <v>31</v>
      </c>
      <c r="C2004" s="325" t="s">
        <v>938</v>
      </c>
      <c r="D2004" s="325">
        <v>104.4</v>
      </c>
      <c r="E2004" s="46">
        <v>34000</v>
      </c>
      <c r="F2004" s="130">
        <f t="shared" si="35"/>
        <v>3549600</v>
      </c>
      <c r="G2004" s="86">
        <f>F2004</f>
        <v>3549600</v>
      </c>
    </row>
    <row r="2005" spans="1:7" ht="16.5" customHeight="1">
      <c r="A2005" s="323"/>
      <c r="B2005" s="302"/>
      <c r="C2005" s="325"/>
      <c r="D2005" s="325"/>
      <c r="E2005" s="46"/>
      <c r="F2005" s="130">
        <f t="shared" si="35"/>
        <v>0</v>
      </c>
      <c r="G2005" s="69"/>
    </row>
    <row r="2006" spans="1:7" ht="16.5" customHeight="1">
      <c r="A2006" s="323" t="s">
        <v>943</v>
      </c>
      <c r="B2006" s="302" t="s">
        <v>945</v>
      </c>
      <c r="C2006" s="325" t="s">
        <v>944</v>
      </c>
      <c r="D2006" s="325">
        <v>112.3</v>
      </c>
      <c r="E2006" s="46">
        <v>41000</v>
      </c>
      <c r="F2006" s="130">
        <f t="shared" si="35"/>
        <v>4604300</v>
      </c>
      <c r="G2006" s="86">
        <f>F2006</f>
        <v>4604300</v>
      </c>
    </row>
    <row r="2007" spans="1:7" ht="16.5" customHeight="1">
      <c r="A2007" s="323"/>
      <c r="B2007" s="302"/>
      <c r="C2007" s="325"/>
      <c r="D2007" s="325"/>
      <c r="E2007" s="46"/>
      <c r="F2007" s="130">
        <f t="shared" si="35"/>
        <v>0</v>
      </c>
      <c r="G2007" s="69"/>
    </row>
    <row r="2008" spans="1:7" ht="16.5" customHeight="1">
      <c r="A2008" s="323" t="s">
        <v>309</v>
      </c>
      <c r="B2008" s="302" t="s">
        <v>31</v>
      </c>
      <c r="C2008" s="325" t="s">
        <v>949</v>
      </c>
      <c r="D2008" s="325">
        <v>107.5</v>
      </c>
      <c r="E2008" s="46">
        <v>34000</v>
      </c>
      <c r="F2008" s="130">
        <f t="shared" si="35"/>
        <v>3655000</v>
      </c>
      <c r="G2008" s="86">
        <f>F2008</f>
        <v>3655000</v>
      </c>
    </row>
    <row r="2009" spans="1:7" ht="16.5" customHeight="1">
      <c r="A2009" s="323"/>
      <c r="B2009" s="302"/>
      <c r="C2009" s="325"/>
      <c r="D2009" s="325"/>
      <c r="E2009" s="46"/>
      <c r="F2009" s="130">
        <f t="shared" si="35"/>
        <v>0</v>
      </c>
      <c r="G2009" s="69"/>
    </row>
    <row r="2010" spans="1:7" ht="16.5" customHeight="1">
      <c r="A2010" s="323" t="s">
        <v>951</v>
      </c>
      <c r="B2010" s="302" t="s">
        <v>64</v>
      </c>
      <c r="C2010" s="325" t="s">
        <v>952</v>
      </c>
      <c r="D2010" s="325">
        <v>109.7</v>
      </c>
      <c r="E2010" s="46">
        <v>34000</v>
      </c>
      <c r="F2010" s="130">
        <f t="shared" si="35"/>
        <v>3729800</v>
      </c>
      <c r="G2010" s="86">
        <f>F2010</f>
        <v>3729800</v>
      </c>
    </row>
    <row r="2011" spans="1:7" ht="16.5" customHeight="1">
      <c r="A2011" s="323"/>
      <c r="B2011" s="302"/>
      <c r="C2011" s="325"/>
      <c r="D2011" s="325"/>
      <c r="E2011" s="46"/>
      <c r="F2011" s="130">
        <f t="shared" si="35"/>
        <v>0</v>
      </c>
      <c r="G2011" s="86"/>
    </row>
    <row r="2012" spans="1:7" ht="16.5" customHeight="1">
      <c r="A2012" s="323" t="s">
        <v>917</v>
      </c>
      <c r="B2012" s="302" t="s">
        <v>13</v>
      </c>
      <c r="C2012" s="325" t="s">
        <v>388</v>
      </c>
      <c r="D2012" s="325">
        <v>207</v>
      </c>
      <c r="E2012" s="46">
        <v>30500</v>
      </c>
      <c r="F2012" s="130">
        <f t="shared" si="35"/>
        <v>6313500</v>
      </c>
      <c r="G2012" s="86">
        <f>F2012</f>
        <v>6313500</v>
      </c>
    </row>
    <row r="2013" spans="1:7" ht="16.5" customHeight="1">
      <c r="A2013" s="323"/>
      <c r="B2013" s="302"/>
      <c r="C2013" s="325"/>
      <c r="D2013" s="325"/>
      <c r="E2013" s="46"/>
      <c r="F2013" s="130">
        <f t="shared" si="35"/>
        <v>0</v>
      </c>
      <c r="G2013" s="86"/>
    </row>
    <row r="2014" spans="1:7" ht="16.5" customHeight="1">
      <c r="A2014" s="323" t="s">
        <v>963</v>
      </c>
      <c r="B2014" s="302" t="s">
        <v>13</v>
      </c>
      <c r="C2014" s="325" t="s">
        <v>964</v>
      </c>
      <c r="D2014" s="325">
        <v>202.3</v>
      </c>
      <c r="E2014" s="46">
        <v>30500</v>
      </c>
      <c r="F2014" s="130">
        <f t="shared" si="35"/>
        <v>6170150</v>
      </c>
      <c r="G2014" s="86">
        <f>SUM(F2014:F2015)</f>
        <v>9464150</v>
      </c>
    </row>
    <row r="2015" spans="1:7" ht="16.5" customHeight="1">
      <c r="A2015" s="323"/>
      <c r="B2015" s="302" t="s">
        <v>13</v>
      </c>
      <c r="C2015" s="325" t="s">
        <v>385</v>
      </c>
      <c r="D2015" s="325">
        <v>108</v>
      </c>
      <c r="E2015" s="46">
        <v>30500</v>
      </c>
      <c r="F2015" s="130">
        <f t="shared" si="35"/>
        <v>3294000</v>
      </c>
      <c r="G2015" s="86"/>
    </row>
    <row r="2016" spans="1:7" ht="16.5" customHeight="1">
      <c r="A2016" s="323"/>
      <c r="B2016" s="302"/>
      <c r="C2016" s="325"/>
      <c r="D2016" s="325"/>
      <c r="E2016" s="46"/>
      <c r="F2016" s="130">
        <f t="shared" si="35"/>
        <v>0</v>
      </c>
      <c r="G2016" s="86"/>
    </row>
    <row r="2017" spans="1:7" ht="16.5" customHeight="1">
      <c r="A2017" s="323" t="s">
        <v>573</v>
      </c>
      <c r="B2017" s="302" t="s">
        <v>13</v>
      </c>
      <c r="C2017" s="325" t="s">
        <v>59</v>
      </c>
      <c r="D2017" s="325">
        <v>30</v>
      </c>
      <c r="E2017" s="46">
        <v>30500</v>
      </c>
      <c r="F2017" s="130">
        <f t="shared" si="35"/>
        <v>915000</v>
      </c>
      <c r="G2017" s="86">
        <f>SUM(F2017:F2020)</f>
        <v>3050000</v>
      </c>
    </row>
    <row r="2018" spans="1:7" ht="16.5" customHeight="1">
      <c r="A2018" s="323"/>
      <c r="B2018" s="302" t="s">
        <v>13</v>
      </c>
      <c r="C2018" s="325" t="s">
        <v>60</v>
      </c>
      <c r="D2018" s="325">
        <v>20</v>
      </c>
      <c r="E2018" s="46">
        <v>30500</v>
      </c>
      <c r="F2018" s="130">
        <f t="shared" si="35"/>
        <v>610000</v>
      </c>
      <c r="G2018" s="86"/>
    </row>
    <row r="2019" spans="1:7" ht="16.5" customHeight="1">
      <c r="A2019" s="323"/>
      <c r="B2019" s="302" t="s">
        <v>13</v>
      </c>
      <c r="C2019" s="325" t="s">
        <v>22</v>
      </c>
      <c r="D2019" s="325">
        <v>30</v>
      </c>
      <c r="E2019" s="46">
        <v>30500</v>
      </c>
      <c r="F2019" s="130">
        <f t="shared" si="35"/>
        <v>915000</v>
      </c>
      <c r="G2019" s="86"/>
    </row>
    <row r="2020" spans="1:7" ht="16.5" customHeight="1">
      <c r="A2020" s="323"/>
      <c r="B2020" s="302" t="s">
        <v>13</v>
      </c>
      <c r="C2020" s="325" t="s">
        <v>75</v>
      </c>
      <c r="D2020" s="325">
        <v>20</v>
      </c>
      <c r="E2020" s="46">
        <v>30500</v>
      </c>
      <c r="F2020" s="130">
        <f t="shared" si="35"/>
        <v>610000</v>
      </c>
      <c r="G2020" s="86"/>
    </row>
    <row r="2021" spans="1:7" ht="16.5" customHeight="1">
      <c r="A2021" s="323"/>
      <c r="B2021" s="302"/>
      <c r="C2021" s="325"/>
      <c r="D2021" s="325"/>
      <c r="E2021" s="46"/>
      <c r="F2021" s="130">
        <f t="shared" si="35"/>
        <v>0</v>
      </c>
      <c r="G2021" s="86"/>
    </row>
    <row r="2022" spans="1:7" ht="16.5" customHeight="1">
      <c r="A2022" s="458" t="s">
        <v>851</v>
      </c>
      <c r="B2022" s="302" t="s">
        <v>13</v>
      </c>
      <c r="C2022" s="325" t="s">
        <v>43</v>
      </c>
      <c r="D2022" s="325">
        <v>30</v>
      </c>
      <c r="E2022" s="46">
        <v>30000</v>
      </c>
      <c r="F2022" s="130">
        <f t="shared" si="35"/>
        <v>900000</v>
      </c>
      <c r="G2022" s="86">
        <f>SUM(F2022:F2030)</f>
        <v>8100000</v>
      </c>
    </row>
    <row r="2023" spans="1:7" ht="16.5" customHeight="1">
      <c r="A2023" s="323"/>
      <c r="B2023" s="302" t="s">
        <v>13</v>
      </c>
      <c r="C2023" s="325" t="s">
        <v>22</v>
      </c>
      <c r="D2023" s="325">
        <v>30</v>
      </c>
      <c r="E2023" s="46">
        <v>30000</v>
      </c>
      <c r="F2023" s="130">
        <f t="shared" si="35"/>
        <v>900000</v>
      </c>
      <c r="G2023" s="86"/>
    </row>
    <row r="2024" spans="1:7" ht="16.5" customHeight="1">
      <c r="A2024" s="323"/>
      <c r="B2024" s="302" t="s">
        <v>13</v>
      </c>
      <c r="C2024" s="325" t="s">
        <v>75</v>
      </c>
      <c r="D2024" s="325">
        <v>30</v>
      </c>
      <c r="E2024" s="46">
        <v>30000</v>
      </c>
      <c r="F2024" s="130">
        <f t="shared" si="35"/>
        <v>900000</v>
      </c>
      <c r="G2024" s="86"/>
    </row>
    <row r="2025" spans="1:7" ht="16.5" customHeight="1">
      <c r="A2025" s="323"/>
      <c r="B2025" s="302" t="s">
        <v>13</v>
      </c>
      <c r="C2025" s="325" t="s">
        <v>45</v>
      </c>
      <c r="D2025" s="325">
        <v>30</v>
      </c>
      <c r="E2025" s="46">
        <v>30000</v>
      </c>
      <c r="F2025" s="130">
        <f t="shared" si="35"/>
        <v>900000</v>
      </c>
      <c r="G2025" s="86"/>
    </row>
    <row r="2026" spans="1:7" ht="16.5" customHeight="1">
      <c r="A2026" s="323"/>
      <c r="B2026" s="302" t="s">
        <v>13</v>
      </c>
      <c r="C2026" s="325" t="s">
        <v>57</v>
      </c>
      <c r="D2026" s="325">
        <v>30</v>
      </c>
      <c r="E2026" s="46">
        <v>30000</v>
      </c>
      <c r="F2026" s="130">
        <f t="shared" si="35"/>
        <v>900000</v>
      </c>
      <c r="G2026" s="86"/>
    </row>
    <row r="2027" spans="1:7" ht="16.5" customHeight="1">
      <c r="A2027" s="323"/>
      <c r="B2027" s="302" t="s">
        <v>13</v>
      </c>
      <c r="C2027" s="325" t="s">
        <v>126</v>
      </c>
      <c r="D2027" s="325">
        <v>30</v>
      </c>
      <c r="E2027" s="46">
        <v>30000</v>
      </c>
      <c r="F2027" s="130">
        <f t="shared" si="35"/>
        <v>900000</v>
      </c>
      <c r="G2027" s="86"/>
    </row>
    <row r="2028" spans="1:7" ht="16.5" customHeight="1">
      <c r="A2028" s="323"/>
      <c r="B2028" s="302" t="s">
        <v>13</v>
      </c>
      <c r="C2028" s="325" t="s">
        <v>76</v>
      </c>
      <c r="D2028" s="325">
        <v>30</v>
      </c>
      <c r="E2028" s="46">
        <v>30000</v>
      </c>
      <c r="F2028" s="130">
        <f t="shared" si="35"/>
        <v>900000</v>
      </c>
      <c r="G2028" s="86"/>
    </row>
    <row r="2029" spans="1:7" ht="16.5" customHeight="1">
      <c r="A2029" s="323"/>
      <c r="B2029" s="302" t="s">
        <v>13</v>
      </c>
      <c r="C2029" s="325" t="s">
        <v>202</v>
      </c>
      <c r="D2029" s="325">
        <v>30</v>
      </c>
      <c r="E2029" s="46">
        <v>30000</v>
      </c>
      <c r="F2029" s="130">
        <f t="shared" si="35"/>
        <v>900000</v>
      </c>
      <c r="G2029" s="86"/>
    </row>
    <row r="2030" spans="1:7" ht="16.5" customHeight="1">
      <c r="A2030" s="323"/>
      <c r="B2030" s="302" t="s">
        <v>13</v>
      </c>
      <c r="C2030" s="325" t="s">
        <v>125</v>
      </c>
      <c r="D2030" s="325">
        <v>30</v>
      </c>
      <c r="E2030" s="46">
        <v>30000</v>
      </c>
      <c r="F2030" s="130">
        <f t="shared" si="35"/>
        <v>900000</v>
      </c>
      <c r="G2030" s="86"/>
    </row>
    <row r="2031" spans="1:7" ht="16.5" customHeight="1">
      <c r="A2031" s="323"/>
      <c r="B2031" s="302"/>
      <c r="C2031" s="325"/>
      <c r="D2031" s="325"/>
      <c r="E2031" s="46"/>
      <c r="F2031" s="130">
        <f t="shared" si="35"/>
        <v>0</v>
      </c>
      <c r="G2031" s="86"/>
    </row>
    <row r="2032" spans="1:7" ht="16.5" customHeight="1">
      <c r="A2032" s="323" t="s">
        <v>314</v>
      </c>
      <c r="B2032" s="302"/>
      <c r="C2032" s="325"/>
      <c r="D2032" s="325"/>
      <c r="E2032" s="46"/>
      <c r="F2032" s="130">
        <f t="shared" si="35"/>
        <v>0</v>
      </c>
      <c r="G2032" s="86">
        <f>F2033</f>
        <v>-1250000</v>
      </c>
    </row>
    <row r="2033" spans="1:7" ht="16.5" customHeight="1">
      <c r="A2033" s="533" t="s">
        <v>884</v>
      </c>
      <c r="B2033" s="447" t="s">
        <v>950</v>
      </c>
      <c r="C2033" s="497" t="s">
        <v>723</v>
      </c>
      <c r="D2033" s="497">
        <v>-62.5</v>
      </c>
      <c r="E2033" s="123">
        <v>20000</v>
      </c>
      <c r="F2033" s="164">
        <f t="shared" si="35"/>
        <v>-1250000</v>
      </c>
      <c r="G2033" s="92"/>
    </row>
    <row r="2034" spans="1:7" ht="18" customHeight="1">
      <c r="A2034" s="526"/>
      <c r="B2034" s="435"/>
      <c r="C2034" s="484"/>
      <c r="D2034" s="484"/>
      <c r="E2034" s="113"/>
      <c r="F2034" s="126"/>
      <c r="G2034" s="9"/>
    </row>
    <row r="2035" spans="1:7" ht="18" customHeight="1">
      <c r="A2035" s="538">
        <v>42389</v>
      </c>
      <c r="B2035" s="452"/>
      <c r="C2035" s="501" t="s">
        <v>398</v>
      </c>
      <c r="D2035" s="486"/>
      <c r="E2035" s="114"/>
      <c r="F2035" s="166"/>
      <c r="G2035" s="167"/>
    </row>
    <row r="2036" spans="1:7" ht="18" customHeight="1">
      <c r="A2036" s="531" t="s">
        <v>127</v>
      </c>
      <c r="B2036" s="436" t="s">
        <v>134</v>
      </c>
      <c r="C2036" s="494" t="s">
        <v>152</v>
      </c>
      <c r="D2036" s="494">
        <f>SUM(D2037:D2160)</f>
        <v>14320.999999999998</v>
      </c>
      <c r="E2036" s="114"/>
      <c r="F2036" s="128">
        <f>SUM(F2037:F2160)</f>
        <v>480820830</v>
      </c>
      <c r="G2036" s="128">
        <f>SUM(G2037:G2231)</f>
        <v>1257555980</v>
      </c>
    </row>
    <row r="2037" spans="1:7" ht="18" customHeight="1">
      <c r="A2037" s="539" t="s">
        <v>356</v>
      </c>
      <c r="B2037" s="449" t="s">
        <v>31</v>
      </c>
      <c r="C2037" s="499" t="s">
        <v>358</v>
      </c>
      <c r="D2037" s="499">
        <v>100</v>
      </c>
      <c r="E2037" s="148">
        <v>34000</v>
      </c>
      <c r="F2037" s="149">
        <f t="shared" si="35"/>
        <v>3400000</v>
      </c>
      <c r="G2037" s="168">
        <f>F2037</f>
        <v>3400000</v>
      </c>
    </row>
    <row r="2038" spans="1:7" ht="18" customHeight="1">
      <c r="A2038" s="323"/>
      <c r="B2038" s="302"/>
      <c r="C2038" s="325"/>
      <c r="D2038" s="325"/>
      <c r="E2038" s="46"/>
      <c r="F2038" s="130">
        <f t="shared" si="35"/>
        <v>0</v>
      </c>
      <c r="G2038" s="69"/>
    </row>
    <row r="2039" spans="1:7" ht="18" customHeight="1">
      <c r="A2039" s="323" t="s">
        <v>18</v>
      </c>
      <c r="B2039" s="302" t="s">
        <v>376</v>
      </c>
      <c r="C2039" s="325" t="s">
        <v>593</v>
      </c>
      <c r="D2039" s="325">
        <v>150</v>
      </c>
      <c r="E2039" s="46">
        <v>30000</v>
      </c>
      <c r="F2039" s="130">
        <f t="shared" si="35"/>
        <v>4500000</v>
      </c>
      <c r="G2039" s="86">
        <f>SUM(F2039:F2040)</f>
        <v>11100000</v>
      </c>
    </row>
    <row r="2040" spans="1:7" ht="18" customHeight="1">
      <c r="A2040" s="323"/>
      <c r="B2040" s="302" t="s">
        <v>13</v>
      </c>
      <c r="C2040" s="325" t="s">
        <v>456</v>
      </c>
      <c r="D2040" s="325">
        <v>220</v>
      </c>
      <c r="E2040" s="46">
        <v>30000</v>
      </c>
      <c r="F2040" s="130">
        <f t="shared" si="35"/>
        <v>6600000</v>
      </c>
      <c r="G2040" s="69"/>
    </row>
    <row r="2041" spans="1:7" ht="18" customHeight="1">
      <c r="A2041" s="323"/>
      <c r="B2041" s="302"/>
      <c r="C2041" s="325"/>
      <c r="D2041" s="325"/>
      <c r="E2041" s="46"/>
      <c r="F2041" s="130">
        <f t="shared" si="35"/>
        <v>0</v>
      </c>
      <c r="G2041" s="69"/>
    </row>
    <row r="2042" spans="1:7" ht="18" customHeight="1">
      <c r="A2042" s="323" t="s">
        <v>97</v>
      </c>
      <c r="B2042" s="302" t="s">
        <v>977</v>
      </c>
      <c r="C2042" s="325" t="s">
        <v>581</v>
      </c>
      <c r="D2042" s="325">
        <v>92.7</v>
      </c>
      <c r="E2042" s="46">
        <v>37000</v>
      </c>
      <c r="F2042" s="130">
        <f t="shared" si="35"/>
        <v>3429900</v>
      </c>
      <c r="G2042" s="86">
        <f>SUM(F2042:F2043)</f>
        <v>5592100</v>
      </c>
    </row>
    <row r="2043" spans="1:7" ht="18" customHeight="1">
      <c r="A2043" s="323"/>
      <c r="B2043" s="302" t="s">
        <v>233</v>
      </c>
      <c r="C2043" s="325" t="s">
        <v>46</v>
      </c>
      <c r="D2043" s="325">
        <v>56.9</v>
      </c>
      <c r="E2043" s="46">
        <v>38000</v>
      </c>
      <c r="F2043" s="130">
        <f t="shared" si="35"/>
        <v>2162200</v>
      </c>
      <c r="G2043" s="69"/>
    </row>
    <row r="2044" spans="1:7" ht="18" customHeight="1">
      <c r="A2044" s="323"/>
      <c r="B2044" s="302"/>
      <c r="C2044" s="325"/>
      <c r="D2044" s="325"/>
      <c r="E2044" s="46"/>
      <c r="F2044" s="130">
        <f t="shared" si="35"/>
        <v>0</v>
      </c>
      <c r="G2044" s="69"/>
    </row>
    <row r="2045" spans="1:7" ht="18" customHeight="1">
      <c r="A2045" s="323" t="s">
        <v>24</v>
      </c>
      <c r="B2045" s="444" t="s">
        <v>137</v>
      </c>
      <c r="C2045" s="482" t="s">
        <v>139</v>
      </c>
      <c r="D2045" s="482">
        <v>50</v>
      </c>
      <c r="E2045" s="116">
        <v>43500</v>
      </c>
      <c r="F2045" s="131">
        <f t="shared" si="35"/>
        <v>2175000</v>
      </c>
      <c r="G2045" s="86">
        <f>SUM(F2045:F2048)</f>
        <v>8300000</v>
      </c>
    </row>
    <row r="2046" spans="1:7" ht="18" customHeight="1">
      <c r="A2046" s="323"/>
      <c r="B2046" s="444" t="s">
        <v>137</v>
      </c>
      <c r="C2046" s="482" t="s">
        <v>1002</v>
      </c>
      <c r="D2046" s="482">
        <v>50</v>
      </c>
      <c r="E2046" s="116">
        <v>41000</v>
      </c>
      <c r="F2046" s="131">
        <f t="shared" si="35"/>
        <v>2050000</v>
      </c>
      <c r="G2046" s="69"/>
    </row>
    <row r="2047" spans="1:7" ht="18" customHeight="1">
      <c r="A2047" s="323"/>
      <c r="B2047" s="444" t="s">
        <v>137</v>
      </c>
      <c r="C2047" s="482" t="s">
        <v>1003</v>
      </c>
      <c r="D2047" s="482">
        <v>50</v>
      </c>
      <c r="E2047" s="116">
        <v>40500</v>
      </c>
      <c r="F2047" s="131">
        <f t="shared" si="35"/>
        <v>2025000</v>
      </c>
      <c r="G2047" s="69"/>
    </row>
    <row r="2048" spans="1:7" ht="18" customHeight="1">
      <c r="A2048" s="323"/>
      <c r="B2048" s="444" t="s">
        <v>137</v>
      </c>
      <c r="C2048" s="482" t="s">
        <v>1004</v>
      </c>
      <c r="D2048" s="482">
        <v>50</v>
      </c>
      <c r="E2048" s="116">
        <v>41000</v>
      </c>
      <c r="F2048" s="131">
        <f t="shared" si="35"/>
        <v>2050000</v>
      </c>
      <c r="G2048" s="69"/>
    </row>
    <row r="2049" spans="1:7" ht="18" customHeight="1">
      <c r="A2049" s="323"/>
      <c r="B2049" s="302"/>
      <c r="C2049" s="325"/>
      <c r="D2049" s="325"/>
      <c r="E2049" s="46"/>
      <c r="F2049" s="130">
        <f t="shared" si="35"/>
        <v>0</v>
      </c>
      <c r="G2049" s="69"/>
    </row>
    <row r="2050" spans="1:7" ht="18" customHeight="1">
      <c r="A2050" s="323" t="s">
        <v>1005</v>
      </c>
      <c r="B2050" s="302" t="s">
        <v>23</v>
      </c>
      <c r="C2050" s="325" t="s">
        <v>1006</v>
      </c>
      <c r="D2050" s="325">
        <v>55.5</v>
      </c>
      <c r="E2050" s="46">
        <v>34000</v>
      </c>
      <c r="F2050" s="130">
        <f t="shared" si="35"/>
        <v>1887000</v>
      </c>
      <c r="G2050" s="86">
        <f>F2050</f>
        <v>1887000</v>
      </c>
    </row>
    <row r="2051" spans="1:7" ht="18" customHeight="1">
      <c r="A2051" s="323"/>
      <c r="B2051" s="302"/>
      <c r="C2051" s="325"/>
      <c r="D2051" s="325"/>
      <c r="E2051" s="46"/>
      <c r="F2051" s="130">
        <f t="shared" si="35"/>
        <v>0</v>
      </c>
      <c r="G2051" s="69"/>
    </row>
    <row r="2052" spans="1:7" ht="18" customHeight="1">
      <c r="A2052" s="323" t="s">
        <v>207</v>
      </c>
      <c r="B2052" s="302" t="s">
        <v>208</v>
      </c>
      <c r="C2052" s="325" t="s">
        <v>939</v>
      </c>
      <c r="D2052" s="325">
        <v>232.5</v>
      </c>
      <c r="E2052" s="46">
        <v>36000</v>
      </c>
      <c r="F2052" s="130">
        <f t="shared" si="35"/>
        <v>8370000</v>
      </c>
      <c r="G2052" s="86">
        <f>SUM(F2052:F2053)</f>
        <v>11870000</v>
      </c>
    </row>
    <row r="2053" spans="1:7" ht="18" customHeight="1">
      <c r="A2053" s="323"/>
      <c r="B2053" s="302" t="s">
        <v>208</v>
      </c>
      <c r="C2053" s="325" t="s">
        <v>976</v>
      </c>
      <c r="D2053" s="325">
        <v>100</v>
      </c>
      <c r="E2053" s="46">
        <v>35000</v>
      </c>
      <c r="F2053" s="130">
        <f t="shared" si="35"/>
        <v>3500000</v>
      </c>
      <c r="G2053" s="69"/>
    </row>
    <row r="2054" spans="1:7" ht="18" customHeight="1">
      <c r="A2054" s="323"/>
      <c r="B2054" s="302"/>
      <c r="C2054" s="325"/>
      <c r="D2054" s="325"/>
      <c r="E2054" s="46"/>
      <c r="F2054" s="130">
        <f t="shared" si="35"/>
        <v>0</v>
      </c>
      <c r="G2054" s="69"/>
    </row>
    <row r="2055" spans="1:7" ht="18" customHeight="1">
      <c r="A2055" s="323" t="s">
        <v>451</v>
      </c>
      <c r="B2055" s="302" t="s">
        <v>31</v>
      </c>
      <c r="C2055" s="325" t="s">
        <v>974</v>
      </c>
      <c r="D2055" s="325">
        <f>120+119.8</f>
        <v>239.8</v>
      </c>
      <c r="E2055" s="46">
        <v>35000</v>
      </c>
      <c r="F2055" s="130">
        <f t="shared" si="35"/>
        <v>8393000</v>
      </c>
      <c r="G2055" s="86">
        <f>F2055</f>
        <v>8393000</v>
      </c>
    </row>
    <row r="2056" spans="1:7" ht="18" customHeight="1">
      <c r="A2056" s="323"/>
      <c r="B2056" s="302"/>
      <c r="C2056" s="325"/>
      <c r="D2056" s="325"/>
      <c r="E2056" s="46"/>
      <c r="F2056" s="130">
        <f t="shared" si="35"/>
        <v>0</v>
      </c>
      <c r="G2056" s="69"/>
    </row>
    <row r="2057" spans="1:7" ht="18" customHeight="1">
      <c r="A2057" s="323" t="s">
        <v>245</v>
      </c>
      <c r="B2057" s="444" t="s">
        <v>824</v>
      </c>
      <c r="C2057" s="482" t="s">
        <v>825</v>
      </c>
      <c r="D2057" s="482">
        <v>475</v>
      </c>
      <c r="E2057" s="116">
        <v>47000</v>
      </c>
      <c r="F2057" s="131">
        <f t="shared" si="35"/>
        <v>22325000</v>
      </c>
      <c r="G2057" s="86">
        <f>F2057</f>
        <v>22325000</v>
      </c>
    </row>
    <row r="2058" spans="1:7" ht="18" customHeight="1">
      <c r="A2058" s="323"/>
      <c r="B2058" s="302"/>
      <c r="C2058" s="325"/>
      <c r="D2058" s="325"/>
      <c r="E2058" s="46"/>
      <c r="F2058" s="130">
        <f t="shared" si="35"/>
        <v>0</v>
      </c>
      <c r="G2058" s="69"/>
    </row>
    <row r="2059" spans="1:7" ht="18" customHeight="1">
      <c r="A2059" s="323" t="s">
        <v>779</v>
      </c>
      <c r="B2059" s="302" t="s">
        <v>975</v>
      </c>
      <c r="C2059" s="325"/>
      <c r="D2059" s="325">
        <v>10</v>
      </c>
      <c r="E2059" s="46">
        <v>17500</v>
      </c>
      <c r="F2059" s="130">
        <f t="shared" si="35"/>
        <v>175000</v>
      </c>
      <c r="G2059" s="86">
        <f>F2059</f>
        <v>175000</v>
      </c>
    </row>
    <row r="2060" spans="1:7" ht="18" customHeight="1">
      <c r="A2060" s="323"/>
      <c r="B2060" s="302"/>
      <c r="C2060" s="325"/>
      <c r="D2060" s="325"/>
      <c r="E2060" s="46"/>
      <c r="F2060" s="130">
        <f t="shared" si="35"/>
        <v>0</v>
      </c>
      <c r="G2060" s="69"/>
    </row>
    <row r="2061" spans="1:7" ht="18" customHeight="1">
      <c r="A2061" s="323" t="s">
        <v>748</v>
      </c>
      <c r="B2061" s="302" t="s">
        <v>23</v>
      </c>
      <c r="C2061" s="325" t="s">
        <v>978</v>
      </c>
      <c r="D2061" s="325">
        <v>106</v>
      </c>
      <c r="E2061" s="46">
        <v>36000</v>
      </c>
      <c r="F2061" s="130">
        <f t="shared" si="35"/>
        <v>3816000</v>
      </c>
      <c r="G2061" s="86">
        <f>SUM(F2061:F2062)</f>
        <v>7841700</v>
      </c>
    </row>
    <row r="2062" spans="1:7" ht="18" customHeight="1">
      <c r="A2062" s="323"/>
      <c r="B2062" s="302" t="s">
        <v>233</v>
      </c>
      <c r="C2062" s="325" t="s">
        <v>979</v>
      </c>
      <c r="D2062" s="325">
        <v>99.4</v>
      </c>
      <c r="E2062" s="46">
        <v>40500</v>
      </c>
      <c r="F2062" s="130">
        <f t="shared" si="35"/>
        <v>4025700</v>
      </c>
      <c r="G2062" s="69"/>
    </row>
    <row r="2063" spans="1:7" ht="18" customHeight="1">
      <c r="A2063" s="323"/>
      <c r="B2063" s="302"/>
      <c r="C2063" s="325"/>
      <c r="D2063" s="325"/>
      <c r="E2063" s="46"/>
      <c r="F2063" s="130">
        <f t="shared" si="35"/>
        <v>0</v>
      </c>
      <c r="G2063" s="69"/>
    </row>
    <row r="2064" spans="1:7" ht="18" customHeight="1">
      <c r="A2064" s="323" t="s">
        <v>327</v>
      </c>
      <c r="B2064" s="302" t="s">
        <v>31</v>
      </c>
      <c r="C2064" s="325" t="s">
        <v>22</v>
      </c>
      <c r="D2064" s="325">
        <v>101.5</v>
      </c>
      <c r="E2064" s="46">
        <v>33500</v>
      </c>
      <c r="F2064" s="130">
        <f t="shared" si="35"/>
        <v>3400250</v>
      </c>
      <c r="G2064" s="86">
        <f>SUM(F2064:F2065)</f>
        <v>5075250</v>
      </c>
    </row>
    <row r="2065" spans="1:7" ht="18" customHeight="1">
      <c r="A2065" s="323"/>
      <c r="B2065" s="302" t="s">
        <v>31</v>
      </c>
      <c r="C2065" s="325" t="s">
        <v>14</v>
      </c>
      <c r="D2065" s="325">
        <v>50</v>
      </c>
      <c r="E2065" s="46">
        <v>33500</v>
      </c>
      <c r="F2065" s="130">
        <f t="shared" si="35"/>
        <v>1675000</v>
      </c>
      <c r="G2065" s="69"/>
    </row>
    <row r="2066" spans="1:7" ht="18" customHeight="1">
      <c r="A2066" s="323"/>
      <c r="B2066" s="302"/>
      <c r="C2066" s="325"/>
      <c r="D2066" s="325"/>
      <c r="E2066" s="46"/>
      <c r="F2066" s="130">
        <f t="shared" si="35"/>
        <v>0</v>
      </c>
      <c r="G2066" s="69"/>
    </row>
    <row r="2067" spans="1:7" ht="18" customHeight="1">
      <c r="A2067" s="323" t="s">
        <v>93</v>
      </c>
      <c r="B2067" s="302" t="s">
        <v>724</v>
      </c>
      <c r="C2067" s="325" t="s">
        <v>118</v>
      </c>
      <c r="D2067" s="325">
        <v>336.5</v>
      </c>
      <c r="E2067" s="46">
        <v>33500</v>
      </c>
      <c r="F2067" s="130">
        <f t="shared" si="35"/>
        <v>11272750</v>
      </c>
      <c r="G2067" s="86">
        <f>SUM(F2067:F2068)</f>
        <v>23797750</v>
      </c>
    </row>
    <row r="2068" spans="1:7" ht="18" customHeight="1">
      <c r="A2068" s="323"/>
      <c r="B2068" s="302" t="s">
        <v>980</v>
      </c>
      <c r="C2068" s="325" t="s">
        <v>144</v>
      </c>
      <c r="D2068" s="325">
        <v>417.5</v>
      </c>
      <c r="E2068" s="46">
        <v>30000</v>
      </c>
      <c r="F2068" s="130">
        <f t="shared" si="35"/>
        <v>12525000</v>
      </c>
      <c r="G2068" s="69"/>
    </row>
    <row r="2069" spans="1:7" ht="18" customHeight="1">
      <c r="A2069" s="323"/>
      <c r="B2069" s="302"/>
      <c r="C2069" s="325"/>
      <c r="D2069" s="325"/>
      <c r="E2069" s="46"/>
      <c r="F2069" s="130">
        <f t="shared" si="35"/>
        <v>0</v>
      </c>
      <c r="G2069" s="69"/>
    </row>
    <row r="2070" spans="1:7" ht="18" customHeight="1">
      <c r="A2070" s="323" t="s">
        <v>178</v>
      </c>
      <c r="B2070" s="302" t="s">
        <v>13</v>
      </c>
      <c r="C2070" s="325" t="s">
        <v>455</v>
      </c>
      <c r="D2070" s="325">
        <v>50</v>
      </c>
      <c r="E2070" s="46">
        <v>31500</v>
      </c>
      <c r="F2070" s="130">
        <f t="shared" si="35"/>
        <v>1575000</v>
      </c>
      <c r="G2070" s="86">
        <f>F2070</f>
        <v>1575000</v>
      </c>
    </row>
    <row r="2071" spans="1:7" ht="18" customHeight="1">
      <c r="A2071" s="323"/>
      <c r="B2071" s="302"/>
      <c r="C2071" s="325"/>
      <c r="D2071" s="325"/>
      <c r="E2071" s="46"/>
      <c r="F2071" s="130">
        <f t="shared" si="35"/>
        <v>0</v>
      </c>
      <c r="G2071" s="69"/>
    </row>
    <row r="2072" spans="1:7" ht="18" customHeight="1">
      <c r="A2072" s="323" t="s">
        <v>806</v>
      </c>
      <c r="B2072" s="302" t="s">
        <v>164</v>
      </c>
      <c r="C2072" s="325" t="s">
        <v>807</v>
      </c>
      <c r="D2072" s="325">
        <v>519.6</v>
      </c>
      <c r="E2072" s="46">
        <v>33000</v>
      </c>
      <c r="F2072" s="130">
        <f t="shared" si="35"/>
        <v>17146800</v>
      </c>
      <c r="G2072" s="86">
        <f>SUM(F2072:F2073)</f>
        <v>35887500</v>
      </c>
    </row>
    <row r="2073" spans="1:7" ht="18" customHeight="1">
      <c r="A2073" s="323"/>
      <c r="B2073" s="302" t="s">
        <v>164</v>
      </c>
      <c r="C2073" s="325" t="s">
        <v>918</v>
      </c>
      <c r="D2073" s="325">
        <v>567.9</v>
      </c>
      <c r="E2073" s="46">
        <v>33000</v>
      </c>
      <c r="F2073" s="130">
        <f t="shared" si="35"/>
        <v>18740700</v>
      </c>
      <c r="G2073" s="69"/>
    </row>
    <row r="2074" spans="1:7" ht="18" customHeight="1">
      <c r="A2074" s="323"/>
      <c r="B2074" s="302"/>
      <c r="C2074" s="325"/>
      <c r="D2074" s="325"/>
      <c r="E2074" s="46"/>
      <c r="F2074" s="130">
        <f t="shared" si="35"/>
        <v>0</v>
      </c>
      <c r="G2074" s="69"/>
    </row>
    <row r="2075" spans="1:7" ht="18" customHeight="1">
      <c r="A2075" s="323" t="s">
        <v>394</v>
      </c>
      <c r="B2075" s="302" t="s">
        <v>23</v>
      </c>
      <c r="C2075" s="325" t="s">
        <v>921</v>
      </c>
      <c r="D2075" s="325">
        <v>226.7</v>
      </c>
      <c r="E2075" s="46">
        <v>32000</v>
      </c>
      <c r="F2075" s="130">
        <f t="shared" si="35"/>
        <v>7254400</v>
      </c>
      <c r="G2075" s="86">
        <f>SUM(F2075:F2078)</f>
        <v>25251200</v>
      </c>
    </row>
    <row r="2076" spans="1:7" ht="18" customHeight="1">
      <c r="A2076" s="323"/>
      <c r="B2076" s="302" t="s">
        <v>319</v>
      </c>
      <c r="C2076" s="325" t="s">
        <v>981</v>
      </c>
      <c r="D2076" s="325">
        <v>131.1</v>
      </c>
      <c r="E2076" s="46">
        <v>32000</v>
      </c>
      <c r="F2076" s="130">
        <f t="shared" si="35"/>
        <v>4195200</v>
      </c>
      <c r="G2076" s="69"/>
    </row>
    <row r="2077" spans="1:7" ht="18" customHeight="1">
      <c r="A2077" s="323"/>
      <c r="B2077" s="302" t="s">
        <v>319</v>
      </c>
      <c r="C2077" s="325" t="s">
        <v>982</v>
      </c>
      <c r="D2077" s="325">
        <v>127.2</v>
      </c>
      <c r="E2077" s="46">
        <v>32000</v>
      </c>
      <c r="F2077" s="130">
        <f t="shared" si="35"/>
        <v>4070400</v>
      </c>
      <c r="G2077" s="69"/>
    </row>
    <row r="2078" spans="1:7" ht="18" customHeight="1">
      <c r="A2078" s="323"/>
      <c r="B2078" s="302" t="s">
        <v>23</v>
      </c>
      <c r="C2078" s="325" t="s">
        <v>1001</v>
      </c>
      <c r="D2078" s="325">
        <v>304.10000000000002</v>
      </c>
      <c r="E2078" s="46">
        <v>32000</v>
      </c>
      <c r="F2078" s="130">
        <f>E2078*D2078</f>
        <v>9731200</v>
      </c>
      <c r="G2078" s="69"/>
    </row>
    <row r="2079" spans="1:7" ht="18" customHeight="1">
      <c r="A2079" s="323"/>
      <c r="B2079" s="302"/>
      <c r="C2079" s="325"/>
      <c r="D2079" s="325"/>
      <c r="E2079" s="46"/>
      <c r="F2079" s="130">
        <f>E2079*D2079</f>
        <v>0</v>
      </c>
      <c r="G2079" s="69"/>
    </row>
    <row r="2080" spans="1:7" ht="18" customHeight="1">
      <c r="A2080" s="323" t="s">
        <v>983</v>
      </c>
      <c r="B2080" s="302" t="s">
        <v>23</v>
      </c>
      <c r="C2080" s="325" t="s">
        <v>224</v>
      </c>
      <c r="D2080" s="325">
        <v>205.2</v>
      </c>
      <c r="E2080" s="46">
        <v>34500</v>
      </c>
      <c r="F2080" s="130">
        <f t="shared" ref="F2080:F2182" si="36">E2080*D2080</f>
        <v>7079400</v>
      </c>
      <c r="G2080" s="86">
        <f>SUM(F2080:F2081)</f>
        <v>14080000</v>
      </c>
    </row>
    <row r="2081" spans="1:7" ht="18" customHeight="1">
      <c r="A2081" s="323"/>
      <c r="B2081" s="302" t="s">
        <v>132</v>
      </c>
      <c r="C2081" s="325" t="s">
        <v>224</v>
      </c>
      <c r="D2081" s="325">
        <v>197.2</v>
      </c>
      <c r="E2081" s="46">
        <v>35500</v>
      </c>
      <c r="F2081" s="130">
        <f t="shared" si="36"/>
        <v>7000600</v>
      </c>
      <c r="G2081" s="69"/>
    </row>
    <row r="2082" spans="1:7" ht="18" customHeight="1">
      <c r="A2082" s="323"/>
      <c r="B2082" s="302"/>
      <c r="C2082" s="325"/>
      <c r="D2082" s="325"/>
      <c r="E2082" s="46"/>
      <c r="F2082" s="130">
        <f t="shared" si="36"/>
        <v>0</v>
      </c>
      <c r="G2082" s="69"/>
    </row>
    <row r="2083" spans="1:7" ht="18" customHeight="1">
      <c r="A2083" s="323" t="s">
        <v>336</v>
      </c>
      <c r="B2083" s="302" t="s">
        <v>13</v>
      </c>
      <c r="C2083" s="325" t="s">
        <v>455</v>
      </c>
      <c r="D2083" s="325">
        <v>525.4</v>
      </c>
      <c r="E2083" s="46">
        <v>31500</v>
      </c>
      <c r="F2083" s="130">
        <f>E2083*D2083</f>
        <v>16550100</v>
      </c>
      <c r="G2083" s="86">
        <f>SUM(F2083:F2092)</f>
        <v>63724900</v>
      </c>
    </row>
    <row r="2084" spans="1:7" ht="18" customHeight="1">
      <c r="A2084" s="323"/>
      <c r="B2084" s="302" t="s">
        <v>319</v>
      </c>
      <c r="C2084" s="325" t="s">
        <v>984</v>
      </c>
      <c r="D2084" s="325">
        <v>118.5</v>
      </c>
      <c r="E2084" s="46">
        <v>34000</v>
      </c>
      <c r="F2084" s="130">
        <f t="shared" ref="F2084:F2092" si="37">E2084*D2084</f>
        <v>4029000</v>
      </c>
      <c r="G2084" s="69"/>
    </row>
    <row r="2085" spans="1:7" ht="18" customHeight="1">
      <c r="A2085" s="323"/>
      <c r="B2085" s="302" t="s">
        <v>31</v>
      </c>
      <c r="C2085" s="325" t="s">
        <v>14</v>
      </c>
      <c r="D2085" s="325">
        <v>203</v>
      </c>
      <c r="E2085" s="46">
        <v>33500</v>
      </c>
      <c r="F2085" s="130">
        <f t="shared" si="37"/>
        <v>6800500</v>
      </c>
      <c r="G2085" s="69"/>
    </row>
    <row r="2086" spans="1:7" ht="18" customHeight="1">
      <c r="A2086" s="323"/>
      <c r="B2086" s="302" t="s">
        <v>31</v>
      </c>
      <c r="C2086" s="325" t="s">
        <v>985</v>
      </c>
      <c r="D2086" s="325">
        <v>51</v>
      </c>
      <c r="E2086" s="46">
        <v>32500</v>
      </c>
      <c r="F2086" s="130">
        <f t="shared" si="37"/>
        <v>1657500</v>
      </c>
      <c r="G2086" s="69"/>
    </row>
    <row r="2087" spans="1:7" ht="18" customHeight="1">
      <c r="A2087" s="323"/>
      <c r="B2087" s="302" t="s">
        <v>31</v>
      </c>
      <c r="C2087" s="325" t="s">
        <v>158</v>
      </c>
      <c r="D2087" s="325">
        <v>102.5</v>
      </c>
      <c r="E2087" s="46">
        <v>32500</v>
      </c>
      <c r="F2087" s="130">
        <f t="shared" si="37"/>
        <v>3331250</v>
      </c>
      <c r="G2087" s="69"/>
    </row>
    <row r="2088" spans="1:7" ht="18" customHeight="1">
      <c r="A2088" s="323"/>
      <c r="B2088" s="302" t="s">
        <v>31</v>
      </c>
      <c r="C2088" s="325" t="s">
        <v>986</v>
      </c>
      <c r="D2088" s="325">
        <v>110.3</v>
      </c>
      <c r="E2088" s="46">
        <v>33500</v>
      </c>
      <c r="F2088" s="130">
        <f t="shared" si="37"/>
        <v>3695050</v>
      </c>
      <c r="G2088" s="69"/>
    </row>
    <row r="2089" spans="1:7" ht="18" customHeight="1">
      <c r="A2089" s="323"/>
      <c r="B2089" s="302" t="s">
        <v>31</v>
      </c>
      <c r="C2089" s="325" t="s">
        <v>786</v>
      </c>
      <c r="D2089" s="325">
        <v>101.4</v>
      </c>
      <c r="E2089" s="46">
        <v>32500</v>
      </c>
      <c r="F2089" s="130">
        <f t="shared" si="37"/>
        <v>3295500</v>
      </c>
      <c r="G2089" s="69"/>
    </row>
    <row r="2090" spans="1:7" ht="18" customHeight="1">
      <c r="A2090" s="323"/>
      <c r="B2090" s="302" t="s">
        <v>64</v>
      </c>
      <c r="C2090" s="502" t="s">
        <v>987</v>
      </c>
      <c r="D2090" s="325">
        <v>304</v>
      </c>
      <c r="E2090" s="46">
        <v>31000</v>
      </c>
      <c r="F2090" s="130">
        <f t="shared" si="37"/>
        <v>9424000</v>
      </c>
      <c r="G2090" s="69"/>
    </row>
    <row r="2091" spans="1:7" ht="18" customHeight="1">
      <c r="A2091" s="323"/>
      <c r="B2091" s="302" t="s">
        <v>64</v>
      </c>
      <c r="C2091" s="325" t="s">
        <v>988</v>
      </c>
      <c r="D2091" s="325">
        <v>374</v>
      </c>
      <c r="E2091" s="46">
        <v>31000</v>
      </c>
      <c r="F2091" s="130">
        <f t="shared" si="37"/>
        <v>11594000</v>
      </c>
      <c r="G2091" s="69"/>
    </row>
    <row r="2092" spans="1:7" ht="18" customHeight="1">
      <c r="A2092" s="323"/>
      <c r="B2092" s="302" t="s">
        <v>64</v>
      </c>
      <c r="C2092" s="325" t="s">
        <v>989</v>
      </c>
      <c r="D2092" s="325">
        <v>108</v>
      </c>
      <c r="E2092" s="46">
        <v>31000</v>
      </c>
      <c r="F2092" s="130">
        <f t="shared" si="37"/>
        <v>3348000</v>
      </c>
      <c r="G2092" s="69"/>
    </row>
    <row r="2093" spans="1:7" ht="18" customHeight="1">
      <c r="A2093" s="323"/>
      <c r="B2093" s="302"/>
      <c r="C2093" s="325"/>
      <c r="D2093" s="325"/>
      <c r="E2093" s="46"/>
      <c r="F2093" s="130">
        <f t="shared" si="36"/>
        <v>0</v>
      </c>
      <c r="G2093" s="69"/>
    </row>
    <row r="2094" spans="1:7" ht="18" customHeight="1">
      <c r="A2094" s="323" t="s">
        <v>767</v>
      </c>
      <c r="B2094" s="302" t="s">
        <v>333</v>
      </c>
      <c r="C2094" s="325" t="s">
        <v>990</v>
      </c>
      <c r="D2094" s="325">
        <v>1130</v>
      </c>
      <c r="E2094" s="46">
        <v>32000</v>
      </c>
      <c r="F2094" s="130">
        <f t="shared" si="36"/>
        <v>36160000</v>
      </c>
      <c r="G2094" s="86">
        <f>SUM(F2094:F2098)</f>
        <v>63449450</v>
      </c>
    </row>
    <row r="2095" spans="1:7" ht="18" customHeight="1">
      <c r="A2095" s="323"/>
      <c r="B2095" s="302" t="s">
        <v>333</v>
      </c>
      <c r="C2095" s="325" t="s">
        <v>991</v>
      </c>
      <c r="D2095" s="325">
        <v>427.5</v>
      </c>
      <c r="E2095" s="46">
        <v>32000</v>
      </c>
      <c r="F2095" s="130">
        <f t="shared" si="36"/>
        <v>13680000</v>
      </c>
      <c r="G2095" s="69"/>
    </row>
    <row r="2096" spans="1:7" ht="18" customHeight="1">
      <c r="A2096" s="323"/>
      <c r="B2096" s="302" t="s">
        <v>333</v>
      </c>
      <c r="C2096" s="325" t="s">
        <v>891</v>
      </c>
      <c r="D2096" s="325">
        <v>259</v>
      </c>
      <c r="E2096" s="46">
        <v>32000</v>
      </c>
      <c r="F2096" s="130">
        <f t="shared" si="36"/>
        <v>8288000</v>
      </c>
      <c r="G2096" s="69"/>
    </row>
    <row r="2097" spans="1:7" ht="18" customHeight="1">
      <c r="A2097" s="323"/>
      <c r="B2097" s="302" t="s">
        <v>208</v>
      </c>
      <c r="C2097" s="325" t="s">
        <v>992</v>
      </c>
      <c r="D2097" s="325">
        <v>48.2</v>
      </c>
      <c r="E2097" s="46">
        <v>35500</v>
      </c>
      <c r="F2097" s="130">
        <f t="shared" si="36"/>
        <v>1711100</v>
      </c>
      <c r="G2097" s="69"/>
    </row>
    <row r="2098" spans="1:7" ht="18" customHeight="1">
      <c r="A2098" s="323"/>
      <c r="B2098" s="302" t="s">
        <v>208</v>
      </c>
      <c r="C2098" s="325" t="s">
        <v>993</v>
      </c>
      <c r="D2098" s="325">
        <v>101.7</v>
      </c>
      <c r="E2098" s="46">
        <v>35500</v>
      </c>
      <c r="F2098" s="130">
        <f t="shared" si="36"/>
        <v>3610350</v>
      </c>
      <c r="G2098" s="69"/>
    </row>
    <row r="2099" spans="1:7" ht="18" customHeight="1">
      <c r="A2099" s="323"/>
      <c r="B2099" s="302"/>
      <c r="C2099" s="325"/>
      <c r="D2099" s="325"/>
      <c r="E2099" s="46"/>
      <c r="F2099" s="130">
        <f t="shared" si="36"/>
        <v>0</v>
      </c>
      <c r="G2099" s="69"/>
    </row>
    <row r="2100" spans="1:7" ht="18" customHeight="1">
      <c r="A2100" s="323" t="s">
        <v>311</v>
      </c>
      <c r="B2100" s="302" t="s">
        <v>31</v>
      </c>
      <c r="C2100" s="325" t="s">
        <v>329</v>
      </c>
      <c r="D2100" s="325">
        <v>121.3</v>
      </c>
      <c r="E2100" s="46">
        <v>35000</v>
      </c>
      <c r="F2100" s="130">
        <f t="shared" si="36"/>
        <v>4245500</v>
      </c>
      <c r="G2100" s="86">
        <f>F2100</f>
        <v>4245500</v>
      </c>
    </row>
    <row r="2101" spans="1:7" ht="18" customHeight="1">
      <c r="A2101" s="323"/>
      <c r="B2101" s="302"/>
      <c r="C2101" s="325"/>
      <c r="D2101" s="325"/>
      <c r="E2101" s="46"/>
      <c r="F2101" s="130">
        <f t="shared" si="36"/>
        <v>0</v>
      </c>
      <c r="G2101" s="69"/>
    </row>
    <row r="2102" spans="1:7" ht="18" customHeight="1">
      <c r="A2102" s="323" t="s">
        <v>318</v>
      </c>
      <c r="B2102" s="302" t="s">
        <v>31</v>
      </c>
      <c r="C2102" s="325" t="s">
        <v>994</v>
      </c>
      <c r="D2102" s="325">
        <v>197.3</v>
      </c>
      <c r="E2102" s="46">
        <v>33500</v>
      </c>
      <c r="F2102" s="130">
        <f t="shared" si="36"/>
        <v>6609550</v>
      </c>
      <c r="G2102" s="86">
        <f>SUM(F2102:F2107)</f>
        <v>33985750</v>
      </c>
    </row>
    <row r="2103" spans="1:7" ht="18" customHeight="1">
      <c r="A2103" s="323"/>
      <c r="B2103" s="302" t="s">
        <v>31</v>
      </c>
      <c r="C2103" s="325" t="s">
        <v>171</v>
      </c>
      <c r="D2103" s="325">
        <v>52</v>
      </c>
      <c r="E2103" s="46">
        <v>33500</v>
      </c>
      <c r="F2103" s="130">
        <f t="shared" si="36"/>
        <v>1742000</v>
      </c>
      <c r="G2103" s="69"/>
    </row>
    <row r="2104" spans="1:7" ht="18" customHeight="1">
      <c r="A2104" s="323"/>
      <c r="B2104" s="302" t="s">
        <v>31</v>
      </c>
      <c r="C2104" s="325" t="s">
        <v>707</v>
      </c>
      <c r="D2104" s="325">
        <v>161.5</v>
      </c>
      <c r="E2104" s="46">
        <v>33500</v>
      </c>
      <c r="F2104" s="130">
        <f t="shared" si="36"/>
        <v>5410250</v>
      </c>
      <c r="G2104" s="69"/>
    </row>
    <row r="2105" spans="1:7" ht="18" customHeight="1">
      <c r="A2105" s="323"/>
      <c r="B2105" s="302" t="s">
        <v>31</v>
      </c>
      <c r="C2105" s="325" t="s">
        <v>995</v>
      </c>
      <c r="D2105" s="325">
        <v>195.7</v>
      </c>
      <c r="E2105" s="46">
        <v>33500</v>
      </c>
      <c r="F2105" s="130">
        <f t="shared" si="36"/>
        <v>6555950</v>
      </c>
      <c r="G2105" s="69"/>
    </row>
    <row r="2106" spans="1:7" ht="18" customHeight="1">
      <c r="A2106" s="323"/>
      <c r="B2106" s="302" t="s">
        <v>31</v>
      </c>
      <c r="C2106" s="325" t="s">
        <v>996</v>
      </c>
      <c r="D2106" s="325">
        <v>100</v>
      </c>
      <c r="E2106" s="46">
        <v>33500</v>
      </c>
      <c r="F2106" s="130">
        <f t="shared" si="36"/>
        <v>3350000</v>
      </c>
      <c r="G2106" s="69"/>
    </row>
    <row r="2107" spans="1:7" ht="18" customHeight="1">
      <c r="A2107" s="323"/>
      <c r="B2107" s="302" t="s">
        <v>31</v>
      </c>
      <c r="C2107" s="325" t="s">
        <v>725</v>
      </c>
      <c r="D2107" s="325">
        <v>308</v>
      </c>
      <c r="E2107" s="46">
        <v>33500</v>
      </c>
      <c r="F2107" s="130">
        <f t="shared" si="36"/>
        <v>10318000</v>
      </c>
      <c r="G2107" s="69"/>
    </row>
    <row r="2108" spans="1:7" ht="18" customHeight="1">
      <c r="A2108" s="323"/>
      <c r="B2108" s="302"/>
      <c r="C2108" s="325"/>
      <c r="D2108" s="325"/>
      <c r="E2108" s="46"/>
      <c r="F2108" s="130">
        <f t="shared" si="36"/>
        <v>0</v>
      </c>
      <c r="G2108" s="69"/>
    </row>
    <row r="2109" spans="1:7" ht="18" customHeight="1">
      <c r="A2109" s="323" t="s">
        <v>392</v>
      </c>
      <c r="B2109" s="302" t="s">
        <v>31</v>
      </c>
      <c r="C2109" s="325" t="s">
        <v>182</v>
      </c>
      <c r="D2109" s="325">
        <v>450</v>
      </c>
      <c r="E2109" s="46">
        <v>33500</v>
      </c>
      <c r="F2109" s="130">
        <f t="shared" si="36"/>
        <v>15075000</v>
      </c>
      <c r="G2109" s="86">
        <f>F2109</f>
        <v>15075000</v>
      </c>
    </row>
    <row r="2110" spans="1:7" ht="18" customHeight="1">
      <c r="A2110" s="323"/>
      <c r="B2110" s="302"/>
      <c r="C2110" s="325"/>
      <c r="D2110" s="325"/>
      <c r="E2110" s="46"/>
      <c r="F2110" s="130">
        <f t="shared" si="36"/>
        <v>0</v>
      </c>
      <c r="G2110" s="69"/>
    </row>
    <row r="2111" spans="1:7" ht="18" customHeight="1">
      <c r="A2111" s="302" t="s">
        <v>304</v>
      </c>
      <c r="B2111" s="302" t="s">
        <v>13</v>
      </c>
      <c r="C2111" s="325" t="s">
        <v>784</v>
      </c>
      <c r="D2111" s="325">
        <v>120.9</v>
      </c>
      <c r="E2111" s="46">
        <v>31500</v>
      </c>
      <c r="F2111" s="130">
        <f t="shared" si="36"/>
        <v>3808350</v>
      </c>
      <c r="G2111" s="86">
        <f>SUM(F2111:F2112)</f>
        <v>13935400</v>
      </c>
    </row>
    <row r="2112" spans="1:7" ht="18" customHeight="1">
      <c r="A2112" s="323"/>
      <c r="B2112" s="302" t="s">
        <v>31</v>
      </c>
      <c r="C2112" s="325" t="s">
        <v>416</v>
      </c>
      <c r="D2112" s="325">
        <v>302.3</v>
      </c>
      <c r="E2112" s="46">
        <v>33500</v>
      </c>
      <c r="F2112" s="130">
        <f t="shared" si="36"/>
        <v>10127050</v>
      </c>
      <c r="G2112" s="69"/>
    </row>
    <row r="2113" spans="1:7" ht="18" customHeight="1">
      <c r="A2113" s="323"/>
      <c r="B2113" s="302"/>
      <c r="C2113" s="325"/>
      <c r="D2113" s="325"/>
      <c r="E2113" s="46"/>
      <c r="F2113" s="130">
        <f t="shared" si="36"/>
        <v>0</v>
      </c>
      <c r="G2113" s="69"/>
    </row>
    <row r="2114" spans="1:7" ht="18" customHeight="1">
      <c r="A2114" s="323" t="s">
        <v>630</v>
      </c>
      <c r="B2114" s="302" t="s">
        <v>13</v>
      </c>
      <c r="C2114" s="325" t="s">
        <v>76</v>
      </c>
      <c r="D2114" s="325">
        <v>20</v>
      </c>
      <c r="E2114" s="46">
        <v>30000</v>
      </c>
      <c r="F2114" s="130">
        <f t="shared" si="36"/>
        <v>600000</v>
      </c>
      <c r="G2114" s="86">
        <f>SUM(F2114:F2125)</f>
        <v>25041000</v>
      </c>
    </row>
    <row r="2115" spans="1:7" ht="18" customHeight="1">
      <c r="A2115" s="323"/>
      <c r="B2115" s="302" t="s">
        <v>13</v>
      </c>
      <c r="C2115" s="325" t="s">
        <v>59</v>
      </c>
      <c r="D2115" s="325">
        <v>20</v>
      </c>
      <c r="E2115" s="46">
        <v>30000</v>
      </c>
      <c r="F2115" s="130">
        <f t="shared" si="36"/>
        <v>600000</v>
      </c>
      <c r="G2115" s="69"/>
    </row>
    <row r="2116" spans="1:7" ht="18" customHeight="1">
      <c r="A2116" s="323"/>
      <c r="B2116" s="302" t="s">
        <v>13</v>
      </c>
      <c r="C2116" s="325" t="s">
        <v>60</v>
      </c>
      <c r="D2116" s="325">
        <v>50</v>
      </c>
      <c r="E2116" s="46">
        <v>30000</v>
      </c>
      <c r="F2116" s="130">
        <f t="shared" si="36"/>
        <v>1500000</v>
      </c>
      <c r="G2116" s="69"/>
    </row>
    <row r="2117" spans="1:7" ht="18" customHeight="1">
      <c r="A2117" s="323"/>
      <c r="B2117" s="302" t="s">
        <v>13</v>
      </c>
      <c r="C2117" s="325" t="s">
        <v>85</v>
      </c>
      <c r="D2117" s="325">
        <v>50</v>
      </c>
      <c r="E2117" s="46">
        <v>30000</v>
      </c>
      <c r="F2117" s="130">
        <f t="shared" si="36"/>
        <v>1500000</v>
      </c>
      <c r="G2117" s="69"/>
    </row>
    <row r="2118" spans="1:7" ht="18" customHeight="1">
      <c r="A2118" s="323"/>
      <c r="B2118" s="302" t="s">
        <v>13</v>
      </c>
      <c r="C2118" s="325" t="s">
        <v>14</v>
      </c>
      <c r="D2118" s="325">
        <v>30</v>
      </c>
      <c r="E2118" s="46">
        <v>30000</v>
      </c>
      <c r="F2118" s="130">
        <f t="shared" si="36"/>
        <v>900000</v>
      </c>
      <c r="G2118" s="69"/>
    </row>
    <row r="2119" spans="1:7" ht="18" customHeight="1">
      <c r="A2119" s="323"/>
      <c r="B2119" s="302" t="s">
        <v>13</v>
      </c>
      <c r="C2119" s="325" t="s">
        <v>62</v>
      </c>
      <c r="D2119" s="325">
        <v>20</v>
      </c>
      <c r="E2119" s="46">
        <v>30000</v>
      </c>
      <c r="F2119" s="130">
        <f t="shared" si="36"/>
        <v>600000</v>
      </c>
      <c r="G2119" s="69"/>
    </row>
    <row r="2120" spans="1:7" ht="18" customHeight="1">
      <c r="A2120" s="323"/>
      <c r="B2120" s="302" t="s">
        <v>13</v>
      </c>
      <c r="C2120" s="325" t="s">
        <v>902</v>
      </c>
      <c r="D2120" s="325">
        <v>52</v>
      </c>
      <c r="E2120" s="46">
        <v>30000</v>
      </c>
      <c r="F2120" s="130">
        <f t="shared" si="36"/>
        <v>1560000</v>
      </c>
      <c r="G2120" s="69"/>
    </row>
    <row r="2121" spans="1:7" ht="18" customHeight="1">
      <c r="A2121" s="323"/>
      <c r="B2121" s="302" t="s">
        <v>13</v>
      </c>
      <c r="C2121" s="325" t="s">
        <v>997</v>
      </c>
      <c r="D2121" s="325">
        <v>51.7</v>
      </c>
      <c r="E2121" s="46">
        <v>30000</v>
      </c>
      <c r="F2121" s="130">
        <f t="shared" si="36"/>
        <v>1551000</v>
      </c>
      <c r="G2121" s="69"/>
    </row>
    <row r="2122" spans="1:7" ht="18" customHeight="1">
      <c r="A2122" s="323"/>
      <c r="B2122" s="302" t="s">
        <v>13</v>
      </c>
      <c r="C2122" s="325" t="s">
        <v>927</v>
      </c>
      <c r="D2122" s="325">
        <v>56.5</v>
      </c>
      <c r="E2122" s="46">
        <v>30000</v>
      </c>
      <c r="F2122" s="130">
        <f t="shared" si="36"/>
        <v>1695000</v>
      </c>
      <c r="G2122" s="69"/>
    </row>
    <row r="2123" spans="1:7" ht="18" customHeight="1">
      <c r="A2123" s="323"/>
      <c r="B2123" s="302" t="s">
        <v>13</v>
      </c>
      <c r="C2123" s="325" t="s">
        <v>998</v>
      </c>
      <c r="D2123" s="325">
        <v>194</v>
      </c>
      <c r="E2123" s="46">
        <v>30000</v>
      </c>
      <c r="F2123" s="130">
        <f t="shared" si="36"/>
        <v>5820000</v>
      </c>
      <c r="G2123" s="69"/>
    </row>
    <row r="2124" spans="1:7" ht="18" customHeight="1">
      <c r="A2124" s="323"/>
      <c r="B2124" s="302" t="s">
        <v>13</v>
      </c>
      <c r="C2124" s="325" t="s">
        <v>999</v>
      </c>
      <c r="D2124" s="325">
        <v>190.5</v>
      </c>
      <c r="E2124" s="46">
        <v>30000</v>
      </c>
      <c r="F2124" s="130">
        <f t="shared" si="36"/>
        <v>5715000</v>
      </c>
      <c r="G2124" s="69"/>
    </row>
    <row r="2125" spans="1:7" ht="18" customHeight="1">
      <c r="A2125" s="323"/>
      <c r="B2125" s="302" t="s">
        <v>13</v>
      </c>
      <c r="C2125" s="325" t="s">
        <v>465</v>
      </c>
      <c r="D2125" s="325">
        <v>100</v>
      </c>
      <c r="E2125" s="46">
        <v>30000</v>
      </c>
      <c r="F2125" s="130">
        <f t="shared" si="36"/>
        <v>3000000</v>
      </c>
      <c r="G2125" s="69"/>
    </row>
    <row r="2126" spans="1:7" ht="18" customHeight="1">
      <c r="A2126" s="323"/>
      <c r="B2126" s="302"/>
      <c r="C2126" s="325"/>
      <c r="D2126" s="325"/>
      <c r="E2126" s="46"/>
      <c r="F2126" s="130">
        <f t="shared" si="36"/>
        <v>0</v>
      </c>
      <c r="G2126" s="69"/>
    </row>
    <row r="2127" spans="1:7" ht="18" customHeight="1">
      <c r="A2127" s="323" t="s">
        <v>668</v>
      </c>
      <c r="B2127" s="302" t="s">
        <v>13</v>
      </c>
      <c r="C2127" s="325" t="s">
        <v>449</v>
      </c>
      <c r="D2127" s="325">
        <v>189</v>
      </c>
      <c r="E2127" s="46">
        <v>32300</v>
      </c>
      <c r="F2127" s="130">
        <f t="shared" si="36"/>
        <v>6104700</v>
      </c>
      <c r="G2127" s="86">
        <f>SUM(F2127:F2128)</f>
        <v>10145430</v>
      </c>
    </row>
    <row r="2128" spans="1:7" ht="18" customHeight="1">
      <c r="A2128" s="323"/>
      <c r="B2128" s="302" t="s">
        <v>13</v>
      </c>
      <c r="C2128" s="325" t="s">
        <v>1000</v>
      </c>
      <c r="D2128" s="325">
        <v>125.1</v>
      </c>
      <c r="E2128" s="46">
        <v>32300</v>
      </c>
      <c r="F2128" s="130">
        <f t="shared" si="36"/>
        <v>4040730</v>
      </c>
      <c r="G2128" s="69"/>
    </row>
    <row r="2129" spans="1:7" ht="18" customHeight="1">
      <c r="A2129" s="323"/>
      <c r="B2129" s="302"/>
      <c r="C2129" s="325"/>
      <c r="D2129" s="325"/>
      <c r="E2129" s="46"/>
      <c r="F2129" s="130">
        <f t="shared" si="36"/>
        <v>0</v>
      </c>
      <c r="G2129" s="69"/>
    </row>
    <row r="2130" spans="1:7" ht="18" customHeight="1">
      <c r="A2130" s="323" t="s">
        <v>154</v>
      </c>
      <c r="B2130" s="444" t="s">
        <v>798</v>
      </c>
      <c r="C2130" s="482" t="s">
        <v>799</v>
      </c>
      <c r="D2130" s="482">
        <v>120</v>
      </c>
      <c r="E2130" s="116">
        <v>38500</v>
      </c>
      <c r="F2130" s="131">
        <f t="shared" si="36"/>
        <v>4620000</v>
      </c>
      <c r="G2130" s="86">
        <f>F2130</f>
        <v>4620000</v>
      </c>
    </row>
    <row r="2131" spans="1:7" ht="18" customHeight="1">
      <c r="A2131" s="323"/>
      <c r="B2131" s="302"/>
      <c r="C2131" s="325"/>
      <c r="D2131" s="325"/>
      <c r="E2131" s="46"/>
      <c r="F2131" s="130">
        <f t="shared" si="36"/>
        <v>0</v>
      </c>
      <c r="G2131" s="69"/>
    </row>
    <row r="2132" spans="1:7" ht="18" customHeight="1">
      <c r="A2132" s="323" t="s">
        <v>52</v>
      </c>
      <c r="B2132" s="302" t="s">
        <v>208</v>
      </c>
      <c r="C2132" s="325" t="s">
        <v>1007</v>
      </c>
      <c r="D2132" s="325">
        <v>55</v>
      </c>
      <c r="E2132" s="46">
        <v>35300</v>
      </c>
      <c r="F2132" s="130">
        <f t="shared" si="36"/>
        <v>1941500</v>
      </c>
      <c r="G2132" s="86">
        <f>F2132</f>
        <v>1941500</v>
      </c>
    </row>
    <row r="2133" spans="1:7" ht="18" customHeight="1">
      <c r="A2133" s="323"/>
      <c r="B2133" s="302"/>
      <c r="C2133" s="325"/>
      <c r="D2133" s="325"/>
      <c r="E2133" s="46"/>
      <c r="F2133" s="130">
        <f t="shared" si="36"/>
        <v>0</v>
      </c>
      <c r="G2133" s="69"/>
    </row>
    <row r="2134" spans="1:7" ht="18" customHeight="1">
      <c r="A2134" s="323" t="s">
        <v>1008</v>
      </c>
      <c r="B2134" s="302" t="s">
        <v>64</v>
      </c>
      <c r="C2134" s="325" t="s">
        <v>71</v>
      </c>
      <c r="D2134" s="325">
        <v>528</v>
      </c>
      <c r="E2134" s="46">
        <v>36000</v>
      </c>
      <c r="F2134" s="130">
        <f t="shared" si="36"/>
        <v>19008000</v>
      </c>
      <c r="G2134" s="86">
        <f>F2134</f>
        <v>19008000</v>
      </c>
    </row>
    <row r="2135" spans="1:7" ht="18" customHeight="1">
      <c r="A2135" s="323"/>
      <c r="B2135" s="302"/>
      <c r="C2135" s="325"/>
      <c r="D2135" s="325"/>
      <c r="E2135" s="46"/>
      <c r="F2135" s="130">
        <f t="shared" si="36"/>
        <v>0</v>
      </c>
      <c r="G2135" s="69"/>
    </row>
    <row r="2136" spans="1:7" ht="18" customHeight="1">
      <c r="A2136" s="323" t="s">
        <v>140</v>
      </c>
      <c r="B2136" s="302" t="s">
        <v>905</v>
      </c>
      <c r="C2136" s="325" t="s">
        <v>489</v>
      </c>
      <c r="D2136" s="325">
        <v>51.2</v>
      </c>
      <c r="E2136" s="46">
        <v>33000</v>
      </c>
      <c r="F2136" s="130">
        <f t="shared" si="36"/>
        <v>1689600</v>
      </c>
      <c r="G2136" s="86">
        <f>F2136</f>
        <v>1689600</v>
      </c>
    </row>
    <row r="2137" spans="1:7" ht="18" customHeight="1">
      <c r="A2137" s="323"/>
      <c r="B2137" s="302"/>
      <c r="C2137" s="325"/>
      <c r="D2137" s="325"/>
      <c r="E2137" s="46"/>
      <c r="F2137" s="130">
        <f t="shared" si="36"/>
        <v>0</v>
      </c>
      <c r="G2137" s="69"/>
    </row>
    <row r="2138" spans="1:7" ht="18" customHeight="1">
      <c r="A2138" s="323" t="s">
        <v>271</v>
      </c>
      <c r="B2138" s="302" t="s">
        <v>1009</v>
      </c>
      <c r="C2138" s="325" t="s">
        <v>1010</v>
      </c>
      <c r="D2138" s="325">
        <v>74</v>
      </c>
      <c r="E2138" s="46">
        <v>15000</v>
      </c>
      <c r="F2138" s="130">
        <f t="shared" si="36"/>
        <v>1110000</v>
      </c>
      <c r="G2138" s="86">
        <f>F2138</f>
        <v>1110000</v>
      </c>
    </row>
    <row r="2139" spans="1:7" ht="18" customHeight="1">
      <c r="A2139" s="323"/>
      <c r="B2139" s="302"/>
      <c r="C2139" s="325"/>
      <c r="D2139" s="325"/>
      <c r="E2139" s="46"/>
      <c r="F2139" s="130">
        <f t="shared" si="36"/>
        <v>0</v>
      </c>
      <c r="G2139" s="69"/>
    </row>
    <row r="2140" spans="1:7" ht="18" customHeight="1">
      <c r="A2140" s="323" t="s">
        <v>540</v>
      </c>
      <c r="B2140" s="302" t="s">
        <v>23</v>
      </c>
      <c r="C2140" s="325" t="s">
        <v>238</v>
      </c>
      <c r="D2140" s="325">
        <v>27</v>
      </c>
      <c r="E2140" s="46">
        <v>34500</v>
      </c>
      <c r="F2140" s="130">
        <f t="shared" si="36"/>
        <v>931500</v>
      </c>
      <c r="G2140" s="86">
        <f>SUM(F2140:F2142)</f>
        <v>4207100</v>
      </c>
    </row>
    <row r="2141" spans="1:7" ht="18" customHeight="1">
      <c r="A2141" s="323"/>
      <c r="B2141" s="302" t="s">
        <v>31</v>
      </c>
      <c r="C2141" s="325" t="s">
        <v>238</v>
      </c>
      <c r="D2141" s="325">
        <v>30</v>
      </c>
      <c r="E2141" s="46">
        <v>34500</v>
      </c>
      <c r="F2141" s="130">
        <f t="shared" si="36"/>
        <v>1035000</v>
      </c>
      <c r="G2141" s="69"/>
    </row>
    <row r="2142" spans="1:7" ht="18" customHeight="1">
      <c r="A2142" s="323"/>
      <c r="B2142" s="302" t="s">
        <v>31</v>
      </c>
      <c r="C2142" s="325" t="s">
        <v>966</v>
      </c>
      <c r="D2142" s="325">
        <v>65.900000000000006</v>
      </c>
      <c r="E2142" s="46">
        <v>34000</v>
      </c>
      <c r="F2142" s="130">
        <f t="shared" si="36"/>
        <v>2240600</v>
      </c>
      <c r="G2142" s="69"/>
    </row>
    <row r="2143" spans="1:7" ht="18" customHeight="1">
      <c r="A2143" s="323"/>
      <c r="B2143" s="302"/>
      <c r="C2143" s="325"/>
      <c r="D2143" s="325"/>
      <c r="E2143" s="46"/>
      <c r="F2143" s="130">
        <f t="shared" si="36"/>
        <v>0</v>
      </c>
      <c r="G2143" s="69"/>
    </row>
    <row r="2144" spans="1:7" ht="18" customHeight="1">
      <c r="A2144" s="323" t="s">
        <v>537</v>
      </c>
      <c r="B2144" s="302" t="s">
        <v>31</v>
      </c>
      <c r="C2144" s="325" t="s">
        <v>967</v>
      </c>
      <c r="D2144" s="325">
        <v>55</v>
      </c>
      <c r="E2144" s="46">
        <v>34000</v>
      </c>
      <c r="F2144" s="130">
        <f t="shared" si="36"/>
        <v>1870000</v>
      </c>
      <c r="G2144" s="86">
        <f>F2144</f>
        <v>1870000</v>
      </c>
    </row>
    <row r="2145" spans="1:7" ht="18" customHeight="1">
      <c r="A2145" s="323"/>
      <c r="B2145" s="302"/>
      <c r="C2145" s="325"/>
      <c r="D2145" s="325"/>
      <c r="E2145" s="46"/>
      <c r="F2145" s="130">
        <f t="shared" si="36"/>
        <v>0</v>
      </c>
      <c r="G2145" s="69"/>
    </row>
    <row r="2146" spans="1:7" ht="18" customHeight="1">
      <c r="A2146" s="323" t="s">
        <v>157</v>
      </c>
      <c r="B2146" s="302" t="s">
        <v>13</v>
      </c>
      <c r="C2146" s="325" t="s">
        <v>14</v>
      </c>
      <c r="D2146" s="325">
        <v>20</v>
      </c>
      <c r="E2146" s="46">
        <v>30500</v>
      </c>
      <c r="F2146" s="130">
        <f t="shared" si="36"/>
        <v>610000</v>
      </c>
      <c r="G2146" s="86">
        <f>SUM(F2146:F2150)</f>
        <v>6961200</v>
      </c>
    </row>
    <row r="2147" spans="1:7" ht="18" customHeight="1">
      <c r="A2147" s="323"/>
      <c r="B2147" s="302" t="s">
        <v>31</v>
      </c>
      <c r="C2147" s="325" t="s">
        <v>968</v>
      </c>
      <c r="D2147" s="325">
        <v>53.3</v>
      </c>
      <c r="E2147" s="46">
        <v>34000</v>
      </c>
      <c r="F2147" s="130">
        <f t="shared" si="36"/>
        <v>1812200</v>
      </c>
      <c r="G2147" s="69"/>
    </row>
    <row r="2148" spans="1:7" ht="18" customHeight="1">
      <c r="A2148" s="323"/>
      <c r="B2148" s="302" t="s">
        <v>31</v>
      </c>
      <c r="C2148" s="325" t="s">
        <v>969</v>
      </c>
      <c r="D2148" s="325">
        <v>33.5</v>
      </c>
      <c r="E2148" s="46">
        <v>34000</v>
      </c>
      <c r="F2148" s="130">
        <f t="shared" si="36"/>
        <v>1139000</v>
      </c>
      <c r="G2148" s="69"/>
    </row>
    <row r="2149" spans="1:7" ht="18" customHeight="1">
      <c r="A2149" s="323"/>
      <c r="B2149" s="302" t="s">
        <v>31</v>
      </c>
      <c r="C2149" s="325" t="s">
        <v>970</v>
      </c>
      <c r="D2149" s="325">
        <v>50</v>
      </c>
      <c r="E2149" s="46">
        <v>34000</v>
      </c>
      <c r="F2149" s="130">
        <f t="shared" si="36"/>
        <v>1700000</v>
      </c>
      <c r="G2149" s="69"/>
    </row>
    <row r="2150" spans="1:7" ht="18" customHeight="1">
      <c r="A2150" s="323"/>
      <c r="B2150" s="302" t="s">
        <v>31</v>
      </c>
      <c r="C2150" s="325" t="s">
        <v>358</v>
      </c>
      <c r="D2150" s="325">
        <v>50</v>
      </c>
      <c r="E2150" s="46">
        <v>34000</v>
      </c>
      <c r="F2150" s="130">
        <f t="shared" si="36"/>
        <v>1700000</v>
      </c>
      <c r="G2150" s="69"/>
    </row>
    <row r="2151" spans="1:7" ht="18" customHeight="1">
      <c r="A2151" s="323"/>
      <c r="B2151" s="302"/>
      <c r="C2151" s="325"/>
      <c r="D2151" s="325"/>
      <c r="E2151" s="46"/>
      <c r="F2151" s="130">
        <f t="shared" si="36"/>
        <v>0</v>
      </c>
      <c r="G2151" s="69"/>
    </row>
    <row r="2152" spans="1:7" ht="18" customHeight="1">
      <c r="A2152" s="323" t="s">
        <v>361</v>
      </c>
      <c r="B2152" s="302" t="s">
        <v>31</v>
      </c>
      <c r="C2152" s="325" t="s">
        <v>971</v>
      </c>
      <c r="D2152" s="325">
        <v>202.5</v>
      </c>
      <c r="E2152" s="46">
        <v>34000</v>
      </c>
      <c r="F2152" s="130">
        <f t="shared" si="36"/>
        <v>6885000</v>
      </c>
      <c r="G2152" s="86">
        <f>F2152</f>
        <v>6885000</v>
      </c>
    </row>
    <row r="2153" spans="1:7" ht="18" customHeight="1">
      <c r="A2153" s="323"/>
      <c r="B2153" s="302"/>
      <c r="C2153" s="325"/>
      <c r="D2153" s="325"/>
      <c r="E2153" s="46"/>
      <c r="F2153" s="130">
        <f t="shared" si="36"/>
        <v>0</v>
      </c>
      <c r="G2153" s="69"/>
    </row>
    <row r="2154" spans="1:7" ht="18" customHeight="1">
      <c r="A2154" s="323" t="s">
        <v>218</v>
      </c>
      <c r="B2154" s="444" t="s">
        <v>137</v>
      </c>
      <c r="C2154" s="482" t="s">
        <v>973</v>
      </c>
      <c r="D2154" s="482">
        <v>20</v>
      </c>
      <c r="E2154" s="116">
        <v>41000</v>
      </c>
      <c r="F2154" s="131">
        <f t="shared" si="36"/>
        <v>820000</v>
      </c>
      <c r="G2154" s="86">
        <f>SUM(F2154:F2156)</f>
        <v>2175500</v>
      </c>
    </row>
    <row r="2155" spans="1:7" ht="18" customHeight="1">
      <c r="A2155" s="323"/>
      <c r="B2155" s="444" t="s">
        <v>137</v>
      </c>
      <c r="C2155" s="482" t="s">
        <v>863</v>
      </c>
      <c r="D2155" s="482">
        <v>10</v>
      </c>
      <c r="E2155" s="116">
        <v>41000</v>
      </c>
      <c r="F2155" s="131">
        <f t="shared" si="36"/>
        <v>410000</v>
      </c>
      <c r="G2155" s="69"/>
    </row>
    <row r="2156" spans="1:7" ht="18" customHeight="1">
      <c r="A2156" s="323"/>
      <c r="B2156" s="302" t="s">
        <v>13</v>
      </c>
      <c r="C2156" s="325" t="s">
        <v>972</v>
      </c>
      <c r="D2156" s="325">
        <v>31</v>
      </c>
      <c r="E2156" s="46">
        <v>30500</v>
      </c>
      <c r="F2156" s="130">
        <f>E2156*D2156</f>
        <v>945500</v>
      </c>
      <c r="G2156" s="69"/>
    </row>
    <row r="2157" spans="1:7" ht="18" customHeight="1">
      <c r="A2157" s="323"/>
      <c r="B2157" s="302"/>
      <c r="C2157" s="325"/>
      <c r="D2157" s="325"/>
      <c r="E2157" s="46"/>
      <c r="F2157" s="130">
        <f t="shared" si="36"/>
        <v>0</v>
      </c>
      <c r="G2157" s="69"/>
    </row>
    <row r="2158" spans="1:7" ht="18" customHeight="1">
      <c r="A2158" s="323" t="s">
        <v>109</v>
      </c>
      <c r="B2158" s="302" t="s">
        <v>31</v>
      </c>
      <c r="C2158" s="325" t="s">
        <v>62</v>
      </c>
      <c r="D2158" s="325">
        <v>250</v>
      </c>
      <c r="E2158" s="46">
        <v>34000</v>
      </c>
      <c r="F2158" s="130">
        <f t="shared" si="36"/>
        <v>8500000</v>
      </c>
      <c r="G2158" s="86">
        <f>F2158</f>
        <v>8500000</v>
      </c>
    </row>
    <row r="2159" spans="1:7" ht="18" customHeight="1">
      <c r="A2159" s="323"/>
      <c r="B2159" s="302"/>
      <c r="C2159" s="325"/>
      <c r="D2159" s="325"/>
      <c r="E2159" s="46"/>
      <c r="F2159" s="130">
        <f t="shared" si="36"/>
        <v>0</v>
      </c>
      <c r="G2159" s="69"/>
    </row>
    <row r="2160" spans="1:7" ht="18" customHeight="1">
      <c r="A2160" s="533" t="s">
        <v>240</v>
      </c>
      <c r="B2160" s="445" t="s">
        <v>363</v>
      </c>
      <c r="C2160" s="495" t="s">
        <v>364</v>
      </c>
      <c r="D2160" s="495">
        <v>100</v>
      </c>
      <c r="E2160" s="118">
        <v>57000</v>
      </c>
      <c r="F2160" s="143">
        <f t="shared" si="36"/>
        <v>5700000</v>
      </c>
      <c r="G2160" s="125">
        <f>F2160</f>
        <v>5700000</v>
      </c>
    </row>
    <row r="2161" spans="1:7" ht="18" customHeight="1">
      <c r="A2161" s="526"/>
      <c r="B2161" s="435"/>
      <c r="C2161" s="484"/>
      <c r="D2161" s="484"/>
      <c r="E2161" s="113"/>
      <c r="F2161" s="126"/>
      <c r="G2161" s="9"/>
    </row>
    <row r="2162" spans="1:7" ht="18" customHeight="1">
      <c r="A2162" s="537">
        <v>42390</v>
      </c>
      <c r="B2162" s="355"/>
      <c r="C2162" s="491" t="s">
        <v>398</v>
      </c>
      <c r="D2162" s="525"/>
      <c r="F2162" s="127"/>
    </row>
    <row r="2163" spans="1:7" ht="18" customHeight="1">
      <c r="A2163" s="531" t="s">
        <v>127</v>
      </c>
      <c r="B2163" s="436" t="s">
        <v>134</v>
      </c>
      <c r="C2163" s="494" t="s">
        <v>152</v>
      </c>
      <c r="D2163" s="494">
        <f>SUM(D2164:D2315)</f>
        <v>15226.400000000001</v>
      </c>
      <c r="E2163" s="114"/>
      <c r="F2163" s="128">
        <f>SUM(F2164:F2315)</f>
        <v>545146450</v>
      </c>
      <c r="G2163" s="128">
        <f>SUM(G2164:G2315)</f>
        <v>545146450</v>
      </c>
    </row>
    <row r="2164" spans="1:7" ht="18" customHeight="1">
      <c r="A2164" s="532" t="s">
        <v>123</v>
      </c>
      <c r="B2164" s="441" t="s">
        <v>1011</v>
      </c>
      <c r="C2164" s="492" t="s">
        <v>358</v>
      </c>
      <c r="D2164" s="492">
        <v>75</v>
      </c>
      <c r="E2164" s="62">
        <v>33500</v>
      </c>
      <c r="F2164" s="139">
        <f t="shared" si="36"/>
        <v>2512500</v>
      </c>
      <c r="G2164" s="85">
        <f>F2164</f>
        <v>2512500</v>
      </c>
    </row>
    <row r="2165" spans="1:7" ht="18" customHeight="1">
      <c r="A2165" s="323"/>
      <c r="B2165" s="302"/>
      <c r="C2165" s="325"/>
      <c r="D2165" s="325"/>
      <c r="E2165" s="46"/>
      <c r="F2165" s="130">
        <f t="shared" si="36"/>
        <v>0</v>
      </c>
      <c r="G2165" s="69"/>
    </row>
    <row r="2166" spans="1:7" ht="18" customHeight="1">
      <c r="A2166" s="323" t="s">
        <v>380</v>
      </c>
      <c r="B2166" s="302" t="s">
        <v>23</v>
      </c>
      <c r="C2166" s="325" t="s">
        <v>301</v>
      </c>
      <c r="D2166" s="325">
        <v>311.8</v>
      </c>
      <c r="E2166" s="46">
        <v>33000</v>
      </c>
      <c r="F2166" s="130">
        <f t="shared" si="36"/>
        <v>10289400</v>
      </c>
      <c r="G2166" s="86">
        <f>F2166</f>
        <v>10289400</v>
      </c>
    </row>
    <row r="2167" spans="1:7" ht="18" customHeight="1">
      <c r="A2167" s="323"/>
      <c r="B2167" s="302"/>
      <c r="C2167" s="325"/>
      <c r="D2167" s="325"/>
      <c r="E2167" s="46"/>
      <c r="F2167" s="130">
        <f t="shared" si="36"/>
        <v>0</v>
      </c>
      <c r="G2167" s="69"/>
    </row>
    <row r="2168" spans="1:7" ht="18" customHeight="1">
      <c r="A2168" s="323" t="s">
        <v>451</v>
      </c>
      <c r="B2168" s="302" t="s">
        <v>31</v>
      </c>
      <c r="C2168" s="325" t="s">
        <v>273</v>
      </c>
      <c r="D2168" s="325">
        <v>100</v>
      </c>
      <c r="E2168" s="46">
        <v>35000</v>
      </c>
      <c r="F2168" s="130">
        <f t="shared" si="36"/>
        <v>3500000</v>
      </c>
      <c r="G2168" s="86">
        <f>SUM(F2168:F2169)</f>
        <v>5068000</v>
      </c>
    </row>
    <row r="2169" spans="1:7" ht="18" customHeight="1">
      <c r="A2169" s="323"/>
      <c r="B2169" s="302" t="s">
        <v>31</v>
      </c>
      <c r="C2169" s="325" t="s">
        <v>143</v>
      </c>
      <c r="D2169" s="325">
        <v>44.8</v>
      </c>
      <c r="E2169" s="46">
        <v>35000</v>
      </c>
      <c r="F2169" s="130">
        <f t="shared" si="36"/>
        <v>1568000</v>
      </c>
      <c r="G2169" s="69"/>
    </row>
    <row r="2170" spans="1:7" ht="18" customHeight="1">
      <c r="A2170" s="323"/>
      <c r="B2170" s="302"/>
      <c r="C2170" s="325"/>
      <c r="D2170" s="325"/>
      <c r="E2170" s="46"/>
      <c r="F2170" s="130">
        <f t="shared" si="36"/>
        <v>0</v>
      </c>
      <c r="G2170" s="69"/>
    </row>
    <row r="2171" spans="1:7" ht="18" customHeight="1">
      <c r="A2171" s="323" t="s">
        <v>245</v>
      </c>
      <c r="B2171" s="444" t="s">
        <v>824</v>
      </c>
      <c r="C2171" s="482" t="s">
        <v>825</v>
      </c>
      <c r="D2171" s="482">
        <v>425</v>
      </c>
      <c r="E2171" s="116">
        <v>47000</v>
      </c>
      <c r="F2171" s="131">
        <f t="shared" si="36"/>
        <v>19975000</v>
      </c>
      <c r="G2171" s="86">
        <f>F2171</f>
        <v>19975000</v>
      </c>
    </row>
    <row r="2172" spans="1:7" ht="18" customHeight="1">
      <c r="A2172" s="323"/>
      <c r="B2172" s="302"/>
      <c r="C2172" s="325"/>
      <c r="D2172" s="325"/>
      <c r="E2172" s="46"/>
      <c r="F2172" s="130">
        <f t="shared" si="36"/>
        <v>0</v>
      </c>
      <c r="G2172" s="69"/>
    </row>
    <row r="2173" spans="1:7" ht="18" customHeight="1">
      <c r="A2173" s="323" t="s">
        <v>178</v>
      </c>
      <c r="B2173" s="451" t="s">
        <v>893</v>
      </c>
      <c r="C2173" s="500"/>
      <c r="D2173" s="500">
        <v>-29.5</v>
      </c>
      <c r="E2173" s="162">
        <v>15000</v>
      </c>
      <c r="F2173" s="163">
        <f t="shared" si="36"/>
        <v>-442500</v>
      </c>
      <c r="G2173" s="86">
        <f>F2173</f>
        <v>-442500</v>
      </c>
    </row>
    <row r="2174" spans="1:7" ht="18" customHeight="1">
      <c r="A2174" s="323"/>
      <c r="B2174" s="302"/>
      <c r="C2174" s="325"/>
      <c r="D2174" s="325"/>
      <c r="E2174" s="46"/>
      <c r="F2174" s="130">
        <f t="shared" si="36"/>
        <v>0</v>
      </c>
      <c r="G2174" s="69"/>
    </row>
    <row r="2175" spans="1:7" ht="18" customHeight="1">
      <c r="A2175" s="323" t="s">
        <v>415</v>
      </c>
      <c r="B2175" s="451" t="s">
        <v>1017</v>
      </c>
      <c r="C2175" s="500" t="s">
        <v>449</v>
      </c>
      <c r="D2175" s="500">
        <v>-97</v>
      </c>
      <c r="E2175" s="162">
        <v>32300</v>
      </c>
      <c r="F2175" s="163">
        <f t="shared" si="36"/>
        <v>-3133100</v>
      </c>
      <c r="G2175" s="86">
        <f>F2175</f>
        <v>-3133100</v>
      </c>
    </row>
    <row r="2176" spans="1:7" ht="18" customHeight="1">
      <c r="A2176" s="323"/>
      <c r="B2176" s="302"/>
      <c r="C2176" s="325"/>
      <c r="D2176" s="325"/>
      <c r="E2176" s="46"/>
      <c r="F2176" s="130">
        <f t="shared" si="36"/>
        <v>0</v>
      </c>
      <c r="G2176" s="86"/>
    </row>
    <row r="2177" spans="1:7" ht="18" customHeight="1">
      <c r="A2177" s="323" t="s">
        <v>330</v>
      </c>
      <c r="B2177" s="302" t="s">
        <v>31</v>
      </c>
      <c r="C2177" s="325" t="s">
        <v>1019</v>
      </c>
      <c r="D2177" s="325">
        <v>50</v>
      </c>
      <c r="E2177" s="46">
        <v>33500</v>
      </c>
      <c r="F2177" s="130">
        <f t="shared" si="36"/>
        <v>1675000</v>
      </c>
      <c r="G2177" s="86">
        <f>SUM(F2177:F2178)</f>
        <v>5025000</v>
      </c>
    </row>
    <row r="2178" spans="1:7" ht="18" customHeight="1">
      <c r="A2178" s="323"/>
      <c r="B2178" s="302" t="s">
        <v>31</v>
      </c>
      <c r="C2178" s="325" t="s">
        <v>1020</v>
      </c>
      <c r="D2178" s="325">
        <v>100</v>
      </c>
      <c r="E2178" s="46">
        <v>33500</v>
      </c>
      <c r="F2178" s="130">
        <f t="shared" si="36"/>
        <v>3350000</v>
      </c>
      <c r="G2178" s="69"/>
    </row>
    <row r="2179" spans="1:7" ht="18" customHeight="1">
      <c r="A2179" s="323"/>
      <c r="B2179" s="302"/>
      <c r="C2179" s="325"/>
      <c r="D2179" s="325"/>
      <c r="E2179" s="46"/>
      <c r="F2179" s="130">
        <f t="shared" si="36"/>
        <v>0</v>
      </c>
      <c r="G2179" s="69"/>
    </row>
    <row r="2180" spans="1:7" ht="18" customHeight="1">
      <c r="A2180" s="323" t="s">
        <v>392</v>
      </c>
      <c r="B2180" s="302" t="s">
        <v>31</v>
      </c>
      <c r="C2180" s="325" t="s">
        <v>182</v>
      </c>
      <c r="D2180" s="325">
        <v>303</v>
      </c>
      <c r="E2180" s="46">
        <v>33500</v>
      </c>
      <c r="F2180" s="130">
        <f t="shared" si="36"/>
        <v>10150500</v>
      </c>
      <c r="G2180" s="86">
        <f>F2180</f>
        <v>10150500</v>
      </c>
    </row>
    <row r="2181" spans="1:7" ht="18" customHeight="1">
      <c r="A2181" s="323"/>
      <c r="B2181" s="302"/>
      <c r="C2181" s="325"/>
      <c r="D2181" s="325"/>
      <c r="E2181" s="46"/>
      <c r="F2181" s="130">
        <f t="shared" si="36"/>
        <v>0</v>
      </c>
      <c r="G2181" s="69"/>
    </row>
    <row r="2182" spans="1:7" ht="18" customHeight="1">
      <c r="A2182" s="323" t="s">
        <v>327</v>
      </c>
      <c r="B2182" s="302" t="s">
        <v>31</v>
      </c>
      <c r="C2182" s="325" t="s">
        <v>184</v>
      </c>
      <c r="D2182" s="325">
        <v>298.89999999999998</v>
      </c>
      <c r="E2182" s="46">
        <v>33500</v>
      </c>
      <c r="F2182" s="130">
        <f t="shared" si="36"/>
        <v>10013150</v>
      </c>
      <c r="G2182" s="86">
        <f>F2182</f>
        <v>10013150</v>
      </c>
    </row>
    <row r="2183" spans="1:7" ht="18" customHeight="1">
      <c r="A2183" s="323"/>
      <c r="B2183" s="302"/>
      <c r="C2183" s="325"/>
      <c r="D2183" s="325"/>
      <c r="E2183" s="46"/>
      <c r="F2183" s="130">
        <f t="shared" ref="F2183:F2250" si="38">E2183*D2183</f>
        <v>0</v>
      </c>
      <c r="G2183" s="69"/>
    </row>
    <row r="2184" spans="1:7" ht="18" customHeight="1">
      <c r="A2184" s="323" t="s">
        <v>767</v>
      </c>
      <c r="B2184" s="302" t="s">
        <v>333</v>
      </c>
      <c r="C2184" s="325" t="s">
        <v>990</v>
      </c>
      <c r="D2184" s="325">
        <v>284</v>
      </c>
      <c r="E2184" s="46">
        <v>32000</v>
      </c>
      <c r="F2184" s="130">
        <f t="shared" si="38"/>
        <v>9088000</v>
      </c>
      <c r="G2184" s="86">
        <f>SUM(F2184:F2186)</f>
        <v>15218850</v>
      </c>
    </row>
    <row r="2185" spans="1:7" ht="18" customHeight="1">
      <c r="A2185" s="323"/>
      <c r="B2185" s="302" t="s">
        <v>208</v>
      </c>
      <c r="C2185" s="325" t="s">
        <v>770</v>
      </c>
      <c r="D2185" s="325">
        <v>52.7</v>
      </c>
      <c r="E2185" s="46">
        <v>35500</v>
      </c>
      <c r="F2185" s="130">
        <f t="shared" si="38"/>
        <v>1870850</v>
      </c>
      <c r="G2185" s="69"/>
    </row>
    <row r="2186" spans="1:7" ht="18" customHeight="1">
      <c r="A2186" s="323"/>
      <c r="B2186" s="302" t="s">
        <v>208</v>
      </c>
      <c r="C2186" s="325" t="s">
        <v>1023</v>
      </c>
      <c r="D2186" s="325">
        <v>120</v>
      </c>
      <c r="E2186" s="46">
        <v>35500</v>
      </c>
      <c r="F2186" s="130">
        <f t="shared" si="38"/>
        <v>4260000</v>
      </c>
      <c r="G2186" s="69"/>
    </row>
    <row r="2187" spans="1:7" ht="18" customHeight="1">
      <c r="A2187" s="323"/>
      <c r="B2187" s="302"/>
      <c r="C2187" s="325"/>
      <c r="D2187" s="325"/>
      <c r="E2187" s="46"/>
      <c r="F2187" s="130">
        <f t="shared" si="38"/>
        <v>0</v>
      </c>
      <c r="G2187" s="69"/>
    </row>
    <row r="2188" spans="1:7" ht="18" customHeight="1">
      <c r="A2188" s="323" t="s">
        <v>318</v>
      </c>
      <c r="B2188" s="302" t="s">
        <v>13</v>
      </c>
      <c r="C2188" s="325" t="s">
        <v>283</v>
      </c>
      <c r="D2188" s="325">
        <v>20</v>
      </c>
      <c r="E2188" s="46">
        <v>31500</v>
      </c>
      <c r="F2188" s="130">
        <f t="shared" ref="F2188:F2204" si="39">E2188*D2188</f>
        <v>630000</v>
      </c>
      <c r="G2188" s="86">
        <f>SUM(F2188:F2192)</f>
        <v>25512100</v>
      </c>
    </row>
    <row r="2189" spans="1:7" ht="18" customHeight="1">
      <c r="A2189" s="323"/>
      <c r="B2189" s="302" t="s">
        <v>13</v>
      </c>
      <c r="C2189" s="325" t="s">
        <v>284</v>
      </c>
      <c r="D2189" s="325">
        <v>500</v>
      </c>
      <c r="E2189" s="46">
        <v>31500</v>
      </c>
      <c r="F2189" s="130">
        <f t="shared" si="39"/>
        <v>15750000</v>
      </c>
      <c r="G2189" s="69"/>
    </row>
    <row r="2190" spans="1:7" ht="18" customHeight="1">
      <c r="A2190" s="323"/>
      <c r="B2190" s="302" t="s">
        <v>31</v>
      </c>
      <c r="C2190" s="325" t="s">
        <v>76</v>
      </c>
      <c r="D2190" s="325">
        <v>56.5</v>
      </c>
      <c r="E2190" s="46">
        <v>33500</v>
      </c>
      <c r="F2190" s="130">
        <f t="shared" si="39"/>
        <v>1892750</v>
      </c>
      <c r="G2190" s="69"/>
    </row>
    <row r="2191" spans="1:7" ht="18" customHeight="1">
      <c r="A2191" s="323"/>
      <c r="B2191" s="302" t="s">
        <v>64</v>
      </c>
      <c r="C2191" s="325" t="s">
        <v>1044</v>
      </c>
      <c r="D2191" s="325">
        <v>106.9</v>
      </c>
      <c r="E2191" s="46">
        <v>33500</v>
      </c>
      <c r="F2191" s="130">
        <f t="shared" si="39"/>
        <v>3581150</v>
      </c>
      <c r="G2191" s="69"/>
    </row>
    <row r="2192" spans="1:7" ht="18" customHeight="1">
      <c r="A2192" s="323"/>
      <c r="B2192" s="302" t="s">
        <v>64</v>
      </c>
      <c r="C2192" s="325" t="s">
        <v>1045</v>
      </c>
      <c r="D2192" s="325">
        <v>109.2</v>
      </c>
      <c r="E2192" s="46">
        <v>33500</v>
      </c>
      <c r="F2192" s="130">
        <f t="shared" si="39"/>
        <v>3658200</v>
      </c>
      <c r="G2192" s="69"/>
    </row>
    <row r="2193" spans="1:7" ht="18" customHeight="1">
      <c r="A2193" s="323"/>
      <c r="B2193" s="302"/>
      <c r="C2193" s="325"/>
      <c r="D2193" s="325"/>
      <c r="E2193" s="46"/>
      <c r="F2193" s="130">
        <f t="shared" si="39"/>
        <v>0</v>
      </c>
      <c r="G2193" s="69"/>
    </row>
    <row r="2194" spans="1:7" ht="18" customHeight="1">
      <c r="A2194" s="323" t="s">
        <v>210</v>
      </c>
      <c r="B2194" s="302" t="s">
        <v>212</v>
      </c>
      <c r="C2194" s="325" t="s">
        <v>1026</v>
      </c>
      <c r="D2194" s="325">
        <v>200</v>
      </c>
      <c r="E2194" s="46">
        <v>30000</v>
      </c>
      <c r="F2194" s="130">
        <f t="shared" si="39"/>
        <v>6000000</v>
      </c>
      <c r="G2194" s="86">
        <f>SUM(F2194:F2196)</f>
        <v>26250000</v>
      </c>
    </row>
    <row r="2195" spans="1:7" ht="18" customHeight="1">
      <c r="A2195" s="323"/>
      <c r="B2195" s="302" t="s">
        <v>212</v>
      </c>
      <c r="C2195" s="325" t="s">
        <v>346</v>
      </c>
      <c r="D2195" s="325">
        <v>575</v>
      </c>
      <c r="E2195" s="46">
        <v>30000</v>
      </c>
      <c r="F2195" s="130">
        <f t="shared" si="39"/>
        <v>17250000</v>
      </c>
      <c r="G2195" s="69"/>
    </row>
    <row r="2196" spans="1:7" ht="18" customHeight="1">
      <c r="A2196" s="323"/>
      <c r="B2196" s="302" t="s">
        <v>212</v>
      </c>
      <c r="C2196" s="325" t="s">
        <v>344</v>
      </c>
      <c r="D2196" s="325">
        <v>100</v>
      </c>
      <c r="E2196" s="46">
        <v>30000</v>
      </c>
      <c r="F2196" s="130">
        <f t="shared" si="39"/>
        <v>3000000</v>
      </c>
      <c r="G2196" s="69"/>
    </row>
    <row r="2197" spans="1:7" ht="18" customHeight="1">
      <c r="A2197" s="323"/>
      <c r="B2197" s="302"/>
      <c r="C2197" s="325"/>
      <c r="D2197" s="325"/>
      <c r="E2197" s="46"/>
      <c r="F2197" s="130">
        <f t="shared" si="39"/>
        <v>0</v>
      </c>
      <c r="G2197" s="69"/>
    </row>
    <row r="2198" spans="1:7" ht="18" customHeight="1">
      <c r="A2198" s="323" t="s">
        <v>203</v>
      </c>
      <c r="B2198" s="302" t="s">
        <v>319</v>
      </c>
      <c r="C2198" s="325" t="s">
        <v>1027</v>
      </c>
      <c r="D2198" s="325">
        <v>287.2</v>
      </c>
      <c r="E2198" s="46">
        <v>30000</v>
      </c>
      <c r="F2198" s="130">
        <f t="shared" si="39"/>
        <v>8616000</v>
      </c>
      <c r="G2198" s="86">
        <f>SUM(F2198:F2204)</f>
        <v>40840000</v>
      </c>
    </row>
    <row r="2199" spans="1:7" ht="18" customHeight="1">
      <c r="A2199" s="323"/>
      <c r="B2199" s="302" t="s">
        <v>31</v>
      </c>
      <c r="C2199" s="325" t="s">
        <v>1028</v>
      </c>
      <c r="D2199" s="325">
        <v>104.7</v>
      </c>
      <c r="E2199" s="46">
        <v>30000</v>
      </c>
      <c r="F2199" s="130">
        <f t="shared" si="39"/>
        <v>3141000</v>
      </c>
      <c r="G2199" s="69"/>
    </row>
    <row r="2200" spans="1:7" ht="18" customHeight="1">
      <c r="A2200" s="323"/>
      <c r="B2200" s="302" t="s">
        <v>31</v>
      </c>
      <c r="C2200" s="325" t="s">
        <v>1029</v>
      </c>
      <c r="D2200" s="325">
        <v>202.7</v>
      </c>
      <c r="E2200" s="46">
        <v>31000</v>
      </c>
      <c r="F2200" s="130">
        <f t="shared" si="39"/>
        <v>6283700</v>
      </c>
      <c r="G2200" s="69"/>
    </row>
    <row r="2201" spans="1:7" ht="18" customHeight="1">
      <c r="A2201" s="323"/>
      <c r="B2201" s="302" t="s">
        <v>168</v>
      </c>
      <c r="C2201" s="325" t="s">
        <v>286</v>
      </c>
      <c r="D2201" s="325">
        <v>261.3</v>
      </c>
      <c r="E2201" s="46">
        <v>31000</v>
      </c>
      <c r="F2201" s="130">
        <f t="shared" si="39"/>
        <v>8100300</v>
      </c>
      <c r="G2201" s="69"/>
    </row>
    <row r="2202" spans="1:7" ht="18" customHeight="1">
      <c r="A2202" s="323"/>
      <c r="B2202" s="302" t="s">
        <v>168</v>
      </c>
      <c r="C2202" s="325" t="s">
        <v>458</v>
      </c>
      <c r="D2202" s="325">
        <v>173</v>
      </c>
      <c r="E2202" s="46">
        <v>31000</v>
      </c>
      <c r="F2202" s="130">
        <f t="shared" si="39"/>
        <v>5363000</v>
      </c>
      <c r="G2202" s="69"/>
    </row>
    <row r="2203" spans="1:7" ht="18" customHeight="1">
      <c r="A2203" s="323"/>
      <c r="B2203" s="302" t="s">
        <v>570</v>
      </c>
      <c r="C2203" s="325" t="s">
        <v>711</v>
      </c>
      <c r="D2203" s="325">
        <v>125</v>
      </c>
      <c r="E2203" s="46">
        <v>30000</v>
      </c>
      <c r="F2203" s="130">
        <f t="shared" si="39"/>
        <v>3750000</v>
      </c>
      <c r="G2203" s="69"/>
    </row>
    <row r="2204" spans="1:7" ht="18" customHeight="1">
      <c r="A2204" s="323"/>
      <c r="B2204" s="302" t="s">
        <v>233</v>
      </c>
      <c r="C2204" s="325" t="s">
        <v>1030</v>
      </c>
      <c r="D2204" s="325">
        <v>147</v>
      </c>
      <c r="E2204" s="46">
        <v>38000</v>
      </c>
      <c r="F2204" s="130">
        <f t="shared" si="39"/>
        <v>5586000</v>
      </c>
      <c r="G2204" s="69"/>
    </row>
    <row r="2205" spans="1:7" ht="18" customHeight="1">
      <c r="A2205" s="323"/>
      <c r="B2205" s="302"/>
      <c r="C2205" s="325"/>
      <c r="D2205" s="325"/>
      <c r="E2205" s="46"/>
      <c r="F2205" s="130"/>
      <c r="G2205" s="69"/>
    </row>
    <row r="2206" spans="1:7" ht="18" customHeight="1">
      <c r="A2206" s="323" t="s">
        <v>235</v>
      </c>
      <c r="B2206" s="302" t="s">
        <v>31</v>
      </c>
      <c r="C2206" s="325" t="s">
        <v>281</v>
      </c>
      <c r="D2206" s="325">
        <v>142.30000000000001</v>
      </c>
      <c r="E2206" s="46">
        <v>34000</v>
      </c>
      <c r="F2206" s="130">
        <f>E2206*D2206</f>
        <v>4838200</v>
      </c>
      <c r="G2206" s="86">
        <f>F2206</f>
        <v>4838200</v>
      </c>
    </row>
    <row r="2207" spans="1:7" ht="18" customHeight="1">
      <c r="A2207" s="323"/>
      <c r="B2207" s="302"/>
      <c r="C2207" s="325"/>
      <c r="D2207" s="325"/>
      <c r="E2207" s="46"/>
      <c r="F2207" s="130"/>
      <c r="G2207" s="86"/>
    </row>
    <row r="2208" spans="1:7" ht="18" customHeight="1">
      <c r="A2208" s="323" t="s">
        <v>408</v>
      </c>
      <c r="B2208" s="302" t="s">
        <v>31</v>
      </c>
      <c r="C2208" s="325" t="s">
        <v>125</v>
      </c>
      <c r="D2208" s="325">
        <v>46.5</v>
      </c>
      <c r="E2208" s="46">
        <v>34000</v>
      </c>
      <c r="F2208" s="130">
        <f t="shared" si="38"/>
        <v>1581000</v>
      </c>
      <c r="G2208" s="86">
        <f>SUM(F2208:F2216)</f>
        <v>15436000</v>
      </c>
    </row>
    <row r="2209" spans="1:7" ht="18" customHeight="1">
      <c r="A2209" s="323"/>
      <c r="B2209" s="302" t="s">
        <v>31</v>
      </c>
      <c r="C2209" s="325" t="s">
        <v>57</v>
      </c>
      <c r="D2209" s="325">
        <v>50</v>
      </c>
      <c r="E2209" s="46">
        <v>34000</v>
      </c>
      <c r="F2209" s="130">
        <f t="shared" si="38"/>
        <v>1700000</v>
      </c>
      <c r="G2209" s="69"/>
    </row>
    <row r="2210" spans="1:7" ht="18" customHeight="1">
      <c r="A2210" s="323"/>
      <c r="B2210" s="302" t="s">
        <v>31</v>
      </c>
      <c r="C2210" s="325" t="s">
        <v>126</v>
      </c>
      <c r="D2210" s="325">
        <v>50</v>
      </c>
      <c r="E2210" s="46">
        <v>34000</v>
      </c>
      <c r="F2210" s="130">
        <f t="shared" si="38"/>
        <v>1700000</v>
      </c>
      <c r="G2210" s="69"/>
    </row>
    <row r="2211" spans="1:7" ht="18" customHeight="1">
      <c r="A2211" s="323"/>
      <c r="B2211" s="302" t="s">
        <v>31</v>
      </c>
      <c r="C2211" s="325" t="s">
        <v>1034</v>
      </c>
      <c r="D2211" s="325">
        <v>48.5</v>
      </c>
      <c r="E2211" s="46">
        <v>34000</v>
      </c>
      <c r="F2211" s="130">
        <f t="shared" si="38"/>
        <v>1649000</v>
      </c>
      <c r="G2211" s="69"/>
    </row>
    <row r="2212" spans="1:7" ht="18" customHeight="1">
      <c r="A2212" s="323"/>
      <c r="B2212" s="302" t="s">
        <v>31</v>
      </c>
      <c r="C2212" s="325" t="s">
        <v>43</v>
      </c>
      <c r="D2212" s="325">
        <v>58</v>
      </c>
      <c r="E2212" s="46">
        <v>34000</v>
      </c>
      <c r="F2212" s="130">
        <f t="shared" si="38"/>
        <v>1972000</v>
      </c>
      <c r="G2212" s="69"/>
    </row>
    <row r="2213" spans="1:7" ht="18" customHeight="1">
      <c r="A2213" s="323"/>
      <c r="B2213" s="302" t="s">
        <v>31</v>
      </c>
      <c r="C2213" s="325" t="s">
        <v>1035</v>
      </c>
      <c r="D2213" s="325">
        <v>51</v>
      </c>
      <c r="E2213" s="46">
        <v>34000</v>
      </c>
      <c r="F2213" s="130">
        <f t="shared" si="38"/>
        <v>1734000</v>
      </c>
      <c r="G2213" s="69"/>
    </row>
    <row r="2214" spans="1:7" ht="18" customHeight="1">
      <c r="A2214" s="323"/>
      <c r="B2214" s="302" t="s">
        <v>31</v>
      </c>
      <c r="C2214" s="325" t="s">
        <v>45</v>
      </c>
      <c r="D2214" s="325">
        <v>50</v>
      </c>
      <c r="E2214" s="46">
        <v>34000</v>
      </c>
      <c r="F2214" s="130">
        <f t="shared" si="38"/>
        <v>1700000</v>
      </c>
      <c r="G2214" s="69"/>
    </row>
    <row r="2215" spans="1:7" ht="18" customHeight="1">
      <c r="A2215" s="323"/>
      <c r="B2215" s="302" t="s">
        <v>31</v>
      </c>
      <c r="C2215" s="325" t="s">
        <v>46</v>
      </c>
      <c r="D2215" s="325">
        <v>50</v>
      </c>
      <c r="E2215" s="46">
        <v>34000</v>
      </c>
      <c r="F2215" s="130">
        <f t="shared" si="38"/>
        <v>1700000</v>
      </c>
      <c r="G2215" s="69"/>
    </row>
    <row r="2216" spans="1:7" ht="18" customHeight="1">
      <c r="A2216" s="323"/>
      <c r="B2216" s="302" t="s">
        <v>31</v>
      </c>
      <c r="C2216" s="325" t="s">
        <v>76</v>
      </c>
      <c r="D2216" s="325">
        <v>50</v>
      </c>
      <c r="E2216" s="46">
        <v>34000</v>
      </c>
      <c r="F2216" s="130">
        <f t="shared" si="38"/>
        <v>1700000</v>
      </c>
      <c r="G2216" s="69"/>
    </row>
    <row r="2217" spans="1:7" ht="18" customHeight="1">
      <c r="A2217" s="323"/>
      <c r="B2217" s="302"/>
      <c r="C2217" s="325"/>
      <c r="D2217" s="325"/>
      <c r="E2217" s="46"/>
      <c r="F2217" s="130">
        <f t="shared" si="38"/>
        <v>0</v>
      </c>
      <c r="G2217" s="69"/>
    </row>
    <row r="2218" spans="1:7" ht="18" customHeight="1">
      <c r="A2218" s="323" t="s">
        <v>359</v>
      </c>
      <c r="B2218" s="302" t="s">
        <v>13</v>
      </c>
      <c r="C2218" s="325" t="s">
        <v>59</v>
      </c>
      <c r="D2218" s="325">
        <v>30</v>
      </c>
      <c r="E2218" s="46">
        <v>30000</v>
      </c>
      <c r="F2218" s="130">
        <f t="shared" si="38"/>
        <v>900000</v>
      </c>
      <c r="G2218" s="86">
        <f>SUM(F2218:F2220)</f>
        <v>1500000</v>
      </c>
    </row>
    <row r="2219" spans="1:7" ht="18" customHeight="1">
      <c r="A2219" s="323"/>
      <c r="B2219" s="302" t="s">
        <v>13</v>
      </c>
      <c r="C2219" s="325" t="s">
        <v>45</v>
      </c>
      <c r="D2219" s="325">
        <v>10</v>
      </c>
      <c r="E2219" s="46">
        <v>30000</v>
      </c>
      <c r="F2219" s="130">
        <f t="shared" si="38"/>
        <v>300000</v>
      </c>
      <c r="G2219" s="69"/>
    </row>
    <row r="2220" spans="1:7" ht="18" customHeight="1">
      <c r="A2220" s="323"/>
      <c r="B2220" s="302" t="s">
        <v>13</v>
      </c>
      <c r="C2220" s="325" t="s">
        <v>22</v>
      </c>
      <c r="D2220" s="325">
        <v>10</v>
      </c>
      <c r="E2220" s="46">
        <v>30000</v>
      </c>
      <c r="F2220" s="130">
        <f t="shared" si="38"/>
        <v>300000</v>
      </c>
      <c r="G2220" s="69"/>
    </row>
    <row r="2221" spans="1:7" ht="18" customHeight="1">
      <c r="A2221" s="323"/>
      <c r="B2221" s="302"/>
      <c r="C2221" s="325"/>
      <c r="D2221" s="325"/>
      <c r="E2221" s="46"/>
      <c r="F2221" s="130">
        <f t="shared" si="38"/>
        <v>0</v>
      </c>
      <c r="G2221" s="69"/>
    </row>
    <row r="2222" spans="1:7" ht="18" customHeight="1">
      <c r="A2222" s="323" t="s">
        <v>93</v>
      </c>
      <c r="B2222" s="302" t="s">
        <v>13</v>
      </c>
      <c r="C2222" s="325" t="s">
        <v>1036</v>
      </c>
      <c r="D2222" s="325">
        <v>57</v>
      </c>
      <c r="E2222" s="46">
        <v>30000</v>
      </c>
      <c r="F2222" s="130">
        <f t="shared" si="38"/>
        <v>1710000</v>
      </c>
      <c r="G2222" s="86">
        <f>SUM(F2222:F2226)</f>
        <v>16236850</v>
      </c>
    </row>
    <row r="2223" spans="1:7" ht="18" customHeight="1">
      <c r="A2223" s="323"/>
      <c r="B2223" s="302" t="s">
        <v>13</v>
      </c>
      <c r="C2223" s="325" t="s">
        <v>60</v>
      </c>
      <c r="D2223" s="325">
        <v>50</v>
      </c>
      <c r="E2223" s="46">
        <v>30000</v>
      </c>
      <c r="F2223" s="130">
        <f t="shared" si="38"/>
        <v>1500000</v>
      </c>
      <c r="G2223" s="69"/>
    </row>
    <row r="2224" spans="1:7" ht="18" customHeight="1">
      <c r="A2224" s="323"/>
      <c r="B2224" s="302" t="s">
        <v>13</v>
      </c>
      <c r="C2224" s="325" t="s">
        <v>150</v>
      </c>
      <c r="D2224" s="325">
        <v>158.30000000000001</v>
      </c>
      <c r="E2224" s="46">
        <v>30000</v>
      </c>
      <c r="F2224" s="130">
        <f t="shared" si="38"/>
        <v>4749000</v>
      </c>
      <c r="G2224" s="69"/>
    </row>
    <row r="2225" spans="1:7" ht="18" customHeight="1">
      <c r="A2225" s="323"/>
      <c r="B2225" s="302" t="s">
        <v>724</v>
      </c>
      <c r="C2225" s="325" t="s">
        <v>117</v>
      </c>
      <c r="D2225" s="325">
        <v>203.8</v>
      </c>
      <c r="E2225" s="46">
        <v>33500</v>
      </c>
      <c r="F2225" s="130">
        <f t="shared" si="38"/>
        <v>6827300</v>
      </c>
      <c r="G2225" s="69"/>
    </row>
    <row r="2226" spans="1:7" ht="18" customHeight="1">
      <c r="A2226" s="323"/>
      <c r="B2226" s="302" t="s">
        <v>724</v>
      </c>
      <c r="C2226" s="325" t="s">
        <v>118</v>
      </c>
      <c r="D2226" s="325">
        <v>43.3</v>
      </c>
      <c r="E2226" s="46">
        <v>33500</v>
      </c>
      <c r="F2226" s="130">
        <f t="shared" si="38"/>
        <v>1450550</v>
      </c>
      <c r="G2226" s="69"/>
    </row>
    <row r="2227" spans="1:7" ht="18" customHeight="1">
      <c r="A2227" s="323"/>
      <c r="B2227" s="302"/>
      <c r="C2227" s="325"/>
      <c r="D2227" s="325"/>
      <c r="E2227" s="46"/>
      <c r="F2227" s="130">
        <f t="shared" si="38"/>
        <v>0</v>
      </c>
      <c r="G2227" s="69"/>
    </row>
    <row r="2228" spans="1:7" ht="18" customHeight="1">
      <c r="A2228" s="323" t="s">
        <v>806</v>
      </c>
      <c r="B2228" s="302" t="s">
        <v>13</v>
      </c>
      <c r="C2228" s="325" t="s">
        <v>807</v>
      </c>
      <c r="D2228" s="325">
        <v>326.5</v>
      </c>
      <c r="E2228" s="46">
        <v>33000</v>
      </c>
      <c r="F2228" s="130">
        <f t="shared" si="38"/>
        <v>10774500</v>
      </c>
      <c r="G2228" s="86">
        <f>SUM(F2228:F2229)</f>
        <v>23479500</v>
      </c>
    </row>
    <row r="2229" spans="1:7" ht="18" customHeight="1">
      <c r="A2229" s="323"/>
      <c r="B2229" s="302" t="s">
        <v>13</v>
      </c>
      <c r="C2229" s="325" t="s">
        <v>908</v>
      </c>
      <c r="D2229" s="325">
        <v>385</v>
      </c>
      <c r="E2229" s="46">
        <v>33000</v>
      </c>
      <c r="F2229" s="130">
        <f t="shared" si="38"/>
        <v>12705000</v>
      </c>
      <c r="G2229" s="69"/>
    </row>
    <row r="2230" spans="1:7" ht="18" customHeight="1">
      <c r="A2230" s="323"/>
      <c r="B2230" s="302"/>
      <c r="C2230" s="325"/>
      <c r="D2230" s="325"/>
      <c r="E2230" s="46"/>
      <c r="F2230" s="130">
        <f t="shared" si="38"/>
        <v>0</v>
      </c>
      <c r="G2230" s="69"/>
    </row>
    <row r="2231" spans="1:7" ht="18" customHeight="1">
      <c r="A2231" s="323" t="s">
        <v>304</v>
      </c>
      <c r="B2231" s="302" t="s">
        <v>13</v>
      </c>
      <c r="C2231" s="325" t="s">
        <v>305</v>
      </c>
      <c r="D2231" s="325">
        <v>56.4</v>
      </c>
      <c r="E2231" s="46">
        <v>31500</v>
      </c>
      <c r="F2231" s="130">
        <f t="shared" si="38"/>
        <v>1776600</v>
      </c>
      <c r="G2231" s="86">
        <f>SUM(F2231:F2232)</f>
        <v>2819250</v>
      </c>
    </row>
    <row r="2232" spans="1:7" ht="18" customHeight="1">
      <c r="A2232" s="323"/>
      <c r="B2232" s="302" t="s">
        <v>13</v>
      </c>
      <c r="C2232" s="325" t="s">
        <v>715</v>
      </c>
      <c r="D2232" s="325">
        <v>33.1</v>
      </c>
      <c r="E2232" s="46">
        <v>31500</v>
      </c>
      <c r="F2232" s="130">
        <f t="shared" si="38"/>
        <v>1042650</v>
      </c>
      <c r="G2232" s="69"/>
    </row>
    <row r="2233" spans="1:7" ht="18" customHeight="1">
      <c r="A2233" s="323"/>
      <c r="B2233" s="302"/>
      <c r="C2233" s="325"/>
      <c r="D2233" s="325"/>
      <c r="E2233" s="46"/>
      <c r="F2233" s="130">
        <f t="shared" si="38"/>
        <v>0</v>
      </c>
      <c r="G2233" s="69"/>
    </row>
    <row r="2234" spans="1:7" ht="18" customHeight="1">
      <c r="A2234" s="323" t="s">
        <v>88</v>
      </c>
      <c r="B2234" s="302" t="s">
        <v>13</v>
      </c>
      <c r="C2234" s="325" t="s">
        <v>442</v>
      </c>
      <c r="D2234" s="325">
        <v>1003.5</v>
      </c>
      <c r="E2234" s="46">
        <v>29500</v>
      </c>
      <c r="F2234" s="130">
        <f t="shared" si="38"/>
        <v>29603250</v>
      </c>
      <c r="G2234" s="86">
        <f>SUM(F2234:F2236)</f>
        <v>57554500</v>
      </c>
    </row>
    <row r="2235" spans="1:7" ht="18" customHeight="1">
      <c r="A2235" s="323"/>
      <c r="B2235" s="302" t="s">
        <v>13</v>
      </c>
      <c r="C2235" s="325" t="s">
        <v>124</v>
      </c>
      <c r="D2235" s="325">
        <v>793.1</v>
      </c>
      <c r="E2235" s="46">
        <v>29500</v>
      </c>
      <c r="F2235" s="130">
        <f t="shared" si="38"/>
        <v>23396450</v>
      </c>
      <c r="G2235" s="69"/>
    </row>
    <row r="2236" spans="1:7" ht="18" customHeight="1">
      <c r="A2236" s="323"/>
      <c r="B2236" s="302" t="s">
        <v>13</v>
      </c>
      <c r="C2236" s="325" t="s">
        <v>1037</v>
      </c>
      <c r="D2236" s="325">
        <v>154.4</v>
      </c>
      <c r="E2236" s="46">
        <v>29500</v>
      </c>
      <c r="F2236" s="130">
        <f t="shared" si="38"/>
        <v>4554800</v>
      </c>
      <c r="G2236" s="69"/>
    </row>
    <row r="2237" spans="1:7" ht="18" customHeight="1">
      <c r="A2237" s="323"/>
      <c r="B2237" s="302"/>
      <c r="C2237" s="325"/>
      <c r="D2237" s="325"/>
      <c r="E2237" s="46"/>
      <c r="F2237" s="130">
        <f t="shared" si="38"/>
        <v>0</v>
      </c>
      <c r="G2237" s="69"/>
    </row>
    <row r="2238" spans="1:7" ht="18" customHeight="1">
      <c r="A2238" s="323" t="s">
        <v>1038</v>
      </c>
      <c r="B2238" s="302" t="s">
        <v>23</v>
      </c>
      <c r="C2238" s="325" t="s">
        <v>14</v>
      </c>
      <c r="D2238" s="325">
        <v>104</v>
      </c>
      <c r="E2238" s="46">
        <v>35000</v>
      </c>
      <c r="F2238" s="130">
        <f t="shared" si="38"/>
        <v>3640000</v>
      </c>
      <c r="G2238" s="86">
        <f>SUM(F2238:F2239)</f>
        <v>10780000</v>
      </c>
    </row>
    <row r="2239" spans="1:7" ht="18" customHeight="1">
      <c r="A2239" s="323"/>
      <c r="B2239" s="302" t="s">
        <v>23</v>
      </c>
      <c r="C2239" s="325" t="s">
        <v>67</v>
      </c>
      <c r="D2239" s="325">
        <v>204</v>
      </c>
      <c r="E2239" s="46">
        <v>35000</v>
      </c>
      <c r="F2239" s="130">
        <f t="shared" si="38"/>
        <v>7140000</v>
      </c>
      <c r="G2239" s="69"/>
    </row>
    <row r="2240" spans="1:7" ht="18" customHeight="1">
      <c r="A2240" s="323"/>
      <c r="B2240" s="302"/>
      <c r="C2240" s="325"/>
      <c r="D2240" s="325"/>
      <c r="E2240" s="46"/>
      <c r="F2240" s="130">
        <f t="shared" si="38"/>
        <v>0</v>
      </c>
      <c r="G2240" s="69"/>
    </row>
    <row r="2241" spans="1:7" ht="18" customHeight="1">
      <c r="A2241" s="323" t="s">
        <v>336</v>
      </c>
      <c r="B2241" s="302" t="s">
        <v>23</v>
      </c>
      <c r="C2241" s="325" t="s">
        <v>158</v>
      </c>
      <c r="D2241" s="325">
        <v>229</v>
      </c>
      <c r="E2241" s="46">
        <v>31500</v>
      </c>
      <c r="F2241" s="130">
        <f t="shared" si="38"/>
        <v>7213500</v>
      </c>
      <c r="G2241" s="86">
        <f>SUM(F2241:F2246)</f>
        <v>25681200</v>
      </c>
    </row>
    <row r="2242" spans="1:7" ht="18" customHeight="1">
      <c r="A2242" s="323"/>
      <c r="B2242" s="302" t="s">
        <v>31</v>
      </c>
      <c r="C2242" s="325" t="s">
        <v>25</v>
      </c>
      <c r="D2242" s="325">
        <v>50</v>
      </c>
      <c r="E2242" s="46">
        <v>32500</v>
      </c>
      <c r="F2242" s="130">
        <f t="shared" si="38"/>
        <v>1625000</v>
      </c>
      <c r="G2242" s="69"/>
    </row>
    <row r="2243" spans="1:7" ht="18" customHeight="1">
      <c r="A2243" s="323"/>
      <c r="B2243" s="302" t="s">
        <v>31</v>
      </c>
      <c r="C2243" s="325" t="s">
        <v>43</v>
      </c>
      <c r="D2243" s="325">
        <v>50</v>
      </c>
      <c r="E2243" s="46">
        <v>33500</v>
      </c>
      <c r="F2243" s="130">
        <f t="shared" si="38"/>
        <v>1675000</v>
      </c>
      <c r="G2243" s="69"/>
    </row>
    <row r="2244" spans="1:7" ht="18" customHeight="1">
      <c r="A2244" s="323"/>
      <c r="B2244" s="302" t="s">
        <v>31</v>
      </c>
      <c r="C2244" s="325" t="s">
        <v>1042</v>
      </c>
      <c r="D2244" s="325">
        <v>60</v>
      </c>
      <c r="E2244" s="46">
        <v>33500</v>
      </c>
      <c r="F2244" s="130">
        <f t="shared" si="38"/>
        <v>2010000</v>
      </c>
      <c r="G2244" s="69"/>
    </row>
    <row r="2245" spans="1:7" ht="18" customHeight="1">
      <c r="A2245" s="323"/>
      <c r="B2245" s="302" t="s">
        <v>31</v>
      </c>
      <c r="C2245" s="325" t="s">
        <v>1043</v>
      </c>
      <c r="D2245" s="325">
        <v>275</v>
      </c>
      <c r="E2245" s="46">
        <v>30500</v>
      </c>
      <c r="F2245" s="130">
        <f t="shared" si="38"/>
        <v>8387500</v>
      </c>
      <c r="G2245" s="69"/>
    </row>
    <row r="2246" spans="1:7" ht="18" customHeight="1">
      <c r="A2246" s="323"/>
      <c r="B2246" s="302" t="s">
        <v>31</v>
      </c>
      <c r="C2246" s="325" t="s">
        <v>190</v>
      </c>
      <c r="D2246" s="325">
        <v>156.4</v>
      </c>
      <c r="E2246" s="46">
        <v>30500</v>
      </c>
      <c r="F2246" s="130">
        <f t="shared" si="38"/>
        <v>4770200</v>
      </c>
      <c r="G2246" s="69"/>
    </row>
    <row r="2247" spans="1:7" ht="18" customHeight="1">
      <c r="A2247" s="323"/>
      <c r="B2247" s="302"/>
      <c r="C2247" s="325"/>
      <c r="D2247" s="325"/>
      <c r="E2247" s="46"/>
      <c r="F2247" s="130">
        <f t="shared" si="38"/>
        <v>0</v>
      </c>
      <c r="G2247" s="69"/>
    </row>
    <row r="2248" spans="1:7" ht="18" customHeight="1">
      <c r="A2248" s="323" t="s">
        <v>316</v>
      </c>
      <c r="B2248" s="302" t="s">
        <v>31</v>
      </c>
      <c r="C2248" s="325" t="s">
        <v>857</v>
      </c>
      <c r="D2248" s="325">
        <v>100</v>
      </c>
      <c r="E2248" s="46">
        <v>33500</v>
      </c>
      <c r="F2248" s="130">
        <f t="shared" si="38"/>
        <v>3350000</v>
      </c>
      <c r="G2248" s="86">
        <f>F2248</f>
        <v>3350000</v>
      </c>
    </row>
    <row r="2249" spans="1:7" ht="18" customHeight="1">
      <c r="A2249" s="323"/>
      <c r="B2249" s="302"/>
      <c r="C2249" s="325"/>
      <c r="D2249" s="325"/>
      <c r="E2249" s="46"/>
      <c r="F2249" s="130">
        <f t="shared" si="38"/>
        <v>0</v>
      </c>
      <c r="G2249" s="69"/>
    </row>
    <row r="2250" spans="1:7" ht="18" customHeight="1">
      <c r="A2250" s="323" t="s">
        <v>630</v>
      </c>
      <c r="B2250" s="302" t="s">
        <v>13</v>
      </c>
      <c r="C2250" s="325" t="s">
        <v>707</v>
      </c>
      <c r="D2250" s="325">
        <v>115</v>
      </c>
      <c r="E2250" s="46">
        <v>30000</v>
      </c>
      <c r="F2250" s="130">
        <f t="shared" si="38"/>
        <v>3450000</v>
      </c>
      <c r="G2250" s="86">
        <f>F2250</f>
        <v>3450000</v>
      </c>
    </row>
    <row r="2251" spans="1:7" ht="18" customHeight="1">
      <c r="A2251" s="323"/>
      <c r="B2251" s="302"/>
      <c r="C2251" s="325"/>
      <c r="D2251" s="325"/>
      <c r="E2251" s="46"/>
      <c r="F2251" s="130">
        <f t="shared" ref="F2251:F2311" si="40">E2251*D2251</f>
        <v>0</v>
      </c>
      <c r="G2251" s="69"/>
    </row>
    <row r="2252" spans="1:7" ht="18" customHeight="1">
      <c r="A2252" s="323" t="s">
        <v>394</v>
      </c>
      <c r="B2252" s="302" t="s">
        <v>319</v>
      </c>
      <c r="C2252" s="325" t="s">
        <v>1046</v>
      </c>
      <c r="D2252" s="325">
        <v>125.4</v>
      </c>
      <c r="E2252" s="46">
        <v>32000</v>
      </c>
      <c r="F2252" s="130">
        <f t="shared" si="40"/>
        <v>4012800</v>
      </c>
      <c r="G2252" s="86">
        <f>SUM(F2252:F2254)</f>
        <v>12406400</v>
      </c>
    </row>
    <row r="2253" spans="1:7" ht="18" customHeight="1">
      <c r="A2253" s="323"/>
      <c r="B2253" s="302" t="s">
        <v>319</v>
      </c>
      <c r="C2253" s="325" t="s">
        <v>982</v>
      </c>
      <c r="D2253" s="325">
        <v>125.3</v>
      </c>
      <c r="E2253" s="46">
        <v>32000</v>
      </c>
      <c r="F2253" s="130">
        <f t="shared" si="40"/>
        <v>4009600</v>
      </c>
      <c r="G2253" s="69"/>
    </row>
    <row r="2254" spans="1:7" ht="18" customHeight="1">
      <c r="A2254" s="323"/>
      <c r="B2254" s="302" t="s">
        <v>319</v>
      </c>
      <c r="C2254" s="325" t="s">
        <v>1047</v>
      </c>
      <c r="D2254" s="325">
        <v>137</v>
      </c>
      <c r="E2254" s="46">
        <v>32000</v>
      </c>
      <c r="F2254" s="130">
        <f t="shared" si="40"/>
        <v>4384000</v>
      </c>
      <c r="G2254" s="69"/>
    </row>
    <row r="2255" spans="1:7" ht="18" customHeight="1">
      <c r="A2255" s="323"/>
      <c r="B2255" s="302"/>
      <c r="C2255" s="325"/>
      <c r="D2255" s="325"/>
      <c r="E2255" s="46"/>
      <c r="F2255" s="130">
        <f t="shared" si="40"/>
        <v>0</v>
      </c>
      <c r="G2255" s="69"/>
    </row>
    <row r="2256" spans="1:7" ht="18" customHeight="1">
      <c r="A2256" s="323" t="s">
        <v>448</v>
      </c>
      <c r="B2256" s="451" t="s">
        <v>216</v>
      </c>
      <c r="C2256" s="500" t="s">
        <v>388</v>
      </c>
      <c r="D2256" s="500">
        <v>-7.4</v>
      </c>
      <c r="E2256" s="162">
        <v>30500</v>
      </c>
      <c r="F2256" s="163">
        <f t="shared" si="40"/>
        <v>-225700</v>
      </c>
      <c r="G2256" s="86">
        <f>F2256</f>
        <v>-225700</v>
      </c>
    </row>
    <row r="2257" spans="1:7" ht="18" customHeight="1">
      <c r="A2257" s="323"/>
      <c r="B2257" s="302"/>
      <c r="C2257" s="325"/>
      <c r="D2257" s="325"/>
      <c r="E2257" s="46"/>
      <c r="F2257" s="130"/>
      <c r="G2257" s="69"/>
    </row>
    <row r="2258" spans="1:7" ht="18" customHeight="1">
      <c r="A2258" s="323" t="s">
        <v>505</v>
      </c>
      <c r="B2258" s="302" t="s">
        <v>23</v>
      </c>
      <c r="C2258" s="325" t="s">
        <v>1012</v>
      </c>
      <c r="D2258" s="325">
        <v>140.6</v>
      </c>
      <c r="E2258" s="46">
        <v>34000</v>
      </c>
      <c r="F2258" s="130">
        <f t="shared" si="40"/>
        <v>4780400</v>
      </c>
      <c r="G2258" s="86">
        <f>F2258</f>
        <v>4780400</v>
      </c>
    </row>
    <row r="2259" spans="1:7" ht="18" customHeight="1">
      <c r="A2259" s="323"/>
      <c r="B2259" s="302"/>
      <c r="C2259" s="325"/>
      <c r="D2259" s="325"/>
      <c r="E2259" s="46"/>
      <c r="F2259" s="130">
        <f t="shared" si="40"/>
        <v>0</v>
      </c>
      <c r="G2259" s="69"/>
    </row>
    <row r="2260" spans="1:7" ht="18" customHeight="1">
      <c r="A2260" s="323" t="s">
        <v>1013</v>
      </c>
      <c r="B2260" s="302" t="s">
        <v>13</v>
      </c>
      <c r="C2260" s="325" t="s">
        <v>1014</v>
      </c>
      <c r="D2260" s="325">
        <v>45</v>
      </c>
      <c r="E2260" s="46">
        <v>30500</v>
      </c>
      <c r="F2260" s="130">
        <f t="shared" si="40"/>
        <v>1372500</v>
      </c>
      <c r="G2260" s="86">
        <f>F2260</f>
        <v>1372500</v>
      </c>
    </row>
    <row r="2261" spans="1:7" ht="18" customHeight="1">
      <c r="A2261" s="323"/>
      <c r="B2261" s="302"/>
      <c r="C2261" s="325"/>
      <c r="D2261" s="325"/>
      <c r="E2261" s="46"/>
      <c r="F2261" s="130">
        <f t="shared" si="40"/>
        <v>0</v>
      </c>
      <c r="G2261" s="69"/>
    </row>
    <row r="2262" spans="1:7" ht="18" customHeight="1">
      <c r="A2262" s="323" t="s">
        <v>646</v>
      </c>
      <c r="B2262" s="302" t="s">
        <v>31</v>
      </c>
      <c r="C2262" s="325" t="s">
        <v>158</v>
      </c>
      <c r="D2262" s="325">
        <v>192.4</v>
      </c>
      <c r="E2262" s="46">
        <v>35000</v>
      </c>
      <c r="F2262" s="130">
        <f t="shared" si="40"/>
        <v>6734000</v>
      </c>
      <c r="G2262" s="86">
        <f>F2262</f>
        <v>6734000</v>
      </c>
    </row>
    <row r="2263" spans="1:7" ht="18" customHeight="1">
      <c r="A2263" s="323"/>
      <c r="B2263" s="302"/>
      <c r="C2263" s="325"/>
      <c r="D2263" s="325"/>
      <c r="E2263" s="46"/>
      <c r="F2263" s="130">
        <f t="shared" si="40"/>
        <v>0</v>
      </c>
      <c r="G2263" s="69"/>
    </row>
    <row r="2264" spans="1:7" ht="18" customHeight="1">
      <c r="A2264" s="323" t="s">
        <v>12</v>
      </c>
      <c r="B2264" s="302" t="s">
        <v>13</v>
      </c>
      <c r="C2264" s="325" t="s">
        <v>60</v>
      </c>
      <c r="D2264" s="325">
        <v>50</v>
      </c>
      <c r="E2264" s="46">
        <v>30500</v>
      </c>
      <c r="F2264" s="130">
        <f t="shared" si="40"/>
        <v>1525000</v>
      </c>
      <c r="G2264" s="86">
        <f>SUM(F2264:F2265)</f>
        <v>3225000</v>
      </c>
    </row>
    <row r="2265" spans="1:7" ht="18" customHeight="1">
      <c r="A2265" s="323"/>
      <c r="B2265" s="302" t="s">
        <v>31</v>
      </c>
      <c r="C2265" s="325" t="s">
        <v>75</v>
      </c>
      <c r="D2265" s="325">
        <v>50</v>
      </c>
      <c r="E2265" s="46">
        <v>34000</v>
      </c>
      <c r="F2265" s="130">
        <f t="shared" si="40"/>
        <v>1700000</v>
      </c>
      <c r="G2265" s="69"/>
    </row>
    <row r="2266" spans="1:7" ht="18" customHeight="1">
      <c r="A2266" s="323"/>
      <c r="B2266" s="302"/>
      <c r="C2266" s="325"/>
      <c r="D2266" s="325"/>
      <c r="E2266" s="46"/>
      <c r="F2266" s="130">
        <f t="shared" si="40"/>
        <v>0</v>
      </c>
      <c r="G2266" s="69"/>
    </row>
    <row r="2267" spans="1:7" ht="18" customHeight="1">
      <c r="A2267" s="323" t="s">
        <v>1005</v>
      </c>
      <c r="B2267" s="302" t="s">
        <v>23</v>
      </c>
      <c r="C2267" s="325" t="s">
        <v>1018</v>
      </c>
      <c r="D2267" s="325">
        <v>53</v>
      </c>
      <c r="E2267" s="46">
        <v>34000</v>
      </c>
      <c r="F2267" s="130">
        <f t="shared" si="40"/>
        <v>1802000</v>
      </c>
      <c r="G2267" s="86">
        <f>F2267</f>
        <v>1802000</v>
      </c>
    </row>
    <row r="2268" spans="1:7" ht="18" customHeight="1">
      <c r="A2268" s="323"/>
      <c r="B2268" s="302"/>
      <c r="C2268" s="325"/>
      <c r="D2268" s="325"/>
      <c r="E2268" s="46"/>
      <c r="F2268" s="130">
        <f t="shared" si="40"/>
        <v>0</v>
      </c>
      <c r="G2268" s="69"/>
    </row>
    <row r="2269" spans="1:7" ht="18" customHeight="1">
      <c r="A2269" s="323" t="s">
        <v>1024</v>
      </c>
      <c r="B2269" s="302" t="s">
        <v>376</v>
      </c>
      <c r="C2269" s="325" t="s">
        <v>1025</v>
      </c>
      <c r="D2269" s="325">
        <v>450</v>
      </c>
      <c r="E2269" s="46">
        <v>33000</v>
      </c>
      <c r="F2269" s="130">
        <f t="shared" si="40"/>
        <v>14850000</v>
      </c>
      <c r="G2269" s="86">
        <f>F2269</f>
        <v>14850000</v>
      </c>
    </row>
    <row r="2270" spans="1:7" ht="18" customHeight="1">
      <c r="A2270" s="323"/>
      <c r="B2270" s="302"/>
      <c r="C2270" s="325"/>
      <c r="D2270" s="325"/>
      <c r="E2270" s="46"/>
      <c r="F2270" s="130">
        <f t="shared" si="40"/>
        <v>0</v>
      </c>
      <c r="G2270" s="69"/>
    </row>
    <row r="2271" spans="1:7" ht="18" customHeight="1">
      <c r="A2271" s="323" t="s">
        <v>1031</v>
      </c>
      <c r="B2271" s="444" t="s">
        <v>1032</v>
      </c>
      <c r="C2271" s="482" t="s">
        <v>1033</v>
      </c>
      <c r="D2271" s="482">
        <v>132</v>
      </c>
      <c r="E2271" s="116">
        <v>52000</v>
      </c>
      <c r="F2271" s="131">
        <f t="shared" si="40"/>
        <v>6864000</v>
      </c>
      <c r="G2271" s="86">
        <f>F2271</f>
        <v>6864000</v>
      </c>
    </row>
    <row r="2272" spans="1:7" ht="18" customHeight="1">
      <c r="A2272" s="323"/>
      <c r="B2272" s="302"/>
      <c r="C2272" s="325"/>
      <c r="D2272" s="325"/>
      <c r="E2272" s="46"/>
      <c r="F2272" s="130">
        <f t="shared" si="40"/>
        <v>0</v>
      </c>
      <c r="G2272" s="69"/>
    </row>
    <row r="2273" spans="1:7" ht="18" customHeight="1">
      <c r="A2273" s="323" t="s">
        <v>1041</v>
      </c>
      <c r="B2273" s="302" t="s">
        <v>31</v>
      </c>
      <c r="C2273" s="325" t="s">
        <v>538</v>
      </c>
      <c r="D2273" s="325">
        <v>200</v>
      </c>
      <c r="E2273" s="46">
        <v>34000</v>
      </c>
      <c r="F2273" s="130">
        <f t="shared" si="40"/>
        <v>6800000</v>
      </c>
      <c r="G2273" s="86">
        <f>F2273</f>
        <v>6800000</v>
      </c>
    </row>
    <row r="2274" spans="1:7" ht="18" customHeight="1">
      <c r="A2274" s="323"/>
      <c r="B2274" s="302"/>
      <c r="C2274" s="325"/>
      <c r="D2274" s="325"/>
      <c r="E2274" s="46"/>
      <c r="F2274" s="130">
        <f t="shared" si="40"/>
        <v>0</v>
      </c>
      <c r="G2274" s="69"/>
    </row>
    <row r="2275" spans="1:7" ht="18" customHeight="1">
      <c r="A2275" s="323" t="s">
        <v>537</v>
      </c>
      <c r="B2275" s="302" t="s">
        <v>31</v>
      </c>
      <c r="C2275" s="325" t="s">
        <v>538</v>
      </c>
      <c r="D2275" s="325">
        <v>66</v>
      </c>
      <c r="E2275" s="46">
        <v>34000</v>
      </c>
      <c r="F2275" s="130">
        <f t="shared" si="40"/>
        <v>2244000</v>
      </c>
      <c r="G2275" s="86">
        <f>F2275</f>
        <v>2244000</v>
      </c>
    </row>
    <row r="2276" spans="1:7" ht="18" customHeight="1">
      <c r="A2276" s="323"/>
      <c r="B2276" s="302"/>
      <c r="C2276" s="325"/>
      <c r="D2276" s="325"/>
      <c r="E2276" s="46"/>
      <c r="F2276" s="130">
        <f t="shared" si="40"/>
        <v>0</v>
      </c>
      <c r="G2276" s="69"/>
    </row>
    <row r="2277" spans="1:7" ht="18" customHeight="1">
      <c r="A2277" s="323" t="s">
        <v>240</v>
      </c>
      <c r="B2277" s="444" t="s">
        <v>363</v>
      </c>
      <c r="C2277" s="482" t="s">
        <v>267</v>
      </c>
      <c r="D2277" s="482">
        <v>40</v>
      </c>
      <c r="E2277" s="116">
        <v>57000</v>
      </c>
      <c r="F2277" s="131">
        <f t="shared" si="40"/>
        <v>2280000</v>
      </c>
      <c r="G2277" s="86">
        <f>SUM(F2277:F2278)</f>
        <v>5700000</v>
      </c>
    </row>
    <row r="2278" spans="1:7" ht="18" customHeight="1">
      <c r="A2278" s="323"/>
      <c r="B2278" s="444" t="s">
        <v>363</v>
      </c>
      <c r="C2278" s="482" t="s">
        <v>364</v>
      </c>
      <c r="D2278" s="482">
        <v>60</v>
      </c>
      <c r="E2278" s="116">
        <v>57000</v>
      </c>
      <c r="F2278" s="131">
        <f t="shared" si="40"/>
        <v>3420000</v>
      </c>
      <c r="G2278" s="69"/>
    </row>
    <row r="2279" spans="1:7" ht="18" customHeight="1">
      <c r="A2279" s="323"/>
      <c r="B2279" s="302"/>
      <c r="C2279" s="325"/>
      <c r="D2279" s="325"/>
      <c r="E2279" s="46"/>
      <c r="F2279" s="130">
        <f t="shared" si="40"/>
        <v>0</v>
      </c>
      <c r="G2279" s="69"/>
    </row>
    <row r="2280" spans="1:7" ht="18" customHeight="1">
      <c r="A2280" s="323" t="s">
        <v>884</v>
      </c>
      <c r="B2280" s="444" t="s">
        <v>885</v>
      </c>
      <c r="C2280" s="482" t="s">
        <v>25</v>
      </c>
      <c r="D2280" s="482">
        <v>485.6</v>
      </c>
      <c r="E2280" s="116">
        <v>56000</v>
      </c>
      <c r="F2280" s="131">
        <f t="shared" si="40"/>
        <v>27193600</v>
      </c>
      <c r="G2280" s="86">
        <f>F2280</f>
        <v>27193600</v>
      </c>
    </row>
    <row r="2281" spans="1:7" ht="18" customHeight="1">
      <c r="A2281" s="323"/>
      <c r="B2281" s="444"/>
      <c r="C2281" s="482"/>
      <c r="D2281" s="482"/>
      <c r="E2281" s="116"/>
      <c r="F2281" s="131">
        <f t="shared" si="40"/>
        <v>0</v>
      </c>
      <c r="G2281" s="69"/>
    </row>
    <row r="2282" spans="1:7" ht="18" customHeight="1">
      <c r="A2282" s="323" t="s">
        <v>24</v>
      </c>
      <c r="B2282" s="444" t="s">
        <v>363</v>
      </c>
      <c r="C2282" s="482" t="s">
        <v>267</v>
      </c>
      <c r="D2282" s="482">
        <f>350+50.2</f>
        <v>400.2</v>
      </c>
      <c r="E2282" s="116">
        <v>57000</v>
      </c>
      <c r="F2282" s="131">
        <f t="shared" si="40"/>
        <v>22811400</v>
      </c>
      <c r="G2282" s="86">
        <f>SUM(F2282:F2283)</f>
        <v>32501400</v>
      </c>
    </row>
    <row r="2283" spans="1:7" ht="18" customHeight="1">
      <c r="A2283" s="323"/>
      <c r="B2283" s="444" t="s">
        <v>363</v>
      </c>
      <c r="C2283" s="482" t="s">
        <v>364</v>
      </c>
      <c r="D2283" s="482">
        <v>170</v>
      </c>
      <c r="E2283" s="116">
        <v>57000</v>
      </c>
      <c r="F2283" s="131">
        <f t="shared" si="40"/>
        <v>9690000</v>
      </c>
      <c r="G2283" s="69"/>
    </row>
    <row r="2284" spans="1:7" ht="18" customHeight="1">
      <c r="A2284" s="323"/>
      <c r="B2284" s="302"/>
      <c r="C2284" s="325"/>
      <c r="D2284" s="325"/>
      <c r="E2284" s="46"/>
      <c r="F2284" s="130">
        <f t="shared" si="40"/>
        <v>0</v>
      </c>
      <c r="G2284" s="69"/>
    </row>
    <row r="2285" spans="1:7" ht="18" customHeight="1">
      <c r="A2285" s="323">
        <v>585</v>
      </c>
      <c r="B2285" s="302" t="s">
        <v>13</v>
      </c>
      <c r="C2285" s="325" t="s">
        <v>60</v>
      </c>
      <c r="D2285" s="325">
        <v>20</v>
      </c>
      <c r="E2285" s="46">
        <v>30000</v>
      </c>
      <c r="F2285" s="130">
        <f t="shared" si="40"/>
        <v>600000</v>
      </c>
      <c r="G2285" s="86">
        <f>SUM(F2285:F2287)</f>
        <v>2100000</v>
      </c>
    </row>
    <row r="2286" spans="1:7" ht="18" customHeight="1">
      <c r="A2286" s="323"/>
      <c r="B2286" s="302" t="s">
        <v>13</v>
      </c>
      <c r="C2286" s="325" t="s">
        <v>62</v>
      </c>
      <c r="D2286" s="325">
        <v>30</v>
      </c>
      <c r="E2286" s="46">
        <v>30000</v>
      </c>
      <c r="F2286" s="130">
        <f t="shared" si="40"/>
        <v>900000</v>
      </c>
      <c r="G2286" s="69"/>
    </row>
    <row r="2287" spans="1:7" ht="18" customHeight="1">
      <c r="A2287" s="323"/>
      <c r="B2287" s="302" t="s">
        <v>13</v>
      </c>
      <c r="C2287" s="325" t="s">
        <v>15</v>
      </c>
      <c r="D2287" s="325">
        <v>20</v>
      </c>
      <c r="E2287" s="46">
        <v>30000</v>
      </c>
      <c r="F2287" s="130">
        <f t="shared" si="40"/>
        <v>600000</v>
      </c>
      <c r="G2287" s="69"/>
    </row>
    <row r="2288" spans="1:7" ht="18" customHeight="1">
      <c r="A2288" s="323"/>
      <c r="B2288" s="302"/>
      <c r="C2288" s="325"/>
      <c r="D2288" s="325"/>
      <c r="E2288" s="46"/>
      <c r="F2288" s="130">
        <f t="shared" si="40"/>
        <v>0</v>
      </c>
      <c r="G2288" s="69"/>
    </row>
    <row r="2289" spans="1:7" ht="18" customHeight="1">
      <c r="A2289" s="323" t="s">
        <v>97</v>
      </c>
      <c r="B2289" s="444" t="s">
        <v>1015</v>
      </c>
      <c r="C2289" s="482" t="s">
        <v>1016</v>
      </c>
      <c r="D2289" s="482">
        <v>812.1</v>
      </c>
      <c r="E2289" s="116">
        <v>56000</v>
      </c>
      <c r="F2289" s="131">
        <f t="shared" si="40"/>
        <v>45477600</v>
      </c>
      <c r="G2289" s="86">
        <f>SUM(F2289:F2291)</f>
        <v>51131100</v>
      </c>
    </row>
    <row r="2290" spans="1:7" ht="18" customHeight="1">
      <c r="A2290" s="323"/>
      <c r="B2290" s="302" t="s">
        <v>13</v>
      </c>
      <c r="C2290" s="325" t="s">
        <v>60</v>
      </c>
      <c r="D2290" s="325">
        <v>50</v>
      </c>
      <c r="E2290" s="46">
        <v>30000</v>
      </c>
      <c r="F2290" s="130">
        <f t="shared" si="40"/>
        <v>1500000</v>
      </c>
      <c r="G2290" s="69"/>
    </row>
    <row r="2291" spans="1:7" ht="18" customHeight="1">
      <c r="A2291" s="323"/>
      <c r="B2291" s="302" t="s">
        <v>642</v>
      </c>
      <c r="C2291" s="325" t="s">
        <v>59</v>
      </c>
      <c r="D2291" s="325">
        <v>106.5</v>
      </c>
      <c r="E2291" s="46">
        <v>39000</v>
      </c>
      <c r="F2291" s="130">
        <f t="shared" si="40"/>
        <v>4153500</v>
      </c>
      <c r="G2291" s="69"/>
    </row>
    <row r="2292" spans="1:7" ht="18" customHeight="1">
      <c r="A2292" s="323"/>
      <c r="B2292" s="302"/>
      <c r="C2292" s="325"/>
      <c r="D2292" s="325"/>
      <c r="E2292" s="46"/>
      <c r="F2292" s="130">
        <f t="shared" si="40"/>
        <v>0</v>
      </c>
      <c r="G2292" s="69"/>
    </row>
    <row r="2293" spans="1:7" ht="18" customHeight="1">
      <c r="A2293" s="323" t="s">
        <v>61</v>
      </c>
      <c r="B2293" s="302" t="s">
        <v>13</v>
      </c>
      <c r="C2293" s="325" t="s">
        <v>929</v>
      </c>
      <c r="D2293" s="325">
        <v>80</v>
      </c>
      <c r="E2293" s="46">
        <v>30000</v>
      </c>
      <c r="F2293" s="130">
        <f t="shared" si="40"/>
        <v>2400000</v>
      </c>
      <c r="G2293" s="86">
        <f>SUM(F2293:F2298)</f>
        <v>6090000</v>
      </c>
    </row>
    <row r="2294" spans="1:7" ht="18" customHeight="1">
      <c r="A2294" s="323"/>
      <c r="B2294" s="302" t="s">
        <v>13</v>
      </c>
      <c r="C2294" s="325" t="s">
        <v>59</v>
      </c>
      <c r="D2294" s="325">
        <v>50</v>
      </c>
      <c r="E2294" s="46">
        <v>30000</v>
      </c>
      <c r="F2294" s="130">
        <f t="shared" si="40"/>
        <v>1500000</v>
      </c>
      <c r="G2294" s="69"/>
    </row>
    <row r="2295" spans="1:7" ht="18" customHeight="1">
      <c r="A2295" s="323"/>
      <c r="B2295" s="302" t="s">
        <v>13</v>
      </c>
      <c r="C2295" s="325" t="s">
        <v>14</v>
      </c>
      <c r="D2295" s="325">
        <v>20</v>
      </c>
      <c r="E2295" s="46">
        <v>30000</v>
      </c>
      <c r="F2295" s="130">
        <f t="shared" si="40"/>
        <v>600000</v>
      </c>
      <c r="G2295" s="69"/>
    </row>
    <row r="2296" spans="1:7" ht="18" customHeight="1">
      <c r="A2296" s="323"/>
      <c r="B2296" s="302" t="s">
        <v>13</v>
      </c>
      <c r="C2296" s="325" t="s">
        <v>15</v>
      </c>
      <c r="D2296" s="325">
        <v>10</v>
      </c>
      <c r="E2296" s="46">
        <v>30000</v>
      </c>
      <c r="F2296" s="130">
        <f t="shared" si="40"/>
        <v>300000</v>
      </c>
      <c r="G2296" s="69"/>
    </row>
    <row r="2297" spans="1:7" ht="18" customHeight="1">
      <c r="A2297" s="323"/>
      <c r="B2297" s="302" t="s">
        <v>13</v>
      </c>
      <c r="C2297" s="325" t="s">
        <v>62</v>
      </c>
      <c r="D2297" s="325">
        <v>10</v>
      </c>
      <c r="E2297" s="46">
        <v>30000</v>
      </c>
      <c r="F2297" s="130">
        <f t="shared" si="40"/>
        <v>300000</v>
      </c>
      <c r="G2297" s="69"/>
    </row>
    <row r="2298" spans="1:7" ht="18" customHeight="1">
      <c r="A2298" s="323"/>
      <c r="B2298" s="302" t="s">
        <v>13</v>
      </c>
      <c r="C2298" s="325" t="s">
        <v>929</v>
      </c>
      <c r="D2298" s="325">
        <v>33</v>
      </c>
      <c r="E2298" s="46">
        <v>30000</v>
      </c>
      <c r="F2298" s="130">
        <f t="shared" si="40"/>
        <v>990000</v>
      </c>
      <c r="G2298" s="69"/>
    </row>
    <row r="2299" spans="1:7" ht="18" customHeight="1">
      <c r="A2299" s="323"/>
      <c r="B2299" s="302"/>
      <c r="C2299" s="325"/>
      <c r="D2299" s="325"/>
      <c r="E2299" s="46"/>
      <c r="F2299" s="130">
        <f t="shared" si="40"/>
        <v>0</v>
      </c>
      <c r="G2299" s="69"/>
    </row>
    <row r="2300" spans="1:7" ht="18" customHeight="1">
      <c r="A2300" s="323" t="s">
        <v>18</v>
      </c>
      <c r="B2300" s="302" t="s">
        <v>13</v>
      </c>
      <c r="C2300" s="325" t="s">
        <v>15</v>
      </c>
      <c r="D2300" s="325">
        <v>20</v>
      </c>
      <c r="E2300" s="46">
        <v>30000</v>
      </c>
      <c r="F2300" s="130">
        <f t="shared" si="40"/>
        <v>600000</v>
      </c>
      <c r="G2300" s="86">
        <f>SUM(F2300:F2305)</f>
        <v>10061000</v>
      </c>
    </row>
    <row r="2301" spans="1:7" ht="18" customHeight="1">
      <c r="A2301" s="323"/>
      <c r="B2301" s="302" t="s">
        <v>13</v>
      </c>
      <c r="C2301" s="325" t="s">
        <v>1040</v>
      </c>
      <c r="D2301" s="325">
        <v>51.7</v>
      </c>
      <c r="E2301" s="46">
        <v>30000</v>
      </c>
      <c r="F2301" s="130">
        <f t="shared" si="40"/>
        <v>1551000</v>
      </c>
      <c r="G2301" s="69"/>
    </row>
    <row r="2302" spans="1:7" ht="18" customHeight="1">
      <c r="A2302" s="323"/>
      <c r="B2302" s="302" t="s">
        <v>376</v>
      </c>
      <c r="C2302" s="325" t="s">
        <v>593</v>
      </c>
      <c r="D2302" s="325">
        <v>250</v>
      </c>
      <c r="E2302" s="46">
        <v>30000</v>
      </c>
      <c r="F2302" s="130">
        <f t="shared" si="40"/>
        <v>7500000</v>
      </c>
      <c r="G2302" s="69"/>
    </row>
    <row r="2303" spans="1:7" ht="18" customHeight="1">
      <c r="A2303" s="323"/>
      <c r="B2303" s="451" t="s">
        <v>1039</v>
      </c>
      <c r="C2303" s="500" t="s">
        <v>75</v>
      </c>
      <c r="D2303" s="500">
        <v>-9</v>
      </c>
      <c r="E2303" s="162">
        <v>30000</v>
      </c>
      <c r="F2303" s="163">
        <f t="shared" si="40"/>
        <v>-270000</v>
      </c>
      <c r="G2303" s="69"/>
    </row>
    <row r="2304" spans="1:7" ht="18" customHeight="1">
      <c r="A2304" s="323"/>
      <c r="B2304" s="302" t="s">
        <v>23</v>
      </c>
      <c r="C2304" s="325" t="s">
        <v>60</v>
      </c>
      <c r="D2304" s="325">
        <v>10</v>
      </c>
      <c r="E2304" s="46">
        <v>34000</v>
      </c>
      <c r="F2304" s="130">
        <f t="shared" si="40"/>
        <v>340000</v>
      </c>
      <c r="G2304" s="69"/>
    </row>
    <row r="2305" spans="1:7" ht="18" customHeight="1">
      <c r="A2305" s="323"/>
      <c r="B2305" s="302" t="s">
        <v>23</v>
      </c>
      <c r="C2305" s="325" t="s">
        <v>14</v>
      </c>
      <c r="D2305" s="325">
        <v>10</v>
      </c>
      <c r="E2305" s="46">
        <v>34000</v>
      </c>
      <c r="F2305" s="130">
        <f t="shared" si="40"/>
        <v>340000</v>
      </c>
      <c r="G2305" s="69"/>
    </row>
    <row r="2306" spans="1:7" ht="18" customHeight="1">
      <c r="A2306" s="323"/>
      <c r="B2306" s="302"/>
      <c r="C2306" s="325"/>
      <c r="D2306" s="325"/>
      <c r="E2306" s="46"/>
      <c r="F2306" s="130">
        <f t="shared" si="40"/>
        <v>0</v>
      </c>
      <c r="G2306" s="69"/>
    </row>
    <row r="2307" spans="1:7" ht="18" customHeight="1">
      <c r="A2307" s="323" t="s">
        <v>26</v>
      </c>
      <c r="B2307" s="302" t="s">
        <v>13</v>
      </c>
      <c r="C2307" s="325" t="s">
        <v>337</v>
      </c>
      <c r="D2307" s="325">
        <v>100</v>
      </c>
      <c r="E2307" s="46">
        <v>30500</v>
      </c>
      <c r="F2307" s="130">
        <f t="shared" si="40"/>
        <v>3050000</v>
      </c>
      <c r="G2307" s="86">
        <f>SUM(F2307:F2308)</f>
        <v>4718350</v>
      </c>
    </row>
    <row r="2308" spans="1:7" ht="18" customHeight="1">
      <c r="A2308" s="323"/>
      <c r="B2308" s="302" t="s">
        <v>13</v>
      </c>
      <c r="C2308" s="325" t="s">
        <v>198</v>
      </c>
      <c r="D2308" s="325">
        <v>54.7</v>
      </c>
      <c r="E2308" s="46">
        <v>30500</v>
      </c>
      <c r="F2308" s="130">
        <f t="shared" si="40"/>
        <v>1668350</v>
      </c>
      <c r="G2308" s="69"/>
    </row>
    <row r="2309" spans="1:7" ht="18" customHeight="1">
      <c r="A2309" s="323"/>
      <c r="B2309" s="302"/>
      <c r="C2309" s="325"/>
      <c r="D2309" s="325"/>
      <c r="E2309" s="46"/>
      <c r="F2309" s="130">
        <f t="shared" si="40"/>
        <v>0</v>
      </c>
      <c r="G2309" s="69"/>
    </row>
    <row r="2310" spans="1:7" ht="18" customHeight="1">
      <c r="A2310" s="323" t="s">
        <v>357</v>
      </c>
      <c r="B2310" s="302" t="s">
        <v>31</v>
      </c>
      <c r="C2310" s="325" t="s">
        <v>1029</v>
      </c>
      <c r="D2310" s="325">
        <v>25</v>
      </c>
      <c r="E2310" s="46">
        <v>34000</v>
      </c>
      <c r="F2310" s="130">
        <f t="shared" si="40"/>
        <v>850000</v>
      </c>
      <c r="G2310" s="86">
        <f>F2310</f>
        <v>850000</v>
      </c>
    </row>
    <row r="2311" spans="1:7" ht="18" customHeight="1">
      <c r="A2311" s="323"/>
      <c r="B2311" s="302"/>
      <c r="C2311" s="325"/>
      <c r="D2311" s="325"/>
      <c r="E2311" s="46"/>
      <c r="F2311" s="130">
        <f t="shared" si="40"/>
        <v>0</v>
      </c>
      <c r="G2311" s="69"/>
    </row>
    <row r="2312" spans="1:7" ht="18" customHeight="1">
      <c r="A2312" s="534" t="s">
        <v>314</v>
      </c>
      <c r="B2312" s="302"/>
      <c r="C2312" s="325"/>
      <c r="D2312" s="325"/>
      <c r="E2312" s="46"/>
      <c r="F2312" s="130">
        <f t="shared" ref="F2312:F2364" si="41">E2312*D2312</f>
        <v>0</v>
      </c>
      <c r="G2312" s="86">
        <f>SUM(F2313:F2315)</f>
        <v>11544000</v>
      </c>
    </row>
    <row r="2313" spans="1:7" ht="18" customHeight="1">
      <c r="A2313" s="323" t="s">
        <v>1021</v>
      </c>
      <c r="B2313" s="302" t="s">
        <v>1022</v>
      </c>
      <c r="C2313" s="325" t="s">
        <v>46</v>
      </c>
      <c r="D2313" s="325">
        <v>89</v>
      </c>
      <c r="E2313" s="46">
        <v>39000</v>
      </c>
      <c r="F2313" s="130">
        <f t="shared" si="41"/>
        <v>3471000</v>
      </c>
      <c r="G2313" s="69"/>
    </row>
    <row r="2314" spans="1:7" ht="18" customHeight="1">
      <c r="A2314" s="323" t="s">
        <v>1021</v>
      </c>
      <c r="B2314" s="302" t="s">
        <v>1022</v>
      </c>
      <c r="C2314" s="325" t="s">
        <v>22</v>
      </c>
      <c r="D2314" s="325">
        <v>103.6</v>
      </c>
      <c r="E2314" s="46">
        <v>39000</v>
      </c>
      <c r="F2314" s="130">
        <f t="shared" si="41"/>
        <v>4040400</v>
      </c>
      <c r="G2314" s="69"/>
    </row>
    <row r="2315" spans="1:7" ht="18" customHeight="1">
      <c r="A2315" s="533" t="s">
        <v>1021</v>
      </c>
      <c r="B2315" s="440" t="s">
        <v>1022</v>
      </c>
      <c r="C2315" s="382" t="s">
        <v>59</v>
      </c>
      <c r="D2315" s="382">
        <v>103.4</v>
      </c>
      <c r="E2315" s="59">
        <v>39000</v>
      </c>
      <c r="F2315" s="132">
        <f t="shared" si="41"/>
        <v>4032600</v>
      </c>
      <c r="G2315" s="92"/>
    </row>
    <row r="2316" spans="1:7" ht="18" customHeight="1">
      <c r="A2316" s="526"/>
      <c r="B2316" s="435"/>
      <c r="C2316" s="484"/>
      <c r="D2316" s="484"/>
      <c r="E2316" s="113"/>
      <c r="F2316" s="126"/>
      <c r="G2316" s="9"/>
    </row>
    <row r="2317" spans="1:7" ht="18" customHeight="1">
      <c r="A2317" s="537">
        <v>42391</v>
      </c>
      <c r="B2317" s="355"/>
      <c r="C2317" s="491" t="s">
        <v>398</v>
      </c>
      <c r="D2317" s="525"/>
      <c r="F2317" s="127"/>
    </row>
    <row r="2318" spans="1:7" ht="18" customHeight="1">
      <c r="A2318" s="531" t="s">
        <v>127</v>
      </c>
      <c r="B2318" s="436" t="s">
        <v>134</v>
      </c>
      <c r="C2318" s="494" t="s">
        <v>152</v>
      </c>
      <c r="D2318" s="494">
        <f>SUM(D2319:D2438)</f>
        <v>13555.399999999996</v>
      </c>
      <c r="E2318" s="114"/>
      <c r="F2318" s="128">
        <f>SUM(F2319:F2438)</f>
        <v>443407850</v>
      </c>
      <c r="G2318" s="128">
        <f>SUM(G2319:G2438)</f>
        <v>443407850</v>
      </c>
    </row>
    <row r="2319" spans="1:7" ht="18" customHeight="1">
      <c r="A2319" s="532" t="s">
        <v>24</v>
      </c>
      <c r="B2319" s="437" t="s">
        <v>137</v>
      </c>
      <c r="C2319" s="487" t="s">
        <v>139</v>
      </c>
      <c r="D2319" s="487">
        <v>118.6</v>
      </c>
      <c r="E2319" s="42">
        <v>43500</v>
      </c>
      <c r="F2319" s="142">
        <f t="shared" si="41"/>
        <v>5159100</v>
      </c>
      <c r="G2319" s="85">
        <f>SUM(F2319:F2328)</f>
        <v>38329600</v>
      </c>
    </row>
    <row r="2320" spans="1:7" ht="18" customHeight="1">
      <c r="A2320" s="323"/>
      <c r="B2320" s="444" t="s">
        <v>137</v>
      </c>
      <c r="C2320" s="482" t="s">
        <v>1003</v>
      </c>
      <c r="D2320" s="482">
        <v>60</v>
      </c>
      <c r="E2320" s="116">
        <v>40500</v>
      </c>
      <c r="F2320" s="131">
        <f t="shared" si="41"/>
        <v>2430000</v>
      </c>
      <c r="G2320" s="69"/>
    </row>
    <row r="2321" spans="1:7" ht="18" customHeight="1">
      <c r="A2321" s="323"/>
      <c r="B2321" s="444" t="s">
        <v>137</v>
      </c>
      <c r="C2321" s="482" t="s">
        <v>1004</v>
      </c>
      <c r="D2321" s="482">
        <v>100.5</v>
      </c>
      <c r="E2321" s="116">
        <v>41000</v>
      </c>
      <c r="F2321" s="131">
        <f t="shared" si="41"/>
        <v>4120500</v>
      </c>
      <c r="G2321" s="69"/>
    </row>
    <row r="2322" spans="1:7" ht="18" customHeight="1">
      <c r="A2322" s="323"/>
      <c r="B2322" s="444" t="s">
        <v>137</v>
      </c>
      <c r="C2322" s="482" t="s">
        <v>529</v>
      </c>
      <c r="D2322" s="482">
        <v>50</v>
      </c>
      <c r="E2322" s="116">
        <v>40500</v>
      </c>
      <c r="F2322" s="131">
        <f t="shared" si="41"/>
        <v>2025000</v>
      </c>
      <c r="G2322" s="69"/>
    </row>
    <row r="2323" spans="1:7" ht="18" customHeight="1">
      <c r="A2323" s="323"/>
      <c r="B2323" s="444" t="s">
        <v>137</v>
      </c>
      <c r="C2323" s="482" t="s">
        <v>1016</v>
      </c>
      <c r="D2323" s="482">
        <v>20</v>
      </c>
      <c r="E2323" s="116">
        <v>40500</v>
      </c>
      <c r="F2323" s="131">
        <f t="shared" si="41"/>
        <v>810000</v>
      </c>
      <c r="G2323" s="69"/>
    </row>
    <row r="2324" spans="1:7" ht="18" customHeight="1">
      <c r="A2324" s="323"/>
      <c r="B2324" s="444" t="s">
        <v>137</v>
      </c>
      <c r="C2324" s="482" t="s">
        <v>1048</v>
      </c>
      <c r="D2324" s="482">
        <v>100</v>
      </c>
      <c r="E2324" s="116">
        <v>41500</v>
      </c>
      <c r="F2324" s="131">
        <f t="shared" si="41"/>
        <v>4150000</v>
      </c>
      <c r="G2324" s="69"/>
    </row>
    <row r="2325" spans="1:7" ht="18" customHeight="1">
      <c r="A2325" s="323"/>
      <c r="B2325" s="444" t="s">
        <v>137</v>
      </c>
      <c r="C2325" s="482" t="s">
        <v>637</v>
      </c>
      <c r="D2325" s="482">
        <v>100</v>
      </c>
      <c r="E2325" s="116">
        <v>41000</v>
      </c>
      <c r="F2325" s="131">
        <f t="shared" si="41"/>
        <v>4100000</v>
      </c>
      <c r="G2325" s="69"/>
    </row>
    <row r="2326" spans="1:7" ht="18" customHeight="1">
      <c r="A2326" s="323"/>
      <c r="B2326" s="444" t="s">
        <v>137</v>
      </c>
      <c r="C2326" s="482" t="s">
        <v>862</v>
      </c>
      <c r="D2326" s="482">
        <v>120</v>
      </c>
      <c r="E2326" s="116">
        <v>40500</v>
      </c>
      <c r="F2326" s="131">
        <f t="shared" si="41"/>
        <v>4860000</v>
      </c>
      <c r="G2326" s="69"/>
    </row>
    <row r="2327" spans="1:7" ht="18" customHeight="1">
      <c r="A2327" s="323"/>
      <c r="B2327" s="302" t="s">
        <v>13</v>
      </c>
      <c r="C2327" s="325" t="s">
        <v>528</v>
      </c>
      <c r="D2327" s="325">
        <v>50</v>
      </c>
      <c r="E2327" s="46">
        <v>30500</v>
      </c>
      <c r="F2327" s="130">
        <f t="shared" si="41"/>
        <v>1525000</v>
      </c>
      <c r="G2327" s="69"/>
    </row>
    <row r="2328" spans="1:7" ht="18" customHeight="1">
      <c r="A2328" s="323"/>
      <c r="B2328" s="302" t="s">
        <v>13</v>
      </c>
      <c r="C2328" s="325" t="s">
        <v>1071</v>
      </c>
      <c r="D2328" s="325">
        <v>300</v>
      </c>
      <c r="E2328" s="46">
        <v>30500</v>
      </c>
      <c r="F2328" s="130">
        <f t="shared" si="41"/>
        <v>9150000</v>
      </c>
      <c r="G2328" s="69"/>
    </row>
    <row r="2329" spans="1:7" ht="18" customHeight="1">
      <c r="A2329" s="323"/>
      <c r="B2329" s="302"/>
      <c r="C2329" s="325"/>
      <c r="D2329" s="325"/>
      <c r="E2329" s="46"/>
      <c r="F2329" s="130">
        <f t="shared" si="41"/>
        <v>0</v>
      </c>
      <c r="G2329" s="69"/>
    </row>
    <row r="2330" spans="1:7" ht="18" customHeight="1">
      <c r="A2330" s="323" t="s">
        <v>26</v>
      </c>
      <c r="B2330" s="302" t="s">
        <v>13</v>
      </c>
      <c r="C2330" s="325" t="s">
        <v>1049</v>
      </c>
      <c r="D2330" s="325">
        <v>122.5</v>
      </c>
      <c r="E2330" s="46">
        <v>30500</v>
      </c>
      <c r="F2330" s="130">
        <f t="shared" si="41"/>
        <v>3736250</v>
      </c>
      <c r="G2330" s="86">
        <f>F2330</f>
        <v>3736250</v>
      </c>
    </row>
    <row r="2331" spans="1:7" ht="18" customHeight="1">
      <c r="A2331" s="323"/>
      <c r="B2331" s="302"/>
      <c r="C2331" s="325"/>
      <c r="D2331" s="325"/>
      <c r="E2331" s="46"/>
      <c r="F2331" s="130">
        <f t="shared" si="41"/>
        <v>0</v>
      </c>
      <c r="G2331" s="69"/>
    </row>
    <row r="2332" spans="1:7" ht="18" customHeight="1">
      <c r="A2332" s="323" t="s">
        <v>61</v>
      </c>
      <c r="B2332" s="302" t="s">
        <v>13</v>
      </c>
      <c r="C2332" s="325" t="s">
        <v>512</v>
      </c>
      <c r="D2332" s="325">
        <v>120</v>
      </c>
      <c r="E2332" s="46">
        <v>30000</v>
      </c>
      <c r="F2332" s="130">
        <f t="shared" si="41"/>
        <v>3600000</v>
      </c>
      <c r="G2332" s="86">
        <f>F2332</f>
        <v>3600000</v>
      </c>
    </row>
    <row r="2333" spans="1:7" ht="18" customHeight="1">
      <c r="A2333" s="323"/>
      <c r="B2333" s="302"/>
      <c r="C2333" s="325"/>
      <c r="D2333" s="325"/>
      <c r="E2333" s="46"/>
      <c r="F2333" s="130">
        <f t="shared" si="41"/>
        <v>0</v>
      </c>
      <c r="G2333" s="69"/>
    </row>
    <row r="2334" spans="1:7" ht="18" customHeight="1">
      <c r="A2334" s="323" t="s">
        <v>271</v>
      </c>
      <c r="B2334" s="302" t="s">
        <v>13</v>
      </c>
      <c r="C2334" s="325" t="s">
        <v>60</v>
      </c>
      <c r="D2334" s="325">
        <v>10</v>
      </c>
      <c r="E2334" s="46">
        <v>30000</v>
      </c>
      <c r="F2334" s="130">
        <f t="shared" si="41"/>
        <v>300000</v>
      </c>
      <c r="G2334" s="86">
        <f>SUM(F2334:F2336)</f>
        <v>900000</v>
      </c>
    </row>
    <row r="2335" spans="1:7" ht="18" customHeight="1">
      <c r="A2335" s="323"/>
      <c r="B2335" s="302" t="s">
        <v>13</v>
      </c>
      <c r="C2335" s="325" t="s">
        <v>45</v>
      </c>
      <c r="D2335" s="325">
        <v>10</v>
      </c>
      <c r="E2335" s="46">
        <v>30000</v>
      </c>
      <c r="F2335" s="130">
        <f t="shared" si="41"/>
        <v>300000</v>
      </c>
      <c r="G2335" s="69"/>
    </row>
    <row r="2336" spans="1:7" ht="18" customHeight="1">
      <c r="A2336" s="323"/>
      <c r="B2336" s="302" t="s">
        <v>13</v>
      </c>
      <c r="C2336" s="325" t="s">
        <v>43</v>
      </c>
      <c r="D2336" s="325">
        <v>10</v>
      </c>
      <c r="E2336" s="46">
        <v>30000</v>
      </c>
      <c r="F2336" s="130">
        <f t="shared" si="41"/>
        <v>300000</v>
      </c>
      <c r="G2336" s="69"/>
    </row>
    <row r="2337" spans="1:7" ht="18" customHeight="1">
      <c r="A2337" s="323"/>
      <c r="B2337" s="302"/>
      <c r="C2337" s="325"/>
      <c r="D2337" s="325"/>
      <c r="E2337" s="46"/>
      <c r="F2337" s="130">
        <f t="shared" si="41"/>
        <v>0</v>
      </c>
      <c r="G2337" s="69"/>
    </row>
    <row r="2338" spans="1:7" ht="18" customHeight="1">
      <c r="A2338" s="323" t="s">
        <v>451</v>
      </c>
      <c r="B2338" s="302" t="s">
        <v>515</v>
      </c>
      <c r="C2338" s="325" t="s">
        <v>198</v>
      </c>
      <c r="D2338" s="325">
        <v>102.3</v>
      </c>
      <c r="E2338" s="46">
        <v>32000</v>
      </c>
      <c r="F2338" s="130">
        <f t="shared" si="41"/>
        <v>3273600</v>
      </c>
      <c r="G2338" s="86">
        <f>SUM(F2338:F2340)</f>
        <v>12356100</v>
      </c>
    </row>
    <row r="2339" spans="1:7" ht="18" customHeight="1">
      <c r="A2339" s="323"/>
      <c r="B2339" s="302" t="s">
        <v>31</v>
      </c>
      <c r="C2339" s="325" t="s">
        <v>200</v>
      </c>
      <c r="D2339" s="325">
        <v>50</v>
      </c>
      <c r="E2339" s="46">
        <v>35000</v>
      </c>
      <c r="F2339" s="130">
        <f t="shared" si="41"/>
        <v>1750000</v>
      </c>
      <c r="G2339" s="69"/>
    </row>
    <row r="2340" spans="1:7" ht="18" customHeight="1">
      <c r="A2340" s="323"/>
      <c r="B2340" s="302" t="s">
        <v>31</v>
      </c>
      <c r="C2340" s="325" t="s">
        <v>452</v>
      </c>
      <c r="D2340" s="325">
        <v>209.5</v>
      </c>
      <c r="E2340" s="46">
        <v>35000</v>
      </c>
      <c r="F2340" s="130">
        <f t="shared" si="41"/>
        <v>7332500</v>
      </c>
      <c r="G2340" s="69"/>
    </row>
    <row r="2341" spans="1:7" ht="18" customHeight="1">
      <c r="A2341" s="323"/>
      <c r="B2341" s="302"/>
      <c r="C2341" s="325"/>
      <c r="D2341" s="325"/>
      <c r="E2341" s="46"/>
      <c r="F2341" s="130">
        <f t="shared" si="41"/>
        <v>0</v>
      </c>
      <c r="G2341" s="69"/>
    </row>
    <row r="2342" spans="1:7" ht="18" customHeight="1">
      <c r="A2342" s="323" t="s">
        <v>63</v>
      </c>
      <c r="B2342" s="302" t="s">
        <v>13</v>
      </c>
      <c r="C2342" s="325" t="s">
        <v>1050</v>
      </c>
      <c r="D2342" s="325">
        <v>30.4</v>
      </c>
      <c r="E2342" s="46">
        <v>31500</v>
      </c>
      <c r="F2342" s="130">
        <f t="shared" si="41"/>
        <v>957600</v>
      </c>
      <c r="G2342" s="86">
        <f>F2342</f>
        <v>957600</v>
      </c>
    </row>
    <row r="2343" spans="1:7" ht="18" customHeight="1">
      <c r="A2343" s="323"/>
      <c r="B2343" s="302"/>
      <c r="C2343" s="325"/>
      <c r="D2343" s="325"/>
      <c r="E2343" s="46"/>
      <c r="F2343" s="130">
        <f t="shared" si="41"/>
        <v>0</v>
      </c>
      <c r="G2343" s="69"/>
    </row>
    <row r="2344" spans="1:7" ht="18" customHeight="1">
      <c r="A2344" s="323" t="s">
        <v>210</v>
      </c>
      <c r="B2344" s="451" t="s">
        <v>1051</v>
      </c>
      <c r="C2344" s="500" t="s">
        <v>213</v>
      </c>
      <c r="D2344" s="500">
        <v>-8</v>
      </c>
      <c r="E2344" s="162">
        <v>30000</v>
      </c>
      <c r="F2344" s="163">
        <f t="shared" si="41"/>
        <v>-240000</v>
      </c>
      <c r="G2344" s="86">
        <f>SUM(F2344:F2347)</f>
        <v>26760000</v>
      </c>
    </row>
    <row r="2345" spans="1:7" ht="18" customHeight="1">
      <c r="A2345" s="323"/>
      <c r="B2345" s="302" t="s">
        <v>212</v>
      </c>
      <c r="C2345" s="325" t="s">
        <v>1026</v>
      </c>
      <c r="D2345" s="325">
        <v>450</v>
      </c>
      <c r="E2345" s="46">
        <v>30000</v>
      </c>
      <c r="F2345" s="130">
        <f t="shared" si="41"/>
        <v>13500000</v>
      </c>
      <c r="G2345" s="69"/>
    </row>
    <row r="2346" spans="1:7" ht="18" customHeight="1">
      <c r="A2346" s="323"/>
      <c r="B2346" s="302" t="s">
        <v>212</v>
      </c>
      <c r="C2346" s="325" t="s">
        <v>344</v>
      </c>
      <c r="D2346" s="325">
        <v>250</v>
      </c>
      <c r="E2346" s="46">
        <v>30000</v>
      </c>
      <c r="F2346" s="130">
        <f t="shared" si="41"/>
        <v>7500000</v>
      </c>
      <c r="G2346" s="69"/>
    </row>
    <row r="2347" spans="1:7" ht="18" customHeight="1">
      <c r="A2347" s="323"/>
      <c r="B2347" s="302" t="s">
        <v>212</v>
      </c>
      <c r="C2347" s="325" t="s">
        <v>213</v>
      </c>
      <c r="D2347" s="325">
        <v>200</v>
      </c>
      <c r="E2347" s="46">
        <v>30000</v>
      </c>
      <c r="F2347" s="130">
        <f t="shared" si="41"/>
        <v>6000000</v>
      </c>
      <c r="G2347" s="69"/>
    </row>
    <row r="2348" spans="1:7" ht="18" customHeight="1">
      <c r="A2348" s="323"/>
      <c r="B2348" s="302"/>
      <c r="C2348" s="325"/>
      <c r="D2348" s="325"/>
      <c r="E2348" s="46"/>
      <c r="F2348" s="130">
        <f t="shared" si="41"/>
        <v>0</v>
      </c>
      <c r="G2348" s="69"/>
    </row>
    <row r="2349" spans="1:7" ht="18" customHeight="1">
      <c r="A2349" s="323" t="s">
        <v>336</v>
      </c>
      <c r="B2349" s="451" t="s">
        <v>1052</v>
      </c>
      <c r="C2349" s="500" t="s">
        <v>499</v>
      </c>
      <c r="D2349" s="500">
        <v>-53</v>
      </c>
      <c r="E2349" s="162">
        <v>33500</v>
      </c>
      <c r="F2349" s="163">
        <f t="shared" si="41"/>
        <v>-1775500</v>
      </c>
      <c r="G2349" s="86">
        <f>SUM(F2349:F2357)</f>
        <v>65052600</v>
      </c>
    </row>
    <row r="2350" spans="1:7" ht="18" customHeight="1">
      <c r="A2350" s="323"/>
      <c r="B2350" s="302" t="s">
        <v>13</v>
      </c>
      <c r="C2350" s="325" t="s">
        <v>1054</v>
      </c>
      <c r="D2350" s="325">
        <v>499.3</v>
      </c>
      <c r="E2350" s="46">
        <v>31500</v>
      </c>
      <c r="F2350" s="130">
        <f t="shared" si="41"/>
        <v>15727950</v>
      </c>
      <c r="G2350" s="69"/>
    </row>
    <row r="2351" spans="1:7" ht="18" customHeight="1">
      <c r="A2351" s="323"/>
      <c r="B2351" s="302" t="s">
        <v>31</v>
      </c>
      <c r="C2351" s="325" t="s">
        <v>60</v>
      </c>
      <c r="D2351" s="325">
        <v>200</v>
      </c>
      <c r="E2351" s="46">
        <v>33500</v>
      </c>
      <c r="F2351" s="130">
        <f t="shared" si="41"/>
        <v>6700000</v>
      </c>
      <c r="G2351" s="69"/>
    </row>
    <row r="2352" spans="1:7" ht="18" customHeight="1">
      <c r="A2352" s="323"/>
      <c r="B2352" s="302" t="s">
        <v>31</v>
      </c>
      <c r="C2352" s="325" t="s">
        <v>62</v>
      </c>
      <c r="D2352" s="325">
        <v>113.5</v>
      </c>
      <c r="E2352" s="46">
        <v>32500</v>
      </c>
      <c r="F2352" s="130">
        <f t="shared" si="41"/>
        <v>3688750</v>
      </c>
      <c r="G2352" s="69"/>
    </row>
    <row r="2353" spans="1:7" ht="18" customHeight="1">
      <c r="A2353" s="323"/>
      <c r="B2353" s="302" t="s">
        <v>31</v>
      </c>
      <c r="C2353" s="325" t="s">
        <v>158</v>
      </c>
      <c r="D2353" s="325">
        <v>50</v>
      </c>
      <c r="E2353" s="46">
        <v>30500</v>
      </c>
      <c r="F2353" s="130">
        <f t="shared" si="41"/>
        <v>1525000</v>
      </c>
      <c r="G2353" s="69"/>
    </row>
    <row r="2354" spans="1:7" ht="18" customHeight="1">
      <c r="A2354" s="323"/>
      <c r="B2354" s="302" t="s">
        <v>31</v>
      </c>
      <c r="C2354" s="325" t="s">
        <v>809</v>
      </c>
      <c r="D2354" s="325">
        <v>58</v>
      </c>
      <c r="E2354" s="46">
        <v>30500</v>
      </c>
      <c r="F2354" s="130">
        <f t="shared" si="41"/>
        <v>1769000</v>
      </c>
      <c r="G2354" s="69"/>
    </row>
    <row r="2355" spans="1:7" ht="18" customHeight="1">
      <c r="A2355" s="323"/>
      <c r="B2355" s="302" t="s">
        <v>31</v>
      </c>
      <c r="C2355" s="325" t="s">
        <v>187</v>
      </c>
      <c r="D2355" s="325">
        <v>35.6</v>
      </c>
      <c r="E2355" s="46">
        <v>30500</v>
      </c>
      <c r="F2355" s="130">
        <f t="shared" si="41"/>
        <v>1085800</v>
      </c>
      <c r="G2355" s="69"/>
    </row>
    <row r="2356" spans="1:7" ht="18" customHeight="1">
      <c r="A2356" s="323"/>
      <c r="B2356" s="302" t="s">
        <v>31</v>
      </c>
      <c r="C2356" s="325" t="s">
        <v>1053</v>
      </c>
      <c r="D2356" s="325">
        <v>500.7</v>
      </c>
      <c r="E2356" s="46">
        <v>30500</v>
      </c>
      <c r="F2356" s="130">
        <f t="shared" si="41"/>
        <v>15271350</v>
      </c>
      <c r="G2356" s="69"/>
    </row>
    <row r="2357" spans="1:7" ht="18" customHeight="1">
      <c r="A2357" s="323"/>
      <c r="B2357" s="302" t="s">
        <v>31</v>
      </c>
      <c r="C2357" s="325" t="s">
        <v>1043</v>
      </c>
      <c r="D2357" s="325">
        <v>690.5</v>
      </c>
      <c r="E2357" s="46">
        <v>30500</v>
      </c>
      <c r="F2357" s="130">
        <f t="shared" si="41"/>
        <v>21060250</v>
      </c>
      <c r="G2357" s="69"/>
    </row>
    <row r="2358" spans="1:7" ht="18" customHeight="1">
      <c r="A2358" s="323"/>
      <c r="B2358" s="302"/>
      <c r="C2358" s="325"/>
      <c r="D2358" s="325"/>
      <c r="E2358" s="46"/>
      <c r="F2358" s="130">
        <f t="shared" si="41"/>
        <v>0</v>
      </c>
      <c r="G2358" s="69"/>
    </row>
    <row r="2359" spans="1:7" ht="18" customHeight="1">
      <c r="A2359" s="323" t="s">
        <v>806</v>
      </c>
      <c r="B2359" s="302" t="s">
        <v>164</v>
      </c>
      <c r="C2359" s="325" t="s">
        <v>807</v>
      </c>
      <c r="D2359" s="325">
        <v>265</v>
      </c>
      <c r="E2359" s="46">
        <v>33000</v>
      </c>
      <c r="F2359" s="130">
        <f t="shared" si="41"/>
        <v>8745000</v>
      </c>
      <c r="G2359" s="86">
        <f>SUM(F2359:F2360)</f>
        <v>14025000</v>
      </c>
    </row>
    <row r="2360" spans="1:7" ht="18" customHeight="1">
      <c r="A2360" s="323"/>
      <c r="B2360" s="302" t="s">
        <v>164</v>
      </c>
      <c r="C2360" s="325" t="s">
        <v>908</v>
      </c>
      <c r="D2360" s="325">
        <v>160</v>
      </c>
      <c r="E2360" s="46">
        <v>33000</v>
      </c>
      <c r="F2360" s="130">
        <f t="shared" si="41"/>
        <v>5280000</v>
      </c>
      <c r="G2360" s="69"/>
    </row>
    <row r="2361" spans="1:7" ht="18" customHeight="1">
      <c r="A2361" s="323"/>
      <c r="B2361" s="302"/>
      <c r="C2361" s="325"/>
      <c r="D2361" s="325"/>
      <c r="E2361" s="46"/>
      <c r="F2361" s="130">
        <f t="shared" si="41"/>
        <v>0</v>
      </c>
      <c r="G2361" s="69"/>
    </row>
    <row r="2362" spans="1:7" ht="18" customHeight="1">
      <c r="A2362" s="323" t="s">
        <v>304</v>
      </c>
      <c r="B2362" s="302" t="s">
        <v>13</v>
      </c>
      <c r="C2362" s="325" t="s">
        <v>305</v>
      </c>
      <c r="D2362" s="325">
        <v>144.5</v>
      </c>
      <c r="E2362" s="46">
        <v>31500</v>
      </c>
      <c r="F2362" s="130">
        <f t="shared" si="41"/>
        <v>4551750</v>
      </c>
      <c r="G2362" s="86">
        <f>SUM(F2362:F2364)</f>
        <v>14085850</v>
      </c>
    </row>
    <row r="2363" spans="1:7" ht="18" customHeight="1">
      <c r="A2363" s="323"/>
      <c r="B2363" s="302" t="s">
        <v>31</v>
      </c>
      <c r="C2363" s="325" t="s">
        <v>1055</v>
      </c>
      <c r="D2363" s="325">
        <v>102.3</v>
      </c>
      <c r="E2363" s="46">
        <v>33500</v>
      </c>
      <c r="F2363" s="130">
        <f t="shared" si="41"/>
        <v>3427050</v>
      </c>
      <c r="G2363" s="69"/>
    </row>
    <row r="2364" spans="1:7" ht="18" customHeight="1">
      <c r="A2364" s="323"/>
      <c r="B2364" s="302" t="s">
        <v>31</v>
      </c>
      <c r="C2364" s="325" t="s">
        <v>105</v>
      </c>
      <c r="D2364" s="325">
        <v>182.3</v>
      </c>
      <c r="E2364" s="46">
        <v>33500</v>
      </c>
      <c r="F2364" s="130">
        <f t="shared" si="41"/>
        <v>6107050</v>
      </c>
      <c r="G2364" s="69"/>
    </row>
    <row r="2365" spans="1:7" ht="18" customHeight="1">
      <c r="A2365" s="323"/>
      <c r="B2365" s="302"/>
      <c r="C2365" s="325"/>
      <c r="D2365" s="325"/>
      <c r="E2365" s="46"/>
      <c r="F2365" s="130">
        <f t="shared" ref="F2365:F2429" si="42">E2365*D2365</f>
        <v>0</v>
      </c>
      <c r="G2365" s="69"/>
    </row>
    <row r="2366" spans="1:7" ht="18" customHeight="1">
      <c r="A2366" s="323" t="s">
        <v>727</v>
      </c>
      <c r="B2366" s="302" t="s">
        <v>13</v>
      </c>
      <c r="C2366" s="325" t="s">
        <v>720</v>
      </c>
      <c r="D2366" s="325">
        <v>215</v>
      </c>
      <c r="E2366" s="46">
        <v>33000</v>
      </c>
      <c r="F2366" s="130">
        <f t="shared" si="42"/>
        <v>7095000</v>
      </c>
      <c r="G2366" s="86">
        <f>SUM(F2366:F2367)</f>
        <v>10556200</v>
      </c>
    </row>
    <row r="2367" spans="1:7" ht="18" customHeight="1">
      <c r="A2367" s="323"/>
      <c r="B2367" s="302" t="s">
        <v>31</v>
      </c>
      <c r="C2367" s="325" t="s">
        <v>388</v>
      </c>
      <c r="D2367" s="325">
        <v>101.8</v>
      </c>
      <c r="E2367" s="46">
        <v>34000</v>
      </c>
      <c r="F2367" s="130">
        <f t="shared" si="42"/>
        <v>3461200</v>
      </c>
      <c r="G2367" s="69"/>
    </row>
    <row r="2368" spans="1:7" ht="18" customHeight="1">
      <c r="A2368" s="323"/>
      <c r="B2368" s="302"/>
      <c r="C2368" s="325"/>
      <c r="D2368" s="325"/>
      <c r="E2368" s="46"/>
      <c r="F2368" s="130">
        <f t="shared" si="42"/>
        <v>0</v>
      </c>
      <c r="G2368" s="69"/>
    </row>
    <row r="2369" spans="1:7" ht="18" customHeight="1">
      <c r="A2369" s="323" t="s">
        <v>88</v>
      </c>
      <c r="B2369" s="302" t="s">
        <v>13</v>
      </c>
      <c r="C2369" s="325" t="s">
        <v>124</v>
      </c>
      <c r="D2369" s="325">
        <v>933.3</v>
      </c>
      <c r="E2369" s="46">
        <v>29500</v>
      </c>
      <c r="F2369" s="130">
        <f t="shared" si="42"/>
        <v>27532350</v>
      </c>
      <c r="G2369" s="86">
        <f>SUM(F2369:F2371)</f>
        <v>44745600</v>
      </c>
    </row>
    <row r="2370" spans="1:7" ht="18" customHeight="1">
      <c r="A2370" s="323"/>
      <c r="B2370" s="302" t="s">
        <v>13</v>
      </c>
      <c r="C2370" s="325" t="s">
        <v>370</v>
      </c>
      <c r="D2370" s="325">
        <v>483.5</v>
      </c>
      <c r="E2370" s="46">
        <v>29500</v>
      </c>
      <c r="F2370" s="130">
        <f t="shared" si="42"/>
        <v>14263250</v>
      </c>
      <c r="G2370" s="69"/>
    </row>
    <row r="2371" spans="1:7" ht="18" customHeight="1">
      <c r="A2371" s="323"/>
      <c r="B2371" s="302" t="s">
        <v>13</v>
      </c>
      <c r="C2371" s="325" t="s">
        <v>1037</v>
      </c>
      <c r="D2371" s="325">
        <v>100</v>
      </c>
      <c r="E2371" s="46">
        <v>29500</v>
      </c>
      <c r="F2371" s="130">
        <f t="shared" si="42"/>
        <v>2950000</v>
      </c>
      <c r="G2371" s="69"/>
    </row>
    <row r="2372" spans="1:7" ht="18" customHeight="1">
      <c r="A2372" s="323"/>
      <c r="B2372" s="302"/>
      <c r="C2372" s="325"/>
      <c r="D2372" s="325"/>
      <c r="E2372" s="46"/>
      <c r="F2372" s="130">
        <f t="shared" si="42"/>
        <v>0</v>
      </c>
      <c r="G2372" s="69"/>
    </row>
    <row r="2373" spans="1:7" ht="18" customHeight="1">
      <c r="A2373" s="323" t="s">
        <v>318</v>
      </c>
      <c r="B2373" s="302" t="s">
        <v>13</v>
      </c>
      <c r="C2373" s="325" t="s">
        <v>283</v>
      </c>
      <c r="D2373" s="325">
        <v>490</v>
      </c>
      <c r="E2373" s="46">
        <v>31500</v>
      </c>
      <c r="F2373" s="130">
        <f t="shared" si="42"/>
        <v>15435000</v>
      </c>
      <c r="G2373" s="86">
        <f>F2373</f>
        <v>15435000</v>
      </c>
    </row>
    <row r="2374" spans="1:7" ht="18" customHeight="1">
      <c r="A2374" s="323"/>
      <c r="B2374" s="302"/>
      <c r="C2374" s="325"/>
      <c r="D2374" s="325"/>
      <c r="E2374" s="46"/>
      <c r="F2374" s="130">
        <f t="shared" si="42"/>
        <v>0</v>
      </c>
      <c r="G2374" s="86"/>
    </row>
    <row r="2375" spans="1:7" ht="18" customHeight="1">
      <c r="A2375" s="323" t="s">
        <v>767</v>
      </c>
      <c r="B2375" s="302" t="s">
        <v>289</v>
      </c>
      <c r="C2375" s="325" t="s">
        <v>1060</v>
      </c>
      <c r="D2375" s="325">
        <v>208</v>
      </c>
      <c r="E2375" s="46">
        <v>32000</v>
      </c>
      <c r="F2375" s="130">
        <f t="shared" si="42"/>
        <v>6656000</v>
      </c>
      <c r="G2375" s="86">
        <f>F2375</f>
        <v>6656000</v>
      </c>
    </row>
    <row r="2376" spans="1:7" ht="18" customHeight="1">
      <c r="A2376" s="323"/>
      <c r="B2376" s="302"/>
      <c r="C2376" s="325"/>
      <c r="D2376" s="325"/>
      <c r="E2376" s="46"/>
      <c r="F2376" s="130">
        <f t="shared" si="42"/>
        <v>0</v>
      </c>
      <c r="G2376" s="69"/>
    </row>
    <row r="2377" spans="1:7" ht="18" customHeight="1">
      <c r="A2377" s="323" t="s">
        <v>178</v>
      </c>
      <c r="B2377" s="302" t="s">
        <v>13</v>
      </c>
      <c r="C2377" s="325" t="s">
        <v>1061</v>
      </c>
      <c r="D2377" s="325">
        <v>238</v>
      </c>
      <c r="E2377" s="46">
        <v>31500</v>
      </c>
      <c r="F2377" s="130">
        <f t="shared" si="42"/>
        <v>7497000</v>
      </c>
      <c r="G2377" s="86">
        <f>SUM(F2377:F2379)</f>
        <v>12876500</v>
      </c>
    </row>
    <row r="2378" spans="1:7" ht="18" customHeight="1">
      <c r="A2378" s="323"/>
      <c r="B2378" s="302" t="s">
        <v>31</v>
      </c>
      <c r="C2378" s="325" t="s">
        <v>557</v>
      </c>
      <c r="D2378" s="325">
        <v>102.5</v>
      </c>
      <c r="E2378" s="46">
        <v>35000</v>
      </c>
      <c r="F2378" s="130">
        <f t="shared" si="42"/>
        <v>3587500</v>
      </c>
      <c r="G2378" s="69"/>
    </row>
    <row r="2379" spans="1:7" ht="18" customHeight="1">
      <c r="A2379" s="323"/>
      <c r="B2379" s="302" t="s">
        <v>31</v>
      </c>
      <c r="C2379" s="325" t="s">
        <v>1062</v>
      </c>
      <c r="D2379" s="325">
        <v>51.2</v>
      </c>
      <c r="E2379" s="46">
        <v>35000</v>
      </c>
      <c r="F2379" s="130">
        <f t="shared" si="42"/>
        <v>1792000</v>
      </c>
      <c r="G2379" s="69"/>
    </row>
    <row r="2380" spans="1:7" ht="18" customHeight="1">
      <c r="A2380" s="323"/>
      <c r="B2380" s="302"/>
      <c r="C2380" s="325"/>
      <c r="D2380" s="325"/>
      <c r="E2380" s="46"/>
      <c r="F2380" s="130">
        <f t="shared" si="42"/>
        <v>0</v>
      </c>
      <c r="G2380" s="69"/>
    </row>
    <row r="2381" spans="1:7" ht="18" customHeight="1">
      <c r="A2381" s="323" t="s">
        <v>93</v>
      </c>
      <c r="B2381" s="302" t="s">
        <v>510</v>
      </c>
      <c r="C2381" s="325" t="s">
        <v>1063</v>
      </c>
      <c r="D2381" s="325">
        <v>517</v>
      </c>
      <c r="E2381" s="46">
        <v>33500</v>
      </c>
      <c r="F2381" s="130">
        <f t="shared" si="42"/>
        <v>17319500</v>
      </c>
      <c r="G2381" s="86">
        <f>F2381</f>
        <v>17319500</v>
      </c>
    </row>
    <row r="2382" spans="1:7" ht="18" customHeight="1">
      <c r="A2382" s="323"/>
      <c r="B2382" s="302"/>
      <c r="C2382" s="325"/>
      <c r="D2382" s="325"/>
      <c r="E2382" s="46"/>
      <c r="F2382" s="130">
        <f t="shared" si="42"/>
        <v>0</v>
      </c>
      <c r="G2382" s="69"/>
    </row>
    <row r="2383" spans="1:7" ht="18" customHeight="1">
      <c r="A2383" s="323" t="s">
        <v>327</v>
      </c>
      <c r="B2383" s="302" t="s">
        <v>31</v>
      </c>
      <c r="C2383" s="325" t="s">
        <v>59</v>
      </c>
      <c r="D2383" s="325">
        <v>32.799999999999997</v>
      </c>
      <c r="E2383" s="46">
        <v>33500</v>
      </c>
      <c r="F2383" s="130">
        <f t="shared" si="42"/>
        <v>1098800</v>
      </c>
      <c r="G2383" s="86">
        <f>SUM(F2383:F2384)</f>
        <v>7798800</v>
      </c>
    </row>
    <row r="2384" spans="1:7" ht="18" customHeight="1">
      <c r="A2384" s="323"/>
      <c r="B2384" s="302" t="s">
        <v>31</v>
      </c>
      <c r="C2384" s="325" t="s">
        <v>60</v>
      </c>
      <c r="D2384" s="325">
        <v>200</v>
      </c>
      <c r="E2384" s="46">
        <v>33500</v>
      </c>
      <c r="F2384" s="130">
        <f t="shared" si="42"/>
        <v>6700000</v>
      </c>
      <c r="G2384" s="69"/>
    </row>
    <row r="2385" spans="1:7" ht="18" customHeight="1">
      <c r="A2385" s="323"/>
      <c r="B2385" s="302"/>
      <c r="C2385" s="325"/>
      <c r="D2385" s="325"/>
      <c r="E2385" s="46"/>
      <c r="F2385" s="130">
        <f t="shared" si="42"/>
        <v>0</v>
      </c>
      <c r="G2385" s="69"/>
    </row>
    <row r="2386" spans="1:7" ht="18" customHeight="1">
      <c r="A2386" s="323" t="s">
        <v>1064</v>
      </c>
      <c r="B2386" s="302" t="s">
        <v>31</v>
      </c>
      <c r="C2386" s="325" t="s">
        <v>1065</v>
      </c>
      <c r="D2386" s="325">
        <v>495.4</v>
      </c>
      <c r="E2386" s="46">
        <v>33000</v>
      </c>
      <c r="F2386" s="130">
        <f t="shared" si="42"/>
        <v>16348200</v>
      </c>
      <c r="G2386" s="86">
        <f>SUM(F2386:F2388)</f>
        <v>21367500</v>
      </c>
    </row>
    <row r="2387" spans="1:7" ht="18" customHeight="1">
      <c r="A2387" s="323"/>
      <c r="B2387" s="302" t="s">
        <v>31</v>
      </c>
      <c r="C2387" s="325" t="s">
        <v>1066</v>
      </c>
      <c r="D2387" s="325">
        <v>100</v>
      </c>
      <c r="E2387" s="46">
        <v>33000</v>
      </c>
      <c r="F2387" s="130">
        <f t="shared" si="42"/>
        <v>3300000</v>
      </c>
      <c r="G2387" s="69"/>
    </row>
    <row r="2388" spans="1:7" ht="18" customHeight="1">
      <c r="A2388" s="323"/>
      <c r="B2388" s="302" t="s">
        <v>31</v>
      </c>
      <c r="C2388" s="325" t="s">
        <v>370</v>
      </c>
      <c r="D2388" s="325">
        <v>52.1</v>
      </c>
      <c r="E2388" s="46">
        <v>33000</v>
      </c>
      <c r="F2388" s="130">
        <f t="shared" si="42"/>
        <v>1719300</v>
      </c>
      <c r="G2388" s="69"/>
    </row>
    <row r="2389" spans="1:7" ht="18" customHeight="1">
      <c r="A2389" s="323"/>
      <c r="B2389" s="302"/>
      <c r="C2389" s="325"/>
      <c r="D2389" s="325"/>
      <c r="E2389" s="46"/>
      <c r="F2389" s="130">
        <f t="shared" si="42"/>
        <v>0</v>
      </c>
      <c r="G2389" s="69"/>
    </row>
    <row r="2390" spans="1:7" ht="18" customHeight="1">
      <c r="A2390" s="323" t="s">
        <v>207</v>
      </c>
      <c r="B2390" s="302" t="s">
        <v>208</v>
      </c>
      <c r="C2390" s="325" t="s">
        <v>156</v>
      </c>
      <c r="D2390" s="325">
        <v>294.2</v>
      </c>
      <c r="E2390" s="46">
        <v>35000</v>
      </c>
      <c r="F2390" s="130">
        <f t="shared" si="42"/>
        <v>10297000</v>
      </c>
      <c r="G2390" s="86">
        <f>SUM(F2390:F2391)</f>
        <v>17752000</v>
      </c>
    </row>
    <row r="2391" spans="1:7" ht="18" customHeight="1">
      <c r="A2391" s="323"/>
      <c r="B2391" s="302" t="s">
        <v>208</v>
      </c>
      <c r="C2391" s="325" t="s">
        <v>976</v>
      </c>
      <c r="D2391" s="325">
        <v>213</v>
      </c>
      <c r="E2391" s="46">
        <v>35000</v>
      </c>
      <c r="F2391" s="130">
        <f t="shared" si="42"/>
        <v>7455000</v>
      </c>
      <c r="G2391" s="69"/>
    </row>
    <row r="2392" spans="1:7" ht="18" customHeight="1">
      <c r="A2392" s="323"/>
      <c r="B2392" s="302"/>
      <c r="C2392" s="325"/>
      <c r="D2392" s="325"/>
      <c r="E2392" s="46"/>
      <c r="F2392" s="130">
        <f t="shared" si="42"/>
        <v>0</v>
      </c>
      <c r="G2392" s="69"/>
    </row>
    <row r="2393" spans="1:7" ht="18" customHeight="1">
      <c r="A2393" s="323" t="s">
        <v>316</v>
      </c>
      <c r="B2393" s="302" t="s">
        <v>23</v>
      </c>
      <c r="C2393" s="325" t="s">
        <v>1067</v>
      </c>
      <c r="D2393" s="325">
        <v>75</v>
      </c>
      <c r="E2393" s="46">
        <v>28500</v>
      </c>
      <c r="F2393" s="130">
        <f t="shared" si="42"/>
        <v>2137500</v>
      </c>
      <c r="G2393" s="86">
        <f>SUM(F2393:F2400)</f>
        <v>24189700</v>
      </c>
    </row>
    <row r="2394" spans="1:7" ht="18" customHeight="1">
      <c r="A2394" s="323"/>
      <c r="B2394" s="302" t="s">
        <v>31</v>
      </c>
      <c r="C2394" s="325" t="s">
        <v>857</v>
      </c>
      <c r="D2394" s="325">
        <v>50</v>
      </c>
      <c r="E2394" s="46">
        <v>33500</v>
      </c>
      <c r="F2394" s="130">
        <f t="shared" si="42"/>
        <v>1675000</v>
      </c>
      <c r="G2394" s="69"/>
    </row>
    <row r="2395" spans="1:7" ht="18" customHeight="1">
      <c r="A2395" s="323"/>
      <c r="B2395" s="302" t="s">
        <v>31</v>
      </c>
      <c r="C2395" s="325" t="s">
        <v>823</v>
      </c>
      <c r="D2395" s="325">
        <v>50</v>
      </c>
      <c r="E2395" s="46">
        <v>33500</v>
      </c>
      <c r="F2395" s="130">
        <f t="shared" si="42"/>
        <v>1675000</v>
      </c>
      <c r="G2395" s="69"/>
    </row>
    <row r="2396" spans="1:7" ht="18" customHeight="1">
      <c r="A2396" s="323"/>
      <c r="B2396" s="302" t="s">
        <v>31</v>
      </c>
      <c r="C2396" s="325" t="s">
        <v>32</v>
      </c>
      <c r="D2396" s="325">
        <v>92.8</v>
      </c>
      <c r="E2396" s="46">
        <v>33500</v>
      </c>
      <c r="F2396" s="130">
        <f t="shared" si="42"/>
        <v>3108800</v>
      </c>
      <c r="G2396" s="69"/>
    </row>
    <row r="2397" spans="1:7" ht="18" customHeight="1">
      <c r="A2397" s="323"/>
      <c r="B2397" s="302" t="s">
        <v>31</v>
      </c>
      <c r="C2397" s="325" t="s">
        <v>335</v>
      </c>
      <c r="D2397" s="325">
        <v>50</v>
      </c>
      <c r="E2397" s="46">
        <v>33500</v>
      </c>
      <c r="F2397" s="130">
        <f t="shared" si="42"/>
        <v>1675000</v>
      </c>
      <c r="G2397" s="69"/>
    </row>
    <row r="2398" spans="1:7" ht="18" customHeight="1">
      <c r="A2398" s="323"/>
      <c r="B2398" s="302" t="s">
        <v>31</v>
      </c>
      <c r="C2398" s="325" t="s">
        <v>1068</v>
      </c>
      <c r="D2398" s="325">
        <v>206.4</v>
      </c>
      <c r="E2398" s="46">
        <v>33500</v>
      </c>
      <c r="F2398" s="130">
        <f t="shared" si="42"/>
        <v>6914400</v>
      </c>
      <c r="G2398" s="69"/>
    </row>
    <row r="2399" spans="1:7" ht="18" customHeight="1">
      <c r="A2399" s="323"/>
      <c r="B2399" s="302" t="s">
        <v>135</v>
      </c>
      <c r="C2399" s="325" t="s">
        <v>1069</v>
      </c>
      <c r="D2399" s="325">
        <v>106</v>
      </c>
      <c r="E2399" s="46">
        <v>34000</v>
      </c>
      <c r="F2399" s="130">
        <f t="shared" si="42"/>
        <v>3604000</v>
      </c>
      <c r="G2399" s="69"/>
    </row>
    <row r="2400" spans="1:7" ht="18" customHeight="1">
      <c r="A2400" s="323"/>
      <c r="B2400" s="302" t="s">
        <v>135</v>
      </c>
      <c r="C2400" s="325" t="s">
        <v>186</v>
      </c>
      <c r="D2400" s="325">
        <v>100</v>
      </c>
      <c r="E2400" s="46">
        <v>34000</v>
      </c>
      <c r="F2400" s="130">
        <f t="shared" si="42"/>
        <v>3400000</v>
      </c>
      <c r="G2400" s="69"/>
    </row>
    <row r="2401" spans="1:7" ht="18" customHeight="1">
      <c r="A2401" s="323"/>
      <c r="B2401" s="302"/>
      <c r="C2401" s="325"/>
      <c r="D2401" s="325"/>
      <c r="E2401" s="46"/>
      <c r="F2401" s="130">
        <f t="shared" si="42"/>
        <v>0</v>
      </c>
      <c r="G2401" s="69"/>
    </row>
    <row r="2402" spans="1:7" ht="18" customHeight="1">
      <c r="A2402" s="323" t="s">
        <v>418</v>
      </c>
      <c r="B2402" s="302" t="s">
        <v>23</v>
      </c>
      <c r="C2402" s="325" t="s">
        <v>369</v>
      </c>
      <c r="D2402" s="325">
        <v>213.8</v>
      </c>
      <c r="E2402" s="46">
        <v>34500</v>
      </c>
      <c r="F2402" s="130">
        <f t="shared" si="42"/>
        <v>7376100</v>
      </c>
      <c r="G2402" s="86">
        <f>F2402</f>
        <v>7376100</v>
      </c>
    </row>
    <row r="2403" spans="1:7" ht="18" customHeight="1">
      <c r="A2403" s="323"/>
      <c r="B2403" s="302"/>
      <c r="C2403" s="325"/>
      <c r="D2403" s="325"/>
      <c r="E2403" s="46"/>
      <c r="F2403" s="130">
        <f t="shared" si="42"/>
        <v>0</v>
      </c>
      <c r="G2403" s="69"/>
    </row>
    <row r="2404" spans="1:7" ht="18" customHeight="1">
      <c r="A2404" s="323" t="s">
        <v>140</v>
      </c>
      <c r="B2404" s="302" t="s">
        <v>905</v>
      </c>
      <c r="C2404" s="325" t="s">
        <v>819</v>
      </c>
      <c r="D2404" s="325">
        <v>18.5</v>
      </c>
      <c r="E2404" s="46">
        <v>33000</v>
      </c>
      <c r="F2404" s="130">
        <f t="shared" si="42"/>
        <v>610500</v>
      </c>
      <c r="G2404" s="86">
        <f>SUM(F2404:F2406)</f>
        <v>11228500</v>
      </c>
    </row>
    <row r="2405" spans="1:7" ht="18" customHeight="1">
      <c r="A2405" s="323"/>
      <c r="B2405" s="302" t="s">
        <v>905</v>
      </c>
      <c r="C2405" s="325" t="s">
        <v>489</v>
      </c>
      <c r="D2405" s="325">
        <v>46</v>
      </c>
      <c r="E2405" s="46">
        <v>33000</v>
      </c>
      <c r="F2405" s="130">
        <f t="shared" si="42"/>
        <v>1518000</v>
      </c>
      <c r="G2405" s="69"/>
    </row>
    <row r="2406" spans="1:7" ht="18" customHeight="1">
      <c r="A2406" s="323"/>
      <c r="B2406" s="302" t="s">
        <v>31</v>
      </c>
      <c r="C2406" s="325" t="s">
        <v>373</v>
      </c>
      <c r="D2406" s="325">
        <v>280</v>
      </c>
      <c r="E2406" s="46">
        <v>32500</v>
      </c>
      <c r="F2406" s="130">
        <f t="shared" si="42"/>
        <v>9100000</v>
      </c>
      <c r="G2406" s="69"/>
    </row>
    <row r="2407" spans="1:7" ht="18" customHeight="1">
      <c r="A2407" s="323"/>
      <c r="B2407" s="302"/>
      <c r="C2407" s="325"/>
      <c r="D2407" s="325"/>
      <c r="E2407" s="46"/>
      <c r="F2407" s="130">
        <f t="shared" si="42"/>
        <v>0</v>
      </c>
      <c r="G2407" s="69"/>
    </row>
    <row r="2408" spans="1:7" ht="18" customHeight="1">
      <c r="A2408" s="323" t="s">
        <v>235</v>
      </c>
      <c r="B2408" s="302" t="s">
        <v>13</v>
      </c>
      <c r="C2408" s="325" t="s">
        <v>237</v>
      </c>
      <c r="D2408" s="325">
        <v>100</v>
      </c>
      <c r="E2408" s="46">
        <v>29800</v>
      </c>
      <c r="F2408" s="130">
        <f t="shared" si="42"/>
        <v>2980000</v>
      </c>
      <c r="G2408" s="86">
        <f>F2408</f>
        <v>2980000</v>
      </c>
    </row>
    <row r="2409" spans="1:7" ht="18" customHeight="1">
      <c r="A2409" s="323"/>
      <c r="B2409" s="302"/>
      <c r="C2409" s="325"/>
      <c r="D2409" s="325"/>
      <c r="E2409" s="46"/>
      <c r="F2409" s="130">
        <f t="shared" si="42"/>
        <v>0</v>
      </c>
      <c r="G2409" s="69"/>
    </row>
    <row r="2410" spans="1:7" ht="18" customHeight="1">
      <c r="A2410" s="323" t="s">
        <v>394</v>
      </c>
      <c r="B2410" s="302" t="s">
        <v>319</v>
      </c>
      <c r="C2410" s="325" t="s">
        <v>1072</v>
      </c>
      <c r="D2410" s="325">
        <v>126.8</v>
      </c>
      <c r="E2410" s="46">
        <v>32000</v>
      </c>
      <c r="F2410" s="130">
        <f t="shared" si="42"/>
        <v>4057600</v>
      </c>
      <c r="G2410" s="86">
        <f>SUM(F2410:F2412)</f>
        <v>12089600</v>
      </c>
    </row>
    <row r="2411" spans="1:7" ht="18" customHeight="1">
      <c r="A2411" s="323"/>
      <c r="B2411" s="302" t="s">
        <v>319</v>
      </c>
      <c r="C2411" s="325" t="s">
        <v>1073</v>
      </c>
      <c r="D2411" s="325">
        <v>131.9</v>
      </c>
      <c r="E2411" s="46">
        <v>32000</v>
      </c>
      <c r="F2411" s="130">
        <f t="shared" si="42"/>
        <v>4220800</v>
      </c>
      <c r="G2411" s="69"/>
    </row>
    <row r="2412" spans="1:7" ht="18" customHeight="1">
      <c r="A2412" s="323"/>
      <c r="B2412" s="302" t="s">
        <v>319</v>
      </c>
      <c r="C2412" s="325" t="s">
        <v>1074</v>
      </c>
      <c r="D2412" s="325">
        <v>119.1</v>
      </c>
      <c r="E2412" s="46">
        <v>32000</v>
      </c>
      <c r="F2412" s="130">
        <f t="shared" si="42"/>
        <v>3811200</v>
      </c>
      <c r="G2412" s="69"/>
    </row>
    <row r="2413" spans="1:7" ht="18" customHeight="1">
      <c r="A2413" s="323"/>
      <c r="B2413" s="302"/>
      <c r="C2413" s="325"/>
      <c r="D2413" s="325"/>
      <c r="E2413" s="46"/>
      <c r="F2413" s="130">
        <f t="shared" si="42"/>
        <v>0</v>
      </c>
      <c r="G2413" s="69"/>
    </row>
    <row r="2414" spans="1:7" ht="18" customHeight="1">
      <c r="A2414" s="323" t="s">
        <v>90</v>
      </c>
      <c r="B2414" s="302" t="s">
        <v>64</v>
      </c>
      <c r="C2414" s="325" t="s">
        <v>1075</v>
      </c>
      <c r="D2414" s="325">
        <v>250</v>
      </c>
      <c r="E2414" s="46">
        <v>33000</v>
      </c>
      <c r="F2414" s="130">
        <f t="shared" si="42"/>
        <v>8250000</v>
      </c>
      <c r="G2414" s="86">
        <f>SUM(F2414:F2416)</f>
        <v>23197200</v>
      </c>
    </row>
    <row r="2415" spans="1:7" ht="18" customHeight="1">
      <c r="A2415" s="323"/>
      <c r="B2415" s="302" t="s">
        <v>64</v>
      </c>
      <c r="C2415" s="325" t="s">
        <v>1076</v>
      </c>
      <c r="D2415" s="325">
        <v>125</v>
      </c>
      <c r="E2415" s="46">
        <v>33000</v>
      </c>
      <c r="F2415" s="130">
        <f t="shared" si="42"/>
        <v>4125000</v>
      </c>
      <c r="G2415" s="69"/>
    </row>
    <row r="2416" spans="1:7" ht="18" customHeight="1">
      <c r="A2416" s="323"/>
      <c r="B2416" s="302" t="s">
        <v>64</v>
      </c>
      <c r="C2416" s="325" t="s">
        <v>1077</v>
      </c>
      <c r="D2416" s="325">
        <v>318.3</v>
      </c>
      <c r="E2416" s="46">
        <v>34000</v>
      </c>
      <c r="F2416" s="130">
        <f t="shared" si="42"/>
        <v>10822200</v>
      </c>
      <c r="G2416" s="69"/>
    </row>
    <row r="2417" spans="1:7" ht="18" customHeight="1">
      <c r="A2417" s="323"/>
      <c r="B2417" s="302"/>
      <c r="C2417" s="325"/>
      <c r="D2417" s="325"/>
      <c r="E2417" s="46"/>
      <c r="F2417" s="130">
        <f t="shared" si="42"/>
        <v>0</v>
      </c>
      <c r="G2417" s="69"/>
    </row>
    <row r="2418" spans="1:7" ht="18" customHeight="1">
      <c r="A2418" s="323" t="s">
        <v>392</v>
      </c>
      <c r="B2418" s="302" t="s">
        <v>31</v>
      </c>
      <c r="C2418" s="325" t="s">
        <v>182</v>
      </c>
      <c r="D2418" s="325">
        <v>5</v>
      </c>
      <c r="E2418" s="46">
        <v>33500</v>
      </c>
      <c r="F2418" s="130">
        <f t="shared" si="42"/>
        <v>167500</v>
      </c>
      <c r="G2418" s="86">
        <f>F2418</f>
        <v>167500</v>
      </c>
    </row>
    <row r="2419" spans="1:7" ht="18" customHeight="1">
      <c r="A2419" s="323"/>
      <c r="B2419" s="302"/>
      <c r="C2419" s="325"/>
      <c r="D2419" s="325"/>
      <c r="E2419" s="46"/>
      <c r="F2419" s="130">
        <f t="shared" si="42"/>
        <v>0</v>
      </c>
      <c r="G2419" s="69"/>
    </row>
    <row r="2420" spans="1:7" ht="18" customHeight="1">
      <c r="A2420" s="323" t="s">
        <v>157</v>
      </c>
      <c r="B2420" s="302" t="s">
        <v>31</v>
      </c>
      <c r="C2420" s="325" t="s">
        <v>159</v>
      </c>
      <c r="D2420" s="325">
        <v>52</v>
      </c>
      <c r="E2420" s="46">
        <v>34000</v>
      </c>
      <c r="F2420" s="130">
        <f t="shared" si="42"/>
        <v>1768000</v>
      </c>
      <c r="G2420" s="86">
        <f>SUM(F2420:F2421)</f>
        <v>3468000</v>
      </c>
    </row>
    <row r="2421" spans="1:7" ht="18" customHeight="1">
      <c r="A2421" s="323"/>
      <c r="B2421" s="302" t="s">
        <v>31</v>
      </c>
      <c r="C2421" s="325" t="s">
        <v>1056</v>
      </c>
      <c r="D2421" s="325">
        <v>50</v>
      </c>
      <c r="E2421" s="46">
        <v>34000</v>
      </c>
      <c r="F2421" s="130">
        <f t="shared" si="42"/>
        <v>1700000</v>
      </c>
      <c r="G2421" s="69"/>
    </row>
    <row r="2422" spans="1:7" ht="18" customHeight="1">
      <c r="A2422" s="323"/>
      <c r="B2422" s="302"/>
      <c r="C2422" s="325"/>
      <c r="D2422" s="325"/>
      <c r="E2422" s="46"/>
      <c r="F2422" s="130">
        <f t="shared" si="42"/>
        <v>0</v>
      </c>
      <c r="G2422" s="69"/>
    </row>
    <row r="2423" spans="1:7" ht="18" customHeight="1">
      <c r="A2423" s="323" t="s">
        <v>12</v>
      </c>
      <c r="B2423" s="302" t="s">
        <v>31</v>
      </c>
      <c r="C2423" s="325" t="s">
        <v>1057</v>
      </c>
      <c r="D2423" s="325">
        <v>72</v>
      </c>
      <c r="E2423" s="46">
        <v>34000</v>
      </c>
      <c r="F2423" s="130">
        <f t="shared" si="42"/>
        <v>2448000</v>
      </c>
      <c r="G2423" s="86">
        <f>SUM(F2423:F2424)</f>
        <v>5997600</v>
      </c>
    </row>
    <row r="2424" spans="1:7" ht="18" customHeight="1">
      <c r="A2424" s="323"/>
      <c r="B2424" s="302" t="s">
        <v>31</v>
      </c>
      <c r="C2424" s="325" t="s">
        <v>579</v>
      </c>
      <c r="D2424" s="325">
        <v>104.4</v>
      </c>
      <c r="E2424" s="46">
        <v>34000</v>
      </c>
      <c r="F2424" s="130">
        <f t="shared" si="42"/>
        <v>3549600</v>
      </c>
      <c r="G2424" s="69"/>
    </row>
    <row r="2425" spans="1:7" ht="18" customHeight="1">
      <c r="A2425" s="323"/>
      <c r="B2425" s="302"/>
      <c r="C2425" s="325"/>
      <c r="D2425" s="325"/>
      <c r="E2425" s="46"/>
      <c r="F2425" s="130">
        <f t="shared" si="42"/>
        <v>0</v>
      </c>
      <c r="G2425" s="69"/>
    </row>
    <row r="2426" spans="1:7" ht="18" customHeight="1">
      <c r="A2426" s="323" t="s">
        <v>56</v>
      </c>
      <c r="B2426" s="302" t="s">
        <v>31</v>
      </c>
      <c r="C2426" s="325" t="s">
        <v>1058</v>
      </c>
      <c r="D2426" s="325">
        <v>30.8</v>
      </c>
      <c r="E2426" s="46">
        <v>34000</v>
      </c>
      <c r="F2426" s="130">
        <f t="shared" si="42"/>
        <v>1047200</v>
      </c>
      <c r="G2426" s="86">
        <f>F2426</f>
        <v>1047200</v>
      </c>
    </row>
    <row r="2427" spans="1:7" ht="18" customHeight="1">
      <c r="A2427" s="323"/>
      <c r="B2427" s="302"/>
      <c r="C2427" s="325"/>
      <c r="D2427" s="325"/>
      <c r="E2427" s="46"/>
      <c r="F2427" s="130">
        <f t="shared" si="42"/>
        <v>0</v>
      </c>
      <c r="G2427" s="69"/>
    </row>
    <row r="2428" spans="1:7" ht="18" customHeight="1">
      <c r="A2428" s="323" t="s">
        <v>884</v>
      </c>
      <c r="B2428" s="444" t="s">
        <v>1059</v>
      </c>
      <c r="C2428" s="482"/>
      <c r="D2428" s="482">
        <v>3</v>
      </c>
      <c r="E2428" s="116">
        <v>1300000</v>
      </c>
      <c r="F2428" s="131">
        <f t="shared" si="42"/>
        <v>3900000</v>
      </c>
      <c r="G2428" s="86">
        <f>F2428</f>
        <v>3900000</v>
      </c>
    </row>
    <row r="2429" spans="1:7" ht="18" customHeight="1">
      <c r="A2429" s="323"/>
      <c r="B2429" s="302"/>
      <c r="C2429" s="325"/>
      <c r="D2429" s="325"/>
      <c r="E2429" s="46"/>
      <c r="F2429" s="130">
        <f t="shared" si="42"/>
        <v>0</v>
      </c>
      <c r="G2429" s="69"/>
    </row>
    <row r="2430" spans="1:7" ht="18" customHeight="1">
      <c r="A2430" s="323" t="s">
        <v>1070</v>
      </c>
      <c r="B2430" s="302" t="s">
        <v>23</v>
      </c>
      <c r="C2430" s="325" t="s">
        <v>62</v>
      </c>
      <c r="D2430" s="325">
        <v>107.6</v>
      </c>
      <c r="E2430" s="46">
        <v>35000</v>
      </c>
      <c r="F2430" s="130">
        <f t="shared" ref="F2430:F2519" si="43">E2430*D2430</f>
        <v>3766000</v>
      </c>
      <c r="G2430" s="86">
        <f>F2430</f>
        <v>3766000</v>
      </c>
    </row>
    <row r="2431" spans="1:7" ht="18" customHeight="1">
      <c r="A2431" s="323"/>
      <c r="B2431" s="302"/>
      <c r="C2431" s="325"/>
      <c r="D2431" s="325"/>
      <c r="E2431" s="46"/>
      <c r="F2431" s="130">
        <f t="shared" si="43"/>
        <v>0</v>
      </c>
      <c r="G2431" s="69"/>
    </row>
    <row r="2432" spans="1:7" ht="18" customHeight="1">
      <c r="A2432" s="323" t="s">
        <v>1080</v>
      </c>
      <c r="B2432" s="302" t="s">
        <v>13</v>
      </c>
      <c r="C2432" s="325" t="s">
        <v>60</v>
      </c>
      <c r="D2432" s="325">
        <v>50</v>
      </c>
      <c r="E2432" s="46">
        <v>30000</v>
      </c>
      <c r="F2432" s="130">
        <f t="shared" si="43"/>
        <v>1500000</v>
      </c>
      <c r="G2432" s="86">
        <f>SUM(F2432:F2433)</f>
        <v>1800000</v>
      </c>
    </row>
    <row r="2433" spans="1:7" ht="18" customHeight="1">
      <c r="A2433" s="323"/>
      <c r="B2433" s="302" t="s">
        <v>13</v>
      </c>
      <c r="C2433" s="325" t="s">
        <v>59</v>
      </c>
      <c r="D2433" s="325">
        <v>10</v>
      </c>
      <c r="E2433" s="46">
        <v>30000</v>
      </c>
      <c r="F2433" s="130">
        <f t="shared" si="43"/>
        <v>300000</v>
      </c>
      <c r="G2433" s="69"/>
    </row>
    <row r="2434" spans="1:7" ht="18" customHeight="1">
      <c r="A2434" s="323"/>
      <c r="B2434" s="302"/>
      <c r="C2434" s="325"/>
      <c r="D2434" s="325"/>
      <c r="E2434" s="46"/>
      <c r="F2434" s="130">
        <f t="shared" si="43"/>
        <v>0</v>
      </c>
      <c r="G2434" s="69"/>
    </row>
    <row r="2435" spans="1:7" ht="18" customHeight="1">
      <c r="A2435" s="323" t="s">
        <v>963</v>
      </c>
      <c r="B2435" s="302" t="s">
        <v>13</v>
      </c>
      <c r="C2435" s="325" t="s">
        <v>564</v>
      </c>
      <c r="D2435" s="325">
        <v>56</v>
      </c>
      <c r="E2435" s="46">
        <v>30500</v>
      </c>
      <c r="F2435" s="130">
        <f t="shared" si="43"/>
        <v>1708000</v>
      </c>
      <c r="G2435" s="86">
        <f>SUM(F2435:F2438)</f>
        <v>7890350</v>
      </c>
    </row>
    <row r="2436" spans="1:7" ht="18" customHeight="1">
      <c r="A2436" s="323"/>
      <c r="B2436" s="302" t="s">
        <v>13</v>
      </c>
      <c r="C2436" s="325" t="s">
        <v>1078</v>
      </c>
      <c r="D2436" s="325">
        <v>50.4</v>
      </c>
      <c r="E2436" s="46">
        <v>30500</v>
      </c>
      <c r="F2436" s="130">
        <f t="shared" si="43"/>
        <v>1537200</v>
      </c>
      <c r="G2436" s="69"/>
    </row>
    <row r="2437" spans="1:7" ht="18" customHeight="1">
      <c r="A2437" s="323"/>
      <c r="B2437" s="302" t="s">
        <v>13</v>
      </c>
      <c r="C2437" s="325" t="s">
        <v>410</v>
      </c>
      <c r="D2437" s="325">
        <v>53</v>
      </c>
      <c r="E2437" s="46">
        <v>30500</v>
      </c>
      <c r="F2437" s="130">
        <f t="shared" si="43"/>
        <v>1616500</v>
      </c>
      <c r="G2437" s="69"/>
    </row>
    <row r="2438" spans="1:7" ht="18" customHeight="1">
      <c r="A2438" s="533"/>
      <c r="B2438" s="440" t="s">
        <v>13</v>
      </c>
      <c r="C2438" s="382" t="s">
        <v>1079</v>
      </c>
      <c r="D2438" s="382">
        <v>99.3</v>
      </c>
      <c r="E2438" s="59">
        <v>30500</v>
      </c>
      <c r="F2438" s="132">
        <f t="shared" si="43"/>
        <v>3028650</v>
      </c>
      <c r="G2438" s="92"/>
    </row>
    <row r="2439" spans="1:7" ht="18" customHeight="1">
      <c r="A2439" s="526"/>
      <c r="B2439" s="435"/>
      <c r="C2439" s="484"/>
      <c r="D2439" s="484"/>
      <c r="E2439" s="113"/>
      <c r="F2439" s="126"/>
      <c r="G2439" s="9"/>
    </row>
    <row r="2440" spans="1:7" ht="18" customHeight="1">
      <c r="A2440" s="537">
        <v>42392</v>
      </c>
      <c r="B2440" s="355"/>
      <c r="C2440" s="491" t="s">
        <v>398</v>
      </c>
      <c r="D2440" s="525"/>
      <c r="F2440" s="127"/>
    </row>
    <row r="2441" spans="1:7" ht="18" customHeight="1">
      <c r="A2441" s="531" t="s">
        <v>127</v>
      </c>
      <c r="B2441" s="436" t="s">
        <v>134</v>
      </c>
      <c r="C2441" s="494" t="s">
        <v>152</v>
      </c>
      <c r="D2441" s="494">
        <f>SUM(D2442:D2561)</f>
        <v>12996.899999999996</v>
      </c>
      <c r="E2441" s="114"/>
      <c r="F2441" s="128">
        <f>SUM(F2442:F2561)</f>
        <v>436463220</v>
      </c>
      <c r="G2441" s="128">
        <f>SUM(G2442:G2561)</f>
        <v>436463220</v>
      </c>
    </row>
    <row r="2442" spans="1:7" ht="18" customHeight="1">
      <c r="A2442" s="532" t="s">
        <v>26</v>
      </c>
      <c r="B2442" s="441" t="s">
        <v>13</v>
      </c>
      <c r="C2442" s="492" t="s">
        <v>686</v>
      </c>
      <c r="D2442" s="492">
        <v>100</v>
      </c>
      <c r="E2442" s="62">
        <v>30500</v>
      </c>
      <c r="F2442" s="139">
        <f t="shared" si="43"/>
        <v>3050000</v>
      </c>
      <c r="G2442" s="85">
        <f>SUM(F2442:F2443)</f>
        <v>3660000</v>
      </c>
    </row>
    <row r="2443" spans="1:7" ht="18" customHeight="1">
      <c r="A2443" s="323"/>
      <c r="B2443" s="302" t="s">
        <v>13</v>
      </c>
      <c r="C2443" s="325" t="s">
        <v>1082</v>
      </c>
      <c r="D2443" s="325">
        <v>20</v>
      </c>
      <c r="E2443" s="46">
        <v>30500</v>
      </c>
      <c r="F2443" s="130">
        <f t="shared" si="43"/>
        <v>610000</v>
      </c>
      <c r="G2443" s="69"/>
    </row>
    <row r="2444" spans="1:7" ht="18" customHeight="1">
      <c r="A2444" s="323"/>
      <c r="B2444" s="302"/>
      <c r="C2444" s="325"/>
      <c r="D2444" s="325"/>
      <c r="E2444" s="46"/>
      <c r="F2444" s="130">
        <f t="shared" si="43"/>
        <v>0</v>
      </c>
      <c r="G2444" s="69"/>
    </row>
    <row r="2445" spans="1:7" ht="18" customHeight="1">
      <c r="A2445" s="323" t="s">
        <v>1083</v>
      </c>
      <c r="B2445" s="302" t="s">
        <v>905</v>
      </c>
      <c r="C2445" s="325" t="s">
        <v>1084</v>
      </c>
      <c r="D2445" s="325">
        <v>27.7</v>
      </c>
      <c r="E2445" s="46">
        <v>32000</v>
      </c>
      <c r="F2445" s="130">
        <f t="shared" si="43"/>
        <v>886400</v>
      </c>
      <c r="G2445" s="86">
        <f>SUM(F2445:F2446)</f>
        <v>2716400</v>
      </c>
    </row>
    <row r="2446" spans="1:7" ht="18" customHeight="1">
      <c r="A2446" s="323"/>
      <c r="B2446" s="302" t="s">
        <v>13</v>
      </c>
      <c r="C2446" s="325" t="s">
        <v>714</v>
      </c>
      <c r="D2446" s="325">
        <v>60</v>
      </c>
      <c r="E2446" s="46">
        <v>30500</v>
      </c>
      <c r="F2446" s="130">
        <f t="shared" si="43"/>
        <v>1830000</v>
      </c>
      <c r="G2446" s="69"/>
    </row>
    <row r="2447" spans="1:7" ht="18" customHeight="1">
      <c r="A2447" s="323"/>
      <c r="B2447" s="302"/>
      <c r="C2447" s="325"/>
      <c r="D2447" s="325"/>
      <c r="E2447" s="46"/>
      <c r="F2447" s="130">
        <f t="shared" si="43"/>
        <v>0</v>
      </c>
      <c r="G2447" s="69"/>
    </row>
    <row r="2448" spans="1:7" ht="18" customHeight="1">
      <c r="A2448" s="323" t="s">
        <v>18</v>
      </c>
      <c r="B2448" s="302" t="s">
        <v>13</v>
      </c>
      <c r="C2448" s="325" t="s">
        <v>1085</v>
      </c>
      <c r="D2448" s="325">
        <v>108.9</v>
      </c>
      <c r="E2448" s="46">
        <v>30000</v>
      </c>
      <c r="F2448" s="130">
        <f t="shared" si="43"/>
        <v>3267000</v>
      </c>
      <c r="G2448" s="86">
        <f>SUM(F2448:F2449)</f>
        <v>3867000</v>
      </c>
    </row>
    <row r="2449" spans="1:7" ht="18" customHeight="1">
      <c r="A2449" s="323"/>
      <c r="B2449" s="302" t="s">
        <v>13</v>
      </c>
      <c r="C2449" s="325" t="s">
        <v>714</v>
      </c>
      <c r="D2449" s="325">
        <v>20</v>
      </c>
      <c r="E2449" s="46">
        <v>30000</v>
      </c>
      <c r="F2449" s="130">
        <f t="shared" si="43"/>
        <v>600000</v>
      </c>
      <c r="G2449" s="69"/>
    </row>
    <row r="2450" spans="1:7" ht="18" customHeight="1">
      <c r="A2450" s="323"/>
      <c r="B2450" s="302"/>
      <c r="C2450" s="325"/>
      <c r="D2450" s="325"/>
      <c r="E2450" s="46"/>
      <c r="F2450" s="130">
        <f t="shared" si="43"/>
        <v>0</v>
      </c>
      <c r="G2450" s="69"/>
    </row>
    <row r="2451" spans="1:7" ht="18" customHeight="1">
      <c r="A2451" s="323" t="s">
        <v>97</v>
      </c>
      <c r="B2451" s="302" t="s">
        <v>13</v>
      </c>
      <c r="C2451" s="325" t="s">
        <v>1086</v>
      </c>
      <c r="D2451" s="325">
        <v>148</v>
      </c>
      <c r="E2451" s="46">
        <v>30000</v>
      </c>
      <c r="F2451" s="130">
        <f t="shared" si="43"/>
        <v>4440000</v>
      </c>
      <c r="G2451" s="86">
        <f>SUM(F2451:F2453)</f>
        <v>11614000</v>
      </c>
    </row>
    <row r="2452" spans="1:7" ht="18" customHeight="1">
      <c r="A2452" s="323"/>
      <c r="B2452" s="302" t="s">
        <v>233</v>
      </c>
      <c r="C2452" s="325" t="s">
        <v>59</v>
      </c>
      <c r="D2452" s="325">
        <v>102</v>
      </c>
      <c r="E2452" s="46">
        <v>37000</v>
      </c>
      <c r="F2452" s="130">
        <f t="shared" si="43"/>
        <v>3774000</v>
      </c>
      <c r="G2452" s="69"/>
    </row>
    <row r="2453" spans="1:7" ht="18" customHeight="1">
      <c r="A2453" s="323"/>
      <c r="B2453" s="302" t="s">
        <v>64</v>
      </c>
      <c r="C2453" s="325" t="s">
        <v>1100</v>
      </c>
      <c r="D2453" s="325">
        <v>100</v>
      </c>
      <c r="E2453" s="46">
        <v>34000</v>
      </c>
      <c r="F2453" s="130">
        <f t="shared" si="43"/>
        <v>3400000</v>
      </c>
      <c r="G2453" s="69"/>
    </row>
    <row r="2454" spans="1:7" ht="18" customHeight="1">
      <c r="A2454" s="323"/>
      <c r="B2454" s="302"/>
      <c r="C2454" s="325"/>
      <c r="D2454" s="325"/>
      <c r="E2454" s="46"/>
      <c r="F2454" s="130">
        <f t="shared" si="43"/>
        <v>0</v>
      </c>
      <c r="G2454" s="69"/>
    </row>
    <row r="2455" spans="1:7" ht="18" customHeight="1">
      <c r="A2455" s="323" t="s">
        <v>172</v>
      </c>
      <c r="B2455" s="302" t="s">
        <v>13</v>
      </c>
      <c r="C2455" s="325" t="s">
        <v>62</v>
      </c>
      <c r="D2455" s="325">
        <v>20</v>
      </c>
      <c r="E2455" s="46">
        <v>30500</v>
      </c>
      <c r="F2455" s="130">
        <f t="shared" si="43"/>
        <v>610000</v>
      </c>
      <c r="G2455" s="86">
        <f>SUM(F2455:F2458)</f>
        <v>2135000</v>
      </c>
    </row>
    <row r="2456" spans="1:7" ht="18" customHeight="1">
      <c r="A2456" s="323"/>
      <c r="B2456" s="302" t="s">
        <v>13</v>
      </c>
      <c r="C2456" s="325" t="s">
        <v>45</v>
      </c>
      <c r="D2456" s="325">
        <v>10</v>
      </c>
      <c r="E2456" s="46">
        <v>30500</v>
      </c>
      <c r="F2456" s="130">
        <f t="shared" si="43"/>
        <v>305000</v>
      </c>
      <c r="G2456" s="69"/>
    </row>
    <row r="2457" spans="1:7" ht="18" customHeight="1">
      <c r="A2457" s="323"/>
      <c r="B2457" s="302" t="s">
        <v>13</v>
      </c>
      <c r="C2457" s="325" t="s">
        <v>60</v>
      </c>
      <c r="D2457" s="325">
        <v>20</v>
      </c>
      <c r="E2457" s="46">
        <v>30500</v>
      </c>
      <c r="F2457" s="130">
        <f t="shared" si="43"/>
        <v>610000</v>
      </c>
      <c r="G2457" s="69"/>
    </row>
    <row r="2458" spans="1:7" ht="18" customHeight="1">
      <c r="A2458" s="323"/>
      <c r="B2458" s="302" t="s">
        <v>13</v>
      </c>
      <c r="C2458" s="325" t="s">
        <v>76</v>
      </c>
      <c r="D2458" s="325">
        <v>20</v>
      </c>
      <c r="E2458" s="46">
        <v>30500</v>
      </c>
      <c r="F2458" s="130">
        <f t="shared" si="43"/>
        <v>610000</v>
      </c>
      <c r="G2458" s="69"/>
    </row>
    <row r="2459" spans="1:7" ht="18" customHeight="1">
      <c r="A2459" s="323"/>
      <c r="B2459" s="302"/>
      <c r="C2459" s="325"/>
      <c r="D2459" s="325"/>
      <c r="E2459" s="46"/>
      <c r="F2459" s="130">
        <f t="shared" si="43"/>
        <v>0</v>
      </c>
      <c r="G2459" s="69"/>
    </row>
    <row r="2460" spans="1:7" ht="18" customHeight="1">
      <c r="A2460" s="323" t="s">
        <v>401</v>
      </c>
      <c r="B2460" s="302" t="s">
        <v>13</v>
      </c>
      <c r="C2460" s="325" t="s">
        <v>14</v>
      </c>
      <c r="D2460" s="325">
        <v>10</v>
      </c>
      <c r="E2460" s="46">
        <v>30500</v>
      </c>
      <c r="F2460" s="130">
        <f t="shared" si="43"/>
        <v>305000</v>
      </c>
      <c r="G2460" s="86">
        <f>SUM(F2460:F2461)</f>
        <v>915000</v>
      </c>
    </row>
    <row r="2461" spans="1:7" ht="18" customHeight="1">
      <c r="A2461" s="323"/>
      <c r="B2461" s="302" t="s">
        <v>13</v>
      </c>
      <c r="C2461" s="325" t="s">
        <v>60</v>
      </c>
      <c r="D2461" s="325">
        <v>20</v>
      </c>
      <c r="E2461" s="46">
        <v>30500</v>
      </c>
      <c r="F2461" s="130">
        <f t="shared" si="43"/>
        <v>610000</v>
      </c>
      <c r="G2461" s="69"/>
    </row>
    <row r="2462" spans="1:7" ht="18" customHeight="1">
      <c r="A2462" s="323"/>
      <c r="B2462" s="302"/>
      <c r="C2462" s="325"/>
      <c r="D2462" s="325"/>
      <c r="E2462" s="46"/>
      <c r="F2462" s="130">
        <f t="shared" si="43"/>
        <v>0</v>
      </c>
      <c r="G2462" s="69"/>
    </row>
    <row r="2463" spans="1:7" ht="18" customHeight="1">
      <c r="A2463" s="323" t="s">
        <v>24</v>
      </c>
      <c r="B2463" s="444" t="s">
        <v>363</v>
      </c>
      <c r="C2463" s="482" t="s">
        <v>364</v>
      </c>
      <c r="D2463" s="482">
        <v>210</v>
      </c>
      <c r="E2463" s="116">
        <v>57000</v>
      </c>
      <c r="F2463" s="131">
        <f t="shared" si="43"/>
        <v>11970000</v>
      </c>
      <c r="G2463" s="86">
        <f>SUM(F2463:F2464)</f>
        <v>13495000</v>
      </c>
    </row>
    <row r="2464" spans="1:7" ht="18" customHeight="1">
      <c r="A2464" s="323"/>
      <c r="B2464" s="302" t="s">
        <v>13</v>
      </c>
      <c r="C2464" s="325" t="s">
        <v>579</v>
      </c>
      <c r="D2464" s="325">
        <v>50</v>
      </c>
      <c r="E2464" s="46">
        <v>30500</v>
      </c>
      <c r="F2464" s="130">
        <f t="shared" si="43"/>
        <v>1525000</v>
      </c>
      <c r="G2464" s="69"/>
    </row>
    <row r="2465" spans="1:7" ht="18" customHeight="1">
      <c r="A2465" s="323"/>
      <c r="B2465" s="302"/>
      <c r="C2465" s="325"/>
      <c r="D2465" s="325"/>
      <c r="E2465" s="46"/>
      <c r="F2465" s="130">
        <f t="shared" si="43"/>
        <v>0</v>
      </c>
      <c r="G2465" s="69"/>
    </row>
    <row r="2466" spans="1:7" ht="18" customHeight="1">
      <c r="A2466" s="323" t="s">
        <v>271</v>
      </c>
      <c r="B2466" s="302" t="s">
        <v>13</v>
      </c>
      <c r="C2466" s="325" t="s">
        <v>126</v>
      </c>
      <c r="D2466" s="325">
        <v>10</v>
      </c>
      <c r="E2466" s="46">
        <v>30000</v>
      </c>
      <c r="F2466" s="130">
        <f t="shared" si="43"/>
        <v>300000</v>
      </c>
      <c r="G2466" s="86">
        <f>F2466</f>
        <v>300000</v>
      </c>
    </row>
    <row r="2467" spans="1:7" ht="18" customHeight="1">
      <c r="A2467" s="323"/>
      <c r="B2467" s="302"/>
      <c r="C2467" s="325"/>
      <c r="D2467" s="325"/>
      <c r="E2467" s="46"/>
      <c r="F2467" s="130">
        <f t="shared" si="43"/>
        <v>0</v>
      </c>
      <c r="G2467" s="69"/>
    </row>
    <row r="2468" spans="1:7" ht="18" customHeight="1">
      <c r="A2468" s="323" t="s">
        <v>448</v>
      </c>
      <c r="B2468" s="302" t="s">
        <v>13</v>
      </c>
      <c r="C2468" s="325" t="s">
        <v>388</v>
      </c>
      <c r="D2468" s="325">
        <v>242.3</v>
      </c>
      <c r="E2468" s="46">
        <v>30500</v>
      </c>
      <c r="F2468" s="130">
        <f t="shared" si="43"/>
        <v>7390150</v>
      </c>
      <c r="G2468" s="86">
        <f>F2468</f>
        <v>7390150</v>
      </c>
    </row>
    <row r="2469" spans="1:7" ht="18" customHeight="1">
      <c r="A2469" s="323"/>
      <c r="B2469" s="302"/>
      <c r="C2469" s="325"/>
      <c r="D2469" s="325"/>
      <c r="E2469" s="46"/>
      <c r="F2469" s="130">
        <f t="shared" si="43"/>
        <v>0</v>
      </c>
      <c r="G2469" s="69"/>
    </row>
    <row r="2470" spans="1:7" ht="18" customHeight="1">
      <c r="A2470" s="323" t="s">
        <v>318</v>
      </c>
      <c r="B2470" s="444" t="s">
        <v>16</v>
      </c>
      <c r="C2470" s="482" t="s">
        <v>1087</v>
      </c>
      <c r="D2470" s="482">
        <v>36.9</v>
      </c>
      <c r="E2470" s="116">
        <v>41500</v>
      </c>
      <c r="F2470" s="131">
        <f t="shared" si="43"/>
        <v>1531350</v>
      </c>
      <c r="G2470" s="86">
        <f>SUM(F2470:F2476)</f>
        <v>27615000</v>
      </c>
    </row>
    <row r="2471" spans="1:7" ht="18" customHeight="1">
      <c r="A2471" s="323"/>
      <c r="B2471" s="302" t="s">
        <v>319</v>
      </c>
      <c r="C2471" s="325" t="s">
        <v>1110</v>
      </c>
      <c r="D2471" s="325">
        <v>114</v>
      </c>
      <c r="E2471" s="46">
        <v>32500</v>
      </c>
      <c r="F2471" s="130">
        <f t="shared" ref="F2471:F2476" si="44">E2471*D2471</f>
        <v>3705000</v>
      </c>
      <c r="G2471" s="69"/>
    </row>
    <row r="2472" spans="1:7" ht="18" customHeight="1">
      <c r="A2472" s="323"/>
      <c r="B2472" s="302" t="s">
        <v>168</v>
      </c>
      <c r="C2472" s="325" t="s">
        <v>192</v>
      </c>
      <c r="D2472" s="325">
        <v>255.9</v>
      </c>
      <c r="E2472" s="46">
        <v>34000</v>
      </c>
      <c r="F2472" s="130">
        <f t="shared" si="44"/>
        <v>8700600</v>
      </c>
      <c r="G2472" s="69"/>
    </row>
    <row r="2473" spans="1:7" ht="18" customHeight="1">
      <c r="A2473" s="323"/>
      <c r="B2473" s="302" t="s">
        <v>31</v>
      </c>
      <c r="C2473" s="325" t="s">
        <v>170</v>
      </c>
      <c r="D2473" s="325">
        <v>51.6</v>
      </c>
      <c r="E2473" s="46">
        <v>33500</v>
      </c>
      <c r="F2473" s="130">
        <f t="shared" si="44"/>
        <v>1728600</v>
      </c>
      <c r="G2473" s="69"/>
    </row>
    <row r="2474" spans="1:7" ht="18" customHeight="1">
      <c r="A2474" s="323"/>
      <c r="B2474" s="302" t="s">
        <v>31</v>
      </c>
      <c r="C2474" s="325" t="s">
        <v>986</v>
      </c>
      <c r="D2474" s="325">
        <v>156</v>
      </c>
      <c r="E2474" s="46">
        <v>33500</v>
      </c>
      <c r="F2474" s="130">
        <f t="shared" si="44"/>
        <v>5226000</v>
      </c>
      <c r="G2474" s="69"/>
    </row>
    <row r="2475" spans="1:7" ht="18" customHeight="1">
      <c r="A2475" s="323"/>
      <c r="B2475" s="302" t="s">
        <v>31</v>
      </c>
      <c r="C2475" s="325" t="s">
        <v>756</v>
      </c>
      <c r="D2475" s="325">
        <v>50.7</v>
      </c>
      <c r="E2475" s="46">
        <v>33500</v>
      </c>
      <c r="F2475" s="130">
        <f t="shared" si="44"/>
        <v>1698450</v>
      </c>
      <c r="G2475" s="69"/>
    </row>
    <row r="2476" spans="1:7" ht="18" customHeight="1">
      <c r="A2476" s="323"/>
      <c r="B2476" s="302" t="s">
        <v>31</v>
      </c>
      <c r="C2476" s="325" t="s">
        <v>1111</v>
      </c>
      <c r="D2476" s="325">
        <v>150</v>
      </c>
      <c r="E2476" s="46">
        <v>33500</v>
      </c>
      <c r="F2476" s="130">
        <f t="shared" si="44"/>
        <v>5025000</v>
      </c>
      <c r="G2476" s="69"/>
    </row>
    <row r="2477" spans="1:7" ht="18" customHeight="1">
      <c r="A2477" s="323"/>
      <c r="B2477" s="302"/>
      <c r="C2477" s="325"/>
      <c r="D2477" s="325"/>
      <c r="E2477" s="46"/>
      <c r="F2477" s="130">
        <f t="shared" si="43"/>
        <v>0</v>
      </c>
      <c r="G2477" s="69"/>
    </row>
    <row r="2478" spans="1:7" ht="18" customHeight="1">
      <c r="A2478" s="323" t="s">
        <v>727</v>
      </c>
      <c r="B2478" s="451" t="s">
        <v>1094</v>
      </c>
      <c r="C2478" s="500" t="s">
        <v>720</v>
      </c>
      <c r="D2478" s="500">
        <v>-92.6</v>
      </c>
      <c r="E2478" s="162">
        <v>33000</v>
      </c>
      <c r="F2478" s="163">
        <f t="shared" si="43"/>
        <v>-3055800</v>
      </c>
      <c r="G2478" s="86">
        <f>SUM(F2478:F2483)</f>
        <v>2479700</v>
      </c>
    </row>
    <row r="2479" spans="1:7" ht="18" customHeight="1">
      <c r="A2479" s="323"/>
      <c r="B2479" s="453" t="s">
        <v>1096</v>
      </c>
      <c r="C2479" s="500" t="s">
        <v>130</v>
      </c>
      <c r="D2479" s="500">
        <v>-8.8000000000000007</v>
      </c>
      <c r="E2479" s="162">
        <v>41000</v>
      </c>
      <c r="F2479" s="163">
        <f t="shared" si="43"/>
        <v>-360800.00000000006</v>
      </c>
      <c r="G2479" s="69"/>
    </row>
    <row r="2480" spans="1:7" ht="18" customHeight="1">
      <c r="A2480" s="302"/>
      <c r="B2480" s="453" t="s">
        <v>1097</v>
      </c>
      <c r="C2480" s="500" t="s">
        <v>130</v>
      </c>
      <c r="D2480" s="500">
        <v>-9.5</v>
      </c>
      <c r="E2480" s="162">
        <v>41000</v>
      </c>
      <c r="F2480" s="163">
        <f t="shared" si="43"/>
        <v>-389500</v>
      </c>
      <c r="G2480" s="69"/>
    </row>
    <row r="2481" spans="1:7" ht="18" customHeight="1">
      <c r="A2481" s="323"/>
      <c r="B2481" s="453" t="s">
        <v>1098</v>
      </c>
      <c r="C2481" s="500" t="s">
        <v>130</v>
      </c>
      <c r="D2481" s="500">
        <v>-4</v>
      </c>
      <c r="E2481" s="162">
        <v>41000</v>
      </c>
      <c r="F2481" s="163">
        <f t="shared" si="43"/>
        <v>-164000</v>
      </c>
      <c r="G2481" s="69"/>
    </row>
    <row r="2482" spans="1:7" ht="18" customHeight="1">
      <c r="A2482" s="323"/>
      <c r="B2482" s="451" t="s">
        <v>1099</v>
      </c>
      <c r="C2482" s="500"/>
      <c r="D2482" s="500">
        <v>-8.3000000000000007</v>
      </c>
      <c r="E2482" s="162">
        <v>34000</v>
      </c>
      <c r="F2482" s="163">
        <f t="shared" si="43"/>
        <v>-282200</v>
      </c>
      <c r="G2482" s="69"/>
    </row>
    <row r="2483" spans="1:7" ht="18" customHeight="1">
      <c r="A2483" s="323"/>
      <c r="B2483" s="302" t="s">
        <v>13</v>
      </c>
      <c r="C2483" s="325" t="s">
        <v>342</v>
      </c>
      <c r="D2483" s="325">
        <v>204</v>
      </c>
      <c r="E2483" s="46">
        <v>33000</v>
      </c>
      <c r="F2483" s="130">
        <f t="shared" si="43"/>
        <v>6732000</v>
      </c>
      <c r="G2483" s="69"/>
    </row>
    <row r="2484" spans="1:7" ht="18" customHeight="1">
      <c r="A2484" s="323"/>
      <c r="B2484" s="302"/>
      <c r="C2484" s="325"/>
      <c r="D2484" s="325"/>
      <c r="E2484" s="46"/>
      <c r="F2484" s="130">
        <f t="shared" si="43"/>
        <v>0</v>
      </c>
      <c r="G2484" s="69"/>
    </row>
    <row r="2485" spans="1:7" ht="18" customHeight="1">
      <c r="A2485" s="323" t="s">
        <v>321</v>
      </c>
      <c r="B2485" s="302" t="s">
        <v>319</v>
      </c>
      <c r="C2485" s="325" t="s">
        <v>303</v>
      </c>
      <c r="D2485" s="325">
        <v>264</v>
      </c>
      <c r="E2485" s="46">
        <v>33500</v>
      </c>
      <c r="F2485" s="130">
        <f t="shared" si="43"/>
        <v>8844000</v>
      </c>
      <c r="G2485" s="86">
        <f>F2485</f>
        <v>8844000</v>
      </c>
    </row>
    <row r="2486" spans="1:7" ht="18" customHeight="1">
      <c r="A2486" s="323"/>
      <c r="B2486" s="302"/>
      <c r="C2486" s="325"/>
      <c r="D2486" s="325"/>
      <c r="E2486" s="46"/>
      <c r="F2486" s="130">
        <f t="shared" si="43"/>
        <v>0</v>
      </c>
      <c r="G2486" s="86"/>
    </row>
    <row r="2487" spans="1:7" ht="18" customHeight="1">
      <c r="A2487" s="323" t="s">
        <v>1088</v>
      </c>
      <c r="B2487" s="302" t="s">
        <v>13</v>
      </c>
      <c r="C2487" s="325" t="s">
        <v>1089</v>
      </c>
      <c r="D2487" s="325">
        <v>212.2</v>
      </c>
      <c r="E2487" s="46">
        <v>31000</v>
      </c>
      <c r="F2487" s="130">
        <f t="shared" si="43"/>
        <v>6578200</v>
      </c>
      <c r="G2487" s="86">
        <f>SUM(F2487:F2490)</f>
        <v>35198500</v>
      </c>
    </row>
    <row r="2488" spans="1:7" ht="18" customHeight="1">
      <c r="A2488" s="323"/>
      <c r="B2488" s="302" t="s">
        <v>333</v>
      </c>
      <c r="C2488" s="325" t="s">
        <v>1090</v>
      </c>
      <c r="D2488" s="325">
        <v>620</v>
      </c>
      <c r="E2488" s="46">
        <v>32500</v>
      </c>
      <c r="F2488" s="130">
        <f t="shared" si="43"/>
        <v>20150000</v>
      </c>
      <c r="G2488" s="69"/>
    </row>
    <row r="2489" spans="1:7" ht="18" customHeight="1">
      <c r="A2489" s="323"/>
      <c r="B2489" s="302" t="s">
        <v>570</v>
      </c>
      <c r="C2489" s="325" t="s">
        <v>787</v>
      </c>
      <c r="D2489" s="325">
        <v>117.3</v>
      </c>
      <c r="E2489" s="46">
        <v>35500</v>
      </c>
      <c r="F2489" s="130">
        <f t="shared" si="43"/>
        <v>4164150</v>
      </c>
      <c r="G2489" s="69"/>
    </row>
    <row r="2490" spans="1:7" ht="18" customHeight="1">
      <c r="A2490" s="323"/>
      <c r="B2490" s="302" t="s">
        <v>570</v>
      </c>
      <c r="C2490" s="325" t="s">
        <v>871</v>
      </c>
      <c r="D2490" s="325">
        <v>121.3</v>
      </c>
      <c r="E2490" s="46">
        <v>35500</v>
      </c>
      <c r="F2490" s="130">
        <f t="shared" si="43"/>
        <v>4306150</v>
      </c>
      <c r="G2490" s="69"/>
    </row>
    <row r="2491" spans="1:7" ht="18" customHeight="1">
      <c r="A2491" s="323"/>
      <c r="B2491" s="302"/>
      <c r="C2491" s="325"/>
      <c r="D2491" s="325"/>
      <c r="E2491" s="46"/>
      <c r="F2491" s="130">
        <f t="shared" si="43"/>
        <v>0</v>
      </c>
      <c r="G2491" s="69"/>
    </row>
    <row r="2492" spans="1:7" ht="18" customHeight="1">
      <c r="A2492" s="323" t="s">
        <v>327</v>
      </c>
      <c r="B2492" s="302" t="s">
        <v>31</v>
      </c>
      <c r="C2492" s="325" t="s">
        <v>1091</v>
      </c>
      <c r="D2492" s="325">
        <v>200</v>
      </c>
      <c r="E2492" s="46">
        <v>33500</v>
      </c>
      <c r="F2492" s="130">
        <f t="shared" si="43"/>
        <v>6700000</v>
      </c>
      <c r="G2492" s="86">
        <f>SUM(F2492:F2494)</f>
        <v>11833750</v>
      </c>
    </row>
    <row r="2493" spans="1:7" ht="18" customHeight="1">
      <c r="A2493" s="323"/>
      <c r="B2493" s="302" t="s">
        <v>31</v>
      </c>
      <c r="C2493" s="325" t="s">
        <v>255</v>
      </c>
      <c r="D2493" s="325">
        <v>102.5</v>
      </c>
      <c r="E2493" s="46">
        <v>33500</v>
      </c>
      <c r="F2493" s="130">
        <f t="shared" si="43"/>
        <v>3433750</v>
      </c>
      <c r="G2493" s="69"/>
    </row>
    <row r="2494" spans="1:7" ht="18" customHeight="1">
      <c r="A2494" s="323"/>
      <c r="B2494" s="302" t="s">
        <v>208</v>
      </c>
      <c r="C2494" s="325" t="s">
        <v>1116</v>
      </c>
      <c r="D2494" s="325">
        <v>50</v>
      </c>
      <c r="E2494" s="46">
        <v>34000</v>
      </c>
      <c r="F2494" s="130">
        <f>E2494*D2494</f>
        <v>1700000</v>
      </c>
      <c r="G2494" s="69"/>
    </row>
    <row r="2495" spans="1:7" ht="18" customHeight="1">
      <c r="A2495" s="323"/>
      <c r="B2495" s="302"/>
      <c r="C2495" s="325"/>
      <c r="D2495" s="325"/>
      <c r="E2495" s="46"/>
      <c r="F2495" s="130">
        <f>E2495*D2495</f>
        <v>0</v>
      </c>
      <c r="G2495" s="69"/>
    </row>
    <row r="2496" spans="1:7" ht="18" customHeight="1">
      <c r="A2496" s="323" t="s">
        <v>336</v>
      </c>
      <c r="B2496" s="302" t="s">
        <v>31</v>
      </c>
      <c r="C2496" s="325" t="s">
        <v>171</v>
      </c>
      <c r="D2496" s="325">
        <v>50</v>
      </c>
      <c r="E2496" s="46">
        <v>31500</v>
      </c>
      <c r="F2496" s="130">
        <f t="shared" si="43"/>
        <v>1575000</v>
      </c>
      <c r="G2496" s="86">
        <f>SUM(F2496:F2500)</f>
        <v>21762950</v>
      </c>
    </row>
    <row r="2497" spans="1:7" ht="18" customHeight="1">
      <c r="A2497" s="323"/>
      <c r="B2497" s="302" t="s">
        <v>31</v>
      </c>
      <c r="C2497" s="325" t="s">
        <v>292</v>
      </c>
      <c r="D2497" s="325">
        <v>405.2</v>
      </c>
      <c r="E2497" s="46">
        <v>30500</v>
      </c>
      <c r="F2497" s="130">
        <f t="shared" si="43"/>
        <v>12358600</v>
      </c>
      <c r="G2497" s="69"/>
    </row>
    <row r="2498" spans="1:7" ht="18" customHeight="1">
      <c r="A2498" s="323"/>
      <c r="B2498" s="302" t="s">
        <v>31</v>
      </c>
      <c r="C2498" s="325" t="s">
        <v>442</v>
      </c>
      <c r="D2498" s="325">
        <v>54.9</v>
      </c>
      <c r="E2498" s="46">
        <v>30500</v>
      </c>
      <c r="F2498" s="130">
        <f t="shared" si="43"/>
        <v>1674450</v>
      </c>
      <c r="G2498" s="69"/>
    </row>
    <row r="2499" spans="1:7" ht="18" customHeight="1">
      <c r="A2499" s="323"/>
      <c r="B2499" s="302" t="s">
        <v>31</v>
      </c>
      <c r="C2499" s="325" t="s">
        <v>170</v>
      </c>
      <c r="D2499" s="325">
        <v>52.9</v>
      </c>
      <c r="E2499" s="46">
        <v>30500</v>
      </c>
      <c r="F2499" s="130">
        <f t="shared" si="43"/>
        <v>1613450</v>
      </c>
      <c r="G2499" s="69"/>
    </row>
    <row r="2500" spans="1:7" ht="18" customHeight="1">
      <c r="A2500" s="323"/>
      <c r="B2500" s="302" t="s">
        <v>31</v>
      </c>
      <c r="C2500" s="325" t="s">
        <v>192</v>
      </c>
      <c r="D2500" s="325">
        <v>148.9</v>
      </c>
      <c r="E2500" s="46">
        <v>30500</v>
      </c>
      <c r="F2500" s="130">
        <f t="shared" si="43"/>
        <v>4541450</v>
      </c>
      <c r="G2500" s="69"/>
    </row>
    <row r="2501" spans="1:7" ht="18" customHeight="1">
      <c r="A2501" s="323"/>
      <c r="B2501" s="302"/>
      <c r="C2501" s="325"/>
      <c r="D2501" s="325"/>
      <c r="E2501" s="46"/>
      <c r="F2501" s="130">
        <f t="shared" si="43"/>
        <v>0</v>
      </c>
      <c r="G2501" s="69"/>
    </row>
    <row r="2502" spans="1:7" ht="18" customHeight="1">
      <c r="A2502" s="323" t="s">
        <v>203</v>
      </c>
      <c r="B2502" s="302" t="s">
        <v>31</v>
      </c>
      <c r="C2502" s="325" t="s">
        <v>1092</v>
      </c>
      <c r="D2502" s="325">
        <v>46.5</v>
      </c>
      <c r="E2502" s="46">
        <v>31000</v>
      </c>
      <c r="F2502" s="130">
        <f t="shared" si="43"/>
        <v>1441500</v>
      </c>
      <c r="G2502" s="86">
        <f>F2502</f>
        <v>1441500</v>
      </c>
    </row>
    <row r="2503" spans="1:7" ht="18" customHeight="1">
      <c r="A2503" s="323"/>
      <c r="B2503" s="302"/>
      <c r="C2503" s="325"/>
      <c r="D2503" s="325"/>
      <c r="E2503" s="46"/>
      <c r="F2503" s="130">
        <f t="shared" si="43"/>
        <v>0</v>
      </c>
      <c r="G2503" s="69"/>
    </row>
    <row r="2504" spans="1:7" ht="18" customHeight="1">
      <c r="A2504" s="323" t="s">
        <v>235</v>
      </c>
      <c r="B2504" s="302" t="s">
        <v>23</v>
      </c>
      <c r="C2504" s="325" t="s">
        <v>1093</v>
      </c>
      <c r="D2504" s="325">
        <v>120.4</v>
      </c>
      <c r="E2504" s="46">
        <v>34000</v>
      </c>
      <c r="F2504" s="130">
        <f t="shared" si="43"/>
        <v>4093600</v>
      </c>
      <c r="G2504" s="86">
        <f>SUM(F2504:F2505)</f>
        <v>5647400</v>
      </c>
    </row>
    <row r="2505" spans="1:7" ht="18" customHeight="1">
      <c r="A2505" s="323"/>
      <c r="B2505" s="302" t="s">
        <v>31</v>
      </c>
      <c r="C2505" s="325" t="s">
        <v>281</v>
      </c>
      <c r="D2505" s="325">
        <v>45.7</v>
      </c>
      <c r="E2505" s="46">
        <v>34000</v>
      </c>
      <c r="F2505" s="130">
        <f t="shared" si="43"/>
        <v>1553800</v>
      </c>
      <c r="G2505" s="69"/>
    </row>
    <row r="2506" spans="1:7" ht="18" customHeight="1">
      <c r="A2506" s="323"/>
      <c r="B2506" s="302"/>
      <c r="C2506" s="325"/>
      <c r="D2506" s="325"/>
      <c r="E2506" s="46"/>
      <c r="F2506" s="130">
        <f t="shared" si="43"/>
        <v>0</v>
      </c>
      <c r="G2506" s="69"/>
    </row>
    <row r="2507" spans="1:7" ht="18" customHeight="1">
      <c r="A2507" s="323" t="s">
        <v>93</v>
      </c>
      <c r="B2507" s="302" t="s">
        <v>13</v>
      </c>
      <c r="C2507" s="325" t="s">
        <v>117</v>
      </c>
      <c r="D2507" s="325">
        <v>46.9</v>
      </c>
      <c r="E2507" s="46">
        <v>30000</v>
      </c>
      <c r="F2507" s="130">
        <f t="shared" si="43"/>
        <v>1407000</v>
      </c>
      <c r="G2507" s="86">
        <f>SUM(F2507:F2509)</f>
        <v>10464000</v>
      </c>
    </row>
    <row r="2508" spans="1:7" ht="18" customHeight="1">
      <c r="A2508" s="323"/>
      <c r="B2508" s="302" t="s">
        <v>13</v>
      </c>
      <c r="C2508" s="325" t="s">
        <v>370</v>
      </c>
      <c r="D2508" s="325">
        <v>251.9</v>
      </c>
      <c r="E2508" s="46">
        <v>30000</v>
      </c>
      <c r="F2508" s="130">
        <f t="shared" si="43"/>
        <v>7557000</v>
      </c>
      <c r="G2508" s="69"/>
    </row>
    <row r="2509" spans="1:7" ht="18" customHeight="1">
      <c r="A2509" s="323"/>
      <c r="B2509" s="302" t="s">
        <v>13</v>
      </c>
      <c r="C2509" s="325" t="s">
        <v>1095</v>
      </c>
      <c r="D2509" s="325">
        <v>50</v>
      </c>
      <c r="E2509" s="46">
        <v>30000</v>
      </c>
      <c r="F2509" s="130">
        <f t="shared" si="43"/>
        <v>1500000</v>
      </c>
      <c r="G2509" s="69"/>
    </row>
    <row r="2510" spans="1:7" ht="18" customHeight="1">
      <c r="A2510" s="323"/>
      <c r="B2510" s="302"/>
      <c r="C2510" s="325"/>
      <c r="D2510" s="325"/>
      <c r="E2510" s="46"/>
      <c r="F2510" s="130">
        <f t="shared" si="43"/>
        <v>0</v>
      </c>
      <c r="G2510" s="69"/>
    </row>
    <row r="2511" spans="1:7" ht="18" customHeight="1">
      <c r="A2511" s="323" t="s">
        <v>380</v>
      </c>
      <c r="B2511" s="444" t="s">
        <v>812</v>
      </c>
      <c r="C2511" s="482" t="s">
        <v>947</v>
      </c>
      <c r="D2511" s="482">
        <v>408.3</v>
      </c>
      <c r="E2511" s="116">
        <v>42000</v>
      </c>
      <c r="F2511" s="131">
        <f t="shared" si="43"/>
        <v>17148600</v>
      </c>
      <c r="G2511" s="86">
        <f>F2511</f>
        <v>17148600</v>
      </c>
    </row>
    <row r="2512" spans="1:7" ht="18" customHeight="1">
      <c r="A2512" s="323"/>
      <c r="B2512" s="302"/>
      <c r="C2512" s="325"/>
      <c r="D2512" s="325"/>
      <c r="E2512" s="46"/>
      <c r="F2512" s="130">
        <f t="shared" si="43"/>
        <v>0</v>
      </c>
      <c r="G2512" s="69"/>
    </row>
    <row r="2513" spans="1:7" ht="18" customHeight="1">
      <c r="A2513" s="323" t="s">
        <v>154</v>
      </c>
      <c r="B2513" s="444" t="s">
        <v>798</v>
      </c>
      <c r="C2513" s="482" t="s">
        <v>799</v>
      </c>
      <c r="D2513" s="482">
        <v>203.8</v>
      </c>
      <c r="E2513" s="116">
        <v>38500</v>
      </c>
      <c r="F2513" s="131">
        <f t="shared" si="43"/>
        <v>7846300</v>
      </c>
      <c r="G2513" s="86">
        <f>F2513</f>
        <v>7846300</v>
      </c>
    </row>
    <row r="2514" spans="1:7" ht="18" customHeight="1">
      <c r="A2514" s="323"/>
      <c r="B2514" s="302"/>
      <c r="C2514" s="325"/>
      <c r="D2514" s="325"/>
      <c r="E2514" s="46"/>
      <c r="F2514" s="130">
        <f t="shared" si="43"/>
        <v>0</v>
      </c>
      <c r="G2514" s="69"/>
    </row>
    <row r="2515" spans="1:7" ht="18" customHeight="1">
      <c r="A2515" s="323" t="s">
        <v>311</v>
      </c>
      <c r="B2515" s="302" t="s">
        <v>13</v>
      </c>
      <c r="C2515" s="325" t="s">
        <v>1101</v>
      </c>
      <c r="D2515" s="325">
        <v>100</v>
      </c>
      <c r="E2515" s="46">
        <v>31500</v>
      </c>
      <c r="F2515" s="130">
        <f t="shared" si="43"/>
        <v>3150000</v>
      </c>
      <c r="G2515" s="86">
        <f>F2515</f>
        <v>3150000</v>
      </c>
    </row>
    <row r="2516" spans="1:7" ht="18" customHeight="1">
      <c r="A2516" s="323"/>
      <c r="B2516" s="302"/>
      <c r="C2516" s="325"/>
      <c r="D2516" s="325"/>
      <c r="E2516" s="46"/>
      <c r="F2516" s="130">
        <f t="shared" si="43"/>
        <v>0</v>
      </c>
      <c r="G2516" s="69"/>
    </row>
    <row r="2517" spans="1:7" ht="18" customHeight="1">
      <c r="A2517" s="323" t="s">
        <v>806</v>
      </c>
      <c r="B2517" s="302" t="s">
        <v>164</v>
      </c>
      <c r="C2517" s="325" t="s">
        <v>807</v>
      </c>
      <c r="D2517" s="325">
        <v>571</v>
      </c>
      <c r="E2517" s="46">
        <v>33000</v>
      </c>
      <c r="F2517" s="130">
        <f t="shared" si="43"/>
        <v>18843000</v>
      </c>
      <c r="G2517" s="86">
        <f>F2517</f>
        <v>18843000</v>
      </c>
    </row>
    <row r="2518" spans="1:7" ht="18" customHeight="1">
      <c r="A2518" s="323"/>
      <c r="B2518" s="302"/>
      <c r="C2518" s="325"/>
      <c r="D2518" s="325"/>
      <c r="E2518" s="46"/>
      <c r="F2518" s="130">
        <f t="shared" si="43"/>
        <v>0</v>
      </c>
      <c r="G2518" s="69"/>
    </row>
    <row r="2519" spans="1:7" ht="18" customHeight="1">
      <c r="A2519" s="323" t="s">
        <v>88</v>
      </c>
      <c r="B2519" s="302" t="s">
        <v>13</v>
      </c>
      <c r="C2519" s="325" t="s">
        <v>124</v>
      </c>
      <c r="D2519" s="325">
        <v>788</v>
      </c>
      <c r="E2519" s="46">
        <v>29500</v>
      </c>
      <c r="F2519" s="130">
        <f t="shared" si="43"/>
        <v>23246000</v>
      </c>
      <c r="G2519" s="86">
        <f>F2519</f>
        <v>23246000</v>
      </c>
    </row>
    <row r="2520" spans="1:7" ht="18" customHeight="1">
      <c r="A2520" s="323"/>
      <c r="B2520" s="302"/>
      <c r="C2520" s="325"/>
      <c r="D2520" s="325"/>
      <c r="E2520" s="46"/>
      <c r="F2520" s="130">
        <f t="shared" ref="F2520:F2602" si="45">E2520*D2520</f>
        <v>0</v>
      </c>
      <c r="G2520" s="69"/>
    </row>
    <row r="2521" spans="1:7" ht="18" customHeight="1">
      <c r="A2521" s="323" t="s">
        <v>81</v>
      </c>
      <c r="B2521" s="302" t="s">
        <v>570</v>
      </c>
      <c r="C2521" s="325" t="s">
        <v>416</v>
      </c>
      <c r="D2521" s="325">
        <v>552.9</v>
      </c>
      <c r="E2521" s="46">
        <v>36500</v>
      </c>
      <c r="F2521" s="130">
        <f t="shared" si="45"/>
        <v>20180850</v>
      </c>
      <c r="G2521" s="86">
        <f>F2521</f>
        <v>20180850</v>
      </c>
    </row>
    <row r="2522" spans="1:7" ht="18" customHeight="1">
      <c r="A2522" s="323"/>
      <c r="B2522" s="302"/>
      <c r="C2522" s="325"/>
      <c r="D2522" s="325"/>
      <c r="E2522" s="46"/>
      <c r="F2522" s="130">
        <f t="shared" si="45"/>
        <v>0</v>
      </c>
      <c r="G2522" s="69"/>
    </row>
    <row r="2523" spans="1:7" ht="18" customHeight="1">
      <c r="A2523" s="323" t="s">
        <v>90</v>
      </c>
      <c r="B2523" s="302" t="s">
        <v>1102</v>
      </c>
      <c r="C2523" s="325" t="s">
        <v>1103</v>
      </c>
      <c r="D2523" s="325">
        <v>242</v>
      </c>
      <c r="E2523" s="46">
        <v>33000</v>
      </c>
      <c r="F2523" s="130">
        <f t="shared" si="45"/>
        <v>7986000</v>
      </c>
      <c r="G2523" s="86">
        <f>SUM(F2523:F2527)</f>
        <v>29482600</v>
      </c>
    </row>
    <row r="2524" spans="1:7" ht="18" customHeight="1">
      <c r="A2524" s="323"/>
      <c r="B2524" s="302" t="s">
        <v>1102</v>
      </c>
      <c r="C2524" s="325" t="s">
        <v>1076</v>
      </c>
      <c r="D2524" s="325">
        <v>131.5</v>
      </c>
      <c r="E2524" s="46">
        <v>33000</v>
      </c>
      <c r="F2524" s="130">
        <f t="shared" si="45"/>
        <v>4339500</v>
      </c>
      <c r="G2524" s="69"/>
    </row>
    <row r="2525" spans="1:7" ht="18" customHeight="1">
      <c r="A2525" s="323"/>
      <c r="B2525" s="302" t="s">
        <v>1102</v>
      </c>
      <c r="C2525" s="325" t="s">
        <v>1104</v>
      </c>
      <c r="D2525" s="325">
        <v>258.7</v>
      </c>
      <c r="E2525" s="46">
        <v>33000</v>
      </c>
      <c r="F2525" s="130">
        <f t="shared" si="45"/>
        <v>8537100</v>
      </c>
      <c r="G2525" s="69"/>
    </row>
    <row r="2526" spans="1:7" ht="18" customHeight="1">
      <c r="A2526" s="323"/>
      <c r="B2526" s="302" t="s">
        <v>1102</v>
      </c>
      <c r="C2526" s="325" t="s">
        <v>1105</v>
      </c>
      <c r="D2526" s="325">
        <v>50</v>
      </c>
      <c r="E2526" s="46">
        <v>33000</v>
      </c>
      <c r="F2526" s="130">
        <f t="shared" si="45"/>
        <v>1650000</v>
      </c>
      <c r="G2526" s="69"/>
    </row>
    <row r="2527" spans="1:7" ht="18" customHeight="1">
      <c r="A2527" s="323"/>
      <c r="B2527" s="302" t="s">
        <v>64</v>
      </c>
      <c r="C2527" s="325" t="s">
        <v>1106</v>
      </c>
      <c r="D2527" s="325">
        <v>205</v>
      </c>
      <c r="E2527" s="46">
        <v>34000</v>
      </c>
      <c r="F2527" s="130">
        <f t="shared" si="45"/>
        <v>6970000</v>
      </c>
      <c r="G2527" s="69"/>
    </row>
    <row r="2528" spans="1:7" ht="18" customHeight="1">
      <c r="A2528" s="323"/>
      <c r="B2528" s="302"/>
      <c r="C2528" s="325"/>
      <c r="D2528" s="325"/>
      <c r="E2528" s="46"/>
      <c r="F2528" s="130">
        <f t="shared" si="45"/>
        <v>0</v>
      </c>
      <c r="G2528" s="69"/>
    </row>
    <row r="2529" spans="1:7" ht="18" customHeight="1">
      <c r="A2529" s="323" t="s">
        <v>330</v>
      </c>
      <c r="B2529" s="302" t="s">
        <v>31</v>
      </c>
      <c r="C2529" s="325" t="s">
        <v>1019</v>
      </c>
      <c r="D2529" s="325">
        <v>50</v>
      </c>
      <c r="E2529" s="46">
        <v>33500</v>
      </c>
      <c r="F2529" s="130">
        <f t="shared" si="45"/>
        <v>1675000</v>
      </c>
      <c r="G2529" s="86">
        <f>F2529</f>
        <v>1675000</v>
      </c>
    </row>
    <row r="2530" spans="1:7" ht="18" customHeight="1">
      <c r="A2530" s="323"/>
      <c r="B2530" s="302"/>
      <c r="C2530" s="325"/>
      <c r="D2530" s="325"/>
      <c r="E2530" s="46"/>
      <c r="F2530" s="130">
        <f t="shared" si="45"/>
        <v>0</v>
      </c>
      <c r="G2530" s="69"/>
    </row>
    <row r="2531" spans="1:7" ht="18" customHeight="1">
      <c r="A2531" s="323" t="s">
        <v>245</v>
      </c>
      <c r="B2531" s="302" t="s">
        <v>31</v>
      </c>
      <c r="C2531" s="325" t="s">
        <v>1108</v>
      </c>
      <c r="D2531" s="325">
        <v>303</v>
      </c>
      <c r="E2531" s="46">
        <v>33500</v>
      </c>
      <c r="F2531" s="130">
        <f t="shared" si="45"/>
        <v>10150500</v>
      </c>
      <c r="G2531" s="86">
        <f>SUM(F2531:F2533)</f>
        <v>52196350</v>
      </c>
    </row>
    <row r="2532" spans="1:7" ht="18" customHeight="1">
      <c r="A2532" s="323"/>
      <c r="B2532" s="302" t="s">
        <v>31</v>
      </c>
      <c r="C2532" s="325" t="s">
        <v>246</v>
      </c>
      <c r="D2532" s="325">
        <v>877.8</v>
      </c>
      <c r="E2532" s="46">
        <v>33500</v>
      </c>
      <c r="F2532" s="130">
        <f t="shared" si="45"/>
        <v>29406300</v>
      </c>
      <c r="G2532" s="69"/>
    </row>
    <row r="2533" spans="1:7" ht="18" customHeight="1">
      <c r="A2533" s="323"/>
      <c r="B2533" s="302" t="s">
        <v>31</v>
      </c>
      <c r="C2533" s="325" t="s">
        <v>101</v>
      </c>
      <c r="D2533" s="325">
        <v>377.3</v>
      </c>
      <c r="E2533" s="46">
        <v>33500</v>
      </c>
      <c r="F2533" s="130">
        <f t="shared" si="45"/>
        <v>12639550</v>
      </c>
      <c r="G2533" s="69"/>
    </row>
    <row r="2534" spans="1:7" ht="18" customHeight="1">
      <c r="A2534" s="323"/>
      <c r="B2534" s="302"/>
      <c r="C2534" s="325"/>
      <c r="D2534" s="325"/>
      <c r="E2534" s="46"/>
      <c r="F2534" s="130">
        <f t="shared" si="45"/>
        <v>0</v>
      </c>
      <c r="G2534" s="69"/>
    </row>
    <row r="2535" spans="1:7" ht="18" customHeight="1">
      <c r="A2535" s="323" t="s">
        <v>304</v>
      </c>
      <c r="B2535" s="302" t="s">
        <v>31</v>
      </c>
      <c r="C2535" s="325" t="s">
        <v>416</v>
      </c>
      <c r="D2535" s="325">
        <v>45.7</v>
      </c>
      <c r="E2535" s="46">
        <v>33500</v>
      </c>
      <c r="F2535" s="130">
        <f t="shared" si="45"/>
        <v>1530950</v>
      </c>
      <c r="G2535" s="86">
        <f>SUM(F2535:F2538)</f>
        <v>18803450</v>
      </c>
    </row>
    <row r="2536" spans="1:7" ht="18" customHeight="1">
      <c r="A2536" s="302"/>
      <c r="B2536" s="302" t="s">
        <v>31</v>
      </c>
      <c r="C2536" s="325" t="s">
        <v>1055</v>
      </c>
      <c r="D2536" s="325">
        <v>375</v>
      </c>
      <c r="E2536" s="46">
        <v>33500</v>
      </c>
      <c r="F2536" s="130">
        <f t="shared" si="45"/>
        <v>12562500</v>
      </c>
      <c r="G2536" s="207"/>
    </row>
    <row r="2537" spans="1:7" ht="18" customHeight="1">
      <c r="A2537" s="323"/>
      <c r="B2537" s="302" t="s">
        <v>31</v>
      </c>
      <c r="C2537" s="325" t="s">
        <v>805</v>
      </c>
      <c r="D2537" s="325">
        <v>100</v>
      </c>
      <c r="E2537" s="46">
        <v>33500</v>
      </c>
      <c r="F2537" s="130">
        <f t="shared" si="45"/>
        <v>3350000</v>
      </c>
      <c r="G2537" s="69"/>
    </row>
    <row r="2538" spans="1:7" ht="18" customHeight="1">
      <c r="A2538" s="323"/>
      <c r="B2538" s="302" t="s">
        <v>64</v>
      </c>
      <c r="C2538" s="325" t="s">
        <v>1109</v>
      </c>
      <c r="D2538" s="325">
        <v>40</v>
      </c>
      <c r="E2538" s="46">
        <v>34000</v>
      </c>
      <c r="F2538" s="130">
        <f t="shared" si="45"/>
        <v>1360000</v>
      </c>
      <c r="G2538" s="69"/>
    </row>
    <row r="2539" spans="1:7" ht="18" customHeight="1">
      <c r="A2539" s="323"/>
      <c r="B2539" s="302"/>
      <c r="C2539" s="325"/>
      <c r="D2539" s="325"/>
      <c r="E2539" s="46"/>
      <c r="F2539" s="130">
        <f t="shared" si="45"/>
        <v>0</v>
      </c>
      <c r="G2539" s="69"/>
    </row>
    <row r="2540" spans="1:7" ht="18" customHeight="1">
      <c r="A2540" s="323" t="s">
        <v>767</v>
      </c>
      <c r="B2540" s="302" t="s">
        <v>289</v>
      </c>
      <c r="C2540" s="325" t="s">
        <v>1112</v>
      </c>
      <c r="D2540" s="325">
        <v>82.3</v>
      </c>
      <c r="E2540" s="46">
        <v>32000</v>
      </c>
      <c r="F2540" s="130">
        <f t="shared" si="45"/>
        <v>2633600</v>
      </c>
      <c r="G2540" s="86">
        <f>SUM(F2540:F2543)</f>
        <v>14529000</v>
      </c>
    </row>
    <row r="2541" spans="1:7" ht="18" customHeight="1">
      <c r="A2541" s="323"/>
      <c r="B2541" s="302" t="s">
        <v>289</v>
      </c>
      <c r="C2541" s="325" t="s">
        <v>1113</v>
      </c>
      <c r="D2541" s="325">
        <v>150</v>
      </c>
      <c r="E2541" s="46">
        <v>32000</v>
      </c>
      <c r="F2541" s="130">
        <f t="shared" si="45"/>
        <v>4800000</v>
      </c>
      <c r="G2541" s="69"/>
    </row>
    <row r="2542" spans="1:7" ht="18" customHeight="1">
      <c r="A2542" s="323"/>
      <c r="B2542" s="302" t="s">
        <v>289</v>
      </c>
      <c r="C2542" s="325" t="s">
        <v>1114</v>
      </c>
      <c r="D2542" s="325">
        <v>156.5</v>
      </c>
      <c r="E2542" s="46">
        <v>32000</v>
      </c>
      <c r="F2542" s="130">
        <f t="shared" si="45"/>
        <v>5008000</v>
      </c>
      <c r="G2542" s="69"/>
    </row>
    <row r="2543" spans="1:7" ht="18" customHeight="1">
      <c r="A2543" s="323"/>
      <c r="B2543" s="302" t="s">
        <v>208</v>
      </c>
      <c r="C2543" s="325" t="s">
        <v>1115</v>
      </c>
      <c r="D2543" s="325">
        <v>58.8</v>
      </c>
      <c r="E2543" s="46">
        <v>35500</v>
      </c>
      <c r="F2543" s="130">
        <f t="shared" si="45"/>
        <v>2087400</v>
      </c>
      <c r="G2543" s="69"/>
    </row>
    <row r="2544" spans="1:7" ht="18" customHeight="1">
      <c r="A2544" s="323"/>
      <c r="B2544" s="302"/>
      <c r="C2544" s="325"/>
      <c r="D2544" s="325"/>
      <c r="E2544" s="46"/>
      <c r="F2544" s="130">
        <f t="shared" si="45"/>
        <v>0</v>
      </c>
      <c r="G2544" s="69"/>
    </row>
    <row r="2545" spans="1:7" ht="18" customHeight="1">
      <c r="A2545" s="323" t="s">
        <v>316</v>
      </c>
      <c r="B2545" s="302" t="s">
        <v>23</v>
      </c>
      <c r="C2545" s="325" t="s">
        <v>1067</v>
      </c>
      <c r="D2545" s="325">
        <v>150</v>
      </c>
      <c r="E2545" s="46">
        <v>33500</v>
      </c>
      <c r="F2545" s="130">
        <f t="shared" si="45"/>
        <v>5025000</v>
      </c>
      <c r="G2545" s="86">
        <f>SUM(F2545:F2547)</f>
        <v>23115000</v>
      </c>
    </row>
    <row r="2546" spans="1:7" ht="18" customHeight="1">
      <c r="A2546" s="323"/>
      <c r="B2546" s="302" t="s">
        <v>31</v>
      </c>
      <c r="C2546" s="325" t="s">
        <v>857</v>
      </c>
      <c r="D2546" s="325">
        <v>150</v>
      </c>
      <c r="E2546" s="46">
        <v>33500</v>
      </c>
      <c r="F2546" s="130">
        <f t="shared" si="45"/>
        <v>5025000</v>
      </c>
      <c r="G2546" s="69"/>
    </row>
    <row r="2547" spans="1:7" ht="18" customHeight="1">
      <c r="A2547" s="323"/>
      <c r="B2547" s="302" t="s">
        <v>31</v>
      </c>
      <c r="C2547" s="325" t="s">
        <v>335</v>
      </c>
      <c r="D2547" s="325">
        <v>390</v>
      </c>
      <c r="E2547" s="46">
        <v>33500</v>
      </c>
      <c r="F2547" s="130">
        <f t="shared" si="45"/>
        <v>13065000</v>
      </c>
      <c r="G2547" s="69"/>
    </row>
    <row r="2548" spans="1:7" ht="18" customHeight="1">
      <c r="A2548" s="323"/>
      <c r="B2548" s="302"/>
      <c r="C2548" s="325"/>
      <c r="D2548" s="325"/>
      <c r="E2548" s="46"/>
      <c r="F2548" s="130">
        <f t="shared" si="45"/>
        <v>0</v>
      </c>
      <c r="G2548" s="69"/>
    </row>
    <row r="2549" spans="1:7" ht="18" customHeight="1">
      <c r="A2549" s="323" t="s">
        <v>912</v>
      </c>
      <c r="B2549" s="302" t="s">
        <v>31</v>
      </c>
      <c r="C2549" s="325" t="s">
        <v>913</v>
      </c>
      <c r="D2549" s="325">
        <v>125</v>
      </c>
      <c r="E2549" s="46">
        <v>32500</v>
      </c>
      <c r="F2549" s="130">
        <f t="shared" si="45"/>
        <v>4062500</v>
      </c>
      <c r="G2549" s="86">
        <f>F2549</f>
        <v>4062500</v>
      </c>
    </row>
    <row r="2550" spans="1:7" ht="18" customHeight="1">
      <c r="A2550" s="323"/>
      <c r="B2550" s="302"/>
      <c r="C2550" s="325"/>
      <c r="D2550" s="325"/>
      <c r="E2550" s="46"/>
      <c r="F2550" s="130">
        <f t="shared" si="45"/>
        <v>0</v>
      </c>
      <c r="G2550" s="69"/>
    </row>
    <row r="2551" spans="1:7" ht="18" customHeight="1">
      <c r="A2551" s="323" t="s">
        <v>52</v>
      </c>
      <c r="B2551" s="302" t="s">
        <v>208</v>
      </c>
      <c r="C2551" s="325" t="s">
        <v>54</v>
      </c>
      <c r="D2551" s="325">
        <v>100</v>
      </c>
      <c r="E2551" s="46">
        <v>35300</v>
      </c>
      <c r="F2551" s="130">
        <f t="shared" si="45"/>
        <v>3530000</v>
      </c>
      <c r="G2551" s="86">
        <f>SUM(F2551:F2553)</f>
        <v>9439220</v>
      </c>
    </row>
    <row r="2552" spans="1:7" ht="18" customHeight="1">
      <c r="A2552" s="323"/>
      <c r="B2552" s="302" t="s">
        <v>208</v>
      </c>
      <c r="C2552" s="325" t="s">
        <v>1117</v>
      </c>
      <c r="D2552" s="325">
        <v>80</v>
      </c>
      <c r="E2552" s="46">
        <v>35300</v>
      </c>
      <c r="F2552" s="130">
        <f t="shared" si="45"/>
        <v>2824000</v>
      </c>
      <c r="G2552" s="69"/>
    </row>
    <row r="2553" spans="1:7" ht="18" customHeight="1">
      <c r="A2553" s="302"/>
      <c r="B2553" s="302" t="s">
        <v>208</v>
      </c>
      <c r="C2553" s="325" t="s">
        <v>69</v>
      </c>
      <c r="D2553" s="325">
        <v>87.4</v>
      </c>
      <c r="E2553" s="46">
        <v>35300</v>
      </c>
      <c r="F2553" s="130">
        <f t="shared" si="45"/>
        <v>3085220</v>
      </c>
      <c r="G2553" s="69"/>
    </row>
    <row r="2554" spans="1:7" ht="18" customHeight="1">
      <c r="A2554" s="323"/>
      <c r="B2554" s="302"/>
      <c r="C2554" s="325"/>
      <c r="D2554" s="325"/>
      <c r="E2554" s="46"/>
      <c r="F2554" s="130">
        <f t="shared" si="45"/>
        <v>0</v>
      </c>
      <c r="G2554" s="69"/>
    </row>
    <row r="2555" spans="1:7" ht="18" customHeight="1">
      <c r="A2555" s="323" t="s">
        <v>123</v>
      </c>
      <c r="B2555" s="302" t="s">
        <v>13</v>
      </c>
      <c r="C2555" s="325" t="s">
        <v>1118</v>
      </c>
      <c r="D2555" s="325">
        <v>30</v>
      </c>
      <c r="E2555" s="46">
        <v>30500</v>
      </c>
      <c r="F2555" s="130">
        <f t="shared" si="45"/>
        <v>915000</v>
      </c>
      <c r="G2555" s="86">
        <f>F2555</f>
        <v>915000</v>
      </c>
    </row>
    <row r="2556" spans="1:7" ht="18" customHeight="1">
      <c r="A2556" s="323"/>
      <c r="B2556" s="302"/>
      <c r="C2556" s="325"/>
      <c r="D2556" s="325"/>
      <c r="E2556" s="46"/>
      <c r="F2556" s="130">
        <f t="shared" si="45"/>
        <v>0</v>
      </c>
      <c r="G2556" s="69"/>
    </row>
    <row r="2557" spans="1:7" ht="18" customHeight="1">
      <c r="A2557" s="323" t="s">
        <v>361</v>
      </c>
      <c r="B2557" s="302" t="s">
        <v>31</v>
      </c>
      <c r="C2557" s="325" t="s">
        <v>159</v>
      </c>
      <c r="D2557" s="325">
        <v>101.5</v>
      </c>
      <c r="E2557" s="46">
        <v>34000</v>
      </c>
      <c r="F2557" s="130">
        <f t="shared" si="45"/>
        <v>3451000</v>
      </c>
      <c r="G2557" s="86">
        <f>F2557</f>
        <v>3451000</v>
      </c>
    </row>
    <row r="2558" spans="1:7" ht="18" customHeight="1">
      <c r="A2558" s="323"/>
      <c r="B2558" s="302"/>
      <c r="C2558" s="325"/>
      <c r="D2558" s="325"/>
      <c r="E2558" s="46"/>
      <c r="F2558" s="130">
        <f t="shared" si="45"/>
        <v>0</v>
      </c>
      <c r="G2558" s="69"/>
    </row>
    <row r="2559" spans="1:7" ht="18" customHeight="1">
      <c r="A2559" s="323" t="s">
        <v>1107</v>
      </c>
      <c r="B2559" s="302" t="s">
        <v>31</v>
      </c>
      <c r="C2559" s="325" t="s">
        <v>101</v>
      </c>
      <c r="D2559" s="325">
        <v>100</v>
      </c>
      <c r="E2559" s="46">
        <v>34000</v>
      </c>
      <c r="F2559" s="130">
        <f t="shared" si="45"/>
        <v>3400000</v>
      </c>
      <c r="G2559" s="86">
        <f>F2559</f>
        <v>3400000</v>
      </c>
    </row>
    <row r="2560" spans="1:7" ht="18" customHeight="1">
      <c r="A2560" s="323"/>
      <c r="B2560" s="302"/>
      <c r="C2560" s="325"/>
      <c r="D2560" s="325"/>
      <c r="E2560" s="46"/>
      <c r="F2560" s="130">
        <f t="shared" si="45"/>
        <v>0</v>
      </c>
      <c r="G2560" s="69"/>
    </row>
    <row r="2561" spans="1:7" ht="18" customHeight="1">
      <c r="A2561" s="533" t="s">
        <v>109</v>
      </c>
      <c r="B2561" s="440" t="s">
        <v>31</v>
      </c>
      <c r="C2561" s="382" t="s">
        <v>62</v>
      </c>
      <c r="D2561" s="382">
        <v>400</v>
      </c>
      <c r="E2561" s="59">
        <v>34000</v>
      </c>
      <c r="F2561" s="132">
        <f t="shared" si="45"/>
        <v>13600000</v>
      </c>
      <c r="G2561" s="125">
        <f>F2561</f>
        <v>13600000</v>
      </c>
    </row>
    <row r="2562" spans="1:7" ht="18" customHeight="1">
      <c r="A2562" s="526"/>
      <c r="B2562" s="435"/>
      <c r="C2562" s="484"/>
      <c r="D2562" s="484"/>
      <c r="E2562" s="113"/>
      <c r="F2562" s="126"/>
      <c r="G2562" s="9"/>
    </row>
    <row r="2563" spans="1:7" ht="18" customHeight="1">
      <c r="A2563" s="537">
        <v>42393</v>
      </c>
      <c r="B2563" s="355"/>
      <c r="C2563" s="491" t="s">
        <v>398</v>
      </c>
      <c r="D2563" s="525"/>
      <c r="F2563" s="127"/>
    </row>
    <row r="2564" spans="1:7" ht="18" customHeight="1">
      <c r="A2564" s="531" t="s">
        <v>127</v>
      </c>
      <c r="B2564" s="436" t="s">
        <v>134</v>
      </c>
      <c r="C2564" s="494" t="s">
        <v>152</v>
      </c>
      <c r="D2564" s="494">
        <f>SUM(D2565:D2621)</f>
        <v>7174.6</v>
      </c>
      <c r="E2564" s="114"/>
      <c r="F2564" s="128">
        <f>SUM(F2565:F2621)</f>
        <v>240832000</v>
      </c>
      <c r="G2564" s="128">
        <f>SUM(G2565:G2621)</f>
        <v>240832000</v>
      </c>
    </row>
    <row r="2565" spans="1:7" ht="18" customHeight="1">
      <c r="A2565" s="532">
        <v>585</v>
      </c>
      <c r="B2565" s="441" t="s">
        <v>23</v>
      </c>
      <c r="C2565" s="492" t="s">
        <v>60</v>
      </c>
      <c r="D2565" s="492">
        <v>50</v>
      </c>
      <c r="E2565" s="62">
        <v>33500</v>
      </c>
      <c r="F2565" s="139">
        <f t="shared" si="45"/>
        <v>1675000</v>
      </c>
      <c r="G2565" s="85">
        <f>F2565</f>
        <v>1675000</v>
      </c>
    </row>
    <row r="2566" spans="1:7" ht="18" customHeight="1">
      <c r="A2566" s="323"/>
      <c r="B2566" s="302"/>
      <c r="C2566" s="325"/>
      <c r="D2566" s="325"/>
      <c r="E2566" s="46"/>
      <c r="F2566" s="130">
        <f t="shared" si="45"/>
        <v>0</v>
      </c>
      <c r="G2566" s="69"/>
    </row>
    <row r="2567" spans="1:7" ht="18" customHeight="1">
      <c r="A2567" s="323" t="s">
        <v>24</v>
      </c>
      <c r="B2567" s="302" t="s">
        <v>13</v>
      </c>
      <c r="C2567" s="325" t="s">
        <v>60</v>
      </c>
      <c r="D2567" s="325">
        <v>70</v>
      </c>
      <c r="E2567" s="46">
        <v>30500</v>
      </c>
      <c r="F2567" s="130">
        <f t="shared" si="45"/>
        <v>2135000</v>
      </c>
      <c r="G2567" s="86">
        <f>SUM(F2567:F2568)</f>
        <v>3050000</v>
      </c>
    </row>
    <row r="2568" spans="1:7" ht="18" customHeight="1">
      <c r="A2568" s="323"/>
      <c r="B2568" s="302" t="s">
        <v>13</v>
      </c>
      <c r="C2568" s="325" t="s">
        <v>1119</v>
      </c>
      <c r="D2568" s="325">
        <v>30</v>
      </c>
      <c r="E2568" s="46">
        <v>30500</v>
      </c>
      <c r="F2568" s="130">
        <f t="shared" si="45"/>
        <v>915000</v>
      </c>
      <c r="G2568" s="69"/>
    </row>
    <row r="2569" spans="1:7" ht="18" customHeight="1">
      <c r="A2569" s="323"/>
      <c r="B2569" s="302"/>
      <c r="C2569" s="325"/>
      <c r="D2569" s="325"/>
      <c r="E2569" s="46"/>
      <c r="F2569" s="130">
        <f t="shared" si="45"/>
        <v>0</v>
      </c>
      <c r="G2569" s="69"/>
    </row>
    <row r="2570" spans="1:7" ht="18" customHeight="1">
      <c r="A2570" s="323" t="s">
        <v>123</v>
      </c>
      <c r="B2570" s="302" t="s">
        <v>13</v>
      </c>
      <c r="C2570" s="325" t="s">
        <v>1118</v>
      </c>
      <c r="D2570" s="325">
        <v>1.5</v>
      </c>
      <c r="E2570" s="46">
        <v>30500</v>
      </c>
      <c r="F2570" s="130">
        <f t="shared" si="45"/>
        <v>45750</v>
      </c>
      <c r="G2570" s="86">
        <f>F2570</f>
        <v>45750</v>
      </c>
    </row>
    <row r="2571" spans="1:7" ht="18" customHeight="1">
      <c r="A2571" s="323"/>
      <c r="B2571" s="302"/>
      <c r="C2571" s="325"/>
      <c r="D2571" s="325"/>
      <c r="E2571" s="46"/>
      <c r="F2571" s="130">
        <f t="shared" si="45"/>
        <v>0</v>
      </c>
      <c r="G2571" s="69"/>
    </row>
    <row r="2572" spans="1:7" ht="18" customHeight="1">
      <c r="A2572" s="323" t="s">
        <v>321</v>
      </c>
      <c r="B2572" s="454" t="s">
        <v>1120</v>
      </c>
      <c r="C2572" s="500" t="s">
        <v>244</v>
      </c>
      <c r="D2572" s="500">
        <v>-5.4</v>
      </c>
      <c r="E2572" s="162">
        <v>32500</v>
      </c>
      <c r="F2572" s="163">
        <f t="shared" si="45"/>
        <v>-175500</v>
      </c>
      <c r="G2572" s="86">
        <f>SUM(F2572:F2574)</f>
        <v>-433450</v>
      </c>
    </row>
    <row r="2573" spans="1:7" ht="18" customHeight="1">
      <c r="A2573" s="323"/>
      <c r="B2573" s="454" t="s">
        <v>1121</v>
      </c>
      <c r="C2573" s="500" t="s">
        <v>303</v>
      </c>
      <c r="D2573" s="500">
        <v>-2.8</v>
      </c>
      <c r="E2573" s="162">
        <v>33500</v>
      </c>
      <c r="F2573" s="163">
        <f t="shared" si="45"/>
        <v>-93800</v>
      </c>
      <c r="G2573" s="69"/>
    </row>
    <row r="2574" spans="1:7" ht="18" customHeight="1">
      <c r="A2574" s="323"/>
      <c r="B2574" s="454" t="s">
        <v>121</v>
      </c>
      <c r="C2574" s="500" t="s">
        <v>520</v>
      </c>
      <c r="D2574" s="500">
        <v>-4.9000000000000004</v>
      </c>
      <c r="E2574" s="162">
        <v>33500</v>
      </c>
      <c r="F2574" s="163">
        <f t="shared" si="45"/>
        <v>-164150</v>
      </c>
      <c r="G2574" s="69"/>
    </row>
    <row r="2575" spans="1:7" ht="18" customHeight="1">
      <c r="A2575" s="323"/>
      <c r="B2575" s="302"/>
      <c r="C2575" s="325"/>
      <c r="D2575" s="325"/>
      <c r="E2575" s="46"/>
      <c r="F2575" s="130">
        <f t="shared" si="45"/>
        <v>0</v>
      </c>
      <c r="G2575" s="69"/>
    </row>
    <row r="2576" spans="1:7" ht="18" customHeight="1">
      <c r="A2576" s="323" t="s">
        <v>115</v>
      </c>
      <c r="B2576" s="444" t="s">
        <v>116</v>
      </c>
      <c r="C2576" s="482" t="s">
        <v>117</v>
      </c>
      <c r="D2576" s="482">
        <v>207.5</v>
      </c>
      <c r="E2576" s="116">
        <v>42500</v>
      </c>
      <c r="F2576" s="131">
        <f t="shared" si="45"/>
        <v>8818750</v>
      </c>
      <c r="G2576" s="86">
        <f>SUM(F2576:F2577)</f>
        <v>24820000</v>
      </c>
    </row>
    <row r="2577" spans="1:7" ht="18" customHeight="1">
      <c r="A2577" s="323"/>
      <c r="B2577" s="444" t="s">
        <v>116</v>
      </c>
      <c r="C2577" s="482" t="s">
        <v>118</v>
      </c>
      <c r="D2577" s="482">
        <v>376.5</v>
      </c>
      <c r="E2577" s="116">
        <v>42500</v>
      </c>
      <c r="F2577" s="131">
        <f t="shared" si="45"/>
        <v>16001250</v>
      </c>
      <c r="G2577" s="69"/>
    </row>
    <row r="2578" spans="1:7" ht="18" customHeight="1">
      <c r="A2578" s="323"/>
      <c r="B2578" s="302"/>
      <c r="C2578" s="325"/>
      <c r="D2578" s="325"/>
      <c r="E2578" s="46"/>
      <c r="F2578" s="130">
        <f t="shared" si="45"/>
        <v>0</v>
      </c>
      <c r="G2578" s="69"/>
    </row>
    <row r="2579" spans="1:7" ht="18" customHeight="1">
      <c r="A2579" s="323" t="s">
        <v>330</v>
      </c>
      <c r="B2579" s="302" t="s">
        <v>31</v>
      </c>
      <c r="C2579" s="325" t="s">
        <v>1122</v>
      </c>
      <c r="D2579" s="325">
        <v>100</v>
      </c>
      <c r="E2579" s="46">
        <v>33500</v>
      </c>
      <c r="F2579" s="130">
        <f t="shared" si="45"/>
        <v>3350000</v>
      </c>
      <c r="G2579" s="86">
        <f>SUM(F2579:F2580)</f>
        <v>6783750</v>
      </c>
    </row>
    <row r="2580" spans="1:7" ht="18" customHeight="1">
      <c r="A2580" s="323"/>
      <c r="B2580" s="302" t="s">
        <v>31</v>
      </c>
      <c r="C2580" s="325" t="s">
        <v>1123</v>
      </c>
      <c r="D2580" s="325">
        <v>102.5</v>
      </c>
      <c r="E2580" s="46">
        <v>33500</v>
      </c>
      <c r="F2580" s="130">
        <f t="shared" si="45"/>
        <v>3433750</v>
      </c>
      <c r="G2580" s="69"/>
    </row>
    <row r="2581" spans="1:7" ht="18" customHeight="1">
      <c r="A2581" s="323"/>
      <c r="B2581" s="302"/>
      <c r="C2581" s="325"/>
      <c r="D2581" s="325"/>
      <c r="E2581" s="46"/>
      <c r="F2581" s="130">
        <f t="shared" si="45"/>
        <v>0</v>
      </c>
      <c r="G2581" s="69"/>
    </row>
    <row r="2582" spans="1:7" ht="18" customHeight="1">
      <c r="A2582" s="323" t="s">
        <v>378</v>
      </c>
      <c r="B2582" s="302" t="s">
        <v>31</v>
      </c>
      <c r="C2582" s="325" t="s">
        <v>1124</v>
      </c>
      <c r="D2582" s="325">
        <v>528</v>
      </c>
      <c r="E2582" s="46">
        <v>33000</v>
      </c>
      <c r="F2582" s="130">
        <f t="shared" si="45"/>
        <v>17424000</v>
      </c>
      <c r="G2582" s="86">
        <f>F2582</f>
        <v>17424000</v>
      </c>
    </row>
    <row r="2583" spans="1:7" ht="18" customHeight="1">
      <c r="A2583" s="323"/>
      <c r="B2583" s="302"/>
      <c r="C2583" s="325"/>
      <c r="D2583" s="325"/>
      <c r="E2583" s="46"/>
      <c r="F2583" s="130">
        <f t="shared" si="45"/>
        <v>0</v>
      </c>
      <c r="G2583" s="69"/>
    </row>
    <row r="2584" spans="1:7" ht="18" customHeight="1">
      <c r="A2584" s="323" t="s">
        <v>392</v>
      </c>
      <c r="B2584" s="302" t="s">
        <v>31</v>
      </c>
      <c r="C2584" s="325" t="s">
        <v>913</v>
      </c>
      <c r="D2584" s="325">
        <v>575</v>
      </c>
      <c r="E2584" s="46">
        <v>32500</v>
      </c>
      <c r="F2584" s="130">
        <f t="shared" si="45"/>
        <v>18687500</v>
      </c>
      <c r="G2584" s="86">
        <f>F2584</f>
        <v>18687500</v>
      </c>
    </row>
    <row r="2585" spans="1:7" ht="18" customHeight="1">
      <c r="A2585" s="323"/>
      <c r="B2585" s="302"/>
      <c r="C2585" s="325"/>
      <c r="D2585" s="325"/>
      <c r="E2585" s="46"/>
      <c r="F2585" s="130">
        <f t="shared" si="45"/>
        <v>0</v>
      </c>
      <c r="G2585" s="69"/>
    </row>
    <row r="2586" spans="1:7" ht="18" customHeight="1">
      <c r="A2586" s="323" t="s">
        <v>316</v>
      </c>
      <c r="B2586" s="302" t="s">
        <v>23</v>
      </c>
      <c r="C2586" s="325" t="s">
        <v>1067</v>
      </c>
      <c r="D2586" s="325">
        <v>650</v>
      </c>
      <c r="E2586" s="46">
        <v>33500</v>
      </c>
      <c r="F2586" s="130">
        <f t="shared" si="45"/>
        <v>21775000</v>
      </c>
      <c r="G2586" s="86">
        <f>SUM(F2586:F2589)</f>
        <v>36448000</v>
      </c>
    </row>
    <row r="2587" spans="1:7" ht="18" customHeight="1">
      <c r="A2587" s="323"/>
      <c r="B2587" s="302" t="s">
        <v>31</v>
      </c>
      <c r="C2587" s="325" t="s">
        <v>1125</v>
      </c>
      <c r="D2587" s="325">
        <v>266</v>
      </c>
      <c r="E2587" s="46">
        <v>33500</v>
      </c>
      <c r="F2587" s="130">
        <f t="shared" si="45"/>
        <v>8911000</v>
      </c>
      <c r="G2587" s="69"/>
    </row>
    <row r="2588" spans="1:7" ht="18" customHeight="1">
      <c r="A2588" s="323"/>
      <c r="B2588" s="302" t="s">
        <v>31</v>
      </c>
      <c r="C2588" s="325" t="s">
        <v>335</v>
      </c>
      <c r="D2588" s="325">
        <v>147</v>
      </c>
      <c r="E2588" s="46">
        <v>33500</v>
      </c>
      <c r="F2588" s="130">
        <f t="shared" si="45"/>
        <v>4924500</v>
      </c>
      <c r="G2588" s="69"/>
    </row>
    <row r="2589" spans="1:7" ht="18" customHeight="1">
      <c r="A2589" s="323"/>
      <c r="B2589" s="302" t="s">
        <v>31</v>
      </c>
      <c r="C2589" s="325" t="s">
        <v>214</v>
      </c>
      <c r="D2589" s="325">
        <v>25</v>
      </c>
      <c r="E2589" s="46">
        <v>33500</v>
      </c>
      <c r="F2589" s="130">
        <f t="shared" si="45"/>
        <v>837500</v>
      </c>
      <c r="G2589" s="69"/>
    </row>
    <row r="2590" spans="1:7" ht="18" customHeight="1">
      <c r="A2590" s="323"/>
      <c r="B2590" s="302"/>
      <c r="C2590" s="325"/>
      <c r="D2590" s="325"/>
      <c r="E2590" s="46"/>
      <c r="F2590" s="130">
        <f t="shared" si="45"/>
        <v>0</v>
      </c>
      <c r="G2590" s="69"/>
    </row>
    <row r="2591" spans="1:7" ht="18" customHeight="1">
      <c r="A2591" s="323" t="s">
        <v>88</v>
      </c>
      <c r="B2591" s="302" t="s">
        <v>13</v>
      </c>
      <c r="C2591" s="325" t="s">
        <v>124</v>
      </c>
      <c r="D2591" s="325">
        <v>725.6</v>
      </c>
      <c r="E2591" s="46">
        <v>29500</v>
      </c>
      <c r="F2591" s="130">
        <f t="shared" si="45"/>
        <v>21405200</v>
      </c>
      <c r="G2591" s="86">
        <f>SUM(F2591:F2592)</f>
        <v>22948050</v>
      </c>
    </row>
    <row r="2592" spans="1:7" ht="18" customHeight="1">
      <c r="A2592" s="323"/>
      <c r="B2592" s="302" t="s">
        <v>13</v>
      </c>
      <c r="C2592" s="325" t="s">
        <v>369</v>
      </c>
      <c r="D2592" s="325">
        <v>52.3</v>
      </c>
      <c r="E2592" s="46">
        <v>29500</v>
      </c>
      <c r="F2592" s="130">
        <f t="shared" si="45"/>
        <v>1542850</v>
      </c>
      <c r="G2592" s="69"/>
    </row>
    <row r="2593" spans="1:7" ht="18" customHeight="1">
      <c r="A2593" s="323"/>
      <c r="B2593" s="302"/>
      <c r="C2593" s="325"/>
      <c r="D2593" s="325"/>
      <c r="E2593" s="46"/>
      <c r="F2593" s="130">
        <f t="shared" si="45"/>
        <v>0</v>
      </c>
      <c r="G2593" s="69"/>
    </row>
    <row r="2594" spans="1:7" ht="18" customHeight="1">
      <c r="A2594" s="323" t="s">
        <v>336</v>
      </c>
      <c r="B2594" s="302" t="s">
        <v>23</v>
      </c>
      <c r="C2594" s="325" t="s">
        <v>338</v>
      </c>
      <c r="D2594" s="325">
        <v>113</v>
      </c>
      <c r="E2594" s="46">
        <v>32500</v>
      </c>
      <c r="F2594" s="130">
        <f t="shared" si="45"/>
        <v>3672500</v>
      </c>
      <c r="G2594" s="86">
        <f>SUM(F2594:F2596)</f>
        <v>14940000</v>
      </c>
    </row>
    <row r="2595" spans="1:7" ht="18" customHeight="1">
      <c r="A2595" s="323"/>
      <c r="B2595" s="302" t="s">
        <v>23</v>
      </c>
      <c r="C2595" s="325" t="s">
        <v>445</v>
      </c>
      <c r="D2595" s="325">
        <v>200</v>
      </c>
      <c r="E2595" s="46">
        <v>33500</v>
      </c>
      <c r="F2595" s="130">
        <f t="shared" si="45"/>
        <v>6700000</v>
      </c>
      <c r="G2595" s="69"/>
    </row>
    <row r="2596" spans="1:7" ht="18" customHeight="1">
      <c r="A2596" s="323"/>
      <c r="B2596" s="302" t="s">
        <v>31</v>
      </c>
      <c r="C2596" s="325" t="s">
        <v>171</v>
      </c>
      <c r="D2596" s="325">
        <v>145</v>
      </c>
      <c r="E2596" s="46">
        <v>31500</v>
      </c>
      <c r="F2596" s="130">
        <f t="shared" si="45"/>
        <v>4567500</v>
      </c>
      <c r="G2596" s="69"/>
    </row>
    <row r="2597" spans="1:7" ht="18" customHeight="1">
      <c r="A2597" s="323"/>
      <c r="B2597" s="302"/>
      <c r="C2597" s="325"/>
      <c r="D2597" s="325"/>
      <c r="E2597" s="46"/>
      <c r="F2597" s="130">
        <f t="shared" si="45"/>
        <v>0</v>
      </c>
      <c r="G2597" s="69"/>
    </row>
    <row r="2598" spans="1:7" ht="18" customHeight="1">
      <c r="A2598" s="323" t="s">
        <v>271</v>
      </c>
      <c r="B2598" s="302" t="s">
        <v>13</v>
      </c>
      <c r="C2598" s="325" t="s">
        <v>821</v>
      </c>
      <c r="D2598" s="325">
        <v>50</v>
      </c>
      <c r="E2598" s="46">
        <v>30000</v>
      </c>
      <c r="F2598" s="130">
        <f t="shared" si="45"/>
        <v>1500000</v>
      </c>
      <c r="G2598" s="86">
        <f>F2598</f>
        <v>1500000</v>
      </c>
    </row>
    <row r="2599" spans="1:7" ht="18" customHeight="1">
      <c r="A2599" s="323"/>
      <c r="B2599" s="302"/>
      <c r="C2599" s="325"/>
      <c r="D2599" s="325"/>
      <c r="E2599" s="46"/>
      <c r="F2599" s="130">
        <f t="shared" si="45"/>
        <v>0</v>
      </c>
      <c r="G2599" s="69"/>
    </row>
    <row r="2600" spans="1:7" ht="18" customHeight="1">
      <c r="A2600" s="323" t="s">
        <v>327</v>
      </c>
      <c r="B2600" s="302" t="s">
        <v>570</v>
      </c>
      <c r="C2600" s="325" t="s">
        <v>1128</v>
      </c>
      <c r="D2600" s="325">
        <v>150.19999999999999</v>
      </c>
      <c r="E2600" s="46">
        <v>36500</v>
      </c>
      <c r="F2600" s="130">
        <f t="shared" si="45"/>
        <v>5482300</v>
      </c>
      <c r="G2600" s="86">
        <f>F2600</f>
        <v>5482300</v>
      </c>
    </row>
    <row r="2601" spans="1:7" ht="18" customHeight="1">
      <c r="A2601" s="323"/>
      <c r="B2601" s="302"/>
      <c r="C2601" s="325"/>
      <c r="D2601" s="325"/>
      <c r="E2601" s="46"/>
      <c r="F2601" s="130">
        <f t="shared" si="45"/>
        <v>0</v>
      </c>
      <c r="G2601" s="69"/>
    </row>
    <row r="2602" spans="1:7" ht="18" customHeight="1">
      <c r="A2602" s="323" t="s">
        <v>504</v>
      </c>
      <c r="B2602" s="302" t="s">
        <v>64</v>
      </c>
      <c r="C2602" s="325" t="s">
        <v>1129</v>
      </c>
      <c r="D2602" s="325">
        <v>77.3</v>
      </c>
      <c r="E2602" s="46">
        <v>34000</v>
      </c>
      <c r="F2602" s="130">
        <f t="shared" si="45"/>
        <v>2628200</v>
      </c>
      <c r="G2602" s="86">
        <f>F2602</f>
        <v>2628200</v>
      </c>
    </row>
    <row r="2603" spans="1:7" ht="18" customHeight="1">
      <c r="A2603" s="323"/>
      <c r="B2603" s="302"/>
      <c r="C2603" s="325"/>
      <c r="D2603" s="325"/>
      <c r="E2603" s="46"/>
      <c r="F2603" s="130">
        <f t="shared" ref="F2603:F2683" si="46">E2603*D2603</f>
        <v>0</v>
      </c>
      <c r="G2603" s="69"/>
    </row>
    <row r="2604" spans="1:7" ht="18" customHeight="1">
      <c r="A2604" s="323" t="s">
        <v>304</v>
      </c>
      <c r="B2604" s="302" t="s">
        <v>31</v>
      </c>
      <c r="C2604" s="325" t="s">
        <v>416</v>
      </c>
      <c r="D2604" s="325">
        <v>194</v>
      </c>
      <c r="E2604" s="46">
        <v>33500</v>
      </c>
      <c r="F2604" s="130">
        <f t="shared" si="46"/>
        <v>6499000</v>
      </c>
      <c r="G2604" s="86">
        <f>SUM(F2604:F2606)</f>
        <v>31121500</v>
      </c>
    </row>
    <row r="2605" spans="1:7" ht="18" customHeight="1">
      <c r="A2605" s="323"/>
      <c r="B2605" s="302" t="s">
        <v>31</v>
      </c>
      <c r="C2605" s="325" t="s">
        <v>1055</v>
      </c>
      <c r="D2605" s="325">
        <v>350</v>
      </c>
      <c r="E2605" s="46">
        <v>33500</v>
      </c>
      <c r="F2605" s="130">
        <f t="shared" si="46"/>
        <v>11725000</v>
      </c>
      <c r="G2605" s="69"/>
    </row>
    <row r="2606" spans="1:7" ht="18" customHeight="1">
      <c r="A2606" s="323"/>
      <c r="B2606" s="302" t="s">
        <v>31</v>
      </c>
      <c r="C2606" s="325" t="s">
        <v>148</v>
      </c>
      <c r="D2606" s="325">
        <v>385</v>
      </c>
      <c r="E2606" s="46">
        <v>33500</v>
      </c>
      <c r="F2606" s="130">
        <f t="shared" si="46"/>
        <v>12897500</v>
      </c>
      <c r="G2606" s="69"/>
    </row>
    <row r="2607" spans="1:7" ht="18" customHeight="1">
      <c r="A2607" s="323"/>
      <c r="B2607" s="302"/>
      <c r="C2607" s="325"/>
      <c r="D2607" s="325"/>
      <c r="E2607" s="46"/>
      <c r="F2607" s="130">
        <f t="shared" si="46"/>
        <v>0</v>
      </c>
      <c r="G2607" s="69"/>
    </row>
    <row r="2608" spans="1:7" ht="18" customHeight="1">
      <c r="A2608" s="323" t="s">
        <v>93</v>
      </c>
      <c r="B2608" s="302" t="s">
        <v>23</v>
      </c>
      <c r="C2608" s="325" t="s">
        <v>1130</v>
      </c>
      <c r="D2608" s="325">
        <v>104.8</v>
      </c>
      <c r="E2608" s="46">
        <v>33500</v>
      </c>
      <c r="F2608" s="130">
        <f t="shared" si="46"/>
        <v>3510800</v>
      </c>
      <c r="G2608" s="86">
        <f>SUM(F2608:F2609)</f>
        <v>5329850</v>
      </c>
    </row>
    <row r="2609" spans="1:7" ht="18" customHeight="1">
      <c r="A2609" s="323"/>
      <c r="B2609" s="302" t="s">
        <v>23</v>
      </c>
      <c r="C2609" s="325" t="s">
        <v>1001</v>
      </c>
      <c r="D2609" s="325">
        <v>54.3</v>
      </c>
      <c r="E2609" s="46">
        <v>33500</v>
      </c>
      <c r="F2609" s="130">
        <f t="shared" si="46"/>
        <v>1819050</v>
      </c>
      <c r="G2609" s="69"/>
    </row>
    <row r="2610" spans="1:7" ht="18" customHeight="1">
      <c r="A2610" s="323"/>
      <c r="B2610" s="302"/>
      <c r="C2610" s="325"/>
      <c r="D2610" s="325"/>
      <c r="E2610" s="46"/>
      <c r="F2610" s="130">
        <f t="shared" si="46"/>
        <v>0</v>
      </c>
      <c r="G2610" s="69"/>
    </row>
    <row r="2611" spans="1:7" ht="18" customHeight="1">
      <c r="A2611" s="323" t="s">
        <v>806</v>
      </c>
      <c r="B2611" s="302" t="s">
        <v>164</v>
      </c>
      <c r="C2611" s="325" t="s">
        <v>807</v>
      </c>
      <c r="D2611" s="325">
        <v>590</v>
      </c>
      <c r="E2611" s="46">
        <v>33000</v>
      </c>
      <c r="F2611" s="130">
        <f t="shared" si="46"/>
        <v>19470000</v>
      </c>
      <c r="G2611" s="86">
        <f>F2611</f>
        <v>19470000</v>
      </c>
    </row>
    <row r="2612" spans="1:7" ht="18" customHeight="1">
      <c r="A2612" s="323"/>
      <c r="B2612" s="302"/>
      <c r="C2612" s="325"/>
      <c r="D2612" s="325"/>
      <c r="E2612" s="46"/>
      <c r="F2612" s="130">
        <f t="shared" si="46"/>
        <v>0</v>
      </c>
      <c r="G2612" s="69"/>
    </row>
    <row r="2613" spans="1:7" ht="18" customHeight="1">
      <c r="A2613" s="323" t="s">
        <v>309</v>
      </c>
      <c r="B2613" s="302" t="s">
        <v>13</v>
      </c>
      <c r="C2613" s="325" t="s">
        <v>1126</v>
      </c>
      <c r="D2613" s="325">
        <v>106.4</v>
      </c>
      <c r="E2613" s="46">
        <v>30500</v>
      </c>
      <c r="F2613" s="130">
        <f t="shared" si="46"/>
        <v>3245200</v>
      </c>
      <c r="G2613" s="86">
        <f>F2613</f>
        <v>3245200</v>
      </c>
    </row>
    <row r="2614" spans="1:7" ht="18" customHeight="1">
      <c r="A2614" s="323"/>
      <c r="B2614" s="302"/>
      <c r="C2614" s="325"/>
      <c r="D2614" s="325"/>
      <c r="E2614" s="46"/>
      <c r="F2614" s="130">
        <f t="shared" si="46"/>
        <v>0</v>
      </c>
      <c r="G2614" s="69"/>
    </row>
    <row r="2615" spans="1:7" ht="18" customHeight="1">
      <c r="A2615" s="323" t="s">
        <v>354</v>
      </c>
      <c r="B2615" s="302" t="s">
        <v>13</v>
      </c>
      <c r="C2615" s="325" t="s">
        <v>1127</v>
      </c>
      <c r="D2615" s="325">
        <v>26.6</v>
      </c>
      <c r="E2615" s="46">
        <v>30500</v>
      </c>
      <c r="F2615" s="130">
        <f t="shared" si="46"/>
        <v>811300</v>
      </c>
      <c r="G2615" s="86">
        <f>F2615</f>
        <v>811300</v>
      </c>
    </row>
    <row r="2616" spans="1:7" ht="18" customHeight="1">
      <c r="A2616" s="323"/>
      <c r="B2616" s="302"/>
      <c r="C2616" s="325"/>
      <c r="D2616" s="325"/>
      <c r="E2616" s="46"/>
      <c r="F2616" s="130">
        <f t="shared" si="46"/>
        <v>0</v>
      </c>
      <c r="G2616" s="86"/>
    </row>
    <row r="2617" spans="1:7" ht="18" customHeight="1">
      <c r="A2617" s="323" t="s">
        <v>98</v>
      </c>
      <c r="B2617" s="302" t="s">
        <v>31</v>
      </c>
      <c r="C2617" s="325" t="s">
        <v>262</v>
      </c>
      <c r="D2617" s="325">
        <v>250</v>
      </c>
      <c r="E2617" s="46">
        <v>34000</v>
      </c>
      <c r="F2617" s="130">
        <f t="shared" si="46"/>
        <v>8500000</v>
      </c>
      <c r="G2617" s="86">
        <f>SUM(F2617:F2618)</f>
        <v>17635800</v>
      </c>
    </row>
    <row r="2618" spans="1:7" ht="18" customHeight="1">
      <c r="A2618" s="323"/>
      <c r="B2618" s="302" t="s">
        <v>31</v>
      </c>
      <c r="C2618" s="325" t="s">
        <v>1131</v>
      </c>
      <c r="D2618" s="325">
        <v>268.7</v>
      </c>
      <c r="E2618" s="46">
        <v>34000</v>
      </c>
      <c r="F2618" s="130">
        <f t="shared" si="46"/>
        <v>9135800</v>
      </c>
      <c r="G2618" s="86"/>
    </row>
    <row r="2619" spans="1:7" ht="18" customHeight="1">
      <c r="A2619" s="323"/>
      <c r="B2619" s="302"/>
      <c r="C2619" s="325"/>
      <c r="D2619" s="325"/>
      <c r="E2619" s="46"/>
      <c r="F2619" s="130">
        <f t="shared" si="46"/>
        <v>0</v>
      </c>
      <c r="G2619" s="69"/>
    </row>
    <row r="2620" spans="1:7" ht="18" customHeight="1">
      <c r="A2620" s="534" t="s">
        <v>314</v>
      </c>
      <c r="B2620" s="302"/>
      <c r="C2620" s="325"/>
      <c r="D2620" s="325"/>
      <c r="E2620" s="46"/>
      <c r="F2620" s="130">
        <f t="shared" si="46"/>
        <v>0</v>
      </c>
      <c r="G2620" s="86">
        <f>F2621</f>
        <v>7219250</v>
      </c>
    </row>
    <row r="2621" spans="1:7" ht="18" customHeight="1">
      <c r="A2621" s="533" t="s">
        <v>97</v>
      </c>
      <c r="B2621" s="440" t="s">
        <v>31</v>
      </c>
      <c r="C2621" s="382" t="s">
        <v>239</v>
      </c>
      <c r="D2621" s="382">
        <v>215.5</v>
      </c>
      <c r="E2621" s="59">
        <v>33500</v>
      </c>
      <c r="F2621" s="132">
        <f t="shared" si="46"/>
        <v>7219250</v>
      </c>
      <c r="G2621" s="92"/>
    </row>
    <row r="2622" spans="1:7" ht="18" customHeight="1">
      <c r="A2622" s="526"/>
      <c r="B2622" s="435"/>
      <c r="C2622" s="484"/>
      <c r="D2622" s="484"/>
      <c r="E2622" s="113"/>
      <c r="F2622" s="126"/>
      <c r="G2622" s="9"/>
    </row>
    <row r="2623" spans="1:7" ht="18" customHeight="1">
      <c r="A2623" s="537">
        <v>42394</v>
      </c>
      <c r="B2623" s="355"/>
      <c r="C2623" s="491" t="s">
        <v>398</v>
      </c>
      <c r="D2623" s="525"/>
      <c r="F2623" s="127"/>
    </row>
    <row r="2624" spans="1:7" ht="18" customHeight="1">
      <c r="A2624" s="531" t="s">
        <v>127</v>
      </c>
      <c r="B2624" s="436" t="s">
        <v>134</v>
      </c>
      <c r="C2624" s="494" t="s">
        <v>152</v>
      </c>
      <c r="D2624" s="494">
        <f>SUM(D2625:D2746)</f>
        <v>11998.600000000002</v>
      </c>
      <c r="E2624" s="166"/>
      <c r="F2624" s="171">
        <f>SUM(F2625:F2746)</f>
        <v>403603300</v>
      </c>
      <c r="G2624" s="171">
        <f>SUM(G2625:G2746)</f>
        <v>403603300</v>
      </c>
    </row>
    <row r="2625" spans="1:7" ht="18" customHeight="1">
      <c r="A2625" s="532" t="s">
        <v>24</v>
      </c>
      <c r="B2625" s="437" t="s">
        <v>363</v>
      </c>
      <c r="C2625" s="437" t="s">
        <v>242</v>
      </c>
      <c r="D2625" s="437">
        <v>150</v>
      </c>
      <c r="E2625" s="142">
        <v>57000</v>
      </c>
      <c r="F2625" s="142">
        <f t="shared" ref="F2625:F2630" si="47">E2625*D2625</f>
        <v>8550000</v>
      </c>
      <c r="G2625" s="85">
        <f>SUM(F2625:F2632)</f>
        <v>21258950</v>
      </c>
    </row>
    <row r="2626" spans="1:7" ht="18" customHeight="1">
      <c r="A2626" s="323"/>
      <c r="B2626" s="444" t="s">
        <v>137</v>
      </c>
      <c r="C2626" s="482" t="s">
        <v>1159</v>
      </c>
      <c r="D2626" s="482">
        <v>100</v>
      </c>
      <c r="E2626" s="116">
        <v>40500</v>
      </c>
      <c r="F2626" s="131">
        <f t="shared" si="47"/>
        <v>4050000</v>
      </c>
      <c r="G2626" s="69"/>
    </row>
    <row r="2627" spans="1:7" ht="18" customHeight="1">
      <c r="A2627" s="323"/>
      <c r="B2627" s="302" t="s">
        <v>13</v>
      </c>
      <c r="C2627" s="325" t="s">
        <v>1160</v>
      </c>
      <c r="D2627" s="325">
        <v>83.9</v>
      </c>
      <c r="E2627" s="46">
        <v>30500</v>
      </c>
      <c r="F2627" s="130">
        <f t="shared" si="47"/>
        <v>2558950</v>
      </c>
      <c r="G2627" s="69"/>
    </row>
    <row r="2628" spans="1:7" ht="18" customHeight="1">
      <c r="A2628" s="323"/>
      <c r="B2628" s="302" t="s">
        <v>13</v>
      </c>
      <c r="C2628" s="325" t="s">
        <v>508</v>
      </c>
      <c r="D2628" s="325">
        <v>20</v>
      </c>
      <c r="E2628" s="46">
        <v>30500</v>
      </c>
      <c r="F2628" s="130">
        <f t="shared" si="47"/>
        <v>610000</v>
      </c>
      <c r="G2628" s="69"/>
    </row>
    <row r="2629" spans="1:7" ht="18" customHeight="1">
      <c r="A2629" s="323"/>
      <c r="B2629" s="302" t="s">
        <v>13</v>
      </c>
      <c r="C2629" s="325" t="s">
        <v>1161</v>
      </c>
      <c r="D2629" s="325">
        <v>50</v>
      </c>
      <c r="E2629" s="46">
        <v>30500</v>
      </c>
      <c r="F2629" s="130">
        <f t="shared" si="47"/>
        <v>1525000</v>
      </c>
      <c r="G2629" s="69"/>
    </row>
    <row r="2630" spans="1:7" ht="18" customHeight="1">
      <c r="A2630" s="323"/>
      <c r="B2630" s="302" t="s">
        <v>13</v>
      </c>
      <c r="C2630" s="325" t="s">
        <v>155</v>
      </c>
      <c r="D2630" s="325">
        <v>50</v>
      </c>
      <c r="E2630" s="46">
        <v>30500</v>
      </c>
      <c r="F2630" s="130">
        <f t="shared" si="47"/>
        <v>1525000</v>
      </c>
      <c r="G2630" s="69"/>
    </row>
    <row r="2631" spans="1:7" ht="18" customHeight="1">
      <c r="A2631" s="323"/>
      <c r="B2631" s="302" t="s">
        <v>13</v>
      </c>
      <c r="C2631" s="325" t="s">
        <v>372</v>
      </c>
      <c r="D2631" s="325">
        <v>50</v>
      </c>
      <c r="E2631" s="46">
        <v>30500</v>
      </c>
      <c r="F2631" s="130">
        <f t="shared" si="46"/>
        <v>1525000</v>
      </c>
      <c r="G2631" s="69"/>
    </row>
    <row r="2632" spans="1:7" ht="18" customHeight="1">
      <c r="A2632" s="323"/>
      <c r="B2632" s="302" t="s">
        <v>13</v>
      </c>
      <c r="C2632" s="325" t="s">
        <v>60</v>
      </c>
      <c r="D2632" s="325">
        <v>30</v>
      </c>
      <c r="E2632" s="46">
        <v>30500</v>
      </c>
      <c r="F2632" s="130">
        <f t="shared" si="46"/>
        <v>915000</v>
      </c>
      <c r="G2632" s="69"/>
    </row>
    <row r="2633" spans="1:7" ht="18" customHeight="1">
      <c r="A2633" s="323"/>
      <c r="B2633" s="302"/>
      <c r="C2633" s="325"/>
      <c r="D2633" s="325"/>
      <c r="E2633" s="46"/>
      <c r="F2633" s="130">
        <f t="shared" si="46"/>
        <v>0</v>
      </c>
      <c r="G2633" s="69"/>
    </row>
    <row r="2634" spans="1:7" ht="18" customHeight="1">
      <c r="A2634" s="323" t="s">
        <v>97</v>
      </c>
      <c r="B2634" s="302" t="s">
        <v>13</v>
      </c>
      <c r="C2634" s="325" t="s">
        <v>60</v>
      </c>
      <c r="D2634" s="325">
        <v>30</v>
      </c>
      <c r="E2634" s="46">
        <v>30000</v>
      </c>
      <c r="F2634" s="130">
        <f t="shared" si="46"/>
        <v>900000</v>
      </c>
      <c r="G2634" s="86">
        <f>SUM(F2634:F2636)</f>
        <v>8550000</v>
      </c>
    </row>
    <row r="2635" spans="1:7" ht="18" customHeight="1">
      <c r="A2635" s="323"/>
      <c r="B2635" s="302" t="s">
        <v>13</v>
      </c>
      <c r="C2635" s="325" t="s">
        <v>15</v>
      </c>
      <c r="D2635" s="325">
        <v>70</v>
      </c>
      <c r="E2635" s="46">
        <v>30000</v>
      </c>
      <c r="F2635" s="130">
        <f t="shared" si="46"/>
        <v>2100000</v>
      </c>
      <c r="G2635" s="69"/>
    </row>
    <row r="2636" spans="1:7" ht="18" customHeight="1">
      <c r="A2636" s="323"/>
      <c r="B2636" s="302" t="s">
        <v>233</v>
      </c>
      <c r="C2636" s="325" t="s">
        <v>1132</v>
      </c>
      <c r="D2636" s="325">
        <v>150</v>
      </c>
      <c r="E2636" s="46">
        <v>37000</v>
      </c>
      <c r="F2636" s="130">
        <f t="shared" ref="F2636:F2641" si="48">E2636*D2636</f>
        <v>5550000</v>
      </c>
      <c r="G2636" s="69"/>
    </row>
    <row r="2637" spans="1:7" ht="18" customHeight="1">
      <c r="A2637" s="323"/>
      <c r="B2637" s="302"/>
      <c r="C2637" s="325"/>
      <c r="D2637" s="325"/>
      <c r="E2637" s="46"/>
      <c r="F2637" s="130">
        <f t="shared" si="48"/>
        <v>0</v>
      </c>
      <c r="G2637" s="69"/>
    </row>
    <row r="2638" spans="1:7" ht="18" customHeight="1">
      <c r="A2638" s="323" t="s">
        <v>18</v>
      </c>
      <c r="B2638" s="302" t="s">
        <v>13</v>
      </c>
      <c r="C2638" s="325" t="s">
        <v>29</v>
      </c>
      <c r="D2638" s="325">
        <v>20</v>
      </c>
      <c r="E2638" s="46">
        <v>30000</v>
      </c>
      <c r="F2638" s="130">
        <f t="shared" si="48"/>
        <v>600000</v>
      </c>
      <c r="G2638" s="86">
        <f>SUM(F2638:F2640)</f>
        <v>3000000</v>
      </c>
    </row>
    <row r="2639" spans="1:7" ht="18" customHeight="1">
      <c r="A2639" s="323"/>
      <c r="B2639" s="302" t="s">
        <v>13</v>
      </c>
      <c r="C2639" s="325" t="s">
        <v>685</v>
      </c>
      <c r="D2639" s="325">
        <v>30</v>
      </c>
      <c r="E2639" s="46">
        <v>30000</v>
      </c>
      <c r="F2639" s="130">
        <f t="shared" si="48"/>
        <v>900000</v>
      </c>
      <c r="G2639" s="69"/>
    </row>
    <row r="2640" spans="1:7" ht="18" customHeight="1">
      <c r="A2640" s="323"/>
      <c r="B2640" s="302" t="s">
        <v>13</v>
      </c>
      <c r="C2640" s="325" t="s">
        <v>60</v>
      </c>
      <c r="D2640" s="325">
        <v>50</v>
      </c>
      <c r="E2640" s="46">
        <v>30000</v>
      </c>
      <c r="F2640" s="130">
        <f t="shared" si="48"/>
        <v>1500000</v>
      </c>
      <c r="G2640" s="69"/>
    </row>
    <row r="2641" spans="1:7" ht="18" customHeight="1">
      <c r="A2641" s="323"/>
      <c r="B2641" s="302"/>
      <c r="C2641" s="325"/>
      <c r="D2641" s="325"/>
      <c r="E2641" s="46"/>
      <c r="F2641" s="130">
        <f t="shared" si="48"/>
        <v>0</v>
      </c>
      <c r="G2641" s="69"/>
    </row>
    <row r="2642" spans="1:7" ht="18" customHeight="1">
      <c r="A2642" s="323" t="s">
        <v>245</v>
      </c>
      <c r="B2642" s="444" t="s">
        <v>824</v>
      </c>
      <c r="C2642" s="482" t="s">
        <v>825</v>
      </c>
      <c r="D2642" s="482">
        <v>350</v>
      </c>
      <c r="E2642" s="116">
        <v>47000</v>
      </c>
      <c r="F2642" s="131">
        <f t="shared" si="46"/>
        <v>16450000</v>
      </c>
      <c r="G2642" s="86">
        <f>F2642</f>
        <v>16450000</v>
      </c>
    </row>
    <row r="2643" spans="1:7" ht="18" customHeight="1">
      <c r="A2643" s="323"/>
      <c r="B2643" s="302"/>
      <c r="C2643" s="325"/>
      <c r="D2643" s="325"/>
      <c r="E2643" s="46"/>
      <c r="F2643" s="130">
        <f t="shared" si="46"/>
        <v>0</v>
      </c>
      <c r="G2643" s="69"/>
    </row>
    <row r="2644" spans="1:7" ht="18" customHeight="1">
      <c r="A2644" s="323" t="s">
        <v>88</v>
      </c>
      <c r="B2644" s="302" t="s">
        <v>315</v>
      </c>
      <c r="C2644" s="325" t="s">
        <v>369</v>
      </c>
      <c r="D2644" s="325">
        <v>-2</v>
      </c>
      <c r="E2644" s="46">
        <v>29500</v>
      </c>
      <c r="F2644" s="130">
        <f t="shared" si="46"/>
        <v>-59000</v>
      </c>
      <c r="G2644" s="86">
        <f>F2644</f>
        <v>-59000</v>
      </c>
    </row>
    <row r="2645" spans="1:7" ht="18" customHeight="1">
      <c r="A2645" s="323"/>
      <c r="B2645" s="302"/>
      <c r="C2645" s="325"/>
      <c r="D2645" s="325"/>
      <c r="E2645" s="46"/>
      <c r="F2645" s="130">
        <f t="shared" si="46"/>
        <v>0</v>
      </c>
      <c r="G2645" s="69"/>
    </row>
    <row r="2646" spans="1:7" ht="18" customHeight="1">
      <c r="A2646" s="323" t="s">
        <v>727</v>
      </c>
      <c r="B2646" s="302" t="s">
        <v>31</v>
      </c>
      <c r="C2646" s="325" t="s">
        <v>447</v>
      </c>
      <c r="D2646" s="325">
        <f>229.8+32.4</f>
        <v>262.2</v>
      </c>
      <c r="E2646" s="46">
        <v>34000</v>
      </c>
      <c r="F2646" s="130">
        <f t="shared" si="46"/>
        <v>8914800</v>
      </c>
      <c r="G2646" s="86">
        <f>F2646</f>
        <v>8914800</v>
      </c>
    </row>
    <row r="2647" spans="1:7" ht="18" customHeight="1">
      <c r="A2647" s="323"/>
      <c r="B2647" s="302"/>
      <c r="C2647" s="325"/>
      <c r="D2647" s="325"/>
      <c r="E2647" s="46"/>
      <c r="F2647" s="130">
        <f t="shared" si="46"/>
        <v>0</v>
      </c>
      <c r="G2647" s="69"/>
    </row>
    <row r="2648" spans="1:7" ht="18" customHeight="1">
      <c r="A2648" s="323" t="s">
        <v>451</v>
      </c>
      <c r="B2648" s="302" t="s">
        <v>515</v>
      </c>
      <c r="C2648" s="325" t="s">
        <v>198</v>
      </c>
      <c r="D2648" s="325">
        <v>50</v>
      </c>
      <c r="E2648" s="46">
        <v>32000</v>
      </c>
      <c r="F2648" s="130">
        <f t="shared" si="46"/>
        <v>1600000</v>
      </c>
      <c r="G2648" s="86">
        <f>SUM(F2648:F2651)</f>
        <v>6140000</v>
      </c>
    </row>
    <row r="2649" spans="1:7" ht="18" customHeight="1">
      <c r="A2649" s="323"/>
      <c r="B2649" s="302" t="s">
        <v>135</v>
      </c>
      <c r="C2649" s="325" t="s">
        <v>1133</v>
      </c>
      <c r="D2649" s="325">
        <v>50</v>
      </c>
      <c r="E2649" s="46">
        <v>35500</v>
      </c>
      <c r="F2649" s="130">
        <f t="shared" si="46"/>
        <v>1775000</v>
      </c>
      <c r="G2649" s="69"/>
    </row>
    <row r="2650" spans="1:7" ht="18" customHeight="1">
      <c r="A2650" s="323"/>
      <c r="B2650" s="302" t="s">
        <v>31</v>
      </c>
      <c r="C2650" s="325" t="s">
        <v>335</v>
      </c>
      <c r="D2650" s="325">
        <v>29</v>
      </c>
      <c r="E2650" s="46">
        <v>35000</v>
      </c>
      <c r="F2650" s="130">
        <f t="shared" si="46"/>
        <v>1015000</v>
      </c>
      <c r="G2650" s="69"/>
    </row>
    <row r="2651" spans="1:7" ht="18" customHeight="1">
      <c r="A2651" s="323"/>
      <c r="B2651" s="302" t="s">
        <v>31</v>
      </c>
      <c r="C2651" s="325" t="s">
        <v>1134</v>
      </c>
      <c r="D2651" s="325">
        <v>50</v>
      </c>
      <c r="E2651" s="46">
        <v>35000</v>
      </c>
      <c r="F2651" s="130">
        <f t="shared" si="46"/>
        <v>1750000</v>
      </c>
      <c r="G2651" s="69"/>
    </row>
    <row r="2652" spans="1:7" ht="18" customHeight="1">
      <c r="A2652" s="323"/>
      <c r="B2652" s="302"/>
      <c r="C2652" s="325"/>
      <c r="D2652" s="325"/>
      <c r="E2652" s="46"/>
      <c r="F2652" s="130">
        <f t="shared" si="46"/>
        <v>0</v>
      </c>
      <c r="G2652" s="69"/>
    </row>
    <row r="2653" spans="1:7" ht="18" customHeight="1">
      <c r="A2653" s="323" t="s">
        <v>316</v>
      </c>
      <c r="B2653" s="302" t="s">
        <v>31</v>
      </c>
      <c r="C2653" s="325" t="s">
        <v>214</v>
      </c>
      <c r="D2653" s="325">
        <v>296.39999999999998</v>
      </c>
      <c r="E2653" s="46">
        <v>33500</v>
      </c>
      <c r="F2653" s="130">
        <f t="shared" si="46"/>
        <v>9929400</v>
      </c>
      <c r="G2653" s="86">
        <f>F2653</f>
        <v>9929400</v>
      </c>
    </row>
    <row r="2654" spans="1:7" ht="18" customHeight="1">
      <c r="A2654" s="323"/>
      <c r="B2654" s="302"/>
      <c r="C2654" s="325"/>
      <c r="D2654" s="325"/>
      <c r="E2654" s="46"/>
      <c r="F2654" s="130">
        <f t="shared" si="46"/>
        <v>0</v>
      </c>
      <c r="G2654" s="69"/>
    </row>
    <row r="2655" spans="1:7" ht="18" customHeight="1">
      <c r="A2655" s="323" t="s">
        <v>912</v>
      </c>
      <c r="B2655" s="302" t="s">
        <v>31</v>
      </c>
      <c r="C2655" s="325" t="s">
        <v>913</v>
      </c>
      <c r="D2655" s="325">
        <v>650</v>
      </c>
      <c r="E2655" s="46">
        <v>32500</v>
      </c>
      <c r="F2655" s="130">
        <f t="shared" si="46"/>
        <v>21125000</v>
      </c>
      <c r="G2655" s="86">
        <f>F2655</f>
        <v>21125000</v>
      </c>
    </row>
    <row r="2656" spans="1:7" ht="18" customHeight="1">
      <c r="A2656" s="323"/>
      <c r="B2656" s="302"/>
      <c r="C2656" s="325"/>
      <c r="D2656" s="325"/>
      <c r="E2656" s="46"/>
      <c r="F2656" s="130">
        <f t="shared" si="46"/>
        <v>0</v>
      </c>
      <c r="G2656" s="69"/>
    </row>
    <row r="2657" spans="1:7" ht="18" customHeight="1">
      <c r="A2657" s="323" t="s">
        <v>336</v>
      </c>
      <c r="B2657" s="302" t="s">
        <v>23</v>
      </c>
      <c r="C2657" s="325" t="s">
        <v>1135</v>
      </c>
      <c r="D2657" s="325">
        <v>204</v>
      </c>
      <c r="E2657" s="46">
        <v>33500</v>
      </c>
      <c r="F2657" s="130">
        <f t="shared" si="46"/>
        <v>6834000</v>
      </c>
      <c r="G2657" s="86">
        <f>SUM(F2657:F2664)</f>
        <v>42958050</v>
      </c>
    </row>
    <row r="2658" spans="1:7" ht="18" customHeight="1">
      <c r="A2658" s="323"/>
      <c r="B2658" s="302" t="s">
        <v>23</v>
      </c>
      <c r="C2658" s="325" t="s">
        <v>763</v>
      </c>
      <c r="D2658" s="325">
        <v>212.4</v>
      </c>
      <c r="E2658" s="46">
        <v>34500</v>
      </c>
      <c r="F2658" s="130">
        <f t="shared" si="46"/>
        <v>7327800</v>
      </c>
      <c r="G2658" s="69"/>
    </row>
    <row r="2659" spans="1:7" ht="18" customHeight="1">
      <c r="A2659" s="323"/>
      <c r="B2659" s="302" t="s">
        <v>23</v>
      </c>
      <c r="C2659" s="325" t="s">
        <v>765</v>
      </c>
      <c r="D2659" s="325">
        <v>109</v>
      </c>
      <c r="E2659" s="46">
        <v>34500</v>
      </c>
      <c r="F2659" s="130">
        <f t="shared" si="46"/>
        <v>3760500</v>
      </c>
      <c r="G2659" s="69"/>
    </row>
    <row r="2660" spans="1:7" ht="18" customHeight="1">
      <c r="A2660" s="323"/>
      <c r="B2660" s="302" t="s">
        <v>230</v>
      </c>
      <c r="C2660" s="325" t="s">
        <v>1136</v>
      </c>
      <c r="D2660" s="325">
        <v>125</v>
      </c>
      <c r="E2660" s="46">
        <v>38500</v>
      </c>
      <c r="F2660" s="130">
        <f t="shared" si="46"/>
        <v>4812500</v>
      </c>
      <c r="G2660" s="69"/>
    </row>
    <row r="2661" spans="1:7" ht="18" customHeight="1">
      <c r="A2661" s="323"/>
      <c r="B2661" s="302" t="s">
        <v>31</v>
      </c>
      <c r="C2661" s="325" t="s">
        <v>1069</v>
      </c>
      <c r="D2661" s="325">
        <v>306</v>
      </c>
      <c r="E2661" s="46">
        <v>33500</v>
      </c>
      <c r="F2661" s="130">
        <f t="shared" si="46"/>
        <v>10251000</v>
      </c>
      <c r="G2661" s="69"/>
    </row>
    <row r="2662" spans="1:7" ht="18" customHeight="1">
      <c r="A2662" s="323"/>
      <c r="B2662" s="302" t="s">
        <v>31</v>
      </c>
      <c r="C2662" s="325" t="s">
        <v>1137</v>
      </c>
      <c r="D2662" s="325">
        <v>101.5</v>
      </c>
      <c r="E2662" s="46">
        <v>33500</v>
      </c>
      <c r="F2662" s="130">
        <f t="shared" si="46"/>
        <v>3400250</v>
      </c>
      <c r="G2662" s="69"/>
    </row>
    <row r="2663" spans="1:7" ht="18" customHeight="1">
      <c r="A2663" s="323"/>
      <c r="B2663" s="302" t="s">
        <v>64</v>
      </c>
      <c r="C2663" s="325" t="s">
        <v>191</v>
      </c>
      <c r="D2663" s="325">
        <v>100.7</v>
      </c>
      <c r="E2663" s="46">
        <v>31000</v>
      </c>
      <c r="F2663" s="130">
        <f t="shared" si="46"/>
        <v>3121700</v>
      </c>
      <c r="G2663" s="69"/>
    </row>
    <row r="2664" spans="1:7" ht="18" customHeight="1">
      <c r="A2664" s="323"/>
      <c r="B2664" s="302" t="s">
        <v>64</v>
      </c>
      <c r="C2664" s="502" t="s">
        <v>1138</v>
      </c>
      <c r="D2664" s="325">
        <v>111.3</v>
      </c>
      <c r="E2664" s="46">
        <v>31000</v>
      </c>
      <c r="F2664" s="130">
        <f t="shared" si="46"/>
        <v>3450300</v>
      </c>
      <c r="G2664" s="69"/>
    </row>
    <row r="2665" spans="1:7" ht="18" customHeight="1">
      <c r="A2665" s="323"/>
      <c r="B2665" s="302"/>
      <c r="C2665" s="325"/>
      <c r="D2665" s="325"/>
      <c r="E2665" s="46"/>
      <c r="F2665" s="130">
        <f t="shared" si="46"/>
        <v>0</v>
      </c>
      <c r="G2665" s="69"/>
    </row>
    <row r="2666" spans="1:7" ht="18" customHeight="1">
      <c r="A2666" s="323" t="s">
        <v>818</v>
      </c>
      <c r="B2666" s="302" t="s">
        <v>31</v>
      </c>
      <c r="C2666" s="325" t="s">
        <v>75</v>
      </c>
      <c r="D2666" s="325">
        <v>450</v>
      </c>
      <c r="E2666" s="46">
        <v>35000</v>
      </c>
      <c r="F2666" s="130">
        <f t="shared" si="46"/>
        <v>15750000</v>
      </c>
      <c r="G2666" s="86">
        <f>F2666</f>
        <v>15750000</v>
      </c>
    </row>
    <row r="2667" spans="1:7" ht="18" customHeight="1">
      <c r="A2667" s="323"/>
      <c r="B2667" s="302"/>
      <c r="C2667" s="325"/>
      <c r="D2667" s="325"/>
      <c r="E2667" s="46"/>
      <c r="F2667" s="130">
        <f t="shared" si="46"/>
        <v>0</v>
      </c>
      <c r="G2667" s="69"/>
    </row>
    <row r="2668" spans="1:7" ht="18" customHeight="1">
      <c r="A2668" s="323" t="s">
        <v>235</v>
      </c>
      <c r="B2668" s="302" t="s">
        <v>31</v>
      </c>
      <c r="C2668" s="325" t="s">
        <v>835</v>
      </c>
      <c r="D2668" s="325">
        <v>28.8</v>
      </c>
      <c r="E2668" s="46">
        <v>34000</v>
      </c>
      <c r="F2668" s="130">
        <f t="shared" si="46"/>
        <v>979200</v>
      </c>
      <c r="G2668" s="86">
        <f>SUM(F2668:F2670)</f>
        <v>4100400</v>
      </c>
    </row>
    <row r="2669" spans="1:7" ht="18" customHeight="1">
      <c r="A2669" s="323"/>
      <c r="B2669" s="302" t="s">
        <v>31</v>
      </c>
      <c r="C2669" s="325" t="s">
        <v>581</v>
      </c>
      <c r="D2669" s="325">
        <v>61.8</v>
      </c>
      <c r="E2669" s="46">
        <v>34000</v>
      </c>
      <c r="F2669" s="130">
        <f t="shared" si="46"/>
        <v>2101200</v>
      </c>
      <c r="G2669" s="69"/>
    </row>
    <row r="2670" spans="1:7" ht="18" customHeight="1">
      <c r="A2670" s="323"/>
      <c r="B2670" s="302" t="s">
        <v>31</v>
      </c>
      <c r="C2670" s="325" t="s">
        <v>1139</v>
      </c>
      <c r="D2670" s="325">
        <v>30</v>
      </c>
      <c r="E2670" s="46">
        <v>34000</v>
      </c>
      <c r="F2670" s="130">
        <f t="shared" si="46"/>
        <v>1020000</v>
      </c>
      <c r="G2670" s="69"/>
    </row>
    <row r="2671" spans="1:7" ht="18" customHeight="1">
      <c r="A2671" s="323"/>
      <c r="B2671" s="302"/>
      <c r="C2671" s="325"/>
      <c r="D2671" s="325"/>
      <c r="E2671" s="46"/>
      <c r="F2671" s="130">
        <f t="shared" si="46"/>
        <v>0</v>
      </c>
      <c r="G2671" s="69"/>
    </row>
    <row r="2672" spans="1:7" ht="18" customHeight="1">
      <c r="A2672" s="323" t="s">
        <v>258</v>
      </c>
      <c r="B2672" s="302" t="s">
        <v>23</v>
      </c>
      <c r="C2672" s="325" t="s">
        <v>1140</v>
      </c>
      <c r="D2672" s="325">
        <v>117.3</v>
      </c>
      <c r="E2672" s="46">
        <v>36000</v>
      </c>
      <c r="F2672" s="130">
        <f t="shared" si="46"/>
        <v>4222800</v>
      </c>
      <c r="G2672" s="86">
        <f>SUM(F2672:F2673)</f>
        <v>10329500</v>
      </c>
    </row>
    <row r="2673" spans="1:7" ht="18" customHeight="1">
      <c r="A2673" s="323"/>
      <c r="B2673" s="302" t="s">
        <v>233</v>
      </c>
      <c r="C2673" s="325" t="s">
        <v>1141</v>
      </c>
      <c r="D2673" s="325">
        <v>154.6</v>
      </c>
      <c r="E2673" s="46">
        <v>39500</v>
      </c>
      <c r="F2673" s="130">
        <f t="shared" si="46"/>
        <v>6106700</v>
      </c>
      <c r="G2673" s="69"/>
    </row>
    <row r="2674" spans="1:7" ht="18" customHeight="1">
      <c r="A2674" s="323"/>
      <c r="B2674" s="302"/>
      <c r="C2674" s="325"/>
      <c r="D2674" s="325"/>
      <c r="E2674" s="46"/>
      <c r="F2674" s="130">
        <f t="shared" si="46"/>
        <v>0</v>
      </c>
      <c r="G2674" s="69"/>
    </row>
    <row r="2675" spans="1:7" ht="18" customHeight="1">
      <c r="A2675" s="323" t="s">
        <v>1080</v>
      </c>
      <c r="B2675" s="444" t="s">
        <v>1142</v>
      </c>
      <c r="C2675" s="482" t="s">
        <v>1145</v>
      </c>
      <c r="D2675" s="482">
        <v>10</v>
      </c>
      <c r="E2675" s="116">
        <v>56000</v>
      </c>
      <c r="F2675" s="131">
        <f t="shared" si="46"/>
        <v>560000</v>
      </c>
      <c r="G2675" s="86">
        <f>SUM(F2675:F2677)</f>
        <v>1680000</v>
      </c>
    </row>
    <row r="2676" spans="1:7" ht="18" customHeight="1">
      <c r="A2676" s="323"/>
      <c r="B2676" s="444" t="s">
        <v>1144</v>
      </c>
      <c r="C2676" s="482" t="s">
        <v>1146</v>
      </c>
      <c r="D2676" s="482">
        <v>10</v>
      </c>
      <c r="E2676" s="116">
        <v>56000</v>
      </c>
      <c r="F2676" s="131">
        <f t="shared" si="46"/>
        <v>560000</v>
      </c>
      <c r="G2676" s="69"/>
    </row>
    <row r="2677" spans="1:7" ht="18" customHeight="1">
      <c r="A2677" s="323"/>
      <c r="B2677" s="444" t="s">
        <v>1143</v>
      </c>
      <c r="C2677" s="482" t="s">
        <v>1147</v>
      </c>
      <c r="D2677" s="482">
        <v>10</v>
      </c>
      <c r="E2677" s="116">
        <v>56000</v>
      </c>
      <c r="F2677" s="131">
        <f t="shared" si="46"/>
        <v>560000</v>
      </c>
      <c r="G2677" s="69"/>
    </row>
    <row r="2678" spans="1:7" ht="18" customHeight="1">
      <c r="A2678" s="323"/>
      <c r="B2678" s="302"/>
      <c r="C2678" s="325"/>
      <c r="D2678" s="325"/>
      <c r="E2678" s="46"/>
      <c r="F2678" s="130">
        <f t="shared" si="46"/>
        <v>0</v>
      </c>
      <c r="G2678" s="69"/>
    </row>
    <row r="2679" spans="1:7" ht="18" customHeight="1">
      <c r="A2679" s="323" t="s">
        <v>210</v>
      </c>
      <c r="B2679" s="302" t="s">
        <v>515</v>
      </c>
      <c r="C2679" s="325" t="s">
        <v>59</v>
      </c>
      <c r="D2679" s="325">
        <v>43.7</v>
      </c>
      <c r="E2679" s="46">
        <v>30000</v>
      </c>
      <c r="F2679" s="130">
        <f t="shared" si="46"/>
        <v>1311000</v>
      </c>
      <c r="G2679" s="86">
        <f>SUM(F2679:F2686)</f>
        <v>30958000</v>
      </c>
    </row>
    <row r="2680" spans="1:7" ht="18" customHeight="1">
      <c r="A2680" s="323"/>
      <c r="B2680" s="302" t="s">
        <v>515</v>
      </c>
      <c r="C2680" s="325" t="s">
        <v>67</v>
      </c>
      <c r="D2680" s="325">
        <v>52.8</v>
      </c>
      <c r="E2680" s="46">
        <v>30000</v>
      </c>
      <c r="F2680" s="130">
        <f t="shared" si="46"/>
        <v>1584000</v>
      </c>
      <c r="G2680" s="69"/>
    </row>
    <row r="2681" spans="1:7" ht="18" customHeight="1">
      <c r="A2681" s="323"/>
      <c r="B2681" s="302" t="s">
        <v>212</v>
      </c>
      <c r="C2681" s="325" t="s">
        <v>1148</v>
      </c>
      <c r="D2681" s="325">
        <v>275</v>
      </c>
      <c r="E2681" s="46">
        <v>30000</v>
      </c>
      <c r="F2681" s="130">
        <f t="shared" si="46"/>
        <v>8250000</v>
      </c>
      <c r="G2681" s="69"/>
    </row>
    <row r="2682" spans="1:7" ht="18" customHeight="1">
      <c r="A2682" s="323"/>
      <c r="B2682" s="302" t="s">
        <v>212</v>
      </c>
      <c r="C2682" s="325" t="s">
        <v>213</v>
      </c>
      <c r="D2682" s="325">
        <v>250</v>
      </c>
      <c r="E2682" s="46">
        <v>30000</v>
      </c>
      <c r="F2682" s="130">
        <f t="shared" si="46"/>
        <v>7500000</v>
      </c>
      <c r="G2682" s="69"/>
    </row>
    <row r="2683" spans="1:7" ht="18" customHeight="1">
      <c r="A2683" s="323"/>
      <c r="B2683" s="302" t="s">
        <v>212</v>
      </c>
      <c r="C2683" s="325" t="s">
        <v>344</v>
      </c>
      <c r="D2683" s="325">
        <v>175</v>
      </c>
      <c r="E2683" s="46">
        <v>30000</v>
      </c>
      <c r="F2683" s="130">
        <f t="shared" si="46"/>
        <v>5250000</v>
      </c>
      <c r="G2683" s="69"/>
    </row>
    <row r="2684" spans="1:7" ht="18" customHeight="1">
      <c r="A2684" s="323"/>
      <c r="B2684" s="302" t="s">
        <v>31</v>
      </c>
      <c r="C2684" s="325" t="s">
        <v>287</v>
      </c>
      <c r="D2684" s="325">
        <v>64.3</v>
      </c>
      <c r="E2684" s="46">
        <v>35000</v>
      </c>
      <c r="F2684" s="130">
        <f t="shared" ref="F2684:F2765" si="49">E2684*D2684</f>
        <v>2250500</v>
      </c>
      <c r="G2684" s="69"/>
    </row>
    <row r="2685" spans="1:7" ht="18" customHeight="1">
      <c r="A2685" s="323"/>
      <c r="B2685" s="302" t="s">
        <v>31</v>
      </c>
      <c r="C2685" s="325" t="s">
        <v>1149</v>
      </c>
      <c r="D2685" s="325">
        <v>67.5</v>
      </c>
      <c r="E2685" s="46">
        <v>35000</v>
      </c>
      <c r="F2685" s="130">
        <f t="shared" si="49"/>
        <v>2362500</v>
      </c>
      <c r="G2685" s="69"/>
    </row>
    <row r="2686" spans="1:7" ht="18" customHeight="1">
      <c r="A2686" s="323"/>
      <c r="B2686" s="302" t="s">
        <v>31</v>
      </c>
      <c r="C2686" s="325" t="s">
        <v>238</v>
      </c>
      <c r="D2686" s="325">
        <v>70</v>
      </c>
      <c r="E2686" s="46">
        <v>35000</v>
      </c>
      <c r="F2686" s="130">
        <f t="shared" si="49"/>
        <v>2450000</v>
      </c>
      <c r="G2686" s="69"/>
    </row>
    <row r="2687" spans="1:7" ht="18" customHeight="1">
      <c r="A2687" s="323"/>
      <c r="B2687" s="302"/>
      <c r="C2687" s="325"/>
      <c r="D2687" s="325"/>
      <c r="E2687" s="46"/>
      <c r="F2687" s="130">
        <f t="shared" si="49"/>
        <v>0</v>
      </c>
      <c r="G2687" s="69"/>
    </row>
    <row r="2688" spans="1:7" ht="18" customHeight="1">
      <c r="A2688" s="323" t="s">
        <v>630</v>
      </c>
      <c r="B2688" s="302" t="s">
        <v>13</v>
      </c>
      <c r="C2688" s="325" t="s">
        <v>22</v>
      </c>
      <c r="D2688" s="325">
        <v>20</v>
      </c>
      <c r="E2688" s="46">
        <v>30000</v>
      </c>
      <c r="F2688" s="130">
        <f t="shared" si="49"/>
        <v>600000</v>
      </c>
      <c r="G2688" s="86">
        <f>SUM(F2688:F2693)</f>
        <v>6000000</v>
      </c>
    </row>
    <row r="2689" spans="1:7" ht="18" customHeight="1">
      <c r="A2689" s="323"/>
      <c r="B2689" s="302" t="s">
        <v>13</v>
      </c>
      <c r="C2689" s="325" t="s">
        <v>75</v>
      </c>
      <c r="D2689" s="325">
        <v>20</v>
      </c>
      <c r="E2689" s="46">
        <v>30000</v>
      </c>
      <c r="F2689" s="130">
        <f t="shared" si="49"/>
        <v>600000</v>
      </c>
      <c r="G2689" s="69"/>
    </row>
    <row r="2690" spans="1:7" ht="18" customHeight="1">
      <c r="A2690" s="323"/>
      <c r="B2690" s="302" t="s">
        <v>13</v>
      </c>
      <c r="C2690" s="325" t="s">
        <v>489</v>
      </c>
      <c r="D2690" s="325">
        <v>30</v>
      </c>
      <c r="E2690" s="46">
        <v>30000</v>
      </c>
      <c r="F2690" s="130">
        <f t="shared" si="49"/>
        <v>900000</v>
      </c>
      <c r="G2690" s="69"/>
    </row>
    <row r="2691" spans="1:7" ht="18" customHeight="1">
      <c r="A2691" s="323"/>
      <c r="B2691" s="302" t="s">
        <v>13</v>
      </c>
      <c r="C2691" s="325" t="s">
        <v>60</v>
      </c>
      <c r="D2691" s="325">
        <v>70</v>
      </c>
      <c r="E2691" s="46">
        <v>30000</v>
      </c>
      <c r="F2691" s="130">
        <f t="shared" si="49"/>
        <v>2100000</v>
      </c>
      <c r="G2691" s="69"/>
    </row>
    <row r="2692" spans="1:7" ht="18" customHeight="1">
      <c r="A2692" s="323"/>
      <c r="B2692" s="302" t="s">
        <v>13</v>
      </c>
      <c r="C2692" s="325" t="s">
        <v>372</v>
      </c>
      <c r="D2692" s="325">
        <v>50</v>
      </c>
      <c r="E2692" s="46">
        <v>30000</v>
      </c>
      <c r="F2692" s="130">
        <f t="shared" si="49"/>
        <v>1500000</v>
      </c>
      <c r="G2692" s="69"/>
    </row>
    <row r="2693" spans="1:7" ht="18" customHeight="1">
      <c r="A2693" s="323"/>
      <c r="B2693" s="302" t="s">
        <v>13</v>
      </c>
      <c r="C2693" s="325" t="s">
        <v>927</v>
      </c>
      <c r="D2693" s="325">
        <v>10</v>
      </c>
      <c r="E2693" s="46">
        <v>30000</v>
      </c>
      <c r="F2693" s="130">
        <f t="shared" si="49"/>
        <v>300000</v>
      </c>
      <c r="G2693" s="69"/>
    </row>
    <row r="2694" spans="1:7" ht="18" customHeight="1">
      <c r="A2694" s="323"/>
      <c r="B2694" s="302"/>
      <c r="C2694" s="325"/>
      <c r="D2694" s="325"/>
      <c r="E2694" s="46"/>
      <c r="F2694" s="130">
        <f t="shared" si="49"/>
        <v>0</v>
      </c>
      <c r="G2694" s="69"/>
    </row>
    <row r="2695" spans="1:7" ht="18" customHeight="1">
      <c r="A2695" s="323" t="s">
        <v>88</v>
      </c>
      <c r="B2695" s="302" t="s">
        <v>13</v>
      </c>
      <c r="C2695" s="325" t="s">
        <v>124</v>
      </c>
      <c r="D2695" s="325">
        <v>745.8</v>
      </c>
      <c r="E2695" s="46">
        <v>29500</v>
      </c>
      <c r="F2695" s="130">
        <f t="shared" si="49"/>
        <v>22001100</v>
      </c>
      <c r="G2695" s="86">
        <f>SUM(F2695:F2696)</f>
        <v>36249600</v>
      </c>
    </row>
    <row r="2696" spans="1:7" ht="18" customHeight="1">
      <c r="A2696" s="323"/>
      <c r="B2696" s="302" t="s">
        <v>13</v>
      </c>
      <c r="C2696" s="325" t="s">
        <v>369</v>
      </c>
      <c r="D2696" s="325">
        <v>483</v>
      </c>
      <c r="E2696" s="46">
        <v>29500</v>
      </c>
      <c r="F2696" s="130">
        <f t="shared" si="49"/>
        <v>14248500</v>
      </c>
      <c r="G2696" s="69"/>
    </row>
    <row r="2697" spans="1:7" ht="18" customHeight="1">
      <c r="A2697" s="323"/>
      <c r="B2697" s="302"/>
      <c r="C2697" s="325"/>
      <c r="D2697" s="325"/>
      <c r="E2697" s="46"/>
      <c r="F2697" s="130">
        <f t="shared" si="49"/>
        <v>0</v>
      </c>
      <c r="G2697" s="69"/>
    </row>
    <row r="2698" spans="1:7" ht="18" customHeight="1">
      <c r="A2698" s="323" t="s">
        <v>93</v>
      </c>
      <c r="B2698" s="302" t="s">
        <v>13</v>
      </c>
      <c r="C2698" s="325" t="s">
        <v>450</v>
      </c>
      <c r="D2698" s="325">
        <v>138</v>
      </c>
      <c r="E2698" s="46">
        <v>30000</v>
      </c>
      <c r="F2698" s="130">
        <f t="shared" si="49"/>
        <v>4140000</v>
      </c>
      <c r="G2698" s="86">
        <f>F2698</f>
        <v>4140000</v>
      </c>
    </row>
    <row r="2699" spans="1:7" ht="18" customHeight="1">
      <c r="A2699" s="323"/>
      <c r="B2699" s="302"/>
      <c r="C2699" s="325"/>
      <c r="D2699" s="325"/>
      <c r="E2699" s="46"/>
      <c r="F2699" s="130">
        <f t="shared" si="49"/>
        <v>0</v>
      </c>
      <c r="G2699" s="69"/>
    </row>
    <row r="2700" spans="1:7" ht="18" customHeight="1">
      <c r="A2700" s="323" t="s">
        <v>145</v>
      </c>
      <c r="B2700" s="302" t="s">
        <v>13</v>
      </c>
      <c r="C2700" s="325" t="s">
        <v>146</v>
      </c>
      <c r="D2700" s="325">
        <v>104</v>
      </c>
      <c r="E2700" s="46">
        <v>29500</v>
      </c>
      <c r="F2700" s="130">
        <f t="shared" si="49"/>
        <v>3068000</v>
      </c>
      <c r="G2700" s="86">
        <f>SUM(F2700:F2701)</f>
        <v>3648000</v>
      </c>
    </row>
    <row r="2701" spans="1:7" ht="18" customHeight="1">
      <c r="A2701" s="323"/>
      <c r="B2701" s="302" t="s">
        <v>515</v>
      </c>
      <c r="C2701" s="325" t="s">
        <v>1150</v>
      </c>
      <c r="D2701" s="325">
        <v>20</v>
      </c>
      <c r="E2701" s="46">
        <v>29000</v>
      </c>
      <c r="F2701" s="130">
        <f t="shared" si="49"/>
        <v>580000</v>
      </c>
      <c r="G2701" s="69"/>
    </row>
    <row r="2702" spans="1:7" ht="18" customHeight="1">
      <c r="A2702" s="323"/>
      <c r="B2702" s="302"/>
      <c r="C2702" s="325"/>
      <c r="D2702" s="325"/>
      <c r="E2702" s="46"/>
      <c r="F2702" s="130">
        <f t="shared" si="49"/>
        <v>0</v>
      </c>
      <c r="G2702" s="69"/>
    </row>
    <row r="2703" spans="1:7" ht="18" customHeight="1">
      <c r="A2703" s="323" t="s">
        <v>394</v>
      </c>
      <c r="B2703" s="302" t="s">
        <v>23</v>
      </c>
      <c r="C2703" s="325" t="s">
        <v>899</v>
      </c>
      <c r="D2703" s="325">
        <v>301.39999999999998</v>
      </c>
      <c r="E2703" s="46">
        <v>32000</v>
      </c>
      <c r="F2703" s="130">
        <f t="shared" si="49"/>
        <v>9644800</v>
      </c>
      <c r="G2703" s="86">
        <f>SUM(F2703:F2705)</f>
        <v>15138050</v>
      </c>
    </row>
    <row r="2704" spans="1:7" ht="18" customHeight="1">
      <c r="A2704" s="323"/>
      <c r="B2704" s="302" t="s">
        <v>23</v>
      </c>
      <c r="C2704" s="325" t="s">
        <v>1151</v>
      </c>
      <c r="D2704" s="325">
        <v>109</v>
      </c>
      <c r="E2704" s="46">
        <v>32000</v>
      </c>
      <c r="F2704" s="130">
        <f t="shared" si="49"/>
        <v>3488000</v>
      </c>
      <c r="G2704" s="69"/>
    </row>
    <row r="2705" spans="1:7" ht="18" customHeight="1">
      <c r="A2705" s="323"/>
      <c r="B2705" s="302" t="s">
        <v>319</v>
      </c>
      <c r="C2705" s="325" t="s">
        <v>1152</v>
      </c>
      <c r="D2705" s="325">
        <v>61.7</v>
      </c>
      <c r="E2705" s="46">
        <v>32500</v>
      </c>
      <c r="F2705" s="130">
        <f t="shared" si="49"/>
        <v>2005250</v>
      </c>
      <c r="G2705" s="69"/>
    </row>
    <row r="2706" spans="1:7" ht="18" customHeight="1">
      <c r="A2706" s="323"/>
      <c r="B2706" s="302"/>
      <c r="C2706" s="325"/>
      <c r="D2706" s="325"/>
      <c r="E2706" s="46"/>
      <c r="F2706" s="130">
        <f t="shared" si="49"/>
        <v>0</v>
      </c>
      <c r="G2706" s="69"/>
    </row>
    <row r="2707" spans="1:7" ht="18" customHeight="1">
      <c r="A2707" s="323" t="s">
        <v>418</v>
      </c>
      <c r="B2707" s="302" t="s">
        <v>23</v>
      </c>
      <c r="C2707" s="325" t="s">
        <v>369</v>
      </c>
      <c r="D2707" s="325">
        <v>212.8</v>
      </c>
      <c r="E2707" s="46">
        <v>34500</v>
      </c>
      <c r="F2707" s="130">
        <f t="shared" si="49"/>
        <v>7341600</v>
      </c>
      <c r="G2707" s="86">
        <f>F2707</f>
        <v>7341600</v>
      </c>
    </row>
    <row r="2708" spans="1:7" ht="18" customHeight="1">
      <c r="A2708" s="323"/>
      <c r="B2708" s="302"/>
      <c r="C2708" s="325"/>
      <c r="D2708" s="325"/>
      <c r="E2708" s="46"/>
      <c r="F2708" s="130">
        <f t="shared" si="49"/>
        <v>0</v>
      </c>
      <c r="G2708" s="69"/>
    </row>
    <row r="2709" spans="1:7" ht="18" customHeight="1">
      <c r="A2709" s="323" t="s">
        <v>318</v>
      </c>
      <c r="B2709" s="302" t="s">
        <v>31</v>
      </c>
      <c r="C2709" s="325" t="s">
        <v>1153</v>
      </c>
      <c r="D2709" s="325">
        <v>47</v>
      </c>
      <c r="E2709" s="46">
        <v>33500</v>
      </c>
      <c r="F2709" s="130">
        <f t="shared" si="49"/>
        <v>1574500</v>
      </c>
      <c r="G2709" s="86">
        <f>SUM(F2709:F2710)</f>
        <v>6264500</v>
      </c>
    </row>
    <row r="2710" spans="1:7" ht="18" customHeight="1">
      <c r="A2710" s="323"/>
      <c r="B2710" s="302" t="s">
        <v>31</v>
      </c>
      <c r="C2710" s="325" t="s">
        <v>461</v>
      </c>
      <c r="D2710" s="325">
        <v>140</v>
      </c>
      <c r="E2710" s="46">
        <v>33500</v>
      </c>
      <c r="F2710" s="130">
        <f t="shared" si="49"/>
        <v>4690000</v>
      </c>
      <c r="G2710" s="69"/>
    </row>
    <row r="2711" spans="1:7" ht="18" customHeight="1">
      <c r="A2711" s="323"/>
      <c r="B2711" s="302"/>
      <c r="C2711" s="325"/>
      <c r="D2711" s="325"/>
      <c r="E2711" s="46"/>
      <c r="F2711" s="130">
        <f t="shared" si="49"/>
        <v>0</v>
      </c>
      <c r="G2711" s="69"/>
    </row>
    <row r="2712" spans="1:7" ht="18" customHeight="1">
      <c r="A2712" s="323" t="s">
        <v>90</v>
      </c>
      <c r="B2712" s="302" t="s">
        <v>64</v>
      </c>
      <c r="C2712" s="325" t="s">
        <v>1105</v>
      </c>
      <c r="D2712" s="325">
        <v>208.4</v>
      </c>
      <c r="E2712" s="46">
        <v>33000</v>
      </c>
      <c r="F2712" s="130">
        <f t="shared" si="49"/>
        <v>6877200</v>
      </c>
      <c r="G2712" s="86">
        <f>F2712</f>
        <v>6877200</v>
      </c>
    </row>
    <row r="2713" spans="1:7" ht="18" customHeight="1">
      <c r="A2713" s="323"/>
      <c r="B2713" s="302"/>
      <c r="C2713" s="325"/>
      <c r="D2713" s="325"/>
      <c r="E2713" s="46"/>
      <c r="F2713" s="130">
        <f t="shared" si="49"/>
        <v>0</v>
      </c>
      <c r="G2713" s="69"/>
    </row>
    <row r="2714" spans="1:7" ht="18" customHeight="1">
      <c r="A2714" s="323" t="s">
        <v>330</v>
      </c>
      <c r="B2714" s="302" t="s">
        <v>13</v>
      </c>
      <c r="C2714" s="325" t="s">
        <v>1154</v>
      </c>
      <c r="D2714" s="325">
        <v>223</v>
      </c>
      <c r="E2714" s="46">
        <v>30000</v>
      </c>
      <c r="F2714" s="130">
        <f t="shared" si="49"/>
        <v>6690000</v>
      </c>
      <c r="G2714" s="86">
        <f>SUM(F2714:F2715)</f>
        <v>8798000</v>
      </c>
    </row>
    <row r="2715" spans="1:7" ht="18" customHeight="1">
      <c r="A2715" s="323"/>
      <c r="B2715" s="302" t="s">
        <v>64</v>
      </c>
      <c r="C2715" s="325" t="s">
        <v>1155</v>
      </c>
      <c r="D2715" s="325">
        <v>62</v>
      </c>
      <c r="E2715" s="46">
        <v>34000</v>
      </c>
      <c r="F2715" s="130">
        <f t="shared" si="49"/>
        <v>2108000</v>
      </c>
      <c r="G2715" s="69"/>
    </row>
    <row r="2716" spans="1:7" ht="18" customHeight="1">
      <c r="A2716" s="323"/>
      <c r="B2716" s="302"/>
      <c r="C2716" s="325"/>
      <c r="D2716" s="325"/>
      <c r="E2716" s="46"/>
      <c r="F2716" s="130">
        <f t="shared" si="49"/>
        <v>0</v>
      </c>
      <c r="G2716" s="69"/>
    </row>
    <row r="2717" spans="1:7" ht="18" customHeight="1">
      <c r="A2717" s="323" t="s">
        <v>1088</v>
      </c>
      <c r="B2717" s="302" t="s">
        <v>333</v>
      </c>
      <c r="C2717" s="325" t="s">
        <v>1090</v>
      </c>
      <c r="D2717" s="325">
        <v>513</v>
      </c>
      <c r="E2717" s="46">
        <v>32500</v>
      </c>
      <c r="F2717" s="130">
        <f t="shared" si="49"/>
        <v>16672500</v>
      </c>
      <c r="G2717" s="86">
        <f>SUM(F2717:F2720)</f>
        <v>48851000</v>
      </c>
    </row>
    <row r="2718" spans="1:7" ht="18" customHeight="1">
      <c r="A2718" s="323"/>
      <c r="B2718" s="302" t="s">
        <v>570</v>
      </c>
      <c r="C2718" s="325" t="s">
        <v>519</v>
      </c>
      <c r="D2718" s="325">
        <v>120.7</v>
      </c>
      <c r="E2718" s="46">
        <v>35000</v>
      </c>
      <c r="F2718" s="130">
        <f t="shared" si="49"/>
        <v>4224500</v>
      </c>
      <c r="G2718" s="69"/>
    </row>
    <row r="2719" spans="1:7" ht="18" customHeight="1">
      <c r="A2719" s="323"/>
      <c r="B2719" s="302" t="s">
        <v>31</v>
      </c>
      <c r="C2719" s="325" t="s">
        <v>443</v>
      </c>
      <c r="D2719" s="325">
        <v>311.7</v>
      </c>
      <c r="E2719" s="46">
        <v>33000</v>
      </c>
      <c r="F2719" s="130">
        <f t="shared" si="49"/>
        <v>10286100</v>
      </c>
      <c r="G2719" s="69"/>
    </row>
    <row r="2720" spans="1:7" ht="18" customHeight="1">
      <c r="A2720" s="323"/>
      <c r="B2720" s="302" t="s">
        <v>208</v>
      </c>
      <c r="C2720" s="325" t="s">
        <v>1156</v>
      </c>
      <c r="D2720" s="325">
        <v>527.4</v>
      </c>
      <c r="E2720" s="46">
        <v>33500</v>
      </c>
      <c r="F2720" s="130">
        <f t="shared" si="49"/>
        <v>17667900</v>
      </c>
      <c r="G2720" s="69"/>
    </row>
    <row r="2721" spans="1:7" ht="18" customHeight="1">
      <c r="A2721" s="323"/>
      <c r="B2721" s="302"/>
      <c r="C2721" s="325"/>
      <c r="D2721" s="325"/>
      <c r="E2721" s="46"/>
      <c r="F2721" s="130">
        <f t="shared" si="49"/>
        <v>0</v>
      </c>
      <c r="G2721" s="69"/>
    </row>
    <row r="2722" spans="1:7" ht="18" customHeight="1">
      <c r="A2722" s="323" t="s">
        <v>304</v>
      </c>
      <c r="B2722" s="302" t="s">
        <v>31</v>
      </c>
      <c r="C2722" s="325" t="s">
        <v>416</v>
      </c>
      <c r="D2722" s="325">
        <v>397.6</v>
      </c>
      <c r="E2722" s="46">
        <v>33500</v>
      </c>
      <c r="F2722" s="130">
        <f t="shared" si="49"/>
        <v>13319600</v>
      </c>
      <c r="G2722" s="86">
        <f>SUM(F2722:F2723)</f>
        <v>26719600</v>
      </c>
    </row>
    <row r="2723" spans="1:7" ht="18" customHeight="1">
      <c r="A2723" s="323"/>
      <c r="B2723" s="302" t="s">
        <v>31</v>
      </c>
      <c r="C2723" s="325" t="s">
        <v>1055</v>
      </c>
      <c r="D2723" s="325">
        <v>400</v>
      </c>
      <c r="E2723" s="46">
        <v>33500</v>
      </c>
      <c r="F2723" s="130">
        <f t="shared" si="49"/>
        <v>13400000</v>
      </c>
      <c r="G2723" s="69"/>
    </row>
    <row r="2724" spans="1:7" ht="18" customHeight="1">
      <c r="A2724" s="323"/>
      <c r="B2724" s="302"/>
      <c r="C2724" s="325"/>
      <c r="D2724" s="325"/>
      <c r="E2724" s="46"/>
      <c r="F2724" s="130">
        <f t="shared" si="49"/>
        <v>0</v>
      </c>
      <c r="G2724" s="69"/>
    </row>
    <row r="2725" spans="1:7" ht="18" customHeight="1">
      <c r="A2725" s="323" t="s">
        <v>327</v>
      </c>
      <c r="B2725" s="302" t="s">
        <v>13</v>
      </c>
      <c r="C2725" s="325" t="s">
        <v>1157</v>
      </c>
      <c r="D2725" s="325">
        <v>99</v>
      </c>
      <c r="E2725" s="46">
        <v>30000</v>
      </c>
      <c r="F2725" s="130">
        <f t="shared" si="49"/>
        <v>2970000</v>
      </c>
      <c r="G2725" s="86">
        <f>SUM(F2725:F2727)</f>
        <v>6496750</v>
      </c>
    </row>
    <row r="2726" spans="1:7" ht="18" customHeight="1">
      <c r="A2726" s="323"/>
      <c r="B2726" s="302" t="s">
        <v>31</v>
      </c>
      <c r="C2726" s="325" t="s">
        <v>1158</v>
      </c>
      <c r="D2726" s="325">
        <v>52.5</v>
      </c>
      <c r="E2726" s="46">
        <v>33500</v>
      </c>
      <c r="F2726" s="130">
        <f t="shared" si="49"/>
        <v>1758750</v>
      </c>
      <c r="G2726" s="69"/>
    </row>
    <row r="2727" spans="1:7" ht="18" customHeight="1">
      <c r="A2727" s="323"/>
      <c r="B2727" s="302" t="s">
        <v>208</v>
      </c>
      <c r="C2727" s="325" t="s">
        <v>1116</v>
      </c>
      <c r="D2727" s="325">
        <v>52</v>
      </c>
      <c r="E2727" s="46">
        <v>34000</v>
      </c>
      <c r="F2727" s="130">
        <f t="shared" si="49"/>
        <v>1768000</v>
      </c>
      <c r="G2727" s="69"/>
    </row>
    <row r="2728" spans="1:7" ht="18" customHeight="1">
      <c r="A2728" s="323"/>
      <c r="B2728" s="302"/>
      <c r="C2728" s="325"/>
      <c r="D2728" s="325"/>
      <c r="E2728" s="46"/>
      <c r="F2728" s="130">
        <f t="shared" si="49"/>
        <v>0</v>
      </c>
      <c r="G2728" s="69"/>
    </row>
    <row r="2729" spans="1:7" ht="18" customHeight="1">
      <c r="A2729" s="323" t="s">
        <v>1162</v>
      </c>
      <c r="B2729" s="444" t="s">
        <v>137</v>
      </c>
      <c r="C2729" s="482" t="s">
        <v>532</v>
      </c>
      <c r="D2729" s="482">
        <v>50</v>
      </c>
      <c r="E2729" s="116">
        <v>44000</v>
      </c>
      <c r="F2729" s="131">
        <f t="shared" si="49"/>
        <v>2200000</v>
      </c>
      <c r="G2729" s="86">
        <f>F2729</f>
        <v>2200000</v>
      </c>
    </row>
    <row r="2730" spans="1:7" ht="18" customHeight="1">
      <c r="A2730" s="323"/>
      <c r="B2730" s="302"/>
      <c r="C2730" s="325"/>
      <c r="D2730" s="325"/>
      <c r="E2730" s="46"/>
      <c r="F2730" s="130">
        <f t="shared" si="49"/>
        <v>0</v>
      </c>
      <c r="G2730" s="69"/>
    </row>
    <row r="2731" spans="1:7" ht="18" customHeight="1">
      <c r="A2731" s="323" t="s">
        <v>457</v>
      </c>
      <c r="B2731" s="302" t="s">
        <v>31</v>
      </c>
      <c r="C2731" s="325" t="s">
        <v>978</v>
      </c>
      <c r="D2731" s="325">
        <v>125</v>
      </c>
      <c r="E2731" s="46">
        <v>33500</v>
      </c>
      <c r="F2731" s="130">
        <f t="shared" si="49"/>
        <v>4187500</v>
      </c>
      <c r="G2731" s="86">
        <f>F2731</f>
        <v>4187500</v>
      </c>
    </row>
    <row r="2732" spans="1:7" ht="18" customHeight="1">
      <c r="A2732" s="323"/>
      <c r="B2732" s="302"/>
      <c r="C2732" s="325"/>
      <c r="D2732" s="325"/>
      <c r="E2732" s="46"/>
      <c r="F2732" s="130">
        <f t="shared" si="49"/>
        <v>0</v>
      </c>
      <c r="G2732" s="69"/>
    </row>
    <row r="2733" spans="1:7" ht="18" customHeight="1">
      <c r="A2733" s="323" t="s">
        <v>354</v>
      </c>
      <c r="B2733" s="302" t="s">
        <v>13</v>
      </c>
      <c r="C2733" s="325" t="s">
        <v>22</v>
      </c>
      <c r="D2733" s="325">
        <v>40</v>
      </c>
      <c r="E2733" s="46">
        <v>30500</v>
      </c>
      <c r="F2733" s="130">
        <f t="shared" si="49"/>
        <v>1220000</v>
      </c>
      <c r="G2733" s="86">
        <f>SUM(F2733:F2734)</f>
        <v>1830000</v>
      </c>
    </row>
    <row r="2734" spans="1:7" ht="18" customHeight="1">
      <c r="A2734" s="323"/>
      <c r="B2734" s="302" t="s">
        <v>13</v>
      </c>
      <c r="C2734" s="325" t="s">
        <v>76</v>
      </c>
      <c r="D2734" s="325">
        <v>20</v>
      </c>
      <c r="E2734" s="46">
        <v>30500</v>
      </c>
      <c r="F2734" s="130">
        <f t="shared" si="49"/>
        <v>610000</v>
      </c>
      <c r="G2734" s="69"/>
    </row>
    <row r="2735" spans="1:7" ht="18" customHeight="1">
      <c r="A2735" s="323"/>
      <c r="B2735" s="302"/>
      <c r="C2735" s="325"/>
      <c r="D2735" s="325"/>
      <c r="E2735" s="46"/>
      <c r="F2735" s="130">
        <f t="shared" si="49"/>
        <v>0</v>
      </c>
      <c r="G2735" s="69"/>
    </row>
    <row r="2736" spans="1:7" ht="18" customHeight="1">
      <c r="A2736" s="323" t="s">
        <v>12</v>
      </c>
      <c r="B2736" s="302" t="s">
        <v>13</v>
      </c>
      <c r="C2736" s="325" t="s">
        <v>223</v>
      </c>
      <c r="D2736" s="325">
        <v>80</v>
      </c>
      <c r="E2736" s="46">
        <v>30500</v>
      </c>
      <c r="F2736" s="130">
        <f t="shared" si="49"/>
        <v>2440000</v>
      </c>
      <c r="G2736" s="86">
        <f>F2736</f>
        <v>2440000</v>
      </c>
    </row>
    <row r="2737" spans="1:7" ht="18" customHeight="1">
      <c r="A2737" s="323"/>
      <c r="B2737" s="302"/>
      <c r="C2737" s="325"/>
      <c r="D2737" s="325"/>
      <c r="E2737" s="46"/>
      <c r="F2737" s="130">
        <f t="shared" si="49"/>
        <v>0</v>
      </c>
      <c r="G2737" s="69"/>
    </row>
    <row r="2738" spans="1:7" ht="18" customHeight="1">
      <c r="A2738" s="323" t="s">
        <v>110</v>
      </c>
      <c r="B2738" s="302" t="s">
        <v>13</v>
      </c>
      <c r="C2738" s="325" t="s">
        <v>22</v>
      </c>
      <c r="D2738" s="325">
        <v>50</v>
      </c>
      <c r="E2738" s="46">
        <v>30500</v>
      </c>
      <c r="F2738" s="130">
        <f t="shared" si="49"/>
        <v>1525000</v>
      </c>
      <c r="G2738" s="86">
        <f>F2738</f>
        <v>1525000</v>
      </c>
    </row>
    <row r="2739" spans="1:7" ht="18" customHeight="1">
      <c r="A2739" s="323"/>
      <c r="B2739" s="302"/>
      <c r="C2739" s="325"/>
      <c r="D2739" s="325"/>
      <c r="E2739" s="46"/>
      <c r="F2739" s="130">
        <f t="shared" si="49"/>
        <v>0</v>
      </c>
      <c r="G2739" s="69"/>
    </row>
    <row r="2740" spans="1:7" ht="18" customHeight="1">
      <c r="A2740" s="323" t="s">
        <v>240</v>
      </c>
      <c r="B2740" s="444" t="s">
        <v>363</v>
      </c>
      <c r="C2740" s="482" t="s">
        <v>242</v>
      </c>
      <c r="D2740" s="482">
        <v>100</v>
      </c>
      <c r="E2740" s="116">
        <v>57000</v>
      </c>
      <c r="F2740" s="131">
        <f t="shared" si="49"/>
        <v>5700000</v>
      </c>
      <c r="G2740" s="86">
        <f>F2740</f>
        <v>5700000</v>
      </c>
    </row>
    <row r="2741" spans="1:7" ht="18" customHeight="1">
      <c r="A2741" s="323"/>
      <c r="B2741" s="444"/>
      <c r="C2741" s="482"/>
      <c r="D2741" s="482"/>
      <c r="E2741" s="116"/>
      <c r="F2741" s="131">
        <f t="shared" si="49"/>
        <v>0</v>
      </c>
      <c r="G2741" s="86"/>
    </row>
    <row r="2742" spans="1:7" ht="18" customHeight="1">
      <c r="A2742" s="323" t="s">
        <v>102</v>
      </c>
      <c r="B2742" s="444" t="s">
        <v>1163</v>
      </c>
      <c r="C2742" s="482" t="s">
        <v>85</v>
      </c>
      <c r="D2742" s="482">
        <v>1</v>
      </c>
      <c r="E2742" s="116">
        <v>25000</v>
      </c>
      <c r="F2742" s="131">
        <f t="shared" si="49"/>
        <v>25000</v>
      </c>
      <c r="G2742" s="86">
        <f>SUM(F2742:F2743)</f>
        <v>125000</v>
      </c>
    </row>
    <row r="2743" spans="1:7" ht="18" customHeight="1">
      <c r="A2743" s="323"/>
      <c r="B2743" s="444" t="s">
        <v>1164</v>
      </c>
      <c r="C2743" s="482" t="s">
        <v>85</v>
      </c>
      <c r="D2743" s="482">
        <v>4</v>
      </c>
      <c r="E2743" s="116">
        <v>25000</v>
      </c>
      <c r="F2743" s="131">
        <f t="shared" si="49"/>
        <v>100000</v>
      </c>
      <c r="G2743" s="86"/>
    </row>
    <row r="2744" spans="1:7" ht="18" customHeight="1">
      <c r="A2744" s="323"/>
      <c r="B2744" s="302"/>
      <c r="C2744" s="325"/>
      <c r="D2744" s="325"/>
      <c r="E2744" s="46"/>
      <c r="F2744" s="130">
        <f t="shared" si="49"/>
        <v>0</v>
      </c>
      <c r="G2744" s="69"/>
    </row>
    <row r="2745" spans="1:7" ht="18" customHeight="1">
      <c r="A2745" s="534" t="s">
        <v>314</v>
      </c>
      <c r="B2745" s="302"/>
      <c r="C2745" s="325"/>
      <c r="D2745" s="325"/>
      <c r="E2745" s="46"/>
      <c r="F2745" s="130">
        <f t="shared" si="49"/>
        <v>0</v>
      </c>
      <c r="G2745" s="69"/>
    </row>
    <row r="2746" spans="1:7" ht="18" customHeight="1">
      <c r="A2746" s="533" t="s">
        <v>97</v>
      </c>
      <c r="B2746" s="440" t="s">
        <v>31</v>
      </c>
      <c r="C2746" s="382" t="s">
        <v>239</v>
      </c>
      <c r="D2746" s="382">
        <v>238.4</v>
      </c>
      <c r="E2746" s="59">
        <v>33500</v>
      </c>
      <c r="F2746" s="132">
        <f t="shared" si="49"/>
        <v>7986400</v>
      </c>
      <c r="G2746" s="125">
        <f>F2746</f>
        <v>7986400</v>
      </c>
    </row>
    <row r="2747" spans="1:7" ht="18" customHeight="1">
      <c r="A2747" s="526"/>
      <c r="B2747" s="435"/>
      <c r="C2747" s="484"/>
      <c r="D2747" s="484"/>
      <c r="E2747" s="113"/>
      <c r="F2747" s="126"/>
      <c r="G2747" s="9"/>
    </row>
    <row r="2748" spans="1:7" ht="18" customHeight="1">
      <c r="A2748" s="537">
        <v>42395</v>
      </c>
      <c r="B2748" s="355"/>
      <c r="C2748" s="491" t="s">
        <v>398</v>
      </c>
      <c r="D2748" s="525"/>
      <c r="F2748" s="127"/>
    </row>
    <row r="2749" spans="1:7" ht="18" customHeight="1">
      <c r="A2749" s="531" t="s">
        <v>127</v>
      </c>
      <c r="B2749" s="436" t="s">
        <v>134</v>
      </c>
      <c r="C2749" s="494" t="s">
        <v>152</v>
      </c>
      <c r="D2749" s="494">
        <f>SUM(D2750:D2876)</f>
        <v>14224.699999999999</v>
      </c>
      <c r="E2749" s="166"/>
      <c r="F2749" s="171">
        <f>SUM(F2750:F2876)</f>
        <v>475041300</v>
      </c>
      <c r="G2749" s="171">
        <f>SUM(G2750:G2876)</f>
        <v>475041300</v>
      </c>
    </row>
    <row r="2750" spans="1:7" ht="18" customHeight="1">
      <c r="A2750" s="532" t="s">
        <v>203</v>
      </c>
      <c r="B2750" s="441" t="s">
        <v>31</v>
      </c>
      <c r="C2750" s="492" t="s">
        <v>22</v>
      </c>
      <c r="D2750" s="492">
        <v>50</v>
      </c>
      <c r="E2750" s="62">
        <v>31000</v>
      </c>
      <c r="F2750" s="139">
        <f t="shared" si="49"/>
        <v>1550000</v>
      </c>
      <c r="G2750" s="85">
        <f>SUM(F2750:F2752)</f>
        <v>9220900</v>
      </c>
    </row>
    <row r="2751" spans="1:7" ht="18" customHeight="1">
      <c r="A2751" s="323"/>
      <c r="B2751" s="302" t="s">
        <v>31</v>
      </c>
      <c r="C2751" s="325" t="s">
        <v>1165</v>
      </c>
      <c r="D2751" s="325">
        <v>53.9</v>
      </c>
      <c r="E2751" s="46">
        <v>31000</v>
      </c>
      <c r="F2751" s="130">
        <f t="shared" si="49"/>
        <v>1670900</v>
      </c>
      <c r="G2751" s="69"/>
    </row>
    <row r="2752" spans="1:7" ht="18" customHeight="1">
      <c r="A2752" s="323"/>
      <c r="B2752" s="302" t="s">
        <v>64</v>
      </c>
      <c r="C2752" s="325" t="s">
        <v>1181</v>
      </c>
      <c r="D2752" s="325">
        <v>200</v>
      </c>
      <c r="E2752" s="46">
        <v>30000</v>
      </c>
      <c r="F2752" s="130">
        <f t="shared" si="49"/>
        <v>6000000</v>
      </c>
      <c r="G2752" s="69"/>
    </row>
    <row r="2753" spans="1:7" ht="18" customHeight="1">
      <c r="A2753" s="323"/>
      <c r="B2753" s="302"/>
      <c r="C2753" s="325"/>
      <c r="D2753" s="325"/>
      <c r="E2753" s="46"/>
      <c r="F2753" s="130">
        <f t="shared" si="49"/>
        <v>0</v>
      </c>
      <c r="G2753" s="69"/>
    </row>
    <row r="2754" spans="1:7" ht="18" customHeight="1">
      <c r="A2754" s="323" t="s">
        <v>207</v>
      </c>
      <c r="B2754" s="302" t="s">
        <v>208</v>
      </c>
      <c r="C2754" s="325" t="s">
        <v>156</v>
      </c>
      <c r="D2754" s="325">
        <v>248.9</v>
      </c>
      <c r="E2754" s="46">
        <v>36000</v>
      </c>
      <c r="F2754" s="130">
        <f t="shared" si="49"/>
        <v>8960400</v>
      </c>
      <c r="G2754" s="86">
        <f>SUM(F2754:F2756)</f>
        <v>16333200</v>
      </c>
    </row>
    <row r="2755" spans="1:7" ht="18" customHeight="1">
      <c r="A2755" s="323"/>
      <c r="B2755" s="302" t="s">
        <v>31</v>
      </c>
      <c r="C2755" s="325" t="s">
        <v>1166</v>
      </c>
      <c r="D2755" s="325">
        <v>136</v>
      </c>
      <c r="E2755" s="46">
        <v>36000</v>
      </c>
      <c r="F2755" s="130">
        <f t="shared" si="49"/>
        <v>4896000</v>
      </c>
      <c r="G2755" s="69"/>
    </row>
    <row r="2756" spans="1:7" ht="18" customHeight="1">
      <c r="A2756" s="323"/>
      <c r="B2756" s="302" t="s">
        <v>208</v>
      </c>
      <c r="C2756" s="325" t="s">
        <v>791</v>
      </c>
      <c r="D2756" s="325">
        <v>68.8</v>
      </c>
      <c r="E2756" s="46">
        <v>36000</v>
      </c>
      <c r="F2756" s="130">
        <f t="shared" si="49"/>
        <v>2476800</v>
      </c>
      <c r="G2756" s="69"/>
    </row>
    <row r="2757" spans="1:7" ht="18" customHeight="1">
      <c r="A2757" s="323"/>
      <c r="B2757" s="302"/>
      <c r="C2757" s="325"/>
      <c r="D2757" s="325"/>
      <c r="E2757" s="46"/>
      <c r="F2757" s="130">
        <f t="shared" si="49"/>
        <v>0</v>
      </c>
      <c r="G2757" s="69"/>
    </row>
    <row r="2758" spans="1:7" ht="18" customHeight="1">
      <c r="A2758" s="323" t="s">
        <v>235</v>
      </c>
      <c r="B2758" s="302" t="s">
        <v>13</v>
      </c>
      <c r="C2758" s="325" t="s">
        <v>420</v>
      </c>
      <c r="D2758" s="325">
        <v>100</v>
      </c>
      <c r="E2758" s="46">
        <v>29500</v>
      </c>
      <c r="F2758" s="130">
        <f t="shared" si="49"/>
        <v>2950000</v>
      </c>
      <c r="G2758" s="86">
        <f>SUM(F2758:F2761)</f>
        <v>44670000</v>
      </c>
    </row>
    <row r="2759" spans="1:7" ht="18" customHeight="1">
      <c r="A2759" s="323"/>
      <c r="B2759" s="302" t="s">
        <v>13</v>
      </c>
      <c r="C2759" s="325" t="s">
        <v>1167</v>
      </c>
      <c r="D2759" s="325">
        <v>100</v>
      </c>
      <c r="E2759" s="46">
        <v>29800</v>
      </c>
      <c r="F2759" s="130">
        <f t="shared" si="49"/>
        <v>2980000</v>
      </c>
      <c r="G2759" s="69"/>
    </row>
    <row r="2760" spans="1:7" ht="18" customHeight="1">
      <c r="A2760" s="323"/>
      <c r="B2760" s="302" t="s">
        <v>13</v>
      </c>
      <c r="C2760" s="325" t="s">
        <v>236</v>
      </c>
      <c r="D2760" s="325">
        <v>1000</v>
      </c>
      <c r="E2760" s="46">
        <v>29800</v>
      </c>
      <c r="F2760" s="130">
        <f t="shared" si="49"/>
        <v>29800000</v>
      </c>
      <c r="G2760" s="69"/>
    </row>
    <row r="2761" spans="1:7" ht="18" customHeight="1">
      <c r="A2761" s="323"/>
      <c r="B2761" s="302" t="s">
        <v>13</v>
      </c>
      <c r="C2761" s="325" t="s">
        <v>237</v>
      </c>
      <c r="D2761" s="325">
        <v>300</v>
      </c>
      <c r="E2761" s="46">
        <v>29800</v>
      </c>
      <c r="F2761" s="130">
        <f t="shared" si="49"/>
        <v>8940000</v>
      </c>
      <c r="G2761" s="69"/>
    </row>
    <row r="2762" spans="1:7" ht="18" customHeight="1">
      <c r="A2762" s="323"/>
      <c r="B2762" s="302"/>
      <c r="C2762" s="325"/>
      <c r="D2762" s="325"/>
      <c r="E2762" s="46"/>
      <c r="F2762" s="130">
        <f t="shared" si="49"/>
        <v>0</v>
      </c>
      <c r="G2762" s="69"/>
    </row>
    <row r="2763" spans="1:7" ht="18" customHeight="1">
      <c r="A2763" s="323" t="s">
        <v>438</v>
      </c>
      <c r="B2763" s="302" t="s">
        <v>441</v>
      </c>
      <c r="C2763" s="325" t="s">
        <v>913</v>
      </c>
      <c r="D2763" s="325">
        <v>800</v>
      </c>
      <c r="E2763" s="46">
        <v>34500</v>
      </c>
      <c r="F2763" s="130">
        <f t="shared" si="49"/>
        <v>27600000</v>
      </c>
      <c r="G2763" s="86">
        <f>SUM(F2763:F2768)</f>
        <v>52362700</v>
      </c>
    </row>
    <row r="2764" spans="1:7" ht="18" customHeight="1">
      <c r="A2764" s="323"/>
      <c r="B2764" s="302" t="s">
        <v>441</v>
      </c>
      <c r="C2764" s="325" t="s">
        <v>46</v>
      </c>
      <c r="D2764" s="325">
        <v>103.3</v>
      </c>
      <c r="E2764" s="46">
        <v>34500</v>
      </c>
      <c r="F2764" s="130">
        <f t="shared" si="49"/>
        <v>3563850</v>
      </c>
      <c r="G2764" s="69"/>
    </row>
    <row r="2765" spans="1:7" ht="18" customHeight="1">
      <c r="A2765" s="323"/>
      <c r="B2765" s="302" t="s">
        <v>441</v>
      </c>
      <c r="C2765" s="325" t="s">
        <v>219</v>
      </c>
      <c r="D2765" s="325">
        <v>47.8</v>
      </c>
      <c r="E2765" s="46">
        <v>34500</v>
      </c>
      <c r="F2765" s="130">
        <f t="shared" si="49"/>
        <v>1649100</v>
      </c>
      <c r="G2765" s="69"/>
    </row>
    <row r="2766" spans="1:7" ht="18" customHeight="1">
      <c r="A2766" s="323"/>
      <c r="B2766" s="302" t="s">
        <v>441</v>
      </c>
      <c r="C2766" s="325" t="s">
        <v>1168</v>
      </c>
      <c r="D2766" s="325">
        <v>149.5</v>
      </c>
      <c r="E2766" s="46">
        <v>34500</v>
      </c>
      <c r="F2766" s="130">
        <f t="shared" ref="F2766:F2847" si="50">E2766*D2766</f>
        <v>5157750</v>
      </c>
      <c r="G2766" s="69"/>
    </row>
    <row r="2767" spans="1:7" ht="18" customHeight="1">
      <c r="A2767" s="323"/>
      <c r="B2767" s="302" t="s">
        <v>441</v>
      </c>
      <c r="C2767" s="325" t="s">
        <v>1169</v>
      </c>
      <c r="D2767" s="325">
        <v>144</v>
      </c>
      <c r="E2767" s="46">
        <v>34500</v>
      </c>
      <c r="F2767" s="130">
        <f t="shared" si="50"/>
        <v>4968000</v>
      </c>
      <c r="G2767" s="69"/>
    </row>
    <row r="2768" spans="1:7" ht="18" customHeight="1">
      <c r="A2768" s="323"/>
      <c r="B2768" s="302" t="s">
        <v>570</v>
      </c>
      <c r="C2768" s="325" t="s">
        <v>1170</v>
      </c>
      <c r="D2768" s="325">
        <v>248</v>
      </c>
      <c r="E2768" s="46">
        <v>38000</v>
      </c>
      <c r="F2768" s="130">
        <f t="shared" si="50"/>
        <v>9424000</v>
      </c>
      <c r="G2768" s="69"/>
    </row>
    <row r="2769" spans="1:7" ht="18" customHeight="1">
      <c r="A2769" s="323"/>
      <c r="B2769" s="302"/>
      <c r="C2769" s="325"/>
      <c r="D2769" s="325"/>
      <c r="E2769" s="46"/>
      <c r="F2769" s="130">
        <f t="shared" si="50"/>
        <v>0</v>
      </c>
      <c r="G2769" s="69"/>
    </row>
    <row r="2770" spans="1:7" ht="18" customHeight="1">
      <c r="A2770" s="323" t="s">
        <v>311</v>
      </c>
      <c r="B2770" s="302" t="s">
        <v>13</v>
      </c>
      <c r="C2770" s="325" t="s">
        <v>1171</v>
      </c>
      <c r="D2770" s="325">
        <v>197</v>
      </c>
      <c r="E2770" s="46">
        <v>31500</v>
      </c>
      <c r="F2770" s="130">
        <f t="shared" si="50"/>
        <v>6205500</v>
      </c>
      <c r="G2770" s="86">
        <f>F2770</f>
        <v>6205500</v>
      </c>
    </row>
    <row r="2771" spans="1:7" ht="18" customHeight="1">
      <c r="A2771" s="323"/>
      <c r="B2771" s="302"/>
      <c r="C2771" s="325"/>
      <c r="D2771" s="325"/>
      <c r="E2771" s="46"/>
      <c r="F2771" s="130">
        <f t="shared" si="50"/>
        <v>0</v>
      </c>
      <c r="G2771" s="69"/>
    </row>
    <row r="2772" spans="1:7" ht="18" customHeight="1">
      <c r="A2772" s="323" t="s">
        <v>245</v>
      </c>
      <c r="B2772" s="444" t="s">
        <v>824</v>
      </c>
      <c r="C2772" s="482" t="s">
        <v>825</v>
      </c>
      <c r="D2772" s="482">
        <v>264.5</v>
      </c>
      <c r="E2772" s="116">
        <v>47000</v>
      </c>
      <c r="F2772" s="131">
        <f t="shared" si="50"/>
        <v>12431500</v>
      </c>
      <c r="G2772" s="86">
        <f>F2772</f>
        <v>12431500</v>
      </c>
    </row>
    <row r="2773" spans="1:7" ht="18" customHeight="1">
      <c r="A2773" s="323"/>
      <c r="B2773" s="302"/>
      <c r="C2773" s="325"/>
      <c r="D2773" s="325"/>
      <c r="E2773" s="46"/>
      <c r="F2773" s="130">
        <f t="shared" si="50"/>
        <v>0</v>
      </c>
      <c r="G2773" s="69"/>
    </row>
    <row r="2774" spans="1:7" ht="18" customHeight="1">
      <c r="A2774" s="323" t="s">
        <v>394</v>
      </c>
      <c r="B2774" s="451" t="s">
        <v>395</v>
      </c>
      <c r="C2774" s="500" t="s">
        <v>1173</v>
      </c>
      <c r="D2774" s="500">
        <v>-22</v>
      </c>
      <c r="E2774" s="162">
        <v>32000</v>
      </c>
      <c r="F2774" s="163">
        <f t="shared" si="50"/>
        <v>-704000</v>
      </c>
      <c r="G2774" s="86">
        <f>SUM(F2774:F2776)</f>
        <v>-2880000</v>
      </c>
    </row>
    <row r="2775" spans="1:7" ht="18" customHeight="1">
      <c r="A2775" s="323"/>
      <c r="B2775" s="451" t="s">
        <v>395</v>
      </c>
      <c r="C2775" s="503" t="s">
        <v>1174</v>
      </c>
      <c r="D2775" s="500">
        <v>-22</v>
      </c>
      <c r="E2775" s="162">
        <v>32000</v>
      </c>
      <c r="F2775" s="163">
        <f t="shared" si="50"/>
        <v>-704000</v>
      </c>
      <c r="G2775" s="69"/>
    </row>
    <row r="2776" spans="1:7" ht="18" customHeight="1">
      <c r="A2776" s="323"/>
      <c r="B2776" s="453" t="s">
        <v>1172</v>
      </c>
      <c r="C2776" s="500" t="s">
        <v>762</v>
      </c>
      <c r="D2776" s="500">
        <v>-46</v>
      </c>
      <c r="E2776" s="162">
        <v>32000</v>
      </c>
      <c r="F2776" s="163">
        <f t="shared" si="50"/>
        <v>-1472000</v>
      </c>
      <c r="G2776" s="69"/>
    </row>
    <row r="2777" spans="1:7" ht="18" customHeight="1">
      <c r="A2777" s="323"/>
      <c r="B2777" s="302"/>
      <c r="C2777" s="325"/>
      <c r="D2777" s="325"/>
      <c r="E2777" s="46"/>
      <c r="F2777" s="130">
        <f t="shared" si="50"/>
        <v>0</v>
      </c>
      <c r="G2777" s="69"/>
    </row>
    <row r="2778" spans="1:7" ht="18" customHeight="1">
      <c r="A2778" s="323" t="s">
        <v>327</v>
      </c>
      <c r="B2778" s="451" t="s">
        <v>1175</v>
      </c>
      <c r="C2778" s="500"/>
      <c r="D2778" s="500">
        <v>-1.2</v>
      </c>
      <c r="E2778" s="162">
        <v>30000</v>
      </c>
      <c r="F2778" s="163">
        <f t="shared" si="50"/>
        <v>-36000</v>
      </c>
      <c r="G2778" s="86">
        <f>SUM(F2778:F2783)</f>
        <v>20499250</v>
      </c>
    </row>
    <row r="2779" spans="1:7" ht="18" customHeight="1">
      <c r="A2779" s="323"/>
      <c r="B2779" s="454" t="s">
        <v>1176</v>
      </c>
      <c r="C2779" s="500"/>
      <c r="D2779" s="500">
        <v>-18</v>
      </c>
      <c r="E2779" s="162">
        <v>18000</v>
      </c>
      <c r="F2779" s="163">
        <f t="shared" si="50"/>
        <v>-324000</v>
      </c>
      <c r="G2779" s="69"/>
    </row>
    <row r="2780" spans="1:7" ht="18" customHeight="1">
      <c r="A2780" s="323"/>
      <c r="B2780" s="302" t="s">
        <v>13</v>
      </c>
      <c r="C2780" s="325" t="s">
        <v>1190</v>
      </c>
      <c r="D2780" s="325">
        <v>55</v>
      </c>
      <c r="E2780" s="46">
        <v>30000</v>
      </c>
      <c r="F2780" s="130">
        <f>E2780*D2780</f>
        <v>1650000</v>
      </c>
      <c r="G2780" s="69"/>
    </row>
    <row r="2781" spans="1:7" ht="18" customHeight="1">
      <c r="A2781" s="323"/>
      <c r="B2781" s="302" t="s">
        <v>13</v>
      </c>
      <c r="C2781" s="325" t="s">
        <v>60</v>
      </c>
      <c r="D2781" s="325">
        <v>20</v>
      </c>
      <c r="E2781" s="46">
        <v>30000</v>
      </c>
      <c r="F2781" s="130">
        <f>E2781*D2781</f>
        <v>600000</v>
      </c>
      <c r="G2781" s="69"/>
    </row>
    <row r="2782" spans="1:7" ht="18" customHeight="1">
      <c r="A2782" s="323"/>
      <c r="B2782" s="302" t="s">
        <v>23</v>
      </c>
      <c r="C2782" s="325" t="s">
        <v>1191</v>
      </c>
      <c r="D2782" s="325">
        <v>50</v>
      </c>
      <c r="E2782" s="46">
        <v>33500</v>
      </c>
      <c r="F2782" s="130">
        <f>E2782*D2782</f>
        <v>1675000</v>
      </c>
      <c r="G2782" s="69"/>
    </row>
    <row r="2783" spans="1:7" ht="18" customHeight="1">
      <c r="A2783" s="323"/>
      <c r="B2783" s="302" t="s">
        <v>23</v>
      </c>
      <c r="C2783" s="325" t="s">
        <v>1178</v>
      </c>
      <c r="D2783" s="325">
        <v>505.5</v>
      </c>
      <c r="E2783" s="46">
        <v>33500</v>
      </c>
      <c r="F2783" s="130">
        <f>E2783*D2783</f>
        <v>16934250</v>
      </c>
      <c r="G2783" s="69"/>
    </row>
    <row r="2784" spans="1:7" ht="18" customHeight="1">
      <c r="A2784" s="323"/>
      <c r="B2784" s="302"/>
      <c r="C2784" s="325"/>
      <c r="D2784" s="325"/>
      <c r="E2784" s="46"/>
      <c r="F2784" s="130">
        <f>E2784*D2784</f>
        <v>0</v>
      </c>
      <c r="G2784" s="69"/>
    </row>
    <row r="2785" spans="1:7" ht="18" customHeight="1">
      <c r="A2785" s="323" t="s">
        <v>727</v>
      </c>
      <c r="B2785" s="302" t="s">
        <v>1177</v>
      </c>
      <c r="C2785" s="325" t="s">
        <v>447</v>
      </c>
      <c r="D2785" s="325">
        <v>-6.7</v>
      </c>
      <c r="E2785" s="46">
        <v>34000</v>
      </c>
      <c r="F2785" s="130">
        <f t="shared" si="50"/>
        <v>-227800</v>
      </c>
      <c r="G2785" s="86">
        <f>SUM(F2785:F2786)</f>
        <v>9968800</v>
      </c>
    </row>
    <row r="2786" spans="1:7" ht="18" customHeight="1">
      <c r="A2786" s="323"/>
      <c r="B2786" s="302" t="s">
        <v>31</v>
      </c>
      <c r="C2786" s="325" t="s">
        <v>447</v>
      </c>
      <c r="D2786" s="325">
        <f>229+70.9</f>
        <v>299.89999999999998</v>
      </c>
      <c r="E2786" s="46">
        <v>34000</v>
      </c>
      <c r="F2786" s="130">
        <f>E2786*D2786</f>
        <v>10196600</v>
      </c>
      <c r="G2786" s="69"/>
    </row>
    <row r="2787" spans="1:7" ht="18" customHeight="1">
      <c r="A2787" s="323"/>
      <c r="B2787" s="302"/>
      <c r="C2787" s="325"/>
      <c r="D2787" s="325"/>
      <c r="E2787" s="46"/>
      <c r="F2787" s="130">
        <f t="shared" si="50"/>
        <v>0</v>
      </c>
      <c r="G2787" s="69"/>
    </row>
    <row r="2788" spans="1:7" ht="18" customHeight="1">
      <c r="A2788" s="323" t="s">
        <v>318</v>
      </c>
      <c r="B2788" s="302" t="s">
        <v>31</v>
      </c>
      <c r="C2788" s="325" t="s">
        <v>514</v>
      </c>
      <c r="D2788" s="325">
        <v>10</v>
      </c>
      <c r="E2788" s="46">
        <v>33500</v>
      </c>
      <c r="F2788" s="130">
        <f t="shared" si="50"/>
        <v>335000</v>
      </c>
      <c r="G2788" s="86">
        <f>SUM(F2788:F2791)</f>
        <v>5929500</v>
      </c>
    </row>
    <row r="2789" spans="1:7" ht="18" customHeight="1">
      <c r="A2789" s="323"/>
      <c r="B2789" s="302" t="s">
        <v>31</v>
      </c>
      <c r="C2789" s="325" t="s">
        <v>819</v>
      </c>
      <c r="D2789" s="325">
        <v>10</v>
      </c>
      <c r="E2789" s="46">
        <v>33500</v>
      </c>
      <c r="F2789" s="130">
        <f t="shared" si="50"/>
        <v>335000</v>
      </c>
      <c r="G2789" s="69"/>
    </row>
    <row r="2790" spans="1:7" ht="18" customHeight="1">
      <c r="A2790" s="323"/>
      <c r="B2790" s="302" t="s">
        <v>31</v>
      </c>
      <c r="C2790" s="325" t="s">
        <v>461</v>
      </c>
      <c r="D2790" s="325">
        <v>50</v>
      </c>
      <c r="E2790" s="46">
        <v>33500</v>
      </c>
      <c r="F2790" s="130">
        <f t="shared" si="50"/>
        <v>1675000</v>
      </c>
      <c r="G2790" s="69"/>
    </row>
    <row r="2791" spans="1:7" ht="18" customHeight="1">
      <c r="A2791" s="323"/>
      <c r="B2791" s="302" t="s">
        <v>31</v>
      </c>
      <c r="C2791" s="325" t="s">
        <v>1179</v>
      </c>
      <c r="D2791" s="325">
        <v>107</v>
      </c>
      <c r="E2791" s="46">
        <v>33500</v>
      </c>
      <c r="F2791" s="130">
        <f t="shared" si="50"/>
        <v>3584500</v>
      </c>
      <c r="G2791" s="69"/>
    </row>
    <row r="2792" spans="1:7" ht="18" customHeight="1">
      <c r="A2792" s="323"/>
      <c r="B2792" s="302"/>
      <c r="C2792" s="325"/>
      <c r="D2792" s="325"/>
      <c r="E2792" s="46"/>
      <c r="F2792" s="130">
        <f t="shared" si="50"/>
        <v>0</v>
      </c>
      <c r="G2792" s="69"/>
    </row>
    <row r="2793" spans="1:7" ht="18" customHeight="1">
      <c r="A2793" s="323" t="s">
        <v>457</v>
      </c>
      <c r="B2793" s="302" t="s">
        <v>31</v>
      </c>
      <c r="C2793" s="325" t="s">
        <v>978</v>
      </c>
      <c r="D2793" s="325">
        <v>121</v>
      </c>
      <c r="E2793" s="46">
        <v>33500</v>
      </c>
      <c r="F2793" s="130">
        <f t="shared" si="50"/>
        <v>4053500</v>
      </c>
      <c r="G2793" s="86">
        <f>SUM(F2793:F2794)</f>
        <v>5996500</v>
      </c>
    </row>
    <row r="2794" spans="1:7" ht="18" customHeight="1">
      <c r="A2794" s="323"/>
      <c r="B2794" s="302" t="s">
        <v>31</v>
      </c>
      <c r="C2794" s="325" t="s">
        <v>1180</v>
      </c>
      <c r="D2794" s="325">
        <v>58</v>
      </c>
      <c r="E2794" s="46">
        <v>33500</v>
      </c>
      <c r="F2794" s="130">
        <f t="shared" si="50"/>
        <v>1943000</v>
      </c>
      <c r="G2794" s="69"/>
    </row>
    <row r="2795" spans="1:7" ht="18" customHeight="1">
      <c r="A2795" s="323"/>
      <c r="B2795" s="302"/>
      <c r="C2795" s="325"/>
      <c r="D2795" s="325"/>
      <c r="E2795" s="46"/>
      <c r="F2795" s="130">
        <f t="shared" si="50"/>
        <v>0</v>
      </c>
      <c r="G2795" s="69"/>
    </row>
    <row r="2796" spans="1:7" ht="18" customHeight="1">
      <c r="A2796" s="323" t="s">
        <v>448</v>
      </c>
      <c r="B2796" s="451" t="s">
        <v>216</v>
      </c>
      <c r="C2796" s="500" t="s">
        <v>388</v>
      </c>
      <c r="D2796" s="500">
        <v>-3.6</v>
      </c>
      <c r="E2796" s="162">
        <v>30500</v>
      </c>
      <c r="F2796" s="163">
        <f t="shared" si="50"/>
        <v>-109800</v>
      </c>
      <c r="G2796" s="86">
        <f>F2796</f>
        <v>-109800</v>
      </c>
    </row>
    <row r="2797" spans="1:7" ht="18" customHeight="1">
      <c r="A2797" s="323"/>
      <c r="B2797" s="302"/>
      <c r="C2797" s="325"/>
      <c r="D2797" s="325"/>
      <c r="E2797" s="46"/>
      <c r="F2797" s="130">
        <f t="shared" si="50"/>
        <v>0</v>
      </c>
      <c r="G2797" s="69"/>
    </row>
    <row r="2798" spans="1:7" ht="18" customHeight="1">
      <c r="A2798" s="323" t="s">
        <v>271</v>
      </c>
      <c r="B2798" s="302" t="s">
        <v>13</v>
      </c>
      <c r="C2798" s="325" t="s">
        <v>125</v>
      </c>
      <c r="D2798" s="325">
        <v>10</v>
      </c>
      <c r="E2798" s="46">
        <v>30000</v>
      </c>
      <c r="F2798" s="130">
        <f t="shared" si="50"/>
        <v>300000</v>
      </c>
      <c r="G2798" s="86">
        <f>SUM(F2798:F2799)</f>
        <v>600000</v>
      </c>
    </row>
    <row r="2799" spans="1:7" ht="18" customHeight="1">
      <c r="A2799" s="323"/>
      <c r="B2799" s="302" t="s">
        <v>13</v>
      </c>
      <c r="C2799" s="325" t="s">
        <v>45</v>
      </c>
      <c r="D2799" s="325">
        <v>10</v>
      </c>
      <c r="E2799" s="46">
        <v>30000</v>
      </c>
      <c r="F2799" s="130">
        <f t="shared" si="50"/>
        <v>300000</v>
      </c>
      <c r="G2799" s="69"/>
    </row>
    <row r="2800" spans="1:7" ht="18" customHeight="1">
      <c r="A2800" s="323"/>
      <c r="B2800" s="302"/>
      <c r="C2800" s="325"/>
      <c r="D2800" s="325"/>
      <c r="E2800" s="46"/>
      <c r="F2800" s="130">
        <f t="shared" si="50"/>
        <v>0</v>
      </c>
      <c r="G2800" s="69"/>
    </row>
    <row r="2801" spans="1:7" ht="18" customHeight="1">
      <c r="A2801" s="323" t="s">
        <v>123</v>
      </c>
      <c r="B2801" s="302" t="s">
        <v>441</v>
      </c>
      <c r="C2801" s="325" t="s">
        <v>189</v>
      </c>
      <c r="D2801" s="325">
        <v>129</v>
      </c>
      <c r="E2801" s="46">
        <v>33000</v>
      </c>
      <c r="F2801" s="130">
        <f t="shared" si="50"/>
        <v>4257000</v>
      </c>
      <c r="G2801" s="86">
        <f>SUM(F2801:F2803)</f>
        <v>19371000</v>
      </c>
    </row>
    <row r="2802" spans="1:7" ht="18" customHeight="1">
      <c r="A2802" s="323"/>
      <c r="B2802" s="302" t="s">
        <v>441</v>
      </c>
      <c r="C2802" s="325" t="s">
        <v>369</v>
      </c>
      <c r="D2802" s="325">
        <v>50.7</v>
      </c>
      <c r="E2802" s="46">
        <v>33000</v>
      </c>
      <c r="F2802" s="130">
        <f t="shared" si="50"/>
        <v>1673100</v>
      </c>
      <c r="G2802" s="69"/>
    </row>
    <row r="2803" spans="1:7" ht="18" customHeight="1">
      <c r="A2803" s="323"/>
      <c r="B2803" s="302" t="s">
        <v>441</v>
      </c>
      <c r="C2803" s="325" t="s">
        <v>1066</v>
      </c>
      <c r="D2803" s="325">
        <v>407.3</v>
      </c>
      <c r="E2803" s="46">
        <v>33000</v>
      </c>
      <c r="F2803" s="130">
        <f t="shared" si="50"/>
        <v>13440900</v>
      </c>
      <c r="G2803" s="69"/>
    </row>
    <row r="2804" spans="1:7" ht="18" customHeight="1">
      <c r="A2804" s="323"/>
      <c r="B2804" s="302"/>
      <c r="C2804" s="325"/>
      <c r="D2804" s="325"/>
      <c r="E2804" s="46"/>
      <c r="F2804" s="130">
        <f t="shared" si="50"/>
        <v>0</v>
      </c>
      <c r="G2804" s="69"/>
    </row>
    <row r="2805" spans="1:7" ht="18" customHeight="1">
      <c r="A2805" s="323" t="s">
        <v>304</v>
      </c>
      <c r="B2805" s="302" t="s">
        <v>31</v>
      </c>
      <c r="C2805" s="325" t="s">
        <v>1055</v>
      </c>
      <c r="D2805" s="325">
        <v>300</v>
      </c>
      <c r="E2805" s="46">
        <v>33500</v>
      </c>
      <c r="F2805" s="130">
        <f t="shared" si="50"/>
        <v>10050000</v>
      </c>
      <c r="G2805" s="86">
        <f>SUM(F2805:F2806)</f>
        <v>19832000</v>
      </c>
    </row>
    <row r="2806" spans="1:7" ht="18" customHeight="1">
      <c r="A2806" s="323"/>
      <c r="B2806" s="302" t="s">
        <v>31</v>
      </c>
      <c r="C2806" s="325" t="s">
        <v>416</v>
      </c>
      <c r="D2806" s="325">
        <v>292</v>
      </c>
      <c r="E2806" s="46">
        <v>33500</v>
      </c>
      <c r="F2806" s="130">
        <f t="shared" si="50"/>
        <v>9782000</v>
      </c>
      <c r="G2806" s="69"/>
    </row>
    <row r="2807" spans="1:7" ht="18" customHeight="1">
      <c r="A2807" s="323"/>
      <c r="B2807" s="302"/>
      <c r="C2807" s="325"/>
      <c r="D2807" s="325"/>
      <c r="E2807" s="46"/>
      <c r="F2807" s="130">
        <f t="shared" si="50"/>
        <v>0</v>
      </c>
      <c r="G2807" s="69"/>
    </row>
    <row r="2808" spans="1:7" ht="18" customHeight="1">
      <c r="A2808" s="323" t="s">
        <v>336</v>
      </c>
      <c r="B2808" s="302" t="s">
        <v>13</v>
      </c>
      <c r="C2808" s="325" t="s">
        <v>819</v>
      </c>
      <c r="D2808" s="325">
        <v>150</v>
      </c>
      <c r="E2808" s="46">
        <v>31500</v>
      </c>
      <c r="F2808" s="130">
        <f t="shared" si="50"/>
        <v>4725000</v>
      </c>
      <c r="G2808" s="86">
        <f>SUM(F2808:F2816)</f>
        <v>36358200</v>
      </c>
    </row>
    <row r="2809" spans="1:7" ht="18" customHeight="1">
      <c r="A2809" s="323"/>
      <c r="B2809" s="302" t="s">
        <v>31</v>
      </c>
      <c r="C2809" s="325" t="s">
        <v>43</v>
      </c>
      <c r="D2809" s="325">
        <v>40</v>
      </c>
      <c r="E2809" s="46">
        <v>33500</v>
      </c>
      <c r="F2809" s="130">
        <f t="shared" si="50"/>
        <v>1340000</v>
      </c>
      <c r="G2809" s="69"/>
    </row>
    <row r="2810" spans="1:7" ht="18" customHeight="1">
      <c r="A2810" s="323"/>
      <c r="B2810" s="302" t="s">
        <v>31</v>
      </c>
      <c r="C2810" s="325" t="s">
        <v>1184</v>
      </c>
      <c r="D2810" s="325">
        <v>50</v>
      </c>
      <c r="E2810" s="46">
        <v>30500</v>
      </c>
      <c r="F2810" s="130">
        <f t="shared" si="50"/>
        <v>1525000</v>
      </c>
      <c r="G2810" s="69"/>
    </row>
    <row r="2811" spans="1:7" ht="18" customHeight="1">
      <c r="A2811" s="323"/>
      <c r="B2811" s="302" t="s">
        <v>31</v>
      </c>
      <c r="C2811" s="325" t="s">
        <v>1185</v>
      </c>
      <c r="D2811" s="325">
        <v>42</v>
      </c>
      <c r="E2811" s="46">
        <v>30500</v>
      </c>
      <c r="F2811" s="130">
        <f t="shared" si="50"/>
        <v>1281000</v>
      </c>
      <c r="G2811" s="69"/>
    </row>
    <row r="2812" spans="1:7" ht="18" customHeight="1">
      <c r="A2812" s="323"/>
      <c r="B2812" s="302" t="s">
        <v>31</v>
      </c>
      <c r="C2812" s="325" t="s">
        <v>15</v>
      </c>
      <c r="D2812" s="325">
        <v>50</v>
      </c>
      <c r="E2812" s="46">
        <v>33500</v>
      </c>
      <c r="F2812" s="130">
        <f t="shared" si="50"/>
        <v>1675000</v>
      </c>
      <c r="G2812" s="69"/>
    </row>
    <row r="2813" spans="1:7" ht="18" customHeight="1">
      <c r="A2813" s="323"/>
      <c r="B2813" s="302" t="s">
        <v>64</v>
      </c>
      <c r="C2813" s="325" t="s">
        <v>988</v>
      </c>
      <c r="D2813" s="325">
        <v>200</v>
      </c>
      <c r="E2813" s="46">
        <v>31000</v>
      </c>
      <c r="F2813" s="130">
        <f t="shared" si="50"/>
        <v>6200000</v>
      </c>
      <c r="G2813" s="69"/>
    </row>
    <row r="2814" spans="1:7" ht="18" customHeight="1">
      <c r="A2814" s="323"/>
      <c r="B2814" s="302" t="s">
        <v>64</v>
      </c>
      <c r="C2814" s="502" t="s">
        <v>1186</v>
      </c>
      <c r="D2814" s="325">
        <v>100</v>
      </c>
      <c r="E2814" s="46">
        <v>31000</v>
      </c>
      <c r="F2814" s="130">
        <f t="shared" si="50"/>
        <v>3100000</v>
      </c>
      <c r="G2814" s="69"/>
    </row>
    <row r="2815" spans="1:7" ht="18" customHeight="1">
      <c r="A2815" s="323"/>
      <c r="B2815" s="302" t="s">
        <v>64</v>
      </c>
      <c r="C2815" s="325" t="s">
        <v>1187</v>
      </c>
      <c r="D2815" s="325">
        <v>325</v>
      </c>
      <c r="E2815" s="46">
        <v>31000</v>
      </c>
      <c r="F2815" s="130">
        <f t="shared" si="50"/>
        <v>10075000</v>
      </c>
      <c r="G2815" s="69"/>
    </row>
    <row r="2816" spans="1:7" ht="18" customHeight="1">
      <c r="A2816" s="323"/>
      <c r="B2816" s="302" t="s">
        <v>230</v>
      </c>
      <c r="C2816" s="325" t="s">
        <v>1136</v>
      </c>
      <c r="D2816" s="325">
        <v>167.2</v>
      </c>
      <c r="E2816" s="46">
        <v>38500</v>
      </c>
      <c r="F2816" s="130">
        <f t="shared" si="50"/>
        <v>6437200</v>
      </c>
      <c r="G2816" s="69"/>
    </row>
    <row r="2817" spans="1:7" ht="18" customHeight="1">
      <c r="A2817" s="323"/>
      <c r="B2817" s="302"/>
      <c r="C2817" s="325"/>
      <c r="D2817" s="325"/>
      <c r="E2817" s="46"/>
      <c r="F2817" s="130">
        <f t="shared" si="50"/>
        <v>0</v>
      </c>
      <c r="G2817" s="69"/>
    </row>
    <row r="2818" spans="1:7" ht="18" customHeight="1">
      <c r="A2818" s="323" t="s">
        <v>88</v>
      </c>
      <c r="B2818" s="302" t="s">
        <v>13</v>
      </c>
      <c r="C2818" s="325" t="s">
        <v>124</v>
      </c>
      <c r="D2818" s="325">
        <v>823.2</v>
      </c>
      <c r="E2818" s="46">
        <v>29500</v>
      </c>
      <c r="F2818" s="130">
        <f t="shared" si="50"/>
        <v>24284400</v>
      </c>
      <c r="G2818" s="86">
        <f>F2818</f>
        <v>24284400</v>
      </c>
    </row>
    <row r="2819" spans="1:7" ht="18" customHeight="1">
      <c r="A2819" s="323"/>
      <c r="B2819" s="302"/>
      <c r="C2819" s="325"/>
      <c r="D2819" s="325"/>
      <c r="E2819" s="46"/>
      <c r="F2819" s="130">
        <f t="shared" si="50"/>
        <v>0</v>
      </c>
      <c r="G2819" s="69"/>
    </row>
    <row r="2820" spans="1:7" ht="18" customHeight="1">
      <c r="A2820" s="323" t="s">
        <v>490</v>
      </c>
      <c r="B2820" s="302" t="s">
        <v>13</v>
      </c>
      <c r="C2820" s="325" t="s">
        <v>1188</v>
      </c>
      <c r="D2820" s="325">
        <v>111.8</v>
      </c>
      <c r="E2820" s="46">
        <v>30000</v>
      </c>
      <c r="F2820" s="130">
        <f t="shared" si="50"/>
        <v>3354000</v>
      </c>
      <c r="G2820" s="86">
        <f>F2820</f>
        <v>3354000</v>
      </c>
    </row>
    <row r="2821" spans="1:7" ht="18" customHeight="1">
      <c r="A2821" s="323"/>
      <c r="B2821" s="302"/>
      <c r="C2821" s="325"/>
      <c r="D2821" s="325"/>
      <c r="E2821" s="46"/>
      <c r="F2821" s="130">
        <f t="shared" si="50"/>
        <v>0</v>
      </c>
      <c r="G2821" s="69"/>
    </row>
    <row r="2822" spans="1:7" ht="18" customHeight="1">
      <c r="A2822" s="323" t="s">
        <v>1189</v>
      </c>
      <c r="B2822" s="302" t="s">
        <v>13</v>
      </c>
      <c r="C2822" s="325" t="s">
        <v>449</v>
      </c>
      <c r="D2822" s="325">
        <v>15.5</v>
      </c>
      <c r="E2822" s="46">
        <v>32000</v>
      </c>
      <c r="F2822" s="130">
        <f t="shared" si="50"/>
        <v>496000</v>
      </c>
      <c r="G2822" s="86">
        <f>SUM(F2822:F2823)</f>
        <v>6726400</v>
      </c>
    </row>
    <row r="2823" spans="1:7" ht="18" customHeight="1">
      <c r="A2823" s="323"/>
      <c r="B2823" s="302" t="s">
        <v>13</v>
      </c>
      <c r="C2823" s="325" t="s">
        <v>305</v>
      </c>
      <c r="D2823" s="325">
        <v>194.7</v>
      </c>
      <c r="E2823" s="46">
        <v>32000</v>
      </c>
      <c r="F2823" s="130">
        <f t="shared" si="50"/>
        <v>6230400</v>
      </c>
      <c r="G2823" s="69"/>
    </row>
    <row r="2824" spans="1:7" ht="18" customHeight="1">
      <c r="A2824" s="323"/>
      <c r="B2824" s="302"/>
      <c r="C2824" s="325"/>
      <c r="D2824" s="325"/>
      <c r="E2824" s="46"/>
      <c r="F2824" s="130">
        <f t="shared" si="50"/>
        <v>0</v>
      </c>
      <c r="G2824" s="69"/>
    </row>
    <row r="2825" spans="1:7" ht="18" customHeight="1">
      <c r="A2825" s="323" t="s">
        <v>93</v>
      </c>
      <c r="B2825" s="302" t="s">
        <v>1193</v>
      </c>
      <c r="C2825" s="325" t="s">
        <v>239</v>
      </c>
      <c r="D2825" s="144">
        <v>453.9</v>
      </c>
      <c r="E2825" s="98">
        <v>33500</v>
      </c>
      <c r="F2825" s="130">
        <f t="shared" si="50"/>
        <v>15205650</v>
      </c>
      <c r="G2825" s="86">
        <f>SUM(F2825:F2828)</f>
        <v>21771650</v>
      </c>
    </row>
    <row r="2826" spans="1:7" ht="18" customHeight="1">
      <c r="A2826" s="323"/>
      <c r="B2826" s="302" t="s">
        <v>31</v>
      </c>
      <c r="C2826" s="325" t="s">
        <v>1195</v>
      </c>
      <c r="D2826" s="325">
        <v>100.5</v>
      </c>
      <c r="E2826" s="46">
        <v>33500</v>
      </c>
      <c r="F2826" s="130">
        <f t="shared" si="50"/>
        <v>3366750</v>
      </c>
      <c r="G2826" s="69"/>
    </row>
    <row r="2827" spans="1:7" ht="18" customHeight="1">
      <c r="A2827" s="323"/>
      <c r="B2827" s="302" t="s">
        <v>31</v>
      </c>
      <c r="C2827" s="325" t="s">
        <v>1196</v>
      </c>
      <c r="D2827" s="325">
        <v>45.5</v>
      </c>
      <c r="E2827" s="46">
        <v>33500</v>
      </c>
      <c r="F2827" s="130">
        <f t="shared" si="50"/>
        <v>1524250</v>
      </c>
      <c r="G2827" s="69"/>
    </row>
    <row r="2828" spans="1:7" ht="18" customHeight="1">
      <c r="A2828" s="323"/>
      <c r="B2828" s="302" t="s">
        <v>31</v>
      </c>
      <c r="C2828" s="325" t="s">
        <v>1197</v>
      </c>
      <c r="D2828" s="325">
        <v>50</v>
      </c>
      <c r="E2828" s="46">
        <v>33500</v>
      </c>
      <c r="F2828" s="130">
        <f t="shared" si="50"/>
        <v>1675000</v>
      </c>
      <c r="G2828" s="69"/>
    </row>
    <row r="2829" spans="1:7" ht="18" customHeight="1">
      <c r="A2829" s="323"/>
      <c r="B2829" s="302"/>
      <c r="C2829" s="325"/>
      <c r="D2829" s="325"/>
      <c r="E2829" s="46"/>
      <c r="F2829" s="130">
        <f t="shared" si="50"/>
        <v>0</v>
      </c>
      <c r="G2829" s="69"/>
    </row>
    <row r="2830" spans="1:7" ht="18" customHeight="1">
      <c r="A2830" s="323" t="s">
        <v>316</v>
      </c>
      <c r="B2830" s="302" t="s">
        <v>23</v>
      </c>
      <c r="C2830" s="325" t="s">
        <v>738</v>
      </c>
      <c r="D2830" s="325">
        <v>450</v>
      </c>
      <c r="E2830" s="46">
        <v>28500</v>
      </c>
      <c r="F2830" s="130">
        <f t="shared" si="50"/>
        <v>12825000</v>
      </c>
      <c r="G2830" s="86">
        <f>SUM(F2830:F2833)</f>
        <v>19233550</v>
      </c>
    </row>
    <row r="2831" spans="1:7" ht="18" customHeight="1">
      <c r="A2831" s="323"/>
      <c r="B2831" s="302" t="s">
        <v>31</v>
      </c>
      <c r="C2831" s="325" t="s">
        <v>1125</v>
      </c>
      <c r="D2831" s="325">
        <v>41.3</v>
      </c>
      <c r="E2831" s="46">
        <v>33500</v>
      </c>
      <c r="F2831" s="130">
        <f t="shared" si="50"/>
        <v>1383550</v>
      </c>
      <c r="G2831" s="69"/>
    </row>
    <row r="2832" spans="1:7" ht="18" customHeight="1">
      <c r="A2832" s="323"/>
      <c r="B2832" s="302" t="s">
        <v>31</v>
      </c>
      <c r="C2832" s="325" t="s">
        <v>35</v>
      </c>
      <c r="D2832" s="325">
        <v>50</v>
      </c>
      <c r="E2832" s="46">
        <v>33500</v>
      </c>
      <c r="F2832" s="130">
        <f t="shared" si="50"/>
        <v>1675000</v>
      </c>
      <c r="G2832" s="69"/>
    </row>
    <row r="2833" spans="1:7" ht="18" customHeight="1">
      <c r="A2833" s="323"/>
      <c r="B2833" s="302" t="s">
        <v>31</v>
      </c>
      <c r="C2833" s="325" t="s">
        <v>521</v>
      </c>
      <c r="D2833" s="325">
        <v>100</v>
      </c>
      <c r="E2833" s="46">
        <v>33500</v>
      </c>
      <c r="F2833" s="130">
        <f t="shared" si="50"/>
        <v>3350000</v>
      </c>
      <c r="G2833" s="69"/>
    </row>
    <row r="2834" spans="1:7" ht="18" customHeight="1">
      <c r="A2834" s="323"/>
      <c r="B2834" s="302"/>
      <c r="C2834" s="325"/>
      <c r="D2834" s="325"/>
      <c r="E2834" s="46"/>
      <c r="F2834" s="130">
        <f t="shared" si="50"/>
        <v>0</v>
      </c>
      <c r="G2834" s="69"/>
    </row>
    <row r="2835" spans="1:7" ht="18" customHeight="1">
      <c r="A2835" s="323" t="s">
        <v>210</v>
      </c>
      <c r="B2835" s="302" t="s">
        <v>208</v>
      </c>
      <c r="C2835" s="325" t="s">
        <v>213</v>
      </c>
      <c r="D2835" s="325">
        <v>450</v>
      </c>
      <c r="E2835" s="46">
        <v>30000</v>
      </c>
      <c r="F2835" s="130">
        <f t="shared" si="50"/>
        <v>13500000</v>
      </c>
      <c r="G2835" s="86">
        <f>F2835</f>
        <v>13500000</v>
      </c>
    </row>
    <row r="2836" spans="1:7" ht="18" customHeight="1">
      <c r="A2836" s="323"/>
      <c r="B2836" s="302"/>
      <c r="C2836" s="325"/>
      <c r="D2836" s="325"/>
      <c r="E2836" s="46"/>
      <c r="F2836" s="130"/>
      <c r="G2836" s="86"/>
    </row>
    <row r="2837" spans="1:7" ht="18" customHeight="1">
      <c r="A2837" s="323" t="s">
        <v>109</v>
      </c>
      <c r="B2837" s="302" t="s">
        <v>31</v>
      </c>
      <c r="C2837" s="325" t="s">
        <v>14</v>
      </c>
      <c r="D2837" s="325">
        <v>50</v>
      </c>
      <c r="E2837" s="46">
        <v>34000</v>
      </c>
      <c r="F2837" s="130">
        <f>E2837*D2837</f>
        <v>1700000</v>
      </c>
      <c r="G2837" s="86">
        <f>F2837</f>
        <v>1700000</v>
      </c>
    </row>
    <row r="2838" spans="1:7" ht="18" customHeight="1">
      <c r="A2838" s="323"/>
      <c r="B2838" s="302"/>
      <c r="C2838" s="325"/>
      <c r="D2838" s="325"/>
      <c r="E2838" s="46"/>
      <c r="F2838" s="130">
        <f t="shared" si="50"/>
        <v>0</v>
      </c>
      <c r="G2838" s="69"/>
    </row>
    <row r="2839" spans="1:7" ht="18" customHeight="1">
      <c r="A2839" s="323" t="s">
        <v>321</v>
      </c>
      <c r="B2839" s="302" t="s">
        <v>1198</v>
      </c>
      <c r="C2839" s="325" t="s">
        <v>1199</v>
      </c>
      <c r="D2839" s="325">
        <v>444</v>
      </c>
      <c r="E2839" s="46">
        <v>35000</v>
      </c>
      <c r="F2839" s="130">
        <f t="shared" si="50"/>
        <v>15540000</v>
      </c>
      <c r="G2839" s="86">
        <f>SUM(F2839:F2840)</f>
        <v>25294500</v>
      </c>
    </row>
    <row r="2840" spans="1:7" ht="18" customHeight="1">
      <c r="A2840" s="323"/>
      <c r="B2840" s="302" t="s">
        <v>1198</v>
      </c>
      <c r="C2840" s="325" t="s">
        <v>1200</v>
      </c>
      <c r="D2840" s="325">
        <v>278.7</v>
      </c>
      <c r="E2840" s="46">
        <v>35000</v>
      </c>
      <c r="F2840" s="130">
        <f t="shared" si="50"/>
        <v>9754500</v>
      </c>
      <c r="G2840" s="69"/>
    </row>
    <row r="2841" spans="1:7" ht="18" customHeight="1">
      <c r="A2841" s="323"/>
      <c r="B2841" s="302"/>
      <c r="C2841" s="325"/>
      <c r="D2841" s="325"/>
      <c r="E2841" s="46"/>
      <c r="F2841" s="130">
        <f t="shared" si="50"/>
        <v>0</v>
      </c>
      <c r="G2841" s="69"/>
    </row>
    <row r="2842" spans="1:7" ht="18" customHeight="1">
      <c r="A2842" s="323" t="s">
        <v>1201</v>
      </c>
      <c r="B2842" s="302" t="s">
        <v>31</v>
      </c>
      <c r="C2842" s="325" t="s">
        <v>1202</v>
      </c>
      <c r="D2842" s="325">
        <v>490</v>
      </c>
      <c r="E2842" s="46">
        <v>34000</v>
      </c>
      <c r="F2842" s="130">
        <f t="shared" si="50"/>
        <v>16660000</v>
      </c>
      <c r="G2842" s="86">
        <f>SUM(F2842:F2843)</f>
        <v>33320000</v>
      </c>
    </row>
    <row r="2843" spans="1:7" ht="18" customHeight="1">
      <c r="A2843" s="323"/>
      <c r="B2843" s="302" t="s">
        <v>31</v>
      </c>
      <c r="C2843" s="325" t="s">
        <v>1078</v>
      </c>
      <c r="D2843" s="325">
        <v>490</v>
      </c>
      <c r="E2843" s="46">
        <v>34000</v>
      </c>
      <c r="F2843" s="130">
        <f t="shared" si="50"/>
        <v>16660000</v>
      </c>
      <c r="G2843" s="69"/>
    </row>
    <row r="2844" spans="1:7" ht="18" customHeight="1">
      <c r="A2844" s="323"/>
      <c r="B2844" s="302"/>
      <c r="C2844" s="325"/>
      <c r="D2844" s="325"/>
      <c r="E2844" s="46"/>
      <c r="F2844" s="130">
        <f t="shared" si="50"/>
        <v>0</v>
      </c>
      <c r="G2844" s="69"/>
    </row>
    <row r="2845" spans="1:7" ht="18" customHeight="1">
      <c r="A2845" s="323" t="s">
        <v>178</v>
      </c>
      <c r="B2845" s="302" t="s">
        <v>333</v>
      </c>
      <c r="C2845" s="325" t="s">
        <v>678</v>
      </c>
      <c r="D2845" s="325">
        <v>264</v>
      </c>
      <c r="E2845" s="46">
        <v>32000</v>
      </c>
      <c r="F2845" s="130">
        <f t="shared" si="50"/>
        <v>8448000</v>
      </c>
      <c r="G2845" s="86">
        <f>SUM(F2845:F2846)</f>
        <v>18048000</v>
      </c>
    </row>
    <row r="2846" spans="1:7" ht="18" customHeight="1">
      <c r="A2846" s="323"/>
      <c r="B2846" s="302" t="s">
        <v>333</v>
      </c>
      <c r="C2846" s="325" t="s">
        <v>1203</v>
      </c>
      <c r="D2846" s="325">
        <v>300</v>
      </c>
      <c r="E2846" s="46">
        <v>32000</v>
      </c>
      <c r="F2846" s="130">
        <f t="shared" si="50"/>
        <v>9600000</v>
      </c>
      <c r="G2846" s="69"/>
    </row>
    <row r="2847" spans="1:7" ht="18" customHeight="1">
      <c r="A2847" s="323"/>
      <c r="B2847" s="302"/>
      <c r="C2847" s="325"/>
      <c r="D2847" s="325"/>
      <c r="E2847" s="46"/>
      <c r="F2847" s="130">
        <f t="shared" si="50"/>
        <v>0</v>
      </c>
      <c r="G2847" s="69"/>
    </row>
    <row r="2848" spans="1:7" ht="18" customHeight="1">
      <c r="A2848" s="323" t="s">
        <v>718</v>
      </c>
      <c r="B2848" s="302" t="s">
        <v>23</v>
      </c>
      <c r="C2848" s="325" t="s">
        <v>541</v>
      </c>
      <c r="D2848" s="325">
        <v>339</v>
      </c>
      <c r="E2848" s="46">
        <v>34500</v>
      </c>
      <c r="F2848" s="130">
        <f t="shared" ref="F2848:F2912" si="51">E2848*D2848</f>
        <v>11695500</v>
      </c>
      <c r="G2848" s="86">
        <f>SUM(F2848:F2849)</f>
        <v>22770000</v>
      </c>
    </row>
    <row r="2849" spans="1:7" ht="18" customHeight="1">
      <c r="A2849" s="323"/>
      <c r="B2849" s="302" t="s">
        <v>31</v>
      </c>
      <c r="C2849" s="325" t="s">
        <v>541</v>
      </c>
      <c r="D2849" s="325">
        <v>321</v>
      </c>
      <c r="E2849" s="46">
        <v>34500</v>
      </c>
      <c r="F2849" s="130">
        <f t="shared" si="51"/>
        <v>11074500</v>
      </c>
      <c r="G2849" s="69"/>
    </row>
    <row r="2850" spans="1:7" ht="18" customHeight="1">
      <c r="A2850" s="323"/>
      <c r="B2850" s="302"/>
      <c r="C2850" s="325"/>
      <c r="D2850" s="325"/>
      <c r="E2850" s="46"/>
      <c r="F2850" s="130">
        <f t="shared" si="51"/>
        <v>0</v>
      </c>
      <c r="G2850" s="69"/>
    </row>
    <row r="2851" spans="1:7" ht="18" customHeight="1">
      <c r="A2851" s="323" t="s">
        <v>110</v>
      </c>
      <c r="B2851" s="302" t="s">
        <v>13</v>
      </c>
      <c r="C2851" s="325" t="s">
        <v>25</v>
      </c>
      <c r="D2851" s="325">
        <v>50</v>
      </c>
      <c r="E2851" s="46">
        <v>30500</v>
      </c>
      <c r="F2851" s="130">
        <f t="shared" si="51"/>
        <v>1525000</v>
      </c>
      <c r="G2851" s="86">
        <f>F2851</f>
        <v>1525000</v>
      </c>
    </row>
    <row r="2852" spans="1:7" ht="18" customHeight="1">
      <c r="A2852" s="323"/>
      <c r="B2852" s="302"/>
      <c r="C2852" s="325"/>
      <c r="D2852" s="325"/>
      <c r="E2852" s="46"/>
      <c r="F2852" s="130">
        <f t="shared" si="51"/>
        <v>0</v>
      </c>
      <c r="G2852" s="69"/>
    </row>
    <row r="2853" spans="1:7" ht="18" customHeight="1">
      <c r="A2853" s="323" t="s">
        <v>354</v>
      </c>
      <c r="B2853" s="302" t="s">
        <v>13</v>
      </c>
      <c r="C2853" s="325" t="s">
        <v>614</v>
      </c>
      <c r="D2853" s="325">
        <v>30</v>
      </c>
      <c r="E2853" s="46">
        <v>30500</v>
      </c>
      <c r="F2853" s="130">
        <f t="shared" si="51"/>
        <v>915000</v>
      </c>
      <c r="G2853" s="86">
        <f>SUM(F2853:F2854)</f>
        <v>1830000</v>
      </c>
    </row>
    <row r="2854" spans="1:7" ht="18" customHeight="1">
      <c r="A2854" s="323"/>
      <c r="B2854" s="302" t="s">
        <v>13</v>
      </c>
      <c r="C2854" s="325" t="s">
        <v>59</v>
      </c>
      <c r="D2854" s="325">
        <v>30</v>
      </c>
      <c r="E2854" s="46">
        <v>30500</v>
      </c>
      <c r="F2854" s="130">
        <f t="shared" si="51"/>
        <v>915000</v>
      </c>
      <c r="G2854" s="69"/>
    </row>
    <row r="2855" spans="1:7" ht="18" customHeight="1">
      <c r="A2855" s="323"/>
      <c r="B2855" s="302"/>
      <c r="C2855" s="325"/>
      <c r="D2855" s="325"/>
      <c r="E2855" s="46"/>
      <c r="F2855" s="130">
        <f t="shared" si="51"/>
        <v>0</v>
      </c>
      <c r="G2855" s="69"/>
    </row>
    <row r="2856" spans="1:7" ht="18" customHeight="1">
      <c r="A2856" s="323" t="s">
        <v>240</v>
      </c>
      <c r="B2856" s="444" t="s">
        <v>363</v>
      </c>
      <c r="C2856" s="482" t="s">
        <v>242</v>
      </c>
      <c r="D2856" s="482">
        <v>100</v>
      </c>
      <c r="E2856" s="116">
        <v>57000</v>
      </c>
      <c r="F2856" s="131">
        <f t="shared" si="51"/>
        <v>5700000</v>
      </c>
      <c r="G2856" s="86">
        <f>F2856</f>
        <v>5700000</v>
      </c>
    </row>
    <row r="2857" spans="1:7" ht="18" customHeight="1">
      <c r="A2857" s="323"/>
      <c r="B2857" s="302"/>
      <c r="C2857" s="325"/>
      <c r="D2857" s="325"/>
      <c r="E2857" s="46"/>
      <c r="F2857" s="130">
        <f t="shared" si="51"/>
        <v>0</v>
      </c>
      <c r="G2857" s="69"/>
    </row>
    <row r="2858" spans="1:7" ht="18" customHeight="1">
      <c r="A2858" s="323" t="s">
        <v>24</v>
      </c>
      <c r="B2858" s="444" t="s">
        <v>363</v>
      </c>
      <c r="C2858" s="482" t="s">
        <v>242</v>
      </c>
      <c r="D2858" s="482">
        <v>130</v>
      </c>
      <c r="E2858" s="116">
        <v>57000</v>
      </c>
      <c r="F2858" s="131">
        <f t="shared" si="51"/>
        <v>7410000</v>
      </c>
      <c r="G2858" s="86">
        <f>SUM(F2858:F2859)</f>
        <v>8935000</v>
      </c>
    </row>
    <row r="2859" spans="1:7" ht="18" customHeight="1">
      <c r="A2859" s="323"/>
      <c r="B2859" s="302" t="s">
        <v>13</v>
      </c>
      <c r="C2859" s="325" t="s">
        <v>25</v>
      </c>
      <c r="D2859" s="325">
        <v>50</v>
      </c>
      <c r="E2859" s="46">
        <v>30500</v>
      </c>
      <c r="F2859" s="130">
        <f t="shared" si="51"/>
        <v>1525000</v>
      </c>
      <c r="G2859" s="69"/>
    </row>
    <row r="2860" spans="1:7" ht="18" customHeight="1">
      <c r="A2860" s="323"/>
      <c r="B2860" s="302"/>
      <c r="C2860" s="325"/>
      <c r="D2860" s="325"/>
      <c r="E2860" s="46"/>
      <c r="F2860" s="130">
        <f t="shared" si="51"/>
        <v>0</v>
      </c>
      <c r="G2860" s="69"/>
    </row>
    <row r="2861" spans="1:7" ht="18" customHeight="1">
      <c r="A2861" s="323" t="s">
        <v>61</v>
      </c>
      <c r="B2861" s="302" t="s">
        <v>13</v>
      </c>
      <c r="C2861" s="325" t="s">
        <v>1182</v>
      </c>
      <c r="D2861" s="325">
        <v>49.5</v>
      </c>
      <c r="E2861" s="46">
        <v>30000</v>
      </c>
      <c r="F2861" s="130">
        <f t="shared" si="51"/>
        <v>1485000</v>
      </c>
      <c r="G2861" s="86">
        <f>F2861</f>
        <v>1485000</v>
      </c>
    </row>
    <row r="2862" spans="1:7" ht="18" customHeight="1">
      <c r="A2862" s="323"/>
      <c r="B2862" s="302"/>
      <c r="C2862" s="325"/>
      <c r="D2862" s="325"/>
      <c r="E2862" s="46"/>
      <c r="F2862" s="130">
        <f t="shared" si="51"/>
        <v>0</v>
      </c>
      <c r="G2862" s="69"/>
    </row>
    <row r="2863" spans="1:7" ht="18" customHeight="1">
      <c r="A2863" s="323" t="s">
        <v>97</v>
      </c>
      <c r="B2863" s="443" t="s">
        <v>1183</v>
      </c>
      <c r="C2863" s="482" t="s">
        <v>326</v>
      </c>
      <c r="D2863" s="482">
        <v>125</v>
      </c>
      <c r="E2863" s="116">
        <v>50000</v>
      </c>
      <c r="F2863" s="131">
        <f t="shared" si="51"/>
        <v>6250000</v>
      </c>
      <c r="G2863" s="86">
        <f>SUM(F2863:F2864)</f>
        <v>12110800</v>
      </c>
    </row>
    <row r="2864" spans="1:7" ht="18" customHeight="1">
      <c r="A2864" s="302"/>
      <c r="B2864" s="302" t="s">
        <v>233</v>
      </c>
      <c r="C2864" s="325" t="s">
        <v>1132</v>
      </c>
      <c r="D2864" s="325">
        <v>158.4</v>
      </c>
      <c r="E2864" s="46">
        <v>37000</v>
      </c>
      <c r="F2864" s="130">
        <f t="shared" si="51"/>
        <v>5860800</v>
      </c>
      <c r="G2864" s="69"/>
    </row>
    <row r="2865" spans="1:7" ht="18" customHeight="1">
      <c r="A2865" s="323"/>
      <c r="B2865" s="302"/>
      <c r="C2865" s="325"/>
      <c r="D2865" s="325"/>
      <c r="E2865" s="46"/>
      <c r="F2865" s="130">
        <f t="shared" si="51"/>
        <v>0</v>
      </c>
      <c r="G2865" s="69"/>
    </row>
    <row r="2866" spans="1:7" ht="18" customHeight="1">
      <c r="A2866" s="323" t="s">
        <v>18</v>
      </c>
      <c r="B2866" s="302" t="s">
        <v>13</v>
      </c>
      <c r="C2866" s="325" t="s">
        <v>59</v>
      </c>
      <c r="D2866" s="325">
        <v>10</v>
      </c>
      <c r="E2866" s="46">
        <v>30000</v>
      </c>
      <c r="F2866" s="130">
        <f t="shared" si="51"/>
        <v>300000</v>
      </c>
      <c r="G2866" s="86">
        <f>SUM(F2866:F2870)</f>
        <v>3000000</v>
      </c>
    </row>
    <row r="2867" spans="1:7" ht="18" customHeight="1">
      <c r="A2867" s="323"/>
      <c r="B2867" s="302" t="s">
        <v>13</v>
      </c>
      <c r="C2867" s="325" t="s">
        <v>60</v>
      </c>
      <c r="D2867" s="325">
        <v>20</v>
      </c>
      <c r="E2867" s="46">
        <v>30000</v>
      </c>
      <c r="F2867" s="130">
        <f t="shared" si="51"/>
        <v>600000</v>
      </c>
      <c r="G2867" s="69"/>
    </row>
    <row r="2868" spans="1:7" ht="18" customHeight="1">
      <c r="A2868" s="323"/>
      <c r="B2868" s="302" t="s">
        <v>13</v>
      </c>
      <c r="C2868" s="325" t="s">
        <v>14</v>
      </c>
      <c r="D2868" s="325">
        <v>50</v>
      </c>
      <c r="E2868" s="46">
        <v>30000</v>
      </c>
      <c r="F2868" s="130">
        <f t="shared" si="51"/>
        <v>1500000</v>
      </c>
      <c r="G2868" s="69"/>
    </row>
    <row r="2869" spans="1:7" ht="18" customHeight="1">
      <c r="A2869" s="323"/>
      <c r="B2869" s="302" t="s">
        <v>13</v>
      </c>
      <c r="C2869" s="325" t="s">
        <v>15</v>
      </c>
      <c r="D2869" s="325">
        <v>10</v>
      </c>
      <c r="E2869" s="46">
        <v>30000</v>
      </c>
      <c r="F2869" s="130">
        <f t="shared" si="51"/>
        <v>300000</v>
      </c>
      <c r="G2869" s="69"/>
    </row>
    <row r="2870" spans="1:7" ht="18" customHeight="1">
      <c r="A2870" s="323"/>
      <c r="B2870" s="302" t="s">
        <v>13</v>
      </c>
      <c r="C2870" s="325" t="s">
        <v>62</v>
      </c>
      <c r="D2870" s="325">
        <v>10</v>
      </c>
      <c r="E2870" s="46">
        <v>30000</v>
      </c>
      <c r="F2870" s="130">
        <f t="shared" si="51"/>
        <v>300000</v>
      </c>
      <c r="G2870" s="69"/>
    </row>
    <row r="2871" spans="1:7" ht="18" customHeight="1">
      <c r="A2871" s="323"/>
      <c r="B2871" s="302"/>
      <c r="C2871" s="325"/>
      <c r="D2871" s="325"/>
      <c r="E2871" s="46"/>
      <c r="F2871" s="130">
        <f t="shared" si="51"/>
        <v>0</v>
      </c>
      <c r="G2871" s="69"/>
    </row>
    <row r="2872" spans="1:7" ht="18" customHeight="1">
      <c r="A2872" s="323" t="s">
        <v>1194</v>
      </c>
      <c r="B2872" s="302" t="s">
        <v>13</v>
      </c>
      <c r="C2872" s="325" t="s">
        <v>118</v>
      </c>
      <c r="D2872" s="325">
        <v>98.4</v>
      </c>
      <c r="E2872" s="46">
        <v>30500</v>
      </c>
      <c r="F2872" s="130">
        <f t="shared" si="51"/>
        <v>3001200</v>
      </c>
      <c r="G2872" s="86">
        <f>SUM(F2872:F2873)</f>
        <v>8869400</v>
      </c>
    </row>
    <row r="2873" spans="1:7" ht="18" customHeight="1">
      <c r="A2873" s="323"/>
      <c r="B2873" s="302" t="s">
        <v>13</v>
      </c>
      <c r="C2873" s="325" t="s">
        <v>918</v>
      </c>
      <c r="D2873" s="325">
        <v>192.4</v>
      </c>
      <c r="E2873" s="46">
        <v>30500</v>
      </c>
      <c r="F2873" s="130">
        <f t="shared" si="51"/>
        <v>5868200</v>
      </c>
      <c r="G2873" s="69"/>
    </row>
    <row r="2874" spans="1:7" ht="18" customHeight="1">
      <c r="A2874" s="323"/>
      <c r="B2874" s="302"/>
      <c r="C2874" s="325"/>
      <c r="D2874" s="325"/>
      <c r="E2874" s="46"/>
      <c r="F2874" s="130">
        <f t="shared" si="51"/>
        <v>0</v>
      </c>
      <c r="G2874" s="69"/>
    </row>
    <row r="2875" spans="1:7" ht="18" customHeight="1">
      <c r="A2875" s="534" t="s">
        <v>314</v>
      </c>
      <c r="B2875" s="302"/>
      <c r="C2875" s="325"/>
      <c r="D2875" s="325"/>
      <c r="E2875" s="46"/>
      <c r="F2875" s="130">
        <f t="shared" si="51"/>
        <v>0</v>
      </c>
      <c r="G2875" s="86">
        <f>F2876</f>
        <v>-15205650</v>
      </c>
    </row>
    <row r="2876" spans="1:7" ht="18" customHeight="1">
      <c r="A2876" s="540" t="s">
        <v>1192</v>
      </c>
      <c r="B2876" s="440" t="s">
        <v>1193</v>
      </c>
      <c r="C2876" s="382" t="s">
        <v>239</v>
      </c>
      <c r="D2876" s="553">
        <v>-453.9</v>
      </c>
      <c r="E2876" s="102">
        <v>33500</v>
      </c>
      <c r="F2876" s="132">
        <f t="shared" si="51"/>
        <v>-15205650</v>
      </c>
      <c r="G2876" s="92"/>
    </row>
    <row r="2877" spans="1:7" ht="18" customHeight="1">
      <c r="A2877" s="526"/>
      <c r="B2877" s="435"/>
      <c r="C2877" s="484"/>
      <c r="D2877" s="484"/>
      <c r="E2877" s="113"/>
      <c r="F2877" s="126"/>
      <c r="G2877" s="9"/>
    </row>
    <row r="2878" spans="1:7" ht="18" customHeight="1">
      <c r="A2878" s="537">
        <v>42396</v>
      </c>
      <c r="B2878" s="355"/>
      <c r="C2878" s="491" t="s">
        <v>398</v>
      </c>
      <c r="D2878" s="525"/>
      <c r="F2878" s="127"/>
    </row>
    <row r="2879" spans="1:7" ht="18" customHeight="1">
      <c r="A2879" s="531" t="s">
        <v>127</v>
      </c>
      <c r="B2879" s="436" t="s">
        <v>134</v>
      </c>
      <c r="C2879" s="494" t="s">
        <v>152</v>
      </c>
      <c r="D2879" s="494">
        <f>SUM(D2880:D2974)</f>
        <v>10887.099999999997</v>
      </c>
      <c r="E2879" s="166"/>
      <c r="F2879" s="171">
        <f>SUM(F2880:F2974)</f>
        <v>361352000</v>
      </c>
      <c r="G2879" s="171">
        <f>SUM(G2880:G2974)</f>
        <v>361352000</v>
      </c>
    </row>
    <row r="2880" spans="1:7" ht="18" customHeight="1">
      <c r="A2880" s="532" t="s">
        <v>630</v>
      </c>
      <c r="B2880" s="441" t="s">
        <v>13</v>
      </c>
      <c r="C2880" s="492" t="s">
        <v>287</v>
      </c>
      <c r="D2880" s="492">
        <v>30</v>
      </c>
      <c r="E2880" s="62">
        <v>30000</v>
      </c>
      <c r="F2880" s="139">
        <f t="shared" si="51"/>
        <v>900000</v>
      </c>
      <c r="G2880" s="85">
        <f>SUM(F2880:F2883)</f>
        <v>3015000</v>
      </c>
    </row>
    <row r="2881" spans="1:7" ht="18" customHeight="1">
      <c r="A2881" s="323"/>
      <c r="B2881" s="302" t="s">
        <v>13</v>
      </c>
      <c r="C2881" s="325" t="s">
        <v>339</v>
      </c>
      <c r="D2881" s="325">
        <v>30.5</v>
      </c>
      <c r="E2881" s="46">
        <v>30000</v>
      </c>
      <c r="F2881" s="130">
        <f t="shared" si="51"/>
        <v>915000</v>
      </c>
      <c r="G2881" s="69"/>
    </row>
    <row r="2882" spans="1:7" ht="18" customHeight="1">
      <c r="A2882" s="323"/>
      <c r="B2882" s="302" t="s">
        <v>13</v>
      </c>
      <c r="C2882" s="325" t="s">
        <v>202</v>
      </c>
      <c r="D2882" s="325">
        <v>10</v>
      </c>
      <c r="E2882" s="46">
        <v>30000</v>
      </c>
      <c r="F2882" s="130">
        <f t="shared" si="51"/>
        <v>300000</v>
      </c>
      <c r="G2882" s="69"/>
    </row>
    <row r="2883" spans="1:7" ht="18" customHeight="1">
      <c r="A2883" s="323"/>
      <c r="B2883" s="302" t="s">
        <v>13</v>
      </c>
      <c r="C2883" s="325" t="s">
        <v>45</v>
      </c>
      <c r="D2883" s="325">
        <v>30</v>
      </c>
      <c r="E2883" s="46">
        <v>30000</v>
      </c>
      <c r="F2883" s="130">
        <f t="shared" si="51"/>
        <v>900000</v>
      </c>
      <c r="G2883" s="69"/>
    </row>
    <row r="2884" spans="1:7" ht="18" customHeight="1">
      <c r="A2884" s="323"/>
      <c r="B2884" s="302"/>
      <c r="C2884" s="325"/>
      <c r="D2884" s="325"/>
      <c r="E2884" s="46"/>
      <c r="F2884" s="130">
        <f t="shared" si="51"/>
        <v>0</v>
      </c>
      <c r="G2884" s="69"/>
    </row>
    <row r="2885" spans="1:7" ht="18" customHeight="1">
      <c r="A2885" s="323" t="s">
        <v>304</v>
      </c>
      <c r="B2885" s="302" t="s">
        <v>31</v>
      </c>
      <c r="C2885" s="325" t="s">
        <v>1055</v>
      </c>
      <c r="D2885" s="325">
        <v>550</v>
      </c>
      <c r="E2885" s="46">
        <v>33500</v>
      </c>
      <c r="F2885" s="130">
        <f t="shared" si="51"/>
        <v>18425000</v>
      </c>
      <c r="G2885" s="86">
        <f>F2885</f>
        <v>18425000</v>
      </c>
    </row>
    <row r="2886" spans="1:7" ht="18" customHeight="1">
      <c r="A2886" s="323"/>
      <c r="B2886" s="302"/>
      <c r="C2886" s="325"/>
      <c r="D2886" s="325"/>
      <c r="E2886" s="46"/>
      <c r="F2886" s="130">
        <f t="shared" si="51"/>
        <v>0</v>
      </c>
      <c r="G2886" s="69"/>
    </row>
    <row r="2887" spans="1:7" ht="18" customHeight="1">
      <c r="A2887" s="323" t="s">
        <v>912</v>
      </c>
      <c r="B2887" s="302" t="s">
        <v>31</v>
      </c>
      <c r="C2887" s="325" t="s">
        <v>913</v>
      </c>
      <c r="D2887" s="325">
        <v>800</v>
      </c>
      <c r="E2887" s="46">
        <v>32500</v>
      </c>
      <c r="F2887" s="130">
        <f t="shared" si="51"/>
        <v>26000000</v>
      </c>
      <c r="G2887" s="86">
        <f>SUM(F2887:F2889)</f>
        <v>48831250</v>
      </c>
    </row>
    <row r="2888" spans="1:7" ht="18" customHeight="1">
      <c r="A2888" s="302"/>
      <c r="B2888" s="302" t="s">
        <v>31</v>
      </c>
      <c r="C2888" s="325" t="s">
        <v>1204</v>
      </c>
      <c r="D2888" s="325">
        <v>452.5</v>
      </c>
      <c r="E2888" s="46">
        <v>32500</v>
      </c>
      <c r="F2888" s="130">
        <f t="shared" si="51"/>
        <v>14706250</v>
      </c>
      <c r="G2888" s="69"/>
    </row>
    <row r="2889" spans="1:7" ht="18" customHeight="1">
      <c r="A2889" s="323"/>
      <c r="B2889" s="302" t="s">
        <v>31</v>
      </c>
      <c r="C2889" s="325" t="s">
        <v>913</v>
      </c>
      <c r="D2889" s="325">
        <v>250</v>
      </c>
      <c r="E2889" s="46">
        <v>32500</v>
      </c>
      <c r="F2889" s="130">
        <f t="shared" si="51"/>
        <v>8125000</v>
      </c>
      <c r="G2889" s="69"/>
    </row>
    <row r="2890" spans="1:7" ht="18" customHeight="1">
      <c r="A2890" s="323"/>
      <c r="B2890" s="302"/>
      <c r="C2890" s="325"/>
      <c r="D2890" s="325"/>
      <c r="E2890" s="46"/>
      <c r="F2890" s="130">
        <f t="shared" si="51"/>
        <v>0</v>
      </c>
      <c r="G2890" s="69"/>
    </row>
    <row r="2891" spans="1:7" ht="18" customHeight="1">
      <c r="A2891" s="323" t="s">
        <v>316</v>
      </c>
      <c r="B2891" s="302" t="s">
        <v>23</v>
      </c>
      <c r="C2891" s="325" t="s">
        <v>738</v>
      </c>
      <c r="D2891" s="325">
        <v>55.3</v>
      </c>
      <c r="E2891" s="46">
        <v>28500</v>
      </c>
      <c r="F2891" s="130">
        <f t="shared" si="51"/>
        <v>1576050</v>
      </c>
      <c r="G2891" s="86">
        <f>SUM(F2891:F2894)</f>
        <v>42446050</v>
      </c>
    </row>
    <row r="2892" spans="1:7" ht="18" customHeight="1">
      <c r="A2892" s="323"/>
      <c r="B2892" s="302" t="s">
        <v>31</v>
      </c>
      <c r="C2892" s="325" t="s">
        <v>561</v>
      </c>
      <c r="D2892" s="325">
        <v>650</v>
      </c>
      <c r="E2892" s="46">
        <v>33500</v>
      </c>
      <c r="F2892" s="130">
        <f t="shared" si="51"/>
        <v>21775000</v>
      </c>
      <c r="G2892" s="69"/>
    </row>
    <row r="2893" spans="1:7" ht="18" customHeight="1">
      <c r="A2893" s="323"/>
      <c r="B2893" s="302" t="s">
        <v>31</v>
      </c>
      <c r="C2893" s="325" t="s">
        <v>35</v>
      </c>
      <c r="D2893" s="325">
        <v>375</v>
      </c>
      <c r="E2893" s="46">
        <v>33500</v>
      </c>
      <c r="F2893" s="130">
        <f t="shared" si="51"/>
        <v>12562500</v>
      </c>
      <c r="G2893" s="69"/>
    </row>
    <row r="2894" spans="1:7" ht="18" customHeight="1">
      <c r="A2894" s="323"/>
      <c r="B2894" s="302" t="s">
        <v>31</v>
      </c>
      <c r="C2894" s="325" t="s">
        <v>15</v>
      </c>
      <c r="D2894" s="325">
        <v>195</v>
      </c>
      <c r="E2894" s="46">
        <v>33500</v>
      </c>
      <c r="F2894" s="130">
        <f t="shared" si="51"/>
        <v>6532500</v>
      </c>
      <c r="G2894" s="69"/>
    </row>
    <row r="2895" spans="1:7" ht="18" customHeight="1">
      <c r="A2895" s="323"/>
      <c r="B2895" s="302"/>
      <c r="C2895" s="325"/>
      <c r="D2895" s="325"/>
      <c r="E2895" s="46"/>
      <c r="F2895" s="130">
        <f t="shared" si="51"/>
        <v>0</v>
      </c>
      <c r="G2895" s="69"/>
    </row>
    <row r="2896" spans="1:7" ht="18" customHeight="1">
      <c r="A2896" s="323" t="s">
        <v>418</v>
      </c>
      <c r="B2896" s="302" t="s">
        <v>23</v>
      </c>
      <c r="C2896" s="325" t="s">
        <v>416</v>
      </c>
      <c r="D2896" s="325">
        <v>217</v>
      </c>
      <c r="E2896" s="46">
        <v>34500</v>
      </c>
      <c r="F2896" s="130">
        <f t="shared" si="51"/>
        <v>7486500</v>
      </c>
      <c r="G2896" s="86">
        <f>F2896</f>
        <v>7486500</v>
      </c>
    </row>
    <row r="2897" spans="1:7" ht="18" customHeight="1">
      <c r="A2897" s="323"/>
      <c r="B2897" s="302"/>
      <c r="C2897" s="325"/>
      <c r="D2897" s="325"/>
      <c r="E2897" s="46"/>
      <c r="F2897" s="130">
        <f t="shared" si="51"/>
        <v>0</v>
      </c>
      <c r="G2897" s="69"/>
    </row>
    <row r="2898" spans="1:7" ht="18" customHeight="1">
      <c r="A2898" s="323" t="s">
        <v>321</v>
      </c>
      <c r="B2898" s="302" t="s">
        <v>319</v>
      </c>
      <c r="C2898" s="325" t="s">
        <v>303</v>
      </c>
      <c r="D2898" s="325">
        <v>71.8</v>
      </c>
      <c r="E2898" s="46">
        <v>33500</v>
      </c>
      <c r="F2898" s="130">
        <f t="shared" si="51"/>
        <v>2405300</v>
      </c>
      <c r="G2898" s="86">
        <f>SUM(F2898:F2899)</f>
        <v>5275300</v>
      </c>
    </row>
    <row r="2899" spans="1:7" ht="18" customHeight="1">
      <c r="A2899" s="323"/>
      <c r="B2899" s="302" t="s">
        <v>1198</v>
      </c>
      <c r="C2899" s="325" t="s">
        <v>1200</v>
      </c>
      <c r="D2899" s="325">
        <v>82</v>
      </c>
      <c r="E2899" s="46">
        <v>35000</v>
      </c>
      <c r="F2899" s="130">
        <f t="shared" si="51"/>
        <v>2870000</v>
      </c>
      <c r="G2899" s="69"/>
    </row>
    <row r="2900" spans="1:7" ht="18" customHeight="1">
      <c r="A2900" s="323"/>
      <c r="B2900" s="302"/>
      <c r="C2900" s="325"/>
      <c r="D2900" s="325"/>
      <c r="E2900" s="46"/>
      <c r="F2900" s="130">
        <f t="shared" si="51"/>
        <v>0</v>
      </c>
      <c r="G2900" s="69"/>
    </row>
    <row r="2901" spans="1:7" ht="18" customHeight="1">
      <c r="A2901" s="323" t="s">
        <v>330</v>
      </c>
      <c r="B2901" s="302" t="s">
        <v>31</v>
      </c>
      <c r="C2901" s="325" t="s">
        <v>1020</v>
      </c>
      <c r="D2901" s="325">
        <v>100.6</v>
      </c>
      <c r="E2901" s="46">
        <v>33500</v>
      </c>
      <c r="F2901" s="130">
        <f t="shared" si="51"/>
        <v>3370100</v>
      </c>
      <c r="G2901" s="86">
        <f>F2901</f>
        <v>3370100</v>
      </c>
    </row>
    <row r="2902" spans="1:7" ht="18" customHeight="1">
      <c r="A2902" s="323"/>
      <c r="B2902" s="302"/>
      <c r="C2902" s="325"/>
      <c r="D2902" s="325"/>
      <c r="E2902" s="46"/>
      <c r="F2902" s="130">
        <f t="shared" si="51"/>
        <v>0</v>
      </c>
      <c r="G2902" s="69"/>
    </row>
    <row r="2903" spans="1:7" ht="18" customHeight="1">
      <c r="A2903" s="323" t="s">
        <v>727</v>
      </c>
      <c r="B2903" s="451" t="s">
        <v>1094</v>
      </c>
      <c r="C2903" s="500" t="s">
        <v>720</v>
      </c>
      <c r="D2903" s="500">
        <v>-31.1</v>
      </c>
      <c r="E2903" s="162">
        <v>33000</v>
      </c>
      <c r="F2903" s="163">
        <f t="shared" si="51"/>
        <v>-1026300</v>
      </c>
      <c r="G2903" s="86">
        <f>F2903</f>
        <v>-1026300</v>
      </c>
    </row>
    <row r="2904" spans="1:7" ht="18" customHeight="1">
      <c r="A2904" s="323"/>
      <c r="B2904" s="302"/>
      <c r="C2904" s="325"/>
      <c r="D2904" s="325"/>
      <c r="E2904" s="46"/>
      <c r="F2904" s="130">
        <f t="shared" si="51"/>
        <v>0</v>
      </c>
      <c r="G2904" s="69"/>
    </row>
    <row r="2905" spans="1:7" ht="18" customHeight="1">
      <c r="A2905" s="323" t="s">
        <v>327</v>
      </c>
      <c r="B2905" s="454" t="s">
        <v>783</v>
      </c>
      <c r="C2905" s="500" t="s">
        <v>75</v>
      </c>
      <c r="D2905" s="500">
        <v>-10</v>
      </c>
      <c r="E2905" s="162">
        <v>30000</v>
      </c>
      <c r="F2905" s="163">
        <f t="shared" si="51"/>
        <v>-300000</v>
      </c>
      <c r="G2905" s="86">
        <f>F2905</f>
        <v>-300000</v>
      </c>
    </row>
    <row r="2906" spans="1:7" ht="18" customHeight="1">
      <c r="A2906" s="323"/>
      <c r="B2906" s="302"/>
      <c r="C2906" s="325"/>
      <c r="D2906" s="325"/>
      <c r="E2906" s="46"/>
      <c r="F2906" s="130">
        <f t="shared" si="51"/>
        <v>0</v>
      </c>
      <c r="G2906" s="69"/>
    </row>
    <row r="2907" spans="1:7" ht="18" customHeight="1">
      <c r="A2907" s="323" t="s">
        <v>274</v>
      </c>
      <c r="B2907" s="302" t="s">
        <v>31</v>
      </c>
      <c r="C2907" s="325" t="s">
        <v>539</v>
      </c>
      <c r="D2907" s="325">
        <v>25</v>
      </c>
      <c r="E2907" s="46">
        <v>33500</v>
      </c>
      <c r="F2907" s="130">
        <f t="shared" si="51"/>
        <v>837500</v>
      </c>
      <c r="G2907" s="86">
        <f>F2907</f>
        <v>837500</v>
      </c>
    </row>
    <row r="2908" spans="1:7" ht="18" customHeight="1">
      <c r="A2908" s="323"/>
      <c r="B2908" s="302"/>
      <c r="C2908" s="325"/>
      <c r="D2908" s="325"/>
      <c r="E2908" s="46"/>
      <c r="F2908" s="130">
        <f t="shared" si="51"/>
        <v>0</v>
      </c>
      <c r="G2908" s="69"/>
    </row>
    <row r="2909" spans="1:7" ht="18" customHeight="1">
      <c r="A2909" s="323" t="s">
        <v>178</v>
      </c>
      <c r="B2909" s="302" t="s">
        <v>31</v>
      </c>
      <c r="C2909" s="325" t="s">
        <v>179</v>
      </c>
      <c r="D2909" s="325">
        <v>60</v>
      </c>
      <c r="E2909" s="46">
        <v>35000</v>
      </c>
      <c r="F2909" s="130">
        <f t="shared" si="51"/>
        <v>2100000</v>
      </c>
      <c r="G2909" s="86">
        <f>SUM(F2909:F2910)</f>
        <v>5775000</v>
      </c>
    </row>
    <row r="2910" spans="1:7" ht="18" customHeight="1">
      <c r="A2910" s="323"/>
      <c r="B2910" s="302" t="s">
        <v>31</v>
      </c>
      <c r="C2910" s="325" t="s">
        <v>180</v>
      </c>
      <c r="D2910" s="325">
        <v>105</v>
      </c>
      <c r="E2910" s="46">
        <v>35000</v>
      </c>
      <c r="F2910" s="130">
        <f t="shared" si="51"/>
        <v>3675000</v>
      </c>
      <c r="G2910" s="69"/>
    </row>
    <row r="2911" spans="1:7" ht="18" customHeight="1">
      <c r="A2911" s="323"/>
      <c r="B2911" s="302"/>
      <c r="C2911" s="325"/>
      <c r="D2911" s="325"/>
      <c r="E2911" s="46"/>
      <c r="F2911" s="130">
        <f t="shared" si="51"/>
        <v>0</v>
      </c>
      <c r="G2911" s="69"/>
    </row>
    <row r="2912" spans="1:7" ht="18" customHeight="1">
      <c r="A2912" s="323" t="s">
        <v>336</v>
      </c>
      <c r="B2912" s="302" t="s">
        <v>31</v>
      </c>
      <c r="C2912" s="325" t="s">
        <v>43</v>
      </c>
      <c r="D2912" s="325">
        <v>60</v>
      </c>
      <c r="E2912" s="46">
        <v>33500</v>
      </c>
      <c r="F2912" s="130">
        <f t="shared" si="51"/>
        <v>2010000</v>
      </c>
      <c r="G2912" s="86">
        <f>SUM(F2912:F2914)</f>
        <v>26531000</v>
      </c>
    </row>
    <row r="2913" spans="1:7" ht="18" customHeight="1">
      <c r="A2913" s="323"/>
      <c r="B2913" s="302" t="s">
        <v>64</v>
      </c>
      <c r="C2913" s="325" t="s">
        <v>1187</v>
      </c>
      <c r="D2913" s="325">
        <v>474</v>
      </c>
      <c r="E2913" s="46">
        <v>31000</v>
      </c>
      <c r="F2913" s="130">
        <f t="shared" ref="F2913:F2983" si="52">E2913*D2913</f>
        <v>14694000</v>
      </c>
      <c r="G2913" s="69"/>
    </row>
    <row r="2914" spans="1:7" ht="18" customHeight="1">
      <c r="A2914" s="323"/>
      <c r="B2914" s="302" t="s">
        <v>64</v>
      </c>
      <c r="C2914" s="325" t="s">
        <v>191</v>
      </c>
      <c r="D2914" s="325">
        <v>317</v>
      </c>
      <c r="E2914" s="46">
        <v>31000</v>
      </c>
      <c r="F2914" s="130">
        <f t="shared" si="52"/>
        <v>9827000</v>
      </c>
      <c r="G2914" s="69"/>
    </row>
    <row r="2915" spans="1:7" ht="18" customHeight="1">
      <c r="A2915" s="323"/>
      <c r="B2915" s="302"/>
      <c r="C2915" s="325"/>
      <c r="D2915" s="325"/>
      <c r="E2915" s="46"/>
      <c r="F2915" s="130">
        <f t="shared" si="52"/>
        <v>0</v>
      </c>
      <c r="G2915" s="69"/>
    </row>
    <row r="2916" spans="1:7" ht="18" customHeight="1">
      <c r="A2916" s="323" t="s">
        <v>767</v>
      </c>
      <c r="B2916" s="302" t="s">
        <v>289</v>
      </c>
      <c r="C2916" s="325" t="s">
        <v>1211</v>
      </c>
      <c r="D2916" s="325">
        <v>33.799999999999997</v>
      </c>
      <c r="E2916" s="46">
        <v>32000</v>
      </c>
      <c r="F2916" s="130">
        <f t="shared" si="52"/>
        <v>1081600</v>
      </c>
      <c r="G2916" s="86">
        <f>SUM(F2916:F2918)</f>
        <v>12311600</v>
      </c>
    </row>
    <row r="2917" spans="1:7" ht="18" customHeight="1">
      <c r="A2917" s="323"/>
      <c r="B2917" s="302" t="s">
        <v>31</v>
      </c>
      <c r="C2917" s="325" t="s">
        <v>1212</v>
      </c>
      <c r="D2917" s="325">
        <v>189</v>
      </c>
      <c r="E2917" s="46">
        <v>35000</v>
      </c>
      <c r="F2917" s="130">
        <f t="shared" si="52"/>
        <v>6615000</v>
      </c>
      <c r="G2917" s="69"/>
    </row>
    <row r="2918" spans="1:7" ht="18" customHeight="1">
      <c r="A2918" s="323"/>
      <c r="B2918" s="302" t="s">
        <v>208</v>
      </c>
      <c r="C2918" s="325" t="s">
        <v>1213</v>
      </c>
      <c r="D2918" s="325">
        <v>130</v>
      </c>
      <c r="E2918" s="46">
        <v>35500</v>
      </c>
      <c r="F2918" s="130">
        <f t="shared" si="52"/>
        <v>4615000</v>
      </c>
      <c r="G2918" s="69"/>
    </row>
    <row r="2919" spans="1:7" ht="18" customHeight="1">
      <c r="A2919" s="323"/>
      <c r="B2919" s="302"/>
      <c r="C2919" s="325"/>
      <c r="D2919" s="325"/>
      <c r="E2919" s="46"/>
      <c r="F2919" s="130">
        <f t="shared" si="52"/>
        <v>0</v>
      </c>
      <c r="G2919" s="69"/>
    </row>
    <row r="2920" spans="1:7" ht="18" customHeight="1">
      <c r="A2920" s="323" t="s">
        <v>88</v>
      </c>
      <c r="B2920" s="302" t="s">
        <v>13</v>
      </c>
      <c r="C2920" s="325" t="s">
        <v>124</v>
      </c>
      <c r="D2920" s="325">
        <v>792.2</v>
      </c>
      <c r="E2920" s="46">
        <v>29500</v>
      </c>
      <c r="F2920" s="130">
        <f t="shared" si="52"/>
        <v>23369900</v>
      </c>
      <c r="G2920" s="86">
        <f>SUM(F2920:F2921)</f>
        <v>33122600</v>
      </c>
    </row>
    <row r="2921" spans="1:7" ht="18" customHeight="1">
      <c r="A2921" s="323"/>
      <c r="B2921" s="302" t="s">
        <v>13</v>
      </c>
      <c r="C2921" s="325" t="s">
        <v>371</v>
      </c>
      <c r="D2921" s="325">
        <v>330.6</v>
      </c>
      <c r="E2921" s="46">
        <v>29500</v>
      </c>
      <c r="F2921" s="130">
        <f t="shared" si="52"/>
        <v>9752700</v>
      </c>
      <c r="G2921" s="69"/>
    </row>
    <row r="2922" spans="1:7" ht="18" customHeight="1">
      <c r="A2922" s="323"/>
      <c r="B2922" s="302"/>
      <c r="C2922" s="325"/>
      <c r="D2922" s="325"/>
      <c r="E2922" s="46"/>
      <c r="F2922" s="130">
        <f t="shared" si="52"/>
        <v>0</v>
      </c>
      <c r="G2922" s="69"/>
    </row>
    <row r="2923" spans="1:7" ht="18" customHeight="1">
      <c r="A2923" s="323" t="s">
        <v>207</v>
      </c>
      <c r="B2923" s="302" t="s">
        <v>23</v>
      </c>
      <c r="C2923" s="325" t="s">
        <v>366</v>
      </c>
      <c r="D2923" s="325">
        <v>900</v>
      </c>
      <c r="E2923" s="46">
        <v>35000</v>
      </c>
      <c r="F2923" s="130">
        <f t="shared" si="52"/>
        <v>31500000</v>
      </c>
      <c r="G2923" s="86">
        <f>F2923</f>
        <v>31500000</v>
      </c>
    </row>
    <row r="2924" spans="1:7" ht="18" customHeight="1">
      <c r="A2924" s="323"/>
      <c r="B2924" s="302"/>
      <c r="C2924" s="325"/>
      <c r="D2924" s="325"/>
      <c r="E2924" s="46"/>
      <c r="F2924" s="130">
        <f t="shared" si="52"/>
        <v>0</v>
      </c>
      <c r="G2924" s="69"/>
    </row>
    <row r="2925" spans="1:7" ht="18" customHeight="1">
      <c r="A2925" s="323" t="s">
        <v>394</v>
      </c>
      <c r="B2925" s="302" t="s">
        <v>518</v>
      </c>
      <c r="C2925" s="325" t="s">
        <v>710</v>
      </c>
      <c r="D2925" s="325">
        <v>127</v>
      </c>
      <c r="E2925" s="46">
        <v>33000</v>
      </c>
      <c r="F2925" s="130">
        <f t="shared" si="52"/>
        <v>4191000</v>
      </c>
      <c r="G2925" s="86">
        <f>SUM(F2925:F2927)</f>
        <v>15840000</v>
      </c>
    </row>
    <row r="2926" spans="1:7" ht="18" customHeight="1">
      <c r="A2926" s="323"/>
      <c r="B2926" s="302" t="s">
        <v>91</v>
      </c>
      <c r="C2926" s="325" t="s">
        <v>1073</v>
      </c>
      <c r="D2926" s="325">
        <v>220.5</v>
      </c>
      <c r="E2926" s="46">
        <v>33000</v>
      </c>
      <c r="F2926" s="130">
        <f t="shared" si="52"/>
        <v>7276500</v>
      </c>
      <c r="G2926" s="69"/>
    </row>
    <row r="2927" spans="1:7" ht="18" customHeight="1">
      <c r="A2927" s="323"/>
      <c r="B2927" s="302" t="s">
        <v>91</v>
      </c>
      <c r="C2927" s="325" t="s">
        <v>1214</v>
      </c>
      <c r="D2927" s="325">
        <v>132.5</v>
      </c>
      <c r="E2927" s="46">
        <v>33000</v>
      </c>
      <c r="F2927" s="130">
        <f>E2927*D2927</f>
        <v>4372500</v>
      </c>
      <c r="G2927" s="69"/>
    </row>
    <row r="2928" spans="1:7" ht="18" customHeight="1">
      <c r="A2928" s="323"/>
      <c r="B2928" s="302"/>
      <c r="C2928" s="325"/>
      <c r="D2928" s="325"/>
      <c r="E2928" s="46"/>
      <c r="F2928" s="130">
        <f t="shared" si="52"/>
        <v>0</v>
      </c>
      <c r="G2928" s="69"/>
    </row>
    <row r="2929" spans="1:7" ht="18" customHeight="1">
      <c r="A2929" s="323" t="s">
        <v>1201</v>
      </c>
      <c r="B2929" s="302" t="s">
        <v>23</v>
      </c>
      <c r="C2929" s="325" t="s">
        <v>1216</v>
      </c>
      <c r="D2929" s="325">
        <v>300</v>
      </c>
      <c r="E2929" s="46">
        <v>33500</v>
      </c>
      <c r="F2929" s="130">
        <f t="shared" si="52"/>
        <v>10050000</v>
      </c>
      <c r="G2929" s="86">
        <f>F2929</f>
        <v>10050000</v>
      </c>
    </row>
    <row r="2930" spans="1:7" ht="18" customHeight="1">
      <c r="A2930" s="323"/>
      <c r="B2930" s="302"/>
      <c r="C2930" s="325"/>
      <c r="D2930" s="325"/>
      <c r="E2930" s="46"/>
      <c r="F2930" s="130">
        <f t="shared" si="52"/>
        <v>0</v>
      </c>
      <c r="G2930" s="69"/>
    </row>
    <row r="2931" spans="1:7" ht="18" customHeight="1">
      <c r="A2931" s="323" t="s">
        <v>81</v>
      </c>
      <c r="B2931" s="302" t="s">
        <v>64</v>
      </c>
      <c r="C2931" s="325" t="s">
        <v>1217</v>
      </c>
      <c r="D2931" s="325">
        <v>101.3</v>
      </c>
      <c r="E2931" s="46">
        <v>32500</v>
      </c>
      <c r="F2931" s="130">
        <f t="shared" si="52"/>
        <v>3292250</v>
      </c>
      <c r="G2931" s="86">
        <f>F2931</f>
        <v>3292250</v>
      </c>
    </row>
    <row r="2932" spans="1:7" ht="18" customHeight="1">
      <c r="A2932" s="323"/>
      <c r="B2932" s="302"/>
      <c r="C2932" s="325"/>
      <c r="D2932" s="325"/>
      <c r="E2932" s="46"/>
      <c r="F2932" s="130">
        <f t="shared" si="52"/>
        <v>0</v>
      </c>
      <c r="G2932" s="69"/>
    </row>
    <row r="2933" spans="1:7" ht="18" customHeight="1">
      <c r="A2933" s="323" t="s">
        <v>245</v>
      </c>
      <c r="B2933" s="302" t="s">
        <v>13</v>
      </c>
      <c r="C2933" s="325" t="s">
        <v>416</v>
      </c>
      <c r="D2933" s="325">
        <v>309.60000000000002</v>
      </c>
      <c r="E2933" s="46">
        <v>30000</v>
      </c>
      <c r="F2933" s="130">
        <f t="shared" si="52"/>
        <v>9288000</v>
      </c>
      <c r="G2933" s="86">
        <f>F2933</f>
        <v>9288000</v>
      </c>
    </row>
    <row r="2934" spans="1:7" ht="18" customHeight="1">
      <c r="A2934" s="323"/>
      <c r="B2934" s="302"/>
      <c r="C2934" s="325"/>
      <c r="D2934" s="325"/>
      <c r="E2934" s="46"/>
      <c r="F2934" s="130">
        <f t="shared" si="52"/>
        <v>0</v>
      </c>
      <c r="G2934" s="69"/>
    </row>
    <row r="2935" spans="1:7" ht="18" customHeight="1">
      <c r="A2935" s="323" t="s">
        <v>63</v>
      </c>
      <c r="B2935" s="302" t="s">
        <v>13</v>
      </c>
      <c r="C2935" s="325" t="s">
        <v>521</v>
      </c>
      <c r="D2935" s="325">
        <v>33</v>
      </c>
      <c r="E2935" s="46">
        <v>31500</v>
      </c>
      <c r="F2935" s="130">
        <f t="shared" si="52"/>
        <v>1039500</v>
      </c>
      <c r="G2935" s="86">
        <f>SUM(F2935:F2937)</f>
        <v>2756250</v>
      </c>
    </row>
    <row r="2936" spans="1:7" ht="18" customHeight="1">
      <c r="A2936" s="323"/>
      <c r="B2936" s="302" t="s">
        <v>13</v>
      </c>
      <c r="C2936" s="325" t="s">
        <v>15</v>
      </c>
      <c r="D2936" s="325">
        <v>15</v>
      </c>
      <c r="E2936" s="46">
        <v>31500</v>
      </c>
      <c r="F2936" s="130">
        <f t="shared" si="52"/>
        <v>472500</v>
      </c>
      <c r="G2936" s="69"/>
    </row>
    <row r="2937" spans="1:7" ht="18" customHeight="1">
      <c r="A2937" s="323"/>
      <c r="B2937" s="302" t="s">
        <v>13</v>
      </c>
      <c r="C2937" s="325" t="s">
        <v>1218</v>
      </c>
      <c r="D2937" s="325">
        <v>39.5</v>
      </c>
      <c r="E2937" s="46">
        <v>31500</v>
      </c>
      <c r="F2937" s="130">
        <f t="shared" si="52"/>
        <v>1244250</v>
      </c>
      <c r="G2937" s="69"/>
    </row>
    <row r="2938" spans="1:7" ht="18" customHeight="1">
      <c r="A2938" s="323"/>
      <c r="B2938" s="302"/>
      <c r="C2938" s="325"/>
      <c r="D2938" s="325"/>
      <c r="E2938" s="46"/>
      <c r="F2938" s="130">
        <f t="shared" si="52"/>
        <v>0</v>
      </c>
      <c r="G2938" s="69"/>
    </row>
    <row r="2939" spans="1:7" ht="18" customHeight="1">
      <c r="A2939" s="323" t="s">
        <v>380</v>
      </c>
      <c r="B2939" s="302" t="s">
        <v>64</v>
      </c>
      <c r="C2939" s="325" t="s">
        <v>810</v>
      </c>
      <c r="D2939" s="325">
        <v>225</v>
      </c>
      <c r="E2939" s="46">
        <v>34000</v>
      </c>
      <c r="F2939" s="130">
        <f t="shared" si="52"/>
        <v>7650000</v>
      </c>
      <c r="G2939" s="86">
        <f>F2939</f>
        <v>7650000</v>
      </c>
    </row>
    <row r="2940" spans="1:7" ht="18" customHeight="1">
      <c r="A2940" s="323"/>
      <c r="B2940" s="302"/>
      <c r="C2940" s="325"/>
      <c r="D2940" s="325"/>
      <c r="E2940" s="46"/>
      <c r="F2940" s="130">
        <f t="shared" si="52"/>
        <v>0</v>
      </c>
      <c r="G2940" s="69"/>
    </row>
    <row r="2941" spans="1:7" ht="18" customHeight="1">
      <c r="A2941" s="323" t="s">
        <v>93</v>
      </c>
      <c r="B2941" s="302" t="s">
        <v>724</v>
      </c>
      <c r="C2941" s="325" t="s">
        <v>130</v>
      </c>
      <c r="D2941" s="325">
        <v>88.3</v>
      </c>
      <c r="E2941" s="46">
        <v>33500</v>
      </c>
      <c r="F2941" s="130">
        <f t="shared" si="52"/>
        <v>2958050</v>
      </c>
      <c r="G2941" s="86">
        <f>SUM(F2941:F2942)</f>
        <v>11108600</v>
      </c>
    </row>
    <row r="2942" spans="1:7" ht="18" customHeight="1">
      <c r="A2942" s="323"/>
      <c r="B2942" s="302" t="s">
        <v>724</v>
      </c>
      <c r="C2942" s="325" t="s">
        <v>1220</v>
      </c>
      <c r="D2942" s="325">
        <v>243.3</v>
      </c>
      <c r="E2942" s="46">
        <v>33500</v>
      </c>
      <c r="F2942" s="130">
        <f t="shared" si="52"/>
        <v>8150550</v>
      </c>
      <c r="G2942" s="69"/>
    </row>
    <row r="2943" spans="1:7" ht="18" customHeight="1">
      <c r="A2943" s="323"/>
      <c r="B2943" s="302"/>
      <c r="C2943" s="325"/>
      <c r="D2943" s="325"/>
      <c r="E2943" s="46"/>
      <c r="F2943" s="130">
        <f t="shared" si="52"/>
        <v>0</v>
      </c>
      <c r="G2943" s="69"/>
    </row>
    <row r="2944" spans="1:7" ht="18" customHeight="1">
      <c r="A2944" s="323" t="s">
        <v>438</v>
      </c>
      <c r="B2944" s="302" t="s">
        <v>1219</v>
      </c>
      <c r="C2944" s="325" t="s">
        <v>913</v>
      </c>
      <c r="D2944" s="325">
        <v>-800</v>
      </c>
      <c r="E2944" s="46">
        <v>34500</v>
      </c>
      <c r="F2944" s="130">
        <f t="shared" si="52"/>
        <v>-27600000</v>
      </c>
      <c r="G2944" s="86">
        <f>F2944</f>
        <v>-27600000</v>
      </c>
    </row>
    <row r="2945" spans="1:7" ht="18" customHeight="1">
      <c r="A2945" s="323"/>
      <c r="B2945" s="302"/>
      <c r="C2945" s="325"/>
      <c r="D2945" s="325"/>
      <c r="E2945" s="46"/>
      <c r="F2945" s="130">
        <f t="shared" si="52"/>
        <v>0</v>
      </c>
      <c r="G2945" s="69"/>
    </row>
    <row r="2946" spans="1:7" ht="18" customHeight="1">
      <c r="A2946" s="323" t="s">
        <v>1205</v>
      </c>
      <c r="B2946" s="302" t="s">
        <v>31</v>
      </c>
      <c r="C2946" s="325" t="s">
        <v>986</v>
      </c>
      <c r="D2946" s="325">
        <v>200</v>
      </c>
      <c r="E2946" s="46">
        <v>34000</v>
      </c>
      <c r="F2946" s="130">
        <f t="shared" si="52"/>
        <v>6800000</v>
      </c>
      <c r="G2946" s="86">
        <f>SUM(F2946:F2947)</f>
        <v>27962300</v>
      </c>
    </row>
    <row r="2947" spans="1:7" ht="18" customHeight="1">
      <c r="A2947" s="323"/>
      <c r="B2947" s="302" t="s">
        <v>168</v>
      </c>
      <c r="C2947" s="325" t="s">
        <v>805</v>
      </c>
      <c r="D2947" s="325">
        <v>613.4</v>
      </c>
      <c r="E2947" s="46">
        <v>34500</v>
      </c>
      <c r="F2947" s="130">
        <f t="shared" si="52"/>
        <v>21162300</v>
      </c>
      <c r="G2947" s="69"/>
    </row>
    <row r="2948" spans="1:7" ht="18" customHeight="1">
      <c r="A2948" s="323"/>
      <c r="B2948" s="302"/>
      <c r="C2948" s="325"/>
      <c r="D2948" s="325"/>
      <c r="E2948" s="46"/>
      <c r="F2948" s="130">
        <f t="shared" si="52"/>
        <v>0</v>
      </c>
      <c r="G2948" s="69"/>
    </row>
    <row r="2949" spans="1:7" ht="18" customHeight="1">
      <c r="A2949" s="323" t="s">
        <v>109</v>
      </c>
      <c r="B2949" s="302" t="s">
        <v>31</v>
      </c>
      <c r="C2949" s="325" t="s">
        <v>62</v>
      </c>
      <c r="D2949" s="325">
        <v>250</v>
      </c>
      <c r="E2949" s="46">
        <v>34000</v>
      </c>
      <c r="F2949" s="130">
        <f t="shared" si="52"/>
        <v>8500000</v>
      </c>
      <c r="G2949" s="86">
        <f>SUM(F2949:F2950)</f>
        <v>8425200</v>
      </c>
    </row>
    <row r="2950" spans="1:7" ht="18" customHeight="1">
      <c r="A2950" s="323"/>
      <c r="B2950" s="454" t="s">
        <v>1052</v>
      </c>
      <c r="C2950" s="500" t="s">
        <v>14</v>
      </c>
      <c r="D2950" s="500">
        <v>-2.2000000000000002</v>
      </c>
      <c r="E2950" s="162">
        <v>34000</v>
      </c>
      <c r="F2950" s="163">
        <f t="shared" si="52"/>
        <v>-74800</v>
      </c>
      <c r="G2950" s="69"/>
    </row>
    <row r="2951" spans="1:7" ht="18" customHeight="1">
      <c r="A2951" s="323"/>
      <c r="B2951" s="302"/>
      <c r="C2951" s="325"/>
      <c r="D2951" s="325"/>
      <c r="E2951" s="46"/>
      <c r="F2951" s="130">
        <f t="shared" si="52"/>
        <v>0</v>
      </c>
      <c r="G2951" s="69"/>
    </row>
    <row r="2952" spans="1:7" ht="18" customHeight="1">
      <c r="A2952" s="323" t="s">
        <v>537</v>
      </c>
      <c r="B2952" s="302" t="s">
        <v>31</v>
      </c>
      <c r="C2952" s="325" t="s">
        <v>700</v>
      </c>
      <c r="D2952" s="325">
        <v>50</v>
      </c>
      <c r="E2952" s="46">
        <v>34000</v>
      </c>
      <c r="F2952" s="130">
        <f t="shared" si="52"/>
        <v>1700000</v>
      </c>
      <c r="G2952" s="86">
        <f>SUM(F2952:F2954)</f>
        <v>5032000</v>
      </c>
    </row>
    <row r="2953" spans="1:7" ht="18" customHeight="1">
      <c r="A2953" s="323"/>
      <c r="B2953" s="302" t="s">
        <v>31</v>
      </c>
      <c r="C2953" s="325" t="s">
        <v>1207</v>
      </c>
      <c r="D2953" s="325">
        <v>48</v>
      </c>
      <c r="E2953" s="46">
        <v>34000</v>
      </c>
      <c r="F2953" s="130">
        <f t="shared" si="52"/>
        <v>1632000</v>
      </c>
      <c r="G2953" s="69"/>
    </row>
    <row r="2954" spans="1:7" ht="18" customHeight="1">
      <c r="A2954" s="323"/>
      <c r="B2954" s="302" t="s">
        <v>31</v>
      </c>
      <c r="C2954" s="325" t="s">
        <v>1206</v>
      </c>
      <c r="D2954" s="325">
        <v>50</v>
      </c>
      <c r="E2954" s="46">
        <v>34000</v>
      </c>
      <c r="F2954" s="130">
        <f t="shared" si="52"/>
        <v>1700000</v>
      </c>
      <c r="G2954" s="69"/>
    </row>
    <row r="2955" spans="1:7" ht="18" customHeight="1">
      <c r="A2955" s="323"/>
      <c r="B2955" s="302"/>
      <c r="C2955" s="325"/>
      <c r="D2955" s="325"/>
      <c r="E2955" s="46"/>
      <c r="F2955" s="130">
        <f t="shared" si="52"/>
        <v>0</v>
      </c>
      <c r="G2955" s="69"/>
    </row>
    <row r="2956" spans="1:7" ht="18" customHeight="1">
      <c r="A2956" s="323" t="s">
        <v>648</v>
      </c>
      <c r="B2956" s="302" t="s">
        <v>64</v>
      </c>
      <c r="C2956" s="325" t="s">
        <v>1208</v>
      </c>
      <c r="D2956" s="325">
        <v>105.6</v>
      </c>
      <c r="E2956" s="46">
        <v>32000</v>
      </c>
      <c r="F2956" s="130">
        <f t="shared" si="52"/>
        <v>3379200</v>
      </c>
      <c r="G2956" s="86">
        <f>F2956</f>
        <v>3379200</v>
      </c>
    </row>
    <row r="2957" spans="1:7" ht="18" customHeight="1">
      <c r="A2957" s="323"/>
      <c r="B2957" s="302"/>
      <c r="C2957" s="325"/>
      <c r="D2957" s="325"/>
      <c r="E2957" s="46"/>
      <c r="F2957" s="130">
        <f t="shared" si="52"/>
        <v>0</v>
      </c>
      <c r="G2957" s="69"/>
    </row>
    <row r="2958" spans="1:7" ht="18" customHeight="1">
      <c r="A2958" s="323" t="s">
        <v>263</v>
      </c>
      <c r="B2958" s="302" t="s">
        <v>13</v>
      </c>
      <c r="C2958" s="325" t="s">
        <v>1210</v>
      </c>
      <c r="D2958" s="325">
        <v>306.5</v>
      </c>
      <c r="E2958" s="46">
        <v>30500</v>
      </c>
      <c r="F2958" s="130">
        <f t="shared" si="52"/>
        <v>9348250</v>
      </c>
      <c r="G2958" s="86">
        <f>SUM(F2958:F2961)</f>
        <v>15760000</v>
      </c>
    </row>
    <row r="2959" spans="1:7" ht="18" customHeight="1">
      <c r="A2959" s="323"/>
      <c r="B2959" s="302" t="s">
        <v>13</v>
      </c>
      <c r="C2959" s="325" t="s">
        <v>69</v>
      </c>
      <c r="D2959" s="325">
        <v>104</v>
      </c>
      <c r="E2959" s="46">
        <v>30500</v>
      </c>
      <c r="F2959" s="130">
        <f t="shared" si="52"/>
        <v>3172000</v>
      </c>
      <c r="G2959" s="69"/>
    </row>
    <row r="2960" spans="1:7" ht="18" customHeight="1">
      <c r="A2960" s="323"/>
      <c r="B2960" s="302" t="s">
        <v>13</v>
      </c>
      <c r="C2960" s="325" t="s">
        <v>60</v>
      </c>
      <c r="D2960" s="325">
        <v>53.5</v>
      </c>
      <c r="E2960" s="46">
        <v>30500</v>
      </c>
      <c r="F2960" s="130">
        <f t="shared" si="52"/>
        <v>1631750</v>
      </c>
      <c r="G2960" s="69"/>
    </row>
    <row r="2961" spans="1:7" ht="18" customHeight="1">
      <c r="A2961" s="323"/>
      <c r="B2961" s="302" t="s">
        <v>31</v>
      </c>
      <c r="C2961" s="325" t="s">
        <v>69</v>
      </c>
      <c r="D2961" s="325">
        <v>48</v>
      </c>
      <c r="E2961" s="46">
        <v>33500</v>
      </c>
      <c r="F2961" s="130">
        <f t="shared" si="52"/>
        <v>1608000</v>
      </c>
      <c r="G2961" s="69"/>
    </row>
    <row r="2962" spans="1:7" ht="18" customHeight="1">
      <c r="A2962" s="323"/>
      <c r="B2962" s="302"/>
      <c r="C2962" s="325"/>
      <c r="D2962" s="325"/>
      <c r="E2962" s="46"/>
      <c r="F2962" s="130">
        <f t="shared" si="52"/>
        <v>0</v>
      </c>
      <c r="G2962" s="69"/>
    </row>
    <row r="2963" spans="1:7" ht="18" customHeight="1">
      <c r="A2963" s="323" t="s">
        <v>157</v>
      </c>
      <c r="B2963" s="302" t="s">
        <v>31</v>
      </c>
      <c r="C2963" s="325" t="s">
        <v>744</v>
      </c>
      <c r="D2963" s="325">
        <v>25</v>
      </c>
      <c r="E2963" s="46">
        <v>34000</v>
      </c>
      <c r="F2963" s="130">
        <f t="shared" si="52"/>
        <v>850000</v>
      </c>
      <c r="G2963" s="86">
        <f>SUM(F2963:F2964)</f>
        <v>2550000</v>
      </c>
    </row>
    <row r="2964" spans="1:7" ht="18" customHeight="1">
      <c r="A2964" s="323"/>
      <c r="B2964" s="302" t="s">
        <v>31</v>
      </c>
      <c r="C2964" s="325" t="s">
        <v>1215</v>
      </c>
      <c r="D2964" s="325">
        <v>50</v>
      </c>
      <c r="E2964" s="46">
        <v>34000</v>
      </c>
      <c r="F2964" s="130">
        <f t="shared" si="52"/>
        <v>1700000</v>
      </c>
      <c r="G2964" s="69"/>
    </row>
    <row r="2965" spans="1:7" ht="18" customHeight="1">
      <c r="A2965" s="323"/>
      <c r="B2965" s="302"/>
      <c r="C2965" s="325"/>
      <c r="D2965" s="325"/>
      <c r="E2965" s="46"/>
      <c r="F2965" s="130">
        <f t="shared" si="52"/>
        <v>0</v>
      </c>
      <c r="G2965" s="69"/>
    </row>
    <row r="2966" spans="1:7" ht="18" customHeight="1">
      <c r="A2966" s="323" t="s">
        <v>1209</v>
      </c>
      <c r="B2966" s="302" t="s">
        <v>13</v>
      </c>
      <c r="C2966" s="325" t="s">
        <v>22</v>
      </c>
      <c r="D2966" s="325">
        <v>20</v>
      </c>
      <c r="E2966" s="46">
        <v>30000</v>
      </c>
      <c r="F2966" s="130">
        <f t="shared" si="52"/>
        <v>600000</v>
      </c>
      <c r="G2966" s="86">
        <f>F2966</f>
        <v>600000</v>
      </c>
    </row>
    <row r="2967" spans="1:7" ht="18" customHeight="1">
      <c r="A2967" s="323"/>
      <c r="B2967" s="302"/>
      <c r="C2967" s="325"/>
      <c r="D2967" s="325"/>
      <c r="E2967" s="46"/>
      <c r="F2967" s="130">
        <f t="shared" si="52"/>
        <v>0</v>
      </c>
      <c r="G2967" s="69"/>
    </row>
    <row r="2968" spans="1:7" ht="18" customHeight="1">
      <c r="A2968" s="323" t="s">
        <v>24</v>
      </c>
      <c r="B2968" s="444" t="s">
        <v>137</v>
      </c>
      <c r="C2968" s="482" t="s">
        <v>138</v>
      </c>
      <c r="D2968" s="482">
        <v>100</v>
      </c>
      <c r="E2968" s="116">
        <v>41000</v>
      </c>
      <c r="F2968" s="131">
        <f t="shared" si="52"/>
        <v>4100000</v>
      </c>
      <c r="G2968" s="86">
        <f>SUM(F2968:F2969)</f>
        <v>7150000</v>
      </c>
    </row>
    <row r="2969" spans="1:7" ht="18" customHeight="1">
      <c r="A2969" s="323"/>
      <c r="B2969" s="302" t="s">
        <v>13</v>
      </c>
      <c r="C2969" s="325" t="s">
        <v>59</v>
      </c>
      <c r="D2969" s="325">
        <v>100</v>
      </c>
      <c r="E2969" s="46">
        <v>30500</v>
      </c>
      <c r="F2969" s="130">
        <f t="shared" si="52"/>
        <v>3050000</v>
      </c>
      <c r="G2969" s="69"/>
    </row>
    <row r="2970" spans="1:7" ht="18" customHeight="1">
      <c r="A2970" s="323"/>
      <c r="B2970" s="302"/>
      <c r="C2970" s="325"/>
      <c r="D2970" s="325"/>
      <c r="E2970" s="46"/>
      <c r="F2970" s="130">
        <f t="shared" si="52"/>
        <v>0</v>
      </c>
      <c r="G2970" s="69"/>
    </row>
    <row r="2971" spans="1:7" ht="18" customHeight="1">
      <c r="A2971" s="323" t="s">
        <v>97</v>
      </c>
      <c r="B2971" s="455" t="s">
        <v>1183</v>
      </c>
      <c r="C2971" s="482" t="s">
        <v>326</v>
      </c>
      <c r="D2971" s="482">
        <v>325.3</v>
      </c>
      <c r="E2971" s="116">
        <v>50000</v>
      </c>
      <c r="F2971" s="131">
        <f t="shared" si="52"/>
        <v>16265000</v>
      </c>
      <c r="G2971" s="86">
        <f>SUM(F2971:F2972)</f>
        <v>18107600</v>
      </c>
    </row>
    <row r="2972" spans="1:7" ht="18" customHeight="1">
      <c r="A2972" s="323"/>
      <c r="B2972" s="302" t="s">
        <v>233</v>
      </c>
      <c r="C2972" s="325" t="s">
        <v>770</v>
      </c>
      <c r="D2972" s="325">
        <v>49.8</v>
      </c>
      <c r="E2972" s="46">
        <v>37000</v>
      </c>
      <c r="F2972" s="130">
        <f t="shared" si="52"/>
        <v>1842600</v>
      </c>
      <c r="G2972" s="69"/>
    </row>
    <row r="2973" spans="1:7" ht="18" customHeight="1">
      <c r="A2973" s="323"/>
      <c r="B2973" s="302"/>
      <c r="C2973" s="325"/>
      <c r="D2973" s="325"/>
      <c r="E2973" s="46"/>
      <c r="F2973" s="130">
        <f t="shared" si="52"/>
        <v>0</v>
      </c>
      <c r="G2973" s="69"/>
    </row>
    <row r="2974" spans="1:7" ht="18" customHeight="1">
      <c r="A2974" s="533" t="s">
        <v>18</v>
      </c>
      <c r="B2974" s="440" t="s">
        <v>13</v>
      </c>
      <c r="C2974" s="382" t="s">
        <v>512</v>
      </c>
      <c r="D2974" s="382">
        <v>80</v>
      </c>
      <c r="E2974" s="59">
        <v>30000</v>
      </c>
      <c r="F2974" s="132">
        <f t="shared" si="52"/>
        <v>2400000</v>
      </c>
      <c r="G2974" s="125">
        <f>F2974</f>
        <v>2400000</v>
      </c>
    </row>
    <row r="2975" spans="1:7" ht="18" customHeight="1">
      <c r="A2975" s="526"/>
      <c r="B2975" s="435"/>
      <c r="C2975" s="484"/>
      <c r="D2975" s="484"/>
      <c r="E2975" s="113"/>
      <c r="F2975" s="126"/>
      <c r="G2975" s="9"/>
    </row>
    <row r="2976" spans="1:7" ht="18" customHeight="1">
      <c r="A2976" s="537">
        <v>42397</v>
      </c>
      <c r="B2976" s="355"/>
      <c r="C2976" s="491" t="s">
        <v>398</v>
      </c>
      <c r="D2976" s="525"/>
      <c r="F2976" s="127"/>
    </row>
    <row r="2977" spans="1:7" ht="18" customHeight="1">
      <c r="A2977" s="531" t="s">
        <v>127</v>
      </c>
      <c r="B2977" s="436" t="s">
        <v>134</v>
      </c>
      <c r="C2977" s="494" t="s">
        <v>152</v>
      </c>
      <c r="D2977" s="494">
        <f>SUM(D2978:D3102)</f>
        <v>14118.399999999998</v>
      </c>
      <c r="E2977" s="166"/>
      <c r="F2977" s="171">
        <f>SUM(F2978:F3102)</f>
        <v>476182350</v>
      </c>
      <c r="G2977" s="171">
        <f>SUM(G2978:G3102)</f>
        <v>476182350</v>
      </c>
    </row>
    <row r="2978" spans="1:7" ht="18" customHeight="1">
      <c r="A2978" s="532" t="s">
        <v>451</v>
      </c>
      <c r="B2978" s="441" t="s">
        <v>31</v>
      </c>
      <c r="C2978" s="492" t="s">
        <v>199</v>
      </c>
      <c r="D2978" s="492">
        <v>150</v>
      </c>
      <c r="E2978" s="62">
        <v>36000</v>
      </c>
      <c r="F2978" s="139">
        <f t="shared" si="52"/>
        <v>5400000</v>
      </c>
      <c r="G2978" s="85">
        <f>SUM(F2978:F2983)</f>
        <v>21675000</v>
      </c>
    </row>
    <row r="2979" spans="1:7" ht="18" customHeight="1">
      <c r="A2979" s="323"/>
      <c r="B2979" s="302" t="s">
        <v>31</v>
      </c>
      <c r="C2979" s="325" t="s">
        <v>200</v>
      </c>
      <c r="D2979" s="325">
        <v>150</v>
      </c>
      <c r="E2979" s="46">
        <v>35000</v>
      </c>
      <c r="F2979" s="130">
        <f t="shared" si="52"/>
        <v>5250000</v>
      </c>
      <c r="G2979" s="69"/>
    </row>
    <row r="2980" spans="1:7" ht="18" customHeight="1">
      <c r="A2980" s="323"/>
      <c r="B2980" s="302" t="s">
        <v>31</v>
      </c>
      <c r="C2980" s="325" t="s">
        <v>143</v>
      </c>
      <c r="D2980" s="325">
        <v>50</v>
      </c>
      <c r="E2980" s="46">
        <v>35000</v>
      </c>
      <c r="F2980" s="130">
        <f t="shared" si="52"/>
        <v>1750000</v>
      </c>
      <c r="G2980" s="69"/>
    </row>
    <row r="2981" spans="1:7" ht="18" customHeight="1">
      <c r="A2981" s="323"/>
      <c r="B2981" s="302" t="s">
        <v>31</v>
      </c>
      <c r="C2981" s="325" t="s">
        <v>273</v>
      </c>
      <c r="D2981" s="325">
        <v>50</v>
      </c>
      <c r="E2981" s="46">
        <v>35000</v>
      </c>
      <c r="F2981" s="130">
        <f t="shared" si="52"/>
        <v>1750000</v>
      </c>
      <c r="G2981" s="69"/>
    </row>
    <row r="2982" spans="1:7" ht="18" customHeight="1">
      <c r="A2982" s="323"/>
      <c r="B2982" s="302" t="s">
        <v>31</v>
      </c>
      <c r="C2982" s="325" t="s">
        <v>201</v>
      </c>
      <c r="D2982" s="325">
        <v>163</v>
      </c>
      <c r="E2982" s="46">
        <v>35000</v>
      </c>
      <c r="F2982" s="130">
        <f t="shared" si="52"/>
        <v>5705000</v>
      </c>
      <c r="G2982" s="69"/>
    </row>
    <row r="2983" spans="1:7" ht="18" customHeight="1">
      <c r="A2983" s="323"/>
      <c r="B2983" s="302" t="s">
        <v>31</v>
      </c>
      <c r="C2983" s="325" t="s">
        <v>1221</v>
      </c>
      <c r="D2983" s="325">
        <v>52</v>
      </c>
      <c r="E2983" s="46">
        <v>35000</v>
      </c>
      <c r="F2983" s="130">
        <f t="shared" si="52"/>
        <v>1820000</v>
      </c>
      <c r="G2983" s="69"/>
    </row>
    <row r="2984" spans="1:7" ht="18" customHeight="1">
      <c r="A2984" s="323"/>
      <c r="B2984" s="302"/>
      <c r="C2984" s="325"/>
      <c r="D2984" s="325"/>
      <c r="E2984" s="46"/>
      <c r="F2984" s="130">
        <f t="shared" ref="F2984:F3085" si="53">E2984*D2984</f>
        <v>0</v>
      </c>
      <c r="G2984" s="69"/>
    </row>
    <row r="2985" spans="1:7" ht="18" customHeight="1">
      <c r="A2985" s="323" t="s">
        <v>115</v>
      </c>
      <c r="B2985" s="444" t="s">
        <v>116</v>
      </c>
      <c r="C2985" s="482" t="s">
        <v>130</v>
      </c>
      <c r="D2985" s="482">
        <v>262.8</v>
      </c>
      <c r="E2985" s="116">
        <v>42500</v>
      </c>
      <c r="F2985" s="131">
        <f t="shared" si="53"/>
        <v>11169000</v>
      </c>
      <c r="G2985" s="86">
        <f>SUM(F2985:F2987)</f>
        <v>16362500</v>
      </c>
    </row>
    <row r="2986" spans="1:7" ht="18" customHeight="1">
      <c r="A2986" s="323"/>
      <c r="B2986" s="444" t="s">
        <v>116</v>
      </c>
      <c r="C2986" s="482" t="s">
        <v>118</v>
      </c>
      <c r="D2986" s="482">
        <v>145.19999999999999</v>
      </c>
      <c r="E2986" s="116">
        <v>42500</v>
      </c>
      <c r="F2986" s="131">
        <f t="shared" si="53"/>
        <v>6170999.9999999991</v>
      </c>
      <c r="G2986" s="69"/>
    </row>
    <row r="2987" spans="1:7" ht="18" customHeight="1">
      <c r="A2987" s="323"/>
      <c r="B2987" s="451" t="s">
        <v>323</v>
      </c>
      <c r="C2987" s="500"/>
      <c r="D2987" s="500">
        <v>-23</v>
      </c>
      <c r="E2987" s="162">
        <v>42500</v>
      </c>
      <c r="F2987" s="163">
        <f t="shared" si="53"/>
        <v>-977500</v>
      </c>
      <c r="G2987" s="69"/>
    </row>
    <row r="2988" spans="1:7" ht="18" customHeight="1">
      <c r="A2988" s="323"/>
      <c r="B2988" s="302"/>
      <c r="C2988" s="325"/>
      <c r="D2988" s="325"/>
      <c r="E2988" s="46"/>
      <c r="F2988" s="130">
        <f t="shared" si="53"/>
        <v>0</v>
      </c>
      <c r="G2988" s="69"/>
    </row>
    <row r="2989" spans="1:7" ht="18" customHeight="1">
      <c r="A2989" s="323" t="s">
        <v>912</v>
      </c>
      <c r="B2989" s="302" t="s">
        <v>31</v>
      </c>
      <c r="C2989" s="325" t="s">
        <v>913</v>
      </c>
      <c r="D2989" s="325">
        <v>527.4</v>
      </c>
      <c r="E2989" s="46">
        <v>32500</v>
      </c>
      <c r="F2989" s="130">
        <f t="shared" si="53"/>
        <v>17140500</v>
      </c>
      <c r="G2989" s="86">
        <f>F2989</f>
        <v>17140500</v>
      </c>
    </row>
    <row r="2990" spans="1:7" ht="18" customHeight="1">
      <c r="A2990" s="323"/>
      <c r="B2990" s="302"/>
      <c r="C2990" s="325"/>
      <c r="D2990" s="325"/>
      <c r="E2990" s="46"/>
      <c r="F2990" s="130">
        <f t="shared" si="53"/>
        <v>0</v>
      </c>
      <c r="G2990" s="69"/>
    </row>
    <row r="2991" spans="1:7" ht="18" customHeight="1">
      <c r="A2991" s="323" t="s">
        <v>207</v>
      </c>
      <c r="B2991" s="302" t="s">
        <v>212</v>
      </c>
      <c r="C2991" s="325" t="s">
        <v>366</v>
      </c>
      <c r="D2991" s="325">
        <v>275</v>
      </c>
      <c r="E2991" s="46">
        <v>35000</v>
      </c>
      <c r="F2991" s="130">
        <f t="shared" si="53"/>
        <v>9625000</v>
      </c>
      <c r="G2991" s="86">
        <f>SUM(F2991:F2992)</f>
        <v>14675800</v>
      </c>
    </row>
    <row r="2992" spans="1:7" ht="18" customHeight="1">
      <c r="A2992" s="323"/>
      <c r="B2992" s="302" t="s">
        <v>208</v>
      </c>
      <c r="C2992" s="325" t="s">
        <v>60</v>
      </c>
      <c r="D2992" s="325">
        <v>140.30000000000001</v>
      </c>
      <c r="E2992" s="46">
        <v>36000</v>
      </c>
      <c r="F2992" s="130">
        <f t="shared" si="53"/>
        <v>5050800</v>
      </c>
      <c r="G2992" s="69"/>
    </row>
    <row r="2993" spans="1:7" ht="18" customHeight="1">
      <c r="A2993" s="323"/>
      <c r="B2993" s="302"/>
      <c r="C2993" s="325"/>
      <c r="D2993" s="325"/>
      <c r="E2993" s="46"/>
      <c r="F2993" s="130">
        <f t="shared" si="53"/>
        <v>0</v>
      </c>
      <c r="G2993" s="69"/>
    </row>
    <row r="2994" spans="1:7" ht="18" customHeight="1">
      <c r="A2994" s="323" t="s">
        <v>316</v>
      </c>
      <c r="B2994" s="302" t="s">
        <v>13</v>
      </c>
      <c r="C2994" s="325" t="s">
        <v>1227</v>
      </c>
      <c r="D2994" s="325">
        <v>101</v>
      </c>
      <c r="E2994" s="46">
        <v>30000</v>
      </c>
      <c r="F2994" s="130">
        <f t="shared" si="53"/>
        <v>3030000</v>
      </c>
      <c r="G2994" s="86">
        <f>SUM(F2994:F3001)</f>
        <v>72234750</v>
      </c>
    </row>
    <row r="2995" spans="1:7" ht="18" customHeight="1">
      <c r="A2995" s="323"/>
      <c r="B2995" s="302" t="s">
        <v>23</v>
      </c>
      <c r="C2995" s="325" t="s">
        <v>562</v>
      </c>
      <c r="D2995" s="325">
        <v>237</v>
      </c>
      <c r="E2995" s="46">
        <v>28500</v>
      </c>
      <c r="F2995" s="130">
        <f t="shared" si="53"/>
        <v>6754500</v>
      </c>
      <c r="G2995" s="69"/>
    </row>
    <row r="2996" spans="1:7" ht="18" customHeight="1">
      <c r="A2996" s="323"/>
      <c r="B2996" s="302" t="s">
        <v>23</v>
      </c>
      <c r="C2996" s="325" t="s">
        <v>198</v>
      </c>
      <c r="D2996" s="325">
        <v>250</v>
      </c>
      <c r="E2996" s="46">
        <v>28500</v>
      </c>
      <c r="F2996" s="130">
        <f t="shared" si="53"/>
        <v>7125000</v>
      </c>
      <c r="G2996" s="69"/>
    </row>
    <row r="2997" spans="1:7" ht="18" customHeight="1">
      <c r="A2997" s="323"/>
      <c r="B2997" s="302" t="s">
        <v>31</v>
      </c>
      <c r="C2997" s="325" t="s">
        <v>561</v>
      </c>
      <c r="D2997" s="325">
        <v>750</v>
      </c>
      <c r="E2997" s="46">
        <v>33500</v>
      </c>
      <c r="F2997" s="130">
        <f t="shared" si="53"/>
        <v>25125000</v>
      </c>
      <c r="G2997" s="69"/>
    </row>
    <row r="2998" spans="1:7" ht="18" customHeight="1">
      <c r="A2998" s="323"/>
      <c r="B2998" s="302" t="s">
        <v>31</v>
      </c>
      <c r="C2998" s="325" t="s">
        <v>1228</v>
      </c>
      <c r="D2998" s="325">
        <v>200</v>
      </c>
      <c r="E2998" s="46">
        <v>33500</v>
      </c>
      <c r="F2998" s="130">
        <f t="shared" si="53"/>
        <v>6700000</v>
      </c>
      <c r="G2998" s="69"/>
    </row>
    <row r="2999" spans="1:7" ht="18" customHeight="1">
      <c r="A2999" s="323"/>
      <c r="B2999" s="302" t="s">
        <v>64</v>
      </c>
      <c r="C2999" s="325" t="s">
        <v>36</v>
      </c>
      <c r="D2999" s="325">
        <v>300</v>
      </c>
      <c r="E2999" s="46">
        <v>33500</v>
      </c>
      <c r="F2999" s="130">
        <f t="shared" si="53"/>
        <v>10050000</v>
      </c>
      <c r="G2999" s="69"/>
    </row>
    <row r="3000" spans="1:7" ht="18" customHeight="1">
      <c r="A3000" s="323"/>
      <c r="B3000" s="302" t="s">
        <v>64</v>
      </c>
      <c r="C3000" s="325" t="s">
        <v>37</v>
      </c>
      <c r="D3000" s="325">
        <v>300</v>
      </c>
      <c r="E3000" s="46">
        <v>33500</v>
      </c>
      <c r="F3000" s="130">
        <f t="shared" si="53"/>
        <v>10050000</v>
      </c>
      <c r="G3000" s="69"/>
    </row>
    <row r="3001" spans="1:7" ht="18" customHeight="1">
      <c r="A3001" s="323"/>
      <c r="B3001" s="302" t="s">
        <v>31</v>
      </c>
      <c r="C3001" s="325" t="s">
        <v>35</v>
      </c>
      <c r="D3001" s="325">
        <v>101.5</v>
      </c>
      <c r="E3001" s="46">
        <v>33500</v>
      </c>
      <c r="F3001" s="130">
        <f t="shared" si="53"/>
        <v>3400250</v>
      </c>
      <c r="G3001" s="69"/>
    </row>
    <row r="3002" spans="1:7" ht="18" customHeight="1">
      <c r="A3002" s="323"/>
      <c r="B3002" s="302"/>
      <c r="C3002" s="325"/>
      <c r="D3002" s="325"/>
      <c r="E3002" s="46"/>
      <c r="F3002" s="130">
        <f t="shared" si="53"/>
        <v>0</v>
      </c>
      <c r="G3002" s="69"/>
    </row>
    <row r="3003" spans="1:7" ht="18" customHeight="1">
      <c r="A3003" s="323" t="s">
        <v>448</v>
      </c>
      <c r="B3003" s="302" t="s">
        <v>13</v>
      </c>
      <c r="C3003" s="325" t="s">
        <v>918</v>
      </c>
      <c r="D3003" s="325">
        <v>400.2</v>
      </c>
      <c r="E3003" s="46">
        <v>30500</v>
      </c>
      <c r="F3003" s="130">
        <f t="shared" si="53"/>
        <v>12206100</v>
      </c>
      <c r="G3003" s="86">
        <f>SUM(F3003:F3004)</f>
        <v>19730450</v>
      </c>
    </row>
    <row r="3004" spans="1:7" ht="18" customHeight="1">
      <c r="A3004" s="323"/>
      <c r="B3004" s="302" t="s">
        <v>13</v>
      </c>
      <c r="C3004" s="325" t="s">
        <v>754</v>
      </c>
      <c r="D3004" s="325">
        <v>246.7</v>
      </c>
      <c r="E3004" s="46">
        <v>30500</v>
      </c>
      <c r="F3004" s="130">
        <f t="shared" si="53"/>
        <v>7524350</v>
      </c>
      <c r="G3004" s="69"/>
    </row>
    <row r="3005" spans="1:7" ht="18" customHeight="1">
      <c r="A3005" s="323"/>
      <c r="B3005" s="302"/>
      <c r="C3005" s="325"/>
      <c r="D3005" s="325"/>
      <c r="E3005" s="46"/>
      <c r="F3005" s="130">
        <f t="shared" si="53"/>
        <v>0</v>
      </c>
      <c r="G3005" s="69"/>
    </row>
    <row r="3006" spans="1:7" ht="18" customHeight="1">
      <c r="A3006" s="323" t="s">
        <v>727</v>
      </c>
      <c r="B3006" s="302" t="s">
        <v>13</v>
      </c>
      <c r="C3006" s="325" t="s">
        <v>447</v>
      </c>
      <c r="D3006" s="325">
        <v>214</v>
      </c>
      <c r="E3006" s="46">
        <v>33000</v>
      </c>
      <c r="F3006" s="130">
        <f t="shared" si="53"/>
        <v>7062000</v>
      </c>
      <c r="G3006" s="86">
        <f>SUM(F3006:F3009)</f>
        <v>12976500</v>
      </c>
    </row>
    <row r="3007" spans="1:7" ht="18" customHeight="1">
      <c r="A3007" s="323"/>
      <c r="B3007" s="302" t="s">
        <v>31</v>
      </c>
      <c r="C3007" s="325" t="s">
        <v>78</v>
      </c>
      <c r="D3007" s="325">
        <v>199</v>
      </c>
      <c r="E3007" s="46">
        <v>34000</v>
      </c>
      <c r="F3007" s="130">
        <f t="shared" si="53"/>
        <v>6766000</v>
      </c>
      <c r="G3007" s="69"/>
    </row>
    <row r="3008" spans="1:7" ht="18" customHeight="1">
      <c r="A3008" s="323"/>
      <c r="B3008" s="451" t="s">
        <v>216</v>
      </c>
      <c r="C3008" s="500"/>
      <c r="D3008" s="500">
        <v>-18.899999999999999</v>
      </c>
      <c r="E3008" s="162">
        <v>33000</v>
      </c>
      <c r="F3008" s="163">
        <f t="shared" si="53"/>
        <v>-623700</v>
      </c>
      <c r="G3008" s="69"/>
    </row>
    <row r="3009" spans="1:7" ht="18" customHeight="1">
      <c r="A3009" s="323"/>
      <c r="B3009" s="451" t="s">
        <v>323</v>
      </c>
      <c r="C3009" s="500"/>
      <c r="D3009" s="500">
        <v>-6.7</v>
      </c>
      <c r="E3009" s="162">
        <v>34000</v>
      </c>
      <c r="F3009" s="163">
        <f t="shared" si="53"/>
        <v>-227800</v>
      </c>
      <c r="G3009" s="69"/>
    </row>
    <row r="3010" spans="1:7" ht="18" customHeight="1">
      <c r="A3010" s="323"/>
      <c r="B3010" s="302"/>
      <c r="C3010" s="325"/>
      <c r="D3010" s="325"/>
      <c r="E3010" s="46"/>
      <c r="F3010" s="130">
        <f t="shared" si="53"/>
        <v>0</v>
      </c>
      <c r="G3010" s="69"/>
    </row>
    <row r="3011" spans="1:7" ht="18" customHeight="1">
      <c r="A3011" s="323" t="s">
        <v>93</v>
      </c>
      <c r="B3011" s="302" t="s">
        <v>13</v>
      </c>
      <c r="C3011" s="325" t="s">
        <v>1229</v>
      </c>
      <c r="D3011" s="325">
        <v>36.5</v>
      </c>
      <c r="E3011" s="46">
        <v>30000</v>
      </c>
      <c r="F3011" s="130">
        <f t="shared" si="53"/>
        <v>1095000</v>
      </c>
      <c r="G3011" s="86">
        <f>SUM(F3011:F3014)</f>
        <v>15382150</v>
      </c>
    </row>
    <row r="3012" spans="1:7" ht="18" customHeight="1">
      <c r="A3012" s="323"/>
      <c r="B3012" s="302" t="s">
        <v>13</v>
      </c>
      <c r="C3012" s="325" t="s">
        <v>1230</v>
      </c>
      <c r="D3012" s="325">
        <v>104.5</v>
      </c>
      <c r="E3012" s="46">
        <v>30000</v>
      </c>
      <c r="F3012" s="130">
        <f t="shared" si="53"/>
        <v>3135000</v>
      </c>
      <c r="G3012" s="69"/>
    </row>
    <row r="3013" spans="1:7" ht="18" customHeight="1">
      <c r="A3013" s="323"/>
      <c r="B3013" s="302" t="s">
        <v>23</v>
      </c>
      <c r="C3013" s="325" t="s">
        <v>1231</v>
      </c>
      <c r="D3013" s="325">
        <v>216.3</v>
      </c>
      <c r="E3013" s="46">
        <v>33500</v>
      </c>
      <c r="F3013" s="130">
        <f t="shared" si="53"/>
        <v>7246050</v>
      </c>
      <c r="G3013" s="69"/>
    </row>
    <row r="3014" spans="1:7" ht="18" customHeight="1">
      <c r="A3014" s="323"/>
      <c r="B3014" s="302" t="s">
        <v>724</v>
      </c>
      <c r="C3014" s="325" t="s">
        <v>130</v>
      </c>
      <c r="D3014" s="325">
        <v>116.6</v>
      </c>
      <c r="E3014" s="46">
        <v>33500</v>
      </c>
      <c r="F3014" s="130">
        <f t="shared" si="53"/>
        <v>3906100</v>
      </c>
      <c r="G3014" s="69"/>
    </row>
    <row r="3015" spans="1:7" ht="18" customHeight="1">
      <c r="A3015" s="323"/>
      <c r="B3015" s="302"/>
      <c r="C3015" s="325"/>
      <c r="D3015" s="325"/>
      <c r="E3015" s="46"/>
      <c r="F3015" s="130">
        <f t="shared" si="53"/>
        <v>0</v>
      </c>
      <c r="G3015" s="69"/>
    </row>
    <row r="3016" spans="1:7" ht="18" customHeight="1">
      <c r="A3016" s="323" t="s">
        <v>258</v>
      </c>
      <c r="B3016" s="302" t="s">
        <v>135</v>
      </c>
      <c r="C3016" s="325" t="s">
        <v>1212</v>
      </c>
      <c r="D3016" s="325">
        <v>133</v>
      </c>
      <c r="E3016" s="46">
        <v>35500</v>
      </c>
      <c r="F3016" s="130">
        <f t="shared" si="53"/>
        <v>4721500</v>
      </c>
      <c r="G3016" s="86">
        <f>F3016</f>
        <v>4721500</v>
      </c>
    </row>
    <row r="3017" spans="1:7" ht="18" customHeight="1">
      <c r="A3017" s="323"/>
      <c r="B3017" s="302"/>
      <c r="C3017" s="325"/>
      <c r="D3017" s="325"/>
      <c r="E3017" s="46"/>
      <c r="F3017" s="130">
        <f t="shared" si="53"/>
        <v>0</v>
      </c>
      <c r="G3017" s="69"/>
    </row>
    <row r="3018" spans="1:7" ht="18" customHeight="1">
      <c r="A3018" s="323" t="s">
        <v>88</v>
      </c>
      <c r="B3018" s="302" t="s">
        <v>13</v>
      </c>
      <c r="C3018" s="325" t="s">
        <v>124</v>
      </c>
      <c r="D3018" s="325">
        <v>895.5</v>
      </c>
      <c r="E3018" s="46">
        <v>29500</v>
      </c>
      <c r="F3018" s="130">
        <f t="shared" si="53"/>
        <v>26417250</v>
      </c>
      <c r="G3018" s="86">
        <f>SUM(F3018:F3019)</f>
        <v>33355650</v>
      </c>
    </row>
    <row r="3019" spans="1:7" ht="18" customHeight="1">
      <c r="A3019" s="323"/>
      <c r="B3019" s="302" t="s">
        <v>13</v>
      </c>
      <c r="C3019" s="325" t="s">
        <v>371</v>
      </c>
      <c r="D3019" s="325">
        <v>235.2</v>
      </c>
      <c r="E3019" s="46">
        <v>29500</v>
      </c>
      <c r="F3019" s="130">
        <f t="shared" si="53"/>
        <v>6938400</v>
      </c>
      <c r="G3019" s="69"/>
    </row>
    <row r="3020" spans="1:7" ht="18" customHeight="1">
      <c r="A3020" s="323"/>
      <c r="B3020" s="302"/>
      <c r="C3020" s="325"/>
      <c r="D3020" s="325"/>
      <c r="E3020" s="46"/>
      <c r="F3020" s="130">
        <f t="shared" si="53"/>
        <v>0</v>
      </c>
      <c r="G3020" s="69"/>
    </row>
    <row r="3021" spans="1:7" ht="18" customHeight="1">
      <c r="A3021" s="323" t="s">
        <v>336</v>
      </c>
      <c r="B3021" s="302" t="s">
        <v>31</v>
      </c>
      <c r="C3021" s="325" t="s">
        <v>442</v>
      </c>
      <c r="D3021" s="325">
        <v>86.1</v>
      </c>
      <c r="E3021" s="46">
        <v>33500</v>
      </c>
      <c r="F3021" s="130">
        <f t="shared" si="53"/>
        <v>2884350</v>
      </c>
      <c r="G3021" s="86">
        <f>SUM(F3021:F3025)</f>
        <v>14841100</v>
      </c>
    </row>
    <row r="3022" spans="1:7" ht="18" customHeight="1">
      <c r="A3022" s="323"/>
      <c r="B3022" s="302" t="s">
        <v>31</v>
      </c>
      <c r="C3022" s="325" t="s">
        <v>533</v>
      </c>
      <c r="D3022" s="325">
        <v>47</v>
      </c>
      <c r="E3022" s="46">
        <v>32500</v>
      </c>
      <c r="F3022" s="130">
        <f t="shared" si="53"/>
        <v>1527500</v>
      </c>
      <c r="G3022" s="69"/>
    </row>
    <row r="3023" spans="1:7" ht="18" customHeight="1">
      <c r="A3023" s="323"/>
      <c r="B3023" s="302" t="s">
        <v>31</v>
      </c>
      <c r="C3023" s="325" t="s">
        <v>348</v>
      </c>
      <c r="D3023" s="325">
        <v>61.8</v>
      </c>
      <c r="E3023" s="46">
        <v>32500</v>
      </c>
      <c r="F3023" s="130">
        <f t="shared" si="53"/>
        <v>2008500</v>
      </c>
      <c r="G3023" s="69"/>
    </row>
    <row r="3024" spans="1:7" ht="18" customHeight="1">
      <c r="A3024" s="323"/>
      <c r="B3024" s="302" t="s">
        <v>31</v>
      </c>
      <c r="C3024" s="325" t="s">
        <v>447</v>
      </c>
      <c r="D3024" s="325">
        <v>58.1</v>
      </c>
      <c r="E3024" s="46">
        <v>32500</v>
      </c>
      <c r="F3024" s="130">
        <f t="shared" si="53"/>
        <v>1888250</v>
      </c>
      <c r="G3024" s="69"/>
    </row>
    <row r="3025" spans="1:7" ht="18" customHeight="1">
      <c r="A3025" s="323"/>
      <c r="B3025" s="302" t="s">
        <v>31</v>
      </c>
      <c r="C3025" s="325" t="s">
        <v>1235</v>
      </c>
      <c r="D3025" s="325">
        <v>195</v>
      </c>
      <c r="E3025" s="46">
        <v>33500</v>
      </c>
      <c r="F3025" s="130">
        <f t="shared" si="53"/>
        <v>6532500</v>
      </c>
      <c r="G3025" s="69"/>
    </row>
    <row r="3026" spans="1:7" ht="18" customHeight="1">
      <c r="A3026" s="323"/>
      <c r="B3026" s="302"/>
      <c r="C3026" s="325"/>
      <c r="D3026" s="325"/>
      <c r="E3026" s="46"/>
      <c r="F3026" s="130">
        <f t="shared" si="53"/>
        <v>0</v>
      </c>
      <c r="G3026" s="69"/>
    </row>
    <row r="3027" spans="1:7" ht="18" customHeight="1">
      <c r="A3027" s="323" t="s">
        <v>318</v>
      </c>
      <c r="B3027" s="302" t="s">
        <v>13</v>
      </c>
      <c r="C3027" s="325" t="s">
        <v>1236</v>
      </c>
      <c r="D3027" s="325">
        <v>112</v>
      </c>
      <c r="E3027" s="46">
        <v>31500</v>
      </c>
      <c r="F3027" s="130">
        <f t="shared" si="53"/>
        <v>3528000</v>
      </c>
      <c r="G3027" s="86">
        <f>SUM(F3027:F3031)</f>
        <v>21601250</v>
      </c>
    </row>
    <row r="3028" spans="1:7" ht="18" customHeight="1">
      <c r="A3028" s="323"/>
      <c r="B3028" s="302" t="s">
        <v>31</v>
      </c>
      <c r="C3028" s="325" t="s">
        <v>489</v>
      </c>
      <c r="D3028" s="325">
        <v>100</v>
      </c>
      <c r="E3028" s="46">
        <v>33500</v>
      </c>
      <c r="F3028" s="130">
        <f t="shared" si="53"/>
        <v>3350000</v>
      </c>
      <c r="G3028" s="69"/>
    </row>
    <row r="3029" spans="1:7" ht="18" customHeight="1">
      <c r="A3029" s="323"/>
      <c r="B3029" s="302" t="s">
        <v>31</v>
      </c>
      <c r="C3029" s="325" t="s">
        <v>873</v>
      </c>
      <c r="D3029" s="325">
        <v>110</v>
      </c>
      <c r="E3029" s="46">
        <v>33500</v>
      </c>
      <c r="F3029" s="130">
        <f t="shared" si="53"/>
        <v>3685000</v>
      </c>
      <c r="G3029" s="69"/>
    </row>
    <row r="3030" spans="1:7" ht="18" customHeight="1">
      <c r="A3030" s="323"/>
      <c r="B3030" s="302" t="s">
        <v>31</v>
      </c>
      <c r="C3030" s="325" t="s">
        <v>1237</v>
      </c>
      <c r="D3030" s="325">
        <v>20</v>
      </c>
      <c r="E3030" s="46">
        <v>33500</v>
      </c>
      <c r="F3030" s="130">
        <f t="shared" si="53"/>
        <v>670000</v>
      </c>
      <c r="G3030" s="69"/>
    </row>
    <row r="3031" spans="1:7" ht="18" customHeight="1">
      <c r="A3031" s="323"/>
      <c r="B3031" s="302" t="s">
        <v>31</v>
      </c>
      <c r="C3031" s="325" t="s">
        <v>186</v>
      </c>
      <c r="D3031" s="325">
        <v>309.5</v>
      </c>
      <c r="E3031" s="46">
        <v>33500</v>
      </c>
      <c r="F3031" s="130">
        <f t="shared" si="53"/>
        <v>10368250</v>
      </c>
      <c r="G3031" s="69"/>
    </row>
    <row r="3032" spans="1:7" ht="18" customHeight="1">
      <c r="A3032" s="323"/>
      <c r="B3032" s="302"/>
      <c r="C3032" s="325"/>
      <c r="D3032" s="325"/>
      <c r="E3032" s="46"/>
      <c r="F3032" s="130">
        <f t="shared" si="53"/>
        <v>0</v>
      </c>
      <c r="G3032" s="69"/>
    </row>
    <row r="3033" spans="1:7" ht="18" customHeight="1">
      <c r="A3033" s="323" t="s">
        <v>1238</v>
      </c>
      <c r="B3033" s="302" t="s">
        <v>23</v>
      </c>
      <c r="C3033" s="325" t="s">
        <v>339</v>
      </c>
      <c r="D3033" s="325">
        <v>800</v>
      </c>
      <c r="E3033" s="46">
        <v>33500</v>
      </c>
      <c r="F3033" s="130">
        <f t="shared" si="53"/>
        <v>26800000</v>
      </c>
      <c r="G3033" s="86">
        <f>F3033</f>
        <v>26800000</v>
      </c>
    </row>
    <row r="3034" spans="1:7" ht="18" customHeight="1">
      <c r="A3034" s="323"/>
      <c r="B3034" s="302"/>
      <c r="C3034" s="325"/>
      <c r="D3034" s="325"/>
      <c r="E3034" s="46"/>
      <c r="F3034" s="130">
        <f t="shared" si="53"/>
        <v>0</v>
      </c>
      <c r="G3034" s="69"/>
    </row>
    <row r="3035" spans="1:7" ht="18" customHeight="1">
      <c r="A3035" s="323" t="s">
        <v>210</v>
      </c>
      <c r="B3035" s="302" t="s">
        <v>212</v>
      </c>
      <c r="C3035" s="325" t="s">
        <v>59</v>
      </c>
      <c r="D3035" s="325">
        <v>222.2</v>
      </c>
      <c r="E3035" s="46">
        <v>35500</v>
      </c>
      <c r="F3035" s="130">
        <f t="shared" si="53"/>
        <v>7888100</v>
      </c>
      <c r="G3035" s="86">
        <f>F3035</f>
        <v>7888100</v>
      </c>
    </row>
    <row r="3036" spans="1:7" ht="18" customHeight="1">
      <c r="A3036" s="323"/>
      <c r="B3036" s="302"/>
      <c r="C3036" s="325"/>
      <c r="D3036" s="325"/>
      <c r="E3036" s="46"/>
      <c r="F3036" s="130">
        <f t="shared" si="53"/>
        <v>0</v>
      </c>
      <c r="G3036" s="69"/>
    </row>
    <row r="3037" spans="1:7" ht="18" customHeight="1">
      <c r="A3037" s="323" t="s">
        <v>321</v>
      </c>
      <c r="B3037" s="302" t="s">
        <v>319</v>
      </c>
      <c r="C3037" s="325" t="s">
        <v>1239</v>
      </c>
      <c r="D3037" s="325">
        <v>195.8</v>
      </c>
      <c r="E3037" s="46">
        <v>33500</v>
      </c>
      <c r="F3037" s="130">
        <f t="shared" si="53"/>
        <v>6559300</v>
      </c>
      <c r="G3037" s="86">
        <f>F3037</f>
        <v>6559300</v>
      </c>
    </row>
    <row r="3038" spans="1:7" ht="18" customHeight="1">
      <c r="A3038" s="323"/>
      <c r="B3038" s="302"/>
      <c r="C3038" s="325"/>
      <c r="D3038" s="325"/>
      <c r="E3038" s="46"/>
      <c r="F3038" s="130">
        <f t="shared" si="53"/>
        <v>0</v>
      </c>
      <c r="G3038" s="69"/>
    </row>
    <row r="3039" spans="1:7" ht="18" customHeight="1">
      <c r="A3039" s="323" t="s">
        <v>90</v>
      </c>
      <c r="B3039" s="302" t="s">
        <v>518</v>
      </c>
      <c r="C3039" s="325" t="s">
        <v>519</v>
      </c>
      <c r="D3039" s="325">
        <v>240.3</v>
      </c>
      <c r="E3039" s="46">
        <v>34000</v>
      </c>
      <c r="F3039" s="130">
        <f t="shared" si="53"/>
        <v>8170200</v>
      </c>
      <c r="G3039" s="86">
        <f>SUM(F3039:F3041)</f>
        <v>32371400</v>
      </c>
    </row>
    <row r="3040" spans="1:7" ht="18" customHeight="1">
      <c r="A3040" s="323"/>
      <c r="B3040" s="302" t="s">
        <v>64</v>
      </c>
      <c r="C3040" s="325" t="s">
        <v>1240</v>
      </c>
      <c r="D3040" s="325">
        <v>307.5</v>
      </c>
      <c r="E3040" s="46">
        <v>34000</v>
      </c>
      <c r="F3040" s="130">
        <f t="shared" si="53"/>
        <v>10455000</v>
      </c>
      <c r="G3040" s="69"/>
    </row>
    <row r="3041" spans="1:7" ht="18" customHeight="1">
      <c r="A3041" s="323"/>
      <c r="B3041" s="302" t="s">
        <v>64</v>
      </c>
      <c r="C3041" s="325" t="s">
        <v>1241</v>
      </c>
      <c r="D3041" s="325">
        <v>404.3</v>
      </c>
      <c r="E3041" s="46">
        <v>34000</v>
      </c>
      <c r="F3041" s="130">
        <f t="shared" si="53"/>
        <v>13746200</v>
      </c>
      <c r="G3041" s="69"/>
    </row>
    <row r="3042" spans="1:7" ht="18" customHeight="1">
      <c r="A3042" s="323"/>
      <c r="B3042" s="302"/>
      <c r="C3042" s="325"/>
      <c r="D3042" s="325"/>
      <c r="E3042" s="46"/>
      <c r="F3042" s="130">
        <f t="shared" si="53"/>
        <v>0</v>
      </c>
      <c r="G3042" s="69"/>
    </row>
    <row r="3043" spans="1:7" ht="18" customHeight="1">
      <c r="A3043" s="323" t="s">
        <v>271</v>
      </c>
      <c r="B3043" s="302" t="s">
        <v>13</v>
      </c>
      <c r="C3043" s="325" t="s">
        <v>822</v>
      </c>
      <c r="D3043" s="325">
        <v>51.8</v>
      </c>
      <c r="E3043" s="46">
        <v>30000</v>
      </c>
      <c r="F3043" s="130">
        <f t="shared" si="53"/>
        <v>1554000</v>
      </c>
      <c r="G3043" s="86">
        <f>F3043</f>
        <v>1554000</v>
      </c>
    </row>
    <row r="3044" spans="1:7" ht="18" customHeight="1">
      <c r="A3044" s="323"/>
      <c r="B3044" s="302"/>
      <c r="C3044" s="325"/>
      <c r="D3044" s="325"/>
      <c r="E3044" s="46"/>
      <c r="F3044" s="130">
        <f t="shared" si="53"/>
        <v>0</v>
      </c>
      <c r="G3044" s="69"/>
    </row>
    <row r="3045" spans="1:7" ht="18" customHeight="1">
      <c r="A3045" s="323" t="s">
        <v>485</v>
      </c>
      <c r="B3045" s="302" t="s">
        <v>13</v>
      </c>
      <c r="C3045" s="325" t="s">
        <v>29</v>
      </c>
      <c r="D3045" s="325">
        <v>20</v>
      </c>
      <c r="E3045" s="46">
        <v>30000</v>
      </c>
      <c r="F3045" s="130">
        <f t="shared" si="53"/>
        <v>600000</v>
      </c>
      <c r="G3045" s="86">
        <f>SUM(F3045:F3047)</f>
        <v>2700000</v>
      </c>
    </row>
    <row r="3046" spans="1:7" ht="18" customHeight="1">
      <c r="A3046" s="323"/>
      <c r="B3046" s="302" t="s">
        <v>13</v>
      </c>
      <c r="C3046" s="325" t="s">
        <v>75</v>
      </c>
      <c r="D3046" s="325">
        <v>50</v>
      </c>
      <c r="E3046" s="46">
        <v>30000</v>
      </c>
      <c r="F3046" s="130">
        <f t="shared" si="53"/>
        <v>1500000</v>
      </c>
      <c r="G3046" s="69"/>
    </row>
    <row r="3047" spans="1:7" ht="18" customHeight="1">
      <c r="A3047" s="323"/>
      <c r="B3047" s="302" t="s">
        <v>13</v>
      </c>
      <c r="C3047" s="325" t="s">
        <v>60</v>
      </c>
      <c r="D3047" s="325">
        <v>20</v>
      </c>
      <c r="E3047" s="46">
        <v>30000</v>
      </c>
      <c r="F3047" s="130">
        <f t="shared" si="53"/>
        <v>600000</v>
      </c>
      <c r="G3047" s="69"/>
    </row>
    <row r="3048" spans="1:7" ht="18" customHeight="1">
      <c r="A3048" s="323"/>
      <c r="B3048" s="302"/>
      <c r="C3048" s="325"/>
      <c r="D3048" s="325"/>
      <c r="E3048" s="46"/>
      <c r="F3048" s="130">
        <f t="shared" si="53"/>
        <v>0</v>
      </c>
      <c r="G3048" s="69"/>
    </row>
    <row r="3049" spans="1:7" ht="18" customHeight="1">
      <c r="A3049" s="323" t="s">
        <v>1245</v>
      </c>
      <c r="B3049" s="302" t="s">
        <v>13</v>
      </c>
      <c r="C3049" s="325" t="s">
        <v>282</v>
      </c>
      <c r="D3049" s="325">
        <v>50</v>
      </c>
      <c r="E3049" s="46">
        <v>30000</v>
      </c>
      <c r="F3049" s="130">
        <f t="shared" si="53"/>
        <v>1500000</v>
      </c>
      <c r="G3049" s="86">
        <f>F3049</f>
        <v>1500000</v>
      </c>
    </row>
    <row r="3050" spans="1:7" ht="18" customHeight="1">
      <c r="A3050" s="323"/>
      <c r="B3050" s="302"/>
      <c r="C3050" s="325"/>
      <c r="D3050" s="325"/>
      <c r="E3050" s="46"/>
      <c r="F3050" s="130">
        <f t="shared" si="53"/>
        <v>0</v>
      </c>
      <c r="G3050" s="69"/>
    </row>
    <row r="3051" spans="1:7" ht="18" customHeight="1">
      <c r="A3051" s="323" t="s">
        <v>245</v>
      </c>
      <c r="B3051" s="302" t="s">
        <v>23</v>
      </c>
      <c r="C3051" s="325" t="s">
        <v>686</v>
      </c>
      <c r="D3051" s="325">
        <v>100</v>
      </c>
      <c r="E3051" s="46">
        <v>33500</v>
      </c>
      <c r="F3051" s="130">
        <f t="shared" si="53"/>
        <v>3350000</v>
      </c>
      <c r="G3051" s="86">
        <f>SUM(F3051:F3052)</f>
        <v>6850750</v>
      </c>
    </row>
    <row r="3052" spans="1:7" ht="18" customHeight="1">
      <c r="A3052" s="323"/>
      <c r="B3052" s="302" t="s">
        <v>23</v>
      </c>
      <c r="C3052" s="325" t="s">
        <v>158</v>
      </c>
      <c r="D3052" s="325">
        <v>104.5</v>
      </c>
      <c r="E3052" s="46">
        <v>33500</v>
      </c>
      <c r="F3052" s="130">
        <f t="shared" si="53"/>
        <v>3500750</v>
      </c>
      <c r="G3052" s="69"/>
    </row>
    <row r="3053" spans="1:7" ht="18" customHeight="1">
      <c r="A3053" s="323"/>
      <c r="B3053" s="302"/>
      <c r="C3053" s="325"/>
      <c r="D3053" s="325"/>
      <c r="E3053" s="46"/>
      <c r="F3053" s="130">
        <f t="shared" si="53"/>
        <v>0</v>
      </c>
      <c r="G3053" s="69"/>
    </row>
    <row r="3054" spans="1:7" ht="18" customHeight="1">
      <c r="A3054" s="323" t="s">
        <v>304</v>
      </c>
      <c r="B3054" s="302" t="s">
        <v>13</v>
      </c>
      <c r="C3054" s="325" t="s">
        <v>305</v>
      </c>
      <c r="D3054" s="325">
        <v>27</v>
      </c>
      <c r="E3054" s="46">
        <v>31500</v>
      </c>
      <c r="F3054" s="130">
        <f t="shared" si="53"/>
        <v>850500</v>
      </c>
      <c r="G3054" s="86">
        <f>SUM(F3054:F3056)</f>
        <v>23463000</v>
      </c>
    </row>
    <row r="3055" spans="1:7" ht="18" customHeight="1">
      <c r="A3055" s="323"/>
      <c r="B3055" s="302" t="s">
        <v>31</v>
      </c>
      <c r="C3055" s="325" t="s">
        <v>1055</v>
      </c>
      <c r="D3055" s="325">
        <v>425</v>
      </c>
      <c r="E3055" s="46">
        <v>33500</v>
      </c>
      <c r="F3055" s="130">
        <f t="shared" si="53"/>
        <v>14237500</v>
      </c>
      <c r="G3055" s="69"/>
    </row>
    <row r="3056" spans="1:7" ht="18" customHeight="1">
      <c r="A3056" s="323"/>
      <c r="B3056" s="302" t="s">
        <v>31</v>
      </c>
      <c r="C3056" s="325" t="s">
        <v>805</v>
      </c>
      <c r="D3056" s="325">
        <v>250</v>
      </c>
      <c r="E3056" s="46">
        <v>33500</v>
      </c>
      <c r="F3056" s="130">
        <f t="shared" si="53"/>
        <v>8375000</v>
      </c>
      <c r="G3056" s="69"/>
    </row>
    <row r="3057" spans="1:7" ht="18" customHeight="1">
      <c r="A3057" s="323"/>
      <c r="B3057" s="302"/>
      <c r="C3057" s="325"/>
      <c r="D3057" s="325"/>
      <c r="E3057" s="46"/>
      <c r="F3057" s="130">
        <f t="shared" si="53"/>
        <v>0</v>
      </c>
      <c r="G3057" s="69"/>
    </row>
    <row r="3058" spans="1:7" ht="18" customHeight="1">
      <c r="A3058" s="323" t="s">
        <v>646</v>
      </c>
      <c r="B3058" s="302" t="s">
        <v>31</v>
      </c>
      <c r="C3058" s="325" t="s">
        <v>1223</v>
      </c>
      <c r="D3058" s="325">
        <v>317.60000000000002</v>
      </c>
      <c r="E3058" s="46">
        <v>35500</v>
      </c>
      <c r="F3058" s="130">
        <f t="shared" si="53"/>
        <v>11274800</v>
      </c>
      <c r="G3058" s="86">
        <f>SUM(F3058:F3060)</f>
        <v>18974800</v>
      </c>
    </row>
    <row r="3059" spans="1:7" ht="18" customHeight="1">
      <c r="A3059" s="323"/>
      <c r="B3059" s="302" t="s">
        <v>510</v>
      </c>
      <c r="C3059" s="325" t="s">
        <v>1224</v>
      </c>
      <c r="D3059" s="325">
        <v>110</v>
      </c>
      <c r="E3059" s="46">
        <v>35000</v>
      </c>
      <c r="F3059" s="130">
        <f t="shared" si="53"/>
        <v>3850000</v>
      </c>
      <c r="G3059" s="69"/>
    </row>
    <row r="3060" spans="1:7" ht="18" customHeight="1">
      <c r="A3060" s="323"/>
      <c r="B3060" s="302" t="s">
        <v>510</v>
      </c>
      <c r="C3060" s="325" t="s">
        <v>1225</v>
      </c>
      <c r="D3060" s="325">
        <v>110</v>
      </c>
      <c r="E3060" s="46">
        <v>35000</v>
      </c>
      <c r="F3060" s="130">
        <f t="shared" si="53"/>
        <v>3850000</v>
      </c>
      <c r="G3060" s="69"/>
    </row>
    <row r="3061" spans="1:7" ht="18" customHeight="1">
      <c r="A3061" s="323"/>
      <c r="B3061" s="302"/>
      <c r="C3061" s="325"/>
      <c r="D3061" s="325"/>
      <c r="E3061" s="46"/>
      <c r="F3061" s="130">
        <f t="shared" si="53"/>
        <v>0</v>
      </c>
      <c r="G3061" s="69"/>
    </row>
    <row r="3062" spans="1:7" ht="18" customHeight="1">
      <c r="A3062" s="323" t="s">
        <v>109</v>
      </c>
      <c r="B3062" s="302" t="s">
        <v>31</v>
      </c>
      <c r="C3062" s="325" t="s">
        <v>59</v>
      </c>
      <c r="D3062" s="325">
        <v>46.5</v>
      </c>
      <c r="E3062" s="46">
        <v>34000</v>
      </c>
      <c r="F3062" s="130">
        <f t="shared" si="53"/>
        <v>1581000</v>
      </c>
      <c r="G3062" s="86">
        <f>F3062</f>
        <v>1581000</v>
      </c>
    </row>
    <row r="3063" spans="1:7" ht="18" customHeight="1">
      <c r="A3063" s="323"/>
      <c r="B3063" s="302"/>
      <c r="C3063" s="325"/>
      <c r="D3063" s="325"/>
      <c r="E3063" s="46"/>
      <c r="F3063" s="130">
        <f t="shared" si="53"/>
        <v>0</v>
      </c>
      <c r="G3063" s="69"/>
    </row>
    <row r="3064" spans="1:7" ht="18" customHeight="1">
      <c r="A3064" s="323" t="s">
        <v>1233</v>
      </c>
      <c r="B3064" s="302" t="s">
        <v>333</v>
      </c>
      <c r="C3064" s="325" t="s">
        <v>1234</v>
      </c>
      <c r="D3064" s="325">
        <v>514</v>
      </c>
      <c r="E3064" s="46">
        <v>33000</v>
      </c>
      <c r="F3064" s="130">
        <f>E3064*D3064</f>
        <v>16962000</v>
      </c>
      <c r="G3064" s="86">
        <f>F3064</f>
        <v>16962000</v>
      </c>
    </row>
    <row r="3065" spans="1:7" ht="18" customHeight="1">
      <c r="A3065" s="323"/>
      <c r="B3065" s="302"/>
      <c r="C3065" s="325"/>
      <c r="D3065" s="325"/>
      <c r="E3065" s="46"/>
      <c r="F3065" s="130"/>
      <c r="G3065" s="69"/>
    </row>
    <row r="3066" spans="1:7" ht="18" customHeight="1">
      <c r="A3066" s="323" t="s">
        <v>12</v>
      </c>
      <c r="B3066" s="302" t="s">
        <v>31</v>
      </c>
      <c r="C3066" s="325" t="s">
        <v>1057</v>
      </c>
      <c r="D3066" s="325">
        <v>54.4</v>
      </c>
      <c r="E3066" s="46">
        <v>34000</v>
      </c>
      <c r="F3066" s="130">
        <f t="shared" si="53"/>
        <v>1849600</v>
      </c>
      <c r="G3066" s="86">
        <f>SUM(F3066:F3069)</f>
        <v>13953600</v>
      </c>
    </row>
    <row r="3067" spans="1:7" ht="18" customHeight="1">
      <c r="A3067" s="323"/>
      <c r="B3067" s="302" t="s">
        <v>31</v>
      </c>
      <c r="C3067" s="325" t="s">
        <v>1082</v>
      </c>
      <c r="D3067" s="325">
        <v>100</v>
      </c>
      <c r="E3067" s="46">
        <v>34000</v>
      </c>
      <c r="F3067" s="130">
        <f t="shared" si="53"/>
        <v>3400000</v>
      </c>
      <c r="G3067" s="69"/>
    </row>
    <row r="3068" spans="1:7" ht="18" customHeight="1">
      <c r="A3068" s="323"/>
      <c r="B3068" s="302" t="s">
        <v>31</v>
      </c>
      <c r="C3068" s="325" t="s">
        <v>579</v>
      </c>
      <c r="D3068" s="325">
        <v>200</v>
      </c>
      <c r="E3068" s="46">
        <v>34000</v>
      </c>
      <c r="F3068" s="130">
        <f t="shared" si="53"/>
        <v>6800000</v>
      </c>
      <c r="G3068" s="69"/>
    </row>
    <row r="3069" spans="1:7" ht="18" customHeight="1">
      <c r="A3069" s="323"/>
      <c r="B3069" s="302" t="s">
        <v>31</v>
      </c>
      <c r="C3069" s="325" t="s">
        <v>67</v>
      </c>
      <c r="D3069" s="325">
        <v>56</v>
      </c>
      <c r="E3069" s="46">
        <v>34000</v>
      </c>
      <c r="F3069" s="130">
        <f t="shared" si="53"/>
        <v>1904000</v>
      </c>
      <c r="G3069" s="69"/>
    </row>
    <row r="3070" spans="1:7" ht="18" customHeight="1">
      <c r="A3070" s="323"/>
      <c r="B3070" s="302"/>
      <c r="C3070" s="325"/>
      <c r="D3070" s="325"/>
      <c r="E3070" s="46"/>
      <c r="F3070" s="130">
        <f t="shared" si="53"/>
        <v>0</v>
      </c>
      <c r="G3070" s="69"/>
    </row>
    <row r="3071" spans="1:7" ht="18" customHeight="1">
      <c r="A3071" s="323" t="s">
        <v>47</v>
      </c>
      <c r="B3071" s="302" t="s">
        <v>13</v>
      </c>
      <c r="C3071" s="325" t="s">
        <v>125</v>
      </c>
      <c r="D3071" s="325">
        <v>10</v>
      </c>
      <c r="E3071" s="46">
        <v>30500</v>
      </c>
      <c r="F3071" s="130">
        <f t="shared" si="53"/>
        <v>305000</v>
      </c>
      <c r="G3071" s="86">
        <f>SUM(F3071:F3080)</f>
        <v>5490000</v>
      </c>
    </row>
    <row r="3072" spans="1:7" ht="18" customHeight="1">
      <c r="A3072" s="323"/>
      <c r="B3072" s="302" t="s">
        <v>13</v>
      </c>
      <c r="C3072" s="325" t="s">
        <v>57</v>
      </c>
      <c r="D3072" s="325">
        <v>10</v>
      </c>
      <c r="E3072" s="46">
        <v>30500</v>
      </c>
      <c r="F3072" s="130">
        <f t="shared" si="53"/>
        <v>305000</v>
      </c>
      <c r="G3072" s="69"/>
    </row>
    <row r="3073" spans="1:7" ht="18" customHeight="1">
      <c r="A3073" s="323"/>
      <c r="B3073" s="302" t="s">
        <v>13</v>
      </c>
      <c r="C3073" s="325" t="s">
        <v>43</v>
      </c>
      <c r="D3073" s="325">
        <v>20</v>
      </c>
      <c r="E3073" s="46">
        <v>30500</v>
      </c>
      <c r="F3073" s="130">
        <f t="shared" si="53"/>
        <v>610000</v>
      </c>
      <c r="G3073" s="69"/>
    </row>
    <row r="3074" spans="1:7" ht="18" customHeight="1">
      <c r="A3074" s="323"/>
      <c r="B3074" s="302" t="s">
        <v>13</v>
      </c>
      <c r="C3074" s="325" t="s">
        <v>45</v>
      </c>
      <c r="D3074" s="325">
        <v>20</v>
      </c>
      <c r="E3074" s="46">
        <v>30500</v>
      </c>
      <c r="F3074" s="130">
        <f t="shared" si="53"/>
        <v>610000</v>
      </c>
      <c r="G3074" s="69"/>
    </row>
    <row r="3075" spans="1:7" ht="18" customHeight="1">
      <c r="A3075" s="323"/>
      <c r="B3075" s="302" t="s">
        <v>13</v>
      </c>
      <c r="C3075" s="325" t="s">
        <v>22</v>
      </c>
      <c r="D3075" s="325">
        <v>20</v>
      </c>
      <c r="E3075" s="46">
        <v>30500</v>
      </c>
      <c r="F3075" s="130">
        <f t="shared" si="53"/>
        <v>610000</v>
      </c>
      <c r="G3075" s="69"/>
    </row>
    <row r="3076" spans="1:7" ht="18" customHeight="1">
      <c r="A3076" s="323"/>
      <c r="B3076" s="302" t="s">
        <v>13</v>
      </c>
      <c r="C3076" s="325" t="s">
        <v>75</v>
      </c>
      <c r="D3076" s="325">
        <v>20</v>
      </c>
      <c r="E3076" s="46">
        <v>30500</v>
      </c>
      <c r="F3076" s="130">
        <f t="shared" si="53"/>
        <v>610000</v>
      </c>
      <c r="G3076" s="69"/>
    </row>
    <row r="3077" spans="1:7" ht="18" customHeight="1">
      <c r="A3077" s="323"/>
      <c r="B3077" s="302" t="s">
        <v>13</v>
      </c>
      <c r="C3077" s="325" t="s">
        <v>60</v>
      </c>
      <c r="D3077" s="325">
        <v>30</v>
      </c>
      <c r="E3077" s="46">
        <v>30500</v>
      </c>
      <c r="F3077" s="130">
        <f t="shared" si="53"/>
        <v>915000</v>
      </c>
      <c r="G3077" s="69"/>
    </row>
    <row r="3078" spans="1:7" ht="18" customHeight="1">
      <c r="A3078" s="323"/>
      <c r="B3078" s="302" t="s">
        <v>13</v>
      </c>
      <c r="C3078" s="325" t="s">
        <v>14</v>
      </c>
      <c r="D3078" s="325">
        <v>30</v>
      </c>
      <c r="E3078" s="46">
        <v>30500</v>
      </c>
      <c r="F3078" s="130">
        <f t="shared" si="53"/>
        <v>915000</v>
      </c>
      <c r="G3078" s="69"/>
    </row>
    <row r="3079" spans="1:7" ht="18" customHeight="1">
      <c r="A3079" s="323"/>
      <c r="B3079" s="302" t="s">
        <v>13</v>
      </c>
      <c r="C3079" s="325" t="s">
        <v>15</v>
      </c>
      <c r="D3079" s="325">
        <v>10</v>
      </c>
      <c r="E3079" s="46">
        <v>30500</v>
      </c>
      <c r="F3079" s="130">
        <f t="shared" si="53"/>
        <v>305000</v>
      </c>
      <c r="G3079" s="69"/>
    </row>
    <row r="3080" spans="1:7" ht="18" customHeight="1">
      <c r="A3080" s="323"/>
      <c r="B3080" s="302" t="s">
        <v>13</v>
      </c>
      <c r="C3080" s="325" t="s">
        <v>62</v>
      </c>
      <c r="D3080" s="325">
        <v>10</v>
      </c>
      <c r="E3080" s="46">
        <v>30500</v>
      </c>
      <c r="F3080" s="130">
        <f t="shared" si="53"/>
        <v>305000</v>
      </c>
      <c r="G3080" s="69"/>
    </row>
    <row r="3081" spans="1:7" ht="18" customHeight="1">
      <c r="A3081" s="323"/>
      <c r="B3081" s="302"/>
      <c r="C3081" s="325"/>
      <c r="D3081" s="325"/>
      <c r="E3081" s="46"/>
      <c r="F3081" s="130">
        <f t="shared" si="53"/>
        <v>0</v>
      </c>
      <c r="G3081" s="69"/>
    </row>
    <row r="3082" spans="1:7" ht="18" customHeight="1">
      <c r="A3082" s="323" t="s">
        <v>1021</v>
      </c>
      <c r="B3082" s="444" t="s">
        <v>1246</v>
      </c>
      <c r="C3082" s="482" t="s">
        <v>1247</v>
      </c>
      <c r="D3082" s="482">
        <v>103.8</v>
      </c>
      <c r="E3082" s="116">
        <v>53000</v>
      </c>
      <c r="F3082" s="131">
        <f t="shared" si="53"/>
        <v>5501400</v>
      </c>
      <c r="G3082" s="86">
        <f>SUM(F3082:F3084)</f>
        <v>17165600</v>
      </c>
    </row>
    <row r="3083" spans="1:7" ht="18" customHeight="1">
      <c r="A3083" s="323"/>
      <c r="B3083" s="444" t="s">
        <v>1246</v>
      </c>
      <c r="C3083" s="482" t="s">
        <v>1248</v>
      </c>
      <c r="D3083" s="482">
        <v>104</v>
      </c>
      <c r="E3083" s="116">
        <v>58000</v>
      </c>
      <c r="F3083" s="131">
        <f t="shared" si="53"/>
        <v>6032000</v>
      </c>
      <c r="G3083" s="69"/>
    </row>
    <row r="3084" spans="1:7" ht="18" customHeight="1">
      <c r="A3084" s="323"/>
      <c r="B3084" s="444" t="s">
        <v>1246</v>
      </c>
      <c r="C3084" s="482" t="s">
        <v>1249</v>
      </c>
      <c r="D3084" s="482">
        <v>89.4</v>
      </c>
      <c r="E3084" s="116">
        <v>63000</v>
      </c>
      <c r="F3084" s="131">
        <f t="shared" si="53"/>
        <v>5632200</v>
      </c>
      <c r="G3084" s="69"/>
    </row>
    <row r="3085" spans="1:7" ht="18" customHeight="1">
      <c r="A3085" s="323"/>
      <c r="B3085" s="302"/>
      <c r="C3085" s="325"/>
      <c r="D3085" s="325"/>
      <c r="E3085" s="46"/>
      <c r="F3085" s="130">
        <f t="shared" si="53"/>
        <v>0</v>
      </c>
      <c r="G3085" s="69"/>
    </row>
    <row r="3086" spans="1:7" ht="18" customHeight="1">
      <c r="A3086" s="323" t="s">
        <v>1226</v>
      </c>
      <c r="B3086" s="302" t="s">
        <v>23</v>
      </c>
      <c r="C3086" s="325" t="s">
        <v>29</v>
      </c>
      <c r="D3086" s="325">
        <v>476.8</v>
      </c>
      <c r="E3086" s="46">
        <v>37000</v>
      </c>
      <c r="F3086" s="130">
        <f t="shared" ref="F3086:F3119" si="54">E3086*D3086</f>
        <v>17641600</v>
      </c>
      <c r="G3086" s="86">
        <f>F3086</f>
        <v>17641600</v>
      </c>
    </row>
    <row r="3087" spans="1:7" ht="18" customHeight="1">
      <c r="A3087" s="323"/>
      <c r="B3087" s="302"/>
      <c r="C3087" s="325"/>
      <c r="D3087" s="325"/>
      <c r="E3087" s="46"/>
      <c r="F3087" s="130">
        <f t="shared" si="54"/>
        <v>0</v>
      </c>
      <c r="G3087" s="69"/>
    </row>
    <row r="3088" spans="1:7" ht="18" customHeight="1">
      <c r="A3088" s="323" t="s">
        <v>24</v>
      </c>
      <c r="B3088" s="302" t="s">
        <v>13</v>
      </c>
      <c r="C3088" s="325" t="s">
        <v>1242</v>
      </c>
      <c r="D3088" s="325">
        <v>40</v>
      </c>
      <c r="E3088" s="46">
        <v>30500</v>
      </c>
      <c r="F3088" s="130">
        <f t="shared" si="54"/>
        <v>1220000</v>
      </c>
      <c r="G3088" s="86">
        <f>SUM(F3088:F3090)</f>
        <v>2440000</v>
      </c>
    </row>
    <row r="3089" spans="1:7" ht="18" customHeight="1">
      <c r="A3089" s="323"/>
      <c r="B3089" s="302" t="s">
        <v>13</v>
      </c>
      <c r="C3089" s="325" t="s">
        <v>1243</v>
      </c>
      <c r="D3089" s="325">
        <v>20</v>
      </c>
      <c r="E3089" s="46">
        <v>30500</v>
      </c>
      <c r="F3089" s="130">
        <f t="shared" si="54"/>
        <v>610000</v>
      </c>
      <c r="G3089" s="69"/>
    </row>
    <row r="3090" spans="1:7" ht="18" customHeight="1">
      <c r="A3090" s="323"/>
      <c r="B3090" s="302" t="s">
        <v>13</v>
      </c>
      <c r="C3090" s="325" t="s">
        <v>1244</v>
      </c>
      <c r="D3090" s="325">
        <v>20</v>
      </c>
      <c r="E3090" s="46">
        <v>30500</v>
      </c>
      <c r="F3090" s="130">
        <f t="shared" si="54"/>
        <v>610000</v>
      </c>
      <c r="G3090" s="69"/>
    </row>
    <row r="3091" spans="1:7" ht="18" customHeight="1">
      <c r="A3091" s="323"/>
      <c r="B3091" s="302"/>
      <c r="C3091" s="325"/>
      <c r="D3091" s="325"/>
      <c r="E3091" s="46"/>
      <c r="F3091" s="130">
        <f t="shared" si="54"/>
        <v>0</v>
      </c>
      <c r="G3091" s="69"/>
    </row>
    <row r="3092" spans="1:7" ht="18" customHeight="1">
      <c r="A3092" s="323">
        <v>585</v>
      </c>
      <c r="B3092" s="302" t="s">
        <v>13</v>
      </c>
      <c r="C3092" s="325" t="s">
        <v>272</v>
      </c>
      <c r="D3092" s="325">
        <v>10</v>
      </c>
      <c r="E3092" s="46">
        <v>30000</v>
      </c>
      <c r="F3092" s="130">
        <f t="shared" si="54"/>
        <v>300000</v>
      </c>
      <c r="G3092" s="86">
        <f>SUM(F3092:F3096)</f>
        <v>1800000</v>
      </c>
    </row>
    <row r="3093" spans="1:7" ht="18" customHeight="1">
      <c r="A3093" s="323"/>
      <c r="B3093" s="302" t="s">
        <v>13</v>
      </c>
      <c r="C3093" s="325" t="s">
        <v>202</v>
      </c>
      <c r="D3093" s="325">
        <v>10</v>
      </c>
      <c r="E3093" s="46">
        <v>30000</v>
      </c>
      <c r="F3093" s="130">
        <f t="shared" si="54"/>
        <v>300000</v>
      </c>
      <c r="G3093" s="69"/>
    </row>
    <row r="3094" spans="1:7" ht="18" customHeight="1">
      <c r="A3094" s="323"/>
      <c r="B3094" s="302" t="s">
        <v>13</v>
      </c>
      <c r="C3094" s="325" t="s">
        <v>75</v>
      </c>
      <c r="D3094" s="325">
        <v>10</v>
      </c>
      <c r="E3094" s="46">
        <v>30000</v>
      </c>
      <c r="F3094" s="130">
        <f t="shared" si="54"/>
        <v>300000</v>
      </c>
      <c r="G3094" s="69"/>
    </row>
    <row r="3095" spans="1:7" ht="18" customHeight="1">
      <c r="A3095" s="323"/>
      <c r="B3095" s="302" t="s">
        <v>13</v>
      </c>
      <c r="C3095" s="325" t="s">
        <v>60</v>
      </c>
      <c r="D3095" s="325">
        <v>20</v>
      </c>
      <c r="E3095" s="46">
        <v>30000</v>
      </c>
      <c r="F3095" s="130">
        <f t="shared" si="54"/>
        <v>600000</v>
      </c>
      <c r="G3095" s="69"/>
    </row>
    <row r="3096" spans="1:7" ht="18" customHeight="1">
      <c r="A3096" s="323"/>
      <c r="B3096" s="302" t="s">
        <v>13</v>
      </c>
      <c r="C3096" s="325" t="s">
        <v>15</v>
      </c>
      <c r="D3096" s="325">
        <v>10</v>
      </c>
      <c r="E3096" s="46">
        <v>30000</v>
      </c>
      <c r="F3096" s="130">
        <f t="shared" si="54"/>
        <v>300000</v>
      </c>
      <c r="G3096" s="69"/>
    </row>
    <row r="3097" spans="1:7" ht="18" customHeight="1">
      <c r="A3097" s="323"/>
      <c r="B3097" s="302"/>
      <c r="C3097" s="325"/>
      <c r="D3097" s="325"/>
      <c r="E3097" s="46"/>
      <c r="F3097" s="130">
        <f t="shared" si="54"/>
        <v>0</v>
      </c>
      <c r="G3097" s="69"/>
    </row>
    <row r="3098" spans="1:7" ht="18" customHeight="1">
      <c r="A3098" s="323" t="s">
        <v>917</v>
      </c>
      <c r="B3098" s="451" t="s">
        <v>216</v>
      </c>
      <c r="C3098" s="500" t="s">
        <v>388</v>
      </c>
      <c r="D3098" s="500">
        <v>-7.7</v>
      </c>
      <c r="E3098" s="162">
        <v>30500</v>
      </c>
      <c r="F3098" s="163">
        <f t="shared" si="54"/>
        <v>-234850</v>
      </c>
      <c r="G3098" s="86">
        <f>F3098</f>
        <v>-234850</v>
      </c>
    </row>
    <row r="3099" spans="1:7" ht="18" customHeight="1">
      <c r="A3099" s="323"/>
      <c r="B3099" s="302"/>
      <c r="C3099" s="325"/>
      <c r="D3099" s="325"/>
      <c r="E3099" s="46"/>
      <c r="F3099" s="130">
        <f t="shared" si="54"/>
        <v>0</v>
      </c>
      <c r="G3099" s="69"/>
    </row>
    <row r="3100" spans="1:7" ht="18" customHeight="1">
      <c r="A3100" s="323" t="s">
        <v>314</v>
      </c>
      <c r="B3100" s="302"/>
      <c r="C3100" s="325"/>
      <c r="D3100" s="325"/>
      <c r="E3100" s="46"/>
      <c r="F3100" s="130">
        <f t="shared" si="54"/>
        <v>0</v>
      </c>
      <c r="G3100" s="86">
        <f>SUM(F3101:F3102)</f>
        <v>6024900</v>
      </c>
    </row>
    <row r="3101" spans="1:7" ht="18" customHeight="1">
      <c r="A3101" s="323" t="s">
        <v>115</v>
      </c>
      <c r="B3101" s="454" t="s">
        <v>1222</v>
      </c>
      <c r="C3101" s="500"/>
      <c r="D3101" s="500">
        <v>-6.6</v>
      </c>
      <c r="E3101" s="162">
        <v>33500</v>
      </c>
      <c r="F3101" s="163">
        <f t="shared" si="54"/>
        <v>-221100</v>
      </c>
      <c r="G3101" s="69"/>
    </row>
    <row r="3102" spans="1:7" ht="18" customHeight="1">
      <c r="A3102" s="533" t="s">
        <v>154</v>
      </c>
      <c r="B3102" s="440" t="s">
        <v>13</v>
      </c>
      <c r="C3102" s="382" t="s">
        <v>1232</v>
      </c>
      <c r="D3102" s="382">
        <v>208.2</v>
      </c>
      <c r="E3102" s="59">
        <v>30000</v>
      </c>
      <c r="F3102" s="132">
        <f t="shared" si="54"/>
        <v>6246000</v>
      </c>
      <c r="G3102" s="92"/>
    </row>
    <row r="3103" spans="1:7" ht="18" customHeight="1">
      <c r="A3103" s="526"/>
      <c r="B3103" s="435"/>
      <c r="C3103" s="484"/>
      <c r="D3103" s="484"/>
      <c r="E3103" s="113"/>
      <c r="F3103" s="126"/>
      <c r="G3103" s="9"/>
    </row>
    <row r="3104" spans="1:7" ht="18" customHeight="1">
      <c r="A3104" s="537">
        <v>42398</v>
      </c>
      <c r="B3104" s="355"/>
      <c r="C3104" s="491" t="s">
        <v>398</v>
      </c>
      <c r="D3104" s="525"/>
      <c r="F3104" s="127"/>
    </row>
    <row r="3105" spans="1:7" ht="18" customHeight="1">
      <c r="A3105" s="531" t="s">
        <v>127</v>
      </c>
      <c r="B3105" s="436" t="s">
        <v>134</v>
      </c>
      <c r="C3105" s="494" t="s">
        <v>152</v>
      </c>
      <c r="D3105" s="494">
        <f>SUM(D3106:D3186)</f>
        <v>7769.0000000000009</v>
      </c>
      <c r="E3105" s="166"/>
      <c r="F3105" s="171">
        <f>SUM(F3106:F3186)</f>
        <v>255195950</v>
      </c>
      <c r="G3105" s="171">
        <f>SUM(G3106:G3186)</f>
        <v>255195950</v>
      </c>
    </row>
    <row r="3106" spans="1:7" ht="18" customHeight="1">
      <c r="A3106" s="532" t="s">
        <v>1013</v>
      </c>
      <c r="B3106" s="441" t="s">
        <v>13</v>
      </c>
      <c r="C3106" s="492" t="s">
        <v>514</v>
      </c>
      <c r="D3106" s="492">
        <v>40</v>
      </c>
      <c r="E3106" s="62">
        <v>30500</v>
      </c>
      <c r="F3106" s="139">
        <f t="shared" si="54"/>
        <v>1220000</v>
      </c>
      <c r="G3106" s="85">
        <f>F3106</f>
        <v>1220000</v>
      </c>
    </row>
    <row r="3107" spans="1:7" ht="18" customHeight="1">
      <c r="A3107" s="323"/>
      <c r="B3107" s="302"/>
      <c r="C3107" s="325"/>
      <c r="D3107" s="325"/>
      <c r="E3107" s="46"/>
      <c r="F3107" s="130">
        <f t="shared" si="54"/>
        <v>0</v>
      </c>
      <c r="G3107" s="69"/>
    </row>
    <row r="3108" spans="1:7" ht="18" customHeight="1">
      <c r="A3108" s="323" t="s">
        <v>354</v>
      </c>
      <c r="B3108" s="302" t="s">
        <v>13</v>
      </c>
      <c r="C3108" s="325" t="s">
        <v>1082</v>
      </c>
      <c r="D3108" s="325">
        <v>30</v>
      </c>
      <c r="E3108" s="46">
        <v>30500</v>
      </c>
      <c r="F3108" s="130">
        <f t="shared" si="54"/>
        <v>915000</v>
      </c>
      <c r="G3108" s="86">
        <f>SUM(F3108:F3109)</f>
        <v>0</v>
      </c>
    </row>
    <row r="3109" spans="1:7" ht="18" customHeight="1">
      <c r="A3109" s="323"/>
      <c r="B3109" s="454" t="s">
        <v>1250</v>
      </c>
      <c r="C3109" s="500" t="s">
        <v>59</v>
      </c>
      <c r="D3109" s="500">
        <v>-30</v>
      </c>
      <c r="E3109" s="162">
        <v>30500</v>
      </c>
      <c r="F3109" s="163">
        <f t="shared" si="54"/>
        <v>-915000</v>
      </c>
      <c r="G3109" s="69"/>
    </row>
    <row r="3110" spans="1:7" ht="18" customHeight="1">
      <c r="A3110" s="323"/>
      <c r="B3110" s="302"/>
      <c r="C3110" s="325"/>
      <c r="D3110" s="325"/>
      <c r="E3110" s="46"/>
      <c r="F3110" s="130">
        <f t="shared" si="54"/>
        <v>0</v>
      </c>
      <c r="G3110" s="69"/>
    </row>
    <row r="3111" spans="1:7" ht="18" customHeight="1">
      <c r="A3111" s="323" t="s">
        <v>12</v>
      </c>
      <c r="B3111" s="302" t="s">
        <v>13</v>
      </c>
      <c r="C3111" s="325" t="s">
        <v>59</v>
      </c>
      <c r="D3111" s="325">
        <v>20</v>
      </c>
      <c r="E3111" s="46">
        <v>30500</v>
      </c>
      <c r="F3111" s="130">
        <f t="shared" si="54"/>
        <v>610000</v>
      </c>
      <c r="G3111" s="86">
        <f>SUM(F3111:F3112)</f>
        <v>2310000</v>
      </c>
    </row>
    <row r="3112" spans="1:7" ht="18" customHeight="1">
      <c r="A3112" s="323"/>
      <c r="B3112" s="302" t="s">
        <v>23</v>
      </c>
      <c r="C3112" s="325" t="s">
        <v>745</v>
      </c>
      <c r="D3112" s="325">
        <v>50</v>
      </c>
      <c r="E3112" s="46">
        <v>34000</v>
      </c>
      <c r="F3112" s="130">
        <f t="shared" si="54"/>
        <v>1700000</v>
      </c>
      <c r="G3112" s="69"/>
    </row>
    <row r="3113" spans="1:7" ht="18" customHeight="1">
      <c r="A3113" s="323"/>
      <c r="B3113" s="302"/>
      <c r="C3113" s="325"/>
      <c r="D3113" s="325"/>
      <c r="E3113" s="46"/>
      <c r="F3113" s="130">
        <f t="shared" si="54"/>
        <v>0</v>
      </c>
      <c r="G3113" s="69"/>
    </row>
    <row r="3114" spans="1:7" ht="18" customHeight="1">
      <c r="A3114" s="323" t="s">
        <v>1080</v>
      </c>
      <c r="B3114" s="302" t="s">
        <v>13</v>
      </c>
      <c r="C3114" s="325" t="s">
        <v>273</v>
      </c>
      <c r="D3114" s="325">
        <v>34.5</v>
      </c>
      <c r="E3114" s="46">
        <v>30000</v>
      </c>
      <c r="F3114" s="130">
        <f t="shared" si="54"/>
        <v>1035000</v>
      </c>
      <c r="G3114" s="86">
        <f>SUM(F3114:F3115)</f>
        <v>2535000</v>
      </c>
    </row>
    <row r="3115" spans="1:7" ht="18" customHeight="1">
      <c r="A3115" s="323"/>
      <c r="B3115" s="302" t="s">
        <v>13</v>
      </c>
      <c r="C3115" s="325" t="s">
        <v>372</v>
      </c>
      <c r="D3115" s="325">
        <v>50</v>
      </c>
      <c r="E3115" s="46">
        <v>30000</v>
      </c>
      <c r="F3115" s="130">
        <f t="shared" si="54"/>
        <v>1500000</v>
      </c>
      <c r="G3115" s="69"/>
    </row>
    <row r="3116" spans="1:7" ht="18" customHeight="1">
      <c r="A3116" s="323"/>
      <c r="B3116" s="302"/>
      <c r="C3116" s="325"/>
      <c r="D3116" s="325"/>
      <c r="E3116" s="46"/>
      <c r="F3116" s="130">
        <f t="shared" si="54"/>
        <v>0</v>
      </c>
      <c r="G3116" s="69"/>
    </row>
    <row r="3117" spans="1:7" ht="18" customHeight="1">
      <c r="A3117" s="323" t="s">
        <v>56</v>
      </c>
      <c r="B3117" s="302" t="s">
        <v>13</v>
      </c>
      <c r="C3117" s="325" t="s">
        <v>60</v>
      </c>
      <c r="D3117" s="325">
        <v>30</v>
      </c>
      <c r="E3117" s="46">
        <v>30500</v>
      </c>
      <c r="F3117" s="130">
        <f t="shared" si="54"/>
        <v>915000</v>
      </c>
      <c r="G3117" s="86">
        <f>F3117</f>
        <v>915000</v>
      </c>
    </row>
    <row r="3118" spans="1:7" ht="18" customHeight="1">
      <c r="A3118" s="323"/>
      <c r="B3118" s="302"/>
      <c r="C3118" s="325"/>
      <c r="D3118" s="325"/>
      <c r="E3118" s="46"/>
      <c r="F3118" s="130">
        <f t="shared" si="54"/>
        <v>0</v>
      </c>
      <c r="G3118" s="69"/>
    </row>
    <row r="3119" spans="1:7" ht="18" customHeight="1">
      <c r="A3119" s="323" t="s">
        <v>318</v>
      </c>
      <c r="B3119" s="451" t="s">
        <v>1251</v>
      </c>
      <c r="C3119" s="500" t="s">
        <v>50</v>
      </c>
      <c r="D3119" s="500">
        <v>-50</v>
      </c>
      <c r="E3119" s="162">
        <v>31500</v>
      </c>
      <c r="F3119" s="163">
        <f t="shared" si="54"/>
        <v>-1575000</v>
      </c>
      <c r="G3119" s="86">
        <f>SUM(F3119:F3123)</f>
        <v>-4641100</v>
      </c>
    </row>
    <row r="3120" spans="1:7" ht="18" customHeight="1">
      <c r="A3120" s="323"/>
      <c r="B3120" s="451" t="s">
        <v>1252</v>
      </c>
      <c r="C3120" s="500" t="s">
        <v>1253</v>
      </c>
      <c r="D3120" s="500">
        <v>-19</v>
      </c>
      <c r="E3120" s="162">
        <v>34500</v>
      </c>
      <c r="F3120" s="163">
        <f t="shared" ref="F3120:F3183" si="55">E3120*D3120</f>
        <v>-655500</v>
      </c>
      <c r="G3120" s="69"/>
    </row>
    <row r="3121" spans="1:7" ht="18" customHeight="1">
      <c r="A3121" s="323"/>
      <c r="B3121" s="451" t="s">
        <v>405</v>
      </c>
      <c r="C3121" s="500" t="s">
        <v>100</v>
      </c>
      <c r="D3121" s="500">
        <v>-46.6</v>
      </c>
      <c r="E3121" s="162">
        <v>33500</v>
      </c>
      <c r="F3121" s="163">
        <f t="shared" si="55"/>
        <v>-1561100</v>
      </c>
      <c r="G3121" s="69"/>
    </row>
    <row r="3122" spans="1:7" ht="18" customHeight="1">
      <c r="A3122" s="323"/>
      <c r="B3122" s="451" t="s">
        <v>1254</v>
      </c>
      <c r="C3122" s="500"/>
      <c r="D3122" s="500">
        <v>-22</v>
      </c>
      <c r="E3122" s="162">
        <v>14000</v>
      </c>
      <c r="F3122" s="163">
        <f t="shared" si="55"/>
        <v>-308000</v>
      </c>
      <c r="G3122" s="69"/>
    </row>
    <row r="3123" spans="1:7" ht="18" customHeight="1">
      <c r="A3123" s="323"/>
      <c r="B3123" s="451" t="s">
        <v>1255</v>
      </c>
      <c r="C3123" s="500"/>
      <c r="D3123" s="500">
        <v>-28.5</v>
      </c>
      <c r="E3123" s="162">
        <v>19000</v>
      </c>
      <c r="F3123" s="163">
        <f t="shared" si="55"/>
        <v>-541500</v>
      </c>
      <c r="G3123" s="69"/>
    </row>
    <row r="3124" spans="1:7" ht="18" customHeight="1">
      <c r="A3124" s="323"/>
      <c r="B3124" s="302"/>
      <c r="C3124" s="325"/>
      <c r="D3124" s="325"/>
      <c r="E3124" s="46"/>
      <c r="F3124" s="130">
        <f t="shared" si="55"/>
        <v>0</v>
      </c>
      <c r="G3124" s="69"/>
    </row>
    <row r="3125" spans="1:7" ht="18" customHeight="1">
      <c r="A3125" s="323" t="s">
        <v>359</v>
      </c>
      <c r="B3125" s="302" t="s">
        <v>13</v>
      </c>
      <c r="C3125" s="325" t="s">
        <v>1256</v>
      </c>
      <c r="D3125" s="325">
        <v>60.7</v>
      </c>
      <c r="E3125" s="46">
        <v>30000</v>
      </c>
      <c r="F3125" s="130">
        <f t="shared" si="55"/>
        <v>1821000</v>
      </c>
      <c r="G3125" s="86">
        <f>SUM(F3125:F3128)</f>
        <v>6771000</v>
      </c>
    </row>
    <row r="3126" spans="1:7" ht="18" customHeight="1">
      <c r="A3126" s="323"/>
      <c r="B3126" s="302" t="s">
        <v>13</v>
      </c>
      <c r="C3126" s="325" t="s">
        <v>351</v>
      </c>
      <c r="D3126" s="325">
        <v>57</v>
      </c>
      <c r="E3126" s="46">
        <v>30000</v>
      </c>
      <c r="F3126" s="130">
        <f t="shared" si="55"/>
        <v>1710000</v>
      </c>
      <c r="G3126" s="69"/>
    </row>
    <row r="3127" spans="1:7" ht="18" customHeight="1">
      <c r="A3127" s="323"/>
      <c r="B3127" s="302" t="s">
        <v>13</v>
      </c>
      <c r="C3127" s="325" t="s">
        <v>426</v>
      </c>
      <c r="D3127" s="325">
        <v>50</v>
      </c>
      <c r="E3127" s="46">
        <v>30000</v>
      </c>
      <c r="F3127" s="130">
        <f t="shared" si="55"/>
        <v>1500000</v>
      </c>
      <c r="G3127" s="69"/>
    </row>
    <row r="3128" spans="1:7" ht="18" customHeight="1">
      <c r="A3128" s="323"/>
      <c r="B3128" s="302" t="s">
        <v>13</v>
      </c>
      <c r="C3128" s="325" t="s">
        <v>930</v>
      </c>
      <c r="D3128" s="325">
        <v>58</v>
      </c>
      <c r="E3128" s="46">
        <v>30000</v>
      </c>
      <c r="F3128" s="130">
        <f t="shared" si="55"/>
        <v>1740000</v>
      </c>
      <c r="G3128" s="69"/>
    </row>
    <row r="3129" spans="1:7" ht="18" customHeight="1">
      <c r="A3129" s="323"/>
      <c r="B3129" s="302"/>
      <c r="C3129" s="325"/>
      <c r="D3129" s="325"/>
      <c r="E3129" s="46"/>
      <c r="F3129" s="130">
        <f t="shared" si="55"/>
        <v>0</v>
      </c>
      <c r="G3129" s="69"/>
    </row>
    <row r="3130" spans="1:7" ht="18" customHeight="1">
      <c r="A3130" s="323" t="s">
        <v>448</v>
      </c>
      <c r="B3130" s="302" t="s">
        <v>13</v>
      </c>
      <c r="C3130" s="325" t="s">
        <v>918</v>
      </c>
      <c r="D3130" s="325">
        <f>296.1+28.9</f>
        <v>325</v>
      </c>
      <c r="E3130" s="46">
        <v>30500</v>
      </c>
      <c r="F3130" s="130">
        <f t="shared" si="55"/>
        <v>9912500</v>
      </c>
      <c r="G3130" s="86">
        <f>SUM(F3130:F3131)</f>
        <v>11919400</v>
      </c>
    </row>
    <row r="3131" spans="1:7" ht="18" customHeight="1">
      <c r="A3131" s="323"/>
      <c r="B3131" s="302" t="s">
        <v>13</v>
      </c>
      <c r="C3131" s="325" t="s">
        <v>754</v>
      </c>
      <c r="D3131" s="325">
        <v>65.8</v>
      </c>
      <c r="E3131" s="46">
        <v>30500</v>
      </c>
      <c r="F3131" s="130">
        <f t="shared" si="55"/>
        <v>2006900</v>
      </c>
      <c r="G3131" s="69"/>
    </row>
    <row r="3132" spans="1:7" ht="18" customHeight="1">
      <c r="A3132" s="323"/>
      <c r="B3132" s="302"/>
      <c r="C3132" s="325"/>
      <c r="D3132" s="325"/>
      <c r="E3132" s="46"/>
      <c r="F3132" s="130">
        <f t="shared" si="55"/>
        <v>0</v>
      </c>
      <c r="G3132" s="69"/>
    </row>
    <row r="3133" spans="1:7" ht="18" customHeight="1">
      <c r="A3133" s="323" t="s">
        <v>490</v>
      </c>
      <c r="B3133" s="302" t="s">
        <v>13</v>
      </c>
      <c r="C3133" s="325" t="s">
        <v>1257</v>
      </c>
      <c r="D3133" s="325">
        <v>304.8</v>
      </c>
      <c r="E3133" s="46">
        <v>31000</v>
      </c>
      <c r="F3133" s="130">
        <f t="shared" si="55"/>
        <v>9448800</v>
      </c>
      <c r="G3133" s="86">
        <f>F3133</f>
        <v>9448800</v>
      </c>
    </row>
    <row r="3134" spans="1:7" ht="18" customHeight="1">
      <c r="A3134" s="323"/>
      <c r="B3134" s="302"/>
      <c r="C3134" s="325"/>
      <c r="D3134" s="325"/>
      <c r="E3134" s="46"/>
      <c r="F3134" s="130">
        <f t="shared" si="55"/>
        <v>0</v>
      </c>
      <c r="G3134" s="69"/>
    </row>
    <row r="3135" spans="1:7" ht="18" customHeight="1">
      <c r="A3135" s="323" t="s">
        <v>316</v>
      </c>
      <c r="B3135" s="302" t="s">
        <v>31</v>
      </c>
      <c r="C3135" s="325" t="s">
        <v>455</v>
      </c>
      <c r="D3135" s="325">
        <v>104</v>
      </c>
      <c r="E3135" s="46">
        <v>33500</v>
      </c>
      <c r="F3135" s="130">
        <f t="shared" si="55"/>
        <v>3484000</v>
      </c>
      <c r="G3135" s="86">
        <f>SUM(F3135:F3141)</f>
        <v>39851000</v>
      </c>
    </row>
    <row r="3136" spans="1:7" ht="18" customHeight="1">
      <c r="A3136" s="323"/>
      <c r="B3136" s="302" t="s">
        <v>31</v>
      </c>
      <c r="C3136" s="325" t="s">
        <v>561</v>
      </c>
      <c r="D3136" s="325">
        <v>672</v>
      </c>
      <c r="E3136" s="46">
        <v>33500</v>
      </c>
      <c r="F3136" s="130">
        <f t="shared" si="55"/>
        <v>22512000</v>
      </c>
      <c r="G3136" s="69"/>
    </row>
    <row r="3137" spans="1:7" ht="18" customHeight="1">
      <c r="A3137" s="323"/>
      <c r="B3137" s="302" t="s">
        <v>135</v>
      </c>
      <c r="C3137" s="325" t="s">
        <v>1258</v>
      </c>
      <c r="D3137" s="325">
        <v>104.4</v>
      </c>
      <c r="E3137" s="46">
        <v>34000</v>
      </c>
      <c r="F3137" s="130">
        <f t="shared" si="55"/>
        <v>3549600</v>
      </c>
      <c r="G3137" s="69"/>
    </row>
    <row r="3138" spans="1:7" ht="18" customHeight="1">
      <c r="A3138" s="323"/>
      <c r="B3138" s="302" t="s">
        <v>135</v>
      </c>
      <c r="C3138" s="325" t="s">
        <v>1259</v>
      </c>
      <c r="D3138" s="325">
        <v>50</v>
      </c>
      <c r="E3138" s="46">
        <v>34000</v>
      </c>
      <c r="F3138" s="130">
        <f t="shared" si="55"/>
        <v>1700000</v>
      </c>
      <c r="G3138" s="69"/>
    </row>
    <row r="3139" spans="1:7" ht="18" customHeight="1">
      <c r="A3139" s="323"/>
      <c r="B3139" s="302" t="s">
        <v>135</v>
      </c>
      <c r="C3139" s="325" t="s">
        <v>1260</v>
      </c>
      <c r="D3139" s="325">
        <v>167.6</v>
      </c>
      <c r="E3139" s="46">
        <v>34000</v>
      </c>
      <c r="F3139" s="130">
        <f t="shared" si="55"/>
        <v>5698400</v>
      </c>
      <c r="G3139" s="69"/>
    </row>
    <row r="3140" spans="1:7" ht="18" customHeight="1">
      <c r="A3140" s="323"/>
      <c r="B3140" s="302" t="s">
        <v>135</v>
      </c>
      <c r="C3140" s="325" t="s">
        <v>1261</v>
      </c>
      <c r="D3140" s="325">
        <v>55.5</v>
      </c>
      <c r="E3140" s="46">
        <v>34000</v>
      </c>
      <c r="F3140" s="130">
        <f t="shared" si="55"/>
        <v>1887000</v>
      </c>
      <c r="G3140" s="69"/>
    </row>
    <row r="3141" spans="1:7" ht="18" customHeight="1">
      <c r="A3141" s="323"/>
      <c r="B3141" s="302" t="s">
        <v>135</v>
      </c>
      <c r="C3141" s="325" t="s">
        <v>1262</v>
      </c>
      <c r="D3141" s="325">
        <v>30</v>
      </c>
      <c r="E3141" s="46">
        <v>34000</v>
      </c>
      <c r="F3141" s="130">
        <f t="shared" si="55"/>
        <v>1020000</v>
      </c>
      <c r="G3141" s="69"/>
    </row>
    <row r="3142" spans="1:7" ht="18" customHeight="1">
      <c r="A3142" s="323"/>
      <c r="B3142" s="302"/>
      <c r="C3142" s="325"/>
      <c r="D3142" s="325"/>
      <c r="E3142" s="46"/>
      <c r="F3142" s="130">
        <f t="shared" si="55"/>
        <v>0</v>
      </c>
      <c r="G3142" s="69"/>
    </row>
    <row r="3143" spans="1:7" ht="18" customHeight="1">
      <c r="A3143" s="323" t="s">
        <v>336</v>
      </c>
      <c r="B3143" s="302" t="s">
        <v>64</v>
      </c>
      <c r="C3143" s="325" t="s">
        <v>615</v>
      </c>
      <c r="D3143" s="325">
        <v>106.8</v>
      </c>
      <c r="E3143" s="46">
        <v>31000</v>
      </c>
      <c r="F3143" s="130">
        <f t="shared" si="55"/>
        <v>3310800</v>
      </c>
      <c r="G3143" s="86">
        <f>SUM(F3143:F3144)</f>
        <v>9442600</v>
      </c>
    </row>
    <row r="3144" spans="1:7" ht="18" customHeight="1">
      <c r="A3144" s="323"/>
      <c r="B3144" s="302" t="s">
        <v>64</v>
      </c>
      <c r="C3144" s="325" t="s">
        <v>191</v>
      </c>
      <c r="D3144" s="325">
        <v>197.8</v>
      </c>
      <c r="E3144" s="46">
        <v>31000</v>
      </c>
      <c r="F3144" s="130">
        <f t="shared" si="55"/>
        <v>6131800</v>
      </c>
      <c r="G3144" s="69"/>
    </row>
    <row r="3145" spans="1:7" ht="18" customHeight="1">
      <c r="A3145" s="323"/>
      <c r="B3145" s="302"/>
      <c r="C3145" s="325"/>
      <c r="D3145" s="325"/>
      <c r="E3145" s="46"/>
      <c r="F3145" s="130">
        <f t="shared" si="55"/>
        <v>0</v>
      </c>
      <c r="G3145" s="69"/>
    </row>
    <row r="3146" spans="1:7" ht="18" customHeight="1">
      <c r="A3146" s="323" t="s">
        <v>304</v>
      </c>
      <c r="B3146" s="302" t="s">
        <v>31</v>
      </c>
      <c r="C3146" s="325" t="s">
        <v>1055</v>
      </c>
      <c r="D3146" s="325">
        <v>350</v>
      </c>
      <c r="E3146" s="46">
        <v>33500</v>
      </c>
      <c r="F3146" s="130">
        <f t="shared" si="55"/>
        <v>11725000</v>
      </c>
      <c r="G3146" s="86">
        <f>SUM(F3146:F3147)</f>
        <v>19875550</v>
      </c>
    </row>
    <row r="3147" spans="1:7" ht="18" customHeight="1">
      <c r="A3147" s="323"/>
      <c r="B3147" s="302" t="s">
        <v>31</v>
      </c>
      <c r="C3147" s="325" t="s">
        <v>805</v>
      </c>
      <c r="D3147" s="325">
        <v>243.3</v>
      </c>
      <c r="E3147" s="46">
        <v>33500</v>
      </c>
      <c r="F3147" s="130">
        <f t="shared" si="55"/>
        <v>8150550</v>
      </c>
      <c r="G3147" s="69"/>
    </row>
    <row r="3148" spans="1:7" ht="18" customHeight="1">
      <c r="A3148" s="323"/>
      <c r="B3148" s="302"/>
      <c r="C3148" s="325"/>
      <c r="D3148" s="325"/>
      <c r="E3148" s="46"/>
      <c r="F3148" s="130">
        <f t="shared" si="55"/>
        <v>0</v>
      </c>
      <c r="G3148" s="69"/>
    </row>
    <row r="3149" spans="1:7" ht="18" customHeight="1">
      <c r="A3149" s="323" t="s">
        <v>271</v>
      </c>
      <c r="B3149" s="302" t="s">
        <v>13</v>
      </c>
      <c r="C3149" s="325" t="s">
        <v>45</v>
      </c>
      <c r="D3149" s="325">
        <v>20</v>
      </c>
      <c r="E3149" s="46">
        <v>30000</v>
      </c>
      <c r="F3149" s="130">
        <f t="shared" si="55"/>
        <v>600000</v>
      </c>
      <c r="G3149" s="86">
        <f>SUM(F3149:F3151)</f>
        <v>1200000</v>
      </c>
    </row>
    <row r="3150" spans="1:7" ht="18" customHeight="1">
      <c r="A3150" s="323"/>
      <c r="B3150" s="302" t="s">
        <v>13</v>
      </c>
      <c r="C3150" s="325" t="s">
        <v>59</v>
      </c>
      <c r="D3150" s="325">
        <v>10</v>
      </c>
      <c r="E3150" s="46">
        <v>30000</v>
      </c>
      <c r="F3150" s="130">
        <f t="shared" si="55"/>
        <v>300000</v>
      </c>
      <c r="G3150" s="69"/>
    </row>
    <row r="3151" spans="1:7" ht="18" customHeight="1">
      <c r="A3151" s="323"/>
      <c r="B3151" s="302" t="s">
        <v>13</v>
      </c>
      <c r="C3151" s="325" t="s">
        <v>14</v>
      </c>
      <c r="D3151" s="325">
        <v>10</v>
      </c>
      <c r="E3151" s="46">
        <v>30000</v>
      </c>
      <c r="F3151" s="130">
        <f t="shared" si="55"/>
        <v>300000</v>
      </c>
      <c r="G3151" s="69"/>
    </row>
    <row r="3152" spans="1:7" ht="18" customHeight="1">
      <c r="A3152" s="323"/>
      <c r="B3152" s="302"/>
      <c r="C3152" s="325"/>
      <c r="D3152" s="325"/>
      <c r="E3152" s="46"/>
      <c r="F3152" s="130">
        <f t="shared" si="55"/>
        <v>0</v>
      </c>
      <c r="G3152" s="69"/>
    </row>
    <row r="3153" spans="1:7" ht="18" customHeight="1">
      <c r="A3153" s="323" t="s">
        <v>485</v>
      </c>
      <c r="B3153" s="302" t="s">
        <v>13</v>
      </c>
      <c r="C3153" s="325" t="s">
        <v>575</v>
      </c>
      <c r="D3153" s="325">
        <v>50</v>
      </c>
      <c r="E3153" s="46">
        <v>30000</v>
      </c>
      <c r="F3153" s="130">
        <f t="shared" si="55"/>
        <v>1500000</v>
      </c>
      <c r="G3153" s="86">
        <f>F3153</f>
        <v>1500000</v>
      </c>
    </row>
    <row r="3154" spans="1:7" ht="18" customHeight="1">
      <c r="A3154" s="323"/>
      <c r="B3154" s="302"/>
      <c r="C3154" s="325"/>
      <c r="D3154" s="325"/>
      <c r="E3154" s="46"/>
      <c r="F3154" s="130">
        <f t="shared" si="55"/>
        <v>0</v>
      </c>
      <c r="G3154" s="69"/>
    </row>
    <row r="3155" spans="1:7" ht="18" customHeight="1">
      <c r="A3155" s="323" t="s">
        <v>630</v>
      </c>
      <c r="B3155" s="302" t="s">
        <v>13</v>
      </c>
      <c r="C3155" s="325" t="s">
        <v>62</v>
      </c>
      <c r="D3155" s="325">
        <v>200</v>
      </c>
      <c r="E3155" s="46">
        <v>30000</v>
      </c>
      <c r="F3155" s="130">
        <f t="shared" si="55"/>
        <v>6000000</v>
      </c>
      <c r="G3155" s="86">
        <f>SUM(F3155:F3157)</f>
        <v>7800000</v>
      </c>
    </row>
    <row r="3156" spans="1:7" ht="18" customHeight="1">
      <c r="A3156" s="323"/>
      <c r="B3156" s="302" t="s">
        <v>13</v>
      </c>
      <c r="C3156" s="325" t="s">
        <v>1263</v>
      </c>
      <c r="D3156" s="325">
        <v>30</v>
      </c>
      <c r="E3156" s="46">
        <v>30000</v>
      </c>
      <c r="F3156" s="130">
        <f t="shared" si="55"/>
        <v>900000</v>
      </c>
      <c r="G3156" s="69"/>
    </row>
    <row r="3157" spans="1:7" ht="18" customHeight="1">
      <c r="A3157" s="323"/>
      <c r="B3157" s="302" t="s">
        <v>13</v>
      </c>
      <c r="C3157" s="325" t="s">
        <v>59</v>
      </c>
      <c r="D3157" s="325">
        <v>30</v>
      </c>
      <c r="E3157" s="46">
        <v>30000</v>
      </c>
      <c r="F3157" s="130">
        <f t="shared" si="55"/>
        <v>900000</v>
      </c>
      <c r="G3157" s="69"/>
    </row>
    <row r="3158" spans="1:7" ht="18" customHeight="1">
      <c r="A3158" s="323"/>
      <c r="B3158" s="302"/>
      <c r="C3158" s="325"/>
      <c r="D3158" s="325"/>
      <c r="E3158" s="46"/>
      <c r="F3158" s="130">
        <f t="shared" si="55"/>
        <v>0</v>
      </c>
      <c r="G3158" s="69"/>
    </row>
    <row r="3159" spans="1:7" ht="18" customHeight="1">
      <c r="A3159" s="323" t="s">
        <v>178</v>
      </c>
      <c r="B3159" s="302" t="s">
        <v>13</v>
      </c>
      <c r="C3159" s="325" t="s">
        <v>1264</v>
      </c>
      <c r="D3159" s="325">
        <v>100</v>
      </c>
      <c r="E3159" s="46">
        <v>31500</v>
      </c>
      <c r="F3159" s="130">
        <f t="shared" si="55"/>
        <v>3150000</v>
      </c>
      <c r="G3159" s="86">
        <f>SUM(F3159:F3160)</f>
        <v>6473250</v>
      </c>
    </row>
    <row r="3160" spans="1:7" ht="18" customHeight="1">
      <c r="A3160" s="323"/>
      <c r="B3160" s="302" t="s">
        <v>13</v>
      </c>
      <c r="C3160" s="325" t="s">
        <v>1265</v>
      </c>
      <c r="D3160" s="325">
        <v>105.5</v>
      </c>
      <c r="E3160" s="46">
        <v>31500</v>
      </c>
      <c r="F3160" s="130">
        <f t="shared" si="55"/>
        <v>3323250</v>
      </c>
      <c r="G3160" s="69"/>
    </row>
    <row r="3161" spans="1:7" ht="18" customHeight="1">
      <c r="A3161" s="323"/>
      <c r="B3161" s="302"/>
      <c r="C3161" s="325"/>
      <c r="D3161" s="325"/>
      <c r="E3161" s="46"/>
      <c r="F3161" s="130">
        <f t="shared" si="55"/>
        <v>0</v>
      </c>
      <c r="G3161" s="69"/>
    </row>
    <row r="3162" spans="1:7" ht="18" customHeight="1">
      <c r="A3162" s="323" t="s">
        <v>210</v>
      </c>
      <c r="B3162" s="302" t="s">
        <v>212</v>
      </c>
      <c r="C3162" s="325" t="s">
        <v>22</v>
      </c>
      <c r="D3162" s="325">
        <v>28</v>
      </c>
      <c r="E3162" s="46">
        <v>35500</v>
      </c>
      <c r="F3162" s="130">
        <f t="shared" si="55"/>
        <v>994000</v>
      </c>
      <c r="G3162" s="86">
        <f>SUM(F3162:F3165)</f>
        <v>22544000</v>
      </c>
    </row>
    <row r="3163" spans="1:7" ht="18" customHeight="1">
      <c r="A3163" s="323"/>
      <c r="B3163" s="302" t="s">
        <v>212</v>
      </c>
      <c r="C3163" s="325" t="s">
        <v>214</v>
      </c>
      <c r="D3163" s="325">
        <v>100</v>
      </c>
      <c r="E3163" s="46">
        <v>35500</v>
      </c>
      <c r="F3163" s="130">
        <f t="shared" si="55"/>
        <v>3550000</v>
      </c>
      <c r="G3163" s="69"/>
    </row>
    <row r="3164" spans="1:7" ht="18" customHeight="1">
      <c r="A3164" s="323"/>
      <c r="B3164" s="302" t="s">
        <v>212</v>
      </c>
      <c r="C3164" s="325" t="s">
        <v>1148</v>
      </c>
      <c r="D3164" s="325">
        <v>325</v>
      </c>
      <c r="E3164" s="46">
        <v>30000</v>
      </c>
      <c r="F3164" s="130">
        <f t="shared" si="55"/>
        <v>9750000</v>
      </c>
      <c r="G3164" s="69"/>
    </row>
    <row r="3165" spans="1:7" ht="18" customHeight="1">
      <c r="A3165" s="323"/>
      <c r="B3165" s="302" t="s">
        <v>212</v>
      </c>
      <c r="C3165" s="325" t="s">
        <v>213</v>
      </c>
      <c r="D3165" s="325">
        <v>275</v>
      </c>
      <c r="E3165" s="46">
        <v>30000</v>
      </c>
      <c r="F3165" s="130">
        <f t="shared" si="55"/>
        <v>8250000</v>
      </c>
      <c r="G3165" s="69"/>
    </row>
    <row r="3166" spans="1:7" ht="18" customHeight="1">
      <c r="A3166" s="323"/>
      <c r="B3166" s="302"/>
      <c r="C3166" s="325"/>
      <c r="D3166" s="325"/>
      <c r="E3166" s="46"/>
      <c r="F3166" s="130">
        <f t="shared" si="55"/>
        <v>0</v>
      </c>
      <c r="G3166" s="69"/>
    </row>
    <row r="3167" spans="1:7" ht="18" customHeight="1">
      <c r="A3167" s="323" t="s">
        <v>90</v>
      </c>
      <c r="B3167" s="302" t="s">
        <v>518</v>
      </c>
      <c r="C3167" s="325" t="s">
        <v>1266</v>
      </c>
      <c r="D3167" s="325">
        <v>255</v>
      </c>
      <c r="E3167" s="46">
        <v>34000</v>
      </c>
      <c r="F3167" s="130">
        <f t="shared" si="55"/>
        <v>8670000</v>
      </c>
      <c r="G3167" s="86">
        <f>SUM(F3167:F3168)</f>
        <v>15640000</v>
      </c>
    </row>
    <row r="3168" spans="1:7" ht="18" customHeight="1">
      <c r="A3168" s="323"/>
      <c r="B3168" s="302" t="s">
        <v>64</v>
      </c>
      <c r="C3168" s="325" t="s">
        <v>1267</v>
      </c>
      <c r="D3168" s="325">
        <v>205</v>
      </c>
      <c r="E3168" s="46">
        <v>34000</v>
      </c>
      <c r="F3168" s="130">
        <f t="shared" si="55"/>
        <v>6970000</v>
      </c>
      <c r="G3168" s="69"/>
    </row>
    <row r="3169" spans="1:7" ht="18" customHeight="1">
      <c r="A3169" s="323"/>
      <c r="B3169" s="302"/>
      <c r="C3169" s="325"/>
      <c r="D3169" s="325"/>
      <c r="E3169" s="46"/>
      <c r="F3169" s="130">
        <f t="shared" si="55"/>
        <v>0</v>
      </c>
      <c r="G3169" s="69"/>
    </row>
    <row r="3170" spans="1:7" ht="18" customHeight="1">
      <c r="A3170" s="323" t="s">
        <v>140</v>
      </c>
      <c r="B3170" s="302" t="s">
        <v>31</v>
      </c>
      <c r="C3170" s="325" t="s">
        <v>867</v>
      </c>
      <c r="D3170" s="325">
        <v>10</v>
      </c>
      <c r="E3170" s="46">
        <v>33500</v>
      </c>
      <c r="F3170" s="130">
        <f t="shared" si="55"/>
        <v>335000</v>
      </c>
      <c r="G3170" s="86">
        <f>SUM(F3170:F3173)</f>
        <v>19765000</v>
      </c>
    </row>
    <row r="3171" spans="1:7" ht="18" customHeight="1">
      <c r="A3171" s="323"/>
      <c r="B3171" s="302" t="s">
        <v>31</v>
      </c>
      <c r="C3171" s="325" t="s">
        <v>22</v>
      </c>
      <c r="D3171" s="325">
        <v>30</v>
      </c>
      <c r="E3171" s="46">
        <v>33500</v>
      </c>
      <c r="F3171" s="130">
        <f t="shared" si="55"/>
        <v>1005000</v>
      </c>
      <c r="G3171" s="69"/>
    </row>
    <row r="3172" spans="1:7" ht="18" customHeight="1">
      <c r="A3172" s="323"/>
      <c r="B3172" s="302" t="s">
        <v>31</v>
      </c>
      <c r="C3172" s="325" t="s">
        <v>373</v>
      </c>
      <c r="D3172" s="325">
        <v>350</v>
      </c>
      <c r="E3172" s="46">
        <v>33500</v>
      </c>
      <c r="F3172" s="130">
        <f t="shared" si="55"/>
        <v>11725000</v>
      </c>
      <c r="G3172" s="69"/>
    </row>
    <row r="3173" spans="1:7" ht="18" customHeight="1">
      <c r="A3173" s="323"/>
      <c r="B3173" s="302" t="s">
        <v>31</v>
      </c>
      <c r="C3173" s="325" t="s">
        <v>667</v>
      </c>
      <c r="D3173" s="325">
        <v>200</v>
      </c>
      <c r="E3173" s="46">
        <v>33500</v>
      </c>
      <c r="F3173" s="130">
        <f t="shared" si="55"/>
        <v>6700000</v>
      </c>
      <c r="G3173" s="69"/>
    </row>
    <row r="3174" spans="1:7" ht="18" customHeight="1">
      <c r="A3174" s="323"/>
      <c r="B3174" s="302"/>
      <c r="C3174" s="325"/>
      <c r="D3174" s="325"/>
      <c r="E3174" s="46"/>
      <c r="F3174" s="130">
        <f t="shared" si="55"/>
        <v>0</v>
      </c>
      <c r="G3174" s="69"/>
    </row>
    <row r="3175" spans="1:7" ht="18" customHeight="1">
      <c r="A3175" s="323" t="s">
        <v>1201</v>
      </c>
      <c r="B3175" s="302" t="s">
        <v>23</v>
      </c>
      <c r="C3175" s="325" t="s">
        <v>1268</v>
      </c>
      <c r="D3175" s="325">
        <v>100</v>
      </c>
      <c r="E3175" s="46">
        <v>33500</v>
      </c>
      <c r="F3175" s="130">
        <f t="shared" si="55"/>
        <v>3350000</v>
      </c>
      <c r="G3175" s="86">
        <f>SUM(F3175:F3178)</f>
        <v>39591500</v>
      </c>
    </row>
    <row r="3176" spans="1:7" ht="18" customHeight="1">
      <c r="A3176" s="323"/>
      <c r="B3176" s="302" t="s">
        <v>23</v>
      </c>
      <c r="C3176" s="325" t="s">
        <v>1216</v>
      </c>
      <c r="D3176" s="325">
        <v>175</v>
      </c>
      <c r="E3176" s="46">
        <v>33500</v>
      </c>
      <c r="F3176" s="130">
        <f t="shared" si="55"/>
        <v>5862500</v>
      </c>
      <c r="G3176" s="69"/>
    </row>
    <row r="3177" spans="1:7" ht="18" customHeight="1">
      <c r="A3177" s="323"/>
      <c r="B3177" s="302" t="s">
        <v>31</v>
      </c>
      <c r="C3177" s="325" t="s">
        <v>1269</v>
      </c>
      <c r="D3177" s="325">
        <v>518.5</v>
      </c>
      <c r="E3177" s="46">
        <v>34000</v>
      </c>
      <c r="F3177" s="130">
        <f t="shared" si="55"/>
        <v>17629000</v>
      </c>
      <c r="G3177" s="69"/>
    </row>
    <row r="3178" spans="1:7" ht="18" customHeight="1">
      <c r="A3178" s="323"/>
      <c r="B3178" s="302" t="s">
        <v>31</v>
      </c>
      <c r="C3178" s="325" t="s">
        <v>1270</v>
      </c>
      <c r="D3178" s="325">
        <v>375</v>
      </c>
      <c r="E3178" s="46">
        <v>34000</v>
      </c>
      <c r="F3178" s="130">
        <f t="shared" si="55"/>
        <v>12750000</v>
      </c>
      <c r="G3178" s="69"/>
    </row>
    <row r="3179" spans="1:7" ht="18" customHeight="1">
      <c r="A3179" s="323"/>
      <c r="B3179" s="302"/>
      <c r="C3179" s="325"/>
      <c r="D3179" s="325"/>
      <c r="E3179" s="46"/>
      <c r="F3179" s="130">
        <f t="shared" si="55"/>
        <v>0</v>
      </c>
      <c r="G3179" s="69"/>
    </row>
    <row r="3180" spans="1:7" ht="18" customHeight="1">
      <c r="A3180" s="323" t="s">
        <v>88</v>
      </c>
      <c r="B3180" s="302" t="s">
        <v>13</v>
      </c>
      <c r="C3180" s="325" t="s">
        <v>124</v>
      </c>
      <c r="D3180" s="325">
        <v>735.6</v>
      </c>
      <c r="E3180" s="46">
        <v>29500</v>
      </c>
      <c r="F3180" s="130">
        <f t="shared" si="55"/>
        <v>21700200</v>
      </c>
      <c r="G3180" s="86">
        <f>F3180</f>
        <v>21700200</v>
      </c>
    </row>
    <row r="3181" spans="1:7" ht="18" customHeight="1">
      <c r="A3181" s="323"/>
      <c r="B3181" s="302"/>
      <c r="C3181" s="325"/>
      <c r="D3181" s="325"/>
      <c r="E3181" s="46"/>
      <c r="F3181" s="130">
        <f t="shared" si="55"/>
        <v>0</v>
      </c>
      <c r="G3181" s="69"/>
    </row>
    <row r="3182" spans="1:7" ht="18" customHeight="1">
      <c r="A3182" s="323" t="s">
        <v>1271</v>
      </c>
      <c r="B3182" s="302" t="s">
        <v>390</v>
      </c>
      <c r="C3182" s="325" t="s">
        <v>1272</v>
      </c>
      <c r="D3182" s="325">
        <v>110.3</v>
      </c>
      <c r="E3182" s="46">
        <v>32500</v>
      </c>
      <c r="F3182" s="130">
        <f t="shared" si="55"/>
        <v>3584750</v>
      </c>
      <c r="G3182" s="86">
        <f>SUM(F3182:F3183)</f>
        <v>19334750</v>
      </c>
    </row>
    <row r="3183" spans="1:7" ht="18" customHeight="1">
      <c r="A3183" s="323"/>
      <c r="B3183" s="302" t="s">
        <v>64</v>
      </c>
      <c r="C3183" s="502" t="s">
        <v>1273</v>
      </c>
      <c r="D3183" s="325">
        <v>450</v>
      </c>
      <c r="E3183" s="46">
        <v>35000</v>
      </c>
      <c r="F3183" s="130">
        <f t="shared" si="55"/>
        <v>15750000</v>
      </c>
      <c r="G3183" s="69"/>
    </row>
    <row r="3184" spans="1:7" ht="18" customHeight="1">
      <c r="A3184" s="323"/>
      <c r="B3184" s="302"/>
      <c r="C3184" s="325"/>
      <c r="D3184" s="325"/>
      <c r="E3184" s="46"/>
      <c r="F3184" s="130">
        <f t="shared" ref="F3184:F3265" si="56">E3184*D3184</f>
        <v>0</v>
      </c>
      <c r="G3184" s="69"/>
    </row>
    <row r="3185" spans="1:7" ht="18" customHeight="1">
      <c r="A3185" s="323" t="s">
        <v>327</v>
      </c>
      <c r="B3185" s="302" t="s">
        <v>13</v>
      </c>
      <c r="C3185" s="325" t="s">
        <v>75</v>
      </c>
      <c r="D3185" s="325">
        <v>10</v>
      </c>
      <c r="E3185" s="46">
        <v>30000</v>
      </c>
      <c r="F3185" s="130">
        <f t="shared" si="56"/>
        <v>300000</v>
      </c>
      <c r="G3185" s="86">
        <f>SUM(F3185:F3186)</f>
        <v>0</v>
      </c>
    </row>
    <row r="3186" spans="1:7" ht="18" customHeight="1">
      <c r="A3186" s="533"/>
      <c r="B3186" s="456" t="s">
        <v>1274</v>
      </c>
      <c r="C3186" s="504"/>
      <c r="D3186" s="504">
        <v>-100</v>
      </c>
      <c r="E3186" s="182">
        <v>3000</v>
      </c>
      <c r="F3186" s="183">
        <f t="shared" si="56"/>
        <v>-300000</v>
      </c>
      <c r="G3186" s="92"/>
    </row>
    <row r="3187" spans="1:7" ht="18" customHeight="1">
      <c r="A3187" s="526"/>
      <c r="B3187" s="435"/>
      <c r="C3187" s="484"/>
      <c r="D3187" s="484"/>
      <c r="E3187" s="113"/>
      <c r="F3187" s="126"/>
      <c r="G3187" s="9"/>
    </row>
    <row r="3188" spans="1:7" ht="18" customHeight="1">
      <c r="A3188" s="537">
        <v>42399</v>
      </c>
      <c r="B3188" s="355"/>
      <c r="C3188" s="491" t="s">
        <v>398</v>
      </c>
      <c r="D3188" s="525"/>
      <c r="F3188" s="127"/>
    </row>
    <row r="3189" spans="1:7" ht="18" customHeight="1">
      <c r="A3189" s="531" t="s">
        <v>127</v>
      </c>
      <c r="B3189" s="436" t="s">
        <v>134</v>
      </c>
      <c r="C3189" s="494" t="s">
        <v>152</v>
      </c>
      <c r="D3189" s="494">
        <f>SUM(D3190:D3284)</f>
        <v>12255.3</v>
      </c>
      <c r="E3189" s="166"/>
      <c r="F3189" s="171">
        <f>SUM(F3190:F3284)</f>
        <v>407189250</v>
      </c>
      <c r="G3189" s="171">
        <f>SUM(G3190:G3284)</f>
        <v>407189250</v>
      </c>
    </row>
    <row r="3190" spans="1:7" ht="18" customHeight="1">
      <c r="A3190" s="532" t="s">
        <v>253</v>
      </c>
      <c r="B3190" s="441" t="s">
        <v>254</v>
      </c>
      <c r="C3190" s="492" t="s">
        <v>255</v>
      </c>
      <c r="D3190" s="492">
        <v>114</v>
      </c>
      <c r="E3190" s="62">
        <v>35500</v>
      </c>
      <c r="F3190" s="139">
        <f t="shared" si="56"/>
        <v>4047000</v>
      </c>
      <c r="G3190" s="85">
        <f>F3190</f>
        <v>4047000</v>
      </c>
    </row>
    <row r="3191" spans="1:7" ht="18" customHeight="1">
      <c r="A3191" s="323"/>
      <c r="B3191" s="302"/>
      <c r="C3191" s="325"/>
      <c r="D3191" s="325"/>
      <c r="E3191" s="46"/>
      <c r="F3191" s="130">
        <f t="shared" si="56"/>
        <v>0</v>
      </c>
      <c r="G3191" s="69"/>
    </row>
    <row r="3192" spans="1:7" ht="18" customHeight="1">
      <c r="A3192" s="323" t="s">
        <v>336</v>
      </c>
      <c r="B3192" s="451" t="s">
        <v>1275</v>
      </c>
      <c r="C3192" s="500" t="s">
        <v>442</v>
      </c>
      <c r="D3192" s="500">
        <v>-86.1</v>
      </c>
      <c r="E3192" s="162">
        <v>33500</v>
      </c>
      <c r="F3192" s="163">
        <f t="shared" si="56"/>
        <v>-2884350</v>
      </c>
      <c r="G3192" s="86">
        <f>SUM(F3192:F3195)</f>
        <v>7648050</v>
      </c>
    </row>
    <row r="3193" spans="1:7" ht="18" customHeight="1">
      <c r="A3193" s="323"/>
      <c r="B3193" s="302" t="s">
        <v>23</v>
      </c>
      <c r="C3193" s="325" t="s">
        <v>1276</v>
      </c>
      <c r="D3193" s="325">
        <v>50</v>
      </c>
      <c r="E3193" s="46">
        <v>33500</v>
      </c>
      <c r="F3193" s="130">
        <f t="shared" si="56"/>
        <v>1675000</v>
      </c>
      <c r="G3193" s="69"/>
    </row>
    <row r="3194" spans="1:7" ht="18" customHeight="1">
      <c r="A3194" s="323"/>
      <c r="B3194" s="302" t="s">
        <v>23</v>
      </c>
      <c r="C3194" s="325" t="s">
        <v>1285</v>
      </c>
      <c r="D3194" s="325">
        <v>52.8</v>
      </c>
      <c r="E3194" s="46">
        <v>33500</v>
      </c>
      <c r="F3194" s="130">
        <f t="shared" si="56"/>
        <v>1768800</v>
      </c>
      <c r="G3194" s="69"/>
    </row>
    <row r="3195" spans="1:7" ht="18" customHeight="1">
      <c r="A3195" s="323"/>
      <c r="B3195" s="302" t="s">
        <v>319</v>
      </c>
      <c r="C3195" s="325" t="s">
        <v>1277</v>
      </c>
      <c r="D3195" s="325">
        <v>211.6</v>
      </c>
      <c r="E3195" s="46">
        <v>33500</v>
      </c>
      <c r="F3195" s="130">
        <f t="shared" si="56"/>
        <v>7088600</v>
      </c>
      <c r="G3195" s="69"/>
    </row>
    <row r="3196" spans="1:7" ht="18" customHeight="1">
      <c r="A3196" s="323"/>
      <c r="B3196" s="302"/>
      <c r="C3196" s="325"/>
      <c r="D3196" s="325"/>
      <c r="E3196" s="46"/>
      <c r="F3196" s="130">
        <f>E3196*D3196</f>
        <v>0</v>
      </c>
      <c r="G3196" s="69"/>
    </row>
    <row r="3197" spans="1:7" ht="18" customHeight="1">
      <c r="A3197" s="323" t="s">
        <v>115</v>
      </c>
      <c r="B3197" s="444" t="s">
        <v>1278</v>
      </c>
      <c r="C3197" s="482" t="s">
        <v>1220</v>
      </c>
      <c r="D3197" s="482">
        <v>89.3</v>
      </c>
      <c r="E3197" s="116">
        <v>42500</v>
      </c>
      <c r="F3197" s="131">
        <f t="shared" si="56"/>
        <v>3795250</v>
      </c>
      <c r="G3197" s="86">
        <f>SUM(F3197:F3200)</f>
        <v>19303500</v>
      </c>
    </row>
    <row r="3198" spans="1:7" ht="18" customHeight="1">
      <c r="A3198" s="323"/>
      <c r="B3198" s="444" t="s">
        <v>1278</v>
      </c>
      <c r="C3198" s="482" t="s">
        <v>130</v>
      </c>
      <c r="D3198" s="482">
        <v>89.2</v>
      </c>
      <c r="E3198" s="116">
        <v>42500</v>
      </c>
      <c r="F3198" s="131">
        <f t="shared" si="56"/>
        <v>3791000</v>
      </c>
      <c r="G3198" s="69"/>
    </row>
    <row r="3199" spans="1:7" ht="18" customHeight="1">
      <c r="A3199" s="323"/>
      <c r="B3199" s="443" t="s">
        <v>1279</v>
      </c>
      <c r="C3199" s="482" t="s">
        <v>1220</v>
      </c>
      <c r="D3199" s="482">
        <v>157.4</v>
      </c>
      <c r="E3199" s="116">
        <v>42500</v>
      </c>
      <c r="F3199" s="131">
        <f t="shared" si="56"/>
        <v>6689500</v>
      </c>
      <c r="G3199" s="69"/>
    </row>
    <row r="3200" spans="1:7" ht="18" customHeight="1">
      <c r="A3200" s="323"/>
      <c r="B3200" s="444" t="s">
        <v>116</v>
      </c>
      <c r="C3200" s="482" t="s">
        <v>130</v>
      </c>
      <c r="D3200" s="482">
        <v>118.3</v>
      </c>
      <c r="E3200" s="116">
        <v>42500</v>
      </c>
      <c r="F3200" s="131">
        <f t="shared" si="56"/>
        <v>5027750</v>
      </c>
      <c r="G3200" s="69"/>
    </row>
    <row r="3201" spans="1:7" ht="18" customHeight="1">
      <c r="A3201" s="323"/>
      <c r="B3201" s="302"/>
      <c r="C3201" s="325"/>
      <c r="D3201" s="325"/>
      <c r="E3201" s="46"/>
      <c r="F3201" s="130">
        <f t="shared" si="56"/>
        <v>0</v>
      </c>
      <c r="G3201" s="69"/>
    </row>
    <row r="3202" spans="1:7" ht="18" customHeight="1">
      <c r="A3202" s="323" t="s">
        <v>316</v>
      </c>
      <c r="B3202" s="302" t="s">
        <v>13</v>
      </c>
      <c r="C3202" s="325" t="s">
        <v>1280</v>
      </c>
      <c r="D3202" s="325">
        <v>100</v>
      </c>
      <c r="E3202" s="46">
        <v>30000</v>
      </c>
      <c r="F3202" s="130">
        <f t="shared" si="56"/>
        <v>3000000</v>
      </c>
      <c r="G3202" s="86">
        <f>SUM(F3202:F3206)</f>
        <v>58098500</v>
      </c>
    </row>
    <row r="3203" spans="1:7" ht="18" customHeight="1">
      <c r="A3203" s="323"/>
      <c r="B3203" s="302" t="s">
        <v>23</v>
      </c>
      <c r="C3203" s="325" t="s">
        <v>849</v>
      </c>
      <c r="D3203" s="325">
        <v>513.70000000000005</v>
      </c>
      <c r="E3203" s="46">
        <v>28500</v>
      </c>
      <c r="F3203" s="130">
        <f t="shared" si="56"/>
        <v>14640450.000000002</v>
      </c>
      <c r="G3203" s="69"/>
    </row>
    <row r="3204" spans="1:7" ht="18" customHeight="1">
      <c r="A3204" s="323"/>
      <c r="B3204" s="302" t="s">
        <v>23</v>
      </c>
      <c r="C3204" s="325" t="s">
        <v>198</v>
      </c>
      <c r="D3204" s="325">
        <v>175</v>
      </c>
      <c r="E3204" s="46">
        <v>28500</v>
      </c>
      <c r="F3204" s="130">
        <f t="shared" si="56"/>
        <v>4987500</v>
      </c>
      <c r="G3204" s="69"/>
    </row>
    <row r="3205" spans="1:7" ht="18" customHeight="1">
      <c r="A3205" s="323"/>
      <c r="B3205" s="302" t="s">
        <v>31</v>
      </c>
      <c r="C3205" s="325" t="s">
        <v>857</v>
      </c>
      <c r="D3205" s="325">
        <v>100</v>
      </c>
      <c r="E3205" s="46">
        <v>33500</v>
      </c>
      <c r="F3205" s="130">
        <f t="shared" si="56"/>
        <v>3350000</v>
      </c>
      <c r="G3205" s="69"/>
    </row>
    <row r="3206" spans="1:7" ht="18" customHeight="1">
      <c r="A3206" s="323"/>
      <c r="B3206" s="302" t="s">
        <v>31</v>
      </c>
      <c r="C3206" s="325" t="s">
        <v>50</v>
      </c>
      <c r="D3206" s="325">
        <v>1019.7</v>
      </c>
      <c r="E3206" s="46">
        <v>31500</v>
      </c>
      <c r="F3206" s="130">
        <f t="shared" si="56"/>
        <v>32120550</v>
      </c>
      <c r="G3206" s="69"/>
    </row>
    <row r="3207" spans="1:7" ht="18" customHeight="1">
      <c r="A3207" s="323"/>
      <c r="B3207" s="302"/>
      <c r="C3207" s="325"/>
      <c r="D3207" s="325"/>
      <c r="E3207" s="46"/>
      <c r="F3207" s="130">
        <f t="shared" si="56"/>
        <v>0</v>
      </c>
      <c r="G3207" s="69"/>
    </row>
    <row r="3208" spans="1:7" ht="18" customHeight="1">
      <c r="A3208" s="323" t="s">
        <v>259</v>
      </c>
      <c r="B3208" s="302" t="s">
        <v>13</v>
      </c>
      <c r="C3208" s="325" t="s">
        <v>171</v>
      </c>
      <c r="D3208" s="325">
        <v>1000</v>
      </c>
      <c r="E3208" s="46">
        <v>35000</v>
      </c>
      <c r="F3208" s="130">
        <f t="shared" si="56"/>
        <v>35000000</v>
      </c>
      <c r="G3208" s="86">
        <f>F3208</f>
        <v>35000000</v>
      </c>
    </row>
    <row r="3209" spans="1:7" ht="18" customHeight="1">
      <c r="A3209" s="323"/>
      <c r="B3209" s="302"/>
      <c r="C3209" s="325"/>
      <c r="D3209" s="325"/>
      <c r="E3209" s="46"/>
      <c r="F3209" s="130">
        <f t="shared" si="56"/>
        <v>0</v>
      </c>
      <c r="G3209" s="69"/>
    </row>
    <row r="3210" spans="1:7" ht="18" customHeight="1">
      <c r="A3210" s="323" t="s">
        <v>318</v>
      </c>
      <c r="B3210" s="302" t="s">
        <v>13</v>
      </c>
      <c r="C3210" s="325" t="s">
        <v>1281</v>
      </c>
      <c r="D3210" s="325">
        <v>160</v>
      </c>
      <c r="E3210" s="46">
        <v>31500</v>
      </c>
      <c r="F3210" s="130">
        <f t="shared" si="56"/>
        <v>5040000</v>
      </c>
      <c r="G3210" s="86">
        <f>SUM(F3210:F3211)</f>
        <v>14939250</v>
      </c>
    </row>
    <row r="3211" spans="1:7" ht="18" customHeight="1">
      <c r="A3211" s="323"/>
      <c r="B3211" s="302" t="s">
        <v>13</v>
      </c>
      <c r="C3211" s="325" t="s">
        <v>960</v>
      </c>
      <c r="D3211" s="325">
        <v>295.5</v>
      </c>
      <c r="E3211" s="46">
        <v>33500</v>
      </c>
      <c r="F3211" s="130">
        <f t="shared" si="56"/>
        <v>9899250</v>
      </c>
      <c r="G3211" s="69"/>
    </row>
    <row r="3212" spans="1:7" ht="18" customHeight="1">
      <c r="A3212" s="323"/>
      <c r="B3212" s="302"/>
      <c r="C3212" s="325"/>
      <c r="D3212" s="325"/>
      <c r="E3212" s="46"/>
      <c r="F3212" s="130"/>
      <c r="G3212" s="69"/>
    </row>
    <row r="3213" spans="1:7" ht="18" customHeight="1">
      <c r="A3213" s="323" t="s">
        <v>327</v>
      </c>
      <c r="B3213" s="302" t="s">
        <v>13</v>
      </c>
      <c r="C3213" s="325" t="s">
        <v>59</v>
      </c>
      <c r="D3213" s="325">
        <v>20</v>
      </c>
      <c r="E3213" s="46">
        <v>30000</v>
      </c>
      <c r="F3213" s="130">
        <f>E3213*D3213</f>
        <v>600000</v>
      </c>
      <c r="G3213" s="86">
        <f>SUM(F3213:F3216)</f>
        <v>8553600</v>
      </c>
    </row>
    <row r="3214" spans="1:7" ht="18" customHeight="1">
      <c r="A3214" s="302"/>
      <c r="B3214" s="302" t="s">
        <v>13</v>
      </c>
      <c r="C3214" s="325" t="s">
        <v>60</v>
      </c>
      <c r="D3214" s="325">
        <v>20</v>
      </c>
      <c r="E3214" s="46">
        <v>30000</v>
      </c>
      <c r="F3214" s="130">
        <f t="shared" si="56"/>
        <v>600000</v>
      </c>
      <c r="G3214" s="69"/>
    </row>
    <row r="3215" spans="1:7" ht="18" customHeight="1">
      <c r="A3215" s="323"/>
      <c r="B3215" s="302" t="s">
        <v>13</v>
      </c>
      <c r="C3215" s="325" t="s">
        <v>707</v>
      </c>
      <c r="D3215" s="325">
        <v>20</v>
      </c>
      <c r="E3215" s="46">
        <v>30000</v>
      </c>
      <c r="F3215" s="130">
        <f t="shared" si="56"/>
        <v>600000</v>
      </c>
      <c r="G3215" s="69"/>
    </row>
    <row r="3216" spans="1:7" ht="18" customHeight="1">
      <c r="A3216" s="323"/>
      <c r="B3216" s="302" t="s">
        <v>1282</v>
      </c>
      <c r="C3216" s="325" t="s">
        <v>62</v>
      </c>
      <c r="D3216" s="325">
        <v>214.4</v>
      </c>
      <c r="E3216" s="46">
        <v>31500</v>
      </c>
      <c r="F3216" s="130">
        <f t="shared" si="56"/>
        <v>6753600</v>
      </c>
      <c r="G3216" s="69"/>
    </row>
    <row r="3217" spans="1:7" ht="18" customHeight="1">
      <c r="A3217" s="323"/>
      <c r="B3217" s="302"/>
      <c r="C3217" s="325"/>
      <c r="D3217" s="325"/>
      <c r="E3217" s="46"/>
      <c r="F3217" s="130">
        <f t="shared" si="56"/>
        <v>0</v>
      </c>
      <c r="G3217" s="69"/>
    </row>
    <row r="3218" spans="1:7" ht="18" customHeight="1">
      <c r="A3218" s="323" t="s">
        <v>438</v>
      </c>
      <c r="B3218" s="302" t="s">
        <v>31</v>
      </c>
      <c r="C3218" s="325" t="s">
        <v>1283</v>
      </c>
      <c r="D3218" s="325">
        <v>396</v>
      </c>
      <c r="E3218" s="46">
        <v>35000</v>
      </c>
      <c r="F3218" s="130">
        <f t="shared" si="56"/>
        <v>13860000</v>
      </c>
      <c r="G3218" s="86">
        <f>F3218</f>
        <v>13860000</v>
      </c>
    </row>
    <row r="3219" spans="1:7" ht="18" customHeight="1">
      <c r="A3219" s="323"/>
      <c r="B3219" s="302"/>
      <c r="C3219" s="325"/>
      <c r="D3219" s="325"/>
      <c r="E3219" s="46"/>
      <c r="F3219" s="130">
        <f t="shared" si="56"/>
        <v>0</v>
      </c>
      <c r="G3219" s="69"/>
    </row>
    <row r="3220" spans="1:7" ht="18" customHeight="1">
      <c r="A3220" s="323" t="s">
        <v>235</v>
      </c>
      <c r="B3220" s="302" t="s">
        <v>13</v>
      </c>
      <c r="C3220" s="325" t="s">
        <v>22</v>
      </c>
      <c r="D3220" s="325">
        <v>99</v>
      </c>
      <c r="E3220" s="46">
        <v>29500</v>
      </c>
      <c r="F3220" s="130">
        <f t="shared" si="56"/>
        <v>2920500</v>
      </c>
      <c r="G3220" s="86">
        <f>F3220</f>
        <v>2920500</v>
      </c>
    </row>
    <row r="3221" spans="1:7" ht="18" customHeight="1">
      <c r="A3221" s="323"/>
      <c r="B3221" s="302"/>
      <c r="C3221" s="325"/>
      <c r="D3221" s="325"/>
      <c r="E3221" s="46"/>
      <c r="F3221" s="130">
        <f t="shared" si="56"/>
        <v>0</v>
      </c>
      <c r="G3221" s="69"/>
    </row>
    <row r="3222" spans="1:7" ht="18" customHeight="1">
      <c r="A3222" s="323" t="s">
        <v>408</v>
      </c>
      <c r="B3222" s="302" t="s">
        <v>31</v>
      </c>
      <c r="C3222" s="325" t="s">
        <v>1284</v>
      </c>
      <c r="D3222" s="325">
        <v>150</v>
      </c>
      <c r="E3222" s="46">
        <v>32500</v>
      </c>
      <c r="F3222" s="130">
        <f t="shared" si="56"/>
        <v>4875000</v>
      </c>
      <c r="G3222" s="86">
        <f>F3222</f>
        <v>4875000</v>
      </c>
    </row>
    <row r="3223" spans="1:7" ht="18" customHeight="1">
      <c r="A3223" s="323"/>
      <c r="B3223" s="302"/>
      <c r="C3223" s="325"/>
      <c r="D3223" s="325"/>
      <c r="E3223" s="46"/>
      <c r="F3223" s="130">
        <f t="shared" si="56"/>
        <v>0</v>
      </c>
      <c r="G3223" s="69"/>
    </row>
    <row r="3224" spans="1:7" ht="18" customHeight="1">
      <c r="A3224" s="323" t="s">
        <v>63</v>
      </c>
      <c r="B3224" s="302" t="s">
        <v>64</v>
      </c>
      <c r="C3224" s="325" t="s">
        <v>65</v>
      </c>
      <c r="D3224" s="325">
        <v>108</v>
      </c>
      <c r="E3224" s="46">
        <v>36000</v>
      </c>
      <c r="F3224" s="130">
        <f t="shared" si="56"/>
        <v>3888000</v>
      </c>
      <c r="G3224" s="86">
        <f>F3224</f>
        <v>3888000</v>
      </c>
    </row>
    <row r="3225" spans="1:7" ht="18" customHeight="1">
      <c r="A3225" s="323"/>
      <c r="B3225" s="302"/>
      <c r="C3225" s="325"/>
      <c r="D3225" s="325"/>
      <c r="E3225" s="46"/>
      <c r="F3225" s="130">
        <f t="shared" si="56"/>
        <v>0</v>
      </c>
      <c r="G3225" s="69"/>
    </row>
    <row r="3226" spans="1:7" ht="18" customHeight="1">
      <c r="A3226" s="323" t="s">
        <v>203</v>
      </c>
      <c r="B3226" s="302" t="s">
        <v>31</v>
      </c>
      <c r="C3226" s="325" t="s">
        <v>255</v>
      </c>
      <c r="D3226" s="325">
        <v>425</v>
      </c>
      <c r="E3226" s="46">
        <v>31000</v>
      </c>
      <c r="F3226" s="130">
        <f t="shared" si="56"/>
        <v>13175000</v>
      </c>
      <c r="G3226" s="86">
        <f>SUM(F3226:F3227)</f>
        <v>34925000</v>
      </c>
    </row>
    <row r="3227" spans="1:7" ht="18" customHeight="1">
      <c r="A3227" s="323"/>
      <c r="B3227" s="302" t="s">
        <v>570</v>
      </c>
      <c r="C3227" s="325" t="s">
        <v>711</v>
      </c>
      <c r="D3227" s="325">
        <v>725</v>
      </c>
      <c r="E3227" s="46">
        <v>30000</v>
      </c>
      <c r="F3227" s="130">
        <f t="shared" si="56"/>
        <v>21750000</v>
      </c>
      <c r="G3227" s="69"/>
    </row>
    <row r="3228" spans="1:7" ht="18" customHeight="1">
      <c r="A3228" s="323"/>
      <c r="B3228" s="302"/>
      <c r="C3228" s="325"/>
      <c r="D3228" s="325"/>
      <c r="E3228" s="46"/>
      <c r="F3228" s="130">
        <f t="shared" si="56"/>
        <v>0</v>
      </c>
      <c r="G3228" s="69"/>
    </row>
    <row r="3229" spans="1:7" ht="18" customHeight="1">
      <c r="A3229" s="323" t="s">
        <v>1290</v>
      </c>
      <c r="B3229" s="454" t="s">
        <v>1291</v>
      </c>
      <c r="C3229" s="500"/>
      <c r="D3229" s="500">
        <v>-112</v>
      </c>
      <c r="E3229" s="162">
        <v>28000</v>
      </c>
      <c r="F3229" s="163">
        <f t="shared" si="56"/>
        <v>-3136000</v>
      </c>
      <c r="G3229" s="86">
        <f>F3229</f>
        <v>-3136000</v>
      </c>
    </row>
    <row r="3230" spans="1:7" ht="18" customHeight="1">
      <c r="A3230" s="323"/>
      <c r="B3230" s="302"/>
      <c r="C3230" s="325"/>
      <c r="D3230" s="325"/>
      <c r="E3230" s="46"/>
      <c r="F3230" s="130">
        <f t="shared" si="56"/>
        <v>0</v>
      </c>
      <c r="G3230" s="69"/>
    </row>
    <row r="3231" spans="1:7" ht="18" customHeight="1">
      <c r="A3231" s="323" t="s">
        <v>88</v>
      </c>
      <c r="B3231" s="302" t="s">
        <v>13</v>
      </c>
      <c r="C3231" s="325" t="s">
        <v>124</v>
      </c>
      <c r="D3231" s="325">
        <v>813.7</v>
      </c>
      <c r="E3231" s="46">
        <v>29500</v>
      </c>
      <c r="F3231" s="130">
        <f t="shared" si="56"/>
        <v>24004150</v>
      </c>
      <c r="G3231" s="86">
        <f>F3231</f>
        <v>24004150</v>
      </c>
    </row>
    <row r="3232" spans="1:7" ht="18" customHeight="1">
      <c r="A3232" s="323"/>
      <c r="B3232" s="302"/>
      <c r="C3232" s="325"/>
      <c r="D3232" s="325"/>
      <c r="E3232" s="46"/>
      <c r="F3232" s="130">
        <f t="shared" si="56"/>
        <v>0</v>
      </c>
      <c r="G3232" s="69"/>
    </row>
    <row r="3233" spans="1:7" ht="18" customHeight="1">
      <c r="A3233" s="323" t="s">
        <v>145</v>
      </c>
      <c r="B3233" s="302" t="s">
        <v>13</v>
      </c>
      <c r="C3233" s="325" t="s">
        <v>146</v>
      </c>
      <c r="D3233" s="325">
        <v>98</v>
      </c>
      <c r="E3233" s="46">
        <v>29500</v>
      </c>
      <c r="F3233" s="130">
        <f t="shared" si="56"/>
        <v>2891000</v>
      </c>
      <c r="G3233" s="86">
        <f>F3233</f>
        <v>2891000</v>
      </c>
    </row>
    <row r="3234" spans="1:7" ht="18" customHeight="1">
      <c r="A3234" s="323"/>
      <c r="B3234" s="302"/>
      <c r="C3234" s="325"/>
      <c r="D3234" s="325"/>
      <c r="E3234" s="46"/>
      <c r="F3234" s="130">
        <f t="shared" si="56"/>
        <v>0</v>
      </c>
      <c r="G3234" s="69"/>
    </row>
    <row r="3235" spans="1:7" ht="18" customHeight="1">
      <c r="A3235" s="323" t="s">
        <v>304</v>
      </c>
      <c r="B3235" s="302" t="s">
        <v>31</v>
      </c>
      <c r="C3235" s="325" t="s">
        <v>1055</v>
      </c>
      <c r="D3235" s="325">
        <v>550</v>
      </c>
      <c r="E3235" s="46">
        <v>33500</v>
      </c>
      <c r="F3235" s="130">
        <f t="shared" si="56"/>
        <v>18425000</v>
      </c>
      <c r="G3235" s="86">
        <f>F3235</f>
        <v>18425000</v>
      </c>
    </row>
    <row r="3236" spans="1:7" ht="18" customHeight="1">
      <c r="A3236" s="323"/>
      <c r="B3236" s="302"/>
      <c r="C3236" s="325"/>
      <c r="D3236" s="325"/>
      <c r="E3236" s="46"/>
      <c r="F3236" s="130">
        <f t="shared" si="56"/>
        <v>0</v>
      </c>
      <c r="G3236" s="69"/>
    </row>
    <row r="3237" spans="1:7" ht="18" customHeight="1">
      <c r="A3237" s="323" t="s">
        <v>712</v>
      </c>
      <c r="B3237" s="302" t="s">
        <v>31</v>
      </c>
      <c r="C3237" s="325" t="s">
        <v>904</v>
      </c>
      <c r="D3237" s="325">
        <v>500</v>
      </c>
      <c r="E3237" s="46">
        <v>33500</v>
      </c>
      <c r="F3237" s="130">
        <f t="shared" si="56"/>
        <v>16750000</v>
      </c>
      <c r="G3237" s="86">
        <f>F3237</f>
        <v>16750000</v>
      </c>
    </row>
    <row r="3238" spans="1:7" ht="18" customHeight="1">
      <c r="A3238" s="323"/>
      <c r="B3238" s="302"/>
      <c r="C3238" s="325"/>
      <c r="D3238" s="325"/>
      <c r="E3238" s="46"/>
      <c r="F3238" s="130">
        <f t="shared" si="56"/>
        <v>0</v>
      </c>
      <c r="G3238" s="69"/>
    </row>
    <row r="3239" spans="1:7" ht="18" customHeight="1">
      <c r="A3239" s="323" t="s">
        <v>394</v>
      </c>
      <c r="B3239" s="302" t="s">
        <v>319</v>
      </c>
      <c r="C3239" s="325" t="s">
        <v>587</v>
      </c>
      <c r="D3239" s="325">
        <v>132.6</v>
      </c>
      <c r="E3239" s="46">
        <v>32000</v>
      </c>
      <c r="F3239" s="130">
        <f t="shared" si="56"/>
        <v>4243200</v>
      </c>
      <c r="G3239" s="86">
        <f>SUM(F3239:F3240)</f>
        <v>8499200</v>
      </c>
    </row>
    <row r="3240" spans="1:7" ht="18" customHeight="1">
      <c r="A3240" s="323"/>
      <c r="B3240" s="302" t="s">
        <v>319</v>
      </c>
      <c r="C3240" s="325" t="s">
        <v>1292</v>
      </c>
      <c r="D3240" s="325">
        <v>133</v>
      </c>
      <c r="E3240" s="46">
        <v>32000</v>
      </c>
      <c r="F3240" s="130">
        <f t="shared" si="56"/>
        <v>4256000</v>
      </c>
      <c r="G3240" s="69"/>
    </row>
    <row r="3241" spans="1:7" ht="18" customHeight="1">
      <c r="A3241" s="323"/>
      <c r="B3241" s="302"/>
      <c r="C3241" s="325"/>
      <c r="D3241" s="325"/>
      <c r="E3241" s="46"/>
      <c r="F3241" s="130">
        <f t="shared" si="56"/>
        <v>0</v>
      </c>
      <c r="G3241" s="69"/>
    </row>
    <row r="3242" spans="1:7" ht="18" customHeight="1">
      <c r="A3242" s="323" t="s">
        <v>154</v>
      </c>
      <c r="B3242" s="444" t="s">
        <v>1293</v>
      </c>
      <c r="C3242" s="482" t="s">
        <v>1294</v>
      </c>
      <c r="D3242" s="482">
        <v>60</v>
      </c>
      <c r="E3242" s="116">
        <v>38500</v>
      </c>
      <c r="F3242" s="131">
        <f t="shared" si="56"/>
        <v>2310000</v>
      </c>
      <c r="G3242" s="86">
        <f>F3242</f>
        <v>2310000</v>
      </c>
    </row>
    <row r="3243" spans="1:7" ht="18" customHeight="1">
      <c r="A3243" s="323"/>
      <c r="B3243" s="302"/>
      <c r="C3243" s="325"/>
      <c r="D3243" s="325"/>
      <c r="E3243" s="46"/>
      <c r="F3243" s="130">
        <f t="shared" si="56"/>
        <v>0</v>
      </c>
      <c r="G3243" s="69"/>
    </row>
    <row r="3244" spans="1:7" ht="18" customHeight="1">
      <c r="A3244" s="323" t="s">
        <v>93</v>
      </c>
      <c r="B3244" s="302" t="s">
        <v>13</v>
      </c>
      <c r="C3244" s="325" t="s">
        <v>1295</v>
      </c>
      <c r="D3244" s="325">
        <v>100</v>
      </c>
      <c r="E3244" s="46">
        <v>30000</v>
      </c>
      <c r="F3244" s="130">
        <f t="shared" si="56"/>
        <v>3000000</v>
      </c>
      <c r="G3244" s="86">
        <f>SUM(F3244:F3246)</f>
        <v>15171000</v>
      </c>
    </row>
    <row r="3245" spans="1:7" ht="18" customHeight="1">
      <c r="A3245" s="323"/>
      <c r="B3245" s="302" t="s">
        <v>13</v>
      </c>
      <c r="C3245" s="325" t="s">
        <v>1296</v>
      </c>
      <c r="D3245" s="325">
        <v>207.5</v>
      </c>
      <c r="E3245" s="46">
        <v>30000</v>
      </c>
      <c r="F3245" s="130">
        <f t="shared" si="56"/>
        <v>6225000</v>
      </c>
      <c r="G3245" s="69"/>
    </row>
    <row r="3246" spans="1:7" ht="18" customHeight="1">
      <c r="A3246" s="323"/>
      <c r="B3246" s="302" t="s">
        <v>13</v>
      </c>
      <c r="C3246" s="325" t="s">
        <v>1297</v>
      </c>
      <c r="D3246" s="325">
        <v>198.2</v>
      </c>
      <c r="E3246" s="46">
        <v>30000</v>
      </c>
      <c r="F3246" s="130">
        <f t="shared" si="56"/>
        <v>5946000</v>
      </c>
      <c r="G3246" s="69"/>
    </row>
    <row r="3247" spans="1:7" ht="18" customHeight="1">
      <c r="A3247" s="323"/>
      <c r="B3247" s="302"/>
      <c r="C3247" s="325"/>
      <c r="D3247" s="325"/>
      <c r="E3247" s="46"/>
      <c r="F3247" s="130">
        <f t="shared" si="56"/>
        <v>0</v>
      </c>
      <c r="G3247" s="69"/>
    </row>
    <row r="3248" spans="1:7" ht="18" customHeight="1">
      <c r="A3248" s="323" t="s">
        <v>767</v>
      </c>
      <c r="B3248" s="302" t="s">
        <v>13</v>
      </c>
      <c r="C3248" s="325" t="s">
        <v>59</v>
      </c>
      <c r="D3248" s="325">
        <v>100</v>
      </c>
      <c r="E3248" s="46">
        <v>31500</v>
      </c>
      <c r="F3248" s="130">
        <f t="shared" si="56"/>
        <v>3150000</v>
      </c>
      <c r="G3248" s="86">
        <f>F3248</f>
        <v>3150000</v>
      </c>
    </row>
    <row r="3249" spans="1:7" ht="18" customHeight="1">
      <c r="A3249" s="323"/>
      <c r="B3249" s="302"/>
      <c r="C3249" s="325"/>
      <c r="D3249" s="325"/>
      <c r="E3249" s="46"/>
      <c r="F3249" s="130">
        <f t="shared" si="56"/>
        <v>0</v>
      </c>
      <c r="G3249" s="69"/>
    </row>
    <row r="3250" spans="1:7" ht="18" customHeight="1">
      <c r="A3250" s="323" t="s">
        <v>210</v>
      </c>
      <c r="B3250" s="302" t="s">
        <v>212</v>
      </c>
      <c r="C3250" s="325" t="s">
        <v>214</v>
      </c>
      <c r="D3250" s="325">
        <v>132</v>
      </c>
      <c r="E3250" s="46">
        <v>35500</v>
      </c>
      <c r="F3250" s="130">
        <f t="shared" si="56"/>
        <v>4686000</v>
      </c>
      <c r="G3250" s="86">
        <f>SUM(F3250:F3254)</f>
        <v>34986000</v>
      </c>
    </row>
    <row r="3251" spans="1:7" ht="18" customHeight="1">
      <c r="A3251" s="323"/>
      <c r="B3251" s="302" t="s">
        <v>212</v>
      </c>
      <c r="C3251" s="325" t="s">
        <v>344</v>
      </c>
      <c r="D3251" s="325">
        <v>400</v>
      </c>
      <c r="E3251" s="46">
        <v>30000</v>
      </c>
      <c r="F3251" s="130">
        <f t="shared" si="56"/>
        <v>12000000</v>
      </c>
      <c r="G3251" s="69"/>
    </row>
    <row r="3252" spans="1:7" ht="18" customHeight="1">
      <c r="A3252" s="323"/>
      <c r="B3252" s="302" t="s">
        <v>212</v>
      </c>
      <c r="C3252" s="325" t="s">
        <v>346</v>
      </c>
      <c r="D3252" s="325">
        <v>100</v>
      </c>
      <c r="E3252" s="46">
        <v>30000</v>
      </c>
      <c r="F3252" s="130">
        <f t="shared" si="56"/>
        <v>3000000</v>
      </c>
      <c r="G3252" s="69"/>
    </row>
    <row r="3253" spans="1:7" ht="18" customHeight="1">
      <c r="A3253" s="323"/>
      <c r="B3253" s="302" t="s">
        <v>212</v>
      </c>
      <c r="C3253" s="325" t="s">
        <v>1298</v>
      </c>
      <c r="D3253" s="325">
        <v>394.5</v>
      </c>
      <c r="E3253" s="46">
        <v>30000</v>
      </c>
      <c r="F3253" s="130">
        <f t="shared" si="56"/>
        <v>11835000</v>
      </c>
      <c r="G3253" s="69"/>
    </row>
    <row r="3254" spans="1:7" ht="18" customHeight="1">
      <c r="A3254" s="323"/>
      <c r="B3254" s="302" t="s">
        <v>31</v>
      </c>
      <c r="C3254" s="325" t="s">
        <v>59</v>
      </c>
      <c r="D3254" s="325">
        <v>99</v>
      </c>
      <c r="E3254" s="46">
        <v>35000</v>
      </c>
      <c r="F3254" s="130">
        <f t="shared" si="56"/>
        <v>3465000</v>
      </c>
      <c r="G3254" s="69"/>
    </row>
    <row r="3255" spans="1:7" ht="18" customHeight="1">
      <c r="A3255" s="323"/>
      <c r="B3255" s="302"/>
      <c r="C3255" s="325"/>
      <c r="D3255" s="325"/>
      <c r="E3255" s="46"/>
      <c r="F3255" s="130">
        <f t="shared" si="56"/>
        <v>0</v>
      </c>
      <c r="G3255" s="69"/>
    </row>
    <row r="3256" spans="1:7" ht="18" customHeight="1">
      <c r="A3256" s="323" t="s">
        <v>240</v>
      </c>
      <c r="B3256" s="444" t="s">
        <v>363</v>
      </c>
      <c r="C3256" s="482" t="s">
        <v>364</v>
      </c>
      <c r="D3256" s="482">
        <f>170+170</f>
        <v>340</v>
      </c>
      <c r="E3256" s="116">
        <v>57000</v>
      </c>
      <c r="F3256" s="131">
        <f>E3256*D3256</f>
        <v>19380000</v>
      </c>
      <c r="G3256" s="86">
        <f>SUM(F3256:F3257)</f>
        <v>22800000</v>
      </c>
    </row>
    <row r="3257" spans="1:7" ht="18" customHeight="1">
      <c r="A3257" s="323"/>
      <c r="B3257" s="444" t="s">
        <v>363</v>
      </c>
      <c r="C3257" s="482" t="s">
        <v>242</v>
      </c>
      <c r="D3257" s="482">
        <f>30+30</f>
        <v>60</v>
      </c>
      <c r="E3257" s="116">
        <v>57000</v>
      </c>
      <c r="F3257" s="131">
        <f>E3257*D3257</f>
        <v>3420000</v>
      </c>
      <c r="G3257" s="69"/>
    </row>
    <row r="3258" spans="1:7" ht="18" customHeight="1">
      <c r="A3258" s="323"/>
      <c r="B3258" s="302"/>
      <c r="C3258" s="325"/>
      <c r="D3258" s="325"/>
      <c r="E3258" s="46"/>
      <c r="F3258" s="130">
        <f t="shared" si="56"/>
        <v>0</v>
      </c>
      <c r="G3258" s="69"/>
    </row>
    <row r="3259" spans="1:7" ht="18" customHeight="1">
      <c r="A3259" s="323" t="s">
        <v>1286</v>
      </c>
      <c r="B3259" s="302" t="s">
        <v>13</v>
      </c>
      <c r="C3259" s="325" t="s">
        <v>467</v>
      </c>
      <c r="D3259" s="325">
        <v>50</v>
      </c>
      <c r="E3259" s="46">
        <v>30000</v>
      </c>
      <c r="F3259" s="130">
        <f t="shared" si="56"/>
        <v>1500000</v>
      </c>
      <c r="G3259" s="86">
        <f>SUM(F3259:F3262)</f>
        <v>6000000</v>
      </c>
    </row>
    <row r="3260" spans="1:7" ht="18" customHeight="1">
      <c r="A3260" s="323"/>
      <c r="B3260" s="302" t="s">
        <v>13</v>
      </c>
      <c r="C3260" s="325" t="s">
        <v>468</v>
      </c>
      <c r="D3260" s="325">
        <v>50</v>
      </c>
      <c r="E3260" s="46">
        <v>30000</v>
      </c>
      <c r="F3260" s="130">
        <f t="shared" si="56"/>
        <v>1500000</v>
      </c>
      <c r="G3260" s="69"/>
    </row>
    <row r="3261" spans="1:7" ht="18" customHeight="1">
      <c r="A3261" s="323"/>
      <c r="B3261" s="302" t="s">
        <v>13</v>
      </c>
      <c r="C3261" s="325" t="s">
        <v>469</v>
      </c>
      <c r="D3261" s="325">
        <v>50</v>
      </c>
      <c r="E3261" s="46">
        <v>30000</v>
      </c>
      <c r="F3261" s="130">
        <f t="shared" si="56"/>
        <v>1500000</v>
      </c>
      <c r="G3261" s="69"/>
    </row>
    <row r="3262" spans="1:7" ht="18" customHeight="1">
      <c r="A3262" s="323"/>
      <c r="B3262" s="302" t="s">
        <v>13</v>
      </c>
      <c r="C3262" s="325" t="s">
        <v>470</v>
      </c>
      <c r="D3262" s="325">
        <v>50</v>
      </c>
      <c r="E3262" s="46">
        <v>30000</v>
      </c>
      <c r="F3262" s="130">
        <f t="shared" si="56"/>
        <v>1500000</v>
      </c>
      <c r="G3262" s="69"/>
    </row>
    <row r="3263" spans="1:7" ht="18" customHeight="1">
      <c r="A3263" s="323"/>
      <c r="B3263" s="302"/>
      <c r="C3263" s="325"/>
      <c r="D3263" s="325"/>
      <c r="E3263" s="46"/>
      <c r="F3263" s="130">
        <f t="shared" si="56"/>
        <v>0</v>
      </c>
      <c r="G3263" s="69"/>
    </row>
    <row r="3264" spans="1:7" ht="18" customHeight="1">
      <c r="A3264" s="323" t="s">
        <v>1287</v>
      </c>
      <c r="B3264" s="302" t="s">
        <v>31</v>
      </c>
      <c r="C3264" s="325" t="s">
        <v>436</v>
      </c>
      <c r="D3264" s="325">
        <v>10</v>
      </c>
      <c r="E3264" s="46">
        <v>33500</v>
      </c>
      <c r="F3264" s="130">
        <f t="shared" si="56"/>
        <v>335000</v>
      </c>
      <c r="G3264" s="86">
        <f>SUM(F3264:F3266)</f>
        <v>1675000</v>
      </c>
    </row>
    <row r="3265" spans="1:7" ht="18" customHeight="1">
      <c r="A3265" s="323"/>
      <c r="B3265" s="302" t="s">
        <v>31</v>
      </c>
      <c r="C3265" s="325" t="s">
        <v>1288</v>
      </c>
      <c r="D3265" s="325">
        <v>20</v>
      </c>
      <c r="E3265" s="46">
        <v>33500</v>
      </c>
      <c r="F3265" s="130">
        <f t="shared" si="56"/>
        <v>670000</v>
      </c>
      <c r="G3265" s="69"/>
    </row>
    <row r="3266" spans="1:7" ht="18" customHeight="1">
      <c r="A3266" s="323"/>
      <c r="B3266" s="302" t="s">
        <v>31</v>
      </c>
      <c r="C3266" s="325" t="s">
        <v>1289</v>
      </c>
      <c r="D3266" s="325">
        <v>20</v>
      </c>
      <c r="E3266" s="46">
        <v>33500</v>
      </c>
      <c r="F3266" s="130">
        <f t="shared" ref="F3266:F3313" si="57">E3266*D3266</f>
        <v>670000</v>
      </c>
      <c r="G3266" s="69"/>
    </row>
    <row r="3267" spans="1:7" ht="18" customHeight="1">
      <c r="A3267" s="323"/>
      <c r="B3267" s="302"/>
      <c r="C3267" s="325"/>
      <c r="D3267" s="325"/>
      <c r="E3267" s="46"/>
      <c r="F3267" s="130">
        <f t="shared" si="57"/>
        <v>0</v>
      </c>
      <c r="G3267" s="69"/>
    </row>
    <row r="3268" spans="1:7" ht="18" customHeight="1">
      <c r="A3268" s="323" t="s">
        <v>24</v>
      </c>
      <c r="B3268" s="444" t="s">
        <v>363</v>
      </c>
      <c r="C3268" s="482" t="s">
        <v>364</v>
      </c>
      <c r="D3268" s="482">
        <v>80</v>
      </c>
      <c r="E3268" s="116">
        <v>57000</v>
      </c>
      <c r="F3268" s="131">
        <f>E3268*D3268</f>
        <v>4560000</v>
      </c>
      <c r="G3268" s="86">
        <f>SUM(F3268:F3274)</f>
        <v>37700500</v>
      </c>
    </row>
    <row r="3269" spans="1:7" ht="18" customHeight="1">
      <c r="A3269" s="302"/>
      <c r="B3269" s="444" t="s">
        <v>137</v>
      </c>
      <c r="C3269" s="444" t="s">
        <v>529</v>
      </c>
      <c r="D3269" s="444">
        <v>200</v>
      </c>
      <c r="E3269" s="131">
        <v>40500</v>
      </c>
      <c r="F3269" s="131">
        <f>E3269*D3269</f>
        <v>8100000</v>
      </c>
      <c r="G3269" s="69"/>
    </row>
    <row r="3270" spans="1:7" ht="18" customHeight="1">
      <c r="A3270" s="302"/>
      <c r="B3270" s="302" t="s">
        <v>13</v>
      </c>
      <c r="C3270" s="325" t="s">
        <v>238</v>
      </c>
      <c r="D3270" s="325">
        <v>100</v>
      </c>
      <c r="E3270" s="46">
        <v>30500</v>
      </c>
      <c r="F3270" s="130">
        <f t="shared" si="57"/>
        <v>3050000</v>
      </c>
      <c r="G3270" s="69"/>
    </row>
    <row r="3271" spans="1:7" ht="18" customHeight="1">
      <c r="A3271" s="323"/>
      <c r="B3271" s="302" t="s">
        <v>13</v>
      </c>
      <c r="C3271" s="325" t="s">
        <v>60</v>
      </c>
      <c r="D3271" s="325">
        <v>30</v>
      </c>
      <c r="E3271" s="46">
        <v>30500</v>
      </c>
      <c r="F3271" s="130">
        <f t="shared" si="57"/>
        <v>915000</v>
      </c>
      <c r="G3271" s="69"/>
    </row>
    <row r="3272" spans="1:7" ht="18" customHeight="1">
      <c r="A3272" s="323"/>
      <c r="B3272" s="302" t="s">
        <v>13</v>
      </c>
      <c r="C3272" s="325" t="s">
        <v>75</v>
      </c>
      <c r="D3272" s="325">
        <v>100</v>
      </c>
      <c r="E3272" s="46">
        <v>30500</v>
      </c>
      <c r="F3272" s="130">
        <f t="shared" si="57"/>
        <v>3050000</v>
      </c>
      <c r="G3272" s="69"/>
    </row>
    <row r="3273" spans="1:7" ht="18" customHeight="1">
      <c r="A3273" s="323"/>
      <c r="B3273" s="302" t="s">
        <v>13</v>
      </c>
      <c r="C3273" s="325" t="s">
        <v>156</v>
      </c>
      <c r="D3273" s="325">
        <v>541</v>
      </c>
      <c r="E3273" s="46">
        <v>30500</v>
      </c>
      <c r="F3273" s="130">
        <f t="shared" si="57"/>
        <v>16500500</v>
      </c>
      <c r="G3273" s="69"/>
    </row>
    <row r="3274" spans="1:7" ht="18" customHeight="1">
      <c r="A3274" s="323"/>
      <c r="B3274" s="302" t="s">
        <v>13</v>
      </c>
      <c r="C3274" s="325" t="s">
        <v>1160</v>
      </c>
      <c r="D3274" s="325">
        <v>50</v>
      </c>
      <c r="E3274" s="46">
        <v>30500</v>
      </c>
      <c r="F3274" s="130">
        <f t="shared" si="57"/>
        <v>1525000</v>
      </c>
      <c r="G3274" s="69"/>
    </row>
    <row r="3275" spans="1:7" ht="18" customHeight="1">
      <c r="A3275" s="323"/>
      <c r="B3275" s="302"/>
      <c r="C3275" s="325"/>
      <c r="D3275" s="325"/>
      <c r="E3275" s="46"/>
      <c r="F3275" s="130">
        <f t="shared" si="57"/>
        <v>0</v>
      </c>
      <c r="G3275" s="69"/>
    </row>
    <row r="3276" spans="1:7" ht="18" customHeight="1">
      <c r="A3276" s="323" t="s">
        <v>97</v>
      </c>
      <c r="B3276" s="302" t="s">
        <v>13</v>
      </c>
      <c r="C3276" s="325" t="s">
        <v>60</v>
      </c>
      <c r="D3276" s="325">
        <v>40</v>
      </c>
      <c r="E3276" s="46">
        <v>30000</v>
      </c>
      <c r="F3276" s="130">
        <f t="shared" si="57"/>
        <v>1200000</v>
      </c>
      <c r="G3276" s="86">
        <f>SUM(F3276:F3277)</f>
        <v>4200000</v>
      </c>
    </row>
    <row r="3277" spans="1:7" ht="18" customHeight="1">
      <c r="A3277" s="323"/>
      <c r="B3277" s="302" t="s">
        <v>13</v>
      </c>
      <c r="C3277" s="325" t="s">
        <v>14</v>
      </c>
      <c r="D3277" s="325">
        <v>100</v>
      </c>
      <c r="E3277" s="46">
        <v>30000</v>
      </c>
      <c r="F3277" s="130">
        <f t="shared" si="57"/>
        <v>3000000</v>
      </c>
      <c r="G3277" s="69"/>
    </row>
    <row r="3278" spans="1:7" ht="18" customHeight="1">
      <c r="A3278" s="323"/>
      <c r="B3278" s="302"/>
      <c r="C3278" s="325"/>
      <c r="D3278" s="325"/>
      <c r="E3278" s="46"/>
      <c r="F3278" s="130">
        <f t="shared" si="57"/>
        <v>0</v>
      </c>
      <c r="G3278" s="69"/>
    </row>
    <row r="3279" spans="1:7" ht="18" customHeight="1">
      <c r="A3279" s="323" t="s">
        <v>26</v>
      </c>
      <c r="B3279" s="302" t="s">
        <v>13</v>
      </c>
      <c r="C3279" s="325" t="s">
        <v>60</v>
      </c>
      <c r="D3279" s="325">
        <v>50</v>
      </c>
      <c r="E3279" s="46">
        <v>30500</v>
      </c>
      <c r="F3279" s="130">
        <f t="shared" si="57"/>
        <v>1525000</v>
      </c>
      <c r="G3279" s="86">
        <f>F3279</f>
        <v>1525000</v>
      </c>
    </row>
    <row r="3280" spans="1:7" ht="18" customHeight="1">
      <c r="A3280" s="323"/>
      <c r="B3280" s="302"/>
      <c r="C3280" s="325"/>
      <c r="D3280" s="325"/>
      <c r="E3280" s="46"/>
      <c r="F3280" s="130">
        <f t="shared" si="57"/>
        <v>0</v>
      </c>
      <c r="G3280" s="69"/>
    </row>
    <row r="3281" spans="1:7" ht="18" customHeight="1">
      <c r="A3281" s="323" t="s">
        <v>18</v>
      </c>
      <c r="B3281" s="302" t="s">
        <v>13</v>
      </c>
      <c r="C3281" s="325" t="s">
        <v>75</v>
      </c>
      <c r="D3281" s="325">
        <v>20</v>
      </c>
      <c r="E3281" s="46">
        <v>30000</v>
      </c>
      <c r="F3281" s="130">
        <f t="shared" si="57"/>
        <v>600000</v>
      </c>
      <c r="G3281" s="86">
        <f>SUM(F3281:F3284)</f>
        <v>2180000</v>
      </c>
    </row>
    <row r="3282" spans="1:7" ht="18" customHeight="1">
      <c r="A3282" s="323"/>
      <c r="B3282" s="302" t="s">
        <v>13</v>
      </c>
      <c r="C3282" s="325" t="s">
        <v>46</v>
      </c>
      <c r="D3282" s="325">
        <v>20</v>
      </c>
      <c r="E3282" s="46">
        <v>30000</v>
      </c>
      <c r="F3282" s="130">
        <f t="shared" si="57"/>
        <v>600000</v>
      </c>
      <c r="G3282" s="69"/>
    </row>
    <row r="3283" spans="1:7" ht="18" customHeight="1">
      <c r="A3283" s="323"/>
      <c r="B3283" s="302" t="s">
        <v>13</v>
      </c>
      <c r="C3283" s="325" t="s">
        <v>296</v>
      </c>
      <c r="D3283" s="325">
        <v>10</v>
      </c>
      <c r="E3283" s="46">
        <v>30000</v>
      </c>
      <c r="F3283" s="130">
        <f t="shared" si="57"/>
        <v>300000</v>
      </c>
      <c r="G3283" s="69"/>
    </row>
    <row r="3284" spans="1:7" ht="18" customHeight="1">
      <c r="A3284" s="533"/>
      <c r="B3284" s="440" t="s">
        <v>23</v>
      </c>
      <c r="C3284" s="382" t="s">
        <v>14</v>
      </c>
      <c r="D3284" s="382">
        <v>20</v>
      </c>
      <c r="E3284" s="59">
        <v>34000</v>
      </c>
      <c r="F3284" s="132">
        <f t="shared" si="57"/>
        <v>680000</v>
      </c>
      <c r="G3284" s="92"/>
    </row>
    <row r="3285" spans="1:7" ht="18" customHeight="1">
      <c r="A3285" s="526"/>
      <c r="B3285" s="435"/>
      <c r="C3285" s="484"/>
      <c r="D3285" s="484"/>
      <c r="E3285" s="113"/>
      <c r="F3285" s="126"/>
      <c r="G3285" s="9"/>
    </row>
    <row r="3286" spans="1:7" ht="18" customHeight="1">
      <c r="A3286" s="537">
        <v>42400</v>
      </c>
      <c r="B3286" s="355"/>
      <c r="C3286" s="491" t="s">
        <v>398</v>
      </c>
      <c r="D3286" s="525"/>
      <c r="F3286" s="127"/>
    </row>
    <row r="3287" spans="1:7" ht="18" customHeight="1">
      <c r="A3287" s="531" t="s">
        <v>127</v>
      </c>
      <c r="B3287" s="436" t="s">
        <v>134</v>
      </c>
      <c r="C3287" s="494" t="s">
        <v>152</v>
      </c>
      <c r="D3287" s="494">
        <f>SUM(D3288:D3359)</f>
        <v>6726</v>
      </c>
      <c r="E3287" s="166"/>
      <c r="F3287" s="171">
        <f>SUM(F3288:F3359)</f>
        <v>222715250</v>
      </c>
      <c r="G3287" s="171">
        <f>SUM(G3288:G3359)</f>
        <v>222715250</v>
      </c>
    </row>
    <row r="3288" spans="1:7" ht="18" customHeight="1">
      <c r="A3288" s="532" t="s">
        <v>779</v>
      </c>
      <c r="B3288" s="441" t="s">
        <v>922</v>
      </c>
      <c r="C3288" s="492"/>
      <c r="D3288" s="492">
        <v>200</v>
      </c>
      <c r="E3288" s="62">
        <v>12000</v>
      </c>
      <c r="F3288" s="139">
        <f t="shared" si="57"/>
        <v>2400000</v>
      </c>
      <c r="G3288" s="85">
        <f>F3288</f>
        <v>2400000</v>
      </c>
    </row>
    <row r="3289" spans="1:7" ht="18" customHeight="1">
      <c r="A3289" s="323"/>
      <c r="B3289" s="302"/>
      <c r="C3289" s="325"/>
      <c r="D3289" s="325"/>
      <c r="E3289" s="46"/>
      <c r="F3289" s="130">
        <f t="shared" si="57"/>
        <v>0</v>
      </c>
      <c r="G3289" s="69"/>
    </row>
    <row r="3290" spans="1:7" ht="18" customHeight="1">
      <c r="A3290" s="323" t="s">
        <v>203</v>
      </c>
      <c r="B3290" s="451" t="s">
        <v>1254</v>
      </c>
      <c r="C3290" s="500"/>
      <c r="D3290" s="500">
        <v>-7</v>
      </c>
      <c r="E3290" s="162">
        <v>15000</v>
      </c>
      <c r="F3290" s="163">
        <f t="shared" si="57"/>
        <v>-105000</v>
      </c>
      <c r="G3290" s="86">
        <f>SUM(F3290:F3293)</f>
        <v>-3487500</v>
      </c>
    </row>
    <row r="3291" spans="1:7" ht="18" customHeight="1">
      <c r="A3291" s="323"/>
      <c r="B3291" s="451" t="s">
        <v>1255</v>
      </c>
      <c r="C3291" s="500"/>
      <c r="D3291" s="500">
        <v>-150</v>
      </c>
      <c r="E3291" s="162">
        <v>15000</v>
      </c>
      <c r="F3291" s="163">
        <f t="shared" si="57"/>
        <v>-2250000</v>
      </c>
      <c r="G3291" s="69"/>
    </row>
    <row r="3292" spans="1:7" ht="18" customHeight="1">
      <c r="A3292" s="323"/>
      <c r="B3292" s="451" t="s">
        <v>1274</v>
      </c>
      <c r="C3292" s="500"/>
      <c r="D3292" s="500">
        <v>-118</v>
      </c>
      <c r="E3292" s="162">
        <v>5000</v>
      </c>
      <c r="F3292" s="163">
        <f t="shared" si="57"/>
        <v>-590000</v>
      </c>
      <c r="G3292" s="69"/>
    </row>
    <row r="3293" spans="1:7" ht="18" customHeight="1">
      <c r="A3293" s="323"/>
      <c r="B3293" s="451" t="s">
        <v>1299</v>
      </c>
      <c r="C3293" s="500" t="s">
        <v>1300</v>
      </c>
      <c r="D3293" s="500">
        <v>-17.5</v>
      </c>
      <c r="E3293" s="162">
        <v>31000</v>
      </c>
      <c r="F3293" s="163">
        <f t="shared" si="57"/>
        <v>-542500</v>
      </c>
      <c r="G3293" s="69"/>
    </row>
    <row r="3294" spans="1:7" ht="18" customHeight="1">
      <c r="A3294" s="323"/>
      <c r="B3294" s="302"/>
      <c r="C3294" s="325"/>
      <c r="D3294" s="325"/>
      <c r="E3294" s="46"/>
      <c r="F3294" s="130">
        <f t="shared" si="57"/>
        <v>0</v>
      </c>
      <c r="G3294" s="69"/>
    </row>
    <row r="3295" spans="1:7" ht="18" customHeight="1">
      <c r="A3295" s="323" t="s">
        <v>88</v>
      </c>
      <c r="B3295" s="302" t="s">
        <v>13</v>
      </c>
      <c r="C3295" s="325" t="s">
        <v>124</v>
      </c>
      <c r="D3295" s="325">
        <v>671</v>
      </c>
      <c r="E3295" s="46">
        <v>29500</v>
      </c>
      <c r="F3295" s="130">
        <f t="shared" si="57"/>
        <v>19794500</v>
      </c>
      <c r="G3295" s="86">
        <f>F3295</f>
        <v>19794500</v>
      </c>
    </row>
    <row r="3296" spans="1:7" ht="18" customHeight="1">
      <c r="A3296" s="323"/>
      <c r="B3296" s="302"/>
      <c r="C3296" s="325"/>
      <c r="D3296" s="325"/>
      <c r="E3296" s="46"/>
      <c r="F3296" s="130">
        <f t="shared" si="57"/>
        <v>0</v>
      </c>
      <c r="G3296" s="69"/>
    </row>
    <row r="3297" spans="1:7" ht="18" customHeight="1">
      <c r="A3297" s="323" t="s">
        <v>504</v>
      </c>
      <c r="B3297" s="302" t="s">
        <v>31</v>
      </c>
      <c r="C3297" s="325" t="s">
        <v>811</v>
      </c>
      <c r="D3297" s="325">
        <v>37</v>
      </c>
      <c r="E3297" s="46">
        <v>33500</v>
      </c>
      <c r="F3297" s="130">
        <f t="shared" si="57"/>
        <v>1239500</v>
      </c>
      <c r="G3297" s="86">
        <f>F3297</f>
        <v>1239500</v>
      </c>
    </row>
    <row r="3298" spans="1:7" ht="18" customHeight="1">
      <c r="A3298" s="323"/>
      <c r="B3298" s="302"/>
      <c r="C3298" s="325"/>
      <c r="D3298" s="325"/>
      <c r="E3298" s="46"/>
      <c r="F3298" s="130">
        <f t="shared" si="57"/>
        <v>0</v>
      </c>
      <c r="G3298" s="69"/>
    </row>
    <row r="3299" spans="1:7" ht="18" customHeight="1">
      <c r="A3299" s="323" t="s">
        <v>304</v>
      </c>
      <c r="B3299" s="302" t="s">
        <v>31</v>
      </c>
      <c r="C3299" s="325" t="s">
        <v>1055</v>
      </c>
      <c r="D3299" s="325">
        <v>375</v>
      </c>
      <c r="E3299" s="46">
        <v>33500</v>
      </c>
      <c r="F3299" s="130">
        <f t="shared" si="57"/>
        <v>12562500</v>
      </c>
      <c r="G3299" s="86">
        <f>F3299</f>
        <v>12562500</v>
      </c>
    </row>
    <row r="3300" spans="1:7" ht="18" customHeight="1">
      <c r="A3300" s="323"/>
      <c r="B3300" s="302"/>
      <c r="C3300" s="325"/>
      <c r="D3300" s="325"/>
      <c r="E3300" s="46"/>
      <c r="F3300" s="130">
        <f t="shared" si="57"/>
        <v>0</v>
      </c>
      <c r="G3300" s="69"/>
    </row>
    <row r="3301" spans="1:7" ht="18" customHeight="1">
      <c r="A3301" s="323" t="s">
        <v>321</v>
      </c>
      <c r="B3301" s="302" t="s">
        <v>31</v>
      </c>
      <c r="C3301" s="325" t="s">
        <v>244</v>
      </c>
      <c r="D3301" s="325">
        <v>179.4</v>
      </c>
      <c r="E3301" s="46">
        <v>33500</v>
      </c>
      <c r="F3301" s="130">
        <f t="shared" si="57"/>
        <v>6009900</v>
      </c>
      <c r="G3301" s="86">
        <f>F3301</f>
        <v>6009900</v>
      </c>
    </row>
    <row r="3302" spans="1:7" ht="18" customHeight="1">
      <c r="A3302" s="323"/>
      <c r="B3302" s="302"/>
      <c r="C3302" s="325"/>
      <c r="D3302" s="325"/>
      <c r="E3302" s="46"/>
      <c r="F3302" s="130">
        <f t="shared" si="57"/>
        <v>0</v>
      </c>
      <c r="G3302" s="69"/>
    </row>
    <row r="3303" spans="1:7" ht="18" customHeight="1">
      <c r="A3303" s="323" t="s">
        <v>336</v>
      </c>
      <c r="B3303" s="302" t="s">
        <v>23</v>
      </c>
      <c r="C3303" s="325" t="s">
        <v>1301</v>
      </c>
      <c r="D3303" s="325">
        <v>101.4</v>
      </c>
      <c r="E3303" s="46">
        <v>33500</v>
      </c>
      <c r="F3303" s="130">
        <f t="shared" si="57"/>
        <v>3396900</v>
      </c>
      <c r="G3303" s="86">
        <f>SUM(F3303:F3307)</f>
        <v>19557100</v>
      </c>
    </row>
    <row r="3304" spans="1:7" ht="18" customHeight="1">
      <c r="A3304" s="323"/>
      <c r="B3304" s="302" t="s">
        <v>31</v>
      </c>
      <c r="C3304" s="325" t="s">
        <v>43</v>
      </c>
      <c r="D3304" s="325">
        <v>120</v>
      </c>
      <c r="E3304" s="46">
        <v>33500</v>
      </c>
      <c r="F3304" s="130">
        <f t="shared" si="57"/>
        <v>4020000</v>
      </c>
      <c r="G3304" s="69"/>
    </row>
    <row r="3305" spans="1:7" ht="18" customHeight="1">
      <c r="A3305" s="323"/>
      <c r="B3305" s="302" t="s">
        <v>31</v>
      </c>
      <c r="C3305" s="325" t="s">
        <v>396</v>
      </c>
      <c r="D3305" s="325">
        <v>98.8</v>
      </c>
      <c r="E3305" s="46">
        <v>31500</v>
      </c>
      <c r="F3305" s="130">
        <f t="shared" si="57"/>
        <v>3112200</v>
      </c>
      <c r="G3305" s="69"/>
    </row>
    <row r="3306" spans="1:7" ht="18" customHeight="1">
      <c r="A3306" s="323"/>
      <c r="B3306" s="302" t="s">
        <v>31</v>
      </c>
      <c r="C3306" s="325" t="s">
        <v>1302</v>
      </c>
      <c r="D3306" s="325">
        <v>196</v>
      </c>
      <c r="E3306" s="46">
        <v>30500</v>
      </c>
      <c r="F3306" s="130">
        <f t="shared" si="57"/>
        <v>5978000</v>
      </c>
      <c r="G3306" s="69"/>
    </row>
    <row r="3307" spans="1:7" ht="18" customHeight="1">
      <c r="A3307" s="323"/>
      <c r="B3307" s="302" t="s">
        <v>31</v>
      </c>
      <c r="C3307" s="325" t="s">
        <v>1303</v>
      </c>
      <c r="D3307" s="325">
        <v>100</v>
      </c>
      <c r="E3307" s="46">
        <v>30500</v>
      </c>
      <c r="F3307" s="130">
        <f t="shared" si="57"/>
        <v>3050000</v>
      </c>
      <c r="G3307" s="69"/>
    </row>
    <row r="3308" spans="1:7" ht="18" customHeight="1">
      <c r="A3308" s="323"/>
      <c r="B3308" s="302"/>
      <c r="C3308" s="325"/>
      <c r="D3308" s="325"/>
      <c r="E3308" s="46"/>
      <c r="F3308" s="130">
        <f t="shared" si="57"/>
        <v>0</v>
      </c>
      <c r="G3308" s="69"/>
    </row>
    <row r="3309" spans="1:7" ht="18" customHeight="1">
      <c r="A3309" s="323" t="s">
        <v>316</v>
      </c>
      <c r="B3309" s="302" t="s">
        <v>13</v>
      </c>
      <c r="C3309" s="325" t="s">
        <v>442</v>
      </c>
      <c r="D3309" s="325">
        <v>203.1</v>
      </c>
      <c r="E3309" s="46">
        <v>30000</v>
      </c>
      <c r="F3309" s="130">
        <f t="shared" si="57"/>
        <v>6093000</v>
      </c>
      <c r="G3309" s="86">
        <f>SUM(F3309:F3310)</f>
        <v>22843000</v>
      </c>
    </row>
    <row r="3310" spans="1:7" ht="18" customHeight="1">
      <c r="A3310" s="323"/>
      <c r="B3310" s="302" t="s">
        <v>23</v>
      </c>
      <c r="C3310" s="325" t="s">
        <v>1067</v>
      </c>
      <c r="D3310" s="325">
        <v>500</v>
      </c>
      <c r="E3310" s="46">
        <v>33500</v>
      </c>
      <c r="F3310" s="130">
        <f t="shared" si="57"/>
        <v>16750000</v>
      </c>
      <c r="G3310" s="69"/>
    </row>
    <row r="3311" spans="1:7" ht="18" customHeight="1">
      <c r="A3311" s="323"/>
      <c r="B3311" s="302"/>
      <c r="C3311" s="325"/>
      <c r="D3311" s="325"/>
      <c r="E3311" s="46"/>
      <c r="F3311" s="130">
        <f t="shared" si="57"/>
        <v>0</v>
      </c>
      <c r="G3311" s="69"/>
    </row>
    <row r="3312" spans="1:7" ht="18" customHeight="1">
      <c r="A3312" s="323" t="s">
        <v>318</v>
      </c>
      <c r="B3312" s="302" t="s">
        <v>13</v>
      </c>
      <c r="C3312" s="325" t="s">
        <v>1281</v>
      </c>
      <c r="D3312" s="325">
        <v>41.6</v>
      </c>
      <c r="E3312" s="46">
        <v>31500</v>
      </c>
      <c r="F3312" s="130">
        <f t="shared" si="57"/>
        <v>1310400</v>
      </c>
      <c r="G3312" s="86">
        <f>SUM(F3312:F3321)</f>
        <v>27881350</v>
      </c>
    </row>
    <row r="3313" spans="1:7" ht="18" customHeight="1">
      <c r="A3313" s="323"/>
      <c r="B3313" s="302" t="s">
        <v>13</v>
      </c>
      <c r="C3313" s="325" t="s">
        <v>283</v>
      </c>
      <c r="D3313" s="325">
        <v>210</v>
      </c>
      <c r="E3313" s="46">
        <v>31500</v>
      </c>
      <c r="F3313" s="130">
        <f t="shared" si="57"/>
        <v>6615000</v>
      </c>
      <c r="G3313" s="69"/>
    </row>
    <row r="3314" spans="1:7" ht="18" customHeight="1">
      <c r="A3314" s="323"/>
      <c r="B3314" s="302" t="s">
        <v>23</v>
      </c>
      <c r="C3314" s="325" t="s">
        <v>1304</v>
      </c>
      <c r="D3314" s="325">
        <v>56.6</v>
      </c>
      <c r="E3314" s="46">
        <v>33500</v>
      </c>
      <c r="F3314" s="130">
        <f t="shared" ref="F3314:F3414" si="58">E3314*D3314</f>
        <v>1896100</v>
      </c>
      <c r="G3314" s="69"/>
    </row>
    <row r="3315" spans="1:7" ht="18" customHeight="1">
      <c r="A3315" s="323"/>
      <c r="B3315" s="302" t="s">
        <v>31</v>
      </c>
      <c r="C3315" s="325" t="s">
        <v>1305</v>
      </c>
      <c r="D3315" s="325">
        <v>15</v>
      </c>
      <c r="E3315" s="46">
        <v>33500</v>
      </c>
      <c r="F3315" s="130">
        <f t="shared" si="58"/>
        <v>502500</v>
      </c>
      <c r="G3315" s="69"/>
    </row>
    <row r="3316" spans="1:7" ht="18" customHeight="1">
      <c r="A3316" s="323"/>
      <c r="B3316" s="302" t="s">
        <v>31</v>
      </c>
      <c r="C3316" s="325" t="s">
        <v>46</v>
      </c>
      <c r="D3316" s="325">
        <v>90</v>
      </c>
      <c r="E3316" s="46">
        <v>33500</v>
      </c>
      <c r="F3316" s="130">
        <f t="shared" si="58"/>
        <v>3015000</v>
      </c>
      <c r="G3316" s="69"/>
    </row>
    <row r="3317" spans="1:7" ht="18" customHeight="1">
      <c r="A3317" s="323"/>
      <c r="B3317" s="302" t="s">
        <v>31</v>
      </c>
      <c r="C3317" s="325" t="s">
        <v>556</v>
      </c>
      <c r="D3317" s="325">
        <v>61</v>
      </c>
      <c r="E3317" s="46">
        <v>33500</v>
      </c>
      <c r="F3317" s="130">
        <f t="shared" si="58"/>
        <v>2043500</v>
      </c>
      <c r="G3317" s="69"/>
    </row>
    <row r="3318" spans="1:7" ht="18" customHeight="1">
      <c r="A3318" s="323"/>
      <c r="B3318" s="302" t="s">
        <v>31</v>
      </c>
      <c r="C3318" s="325" t="s">
        <v>1306</v>
      </c>
      <c r="D3318" s="325">
        <v>100.8</v>
      </c>
      <c r="E3318" s="46">
        <v>33500</v>
      </c>
      <c r="F3318" s="130">
        <f t="shared" si="58"/>
        <v>3376800</v>
      </c>
      <c r="G3318" s="69"/>
    </row>
    <row r="3319" spans="1:7" ht="18" customHeight="1">
      <c r="A3319" s="323"/>
      <c r="B3319" s="302" t="s">
        <v>31</v>
      </c>
      <c r="C3319" s="325" t="s">
        <v>1307</v>
      </c>
      <c r="D3319" s="325">
        <v>30</v>
      </c>
      <c r="E3319" s="46">
        <v>33500</v>
      </c>
      <c r="F3319" s="130">
        <f t="shared" si="58"/>
        <v>1005000</v>
      </c>
      <c r="G3319" s="69"/>
    </row>
    <row r="3320" spans="1:7" ht="18" customHeight="1">
      <c r="A3320" s="323"/>
      <c r="B3320" s="302" t="s">
        <v>31</v>
      </c>
      <c r="C3320" s="325" t="s">
        <v>1060</v>
      </c>
      <c r="D3320" s="325">
        <v>100.8</v>
      </c>
      <c r="E3320" s="46">
        <v>33500</v>
      </c>
      <c r="F3320" s="130">
        <f t="shared" si="58"/>
        <v>3376800</v>
      </c>
      <c r="G3320" s="69"/>
    </row>
    <row r="3321" spans="1:7" ht="18" customHeight="1">
      <c r="A3321" s="323"/>
      <c r="B3321" s="302" t="s">
        <v>31</v>
      </c>
      <c r="C3321" s="325" t="s">
        <v>221</v>
      </c>
      <c r="D3321" s="325">
        <v>141.5</v>
      </c>
      <c r="E3321" s="46">
        <v>33500</v>
      </c>
      <c r="F3321" s="130">
        <f t="shared" si="58"/>
        <v>4740250</v>
      </c>
      <c r="G3321" s="69"/>
    </row>
    <row r="3322" spans="1:7" ht="18" customHeight="1">
      <c r="A3322" s="323"/>
      <c r="B3322" s="302"/>
      <c r="C3322" s="325"/>
      <c r="D3322" s="325"/>
      <c r="E3322" s="46"/>
      <c r="F3322" s="130">
        <f t="shared" si="58"/>
        <v>0</v>
      </c>
      <c r="G3322" s="69"/>
    </row>
    <row r="3323" spans="1:7" ht="18" customHeight="1">
      <c r="A3323" s="323" t="s">
        <v>408</v>
      </c>
      <c r="B3323" s="302" t="s">
        <v>31</v>
      </c>
      <c r="C3323" s="325" t="s">
        <v>1284</v>
      </c>
      <c r="D3323" s="325">
        <v>300</v>
      </c>
      <c r="E3323" s="46">
        <v>32500</v>
      </c>
      <c r="F3323" s="130">
        <f t="shared" si="58"/>
        <v>9750000</v>
      </c>
      <c r="G3323" s="86">
        <f>SUM(F3323:F3324)</f>
        <v>11688000</v>
      </c>
    </row>
    <row r="3324" spans="1:7" ht="18" customHeight="1">
      <c r="A3324" s="323"/>
      <c r="B3324" s="302" t="s">
        <v>31</v>
      </c>
      <c r="C3324" s="325" t="s">
        <v>100</v>
      </c>
      <c r="D3324" s="325">
        <v>57</v>
      </c>
      <c r="E3324" s="46">
        <v>34000</v>
      </c>
      <c r="F3324" s="130">
        <f t="shared" si="58"/>
        <v>1938000</v>
      </c>
      <c r="G3324" s="69"/>
    </row>
    <row r="3325" spans="1:7" ht="18" customHeight="1">
      <c r="A3325" s="323"/>
      <c r="B3325" s="302"/>
      <c r="C3325" s="325"/>
      <c r="D3325" s="325"/>
      <c r="E3325" s="46"/>
      <c r="F3325" s="130">
        <f t="shared" si="58"/>
        <v>0</v>
      </c>
      <c r="G3325" s="69"/>
    </row>
    <row r="3326" spans="1:7" ht="18" customHeight="1">
      <c r="A3326" s="323" t="s">
        <v>380</v>
      </c>
      <c r="B3326" s="302" t="s">
        <v>23</v>
      </c>
      <c r="C3326" s="325" t="s">
        <v>293</v>
      </c>
      <c r="D3326" s="325">
        <v>119.7</v>
      </c>
      <c r="E3326" s="46">
        <v>33000</v>
      </c>
      <c r="F3326" s="130">
        <f t="shared" si="58"/>
        <v>3950100</v>
      </c>
      <c r="G3326" s="86">
        <f>SUM(F3326:F3327)</f>
        <v>7936500</v>
      </c>
    </row>
    <row r="3327" spans="1:7" ht="18" customHeight="1">
      <c r="A3327" s="323"/>
      <c r="B3327" s="302" t="s">
        <v>23</v>
      </c>
      <c r="C3327" s="325" t="s">
        <v>619</v>
      </c>
      <c r="D3327" s="325">
        <v>120.8</v>
      </c>
      <c r="E3327" s="46">
        <v>33000</v>
      </c>
      <c r="F3327" s="130">
        <f t="shared" si="58"/>
        <v>3986400</v>
      </c>
      <c r="G3327" s="69"/>
    </row>
    <row r="3328" spans="1:7" ht="18" customHeight="1">
      <c r="A3328" s="323"/>
      <c r="B3328" s="302"/>
      <c r="C3328" s="325"/>
      <c r="D3328" s="325"/>
      <c r="E3328" s="46"/>
      <c r="F3328" s="130">
        <f t="shared" si="58"/>
        <v>0</v>
      </c>
      <c r="G3328" s="69"/>
    </row>
    <row r="3329" spans="1:7" ht="18" customHeight="1">
      <c r="A3329" s="323" t="s">
        <v>1201</v>
      </c>
      <c r="B3329" s="302" t="s">
        <v>31</v>
      </c>
      <c r="C3329" s="325" t="s">
        <v>562</v>
      </c>
      <c r="D3329" s="325">
        <v>469.3</v>
      </c>
      <c r="E3329" s="46">
        <v>34000</v>
      </c>
      <c r="F3329" s="130">
        <f>E3329*D3329</f>
        <v>15956200</v>
      </c>
      <c r="G3329" s="86">
        <f>SUM(F3329:F3330)</f>
        <v>28315200</v>
      </c>
    </row>
    <row r="3330" spans="1:7" ht="18" customHeight="1">
      <c r="A3330" s="323"/>
      <c r="B3330" s="302" t="s">
        <v>31</v>
      </c>
      <c r="C3330" s="325" t="s">
        <v>1270</v>
      </c>
      <c r="D3330" s="325">
        <v>363.5</v>
      </c>
      <c r="E3330" s="46">
        <v>34000</v>
      </c>
      <c r="F3330" s="130">
        <f>E3330*D3330</f>
        <v>12359000</v>
      </c>
      <c r="G3330" s="69"/>
    </row>
    <row r="3331" spans="1:7" ht="18" customHeight="1">
      <c r="A3331" s="323"/>
      <c r="B3331" s="302"/>
      <c r="C3331" s="325"/>
      <c r="D3331" s="325"/>
      <c r="E3331" s="46"/>
      <c r="F3331" s="130"/>
      <c r="G3331" s="69"/>
    </row>
    <row r="3332" spans="1:7" ht="18" customHeight="1">
      <c r="A3332" s="323" t="s">
        <v>630</v>
      </c>
      <c r="B3332" s="302" t="s">
        <v>13</v>
      </c>
      <c r="C3332" s="325" t="s">
        <v>75</v>
      </c>
      <c r="D3332" s="325">
        <v>30</v>
      </c>
      <c r="E3332" s="46">
        <v>30000</v>
      </c>
      <c r="F3332" s="130">
        <f t="shared" si="58"/>
        <v>900000</v>
      </c>
      <c r="G3332" s="86">
        <f>SUM(F3332:F3338)</f>
        <v>6000000</v>
      </c>
    </row>
    <row r="3333" spans="1:7" ht="18" customHeight="1">
      <c r="A3333" s="323"/>
      <c r="B3333" s="302" t="s">
        <v>13</v>
      </c>
      <c r="C3333" s="325" t="s">
        <v>819</v>
      </c>
      <c r="D3333" s="325">
        <v>10</v>
      </c>
      <c r="E3333" s="46">
        <v>30000</v>
      </c>
      <c r="F3333" s="130">
        <f t="shared" si="58"/>
        <v>300000</v>
      </c>
      <c r="G3333" s="69"/>
    </row>
    <row r="3334" spans="1:7" ht="18" customHeight="1">
      <c r="A3334" s="323"/>
      <c r="B3334" s="302" t="s">
        <v>13</v>
      </c>
      <c r="C3334" s="325" t="s">
        <v>631</v>
      </c>
      <c r="D3334" s="325">
        <v>50</v>
      </c>
      <c r="E3334" s="46">
        <v>30000</v>
      </c>
      <c r="F3334" s="130">
        <f t="shared" si="58"/>
        <v>1500000</v>
      </c>
      <c r="G3334" s="69"/>
    </row>
    <row r="3335" spans="1:7" ht="18" customHeight="1">
      <c r="A3335" s="323"/>
      <c r="B3335" s="302" t="s">
        <v>13</v>
      </c>
      <c r="C3335" s="325" t="s">
        <v>287</v>
      </c>
      <c r="D3335" s="325">
        <v>20</v>
      </c>
      <c r="E3335" s="46">
        <v>30000</v>
      </c>
      <c r="F3335" s="130">
        <f t="shared" si="58"/>
        <v>600000</v>
      </c>
      <c r="G3335" s="69"/>
    </row>
    <row r="3336" spans="1:7" ht="18" customHeight="1">
      <c r="A3336" s="323"/>
      <c r="B3336" s="302" t="s">
        <v>13</v>
      </c>
      <c r="C3336" s="325" t="s">
        <v>59</v>
      </c>
      <c r="D3336" s="325">
        <v>50</v>
      </c>
      <c r="E3336" s="46">
        <v>30000</v>
      </c>
      <c r="F3336" s="130">
        <f t="shared" si="58"/>
        <v>1500000</v>
      </c>
      <c r="G3336" s="69"/>
    </row>
    <row r="3337" spans="1:7" ht="18" customHeight="1">
      <c r="A3337" s="323"/>
      <c r="B3337" s="302" t="s">
        <v>13</v>
      </c>
      <c r="C3337" s="325" t="s">
        <v>489</v>
      </c>
      <c r="D3337" s="325">
        <v>20</v>
      </c>
      <c r="E3337" s="46">
        <v>30000</v>
      </c>
      <c r="F3337" s="130">
        <f t="shared" si="58"/>
        <v>600000</v>
      </c>
      <c r="G3337" s="69"/>
    </row>
    <row r="3338" spans="1:7" ht="18" customHeight="1">
      <c r="A3338" s="323"/>
      <c r="B3338" s="302" t="s">
        <v>13</v>
      </c>
      <c r="C3338" s="325" t="s">
        <v>14</v>
      </c>
      <c r="D3338" s="325">
        <v>20</v>
      </c>
      <c r="E3338" s="46">
        <v>30000</v>
      </c>
      <c r="F3338" s="130">
        <f t="shared" si="58"/>
        <v>600000</v>
      </c>
      <c r="G3338" s="69"/>
    </row>
    <row r="3339" spans="1:7" ht="18" customHeight="1">
      <c r="A3339" s="323"/>
      <c r="B3339" s="302"/>
      <c r="C3339" s="325"/>
      <c r="D3339" s="325"/>
      <c r="E3339" s="46"/>
      <c r="F3339" s="130">
        <f t="shared" si="58"/>
        <v>0</v>
      </c>
      <c r="G3339" s="69"/>
    </row>
    <row r="3340" spans="1:7" ht="18" customHeight="1">
      <c r="A3340" s="323" t="s">
        <v>394</v>
      </c>
      <c r="B3340" s="302" t="s">
        <v>319</v>
      </c>
      <c r="C3340" s="325" t="s">
        <v>1309</v>
      </c>
      <c r="D3340" s="325">
        <v>138.4</v>
      </c>
      <c r="E3340" s="46">
        <v>32000</v>
      </c>
      <c r="F3340" s="130">
        <f t="shared" si="58"/>
        <v>4428800</v>
      </c>
      <c r="G3340" s="86">
        <f>SUM(F3340:F3341)</f>
        <v>8502400</v>
      </c>
    </row>
    <row r="3341" spans="1:7" ht="18" customHeight="1">
      <c r="A3341" s="323"/>
      <c r="B3341" s="302" t="s">
        <v>319</v>
      </c>
      <c r="C3341" s="325" t="s">
        <v>981</v>
      </c>
      <c r="D3341" s="325">
        <v>127.3</v>
      </c>
      <c r="E3341" s="46">
        <v>32000</v>
      </c>
      <c r="F3341" s="130">
        <f t="shared" si="58"/>
        <v>4073600</v>
      </c>
      <c r="G3341" s="69"/>
    </row>
    <row r="3342" spans="1:7" ht="18" customHeight="1">
      <c r="A3342" s="323"/>
      <c r="B3342" s="302"/>
      <c r="C3342" s="325"/>
      <c r="D3342" s="325"/>
      <c r="E3342" s="46"/>
      <c r="F3342" s="130">
        <f t="shared" si="58"/>
        <v>0</v>
      </c>
      <c r="G3342" s="69"/>
    </row>
    <row r="3343" spans="1:7" ht="18" customHeight="1">
      <c r="A3343" s="323" t="s">
        <v>1271</v>
      </c>
      <c r="B3343" s="302" t="s">
        <v>64</v>
      </c>
      <c r="C3343" s="502" t="s">
        <v>1273</v>
      </c>
      <c r="D3343" s="325">
        <v>486</v>
      </c>
      <c r="E3343" s="46">
        <v>35000</v>
      </c>
      <c r="F3343" s="130">
        <f t="shared" si="58"/>
        <v>17010000</v>
      </c>
      <c r="G3343" s="86">
        <f>F3343</f>
        <v>17010000</v>
      </c>
    </row>
    <row r="3344" spans="1:7" ht="18" customHeight="1">
      <c r="A3344" s="323"/>
      <c r="B3344" s="302"/>
      <c r="C3344" s="325"/>
      <c r="D3344" s="325"/>
      <c r="E3344" s="46"/>
      <c r="F3344" s="130">
        <f t="shared" si="58"/>
        <v>0</v>
      </c>
      <c r="G3344" s="69"/>
    </row>
    <row r="3345" spans="1:7" ht="18" customHeight="1">
      <c r="A3345" s="323" t="s">
        <v>52</v>
      </c>
      <c r="B3345" s="302" t="s">
        <v>31</v>
      </c>
      <c r="C3345" s="325" t="s">
        <v>1310</v>
      </c>
      <c r="D3345" s="325">
        <v>376</v>
      </c>
      <c r="E3345" s="46">
        <v>34300</v>
      </c>
      <c r="F3345" s="130">
        <f t="shared" si="58"/>
        <v>12896800</v>
      </c>
      <c r="G3345" s="86">
        <f>F3345</f>
        <v>12896800</v>
      </c>
    </row>
    <row r="3346" spans="1:7" ht="18" customHeight="1">
      <c r="A3346" s="323"/>
      <c r="B3346" s="302"/>
      <c r="C3346" s="325"/>
      <c r="D3346" s="325"/>
      <c r="E3346" s="46"/>
      <c r="F3346" s="130">
        <f t="shared" si="58"/>
        <v>0</v>
      </c>
      <c r="G3346" s="69"/>
    </row>
    <row r="3347" spans="1:7" ht="18" customHeight="1">
      <c r="A3347" s="323" t="s">
        <v>81</v>
      </c>
      <c r="B3347" s="302" t="s">
        <v>570</v>
      </c>
      <c r="C3347" s="325" t="s">
        <v>416</v>
      </c>
      <c r="D3347" s="325">
        <v>376</v>
      </c>
      <c r="E3347" s="46">
        <v>36500</v>
      </c>
      <c r="F3347" s="130">
        <f t="shared" si="58"/>
        <v>13724000</v>
      </c>
      <c r="G3347" s="86">
        <f>F3347</f>
        <v>13724000</v>
      </c>
    </row>
    <row r="3348" spans="1:7" ht="18" customHeight="1">
      <c r="A3348" s="323"/>
      <c r="B3348" s="302"/>
      <c r="C3348" s="325"/>
      <c r="D3348" s="325"/>
      <c r="E3348" s="46"/>
      <c r="F3348" s="130">
        <f t="shared" si="58"/>
        <v>0</v>
      </c>
      <c r="G3348" s="69"/>
    </row>
    <row r="3349" spans="1:7" ht="18" customHeight="1">
      <c r="A3349" s="323" t="s">
        <v>12</v>
      </c>
      <c r="B3349" s="302" t="s">
        <v>13</v>
      </c>
      <c r="C3349" s="325" t="s">
        <v>214</v>
      </c>
      <c r="D3349" s="325">
        <v>100</v>
      </c>
      <c r="E3349" s="46">
        <v>30500</v>
      </c>
      <c r="F3349" s="130">
        <f t="shared" si="58"/>
        <v>3050000</v>
      </c>
      <c r="G3349" s="86">
        <f>F3349</f>
        <v>3050000</v>
      </c>
    </row>
    <row r="3350" spans="1:7" ht="18" customHeight="1">
      <c r="A3350" s="323"/>
      <c r="B3350" s="302"/>
      <c r="C3350" s="325"/>
      <c r="D3350" s="325"/>
      <c r="E3350" s="46"/>
      <c r="F3350" s="130">
        <f t="shared" si="58"/>
        <v>0</v>
      </c>
      <c r="G3350" s="69"/>
    </row>
    <row r="3351" spans="1:7" ht="18" customHeight="1">
      <c r="A3351" s="323" t="s">
        <v>26</v>
      </c>
      <c r="B3351" s="302" t="s">
        <v>13</v>
      </c>
      <c r="C3351" s="325" t="s">
        <v>198</v>
      </c>
      <c r="D3351" s="325">
        <v>50</v>
      </c>
      <c r="E3351" s="46">
        <v>30500</v>
      </c>
      <c r="F3351" s="130">
        <f t="shared" si="58"/>
        <v>1525000</v>
      </c>
      <c r="G3351" s="86">
        <f>F3351</f>
        <v>1525000</v>
      </c>
    </row>
    <row r="3352" spans="1:7" ht="18" customHeight="1">
      <c r="A3352" s="323"/>
      <c r="B3352" s="302"/>
      <c r="C3352" s="325"/>
      <c r="D3352" s="325"/>
      <c r="E3352" s="46"/>
      <c r="F3352" s="130">
        <f t="shared" si="58"/>
        <v>0</v>
      </c>
      <c r="G3352" s="69"/>
    </row>
    <row r="3353" spans="1:7" ht="18" customHeight="1">
      <c r="A3353" s="323" t="s">
        <v>61</v>
      </c>
      <c r="B3353" s="302" t="s">
        <v>13</v>
      </c>
      <c r="C3353" s="325" t="s">
        <v>59</v>
      </c>
      <c r="D3353" s="325">
        <v>40</v>
      </c>
      <c r="E3353" s="46">
        <v>30000</v>
      </c>
      <c r="F3353" s="130">
        <f t="shared" si="58"/>
        <v>1200000</v>
      </c>
      <c r="G3353" s="86">
        <f>SUM(F3353:F3357)</f>
        <v>2400000</v>
      </c>
    </row>
    <row r="3354" spans="1:7" ht="18" customHeight="1">
      <c r="A3354" s="323"/>
      <c r="B3354" s="302" t="s">
        <v>13</v>
      </c>
      <c r="C3354" s="325" t="s">
        <v>15</v>
      </c>
      <c r="D3354" s="325">
        <v>10</v>
      </c>
      <c r="E3354" s="46">
        <v>30000</v>
      </c>
      <c r="F3354" s="130">
        <f t="shared" si="58"/>
        <v>300000</v>
      </c>
      <c r="G3354" s="69"/>
    </row>
    <row r="3355" spans="1:7" ht="18" customHeight="1">
      <c r="A3355" s="323"/>
      <c r="B3355" s="302" t="s">
        <v>13</v>
      </c>
      <c r="C3355" s="325" t="s">
        <v>62</v>
      </c>
      <c r="D3355" s="325">
        <v>10</v>
      </c>
      <c r="E3355" s="46">
        <v>30000</v>
      </c>
      <c r="F3355" s="130">
        <f t="shared" si="58"/>
        <v>300000</v>
      </c>
      <c r="G3355" s="69"/>
    </row>
    <row r="3356" spans="1:7" ht="18" customHeight="1">
      <c r="A3356" s="323"/>
      <c r="B3356" s="302" t="s">
        <v>13</v>
      </c>
      <c r="C3356" s="325" t="s">
        <v>14</v>
      </c>
      <c r="D3356" s="325">
        <v>10</v>
      </c>
      <c r="E3356" s="46">
        <v>30000</v>
      </c>
      <c r="F3356" s="130">
        <f t="shared" si="58"/>
        <v>300000</v>
      </c>
      <c r="G3356" s="69"/>
    </row>
    <row r="3357" spans="1:7" ht="18" customHeight="1">
      <c r="A3357" s="323"/>
      <c r="B3357" s="302" t="s">
        <v>13</v>
      </c>
      <c r="C3357" s="325" t="s">
        <v>1308</v>
      </c>
      <c r="D3357" s="325">
        <v>10</v>
      </c>
      <c r="E3357" s="46">
        <v>30000</v>
      </c>
      <c r="F3357" s="130">
        <f t="shared" si="58"/>
        <v>300000</v>
      </c>
      <c r="G3357" s="69"/>
    </row>
    <row r="3358" spans="1:7" ht="18" customHeight="1">
      <c r="A3358" s="323"/>
      <c r="B3358" s="302"/>
      <c r="C3358" s="325"/>
      <c r="D3358" s="325"/>
      <c r="E3358" s="46"/>
      <c r="F3358" s="130">
        <f t="shared" si="58"/>
        <v>0</v>
      </c>
      <c r="G3358" s="69"/>
    </row>
    <row r="3359" spans="1:7" ht="18" customHeight="1">
      <c r="A3359" s="533" t="s">
        <v>109</v>
      </c>
      <c r="B3359" s="440" t="s">
        <v>31</v>
      </c>
      <c r="C3359" s="382" t="s">
        <v>60</v>
      </c>
      <c r="D3359" s="382">
        <v>25.5</v>
      </c>
      <c r="E3359" s="59">
        <v>34000</v>
      </c>
      <c r="F3359" s="132">
        <f t="shared" si="58"/>
        <v>867000</v>
      </c>
      <c r="G3359" s="125">
        <f>F3359</f>
        <v>867000</v>
      </c>
    </row>
    <row r="3360" spans="1:7" ht="18" customHeight="1">
      <c r="A3360" s="526"/>
      <c r="B3360" s="435"/>
      <c r="C3360" s="484"/>
      <c r="D3360" s="484"/>
      <c r="E3360" s="113"/>
      <c r="F3360" s="126"/>
      <c r="G3360" s="9"/>
    </row>
    <row r="3361" spans="1:7" ht="18" customHeight="1">
      <c r="A3361" s="537">
        <v>42401</v>
      </c>
      <c r="B3361" s="355"/>
      <c r="C3361" s="491" t="s">
        <v>398</v>
      </c>
      <c r="D3361" s="525"/>
      <c r="F3361" s="127"/>
    </row>
    <row r="3362" spans="1:7" ht="18" customHeight="1">
      <c r="A3362" s="531" t="s">
        <v>127</v>
      </c>
      <c r="B3362" s="436" t="s">
        <v>134</v>
      </c>
      <c r="C3362" s="494" t="s">
        <v>152</v>
      </c>
      <c r="D3362" s="494">
        <f>SUM(D3363:D3434)</f>
        <v>9532</v>
      </c>
      <c r="E3362" s="166"/>
      <c r="F3362" s="171">
        <f>SUM(F3363:F3434)</f>
        <v>315432440</v>
      </c>
      <c r="G3362" s="171">
        <f>SUM(G3363:G3434)</f>
        <v>315432440</v>
      </c>
    </row>
    <row r="3363" spans="1:7" ht="18" customHeight="1">
      <c r="A3363" s="532" t="s">
        <v>88</v>
      </c>
      <c r="B3363" s="441" t="s">
        <v>13</v>
      </c>
      <c r="C3363" s="492" t="s">
        <v>124</v>
      </c>
      <c r="D3363" s="492">
        <v>830.5</v>
      </c>
      <c r="E3363" s="62">
        <v>29500</v>
      </c>
      <c r="F3363" s="139">
        <f t="shared" si="58"/>
        <v>24499750</v>
      </c>
      <c r="G3363" s="85">
        <f>F3363</f>
        <v>24499750</v>
      </c>
    </row>
    <row r="3364" spans="1:7" ht="18" customHeight="1">
      <c r="A3364" s="323"/>
      <c r="B3364" s="302"/>
      <c r="C3364" s="325"/>
      <c r="D3364" s="325"/>
      <c r="E3364" s="46"/>
      <c r="F3364" s="130">
        <f t="shared" si="58"/>
        <v>0</v>
      </c>
      <c r="G3364" s="69"/>
    </row>
    <row r="3365" spans="1:7" ht="18" customHeight="1">
      <c r="A3365" s="323" t="s">
        <v>304</v>
      </c>
      <c r="B3365" s="302" t="s">
        <v>31</v>
      </c>
      <c r="C3365" s="325" t="s">
        <v>1055</v>
      </c>
      <c r="D3365" s="325">
        <v>525</v>
      </c>
      <c r="E3365" s="46">
        <v>33500</v>
      </c>
      <c r="F3365" s="130">
        <f t="shared" si="58"/>
        <v>17587500</v>
      </c>
      <c r="G3365" s="86">
        <f>F3365</f>
        <v>17587500</v>
      </c>
    </row>
    <row r="3366" spans="1:7" ht="18" customHeight="1">
      <c r="A3366" s="323"/>
      <c r="B3366" s="302"/>
      <c r="C3366" s="325"/>
      <c r="D3366" s="325"/>
      <c r="E3366" s="46"/>
      <c r="F3366" s="130">
        <f t="shared" si="58"/>
        <v>0</v>
      </c>
      <c r="G3366" s="69"/>
    </row>
    <row r="3367" spans="1:7" ht="18" customHeight="1">
      <c r="A3367" s="323" t="s">
        <v>321</v>
      </c>
      <c r="B3367" s="302" t="s">
        <v>31</v>
      </c>
      <c r="C3367" s="325" t="s">
        <v>244</v>
      </c>
      <c r="D3367" s="325">
        <v>182.9</v>
      </c>
      <c r="E3367" s="46">
        <v>33500</v>
      </c>
      <c r="F3367" s="130">
        <f t="shared" si="58"/>
        <v>6127150</v>
      </c>
      <c r="G3367" s="86">
        <f>F3367</f>
        <v>6127150</v>
      </c>
    </row>
    <row r="3368" spans="1:7" ht="18" customHeight="1">
      <c r="A3368" s="323"/>
      <c r="B3368" s="302"/>
      <c r="C3368" s="325"/>
      <c r="D3368" s="325"/>
      <c r="E3368" s="46"/>
      <c r="F3368" s="130">
        <f t="shared" si="58"/>
        <v>0</v>
      </c>
      <c r="G3368" s="69"/>
    </row>
    <row r="3369" spans="1:7" ht="18" customHeight="1">
      <c r="A3369" s="323" t="s">
        <v>311</v>
      </c>
      <c r="B3369" s="302" t="s">
        <v>13</v>
      </c>
      <c r="C3369" s="325" t="s">
        <v>261</v>
      </c>
      <c r="D3369" s="325">
        <v>598</v>
      </c>
      <c r="E3369" s="46">
        <v>31500</v>
      </c>
      <c r="F3369" s="130">
        <f t="shared" si="58"/>
        <v>18837000</v>
      </c>
      <c r="G3369" s="86">
        <f>SUM(F3369:F3372)</f>
        <v>36355200</v>
      </c>
    </row>
    <row r="3370" spans="1:7" ht="18" customHeight="1">
      <c r="A3370" s="323"/>
      <c r="B3370" s="302" t="s">
        <v>13</v>
      </c>
      <c r="C3370" s="325" t="s">
        <v>1311</v>
      </c>
      <c r="D3370" s="325">
        <v>108.8</v>
      </c>
      <c r="E3370" s="46">
        <v>31500</v>
      </c>
      <c r="F3370" s="130">
        <f t="shared" si="58"/>
        <v>3427200</v>
      </c>
      <c r="G3370" s="69"/>
    </row>
    <row r="3371" spans="1:7" ht="18" customHeight="1">
      <c r="A3371" s="323"/>
      <c r="B3371" s="302" t="s">
        <v>31</v>
      </c>
      <c r="C3371" s="325" t="s">
        <v>822</v>
      </c>
      <c r="D3371" s="325">
        <v>204.6</v>
      </c>
      <c r="E3371" s="46">
        <v>35000</v>
      </c>
      <c r="F3371" s="130">
        <f t="shared" si="58"/>
        <v>7161000</v>
      </c>
      <c r="G3371" s="69"/>
    </row>
    <row r="3372" spans="1:7" ht="18" customHeight="1">
      <c r="A3372" s="323"/>
      <c r="B3372" s="302" t="s">
        <v>31</v>
      </c>
      <c r="C3372" s="325" t="s">
        <v>1312</v>
      </c>
      <c r="D3372" s="325">
        <v>198</v>
      </c>
      <c r="E3372" s="46">
        <v>35000</v>
      </c>
      <c r="F3372" s="130">
        <f t="shared" si="58"/>
        <v>6930000</v>
      </c>
      <c r="G3372" s="69"/>
    </row>
    <row r="3373" spans="1:7" ht="18" customHeight="1">
      <c r="A3373" s="323"/>
      <c r="B3373" s="302"/>
      <c r="C3373" s="325"/>
      <c r="D3373" s="325"/>
      <c r="E3373" s="46"/>
      <c r="F3373" s="130">
        <f t="shared" si="58"/>
        <v>0</v>
      </c>
      <c r="G3373" s="69"/>
    </row>
    <row r="3374" spans="1:7" ht="18" customHeight="1">
      <c r="A3374" s="323" t="s">
        <v>668</v>
      </c>
      <c r="B3374" s="302" t="s">
        <v>13</v>
      </c>
      <c r="C3374" s="325" t="s">
        <v>442</v>
      </c>
      <c r="D3374" s="325">
        <v>186.8</v>
      </c>
      <c r="E3374" s="46">
        <v>32300</v>
      </c>
      <c r="F3374" s="130">
        <f t="shared" si="58"/>
        <v>6033640</v>
      </c>
      <c r="G3374" s="86">
        <f>F3374</f>
        <v>6033640</v>
      </c>
    </row>
    <row r="3375" spans="1:7" ht="18" customHeight="1">
      <c r="A3375" s="323"/>
      <c r="B3375" s="302"/>
      <c r="C3375" s="325"/>
      <c r="D3375" s="325"/>
      <c r="E3375" s="46"/>
      <c r="F3375" s="130">
        <f t="shared" si="58"/>
        <v>0</v>
      </c>
      <c r="G3375" s="69"/>
    </row>
    <row r="3376" spans="1:7" ht="18" customHeight="1">
      <c r="A3376" s="323" t="s">
        <v>1313</v>
      </c>
      <c r="B3376" s="302" t="s">
        <v>23</v>
      </c>
      <c r="C3376" s="325" t="s">
        <v>224</v>
      </c>
      <c r="D3376" s="325">
        <v>114.5</v>
      </c>
      <c r="E3376" s="46">
        <v>34500</v>
      </c>
      <c r="F3376" s="130">
        <f t="shared" si="58"/>
        <v>3950250</v>
      </c>
      <c r="G3376" s="86">
        <f>SUM(F3376:F3378)</f>
        <v>21270700</v>
      </c>
    </row>
    <row r="3377" spans="1:7" ht="18" customHeight="1">
      <c r="A3377" s="323"/>
      <c r="B3377" s="302" t="s">
        <v>132</v>
      </c>
      <c r="C3377" s="325" t="s">
        <v>224</v>
      </c>
      <c r="D3377" s="325">
        <v>344.5</v>
      </c>
      <c r="E3377" s="46">
        <v>35500</v>
      </c>
      <c r="F3377" s="130">
        <f t="shared" si="58"/>
        <v>12229750</v>
      </c>
      <c r="G3377" s="69"/>
    </row>
    <row r="3378" spans="1:7" ht="18" customHeight="1">
      <c r="A3378" s="323"/>
      <c r="B3378" s="302" t="s">
        <v>133</v>
      </c>
      <c r="C3378" s="325" t="s">
        <v>224</v>
      </c>
      <c r="D3378" s="325">
        <v>143.4</v>
      </c>
      <c r="E3378" s="46">
        <v>35500</v>
      </c>
      <c r="F3378" s="130">
        <f t="shared" si="58"/>
        <v>5090700</v>
      </c>
      <c r="G3378" s="69"/>
    </row>
    <row r="3379" spans="1:7" ht="18" customHeight="1">
      <c r="A3379" s="323"/>
      <c r="B3379" s="302"/>
      <c r="C3379" s="325"/>
      <c r="D3379" s="325"/>
      <c r="E3379" s="46"/>
      <c r="F3379" s="130">
        <f t="shared" si="58"/>
        <v>0</v>
      </c>
      <c r="G3379" s="69"/>
    </row>
    <row r="3380" spans="1:7" ht="18" customHeight="1">
      <c r="A3380" s="323" t="s">
        <v>235</v>
      </c>
      <c r="B3380" s="302" t="s">
        <v>31</v>
      </c>
      <c r="C3380" s="325" t="s">
        <v>1169</v>
      </c>
      <c r="D3380" s="325">
        <v>103.4</v>
      </c>
      <c r="E3380" s="46">
        <v>33500</v>
      </c>
      <c r="F3380" s="130">
        <f t="shared" si="58"/>
        <v>3463900</v>
      </c>
      <c r="G3380" s="86">
        <f>F3380</f>
        <v>3463900</v>
      </c>
    </row>
    <row r="3381" spans="1:7" ht="18" customHeight="1">
      <c r="A3381" s="323"/>
      <c r="B3381" s="302"/>
      <c r="C3381" s="325"/>
      <c r="D3381" s="325"/>
      <c r="E3381" s="46"/>
      <c r="F3381" s="130">
        <f t="shared" si="58"/>
        <v>0</v>
      </c>
      <c r="G3381" s="69"/>
    </row>
    <row r="3382" spans="1:7" ht="18" customHeight="1">
      <c r="A3382" s="323" t="s">
        <v>316</v>
      </c>
      <c r="B3382" s="302" t="s">
        <v>23</v>
      </c>
      <c r="C3382" s="325" t="s">
        <v>1315</v>
      </c>
      <c r="D3382" s="325">
        <v>110.5</v>
      </c>
      <c r="E3382" s="46">
        <v>28500</v>
      </c>
      <c r="F3382" s="130">
        <f t="shared" si="58"/>
        <v>3149250</v>
      </c>
      <c r="G3382" s="86">
        <f>SUM(F3382:F3385)</f>
        <v>43898650</v>
      </c>
    </row>
    <row r="3383" spans="1:7" ht="18" customHeight="1">
      <c r="A3383" s="323"/>
      <c r="B3383" s="302" t="s">
        <v>23</v>
      </c>
      <c r="C3383" s="325" t="s">
        <v>1067</v>
      </c>
      <c r="D3383" s="325">
        <v>107</v>
      </c>
      <c r="E3383" s="46">
        <v>33500</v>
      </c>
      <c r="F3383" s="130">
        <f t="shared" si="58"/>
        <v>3584500</v>
      </c>
      <c r="G3383" s="69"/>
    </row>
    <row r="3384" spans="1:7" ht="18" customHeight="1">
      <c r="A3384" s="323"/>
      <c r="B3384" s="302" t="s">
        <v>31</v>
      </c>
      <c r="C3384" s="325" t="s">
        <v>1034</v>
      </c>
      <c r="D3384" s="325">
        <v>100</v>
      </c>
      <c r="E3384" s="46">
        <v>33500</v>
      </c>
      <c r="F3384" s="130">
        <f t="shared" si="58"/>
        <v>3350000</v>
      </c>
      <c r="G3384" s="69"/>
    </row>
    <row r="3385" spans="1:7" ht="18" customHeight="1">
      <c r="A3385" s="323"/>
      <c r="B3385" s="302" t="s">
        <v>31</v>
      </c>
      <c r="C3385" s="325" t="s">
        <v>472</v>
      </c>
      <c r="D3385" s="325">
        <v>1009.4</v>
      </c>
      <c r="E3385" s="46">
        <v>33500</v>
      </c>
      <c r="F3385" s="130">
        <f t="shared" si="58"/>
        <v>33814900</v>
      </c>
      <c r="G3385" s="69"/>
    </row>
    <row r="3386" spans="1:7" ht="18" customHeight="1">
      <c r="A3386" s="323"/>
      <c r="B3386" s="302"/>
      <c r="C3386" s="325"/>
      <c r="D3386" s="325"/>
      <c r="E3386" s="46"/>
      <c r="F3386" s="130">
        <f t="shared" si="58"/>
        <v>0</v>
      </c>
      <c r="G3386" s="69"/>
    </row>
    <row r="3387" spans="1:7" ht="18" customHeight="1">
      <c r="A3387" s="323" t="s">
        <v>207</v>
      </c>
      <c r="B3387" s="302" t="s">
        <v>212</v>
      </c>
      <c r="C3387" s="325" t="s">
        <v>366</v>
      </c>
      <c r="D3387" s="325">
        <v>300</v>
      </c>
      <c r="E3387" s="46">
        <v>35000</v>
      </c>
      <c r="F3387" s="130">
        <f t="shared" si="58"/>
        <v>10500000</v>
      </c>
      <c r="G3387" s="86">
        <f>SUM(F3387:F3389)</f>
        <v>60360000</v>
      </c>
    </row>
    <row r="3388" spans="1:7" ht="18" customHeight="1">
      <c r="A3388" s="323"/>
      <c r="B3388" s="302" t="s">
        <v>31</v>
      </c>
      <c r="C3388" s="325" t="s">
        <v>1316</v>
      </c>
      <c r="D3388" s="325">
        <v>210</v>
      </c>
      <c r="E3388" s="46">
        <v>36000</v>
      </c>
      <c r="F3388" s="130">
        <f t="shared" si="58"/>
        <v>7560000</v>
      </c>
      <c r="G3388" s="69"/>
    </row>
    <row r="3389" spans="1:7" ht="18" customHeight="1">
      <c r="A3389" s="323"/>
      <c r="B3389" s="302" t="s">
        <v>31</v>
      </c>
      <c r="C3389" s="325" t="s">
        <v>1317</v>
      </c>
      <c r="D3389" s="325">
        <v>1175</v>
      </c>
      <c r="E3389" s="46">
        <v>36000</v>
      </c>
      <c r="F3389" s="130">
        <f t="shared" si="58"/>
        <v>42300000</v>
      </c>
      <c r="G3389" s="69"/>
    </row>
    <row r="3390" spans="1:7" ht="18" customHeight="1">
      <c r="A3390" s="323"/>
      <c r="B3390" s="302"/>
      <c r="C3390" s="325"/>
      <c r="D3390" s="325"/>
      <c r="E3390" s="46"/>
      <c r="F3390" s="130">
        <f t="shared" si="58"/>
        <v>0</v>
      </c>
      <c r="G3390" s="69"/>
    </row>
    <row r="3391" spans="1:7" ht="18" customHeight="1">
      <c r="A3391" s="323" t="s">
        <v>145</v>
      </c>
      <c r="B3391" s="302" t="s">
        <v>515</v>
      </c>
      <c r="C3391" s="325" t="s">
        <v>1318</v>
      </c>
      <c r="D3391" s="325">
        <v>107.5</v>
      </c>
      <c r="E3391" s="46">
        <v>28000</v>
      </c>
      <c r="F3391" s="130">
        <f t="shared" si="58"/>
        <v>3010000</v>
      </c>
      <c r="G3391" s="86">
        <f>F3391</f>
        <v>3010000</v>
      </c>
    </row>
    <row r="3392" spans="1:7" ht="18" customHeight="1">
      <c r="A3392" s="323"/>
      <c r="B3392" s="302"/>
      <c r="C3392" s="325"/>
      <c r="D3392" s="325"/>
      <c r="E3392" s="46"/>
      <c r="F3392" s="130">
        <f t="shared" si="58"/>
        <v>0</v>
      </c>
      <c r="G3392" s="69"/>
    </row>
    <row r="3393" spans="1:7" ht="18" customHeight="1">
      <c r="A3393" s="323" t="s">
        <v>210</v>
      </c>
      <c r="B3393" s="302" t="s">
        <v>1319</v>
      </c>
      <c r="C3393" s="325" t="s">
        <v>1320</v>
      </c>
      <c r="D3393" s="325">
        <v>200</v>
      </c>
      <c r="E3393" s="46">
        <v>31000</v>
      </c>
      <c r="F3393" s="130">
        <f t="shared" si="58"/>
        <v>6200000</v>
      </c>
      <c r="G3393" s="86">
        <f>SUM(F3393:F3395)</f>
        <v>13950000</v>
      </c>
    </row>
    <row r="3394" spans="1:7" ht="18" customHeight="1">
      <c r="A3394" s="323"/>
      <c r="B3394" s="302" t="s">
        <v>212</v>
      </c>
      <c r="C3394" s="325" t="s">
        <v>346</v>
      </c>
      <c r="D3394" s="325">
        <v>200</v>
      </c>
      <c r="E3394" s="46">
        <v>30000</v>
      </c>
      <c r="F3394" s="130">
        <f t="shared" si="58"/>
        <v>6000000</v>
      </c>
      <c r="G3394" s="69"/>
    </row>
    <row r="3395" spans="1:7" ht="18" customHeight="1">
      <c r="A3395" s="323"/>
      <c r="B3395" s="302" t="s">
        <v>31</v>
      </c>
      <c r="C3395" s="325" t="s">
        <v>171</v>
      </c>
      <c r="D3395" s="325">
        <v>50</v>
      </c>
      <c r="E3395" s="46">
        <v>35000</v>
      </c>
      <c r="F3395" s="130">
        <f t="shared" si="58"/>
        <v>1750000</v>
      </c>
      <c r="G3395" s="69"/>
    </row>
    <row r="3396" spans="1:7" ht="18" customHeight="1">
      <c r="A3396" s="323"/>
      <c r="B3396" s="302"/>
      <c r="C3396" s="325"/>
      <c r="D3396" s="325"/>
      <c r="E3396" s="46"/>
      <c r="F3396" s="130">
        <f t="shared" si="58"/>
        <v>0</v>
      </c>
      <c r="G3396" s="69"/>
    </row>
    <row r="3397" spans="1:7" ht="18" customHeight="1">
      <c r="A3397" s="323" t="s">
        <v>336</v>
      </c>
      <c r="B3397" s="302" t="s">
        <v>515</v>
      </c>
      <c r="C3397" s="325" t="s">
        <v>192</v>
      </c>
      <c r="D3397" s="325">
        <v>161</v>
      </c>
      <c r="E3397" s="46">
        <v>30000</v>
      </c>
      <c r="F3397" s="130">
        <f t="shared" si="58"/>
        <v>4830000</v>
      </c>
      <c r="G3397" s="86">
        <f>SUM(F3397:F3401)</f>
        <v>21129750</v>
      </c>
    </row>
    <row r="3398" spans="1:7" ht="18" customHeight="1">
      <c r="A3398" s="323"/>
      <c r="B3398" s="302" t="s">
        <v>31</v>
      </c>
      <c r="C3398" s="325" t="s">
        <v>43</v>
      </c>
      <c r="D3398" s="325">
        <v>120</v>
      </c>
      <c r="E3398" s="46">
        <v>33500</v>
      </c>
      <c r="F3398" s="130">
        <f t="shared" si="58"/>
        <v>4020000</v>
      </c>
      <c r="G3398" s="69"/>
    </row>
    <row r="3399" spans="1:7" ht="18" customHeight="1">
      <c r="A3399" s="323"/>
      <c r="B3399" s="302" t="s">
        <v>31</v>
      </c>
      <c r="C3399" s="325" t="s">
        <v>15</v>
      </c>
      <c r="D3399" s="325">
        <v>100</v>
      </c>
      <c r="E3399" s="46">
        <v>31500</v>
      </c>
      <c r="F3399" s="130">
        <f t="shared" si="58"/>
        <v>3150000</v>
      </c>
      <c r="G3399" s="69"/>
    </row>
    <row r="3400" spans="1:7" ht="18" customHeight="1">
      <c r="A3400" s="323"/>
      <c r="B3400" s="302" t="s">
        <v>31</v>
      </c>
      <c r="C3400" s="325" t="s">
        <v>1321</v>
      </c>
      <c r="D3400" s="325">
        <v>34</v>
      </c>
      <c r="E3400" s="46">
        <v>31500</v>
      </c>
      <c r="F3400" s="130">
        <f t="shared" si="58"/>
        <v>1071000</v>
      </c>
      <c r="G3400" s="69"/>
    </row>
    <row r="3401" spans="1:7" ht="18" customHeight="1">
      <c r="A3401" s="323"/>
      <c r="B3401" s="302" t="s">
        <v>233</v>
      </c>
      <c r="C3401" s="325" t="s">
        <v>1322</v>
      </c>
      <c r="D3401" s="325">
        <v>214.9</v>
      </c>
      <c r="E3401" s="46">
        <v>37500</v>
      </c>
      <c r="F3401" s="130">
        <f t="shared" si="58"/>
        <v>8058750</v>
      </c>
      <c r="G3401" s="69"/>
    </row>
    <row r="3402" spans="1:7" ht="18" customHeight="1">
      <c r="A3402" s="323"/>
      <c r="B3402" s="302"/>
      <c r="C3402" s="325"/>
      <c r="D3402" s="325"/>
      <c r="E3402" s="46"/>
      <c r="F3402" s="130">
        <f t="shared" si="58"/>
        <v>0</v>
      </c>
      <c r="G3402" s="69"/>
    </row>
    <row r="3403" spans="1:7" ht="18" customHeight="1">
      <c r="A3403" s="323" t="s">
        <v>12</v>
      </c>
      <c r="B3403" s="302" t="s">
        <v>13</v>
      </c>
      <c r="C3403" s="325" t="s">
        <v>22</v>
      </c>
      <c r="D3403" s="325">
        <v>20</v>
      </c>
      <c r="E3403" s="46">
        <v>30500</v>
      </c>
      <c r="F3403" s="130">
        <f>E3403*D3403</f>
        <v>610000</v>
      </c>
      <c r="G3403" s="86">
        <f>SUM(F3403:F3405)</f>
        <v>2135000</v>
      </c>
    </row>
    <row r="3404" spans="1:7" ht="18" customHeight="1">
      <c r="A3404" s="323"/>
      <c r="B3404" s="302" t="s">
        <v>13</v>
      </c>
      <c r="C3404" s="325" t="s">
        <v>43</v>
      </c>
      <c r="D3404" s="325">
        <v>30</v>
      </c>
      <c r="E3404" s="46">
        <v>30500</v>
      </c>
      <c r="F3404" s="130">
        <f>E3404*D3404</f>
        <v>915000</v>
      </c>
      <c r="G3404" s="69"/>
    </row>
    <row r="3405" spans="1:7" ht="18" customHeight="1">
      <c r="A3405" s="323"/>
      <c r="B3405" s="302" t="s">
        <v>13</v>
      </c>
      <c r="C3405" s="325" t="s">
        <v>60</v>
      </c>
      <c r="D3405" s="325">
        <v>20</v>
      </c>
      <c r="E3405" s="46">
        <v>30500</v>
      </c>
      <c r="F3405" s="130">
        <f>E3405*D3405</f>
        <v>610000</v>
      </c>
      <c r="G3405" s="69"/>
    </row>
    <row r="3406" spans="1:7" ht="18" customHeight="1">
      <c r="A3406" s="323"/>
      <c r="B3406" s="302"/>
      <c r="C3406" s="325"/>
      <c r="D3406" s="325"/>
      <c r="E3406" s="46"/>
      <c r="F3406" s="130"/>
      <c r="G3406" s="69"/>
    </row>
    <row r="3407" spans="1:7" ht="18" customHeight="1">
      <c r="A3407" s="323" t="s">
        <v>318</v>
      </c>
      <c r="B3407" s="302" t="s">
        <v>13</v>
      </c>
      <c r="C3407" s="325" t="s">
        <v>283</v>
      </c>
      <c r="D3407" s="325">
        <v>290</v>
      </c>
      <c r="E3407" s="46">
        <v>31500</v>
      </c>
      <c r="F3407" s="130">
        <f t="shared" si="58"/>
        <v>9135000</v>
      </c>
      <c r="G3407" s="86">
        <f>SUM(F3407:F3411)</f>
        <v>28489250</v>
      </c>
    </row>
    <row r="3408" spans="1:7" ht="18" customHeight="1">
      <c r="A3408" s="323"/>
      <c r="B3408" s="302" t="s">
        <v>13</v>
      </c>
      <c r="C3408" s="325" t="s">
        <v>284</v>
      </c>
      <c r="D3408" s="325">
        <v>532</v>
      </c>
      <c r="E3408" s="46">
        <v>31500</v>
      </c>
      <c r="F3408" s="130">
        <f t="shared" si="58"/>
        <v>16758000</v>
      </c>
      <c r="G3408" s="69"/>
    </row>
    <row r="3409" spans="1:7" ht="18" customHeight="1">
      <c r="A3409" s="323"/>
      <c r="B3409" s="302" t="s">
        <v>31</v>
      </c>
      <c r="C3409" s="325" t="s">
        <v>1323</v>
      </c>
      <c r="D3409" s="325">
        <v>15</v>
      </c>
      <c r="E3409" s="46">
        <v>33500</v>
      </c>
      <c r="F3409" s="130">
        <f t="shared" si="58"/>
        <v>502500</v>
      </c>
      <c r="G3409" s="69"/>
    </row>
    <row r="3410" spans="1:7" ht="18" customHeight="1">
      <c r="A3410" s="323"/>
      <c r="B3410" s="302" t="s">
        <v>31</v>
      </c>
      <c r="C3410" s="325" t="s">
        <v>493</v>
      </c>
      <c r="D3410" s="325">
        <v>47.5</v>
      </c>
      <c r="E3410" s="46">
        <v>33500</v>
      </c>
      <c r="F3410" s="130">
        <f t="shared" si="58"/>
        <v>1591250</v>
      </c>
      <c r="G3410" s="69"/>
    </row>
    <row r="3411" spans="1:7" ht="18" customHeight="1">
      <c r="A3411" s="323"/>
      <c r="B3411" s="302" t="s">
        <v>31</v>
      </c>
      <c r="C3411" s="325" t="s">
        <v>1324</v>
      </c>
      <c r="D3411" s="325">
        <v>15</v>
      </c>
      <c r="E3411" s="46">
        <v>33500</v>
      </c>
      <c r="F3411" s="130">
        <f t="shared" si="58"/>
        <v>502500</v>
      </c>
      <c r="G3411" s="69"/>
    </row>
    <row r="3412" spans="1:7" ht="18" customHeight="1">
      <c r="A3412" s="323"/>
      <c r="B3412" s="302"/>
      <c r="C3412" s="325"/>
      <c r="D3412" s="325"/>
      <c r="E3412" s="46"/>
      <c r="F3412" s="130">
        <f t="shared" si="58"/>
        <v>0</v>
      </c>
      <c r="G3412" s="69"/>
    </row>
    <row r="3413" spans="1:7" ht="18" customHeight="1">
      <c r="A3413" s="323" t="s">
        <v>380</v>
      </c>
      <c r="B3413" s="302" t="s">
        <v>31</v>
      </c>
      <c r="C3413" s="325" t="s">
        <v>786</v>
      </c>
      <c r="D3413" s="325">
        <v>206.5</v>
      </c>
      <c r="E3413" s="46">
        <v>33500</v>
      </c>
      <c r="F3413" s="130">
        <f t="shared" si="58"/>
        <v>6917750</v>
      </c>
      <c r="G3413" s="86">
        <f>F3413</f>
        <v>6917750</v>
      </c>
    </row>
    <row r="3414" spans="1:7" ht="18" customHeight="1">
      <c r="A3414" s="323"/>
      <c r="B3414" s="302"/>
      <c r="C3414" s="325"/>
      <c r="D3414" s="325"/>
      <c r="E3414" s="46"/>
      <c r="F3414" s="130">
        <f t="shared" si="58"/>
        <v>0</v>
      </c>
      <c r="G3414" s="69"/>
    </row>
    <row r="3415" spans="1:7" ht="18" customHeight="1">
      <c r="A3415" s="323" t="s">
        <v>1314</v>
      </c>
      <c r="B3415" s="302" t="s">
        <v>23</v>
      </c>
      <c r="C3415" s="325" t="s">
        <v>14</v>
      </c>
      <c r="D3415" s="325">
        <v>100</v>
      </c>
      <c r="E3415" s="46">
        <v>34000</v>
      </c>
      <c r="F3415" s="130">
        <f t="shared" ref="F3415:F3469" si="59">E3415*D3415</f>
        <v>3400000</v>
      </c>
      <c r="G3415" s="86">
        <f>F3415</f>
        <v>3400000</v>
      </c>
    </row>
    <row r="3416" spans="1:7" ht="18" customHeight="1">
      <c r="A3416" s="323"/>
      <c r="B3416" s="302"/>
      <c r="C3416" s="325"/>
      <c r="D3416" s="325"/>
      <c r="E3416" s="46"/>
      <c r="F3416" s="130">
        <f t="shared" si="59"/>
        <v>0</v>
      </c>
      <c r="G3416" s="69"/>
    </row>
    <row r="3417" spans="1:7" ht="18" customHeight="1">
      <c r="A3417" s="323" t="s">
        <v>109</v>
      </c>
      <c r="B3417" s="302" t="s">
        <v>31</v>
      </c>
      <c r="C3417" s="325" t="s">
        <v>60</v>
      </c>
      <c r="D3417" s="325">
        <v>78</v>
      </c>
      <c r="E3417" s="46">
        <v>34000</v>
      </c>
      <c r="F3417" s="130">
        <f t="shared" si="59"/>
        <v>2652000</v>
      </c>
      <c r="G3417" s="86">
        <f>SUM(F3417:F3418)</f>
        <v>5202000</v>
      </c>
    </row>
    <row r="3418" spans="1:7" ht="18" customHeight="1">
      <c r="A3418" s="323"/>
      <c r="B3418" s="302" t="s">
        <v>31</v>
      </c>
      <c r="C3418" s="325" t="s">
        <v>14</v>
      </c>
      <c r="D3418" s="325">
        <v>75</v>
      </c>
      <c r="E3418" s="46">
        <v>34000</v>
      </c>
      <c r="F3418" s="130">
        <f t="shared" si="59"/>
        <v>2550000</v>
      </c>
      <c r="G3418" s="69"/>
    </row>
    <row r="3419" spans="1:7" ht="18" customHeight="1">
      <c r="A3419" s="323"/>
      <c r="B3419" s="302"/>
      <c r="C3419" s="325"/>
      <c r="D3419" s="325"/>
      <c r="E3419" s="46"/>
      <c r="F3419" s="130">
        <f t="shared" si="59"/>
        <v>0</v>
      </c>
      <c r="G3419" s="69"/>
    </row>
    <row r="3420" spans="1:7" ht="18" customHeight="1">
      <c r="A3420" s="323" t="s">
        <v>112</v>
      </c>
      <c r="B3420" s="302" t="s">
        <v>23</v>
      </c>
      <c r="C3420" s="325" t="s">
        <v>113</v>
      </c>
      <c r="D3420" s="325">
        <v>163.30000000000001</v>
      </c>
      <c r="E3420" s="46">
        <v>34000</v>
      </c>
      <c r="F3420" s="130">
        <f t="shared" si="59"/>
        <v>5552200</v>
      </c>
      <c r="G3420" s="86">
        <f>F3420</f>
        <v>5552200</v>
      </c>
    </row>
    <row r="3421" spans="1:7" ht="18" customHeight="1">
      <c r="A3421" s="323"/>
      <c r="B3421" s="302"/>
      <c r="C3421" s="325"/>
      <c r="D3421" s="325"/>
      <c r="E3421" s="46"/>
      <c r="F3421" s="130">
        <f t="shared" si="59"/>
        <v>0</v>
      </c>
      <c r="G3421" s="69"/>
    </row>
    <row r="3422" spans="1:7" ht="18" customHeight="1">
      <c r="A3422" s="323" t="s">
        <v>110</v>
      </c>
      <c r="B3422" s="302" t="s">
        <v>13</v>
      </c>
      <c r="C3422" s="325" t="s">
        <v>22</v>
      </c>
      <c r="D3422" s="325">
        <v>50</v>
      </c>
      <c r="E3422" s="46">
        <v>30500</v>
      </c>
      <c r="F3422" s="130">
        <f t="shared" si="59"/>
        <v>1525000</v>
      </c>
      <c r="G3422" s="86">
        <f>SUM(F3422:F3423)</f>
        <v>3050000</v>
      </c>
    </row>
    <row r="3423" spans="1:7" ht="18" customHeight="1">
      <c r="A3423" s="323"/>
      <c r="B3423" s="302" t="s">
        <v>13</v>
      </c>
      <c r="C3423" s="325" t="s">
        <v>461</v>
      </c>
      <c r="D3423" s="325">
        <v>50</v>
      </c>
      <c r="E3423" s="46">
        <v>30500</v>
      </c>
      <c r="F3423" s="130">
        <f t="shared" si="59"/>
        <v>1525000</v>
      </c>
      <c r="G3423" s="69"/>
    </row>
    <row r="3424" spans="1:7" ht="18" customHeight="1">
      <c r="A3424" s="323"/>
      <c r="B3424" s="302"/>
      <c r="C3424" s="325"/>
      <c r="D3424" s="325"/>
      <c r="E3424" s="46"/>
      <c r="F3424" s="130">
        <f t="shared" si="59"/>
        <v>0</v>
      </c>
      <c r="G3424" s="69"/>
    </row>
    <row r="3425" spans="1:7" ht="18" customHeight="1">
      <c r="A3425" s="323" t="s">
        <v>271</v>
      </c>
      <c r="B3425" s="302" t="s">
        <v>13</v>
      </c>
      <c r="C3425" s="325" t="s">
        <v>43</v>
      </c>
      <c r="D3425" s="325">
        <v>10</v>
      </c>
      <c r="E3425" s="46">
        <v>30000</v>
      </c>
      <c r="F3425" s="130">
        <f t="shared" si="59"/>
        <v>300000</v>
      </c>
      <c r="G3425" s="86">
        <f>SUM(F3425:F3427)</f>
        <v>900000</v>
      </c>
    </row>
    <row r="3426" spans="1:7" ht="18" customHeight="1">
      <c r="A3426" s="323"/>
      <c r="B3426" s="302" t="s">
        <v>13</v>
      </c>
      <c r="C3426" s="325" t="s">
        <v>45</v>
      </c>
      <c r="D3426" s="325">
        <v>10</v>
      </c>
      <c r="E3426" s="46">
        <v>30000</v>
      </c>
      <c r="F3426" s="130">
        <f t="shared" si="59"/>
        <v>300000</v>
      </c>
      <c r="G3426" s="69"/>
    </row>
    <row r="3427" spans="1:7" ht="18" customHeight="1">
      <c r="A3427" s="323"/>
      <c r="B3427" s="302" t="s">
        <v>13</v>
      </c>
      <c r="C3427" s="325" t="s">
        <v>22</v>
      </c>
      <c r="D3427" s="325">
        <v>10</v>
      </c>
      <c r="E3427" s="46">
        <v>30000</v>
      </c>
      <c r="F3427" s="130">
        <f t="shared" si="59"/>
        <v>300000</v>
      </c>
      <c r="G3427" s="69"/>
    </row>
    <row r="3428" spans="1:7" ht="18" customHeight="1">
      <c r="A3428" s="323"/>
      <c r="B3428" s="302"/>
      <c r="C3428" s="325"/>
      <c r="D3428" s="325"/>
      <c r="E3428" s="46"/>
      <c r="F3428" s="130">
        <f t="shared" si="59"/>
        <v>0</v>
      </c>
      <c r="G3428" s="69"/>
    </row>
    <row r="3429" spans="1:7" ht="18" customHeight="1">
      <c r="A3429" s="323" t="s">
        <v>630</v>
      </c>
      <c r="B3429" s="302" t="s">
        <v>315</v>
      </c>
      <c r="C3429" s="325" t="s">
        <v>59</v>
      </c>
      <c r="D3429" s="325">
        <v>-10</v>
      </c>
      <c r="E3429" s="46">
        <v>30000</v>
      </c>
      <c r="F3429" s="130">
        <f t="shared" si="59"/>
        <v>-300000</v>
      </c>
      <c r="G3429" s="86">
        <f>F3429</f>
        <v>-300000</v>
      </c>
    </row>
    <row r="3430" spans="1:7" ht="18" customHeight="1">
      <c r="A3430" s="323"/>
      <c r="B3430" s="302"/>
      <c r="C3430" s="325"/>
      <c r="D3430" s="325"/>
      <c r="E3430" s="46"/>
      <c r="F3430" s="130">
        <f t="shared" si="59"/>
        <v>0</v>
      </c>
      <c r="G3430" s="69"/>
    </row>
    <row r="3431" spans="1:7" ht="18" customHeight="1">
      <c r="A3431" s="323" t="s">
        <v>61</v>
      </c>
      <c r="B3431" s="302" t="s">
        <v>13</v>
      </c>
      <c r="C3431" s="325" t="s">
        <v>296</v>
      </c>
      <c r="D3431" s="325">
        <v>10</v>
      </c>
      <c r="E3431" s="46">
        <v>30000</v>
      </c>
      <c r="F3431" s="130">
        <f t="shared" si="59"/>
        <v>300000</v>
      </c>
      <c r="G3431" s="86">
        <f>SUM(F3431:F3434)</f>
        <v>2400000</v>
      </c>
    </row>
    <row r="3432" spans="1:7" ht="18" customHeight="1">
      <c r="A3432" s="323"/>
      <c r="B3432" s="302" t="s">
        <v>13</v>
      </c>
      <c r="C3432" s="325" t="s">
        <v>62</v>
      </c>
      <c r="D3432" s="325">
        <v>10</v>
      </c>
      <c r="E3432" s="46">
        <v>30000</v>
      </c>
      <c r="F3432" s="130">
        <f t="shared" si="59"/>
        <v>300000</v>
      </c>
      <c r="G3432" s="69"/>
    </row>
    <row r="3433" spans="1:7" ht="18" customHeight="1">
      <c r="A3433" s="323"/>
      <c r="B3433" s="302" t="s">
        <v>13</v>
      </c>
      <c r="C3433" s="325" t="s">
        <v>673</v>
      </c>
      <c r="D3433" s="325">
        <v>40</v>
      </c>
      <c r="E3433" s="46">
        <v>30000</v>
      </c>
      <c r="F3433" s="130">
        <f t="shared" si="59"/>
        <v>1200000</v>
      </c>
      <c r="G3433" s="69"/>
    </row>
    <row r="3434" spans="1:7" ht="18" customHeight="1">
      <c r="A3434" s="533"/>
      <c r="B3434" s="440" t="s">
        <v>13</v>
      </c>
      <c r="C3434" s="382" t="s">
        <v>588</v>
      </c>
      <c r="D3434" s="382">
        <v>20</v>
      </c>
      <c r="E3434" s="59">
        <v>30000</v>
      </c>
      <c r="F3434" s="132">
        <f t="shared" si="59"/>
        <v>600000</v>
      </c>
      <c r="G3434" s="92"/>
    </row>
    <row r="3435" spans="1:7" ht="18" customHeight="1">
      <c r="A3435" s="526"/>
      <c r="B3435" s="435"/>
      <c r="C3435" s="484"/>
      <c r="D3435" s="484"/>
      <c r="E3435" s="113"/>
      <c r="F3435" s="126"/>
      <c r="G3435" s="9"/>
    </row>
    <row r="3436" spans="1:7" ht="18" customHeight="1">
      <c r="A3436" s="537">
        <v>42402</v>
      </c>
      <c r="B3436" s="355"/>
      <c r="C3436" s="491" t="s">
        <v>398</v>
      </c>
      <c r="D3436" s="525"/>
      <c r="F3436" s="127"/>
    </row>
    <row r="3437" spans="1:7" ht="18" customHeight="1">
      <c r="A3437" s="531" t="s">
        <v>127</v>
      </c>
      <c r="B3437" s="436" t="s">
        <v>134</v>
      </c>
      <c r="C3437" s="494" t="s">
        <v>152</v>
      </c>
      <c r="D3437" s="494">
        <f>SUM(D3438:D3527)</f>
        <v>10603.900000000001</v>
      </c>
      <c r="E3437" s="166"/>
      <c r="F3437" s="171">
        <f>SUM(F3438:F3527)</f>
        <v>362300700</v>
      </c>
      <c r="G3437" s="171">
        <f>SUM(G3438:G3527)</f>
        <v>362300700</v>
      </c>
    </row>
    <row r="3438" spans="1:7" ht="17.25" customHeight="1">
      <c r="A3438" s="532" t="s">
        <v>47</v>
      </c>
      <c r="B3438" s="441" t="s">
        <v>13</v>
      </c>
      <c r="C3438" s="505" t="s">
        <v>43</v>
      </c>
      <c r="D3438" s="505">
        <v>10</v>
      </c>
      <c r="E3438" s="554">
        <v>30500</v>
      </c>
      <c r="F3438" s="139">
        <f t="shared" si="59"/>
        <v>305000</v>
      </c>
      <c r="G3438" s="85">
        <f>SUM(F3438:F3446)</f>
        <v>3050000</v>
      </c>
    </row>
    <row r="3439" spans="1:7" ht="17.25" customHeight="1">
      <c r="A3439" s="323"/>
      <c r="B3439" s="302" t="s">
        <v>13</v>
      </c>
      <c r="C3439" s="144" t="s">
        <v>45</v>
      </c>
      <c r="D3439" s="144">
        <v>10</v>
      </c>
      <c r="E3439" s="186">
        <v>30500</v>
      </c>
      <c r="F3439" s="130">
        <f t="shared" si="59"/>
        <v>305000</v>
      </c>
      <c r="G3439" s="69"/>
    </row>
    <row r="3440" spans="1:7" ht="17.25" customHeight="1">
      <c r="A3440" s="323"/>
      <c r="B3440" s="302" t="s">
        <v>13</v>
      </c>
      <c r="C3440" s="144" t="s">
        <v>202</v>
      </c>
      <c r="D3440" s="144">
        <v>10</v>
      </c>
      <c r="E3440" s="186">
        <v>30500</v>
      </c>
      <c r="F3440" s="130">
        <f t="shared" si="59"/>
        <v>305000</v>
      </c>
      <c r="G3440" s="69"/>
    </row>
    <row r="3441" spans="1:7" ht="17.25" customHeight="1">
      <c r="A3441" s="323"/>
      <c r="B3441" s="302" t="s">
        <v>13</v>
      </c>
      <c r="C3441" s="144" t="s">
        <v>76</v>
      </c>
      <c r="D3441" s="144">
        <v>10</v>
      </c>
      <c r="E3441" s="186">
        <v>30500</v>
      </c>
      <c r="F3441" s="130">
        <f t="shared" si="59"/>
        <v>305000</v>
      </c>
      <c r="G3441" s="69"/>
    </row>
    <row r="3442" spans="1:7" ht="17.25" customHeight="1">
      <c r="A3442" s="323"/>
      <c r="B3442" s="302" t="s">
        <v>13</v>
      </c>
      <c r="C3442" s="144" t="s">
        <v>59</v>
      </c>
      <c r="D3442" s="144">
        <v>20</v>
      </c>
      <c r="E3442" s="186">
        <v>30500</v>
      </c>
      <c r="F3442" s="130">
        <f t="shared" si="59"/>
        <v>610000</v>
      </c>
      <c r="G3442" s="69"/>
    </row>
    <row r="3443" spans="1:7" ht="17.25" customHeight="1">
      <c r="A3443" s="323"/>
      <c r="B3443" s="302" t="s">
        <v>13</v>
      </c>
      <c r="C3443" s="144" t="s">
        <v>60</v>
      </c>
      <c r="D3443" s="144">
        <v>10</v>
      </c>
      <c r="E3443" s="186">
        <v>30500</v>
      </c>
      <c r="F3443" s="130">
        <f t="shared" si="59"/>
        <v>305000</v>
      </c>
      <c r="G3443" s="69"/>
    </row>
    <row r="3444" spans="1:7" ht="17.25" customHeight="1">
      <c r="A3444" s="323"/>
      <c r="B3444" s="302" t="s">
        <v>13</v>
      </c>
      <c r="C3444" s="144" t="s">
        <v>14</v>
      </c>
      <c r="D3444" s="302">
        <v>10</v>
      </c>
      <c r="E3444" s="186">
        <v>30500</v>
      </c>
      <c r="F3444" s="130">
        <f t="shared" si="59"/>
        <v>305000</v>
      </c>
      <c r="G3444" s="69"/>
    </row>
    <row r="3445" spans="1:7" ht="17.25" customHeight="1">
      <c r="A3445" s="323"/>
      <c r="B3445" s="302" t="s">
        <v>13</v>
      </c>
      <c r="C3445" s="144" t="s">
        <v>15</v>
      </c>
      <c r="D3445" s="302">
        <v>10</v>
      </c>
      <c r="E3445" s="186">
        <v>30500</v>
      </c>
      <c r="F3445" s="130">
        <f t="shared" si="59"/>
        <v>305000</v>
      </c>
      <c r="G3445" s="69"/>
    </row>
    <row r="3446" spans="1:7" ht="17.25" customHeight="1">
      <c r="A3446" s="323"/>
      <c r="B3446" s="302" t="s">
        <v>13</v>
      </c>
      <c r="C3446" s="144" t="s">
        <v>62</v>
      </c>
      <c r="D3446" s="144">
        <v>10</v>
      </c>
      <c r="E3446" s="186">
        <v>30500</v>
      </c>
      <c r="F3446" s="130">
        <f t="shared" si="59"/>
        <v>305000</v>
      </c>
      <c r="G3446" s="69"/>
    </row>
    <row r="3447" spans="1:7" ht="17.25" customHeight="1">
      <c r="A3447" s="323"/>
      <c r="B3447" s="302"/>
      <c r="C3447" s="325"/>
      <c r="D3447" s="325"/>
      <c r="E3447" s="46"/>
      <c r="F3447" s="130">
        <f t="shared" si="59"/>
        <v>0</v>
      </c>
      <c r="G3447" s="69"/>
    </row>
    <row r="3448" spans="1:7" ht="17.25" customHeight="1">
      <c r="A3448" s="323" t="s">
        <v>109</v>
      </c>
      <c r="B3448" s="302" t="s">
        <v>31</v>
      </c>
      <c r="C3448" s="325" t="s">
        <v>62</v>
      </c>
      <c r="D3448" s="325">
        <v>475</v>
      </c>
      <c r="E3448" s="46">
        <v>34000</v>
      </c>
      <c r="F3448" s="130">
        <f t="shared" si="59"/>
        <v>16150000</v>
      </c>
      <c r="G3448" s="86">
        <f>SUM(F3448:F3450)</f>
        <v>18700000</v>
      </c>
    </row>
    <row r="3449" spans="1:7" ht="17.25" customHeight="1">
      <c r="A3449" s="323"/>
      <c r="B3449" s="302" t="s">
        <v>31</v>
      </c>
      <c r="C3449" s="325" t="s">
        <v>59</v>
      </c>
      <c r="D3449" s="325">
        <v>49</v>
      </c>
      <c r="E3449" s="46">
        <v>34000</v>
      </c>
      <c r="F3449" s="130">
        <f t="shared" si="59"/>
        <v>1666000</v>
      </c>
      <c r="G3449" s="69"/>
    </row>
    <row r="3450" spans="1:7" ht="17.25" customHeight="1">
      <c r="A3450" s="323"/>
      <c r="B3450" s="302" t="s">
        <v>31</v>
      </c>
      <c r="C3450" s="325" t="s">
        <v>14</v>
      </c>
      <c r="D3450" s="325">
        <v>26</v>
      </c>
      <c r="E3450" s="46">
        <v>34000</v>
      </c>
      <c r="F3450" s="130">
        <f t="shared" si="59"/>
        <v>884000</v>
      </c>
      <c r="G3450" s="69"/>
    </row>
    <row r="3451" spans="1:7" ht="17.25" customHeight="1">
      <c r="A3451" s="323"/>
      <c r="B3451" s="302"/>
      <c r="C3451" s="325"/>
      <c r="D3451" s="325"/>
      <c r="E3451" s="46"/>
      <c r="F3451" s="130">
        <f t="shared" si="59"/>
        <v>0</v>
      </c>
      <c r="G3451" s="69"/>
    </row>
    <row r="3452" spans="1:7" ht="17.25" customHeight="1">
      <c r="A3452" s="323" t="s">
        <v>58</v>
      </c>
      <c r="B3452" s="302" t="s">
        <v>13</v>
      </c>
      <c r="C3452" s="325" t="s">
        <v>14</v>
      </c>
      <c r="D3452" s="325">
        <v>20</v>
      </c>
      <c r="E3452" s="46">
        <v>30000</v>
      </c>
      <c r="F3452" s="130">
        <f t="shared" si="59"/>
        <v>600000</v>
      </c>
      <c r="G3452" s="86">
        <f>SUM(F3452:F3454)</f>
        <v>1235000</v>
      </c>
    </row>
    <row r="3453" spans="1:7" ht="17.25" customHeight="1">
      <c r="A3453" s="323"/>
      <c r="B3453" s="302" t="s">
        <v>13</v>
      </c>
      <c r="C3453" s="325" t="s">
        <v>15</v>
      </c>
      <c r="D3453" s="325">
        <v>10</v>
      </c>
      <c r="E3453" s="46">
        <v>30000</v>
      </c>
      <c r="F3453" s="130">
        <f t="shared" si="59"/>
        <v>300000</v>
      </c>
      <c r="G3453" s="69"/>
    </row>
    <row r="3454" spans="1:7" ht="17.25" customHeight="1">
      <c r="A3454" s="323"/>
      <c r="B3454" s="302" t="s">
        <v>23</v>
      </c>
      <c r="C3454" s="325" t="s">
        <v>60</v>
      </c>
      <c r="D3454" s="325">
        <v>10</v>
      </c>
      <c r="E3454" s="46">
        <v>33500</v>
      </c>
      <c r="F3454" s="130">
        <f t="shared" si="59"/>
        <v>335000</v>
      </c>
      <c r="G3454" s="69"/>
    </row>
    <row r="3455" spans="1:7" ht="17.25" customHeight="1">
      <c r="A3455" s="323"/>
      <c r="B3455" s="302"/>
      <c r="C3455" s="325"/>
      <c r="D3455" s="325"/>
      <c r="E3455" s="46"/>
      <c r="F3455" s="130">
        <f t="shared" si="59"/>
        <v>0</v>
      </c>
      <c r="G3455" s="69"/>
    </row>
    <row r="3456" spans="1:7" ht="17.25" customHeight="1">
      <c r="A3456" s="323" t="s">
        <v>1334</v>
      </c>
      <c r="B3456" s="444" t="s">
        <v>363</v>
      </c>
      <c r="C3456" s="482" t="s">
        <v>242</v>
      </c>
      <c r="D3456" s="482">
        <v>400</v>
      </c>
      <c r="E3456" s="116">
        <v>57000</v>
      </c>
      <c r="F3456" s="131">
        <f t="shared" si="59"/>
        <v>22800000</v>
      </c>
      <c r="G3456" s="86">
        <f>SUM(F3456:F3457)</f>
        <v>34770000</v>
      </c>
    </row>
    <row r="3457" spans="1:7" ht="17.25" customHeight="1">
      <c r="A3457" s="323"/>
      <c r="B3457" s="444" t="s">
        <v>363</v>
      </c>
      <c r="C3457" s="482" t="s">
        <v>267</v>
      </c>
      <c r="D3457" s="482">
        <v>210</v>
      </c>
      <c r="E3457" s="116">
        <v>57000</v>
      </c>
      <c r="F3457" s="131">
        <f t="shared" si="59"/>
        <v>11970000</v>
      </c>
      <c r="G3457" s="69"/>
    </row>
    <row r="3458" spans="1:7" ht="17.25" customHeight="1">
      <c r="A3458" s="323"/>
      <c r="B3458" s="302"/>
      <c r="C3458" s="325"/>
      <c r="D3458" s="325"/>
      <c r="E3458" s="46"/>
      <c r="F3458" s="130">
        <f t="shared" si="59"/>
        <v>0</v>
      </c>
      <c r="G3458" s="69"/>
    </row>
    <row r="3459" spans="1:7" ht="17.25" customHeight="1">
      <c r="A3459" s="323" t="s">
        <v>1339</v>
      </c>
      <c r="B3459" s="302" t="s">
        <v>31</v>
      </c>
      <c r="C3459" s="325" t="s">
        <v>744</v>
      </c>
      <c r="D3459" s="325">
        <v>100</v>
      </c>
      <c r="E3459" s="46">
        <v>34000</v>
      </c>
      <c r="F3459" s="130">
        <f t="shared" si="59"/>
        <v>3400000</v>
      </c>
      <c r="G3459" s="86">
        <f>F3459</f>
        <v>3400000</v>
      </c>
    </row>
    <row r="3460" spans="1:7" ht="17.25" customHeight="1">
      <c r="A3460" s="323"/>
      <c r="B3460" s="302"/>
      <c r="C3460" s="325"/>
      <c r="D3460" s="325"/>
      <c r="E3460" s="46"/>
      <c r="F3460" s="130">
        <f t="shared" si="59"/>
        <v>0</v>
      </c>
      <c r="G3460" s="69"/>
    </row>
    <row r="3461" spans="1:7" ht="17.25" customHeight="1">
      <c r="A3461" s="323" t="s">
        <v>537</v>
      </c>
      <c r="B3461" s="302" t="s">
        <v>31</v>
      </c>
      <c r="C3461" s="325" t="s">
        <v>700</v>
      </c>
      <c r="D3461" s="325">
        <v>56.2</v>
      </c>
      <c r="E3461" s="46">
        <v>34000</v>
      </c>
      <c r="F3461" s="130">
        <f t="shared" si="59"/>
        <v>1910800</v>
      </c>
      <c r="G3461" s="86">
        <f>F3461</f>
        <v>1910800</v>
      </c>
    </row>
    <row r="3462" spans="1:7" ht="17.25" customHeight="1">
      <c r="A3462" s="323"/>
      <c r="B3462" s="302"/>
      <c r="C3462" s="325"/>
      <c r="D3462" s="325"/>
      <c r="E3462" s="46"/>
      <c r="F3462" s="130">
        <f t="shared" si="59"/>
        <v>0</v>
      </c>
      <c r="G3462" s="69"/>
    </row>
    <row r="3463" spans="1:7" ht="17.25" customHeight="1">
      <c r="A3463" s="323" t="s">
        <v>1041</v>
      </c>
      <c r="B3463" s="302" t="s">
        <v>31</v>
      </c>
      <c r="C3463" s="325" t="s">
        <v>538</v>
      </c>
      <c r="D3463" s="325">
        <v>100</v>
      </c>
      <c r="E3463" s="46">
        <v>34000</v>
      </c>
      <c r="F3463" s="130">
        <f t="shared" si="59"/>
        <v>3400000</v>
      </c>
      <c r="G3463" s="86">
        <f>F3463</f>
        <v>3400000</v>
      </c>
    </row>
    <row r="3464" spans="1:7" ht="17.25" customHeight="1">
      <c r="A3464" s="323"/>
      <c r="B3464" s="302"/>
      <c r="C3464" s="325"/>
      <c r="D3464" s="325"/>
      <c r="E3464" s="46"/>
      <c r="F3464" s="130">
        <f t="shared" si="59"/>
        <v>0</v>
      </c>
      <c r="G3464" s="69"/>
    </row>
    <row r="3465" spans="1:7" ht="17.25" customHeight="1">
      <c r="A3465" s="323" t="s">
        <v>451</v>
      </c>
      <c r="B3465" s="302" t="s">
        <v>515</v>
      </c>
      <c r="C3465" s="325" t="s">
        <v>886</v>
      </c>
      <c r="D3465" s="325">
        <v>211.7</v>
      </c>
      <c r="E3465" s="46">
        <v>32000</v>
      </c>
      <c r="F3465" s="130">
        <f t="shared" si="59"/>
        <v>6774400</v>
      </c>
      <c r="G3465" s="86">
        <f>SUM(F3465:F3477)</f>
        <v>86876050</v>
      </c>
    </row>
    <row r="3466" spans="1:7" ht="17.25" customHeight="1">
      <c r="A3466" s="323"/>
      <c r="B3466" s="302" t="s">
        <v>515</v>
      </c>
      <c r="C3466" s="325" t="s">
        <v>198</v>
      </c>
      <c r="D3466" s="325">
        <v>108.5</v>
      </c>
      <c r="E3466" s="46">
        <v>32000</v>
      </c>
      <c r="F3466" s="130">
        <f t="shared" si="59"/>
        <v>3472000</v>
      </c>
      <c r="G3466" s="69"/>
    </row>
    <row r="3467" spans="1:7" ht="17.25" customHeight="1">
      <c r="A3467" s="323"/>
      <c r="B3467" s="302" t="s">
        <v>31</v>
      </c>
      <c r="C3467" s="325" t="s">
        <v>200</v>
      </c>
      <c r="D3467" s="325">
        <v>367</v>
      </c>
      <c r="E3467" s="46">
        <v>35000</v>
      </c>
      <c r="F3467" s="130">
        <f t="shared" si="59"/>
        <v>12845000</v>
      </c>
      <c r="G3467" s="69"/>
    </row>
    <row r="3468" spans="1:7" ht="17.25" customHeight="1">
      <c r="A3468" s="323"/>
      <c r="B3468" s="302" t="s">
        <v>31</v>
      </c>
      <c r="C3468" s="325" t="s">
        <v>201</v>
      </c>
      <c r="D3468" s="325">
        <v>390</v>
      </c>
      <c r="E3468" s="46">
        <v>35000</v>
      </c>
      <c r="F3468" s="130">
        <f t="shared" si="59"/>
        <v>13650000</v>
      </c>
      <c r="G3468" s="69"/>
    </row>
    <row r="3469" spans="1:7" ht="17.25" customHeight="1">
      <c r="A3469" s="323"/>
      <c r="B3469" s="302" t="s">
        <v>31</v>
      </c>
      <c r="C3469" s="325" t="s">
        <v>199</v>
      </c>
      <c r="D3469" s="325">
        <v>227.5</v>
      </c>
      <c r="E3469" s="46">
        <v>35000</v>
      </c>
      <c r="F3469" s="130">
        <f t="shared" si="59"/>
        <v>7962500</v>
      </c>
      <c r="G3469" s="69"/>
    </row>
    <row r="3470" spans="1:7" ht="17.25" customHeight="1">
      <c r="A3470" s="323"/>
      <c r="B3470" s="302" t="s">
        <v>230</v>
      </c>
      <c r="C3470" s="325" t="s">
        <v>1325</v>
      </c>
      <c r="D3470" s="325">
        <v>58.3</v>
      </c>
      <c r="E3470" s="46">
        <v>41000</v>
      </c>
      <c r="F3470" s="130">
        <f t="shared" ref="F3470:F3541" si="60">E3470*D3470</f>
        <v>2390300</v>
      </c>
      <c r="G3470" s="69"/>
    </row>
    <row r="3471" spans="1:7" ht="17.25" customHeight="1">
      <c r="A3471" s="323"/>
      <c r="B3471" s="302" t="s">
        <v>1337</v>
      </c>
      <c r="C3471" s="325" t="s">
        <v>1338</v>
      </c>
      <c r="D3471" s="325">
        <v>75</v>
      </c>
      <c r="E3471" s="46">
        <v>32500</v>
      </c>
      <c r="F3471" s="130">
        <f t="shared" si="60"/>
        <v>2437500</v>
      </c>
      <c r="G3471" s="69"/>
    </row>
    <row r="3472" spans="1:7" ht="17.25" customHeight="1">
      <c r="A3472" s="323"/>
      <c r="B3472" s="302" t="s">
        <v>515</v>
      </c>
      <c r="C3472" s="325" t="s">
        <v>1338</v>
      </c>
      <c r="D3472" s="325">
        <v>75</v>
      </c>
      <c r="E3472" s="46">
        <v>32500</v>
      </c>
      <c r="F3472" s="130">
        <f t="shared" si="60"/>
        <v>2437500</v>
      </c>
      <c r="G3472" s="69"/>
    </row>
    <row r="3473" spans="1:7" ht="17.25" customHeight="1">
      <c r="A3473" s="323"/>
      <c r="B3473" s="302" t="s">
        <v>31</v>
      </c>
      <c r="C3473" s="325" t="s">
        <v>827</v>
      </c>
      <c r="D3473" s="325">
        <v>203.5</v>
      </c>
      <c r="E3473" s="46">
        <v>35000</v>
      </c>
      <c r="F3473" s="130">
        <f t="shared" si="60"/>
        <v>7122500</v>
      </c>
      <c r="G3473" s="69"/>
    </row>
    <row r="3474" spans="1:7" ht="17.25" customHeight="1">
      <c r="A3474" s="323"/>
      <c r="B3474" s="302" t="s">
        <v>64</v>
      </c>
      <c r="C3474" s="325" t="s">
        <v>1328</v>
      </c>
      <c r="D3474" s="325">
        <v>500</v>
      </c>
      <c r="E3474" s="46">
        <v>35500</v>
      </c>
      <c r="F3474" s="130">
        <f t="shared" si="60"/>
        <v>17750000</v>
      </c>
      <c r="G3474" s="69"/>
    </row>
    <row r="3475" spans="1:7" ht="17.25" customHeight="1">
      <c r="A3475" s="323"/>
      <c r="B3475" s="302" t="s">
        <v>1327</v>
      </c>
      <c r="C3475" s="325" t="s">
        <v>1057</v>
      </c>
      <c r="D3475" s="325">
        <v>97</v>
      </c>
      <c r="E3475" s="46">
        <v>39500</v>
      </c>
      <c r="F3475" s="130">
        <f t="shared" si="60"/>
        <v>3831500</v>
      </c>
      <c r="G3475" s="69"/>
    </row>
    <row r="3476" spans="1:7" ht="17.25" customHeight="1">
      <c r="A3476" s="323"/>
      <c r="B3476" s="302" t="s">
        <v>1327</v>
      </c>
      <c r="C3476" s="325" t="s">
        <v>1329</v>
      </c>
      <c r="D3476" s="325">
        <v>108.3</v>
      </c>
      <c r="E3476" s="46">
        <v>39500</v>
      </c>
      <c r="F3476" s="130">
        <f t="shared" si="60"/>
        <v>4277850</v>
      </c>
      <c r="G3476" s="69"/>
    </row>
    <row r="3477" spans="1:7" ht="17.25" customHeight="1">
      <c r="A3477" s="323"/>
      <c r="B3477" s="302" t="s">
        <v>31</v>
      </c>
      <c r="C3477" s="325" t="s">
        <v>844</v>
      </c>
      <c r="D3477" s="325">
        <v>55</v>
      </c>
      <c r="E3477" s="46">
        <v>35000</v>
      </c>
      <c r="F3477" s="130">
        <f t="shared" si="60"/>
        <v>1925000</v>
      </c>
      <c r="G3477" s="69"/>
    </row>
    <row r="3478" spans="1:7" ht="17.25" customHeight="1">
      <c r="A3478" s="323"/>
      <c r="B3478" s="302"/>
      <c r="C3478" s="325"/>
      <c r="D3478" s="325"/>
      <c r="E3478" s="46"/>
      <c r="F3478" s="130">
        <f t="shared" si="60"/>
        <v>0</v>
      </c>
      <c r="G3478" s="69"/>
    </row>
    <row r="3479" spans="1:7" ht="17.25" customHeight="1">
      <c r="A3479" s="323" t="s">
        <v>380</v>
      </c>
      <c r="B3479" s="302" t="s">
        <v>64</v>
      </c>
      <c r="C3479" s="325" t="s">
        <v>1326</v>
      </c>
      <c r="D3479" s="325">
        <v>57.5</v>
      </c>
      <c r="E3479" s="46">
        <v>34000</v>
      </c>
      <c r="F3479" s="130">
        <f t="shared" si="60"/>
        <v>1955000</v>
      </c>
      <c r="G3479" s="86">
        <f>F3479</f>
        <v>1955000</v>
      </c>
    </row>
    <row r="3480" spans="1:7" ht="17.25" customHeight="1">
      <c r="A3480" s="323"/>
      <c r="B3480" s="302"/>
      <c r="C3480" s="325"/>
      <c r="D3480" s="325"/>
      <c r="E3480" s="46"/>
      <c r="F3480" s="130">
        <f t="shared" si="60"/>
        <v>0</v>
      </c>
      <c r="G3480" s="69"/>
    </row>
    <row r="3481" spans="1:7" ht="17.25" customHeight="1">
      <c r="A3481" s="323" t="s">
        <v>166</v>
      </c>
      <c r="B3481" s="302" t="s">
        <v>31</v>
      </c>
      <c r="C3481" s="325" t="s">
        <v>167</v>
      </c>
      <c r="D3481" s="325">
        <v>160</v>
      </c>
      <c r="E3481" s="46">
        <v>35000</v>
      </c>
      <c r="F3481" s="130">
        <f t="shared" si="60"/>
        <v>5600000</v>
      </c>
      <c r="G3481" s="86">
        <f>F3481</f>
        <v>5600000</v>
      </c>
    </row>
    <row r="3482" spans="1:7" ht="17.25" customHeight="1">
      <c r="A3482" s="323"/>
      <c r="B3482" s="302"/>
      <c r="C3482" s="325"/>
      <c r="D3482" s="325"/>
      <c r="E3482" s="46"/>
      <c r="F3482" s="130">
        <f t="shared" si="60"/>
        <v>0</v>
      </c>
      <c r="G3482" s="69"/>
    </row>
    <row r="3483" spans="1:7" ht="17.25" customHeight="1">
      <c r="A3483" s="323" t="s">
        <v>318</v>
      </c>
      <c r="B3483" s="451" t="s">
        <v>816</v>
      </c>
      <c r="C3483" s="500" t="s">
        <v>1306</v>
      </c>
      <c r="D3483" s="500">
        <v>-41.9</v>
      </c>
      <c r="E3483" s="162">
        <v>33500</v>
      </c>
      <c r="F3483" s="163">
        <f t="shared" si="60"/>
        <v>-1403650</v>
      </c>
      <c r="G3483" s="86">
        <f>F3483</f>
        <v>-1403650</v>
      </c>
    </row>
    <row r="3484" spans="1:7" ht="17.25" customHeight="1">
      <c r="A3484" s="323"/>
      <c r="B3484" s="302"/>
      <c r="C3484" s="325"/>
      <c r="D3484" s="325"/>
      <c r="E3484" s="46"/>
      <c r="F3484" s="130">
        <f t="shared" si="60"/>
        <v>0</v>
      </c>
      <c r="G3484" s="69"/>
    </row>
    <row r="3485" spans="1:7" ht="17.25" customHeight="1">
      <c r="A3485" s="323" t="s">
        <v>1201</v>
      </c>
      <c r="B3485" s="302" t="s">
        <v>31</v>
      </c>
      <c r="C3485" s="325" t="s">
        <v>1270</v>
      </c>
      <c r="D3485" s="325">
        <v>100</v>
      </c>
      <c r="E3485" s="46">
        <v>34000</v>
      </c>
      <c r="F3485" s="130">
        <f t="shared" si="60"/>
        <v>3400000</v>
      </c>
      <c r="G3485" s="86">
        <f>F3485</f>
        <v>3400000</v>
      </c>
    </row>
    <row r="3486" spans="1:7" ht="17.25" customHeight="1">
      <c r="A3486" s="323"/>
      <c r="B3486" s="302"/>
      <c r="C3486" s="325"/>
      <c r="D3486" s="325"/>
      <c r="E3486" s="46"/>
      <c r="F3486" s="130">
        <f t="shared" si="60"/>
        <v>0</v>
      </c>
      <c r="G3486" s="69"/>
    </row>
    <row r="3487" spans="1:7" ht="17.25" customHeight="1">
      <c r="A3487" s="323" t="s">
        <v>321</v>
      </c>
      <c r="B3487" s="451" t="s">
        <v>395</v>
      </c>
      <c r="C3487" s="500" t="s">
        <v>1330</v>
      </c>
      <c r="D3487" s="500">
        <v>-17.7</v>
      </c>
      <c r="E3487" s="162">
        <v>33500</v>
      </c>
      <c r="F3487" s="163">
        <f t="shared" si="60"/>
        <v>-592950</v>
      </c>
      <c r="G3487" s="86">
        <f>SUM(F3487:F3488)</f>
        <v>-1209350</v>
      </c>
    </row>
    <row r="3488" spans="1:7" ht="17.25" customHeight="1">
      <c r="A3488" s="323"/>
      <c r="B3488" s="454" t="s">
        <v>121</v>
      </c>
      <c r="C3488" s="500" t="s">
        <v>1331</v>
      </c>
      <c r="D3488" s="500">
        <v>-18.399999999999999</v>
      </c>
      <c r="E3488" s="162">
        <v>33500</v>
      </c>
      <c r="F3488" s="163">
        <f t="shared" si="60"/>
        <v>-616400</v>
      </c>
      <c r="G3488" s="69"/>
    </row>
    <row r="3489" spans="1:7" ht="17.25" customHeight="1">
      <c r="A3489" s="323"/>
      <c r="B3489" s="302"/>
      <c r="C3489" s="325"/>
      <c r="D3489" s="325"/>
      <c r="E3489" s="46"/>
      <c r="F3489" s="130">
        <f t="shared" si="60"/>
        <v>0</v>
      </c>
      <c r="G3489" s="69"/>
    </row>
    <row r="3490" spans="1:7" ht="17.25" customHeight="1">
      <c r="A3490" s="323" t="s">
        <v>93</v>
      </c>
      <c r="B3490" s="451" t="s">
        <v>1332</v>
      </c>
      <c r="C3490" s="500" t="s">
        <v>239</v>
      </c>
      <c r="D3490" s="500">
        <v>-5.6</v>
      </c>
      <c r="E3490" s="162">
        <v>33500</v>
      </c>
      <c r="F3490" s="163">
        <f t="shared" si="60"/>
        <v>-187600</v>
      </c>
      <c r="G3490" s="86">
        <f>F3490</f>
        <v>-187600</v>
      </c>
    </row>
    <row r="3491" spans="1:7" ht="17.25" customHeight="1">
      <c r="A3491" s="323"/>
      <c r="B3491" s="302"/>
      <c r="C3491" s="325"/>
      <c r="D3491" s="325"/>
      <c r="E3491" s="46"/>
      <c r="F3491" s="130">
        <f t="shared" si="60"/>
        <v>0</v>
      </c>
      <c r="G3491" s="69"/>
    </row>
    <row r="3492" spans="1:7" ht="17.25" customHeight="1">
      <c r="A3492" s="323" t="s">
        <v>145</v>
      </c>
      <c r="B3492" s="302" t="s">
        <v>441</v>
      </c>
      <c r="C3492" s="325" t="s">
        <v>1318</v>
      </c>
      <c r="D3492" s="325">
        <f>500+124</f>
        <v>624</v>
      </c>
      <c r="E3492" s="46">
        <v>28500</v>
      </c>
      <c r="F3492" s="130">
        <f t="shared" si="60"/>
        <v>17784000</v>
      </c>
      <c r="G3492" s="86">
        <f>F3492</f>
        <v>17784000</v>
      </c>
    </row>
    <row r="3493" spans="1:7" ht="17.25" customHeight="1">
      <c r="A3493" s="323"/>
      <c r="B3493" s="302"/>
      <c r="C3493" s="325"/>
      <c r="D3493" s="325"/>
      <c r="E3493" s="46"/>
      <c r="F3493" s="130">
        <f t="shared" si="60"/>
        <v>0</v>
      </c>
      <c r="G3493" s="69"/>
    </row>
    <row r="3494" spans="1:7" ht="17.25" customHeight="1">
      <c r="A3494" s="323" t="s">
        <v>327</v>
      </c>
      <c r="B3494" s="302" t="s">
        <v>31</v>
      </c>
      <c r="C3494" s="325" t="s">
        <v>707</v>
      </c>
      <c r="D3494" s="325">
        <v>112</v>
      </c>
      <c r="E3494" s="46">
        <v>33500</v>
      </c>
      <c r="F3494" s="130">
        <f t="shared" si="60"/>
        <v>3752000</v>
      </c>
      <c r="G3494" s="86">
        <f>SUM(F3494:F3495)</f>
        <v>7002000</v>
      </c>
    </row>
    <row r="3495" spans="1:7" ht="17.25" customHeight="1">
      <c r="A3495" s="323"/>
      <c r="B3495" s="302" t="s">
        <v>441</v>
      </c>
      <c r="C3495" s="325" t="s">
        <v>281</v>
      </c>
      <c r="D3495" s="325">
        <v>100</v>
      </c>
      <c r="E3495" s="46">
        <v>32500</v>
      </c>
      <c r="F3495" s="130">
        <f t="shared" si="60"/>
        <v>3250000</v>
      </c>
      <c r="G3495" s="69"/>
    </row>
    <row r="3496" spans="1:7" ht="17.25" customHeight="1">
      <c r="A3496" s="323"/>
      <c r="B3496" s="302"/>
      <c r="C3496" s="325"/>
      <c r="D3496" s="325"/>
      <c r="E3496" s="46"/>
      <c r="F3496" s="130">
        <f t="shared" si="60"/>
        <v>0</v>
      </c>
      <c r="G3496" s="69"/>
    </row>
    <row r="3497" spans="1:7" ht="17.25" customHeight="1">
      <c r="A3497" s="323" t="s">
        <v>210</v>
      </c>
      <c r="B3497" s="302" t="s">
        <v>1319</v>
      </c>
      <c r="C3497" s="325" t="s">
        <v>1320</v>
      </c>
      <c r="D3497" s="325">
        <v>175</v>
      </c>
      <c r="E3497" s="46">
        <v>31000</v>
      </c>
      <c r="F3497" s="130">
        <f t="shared" si="60"/>
        <v>5425000</v>
      </c>
      <c r="G3497" s="86">
        <f>SUM(F3497:F3498)</f>
        <v>13675000</v>
      </c>
    </row>
    <row r="3498" spans="1:7" ht="17.25" customHeight="1">
      <c r="A3498" s="323"/>
      <c r="B3498" s="302" t="s">
        <v>212</v>
      </c>
      <c r="C3498" s="325" t="s">
        <v>345</v>
      </c>
      <c r="D3498" s="325">
        <v>275</v>
      </c>
      <c r="E3498" s="46">
        <v>30000</v>
      </c>
      <c r="F3498" s="130">
        <f>E3498*D3498</f>
        <v>8250000</v>
      </c>
      <c r="G3498" s="69"/>
    </row>
    <row r="3499" spans="1:7" ht="17.25" customHeight="1">
      <c r="A3499" s="323"/>
      <c r="B3499" s="302"/>
      <c r="C3499" s="325"/>
      <c r="D3499" s="325"/>
      <c r="E3499" s="46"/>
      <c r="F3499" s="130">
        <f t="shared" si="60"/>
        <v>0</v>
      </c>
      <c r="G3499" s="69"/>
    </row>
    <row r="3500" spans="1:7" ht="17.25" customHeight="1">
      <c r="A3500" s="323" t="s">
        <v>316</v>
      </c>
      <c r="B3500" s="302" t="s">
        <v>23</v>
      </c>
      <c r="C3500" s="325" t="s">
        <v>799</v>
      </c>
      <c r="D3500" s="325">
        <v>400</v>
      </c>
      <c r="E3500" s="46">
        <v>33500</v>
      </c>
      <c r="F3500" s="130">
        <f t="shared" si="60"/>
        <v>13400000</v>
      </c>
      <c r="G3500" s="86">
        <f>SUM(F3500:F3502)</f>
        <v>23450000</v>
      </c>
    </row>
    <row r="3501" spans="1:7" ht="17.25" customHeight="1">
      <c r="A3501" s="323"/>
      <c r="B3501" s="302" t="s">
        <v>31</v>
      </c>
      <c r="C3501" s="325" t="s">
        <v>1034</v>
      </c>
      <c r="D3501" s="325">
        <v>200</v>
      </c>
      <c r="E3501" s="46">
        <v>33500</v>
      </c>
      <c r="F3501" s="130">
        <f t="shared" si="60"/>
        <v>6700000</v>
      </c>
      <c r="G3501" s="69"/>
    </row>
    <row r="3502" spans="1:7" ht="17.25" customHeight="1">
      <c r="A3502" s="323"/>
      <c r="B3502" s="302" t="s">
        <v>31</v>
      </c>
      <c r="C3502" s="325" t="s">
        <v>857</v>
      </c>
      <c r="D3502" s="325">
        <v>100</v>
      </c>
      <c r="E3502" s="46">
        <v>33500</v>
      </c>
      <c r="F3502" s="130">
        <f t="shared" si="60"/>
        <v>3350000</v>
      </c>
      <c r="G3502" s="69"/>
    </row>
    <row r="3503" spans="1:7" ht="17.25" customHeight="1">
      <c r="A3503" s="323"/>
      <c r="B3503" s="302"/>
      <c r="C3503" s="325"/>
      <c r="D3503" s="325"/>
      <c r="E3503" s="46"/>
      <c r="F3503" s="130">
        <f t="shared" si="60"/>
        <v>0</v>
      </c>
      <c r="G3503" s="69"/>
    </row>
    <row r="3504" spans="1:7" ht="17.25" customHeight="1">
      <c r="A3504" s="323" t="s">
        <v>235</v>
      </c>
      <c r="B3504" s="302" t="s">
        <v>13</v>
      </c>
      <c r="C3504" s="325" t="s">
        <v>46</v>
      </c>
      <c r="D3504" s="325">
        <v>289</v>
      </c>
      <c r="E3504" s="46">
        <v>29500</v>
      </c>
      <c r="F3504" s="130">
        <f t="shared" si="60"/>
        <v>8525500</v>
      </c>
      <c r="G3504" s="86">
        <f>SUM(F3504:F3505)</f>
        <v>9885500</v>
      </c>
    </row>
    <row r="3505" spans="1:7" ht="17.25" customHeight="1">
      <c r="A3505" s="323"/>
      <c r="B3505" s="302" t="s">
        <v>23</v>
      </c>
      <c r="C3505" s="325" t="s">
        <v>14</v>
      </c>
      <c r="D3505" s="325">
        <v>40</v>
      </c>
      <c r="E3505" s="46">
        <v>34000</v>
      </c>
      <c r="F3505" s="130">
        <f t="shared" si="60"/>
        <v>1360000</v>
      </c>
      <c r="G3505" s="69"/>
    </row>
    <row r="3506" spans="1:7" ht="17.25" customHeight="1">
      <c r="A3506" s="323"/>
      <c r="B3506" s="302"/>
      <c r="C3506" s="325"/>
      <c r="D3506" s="325"/>
      <c r="E3506" s="46"/>
      <c r="F3506" s="130">
        <f t="shared" si="60"/>
        <v>0</v>
      </c>
      <c r="G3506" s="69"/>
    </row>
    <row r="3507" spans="1:7" ht="17.25" customHeight="1">
      <c r="A3507" s="323" t="s">
        <v>207</v>
      </c>
      <c r="B3507" s="302" t="s">
        <v>31</v>
      </c>
      <c r="C3507" s="325" t="s">
        <v>1317</v>
      </c>
      <c r="D3507" s="325">
        <v>104.5</v>
      </c>
      <c r="E3507" s="46">
        <v>36000</v>
      </c>
      <c r="F3507" s="130">
        <f t="shared" si="60"/>
        <v>3762000</v>
      </c>
      <c r="G3507" s="86">
        <f>F3507</f>
        <v>3762000</v>
      </c>
    </row>
    <row r="3508" spans="1:7" ht="17.25" customHeight="1">
      <c r="A3508" s="323"/>
      <c r="B3508" s="302"/>
      <c r="C3508" s="325"/>
      <c r="D3508" s="325"/>
      <c r="E3508" s="46"/>
      <c r="F3508" s="130">
        <f t="shared" si="60"/>
        <v>0</v>
      </c>
      <c r="G3508" s="69"/>
    </row>
    <row r="3509" spans="1:7" ht="17.25" customHeight="1">
      <c r="A3509" s="323" t="s">
        <v>154</v>
      </c>
      <c r="B3509" s="451" t="s">
        <v>513</v>
      </c>
      <c r="C3509" s="500"/>
      <c r="D3509" s="500">
        <v>-4</v>
      </c>
      <c r="E3509" s="162">
        <v>38500</v>
      </c>
      <c r="F3509" s="163">
        <f t="shared" si="60"/>
        <v>-154000</v>
      </c>
      <c r="G3509" s="86">
        <f>SUM(F3509:F3510)</f>
        <v>2896000</v>
      </c>
    </row>
    <row r="3510" spans="1:7" ht="17.25" customHeight="1">
      <c r="A3510" s="302"/>
      <c r="B3510" s="302" t="s">
        <v>13</v>
      </c>
      <c r="C3510" s="325" t="s">
        <v>59</v>
      </c>
      <c r="D3510" s="325">
        <v>100</v>
      </c>
      <c r="E3510" s="46">
        <v>30500</v>
      </c>
      <c r="F3510" s="130">
        <f t="shared" si="60"/>
        <v>3050000</v>
      </c>
      <c r="G3510" s="69"/>
    </row>
    <row r="3511" spans="1:7" ht="17.25" customHeight="1">
      <c r="A3511" s="323"/>
      <c r="B3511" s="302"/>
      <c r="C3511" s="325"/>
      <c r="D3511" s="325"/>
      <c r="E3511" s="46"/>
      <c r="F3511" s="130">
        <f t="shared" si="60"/>
        <v>0</v>
      </c>
      <c r="G3511" s="69"/>
    </row>
    <row r="3512" spans="1:7" ht="17.25" customHeight="1">
      <c r="A3512" s="323" t="s">
        <v>66</v>
      </c>
      <c r="B3512" s="302" t="s">
        <v>23</v>
      </c>
      <c r="C3512" s="325" t="s">
        <v>67</v>
      </c>
      <c r="D3512" s="325">
        <v>275</v>
      </c>
      <c r="E3512" s="46">
        <v>32500</v>
      </c>
      <c r="F3512" s="130">
        <f t="shared" si="60"/>
        <v>8937500</v>
      </c>
      <c r="G3512" s="86">
        <f>F3512</f>
        <v>8937500</v>
      </c>
    </row>
    <row r="3513" spans="1:7" ht="17.25" customHeight="1">
      <c r="A3513" s="323"/>
      <c r="B3513" s="302"/>
      <c r="C3513" s="325"/>
      <c r="D3513" s="325"/>
      <c r="E3513" s="46"/>
      <c r="F3513" s="130">
        <f t="shared" si="60"/>
        <v>0</v>
      </c>
      <c r="G3513" s="69"/>
    </row>
    <row r="3514" spans="1:7" ht="17.25" customHeight="1">
      <c r="A3514" s="323" t="s">
        <v>140</v>
      </c>
      <c r="B3514" s="302" t="s">
        <v>441</v>
      </c>
      <c r="C3514" s="325" t="s">
        <v>373</v>
      </c>
      <c r="D3514" s="325">
        <v>520</v>
      </c>
      <c r="E3514" s="46">
        <v>31500</v>
      </c>
      <c r="F3514" s="130">
        <f t="shared" si="60"/>
        <v>16380000</v>
      </c>
      <c r="G3514" s="86">
        <f>F3514</f>
        <v>16380000</v>
      </c>
    </row>
    <row r="3515" spans="1:7" ht="17.25" customHeight="1">
      <c r="A3515" s="323"/>
      <c r="B3515" s="302"/>
      <c r="C3515" s="325"/>
      <c r="D3515" s="325"/>
      <c r="E3515" s="46"/>
      <c r="F3515" s="130">
        <f t="shared" si="60"/>
        <v>0</v>
      </c>
      <c r="G3515" s="69"/>
    </row>
    <row r="3516" spans="1:7" ht="17.25" customHeight="1">
      <c r="A3516" s="323" t="s">
        <v>52</v>
      </c>
      <c r="B3516" s="302" t="s">
        <v>208</v>
      </c>
      <c r="C3516" s="325" t="s">
        <v>54</v>
      </c>
      <c r="D3516" s="325">
        <v>600</v>
      </c>
      <c r="E3516" s="46">
        <v>35300</v>
      </c>
      <c r="F3516" s="130">
        <f t="shared" si="60"/>
        <v>21180000</v>
      </c>
      <c r="G3516" s="86">
        <f>F3516</f>
        <v>21180000</v>
      </c>
    </row>
    <row r="3517" spans="1:7" ht="17.25" customHeight="1">
      <c r="A3517" s="323"/>
      <c r="B3517" s="302"/>
      <c r="C3517" s="325"/>
      <c r="D3517" s="325"/>
      <c r="E3517" s="46"/>
      <c r="F3517" s="130">
        <f t="shared" si="60"/>
        <v>0</v>
      </c>
      <c r="G3517" s="69"/>
    </row>
    <row r="3518" spans="1:7" ht="17.25" customHeight="1">
      <c r="A3518" s="323" t="s">
        <v>311</v>
      </c>
      <c r="B3518" s="302" t="s">
        <v>13</v>
      </c>
      <c r="C3518" s="325" t="s">
        <v>1335</v>
      </c>
      <c r="D3518" s="325">
        <v>98.5</v>
      </c>
      <c r="E3518" s="46">
        <v>31500</v>
      </c>
      <c r="F3518" s="130">
        <f t="shared" si="60"/>
        <v>3102750</v>
      </c>
      <c r="G3518" s="86">
        <f>F3518</f>
        <v>3102750</v>
      </c>
    </row>
    <row r="3519" spans="1:7" ht="17.25" customHeight="1">
      <c r="A3519" s="323"/>
      <c r="B3519" s="302"/>
      <c r="C3519" s="325"/>
      <c r="D3519" s="325"/>
      <c r="E3519" s="46"/>
      <c r="F3519" s="130">
        <f t="shared" si="60"/>
        <v>0</v>
      </c>
      <c r="G3519" s="69"/>
    </row>
    <row r="3520" spans="1:7" ht="17.25" customHeight="1">
      <c r="A3520" s="323" t="s">
        <v>203</v>
      </c>
      <c r="B3520" s="302" t="s">
        <v>319</v>
      </c>
      <c r="C3520" s="325" t="s">
        <v>1336</v>
      </c>
      <c r="D3520" s="325">
        <v>460</v>
      </c>
      <c r="E3520" s="46">
        <v>30000</v>
      </c>
      <c r="F3520" s="130">
        <f t="shared" si="60"/>
        <v>13800000</v>
      </c>
      <c r="G3520" s="86">
        <f>SUM(F3520:F3523)</f>
        <v>61988700</v>
      </c>
    </row>
    <row r="3521" spans="1:7" ht="17.25" customHeight="1">
      <c r="A3521" s="323"/>
      <c r="B3521" s="302" t="s">
        <v>168</v>
      </c>
      <c r="C3521" s="325" t="s">
        <v>255</v>
      </c>
      <c r="D3521" s="325">
        <v>602.79999999999995</v>
      </c>
      <c r="E3521" s="46">
        <v>31000</v>
      </c>
      <c r="F3521" s="130">
        <f t="shared" si="60"/>
        <v>18686800</v>
      </c>
      <c r="G3521" s="69"/>
    </row>
    <row r="3522" spans="1:7" ht="17.25" customHeight="1">
      <c r="A3522" s="323"/>
      <c r="B3522" s="302" t="s">
        <v>570</v>
      </c>
      <c r="C3522" s="325" t="s">
        <v>711</v>
      </c>
      <c r="D3522" s="325">
        <v>800</v>
      </c>
      <c r="E3522" s="46">
        <v>30000</v>
      </c>
      <c r="F3522" s="130">
        <f t="shared" si="60"/>
        <v>24000000</v>
      </c>
      <c r="G3522" s="69"/>
    </row>
    <row r="3523" spans="1:7" ht="17.25" customHeight="1">
      <c r="A3523" s="323"/>
      <c r="B3523" s="302" t="s">
        <v>570</v>
      </c>
      <c r="C3523" s="325" t="s">
        <v>522</v>
      </c>
      <c r="D3523" s="325">
        <v>148.69999999999999</v>
      </c>
      <c r="E3523" s="46">
        <v>37000</v>
      </c>
      <c r="F3523" s="130">
        <f t="shared" si="60"/>
        <v>5501900</v>
      </c>
      <c r="G3523" s="69"/>
    </row>
    <row r="3524" spans="1:7" ht="17.25" customHeight="1">
      <c r="A3524" s="323"/>
      <c r="B3524" s="302"/>
      <c r="C3524" s="325"/>
      <c r="D3524" s="325"/>
      <c r="E3524" s="46"/>
      <c r="F3524" s="130">
        <f t="shared" si="60"/>
        <v>0</v>
      </c>
      <c r="G3524" s="69"/>
    </row>
    <row r="3525" spans="1:7" ht="17.25" customHeight="1">
      <c r="A3525" s="323" t="s">
        <v>1340</v>
      </c>
      <c r="B3525" s="302" t="s">
        <v>333</v>
      </c>
      <c r="C3525" s="325" t="s">
        <v>1341</v>
      </c>
      <c r="D3525" s="325">
        <v>115</v>
      </c>
      <c r="E3525" s="46">
        <v>34000</v>
      </c>
      <c r="F3525" s="130">
        <f t="shared" si="60"/>
        <v>3910000</v>
      </c>
      <c r="G3525" s="86">
        <f>SUM(F3525:F3527)</f>
        <v>10761000</v>
      </c>
    </row>
    <row r="3526" spans="1:7" ht="17.25" customHeight="1">
      <c r="A3526" s="323"/>
      <c r="B3526" s="302" t="s">
        <v>31</v>
      </c>
      <c r="C3526" s="325" t="s">
        <v>1342</v>
      </c>
      <c r="D3526" s="325">
        <v>100</v>
      </c>
      <c r="E3526" s="46">
        <v>34000</v>
      </c>
      <c r="F3526" s="130">
        <f t="shared" si="60"/>
        <v>3400000</v>
      </c>
      <c r="G3526" s="69"/>
    </row>
    <row r="3527" spans="1:7" ht="17.25" customHeight="1">
      <c r="A3527" s="533"/>
      <c r="B3527" s="440" t="s">
        <v>31</v>
      </c>
      <c r="C3527" s="382" t="s">
        <v>1343</v>
      </c>
      <c r="D3527" s="382">
        <v>101.5</v>
      </c>
      <c r="E3527" s="59">
        <v>34000</v>
      </c>
      <c r="F3527" s="132">
        <f t="shared" si="60"/>
        <v>3451000</v>
      </c>
      <c r="G3527" s="92"/>
    </row>
    <row r="3528" spans="1:7" ht="18" customHeight="1">
      <c r="A3528" s="526"/>
      <c r="B3528" s="435"/>
      <c r="C3528" s="484"/>
      <c r="D3528" s="484"/>
      <c r="E3528" s="113"/>
      <c r="F3528" s="126"/>
      <c r="G3528" s="9"/>
    </row>
    <row r="3529" spans="1:7" ht="18" customHeight="1">
      <c r="A3529" s="537">
        <v>42403</v>
      </c>
      <c r="B3529" s="355"/>
      <c r="C3529" s="491" t="s">
        <v>398</v>
      </c>
      <c r="D3529" s="525"/>
      <c r="F3529" s="127"/>
    </row>
    <row r="3530" spans="1:7" ht="18" customHeight="1">
      <c r="A3530" s="531" t="s">
        <v>127</v>
      </c>
      <c r="B3530" s="436" t="s">
        <v>134</v>
      </c>
      <c r="C3530" s="494" t="s">
        <v>152</v>
      </c>
      <c r="D3530" s="494">
        <f>SUM(D3531:D3599)</f>
        <v>8955.1</v>
      </c>
      <c r="E3530" s="166"/>
      <c r="F3530" s="171">
        <f>SUM(F3531:F3599)</f>
        <v>300181400</v>
      </c>
      <c r="G3530" s="171">
        <f>SUM(G3531:G3599)</f>
        <v>300181400</v>
      </c>
    </row>
    <row r="3531" spans="1:7" ht="18" customHeight="1">
      <c r="A3531" s="532" t="s">
        <v>97</v>
      </c>
      <c r="B3531" s="441" t="s">
        <v>333</v>
      </c>
      <c r="C3531" s="492" t="s">
        <v>1333</v>
      </c>
      <c r="D3531" s="492">
        <v>52</v>
      </c>
      <c r="E3531" s="62">
        <v>32000</v>
      </c>
      <c r="F3531" s="139">
        <f>E3531*D3531</f>
        <v>1664000</v>
      </c>
      <c r="G3531" s="85">
        <f>F3531</f>
        <v>1664000</v>
      </c>
    </row>
    <row r="3532" spans="1:7" ht="18" customHeight="1">
      <c r="A3532" s="323"/>
      <c r="B3532" s="302"/>
      <c r="C3532" s="325"/>
      <c r="D3532" s="325"/>
      <c r="E3532" s="46"/>
      <c r="F3532" s="130">
        <f>E3532*D3532</f>
        <v>0</v>
      </c>
      <c r="G3532" s="69"/>
    </row>
    <row r="3533" spans="1:7" ht="18" customHeight="1">
      <c r="A3533" s="323" t="s">
        <v>61</v>
      </c>
      <c r="B3533" s="302" t="s">
        <v>13</v>
      </c>
      <c r="C3533" s="325" t="s">
        <v>673</v>
      </c>
      <c r="D3533" s="325">
        <v>50.4</v>
      </c>
      <c r="E3533" s="46">
        <v>30000</v>
      </c>
      <c r="F3533" s="130">
        <f>E3533*D3533</f>
        <v>1512000</v>
      </c>
      <c r="G3533" s="86">
        <f>SUM(F3533:F3534)</f>
        <v>3012000</v>
      </c>
    </row>
    <row r="3534" spans="1:7" ht="18" customHeight="1">
      <c r="A3534" s="323"/>
      <c r="B3534" s="302" t="s">
        <v>13</v>
      </c>
      <c r="C3534" s="325" t="s">
        <v>60</v>
      </c>
      <c r="D3534" s="325">
        <v>50</v>
      </c>
      <c r="E3534" s="46">
        <v>30000</v>
      </c>
      <c r="F3534" s="130">
        <f t="shared" si="60"/>
        <v>1500000</v>
      </c>
      <c r="G3534" s="69"/>
    </row>
    <row r="3535" spans="1:7" ht="18" customHeight="1">
      <c r="A3535" s="323"/>
      <c r="B3535" s="302"/>
      <c r="C3535" s="325"/>
      <c r="D3535" s="325"/>
      <c r="E3535" s="46"/>
      <c r="F3535" s="130">
        <f t="shared" si="60"/>
        <v>0</v>
      </c>
      <c r="G3535" s="69"/>
    </row>
    <row r="3536" spans="1:7" ht="18" customHeight="1">
      <c r="A3536" s="323" t="s">
        <v>357</v>
      </c>
      <c r="B3536" s="302" t="s">
        <v>13</v>
      </c>
      <c r="C3536" s="325" t="s">
        <v>60</v>
      </c>
      <c r="D3536" s="325">
        <v>20</v>
      </c>
      <c r="E3536" s="46">
        <v>30500</v>
      </c>
      <c r="F3536" s="130">
        <f t="shared" si="60"/>
        <v>610000</v>
      </c>
      <c r="G3536" s="86">
        <f>SUM(F3536:F3537)</f>
        <v>915000</v>
      </c>
    </row>
    <row r="3537" spans="1:7" ht="18" customHeight="1">
      <c r="A3537" s="323"/>
      <c r="B3537" s="302" t="s">
        <v>13</v>
      </c>
      <c r="C3537" s="325" t="s">
        <v>59</v>
      </c>
      <c r="D3537" s="325">
        <v>10</v>
      </c>
      <c r="E3537" s="46">
        <v>30500</v>
      </c>
      <c r="F3537" s="130">
        <f t="shared" si="60"/>
        <v>305000</v>
      </c>
      <c r="G3537" s="69"/>
    </row>
    <row r="3538" spans="1:7" ht="18" customHeight="1">
      <c r="A3538" s="323"/>
      <c r="B3538" s="302"/>
      <c r="C3538" s="325"/>
      <c r="D3538" s="325"/>
      <c r="E3538" s="46"/>
      <c r="F3538" s="130">
        <f t="shared" si="60"/>
        <v>0</v>
      </c>
      <c r="G3538" s="69"/>
    </row>
    <row r="3539" spans="1:7" ht="18" customHeight="1">
      <c r="A3539" s="323" t="s">
        <v>378</v>
      </c>
      <c r="B3539" s="451" t="s">
        <v>1255</v>
      </c>
      <c r="C3539" s="500"/>
      <c r="D3539" s="500">
        <v>-51</v>
      </c>
      <c r="E3539" s="162">
        <v>22000</v>
      </c>
      <c r="F3539" s="163">
        <f t="shared" si="60"/>
        <v>-1122000</v>
      </c>
      <c r="G3539" s="86">
        <f>SUM(F3539:F3540)</f>
        <v>-6582000</v>
      </c>
    </row>
    <row r="3540" spans="1:7" ht="18" customHeight="1">
      <c r="A3540" s="323"/>
      <c r="B3540" s="451" t="s">
        <v>1344</v>
      </c>
      <c r="C3540" s="500"/>
      <c r="D3540" s="500">
        <v>-364</v>
      </c>
      <c r="E3540" s="162">
        <v>15000</v>
      </c>
      <c r="F3540" s="163">
        <f t="shared" si="60"/>
        <v>-5460000</v>
      </c>
      <c r="G3540" s="69"/>
    </row>
    <row r="3541" spans="1:7" ht="18" customHeight="1">
      <c r="A3541" s="323"/>
      <c r="B3541" s="302"/>
      <c r="C3541" s="325"/>
      <c r="D3541" s="325"/>
      <c r="E3541" s="46"/>
      <c r="F3541" s="130">
        <f t="shared" si="60"/>
        <v>0</v>
      </c>
      <c r="G3541" s="69"/>
    </row>
    <row r="3542" spans="1:7" ht="18" customHeight="1">
      <c r="A3542" s="323" t="s">
        <v>408</v>
      </c>
      <c r="B3542" s="302" t="s">
        <v>31</v>
      </c>
      <c r="C3542" s="325" t="s">
        <v>1345</v>
      </c>
      <c r="D3542" s="325">
        <v>46.5</v>
      </c>
      <c r="E3542" s="46">
        <v>34000</v>
      </c>
      <c r="F3542" s="130">
        <f t="shared" ref="F3542:F3604" si="61">E3542*D3542</f>
        <v>1581000</v>
      </c>
      <c r="G3542" s="86">
        <f>F3542</f>
        <v>1581000</v>
      </c>
    </row>
    <row r="3543" spans="1:7" ht="18" customHeight="1">
      <c r="A3543" s="323"/>
      <c r="B3543" s="302"/>
      <c r="C3543" s="325"/>
      <c r="D3543" s="325"/>
      <c r="E3543" s="46"/>
      <c r="F3543" s="130">
        <f t="shared" si="61"/>
        <v>0</v>
      </c>
      <c r="G3543" s="69"/>
    </row>
    <row r="3544" spans="1:7" ht="18" customHeight="1">
      <c r="A3544" s="323" t="s">
        <v>207</v>
      </c>
      <c r="B3544" s="302" t="s">
        <v>31</v>
      </c>
      <c r="C3544" s="325" t="s">
        <v>1317</v>
      </c>
      <c r="D3544" s="325">
        <v>25</v>
      </c>
      <c r="E3544" s="46">
        <v>36000</v>
      </c>
      <c r="F3544" s="130">
        <f t="shared" si="61"/>
        <v>900000</v>
      </c>
      <c r="G3544" s="86">
        <f>F3544</f>
        <v>900000</v>
      </c>
    </row>
    <row r="3545" spans="1:7" ht="18" customHeight="1">
      <c r="A3545" s="323"/>
      <c r="B3545" s="302"/>
      <c r="C3545" s="325"/>
      <c r="D3545" s="325"/>
      <c r="E3545" s="46"/>
      <c r="F3545" s="130">
        <f t="shared" si="61"/>
        <v>0</v>
      </c>
      <c r="G3545" s="69"/>
    </row>
    <row r="3546" spans="1:7" ht="18" customHeight="1">
      <c r="A3546" s="323" t="s">
        <v>327</v>
      </c>
      <c r="B3546" s="302" t="s">
        <v>31</v>
      </c>
      <c r="C3546" s="325" t="s">
        <v>59</v>
      </c>
      <c r="D3546" s="325">
        <v>50</v>
      </c>
      <c r="E3546" s="46">
        <v>33500</v>
      </c>
      <c r="F3546" s="130">
        <f t="shared" si="61"/>
        <v>1675000</v>
      </c>
      <c r="G3546" s="86">
        <f>F3546</f>
        <v>1675000</v>
      </c>
    </row>
    <row r="3547" spans="1:7" ht="18" customHeight="1">
      <c r="A3547" s="323"/>
      <c r="B3547" s="302"/>
      <c r="C3547" s="325"/>
      <c r="D3547" s="325"/>
      <c r="E3547" s="46"/>
      <c r="F3547" s="130">
        <f t="shared" si="61"/>
        <v>0</v>
      </c>
      <c r="G3547" s="69"/>
    </row>
    <row r="3548" spans="1:7" ht="18" customHeight="1">
      <c r="A3548" s="323" t="s">
        <v>336</v>
      </c>
      <c r="B3548" s="302" t="s">
        <v>31</v>
      </c>
      <c r="C3548" s="325" t="s">
        <v>184</v>
      </c>
      <c r="D3548" s="325">
        <v>145.4</v>
      </c>
      <c r="E3548" s="46">
        <v>33500</v>
      </c>
      <c r="F3548" s="130">
        <f t="shared" si="61"/>
        <v>4870900</v>
      </c>
      <c r="G3548" s="86">
        <f>F3548</f>
        <v>4870900</v>
      </c>
    </row>
    <row r="3549" spans="1:7" ht="18" customHeight="1">
      <c r="A3549" s="323"/>
      <c r="B3549" s="302"/>
      <c r="C3549" s="325"/>
      <c r="D3549" s="325"/>
      <c r="E3549" s="46"/>
      <c r="F3549" s="130">
        <f t="shared" si="61"/>
        <v>0</v>
      </c>
      <c r="G3549" s="69"/>
    </row>
    <row r="3550" spans="1:7" ht="18" customHeight="1">
      <c r="A3550" s="323" t="s">
        <v>318</v>
      </c>
      <c r="B3550" s="302" t="s">
        <v>13</v>
      </c>
      <c r="C3550" s="325" t="s">
        <v>770</v>
      </c>
      <c r="D3550" s="325">
        <v>48.5</v>
      </c>
      <c r="E3550" s="46">
        <v>31500</v>
      </c>
      <c r="F3550" s="130">
        <f t="shared" si="61"/>
        <v>1527750</v>
      </c>
      <c r="G3550" s="86">
        <f>SUM(F3550:F3556)</f>
        <v>13872500</v>
      </c>
    </row>
    <row r="3551" spans="1:7" ht="18" customHeight="1">
      <c r="A3551" s="323"/>
      <c r="B3551" s="302" t="s">
        <v>31</v>
      </c>
      <c r="C3551" s="325" t="s">
        <v>1346</v>
      </c>
      <c r="D3551" s="325">
        <v>25</v>
      </c>
      <c r="E3551" s="46">
        <v>33500</v>
      </c>
      <c r="F3551" s="130">
        <f t="shared" si="61"/>
        <v>837500</v>
      </c>
      <c r="G3551" s="69"/>
    </row>
    <row r="3552" spans="1:7" ht="18" customHeight="1">
      <c r="A3552" s="323"/>
      <c r="B3552" s="302" t="s">
        <v>31</v>
      </c>
      <c r="C3552" s="325" t="s">
        <v>34</v>
      </c>
      <c r="D3552" s="325">
        <v>40</v>
      </c>
      <c r="E3552" s="46">
        <v>33500</v>
      </c>
      <c r="F3552" s="130">
        <f t="shared" si="61"/>
        <v>1340000</v>
      </c>
      <c r="G3552" s="69"/>
    </row>
    <row r="3553" spans="1:7" ht="18" customHeight="1">
      <c r="A3553" s="323"/>
      <c r="B3553" s="302" t="s">
        <v>31</v>
      </c>
      <c r="C3553" s="325" t="s">
        <v>435</v>
      </c>
      <c r="D3553" s="325">
        <v>30</v>
      </c>
      <c r="E3553" s="46">
        <v>33500</v>
      </c>
      <c r="F3553" s="130">
        <f t="shared" si="61"/>
        <v>1005000</v>
      </c>
      <c r="G3553" s="69"/>
    </row>
    <row r="3554" spans="1:7" ht="18" customHeight="1">
      <c r="A3554" s="323"/>
      <c r="B3554" s="302" t="s">
        <v>31</v>
      </c>
      <c r="C3554" s="325" t="s">
        <v>1347</v>
      </c>
      <c r="D3554" s="325">
        <v>22.8</v>
      </c>
      <c r="E3554" s="46">
        <v>33500</v>
      </c>
      <c r="F3554" s="130">
        <f t="shared" si="61"/>
        <v>763800</v>
      </c>
      <c r="G3554" s="69"/>
    </row>
    <row r="3555" spans="1:7" ht="18" customHeight="1">
      <c r="A3555" s="323"/>
      <c r="B3555" s="302" t="s">
        <v>31</v>
      </c>
      <c r="C3555" s="325" t="s">
        <v>658</v>
      </c>
      <c r="D3555" s="325">
        <v>32.4</v>
      </c>
      <c r="E3555" s="46">
        <v>33500</v>
      </c>
      <c r="F3555" s="130">
        <f t="shared" si="61"/>
        <v>1085400</v>
      </c>
      <c r="G3555" s="69"/>
    </row>
    <row r="3556" spans="1:7" ht="18" customHeight="1">
      <c r="A3556" s="323"/>
      <c r="B3556" s="302" t="s">
        <v>31</v>
      </c>
      <c r="C3556" s="325" t="s">
        <v>1348</v>
      </c>
      <c r="D3556" s="325">
        <v>218.3</v>
      </c>
      <c r="E3556" s="46">
        <v>33500</v>
      </c>
      <c r="F3556" s="130">
        <f t="shared" si="61"/>
        <v>7313050</v>
      </c>
      <c r="G3556" s="69"/>
    </row>
    <row r="3557" spans="1:7" ht="18" customHeight="1">
      <c r="A3557" s="323"/>
      <c r="B3557" s="302"/>
      <c r="C3557" s="325"/>
      <c r="D3557" s="325"/>
      <c r="E3557" s="46"/>
      <c r="F3557" s="130">
        <f t="shared" si="61"/>
        <v>0</v>
      </c>
      <c r="G3557" s="69"/>
    </row>
    <row r="3558" spans="1:7" ht="18" customHeight="1">
      <c r="A3558" s="323" t="s">
        <v>235</v>
      </c>
      <c r="B3558" s="302" t="s">
        <v>13</v>
      </c>
      <c r="C3558" s="325" t="s">
        <v>1167</v>
      </c>
      <c r="D3558" s="325">
        <v>330</v>
      </c>
      <c r="E3558" s="46">
        <v>29800</v>
      </c>
      <c r="F3558" s="130">
        <f t="shared" si="61"/>
        <v>9834000</v>
      </c>
      <c r="G3558" s="86">
        <f>SUM(F3558:F3562)</f>
        <v>77957100</v>
      </c>
    </row>
    <row r="3559" spans="1:7" ht="18" customHeight="1">
      <c r="A3559" s="323"/>
      <c r="B3559" s="302" t="s">
        <v>13</v>
      </c>
      <c r="C3559" s="325" t="s">
        <v>236</v>
      </c>
      <c r="D3559" s="325">
        <v>620</v>
      </c>
      <c r="E3559" s="46">
        <v>29800</v>
      </c>
      <c r="F3559" s="130">
        <f t="shared" si="61"/>
        <v>18476000</v>
      </c>
      <c r="G3559" s="69"/>
    </row>
    <row r="3560" spans="1:7" ht="18" customHeight="1">
      <c r="A3560" s="323"/>
      <c r="B3560" s="302" t="s">
        <v>13</v>
      </c>
      <c r="C3560" s="325" t="s">
        <v>237</v>
      </c>
      <c r="D3560" s="325">
        <v>400</v>
      </c>
      <c r="E3560" s="46">
        <v>29800</v>
      </c>
      <c r="F3560" s="130">
        <f t="shared" si="61"/>
        <v>11920000</v>
      </c>
      <c r="G3560" s="69"/>
    </row>
    <row r="3561" spans="1:7" ht="18" customHeight="1">
      <c r="A3561" s="323"/>
      <c r="B3561" s="302" t="s">
        <v>13</v>
      </c>
      <c r="C3561" s="325" t="s">
        <v>1349</v>
      </c>
      <c r="D3561" s="325">
        <v>37</v>
      </c>
      <c r="E3561" s="46">
        <v>29500</v>
      </c>
      <c r="F3561" s="130">
        <f t="shared" si="61"/>
        <v>1091500</v>
      </c>
      <c r="G3561" s="69"/>
    </row>
    <row r="3562" spans="1:7" ht="18" customHeight="1">
      <c r="A3562" s="323"/>
      <c r="B3562" s="302" t="s">
        <v>31</v>
      </c>
      <c r="C3562" s="325" t="s">
        <v>1357</v>
      </c>
      <c r="D3562" s="325">
        <v>1093.5999999999999</v>
      </c>
      <c r="E3562" s="46">
        <v>33500</v>
      </c>
      <c r="F3562" s="130">
        <f>E3562*D3562</f>
        <v>36635600</v>
      </c>
      <c r="G3562" s="86"/>
    </row>
    <row r="3563" spans="1:7" ht="18" customHeight="1">
      <c r="A3563" s="323"/>
      <c r="B3563" s="302"/>
      <c r="C3563" s="325"/>
      <c r="D3563" s="325"/>
      <c r="E3563" s="46"/>
      <c r="F3563" s="130">
        <f t="shared" si="61"/>
        <v>0</v>
      </c>
      <c r="G3563" s="69"/>
    </row>
    <row r="3564" spans="1:7" ht="18" customHeight="1">
      <c r="A3564" s="323" t="s">
        <v>630</v>
      </c>
      <c r="B3564" s="302" t="s">
        <v>13</v>
      </c>
      <c r="C3564" s="325" t="s">
        <v>631</v>
      </c>
      <c r="D3564" s="325">
        <v>60</v>
      </c>
      <c r="E3564" s="46">
        <v>30000</v>
      </c>
      <c r="F3564" s="130">
        <f t="shared" si="61"/>
        <v>1800000</v>
      </c>
      <c r="G3564" s="86">
        <f>SUM(F3564:F3566)</f>
        <v>4500000</v>
      </c>
    </row>
    <row r="3565" spans="1:7" ht="18" customHeight="1">
      <c r="A3565" s="323"/>
      <c r="B3565" s="302" t="s">
        <v>13</v>
      </c>
      <c r="C3565" s="325" t="s">
        <v>337</v>
      </c>
      <c r="D3565" s="325">
        <v>40</v>
      </c>
      <c r="E3565" s="46">
        <v>30000</v>
      </c>
      <c r="F3565" s="130">
        <f t="shared" si="61"/>
        <v>1200000</v>
      </c>
      <c r="G3565" s="69"/>
    </row>
    <row r="3566" spans="1:7" ht="18" customHeight="1">
      <c r="A3566" s="323"/>
      <c r="B3566" s="302" t="s">
        <v>13</v>
      </c>
      <c r="C3566" s="325" t="s">
        <v>456</v>
      </c>
      <c r="D3566" s="325">
        <v>50</v>
      </c>
      <c r="E3566" s="46">
        <v>30000</v>
      </c>
      <c r="F3566" s="130">
        <f t="shared" si="61"/>
        <v>1500000</v>
      </c>
      <c r="G3566" s="69"/>
    </row>
    <row r="3567" spans="1:7" ht="18" customHeight="1">
      <c r="A3567" s="323"/>
      <c r="B3567" s="302"/>
      <c r="C3567" s="325"/>
      <c r="D3567" s="325"/>
      <c r="E3567" s="46"/>
      <c r="F3567" s="130">
        <f t="shared" si="61"/>
        <v>0</v>
      </c>
      <c r="G3567" s="69"/>
    </row>
    <row r="3568" spans="1:7" ht="18" customHeight="1">
      <c r="A3568" s="323" t="s">
        <v>210</v>
      </c>
      <c r="B3568" s="302" t="s">
        <v>1319</v>
      </c>
      <c r="C3568" s="325" t="s">
        <v>1320</v>
      </c>
      <c r="D3568" s="325">
        <v>25</v>
      </c>
      <c r="E3568" s="46">
        <v>31000</v>
      </c>
      <c r="F3568" s="130">
        <f t="shared" si="61"/>
        <v>775000</v>
      </c>
      <c r="G3568" s="86">
        <f>SUM(F3568:F3572)</f>
        <v>25525000</v>
      </c>
    </row>
    <row r="3569" spans="1:7" ht="18" customHeight="1">
      <c r="A3569" s="323"/>
      <c r="B3569" s="302" t="s">
        <v>212</v>
      </c>
      <c r="C3569" s="325" t="s">
        <v>344</v>
      </c>
      <c r="D3569" s="325">
        <v>50</v>
      </c>
      <c r="E3569" s="46">
        <v>30000</v>
      </c>
      <c r="F3569" s="130">
        <f t="shared" si="61"/>
        <v>1500000</v>
      </c>
      <c r="G3569" s="69"/>
    </row>
    <row r="3570" spans="1:7" ht="18" customHeight="1">
      <c r="A3570" s="323"/>
      <c r="B3570" s="302" t="s">
        <v>212</v>
      </c>
      <c r="C3570" s="325" t="s">
        <v>346</v>
      </c>
      <c r="D3570" s="325">
        <v>300</v>
      </c>
      <c r="E3570" s="46">
        <v>30000</v>
      </c>
      <c r="F3570" s="130">
        <f t="shared" si="61"/>
        <v>9000000</v>
      </c>
      <c r="G3570" s="69"/>
    </row>
    <row r="3571" spans="1:7" ht="18" customHeight="1">
      <c r="A3571" s="323"/>
      <c r="B3571" s="302" t="s">
        <v>212</v>
      </c>
      <c r="C3571" s="325" t="s">
        <v>345</v>
      </c>
      <c r="D3571" s="325">
        <v>175</v>
      </c>
      <c r="E3571" s="46">
        <v>30000</v>
      </c>
      <c r="F3571" s="130">
        <f t="shared" si="61"/>
        <v>5250000</v>
      </c>
      <c r="G3571" s="69"/>
    </row>
    <row r="3572" spans="1:7" ht="18" customHeight="1">
      <c r="A3572" s="323"/>
      <c r="B3572" s="302" t="s">
        <v>212</v>
      </c>
      <c r="C3572" s="325" t="s">
        <v>213</v>
      </c>
      <c r="D3572" s="325">
        <v>300</v>
      </c>
      <c r="E3572" s="46">
        <v>30000</v>
      </c>
      <c r="F3572" s="130">
        <f t="shared" si="61"/>
        <v>9000000</v>
      </c>
      <c r="G3572" s="69"/>
    </row>
    <row r="3573" spans="1:7" ht="18" customHeight="1">
      <c r="A3573" s="323"/>
      <c r="B3573" s="302"/>
      <c r="C3573" s="325"/>
      <c r="D3573" s="325"/>
      <c r="E3573" s="46"/>
      <c r="F3573" s="130"/>
      <c r="G3573" s="69"/>
    </row>
    <row r="3574" spans="1:7" ht="18" customHeight="1">
      <c r="A3574" s="323" t="s">
        <v>304</v>
      </c>
      <c r="B3574" s="302" t="s">
        <v>31</v>
      </c>
      <c r="C3574" s="325" t="s">
        <v>1055</v>
      </c>
      <c r="D3574" s="325">
        <v>675</v>
      </c>
      <c r="E3574" s="46">
        <v>33500</v>
      </c>
      <c r="F3574" s="130">
        <f>E3574*D3574</f>
        <v>22612500</v>
      </c>
      <c r="G3574" s="86">
        <f>F3574</f>
        <v>22612500</v>
      </c>
    </row>
    <row r="3575" spans="1:7" ht="18" customHeight="1">
      <c r="A3575" s="323"/>
      <c r="B3575" s="302"/>
      <c r="C3575" s="325"/>
      <c r="D3575" s="325"/>
      <c r="E3575" s="46"/>
      <c r="F3575" s="130">
        <f t="shared" si="61"/>
        <v>0</v>
      </c>
      <c r="G3575" s="69"/>
    </row>
    <row r="3576" spans="1:7" ht="18" customHeight="1">
      <c r="A3576" s="323" t="s">
        <v>504</v>
      </c>
      <c r="B3576" s="302" t="s">
        <v>233</v>
      </c>
      <c r="C3576" s="325" t="s">
        <v>1350</v>
      </c>
      <c r="D3576" s="325">
        <v>167.6</v>
      </c>
      <c r="E3576" s="46">
        <v>38000</v>
      </c>
      <c r="F3576" s="130">
        <f t="shared" si="61"/>
        <v>6368800</v>
      </c>
      <c r="G3576" s="86">
        <f>F3576</f>
        <v>6368800</v>
      </c>
    </row>
    <row r="3577" spans="1:7" ht="18" customHeight="1">
      <c r="A3577" s="323"/>
      <c r="B3577" s="302"/>
      <c r="C3577" s="325"/>
      <c r="D3577" s="325"/>
      <c r="E3577" s="46"/>
      <c r="F3577" s="130">
        <f t="shared" si="61"/>
        <v>0</v>
      </c>
      <c r="G3577" s="69"/>
    </row>
    <row r="3578" spans="1:7" ht="18" customHeight="1">
      <c r="A3578" s="323" t="s">
        <v>52</v>
      </c>
      <c r="B3578" s="302" t="s">
        <v>1355</v>
      </c>
      <c r="C3578" s="325" t="s">
        <v>54</v>
      </c>
      <c r="D3578" s="325">
        <v>200</v>
      </c>
      <c r="E3578" s="46">
        <v>35300</v>
      </c>
      <c r="F3578" s="130">
        <f t="shared" si="61"/>
        <v>7060000</v>
      </c>
      <c r="G3578" s="86">
        <f>SUM(F3578:F3580)</f>
        <v>73887500</v>
      </c>
    </row>
    <row r="3579" spans="1:7" ht="18" customHeight="1">
      <c r="A3579" s="323"/>
      <c r="B3579" s="302" t="s">
        <v>208</v>
      </c>
      <c r="C3579" s="325" t="s">
        <v>54</v>
      </c>
      <c r="D3579" s="325">
        <v>800</v>
      </c>
      <c r="E3579" s="46">
        <v>35300</v>
      </c>
      <c r="F3579" s="130">
        <f t="shared" si="61"/>
        <v>28240000</v>
      </c>
      <c r="G3579" s="69"/>
    </row>
    <row r="3580" spans="1:7" ht="18" customHeight="1">
      <c r="A3580" s="323"/>
      <c r="B3580" s="302" t="s">
        <v>31</v>
      </c>
      <c r="C3580" s="325" t="s">
        <v>594</v>
      </c>
      <c r="D3580" s="325">
        <v>1125</v>
      </c>
      <c r="E3580" s="46">
        <v>34300</v>
      </c>
      <c r="F3580" s="130">
        <f t="shared" si="61"/>
        <v>38587500</v>
      </c>
      <c r="G3580" s="69"/>
    </row>
    <row r="3581" spans="1:7" ht="18" customHeight="1">
      <c r="A3581" s="323"/>
      <c r="B3581" s="302"/>
      <c r="C3581" s="325"/>
      <c r="D3581" s="325"/>
      <c r="E3581" s="46"/>
      <c r="F3581" s="130">
        <f t="shared" si="61"/>
        <v>0</v>
      </c>
      <c r="G3581" s="69"/>
    </row>
    <row r="3582" spans="1:7" ht="18" customHeight="1">
      <c r="A3582" s="323" t="s">
        <v>154</v>
      </c>
      <c r="B3582" s="444" t="s">
        <v>1293</v>
      </c>
      <c r="C3582" s="482" t="s">
        <v>1294</v>
      </c>
      <c r="D3582" s="482">
        <v>144.6</v>
      </c>
      <c r="E3582" s="116">
        <v>38500</v>
      </c>
      <c r="F3582" s="131">
        <f t="shared" si="61"/>
        <v>5567100</v>
      </c>
      <c r="G3582" s="86">
        <f>F3582</f>
        <v>5567100</v>
      </c>
    </row>
    <row r="3583" spans="1:7" ht="18" customHeight="1">
      <c r="A3583" s="323"/>
      <c r="B3583" s="302"/>
      <c r="C3583" s="325"/>
      <c r="D3583" s="325"/>
      <c r="E3583" s="46"/>
      <c r="F3583" s="130">
        <f t="shared" si="61"/>
        <v>0</v>
      </c>
      <c r="G3583" s="69"/>
    </row>
    <row r="3584" spans="1:7" ht="18" customHeight="1">
      <c r="A3584" s="323" t="s">
        <v>1290</v>
      </c>
      <c r="B3584" s="302" t="s">
        <v>13</v>
      </c>
      <c r="C3584" s="325" t="s">
        <v>974</v>
      </c>
      <c r="D3584" s="325">
        <v>400</v>
      </c>
      <c r="E3584" s="46">
        <v>30500</v>
      </c>
      <c r="F3584" s="130">
        <f t="shared" si="61"/>
        <v>12200000</v>
      </c>
      <c r="G3584" s="86">
        <f>SUM(F3584:F3588)</f>
        <v>27450000</v>
      </c>
    </row>
    <row r="3585" spans="1:7" ht="18" customHeight="1">
      <c r="A3585" s="323"/>
      <c r="B3585" s="302" t="s">
        <v>13</v>
      </c>
      <c r="C3585" s="325" t="s">
        <v>22</v>
      </c>
      <c r="D3585" s="325">
        <v>100</v>
      </c>
      <c r="E3585" s="46">
        <v>30500</v>
      </c>
      <c r="F3585" s="130">
        <f t="shared" si="61"/>
        <v>3050000</v>
      </c>
      <c r="G3585" s="69"/>
    </row>
    <row r="3586" spans="1:7" ht="18" customHeight="1">
      <c r="A3586" s="323"/>
      <c r="B3586" s="302" t="s">
        <v>13</v>
      </c>
      <c r="C3586" s="325" t="s">
        <v>1351</v>
      </c>
      <c r="D3586" s="325">
        <v>150</v>
      </c>
      <c r="E3586" s="46">
        <v>30500</v>
      </c>
      <c r="F3586" s="130">
        <f t="shared" si="61"/>
        <v>4575000</v>
      </c>
      <c r="G3586" s="69"/>
    </row>
    <row r="3587" spans="1:7" ht="18" customHeight="1">
      <c r="A3587" s="323"/>
      <c r="B3587" s="302" t="s">
        <v>13</v>
      </c>
      <c r="C3587" s="325" t="s">
        <v>1352</v>
      </c>
      <c r="D3587" s="325">
        <v>150</v>
      </c>
      <c r="E3587" s="46">
        <v>30500</v>
      </c>
      <c r="F3587" s="130">
        <f t="shared" si="61"/>
        <v>4575000</v>
      </c>
      <c r="G3587" s="69"/>
    </row>
    <row r="3588" spans="1:7" ht="18" customHeight="1">
      <c r="A3588" s="323"/>
      <c r="B3588" s="302" t="s">
        <v>13</v>
      </c>
      <c r="C3588" s="325" t="s">
        <v>1353</v>
      </c>
      <c r="D3588" s="325">
        <v>100</v>
      </c>
      <c r="E3588" s="46">
        <v>30500</v>
      </c>
      <c r="F3588" s="130">
        <f t="shared" si="61"/>
        <v>3050000</v>
      </c>
      <c r="G3588" s="69"/>
    </row>
    <row r="3589" spans="1:7" ht="18" customHeight="1">
      <c r="A3589" s="323"/>
      <c r="B3589" s="302"/>
      <c r="C3589" s="325"/>
      <c r="D3589" s="325"/>
      <c r="E3589" s="46"/>
      <c r="F3589" s="130">
        <f t="shared" si="61"/>
        <v>0</v>
      </c>
      <c r="G3589" s="69"/>
    </row>
    <row r="3590" spans="1:7" ht="18" customHeight="1">
      <c r="A3590" s="323" t="s">
        <v>311</v>
      </c>
      <c r="B3590" s="444" t="s">
        <v>1354</v>
      </c>
      <c r="C3590" s="482"/>
      <c r="D3590" s="482">
        <v>1</v>
      </c>
      <c r="E3590" s="116">
        <v>1200000</v>
      </c>
      <c r="F3590" s="131">
        <f t="shared" si="61"/>
        <v>1200000</v>
      </c>
      <c r="G3590" s="86">
        <f>F3590</f>
        <v>1200000</v>
      </c>
    </row>
    <row r="3591" spans="1:7" ht="18" customHeight="1">
      <c r="A3591" s="323"/>
      <c r="B3591" s="302"/>
      <c r="C3591" s="325"/>
      <c r="D3591" s="325"/>
      <c r="E3591" s="46"/>
      <c r="F3591" s="130">
        <f t="shared" si="61"/>
        <v>0</v>
      </c>
      <c r="G3591" s="69"/>
    </row>
    <row r="3592" spans="1:7" ht="18" customHeight="1">
      <c r="A3592" s="323" t="s">
        <v>712</v>
      </c>
      <c r="B3592" s="302" t="s">
        <v>31</v>
      </c>
      <c r="C3592" s="325" t="s">
        <v>1356</v>
      </c>
      <c r="D3592" s="325">
        <v>500</v>
      </c>
      <c r="E3592" s="46">
        <v>33500</v>
      </c>
      <c r="F3592" s="130">
        <f t="shared" si="61"/>
        <v>16750000</v>
      </c>
      <c r="G3592" s="86">
        <f>F3592</f>
        <v>16750000</v>
      </c>
    </row>
    <row r="3593" spans="1:7" ht="18" customHeight="1">
      <c r="A3593" s="323"/>
      <c r="B3593" s="302"/>
      <c r="C3593" s="325"/>
      <c r="D3593" s="325"/>
      <c r="E3593" s="46"/>
      <c r="F3593" s="130">
        <f t="shared" si="61"/>
        <v>0</v>
      </c>
      <c r="G3593" s="69"/>
    </row>
    <row r="3594" spans="1:7" ht="18" customHeight="1">
      <c r="A3594" s="323" t="s">
        <v>140</v>
      </c>
      <c r="B3594" s="302" t="s">
        <v>31</v>
      </c>
      <c r="C3594" s="325" t="s">
        <v>667</v>
      </c>
      <c r="D3594" s="325">
        <v>300</v>
      </c>
      <c r="E3594" s="46">
        <v>31500</v>
      </c>
      <c r="F3594" s="130">
        <f t="shared" si="61"/>
        <v>9450000</v>
      </c>
      <c r="G3594" s="86">
        <f>F3594</f>
        <v>9450000</v>
      </c>
    </row>
    <row r="3595" spans="1:7" ht="18" customHeight="1">
      <c r="A3595" s="323"/>
      <c r="B3595" s="302"/>
      <c r="C3595" s="325"/>
      <c r="D3595" s="325"/>
      <c r="E3595" s="46"/>
      <c r="F3595" s="130">
        <f t="shared" si="61"/>
        <v>0</v>
      </c>
      <c r="G3595" s="69"/>
    </row>
    <row r="3596" spans="1:7" ht="18" customHeight="1">
      <c r="A3596" s="323" t="s">
        <v>1358</v>
      </c>
      <c r="B3596" s="302" t="s">
        <v>31</v>
      </c>
      <c r="C3596" s="325" t="s">
        <v>158</v>
      </c>
      <c r="D3596" s="325">
        <v>100</v>
      </c>
      <c r="E3596" s="46">
        <v>33500</v>
      </c>
      <c r="F3596" s="130">
        <f t="shared" si="61"/>
        <v>3350000</v>
      </c>
      <c r="G3596" s="86">
        <f>SUM(F3596:F3597)</f>
        <v>6700000</v>
      </c>
    </row>
    <row r="3597" spans="1:7" ht="18" customHeight="1">
      <c r="A3597" s="323"/>
      <c r="B3597" s="302" t="s">
        <v>31</v>
      </c>
      <c r="C3597" s="325" t="s">
        <v>1359</v>
      </c>
      <c r="D3597" s="325">
        <v>100</v>
      </c>
      <c r="E3597" s="46">
        <v>33500</v>
      </c>
      <c r="F3597" s="130">
        <f t="shared" si="61"/>
        <v>3350000</v>
      </c>
      <c r="G3597" s="69"/>
    </row>
    <row r="3598" spans="1:7" ht="18" customHeight="1">
      <c r="A3598" s="323"/>
      <c r="B3598" s="302"/>
      <c r="C3598" s="325"/>
      <c r="D3598" s="325"/>
      <c r="E3598" s="46"/>
      <c r="F3598" s="130">
        <f t="shared" si="61"/>
        <v>0</v>
      </c>
      <c r="G3598" s="69"/>
    </row>
    <row r="3599" spans="1:7" ht="18" customHeight="1">
      <c r="A3599" s="533" t="s">
        <v>102</v>
      </c>
      <c r="B3599" s="440" t="s">
        <v>13</v>
      </c>
      <c r="C3599" s="382" t="s">
        <v>46</v>
      </c>
      <c r="D3599" s="382">
        <v>10</v>
      </c>
      <c r="E3599" s="59">
        <v>30500</v>
      </c>
      <c r="F3599" s="132">
        <f>E3599*D3599</f>
        <v>305000</v>
      </c>
      <c r="G3599" s="125">
        <f>F3599</f>
        <v>305000</v>
      </c>
    </row>
    <row r="3600" spans="1:7" ht="18" customHeight="1">
      <c r="A3600" s="526"/>
      <c r="B3600" s="435"/>
      <c r="C3600" s="484"/>
      <c r="D3600" s="484"/>
      <c r="E3600" s="113"/>
      <c r="F3600" s="126"/>
      <c r="G3600" s="9"/>
    </row>
    <row r="3601" spans="1:7" ht="18" customHeight="1">
      <c r="A3601" s="537">
        <v>42404</v>
      </c>
      <c r="B3601" s="355"/>
      <c r="C3601" s="491" t="s">
        <v>398</v>
      </c>
      <c r="D3601" s="525"/>
      <c r="F3601" s="127"/>
    </row>
    <row r="3602" spans="1:7" ht="18" customHeight="1">
      <c r="A3602" s="531" t="s">
        <v>127</v>
      </c>
      <c r="B3602" s="436" t="s">
        <v>134</v>
      </c>
      <c r="C3602" s="494" t="s">
        <v>152</v>
      </c>
      <c r="D3602" s="494">
        <f>SUM(D3603:D3621)</f>
        <v>3887.9</v>
      </c>
      <c r="E3602" s="166"/>
      <c r="F3602" s="171">
        <f>SUM(F3603:F3621)</f>
        <v>134630500</v>
      </c>
      <c r="G3602" s="171">
        <f>SUM(G3603:G3621)</f>
        <v>134630500</v>
      </c>
    </row>
    <row r="3603" spans="1:7" ht="18" customHeight="1">
      <c r="A3603" s="532" t="s">
        <v>52</v>
      </c>
      <c r="B3603" s="441" t="s">
        <v>1355</v>
      </c>
      <c r="C3603" s="492" t="s">
        <v>54</v>
      </c>
      <c r="D3603" s="492">
        <v>200</v>
      </c>
      <c r="E3603" s="62">
        <v>35300</v>
      </c>
      <c r="F3603" s="139">
        <f t="shared" si="61"/>
        <v>7060000</v>
      </c>
      <c r="G3603" s="85">
        <f>SUM(F3603:F3605)</f>
        <v>126337500</v>
      </c>
    </row>
    <row r="3604" spans="1:7" ht="18" customHeight="1">
      <c r="A3604" s="323"/>
      <c r="B3604" s="302" t="s">
        <v>208</v>
      </c>
      <c r="C3604" s="325" t="s">
        <v>54</v>
      </c>
      <c r="D3604" s="325">
        <f>1200+600</f>
        <v>1800</v>
      </c>
      <c r="E3604" s="46">
        <v>35300</v>
      </c>
      <c r="F3604" s="130">
        <f t="shared" si="61"/>
        <v>63540000</v>
      </c>
      <c r="G3604" s="69"/>
    </row>
    <row r="3605" spans="1:7" ht="18" customHeight="1">
      <c r="A3605" s="323"/>
      <c r="B3605" s="302" t="s">
        <v>208</v>
      </c>
      <c r="C3605" s="325" t="s">
        <v>594</v>
      </c>
      <c r="D3605" s="325">
        <f>675+950</f>
        <v>1625</v>
      </c>
      <c r="E3605" s="46">
        <v>34300</v>
      </c>
      <c r="F3605" s="130">
        <f t="shared" ref="F3605:F3669" si="62">E3605*D3605</f>
        <v>55737500</v>
      </c>
      <c r="G3605" s="69"/>
    </row>
    <row r="3606" spans="1:7" ht="18" customHeight="1">
      <c r="A3606" s="323"/>
      <c r="B3606" s="302"/>
      <c r="C3606" s="325"/>
      <c r="D3606" s="325"/>
      <c r="E3606" s="46"/>
      <c r="F3606" s="130">
        <f t="shared" si="62"/>
        <v>0</v>
      </c>
      <c r="G3606" s="69"/>
    </row>
    <row r="3607" spans="1:7" ht="18" customHeight="1">
      <c r="A3607" s="323" t="s">
        <v>451</v>
      </c>
      <c r="B3607" s="302" t="s">
        <v>31</v>
      </c>
      <c r="C3607" s="325" t="s">
        <v>1325</v>
      </c>
      <c r="D3607" s="325">
        <v>59.6</v>
      </c>
      <c r="E3607" s="46">
        <v>35500</v>
      </c>
      <c r="F3607" s="130">
        <f t="shared" si="62"/>
        <v>2115800</v>
      </c>
      <c r="G3607" s="86">
        <f>SUM(F3607:F3608)</f>
        <v>6212500</v>
      </c>
    </row>
    <row r="3608" spans="1:7" ht="18" customHeight="1">
      <c r="A3608" s="323"/>
      <c r="B3608" s="302" t="s">
        <v>135</v>
      </c>
      <c r="C3608" s="325" t="s">
        <v>1133</v>
      </c>
      <c r="D3608" s="325">
        <v>115.4</v>
      </c>
      <c r="E3608" s="46">
        <v>35500</v>
      </c>
      <c r="F3608" s="130">
        <f t="shared" si="62"/>
        <v>4096700</v>
      </c>
      <c r="G3608" s="69"/>
    </row>
    <row r="3609" spans="1:7" ht="18" customHeight="1">
      <c r="A3609" s="323"/>
      <c r="B3609" s="302"/>
      <c r="C3609" s="325"/>
      <c r="D3609" s="325"/>
      <c r="E3609" s="46"/>
      <c r="F3609" s="130">
        <f t="shared" si="62"/>
        <v>0</v>
      </c>
      <c r="G3609" s="69"/>
    </row>
    <row r="3610" spans="1:7" ht="18" customHeight="1">
      <c r="A3610" s="323" t="s">
        <v>109</v>
      </c>
      <c r="B3610" s="454" t="s">
        <v>1052</v>
      </c>
      <c r="C3610" s="500" t="s">
        <v>59</v>
      </c>
      <c r="D3610" s="500">
        <v>-19.399999999999999</v>
      </c>
      <c r="E3610" s="162">
        <v>34000</v>
      </c>
      <c r="F3610" s="163">
        <f t="shared" si="62"/>
        <v>-659600</v>
      </c>
      <c r="G3610" s="86">
        <f>F3610</f>
        <v>-659600</v>
      </c>
    </row>
    <row r="3611" spans="1:7" ht="18" customHeight="1">
      <c r="A3611" s="323"/>
      <c r="B3611" s="302"/>
      <c r="C3611" s="325"/>
      <c r="D3611" s="325"/>
      <c r="E3611" s="46"/>
      <c r="F3611" s="130">
        <f t="shared" si="62"/>
        <v>0</v>
      </c>
      <c r="G3611" s="69"/>
    </row>
    <row r="3612" spans="1:7" ht="18" customHeight="1">
      <c r="A3612" s="323" t="s">
        <v>18</v>
      </c>
      <c r="B3612" s="302" t="s">
        <v>13</v>
      </c>
      <c r="C3612" s="325" t="s">
        <v>1360</v>
      </c>
      <c r="D3612" s="325">
        <v>60</v>
      </c>
      <c r="E3612" s="46">
        <v>30000</v>
      </c>
      <c r="F3612" s="130">
        <f t="shared" si="62"/>
        <v>1800000</v>
      </c>
      <c r="G3612" s="86">
        <f>F3612</f>
        <v>1800000</v>
      </c>
    </row>
    <row r="3613" spans="1:7" ht="18" customHeight="1">
      <c r="A3613" s="323"/>
      <c r="B3613" s="302"/>
      <c r="C3613" s="325"/>
      <c r="D3613" s="325"/>
      <c r="E3613" s="46"/>
      <c r="F3613" s="130">
        <f t="shared" si="62"/>
        <v>0</v>
      </c>
      <c r="G3613" s="69"/>
    </row>
    <row r="3614" spans="1:7" ht="18" customHeight="1">
      <c r="A3614" s="323" t="s">
        <v>788</v>
      </c>
      <c r="B3614" s="302" t="s">
        <v>31</v>
      </c>
      <c r="C3614" s="325" t="s">
        <v>158</v>
      </c>
      <c r="D3614" s="325">
        <v>100</v>
      </c>
      <c r="E3614" s="46">
        <v>33500</v>
      </c>
      <c r="F3614" s="130">
        <f t="shared" si="62"/>
        <v>3350000</v>
      </c>
      <c r="G3614" s="86">
        <f>SUM(F3614:F3615)</f>
        <v>6700000</v>
      </c>
    </row>
    <row r="3615" spans="1:7" ht="18" customHeight="1">
      <c r="A3615" s="323"/>
      <c r="B3615" s="302" t="s">
        <v>31</v>
      </c>
      <c r="C3615" s="325" t="s">
        <v>186</v>
      </c>
      <c r="D3615" s="325">
        <v>100</v>
      </c>
      <c r="E3615" s="46">
        <v>33500</v>
      </c>
      <c r="F3615" s="130">
        <f t="shared" si="62"/>
        <v>3350000</v>
      </c>
      <c r="G3615" s="69"/>
    </row>
    <row r="3616" spans="1:7" ht="18" customHeight="1">
      <c r="A3616" s="323"/>
      <c r="B3616" s="302"/>
      <c r="C3616" s="325"/>
      <c r="D3616" s="325"/>
      <c r="E3616" s="46"/>
      <c r="F3616" s="130">
        <f t="shared" si="62"/>
        <v>0</v>
      </c>
      <c r="G3616" s="69"/>
    </row>
    <row r="3617" spans="1:7" ht="18" customHeight="1">
      <c r="A3617" s="323" t="s">
        <v>630</v>
      </c>
      <c r="B3617" s="302" t="s">
        <v>315</v>
      </c>
      <c r="C3617" s="325" t="s">
        <v>631</v>
      </c>
      <c r="D3617" s="325">
        <v>-10</v>
      </c>
      <c r="E3617" s="46">
        <v>30000</v>
      </c>
      <c r="F3617" s="130">
        <f t="shared" si="62"/>
        <v>-300000</v>
      </c>
      <c r="G3617" s="86">
        <f>F3617</f>
        <v>-300000</v>
      </c>
    </row>
    <row r="3618" spans="1:7" ht="18" customHeight="1">
      <c r="A3618" s="323"/>
      <c r="B3618" s="302"/>
      <c r="C3618" s="325"/>
      <c r="D3618" s="325"/>
      <c r="E3618" s="46"/>
      <c r="F3618" s="130">
        <f t="shared" si="62"/>
        <v>0</v>
      </c>
      <c r="G3618" s="69"/>
    </row>
    <row r="3619" spans="1:7" ht="18" customHeight="1">
      <c r="A3619" s="323" t="s">
        <v>97</v>
      </c>
      <c r="B3619" s="451" t="s">
        <v>23</v>
      </c>
      <c r="C3619" s="500" t="s">
        <v>581</v>
      </c>
      <c r="D3619" s="500">
        <v>-42.7</v>
      </c>
      <c r="E3619" s="162">
        <v>37000</v>
      </c>
      <c r="F3619" s="163">
        <f t="shared" si="62"/>
        <v>-1579900</v>
      </c>
      <c r="G3619" s="86">
        <f>SUM(F3619:F3621)</f>
        <v>-5459900</v>
      </c>
    </row>
    <row r="3620" spans="1:7" ht="18" customHeight="1">
      <c r="A3620" s="323"/>
      <c r="B3620" s="451" t="s">
        <v>233</v>
      </c>
      <c r="C3620" s="500" t="s">
        <v>59</v>
      </c>
      <c r="D3620" s="500">
        <v>-40</v>
      </c>
      <c r="E3620" s="162">
        <v>37000</v>
      </c>
      <c r="F3620" s="163">
        <f t="shared" si="62"/>
        <v>-1480000</v>
      </c>
      <c r="G3620" s="69"/>
    </row>
    <row r="3621" spans="1:7" ht="18" customHeight="1">
      <c r="A3621" s="533"/>
      <c r="B3621" s="456" t="s">
        <v>693</v>
      </c>
      <c r="C3621" s="504" t="s">
        <v>1362</v>
      </c>
      <c r="D3621" s="504">
        <v>-60</v>
      </c>
      <c r="E3621" s="182">
        <v>40000</v>
      </c>
      <c r="F3621" s="183">
        <f t="shared" si="62"/>
        <v>-2400000</v>
      </c>
      <c r="G3621" s="92"/>
    </row>
    <row r="3622" spans="1:7" ht="18" customHeight="1">
      <c r="A3622" s="526"/>
      <c r="B3622" s="435"/>
      <c r="C3622" s="484"/>
      <c r="D3622" s="484"/>
      <c r="E3622" s="113"/>
      <c r="F3622" s="126"/>
      <c r="G3622" s="9"/>
    </row>
    <row r="3623" spans="1:7" ht="18" customHeight="1">
      <c r="A3623" s="537">
        <v>42405</v>
      </c>
      <c r="B3623" s="355"/>
      <c r="C3623" s="491" t="s">
        <v>398</v>
      </c>
      <c r="D3623" s="525"/>
      <c r="F3623" s="127"/>
    </row>
    <row r="3624" spans="1:7" ht="18" customHeight="1">
      <c r="A3624" s="531" t="s">
        <v>127</v>
      </c>
      <c r="B3624" s="436" t="s">
        <v>134</v>
      </c>
      <c r="C3624" s="494" t="s">
        <v>152</v>
      </c>
      <c r="D3624" s="494">
        <f>SUM(D3625:D3627)</f>
        <v>25</v>
      </c>
      <c r="E3624" s="166"/>
      <c r="F3624" s="171">
        <f>SUM(F3625:F3627)</f>
        <v>590000</v>
      </c>
      <c r="G3624" s="171">
        <f>SUM(G3625:G3627)</f>
        <v>590000</v>
      </c>
    </row>
    <row r="3625" spans="1:7" ht="18" customHeight="1">
      <c r="A3625" s="532" t="s">
        <v>52</v>
      </c>
      <c r="B3625" s="441" t="s">
        <v>1364</v>
      </c>
      <c r="C3625" s="492" t="s">
        <v>54</v>
      </c>
      <c r="D3625" s="492">
        <v>-200</v>
      </c>
      <c r="E3625" s="62">
        <v>35300</v>
      </c>
      <c r="F3625" s="139">
        <f t="shared" si="62"/>
        <v>-7060000</v>
      </c>
      <c r="G3625" s="85">
        <f>F3625</f>
        <v>-7060000</v>
      </c>
    </row>
    <row r="3626" spans="1:7" ht="18" customHeight="1">
      <c r="A3626" s="323"/>
      <c r="B3626" s="302"/>
      <c r="C3626" s="325"/>
      <c r="D3626" s="325"/>
      <c r="E3626" s="46"/>
      <c r="F3626" s="130">
        <f t="shared" si="62"/>
        <v>0</v>
      </c>
      <c r="G3626" s="69"/>
    </row>
    <row r="3627" spans="1:7" ht="18" customHeight="1">
      <c r="A3627" s="533" t="s">
        <v>109</v>
      </c>
      <c r="B3627" s="440" t="s">
        <v>31</v>
      </c>
      <c r="C3627" s="382" t="s">
        <v>62</v>
      </c>
      <c r="D3627" s="382">
        <v>225</v>
      </c>
      <c r="E3627" s="59">
        <v>34000</v>
      </c>
      <c r="F3627" s="132">
        <f t="shared" si="62"/>
        <v>7650000</v>
      </c>
      <c r="G3627" s="125">
        <f>F3627</f>
        <v>7650000</v>
      </c>
    </row>
    <row r="3628" spans="1:7" ht="18" customHeight="1">
      <c r="A3628" s="526"/>
      <c r="B3628" s="435"/>
      <c r="C3628" s="484"/>
      <c r="D3628" s="484"/>
      <c r="E3628" s="113"/>
      <c r="F3628" s="126"/>
      <c r="G3628" s="9"/>
    </row>
    <row r="3629" spans="1:7" ht="18" customHeight="1">
      <c r="A3629" s="537">
        <v>42415</v>
      </c>
      <c r="B3629" s="355"/>
      <c r="C3629" s="491" t="s">
        <v>398</v>
      </c>
      <c r="D3629" s="525"/>
      <c r="F3629" s="127"/>
    </row>
    <row r="3630" spans="1:7" ht="18" customHeight="1">
      <c r="A3630" s="531" t="s">
        <v>127</v>
      </c>
      <c r="B3630" s="436" t="s">
        <v>134</v>
      </c>
      <c r="C3630" s="494" t="s">
        <v>152</v>
      </c>
      <c r="D3630" s="494">
        <f>SUM(D3631:D3669)</f>
        <v>4923.3</v>
      </c>
      <c r="E3630" s="166"/>
      <c r="F3630" s="171">
        <f>SUM(F3631:F3669)</f>
        <v>167381950</v>
      </c>
      <c r="G3630" s="171">
        <f>SUM(G3631:G3669)</f>
        <v>167381950</v>
      </c>
    </row>
    <row r="3631" spans="1:7" ht="18" customHeight="1">
      <c r="A3631" s="532" t="s">
        <v>330</v>
      </c>
      <c r="B3631" s="441" t="s">
        <v>1365</v>
      </c>
      <c r="C3631" s="492" t="s">
        <v>1366</v>
      </c>
      <c r="D3631" s="492">
        <v>107.5</v>
      </c>
      <c r="E3631" s="62">
        <v>38500</v>
      </c>
      <c r="F3631" s="139">
        <f t="shared" si="62"/>
        <v>4138750</v>
      </c>
      <c r="G3631" s="85">
        <f>SUM(F3631:F3632)</f>
        <v>12416250</v>
      </c>
    </row>
    <row r="3632" spans="1:7" ht="18" customHeight="1">
      <c r="A3632" s="323"/>
      <c r="B3632" s="302" t="s">
        <v>1365</v>
      </c>
      <c r="C3632" s="325" t="s">
        <v>1367</v>
      </c>
      <c r="D3632" s="325">
        <v>215</v>
      </c>
      <c r="E3632" s="46">
        <v>38500</v>
      </c>
      <c r="F3632" s="130">
        <f t="shared" si="62"/>
        <v>8277500</v>
      </c>
      <c r="G3632" s="69"/>
    </row>
    <row r="3633" spans="1:7" ht="18" customHeight="1">
      <c r="A3633" s="323"/>
      <c r="B3633" s="302"/>
      <c r="C3633" s="325"/>
      <c r="D3633" s="325"/>
      <c r="E3633" s="46"/>
      <c r="F3633" s="130">
        <f t="shared" si="62"/>
        <v>0</v>
      </c>
      <c r="G3633" s="69"/>
    </row>
    <row r="3634" spans="1:7" ht="18" customHeight="1">
      <c r="A3634" s="323" t="s">
        <v>38</v>
      </c>
      <c r="B3634" s="302" t="s">
        <v>13</v>
      </c>
      <c r="C3634" s="325" t="s">
        <v>1112</v>
      </c>
      <c r="D3634" s="325">
        <v>550</v>
      </c>
      <c r="E3634" s="46">
        <v>30000</v>
      </c>
      <c r="F3634" s="130">
        <f t="shared" si="62"/>
        <v>16500000</v>
      </c>
      <c r="G3634" s="86">
        <f>F3634</f>
        <v>16500000</v>
      </c>
    </row>
    <row r="3635" spans="1:7" ht="18" customHeight="1">
      <c r="A3635" s="323"/>
      <c r="B3635" s="302"/>
      <c r="C3635" s="325"/>
      <c r="D3635" s="325"/>
      <c r="E3635" s="46"/>
      <c r="F3635" s="130">
        <f t="shared" si="62"/>
        <v>0</v>
      </c>
      <c r="G3635" s="69"/>
    </row>
    <row r="3636" spans="1:7" ht="18" customHeight="1">
      <c r="A3636" s="323" t="s">
        <v>327</v>
      </c>
      <c r="B3636" s="302" t="s">
        <v>13</v>
      </c>
      <c r="C3636" s="325" t="s">
        <v>707</v>
      </c>
      <c r="D3636" s="325">
        <v>100</v>
      </c>
      <c r="E3636" s="46">
        <v>30000</v>
      </c>
      <c r="F3636" s="130">
        <f t="shared" si="62"/>
        <v>3000000</v>
      </c>
      <c r="G3636" s="86">
        <f>SUM(F3636:F3638)</f>
        <v>6350000</v>
      </c>
    </row>
    <row r="3637" spans="1:7" ht="18" customHeight="1">
      <c r="A3637" s="323"/>
      <c r="B3637" s="302" t="s">
        <v>31</v>
      </c>
      <c r="C3637" s="325" t="s">
        <v>907</v>
      </c>
      <c r="D3637" s="325">
        <v>50</v>
      </c>
      <c r="E3637" s="46">
        <v>33500</v>
      </c>
      <c r="F3637" s="130">
        <f t="shared" si="62"/>
        <v>1675000</v>
      </c>
      <c r="G3637" s="69"/>
    </row>
    <row r="3638" spans="1:7" ht="18" customHeight="1">
      <c r="A3638" s="323"/>
      <c r="B3638" s="302" t="s">
        <v>31</v>
      </c>
      <c r="C3638" s="325" t="s">
        <v>770</v>
      </c>
      <c r="D3638" s="325">
        <v>50</v>
      </c>
      <c r="E3638" s="46">
        <v>33500</v>
      </c>
      <c r="F3638" s="130">
        <f t="shared" si="62"/>
        <v>1675000</v>
      </c>
      <c r="G3638" s="69"/>
    </row>
    <row r="3639" spans="1:7" ht="18" customHeight="1">
      <c r="A3639" s="323"/>
      <c r="B3639" s="302"/>
      <c r="C3639" s="325"/>
      <c r="D3639" s="325"/>
      <c r="E3639" s="46"/>
      <c r="F3639" s="130">
        <f t="shared" si="62"/>
        <v>0</v>
      </c>
      <c r="G3639" s="69"/>
    </row>
    <row r="3640" spans="1:7" ht="18" customHeight="1">
      <c r="A3640" s="323" t="s">
        <v>178</v>
      </c>
      <c r="B3640" s="302" t="s">
        <v>13</v>
      </c>
      <c r="C3640" s="325" t="s">
        <v>1368</v>
      </c>
      <c r="D3640" s="325">
        <v>102.8</v>
      </c>
      <c r="E3640" s="46">
        <v>31500</v>
      </c>
      <c r="F3640" s="130">
        <f t="shared" si="62"/>
        <v>3238200</v>
      </c>
      <c r="G3640" s="86">
        <f>F3640</f>
        <v>3238200</v>
      </c>
    </row>
    <row r="3641" spans="1:7" ht="18" customHeight="1">
      <c r="A3641" s="323"/>
      <c r="B3641" s="302"/>
      <c r="C3641" s="325"/>
      <c r="D3641" s="325"/>
      <c r="E3641" s="46"/>
      <c r="F3641" s="130">
        <f t="shared" si="62"/>
        <v>0</v>
      </c>
      <c r="G3641" s="69"/>
    </row>
    <row r="3642" spans="1:7" ht="18" customHeight="1">
      <c r="A3642" s="323" t="s">
        <v>336</v>
      </c>
      <c r="B3642" s="302" t="s">
        <v>23</v>
      </c>
      <c r="C3642" s="325" t="s">
        <v>445</v>
      </c>
      <c r="D3642" s="325">
        <v>600</v>
      </c>
      <c r="E3642" s="46">
        <v>33500</v>
      </c>
      <c r="F3642" s="130">
        <f t="shared" si="62"/>
        <v>20100000</v>
      </c>
      <c r="G3642" s="86">
        <f>F3642</f>
        <v>20100000</v>
      </c>
    </row>
    <row r="3643" spans="1:7" ht="18" customHeight="1">
      <c r="A3643" s="323"/>
      <c r="B3643" s="302"/>
      <c r="C3643" s="325"/>
      <c r="D3643" s="325"/>
      <c r="E3643" s="46"/>
      <c r="F3643" s="130">
        <f t="shared" si="62"/>
        <v>0</v>
      </c>
      <c r="G3643" s="69"/>
    </row>
    <row r="3644" spans="1:7" ht="18" customHeight="1">
      <c r="A3644" s="323" t="s">
        <v>380</v>
      </c>
      <c r="B3644" s="302" t="s">
        <v>23</v>
      </c>
      <c r="C3644" s="325" t="s">
        <v>293</v>
      </c>
      <c r="D3644" s="325">
        <v>75</v>
      </c>
      <c r="E3644" s="46">
        <v>33000</v>
      </c>
      <c r="F3644" s="130">
        <f t="shared" si="62"/>
        <v>2475000</v>
      </c>
      <c r="G3644" s="86">
        <f>SUM(F3644:F3646)</f>
        <v>14912500</v>
      </c>
    </row>
    <row r="3645" spans="1:7" ht="18" customHeight="1">
      <c r="A3645" s="323"/>
      <c r="B3645" s="302" t="s">
        <v>23</v>
      </c>
      <c r="C3645" s="325" t="s">
        <v>301</v>
      </c>
      <c r="D3645" s="325">
        <v>91.5</v>
      </c>
      <c r="E3645" s="46">
        <v>33000</v>
      </c>
      <c r="F3645" s="130">
        <f t="shared" si="62"/>
        <v>3019500</v>
      </c>
      <c r="G3645" s="69"/>
    </row>
    <row r="3646" spans="1:7" ht="18" customHeight="1">
      <c r="A3646" s="323"/>
      <c r="B3646" s="302" t="s">
        <v>64</v>
      </c>
      <c r="C3646" s="325" t="s">
        <v>810</v>
      </c>
      <c r="D3646" s="325">
        <v>277</v>
      </c>
      <c r="E3646" s="46">
        <v>34000</v>
      </c>
      <c r="F3646" s="130">
        <f t="shared" si="62"/>
        <v>9418000</v>
      </c>
      <c r="G3646" s="69"/>
    </row>
    <row r="3647" spans="1:7" ht="18" customHeight="1">
      <c r="A3647" s="323"/>
      <c r="B3647" s="302"/>
      <c r="C3647" s="325"/>
      <c r="D3647" s="325"/>
      <c r="E3647" s="46"/>
      <c r="F3647" s="130">
        <f t="shared" si="62"/>
        <v>0</v>
      </c>
      <c r="G3647" s="69"/>
    </row>
    <row r="3648" spans="1:7" ht="18" customHeight="1">
      <c r="A3648" s="323" t="s">
        <v>271</v>
      </c>
      <c r="B3648" s="302" t="s">
        <v>13</v>
      </c>
      <c r="C3648" s="325" t="s">
        <v>272</v>
      </c>
      <c r="D3648" s="325">
        <v>10</v>
      </c>
      <c r="E3648" s="46">
        <v>30000</v>
      </c>
      <c r="F3648" s="130">
        <f t="shared" si="62"/>
        <v>300000</v>
      </c>
      <c r="G3648" s="86">
        <f>SUM(F3648:F3651)</f>
        <v>1200000</v>
      </c>
    </row>
    <row r="3649" spans="1:7" ht="18" customHeight="1">
      <c r="A3649" s="323"/>
      <c r="B3649" s="302" t="s">
        <v>13</v>
      </c>
      <c r="C3649" s="325" t="s">
        <v>46</v>
      </c>
      <c r="D3649" s="325">
        <v>10</v>
      </c>
      <c r="E3649" s="46">
        <v>30000</v>
      </c>
      <c r="F3649" s="130">
        <f t="shared" si="62"/>
        <v>300000</v>
      </c>
      <c r="G3649" s="69"/>
    </row>
    <row r="3650" spans="1:7" ht="18" customHeight="1">
      <c r="A3650" s="323"/>
      <c r="B3650" s="302" t="s">
        <v>13</v>
      </c>
      <c r="C3650" s="325" t="s">
        <v>22</v>
      </c>
      <c r="D3650" s="325">
        <v>10</v>
      </c>
      <c r="E3650" s="46">
        <v>30000</v>
      </c>
      <c r="F3650" s="130">
        <f t="shared" si="62"/>
        <v>300000</v>
      </c>
      <c r="G3650" s="69"/>
    </row>
    <row r="3651" spans="1:7" ht="18" customHeight="1">
      <c r="A3651" s="323"/>
      <c r="B3651" s="302" t="s">
        <v>13</v>
      </c>
      <c r="C3651" s="325" t="s">
        <v>59</v>
      </c>
      <c r="D3651" s="325">
        <v>10</v>
      </c>
      <c r="E3651" s="46">
        <v>30000</v>
      </c>
      <c r="F3651" s="130">
        <f t="shared" si="62"/>
        <v>300000</v>
      </c>
      <c r="G3651" s="69"/>
    </row>
    <row r="3652" spans="1:7" ht="18" customHeight="1">
      <c r="A3652" s="323"/>
      <c r="B3652" s="302"/>
      <c r="C3652" s="325"/>
      <c r="D3652" s="325"/>
      <c r="E3652" s="46"/>
      <c r="F3652" s="130">
        <f t="shared" si="62"/>
        <v>0</v>
      </c>
      <c r="G3652" s="69"/>
    </row>
    <row r="3653" spans="1:7" ht="18" customHeight="1">
      <c r="A3653" s="323" t="s">
        <v>207</v>
      </c>
      <c r="B3653" s="302" t="s">
        <v>212</v>
      </c>
      <c r="C3653" s="325" t="s">
        <v>366</v>
      </c>
      <c r="D3653" s="325">
        <v>675</v>
      </c>
      <c r="E3653" s="46">
        <v>35000</v>
      </c>
      <c r="F3653" s="130">
        <f t="shared" si="62"/>
        <v>23625000</v>
      </c>
      <c r="G3653" s="86">
        <f>SUM(F3653:F3654)</f>
        <v>34425000</v>
      </c>
    </row>
    <row r="3654" spans="1:7" ht="18" customHeight="1">
      <c r="A3654" s="323"/>
      <c r="B3654" s="302" t="s">
        <v>31</v>
      </c>
      <c r="C3654" s="325" t="s">
        <v>849</v>
      </c>
      <c r="D3654" s="325">
        <v>300</v>
      </c>
      <c r="E3654" s="46">
        <v>36000</v>
      </c>
      <c r="F3654" s="130">
        <f t="shared" si="62"/>
        <v>10800000</v>
      </c>
      <c r="G3654" s="69"/>
    </row>
    <row r="3655" spans="1:7" ht="18" customHeight="1">
      <c r="A3655" s="323"/>
      <c r="B3655" s="302"/>
      <c r="C3655" s="325"/>
      <c r="D3655" s="325"/>
      <c r="E3655" s="46"/>
      <c r="F3655" s="130">
        <f t="shared" si="62"/>
        <v>0</v>
      </c>
      <c r="G3655" s="69"/>
    </row>
    <row r="3656" spans="1:7" ht="18" customHeight="1">
      <c r="A3656" s="323" t="s">
        <v>304</v>
      </c>
      <c r="B3656" s="302" t="s">
        <v>31</v>
      </c>
      <c r="C3656" s="325" t="s">
        <v>1055</v>
      </c>
      <c r="D3656" s="325">
        <v>400</v>
      </c>
      <c r="E3656" s="46">
        <v>35000</v>
      </c>
      <c r="F3656" s="130">
        <f t="shared" si="62"/>
        <v>14000000</v>
      </c>
      <c r="G3656" s="86">
        <f>F3656</f>
        <v>14000000</v>
      </c>
    </row>
    <row r="3657" spans="1:7" ht="18" customHeight="1">
      <c r="A3657" s="323"/>
      <c r="B3657" s="302"/>
      <c r="C3657" s="325"/>
      <c r="D3657" s="325"/>
      <c r="E3657" s="46"/>
      <c r="F3657" s="130">
        <f t="shared" si="62"/>
        <v>0</v>
      </c>
      <c r="G3657" s="69"/>
    </row>
    <row r="3658" spans="1:7" ht="18" customHeight="1">
      <c r="A3658" s="323" t="s">
        <v>52</v>
      </c>
      <c r="B3658" s="302" t="s">
        <v>208</v>
      </c>
      <c r="C3658" s="325" t="s">
        <v>54</v>
      </c>
      <c r="D3658" s="325">
        <v>375</v>
      </c>
      <c r="E3658" s="46">
        <v>35300</v>
      </c>
      <c r="F3658" s="130">
        <f t="shared" si="62"/>
        <v>13237500</v>
      </c>
      <c r="G3658" s="86">
        <f>SUM(F3658:F3659)</f>
        <v>25757000</v>
      </c>
    </row>
    <row r="3659" spans="1:7" ht="18" customHeight="1">
      <c r="A3659" s="323"/>
      <c r="B3659" s="302" t="s">
        <v>31</v>
      </c>
      <c r="C3659" s="325" t="s">
        <v>594</v>
      </c>
      <c r="D3659" s="325">
        <v>365</v>
      </c>
      <c r="E3659" s="46">
        <v>34300</v>
      </c>
      <c r="F3659" s="130">
        <f t="shared" si="62"/>
        <v>12519500</v>
      </c>
      <c r="G3659" s="69"/>
    </row>
    <row r="3660" spans="1:7" ht="18" customHeight="1">
      <c r="A3660" s="323"/>
      <c r="B3660" s="302"/>
      <c r="C3660" s="325"/>
      <c r="D3660" s="325"/>
      <c r="E3660" s="46"/>
      <c r="F3660" s="130">
        <f t="shared" si="62"/>
        <v>0</v>
      </c>
      <c r="G3660" s="69"/>
    </row>
    <row r="3661" spans="1:7" ht="18" customHeight="1">
      <c r="A3661" s="323" t="s">
        <v>157</v>
      </c>
      <c r="B3661" s="302" t="s">
        <v>31</v>
      </c>
      <c r="C3661" s="325" t="s">
        <v>744</v>
      </c>
      <c r="D3661" s="325">
        <v>101.6</v>
      </c>
      <c r="E3661" s="46">
        <v>34000</v>
      </c>
      <c r="F3661" s="130">
        <f t="shared" si="62"/>
        <v>3454400</v>
      </c>
      <c r="G3661" s="86">
        <f>SUM(F3661:F3663)</f>
        <v>6783000</v>
      </c>
    </row>
    <row r="3662" spans="1:7" ht="18" customHeight="1">
      <c r="A3662" s="323"/>
      <c r="B3662" s="302" t="s">
        <v>31</v>
      </c>
      <c r="C3662" s="325" t="s">
        <v>1056</v>
      </c>
      <c r="D3662" s="325">
        <v>47.9</v>
      </c>
      <c r="E3662" s="46">
        <v>34000</v>
      </c>
      <c r="F3662" s="130">
        <f t="shared" si="62"/>
        <v>1628600</v>
      </c>
      <c r="G3662" s="69"/>
    </row>
    <row r="3663" spans="1:7" ht="18" customHeight="1">
      <c r="A3663" s="323"/>
      <c r="B3663" s="302" t="s">
        <v>31</v>
      </c>
      <c r="C3663" s="325" t="s">
        <v>1370</v>
      </c>
      <c r="D3663" s="325">
        <v>50</v>
      </c>
      <c r="E3663" s="46">
        <v>34000</v>
      </c>
      <c r="F3663" s="130">
        <f t="shared" si="62"/>
        <v>1700000</v>
      </c>
      <c r="G3663" s="69"/>
    </row>
    <row r="3664" spans="1:7" ht="18" customHeight="1">
      <c r="A3664" s="323"/>
      <c r="B3664" s="302"/>
      <c r="C3664" s="325"/>
      <c r="D3664" s="325"/>
      <c r="E3664" s="46"/>
      <c r="F3664" s="130">
        <f t="shared" si="62"/>
        <v>0</v>
      </c>
      <c r="G3664" s="69"/>
    </row>
    <row r="3665" spans="1:7" ht="18" customHeight="1">
      <c r="A3665" s="323" t="s">
        <v>109</v>
      </c>
      <c r="B3665" s="302" t="s">
        <v>31</v>
      </c>
      <c r="C3665" s="325" t="s">
        <v>62</v>
      </c>
      <c r="D3665" s="325">
        <v>250</v>
      </c>
      <c r="E3665" s="46">
        <v>34000</v>
      </c>
      <c r="F3665" s="130">
        <f t="shared" si="62"/>
        <v>8500000</v>
      </c>
      <c r="G3665" s="86">
        <f>F3665</f>
        <v>8500000</v>
      </c>
    </row>
    <row r="3666" spans="1:7" ht="18" customHeight="1">
      <c r="A3666" s="323"/>
      <c r="B3666" s="302"/>
      <c r="C3666" s="325"/>
      <c r="D3666" s="325"/>
      <c r="E3666" s="46"/>
      <c r="F3666" s="130">
        <f t="shared" si="62"/>
        <v>0</v>
      </c>
      <c r="G3666" s="69"/>
    </row>
    <row r="3667" spans="1:7" ht="18" customHeight="1">
      <c r="A3667" s="323">
        <v>585</v>
      </c>
      <c r="B3667" s="302" t="s">
        <v>23</v>
      </c>
      <c r="C3667" s="325" t="s">
        <v>60</v>
      </c>
      <c r="D3667" s="325">
        <v>50</v>
      </c>
      <c r="E3667" s="46">
        <v>33500</v>
      </c>
      <c r="F3667" s="130">
        <f t="shared" si="62"/>
        <v>1675000</v>
      </c>
      <c r="G3667" s="86">
        <f>F3667</f>
        <v>1675000</v>
      </c>
    </row>
    <row r="3668" spans="1:7" ht="18" customHeight="1">
      <c r="A3668" s="323"/>
      <c r="B3668" s="302"/>
      <c r="C3668" s="325"/>
      <c r="D3668" s="325"/>
      <c r="E3668" s="46"/>
      <c r="F3668" s="130">
        <f t="shared" si="62"/>
        <v>0</v>
      </c>
      <c r="G3668" s="69"/>
    </row>
    <row r="3669" spans="1:7" ht="18" customHeight="1">
      <c r="A3669" s="533" t="s">
        <v>24</v>
      </c>
      <c r="B3669" s="440" t="s">
        <v>13</v>
      </c>
      <c r="C3669" s="382" t="s">
        <v>25</v>
      </c>
      <c r="D3669" s="382">
        <v>50</v>
      </c>
      <c r="E3669" s="59">
        <v>30500</v>
      </c>
      <c r="F3669" s="132">
        <f t="shared" si="62"/>
        <v>1525000</v>
      </c>
      <c r="G3669" s="125">
        <f>F3669</f>
        <v>1525000</v>
      </c>
    </row>
    <row r="3670" spans="1:7" ht="18" customHeight="1">
      <c r="A3670" s="526"/>
      <c r="B3670" s="435"/>
      <c r="C3670" s="484"/>
      <c r="D3670" s="484"/>
      <c r="E3670" s="113"/>
      <c r="F3670" s="126"/>
      <c r="G3670" s="9"/>
    </row>
    <row r="3671" spans="1:7" ht="18" customHeight="1">
      <c r="A3671" s="537">
        <v>42416</v>
      </c>
      <c r="B3671" s="355"/>
      <c r="C3671" s="491" t="s">
        <v>398</v>
      </c>
      <c r="D3671" s="525"/>
      <c r="F3671" s="127"/>
    </row>
    <row r="3672" spans="1:7" ht="18" customHeight="1">
      <c r="A3672" s="531" t="s">
        <v>127</v>
      </c>
      <c r="B3672" s="436" t="s">
        <v>134</v>
      </c>
      <c r="C3672" s="494" t="s">
        <v>152</v>
      </c>
      <c r="D3672" s="494">
        <f>SUM(D3673:D3718)</f>
        <v>7009.2</v>
      </c>
      <c r="E3672" s="166"/>
      <c r="F3672" s="171">
        <f>SUM(F3673:F3718)</f>
        <v>233854100</v>
      </c>
      <c r="G3672" s="171">
        <f>SUM(G3673:G3718)</f>
        <v>233854100</v>
      </c>
    </row>
    <row r="3673" spans="1:7" ht="18" customHeight="1">
      <c r="A3673" s="532" t="s">
        <v>52</v>
      </c>
      <c r="B3673" s="441" t="s">
        <v>1355</v>
      </c>
      <c r="C3673" s="492" t="s">
        <v>54</v>
      </c>
      <c r="D3673" s="492">
        <f>125+125</f>
        <v>250</v>
      </c>
      <c r="E3673" s="62">
        <v>35300</v>
      </c>
      <c r="F3673" s="139">
        <f t="shared" ref="F3673:F3684" si="63">E3673*D3673</f>
        <v>8825000</v>
      </c>
      <c r="G3673" s="85">
        <f>F3673</f>
        <v>8825000</v>
      </c>
    </row>
    <row r="3674" spans="1:7" ht="18" customHeight="1">
      <c r="A3674" s="323"/>
      <c r="B3674" s="302"/>
      <c r="C3674" s="325"/>
      <c r="D3674" s="325"/>
      <c r="E3674" s="46"/>
      <c r="F3674" s="130">
        <f t="shared" si="63"/>
        <v>0</v>
      </c>
      <c r="G3674" s="69"/>
    </row>
    <row r="3675" spans="1:7" ht="18" customHeight="1">
      <c r="A3675" s="323" t="s">
        <v>63</v>
      </c>
      <c r="B3675" s="302" t="s">
        <v>13</v>
      </c>
      <c r="C3675" s="325" t="s">
        <v>1371</v>
      </c>
      <c r="D3675" s="325">
        <v>256.7</v>
      </c>
      <c r="E3675" s="46">
        <v>31500</v>
      </c>
      <c r="F3675" s="130">
        <f t="shared" si="63"/>
        <v>8086050</v>
      </c>
      <c r="G3675" s="86">
        <f>F3675</f>
        <v>8086050</v>
      </c>
    </row>
    <row r="3676" spans="1:7" ht="18" customHeight="1">
      <c r="A3676" s="323"/>
      <c r="B3676" s="302"/>
      <c r="C3676" s="325"/>
      <c r="D3676" s="325"/>
      <c r="E3676" s="46"/>
      <c r="F3676" s="130">
        <f t="shared" si="63"/>
        <v>0</v>
      </c>
      <c r="G3676" s="69"/>
    </row>
    <row r="3677" spans="1:7" ht="18" customHeight="1">
      <c r="A3677" s="323" t="s">
        <v>304</v>
      </c>
      <c r="B3677" s="302" t="s">
        <v>31</v>
      </c>
      <c r="C3677" s="325" t="s">
        <v>1055</v>
      </c>
      <c r="D3677" s="325">
        <v>575</v>
      </c>
      <c r="E3677" s="46">
        <v>33500</v>
      </c>
      <c r="F3677" s="130">
        <f t="shared" si="63"/>
        <v>19262500</v>
      </c>
      <c r="G3677" s="86">
        <f>F3677</f>
        <v>19262500</v>
      </c>
    </row>
    <row r="3678" spans="1:7" ht="18" customHeight="1">
      <c r="A3678" s="323"/>
      <c r="B3678" s="302"/>
      <c r="C3678" s="325"/>
      <c r="D3678" s="325"/>
      <c r="E3678" s="46"/>
      <c r="F3678" s="130">
        <f t="shared" si="63"/>
        <v>0</v>
      </c>
      <c r="G3678" s="69"/>
    </row>
    <row r="3679" spans="1:7" ht="18" customHeight="1">
      <c r="A3679" s="323" t="s">
        <v>327</v>
      </c>
      <c r="B3679" s="302" t="s">
        <v>31</v>
      </c>
      <c r="C3679" s="325" t="s">
        <v>1372</v>
      </c>
      <c r="D3679" s="325">
        <f>378.5+204.5</f>
        <v>583</v>
      </c>
      <c r="E3679" s="46">
        <v>33500</v>
      </c>
      <c r="F3679" s="130">
        <f t="shared" si="63"/>
        <v>19530500</v>
      </c>
      <c r="G3679" s="86">
        <f>SUM(F3679:F3683)</f>
        <v>51458400</v>
      </c>
    </row>
    <row r="3680" spans="1:7" ht="18" customHeight="1">
      <c r="A3680" s="323"/>
      <c r="B3680" s="302" t="s">
        <v>31</v>
      </c>
      <c r="C3680" s="325" t="s">
        <v>329</v>
      </c>
      <c r="D3680" s="325">
        <v>476.5</v>
      </c>
      <c r="E3680" s="46">
        <v>33500</v>
      </c>
      <c r="F3680" s="130">
        <f t="shared" si="63"/>
        <v>15962750</v>
      </c>
      <c r="G3680" s="69"/>
    </row>
    <row r="3681" spans="1:7" ht="18" customHeight="1">
      <c r="A3681" s="323"/>
      <c r="B3681" s="302" t="s">
        <v>31</v>
      </c>
      <c r="C3681" s="325" t="s">
        <v>707</v>
      </c>
      <c r="D3681" s="325">
        <v>104.5</v>
      </c>
      <c r="E3681" s="46">
        <v>33500</v>
      </c>
      <c r="F3681" s="130">
        <f t="shared" si="63"/>
        <v>3500750</v>
      </c>
      <c r="G3681" s="69"/>
    </row>
    <row r="3682" spans="1:7" ht="18" customHeight="1">
      <c r="A3682" s="323"/>
      <c r="B3682" s="302" t="s">
        <v>168</v>
      </c>
      <c r="C3682" s="325" t="s">
        <v>472</v>
      </c>
      <c r="D3682" s="325">
        <v>313</v>
      </c>
      <c r="E3682" s="46">
        <v>34000</v>
      </c>
      <c r="F3682" s="130">
        <f t="shared" si="63"/>
        <v>10642000</v>
      </c>
      <c r="G3682" s="69"/>
    </row>
    <row r="3683" spans="1:7" ht="18" customHeight="1">
      <c r="A3683" s="323"/>
      <c r="B3683" s="302" t="s">
        <v>31</v>
      </c>
      <c r="C3683" s="325" t="s">
        <v>1373</v>
      </c>
      <c r="D3683" s="325">
        <v>54.4</v>
      </c>
      <c r="E3683" s="46">
        <v>33500</v>
      </c>
      <c r="F3683" s="130">
        <f t="shared" si="63"/>
        <v>1822400</v>
      </c>
      <c r="G3683" s="69"/>
    </row>
    <row r="3684" spans="1:7" ht="18" customHeight="1">
      <c r="A3684" s="323"/>
      <c r="B3684" s="302"/>
      <c r="C3684" s="325"/>
      <c r="D3684" s="325"/>
      <c r="E3684" s="46"/>
      <c r="F3684" s="130">
        <f t="shared" si="63"/>
        <v>0</v>
      </c>
      <c r="G3684" s="69"/>
    </row>
    <row r="3685" spans="1:7" ht="18" customHeight="1">
      <c r="A3685" s="323" t="s">
        <v>336</v>
      </c>
      <c r="B3685" s="302" t="s">
        <v>23</v>
      </c>
      <c r="C3685" s="325" t="s">
        <v>185</v>
      </c>
      <c r="D3685" s="325">
        <v>355</v>
      </c>
      <c r="E3685" s="46">
        <v>30500</v>
      </c>
      <c r="F3685" s="130">
        <f t="shared" ref="F3685:F3694" si="64">E3685*D3685</f>
        <v>10827500</v>
      </c>
      <c r="G3685" s="86">
        <f>SUM(F3685:F3688)</f>
        <v>20014300</v>
      </c>
    </row>
    <row r="3686" spans="1:7" ht="18" customHeight="1">
      <c r="A3686" s="323"/>
      <c r="B3686" s="302" t="s">
        <v>23</v>
      </c>
      <c r="C3686" s="325" t="s">
        <v>158</v>
      </c>
      <c r="D3686" s="325">
        <v>50</v>
      </c>
      <c r="E3686" s="46">
        <v>31500</v>
      </c>
      <c r="F3686" s="130">
        <f t="shared" si="64"/>
        <v>1575000</v>
      </c>
      <c r="G3686" s="69"/>
    </row>
    <row r="3687" spans="1:7" ht="18" customHeight="1">
      <c r="A3687" s="323"/>
      <c r="B3687" s="302" t="s">
        <v>23</v>
      </c>
      <c r="C3687" s="325" t="s">
        <v>809</v>
      </c>
      <c r="D3687" s="325">
        <v>60</v>
      </c>
      <c r="E3687" s="46">
        <v>31500</v>
      </c>
      <c r="F3687" s="130">
        <f t="shared" si="64"/>
        <v>1890000</v>
      </c>
      <c r="G3687" s="69"/>
    </row>
    <row r="3688" spans="1:7" ht="18" customHeight="1">
      <c r="A3688" s="323"/>
      <c r="B3688" s="302" t="s">
        <v>31</v>
      </c>
      <c r="C3688" s="325" t="s">
        <v>76</v>
      </c>
      <c r="D3688" s="325">
        <v>170.8</v>
      </c>
      <c r="E3688" s="46">
        <v>33500</v>
      </c>
      <c r="F3688" s="130">
        <f t="shared" si="64"/>
        <v>5721800</v>
      </c>
      <c r="G3688" s="69"/>
    </row>
    <row r="3689" spans="1:7" ht="18" customHeight="1">
      <c r="A3689" s="323"/>
      <c r="B3689" s="302"/>
      <c r="C3689" s="325"/>
      <c r="D3689" s="325"/>
      <c r="E3689" s="46"/>
      <c r="F3689" s="130">
        <f t="shared" si="64"/>
        <v>0</v>
      </c>
      <c r="G3689" s="69"/>
    </row>
    <row r="3690" spans="1:7" ht="18" customHeight="1">
      <c r="A3690" s="323" t="s">
        <v>523</v>
      </c>
      <c r="B3690" s="302" t="s">
        <v>333</v>
      </c>
      <c r="C3690" s="325" t="s">
        <v>524</v>
      </c>
      <c r="D3690" s="325">
        <v>1048</v>
      </c>
      <c r="E3690" s="46">
        <v>32500</v>
      </c>
      <c r="F3690" s="130">
        <f t="shared" si="64"/>
        <v>34060000</v>
      </c>
      <c r="G3690" s="86">
        <f>SUM(F3690:F3691)</f>
        <v>38592500</v>
      </c>
    </row>
    <row r="3691" spans="1:7" ht="18" customHeight="1">
      <c r="A3691" s="323"/>
      <c r="B3691" s="302" t="s">
        <v>570</v>
      </c>
      <c r="C3691" s="325" t="s">
        <v>1374</v>
      </c>
      <c r="D3691" s="325">
        <v>129.5</v>
      </c>
      <c r="E3691" s="46">
        <v>35000</v>
      </c>
      <c r="F3691" s="130">
        <f t="shared" si="64"/>
        <v>4532500</v>
      </c>
      <c r="G3691" s="69"/>
    </row>
    <row r="3692" spans="1:7" ht="18" customHeight="1">
      <c r="A3692" s="323"/>
      <c r="B3692" s="302"/>
      <c r="C3692" s="325"/>
      <c r="D3692" s="325"/>
      <c r="E3692" s="46"/>
      <c r="F3692" s="130">
        <f t="shared" si="64"/>
        <v>0</v>
      </c>
      <c r="G3692" s="69"/>
    </row>
    <row r="3693" spans="1:7" ht="18" customHeight="1">
      <c r="A3693" s="323" t="s">
        <v>93</v>
      </c>
      <c r="B3693" s="302" t="s">
        <v>13</v>
      </c>
      <c r="C3693" s="325" t="s">
        <v>349</v>
      </c>
      <c r="D3693" s="325">
        <v>117</v>
      </c>
      <c r="E3693" s="46">
        <v>30000</v>
      </c>
      <c r="F3693" s="130">
        <f t="shared" si="64"/>
        <v>3510000</v>
      </c>
      <c r="G3693" s="86">
        <f>SUM(F3693:F3694)</f>
        <v>6860000</v>
      </c>
    </row>
    <row r="3694" spans="1:7" ht="18" customHeight="1">
      <c r="A3694" s="323"/>
      <c r="B3694" s="302" t="s">
        <v>31</v>
      </c>
      <c r="C3694" s="325" t="s">
        <v>158</v>
      </c>
      <c r="D3694" s="325">
        <v>100</v>
      </c>
      <c r="E3694" s="46">
        <v>33500</v>
      </c>
      <c r="F3694" s="130">
        <f t="shared" si="64"/>
        <v>3350000</v>
      </c>
      <c r="G3694" s="69"/>
    </row>
    <row r="3695" spans="1:7" ht="18" customHeight="1">
      <c r="A3695" s="323"/>
      <c r="B3695" s="302"/>
      <c r="C3695" s="325"/>
      <c r="D3695" s="325"/>
      <c r="E3695" s="46"/>
      <c r="F3695" s="130">
        <f>E3695*D3695</f>
        <v>0</v>
      </c>
      <c r="G3695" s="69"/>
    </row>
    <row r="3696" spans="1:7" ht="18" customHeight="1">
      <c r="A3696" s="323" t="s">
        <v>207</v>
      </c>
      <c r="B3696" s="302" t="s">
        <v>212</v>
      </c>
      <c r="C3696" s="325" t="s">
        <v>1377</v>
      </c>
      <c r="D3696" s="325">
        <v>550</v>
      </c>
      <c r="E3696" s="46">
        <v>35000</v>
      </c>
      <c r="F3696" s="130">
        <f t="shared" ref="F3696:F3718" si="65">E3696*D3696</f>
        <v>19250000</v>
      </c>
      <c r="G3696" s="86">
        <f>SUM(F3696:F3699)</f>
        <v>46175000</v>
      </c>
    </row>
    <row r="3697" spans="1:7" ht="18" customHeight="1">
      <c r="A3697" s="323"/>
      <c r="B3697" s="302" t="s">
        <v>31</v>
      </c>
      <c r="C3697" s="325" t="s">
        <v>1298</v>
      </c>
      <c r="D3697" s="325">
        <v>240</v>
      </c>
      <c r="E3697" s="46">
        <v>35000</v>
      </c>
      <c r="F3697" s="130">
        <f t="shared" si="65"/>
        <v>8400000</v>
      </c>
      <c r="G3697" s="69"/>
    </row>
    <row r="3698" spans="1:7" ht="18" customHeight="1">
      <c r="A3698" s="323"/>
      <c r="B3698" s="302" t="s">
        <v>31</v>
      </c>
      <c r="C3698" s="325" t="s">
        <v>849</v>
      </c>
      <c r="D3698" s="325">
        <v>150</v>
      </c>
      <c r="E3698" s="46">
        <v>36000</v>
      </c>
      <c r="F3698" s="130">
        <f t="shared" si="65"/>
        <v>5400000</v>
      </c>
      <c r="G3698" s="69"/>
    </row>
    <row r="3699" spans="1:7" ht="18" customHeight="1">
      <c r="A3699" s="323"/>
      <c r="B3699" s="302" t="s">
        <v>31</v>
      </c>
      <c r="C3699" s="325" t="s">
        <v>1378</v>
      </c>
      <c r="D3699" s="325">
        <v>375</v>
      </c>
      <c r="E3699" s="46">
        <v>35000</v>
      </c>
      <c r="F3699" s="130">
        <f t="shared" si="65"/>
        <v>13125000</v>
      </c>
      <c r="G3699" s="69"/>
    </row>
    <row r="3700" spans="1:7" ht="18" customHeight="1">
      <c r="A3700" s="323"/>
      <c r="B3700" s="302"/>
      <c r="C3700" s="325"/>
      <c r="D3700" s="325"/>
      <c r="E3700" s="46"/>
      <c r="F3700" s="130">
        <f t="shared" si="65"/>
        <v>0</v>
      </c>
      <c r="G3700" s="69"/>
    </row>
    <row r="3701" spans="1:7" ht="18" customHeight="1">
      <c r="A3701" s="323" t="s">
        <v>318</v>
      </c>
      <c r="B3701" s="302" t="s">
        <v>31</v>
      </c>
      <c r="C3701" s="325" t="s">
        <v>461</v>
      </c>
      <c r="D3701" s="325">
        <v>175</v>
      </c>
      <c r="E3701" s="46">
        <v>33500</v>
      </c>
      <c r="F3701" s="130">
        <f t="shared" si="65"/>
        <v>5862500</v>
      </c>
      <c r="G3701" s="86">
        <f>F3701</f>
        <v>5862500</v>
      </c>
    </row>
    <row r="3702" spans="1:7" ht="18" customHeight="1">
      <c r="A3702" s="323"/>
      <c r="B3702" s="302"/>
      <c r="C3702" s="325"/>
      <c r="D3702" s="325"/>
      <c r="E3702" s="46"/>
      <c r="F3702" s="130">
        <f t="shared" si="65"/>
        <v>0</v>
      </c>
      <c r="G3702" s="69"/>
    </row>
    <row r="3703" spans="1:7" ht="18" customHeight="1">
      <c r="A3703" s="323" t="s">
        <v>415</v>
      </c>
      <c r="B3703" s="302" t="s">
        <v>13</v>
      </c>
      <c r="C3703" s="325" t="s">
        <v>349</v>
      </c>
      <c r="D3703" s="325">
        <v>80.5</v>
      </c>
      <c r="E3703" s="46">
        <v>32000</v>
      </c>
      <c r="F3703" s="130">
        <f t="shared" si="65"/>
        <v>2576000</v>
      </c>
      <c r="G3703" s="86">
        <f>SUM(F3703:F3705)</f>
        <v>5513600</v>
      </c>
    </row>
    <row r="3704" spans="1:7" ht="18" customHeight="1">
      <c r="A3704" s="323"/>
      <c r="B3704" s="302" t="s">
        <v>13</v>
      </c>
      <c r="C3704" s="325" t="s">
        <v>1379</v>
      </c>
      <c r="D3704" s="325">
        <v>45.1</v>
      </c>
      <c r="E3704" s="46">
        <v>32000</v>
      </c>
      <c r="F3704" s="130">
        <f t="shared" si="65"/>
        <v>1443200</v>
      </c>
      <c r="G3704" s="69"/>
    </row>
    <row r="3705" spans="1:7" ht="18" customHeight="1">
      <c r="A3705" s="323"/>
      <c r="B3705" s="302" t="s">
        <v>13</v>
      </c>
      <c r="C3705" s="325" t="s">
        <v>1380</v>
      </c>
      <c r="D3705" s="325">
        <v>46.7</v>
      </c>
      <c r="E3705" s="46">
        <v>32000</v>
      </c>
      <c r="F3705" s="130">
        <f t="shared" si="65"/>
        <v>1494400</v>
      </c>
      <c r="G3705" s="69"/>
    </row>
    <row r="3706" spans="1:7" ht="18" customHeight="1">
      <c r="A3706" s="323"/>
      <c r="B3706" s="302"/>
      <c r="C3706" s="325"/>
      <c r="D3706" s="325"/>
      <c r="E3706" s="46"/>
      <c r="F3706" s="130">
        <f t="shared" si="65"/>
        <v>0</v>
      </c>
      <c r="G3706" s="69"/>
    </row>
    <row r="3707" spans="1:7" ht="18" customHeight="1">
      <c r="A3707" s="323" t="s">
        <v>537</v>
      </c>
      <c r="B3707" s="302" t="s">
        <v>31</v>
      </c>
      <c r="C3707" s="325" t="s">
        <v>1376</v>
      </c>
      <c r="D3707" s="325">
        <v>63</v>
      </c>
      <c r="E3707" s="46">
        <v>34000</v>
      </c>
      <c r="F3707" s="130">
        <f>E3707*D3707</f>
        <v>2142000</v>
      </c>
      <c r="G3707" s="86">
        <f>SUM(F3707:F3710)</f>
        <v>3972000</v>
      </c>
    </row>
    <row r="3708" spans="1:7" ht="18" customHeight="1">
      <c r="A3708" s="323"/>
      <c r="B3708" s="302" t="s">
        <v>13</v>
      </c>
      <c r="C3708" s="325" t="s">
        <v>60</v>
      </c>
      <c r="D3708" s="325">
        <v>20</v>
      </c>
      <c r="E3708" s="46">
        <v>30500</v>
      </c>
      <c r="F3708" s="130">
        <f>E3708*D3708</f>
        <v>610000</v>
      </c>
      <c r="G3708" s="69"/>
    </row>
    <row r="3709" spans="1:7" ht="18" customHeight="1">
      <c r="A3709" s="323"/>
      <c r="B3709" s="302" t="s">
        <v>13</v>
      </c>
      <c r="C3709" s="325" t="s">
        <v>59</v>
      </c>
      <c r="D3709" s="325">
        <v>20</v>
      </c>
      <c r="E3709" s="46">
        <v>30500</v>
      </c>
      <c r="F3709" s="130">
        <f>E3709*D3709</f>
        <v>610000</v>
      </c>
      <c r="G3709" s="69"/>
    </row>
    <row r="3710" spans="1:7" ht="18" customHeight="1">
      <c r="A3710" s="323"/>
      <c r="B3710" s="302" t="s">
        <v>13</v>
      </c>
      <c r="C3710" s="325" t="s">
        <v>14</v>
      </c>
      <c r="D3710" s="325">
        <v>20</v>
      </c>
      <c r="E3710" s="46">
        <v>30500</v>
      </c>
      <c r="F3710" s="130">
        <f>E3710*D3710</f>
        <v>610000</v>
      </c>
      <c r="G3710" s="69"/>
    </row>
    <row r="3711" spans="1:7" ht="18" customHeight="1">
      <c r="A3711" s="541"/>
      <c r="B3711" s="457"/>
      <c r="C3711" s="506"/>
      <c r="D3711" s="506"/>
      <c r="E3711" s="203"/>
      <c r="F3711" s="204"/>
      <c r="G3711" s="205"/>
    </row>
    <row r="3712" spans="1:7" ht="18" customHeight="1">
      <c r="A3712" s="323" t="s">
        <v>157</v>
      </c>
      <c r="B3712" s="302" t="s">
        <v>31</v>
      </c>
      <c r="C3712" s="325" t="s">
        <v>1375</v>
      </c>
      <c r="D3712" s="325">
        <v>60</v>
      </c>
      <c r="E3712" s="46">
        <v>34000</v>
      </c>
      <c r="F3712" s="130">
        <f>E3712*D3712</f>
        <v>2040000</v>
      </c>
      <c r="G3712" s="86">
        <f>F3712</f>
        <v>2040000</v>
      </c>
    </row>
    <row r="3713" spans="1:7" ht="18" customHeight="1">
      <c r="A3713" s="541"/>
      <c r="B3713" s="457"/>
      <c r="C3713" s="506"/>
      <c r="D3713" s="506"/>
      <c r="E3713" s="203"/>
      <c r="F3713" s="204"/>
      <c r="G3713" s="205"/>
    </row>
    <row r="3714" spans="1:7" ht="18" customHeight="1">
      <c r="A3714" s="323" t="s">
        <v>438</v>
      </c>
      <c r="B3714" s="302" t="s">
        <v>441</v>
      </c>
      <c r="C3714" s="325" t="s">
        <v>931</v>
      </c>
      <c r="D3714" s="325">
        <v>150.5</v>
      </c>
      <c r="E3714" s="46">
        <v>34500</v>
      </c>
      <c r="F3714" s="130">
        <f>E3714*D3714</f>
        <v>5192250</v>
      </c>
      <c r="G3714" s="86">
        <f>F3714</f>
        <v>5192250</v>
      </c>
    </row>
    <row r="3715" spans="1:7" ht="18" customHeight="1">
      <c r="A3715" s="323"/>
      <c r="B3715" s="302"/>
      <c r="C3715" s="325"/>
      <c r="D3715" s="325"/>
      <c r="E3715" s="46"/>
      <c r="F3715" s="130"/>
      <c r="G3715" s="86"/>
    </row>
    <row r="3716" spans="1:7" ht="18" customHeight="1">
      <c r="A3716" s="323" t="s">
        <v>380</v>
      </c>
      <c r="B3716" s="302" t="s">
        <v>13</v>
      </c>
      <c r="C3716" s="325" t="s">
        <v>707</v>
      </c>
      <c r="D3716" s="325">
        <v>20</v>
      </c>
      <c r="E3716" s="46">
        <v>30000</v>
      </c>
      <c r="F3716" s="130">
        <f t="shared" si="65"/>
        <v>600000</v>
      </c>
      <c r="G3716" s="86">
        <f>SUM(F3716:F3718)</f>
        <v>12000000</v>
      </c>
    </row>
    <row r="3717" spans="1:7" ht="18" customHeight="1">
      <c r="A3717" s="323"/>
      <c r="B3717" s="302" t="s">
        <v>13</v>
      </c>
      <c r="C3717" s="325" t="s">
        <v>15</v>
      </c>
      <c r="D3717" s="325">
        <v>50</v>
      </c>
      <c r="E3717" s="46">
        <v>30000</v>
      </c>
      <c r="F3717" s="130">
        <f t="shared" si="65"/>
        <v>1500000</v>
      </c>
      <c r="G3717" s="69"/>
    </row>
    <row r="3718" spans="1:7" ht="18" customHeight="1">
      <c r="A3718" s="533"/>
      <c r="B3718" s="440" t="s">
        <v>23</v>
      </c>
      <c r="C3718" s="382" t="s">
        <v>293</v>
      </c>
      <c r="D3718" s="382">
        <v>300</v>
      </c>
      <c r="E3718" s="59">
        <v>33000</v>
      </c>
      <c r="F3718" s="132">
        <f t="shared" si="65"/>
        <v>9900000</v>
      </c>
      <c r="G3718" s="92"/>
    </row>
    <row r="3719" spans="1:7" ht="18" customHeight="1">
      <c r="A3719" s="526"/>
      <c r="B3719" s="435"/>
      <c r="C3719" s="484"/>
      <c r="D3719" s="484"/>
      <c r="E3719" s="113"/>
      <c r="F3719" s="126"/>
      <c r="G3719" s="9"/>
    </row>
    <row r="3720" spans="1:7" ht="18" customHeight="1">
      <c r="A3720" s="537">
        <v>42417</v>
      </c>
      <c r="B3720" s="355"/>
      <c r="C3720" s="491" t="s">
        <v>398</v>
      </c>
      <c r="D3720" s="525"/>
      <c r="F3720" s="127"/>
    </row>
    <row r="3721" spans="1:7" ht="18" customHeight="1">
      <c r="A3721" s="531" t="s">
        <v>127</v>
      </c>
      <c r="B3721" s="436" t="s">
        <v>134</v>
      </c>
      <c r="C3721" s="494" t="s">
        <v>152</v>
      </c>
      <c r="D3721" s="494">
        <f>SUM(D3722:D3792)</f>
        <v>11060.300000000001</v>
      </c>
      <c r="E3721" s="166"/>
      <c r="F3721" s="171">
        <f>SUM(F3722:F3792)</f>
        <v>363816600</v>
      </c>
      <c r="G3721" s="171">
        <f>SUM(G3722:G3792)</f>
        <v>363816600</v>
      </c>
    </row>
    <row r="3722" spans="1:7" ht="18" customHeight="1">
      <c r="A3722" s="532" t="s">
        <v>18</v>
      </c>
      <c r="B3722" s="441" t="s">
        <v>13</v>
      </c>
      <c r="C3722" s="492" t="s">
        <v>59</v>
      </c>
      <c r="D3722" s="492">
        <v>50</v>
      </c>
      <c r="E3722" s="62">
        <v>30000</v>
      </c>
      <c r="F3722" s="139">
        <f>E3722*D3722</f>
        <v>1500000</v>
      </c>
      <c r="G3722" s="85">
        <f>SUM(F3722:F3723)</f>
        <v>3000000</v>
      </c>
    </row>
    <row r="3723" spans="1:7" ht="18" customHeight="1">
      <c r="A3723" s="323"/>
      <c r="B3723" s="302" t="s">
        <v>13</v>
      </c>
      <c r="C3723" s="325" t="s">
        <v>14</v>
      </c>
      <c r="D3723" s="325">
        <v>50</v>
      </c>
      <c r="E3723" s="46">
        <v>30000</v>
      </c>
      <c r="F3723" s="130">
        <f t="shared" ref="F3723:F3788" si="66">E3723*D3723</f>
        <v>1500000</v>
      </c>
      <c r="G3723" s="207"/>
    </row>
    <row r="3724" spans="1:7" ht="18" customHeight="1">
      <c r="A3724" s="323"/>
      <c r="B3724" s="302"/>
      <c r="C3724" s="325"/>
      <c r="D3724" s="325"/>
      <c r="E3724" s="46"/>
      <c r="F3724" s="130">
        <f t="shared" si="66"/>
        <v>0</v>
      </c>
      <c r="G3724" s="207"/>
    </row>
    <row r="3725" spans="1:7" ht="18" customHeight="1">
      <c r="A3725" s="323" t="s">
        <v>97</v>
      </c>
      <c r="B3725" s="302" t="s">
        <v>13</v>
      </c>
      <c r="C3725" s="325" t="s">
        <v>59</v>
      </c>
      <c r="D3725" s="325">
        <v>100</v>
      </c>
      <c r="E3725" s="46">
        <v>30000</v>
      </c>
      <c r="F3725" s="130">
        <f t="shared" si="66"/>
        <v>3000000</v>
      </c>
      <c r="G3725" s="206">
        <f>F3725</f>
        <v>3000000</v>
      </c>
    </row>
    <row r="3726" spans="1:7" ht="18" customHeight="1">
      <c r="A3726" s="323"/>
      <c r="B3726" s="302"/>
      <c r="C3726" s="325"/>
      <c r="D3726" s="325"/>
      <c r="E3726" s="46"/>
      <c r="F3726" s="130">
        <f t="shared" si="66"/>
        <v>0</v>
      </c>
      <c r="G3726" s="207"/>
    </row>
    <row r="3727" spans="1:7" ht="18" customHeight="1">
      <c r="A3727" s="323" t="s">
        <v>250</v>
      </c>
      <c r="B3727" s="302" t="s">
        <v>23</v>
      </c>
      <c r="C3727" s="325" t="s">
        <v>251</v>
      </c>
      <c r="D3727" s="325">
        <f>460+60</f>
        <v>520</v>
      </c>
      <c r="E3727" s="46">
        <v>35500</v>
      </c>
      <c r="F3727" s="130">
        <f t="shared" si="66"/>
        <v>18460000</v>
      </c>
      <c r="G3727" s="206">
        <f>F3727</f>
        <v>18460000</v>
      </c>
    </row>
    <row r="3728" spans="1:7" ht="18" customHeight="1">
      <c r="A3728" s="323"/>
      <c r="B3728" s="302"/>
      <c r="C3728" s="325"/>
      <c r="D3728" s="325"/>
      <c r="E3728" s="46"/>
      <c r="F3728" s="130">
        <f t="shared" si="66"/>
        <v>0</v>
      </c>
      <c r="G3728" s="69"/>
    </row>
    <row r="3729" spans="1:7" ht="18" customHeight="1">
      <c r="A3729" s="323" t="s">
        <v>380</v>
      </c>
      <c r="B3729" s="302" t="s">
        <v>13</v>
      </c>
      <c r="C3729" s="325" t="s">
        <v>707</v>
      </c>
      <c r="D3729" s="325">
        <v>80</v>
      </c>
      <c r="E3729" s="46">
        <v>30000</v>
      </c>
      <c r="F3729" s="130">
        <f t="shared" si="66"/>
        <v>2400000</v>
      </c>
      <c r="G3729" s="86">
        <f>SUM(F3729:F3731)</f>
        <v>5976500</v>
      </c>
    </row>
    <row r="3730" spans="1:7" ht="18" customHeight="1">
      <c r="A3730" s="323"/>
      <c r="B3730" s="302" t="s">
        <v>23</v>
      </c>
      <c r="C3730" s="325" t="s">
        <v>293</v>
      </c>
      <c r="D3730" s="325">
        <v>49.5</v>
      </c>
      <c r="E3730" s="46">
        <v>33000</v>
      </c>
      <c r="F3730" s="130">
        <f t="shared" si="66"/>
        <v>1633500</v>
      </c>
      <c r="G3730" s="69"/>
    </row>
    <row r="3731" spans="1:7" ht="18" customHeight="1">
      <c r="A3731" s="323"/>
      <c r="B3731" s="302" t="s">
        <v>31</v>
      </c>
      <c r="C3731" s="325" t="s">
        <v>85</v>
      </c>
      <c r="D3731" s="325">
        <v>58</v>
      </c>
      <c r="E3731" s="46">
        <v>33500</v>
      </c>
      <c r="F3731" s="130">
        <f t="shared" si="66"/>
        <v>1943000</v>
      </c>
      <c r="G3731" s="69"/>
    </row>
    <row r="3732" spans="1:7" ht="18" customHeight="1">
      <c r="A3732" s="323"/>
      <c r="B3732" s="302"/>
      <c r="C3732" s="325"/>
      <c r="D3732" s="325"/>
      <c r="E3732" s="46"/>
      <c r="F3732" s="130">
        <f t="shared" si="66"/>
        <v>0</v>
      </c>
      <c r="G3732" s="69"/>
    </row>
    <row r="3733" spans="1:7" ht="18" customHeight="1">
      <c r="A3733" s="323" t="s">
        <v>318</v>
      </c>
      <c r="B3733" s="302" t="s">
        <v>31</v>
      </c>
      <c r="C3733" s="325" t="s">
        <v>59</v>
      </c>
      <c r="D3733" s="325">
        <v>93.5</v>
      </c>
      <c r="E3733" s="46">
        <v>33500</v>
      </c>
      <c r="F3733" s="130">
        <f t="shared" si="66"/>
        <v>3132250</v>
      </c>
      <c r="G3733" s="86">
        <f>SUM(F3733:F3744)</f>
        <v>42936950</v>
      </c>
    </row>
    <row r="3734" spans="1:7" ht="18" customHeight="1">
      <c r="A3734" s="323"/>
      <c r="B3734" s="302" t="s">
        <v>31</v>
      </c>
      <c r="C3734" s="325" t="s">
        <v>60</v>
      </c>
      <c r="D3734" s="325">
        <v>112.5</v>
      </c>
      <c r="E3734" s="46">
        <v>33500</v>
      </c>
      <c r="F3734" s="130">
        <f t="shared" si="66"/>
        <v>3768750</v>
      </c>
      <c r="G3734" s="69"/>
    </row>
    <row r="3735" spans="1:7" ht="18" customHeight="1">
      <c r="A3735" s="323"/>
      <c r="B3735" s="302" t="s">
        <v>31</v>
      </c>
      <c r="C3735" s="325" t="s">
        <v>15</v>
      </c>
      <c r="D3735" s="325">
        <v>100</v>
      </c>
      <c r="E3735" s="46">
        <v>33500</v>
      </c>
      <c r="F3735" s="130">
        <f t="shared" si="66"/>
        <v>3350000</v>
      </c>
      <c r="G3735" s="69"/>
    </row>
    <row r="3736" spans="1:7" ht="18" customHeight="1">
      <c r="A3736" s="323"/>
      <c r="B3736" s="302" t="s">
        <v>31</v>
      </c>
      <c r="C3736" s="325" t="s">
        <v>62</v>
      </c>
      <c r="D3736" s="325">
        <v>225</v>
      </c>
      <c r="E3736" s="46">
        <v>33500</v>
      </c>
      <c r="F3736" s="130">
        <f t="shared" si="66"/>
        <v>7537500</v>
      </c>
      <c r="G3736" s="69"/>
    </row>
    <row r="3737" spans="1:7" ht="18" customHeight="1">
      <c r="A3737" s="323"/>
      <c r="B3737" s="302" t="s">
        <v>31</v>
      </c>
      <c r="C3737" s="325" t="s">
        <v>158</v>
      </c>
      <c r="D3737" s="325">
        <v>275</v>
      </c>
      <c r="E3737" s="46">
        <v>33500</v>
      </c>
      <c r="F3737" s="130">
        <f t="shared" si="66"/>
        <v>9212500</v>
      </c>
      <c r="G3737" s="69"/>
    </row>
    <row r="3738" spans="1:7" ht="18" customHeight="1">
      <c r="A3738" s="323"/>
      <c r="B3738" s="302" t="s">
        <v>31</v>
      </c>
      <c r="C3738" s="325" t="s">
        <v>1386</v>
      </c>
      <c r="D3738" s="325">
        <v>51.7</v>
      </c>
      <c r="E3738" s="46">
        <v>33500</v>
      </c>
      <c r="F3738" s="130">
        <f t="shared" si="66"/>
        <v>1731950</v>
      </c>
      <c r="G3738" s="69"/>
    </row>
    <row r="3739" spans="1:7" ht="18" customHeight="1">
      <c r="A3739" s="323"/>
      <c r="B3739" s="302" t="s">
        <v>31</v>
      </c>
      <c r="C3739" s="325" t="s">
        <v>1387</v>
      </c>
      <c r="D3739" s="325">
        <v>24</v>
      </c>
      <c r="E3739" s="46">
        <v>33500</v>
      </c>
      <c r="F3739" s="130">
        <f t="shared" si="66"/>
        <v>804000</v>
      </c>
      <c r="G3739" s="69"/>
    </row>
    <row r="3740" spans="1:7" ht="18" customHeight="1">
      <c r="A3740" s="323"/>
      <c r="B3740" s="302" t="s">
        <v>31</v>
      </c>
      <c r="C3740" s="325" t="s">
        <v>707</v>
      </c>
      <c r="D3740" s="325">
        <v>25.5</v>
      </c>
      <c r="E3740" s="46">
        <v>33500</v>
      </c>
      <c r="F3740" s="130">
        <f t="shared" si="66"/>
        <v>854250</v>
      </c>
      <c r="G3740" s="69"/>
    </row>
    <row r="3741" spans="1:7" ht="18" customHeight="1">
      <c r="A3741" s="323"/>
      <c r="B3741" s="302" t="s">
        <v>31</v>
      </c>
      <c r="C3741" s="325" t="s">
        <v>14</v>
      </c>
      <c r="D3741" s="325">
        <v>100.7</v>
      </c>
      <c r="E3741" s="46">
        <v>33500</v>
      </c>
      <c r="F3741" s="130">
        <f t="shared" si="66"/>
        <v>3373450</v>
      </c>
      <c r="G3741" s="69"/>
    </row>
    <row r="3742" spans="1:7" ht="18" customHeight="1">
      <c r="A3742" s="323"/>
      <c r="B3742" s="302" t="s">
        <v>31</v>
      </c>
      <c r="C3742" s="325" t="s">
        <v>15</v>
      </c>
      <c r="D3742" s="325">
        <v>64</v>
      </c>
      <c r="E3742" s="46">
        <v>33500</v>
      </c>
      <c r="F3742" s="130">
        <f t="shared" si="66"/>
        <v>2144000</v>
      </c>
      <c r="G3742" s="69"/>
    </row>
    <row r="3743" spans="1:7" ht="18" customHeight="1">
      <c r="A3743" s="323"/>
      <c r="B3743" s="302" t="s">
        <v>31</v>
      </c>
      <c r="C3743" s="325" t="s">
        <v>186</v>
      </c>
      <c r="D3743" s="325">
        <v>150</v>
      </c>
      <c r="E3743" s="46">
        <v>33500</v>
      </c>
      <c r="F3743" s="130">
        <f t="shared" si="66"/>
        <v>5025000</v>
      </c>
      <c r="G3743" s="69"/>
    </row>
    <row r="3744" spans="1:7" ht="18" customHeight="1">
      <c r="A3744" s="323"/>
      <c r="B3744" s="302" t="s">
        <v>31</v>
      </c>
      <c r="C3744" s="325" t="s">
        <v>443</v>
      </c>
      <c r="D3744" s="325">
        <v>59.8</v>
      </c>
      <c r="E3744" s="46">
        <v>33500</v>
      </c>
      <c r="F3744" s="130">
        <f t="shared" si="66"/>
        <v>2003300</v>
      </c>
      <c r="G3744" s="69"/>
    </row>
    <row r="3745" spans="1:7" ht="18" customHeight="1">
      <c r="A3745" s="323"/>
      <c r="B3745" s="302"/>
      <c r="C3745" s="325"/>
      <c r="D3745" s="325"/>
      <c r="E3745" s="46"/>
      <c r="F3745" s="130">
        <f t="shared" si="66"/>
        <v>0</v>
      </c>
      <c r="G3745" s="69"/>
    </row>
    <row r="3746" spans="1:7" ht="18" customHeight="1">
      <c r="A3746" s="323" t="s">
        <v>311</v>
      </c>
      <c r="B3746" s="302" t="s">
        <v>13</v>
      </c>
      <c r="C3746" s="325" t="s">
        <v>1381</v>
      </c>
      <c r="D3746" s="325">
        <v>92</v>
      </c>
      <c r="E3746" s="46">
        <v>31500</v>
      </c>
      <c r="F3746" s="130">
        <f t="shared" si="66"/>
        <v>2898000</v>
      </c>
      <c r="G3746" s="86">
        <f>SUM(F3746:F3747)</f>
        <v>4998000</v>
      </c>
    </row>
    <row r="3747" spans="1:7" ht="18" customHeight="1">
      <c r="A3747" s="323"/>
      <c r="B3747" s="302" t="s">
        <v>31</v>
      </c>
      <c r="C3747" s="325" t="s">
        <v>1382</v>
      </c>
      <c r="D3747" s="325">
        <v>60</v>
      </c>
      <c r="E3747" s="46">
        <v>35000</v>
      </c>
      <c r="F3747" s="130">
        <f t="shared" si="66"/>
        <v>2100000</v>
      </c>
      <c r="G3747" s="69"/>
    </row>
    <row r="3748" spans="1:7" ht="18" customHeight="1">
      <c r="A3748" s="323"/>
      <c r="B3748" s="302"/>
      <c r="C3748" s="325"/>
      <c r="D3748" s="325"/>
      <c r="E3748" s="46"/>
      <c r="F3748" s="130">
        <f t="shared" si="66"/>
        <v>0</v>
      </c>
      <c r="G3748" s="69"/>
    </row>
    <row r="3749" spans="1:7" ht="18" customHeight="1">
      <c r="A3749" s="323" t="s">
        <v>235</v>
      </c>
      <c r="B3749" s="302" t="s">
        <v>13</v>
      </c>
      <c r="C3749" s="325" t="s">
        <v>237</v>
      </c>
      <c r="D3749" s="325">
        <v>1050</v>
      </c>
      <c r="E3749" s="46">
        <v>29500</v>
      </c>
      <c r="F3749" s="130">
        <f t="shared" si="66"/>
        <v>30975000</v>
      </c>
      <c r="G3749" s="86">
        <f>F3749</f>
        <v>30975000</v>
      </c>
    </row>
    <row r="3750" spans="1:7" ht="18" customHeight="1">
      <c r="A3750" s="323"/>
      <c r="B3750" s="302"/>
      <c r="C3750" s="325"/>
      <c r="D3750" s="325"/>
      <c r="E3750" s="46"/>
      <c r="F3750" s="130">
        <f t="shared" si="66"/>
        <v>0</v>
      </c>
      <c r="G3750" s="69"/>
    </row>
    <row r="3751" spans="1:7" ht="18" customHeight="1">
      <c r="A3751" s="323" t="s">
        <v>336</v>
      </c>
      <c r="B3751" s="302" t="s">
        <v>23</v>
      </c>
      <c r="C3751" s="325" t="s">
        <v>185</v>
      </c>
      <c r="D3751" s="325">
        <v>50</v>
      </c>
      <c r="E3751" s="46">
        <v>30500</v>
      </c>
      <c r="F3751" s="130">
        <f t="shared" si="66"/>
        <v>1525000</v>
      </c>
      <c r="G3751" s="86">
        <f>SUM(F3751:F3756)</f>
        <v>26484250</v>
      </c>
    </row>
    <row r="3752" spans="1:7" ht="18" customHeight="1">
      <c r="A3752" s="323"/>
      <c r="B3752" s="302" t="s">
        <v>31</v>
      </c>
      <c r="C3752" s="325" t="s">
        <v>1127</v>
      </c>
      <c r="D3752" s="325">
        <v>196.5</v>
      </c>
      <c r="E3752" s="46">
        <v>32500</v>
      </c>
      <c r="F3752" s="130">
        <f t="shared" si="66"/>
        <v>6386250</v>
      </c>
      <c r="G3752" s="69"/>
    </row>
    <row r="3753" spans="1:7" ht="18" customHeight="1">
      <c r="A3753" s="323"/>
      <c r="B3753" s="302" t="s">
        <v>31</v>
      </c>
      <c r="C3753" s="325" t="s">
        <v>1383</v>
      </c>
      <c r="D3753" s="325">
        <v>55</v>
      </c>
      <c r="E3753" s="46">
        <v>32500</v>
      </c>
      <c r="F3753" s="130">
        <f t="shared" si="66"/>
        <v>1787500</v>
      </c>
      <c r="G3753" s="69"/>
    </row>
    <row r="3754" spans="1:7" ht="18" customHeight="1">
      <c r="A3754" s="323"/>
      <c r="B3754" s="302" t="s">
        <v>31</v>
      </c>
      <c r="C3754" s="325" t="s">
        <v>285</v>
      </c>
      <c r="D3754" s="325">
        <v>51</v>
      </c>
      <c r="E3754" s="46">
        <v>32500</v>
      </c>
      <c r="F3754" s="130">
        <f t="shared" si="66"/>
        <v>1657500</v>
      </c>
      <c r="G3754" s="69"/>
    </row>
    <row r="3755" spans="1:7" ht="18" customHeight="1">
      <c r="A3755" s="323"/>
      <c r="B3755" s="302" t="s">
        <v>31</v>
      </c>
      <c r="C3755" s="325" t="s">
        <v>291</v>
      </c>
      <c r="D3755" s="325">
        <v>109</v>
      </c>
      <c r="E3755" s="46">
        <v>30500</v>
      </c>
      <c r="F3755" s="130">
        <f t="shared" si="66"/>
        <v>3324500</v>
      </c>
      <c r="G3755" s="69"/>
    </row>
    <row r="3756" spans="1:7" ht="18" customHeight="1">
      <c r="A3756" s="323"/>
      <c r="B3756" s="302" t="s">
        <v>31</v>
      </c>
      <c r="C3756" s="325" t="s">
        <v>1384</v>
      </c>
      <c r="D3756" s="325">
        <v>387</v>
      </c>
      <c r="E3756" s="46">
        <v>30500</v>
      </c>
      <c r="F3756" s="130">
        <f t="shared" si="66"/>
        <v>11803500</v>
      </c>
      <c r="G3756" s="69"/>
    </row>
    <row r="3757" spans="1:7" ht="18" customHeight="1">
      <c r="A3757" s="323"/>
      <c r="B3757" s="302"/>
      <c r="C3757" s="325"/>
      <c r="D3757" s="325"/>
      <c r="E3757" s="46"/>
      <c r="F3757" s="130">
        <f t="shared" si="66"/>
        <v>0</v>
      </c>
      <c r="G3757" s="69"/>
    </row>
    <row r="3758" spans="1:7" ht="18" customHeight="1">
      <c r="A3758" s="323" t="s">
        <v>767</v>
      </c>
      <c r="B3758" s="302" t="s">
        <v>208</v>
      </c>
      <c r="C3758" s="325" t="s">
        <v>1385</v>
      </c>
      <c r="D3758" s="325">
        <v>49</v>
      </c>
      <c r="E3758" s="46">
        <v>35000</v>
      </c>
      <c r="F3758" s="130">
        <f t="shared" si="66"/>
        <v>1715000</v>
      </c>
      <c r="G3758" s="86">
        <f>SUM(F3758:F3763)</f>
        <v>16205000</v>
      </c>
    </row>
    <row r="3759" spans="1:7" ht="18" customHeight="1">
      <c r="A3759" s="323"/>
      <c r="B3759" s="302" t="s">
        <v>208</v>
      </c>
      <c r="C3759" s="325" t="s">
        <v>202</v>
      </c>
      <c r="D3759" s="325">
        <v>153.5</v>
      </c>
      <c r="E3759" s="46">
        <v>35000</v>
      </c>
      <c r="F3759" s="130">
        <f t="shared" si="66"/>
        <v>5372500</v>
      </c>
      <c r="G3759" s="69"/>
    </row>
    <row r="3760" spans="1:7" ht="18" customHeight="1">
      <c r="A3760" s="323"/>
      <c r="B3760" s="302" t="s">
        <v>208</v>
      </c>
      <c r="C3760" s="325" t="s">
        <v>1213</v>
      </c>
      <c r="D3760" s="325">
        <v>100</v>
      </c>
      <c r="E3760" s="46">
        <v>35000</v>
      </c>
      <c r="F3760" s="130">
        <f t="shared" si="66"/>
        <v>3500000</v>
      </c>
      <c r="G3760" s="69"/>
    </row>
    <row r="3761" spans="1:7" ht="18" customHeight="1">
      <c r="A3761" s="323"/>
      <c r="B3761" s="302" t="s">
        <v>208</v>
      </c>
      <c r="C3761" s="325" t="s">
        <v>992</v>
      </c>
      <c r="D3761" s="325">
        <v>62.3</v>
      </c>
      <c r="E3761" s="46">
        <v>35000</v>
      </c>
      <c r="F3761" s="130">
        <f t="shared" si="66"/>
        <v>2180500</v>
      </c>
      <c r="G3761" s="69"/>
    </row>
    <row r="3762" spans="1:7" ht="18" customHeight="1">
      <c r="A3762" s="323"/>
      <c r="B3762" s="302" t="s">
        <v>208</v>
      </c>
      <c r="C3762" s="325" t="s">
        <v>1335</v>
      </c>
      <c r="D3762" s="325">
        <v>51</v>
      </c>
      <c r="E3762" s="46">
        <v>35000</v>
      </c>
      <c r="F3762" s="130">
        <f t="shared" si="66"/>
        <v>1785000</v>
      </c>
      <c r="G3762" s="69"/>
    </row>
    <row r="3763" spans="1:7" ht="18" customHeight="1">
      <c r="A3763" s="323"/>
      <c r="B3763" s="302" t="s">
        <v>208</v>
      </c>
      <c r="C3763" s="325" t="s">
        <v>1023</v>
      </c>
      <c r="D3763" s="325">
        <v>47.2</v>
      </c>
      <c r="E3763" s="46">
        <v>35000</v>
      </c>
      <c r="F3763" s="130">
        <f t="shared" si="66"/>
        <v>1652000</v>
      </c>
      <c r="G3763" s="69"/>
    </row>
    <row r="3764" spans="1:7" ht="18" customHeight="1">
      <c r="A3764" s="323"/>
      <c r="B3764" s="302"/>
      <c r="C3764" s="325"/>
      <c r="D3764" s="325"/>
      <c r="E3764" s="46"/>
      <c r="F3764" s="130"/>
      <c r="G3764" s="69"/>
    </row>
    <row r="3765" spans="1:7" ht="18" customHeight="1">
      <c r="A3765" s="323" t="s">
        <v>641</v>
      </c>
      <c r="B3765" s="302" t="s">
        <v>13</v>
      </c>
      <c r="C3765" s="325" t="s">
        <v>59</v>
      </c>
      <c r="D3765" s="325">
        <v>100</v>
      </c>
      <c r="E3765" s="46">
        <v>30500</v>
      </c>
      <c r="F3765" s="130">
        <f>E3765*D3765</f>
        <v>3050000</v>
      </c>
      <c r="G3765" s="86">
        <f>F3765</f>
        <v>3050000</v>
      </c>
    </row>
    <row r="3766" spans="1:7" ht="18" customHeight="1">
      <c r="A3766" s="323"/>
      <c r="B3766" s="302"/>
      <c r="C3766" s="325"/>
      <c r="D3766" s="325"/>
      <c r="E3766" s="46"/>
      <c r="F3766" s="130">
        <f t="shared" si="66"/>
        <v>0</v>
      </c>
      <c r="G3766" s="69"/>
    </row>
    <row r="3767" spans="1:7" ht="18" customHeight="1">
      <c r="A3767" s="323" t="s">
        <v>140</v>
      </c>
      <c r="B3767" s="302" t="s">
        <v>31</v>
      </c>
      <c r="C3767" s="325" t="s">
        <v>373</v>
      </c>
      <c r="D3767" s="325">
        <v>520</v>
      </c>
      <c r="E3767" s="46">
        <v>31500</v>
      </c>
      <c r="F3767" s="130">
        <f t="shared" si="66"/>
        <v>16380000</v>
      </c>
      <c r="G3767" s="86">
        <f>F3767</f>
        <v>16380000</v>
      </c>
    </row>
    <row r="3768" spans="1:7" ht="18" customHeight="1">
      <c r="A3768" s="323"/>
      <c r="B3768" s="302"/>
      <c r="C3768" s="325"/>
      <c r="D3768" s="325"/>
      <c r="E3768" s="46"/>
      <c r="F3768" s="130">
        <f t="shared" si="66"/>
        <v>0</v>
      </c>
      <c r="G3768" s="69"/>
    </row>
    <row r="3769" spans="1:7" ht="18" customHeight="1">
      <c r="A3769" s="323" t="s">
        <v>392</v>
      </c>
      <c r="B3769" s="302" t="s">
        <v>31</v>
      </c>
      <c r="C3769" s="325" t="s">
        <v>913</v>
      </c>
      <c r="D3769" s="325">
        <v>275</v>
      </c>
      <c r="E3769" s="46">
        <v>34500</v>
      </c>
      <c r="F3769" s="130">
        <f t="shared" si="66"/>
        <v>9487500</v>
      </c>
      <c r="G3769" s="86">
        <f>F3769</f>
        <v>9487500</v>
      </c>
    </row>
    <row r="3770" spans="1:7" ht="18" customHeight="1">
      <c r="A3770" s="323"/>
      <c r="B3770" s="302"/>
      <c r="C3770" s="325"/>
      <c r="D3770" s="325"/>
      <c r="E3770" s="46"/>
      <c r="F3770" s="130">
        <f t="shared" si="66"/>
        <v>0</v>
      </c>
      <c r="G3770" s="69"/>
    </row>
    <row r="3771" spans="1:7" ht="18" customHeight="1">
      <c r="A3771" s="323" t="s">
        <v>52</v>
      </c>
      <c r="B3771" s="302" t="s">
        <v>208</v>
      </c>
      <c r="C3771" s="325" t="s">
        <v>54</v>
      </c>
      <c r="D3771" s="325">
        <v>1000</v>
      </c>
      <c r="E3771" s="46">
        <v>35300</v>
      </c>
      <c r="F3771" s="130">
        <f t="shared" si="66"/>
        <v>35300000</v>
      </c>
      <c r="G3771" s="86">
        <f>F3771</f>
        <v>35300000</v>
      </c>
    </row>
    <row r="3772" spans="1:7" ht="18" customHeight="1">
      <c r="A3772" s="323"/>
      <c r="B3772" s="302"/>
      <c r="C3772" s="325"/>
      <c r="D3772" s="325"/>
      <c r="E3772" s="46"/>
      <c r="F3772" s="130">
        <f t="shared" si="66"/>
        <v>0</v>
      </c>
      <c r="G3772" s="69"/>
    </row>
    <row r="3773" spans="1:7" ht="18" customHeight="1">
      <c r="A3773" s="323" t="s">
        <v>210</v>
      </c>
      <c r="B3773" s="302" t="s">
        <v>212</v>
      </c>
      <c r="C3773" s="325" t="s">
        <v>345</v>
      </c>
      <c r="D3773" s="325">
        <v>525</v>
      </c>
      <c r="E3773" s="46">
        <v>30000</v>
      </c>
      <c r="F3773" s="130">
        <f t="shared" si="66"/>
        <v>15750000</v>
      </c>
      <c r="G3773" s="86">
        <f>SUM(F3773:F3775)</f>
        <v>46500000</v>
      </c>
    </row>
    <row r="3774" spans="1:7" ht="18" customHeight="1">
      <c r="A3774" s="323"/>
      <c r="B3774" s="302" t="s">
        <v>212</v>
      </c>
      <c r="C3774" s="325" t="s">
        <v>213</v>
      </c>
      <c r="D3774" s="325">
        <v>500</v>
      </c>
      <c r="E3774" s="46">
        <v>30000</v>
      </c>
      <c r="F3774" s="130">
        <f t="shared" si="66"/>
        <v>15000000</v>
      </c>
      <c r="G3774" s="69"/>
    </row>
    <row r="3775" spans="1:7" ht="18" customHeight="1">
      <c r="A3775" s="323"/>
      <c r="B3775" s="302" t="s">
        <v>212</v>
      </c>
      <c r="C3775" s="325" t="s">
        <v>344</v>
      </c>
      <c r="D3775" s="325">
        <v>525</v>
      </c>
      <c r="E3775" s="46">
        <v>30000</v>
      </c>
      <c r="F3775" s="130">
        <f t="shared" si="66"/>
        <v>15750000</v>
      </c>
      <c r="G3775" s="69"/>
    </row>
    <row r="3776" spans="1:7" ht="18" customHeight="1">
      <c r="A3776" s="323"/>
      <c r="B3776" s="302"/>
      <c r="C3776" s="325"/>
      <c r="D3776" s="325"/>
      <c r="E3776" s="46"/>
      <c r="F3776" s="130">
        <f t="shared" si="66"/>
        <v>0</v>
      </c>
      <c r="G3776" s="69"/>
    </row>
    <row r="3777" spans="1:7" ht="18" customHeight="1">
      <c r="A3777" s="323" t="s">
        <v>207</v>
      </c>
      <c r="B3777" s="302" t="s">
        <v>212</v>
      </c>
      <c r="C3777" s="325" t="s">
        <v>1377</v>
      </c>
      <c r="D3777" s="325">
        <v>380.3</v>
      </c>
      <c r="E3777" s="46">
        <v>35000</v>
      </c>
      <c r="F3777" s="130">
        <f t="shared" si="66"/>
        <v>13310500</v>
      </c>
      <c r="G3777" s="86">
        <f>SUM(F3777:F3781)</f>
        <v>71350500</v>
      </c>
    </row>
    <row r="3778" spans="1:7" ht="18" customHeight="1">
      <c r="A3778" s="323"/>
      <c r="B3778" s="302" t="s">
        <v>212</v>
      </c>
      <c r="C3778" s="325" t="s">
        <v>366</v>
      </c>
      <c r="D3778" s="325">
        <v>400</v>
      </c>
      <c r="E3778" s="46">
        <v>35000</v>
      </c>
      <c r="F3778" s="130">
        <f t="shared" si="66"/>
        <v>14000000</v>
      </c>
      <c r="G3778" s="69"/>
    </row>
    <row r="3779" spans="1:7" ht="18" customHeight="1">
      <c r="A3779" s="323"/>
      <c r="B3779" s="302" t="s">
        <v>31</v>
      </c>
      <c r="C3779" s="325" t="s">
        <v>595</v>
      </c>
      <c r="D3779" s="325">
        <v>379</v>
      </c>
      <c r="E3779" s="46">
        <v>35000</v>
      </c>
      <c r="F3779" s="130">
        <f t="shared" si="66"/>
        <v>13265000</v>
      </c>
      <c r="G3779" s="69"/>
    </row>
    <row r="3780" spans="1:7" ht="18" customHeight="1">
      <c r="A3780" s="323"/>
      <c r="B3780" s="302" t="s">
        <v>31</v>
      </c>
      <c r="C3780" s="325" t="s">
        <v>849</v>
      </c>
      <c r="D3780" s="325">
        <v>150</v>
      </c>
      <c r="E3780" s="46">
        <v>36000</v>
      </c>
      <c r="F3780" s="130">
        <f t="shared" si="66"/>
        <v>5400000</v>
      </c>
      <c r="G3780" s="69"/>
    </row>
    <row r="3781" spans="1:7" ht="18" customHeight="1">
      <c r="A3781" s="323"/>
      <c r="B3781" s="302" t="s">
        <v>31</v>
      </c>
      <c r="C3781" s="325" t="s">
        <v>1378</v>
      </c>
      <c r="D3781" s="325">
        <v>725</v>
      </c>
      <c r="E3781" s="46">
        <v>35000</v>
      </c>
      <c r="F3781" s="130">
        <f t="shared" si="66"/>
        <v>25375000</v>
      </c>
      <c r="G3781" s="69"/>
    </row>
    <row r="3782" spans="1:7" ht="18" customHeight="1">
      <c r="A3782" s="323"/>
      <c r="B3782" s="302"/>
      <c r="C3782" s="325"/>
      <c r="D3782" s="325"/>
      <c r="E3782" s="46"/>
      <c r="F3782" s="130">
        <f t="shared" si="66"/>
        <v>0</v>
      </c>
      <c r="G3782" s="69"/>
    </row>
    <row r="3783" spans="1:7" ht="18" customHeight="1">
      <c r="A3783" s="323" t="s">
        <v>408</v>
      </c>
      <c r="B3783" s="302" t="s">
        <v>31</v>
      </c>
      <c r="C3783" s="325" t="s">
        <v>46</v>
      </c>
      <c r="D3783" s="325">
        <v>90</v>
      </c>
      <c r="E3783" s="46">
        <v>32500</v>
      </c>
      <c r="F3783" s="130">
        <f t="shared" si="66"/>
        <v>2925000</v>
      </c>
      <c r="G3783" s="86">
        <f>F3783</f>
        <v>2925000</v>
      </c>
    </row>
    <row r="3784" spans="1:7" ht="18" customHeight="1">
      <c r="A3784" s="323"/>
      <c r="B3784" s="302"/>
      <c r="C3784" s="325"/>
      <c r="D3784" s="325"/>
      <c r="E3784" s="46"/>
      <c r="F3784" s="130">
        <f t="shared" si="66"/>
        <v>0</v>
      </c>
      <c r="G3784" s="69"/>
    </row>
    <row r="3785" spans="1:7" ht="18" customHeight="1">
      <c r="A3785" s="323" t="s">
        <v>304</v>
      </c>
      <c r="B3785" s="302" t="s">
        <v>31</v>
      </c>
      <c r="C3785" s="325" t="s">
        <v>1055</v>
      </c>
      <c r="D3785" s="325">
        <v>225</v>
      </c>
      <c r="E3785" s="46">
        <v>33500</v>
      </c>
      <c r="F3785" s="130">
        <f t="shared" si="66"/>
        <v>7537500</v>
      </c>
      <c r="G3785" s="86">
        <f>F3785</f>
        <v>7537500</v>
      </c>
    </row>
    <row r="3786" spans="1:7" ht="18" customHeight="1">
      <c r="A3786" s="323"/>
      <c r="B3786" s="302"/>
      <c r="C3786" s="325"/>
      <c r="D3786" s="325"/>
      <c r="E3786" s="46"/>
      <c r="F3786" s="130">
        <f t="shared" si="66"/>
        <v>0</v>
      </c>
      <c r="G3786" s="69"/>
    </row>
    <row r="3787" spans="1:7" ht="18" customHeight="1">
      <c r="A3787" s="323" t="s">
        <v>178</v>
      </c>
      <c r="B3787" s="302" t="s">
        <v>13</v>
      </c>
      <c r="C3787" s="325" t="s">
        <v>1264</v>
      </c>
      <c r="D3787" s="325">
        <v>52.6</v>
      </c>
      <c r="E3787" s="46">
        <v>31500</v>
      </c>
      <c r="F3787" s="130">
        <f t="shared" si="66"/>
        <v>1656900</v>
      </c>
      <c r="G3787" s="86">
        <f>F3787</f>
        <v>1656900</v>
      </c>
    </row>
    <row r="3788" spans="1:7" ht="18" customHeight="1">
      <c r="A3788" s="323"/>
      <c r="B3788" s="302"/>
      <c r="C3788" s="325"/>
      <c r="D3788" s="325"/>
      <c r="E3788" s="46"/>
      <c r="F3788" s="130">
        <f t="shared" si="66"/>
        <v>0</v>
      </c>
      <c r="G3788" s="69"/>
    </row>
    <row r="3789" spans="1:7" ht="18" customHeight="1">
      <c r="A3789" s="323" t="s">
        <v>537</v>
      </c>
      <c r="B3789" s="302" t="s">
        <v>13</v>
      </c>
      <c r="C3789" s="325" t="s">
        <v>1388</v>
      </c>
      <c r="D3789" s="325">
        <v>50</v>
      </c>
      <c r="E3789" s="46">
        <v>30500</v>
      </c>
      <c r="F3789" s="130">
        <f t="shared" ref="F3789:F3843" si="67">E3789*D3789</f>
        <v>1525000</v>
      </c>
      <c r="G3789" s="86">
        <f>SUM(F3789:F3790)</f>
        <v>3429000</v>
      </c>
    </row>
    <row r="3790" spans="1:7" ht="18" customHeight="1">
      <c r="A3790" s="323"/>
      <c r="B3790" s="302" t="s">
        <v>31</v>
      </c>
      <c r="C3790" s="325" t="s">
        <v>1389</v>
      </c>
      <c r="D3790" s="325">
        <v>56</v>
      </c>
      <c r="E3790" s="46">
        <v>34000</v>
      </c>
      <c r="F3790" s="130">
        <f t="shared" si="67"/>
        <v>1904000</v>
      </c>
      <c r="G3790" s="69"/>
    </row>
    <row r="3791" spans="1:7" ht="18" customHeight="1">
      <c r="A3791" s="323"/>
      <c r="B3791" s="302"/>
      <c r="C3791" s="325"/>
      <c r="D3791" s="325"/>
      <c r="E3791" s="46"/>
      <c r="F3791" s="130">
        <f t="shared" si="67"/>
        <v>0</v>
      </c>
      <c r="G3791" s="69"/>
    </row>
    <row r="3792" spans="1:7" ht="18" customHeight="1">
      <c r="A3792" s="533" t="s">
        <v>628</v>
      </c>
      <c r="B3792" s="440" t="s">
        <v>208</v>
      </c>
      <c r="C3792" s="382" t="s">
        <v>290</v>
      </c>
      <c r="D3792" s="382">
        <v>404.7</v>
      </c>
      <c r="E3792" s="59">
        <v>35000</v>
      </c>
      <c r="F3792" s="132">
        <f t="shared" si="67"/>
        <v>14164500</v>
      </c>
      <c r="G3792" s="125">
        <f>F3792</f>
        <v>14164500</v>
      </c>
    </row>
    <row r="3793" spans="1:7" ht="18" customHeight="1">
      <c r="A3793" s="526"/>
      <c r="B3793" s="435"/>
      <c r="C3793" s="484"/>
      <c r="D3793" s="484"/>
      <c r="E3793" s="113"/>
      <c r="F3793" s="126"/>
      <c r="G3793" s="9"/>
    </row>
    <row r="3794" spans="1:7" ht="18" customHeight="1">
      <c r="A3794" s="537">
        <v>42418</v>
      </c>
      <c r="B3794" s="355"/>
      <c r="C3794" s="491" t="s">
        <v>398</v>
      </c>
      <c r="D3794" s="525"/>
      <c r="F3794" s="127"/>
    </row>
    <row r="3795" spans="1:7" ht="18" customHeight="1">
      <c r="A3795" s="531" t="s">
        <v>127</v>
      </c>
      <c r="B3795" s="436" t="s">
        <v>134</v>
      </c>
      <c r="C3795" s="494" t="s">
        <v>152</v>
      </c>
      <c r="D3795" s="494">
        <f>SUM(D3796:D3855)</f>
        <v>10730.1</v>
      </c>
      <c r="E3795" s="166"/>
      <c r="F3795" s="171">
        <f>SUM(F3796:F3855)</f>
        <v>362331150</v>
      </c>
      <c r="G3795" s="171">
        <f>SUM(G3796:G3855)</f>
        <v>362331150</v>
      </c>
    </row>
    <row r="3796" spans="1:7" ht="18" customHeight="1">
      <c r="A3796" s="532" t="s">
        <v>408</v>
      </c>
      <c r="B3796" s="441" t="s">
        <v>31</v>
      </c>
      <c r="C3796" s="492" t="s">
        <v>1284</v>
      </c>
      <c r="D3796" s="492">
        <v>390</v>
      </c>
      <c r="E3796" s="62">
        <v>32500</v>
      </c>
      <c r="F3796" s="139">
        <f t="shared" si="67"/>
        <v>12675000</v>
      </c>
      <c r="G3796" s="85">
        <f>F3796</f>
        <v>12675000</v>
      </c>
    </row>
    <row r="3797" spans="1:7" ht="18" customHeight="1">
      <c r="A3797" s="323"/>
      <c r="B3797" s="302"/>
      <c r="C3797" s="325"/>
      <c r="D3797" s="325"/>
      <c r="E3797" s="46"/>
      <c r="F3797" s="130">
        <f t="shared" si="67"/>
        <v>0</v>
      </c>
      <c r="G3797" s="69"/>
    </row>
    <row r="3798" spans="1:7" ht="18" customHeight="1">
      <c r="A3798" s="323" t="s">
        <v>123</v>
      </c>
      <c r="B3798" s="302" t="s">
        <v>13</v>
      </c>
      <c r="C3798" s="325" t="s">
        <v>1390</v>
      </c>
      <c r="D3798" s="325">
        <v>50</v>
      </c>
      <c r="E3798" s="46">
        <v>30500</v>
      </c>
      <c r="F3798" s="130">
        <f t="shared" si="67"/>
        <v>1525000</v>
      </c>
      <c r="G3798" s="86">
        <f>SUM(F3798:F3799)</f>
        <v>3260450</v>
      </c>
    </row>
    <row r="3799" spans="1:7" ht="18" customHeight="1">
      <c r="A3799" s="323"/>
      <c r="B3799" s="302" t="s">
        <v>13</v>
      </c>
      <c r="C3799" s="325" t="s">
        <v>1391</v>
      </c>
      <c r="D3799" s="325">
        <v>56.9</v>
      </c>
      <c r="E3799" s="46">
        <v>30500</v>
      </c>
      <c r="F3799" s="130">
        <f t="shared" si="67"/>
        <v>1735450</v>
      </c>
      <c r="G3799" s="69"/>
    </row>
    <row r="3800" spans="1:7" ht="18" customHeight="1">
      <c r="A3800" s="323"/>
      <c r="B3800" s="302"/>
      <c r="C3800" s="325"/>
      <c r="D3800" s="325"/>
      <c r="E3800" s="46"/>
      <c r="F3800" s="130">
        <f t="shared" si="67"/>
        <v>0</v>
      </c>
      <c r="G3800" s="69"/>
    </row>
    <row r="3801" spans="1:7" ht="18" customHeight="1">
      <c r="A3801" s="323" t="s">
        <v>380</v>
      </c>
      <c r="B3801" s="302" t="s">
        <v>31</v>
      </c>
      <c r="C3801" s="325" t="s">
        <v>1392</v>
      </c>
      <c r="D3801" s="325">
        <v>56</v>
      </c>
      <c r="E3801" s="46">
        <v>33500</v>
      </c>
      <c r="F3801" s="130">
        <f t="shared" si="67"/>
        <v>1876000</v>
      </c>
      <c r="G3801" s="86">
        <f>SUM(F3801:F3802)</f>
        <v>18123500</v>
      </c>
    </row>
    <row r="3802" spans="1:7" ht="18" customHeight="1">
      <c r="A3802" s="323"/>
      <c r="B3802" s="302" t="s">
        <v>31</v>
      </c>
      <c r="C3802" s="325" t="s">
        <v>186</v>
      </c>
      <c r="D3802" s="325">
        <v>485</v>
      </c>
      <c r="E3802" s="46">
        <v>33500</v>
      </c>
      <c r="F3802" s="130">
        <f t="shared" si="67"/>
        <v>16247500</v>
      </c>
      <c r="G3802" s="86"/>
    </row>
    <row r="3803" spans="1:7" ht="18" customHeight="1">
      <c r="A3803" s="323"/>
      <c r="B3803" s="302"/>
      <c r="C3803" s="325"/>
      <c r="D3803" s="325"/>
      <c r="E3803" s="46"/>
      <c r="F3803" s="130">
        <f t="shared" si="67"/>
        <v>0</v>
      </c>
      <c r="G3803" s="69"/>
    </row>
    <row r="3804" spans="1:7" ht="18" customHeight="1">
      <c r="A3804" s="323" t="s">
        <v>304</v>
      </c>
      <c r="B3804" s="302" t="s">
        <v>31</v>
      </c>
      <c r="C3804" s="325" t="s">
        <v>1055</v>
      </c>
      <c r="D3804" s="325">
        <v>625</v>
      </c>
      <c r="E3804" s="46">
        <v>33500</v>
      </c>
      <c r="F3804" s="130">
        <f t="shared" si="67"/>
        <v>20937500</v>
      </c>
      <c r="G3804" s="86">
        <f>F3804</f>
        <v>20937500</v>
      </c>
    </row>
    <row r="3805" spans="1:7" ht="18" customHeight="1">
      <c r="A3805" s="323"/>
      <c r="B3805" s="302"/>
      <c r="C3805" s="325"/>
      <c r="D3805" s="325"/>
      <c r="E3805" s="46"/>
      <c r="F3805" s="130">
        <f t="shared" si="67"/>
        <v>0</v>
      </c>
      <c r="G3805" s="69"/>
    </row>
    <row r="3806" spans="1:7" ht="18" customHeight="1">
      <c r="A3806" s="323" t="s">
        <v>93</v>
      </c>
      <c r="B3806" s="302" t="s">
        <v>1193</v>
      </c>
      <c r="C3806" s="325" t="s">
        <v>623</v>
      </c>
      <c r="D3806" s="325">
        <f>504.5+95.2</f>
        <v>599.70000000000005</v>
      </c>
      <c r="E3806" s="46">
        <v>33500</v>
      </c>
      <c r="F3806" s="130">
        <f t="shared" si="67"/>
        <v>20089950</v>
      </c>
      <c r="G3806" s="86">
        <f>SUM(F3806:F3809)</f>
        <v>29048550</v>
      </c>
    </row>
    <row r="3807" spans="1:7" ht="18" customHeight="1">
      <c r="A3807" s="323"/>
      <c r="B3807" s="302" t="s">
        <v>13</v>
      </c>
      <c r="C3807" s="325" t="s">
        <v>105</v>
      </c>
      <c r="D3807" s="325">
        <v>64.8</v>
      </c>
      <c r="E3807" s="46">
        <v>30000</v>
      </c>
      <c r="F3807" s="130">
        <f t="shared" si="67"/>
        <v>1944000</v>
      </c>
      <c r="G3807" s="69"/>
    </row>
    <row r="3808" spans="1:7" ht="18" customHeight="1">
      <c r="A3808" s="323"/>
      <c r="B3808" s="302" t="s">
        <v>13</v>
      </c>
      <c r="C3808" s="325" t="s">
        <v>449</v>
      </c>
      <c r="D3808" s="325">
        <v>110.3</v>
      </c>
      <c r="E3808" s="46">
        <v>30000</v>
      </c>
      <c r="F3808" s="130">
        <f t="shared" si="67"/>
        <v>3309000</v>
      </c>
      <c r="G3808" s="69"/>
    </row>
    <row r="3809" spans="1:7" ht="18" customHeight="1">
      <c r="A3809" s="323"/>
      <c r="B3809" s="302" t="s">
        <v>905</v>
      </c>
      <c r="C3809" s="325" t="s">
        <v>339</v>
      </c>
      <c r="D3809" s="325">
        <f>70+45.8</f>
        <v>115.8</v>
      </c>
      <c r="E3809" s="46">
        <v>32000</v>
      </c>
      <c r="F3809" s="130">
        <f t="shared" si="67"/>
        <v>3705600</v>
      </c>
      <c r="G3809" s="69"/>
    </row>
    <row r="3810" spans="1:7" ht="18" customHeight="1">
      <c r="A3810" s="323"/>
      <c r="B3810" s="302"/>
      <c r="C3810" s="325"/>
      <c r="D3810" s="325"/>
      <c r="E3810" s="46"/>
      <c r="F3810" s="130">
        <f t="shared" si="67"/>
        <v>0</v>
      </c>
      <c r="G3810" s="69"/>
    </row>
    <row r="3811" spans="1:7" ht="18" customHeight="1">
      <c r="A3811" s="323" t="s">
        <v>392</v>
      </c>
      <c r="B3811" s="302" t="s">
        <v>31</v>
      </c>
      <c r="C3811" s="325" t="s">
        <v>913</v>
      </c>
      <c r="D3811" s="325">
        <v>57.3</v>
      </c>
      <c r="E3811" s="46">
        <v>34500</v>
      </c>
      <c r="F3811" s="130">
        <f t="shared" si="67"/>
        <v>1976850</v>
      </c>
      <c r="G3811" s="86">
        <f>F3811</f>
        <v>1976850</v>
      </c>
    </row>
    <row r="3812" spans="1:7" ht="18" customHeight="1">
      <c r="A3812" s="323"/>
      <c r="B3812" s="302"/>
      <c r="C3812" s="325"/>
      <c r="D3812" s="325"/>
      <c r="E3812" s="46"/>
      <c r="F3812" s="130">
        <f t="shared" si="67"/>
        <v>0</v>
      </c>
      <c r="G3812" s="86"/>
    </row>
    <row r="3813" spans="1:7" ht="18" customHeight="1">
      <c r="A3813" s="323" t="s">
        <v>316</v>
      </c>
      <c r="B3813" s="302" t="s">
        <v>23</v>
      </c>
      <c r="C3813" s="325" t="s">
        <v>562</v>
      </c>
      <c r="D3813" s="325">
        <v>25</v>
      </c>
      <c r="E3813" s="46">
        <v>28500</v>
      </c>
      <c r="F3813" s="130">
        <f t="shared" si="67"/>
        <v>712500</v>
      </c>
      <c r="G3813" s="86">
        <f>SUM(F3813:F3822)</f>
        <v>57052900</v>
      </c>
    </row>
    <row r="3814" spans="1:7" ht="18" customHeight="1">
      <c r="A3814" s="323"/>
      <c r="B3814" s="302" t="s">
        <v>23</v>
      </c>
      <c r="C3814" s="325" t="s">
        <v>198</v>
      </c>
      <c r="D3814" s="325">
        <v>475</v>
      </c>
      <c r="E3814" s="46">
        <v>28500</v>
      </c>
      <c r="F3814" s="130">
        <f t="shared" si="67"/>
        <v>13537500</v>
      </c>
      <c r="G3814" s="69"/>
    </row>
    <row r="3815" spans="1:7" ht="18" customHeight="1">
      <c r="A3815" s="302"/>
      <c r="B3815" s="302" t="s">
        <v>23</v>
      </c>
      <c r="C3815" s="325" t="s">
        <v>131</v>
      </c>
      <c r="D3815" s="325">
        <v>190</v>
      </c>
      <c r="E3815" s="46">
        <v>30500</v>
      </c>
      <c r="F3815" s="130">
        <f t="shared" si="67"/>
        <v>5795000</v>
      </c>
      <c r="G3815" s="207"/>
    </row>
    <row r="3816" spans="1:7" ht="18" customHeight="1">
      <c r="A3816" s="323"/>
      <c r="B3816" s="302" t="s">
        <v>132</v>
      </c>
      <c r="C3816" s="325" t="s">
        <v>131</v>
      </c>
      <c r="D3816" s="325">
        <v>201</v>
      </c>
      <c r="E3816" s="46">
        <v>30500</v>
      </c>
      <c r="F3816" s="130">
        <f t="shared" si="67"/>
        <v>6130500</v>
      </c>
      <c r="G3816" s="69"/>
    </row>
    <row r="3817" spans="1:7" ht="18" customHeight="1">
      <c r="A3817" s="323"/>
      <c r="B3817" s="302" t="s">
        <v>133</v>
      </c>
      <c r="C3817" s="325" t="s">
        <v>131</v>
      </c>
      <c r="D3817" s="325">
        <v>185</v>
      </c>
      <c r="E3817" s="46">
        <v>30500</v>
      </c>
      <c r="F3817" s="130">
        <f t="shared" si="67"/>
        <v>5642500</v>
      </c>
      <c r="G3817" s="69"/>
    </row>
    <row r="3818" spans="1:7" ht="18" customHeight="1">
      <c r="A3818" s="323"/>
      <c r="B3818" s="302" t="s">
        <v>31</v>
      </c>
      <c r="C3818" s="325" t="s">
        <v>62</v>
      </c>
      <c r="D3818" s="325">
        <v>210.4</v>
      </c>
      <c r="E3818" s="46">
        <v>33500</v>
      </c>
      <c r="F3818" s="130">
        <f t="shared" si="67"/>
        <v>7048400</v>
      </c>
      <c r="G3818" s="69"/>
    </row>
    <row r="3819" spans="1:7" ht="18" customHeight="1">
      <c r="A3819" s="323"/>
      <c r="B3819" s="302" t="s">
        <v>31</v>
      </c>
      <c r="C3819" s="325" t="s">
        <v>62</v>
      </c>
      <c r="D3819" s="325">
        <v>111.5</v>
      </c>
      <c r="E3819" s="46">
        <v>33500</v>
      </c>
      <c r="F3819" s="130">
        <f t="shared" si="67"/>
        <v>3735250</v>
      </c>
      <c r="G3819" s="69"/>
    </row>
    <row r="3820" spans="1:7" ht="18" customHeight="1">
      <c r="A3820" s="323"/>
      <c r="B3820" s="302" t="s">
        <v>64</v>
      </c>
      <c r="C3820" s="325" t="s">
        <v>36</v>
      </c>
      <c r="D3820" s="325">
        <v>200</v>
      </c>
      <c r="E3820" s="46">
        <v>33500</v>
      </c>
      <c r="F3820" s="130">
        <f t="shared" si="67"/>
        <v>6700000</v>
      </c>
      <c r="G3820" s="69"/>
    </row>
    <row r="3821" spans="1:7" ht="18" customHeight="1">
      <c r="A3821" s="323"/>
      <c r="B3821" s="302" t="s">
        <v>230</v>
      </c>
      <c r="C3821" s="325" t="s">
        <v>231</v>
      </c>
      <c r="D3821" s="325">
        <v>102.7</v>
      </c>
      <c r="E3821" s="46">
        <v>37500</v>
      </c>
      <c r="F3821" s="130">
        <f t="shared" si="67"/>
        <v>3851250</v>
      </c>
      <c r="G3821" s="69"/>
    </row>
    <row r="3822" spans="1:7" ht="18" customHeight="1">
      <c r="A3822" s="323"/>
      <c r="B3822" s="302" t="s">
        <v>230</v>
      </c>
      <c r="C3822" s="325" t="s">
        <v>232</v>
      </c>
      <c r="D3822" s="325">
        <v>104</v>
      </c>
      <c r="E3822" s="46">
        <v>37500</v>
      </c>
      <c r="F3822" s="130">
        <f t="shared" si="67"/>
        <v>3900000</v>
      </c>
      <c r="G3822" s="69"/>
    </row>
    <row r="3823" spans="1:7" ht="18" customHeight="1">
      <c r="A3823" s="323"/>
      <c r="B3823" s="302"/>
      <c r="C3823" s="325"/>
      <c r="D3823" s="325"/>
      <c r="E3823" s="46"/>
      <c r="F3823" s="130">
        <f t="shared" si="67"/>
        <v>0</v>
      </c>
      <c r="G3823" s="69"/>
    </row>
    <row r="3824" spans="1:7" ht="18" customHeight="1">
      <c r="A3824" s="323" t="s">
        <v>490</v>
      </c>
      <c r="B3824" s="302" t="s">
        <v>13</v>
      </c>
      <c r="C3824" s="325" t="s">
        <v>1394</v>
      </c>
      <c r="D3824" s="325">
        <v>222.9</v>
      </c>
      <c r="E3824" s="46">
        <v>30000</v>
      </c>
      <c r="F3824" s="130">
        <f t="shared" si="67"/>
        <v>6687000</v>
      </c>
      <c r="G3824" s="86">
        <f>SUM(F3824:F3826)</f>
        <v>25451400</v>
      </c>
    </row>
    <row r="3825" spans="1:7" ht="18" customHeight="1">
      <c r="A3825" s="302"/>
      <c r="B3825" s="302" t="s">
        <v>13</v>
      </c>
      <c r="C3825" s="325" t="s">
        <v>60</v>
      </c>
      <c r="D3825" s="325">
        <v>199</v>
      </c>
      <c r="E3825" s="46">
        <v>30000</v>
      </c>
      <c r="F3825" s="130">
        <f t="shared" si="67"/>
        <v>5970000</v>
      </c>
      <c r="G3825" s="69"/>
    </row>
    <row r="3826" spans="1:7" ht="18" customHeight="1">
      <c r="A3826" s="323"/>
      <c r="B3826" s="302" t="s">
        <v>1198</v>
      </c>
      <c r="C3826" s="325" t="s">
        <v>1393</v>
      </c>
      <c r="D3826" s="325">
        <f>316.2+39.2</f>
        <v>355.4</v>
      </c>
      <c r="E3826" s="46">
        <v>36000</v>
      </c>
      <c r="F3826" s="130">
        <f t="shared" si="67"/>
        <v>12794400</v>
      </c>
      <c r="G3826" s="69"/>
    </row>
    <row r="3827" spans="1:7" ht="18" customHeight="1">
      <c r="A3827" s="323"/>
      <c r="B3827" s="302"/>
      <c r="C3827" s="325"/>
      <c r="D3827" s="325"/>
      <c r="E3827" s="46"/>
      <c r="F3827" s="130">
        <f t="shared" si="67"/>
        <v>0</v>
      </c>
      <c r="G3827" s="69"/>
    </row>
    <row r="3828" spans="1:7" ht="18" customHeight="1">
      <c r="A3828" s="323" t="s">
        <v>271</v>
      </c>
      <c r="B3828" s="302" t="s">
        <v>13</v>
      </c>
      <c r="C3828" s="325" t="s">
        <v>45</v>
      </c>
      <c r="D3828" s="325">
        <v>10</v>
      </c>
      <c r="E3828" s="46">
        <v>30000</v>
      </c>
      <c r="F3828" s="130">
        <f t="shared" si="67"/>
        <v>300000</v>
      </c>
      <c r="G3828" s="86">
        <f>F3828</f>
        <v>300000</v>
      </c>
    </row>
    <row r="3829" spans="1:7" ht="18" customHeight="1">
      <c r="A3829" s="323"/>
      <c r="B3829" s="302"/>
      <c r="C3829" s="325"/>
      <c r="D3829" s="325"/>
      <c r="E3829" s="46"/>
      <c r="F3829" s="130">
        <f t="shared" si="67"/>
        <v>0</v>
      </c>
      <c r="G3829" s="69"/>
    </row>
    <row r="3830" spans="1:7" ht="18" customHeight="1">
      <c r="A3830" s="323" t="s">
        <v>52</v>
      </c>
      <c r="B3830" s="302" t="s">
        <v>1355</v>
      </c>
      <c r="C3830" s="325" t="s">
        <v>54</v>
      </c>
      <c r="D3830" s="325">
        <v>250</v>
      </c>
      <c r="E3830" s="46">
        <v>35300</v>
      </c>
      <c r="F3830" s="130">
        <f t="shared" si="67"/>
        <v>8825000</v>
      </c>
      <c r="G3830" s="86">
        <f>F3830</f>
        <v>8825000</v>
      </c>
    </row>
    <row r="3831" spans="1:7" ht="18" customHeight="1">
      <c r="A3831" s="323"/>
      <c r="B3831" s="302"/>
      <c r="C3831" s="325"/>
      <c r="D3831" s="325"/>
      <c r="E3831" s="46"/>
      <c r="F3831" s="130">
        <f t="shared" si="67"/>
        <v>0</v>
      </c>
      <c r="G3831" s="69"/>
    </row>
    <row r="3832" spans="1:7" ht="18" customHeight="1">
      <c r="A3832" s="323" t="s">
        <v>178</v>
      </c>
      <c r="B3832" s="302" t="s">
        <v>13</v>
      </c>
      <c r="C3832" s="325" t="s">
        <v>1395</v>
      </c>
      <c r="D3832" s="325">
        <v>40</v>
      </c>
      <c r="E3832" s="46">
        <v>31500</v>
      </c>
      <c r="F3832" s="130">
        <f t="shared" si="67"/>
        <v>1260000</v>
      </c>
      <c r="G3832" s="86">
        <f>F3832</f>
        <v>1260000</v>
      </c>
    </row>
    <row r="3833" spans="1:7" ht="18" customHeight="1">
      <c r="A3833" s="323"/>
      <c r="B3833" s="302"/>
      <c r="C3833" s="325"/>
      <c r="D3833" s="325"/>
      <c r="E3833" s="46"/>
      <c r="F3833" s="130">
        <f t="shared" si="67"/>
        <v>0</v>
      </c>
      <c r="G3833" s="69"/>
    </row>
    <row r="3834" spans="1:7" ht="18" customHeight="1">
      <c r="A3834" s="323" t="s">
        <v>245</v>
      </c>
      <c r="B3834" s="302" t="s">
        <v>23</v>
      </c>
      <c r="C3834" s="325" t="s">
        <v>1396</v>
      </c>
      <c r="D3834" s="325">
        <v>120</v>
      </c>
      <c r="E3834" s="46">
        <v>34500</v>
      </c>
      <c r="F3834" s="130">
        <f t="shared" si="67"/>
        <v>4140000</v>
      </c>
      <c r="G3834" s="86">
        <f>SUM(F3834:F3835)</f>
        <v>11845000</v>
      </c>
    </row>
    <row r="3835" spans="1:7" ht="18" customHeight="1">
      <c r="A3835" s="323"/>
      <c r="B3835" s="302" t="s">
        <v>23</v>
      </c>
      <c r="C3835" s="325" t="s">
        <v>158</v>
      </c>
      <c r="D3835" s="325">
        <v>230</v>
      </c>
      <c r="E3835" s="46">
        <v>33500</v>
      </c>
      <c r="F3835" s="130">
        <f t="shared" si="67"/>
        <v>7705000</v>
      </c>
      <c r="G3835" s="69"/>
    </row>
    <row r="3836" spans="1:7" ht="18" customHeight="1">
      <c r="A3836" s="323"/>
      <c r="B3836" s="302"/>
      <c r="C3836" s="325"/>
      <c r="D3836" s="325"/>
      <c r="E3836" s="46"/>
      <c r="F3836" s="130">
        <f t="shared" si="67"/>
        <v>0</v>
      </c>
      <c r="G3836" s="69"/>
    </row>
    <row r="3837" spans="1:7" ht="18" customHeight="1">
      <c r="A3837" s="323" t="s">
        <v>1399</v>
      </c>
      <c r="B3837" s="302" t="s">
        <v>13</v>
      </c>
      <c r="C3837" s="325" t="s">
        <v>1400</v>
      </c>
      <c r="D3837" s="325">
        <v>10</v>
      </c>
      <c r="E3837" s="46">
        <v>30000</v>
      </c>
      <c r="F3837" s="130">
        <f t="shared" si="67"/>
        <v>300000</v>
      </c>
      <c r="G3837" s="86">
        <f>SUM(F3837:F3838)</f>
        <v>1200000</v>
      </c>
    </row>
    <row r="3838" spans="1:7" ht="18" customHeight="1">
      <c r="A3838" s="323"/>
      <c r="B3838" s="302" t="s">
        <v>13</v>
      </c>
      <c r="C3838" s="325" t="s">
        <v>796</v>
      </c>
      <c r="D3838" s="325">
        <v>30</v>
      </c>
      <c r="E3838" s="46">
        <v>30000</v>
      </c>
      <c r="F3838" s="130">
        <f t="shared" si="67"/>
        <v>900000</v>
      </c>
      <c r="G3838" s="69"/>
    </row>
    <row r="3839" spans="1:7" ht="18" customHeight="1">
      <c r="A3839" s="323"/>
      <c r="B3839" s="302"/>
      <c r="C3839" s="325"/>
      <c r="D3839" s="325"/>
      <c r="E3839" s="46"/>
      <c r="F3839" s="130"/>
      <c r="G3839" s="69"/>
    </row>
    <row r="3840" spans="1:7" ht="18" customHeight="1">
      <c r="A3840" s="323" t="s">
        <v>207</v>
      </c>
      <c r="B3840" s="302" t="s">
        <v>23</v>
      </c>
      <c r="C3840" s="325" t="s">
        <v>976</v>
      </c>
      <c r="D3840" s="325">
        <v>650</v>
      </c>
      <c r="E3840" s="46">
        <v>36000</v>
      </c>
      <c r="F3840" s="130">
        <f t="shared" si="67"/>
        <v>23400000</v>
      </c>
      <c r="G3840" s="86">
        <f>SUM(F3840:F3842)</f>
        <v>93080000</v>
      </c>
    </row>
    <row r="3841" spans="1:7" ht="18" customHeight="1">
      <c r="A3841" s="323"/>
      <c r="B3841" s="302" t="s">
        <v>31</v>
      </c>
      <c r="C3841" s="325" t="s">
        <v>1397</v>
      </c>
      <c r="D3841" s="325">
        <v>817.5</v>
      </c>
      <c r="E3841" s="46">
        <v>36000</v>
      </c>
      <c r="F3841" s="130">
        <f t="shared" si="67"/>
        <v>29430000</v>
      </c>
      <c r="G3841" s="69"/>
    </row>
    <row r="3842" spans="1:7" ht="18" customHeight="1">
      <c r="A3842" s="323"/>
      <c r="B3842" s="302" t="s">
        <v>31</v>
      </c>
      <c r="C3842" s="325" t="s">
        <v>1378</v>
      </c>
      <c r="D3842" s="325">
        <v>1150</v>
      </c>
      <c r="E3842" s="46">
        <v>35000</v>
      </c>
      <c r="F3842" s="130">
        <f t="shared" si="67"/>
        <v>40250000</v>
      </c>
      <c r="G3842" s="69"/>
    </row>
    <row r="3843" spans="1:7" ht="18" customHeight="1">
      <c r="A3843" s="323"/>
      <c r="B3843" s="302"/>
      <c r="C3843" s="325"/>
      <c r="D3843" s="325"/>
      <c r="E3843" s="46"/>
      <c r="F3843" s="130">
        <f t="shared" si="67"/>
        <v>0</v>
      </c>
      <c r="G3843" s="69"/>
    </row>
    <row r="3844" spans="1:7" ht="18" customHeight="1">
      <c r="A3844" s="323" t="s">
        <v>311</v>
      </c>
      <c r="B3844" s="302" t="s">
        <v>31</v>
      </c>
      <c r="C3844" s="325" t="s">
        <v>329</v>
      </c>
      <c r="D3844" s="325">
        <v>510.4</v>
      </c>
      <c r="E3844" s="46">
        <v>35000</v>
      </c>
      <c r="F3844" s="130">
        <f t="shared" ref="F3844:F3924" si="68">E3844*D3844</f>
        <v>17864000</v>
      </c>
      <c r="G3844" s="86">
        <f>SUM(F3844:F3846)</f>
        <v>68211500</v>
      </c>
    </row>
    <row r="3845" spans="1:7" ht="18" customHeight="1">
      <c r="A3845" s="323"/>
      <c r="B3845" s="302" t="s">
        <v>31</v>
      </c>
      <c r="C3845" s="325" t="s">
        <v>206</v>
      </c>
      <c r="D3845" s="325">
        <v>515.5</v>
      </c>
      <c r="E3845" s="46">
        <v>35000</v>
      </c>
      <c r="F3845" s="130">
        <f t="shared" si="68"/>
        <v>18042500</v>
      </c>
      <c r="G3845" s="69"/>
    </row>
    <row r="3846" spans="1:7" ht="18" customHeight="1">
      <c r="A3846" s="323"/>
      <c r="B3846" s="302" t="s">
        <v>31</v>
      </c>
      <c r="C3846" s="325" t="s">
        <v>1382</v>
      </c>
      <c r="D3846" s="325">
        <v>923</v>
      </c>
      <c r="E3846" s="46">
        <v>35000</v>
      </c>
      <c r="F3846" s="130">
        <f t="shared" si="68"/>
        <v>32305000</v>
      </c>
      <c r="G3846" s="69"/>
    </row>
    <row r="3847" spans="1:7" ht="18" customHeight="1">
      <c r="A3847" s="323"/>
      <c r="B3847" s="302"/>
      <c r="C3847" s="325"/>
      <c r="D3847" s="325"/>
      <c r="E3847" s="46"/>
      <c r="F3847" s="130">
        <f t="shared" si="68"/>
        <v>0</v>
      </c>
      <c r="G3847" s="69"/>
    </row>
    <row r="3848" spans="1:7" ht="18" customHeight="1">
      <c r="A3848" s="323" t="s">
        <v>318</v>
      </c>
      <c r="B3848" s="302" t="s">
        <v>31</v>
      </c>
      <c r="C3848" s="325" t="s">
        <v>1398</v>
      </c>
      <c r="D3848" s="325">
        <v>21</v>
      </c>
      <c r="E3848" s="46">
        <v>33500</v>
      </c>
      <c r="F3848" s="130">
        <f t="shared" si="68"/>
        <v>703500</v>
      </c>
      <c r="G3848" s="86">
        <f>SUM(F3848:F3850)</f>
        <v>5728500</v>
      </c>
    </row>
    <row r="3849" spans="1:7" ht="18" customHeight="1">
      <c r="A3849" s="323"/>
      <c r="B3849" s="302" t="s">
        <v>31</v>
      </c>
      <c r="C3849" s="325" t="s">
        <v>493</v>
      </c>
      <c r="D3849" s="325">
        <v>50</v>
      </c>
      <c r="E3849" s="46">
        <v>33500</v>
      </c>
      <c r="F3849" s="130">
        <f t="shared" si="68"/>
        <v>1675000</v>
      </c>
      <c r="G3849" s="69"/>
    </row>
    <row r="3850" spans="1:7" ht="18" customHeight="1">
      <c r="A3850" s="323"/>
      <c r="B3850" s="302" t="s">
        <v>31</v>
      </c>
      <c r="C3850" s="325" t="s">
        <v>85</v>
      </c>
      <c r="D3850" s="325">
        <v>100</v>
      </c>
      <c r="E3850" s="46">
        <v>33500</v>
      </c>
      <c r="F3850" s="130">
        <f t="shared" si="68"/>
        <v>3350000</v>
      </c>
      <c r="G3850" s="69"/>
    </row>
    <row r="3851" spans="1:7" ht="18" customHeight="1">
      <c r="A3851" s="323"/>
      <c r="B3851" s="302"/>
      <c r="C3851" s="325"/>
      <c r="D3851" s="325"/>
      <c r="E3851" s="46"/>
      <c r="F3851" s="130">
        <f t="shared" si="68"/>
        <v>0</v>
      </c>
      <c r="G3851" s="69"/>
    </row>
    <row r="3852" spans="1:7" ht="18" customHeight="1">
      <c r="A3852" s="323" t="s">
        <v>573</v>
      </c>
      <c r="B3852" s="302" t="s">
        <v>13</v>
      </c>
      <c r="C3852" s="325" t="s">
        <v>46</v>
      </c>
      <c r="D3852" s="325">
        <v>10</v>
      </c>
      <c r="E3852" s="46">
        <v>30500</v>
      </c>
      <c r="F3852" s="130">
        <f t="shared" si="68"/>
        <v>305000</v>
      </c>
      <c r="G3852" s="86">
        <f>SUM(F3852:F3855)</f>
        <v>3355000</v>
      </c>
    </row>
    <row r="3853" spans="1:7" ht="18" customHeight="1">
      <c r="A3853" s="323"/>
      <c r="B3853" s="302" t="s">
        <v>13</v>
      </c>
      <c r="C3853" s="325" t="s">
        <v>22</v>
      </c>
      <c r="D3853" s="325">
        <v>30</v>
      </c>
      <c r="E3853" s="46">
        <v>30500</v>
      </c>
      <c r="F3853" s="130">
        <f t="shared" si="68"/>
        <v>915000</v>
      </c>
      <c r="G3853" s="69"/>
    </row>
    <row r="3854" spans="1:7" ht="18" customHeight="1">
      <c r="A3854" s="323"/>
      <c r="B3854" s="302" t="s">
        <v>13</v>
      </c>
      <c r="C3854" s="325" t="s">
        <v>75</v>
      </c>
      <c r="D3854" s="325">
        <v>20</v>
      </c>
      <c r="E3854" s="46">
        <v>30500</v>
      </c>
      <c r="F3854" s="130">
        <f t="shared" si="68"/>
        <v>610000</v>
      </c>
      <c r="G3854" s="69"/>
    </row>
    <row r="3855" spans="1:7" ht="18" customHeight="1">
      <c r="A3855" s="533"/>
      <c r="B3855" s="440" t="s">
        <v>13</v>
      </c>
      <c r="C3855" s="382" t="s">
        <v>59</v>
      </c>
      <c r="D3855" s="382">
        <v>50</v>
      </c>
      <c r="E3855" s="59">
        <v>30500</v>
      </c>
      <c r="F3855" s="132">
        <f t="shared" si="68"/>
        <v>1525000</v>
      </c>
      <c r="G3855" s="92"/>
    </row>
    <row r="3856" spans="1:7" ht="18" customHeight="1">
      <c r="A3856" s="526"/>
      <c r="B3856" s="435"/>
      <c r="C3856" s="484"/>
      <c r="D3856" s="484"/>
      <c r="E3856" s="113"/>
      <c r="F3856" s="126"/>
      <c r="G3856" s="9"/>
    </row>
    <row r="3857" spans="1:7" ht="18" customHeight="1">
      <c r="A3857" s="537">
        <v>42419</v>
      </c>
      <c r="B3857" s="355"/>
      <c r="C3857" s="491" t="s">
        <v>398</v>
      </c>
      <c r="D3857" s="525"/>
      <c r="F3857" s="127"/>
    </row>
    <row r="3858" spans="1:7" ht="18" customHeight="1">
      <c r="A3858" s="531" t="s">
        <v>127</v>
      </c>
      <c r="B3858" s="436" t="s">
        <v>134</v>
      </c>
      <c r="C3858" s="494" t="s">
        <v>152</v>
      </c>
      <c r="D3858" s="494">
        <f>SUM(D3859:D3935)</f>
        <v>8750</v>
      </c>
      <c r="E3858" s="166"/>
      <c r="F3858" s="171">
        <f>SUM(F3859:F3935)</f>
        <v>293851620</v>
      </c>
      <c r="G3858" s="171">
        <f>SUM(G3859:G3935)</f>
        <v>293851620</v>
      </c>
    </row>
    <row r="3859" spans="1:7" ht="18" customHeight="1">
      <c r="A3859" s="532" t="s">
        <v>154</v>
      </c>
      <c r="B3859" s="441" t="s">
        <v>13</v>
      </c>
      <c r="C3859" s="492" t="s">
        <v>45</v>
      </c>
      <c r="D3859" s="492">
        <v>30</v>
      </c>
      <c r="E3859" s="62">
        <v>30500</v>
      </c>
      <c r="F3859" s="139">
        <f t="shared" si="68"/>
        <v>915000</v>
      </c>
      <c r="G3859" s="85">
        <f>SUM(F3859:F3860)</f>
        <v>3050000</v>
      </c>
    </row>
    <row r="3860" spans="1:7" ht="18" customHeight="1">
      <c r="A3860" s="323"/>
      <c r="B3860" s="302" t="s">
        <v>13</v>
      </c>
      <c r="C3860" s="325" t="s">
        <v>59</v>
      </c>
      <c r="D3860" s="325">
        <v>70</v>
      </c>
      <c r="E3860" s="46">
        <v>30500</v>
      </c>
      <c r="F3860" s="130">
        <f t="shared" si="68"/>
        <v>2135000</v>
      </c>
      <c r="G3860" s="69"/>
    </row>
    <row r="3861" spans="1:7" ht="18" customHeight="1">
      <c r="A3861" s="323"/>
      <c r="B3861" s="302"/>
      <c r="C3861" s="325"/>
      <c r="D3861" s="325"/>
      <c r="E3861" s="46"/>
      <c r="F3861" s="130">
        <f t="shared" si="68"/>
        <v>0</v>
      </c>
      <c r="G3861" s="69"/>
    </row>
    <row r="3862" spans="1:7" ht="18" customHeight="1">
      <c r="A3862" s="323" t="s">
        <v>93</v>
      </c>
      <c r="B3862" s="302" t="s">
        <v>1193</v>
      </c>
      <c r="C3862" s="325" t="s">
        <v>623</v>
      </c>
      <c r="D3862" s="325">
        <f>429.1-4.8-7.2</f>
        <v>417.1</v>
      </c>
      <c r="E3862" s="46">
        <v>33500</v>
      </c>
      <c r="F3862" s="130">
        <f t="shared" si="68"/>
        <v>13972850</v>
      </c>
      <c r="G3862" s="86">
        <f>SUM(F3862:F3863)</f>
        <v>15172850</v>
      </c>
    </row>
    <row r="3863" spans="1:7" ht="18" customHeight="1">
      <c r="A3863" s="323"/>
      <c r="B3863" s="302" t="s">
        <v>13</v>
      </c>
      <c r="C3863" s="325" t="s">
        <v>1402</v>
      </c>
      <c r="D3863" s="325">
        <v>40</v>
      </c>
      <c r="E3863" s="46">
        <v>30000</v>
      </c>
      <c r="F3863" s="130">
        <f t="shared" si="68"/>
        <v>1200000</v>
      </c>
      <c r="G3863" s="69"/>
    </row>
    <row r="3864" spans="1:7" ht="18" customHeight="1">
      <c r="A3864" s="323"/>
      <c r="B3864" s="302"/>
      <c r="C3864" s="325"/>
      <c r="D3864" s="325"/>
      <c r="E3864" s="46"/>
      <c r="F3864" s="130">
        <f t="shared" si="68"/>
        <v>0</v>
      </c>
      <c r="G3864" s="69"/>
    </row>
    <row r="3865" spans="1:7" ht="18" customHeight="1">
      <c r="A3865" s="323" t="s">
        <v>304</v>
      </c>
      <c r="B3865" s="302" t="s">
        <v>31</v>
      </c>
      <c r="C3865" s="325" t="s">
        <v>1403</v>
      </c>
      <c r="D3865" s="325">
        <v>100</v>
      </c>
      <c r="E3865" s="46">
        <v>33500</v>
      </c>
      <c r="F3865" s="130">
        <f t="shared" si="68"/>
        <v>3350000</v>
      </c>
      <c r="G3865" s="86">
        <f>SUM(F3865:F3866)</f>
        <v>10050000</v>
      </c>
    </row>
    <row r="3866" spans="1:7" ht="18" customHeight="1">
      <c r="A3866" s="323"/>
      <c r="B3866" s="302" t="s">
        <v>31</v>
      </c>
      <c r="C3866" s="325" t="s">
        <v>1055</v>
      </c>
      <c r="D3866" s="325">
        <v>200</v>
      </c>
      <c r="E3866" s="46">
        <v>33500</v>
      </c>
      <c r="F3866" s="130">
        <f t="shared" si="68"/>
        <v>6700000</v>
      </c>
      <c r="G3866" s="69"/>
    </row>
    <row r="3867" spans="1:7" ht="18" customHeight="1">
      <c r="A3867" s="323"/>
      <c r="B3867" s="302"/>
      <c r="C3867" s="325"/>
      <c r="D3867" s="325"/>
      <c r="E3867" s="46"/>
      <c r="F3867" s="130">
        <f t="shared" si="68"/>
        <v>0</v>
      </c>
      <c r="G3867" s="69"/>
    </row>
    <row r="3868" spans="1:7" ht="18" customHeight="1">
      <c r="A3868" s="323" t="s">
        <v>316</v>
      </c>
      <c r="B3868" s="302" t="s">
        <v>31</v>
      </c>
      <c r="C3868" s="325" t="s">
        <v>857</v>
      </c>
      <c r="D3868" s="325">
        <v>133</v>
      </c>
      <c r="E3868" s="46">
        <v>33500</v>
      </c>
      <c r="F3868" s="130">
        <f t="shared" si="68"/>
        <v>4455500</v>
      </c>
      <c r="G3868" s="86">
        <f>SUM(F3868:F3869)</f>
        <v>14673000</v>
      </c>
    </row>
    <row r="3869" spans="1:7" ht="18" customHeight="1">
      <c r="A3869" s="323"/>
      <c r="B3869" s="302" t="s">
        <v>31</v>
      </c>
      <c r="C3869" s="325" t="s">
        <v>1405</v>
      </c>
      <c r="D3869" s="325">
        <v>305</v>
      </c>
      <c r="E3869" s="46">
        <v>33500</v>
      </c>
      <c r="F3869" s="130">
        <f t="shared" si="68"/>
        <v>10217500</v>
      </c>
      <c r="G3869" s="69"/>
    </row>
    <row r="3870" spans="1:7" ht="18" customHeight="1">
      <c r="A3870" s="323"/>
      <c r="B3870" s="302"/>
      <c r="C3870" s="325"/>
      <c r="D3870" s="325"/>
      <c r="E3870" s="46"/>
      <c r="F3870" s="130">
        <f t="shared" si="68"/>
        <v>0</v>
      </c>
      <c r="G3870" s="69"/>
    </row>
    <row r="3871" spans="1:7" ht="18" customHeight="1">
      <c r="A3871" s="323" t="s">
        <v>336</v>
      </c>
      <c r="B3871" s="302" t="s">
        <v>319</v>
      </c>
      <c r="C3871" s="325" t="s">
        <v>1277</v>
      </c>
      <c r="D3871" s="325">
        <v>210</v>
      </c>
      <c r="E3871" s="46">
        <v>33500</v>
      </c>
      <c r="F3871" s="130">
        <f t="shared" si="68"/>
        <v>7035000</v>
      </c>
      <c r="G3871" s="86">
        <f>SUM(F3871:F3874)</f>
        <v>21014700</v>
      </c>
    </row>
    <row r="3872" spans="1:7" ht="18" customHeight="1">
      <c r="A3872" s="323"/>
      <c r="B3872" s="302" t="s">
        <v>31</v>
      </c>
      <c r="C3872" s="325" t="s">
        <v>148</v>
      </c>
      <c r="D3872" s="325">
        <v>90</v>
      </c>
      <c r="E3872" s="46">
        <v>33500</v>
      </c>
      <c r="F3872" s="130">
        <f t="shared" si="68"/>
        <v>3015000</v>
      </c>
      <c r="G3872" s="69"/>
    </row>
    <row r="3873" spans="1:7" ht="18" customHeight="1">
      <c r="A3873" s="323"/>
      <c r="B3873" s="302" t="s">
        <v>64</v>
      </c>
      <c r="C3873" s="325" t="s">
        <v>615</v>
      </c>
      <c r="D3873" s="325">
        <v>153.69999999999999</v>
      </c>
      <c r="E3873" s="46">
        <v>31000</v>
      </c>
      <c r="F3873" s="130">
        <f t="shared" si="68"/>
        <v>4764700</v>
      </c>
      <c r="G3873" s="69"/>
    </row>
    <row r="3874" spans="1:7" ht="18" customHeight="1">
      <c r="A3874" s="323"/>
      <c r="B3874" s="302" t="s">
        <v>64</v>
      </c>
      <c r="C3874" s="325" t="s">
        <v>1406</v>
      </c>
      <c r="D3874" s="325">
        <f>50+150</f>
        <v>200</v>
      </c>
      <c r="E3874" s="46">
        <v>31000</v>
      </c>
      <c r="F3874" s="130">
        <f t="shared" si="68"/>
        <v>6200000</v>
      </c>
      <c r="G3874" s="69"/>
    </row>
    <row r="3875" spans="1:7" ht="18" customHeight="1">
      <c r="A3875" s="323"/>
      <c r="B3875" s="302"/>
      <c r="C3875" s="325"/>
      <c r="D3875" s="325"/>
      <c r="E3875" s="46"/>
      <c r="F3875" s="130">
        <f t="shared" si="68"/>
        <v>0</v>
      </c>
      <c r="G3875" s="69"/>
    </row>
    <row r="3876" spans="1:7" ht="18" customHeight="1">
      <c r="A3876" s="323" t="s">
        <v>490</v>
      </c>
      <c r="B3876" s="302" t="s">
        <v>13</v>
      </c>
      <c r="C3876" s="325" t="s">
        <v>735</v>
      </c>
      <c r="D3876" s="325">
        <v>199.2</v>
      </c>
      <c r="E3876" s="46">
        <v>30000</v>
      </c>
      <c r="F3876" s="130">
        <f t="shared" si="68"/>
        <v>5976000</v>
      </c>
      <c r="G3876" s="86">
        <f>F3876</f>
        <v>5976000</v>
      </c>
    </row>
    <row r="3877" spans="1:7" ht="18" customHeight="1">
      <c r="A3877" s="323"/>
      <c r="B3877" s="302"/>
      <c r="C3877" s="325"/>
      <c r="D3877" s="325"/>
      <c r="E3877" s="46"/>
      <c r="F3877" s="130">
        <f t="shared" si="68"/>
        <v>0</v>
      </c>
      <c r="G3877" s="69"/>
    </row>
    <row r="3878" spans="1:7" ht="18" customHeight="1">
      <c r="A3878" s="323" t="s">
        <v>327</v>
      </c>
      <c r="B3878" s="302" t="s">
        <v>13</v>
      </c>
      <c r="C3878" s="325" t="s">
        <v>59</v>
      </c>
      <c r="D3878" s="325">
        <v>200</v>
      </c>
      <c r="E3878" s="46">
        <v>30000</v>
      </c>
      <c r="F3878" s="130">
        <f t="shared" si="68"/>
        <v>6000000</v>
      </c>
      <c r="G3878" s="86">
        <f>SUM(F3878:F3882)</f>
        <v>32514000</v>
      </c>
    </row>
    <row r="3879" spans="1:7" ht="18" customHeight="1">
      <c r="A3879" s="323"/>
      <c r="B3879" s="302" t="s">
        <v>13</v>
      </c>
      <c r="C3879" s="325" t="s">
        <v>60</v>
      </c>
      <c r="D3879" s="325">
        <v>100</v>
      </c>
      <c r="E3879" s="46">
        <v>30000</v>
      </c>
      <c r="F3879" s="130">
        <f t="shared" si="68"/>
        <v>3000000</v>
      </c>
      <c r="G3879" s="69"/>
    </row>
    <row r="3880" spans="1:7" ht="18" customHeight="1">
      <c r="A3880" s="323"/>
      <c r="B3880" s="302" t="s">
        <v>1407</v>
      </c>
      <c r="C3880" s="325" t="s">
        <v>170</v>
      </c>
      <c r="D3880" s="325">
        <v>295.7</v>
      </c>
      <c r="E3880" s="46">
        <v>32500</v>
      </c>
      <c r="F3880" s="130">
        <f t="shared" si="68"/>
        <v>9610250</v>
      </c>
      <c r="G3880" s="69"/>
    </row>
    <row r="3881" spans="1:7" ht="18" customHeight="1">
      <c r="A3881" s="323"/>
      <c r="B3881" s="302" t="s">
        <v>1407</v>
      </c>
      <c r="C3881" s="325" t="s">
        <v>128</v>
      </c>
      <c r="D3881" s="325">
        <v>292.2</v>
      </c>
      <c r="E3881" s="46">
        <v>32500</v>
      </c>
      <c r="F3881" s="130">
        <f t="shared" si="68"/>
        <v>9496500</v>
      </c>
      <c r="G3881" s="69"/>
    </row>
    <row r="3882" spans="1:7" ht="18" customHeight="1">
      <c r="A3882" s="323"/>
      <c r="B3882" s="302" t="s">
        <v>1408</v>
      </c>
      <c r="C3882" s="325" t="s">
        <v>184</v>
      </c>
      <c r="D3882" s="325">
        <v>144.5</v>
      </c>
      <c r="E3882" s="46">
        <v>30500</v>
      </c>
      <c r="F3882" s="130">
        <f t="shared" si="68"/>
        <v>4407250</v>
      </c>
      <c r="G3882" s="69"/>
    </row>
    <row r="3883" spans="1:7" ht="18" customHeight="1">
      <c r="A3883" s="323"/>
      <c r="B3883" s="302"/>
      <c r="C3883" s="325"/>
      <c r="D3883" s="325"/>
      <c r="E3883" s="46"/>
      <c r="F3883" s="130">
        <f t="shared" si="68"/>
        <v>0</v>
      </c>
      <c r="G3883" s="69"/>
    </row>
    <row r="3884" spans="1:7" ht="18" customHeight="1">
      <c r="A3884" s="323" t="s">
        <v>408</v>
      </c>
      <c r="B3884" s="302" t="s">
        <v>31</v>
      </c>
      <c r="C3884" s="325" t="s">
        <v>1284</v>
      </c>
      <c r="D3884" s="325">
        <v>130</v>
      </c>
      <c r="E3884" s="46">
        <v>32500</v>
      </c>
      <c r="F3884" s="130">
        <f t="shared" si="68"/>
        <v>4225000</v>
      </c>
      <c r="G3884" s="86">
        <f>F3884</f>
        <v>4225000</v>
      </c>
    </row>
    <row r="3885" spans="1:7" ht="18" customHeight="1">
      <c r="A3885" s="323"/>
      <c r="B3885" s="302"/>
      <c r="C3885" s="325"/>
      <c r="D3885" s="325"/>
      <c r="E3885" s="46"/>
      <c r="F3885" s="130">
        <f t="shared" si="68"/>
        <v>0</v>
      </c>
      <c r="G3885" s="69"/>
    </row>
    <row r="3886" spans="1:7" ht="18" customHeight="1">
      <c r="A3886" s="323" t="s">
        <v>380</v>
      </c>
      <c r="B3886" s="302" t="s">
        <v>23</v>
      </c>
      <c r="C3886" s="325" t="s">
        <v>1409</v>
      </c>
      <c r="D3886" s="325">
        <v>53</v>
      </c>
      <c r="E3886" s="46">
        <v>33000</v>
      </c>
      <c r="F3886" s="130">
        <f t="shared" si="68"/>
        <v>1749000</v>
      </c>
      <c r="G3886" s="86">
        <f>F3886</f>
        <v>1749000</v>
      </c>
    </row>
    <row r="3887" spans="1:7" ht="18" customHeight="1">
      <c r="A3887" s="323"/>
      <c r="B3887" s="302"/>
      <c r="C3887" s="325"/>
      <c r="D3887" s="325"/>
      <c r="E3887" s="46"/>
      <c r="F3887" s="130">
        <f t="shared" si="68"/>
        <v>0</v>
      </c>
      <c r="G3887" s="69"/>
    </row>
    <row r="3888" spans="1:7" ht="18" customHeight="1">
      <c r="A3888" s="323" t="s">
        <v>63</v>
      </c>
      <c r="B3888" s="302" t="s">
        <v>254</v>
      </c>
      <c r="C3888" s="325" t="s">
        <v>192</v>
      </c>
      <c r="D3888" s="325">
        <f>154.9+99.4</f>
        <v>254.3</v>
      </c>
      <c r="E3888" s="46">
        <v>35500</v>
      </c>
      <c r="F3888" s="130">
        <f t="shared" si="68"/>
        <v>9027650</v>
      </c>
      <c r="G3888" s="86">
        <f>SUM(F3888:F3889)</f>
        <v>22059650</v>
      </c>
    </row>
    <row r="3889" spans="1:7" ht="18" customHeight="1">
      <c r="A3889" s="323"/>
      <c r="B3889" s="302" t="s">
        <v>64</v>
      </c>
      <c r="C3889" s="325" t="s">
        <v>65</v>
      </c>
      <c r="D3889" s="325">
        <f>125+237</f>
        <v>362</v>
      </c>
      <c r="E3889" s="46">
        <v>36000</v>
      </c>
      <c r="F3889" s="130">
        <f t="shared" si="68"/>
        <v>13032000</v>
      </c>
      <c r="G3889" s="69"/>
    </row>
    <row r="3890" spans="1:7" ht="18" customHeight="1">
      <c r="A3890" s="323"/>
      <c r="B3890" s="302"/>
      <c r="C3890" s="325"/>
      <c r="D3890" s="325"/>
      <c r="E3890" s="46"/>
      <c r="F3890" s="130">
        <f t="shared" si="68"/>
        <v>0</v>
      </c>
      <c r="G3890" s="69"/>
    </row>
    <row r="3891" spans="1:7" ht="18" customHeight="1">
      <c r="A3891" s="323" t="s">
        <v>330</v>
      </c>
      <c r="B3891" s="302" t="s">
        <v>31</v>
      </c>
      <c r="C3891" s="325" t="s">
        <v>419</v>
      </c>
      <c r="D3891" s="325">
        <v>44</v>
      </c>
      <c r="E3891" s="46">
        <v>33500</v>
      </c>
      <c r="F3891" s="130">
        <f t="shared" si="68"/>
        <v>1474000</v>
      </c>
      <c r="G3891" s="86">
        <f>F3891</f>
        <v>1474000</v>
      </c>
    </row>
    <row r="3892" spans="1:7" ht="18" customHeight="1">
      <c r="A3892" s="323"/>
      <c r="B3892" s="302"/>
      <c r="C3892" s="325"/>
      <c r="D3892" s="325"/>
      <c r="E3892" s="46"/>
      <c r="F3892" s="130">
        <f t="shared" si="68"/>
        <v>0</v>
      </c>
      <c r="G3892" s="69"/>
    </row>
    <row r="3893" spans="1:7" ht="18" customHeight="1">
      <c r="A3893" s="323" t="s">
        <v>1410</v>
      </c>
      <c r="B3893" s="302" t="s">
        <v>13</v>
      </c>
      <c r="C3893" s="325" t="s">
        <v>852</v>
      </c>
      <c r="D3893" s="325">
        <v>111.3</v>
      </c>
      <c r="E3893" s="46">
        <v>30000</v>
      </c>
      <c r="F3893" s="130">
        <f t="shared" si="68"/>
        <v>3339000</v>
      </c>
      <c r="G3893" s="86">
        <f>F3893</f>
        <v>3339000</v>
      </c>
    </row>
    <row r="3894" spans="1:7" ht="18" customHeight="1">
      <c r="A3894" s="323"/>
      <c r="B3894" s="302"/>
      <c r="C3894" s="325"/>
      <c r="D3894" s="325"/>
      <c r="E3894" s="46"/>
      <c r="F3894" s="130">
        <f t="shared" si="68"/>
        <v>0</v>
      </c>
      <c r="G3894" s="69"/>
    </row>
    <row r="3895" spans="1:7" ht="18" customHeight="1">
      <c r="A3895" s="323" t="s">
        <v>210</v>
      </c>
      <c r="B3895" s="302" t="s">
        <v>23</v>
      </c>
      <c r="C3895" s="325" t="s">
        <v>347</v>
      </c>
      <c r="D3895" s="325">
        <v>203.2</v>
      </c>
      <c r="E3895" s="46">
        <v>35000</v>
      </c>
      <c r="F3895" s="130">
        <f t="shared" si="68"/>
        <v>7112000</v>
      </c>
      <c r="G3895" s="86">
        <f>SUM(F3895:F3901)</f>
        <v>41836400</v>
      </c>
    </row>
    <row r="3896" spans="1:7" ht="18" customHeight="1">
      <c r="A3896" s="323"/>
      <c r="B3896" s="302" t="s">
        <v>23</v>
      </c>
      <c r="C3896" s="325" t="s">
        <v>59</v>
      </c>
      <c r="D3896" s="325">
        <v>175</v>
      </c>
      <c r="E3896" s="46">
        <v>35000</v>
      </c>
      <c r="F3896" s="130">
        <f t="shared" si="68"/>
        <v>6125000</v>
      </c>
      <c r="G3896" s="69"/>
    </row>
    <row r="3897" spans="1:7" ht="18" customHeight="1">
      <c r="A3897" s="323"/>
      <c r="B3897" s="302" t="s">
        <v>212</v>
      </c>
      <c r="C3897" s="325" t="s">
        <v>59</v>
      </c>
      <c r="D3897" s="325">
        <v>200</v>
      </c>
      <c r="E3897" s="46">
        <v>35500</v>
      </c>
      <c r="F3897" s="130">
        <f t="shared" si="68"/>
        <v>7100000</v>
      </c>
      <c r="G3897" s="69"/>
    </row>
    <row r="3898" spans="1:7" ht="18" customHeight="1">
      <c r="A3898" s="323"/>
      <c r="B3898" s="302" t="s">
        <v>23</v>
      </c>
      <c r="C3898" s="325" t="s">
        <v>14</v>
      </c>
      <c r="D3898" s="325">
        <v>275</v>
      </c>
      <c r="E3898" s="46">
        <v>35000</v>
      </c>
      <c r="F3898" s="130">
        <f t="shared" si="68"/>
        <v>9625000</v>
      </c>
      <c r="G3898" s="69"/>
    </row>
    <row r="3899" spans="1:7" ht="18" customHeight="1">
      <c r="A3899" s="323"/>
      <c r="B3899" s="302" t="s">
        <v>23</v>
      </c>
      <c r="C3899" s="325" t="s">
        <v>396</v>
      </c>
      <c r="D3899" s="325">
        <v>50</v>
      </c>
      <c r="E3899" s="46">
        <v>35000</v>
      </c>
      <c r="F3899" s="130">
        <f t="shared" si="68"/>
        <v>1750000</v>
      </c>
      <c r="G3899" s="69"/>
    </row>
    <row r="3900" spans="1:7" ht="18" customHeight="1">
      <c r="A3900" s="323"/>
      <c r="B3900" s="302" t="s">
        <v>212</v>
      </c>
      <c r="C3900" s="325" t="s">
        <v>213</v>
      </c>
      <c r="D3900" s="325">
        <v>275</v>
      </c>
      <c r="E3900" s="46">
        <v>30000</v>
      </c>
      <c r="F3900" s="130">
        <f t="shared" si="68"/>
        <v>8250000</v>
      </c>
      <c r="G3900" s="69"/>
    </row>
    <row r="3901" spans="1:7" ht="18" customHeight="1">
      <c r="A3901" s="323"/>
      <c r="B3901" s="302" t="s">
        <v>64</v>
      </c>
      <c r="C3901" s="325" t="s">
        <v>1414</v>
      </c>
      <c r="D3901" s="325">
        <v>52.8</v>
      </c>
      <c r="E3901" s="46">
        <v>35500</v>
      </c>
      <c r="F3901" s="130">
        <f t="shared" si="68"/>
        <v>1874400</v>
      </c>
      <c r="G3901" s="69"/>
    </row>
    <row r="3902" spans="1:7" ht="18" customHeight="1">
      <c r="A3902" s="323"/>
      <c r="B3902" s="302"/>
      <c r="C3902" s="325"/>
      <c r="D3902" s="325"/>
      <c r="E3902" s="46"/>
      <c r="F3902" s="130"/>
      <c r="G3902" s="69"/>
    </row>
    <row r="3903" spans="1:7" ht="18" customHeight="1">
      <c r="A3903" s="323" t="s">
        <v>207</v>
      </c>
      <c r="B3903" s="302" t="s">
        <v>23</v>
      </c>
      <c r="C3903" s="325" t="s">
        <v>976</v>
      </c>
      <c r="D3903" s="325">
        <v>147.30000000000001</v>
      </c>
      <c r="E3903" s="46">
        <v>36000</v>
      </c>
      <c r="F3903" s="130">
        <f>E3903*D3903</f>
        <v>5302800</v>
      </c>
      <c r="G3903" s="86">
        <f>SUM(F3903:F3905)</f>
        <v>25824600</v>
      </c>
    </row>
    <row r="3904" spans="1:7" ht="18" customHeight="1">
      <c r="A3904" s="323"/>
      <c r="B3904" s="302" t="s">
        <v>208</v>
      </c>
      <c r="C3904" s="325" t="s">
        <v>939</v>
      </c>
      <c r="D3904" s="325">
        <v>123.8</v>
      </c>
      <c r="E3904" s="46">
        <v>36000</v>
      </c>
      <c r="F3904" s="130">
        <f>E3904*D3904</f>
        <v>4456800</v>
      </c>
      <c r="G3904" s="69"/>
    </row>
    <row r="3905" spans="1:7" ht="18" customHeight="1">
      <c r="A3905" s="323"/>
      <c r="B3905" s="302" t="s">
        <v>31</v>
      </c>
      <c r="C3905" s="325" t="s">
        <v>1378</v>
      </c>
      <c r="D3905" s="325">
        <v>459</v>
      </c>
      <c r="E3905" s="46">
        <v>35000</v>
      </c>
      <c r="F3905" s="130">
        <f>E3905*D3905</f>
        <v>16065000</v>
      </c>
      <c r="G3905" s="69"/>
    </row>
    <row r="3906" spans="1:7" ht="18" customHeight="1">
      <c r="A3906" s="323"/>
      <c r="B3906" s="302"/>
      <c r="C3906" s="325"/>
      <c r="D3906" s="325"/>
      <c r="E3906" s="46"/>
      <c r="F3906" s="130">
        <f t="shared" si="68"/>
        <v>0</v>
      </c>
      <c r="G3906" s="69"/>
    </row>
    <row r="3907" spans="1:7" ht="18" customHeight="1">
      <c r="A3907" s="323" t="s">
        <v>318</v>
      </c>
      <c r="B3907" s="302" t="s">
        <v>319</v>
      </c>
      <c r="C3907" s="325" t="s">
        <v>1415</v>
      </c>
      <c r="D3907" s="325">
        <v>170.5</v>
      </c>
      <c r="E3907" s="46">
        <v>32500</v>
      </c>
      <c r="F3907" s="130">
        <f t="shared" si="68"/>
        <v>5541250</v>
      </c>
      <c r="G3907" s="86">
        <f>SUM(F3907:F3911)</f>
        <v>19800450</v>
      </c>
    </row>
    <row r="3908" spans="1:7" ht="18" customHeight="1">
      <c r="A3908" s="323"/>
      <c r="B3908" s="302" t="s">
        <v>23</v>
      </c>
      <c r="C3908" s="325" t="s">
        <v>1416</v>
      </c>
      <c r="D3908" s="325">
        <v>50</v>
      </c>
      <c r="E3908" s="46">
        <v>34000</v>
      </c>
      <c r="F3908" s="130">
        <f t="shared" si="68"/>
        <v>1700000</v>
      </c>
      <c r="G3908" s="69"/>
    </row>
    <row r="3909" spans="1:7" ht="18" customHeight="1">
      <c r="A3909" s="323"/>
      <c r="B3909" s="302" t="s">
        <v>319</v>
      </c>
      <c r="C3909" s="325" t="s">
        <v>1419</v>
      </c>
      <c r="D3909" s="325">
        <v>204.3</v>
      </c>
      <c r="E3909" s="46">
        <v>32500</v>
      </c>
      <c r="F3909" s="130">
        <f t="shared" si="68"/>
        <v>6639750</v>
      </c>
      <c r="G3909" s="69"/>
    </row>
    <row r="3910" spans="1:7" ht="18" customHeight="1">
      <c r="A3910" s="323"/>
      <c r="B3910" s="302" t="s">
        <v>31</v>
      </c>
      <c r="C3910" s="325" t="s">
        <v>493</v>
      </c>
      <c r="D3910" s="325">
        <v>90</v>
      </c>
      <c r="E3910" s="46">
        <v>33500</v>
      </c>
      <c r="F3910" s="130">
        <f t="shared" si="68"/>
        <v>3015000</v>
      </c>
      <c r="G3910" s="69"/>
    </row>
    <row r="3911" spans="1:7" ht="18" customHeight="1">
      <c r="A3911" s="323"/>
      <c r="B3911" s="302" t="s">
        <v>31</v>
      </c>
      <c r="C3911" s="325" t="s">
        <v>442</v>
      </c>
      <c r="D3911" s="325">
        <v>86.7</v>
      </c>
      <c r="E3911" s="46">
        <v>33500</v>
      </c>
      <c r="F3911" s="130">
        <f t="shared" si="68"/>
        <v>2904450</v>
      </c>
      <c r="G3911" s="69"/>
    </row>
    <row r="3912" spans="1:7" ht="18" customHeight="1">
      <c r="A3912" s="323"/>
      <c r="B3912" s="302"/>
      <c r="C3912" s="325"/>
      <c r="D3912" s="325"/>
      <c r="E3912" s="46"/>
      <c r="F3912" s="130">
        <f t="shared" si="68"/>
        <v>0</v>
      </c>
      <c r="G3912" s="69"/>
    </row>
    <row r="3913" spans="1:7" ht="18" customHeight="1">
      <c r="A3913" s="323" t="s">
        <v>52</v>
      </c>
      <c r="B3913" s="302" t="s">
        <v>208</v>
      </c>
      <c r="C3913" s="325" t="s">
        <v>54</v>
      </c>
      <c r="D3913" s="325">
        <v>1071</v>
      </c>
      <c r="E3913" s="46">
        <v>35300</v>
      </c>
      <c r="F3913" s="130">
        <f t="shared" si="68"/>
        <v>37806300</v>
      </c>
      <c r="G3913" s="86">
        <f>SUM(F3913:F3914)</f>
        <v>39002970</v>
      </c>
    </row>
    <row r="3914" spans="1:7" ht="18" customHeight="1">
      <c r="A3914" s="323"/>
      <c r="B3914" s="302" t="s">
        <v>208</v>
      </c>
      <c r="C3914" s="325" t="s">
        <v>595</v>
      </c>
      <c r="D3914" s="325">
        <v>33.9</v>
      </c>
      <c r="E3914" s="46">
        <v>35300</v>
      </c>
      <c r="F3914" s="130">
        <f t="shared" si="68"/>
        <v>1196670</v>
      </c>
      <c r="G3914" s="69"/>
    </row>
    <row r="3915" spans="1:7" ht="18" customHeight="1">
      <c r="A3915" s="323"/>
      <c r="B3915" s="302"/>
      <c r="C3915" s="325"/>
      <c r="D3915" s="325"/>
      <c r="E3915" s="46"/>
      <c r="F3915" s="130">
        <f t="shared" si="68"/>
        <v>0</v>
      </c>
      <c r="G3915" s="69"/>
    </row>
    <row r="3916" spans="1:7" ht="18" customHeight="1">
      <c r="A3916" s="323" t="s">
        <v>271</v>
      </c>
      <c r="B3916" s="302" t="s">
        <v>13</v>
      </c>
      <c r="C3916" s="325" t="s">
        <v>75</v>
      </c>
      <c r="D3916" s="325">
        <v>10</v>
      </c>
      <c r="E3916" s="46">
        <v>30000</v>
      </c>
      <c r="F3916" s="130">
        <f t="shared" si="68"/>
        <v>300000</v>
      </c>
      <c r="G3916" s="86">
        <f>F3916</f>
        <v>300000</v>
      </c>
    </row>
    <row r="3917" spans="1:7" ht="18" customHeight="1">
      <c r="A3917" s="323"/>
      <c r="B3917" s="302"/>
      <c r="C3917" s="325"/>
      <c r="D3917" s="325"/>
      <c r="E3917" s="46"/>
      <c r="F3917" s="130">
        <f t="shared" si="68"/>
        <v>0</v>
      </c>
      <c r="G3917" s="69"/>
    </row>
    <row r="3918" spans="1:7" ht="18" customHeight="1">
      <c r="A3918" s="323" t="s">
        <v>573</v>
      </c>
      <c r="B3918" s="302" t="s">
        <v>13</v>
      </c>
      <c r="C3918" s="325" t="s">
        <v>76</v>
      </c>
      <c r="D3918" s="325">
        <v>20</v>
      </c>
      <c r="E3918" s="46">
        <v>30500</v>
      </c>
      <c r="F3918" s="130">
        <f t="shared" si="68"/>
        <v>610000</v>
      </c>
      <c r="G3918" s="86">
        <f>F3918</f>
        <v>610000</v>
      </c>
    </row>
    <row r="3919" spans="1:7" ht="18" customHeight="1">
      <c r="A3919" s="323"/>
      <c r="B3919" s="302"/>
      <c r="C3919" s="325"/>
      <c r="D3919" s="325"/>
      <c r="E3919" s="46"/>
      <c r="F3919" s="130">
        <f t="shared" si="68"/>
        <v>0</v>
      </c>
      <c r="G3919" s="69"/>
    </row>
    <row r="3920" spans="1:7" ht="18" customHeight="1">
      <c r="A3920" s="323" t="s">
        <v>789</v>
      </c>
      <c r="B3920" s="302" t="s">
        <v>64</v>
      </c>
      <c r="C3920" s="325" t="s">
        <v>1413</v>
      </c>
      <c r="D3920" s="325">
        <v>520</v>
      </c>
      <c r="E3920" s="46">
        <v>36000</v>
      </c>
      <c r="F3920" s="130">
        <f t="shared" si="68"/>
        <v>18720000</v>
      </c>
      <c r="G3920" s="86">
        <f>F3920</f>
        <v>18720000</v>
      </c>
    </row>
    <row r="3921" spans="1:7" ht="18" customHeight="1">
      <c r="A3921" s="323"/>
      <c r="B3921" s="302"/>
      <c r="C3921" s="325"/>
      <c r="D3921" s="325"/>
      <c r="E3921" s="46"/>
      <c r="F3921" s="130">
        <f t="shared" si="68"/>
        <v>0</v>
      </c>
      <c r="G3921" s="69"/>
    </row>
    <row r="3922" spans="1:7" ht="18" customHeight="1">
      <c r="A3922" s="323" t="s">
        <v>1411</v>
      </c>
      <c r="B3922" s="302" t="s">
        <v>31</v>
      </c>
      <c r="C3922" s="325" t="s">
        <v>1412</v>
      </c>
      <c r="D3922" s="325">
        <v>50</v>
      </c>
      <c r="E3922" s="46">
        <v>35000</v>
      </c>
      <c r="F3922" s="130">
        <f t="shared" si="68"/>
        <v>1750000</v>
      </c>
      <c r="G3922" s="86">
        <f>F3922</f>
        <v>1750000</v>
      </c>
    </row>
    <row r="3923" spans="1:7" ht="18" customHeight="1">
      <c r="A3923" s="323"/>
      <c r="B3923" s="302"/>
      <c r="C3923" s="325"/>
      <c r="D3923" s="325"/>
      <c r="E3923" s="46"/>
      <c r="F3923" s="130">
        <f t="shared" si="68"/>
        <v>0</v>
      </c>
      <c r="G3923" s="69"/>
    </row>
    <row r="3924" spans="1:7" ht="18" customHeight="1">
      <c r="A3924" s="323" t="s">
        <v>537</v>
      </c>
      <c r="B3924" s="302" t="s">
        <v>31</v>
      </c>
      <c r="C3924" s="325" t="s">
        <v>538</v>
      </c>
      <c r="D3924" s="325">
        <v>55</v>
      </c>
      <c r="E3924" s="46">
        <v>34000</v>
      </c>
      <c r="F3924" s="130">
        <f t="shared" si="68"/>
        <v>1870000</v>
      </c>
      <c r="G3924" s="86">
        <f>F3924</f>
        <v>1870000</v>
      </c>
    </row>
    <row r="3925" spans="1:7" ht="18" customHeight="1">
      <c r="A3925" s="323"/>
      <c r="B3925" s="302"/>
      <c r="C3925" s="325"/>
      <c r="D3925" s="325"/>
      <c r="E3925" s="46"/>
      <c r="F3925" s="130">
        <f t="shared" ref="F3925:F4009" si="69">E3925*D3925</f>
        <v>0</v>
      </c>
      <c r="G3925" s="69"/>
    </row>
    <row r="3926" spans="1:7" ht="18" customHeight="1">
      <c r="A3926" s="323" t="s">
        <v>24</v>
      </c>
      <c r="B3926" s="302" t="s">
        <v>13</v>
      </c>
      <c r="C3926" s="325" t="s">
        <v>429</v>
      </c>
      <c r="D3926" s="325">
        <v>30</v>
      </c>
      <c r="E3926" s="46">
        <v>30500</v>
      </c>
      <c r="F3926" s="130">
        <f t="shared" si="69"/>
        <v>915000</v>
      </c>
      <c r="G3926" s="86">
        <f>F3926</f>
        <v>915000</v>
      </c>
    </row>
    <row r="3927" spans="1:7" ht="18" customHeight="1">
      <c r="A3927" s="323"/>
      <c r="B3927" s="302"/>
      <c r="C3927" s="325"/>
      <c r="D3927" s="325"/>
      <c r="E3927" s="46"/>
      <c r="F3927" s="130">
        <f t="shared" si="69"/>
        <v>0</v>
      </c>
      <c r="G3927" s="69"/>
    </row>
    <row r="3928" spans="1:7" ht="18" customHeight="1">
      <c r="A3928" s="323">
        <v>585</v>
      </c>
      <c r="B3928" s="302" t="s">
        <v>13</v>
      </c>
      <c r="C3928" s="325" t="s">
        <v>1401</v>
      </c>
      <c r="D3928" s="325">
        <v>52.5</v>
      </c>
      <c r="E3928" s="46">
        <v>30000</v>
      </c>
      <c r="F3928" s="130">
        <f t="shared" si="69"/>
        <v>1575000</v>
      </c>
      <c r="G3928" s="86">
        <f>F3928</f>
        <v>1575000</v>
      </c>
    </row>
    <row r="3929" spans="1:7" ht="18" customHeight="1">
      <c r="A3929" s="323"/>
      <c r="B3929" s="302"/>
      <c r="C3929" s="325"/>
      <c r="D3929" s="325"/>
      <c r="E3929" s="46"/>
      <c r="F3929" s="130">
        <f t="shared" si="69"/>
        <v>0</v>
      </c>
      <c r="G3929" s="69"/>
    </row>
    <row r="3930" spans="1:7" ht="18" customHeight="1">
      <c r="A3930" s="323" t="s">
        <v>26</v>
      </c>
      <c r="B3930" s="302" t="s">
        <v>13</v>
      </c>
      <c r="C3930" s="325" t="s">
        <v>1404</v>
      </c>
      <c r="D3930" s="325">
        <v>50</v>
      </c>
      <c r="E3930" s="46">
        <v>30500</v>
      </c>
      <c r="F3930" s="130">
        <f t="shared" si="69"/>
        <v>1525000</v>
      </c>
      <c r="G3930" s="86">
        <f>SUM(F3930:F3931)</f>
        <v>3050000</v>
      </c>
    </row>
    <row r="3931" spans="1:7" ht="18" customHeight="1">
      <c r="A3931" s="323"/>
      <c r="B3931" s="302" t="s">
        <v>13</v>
      </c>
      <c r="C3931" s="325" t="s">
        <v>62</v>
      </c>
      <c r="D3931" s="325">
        <v>50</v>
      </c>
      <c r="E3931" s="46">
        <v>30500</v>
      </c>
      <c r="F3931" s="130">
        <f t="shared" si="69"/>
        <v>1525000</v>
      </c>
      <c r="G3931" s="69"/>
    </row>
    <row r="3932" spans="1:7" ht="18" customHeight="1">
      <c r="A3932" s="323"/>
      <c r="B3932" s="302"/>
      <c r="C3932" s="325"/>
      <c r="D3932" s="325"/>
      <c r="E3932" s="46"/>
      <c r="F3932" s="130">
        <f t="shared" si="69"/>
        <v>0</v>
      </c>
      <c r="G3932" s="69"/>
    </row>
    <row r="3933" spans="1:7" ht="18" customHeight="1">
      <c r="A3933" s="323" t="s">
        <v>97</v>
      </c>
      <c r="B3933" s="302" t="s">
        <v>13</v>
      </c>
      <c r="C3933" s="325" t="s">
        <v>1417</v>
      </c>
      <c r="D3933" s="325">
        <v>50</v>
      </c>
      <c r="E3933" s="46">
        <v>30000</v>
      </c>
      <c r="F3933" s="130">
        <f t="shared" si="69"/>
        <v>1500000</v>
      </c>
      <c r="G3933" s="86">
        <f>SUM(F3933:F3935)</f>
        <v>3300000</v>
      </c>
    </row>
    <row r="3934" spans="1:7" ht="18" customHeight="1">
      <c r="A3934" s="323"/>
      <c r="B3934" s="302" t="s">
        <v>13</v>
      </c>
      <c r="C3934" s="325" t="s">
        <v>1418</v>
      </c>
      <c r="D3934" s="325">
        <v>30</v>
      </c>
      <c r="E3934" s="46">
        <v>30000</v>
      </c>
      <c r="F3934" s="130">
        <f t="shared" si="69"/>
        <v>900000</v>
      </c>
      <c r="G3934" s="69"/>
    </row>
    <row r="3935" spans="1:7" ht="18" customHeight="1">
      <c r="A3935" s="533"/>
      <c r="B3935" s="440" t="s">
        <v>13</v>
      </c>
      <c r="C3935" s="382" t="s">
        <v>14</v>
      </c>
      <c r="D3935" s="382">
        <v>30</v>
      </c>
      <c r="E3935" s="59">
        <v>30000</v>
      </c>
      <c r="F3935" s="132">
        <f t="shared" si="69"/>
        <v>900000</v>
      </c>
      <c r="G3935" s="92"/>
    </row>
    <row r="3936" spans="1:7" ht="18" customHeight="1">
      <c r="A3936" s="526"/>
      <c r="B3936" s="435"/>
      <c r="C3936" s="484"/>
      <c r="D3936" s="484"/>
      <c r="E3936" s="113"/>
      <c r="F3936" s="126"/>
      <c r="G3936" s="9"/>
    </row>
    <row r="3937" spans="1:7" ht="18" customHeight="1">
      <c r="A3937" s="537">
        <v>42420</v>
      </c>
      <c r="B3937" s="355"/>
      <c r="C3937" s="491" t="s">
        <v>398</v>
      </c>
      <c r="D3937" s="525"/>
      <c r="F3937" s="127"/>
    </row>
    <row r="3938" spans="1:7" ht="18" customHeight="1">
      <c r="A3938" s="531" t="s">
        <v>127</v>
      </c>
      <c r="B3938" s="436" t="s">
        <v>134</v>
      </c>
      <c r="C3938" s="494" t="s">
        <v>152</v>
      </c>
      <c r="D3938" s="494">
        <f>SUM(D3939:D4033)</f>
        <v>10874.099999999999</v>
      </c>
      <c r="E3938" s="166"/>
      <c r="F3938" s="171">
        <f>SUM(F3939:F4033)</f>
        <v>360635650</v>
      </c>
      <c r="G3938" s="171">
        <f>SUM(G3939:G4033)</f>
        <v>360635650</v>
      </c>
    </row>
    <row r="3939" spans="1:7" ht="16.5" customHeight="1">
      <c r="A3939" s="532" t="s">
        <v>485</v>
      </c>
      <c r="B3939" s="441" t="s">
        <v>13</v>
      </c>
      <c r="C3939" s="492" t="s">
        <v>575</v>
      </c>
      <c r="D3939" s="492">
        <v>270</v>
      </c>
      <c r="E3939" s="62">
        <v>30000</v>
      </c>
      <c r="F3939" s="139">
        <f t="shared" si="69"/>
        <v>8100000</v>
      </c>
      <c r="G3939" s="85">
        <f>SUM(F3939:F3941)</f>
        <v>12400000</v>
      </c>
    </row>
    <row r="3940" spans="1:7" ht="16.5" customHeight="1">
      <c r="A3940" s="323"/>
      <c r="B3940" s="302" t="s">
        <v>13</v>
      </c>
      <c r="C3940" s="325" t="s">
        <v>75</v>
      </c>
      <c r="D3940" s="325">
        <v>30</v>
      </c>
      <c r="E3940" s="46">
        <v>30000</v>
      </c>
      <c r="F3940" s="130">
        <f t="shared" si="69"/>
        <v>900000</v>
      </c>
      <c r="G3940" s="69"/>
    </row>
    <row r="3941" spans="1:7" ht="16.5" customHeight="1">
      <c r="A3941" s="323"/>
      <c r="B3941" s="302" t="s">
        <v>31</v>
      </c>
      <c r="C3941" s="325" t="s">
        <v>1056</v>
      </c>
      <c r="D3941" s="325">
        <v>100</v>
      </c>
      <c r="E3941" s="46">
        <v>34000</v>
      </c>
      <c r="F3941" s="130">
        <f t="shared" si="69"/>
        <v>3400000</v>
      </c>
      <c r="G3941" s="69"/>
    </row>
    <row r="3942" spans="1:7" ht="16.5" customHeight="1">
      <c r="A3942" s="323"/>
      <c r="B3942" s="302"/>
      <c r="C3942" s="325"/>
      <c r="D3942" s="325"/>
      <c r="E3942" s="46"/>
      <c r="F3942" s="130">
        <f t="shared" si="69"/>
        <v>0</v>
      </c>
      <c r="G3942" s="69"/>
    </row>
    <row r="3943" spans="1:7" ht="16.5" customHeight="1">
      <c r="A3943" s="323" t="s">
        <v>1447</v>
      </c>
      <c r="B3943" s="302" t="s">
        <v>31</v>
      </c>
      <c r="C3943" s="325" t="s">
        <v>43</v>
      </c>
      <c r="D3943" s="325">
        <v>96</v>
      </c>
      <c r="E3943" s="46">
        <v>35000</v>
      </c>
      <c r="F3943" s="130">
        <f t="shared" si="69"/>
        <v>3360000</v>
      </c>
      <c r="G3943" s="86">
        <f>SUM(F3943:F3944)</f>
        <v>6737500</v>
      </c>
    </row>
    <row r="3944" spans="1:7" ht="16.5" customHeight="1">
      <c r="A3944" s="323"/>
      <c r="B3944" s="302" t="s">
        <v>31</v>
      </c>
      <c r="C3944" s="325" t="s">
        <v>75</v>
      </c>
      <c r="D3944" s="325">
        <v>96.5</v>
      </c>
      <c r="E3944" s="46">
        <v>35000</v>
      </c>
      <c r="F3944" s="130">
        <f t="shared" si="69"/>
        <v>3377500</v>
      </c>
      <c r="G3944" s="69"/>
    </row>
    <row r="3945" spans="1:7" ht="16.5" customHeight="1">
      <c r="A3945" s="323"/>
      <c r="B3945" s="302"/>
      <c r="C3945" s="325"/>
      <c r="D3945" s="325"/>
      <c r="E3945" s="46"/>
      <c r="F3945" s="130">
        <f t="shared" si="69"/>
        <v>0</v>
      </c>
      <c r="G3945" s="69"/>
    </row>
    <row r="3946" spans="1:7" ht="16.5" customHeight="1">
      <c r="A3946" s="323" t="s">
        <v>145</v>
      </c>
      <c r="B3946" s="302" t="s">
        <v>31</v>
      </c>
      <c r="C3946" s="325" t="s">
        <v>1350</v>
      </c>
      <c r="D3946" s="325">
        <v>207</v>
      </c>
      <c r="E3946" s="46">
        <v>33500</v>
      </c>
      <c r="F3946" s="130">
        <f t="shared" si="69"/>
        <v>6934500</v>
      </c>
      <c r="G3946" s="86">
        <f>F3946</f>
        <v>6934500</v>
      </c>
    </row>
    <row r="3947" spans="1:7" ht="16.5" customHeight="1">
      <c r="A3947" s="323"/>
      <c r="B3947" s="302"/>
      <c r="C3947" s="325"/>
      <c r="D3947" s="325"/>
      <c r="E3947" s="46"/>
      <c r="F3947" s="130">
        <f t="shared" si="69"/>
        <v>0</v>
      </c>
      <c r="G3947" s="69"/>
    </row>
    <row r="3948" spans="1:7" ht="16.5" customHeight="1">
      <c r="A3948" s="323" t="s">
        <v>1420</v>
      </c>
      <c r="B3948" s="302" t="s">
        <v>208</v>
      </c>
      <c r="C3948" s="325" t="s">
        <v>1421</v>
      </c>
      <c r="D3948" s="325">
        <v>1000</v>
      </c>
      <c r="E3948" s="46">
        <v>34500</v>
      </c>
      <c r="F3948" s="130">
        <f t="shared" si="69"/>
        <v>34500000</v>
      </c>
      <c r="G3948" s="86">
        <f>F3948</f>
        <v>34500000</v>
      </c>
    </row>
    <row r="3949" spans="1:7" ht="16.5" customHeight="1">
      <c r="A3949" s="323"/>
      <c r="B3949" s="302"/>
      <c r="C3949" s="325"/>
      <c r="D3949" s="325"/>
      <c r="E3949" s="46"/>
      <c r="F3949" s="130">
        <f t="shared" si="69"/>
        <v>0</v>
      </c>
      <c r="G3949" s="69"/>
    </row>
    <row r="3950" spans="1:7" ht="16.5" customHeight="1">
      <c r="A3950" s="323" t="s">
        <v>90</v>
      </c>
      <c r="B3950" s="302" t="s">
        <v>64</v>
      </c>
      <c r="C3950" s="325" t="s">
        <v>1422</v>
      </c>
      <c r="D3950" s="325">
        <v>101</v>
      </c>
      <c r="E3950" s="46">
        <v>34000</v>
      </c>
      <c r="F3950" s="130">
        <f t="shared" si="69"/>
        <v>3434000</v>
      </c>
      <c r="G3950" s="86">
        <f>SUM(F3950:F3952)</f>
        <v>23501300</v>
      </c>
    </row>
    <row r="3951" spans="1:7" ht="16.5" customHeight="1">
      <c r="A3951" s="323"/>
      <c r="B3951" s="302" t="s">
        <v>64</v>
      </c>
      <c r="C3951" s="325" t="s">
        <v>1430</v>
      </c>
      <c r="D3951" s="325">
        <v>300.5</v>
      </c>
      <c r="E3951" s="46">
        <v>33000</v>
      </c>
      <c r="F3951" s="130">
        <f t="shared" si="69"/>
        <v>9916500</v>
      </c>
      <c r="G3951" s="69"/>
    </row>
    <row r="3952" spans="1:7" ht="16.5" customHeight="1">
      <c r="A3952" s="323"/>
      <c r="B3952" s="302" t="s">
        <v>64</v>
      </c>
      <c r="C3952" s="325" t="s">
        <v>1423</v>
      </c>
      <c r="D3952" s="325">
        <v>307.60000000000002</v>
      </c>
      <c r="E3952" s="46">
        <v>33000</v>
      </c>
      <c r="F3952" s="130">
        <f t="shared" si="69"/>
        <v>10150800</v>
      </c>
      <c r="G3952" s="69"/>
    </row>
    <row r="3953" spans="1:7" ht="16.5" customHeight="1">
      <c r="A3953" s="323"/>
      <c r="B3953" s="302"/>
      <c r="C3953" s="325"/>
      <c r="D3953" s="325"/>
      <c r="E3953" s="46"/>
      <c r="F3953" s="130">
        <f t="shared" si="69"/>
        <v>0</v>
      </c>
      <c r="G3953" s="69"/>
    </row>
    <row r="3954" spans="1:7" ht="16.5" customHeight="1">
      <c r="A3954" s="323" t="s">
        <v>318</v>
      </c>
      <c r="B3954" s="302" t="s">
        <v>13</v>
      </c>
      <c r="C3954" s="325" t="s">
        <v>777</v>
      </c>
      <c r="D3954" s="325">
        <v>108.7</v>
      </c>
      <c r="E3954" s="46">
        <v>31500</v>
      </c>
      <c r="F3954" s="130">
        <f t="shared" si="69"/>
        <v>3424050</v>
      </c>
      <c r="G3954" s="86">
        <f>SUM(F3954:F3959)</f>
        <v>19112100</v>
      </c>
    </row>
    <row r="3955" spans="1:7" ht="16.5" customHeight="1">
      <c r="A3955" s="323"/>
      <c r="B3955" s="302" t="s">
        <v>31</v>
      </c>
      <c r="C3955" s="325" t="s">
        <v>46</v>
      </c>
      <c r="D3955" s="325">
        <v>90</v>
      </c>
      <c r="E3955" s="46">
        <v>33500</v>
      </c>
      <c r="F3955" s="130">
        <f t="shared" si="69"/>
        <v>3015000</v>
      </c>
      <c r="G3955" s="69"/>
    </row>
    <row r="3956" spans="1:7" ht="16.5" customHeight="1">
      <c r="A3956" s="323"/>
      <c r="B3956" s="302" t="s">
        <v>31</v>
      </c>
      <c r="C3956" s="325" t="s">
        <v>555</v>
      </c>
      <c r="D3956" s="325">
        <v>100</v>
      </c>
      <c r="E3956" s="46">
        <v>33500</v>
      </c>
      <c r="F3956" s="130">
        <f t="shared" si="69"/>
        <v>3350000</v>
      </c>
      <c r="G3956" s="69"/>
    </row>
    <row r="3957" spans="1:7" ht="16.5" customHeight="1">
      <c r="A3957" s="323"/>
      <c r="B3957" s="302" t="s">
        <v>31</v>
      </c>
      <c r="C3957" s="325" t="s">
        <v>556</v>
      </c>
      <c r="D3957" s="325">
        <v>90</v>
      </c>
      <c r="E3957" s="46">
        <v>33500</v>
      </c>
      <c r="F3957" s="130">
        <f t="shared" si="69"/>
        <v>3015000</v>
      </c>
      <c r="G3957" s="69"/>
    </row>
    <row r="3958" spans="1:7" ht="16.5" customHeight="1">
      <c r="A3958" s="323"/>
      <c r="B3958" s="302" t="s">
        <v>31</v>
      </c>
      <c r="C3958" s="325" t="s">
        <v>1424</v>
      </c>
      <c r="D3958" s="325">
        <v>90</v>
      </c>
      <c r="E3958" s="46">
        <v>33500</v>
      </c>
      <c r="F3958" s="130">
        <f t="shared" si="69"/>
        <v>3015000</v>
      </c>
      <c r="G3958" s="69"/>
    </row>
    <row r="3959" spans="1:7" ht="16.5" customHeight="1">
      <c r="A3959" s="323"/>
      <c r="B3959" s="302" t="s">
        <v>31</v>
      </c>
      <c r="C3959" s="325" t="s">
        <v>1425</v>
      </c>
      <c r="D3959" s="325">
        <v>98.3</v>
      </c>
      <c r="E3959" s="46">
        <v>33500</v>
      </c>
      <c r="F3959" s="130">
        <f t="shared" si="69"/>
        <v>3293050</v>
      </c>
      <c r="G3959" s="69"/>
    </row>
    <row r="3960" spans="1:7" ht="16.5" customHeight="1">
      <c r="A3960" s="323"/>
      <c r="B3960" s="302"/>
      <c r="C3960" s="325"/>
      <c r="D3960" s="325"/>
      <c r="E3960" s="46"/>
      <c r="F3960" s="130">
        <f t="shared" si="69"/>
        <v>0</v>
      </c>
      <c r="G3960" s="69"/>
    </row>
    <row r="3961" spans="1:7" ht="16.5" customHeight="1">
      <c r="A3961" s="323" t="s">
        <v>330</v>
      </c>
      <c r="B3961" s="302" t="s">
        <v>23</v>
      </c>
      <c r="C3961" s="325" t="s">
        <v>852</v>
      </c>
      <c r="D3961" s="325">
        <v>115.6</v>
      </c>
      <c r="E3961" s="46">
        <v>33500</v>
      </c>
      <c r="F3961" s="130">
        <f t="shared" si="69"/>
        <v>3872600</v>
      </c>
      <c r="G3961" s="86">
        <f>SUM(F3961:F3962)</f>
        <v>9617700</v>
      </c>
    </row>
    <row r="3962" spans="1:7" ht="16.5" customHeight="1">
      <c r="A3962" s="323"/>
      <c r="B3962" s="302" t="s">
        <v>518</v>
      </c>
      <c r="C3962" s="325" t="s">
        <v>611</v>
      </c>
      <c r="D3962" s="325">
        <v>157.4</v>
      </c>
      <c r="E3962" s="46">
        <v>36500</v>
      </c>
      <c r="F3962" s="130">
        <f t="shared" si="69"/>
        <v>5745100</v>
      </c>
      <c r="G3962" s="69"/>
    </row>
    <row r="3963" spans="1:7" ht="16.5" customHeight="1">
      <c r="A3963" s="323"/>
      <c r="B3963" s="302"/>
      <c r="C3963" s="325"/>
      <c r="D3963" s="325"/>
      <c r="E3963" s="46"/>
      <c r="F3963" s="130">
        <f t="shared" si="69"/>
        <v>0</v>
      </c>
      <c r="G3963" s="69"/>
    </row>
    <row r="3964" spans="1:7" ht="16.5" customHeight="1">
      <c r="A3964" s="323" t="s">
        <v>779</v>
      </c>
      <c r="B3964" s="302" t="s">
        <v>1432</v>
      </c>
      <c r="C3964" s="325"/>
      <c r="D3964" s="325">
        <v>400</v>
      </c>
      <c r="E3964" s="46">
        <v>27000</v>
      </c>
      <c r="F3964" s="130">
        <f t="shared" si="69"/>
        <v>10800000</v>
      </c>
      <c r="G3964" s="86">
        <f>SUM(F3964:F3965)</f>
        <v>12000000</v>
      </c>
    </row>
    <row r="3965" spans="1:7" ht="16.5" customHeight="1">
      <c r="A3965" s="323"/>
      <c r="B3965" s="302" t="s">
        <v>922</v>
      </c>
      <c r="C3965" s="325"/>
      <c r="D3965" s="325">
        <v>100</v>
      </c>
      <c r="E3965" s="46">
        <v>12000</v>
      </c>
      <c r="F3965" s="130">
        <f t="shared" si="69"/>
        <v>1200000</v>
      </c>
      <c r="G3965" s="69"/>
    </row>
    <row r="3966" spans="1:7" ht="16.5" customHeight="1">
      <c r="A3966" s="323"/>
      <c r="B3966" s="302"/>
      <c r="C3966" s="325"/>
      <c r="D3966" s="325"/>
      <c r="E3966" s="46"/>
      <c r="F3966" s="130">
        <f t="shared" si="69"/>
        <v>0</v>
      </c>
      <c r="G3966" s="69"/>
    </row>
    <row r="3967" spans="1:7" ht="16.5" customHeight="1">
      <c r="A3967" s="323" t="s">
        <v>1410</v>
      </c>
      <c r="B3967" s="302" t="s">
        <v>13</v>
      </c>
      <c r="C3967" s="325" t="s">
        <v>365</v>
      </c>
      <c r="D3967" s="325">
        <v>55.7</v>
      </c>
      <c r="E3967" s="46">
        <v>30000</v>
      </c>
      <c r="F3967" s="130">
        <f t="shared" si="69"/>
        <v>1671000</v>
      </c>
      <c r="G3967" s="86">
        <f>SUM(F3967:F3968)</f>
        <v>8226200</v>
      </c>
    </row>
    <row r="3968" spans="1:7" ht="16.5" customHeight="1">
      <c r="A3968" s="323"/>
      <c r="B3968" s="302" t="s">
        <v>23</v>
      </c>
      <c r="C3968" s="325" t="s">
        <v>1434</v>
      </c>
      <c r="D3968" s="325">
        <v>192.8</v>
      </c>
      <c r="E3968" s="46">
        <v>34000</v>
      </c>
      <c r="F3968" s="130">
        <f t="shared" si="69"/>
        <v>6555200</v>
      </c>
      <c r="G3968" s="69"/>
    </row>
    <row r="3969" spans="1:7" ht="16.5" customHeight="1">
      <c r="A3969" s="323"/>
      <c r="B3969" s="302"/>
      <c r="C3969" s="325"/>
      <c r="D3969" s="325"/>
      <c r="E3969" s="46"/>
      <c r="F3969" s="130">
        <f t="shared" si="69"/>
        <v>0</v>
      </c>
      <c r="G3969" s="69"/>
    </row>
    <row r="3970" spans="1:7" ht="16.5" customHeight="1">
      <c r="A3970" s="323" t="s">
        <v>207</v>
      </c>
      <c r="B3970" s="302" t="s">
        <v>212</v>
      </c>
      <c r="C3970" s="325" t="s">
        <v>366</v>
      </c>
      <c r="D3970" s="325">
        <v>500</v>
      </c>
      <c r="E3970" s="46">
        <v>35000</v>
      </c>
      <c r="F3970" s="130">
        <f t="shared" si="69"/>
        <v>17500000</v>
      </c>
      <c r="G3970" s="86">
        <f>SUM(F3970:F3971)</f>
        <v>22080400</v>
      </c>
    </row>
    <row r="3971" spans="1:7" ht="16.5" customHeight="1">
      <c r="A3971" s="323"/>
      <c r="B3971" s="302" t="s">
        <v>212</v>
      </c>
      <c r="C3971" s="325" t="s">
        <v>1435</v>
      </c>
      <c r="D3971" s="325">
        <v>138.80000000000001</v>
      </c>
      <c r="E3971" s="46">
        <v>33000</v>
      </c>
      <c r="F3971" s="130">
        <f t="shared" si="69"/>
        <v>4580400</v>
      </c>
      <c r="G3971" s="69"/>
    </row>
    <row r="3972" spans="1:7" ht="16.5" customHeight="1">
      <c r="A3972" s="323"/>
      <c r="B3972" s="302"/>
      <c r="C3972" s="325"/>
      <c r="D3972" s="325"/>
      <c r="E3972" s="46"/>
      <c r="F3972" s="130">
        <f t="shared" si="69"/>
        <v>0</v>
      </c>
      <c r="G3972" s="69"/>
    </row>
    <row r="3973" spans="1:7" ht="16.5" customHeight="1">
      <c r="A3973" s="323" t="s">
        <v>304</v>
      </c>
      <c r="B3973" s="302" t="s">
        <v>31</v>
      </c>
      <c r="C3973" s="325" t="s">
        <v>1055</v>
      </c>
      <c r="D3973" s="325">
        <v>400</v>
      </c>
      <c r="E3973" s="46">
        <v>33500</v>
      </c>
      <c r="F3973" s="130">
        <f t="shared" si="69"/>
        <v>13400000</v>
      </c>
      <c r="G3973" s="86">
        <f>F3973</f>
        <v>13400000</v>
      </c>
    </row>
    <row r="3974" spans="1:7" ht="16.5" customHeight="1">
      <c r="A3974" s="323"/>
      <c r="B3974" s="302"/>
      <c r="C3974" s="325"/>
      <c r="D3974" s="325"/>
      <c r="E3974" s="46"/>
      <c r="F3974" s="130">
        <f t="shared" si="69"/>
        <v>0</v>
      </c>
      <c r="G3974" s="69"/>
    </row>
    <row r="3975" spans="1:7" ht="16.5" customHeight="1">
      <c r="A3975" s="323" t="s">
        <v>178</v>
      </c>
      <c r="B3975" s="302" t="s">
        <v>31</v>
      </c>
      <c r="C3975" s="325" t="s">
        <v>1436</v>
      </c>
      <c r="D3975" s="325">
        <v>95.5</v>
      </c>
      <c r="E3975" s="46">
        <v>35000</v>
      </c>
      <c r="F3975" s="130">
        <f t="shared" si="69"/>
        <v>3342500</v>
      </c>
      <c r="G3975" s="86">
        <f>SUM(F3975:F3976)</f>
        <v>6005000</v>
      </c>
    </row>
    <row r="3976" spans="1:7" ht="16.5" customHeight="1">
      <c r="A3976" s="323"/>
      <c r="B3976" s="302" t="s">
        <v>64</v>
      </c>
      <c r="C3976" s="325" t="s">
        <v>1437</v>
      </c>
      <c r="D3976" s="325">
        <v>75</v>
      </c>
      <c r="E3976" s="46">
        <v>35500</v>
      </c>
      <c r="F3976" s="130">
        <f t="shared" si="69"/>
        <v>2662500</v>
      </c>
      <c r="G3976" s="69"/>
    </row>
    <row r="3977" spans="1:7" ht="16.5" customHeight="1">
      <c r="A3977" s="323"/>
      <c r="B3977" s="302"/>
      <c r="C3977" s="325"/>
      <c r="D3977" s="325"/>
      <c r="E3977" s="46"/>
      <c r="F3977" s="130">
        <f t="shared" si="69"/>
        <v>0</v>
      </c>
      <c r="G3977" s="69"/>
    </row>
    <row r="3978" spans="1:7" ht="16.5" customHeight="1">
      <c r="A3978" s="323" t="s">
        <v>336</v>
      </c>
      <c r="B3978" s="302" t="s">
        <v>31</v>
      </c>
      <c r="C3978" s="325" t="s">
        <v>381</v>
      </c>
      <c r="D3978" s="325">
        <v>103.5</v>
      </c>
      <c r="E3978" s="46">
        <v>33500</v>
      </c>
      <c r="F3978" s="130">
        <f t="shared" si="69"/>
        <v>3467250</v>
      </c>
      <c r="G3978" s="86">
        <f>SUM(F3978:F3984)</f>
        <v>42404350</v>
      </c>
    </row>
    <row r="3979" spans="1:7" ht="16.5" customHeight="1">
      <c r="A3979" s="323"/>
      <c r="B3979" s="302" t="s">
        <v>31</v>
      </c>
      <c r="C3979" s="325" t="s">
        <v>184</v>
      </c>
      <c r="D3979" s="325">
        <v>117.6</v>
      </c>
      <c r="E3979" s="46">
        <v>30500</v>
      </c>
      <c r="F3979" s="130">
        <f t="shared" si="69"/>
        <v>3586800</v>
      </c>
      <c r="G3979" s="69"/>
    </row>
    <row r="3980" spans="1:7" ht="16.5" customHeight="1">
      <c r="A3980" s="323"/>
      <c r="B3980" s="302" t="s">
        <v>31</v>
      </c>
      <c r="C3980" s="325" t="s">
        <v>452</v>
      </c>
      <c r="D3980" s="325">
        <v>192.4</v>
      </c>
      <c r="E3980" s="46">
        <v>33500</v>
      </c>
      <c r="F3980" s="130">
        <f t="shared" si="69"/>
        <v>6445400</v>
      </c>
      <c r="G3980" s="69"/>
    </row>
    <row r="3981" spans="1:7" ht="16.5" customHeight="1">
      <c r="A3981" s="323"/>
      <c r="B3981" s="302" t="s">
        <v>31</v>
      </c>
      <c r="C3981" s="325" t="s">
        <v>1438</v>
      </c>
      <c r="D3981" s="325">
        <v>110</v>
      </c>
      <c r="E3981" s="46">
        <v>33500</v>
      </c>
      <c r="F3981" s="130">
        <f t="shared" si="69"/>
        <v>3685000</v>
      </c>
      <c r="G3981" s="69"/>
    </row>
    <row r="3982" spans="1:7" ht="16.5" customHeight="1">
      <c r="A3982" s="323"/>
      <c r="B3982" s="302" t="s">
        <v>31</v>
      </c>
      <c r="C3982" s="325" t="s">
        <v>148</v>
      </c>
      <c r="D3982" s="325">
        <v>318</v>
      </c>
      <c r="E3982" s="46">
        <v>33500</v>
      </c>
      <c r="F3982" s="130">
        <f t="shared" si="69"/>
        <v>10653000</v>
      </c>
      <c r="G3982" s="69"/>
    </row>
    <row r="3983" spans="1:7" ht="16.5" customHeight="1">
      <c r="A3983" s="323"/>
      <c r="B3983" s="302" t="s">
        <v>31</v>
      </c>
      <c r="C3983" s="325" t="s">
        <v>1439</v>
      </c>
      <c r="D3983" s="325">
        <v>55.8</v>
      </c>
      <c r="E3983" s="46">
        <v>30500</v>
      </c>
      <c r="F3983" s="130">
        <f t="shared" si="69"/>
        <v>1701900</v>
      </c>
      <c r="G3983" s="69"/>
    </row>
    <row r="3984" spans="1:7" ht="16.5" customHeight="1">
      <c r="A3984" s="323"/>
      <c r="B3984" s="302" t="s">
        <v>64</v>
      </c>
      <c r="C3984" s="325" t="s">
        <v>987</v>
      </c>
      <c r="D3984" s="325">
        <v>415</v>
      </c>
      <c r="E3984" s="46">
        <v>31000</v>
      </c>
      <c r="F3984" s="130">
        <f t="shared" si="69"/>
        <v>12865000</v>
      </c>
      <c r="G3984" s="69"/>
    </row>
    <row r="3985" spans="1:7" ht="16.5" customHeight="1">
      <c r="A3985" s="323"/>
      <c r="B3985" s="302"/>
      <c r="C3985" s="325"/>
      <c r="D3985" s="325"/>
      <c r="E3985" s="46"/>
      <c r="F3985" s="130">
        <f t="shared" si="69"/>
        <v>0</v>
      </c>
      <c r="G3985" s="69"/>
    </row>
    <row r="3986" spans="1:7" ht="16.5" customHeight="1">
      <c r="A3986" s="323" t="s">
        <v>203</v>
      </c>
      <c r="B3986" s="302" t="s">
        <v>31</v>
      </c>
      <c r="C3986" s="325" t="s">
        <v>1440</v>
      </c>
      <c r="D3986" s="325">
        <v>193.6</v>
      </c>
      <c r="E3986" s="46">
        <v>30000</v>
      </c>
      <c r="F3986" s="130">
        <f t="shared" si="69"/>
        <v>5808000</v>
      </c>
      <c r="G3986" s="86">
        <f>SUM(F3986:F3987)</f>
        <v>11739000</v>
      </c>
    </row>
    <row r="3987" spans="1:7" ht="16.5" customHeight="1">
      <c r="A3987" s="323"/>
      <c r="B3987" s="302" t="s">
        <v>31</v>
      </c>
      <c r="C3987" s="325" t="s">
        <v>1441</v>
      </c>
      <c r="D3987" s="325">
        <v>197.7</v>
      </c>
      <c r="E3987" s="46">
        <v>30000</v>
      </c>
      <c r="F3987" s="130">
        <f t="shared" si="69"/>
        <v>5931000</v>
      </c>
      <c r="G3987" s="69"/>
    </row>
    <row r="3988" spans="1:7" ht="16.5" customHeight="1">
      <c r="A3988" s="323"/>
      <c r="B3988" s="302"/>
      <c r="C3988" s="325"/>
      <c r="D3988" s="325"/>
      <c r="E3988" s="46"/>
      <c r="F3988" s="130"/>
      <c r="G3988" s="69"/>
    </row>
    <row r="3989" spans="1:7" ht="16.5" customHeight="1">
      <c r="A3989" s="323" t="s">
        <v>93</v>
      </c>
      <c r="B3989" s="302" t="s">
        <v>1193</v>
      </c>
      <c r="C3989" s="325" t="s">
        <v>623</v>
      </c>
      <c r="D3989" s="325">
        <v>616.5</v>
      </c>
      <c r="E3989" s="46">
        <v>33500</v>
      </c>
      <c r="F3989" s="130">
        <f t="shared" ref="F3989:F4003" si="70">E3989*D3989</f>
        <v>20652750</v>
      </c>
      <c r="G3989" s="86">
        <f>F3989</f>
        <v>20652750</v>
      </c>
    </row>
    <row r="3990" spans="1:7" ht="16.5" customHeight="1">
      <c r="A3990" s="323"/>
      <c r="B3990" s="302"/>
      <c r="C3990" s="325"/>
      <c r="D3990" s="325"/>
      <c r="E3990" s="46"/>
      <c r="F3990" s="130">
        <f t="shared" si="70"/>
        <v>0</v>
      </c>
      <c r="G3990" s="69"/>
    </row>
    <row r="3991" spans="1:7" ht="16.5" customHeight="1">
      <c r="A3991" s="323" t="s">
        <v>316</v>
      </c>
      <c r="B3991" s="302" t="s">
        <v>23</v>
      </c>
      <c r="C3991" s="325" t="s">
        <v>962</v>
      </c>
      <c r="D3991" s="325">
        <v>200</v>
      </c>
      <c r="E3991" s="46">
        <v>28500</v>
      </c>
      <c r="F3991" s="130">
        <f t="shared" si="70"/>
        <v>5700000</v>
      </c>
      <c r="G3991" s="86">
        <f>SUM(F3991:F3993)</f>
        <v>14573500</v>
      </c>
    </row>
    <row r="3992" spans="1:7" ht="16.5" customHeight="1">
      <c r="A3992" s="323"/>
      <c r="B3992" s="302" t="s">
        <v>23</v>
      </c>
      <c r="C3992" s="325" t="s">
        <v>562</v>
      </c>
      <c r="D3992" s="325">
        <v>175</v>
      </c>
      <c r="E3992" s="46">
        <v>28500</v>
      </c>
      <c r="F3992" s="130">
        <f t="shared" si="70"/>
        <v>4987500</v>
      </c>
      <c r="G3992" s="69"/>
    </row>
    <row r="3993" spans="1:7" ht="16.5" customHeight="1">
      <c r="A3993" s="323"/>
      <c r="B3993" s="302" t="s">
        <v>31</v>
      </c>
      <c r="C3993" s="325" t="s">
        <v>1442</v>
      </c>
      <c r="D3993" s="325">
        <v>116</v>
      </c>
      <c r="E3993" s="46">
        <v>33500</v>
      </c>
      <c r="F3993" s="130">
        <f t="shared" si="70"/>
        <v>3886000</v>
      </c>
      <c r="G3993" s="69"/>
    </row>
    <row r="3994" spans="1:7" ht="16.5" customHeight="1">
      <c r="A3994" s="323"/>
      <c r="B3994" s="302"/>
      <c r="C3994" s="325"/>
      <c r="D3994" s="325"/>
      <c r="E3994" s="46"/>
      <c r="F3994" s="130">
        <f t="shared" si="70"/>
        <v>0</v>
      </c>
      <c r="G3994" s="69"/>
    </row>
    <row r="3995" spans="1:7" ht="16.5" customHeight="1">
      <c r="A3995" s="323" t="s">
        <v>327</v>
      </c>
      <c r="B3995" s="302" t="s">
        <v>13</v>
      </c>
      <c r="C3995" s="325" t="s">
        <v>1443</v>
      </c>
      <c r="D3995" s="325">
        <v>61</v>
      </c>
      <c r="E3995" s="46">
        <v>30000</v>
      </c>
      <c r="F3995" s="130">
        <f t="shared" si="70"/>
        <v>1830000</v>
      </c>
      <c r="G3995" s="86">
        <f>SUM(F3995:F3999)</f>
        <v>11539500</v>
      </c>
    </row>
    <row r="3996" spans="1:7" ht="16.5" customHeight="1">
      <c r="A3996" s="323"/>
      <c r="B3996" s="302" t="s">
        <v>31</v>
      </c>
      <c r="C3996" s="325" t="s">
        <v>347</v>
      </c>
      <c r="D3996" s="325">
        <v>51</v>
      </c>
      <c r="E3996" s="46">
        <v>33500</v>
      </c>
      <c r="F3996" s="130">
        <f t="shared" si="70"/>
        <v>1708500</v>
      </c>
      <c r="G3996" s="69"/>
    </row>
    <row r="3997" spans="1:7" ht="16.5" customHeight="1">
      <c r="A3997" s="323"/>
      <c r="B3997" s="302" t="s">
        <v>31</v>
      </c>
      <c r="C3997" s="325" t="s">
        <v>59</v>
      </c>
      <c r="D3997" s="325">
        <v>42.5</v>
      </c>
      <c r="E3997" s="46">
        <v>33500</v>
      </c>
      <c r="F3997" s="130">
        <f t="shared" si="70"/>
        <v>1423750</v>
      </c>
      <c r="G3997" s="69"/>
    </row>
    <row r="3998" spans="1:7" ht="16.5" customHeight="1">
      <c r="A3998" s="323"/>
      <c r="B3998" s="302" t="s">
        <v>31</v>
      </c>
      <c r="C3998" s="325" t="s">
        <v>14</v>
      </c>
      <c r="D3998" s="325">
        <v>50.3</v>
      </c>
      <c r="E3998" s="46">
        <v>33500</v>
      </c>
      <c r="F3998" s="130">
        <f t="shared" si="70"/>
        <v>1685050</v>
      </c>
      <c r="G3998" s="69"/>
    </row>
    <row r="3999" spans="1:7" ht="16.5" customHeight="1">
      <c r="A3999" s="323"/>
      <c r="B3999" s="302" t="s">
        <v>1408</v>
      </c>
      <c r="C3999" s="325" t="s">
        <v>184</v>
      </c>
      <c r="D3999" s="325">
        <v>160.4</v>
      </c>
      <c r="E3999" s="46">
        <v>30500</v>
      </c>
      <c r="F3999" s="130">
        <f t="shared" si="70"/>
        <v>4892200</v>
      </c>
      <c r="G3999" s="69"/>
    </row>
    <row r="4000" spans="1:7" ht="16.5" customHeight="1">
      <c r="A4000" s="323"/>
      <c r="B4000" s="302"/>
      <c r="C4000" s="325"/>
      <c r="D4000" s="325"/>
      <c r="E4000" s="46"/>
      <c r="F4000" s="130">
        <f t="shared" si="70"/>
        <v>0</v>
      </c>
      <c r="G4000" s="69"/>
    </row>
    <row r="4001" spans="1:7" ht="16.5" customHeight="1">
      <c r="A4001" s="323" t="s">
        <v>1162</v>
      </c>
      <c r="B4001" s="444" t="s">
        <v>137</v>
      </c>
      <c r="C4001" s="482" t="s">
        <v>1446</v>
      </c>
      <c r="D4001" s="482">
        <v>50</v>
      </c>
      <c r="E4001" s="116">
        <v>43000</v>
      </c>
      <c r="F4001" s="131">
        <f t="shared" si="70"/>
        <v>2150000</v>
      </c>
      <c r="G4001" s="86">
        <f>SUM(F4001:F4002)</f>
        <v>3010000</v>
      </c>
    </row>
    <row r="4002" spans="1:7" ht="16.5" customHeight="1">
      <c r="A4002" s="323"/>
      <c r="B4002" s="444" t="s">
        <v>137</v>
      </c>
      <c r="C4002" s="482" t="s">
        <v>532</v>
      </c>
      <c r="D4002" s="482">
        <v>20</v>
      </c>
      <c r="E4002" s="116">
        <v>43000</v>
      </c>
      <c r="F4002" s="131">
        <f t="shared" si="70"/>
        <v>860000</v>
      </c>
      <c r="G4002" s="69"/>
    </row>
    <row r="4003" spans="1:7" ht="16.5" customHeight="1">
      <c r="A4003" s="323"/>
      <c r="B4003" s="302"/>
      <c r="C4003" s="325"/>
      <c r="D4003" s="325"/>
      <c r="E4003" s="46"/>
      <c r="F4003" s="130">
        <f t="shared" si="70"/>
        <v>0</v>
      </c>
      <c r="G4003" s="69"/>
    </row>
    <row r="4004" spans="1:7" ht="16.5" customHeight="1">
      <c r="A4004" s="323" t="s">
        <v>1426</v>
      </c>
      <c r="B4004" s="302" t="s">
        <v>13</v>
      </c>
      <c r="C4004" s="325" t="s">
        <v>1431</v>
      </c>
      <c r="D4004" s="325">
        <f>330+197.4</f>
        <v>527.4</v>
      </c>
      <c r="E4004" s="46">
        <v>30000</v>
      </c>
      <c r="F4004" s="130">
        <f t="shared" si="69"/>
        <v>15822000</v>
      </c>
      <c r="G4004" s="86">
        <f>SUM(F4004:F4005)</f>
        <v>17622000</v>
      </c>
    </row>
    <row r="4005" spans="1:7" ht="16.5" customHeight="1">
      <c r="A4005" s="323"/>
      <c r="B4005" s="302" t="s">
        <v>13</v>
      </c>
      <c r="C4005" s="325" t="s">
        <v>310</v>
      </c>
      <c r="D4005" s="325">
        <v>60</v>
      </c>
      <c r="E4005" s="46">
        <v>30000</v>
      </c>
      <c r="F4005" s="130">
        <f t="shared" si="69"/>
        <v>1800000</v>
      </c>
      <c r="G4005" s="69"/>
    </row>
    <row r="4006" spans="1:7" ht="16.5" customHeight="1">
      <c r="A4006" s="323"/>
      <c r="B4006" s="302"/>
      <c r="C4006" s="325"/>
      <c r="D4006" s="325"/>
      <c r="E4006" s="46"/>
      <c r="F4006" s="130">
        <f t="shared" si="69"/>
        <v>0</v>
      </c>
      <c r="G4006" s="69"/>
    </row>
    <row r="4007" spans="1:7" ht="16.5" customHeight="1">
      <c r="A4007" s="323" t="s">
        <v>1427</v>
      </c>
      <c r="B4007" s="302" t="s">
        <v>319</v>
      </c>
      <c r="C4007" s="325" t="s">
        <v>1428</v>
      </c>
      <c r="D4007" s="325">
        <v>260</v>
      </c>
      <c r="E4007" s="46">
        <v>36000</v>
      </c>
      <c r="F4007" s="130">
        <f t="shared" si="69"/>
        <v>9360000</v>
      </c>
      <c r="G4007" s="86">
        <f>F4007</f>
        <v>9360000</v>
      </c>
    </row>
    <row r="4008" spans="1:7" ht="16.5" customHeight="1">
      <c r="A4008" s="323"/>
      <c r="B4008" s="302"/>
      <c r="C4008" s="325"/>
      <c r="D4008" s="325"/>
      <c r="E4008" s="46"/>
      <c r="F4008" s="130">
        <f t="shared" si="69"/>
        <v>0</v>
      </c>
      <c r="G4008" s="69"/>
    </row>
    <row r="4009" spans="1:7" ht="16.5" customHeight="1">
      <c r="A4009" s="323" t="s">
        <v>648</v>
      </c>
      <c r="B4009" s="302" t="s">
        <v>31</v>
      </c>
      <c r="C4009" s="325" t="s">
        <v>714</v>
      </c>
      <c r="D4009" s="325">
        <v>206.7</v>
      </c>
      <c r="E4009" s="46">
        <v>32500</v>
      </c>
      <c r="F4009" s="130">
        <f t="shared" si="69"/>
        <v>6717750</v>
      </c>
      <c r="G4009" s="86">
        <f>F4009</f>
        <v>6717750</v>
      </c>
    </row>
    <row r="4010" spans="1:7" ht="16.5" customHeight="1">
      <c r="A4010" s="323"/>
      <c r="B4010" s="302"/>
      <c r="C4010" s="325"/>
      <c r="D4010" s="325"/>
      <c r="E4010" s="46"/>
      <c r="F4010" s="130">
        <f t="shared" ref="F4010:F4070" si="71">E4010*D4010</f>
        <v>0</v>
      </c>
      <c r="G4010" s="69"/>
    </row>
    <row r="4011" spans="1:7" ht="16.5" customHeight="1">
      <c r="A4011" s="323" t="s">
        <v>1433</v>
      </c>
      <c r="B4011" s="302" t="s">
        <v>168</v>
      </c>
      <c r="C4011" s="325" t="s">
        <v>636</v>
      </c>
      <c r="D4011" s="325">
        <v>190.5</v>
      </c>
      <c r="E4011" s="46">
        <v>34000</v>
      </c>
      <c r="F4011" s="130">
        <f>E4011*D4011</f>
        <v>6477000</v>
      </c>
      <c r="G4011" s="86">
        <f>F4011</f>
        <v>6477000</v>
      </c>
    </row>
    <row r="4012" spans="1:7" ht="16.5" customHeight="1">
      <c r="A4012" s="323"/>
      <c r="B4012" s="302"/>
      <c r="C4012" s="325"/>
      <c r="D4012" s="325"/>
      <c r="E4012" s="46"/>
      <c r="F4012" s="130">
        <f t="shared" si="71"/>
        <v>0</v>
      </c>
      <c r="G4012" s="69"/>
    </row>
    <row r="4013" spans="1:7" ht="16.5" customHeight="1">
      <c r="A4013" s="323" t="s">
        <v>47</v>
      </c>
      <c r="B4013" s="302" t="s">
        <v>13</v>
      </c>
      <c r="C4013" s="325" t="s">
        <v>45</v>
      </c>
      <c r="D4013" s="325">
        <v>20</v>
      </c>
      <c r="E4013" s="46">
        <v>30500</v>
      </c>
      <c r="F4013" s="130">
        <f t="shared" si="71"/>
        <v>610000</v>
      </c>
      <c r="G4013" s="86">
        <f>SUM(F4013:F4015)</f>
        <v>1525000</v>
      </c>
    </row>
    <row r="4014" spans="1:7" ht="16.5" customHeight="1">
      <c r="A4014" s="323"/>
      <c r="B4014" s="302" t="s">
        <v>13</v>
      </c>
      <c r="C4014" s="325" t="s">
        <v>22</v>
      </c>
      <c r="D4014" s="325">
        <v>10</v>
      </c>
      <c r="E4014" s="46">
        <v>30500</v>
      </c>
      <c r="F4014" s="130">
        <f t="shared" si="71"/>
        <v>305000</v>
      </c>
      <c r="G4014" s="69"/>
    </row>
    <row r="4015" spans="1:7" ht="16.5" customHeight="1">
      <c r="A4015" s="323"/>
      <c r="B4015" s="302" t="s">
        <v>13</v>
      </c>
      <c r="C4015" s="325" t="s">
        <v>62</v>
      </c>
      <c r="D4015" s="325">
        <v>20</v>
      </c>
      <c r="E4015" s="46">
        <v>30500</v>
      </c>
      <c r="F4015" s="130">
        <f t="shared" si="71"/>
        <v>610000</v>
      </c>
      <c r="G4015" s="69"/>
    </row>
    <row r="4016" spans="1:7" ht="16.5" customHeight="1">
      <c r="A4016" s="323"/>
      <c r="B4016" s="302"/>
      <c r="C4016" s="325"/>
      <c r="D4016" s="325"/>
      <c r="E4016" s="46"/>
      <c r="F4016" s="130">
        <f t="shared" si="71"/>
        <v>0</v>
      </c>
      <c r="G4016" s="69"/>
    </row>
    <row r="4017" spans="1:7" ht="16.5" customHeight="1">
      <c r="A4017" s="323" t="s">
        <v>963</v>
      </c>
      <c r="B4017" s="302" t="s">
        <v>13</v>
      </c>
      <c r="C4017" s="325" t="s">
        <v>1444</v>
      </c>
      <c r="D4017" s="325">
        <v>200</v>
      </c>
      <c r="E4017" s="46">
        <v>30000</v>
      </c>
      <c r="F4017" s="130">
        <f t="shared" si="71"/>
        <v>6000000</v>
      </c>
      <c r="G4017" s="86">
        <f>SUM(F4017:F4018)</f>
        <v>12120000</v>
      </c>
    </row>
    <row r="4018" spans="1:7" ht="16.5" customHeight="1">
      <c r="A4018" s="323"/>
      <c r="B4018" s="302" t="s">
        <v>13</v>
      </c>
      <c r="C4018" s="325" t="s">
        <v>1445</v>
      </c>
      <c r="D4018" s="325">
        <v>204</v>
      </c>
      <c r="E4018" s="46">
        <v>30000</v>
      </c>
      <c r="F4018" s="130">
        <f t="shared" si="71"/>
        <v>6120000</v>
      </c>
      <c r="G4018" s="69"/>
    </row>
    <row r="4019" spans="1:7" ht="16.5" customHeight="1">
      <c r="A4019" s="323"/>
      <c r="B4019" s="302"/>
      <c r="C4019" s="302"/>
      <c r="D4019" s="302"/>
      <c r="E4019" s="379"/>
      <c r="F4019" s="130">
        <f t="shared" si="71"/>
        <v>0</v>
      </c>
      <c r="G4019" s="69"/>
    </row>
    <row r="4020" spans="1:7" ht="16.5" customHeight="1">
      <c r="A4020" s="323" t="s">
        <v>240</v>
      </c>
      <c r="B4020" s="302" t="s">
        <v>31</v>
      </c>
      <c r="C4020" s="325" t="s">
        <v>556</v>
      </c>
      <c r="D4020" s="325">
        <v>49.4</v>
      </c>
      <c r="E4020" s="46">
        <v>33000</v>
      </c>
      <c r="F4020" s="130">
        <f t="shared" si="71"/>
        <v>1630200</v>
      </c>
      <c r="G4020" s="86">
        <f>SUM(F4020:F4021)</f>
        <v>3544200</v>
      </c>
    </row>
    <row r="4021" spans="1:7" ht="16.5" customHeight="1">
      <c r="A4021" s="323"/>
      <c r="B4021" s="302" t="s">
        <v>31</v>
      </c>
      <c r="C4021" s="325" t="s">
        <v>1450</v>
      </c>
      <c r="D4021" s="325">
        <v>58</v>
      </c>
      <c r="E4021" s="46">
        <v>33000</v>
      </c>
      <c r="F4021" s="130">
        <f t="shared" si="71"/>
        <v>1914000</v>
      </c>
      <c r="G4021" s="69"/>
    </row>
    <row r="4022" spans="1:7" ht="16.5" customHeight="1">
      <c r="A4022" s="323"/>
      <c r="B4022" s="302"/>
      <c r="C4022" s="302"/>
      <c r="D4022" s="302"/>
      <c r="E4022" s="379"/>
      <c r="F4022" s="130">
        <f t="shared" si="71"/>
        <v>0</v>
      </c>
      <c r="G4022" s="69"/>
    </row>
    <row r="4023" spans="1:7" ht="16.5" customHeight="1">
      <c r="A4023" s="323" t="s">
        <v>97</v>
      </c>
      <c r="B4023" s="444" t="s">
        <v>693</v>
      </c>
      <c r="C4023" s="482" t="s">
        <v>1429</v>
      </c>
      <c r="D4023" s="482">
        <v>100</v>
      </c>
      <c r="E4023" s="116">
        <v>41500</v>
      </c>
      <c r="F4023" s="131">
        <f>E4023*D4023</f>
        <v>4150000</v>
      </c>
      <c r="G4023" s="86">
        <f>F4023</f>
        <v>4150000</v>
      </c>
    </row>
    <row r="4024" spans="1:7" ht="16.5" customHeight="1">
      <c r="A4024" s="323"/>
      <c r="B4024" s="302"/>
      <c r="C4024" s="325"/>
      <c r="D4024" s="325"/>
      <c r="E4024" s="46"/>
      <c r="F4024" s="130">
        <f t="shared" si="71"/>
        <v>0</v>
      </c>
      <c r="G4024" s="69"/>
    </row>
    <row r="4025" spans="1:7" ht="16.5" customHeight="1">
      <c r="A4025" s="323" t="s">
        <v>578</v>
      </c>
      <c r="B4025" s="302" t="s">
        <v>13</v>
      </c>
      <c r="C4025" s="325" t="s">
        <v>45</v>
      </c>
      <c r="D4025" s="325">
        <v>10</v>
      </c>
      <c r="E4025" s="46">
        <v>30500</v>
      </c>
      <c r="F4025" s="130">
        <f t="shared" si="71"/>
        <v>305000</v>
      </c>
      <c r="G4025" s="86">
        <f>SUM(F4025:F4030)</f>
        <v>3015900</v>
      </c>
    </row>
    <row r="4026" spans="1:7" ht="16.5" customHeight="1">
      <c r="A4026" s="323"/>
      <c r="B4026" s="302" t="s">
        <v>13</v>
      </c>
      <c r="C4026" s="325" t="s">
        <v>59</v>
      </c>
      <c r="D4026" s="325">
        <v>10</v>
      </c>
      <c r="E4026" s="46">
        <v>30500</v>
      </c>
      <c r="F4026" s="130">
        <f t="shared" si="71"/>
        <v>305000</v>
      </c>
      <c r="G4026" s="69"/>
    </row>
    <row r="4027" spans="1:7" ht="16.5" customHeight="1">
      <c r="A4027" s="323"/>
      <c r="B4027" s="302" t="s">
        <v>13</v>
      </c>
      <c r="C4027" s="325" t="s">
        <v>60</v>
      </c>
      <c r="D4027" s="325">
        <v>30</v>
      </c>
      <c r="E4027" s="46">
        <v>30500</v>
      </c>
      <c r="F4027" s="130">
        <f t="shared" si="71"/>
        <v>915000</v>
      </c>
      <c r="G4027" s="69"/>
    </row>
    <row r="4028" spans="1:7" ht="16.5" customHeight="1">
      <c r="A4028" s="323"/>
      <c r="B4028" s="302" t="s">
        <v>13</v>
      </c>
      <c r="C4028" s="325" t="s">
        <v>14</v>
      </c>
      <c r="D4028" s="325">
        <v>10</v>
      </c>
      <c r="E4028" s="46">
        <v>30500</v>
      </c>
      <c r="F4028" s="130">
        <f t="shared" si="71"/>
        <v>305000</v>
      </c>
      <c r="G4028" s="69"/>
    </row>
    <row r="4029" spans="1:7" ht="16.5" customHeight="1">
      <c r="A4029" s="323"/>
      <c r="B4029" s="302" t="s">
        <v>31</v>
      </c>
      <c r="C4029" s="325" t="s">
        <v>1448</v>
      </c>
      <c r="D4029" s="325">
        <v>10.4</v>
      </c>
      <c r="E4029" s="46">
        <v>33500</v>
      </c>
      <c r="F4029" s="130">
        <f t="shared" si="71"/>
        <v>348400</v>
      </c>
      <c r="G4029" s="69"/>
    </row>
    <row r="4030" spans="1:7" ht="16.5" customHeight="1">
      <c r="A4030" s="323"/>
      <c r="B4030" s="302" t="s">
        <v>31</v>
      </c>
      <c r="C4030" s="325" t="s">
        <v>1449</v>
      </c>
      <c r="D4030" s="325">
        <v>25</v>
      </c>
      <c r="E4030" s="46">
        <v>33500</v>
      </c>
      <c r="F4030" s="130">
        <f t="shared" si="71"/>
        <v>837500</v>
      </c>
      <c r="G4030" s="69"/>
    </row>
    <row r="4031" spans="1:7" ht="16.5" customHeight="1">
      <c r="A4031" s="323"/>
      <c r="B4031" s="302"/>
      <c r="C4031" s="325"/>
      <c r="D4031" s="325"/>
      <c r="E4031" s="46"/>
      <c r="F4031" s="130">
        <f t="shared" si="71"/>
        <v>0</v>
      </c>
      <c r="G4031" s="69"/>
    </row>
    <row r="4032" spans="1:7" ht="16.5" customHeight="1">
      <c r="A4032" s="323" t="s">
        <v>24</v>
      </c>
      <c r="B4032" s="444" t="s">
        <v>363</v>
      </c>
      <c r="C4032" s="482" t="s">
        <v>364</v>
      </c>
      <c r="D4032" s="482">
        <v>100</v>
      </c>
      <c r="E4032" s="116">
        <v>57000</v>
      </c>
      <c r="F4032" s="131">
        <f t="shared" si="71"/>
        <v>5700000</v>
      </c>
      <c r="G4032" s="86">
        <f>SUM(F4032:F4033)</f>
        <v>17670000</v>
      </c>
    </row>
    <row r="4033" spans="1:7" ht="16.5" customHeight="1">
      <c r="A4033" s="533"/>
      <c r="B4033" s="445" t="s">
        <v>363</v>
      </c>
      <c r="C4033" s="495" t="s">
        <v>242</v>
      </c>
      <c r="D4033" s="495">
        <v>210</v>
      </c>
      <c r="E4033" s="118">
        <v>57000</v>
      </c>
      <c r="F4033" s="143">
        <f t="shared" si="71"/>
        <v>11970000</v>
      </c>
      <c r="G4033" s="92"/>
    </row>
    <row r="4034" spans="1:7" ht="18" customHeight="1">
      <c r="A4034" s="526"/>
      <c r="B4034" s="435"/>
      <c r="C4034" s="484"/>
      <c r="D4034" s="484"/>
      <c r="E4034" s="113"/>
      <c r="F4034" s="126"/>
      <c r="G4034" s="9"/>
    </row>
    <row r="4035" spans="1:7" ht="18" customHeight="1">
      <c r="A4035" s="537">
        <v>42421</v>
      </c>
      <c r="B4035" s="355"/>
      <c r="C4035" s="491" t="s">
        <v>398</v>
      </c>
      <c r="D4035" s="525"/>
      <c r="F4035" s="127"/>
    </row>
    <row r="4036" spans="1:7" ht="18" customHeight="1">
      <c r="A4036" s="531" t="s">
        <v>127</v>
      </c>
      <c r="B4036" s="436" t="s">
        <v>134</v>
      </c>
      <c r="C4036" s="494" t="s">
        <v>152</v>
      </c>
      <c r="D4036" s="494">
        <f>SUM(D4037:D4070)</f>
        <v>2957.2</v>
      </c>
      <c r="E4036" s="166"/>
      <c r="F4036" s="171">
        <f>SUM(F4037:F4070)</f>
        <v>95676300</v>
      </c>
      <c r="G4036" s="171">
        <f>SUM(G4037:G4070)</f>
        <v>95676300</v>
      </c>
    </row>
    <row r="4037" spans="1:7" ht="20.25" customHeight="1">
      <c r="A4037" s="532" t="s">
        <v>1426</v>
      </c>
      <c r="B4037" s="441" t="s">
        <v>13</v>
      </c>
      <c r="C4037" s="492" t="s">
        <v>310</v>
      </c>
      <c r="D4037" s="492">
        <v>370</v>
      </c>
      <c r="E4037" s="62">
        <v>30000</v>
      </c>
      <c r="F4037" s="139">
        <f t="shared" si="71"/>
        <v>11100000</v>
      </c>
      <c r="G4037" s="85">
        <f>F4037</f>
        <v>11100000</v>
      </c>
    </row>
    <row r="4038" spans="1:7" ht="20.25" customHeight="1">
      <c r="A4038" s="323"/>
      <c r="B4038" s="302"/>
      <c r="C4038" s="325"/>
      <c r="D4038" s="325"/>
      <c r="E4038" s="46"/>
      <c r="F4038" s="130">
        <f t="shared" si="71"/>
        <v>0</v>
      </c>
      <c r="G4038" s="69"/>
    </row>
    <row r="4039" spans="1:7" ht="20.25" customHeight="1">
      <c r="A4039" s="323" t="s">
        <v>361</v>
      </c>
      <c r="B4039" s="302" t="s">
        <v>31</v>
      </c>
      <c r="C4039" s="325" t="s">
        <v>971</v>
      </c>
      <c r="D4039" s="325">
        <v>196</v>
      </c>
      <c r="E4039" s="46">
        <v>34000</v>
      </c>
      <c r="F4039" s="130">
        <f t="shared" si="71"/>
        <v>6664000</v>
      </c>
      <c r="G4039" s="86">
        <f>SUM(F4039:F4040)</f>
        <v>13657800</v>
      </c>
    </row>
    <row r="4040" spans="1:7" ht="20.25" customHeight="1">
      <c r="A4040" s="323"/>
      <c r="B4040" s="302" t="s">
        <v>31</v>
      </c>
      <c r="C4040" s="325" t="s">
        <v>1451</v>
      </c>
      <c r="D4040" s="325">
        <v>205.7</v>
      </c>
      <c r="E4040" s="46">
        <v>34000</v>
      </c>
      <c r="F4040" s="130">
        <f t="shared" si="71"/>
        <v>6993800</v>
      </c>
      <c r="G4040" s="69"/>
    </row>
    <row r="4041" spans="1:7" ht="20.25" customHeight="1">
      <c r="A4041" s="323"/>
      <c r="B4041" s="302"/>
      <c r="C4041" s="325"/>
      <c r="D4041" s="325"/>
      <c r="E4041" s="46"/>
      <c r="F4041" s="130">
        <f t="shared" si="71"/>
        <v>0</v>
      </c>
      <c r="G4041" s="69"/>
    </row>
    <row r="4042" spans="1:7" ht="20.25" customHeight="1">
      <c r="A4042" s="323" t="s">
        <v>263</v>
      </c>
      <c r="B4042" s="302" t="s">
        <v>13</v>
      </c>
      <c r="C4042" s="325" t="s">
        <v>69</v>
      </c>
      <c r="D4042" s="325">
        <v>92</v>
      </c>
      <c r="E4042" s="46">
        <v>30500</v>
      </c>
      <c r="F4042" s="130">
        <f t="shared" si="71"/>
        <v>2806000</v>
      </c>
      <c r="G4042" s="86">
        <f>F4042</f>
        <v>2806000</v>
      </c>
    </row>
    <row r="4043" spans="1:7" ht="20.25" customHeight="1">
      <c r="A4043" s="323"/>
      <c r="B4043" s="302"/>
      <c r="C4043" s="325"/>
      <c r="D4043" s="325"/>
      <c r="E4043" s="46"/>
      <c r="F4043" s="130">
        <f t="shared" si="71"/>
        <v>0</v>
      </c>
      <c r="G4043" s="69"/>
    </row>
    <row r="4044" spans="1:7" ht="20.25" customHeight="1">
      <c r="A4044" s="323" t="s">
        <v>12</v>
      </c>
      <c r="B4044" s="302" t="s">
        <v>1452</v>
      </c>
      <c r="C4044" s="325" t="s">
        <v>388</v>
      </c>
      <c r="D4044" s="325">
        <v>31.7</v>
      </c>
      <c r="E4044" s="46">
        <v>35000</v>
      </c>
      <c r="F4044" s="130">
        <f t="shared" si="71"/>
        <v>1109500</v>
      </c>
      <c r="G4044" s="86">
        <f>F4044</f>
        <v>1109500</v>
      </c>
    </row>
    <row r="4045" spans="1:7" ht="20.25" customHeight="1">
      <c r="A4045" s="323"/>
      <c r="B4045" s="302"/>
      <c r="C4045" s="325"/>
      <c r="D4045" s="325"/>
      <c r="E4045" s="46"/>
      <c r="F4045" s="130">
        <f t="shared" si="71"/>
        <v>0</v>
      </c>
      <c r="G4045" s="69"/>
    </row>
    <row r="4046" spans="1:7" ht="20.25" customHeight="1">
      <c r="A4046" s="323" t="s">
        <v>93</v>
      </c>
      <c r="B4046" s="302" t="s">
        <v>1453</v>
      </c>
      <c r="C4046" s="325" t="s">
        <v>623</v>
      </c>
      <c r="D4046" s="325">
        <v>52</v>
      </c>
      <c r="E4046" s="46">
        <v>33500</v>
      </c>
      <c r="F4046" s="130">
        <f t="shared" si="71"/>
        <v>1742000</v>
      </c>
      <c r="G4046" s="86">
        <f>SUM(F4046:F4047)</f>
        <v>5936000</v>
      </c>
    </row>
    <row r="4047" spans="1:7" ht="20.25" customHeight="1">
      <c r="A4047" s="323"/>
      <c r="B4047" s="302" t="s">
        <v>1457</v>
      </c>
      <c r="C4047" s="325" t="s">
        <v>144</v>
      </c>
      <c r="D4047" s="325">
        <v>139.80000000000001</v>
      </c>
      <c r="E4047" s="46">
        <v>30000</v>
      </c>
      <c r="F4047" s="130">
        <f t="shared" si="71"/>
        <v>4194000.0000000005</v>
      </c>
      <c r="G4047" s="69"/>
    </row>
    <row r="4048" spans="1:7" ht="20.25" customHeight="1">
      <c r="A4048" s="323"/>
      <c r="B4048" s="302"/>
      <c r="C4048" s="325"/>
      <c r="D4048" s="325"/>
      <c r="E4048" s="46"/>
      <c r="F4048" s="130">
        <f t="shared" si="71"/>
        <v>0</v>
      </c>
      <c r="G4048" s="69"/>
    </row>
    <row r="4049" spans="1:7" ht="20.25" customHeight="1">
      <c r="A4049" s="323" t="s">
        <v>90</v>
      </c>
      <c r="B4049" s="302" t="s">
        <v>64</v>
      </c>
      <c r="C4049" s="325" t="s">
        <v>1454</v>
      </c>
      <c r="D4049" s="325">
        <v>100</v>
      </c>
      <c r="E4049" s="46">
        <v>33000</v>
      </c>
      <c r="F4049" s="130">
        <f t="shared" si="71"/>
        <v>3300000</v>
      </c>
      <c r="G4049" s="86">
        <f>SUM(F4049:F4051)</f>
        <v>23496000</v>
      </c>
    </row>
    <row r="4050" spans="1:7" ht="20.25" customHeight="1">
      <c r="A4050" s="323"/>
      <c r="B4050" s="302" t="s">
        <v>64</v>
      </c>
      <c r="C4050" s="325" t="s">
        <v>1455</v>
      </c>
      <c r="D4050" s="325">
        <v>312</v>
      </c>
      <c r="E4050" s="46">
        <v>33000</v>
      </c>
      <c r="F4050" s="130">
        <f t="shared" si="71"/>
        <v>10296000</v>
      </c>
      <c r="G4050" s="69"/>
    </row>
    <row r="4051" spans="1:7" ht="20.25" customHeight="1">
      <c r="A4051" s="323"/>
      <c r="B4051" s="302" t="s">
        <v>64</v>
      </c>
      <c r="C4051" s="325" t="s">
        <v>1456</v>
      </c>
      <c r="D4051" s="325">
        <v>300</v>
      </c>
      <c r="E4051" s="46">
        <v>33000</v>
      </c>
      <c r="F4051" s="130">
        <f t="shared" si="71"/>
        <v>9900000</v>
      </c>
      <c r="G4051" s="69"/>
    </row>
    <row r="4052" spans="1:7" ht="20.25" customHeight="1">
      <c r="A4052" s="323"/>
      <c r="B4052" s="302"/>
      <c r="C4052" s="325"/>
      <c r="D4052" s="325"/>
      <c r="E4052" s="46"/>
      <c r="F4052" s="130">
        <f t="shared" si="71"/>
        <v>0</v>
      </c>
      <c r="G4052" s="69"/>
    </row>
    <row r="4053" spans="1:7" ht="20.25" customHeight="1">
      <c r="A4053" s="323" t="s">
        <v>630</v>
      </c>
      <c r="B4053" s="302" t="s">
        <v>13</v>
      </c>
      <c r="C4053" s="325" t="s">
        <v>59</v>
      </c>
      <c r="D4053" s="325">
        <v>40</v>
      </c>
      <c r="E4053" s="46">
        <v>30000</v>
      </c>
      <c r="F4053" s="130">
        <f t="shared" si="71"/>
        <v>1200000</v>
      </c>
      <c r="G4053" s="86">
        <f>SUM(F4053:F4057)</f>
        <v>5970000</v>
      </c>
    </row>
    <row r="4054" spans="1:7" ht="20.25" customHeight="1">
      <c r="A4054" s="323"/>
      <c r="B4054" s="302" t="s">
        <v>13</v>
      </c>
      <c r="C4054" s="325" t="s">
        <v>60</v>
      </c>
      <c r="D4054" s="325">
        <v>40</v>
      </c>
      <c r="E4054" s="46">
        <v>30000</v>
      </c>
      <c r="F4054" s="130">
        <f t="shared" si="71"/>
        <v>1200000</v>
      </c>
      <c r="G4054" s="69"/>
    </row>
    <row r="4055" spans="1:7" ht="20.25" customHeight="1">
      <c r="A4055" s="323"/>
      <c r="B4055" s="302" t="s">
        <v>13</v>
      </c>
      <c r="C4055" s="325" t="s">
        <v>14</v>
      </c>
      <c r="D4055" s="325">
        <v>20</v>
      </c>
      <c r="E4055" s="46">
        <v>30000</v>
      </c>
      <c r="F4055" s="130">
        <f t="shared" si="71"/>
        <v>600000</v>
      </c>
      <c r="G4055" s="69"/>
    </row>
    <row r="4056" spans="1:7" ht="20.25" customHeight="1">
      <c r="A4056" s="323"/>
      <c r="B4056" s="302" t="s">
        <v>13</v>
      </c>
      <c r="C4056" s="325" t="s">
        <v>902</v>
      </c>
      <c r="D4056" s="325">
        <v>49</v>
      </c>
      <c r="E4056" s="46">
        <v>30000</v>
      </c>
      <c r="F4056" s="130">
        <f t="shared" si="71"/>
        <v>1470000</v>
      </c>
      <c r="G4056" s="69"/>
    </row>
    <row r="4057" spans="1:7" ht="20.25" customHeight="1">
      <c r="A4057" s="323"/>
      <c r="B4057" s="302" t="s">
        <v>13</v>
      </c>
      <c r="C4057" s="325" t="s">
        <v>347</v>
      </c>
      <c r="D4057" s="325">
        <v>50</v>
      </c>
      <c r="E4057" s="46">
        <v>30000</v>
      </c>
      <c r="F4057" s="130">
        <f t="shared" si="71"/>
        <v>1500000</v>
      </c>
      <c r="G4057" s="69"/>
    </row>
    <row r="4058" spans="1:7" ht="20.25" customHeight="1">
      <c r="A4058" s="323"/>
      <c r="B4058" s="302"/>
      <c r="C4058" s="325"/>
      <c r="D4058" s="325"/>
      <c r="E4058" s="46"/>
      <c r="F4058" s="130">
        <f t="shared" si="71"/>
        <v>0</v>
      </c>
      <c r="G4058" s="69"/>
    </row>
    <row r="4059" spans="1:7" ht="20.25" customHeight="1">
      <c r="A4059" s="323" t="s">
        <v>336</v>
      </c>
      <c r="B4059" s="302" t="s">
        <v>64</v>
      </c>
      <c r="C4059" s="325" t="s">
        <v>1138</v>
      </c>
      <c r="D4059" s="325">
        <v>104</v>
      </c>
      <c r="E4059" s="46">
        <v>31000</v>
      </c>
      <c r="F4059" s="130">
        <f t="shared" si="71"/>
        <v>3224000</v>
      </c>
      <c r="G4059" s="86">
        <f>F4059</f>
        <v>3224000</v>
      </c>
    </row>
    <row r="4060" spans="1:7" ht="20.25" customHeight="1">
      <c r="A4060" s="323"/>
      <c r="B4060" s="302"/>
      <c r="C4060" s="325"/>
      <c r="D4060" s="325"/>
      <c r="E4060" s="46"/>
      <c r="F4060" s="130">
        <f t="shared" si="71"/>
        <v>0</v>
      </c>
      <c r="G4060" s="69"/>
    </row>
    <row r="4061" spans="1:7" ht="20.25" customHeight="1">
      <c r="A4061" s="323" t="s">
        <v>1458</v>
      </c>
      <c r="B4061" s="302" t="s">
        <v>13</v>
      </c>
      <c r="C4061" s="325" t="s">
        <v>1459</v>
      </c>
      <c r="D4061" s="325">
        <v>571.5</v>
      </c>
      <c r="E4061" s="46">
        <v>33000</v>
      </c>
      <c r="F4061" s="130">
        <f t="shared" si="71"/>
        <v>18859500</v>
      </c>
      <c r="G4061" s="86">
        <f>F4061</f>
        <v>18859500</v>
      </c>
    </row>
    <row r="4062" spans="1:7" ht="20.25" customHeight="1">
      <c r="A4062" s="323"/>
      <c r="B4062" s="302"/>
      <c r="C4062" s="325"/>
      <c r="D4062" s="325"/>
      <c r="E4062" s="46"/>
      <c r="F4062" s="130">
        <f t="shared" si="71"/>
        <v>0</v>
      </c>
      <c r="G4062" s="69"/>
    </row>
    <row r="4063" spans="1:7" ht="20.25" customHeight="1">
      <c r="A4063" s="323" t="s">
        <v>18</v>
      </c>
      <c r="B4063" s="302" t="s">
        <v>13</v>
      </c>
      <c r="C4063" s="325" t="s">
        <v>974</v>
      </c>
      <c r="D4063" s="325">
        <v>53.5</v>
      </c>
      <c r="E4063" s="46">
        <v>30000</v>
      </c>
      <c r="F4063" s="130">
        <f t="shared" si="71"/>
        <v>1605000</v>
      </c>
      <c r="G4063" s="86">
        <f>SUM(F4063:F4065)</f>
        <v>3355000</v>
      </c>
    </row>
    <row r="4064" spans="1:7" ht="20.25" customHeight="1">
      <c r="A4064" s="323"/>
      <c r="B4064" s="302" t="s">
        <v>13</v>
      </c>
      <c r="C4064" s="325" t="s">
        <v>14</v>
      </c>
      <c r="D4064" s="325">
        <v>30</v>
      </c>
      <c r="E4064" s="46">
        <v>30000</v>
      </c>
      <c r="F4064" s="130">
        <f t="shared" si="71"/>
        <v>900000</v>
      </c>
      <c r="G4064" s="69"/>
    </row>
    <row r="4065" spans="1:7" ht="20.25" customHeight="1">
      <c r="A4065" s="323"/>
      <c r="B4065" s="302" t="s">
        <v>23</v>
      </c>
      <c r="C4065" s="325" t="s">
        <v>14</v>
      </c>
      <c r="D4065" s="325">
        <v>25</v>
      </c>
      <c r="E4065" s="46">
        <v>34000</v>
      </c>
      <c r="F4065" s="130">
        <f t="shared" si="71"/>
        <v>850000</v>
      </c>
      <c r="G4065" s="69"/>
    </row>
    <row r="4066" spans="1:7" ht="20.25" customHeight="1">
      <c r="A4066" s="323"/>
      <c r="B4066" s="302"/>
      <c r="C4066" s="325"/>
      <c r="D4066" s="325"/>
      <c r="E4066" s="46"/>
      <c r="F4066" s="130">
        <f t="shared" si="71"/>
        <v>0</v>
      </c>
      <c r="G4066" s="69"/>
    </row>
    <row r="4067" spans="1:7" ht="20.25" customHeight="1">
      <c r="A4067" s="323" t="s">
        <v>97</v>
      </c>
      <c r="B4067" s="444" t="s">
        <v>693</v>
      </c>
      <c r="C4067" s="482" t="s">
        <v>1429</v>
      </c>
      <c r="D4067" s="482">
        <v>75</v>
      </c>
      <c r="E4067" s="116">
        <v>41500</v>
      </c>
      <c r="F4067" s="131">
        <f t="shared" si="71"/>
        <v>3112500</v>
      </c>
      <c r="G4067" s="86">
        <f>F4067</f>
        <v>3112500</v>
      </c>
    </row>
    <row r="4068" spans="1:7" ht="20.25" customHeight="1">
      <c r="A4068" s="323"/>
      <c r="B4068" s="302"/>
      <c r="C4068" s="325"/>
      <c r="D4068" s="325"/>
      <c r="E4068" s="46"/>
      <c r="F4068" s="130">
        <f t="shared" si="71"/>
        <v>0</v>
      </c>
      <c r="G4068" s="69"/>
    </row>
    <row r="4069" spans="1:7" ht="20.25" customHeight="1">
      <c r="A4069" s="323" t="s">
        <v>24</v>
      </c>
      <c r="B4069" s="302" t="s">
        <v>13</v>
      </c>
      <c r="C4069" s="325" t="s">
        <v>22</v>
      </c>
      <c r="D4069" s="325">
        <v>50</v>
      </c>
      <c r="E4069" s="46">
        <v>30500</v>
      </c>
      <c r="F4069" s="130">
        <f t="shared" si="71"/>
        <v>1525000</v>
      </c>
      <c r="G4069" s="86">
        <f>SUM(F4069:F4070)</f>
        <v>3050000</v>
      </c>
    </row>
    <row r="4070" spans="1:7" ht="20.25" customHeight="1">
      <c r="A4070" s="533"/>
      <c r="B4070" s="440" t="s">
        <v>13</v>
      </c>
      <c r="C4070" s="382" t="s">
        <v>802</v>
      </c>
      <c r="D4070" s="382">
        <v>50</v>
      </c>
      <c r="E4070" s="59">
        <v>30500</v>
      </c>
      <c r="F4070" s="132">
        <f t="shared" si="71"/>
        <v>1525000</v>
      </c>
      <c r="G4070" s="92"/>
    </row>
    <row r="4071" spans="1:7" ht="18" customHeight="1">
      <c r="A4071" s="526"/>
      <c r="B4071" s="435"/>
      <c r="C4071" s="484"/>
      <c r="D4071" s="484"/>
      <c r="E4071" s="113"/>
      <c r="F4071" s="126"/>
      <c r="G4071" s="9"/>
    </row>
    <row r="4072" spans="1:7" ht="18" customHeight="1">
      <c r="A4072" s="537">
        <v>42422</v>
      </c>
      <c r="B4072" s="355"/>
      <c r="C4072" s="491" t="s">
        <v>398</v>
      </c>
      <c r="D4072" s="525"/>
      <c r="F4072" s="127"/>
    </row>
    <row r="4073" spans="1:7" ht="18" customHeight="1">
      <c r="A4073" s="531" t="s">
        <v>127</v>
      </c>
      <c r="B4073" s="436" t="s">
        <v>134</v>
      </c>
      <c r="C4073" s="494" t="s">
        <v>152</v>
      </c>
      <c r="D4073" s="494">
        <f>SUM(D4074:D4208)</f>
        <v>16545.200000000004</v>
      </c>
      <c r="E4073" s="166"/>
      <c r="F4073" s="171">
        <f>SUM(F4074:F4208)</f>
        <v>560541680</v>
      </c>
      <c r="G4073" s="171">
        <f>SUM(G4074:G4208)</f>
        <v>560541680</v>
      </c>
    </row>
    <row r="4074" spans="1:7" ht="17.25" customHeight="1">
      <c r="A4074" s="532" t="s">
        <v>63</v>
      </c>
      <c r="B4074" s="441" t="s">
        <v>31</v>
      </c>
      <c r="C4074" s="492" t="s">
        <v>335</v>
      </c>
      <c r="D4074" s="492">
        <v>31</v>
      </c>
      <c r="E4074" s="62">
        <v>35000</v>
      </c>
      <c r="F4074" s="139">
        <f t="shared" ref="F4074:F4198" si="72">E4074*D4074</f>
        <v>1085000</v>
      </c>
      <c r="G4074" s="85">
        <f>SUM(F4074:F4075)</f>
        <v>1960000</v>
      </c>
    </row>
    <row r="4075" spans="1:7" ht="17.25" customHeight="1">
      <c r="A4075" s="323"/>
      <c r="B4075" s="302" t="s">
        <v>31</v>
      </c>
      <c r="C4075" s="325" t="s">
        <v>1134</v>
      </c>
      <c r="D4075" s="325">
        <v>25</v>
      </c>
      <c r="E4075" s="46">
        <v>35000</v>
      </c>
      <c r="F4075" s="130">
        <f t="shared" si="72"/>
        <v>875000</v>
      </c>
      <c r="G4075" s="69"/>
    </row>
    <row r="4076" spans="1:7" ht="17.25" customHeight="1">
      <c r="A4076" s="323"/>
      <c r="B4076" s="302"/>
      <c r="C4076" s="325"/>
      <c r="D4076" s="325"/>
      <c r="E4076" s="46"/>
      <c r="F4076" s="130">
        <f t="shared" si="72"/>
        <v>0</v>
      </c>
      <c r="G4076" s="69"/>
    </row>
    <row r="4077" spans="1:7" ht="17.25" customHeight="1">
      <c r="A4077" s="323" t="s">
        <v>779</v>
      </c>
      <c r="B4077" s="302" t="s">
        <v>1460</v>
      </c>
      <c r="C4077" s="325"/>
      <c r="D4077" s="325">
        <v>50</v>
      </c>
      <c r="E4077" s="46">
        <v>12000</v>
      </c>
      <c r="F4077" s="130">
        <f t="shared" si="72"/>
        <v>600000</v>
      </c>
      <c r="G4077" s="86">
        <f>SUM(F4077:F4080)</f>
        <v>14700000</v>
      </c>
    </row>
    <row r="4078" spans="1:7" ht="17.25" customHeight="1">
      <c r="A4078" s="323"/>
      <c r="B4078" s="302" t="s">
        <v>1461</v>
      </c>
      <c r="C4078" s="325"/>
      <c r="D4078" s="325">
        <v>300</v>
      </c>
      <c r="E4078" s="46">
        <v>27000</v>
      </c>
      <c r="F4078" s="130">
        <f t="shared" si="72"/>
        <v>8100000</v>
      </c>
      <c r="G4078" s="69"/>
    </row>
    <row r="4079" spans="1:7" ht="17.25" customHeight="1">
      <c r="A4079" s="323"/>
      <c r="B4079" s="302" t="s">
        <v>1462</v>
      </c>
      <c r="C4079" s="325"/>
      <c r="D4079" s="325">
        <v>50</v>
      </c>
      <c r="E4079" s="46">
        <v>12000</v>
      </c>
      <c r="F4079" s="130">
        <f t="shared" si="72"/>
        <v>600000</v>
      </c>
      <c r="G4079" s="69"/>
    </row>
    <row r="4080" spans="1:7" ht="17.25" customHeight="1">
      <c r="A4080" s="323"/>
      <c r="B4080" s="302" t="s">
        <v>1463</v>
      </c>
      <c r="C4080" s="325"/>
      <c r="D4080" s="325">
        <v>200</v>
      </c>
      <c r="E4080" s="46">
        <v>27000</v>
      </c>
      <c r="F4080" s="130">
        <f t="shared" si="72"/>
        <v>5400000</v>
      </c>
      <c r="G4080" s="69"/>
    </row>
    <row r="4081" spans="1:7" ht="17.25" customHeight="1">
      <c r="A4081" s="323"/>
      <c r="B4081" s="302"/>
      <c r="C4081" s="325"/>
      <c r="D4081" s="325"/>
      <c r="E4081" s="46"/>
      <c r="F4081" s="130">
        <f t="shared" si="72"/>
        <v>0</v>
      </c>
      <c r="G4081" s="69"/>
    </row>
    <row r="4082" spans="1:7" ht="17.25" customHeight="1">
      <c r="A4082" s="323" t="s">
        <v>392</v>
      </c>
      <c r="B4082" s="302" t="s">
        <v>31</v>
      </c>
      <c r="C4082" s="325" t="s">
        <v>182</v>
      </c>
      <c r="D4082" s="325">
        <v>553.6</v>
      </c>
      <c r="E4082" s="46">
        <v>34500</v>
      </c>
      <c r="F4082" s="130">
        <f t="shared" si="72"/>
        <v>19099200</v>
      </c>
      <c r="G4082" s="86">
        <f>F4082</f>
        <v>19099200</v>
      </c>
    </row>
    <row r="4083" spans="1:7" ht="17.25" customHeight="1">
      <c r="A4083" s="323"/>
      <c r="B4083" s="302"/>
      <c r="C4083" s="325"/>
      <c r="D4083" s="325"/>
      <c r="E4083" s="46"/>
      <c r="F4083" s="130">
        <f t="shared" si="72"/>
        <v>0</v>
      </c>
      <c r="G4083" s="69"/>
    </row>
    <row r="4084" spans="1:7" ht="17.25" customHeight="1">
      <c r="A4084" s="323" t="s">
        <v>523</v>
      </c>
      <c r="B4084" s="302" t="s">
        <v>568</v>
      </c>
      <c r="C4084" s="325" t="s">
        <v>189</v>
      </c>
      <c r="D4084" s="325">
        <v>130.4</v>
      </c>
      <c r="E4084" s="46">
        <v>35500</v>
      </c>
      <c r="F4084" s="130">
        <f t="shared" si="72"/>
        <v>4629200</v>
      </c>
      <c r="G4084" s="86">
        <f>SUM(F4084:F4085)</f>
        <v>10255950</v>
      </c>
    </row>
    <row r="4085" spans="1:7" ht="17.25" customHeight="1">
      <c r="A4085" s="323"/>
      <c r="B4085" s="302" t="s">
        <v>1464</v>
      </c>
      <c r="C4085" s="325" t="s">
        <v>189</v>
      </c>
      <c r="D4085" s="325">
        <v>158.5</v>
      </c>
      <c r="E4085" s="46">
        <v>35500</v>
      </c>
      <c r="F4085" s="130">
        <f t="shared" si="72"/>
        <v>5626750</v>
      </c>
      <c r="G4085" s="69"/>
    </row>
    <row r="4086" spans="1:7" ht="17.25" customHeight="1">
      <c r="A4086" s="323"/>
      <c r="B4086" s="302"/>
      <c r="C4086" s="325"/>
      <c r="D4086" s="325"/>
      <c r="E4086" s="46"/>
      <c r="F4086" s="130">
        <f t="shared" si="72"/>
        <v>0</v>
      </c>
      <c r="G4086" s="69"/>
    </row>
    <row r="4087" spans="1:7" ht="17.25" customHeight="1">
      <c r="A4087" s="323" t="s">
        <v>316</v>
      </c>
      <c r="B4087" s="302" t="s">
        <v>515</v>
      </c>
      <c r="C4087" s="325" t="s">
        <v>1465</v>
      </c>
      <c r="D4087" s="325">
        <v>319.5</v>
      </c>
      <c r="E4087" s="46">
        <v>28000</v>
      </c>
      <c r="F4087" s="130">
        <f t="shared" si="72"/>
        <v>8946000</v>
      </c>
      <c r="G4087" s="86">
        <f>SUM(F4087:F4096)</f>
        <v>62373050</v>
      </c>
    </row>
    <row r="4088" spans="1:7" ht="17.25" customHeight="1">
      <c r="A4088" s="323"/>
      <c r="B4088" s="302" t="s">
        <v>570</v>
      </c>
      <c r="C4088" s="325" t="s">
        <v>146</v>
      </c>
      <c r="D4088" s="325">
        <v>100</v>
      </c>
      <c r="E4088" s="46">
        <v>37500</v>
      </c>
      <c r="F4088" s="130">
        <f t="shared" si="72"/>
        <v>3750000</v>
      </c>
      <c r="G4088" s="69"/>
    </row>
    <row r="4089" spans="1:7" ht="17.25" customHeight="1">
      <c r="A4089" s="323"/>
      <c r="B4089" s="302" t="s">
        <v>135</v>
      </c>
      <c r="C4089" s="325" t="s">
        <v>1466</v>
      </c>
      <c r="D4089" s="325">
        <v>106.5</v>
      </c>
      <c r="E4089" s="46">
        <v>34000</v>
      </c>
      <c r="F4089" s="130">
        <f t="shared" si="72"/>
        <v>3621000</v>
      </c>
      <c r="G4089" s="69"/>
    </row>
    <row r="4090" spans="1:7" ht="17.25" customHeight="1">
      <c r="A4090" s="323"/>
      <c r="B4090" s="302" t="s">
        <v>168</v>
      </c>
      <c r="C4090" s="325" t="s">
        <v>1467</v>
      </c>
      <c r="D4090" s="325">
        <v>205.4</v>
      </c>
      <c r="E4090" s="46">
        <v>34000</v>
      </c>
      <c r="F4090" s="130">
        <f t="shared" si="72"/>
        <v>6983600</v>
      </c>
      <c r="G4090" s="69"/>
    </row>
    <row r="4091" spans="1:7" ht="17.25" customHeight="1">
      <c r="A4091" s="323"/>
      <c r="B4091" s="302" t="s">
        <v>168</v>
      </c>
      <c r="C4091" s="325" t="s">
        <v>1468</v>
      </c>
      <c r="D4091" s="325">
        <v>311.5</v>
      </c>
      <c r="E4091" s="46">
        <v>34000</v>
      </c>
      <c r="F4091" s="130">
        <f t="shared" si="72"/>
        <v>10591000</v>
      </c>
      <c r="G4091" s="69"/>
    </row>
    <row r="4092" spans="1:7" ht="17.25" customHeight="1">
      <c r="A4092" s="323"/>
      <c r="B4092" s="302" t="s">
        <v>31</v>
      </c>
      <c r="C4092" s="325" t="s">
        <v>1469</v>
      </c>
      <c r="D4092" s="325">
        <v>409</v>
      </c>
      <c r="E4092" s="46">
        <v>33500</v>
      </c>
      <c r="F4092" s="130">
        <f t="shared" si="72"/>
        <v>13701500</v>
      </c>
      <c r="G4092" s="69"/>
    </row>
    <row r="4093" spans="1:7" ht="17.25" customHeight="1">
      <c r="A4093" s="323"/>
      <c r="B4093" s="302" t="s">
        <v>13</v>
      </c>
      <c r="C4093" s="325" t="s">
        <v>305</v>
      </c>
      <c r="D4093" s="325">
        <v>51.7</v>
      </c>
      <c r="E4093" s="46">
        <v>30000</v>
      </c>
      <c r="F4093" s="130">
        <f t="shared" si="72"/>
        <v>1551000</v>
      </c>
      <c r="G4093" s="69"/>
    </row>
    <row r="4094" spans="1:7" ht="17.25" customHeight="1">
      <c r="A4094" s="323"/>
      <c r="B4094" s="302" t="s">
        <v>23</v>
      </c>
      <c r="C4094" s="325" t="s">
        <v>736</v>
      </c>
      <c r="D4094" s="325">
        <v>59.7</v>
      </c>
      <c r="E4094" s="46">
        <v>33500</v>
      </c>
      <c r="F4094" s="130">
        <f t="shared" si="72"/>
        <v>1999950</v>
      </c>
      <c r="G4094" s="69"/>
    </row>
    <row r="4095" spans="1:7" ht="17.25" customHeight="1">
      <c r="A4095" s="323"/>
      <c r="B4095" s="302" t="s">
        <v>23</v>
      </c>
      <c r="C4095" s="325" t="s">
        <v>1486</v>
      </c>
      <c r="D4095" s="325">
        <v>114</v>
      </c>
      <c r="E4095" s="46">
        <v>33500</v>
      </c>
      <c r="F4095" s="130">
        <f t="shared" si="72"/>
        <v>3819000</v>
      </c>
      <c r="G4095" s="69"/>
    </row>
    <row r="4096" spans="1:7" ht="17.25" customHeight="1">
      <c r="A4096" s="323"/>
      <c r="B4096" s="302" t="s">
        <v>1487</v>
      </c>
      <c r="C4096" s="325" t="s">
        <v>117</v>
      </c>
      <c r="D4096" s="325">
        <v>197.6</v>
      </c>
      <c r="E4096" s="46">
        <v>37500</v>
      </c>
      <c r="F4096" s="130">
        <f t="shared" si="72"/>
        <v>7410000</v>
      </c>
      <c r="G4096" s="69"/>
    </row>
    <row r="4097" spans="1:7" ht="17.25" customHeight="1">
      <c r="A4097" s="323"/>
      <c r="B4097" s="302"/>
      <c r="C4097" s="325"/>
      <c r="D4097" s="325"/>
      <c r="E4097" s="46"/>
      <c r="F4097" s="130">
        <f t="shared" si="72"/>
        <v>0</v>
      </c>
      <c r="G4097" s="69"/>
    </row>
    <row r="4098" spans="1:7" ht="17.25" customHeight="1">
      <c r="A4098" s="323" t="s">
        <v>1470</v>
      </c>
      <c r="B4098" s="302" t="s">
        <v>23</v>
      </c>
      <c r="C4098" s="325" t="s">
        <v>764</v>
      </c>
      <c r="D4098" s="325">
        <v>535.70000000000005</v>
      </c>
      <c r="E4098" s="46">
        <v>36800</v>
      </c>
      <c r="F4098" s="130">
        <f t="shared" si="72"/>
        <v>19713760</v>
      </c>
      <c r="G4098" s="86">
        <f>SUM(F4098:F4100)</f>
        <v>50971680</v>
      </c>
    </row>
    <row r="4099" spans="1:7" ht="17.25" customHeight="1">
      <c r="A4099" s="323"/>
      <c r="B4099" s="302" t="s">
        <v>23</v>
      </c>
      <c r="C4099" s="325" t="s">
        <v>765</v>
      </c>
      <c r="D4099" s="325">
        <v>329.7</v>
      </c>
      <c r="E4099" s="46">
        <v>36800</v>
      </c>
      <c r="F4099" s="130">
        <f t="shared" si="72"/>
        <v>12132960</v>
      </c>
      <c r="G4099" s="69"/>
    </row>
    <row r="4100" spans="1:7" ht="17.25" customHeight="1">
      <c r="A4100" s="323"/>
      <c r="B4100" s="302" t="s">
        <v>23</v>
      </c>
      <c r="C4100" s="325" t="s">
        <v>1471</v>
      </c>
      <c r="D4100" s="325">
        <v>519.70000000000005</v>
      </c>
      <c r="E4100" s="46">
        <v>36800</v>
      </c>
      <c r="F4100" s="130">
        <f t="shared" si="72"/>
        <v>19124960</v>
      </c>
      <c r="G4100" s="69"/>
    </row>
    <row r="4101" spans="1:7" ht="17.25" customHeight="1">
      <c r="A4101" s="323"/>
      <c r="B4101" s="302"/>
      <c r="C4101" s="325"/>
      <c r="D4101" s="325"/>
      <c r="E4101" s="46"/>
      <c r="F4101" s="130">
        <f t="shared" si="72"/>
        <v>0</v>
      </c>
      <c r="G4101" s="69"/>
    </row>
    <row r="4102" spans="1:7" ht="17.25" customHeight="1">
      <c r="A4102" s="323" t="s">
        <v>983</v>
      </c>
      <c r="B4102" s="302" t="s">
        <v>133</v>
      </c>
      <c r="C4102" s="325" t="s">
        <v>224</v>
      </c>
      <c r="D4102" s="325">
        <v>196.3</v>
      </c>
      <c r="E4102" s="46">
        <v>35500</v>
      </c>
      <c r="F4102" s="130">
        <f t="shared" si="72"/>
        <v>6968650</v>
      </c>
      <c r="G4102" s="86">
        <f>SUM(F4102:F4103)</f>
        <v>13181150</v>
      </c>
    </row>
    <row r="4103" spans="1:7" ht="17.25" customHeight="1">
      <c r="A4103" s="323"/>
      <c r="B4103" s="302" t="s">
        <v>230</v>
      </c>
      <c r="C4103" s="325" t="s">
        <v>1472</v>
      </c>
      <c r="D4103" s="325">
        <v>175</v>
      </c>
      <c r="E4103" s="46">
        <v>35500</v>
      </c>
      <c r="F4103" s="130">
        <f t="shared" si="72"/>
        <v>6212500</v>
      </c>
      <c r="G4103" s="69"/>
    </row>
    <row r="4104" spans="1:7" ht="17.25" customHeight="1">
      <c r="A4104" s="323"/>
      <c r="B4104" s="302"/>
      <c r="C4104" s="325"/>
      <c r="D4104" s="325"/>
      <c r="E4104" s="46"/>
      <c r="F4104" s="130">
        <f t="shared" si="72"/>
        <v>0</v>
      </c>
      <c r="G4104" s="69"/>
    </row>
    <row r="4105" spans="1:7" ht="17.25" customHeight="1">
      <c r="A4105" s="323" t="s">
        <v>641</v>
      </c>
      <c r="B4105" s="444" t="s">
        <v>137</v>
      </c>
      <c r="C4105" s="482" t="s">
        <v>364</v>
      </c>
      <c r="D4105" s="482">
        <v>300</v>
      </c>
      <c r="E4105" s="116">
        <v>38500</v>
      </c>
      <c r="F4105" s="131">
        <f t="shared" si="72"/>
        <v>11550000</v>
      </c>
      <c r="G4105" s="86">
        <f>SUM(F4105:F4107)</f>
        <v>25025000</v>
      </c>
    </row>
    <row r="4106" spans="1:7" ht="17.25" customHeight="1">
      <c r="A4106" s="323"/>
      <c r="B4106" s="444" t="s">
        <v>137</v>
      </c>
      <c r="C4106" s="482" t="s">
        <v>1473</v>
      </c>
      <c r="D4106" s="482">
        <v>300</v>
      </c>
      <c r="E4106" s="116">
        <v>38500</v>
      </c>
      <c r="F4106" s="131">
        <f t="shared" si="72"/>
        <v>11550000</v>
      </c>
      <c r="G4106" s="69"/>
    </row>
    <row r="4107" spans="1:7" ht="17.25" customHeight="1">
      <c r="A4107" s="323"/>
      <c r="B4107" s="444" t="s">
        <v>137</v>
      </c>
      <c r="C4107" s="482" t="s">
        <v>1474</v>
      </c>
      <c r="D4107" s="482">
        <v>50</v>
      </c>
      <c r="E4107" s="116">
        <v>38500</v>
      </c>
      <c r="F4107" s="131">
        <f t="shared" si="72"/>
        <v>1925000</v>
      </c>
      <c r="G4107" s="69"/>
    </row>
    <row r="4108" spans="1:7" ht="17.25" customHeight="1">
      <c r="A4108" s="323"/>
      <c r="B4108" s="302"/>
      <c r="C4108" s="325"/>
      <c r="D4108" s="325"/>
      <c r="E4108" s="46"/>
      <c r="F4108" s="130">
        <f t="shared" si="72"/>
        <v>0</v>
      </c>
      <c r="G4108" s="69"/>
    </row>
    <row r="4109" spans="1:7" ht="17.25" customHeight="1">
      <c r="A4109" s="323" t="s">
        <v>731</v>
      </c>
      <c r="B4109" s="302" t="s">
        <v>13</v>
      </c>
      <c r="C4109" s="325" t="s">
        <v>1475</v>
      </c>
      <c r="D4109" s="325">
        <v>99.5</v>
      </c>
      <c r="E4109" s="46">
        <v>30000</v>
      </c>
      <c r="F4109" s="130">
        <f t="shared" si="72"/>
        <v>2985000</v>
      </c>
      <c r="G4109" s="86">
        <f>SUM(F4109:F4110)</f>
        <v>3885000</v>
      </c>
    </row>
    <row r="4110" spans="1:7" ht="17.25" customHeight="1">
      <c r="A4110" s="323"/>
      <c r="B4110" s="302" t="s">
        <v>13</v>
      </c>
      <c r="C4110" s="325" t="s">
        <v>1476</v>
      </c>
      <c r="D4110" s="325">
        <v>30</v>
      </c>
      <c r="E4110" s="46">
        <v>30000</v>
      </c>
      <c r="F4110" s="130">
        <f t="shared" si="72"/>
        <v>900000</v>
      </c>
      <c r="G4110" s="69"/>
    </row>
    <row r="4111" spans="1:7" ht="17.25" customHeight="1">
      <c r="A4111" s="323"/>
      <c r="B4111" s="302"/>
      <c r="C4111" s="325"/>
      <c r="D4111" s="325"/>
      <c r="E4111" s="46"/>
      <c r="F4111" s="130">
        <f t="shared" si="72"/>
        <v>0</v>
      </c>
      <c r="G4111" s="69"/>
    </row>
    <row r="4112" spans="1:7" ht="17.25" customHeight="1">
      <c r="A4112" s="323" t="s">
        <v>40</v>
      </c>
      <c r="B4112" s="302" t="s">
        <v>164</v>
      </c>
      <c r="C4112" s="325" t="s">
        <v>143</v>
      </c>
      <c r="D4112" s="325">
        <v>203</v>
      </c>
      <c r="E4112" s="46">
        <v>30000</v>
      </c>
      <c r="F4112" s="130">
        <f t="shared" si="72"/>
        <v>6090000</v>
      </c>
      <c r="G4112" s="86">
        <f>SUM(F4112:F4113)</f>
        <v>9240000</v>
      </c>
    </row>
    <row r="4113" spans="1:7" ht="17.25" customHeight="1">
      <c r="A4113" s="323"/>
      <c r="B4113" s="302" t="s">
        <v>164</v>
      </c>
      <c r="C4113" s="325" t="s">
        <v>867</v>
      </c>
      <c r="D4113" s="325">
        <v>105</v>
      </c>
      <c r="E4113" s="46">
        <v>30000</v>
      </c>
      <c r="F4113" s="130">
        <f t="shared" si="72"/>
        <v>3150000</v>
      </c>
      <c r="G4113" s="69"/>
    </row>
    <row r="4114" spans="1:7" ht="17.25" customHeight="1">
      <c r="A4114" s="323"/>
      <c r="B4114" s="302"/>
      <c r="C4114" s="325"/>
      <c r="D4114" s="325"/>
      <c r="E4114" s="46"/>
      <c r="F4114" s="130">
        <f t="shared" si="72"/>
        <v>0</v>
      </c>
      <c r="G4114" s="69"/>
    </row>
    <row r="4115" spans="1:7" ht="17.25" customHeight="1">
      <c r="A4115" s="323" t="s">
        <v>327</v>
      </c>
      <c r="B4115" s="302" t="s">
        <v>13</v>
      </c>
      <c r="C4115" s="325" t="s">
        <v>902</v>
      </c>
      <c r="D4115" s="325">
        <v>188.5</v>
      </c>
      <c r="E4115" s="46">
        <v>30000</v>
      </c>
      <c r="F4115" s="130">
        <f>E4115*D4115</f>
        <v>5655000</v>
      </c>
      <c r="G4115" s="86">
        <f>SUM(F4115:F4116)</f>
        <v>12472250</v>
      </c>
    </row>
    <row r="4116" spans="1:7" ht="17.25" customHeight="1">
      <c r="A4116" s="323"/>
      <c r="B4116" s="302" t="s">
        <v>31</v>
      </c>
      <c r="C4116" s="325" t="s">
        <v>78</v>
      </c>
      <c r="D4116" s="325">
        <v>203.5</v>
      </c>
      <c r="E4116" s="46">
        <v>33500</v>
      </c>
      <c r="F4116" s="130">
        <f>E4116*D4116</f>
        <v>6817250</v>
      </c>
      <c r="G4116" s="69"/>
    </row>
    <row r="4117" spans="1:7" ht="17.25" customHeight="1">
      <c r="A4117" s="323"/>
      <c r="B4117" s="302"/>
      <c r="C4117" s="325"/>
      <c r="D4117" s="325"/>
      <c r="E4117" s="46"/>
      <c r="F4117" s="130"/>
      <c r="G4117" s="69"/>
    </row>
    <row r="4118" spans="1:7" ht="17.25" customHeight="1">
      <c r="A4118" s="323" t="s">
        <v>207</v>
      </c>
      <c r="B4118" s="302" t="s">
        <v>31</v>
      </c>
      <c r="C4118" s="325" t="s">
        <v>1477</v>
      </c>
      <c r="D4118" s="325">
        <v>369</v>
      </c>
      <c r="E4118" s="46">
        <v>35000</v>
      </c>
      <c r="F4118" s="130">
        <f t="shared" si="72"/>
        <v>12915000</v>
      </c>
      <c r="G4118" s="86">
        <f>SUM(F4118:F4122)</f>
        <v>59892300</v>
      </c>
    </row>
    <row r="4119" spans="1:7" ht="17.25" customHeight="1">
      <c r="A4119" s="323"/>
      <c r="B4119" s="302" t="s">
        <v>31</v>
      </c>
      <c r="C4119" s="325" t="s">
        <v>1478</v>
      </c>
      <c r="D4119" s="325">
        <v>255.3</v>
      </c>
      <c r="E4119" s="46">
        <v>36000</v>
      </c>
      <c r="F4119" s="130">
        <f t="shared" si="72"/>
        <v>9190800</v>
      </c>
      <c r="G4119" s="69"/>
    </row>
    <row r="4120" spans="1:7" ht="17.25" customHeight="1">
      <c r="A4120" s="323"/>
      <c r="B4120" s="302" t="s">
        <v>31</v>
      </c>
      <c r="C4120" s="325" t="s">
        <v>595</v>
      </c>
      <c r="D4120" s="325">
        <v>19.2</v>
      </c>
      <c r="E4120" s="46">
        <v>35000</v>
      </c>
      <c r="F4120" s="130">
        <f t="shared" si="72"/>
        <v>672000</v>
      </c>
      <c r="G4120" s="69"/>
    </row>
    <row r="4121" spans="1:7" ht="17.25" customHeight="1">
      <c r="A4121" s="323"/>
      <c r="B4121" s="302" t="s">
        <v>31</v>
      </c>
      <c r="C4121" s="325" t="s">
        <v>594</v>
      </c>
      <c r="D4121" s="325">
        <v>620</v>
      </c>
      <c r="E4121" s="46">
        <v>36000</v>
      </c>
      <c r="F4121" s="130">
        <f t="shared" si="72"/>
        <v>22320000</v>
      </c>
      <c r="G4121" s="69"/>
    </row>
    <row r="4122" spans="1:7" ht="17.25" customHeight="1">
      <c r="A4122" s="323"/>
      <c r="B4122" s="302" t="s">
        <v>212</v>
      </c>
      <c r="C4122" s="325" t="s">
        <v>366</v>
      </c>
      <c r="D4122" s="325">
        <v>422.7</v>
      </c>
      <c r="E4122" s="46">
        <v>35000</v>
      </c>
      <c r="F4122" s="130">
        <f t="shared" si="72"/>
        <v>14794500</v>
      </c>
      <c r="G4122" s="69"/>
    </row>
    <row r="4123" spans="1:7" ht="17.25" customHeight="1">
      <c r="A4123" s="323"/>
      <c r="B4123" s="302"/>
      <c r="C4123" s="325"/>
      <c r="D4123" s="325"/>
      <c r="E4123" s="46"/>
      <c r="F4123" s="130">
        <f t="shared" si="72"/>
        <v>0</v>
      </c>
      <c r="G4123" s="69"/>
    </row>
    <row r="4124" spans="1:7" ht="17.25" customHeight="1">
      <c r="A4124" s="323" t="s">
        <v>448</v>
      </c>
      <c r="B4124" s="302" t="s">
        <v>23</v>
      </c>
      <c r="C4124" s="325" t="s">
        <v>762</v>
      </c>
      <c r="D4124" s="325">
        <v>301.5</v>
      </c>
      <c r="E4124" s="46">
        <v>34000</v>
      </c>
      <c r="F4124" s="130">
        <f t="shared" si="72"/>
        <v>10251000</v>
      </c>
      <c r="G4124" s="86">
        <f>F4124</f>
        <v>10251000</v>
      </c>
    </row>
    <row r="4125" spans="1:7" ht="17.25" customHeight="1">
      <c r="A4125" s="323"/>
      <c r="B4125" s="302"/>
      <c r="C4125" s="325"/>
      <c r="D4125" s="325"/>
      <c r="E4125" s="46"/>
      <c r="F4125" s="130">
        <f t="shared" si="72"/>
        <v>0</v>
      </c>
      <c r="G4125" s="69"/>
    </row>
    <row r="4126" spans="1:7" ht="17.25" customHeight="1">
      <c r="A4126" s="323" t="s">
        <v>271</v>
      </c>
      <c r="B4126" s="302" t="s">
        <v>13</v>
      </c>
      <c r="C4126" s="325" t="s">
        <v>22</v>
      </c>
      <c r="D4126" s="325">
        <v>10</v>
      </c>
      <c r="E4126" s="46">
        <v>30000</v>
      </c>
      <c r="F4126" s="130">
        <f t="shared" si="72"/>
        <v>300000</v>
      </c>
      <c r="G4126" s="86">
        <f>F4126</f>
        <v>300000</v>
      </c>
    </row>
    <row r="4127" spans="1:7" ht="17.25" customHeight="1">
      <c r="A4127" s="323"/>
      <c r="B4127" s="302"/>
      <c r="C4127" s="325"/>
      <c r="D4127" s="325"/>
      <c r="E4127" s="46"/>
      <c r="F4127" s="130">
        <f t="shared" si="72"/>
        <v>0</v>
      </c>
      <c r="G4127" s="69"/>
    </row>
    <row r="4128" spans="1:7" ht="17.25" customHeight="1">
      <c r="A4128" s="323" t="s">
        <v>336</v>
      </c>
      <c r="B4128" s="302" t="s">
        <v>13</v>
      </c>
      <c r="C4128" s="325" t="s">
        <v>1480</v>
      </c>
      <c r="D4128" s="325">
        <v>30</v>
      </c>
      <c r="E4128" s="46">
        <v>31500</v>
      </c>
      <c r="F4128" s="130">
        <f t="shared" si="72"/>
        <v>945000</v>
      </c>
      <c r="G4128" s="86">
        <f>SUM(F4128:F4136)</f>
        <v>19183450</v>
      </c>
    </row>
    <row r="4129" spans="1:7" ht="17.25" customHeight="1">
      <c r="A4129" s="323"/>
      <c r="B4129" s="302" t="s">
        <v>13</v>
      </c>
      <c r="C4129" s="325" t="s">
        <v>1481</v>
      </c>
      <c r="D4129" s="325">
        <v>50</v>
      </c>
      <c r="E4129" s="46">
        <v>31500</v>
      </c>
      <c r="F4129" s="130">
        <f t="shared" si="72"/>
        <v>1575000</v>
      </c>
      <c r="G4129" s="69"/>
    </row>
    <row r="4130" spans="1:7" ht="17.25" customHeight="1">
      <c r="A4130" s="323"/>
      <c r="B4130" s="302" t="s">
        <v>13</v>
      </c>
      <c r="C4130" s="325" t="s">
        <v>1482</v>
      </c>
      <c r="D4130" s="325">
        <v>32</v>
      </c>
      <c r="E4130" s="46">
        <v>31500</v>
      </c>
      <c r="F4130" s="130">
        <f t="shared" si="72"/>
        <v>1008000</v>
      </c>
      <c r="G4130" s="69"/>
    </row>
    <row r="4131" spans="1:7" ht="17.25" customHeight="1">
      <c r="A4131" s="323"/>
      <c r="B4131" s="302" t="s">
        <v>31</v>
      </c>
      <c r="C4131" s="325" t="s">
        <v>974</v>
      </c>
      <c r="D4131" s="325">
        <v>50</v>
      </c>
      <c r="E4131" s="46">
        <v>32500</v>
      </c>
      <c r="F4131" s="130">
        <f t="shared" si="72"/>
        <v>1625000</v>
      </c>
      <c r="G4131" s="69"/>
    </row>
    <row r="4132" spans="1:7" ht="17.25" customHeight="1">
      <c r="A4132" s="323"/>
      <c r="B4132" s="302" t="s">
        <v>31</v>
      </c>
      <c r="C4132" s="325" t="s">
        <v>786</v>
      </c>
      <c r="D4132" s="325">
        <v>25</v>
      </c>
      <c r="E4132" s="46">
        <v>32500</v>
      </c>
      <c r="F4132" s="130">
        <f t="shared" si="72"/>
        <v>812500</v>
      </c>
      <c r="G4132" s="69"/>
    </row>
    <row r="4133" spans="1:7" ht="17.25" customHeight="1">
      <c r="A4133" s="323"/>
      <c r="B4133" s="302" t="s">
        <v>31</v>
      </c>
      <c r="C4133" s="325" t="s">
        <v>14</v>
      </c>
      <c r="D4133" s="325">
        <v>151.19999999999999</v>
      </c>
      <c r="E4133" s="46">
        <v>33500</v>
      </c>
      <c r="F4133" s="130">
        <f t="shared" si="72"/>
        <v>5065200</v>
      </c>
      <c r="G4133" s="69"/>
    </row>
    <row r="4134" spans="1:7" ht="17.25" customHeight="1">
      <c r="A4134" s="323"/>
      <c r="B4134" s="302" t="s">
        <v>31</v>
      </c>
      <c r="C4134" s="325" t="s">
        <v>793</v>
      </c>
      <c r="D4134" s="325">
        <v>100</v>
      </c>
      <c r="E4134" s="46">
        <v>33500</v>
      </c>
      <c r="F4134" s="130">
        <f t="shared" si="72"/>
        <v>3350000</v>
      </c>
      <c r="G4134" s="69"/>
    </row>
    <row r="4135" spans="1:7" ht="17.25" customHeight="1">
      <c r="A4135" s="323"/>
      <c r="B4135" s="302" t="s">
        <v>31</v>
      </c>
      <c r="C4135" s="325" t="s">
        <v>192</v>
      </c>
      <c r="D4135" s="325">
        <v>102</v>
      </c>
      <c r="E4135" s="46">
        <v>30500</v>
      </c>
      <c r="F4135" s="130">
        <f t="shared" si="72"/>
        <v>3111000</v>
      </c>
      <c r="G4135" s="69"/>
    </row>
    <row r="4136" spans="1:7" ht="17.25" customHeight="1">
      <c r="A4136" s="323"/>
      <c r="B4136" s="302" t="s">
        <v>31</v>
      </c>
      <c r="C4136" s="325" t="s">
        <v>499</v>
      </c>
      <c r="D4136" s="325">
        <v>50.5</v>
      </c>
      <c r="E4136" s="46">
        <v>33500</v>
      </c>
      <c r="F4136" s="130">
        <f t="shared" si="72"/>
        <v>1691750</v>
      </c>
      <c r="G4136" s="69"/>
    </row>
    <row r="4137" spans="1:7" ht="17.25" customHeight="1">
      <c r="A4137" s="323"/>
      <c r="B4137" s="302"/>
      <c r="C4137" s="325"/>
      <c r="D4137" s="325"/>
      <c r="E4137" s="46"/>
      <c r="F4137" s="130">
        <f t="shared" si="72"/>
        <v>0</v>
      </c>
      <c r="G4137" s="69"/>
    </row>
    <row r="4138" spans="1:7" ht="17.25" customHeight="1">
      <c r="A4138" s="323" t="s">
        <v>178</v>
      </c>
      <c r="B4138" s="302" t="s">
        <v>31</v>
      </c>
      <c r="C4138" s="325" t="s">
        <v>1483</v>
      </c>
      <c r="D4138" s="325">
        <v>51.7</v>
      </c>
      <c r="E4138" s="46">
        <v>35000</v>
      </c>
      <c r="F4138" s="130">
        <f t="shared" si="72"/>
        <v>1809500</v>
      </c>
      <c r="G4138" s="86">
        <f>F4138</f>
        <v>1809500</v>
      </c>
    </row>
    <row r="4139" spans="1:7" ht="17.25" customHeight="1">
      <c r="A4139" s="323"/>
      <c r="B4139" s="302"/>
      <c r="C4139" s="325"/>
      <c r="D4139" s="325"/>
      <c r="E4139" s="46"/>
      <c r="F4139" s="130">
        <f t="shared" si="72"/>
        <v>0</v>
      </c>
      <c r="G4139" s="69"/>
    </row>
    <row r="4140" spans="1:7" ht="17.25" customHeight="1">
      <c r="A4140" s="323" t="s">
        <v>806</v>
      </c>
      <c r="B4140" s="302" t="s">
        <v>518</v>
      </c>
      <c r="C4140" s="325" t="s">
        <v>1484</v>
      </c>
      <c r="D4140" s="325">
        <v>324.89999999999998</v>
      </c>
      <c r="E4140" s="46">
        <v>37500</v>
      </c>
      <c r="F4140" s="130">
        <f t="shared" si="72"/>
        <v>12183750</v>
      </c>
      <c r="G4140" s="86">
        <f>F4140</f>
        <v>12183750</v>
      </c>
    </row>
    <row r="4141" spans="1:7" ht="17.25" customHeight="1">
      <c r="A4141" s="323"/>
      <c r="B4141" s="302"/>
      <c r="C4141" s="325"/>
      <c r="D4141" s="325"/>
      <c r="E4141" s="46"/>
      <c r="F4141" s="130">
        <f t="shared" si="72"/>
        <v>0</v>
      </c>
      <c r="G4141" s="69"/>
    </row>
    <row r="4142" spans="1:7" ht="17.25" customHeight="1">
      <c r="A4142" s="323" t="s">
        <v>210</v>
      </c>
      <c r="B4142" s="302" t="s">
        <v>23</v>
      </c>
      <c r="C4142" s="325" t="s">
        <v>692</v>
      </c>
      <c r="D4142" s="325">
        <v>96.7</v>
      </c>
      <c r="E4142" s="46">
        <v>35000</v>
      </c>
      <c r="F4142" s="130">
        <f t="shared" ref="F4142:F4184" si="73">E4142*D4142</f>
        <v>3384500</v>
      </c>
      <c r="G4142" s="86">
        <f>SUM(F4142:F4147)</f>
        <v>36204500</v>
      </c>
    </row>
    <row r="4143" spans="1:7" ht="17.25" customHeight="1">
      <c r="A4143" s="323"/>
      <c r="B4143" s="302" t="s">
        <v>212</v>
      </c>
      <c r="C4143" s="325" t="s">
        <v>59</v>
      </c>
      <c r="D4143" s="325">
        <v>100</v>
      </c>
      <c r="E4143" s="46">
        <v>35500</v>
      </c>
      <c r="F4143" s="130">
        <f t="shared" si="73"/>
        <v>3550000</v>
      </c>
      <c r="G4143" s="69"/>
    </row>
    <row r="4144" spans="1:7" ht="17.25" customHeight="1">
      <c r="A4144" s="323"/>
      <c r="B4144" s="302" t="s">
        <v>23</v>
      </c>
      <c r="C4144" s="325" t="s">
        <v>62</v>
      </c>
      <c r="D4144" s="325">
        <v>50</v>
      </c>
      <c r="E4144" s="46">
        <v>35000</v>
      </c>
      <c r="F4144" s="130">
        <f t="shared" si="73"/>
        <v>1750000</v>
      </c>
      <c r="G4144" s="69"/>
    </row>
    <row r="4145" spans="1:7" ht="17.25" customHeight="1">
      <c r="A4145" s="323"/>
      <c r="B4145" s="302" t="s">
        <v>23</v>
      </c>
      <c r="C4145" s="325" t="s">
        <v>211</v>
      </c>
      <c r="D4145" s="325">
        <v>521.5</v>
      </c>
      <c r="E4145" s="46">
        <v>30000</v>
      </c>
      <c r="F4145" s="130">
        <f t="shared" si="73"/>
        <v>15645000</v>
      </c>
      <c r="G4145" s="69"/>
    </row>
    <row r="4146" spans="1:7" ht="17.25" customHeight="1">
      <c r="A4146" s="323"/>
      <c r="B4146" s="302" t="s">
        <v>212</v>
      </c>
      <c r="C4146" s="325" t="s">
        <v>344</v>
      </c>
      <c r="D4146" s="325">
        <v>250</v>
      </c>
      <c r="E4146" s="46">
        <v>30000</v>
      </c>
      <c r="F4146" s="130">
        <f t="shared" si="73"/>
        <v>7500000</v>
      </c>
      <c r="G4146" s="69"/>
    </row>
    <row r="4147" spans="1:7" ht="17.25" customHeight="1">
      <c r="A4147" s="323"/>
      <c r="B4147" s="302" t="s">
        <v>23</v>
      </c>
      <c r="C4147" s="325" t="s">
        <v>14</v>
      </c>
      <c r="D4147" s="325">
        <v>125</v>
      </c>
      <c r="E4147" s="46">
        <v>35000</v>
      </c>
      <c r="F4147" s="130">
        <f t="shared" si="73"/>
        <v>4375000</v>
      </c>
      <c r="G4147" s="69"/>
    </row>
    <row r="4148" spans="1:7" ht="17.25" customHeight="1">
      <c r="A4148" s="323"/>
      <c r="B4148" s="302"/>
      <c r="C4148" s="325"/>
      <c r="D4148" s="325"/>
      <c r="E4148" s="46"/>
      <c r="F4148" s="130">
        <f t="shared" si="73"/>
        <v>0</v>
      </c>
      <c r="G4148" s="69"/>
    </row>
    <row r="4149" spans="1:7" ht="17.25" customHeight="1">
      <c r="A4149" s="323" t="s">
        <v>203</v>
      </c>
      <c r="B4149" s="302" t="s">
        <v>515</v>
      </c>
      <c r="C4149" s="325" t="s">
        <v>159</v>
      </c>
      <c r="D4149" s="325">
        <v>295</v>
      </c>
      <c r="E4149" s="46">
        <v>26000</v>
      </c>
      <c r="F4149" s="130">
        <f t="shared" si="73"/>
        <v>7670000</v>
      </c>
      <c r="G4149" s="86">
        <f>SUM(F4149:F4150)</f>
        <v>8939100</v>
      </c>
    </row>
    <row r="4150" spans="1:7" ht="17.25" customHeight="1">
      <c r="A4150" s="323"/>
      <c r="B4150" s="302" t="s">
        <v>570</v>
      </c>
      <c r="C4150" s="325" t="s">
        <v>1485</v>
      </c>
      <c r="D4150" s="325">
        <v>34.299999999999997</v>
      </c>
      <c r="E4150" s="46">
        <v>37000</v>
      </c>
      <c r="F4150" s="130">
        <f t="shared" si="73"/>
        <v>1269100</v>
      </c>
      <c r="G4150" s="69"/>
    </row>
    <row r="4151" spans="1:7" ht="17.25" customHeight="1">
      <c r="A4151" s="323"/>
      <c r="B4151" s="302"/>
      <c r="C4151" s="325"/>
      <c r="D4151" s="325"/>
      <c r="E4151" s="46"/>
      <c r="F4151" s="130">
        <f t="shared" si="73"/>
        <v>0</v>
      </c>
      <c r="G4151" s="69"/>
    </row>
    <row r="4152" spans="1:7" ht="17.25" customHeight="1">
      <c r="A4152" s="323" t="s">
        <v>304</v>
      </c>
      <c r="B4152" s="302" t="s">
        <v>31</v>
      </c>
      <c r="C4152" s="325" t="s">
        <v>1055</v>
      </c>
      <c r="D4152" s="325">
        <v>600</v>
      </c>
      <c r="E4152" s="46">
        <v>33500</v>
      </c>
      <c r="F4152" s="130">
        <f t="shared" si="73"/>
        <v>20100000</v>
      </c>
      <c r="G4152" s="86">
        <f>F4152</f>
        <v>20100000</v>
      </c>
    </row>
    <row r="4153" spans="1:7" ht="17.25" customHeight="1">
      <c r="A4153" s="323"/>
      <c r="B4153" s="302"/>
      <c r="C4153" s="325"/>
      <c r="D4153" s="325"/>
      <c r="E4153" s="46"/>
      <c r="F4153" s="130">
        <f t="shared" si="73"/>
        <v>0</v>
      </c>
      <c r="G4153" s="69"/>
    </row>
    <row r="4154" spans="1:7" ht="17.25" customHeight="1">
      <c r="A4154" s="323" t="s">
        <v>318</v>
      </c>
      <c r="B4154" s="302" t="s">
        <v>31</v>
      </c>
      <c r="C4154" s="325" t="s">
        <v>298</v>
      </c>
      <c r="D4154" s="325">
        <v>497.5</v>
      </c>
      <c r="E4154" s="46">
        <v>33500</v>
      </c>
      <c r="F4154" s="130">
        <f t="shared" si="73"/>
        <v>16666250</v>
      </c>
      <c r="G4154" s="86">
        <f>SUM(F4154:F4156)</f>
        <v>23563900</v>
      </c>
    </row>
    <row r="4155" spans="1:7" ht="17.25" customHeight="1">
      <c r="A4155" s="323"/>
      <c r="B4155" s="302" t="s">
        <v>31</v>
      </c>
      <c r="C4155" s="325" t="s">
        <v>502</v>
      </c>
      <c r="D4155" s="325">
        <v>104.3</v>
      </c>
      <c r="E4155" s="46">
        <v>33500</v>
      </c>
      <c r="F4155" s="130">
        <f t="shared" si="73"/>
        <v>3494050</v>
      </c>
      <c r="G4155" s="69"/>
    </row>
    <row r="4156" spans="1:7" ht="17.25" customHeight="1">
      <c r="A4156" s="323"/>
      <c r="B4156" s="302" t="s">
        <v>31</v>
      </c>
      <c r="C4156" s="325" t="s">
        <v>996</v>
      </c>
      <c r="D4156" s="325">
        <v>101.6</v>
      </c>
      <c r="E4156" s="46">
        <v>33500</v>
      </c>
      <c r="F4156" s="130">
        <f t="shared" si="73"/>
        <v>3403600</v>
      </c>
      <c r="G4156" s="69"/>
    </row>
    <row r="4157" spans="1:7" ht="17.25" customHeight="1">
      <c r="A4157" s="323"/>
      <c r="B4157" s="302"/>
      <c r="C4157" s="325"/>
      <c r="D4157" s="325"/>
      <c r="E4157" s="46"/>
      <c r="F4157" s="130">
        <f t="shared" si="73"/>
        <v>0</v>
      </c>
      <c r="G4157" s="69"/>
    </row>
    <row r="4158" spans="1:7" ht="17.25" customHeight="1">
      <c r="A4158" s="323" t="s">
        <v>81</v>
      </c>
      <c r="B4158" s="302" t="s">
        <v>31</v>
      </c>
      <c r="C4158" s="325" t="s">
        <v>106</v>
      </c>
      <c r="D4158" s="325">
        <v>98.2</v>
      </c>
      <c r="E4158" s="46">
        <v>33500</v>
      </c>
      <c r="F4158" s="130">
        <f>E4158*D4158</f>
        <v>3289700</v>
      </c>
      <c r="G4158" s="86">
        <f>SUM(F4158:F4160)</f>
        <v>10293450</v>
      </c>
    </row>
    <row r="4159" spans="1:7" ht="17.25" customHeight="1">
      <c r="A4159" s="323"/>
      <c r="B4159" s="302" t="s">
        <v>64</v>
      </c>
      <c r="C4159" s="325" t="s">
        <v>1491</v>
      </c>
      <c r="D4159" s="325">
        <v>100</v>
      </c>
      <c r="E4159" s="46">
        <v>32500</v>
      </c>
      <c r="F4159" s="130">
        <f>E4159*D4159</f>
        <v>3250000</v>
      </c>
      <c r="G4159" s="69"/>
    </row>
    <row r="4160" spans="1:7" ht="17.25" customHeight="1">
      <c r="A4160" s="323"/>
      <c r="B4160" s="302" t="s">
        <v>64</v>
      </c>
      <c r="C4160" s="325" t="s">
        <v>1492</v>
      </c>
      <c r="D4160" s="325">
        <v>115.5</v>
      </c>
      <c r="E4160" s="46">
        <v>32500</v>
      </c>
      <c r="F4160" s="130">
        <f>E4160*D4160</f>
        <v>3753750</v>
      </c>
      <c r="G4160" s="69"/>
    </row>
    <row r="4161" spans="1:7" ht="17.25" customHeight="1">
      <c r="A4161" s="323"/>
      <c r="B4161" s="302"/>
      <c r="C4161" s="325"/>
      <c r="D4161" s="325"/>
      <c r="E4161" s="46"/>
      <c r="F4161" s="130"/>
      <c r="G4161" s="69"/>
    </row>
    <row r="4162" spans="1:7" ht="17.25" customHeight="1">
      <c r="A4162" s="458" t="s">
        <v>1479</v>
      </c>
      <c r="B4162" s="302" t="s">
        <v>23</v>
      </c>
      <c r="C4162" s="325" t="s">
        <v>541</v>
      </c>
      <c r="D4162" s="325">
        <v>326.60000000000002</v>
      </c>
      <c r="E4162" s="46">
        <v>34000</v>
      </c>
      <c r="F4162" s="130">
        <f>E4162*D4162</f>
        <v>11104400</v>
      </c>
      <c r="G4162" s="86">
        <f>SUM(F4162:F4163)</f>
        <v>11954400</v>
      </c>
    </row>
    <row r="4163" spans="1:7" ht="17.25" customHeight="1">
      <c r="A4163" s="323"/>
      <c r="B4163" s="302" t="s">
        <v>31</v>
      </c>
      <c r="C4163" s="325" t="s">
        <v>541</v>
      </c>
      <c r="D4163" s="325">
        <v>25</v>
      </c>
      <c r="E4163" s="46">
        <v>34000</v>
      </c>
      <c r="F4163" s="130">
        <f>E4163*D4163</f>
        <v>850000</v>
      </c>
      <c r="G4163" s="69"/>
    </row>
    <row r="4164" spans="1:7" ht="17.25" customHeight="1">
      <c r="A4164" s="323"/>
      <c r="B4164" s="302"/>
      <c r="C4164" s="325"/>
      <c r="D4164" s="325"/>
      <c r="E4164" s="46"/>
      <c r="F4164" s="130"/>
      <c r="G4164" s="69"/>
    </row>
    <row r="4165" spans="1:7" ht="17.25" customHeight="1">
      <c r="A4165" s="323" t="s">
        <v>245</v>
      </c>
      <c r="B4165" s="302" t="s">
        <v>13</v>
      </c>
      <c r="C4165" s="325" t="s">
        <v>1488</v>
      </c>
      <c r="D4165" s="325">
        <v>100</v>
      </c>
      <c r="E4165" s="46">
        <v>30000</v>
      </c>
      <c r="F4165" s="130">
        <f t="shared" si="73"/>
        <v>3000000</v>
      </c>
      <c r="G4165" s="86">
        <f>SUM(F4165:F4170)</f>
        <v>27918000</v>
      </c>
    </row>
    <row r="4166" spans="1:7" ht="17.25" customHeight="1">
      <c r="A4166" s="323"/>
      <c r="B4166" s="302" t="s">
        <v>13</v>
      </c>
      <c r="C4166" s="325" t="s">
        <v>1489</v>
      </c>
      <c r="D4166" s="325">
        <v>94.7</v>
      </c>
      <c r="E4166" s="46">
        <v>30000</v>
      </c>
      <c r="F4166" s="130">
        <f t="shared" si="73"/>
        <v>2841000</v>
      </c>
      <c r="G4166" s="69"/>
    </row>
    <row r="4167" spans="1:7" ht="17.25" customHeight="1">
      <c r="A4167" s="323"/>
      <c r="B4167" s="302" t="s">
        <v>13</v>
      </c>
      <c r="C4167" s="325" t="s">
        <v>440</v>
      </c>
      <c r="D4167" s="325">
        <v>100</v>
      </c>
      <c r="E4167" s="46">
        <v>30000</v>
      </c>
      <c r="F4167" s="130">
        <f t="shared" si="73"/>
        <v>3000000</v>
      </c>
      <c r="G4167" s="69"/>
    </row>
    <row r="4168" spans="1:7" ht="17.25" customHeight="1">
      <c r="A4168" s="323"/>
      <c r="B4168" s="302" t="s">
        <v>13</v>
      </c>
      <c r="C4168" s="325" t="s">
        <v>1490</v>
      </c>
      <c r="D4168" s="325">
        <v>100</v>
      </c>
      <c r="E4168" s="46">
        <v>30000</v>
      </c>
      <c r="F4168" s="130">
        <f t="shared" si="73"/>
        <v>3000000</v>
      </c>
      <c r="G4168" s="69"/>
    </row>
    <row r="4169" spans="1:7" ht="17.25" customHeight="1">
      <c r="A4169" s="323"/>
      <c r="B4169" s="302" t="s">
        <v>13</v>
      </c>
      <c r="C4169" s="325" t="s">
        <v>533</v>
      </c>
      <c r="D4169" s="325">
        <v>225.4</v>
      </c>
      <c r="E4169" s="46">
        <v>30000</v>
      </c>
      <c r="F4169" s="130">
        <f t="shared" si="73"/>
        <v>6762000</v>
      </c>
      <c r="G4169" s="69"/>
    </row>
    <row r="4170" spans="1:7" ht="17.25" customHeight="1">
      <c r="A4170" s="323"/>
      <c r="B4170" s="302" t="s">
        <v>13</v>
      </c>
      <c r="C4170" s="325" t="s">
        <v>442</v>
      </c>
      <c r="D4170" s="325">
        <v>310.5</v>
      </c>
      <c r="E4170" s="46">
        <v>30000</v>
      </c>
      <c r="F4170" s="130">
        <f t="shared" si="73"/>
        <v>9315000</v>
      </c>
      <c r="G4170" s="69"/>
    </row>
    <row r="4171" spans="1:7" ht="17.25" customHeight="1">
      <c r="A4171" s="323"/>
      <c r="B4171" s="302"/>
      <c r="C4171" s="325"/>
      <c r="D4171" s="325"/>
      <c r="E4171" s="46"/>
      <c r="F4171" s="130">
        <f t="shared" si="73"/>
        <v>0</v>
      </c>
      <c r="G4171" s="69"/>
    </row>
    <row r="4172" spans="1:7" ht="17.25" customHeight="1">
      <c r="A4172" s="323" t="s">
        <v>93</v>
      </c>
      <c r="B4172" s="302" t="s">
        <v>1457</v>
      </c>
      <c r="C4172" s="325" t="s">
        <v>144</v>
      </c>
      <c r="D4172" s="325">
        <v>31.8</v>
      </c>
      <c r="E4172" s="46">
        <v>30000</v>
      </c>
      <c r="F4172" s="130">
        <f t="shared" si="73"/>
        <v>954000</v>
      </c>
      <c r="G4172" s="86">
        <f>SUM(F4172:F4177)</f>
        <v>14131100</v>
      </c>
    </row>
    <row r="4173" spans="1:7" ht="17.25" customHeight="1">
      <c r="A4173" s="323"/>
      <c r="B4173" s="302" t="s">
        <v>1457</v>
      </c>
      <c r="C4173" s="325" t="s">
        <v>106</v>
      </c>
      <c r="D4173" s="325">
        <v>103.2</v>
      </c>
      <c r="E4173" s="46">
        <v>30000</v>
      </c>
      <c r="F4173" s="130">
        <f t="shared" si="73"/>
        <v>3096000</v>
      </c>
      <c r="G4173" s="69"/>
    </row>
    <row r="4174" spans="1:7" ht="17.25" customHeight="1">
      <c r="A4174" s="323"/>
      <c r="B4174" s="302" t="s">
        <v>13</v>
      </c>
      <c r="C4174" s="325" t="s">
        <v>244</v>
      </c>
      <c r="D4174" s="325">
        <v>56.2</v>
      </c>
      <c r="E4174" s="46">
        <v>30000</v>
      </c>
      <c r="F4174" s="130">
        <f t="shared" si="73"/>
        <v>1686000</v>
      </c>
      <c r="G4174" s="69"/>
    </row>
    <row r="4175" spans="1:7" ht="17.25" customHeight="1">
      <c r="A4175" s="323"/>
      <c r="B4175" s="302" t="s">
        <v>13</v>
      </c>
      <c r="C4175" s="325" t="s">
        <v>1230</v>
      </c>
      <c r="D4175" s="325">
        <v>105.6</v>
      </c>
      <c r="E4175" s="46">
        <v>30000</v>
      </c>
      <c r="F4175" s="130">
        <f t="shared" si="73"/>
        <v>3168000</v>
      </c>
      <c r="G4175" s="69"/>
    </row>
    <row r="4176" spans="1:7" ht="17.25" customHeight="1">
      <c r="A4176" s="323"/>
      <c r="B4176" s="302" t="s">
        <v>13</v>
      </c>
      <c r="C4176" s="325" t="s">
        <v>124</v>
      </c>
      <c r="D4176" s="325">
        <v>82</v>
      </c>
      <c r="E4176" s="46">
        <v>30000</v>
      </c>
      <c r="F4176" s="130">
        <f t="shared" si="73"/>
        <v>2460000</v>
      </c>
      <c r="G4176" s="69"/>
    </row>
    <row r="4177" spans="1:7" ht="17.25" customHeight="1">
      <c r="A4177" s="323"/>
      <c r="B4177" s="302" t="s">
        <v>724</v>
      </c>
      <c r="C4177" s="325" t="s">
        <v>1220</v>
      </c>
      <c r="D4177" s="325">
        <v>82.6</v>
      </c>
      <c r="E4177" s="46">
        <v>33500</v>
      </c>
      <c r="F4177" s="130">
        <f t="shared" si="73"/>
        <v>2767100</v>
      </c>
      <c r="G4177" s="69"/>
    </row>
    <row r="4178" spans="1:7" ht="17.25" customHeight="1">
      <c r="A4178" s="323"/>
      <c r="B4178" s="302"/>
      <c r="C4178" s="325"/>
      <c r="D4178" s="325"/>
      <c r="E4178" s="46"/>
      <c r="F4178" s="130">
        <f t="shared" si="73"/>
        <v>0</v>
      </c>
      <c r="G4178" s="69"/>
    </row>
    <row r="4179" spans="1:7" ht="17.25" customHeight="1">
      <c r="A4179" s="323" t="s">
        <v>90</v>
      </c>
      <c r="B4179" s="302" t="s">
        <v>64</v>
      </c>
      <c r="C4179" s="325" t="s">
        <v>1240</v>
      </c>
      <c r="D4179" s="325">
        <v>291.3</v>
      </c>
      <c r="E4179" s="46">
        <v>33000</v>
      </c>
      <c r="F4179" s="130">
        <f t="shared" si="73"/>
        <v>9612900</v>
      </c>
      <c r="G4179" s="86">
        <f>SUM(F4179:F4181)</f>
        <v>23117450</v>
      </c>
    </row>
    <row r="4180" spans="1:7" ht="17.25" customHeight="1">
      <c r="A4180" s="323"/>
      <c r="B4180" s="302" t="s">
        <v>64</v>
      </c>
      <c r="C4180" s="325" t="s">
        <v>1454</v>
      </c>
      <c r="D4180" s="325">
        <v>213</v>
      </c>
      <c r="E4180" s="46">
        <v>33000</v>
      </c>
      <c r="F4180" s="130">
        <f t="shared" si="73"/>
        <v>7029000</v>
      </c>
      <c r="G4180" s="69"/>
    </row>
    <row r="4181" spans="1:7" ht="17.25" customHeight="1">
      <c r="A4181" s="323"/>
      <c r="B4181" s="302" t="s">
        <v>64</v>
      </c>
      <c r="C4181" s="325" t="s">
        <v>192</v>
      </c>
      <c r="D4181" s="325">
        <v>193.3</v>
      </c>
      <c r="E4181" s="46">
        <v>33500</v>
      </c>
      <c r="F4181" s="130">
        <f t="shared" si="73"/>
        <v>6475550</v>
      </c>
      <c r="G4181" s="69"/>
    </row>
    <row r="4182" spans="1:7" ht="17.25" customHeight="1">
      <c r="A4182" s="323"/>
      <c r="B4182" s="302"/>
      <c r="C4182" s="325"/>
      <c r="D4182" s="325"/>
      <c r="E4182" s="46"/>
      <c r="F4182" s="130">
        <f t="shared" si="73"/>
        <v>0</v>
      </c>
      <c r="G4182" s="69"/>
    </row>
    <row r="4183" spans="1:7" ht="17.25" customHeight="1">
      <c r="A4183" s="323" t="s">
        <v>145</v>
      </c>
      <c r="B4183" s="302" t="s">
        <v>31</v>
      </c>
      <c r="C4183" s="325" t="s">
        <v>1493</v>
      </c>
      <c r="D4183" s="325">
        <v>31</v>
      </c>
      <c r="E4183" s="46">
        <v>33500</v>
      </c>
      <c r="F4183" s="130">
        <f t="shared" si="73"/>
        <v>1038500</v>
      </c>
      <c r="G4183" s="86">
        <f>F4183</f>
        <v>1038500</v>
      </c>
    </row>
    <row r="4184" spans="1:7" ht="17.25" customHeight="1">
      <c r="A4184" s="323"/>
      <c r="B4184" s="302"/>
      <c r="C4184" s="325"/>
      <c r="D4184" s="325"/>
      <c r="E4184" s="46"/>
      <c r="F4184" s="130">
        <f t="shared" si="73"/>
        <v>0</v>
      </c>
      <c r="G4184" s="69"/>
    </row>
    <row r="4185" spans="1:7" ht="17.25" customHeight="1">
      <c r="A4185" s="323" t="s">
        <v>109</v>
      </c>
      <c r="B4185" s="302" t="s">
        <v>31</v>
      </c>
      <c r="C4185" s="325" t="s">
        <v>62</v>
      </c>
      <c r="D4185" s="325">
        <v>375</v>
      </c>
      <c r="E4185" s="46">
        <v>34000</v>
      </c>
      <c r="F4185" s="130">
        <f t="shared" si="72"/>
        <v>12750000</v>
      </c>
      <c r="G4185" s="86">
        <f>F4185</f>
        <v>12750000</v>
      </c>
    </row>
    <row r="4186" spans="1:7" ht="17.25" customHeight="1">
      <c r="A4186" s="323"/>
      <c r="B4186" s="302"/>
      <c r="C4186" s="325"/>
      <c r="D4186" s="325"/>
      <c r="E4186" s="46"/>
      <c r="F4186" s="130">
        <f t="shared" si="72"/>
        <v>0</v>
      </c>
      <c r="G4186" s="69"/>
    </row>
    <row r="4187" spans="1:7" ht="17.25" customHeight="1">
      <c r="A4187" s="323" t="s">
        <v>12</v>
      </c>
      <c r="B4187" s="302" t="s">
        <v>23</v>
      </c>
      <c r="C4187" s="325" t="s">
        <v>745</v>
      </c>
      <c r="D4187" s="325">
        <v>48.7</v>
      </c>
      <c r="E4187" s="46">
        <v>34000</v>
      </c>
      <c r="F4187" s="130">
        <f t="shared" si="72"/>
        <v>1655800</v>
      </c>
      <c r="G4187" s="86">
        <f>F4187</f>
        <v>1655800</v>
      </c>
    </row>
    <row r="4188" spans="1:7" ht="17.25" customHeight="1">
      <c r="A4188" s="323"/>
      <c r="B4188" s="302"/>
      <c r="C4188" s="325"/>
      <c r="D4188" s="325"/>
      <c r="E4188" s="46"/>
      <c r="F4188" s="130">
        <f t="shared" si="72"/>
        <v>0</v>
      </c>
      <c r="G4188" s="69"/>
    </row>
    <row r="4189" spans="1:7" ht="17.25" customHeight="1">
      <c r="A4189" s="323" t="s">
        <v>218</v>
      </c>
      <c r="B4189" s="444" t="s">
        <v>137</v>
      </c>
      <c r="C4189" s="482" t="s">
        <v>973</v>
      </c>
      <c r="D4189" s="482">
        <v>50</v>
      </c>
      <c r="E4189" s="116">
        <v>39500</v>
      </c>
      <c r="F4189" s="131">
        <f t="shared" si="72"/>
        <v>1975000</v>
      </c>
      <c r="G4189" s="86">
        <f>F4189</f>
        <v>1975000</v>
      </c>
    </row>
    <row r="4190" spans="1:7" ht="17.25" customHeight="1">
      <c r="A4190" s="323"/>
      <c r="B4190" s="302"/>
      <c r="C4190" s="325"/>
      <c r="D4190" s="325"/>
      <c r="E4190" s="46"/>
      <c r="F4190" s="130">
        <f t="shared" si="72"/>
        <v>0</v>
      </c>
      <c r="G4190" s="69"/>
    </row>
    <row r="4191" spans="1:7" ht="17.25" customHeight="1">
      <c r="A4191" s="323" t="s">
        <v>110</v>
      </c>
      <c r="B4191" s="302" t="s">
        <v>13</v>
      </c>
      <c r="C4191" s="325" t="s">
        <v>60</v>
      </c>
      <c r="D4191" s="325">
        <v>50</v>
      </c>
      <c r="E4191" s="46">
        <v>30000</v>
      </c>
      <c r="F4191" s="130">
        <f t="shared" si="72"/>
        <v>1500000</v>
      </c>
      <c r="G4191" s="86">
        <f>SUM(F4191:F4192)</f>
        <v>1800000</v>
      </c>
    </row>
    <row r="4192" spans="1:7" ht="17.25" customHeight="1">
      <c r="A4192" s="323"/>
      <c r="B4192" s="302" t="s">
        <v>13</v>
      </c>
      <c r="C4192" s="325" t="s">
        <v>22</v>
      </c>
      <c r="D4192" s="325">
        <v>10</v>
      </c>
      <c r="E4192" s="46">
        <v>30000</v>
      </c>
      <c r="F4192" s="130">
        <f t="shared" si="72"/>
        <v>300000</v>
      </c>
      <c r="G4192" s="69"/>
    </row>
    <row r="4193" spans="1:7" ht="17.25" customHeight="1">
      <c r="A4193" s="323"/>
      <c r="B4193" s="302"/>
      <c r="C4193" s="325"/>
      <c r="D4193" s="325"/>
      <c r="E4193" s="46"/>
      <c r="F4193" s="130">
        <f t="shared" si="72"/>
        <v>0</v>
      </c>
      <c r="G4193" s="69"/>
    </row>
    <row r="4194" spans="1:7" ht="17.25" customHeight="1">
      <c r="A4194" s="323" t="s">
        <v>24</v>
      </c>
      <c r="B4194" s="451" t="s">
        <v>1017</v>
      </c>
      <c r="C4194" s="500" t="s">
        <v>802</v>
      </c>
      <c r="D4194" s="500">
        <v>-18.600000000000001</v>
      </c>
      <c r="E4194" s="162">
        <v>30500</v>
      </c>
      <c r="F4194" s="163">
        <f>E4194*D4194</f>
        <v>-567300</v>
      </c>
      <c r="G4194" s="86">
        <f>SUM(F4194:F4196)</f>
        <v>24512700</v>
      </c>
    </row>
    <row r="4195" spans="1:7" ht="17.25" customHeight="1">
      <c r="A4195" s="323"/>
      <c r="B4195" s="444" t="s">
        <v>363</v>
      </c>
      <c r="C4195" s="482" t="s">
        <v>242</v>
      </c>
      <c r="D4195" s="482">
        <v>70</v>
      </c>
      <c r="E4195" s="116">
        <v>57000</v>
      </c>
      <c r="F4195" s="131">
        <f t="shared" si="72"/>
        <v>3990000</v>
      </c>
      <c r="G4195" s="69"/>
    </row>
    <row r="4196" spans="1:7" ht="17.25" customHeight="1">
      <c r="A4196" s="323"/>
      <c r="B4196" s="444" t="s">
        <v>363</v>
      </c>
      <c r="C4196" s="482" t="s">
        <v>364</v>
      </c>
      <c r="D4196" s="482">
        <v>370</v>
      </c>
      <c r="E4196" s="116">
        <v>57000</v>
      </c>
      <c r="F4196" s="131">
        <f t="shared" si="72"/>
        <v>21090000</v>
      </c>
      <c r="G4196" s="69"/>
    </row>
    <row r="4197" spans="1:7" ht="17.25" customHeight="1">
      <c r="A4197" s="323"/>
      <c r="B4197" s="302"/>
      <c r="C4197" s="325"/>
      <c r="D4197" s="325"/>
      <c r="E4197" s="46"/>
      <c r="F4197" s="130">
        <f t="shared" si="72"/>
        <v>0</v>
      </c>
      <c r="G4197" s="69"/>
    </row>
    <row r="4198" spans="1:7" ht="17.25" customHeight="1">
      <c r="A4198" s="323" t="s">
        <v>61</v>
      </c>
      <c r="B4198" s="302" t="s">
        <v>13</v>
      </c>
      <c r="C4198" s="325" t="s">
        <v>60</v>
      </c>
      <c r="D4198" s="325">
        <v>50</v>
      </c>
      <c r="E4198" s="46">
        <v>30000</v>
      </c>
      <c r="F4198" s="130">
        <f t="shared" si="72"/>
        <v>1500000</v>
      </c>
      <c r="G4198" s="86">
        <f>SUM(F4198:F4199)</f>
        <v>1800000</v>
      </c>
    </row>
    <row r="4199" spans="1:7" ht="17.25" customHeight="1">
      <c r="A4199" s="323"/>
      <c r="B4199" s="302" t="s">
        <v>13</v>
      </c>
      <c r="C4199" s="325" t="s">
        <v>1308</v>
      </c>
      <c r="D4199" s="325">
        <v>10</v>
      </c>
      <c r="E4199" s="46">
        <v>30000</v>
      </c>
      <c r="F4199" s="130">
        <f t="shared" ref="F4199:F4276" si="74">E4199*D4199</f>
        <v>300000</v>
      </c>
      <c r="G4199" s="69"/>
    </row>
    <row r="4200" spans="1:7" ht="17.25" customHeight="1">
      <c r="A4200" s="323"/>
      <c r="B4200" s="302"/>
      <c r="C4200" s="325"/>
      <c r="D4200" s="325"/>
      <c r="E4200" s="46"/>
      <c r="F4200" s="130">
        <f t="shared" si="74"/>
        <v>0</v>
      </c>
      <c r="G4200" s="69"/>
    </row>
    <row r="4201" spans="1:7" ht="17.25" customHeight="1">
      <c r="A4201" s="323" t="s">
        <v>1226</v>
      </c>
      <c r="B4201" s="302" t="s">
        <v>13</v>
      </c>
      <c r="C4201" s="325" t="s">
        <v>14</v>
      </c>
      <c r="D4201" s="325">
        <v>120</v>
      </c>
      <c r="E4201" s="46">
        <v>30500</v>
      </c>
      <c r="F4201" s="130">
        <f t="shared" si="74"/>
        <v>3660000</v>
      </c>
      <c r="G4201" s="86">
        <f>SUM(F4201:F4202)</f>
        <v>4575000</v>
      </c>
    </row>
    <row r="4202" spans="1:7" ht="17.25" customHeight="1">
      <c r="A4202" s="323"/>
      <c r="B4202" s="302" t="s">
        <v>13</v>
      </c>
      <c r="C4202" s="325" t="s">
        <v>59</v>
      </c>
      <c r="D4202" s="325">
        <v>30</v>
      </c>
      <c r="E4202" s="46">
        <v>30500</v>
      </c>
      <c r="F4202" s="130">
        <f t="shared" si="74"/>
        <v>915000</v>
      </c>
      <c r="G4202" s="69"/>
    </row>
    <row r="4203" spans="1:7" ht="17.25" customHeight="1">
      <c r="A4203" s="323"/>
      <c r="B4203" s="302"/>
      <c r="C4203" s="325"/>
      <c r="D4203" s="325"/>
      <c r="E4203" s="46"/>
      <c r="F4203" s="130">
        <f t="shared" si="74"/>
        <v>0</v>
      </c>
      <c r="G4203" s="69"/>
    </row>
    <row r="4204" spans="1:7" ht="17.25" customHeight="1">
      <c r="A4204" s="323" t="s">
        <v>18</v>
      </c>
      <c r="B4204" s="302" t="s">
        <v>13</v>
      </c>
      <c r="C4204" s="325" t="s">
        <v>57</v>
      </c>
      <c r="D4204" s="325">
        <v>10</v>
      </c>
      <c r="E4204" s="46">
        <v>29500</v>
      </c>
      <c r="F4204" s="130">
        <f t="shared" si="74"/>
        <v>295000</v>
      </c>
      <c r="G4204" s="86">
        <f>SUM(F4204:F4205)</f>
        <v>2950000</v>
      </c>
    </row>
    <row r="4205" spans="1:7" ht="17.25" customHeight="1">
      <c r="A4205" s="323"/>
      <c r="B4205" s="302" t="s">
        <v>13</v>
      </c>
      <c r="C4205" s="325" t="s">
        <v>60</v>
      </c>
      <c r="D4205" s="325">
        <v>90</v>
      </c>
      <c r="E4205" s="46">
        <v>29500</v>
      </c>
      <c r="F4205" s="130">
        <f t="shared" si="74"/>
        <v>2655000</v>
      </c>
      <c r="G4205" s="69"/>
    </row>
    <row r="4206" spans="1:7" ht="17.25" customHeight="1">
      <c r="A4206" s="323"/>
      <c r="B4206" s="302"/>
      <c r="C4206" s="325"/>
      <c r="D4206" s="325"/>
      <c r="E4206" s="46"/>
      <c r="F4206" s="130">
        <f t="shared" si="74"/>
        <v>0</v>
      </c>
      <c r="G4206" s="69"/>
    </row>
    <row r="4207" spans="1:7" ht="17.25" customHeight="1">
      <c r="A4207" s="323" t="s">
        <v>26</v>
      </c>
      <c r="B4207" s="302" t="s">
        <v>13</v>
      </c>
      <c r="C4207" s="325" t="s">
        <v>428</v>
      </c>
      <c r="D4207" s="325">
        <v>119</v>
      </c>
      <c r="E4207" s="46">
        <v>30500</v>
      </c>
      <c r="F4207" s="130">
        <f t="shared" si="74"/>
        <v>3629500</v>
      </c>
      <c r="G4207" s="86">
        <f>SUM(F4207:F4208)</f>
        <v>4479500</v>
      </c>
    </row>
    <row r="4208" spans="1:7" ht="17.25" customHeight="1">
      <c r="A4208" s="533"/>
      <c r="B4208" s="440" t="s">
        <v>23</v>
      </c>
      <c r="C4208" s="382" t="s">
        <v>14</v>
      </c>
      <c r="D4208" s="382">
        <v>25</v>
      </c>
      <c r="E4208" s="59">
        <v>34000</v>
      </c>
      <c r="F4208" s="132">
        <f t="shared" si="74"/>
        <v>850000</v>
      </c>
      <c r="G4208" s="92"/>
    </row>
    <row r="4209" spans="1:7" ht="18" customHeight="1">
      <c r="A4209" s="526"/>
      <c r="B4209" s="435"/>
      <c r="C4209" s="484"/>
      <c r="D4209" s="484"/>
      <c r="E4209" s="113"/>
      <c r="F4209" s="126"/>
      <c r="G4209" s="9"/>
    </row>
    <row r="4210" spans="1:7" ht="18" customHeight="1">
      <c r="A4210" s="537">
        <v>42423</v>
      </c>
      <c r="B4210" s="355"/>
      <c r="C4210" s="491" t="s">
        <v>398</v>
      </c>
      <c r="D4210" s="525"/>
      <c r="F4210" s="127"/>
    </row>
    <row r="4211" spans="1:7" ht="18" customHeight="1">
      <c r="A4211" s="531" t="s">
        <v>127</v>
      </c>
      <c r="B4211" s="436" t="s">
        <v>134</v>
      </c>
      <c r="C4211" s="494" t="s">
        <v>152</v>
      </c>
      <c r="D4211" s="494">
        <f>SUM(D4212:D4337)</f>
        <v>12080.900000000001</v>
      </c>
      <c r="E4211" s="166"/>
      <c r="F4211" s="171">
        <f>SUM(F4212:F4337)</f>
        <v>393102300</v>
      </c>
      <c r="G4211" s="171">
        <f>SUM(G4212:G4337)</f>
        <v>393102300</v>
      </c>
    </row>
    <row r="4212" spans="1:7" ht="18" customHeight="1">
      <c r="A4212" s="532" t="s">
        <v>58</v>
      </c>
      <c r="B4212" s="441" t="s">
        <v>13</v>
      </c>
      <c r="C4212" s="492" t="s">
        <v>60</v>
      </c>
      <c r="D4212" s="492">
        <v>30</v>
      </c>
      <c r="E4212" s="62">
        <v>30000</v>
      </c>
      <c r="F4212" s="139">
        <f t="shared" si="74"/>
        <v>900000</v>
      </c>
      <c r="G4212" s="85">
        <f>SUM(F4212:F4214)</f>
        <v>2100000</v>
      </c>
    </row>
    <row r="4213" spans="1:7" ht="18" customHeight="1">
      <c r="A4213" s="323"/>
      <c r="B4213" s="302" t="s">
        <v>13</v>
      </c>
      <c r="C4213" s="325" t="s">
        <v>15</v>
      </c>
      <c r="D4213" s="325">
        <v>30</v>
      </c>
      <c r="E4213" s="46">
        <v>30000</v>
      </c>
      <c r="F4213" s="130">
        <f t="shared" si="74"/>
        <v>900000</v>
      </c>
      <c r="G4213" s="69"/>
    </row>
    <row r="4214" spans="1:7" ht="18" customHeight="1">
      <c r="A4214" s="323"/>
      <c r="B4214" s="302" t="s">
        <v>13</v>
      </c>
      <c r="C4214" s="325" t="s">
        <v>272</v>
      </c>
      <c r="D4214" s="325">
        <v>10</v>
      </c>
      <c r="E4214" s="46">
        <v>30000</v>
      </c>
      <c r="F4214" s="130">
        <f t="shared" si="74"/>
        <v>300000</v>
      </c>
      <c r="G4214" s="69"/>
    </row>
    <row r="4215" spans="1:7" ht="18" customHeight="1">
      <c r="A4215" s="323"/>
      <c r="B4215" s="302"/>
      <c r="C4215" s="325"/>
      <c r="D4215" s="325"/>
      <c r="E4215" s="46"/>
      <c r="F4215" s="130">
        <f t="shared" si="74"/>
        <v>0</v>
      </c>
      <c r="G4215" s="69"/>
    </row>
    <row r="4216" spans="1:7" ht="18" customHeight="1">
      <c r="A4216" s="323" t="s">
        <v>157</v>
      </c>
      <c r="B4216" s="302" t="s">
        <v>31</v>
      </c>
      <c r="C4216" s="325" t="s">
        <v>701</v>
      </c>
      <c r="D4216" s="325">
        <v>27</v>
      </c>
      <c r="E4216" s="46">
        <v>34000</v>
      </c>
      <c r="F4216" s="130">
        <f t="shared" si="74"/>
        <v>918000</v>
      </c>
      <c r="G4216" s="86">
        <f>F4216</f>
        <v>918000</v>
      </c>
    </row>
    <row r="4217" spans="1:7" ht="18" customHeight="1">
      <c r="A4217" s="323"/>
      <c r="B4217" s="302"/>
      <c r="C4217" s="325"/>
      <c r="D4217" s="325"/>
      <c r="E4217" s="46"/>
      <c r="F4217" s="130">
        <f t="shared" si="74"/>
        <v>0</v>
      </c>
      <c r="G4217" s="69"/>
    </row>
    <row r="4218" spans="1:7" ht="18" customHeight="1">
      <c r="A4218" s="323" t="s">
        <v>537</v>
      </c>
      <c r="B4218" s="302" t="s">
        <v>31</v>
      </c>
      <c r="C4218" s="325" t="s">
        <v>700</v>
      </c>
      <c r="D4218" s="325">
        <v>58.4</v>
      </c>
      <c r="E4218" s="46">
        <v>34000</v>
      </c>
      <c r="F4218" s="130">
        <f t="shared" si="74"/>
        <v>1985600</v>
      </c>
      <c r="G4218" s="86">
        <f>F4218</f>
        <v>1985600</v>
      </c>
    </row>
    <row r="4219" spans="1:7" ht="18" customHeight="1">
      <c r="A4219" s="323"/>
      <c r="B4219" s="302"/>
      <c r="C4219" s="325"/>
      <c r="D4219" s="325"/>
      <c r="E4219" s="46"/>
      <c r="F4219" s="130">
        <f t="shared" si="74"/>
        <v>0</v>
      </c>
      <c r="G4219" s="69"/>
    </row>
    <row r="4220" spans="1:7" ht="18" customHeight="1">
      <c r="A4220" s="323" t="s">
        <v>1494</v>
      </c>
      <c r="B4220" s="302" t="s">
        <v>31</v>
      </c>
      <c r="C4220" s="325" t="s">
        <v>129</v>
      </c>
      <c r="D4220" s="325">
        <v>51.9</v>
      </c>
      <c r="E4220" s="46">
        <v>33000</v>
      </c>
      <c r="F4220" s="130">
        <f t="shared" si="74"/>
        <v>1712700</v>
      </c>
      <c r="G4220" s="86">
        <f>SUM(F4220:F4221)</f>
        <v>3408900</v>
      </c>
    </row>
    <row r="4221" spans="1:7" ht="18" customHeight="1">
      <c r="A4221" s="323"/>
      <c r="B4221" s="302" t="s">
        <v>31</v>
      </c>
      <c r="C4221" s="325" t="s">
        <v>721</v>
      </c>
      <c r="D4221" s="325">
        <v>51.4</v>
      </c>
      <c r="E4221" s="46">
        <v>33000</v>
      </c>
      <c r="F4221" s="130">
        <f t="shared" si="74"/>
        <v>1696200</v>
      </c>
      <c r="G4221" s="69"/>
    </row>
    <row r="4222" spans="1:7" ht="18" customHeight="1">
      <c r="A4222" s="323"/>
      <c r="B4222" s="302"/>
      <c r="C4222" s="325"/>
      <c r="D4222" s="325"/>
      <c r="E4222" s="46"/>
      <c r="F4222" s="130">
        <f t="shared" si="74"/>
        <v>0</v>
      </c>
      <c r="G4222" s="69"/>
    </row>
    <row r="4223" spans="1:7" ht="18" customHeight="1">
      <c r="A4223" s="323" t="s">
        <v>646</v>
      </c>
      <c r="B4223" s="302" t="s">
        <v>289</v>
      </c>
      <c r="C4223" s="325" t="s">
        <v>819</v>
      </c>
      <c r="D4223" s="325">
        <v>79</v>
      </c>
      <c r="E4223" s="46">
        <v>32000</v>
      </c>
      <c r="F4223" s="130">
        <f t="shared" si="74"/>
        <v>2528000</v>
      </c>
      <c r="G4223" s="86">
        <f>SUM(F4223:F4226)</f>
        <v>11171400</v>
      </c>
    </row>
    <row r="4224" spans="1:7" ht="18" customHeight="1">
      <c r="A4224" s="323"/>
      <c r="B4224" s="302" t="s">
        <v>510</v>
      </c>
      <c r="C4224" s="325" t="s">
        <v>1225</v>
      </c>
      <c r="D4224" s="325">
        <v>119</v>
      </c>
      <c r="E4224" s="46">
        <v>35000</v>
      </c>
      <c r="F4224" s="130">
        <f t="shared" si="74"/>
        <v>4165000</v>
      </c>
      <c r="G4224" s="69"/>
    </row>
    <row r="4225" spans="1:7" ht="18" customHeight="1">
      <c r="A4225" s="323"/>
      <c r="B4225" s="302" t="s">
        <v>208</v>
      </c>
      <c r="C4225" s="325" t="s">
        <v>255</v>
      </c>
      <c r="D4225" s="325">
        <v>47</v>
      </c>
      <c r="E4225" s="46">
        <v>36000</v>
      </c>
      <c r="F4225" s="130">
        <f t="shared" si="74"/>
        <v>1692000</v>
      </c>
      <c r="G4225" s="69"/>
    </row>
    <row r="4226" spans="1:7" ht="18" customHeight="1">
      <c r="A4226" s="323"/>
      <c r="B4226" s="302" t="s">
        <v>208</v>
      </c>
      <c r="C4226" s="325" t="s">
        <v>1495</v>
      </c>
      <c r="D4226" s="325">
        <v>77.400000000000006</v>
      </c>
      <c r="E4226" s="46">
        <v>36000</v>
      </c>
      <c r="F4226" s="130">
        <f t="shared" si="74"/>
        <v>2786400</v>
      </c>
      <c r="G4226" s="69"/>
    </row>
    <row r="4227" spans="1:7" ht="18" customHeight="1">
      <c r="A4227" s="323"/>
      <c r="B4227" s="302"/>
      <c r="C4227" s="325"/>
      <c r="D4227" s="325"/>
      <c r="E4227" s="46"/>
      <c r="F4227" s="130">
        <f t="shared" si="74"/>
        <v>0</v>
      </c>
      <c r="G4227" s="69"/>
    </row>
    <row r="4228" spans="1:7" ht="18" customHeight="1">
      <c r="A4228" s="458" t="s">
        <v>1479</v>
      </c>
      <c r="B4228" s="302" t="s">
        <v>31</v>
      </c>
      <c r="C4228" s="325" t="s">
        <v>541</v>
      </c>
      <c r="D4228" s="325">
        <v>306.60000000000002</v>
      </c>
      <c r="E4228" s="46">
        <v>34000</v>
      </c>
      <c r="F4228" s="130">
        <f t="shared" si="74"/>
        <v>10424400</v>
      </c>
      <c r="G4228" s="86">
        <f>F4228</f>
        <v>10424400</v>
      </c>
    </row>
    <row r="4229" spans="1:7" ht="18" customHeight="1">
      <c r="A4229" s="458"/>
      <c r="B4229" s="302"/>
      <c r="C4229" s="325"/>
      <c r="D4229" s="325"/>
      <c r="E4229" s="46"/>
      <c r="F4229" s="130">
        <f t="shared" si="74"/>
        <v>0</v>
      </c>
      <c r="G4229" s="69"/>
    </row>
    <row r="4230" spans="1:7" ht="18" customHeight="1">
      <c r="A4230" s="302" t="s">
        <v>361</v>
      </c>
      <c r="B4230" s="302" t="s">
        <v>31</v>
      </c>
      <c r="C4230" s="325" t="s">
        <v>1509</v>
      </c>
      <c r="D4230" s="325">
        <v>110.7</v>
      </c>
      <c r="E4230" s="46">
        <v>34000</v>
      </c>
      <c r="F4230" s="130">
        <f t="shared" si="74"/>
        <v>3763800</v>
      </c>
      <c r="G4230" s="86">
        <f>F4230</f>
        <v>3763800</v>
      </c>
    </row>
    <row r="4231" spans="1:7" ht="18" customHeight="1">
      <c r="A4231" s="302"/>
      <c r="B4231" s="302"/>
      <c r="C4231" s="325"/>
      <c r="D4231" s="325"/>
      <c r="E4231" s="46"/>
      <c r="F4231" s="130">
        <f t="shared" si="74"/>
        <v>0</v>
      </c>
      <c r="G4231" s="69"/>
    </row>
    <row r="4232" spans="1:7" ht="18" customHeight="1">
      <c r="A4232" s="302" t="s">
        <v>61</v>
      </c>
      <c r="B4232" s="302" t="s">
        <v>13</v>
      </c>
      <c r="C4232" s="325" t="s">
        <v>14</v>
      </c>
      <c r="D4232" s="325">
        <v>20</v>
      </c>
      <c r="E4232" s="46">
        <v>29500</v>
      </c>
      <c r="F4232" s="130">
        <f t="shared" si="74"/>
        <v>590000</v>
      </c>
      <c r="G4232" s="86">
        <f>F4232</f>
        <v>590000</v>
      </c>
    </row>
    <row r="4233" spans="1:7" ht="18" customHeight="1">
      <c r="A4233" s="323"/>
      <c r="B4233" s="302"/>
      <c r="C4233" s="325"/>
      <c r="D4233" s="325"/>
      <c r="E4233" s="46"/>
      <c r="F4233" s="130">
        <f t="shared" si="74"/>
        <v>0</v>
      </c>
      <c r="G4233" s="69"/>
    </row>
    <row r="4234" spans="1:7" ht="18" customHeight="1">
      <c r="A4234" s="323" t="s">
        <v>826</v>
      </c>
      <c r="B4234" s="302" t="s">
        <v>13</v>
      </c>
      <c r="C4234" s="325" t="s">
        <v>126</v>
      </c>
      <c r="D4234" s="325">
        <v>31.7</v>
      </c>
      <c r="E4234" s="46">
        <v>30500</v>
      </c>
      <c r="F4234" s="130">
        <f t="shared" si="74"/>
        <v>966850</v>
      </c>
      <c r="G4234" s="86">
        <f>SUM(F4234:F4236)</f>
        <v>2491850</v>
      </c>
    </row>
    <row r="4235" spans="1:7" ht="18" customHeight="1">
      <c r="A4235" s="323"/>
      <c r="B4235" s="302" t="s">
        <v>13</v>
      </c>
      <c r="C4235" s="325" t="s">
        <v>43</v>
      </c>
      <c r="D4235" s="325">
        <v>30</v>
      </c>
      <c r="E4235" s="46">
        <v>30500</v>
      </c>
      <c r="F4235" s="130">
        <f t="shared" si="74"/>
        <v>915000</v>
      </c>
      <c r="G4235" s="69"/>
    </row>
    <row r="4236" spans="1:7" ht="18" customHeight="1">
      <c r="A4236" s="323"/>
      <c r="B4236" s="302" t="s">
        <v>13</v>
      </c>
      <c r="C4236" s="325" t="s">
        <v>1496</v>
      </c>
      <c r="D4236" s="325">
        <v>20</v>
      </c>
      <c r="E4236" s="46">
        <v>30500</v>
      </c>
      <c r="F4236" s="130">
        <f t="shared" si="74"/>
        <v>610000</v>
      </c>
      <c r="G4236" s="69"/>
    </row>
    <row r="4237" spans="1:7" ht="18" customHeight="1">
      <c r="A4237" s="323"/>
      <c r="B4237" s="302"/>
      <c r="C4237" s="325"/>
      <c r="D4237" s="325"/>
      <c r="E4237" s="46"/>
      <c r="F4237" s="130">
        <f t="shared" si="74"/>
        <v>0</v>
      </c>
      <c r="G4237" s="69"/>
    </row>
    <row r="4238" spans="1:7" ht="18" customHeight="1">
      <c r="A4238" s="323" t="s">
        <v>1426</v>
      </c>
      <c r="B4238" s="302" t="s">
        <v>13</v>
      </c>
      <c r="C4238" s="325" t="s">
        <v>310</v>
      </c>
      <c r="D4238" s="325">
        <v>97</v>
      </c>
      <c r="E4238" s="46">
        <v>30000</v>
      </c>
      <c r="F4238" s="130">
        <f t="shared" si="74"/>
        <v>2910000</v>
      </c>
      <c r="G4238" s="86">
        <f>F4238</f>
        <v>2910000</v>
      </c>
    </row>
    <row r="4239" spans="1:7" ht="18" customHeight="1">
      <c r="A4239" s="323"/>
      <c r="B4239" s="302"/>
      <c r="C4239" s="325"/>
      <c r="D4239" s="325"/>
      <c r="E4239" s="46"/>
      <c r="F4239" s="130">
        <f t="shared" si="74"/>
        <v>0</v>
      </c>
      <c r="G4239" s="69"/>
    </row>
    <row r="4240" spans="1:7" ht="18" customHeight="1">
      <c r="A4240" s="323" t="s">
        <v>93</v>
      </c>
      <c r="B4240" s="302" t="s">
        <v>13</v>
      </c>
      <c r="C4240" s="325" t="s">
        <v>1497</v>
      </c>
      <c r="D4240" s="325">
        <v>64</v>
      </c>
      <c r="E4240" s="46">
        <v>30000</v>
      </c>
      <c r="F4240" s="130">
        <f t="shared" si="74"/>
        <v>1920000</v>
      </c>
      <c r="G4240" s="86">
        <f>SUM(F4240:F4244)</f>
        <v>13164700</v>
      </c>
    </row>
    <row r="4241" spans="1:7" ht="18" customHeight="1">
      <c r="A4241" s="323"/>
      <c r="B4241" s="302" t="s">
        <v>724</v>
      </c>
      <c r="C4241" s="325" t="s">
        <v>1220</v>
      </c>
      <c r="D4241" s="325">
        <v>68.3</v>
      </c>
      <c r="E4241" s="46">
        <v>33500</v>
      </c>
      <c r="F4241" s="130">
        <f>E4241*D4241</f>
        <v>2288050</v>
      </c>
      <c r="G4241" s="69"/>
    </row>
    <row r="4242" spans="1:7" ht="18" customHeight="1">
      <c r="A4242" s="323"/>
      <c r="B4242" s="302" t="s">
        <v>724</v>
      </c>
      <c r="C4242" s="325" t="s">
        <v>118</v>
      </c>
      <c r="D4242" s="325">
        <v>114.9</v>
      </c>
      <c r="E4242" s="46">
        <v>33500</v>
      </c>
      <c r="F4242" s="130">
        <f>E4242*D4242</f>
        <v>3849150</v>
      </c>
      <c r="G4242" s="69"/>
    </row>
    <row r="4243" spans="1:7" ht="18" customHeight="1">
      <c r="A4243" s="323"/>
      <c r="B4243" s="302" t="s">
        <v>1513</v>
      </c>
      <c r="C4243" s="325" t="s">
        <v>1082</v>
      </c>
      <c r="D4243" s="325">
        <v>25</v>
      </c>
      <c r="E4243" s="46">
        <v>33500</v>
      </c>
      <c r="F4243" s="130">
        <f>E4243*D4243</f>
        <v>837500</v>
      </c>
      <c r="G4243" s="69"/>
    </row>
    <row r="4244" spans="1:7" ht="18" customHeight="1">
      <c r="A4244" s="323"/>
      <c r="B4244" s="302" t="s">
        <v>333</v>
      </c>
      <c r="C4244" s="325" t="s">
        <v>1527</v>
      </c>
      <c r="D4244" s="325">
        <v>140</v>
      </c>
      <c r="E4244" s="46">
        <v>30500</v>
      </c>
      <c r="F4244" s="130">
        <f>E4244*D4244</f>
        <v>4270000</v>
      </c>
      <c r="G4244" s="69"/>
    </row>
    <row r="4245" spans="1:7" ht="18" customHeight="1">
      <c r="A4245" s="323"/>
      <c r="B4245" s="302"/>
      <c r="C4245" s="325"/>
      <c r="D4245" s="325"/>
      <c r="E4245" s="46"/>
      <c r="F4245" s="130">
        <f t="shared" si="74"/>
        <v>0</v>
      </c>
      <c r="G4245" s="69"/>
    </row>
    <row r="4246" spans="1:7" ht="18" customHeight="1">
      <c r="A4246" s="323" t="s">
        <v>178</v>
      </c>
      <c r="B4246" s="302" t="s">
        <v>1498</v>
      </c>
      <c r="C4246" s="325" t="s">
        <v>1437</v>
      </c>
      <c r="D4246" s="325">
        <v>3</v>
      </c>
      <c r="E4246" s="46">
        <v>35500</v>
      </c>
      <c r="F4246" s="130">
        <f t="shared" si="74"/>
        <v>106500</v>
      </c>
      <c r="G4246" s="86">
        <f>SUM(F4246:F4247)</f>
        <v>3921500</v>
      </c>
    </row>
    <row r="4247" spans="1:7" ht="18" customHeight="1">
      <c r="A4247" s="323"/>
      <c r="B4247" s="302" t="s">
        <v>31</v>
      </c>
      <c r="C4247" s="325" t="s">
        <v>1529</v>
      </c>
      <c r="D4247" s="325">
        <v>109</v>
      </c>
      <c r="E4247" s="46">
        <v>35000</v>
      </c>
      <c r="F4247" s="130">
        <f>E4247*D4247</f>
        <v>3815000</v>
      </c>
      <c r="G4247" s="86"/>
    </row>
    <row r="4248" spans="1:7" ht="18" customHeight="1">
      <c r="A4248" s="323"/>
      <c r="B4248" s="302"/>
      <c r="C4248" s="325"/>
      <c r="D4248" s="325"/>
      <c r="E4248" s="46"/>
      <c r="F4248" s="130">
        <f t="shared" si="74"/>
        <v>0</v>
      </c>
      <c r="G4248" s="69"/>
    </row>
    <row r="4249" spans="1:7" ht="18" customHeight="1">
      <c r="A4249" s="323" t="s">
        <v>1458</v>
      </c>
      <c r="B4249" s="302" t="s">
        <v>315</v>
      </c>
      <c r="C4249" s="325" t="s">
        <v>1459</v>
      </c>
      <c r="D4249" s="325">
        <v>-0.3</v>
      </c>
      <c r="E4249" s="46">
        <v>33000</v>
      </c>
      <c r="F4249" s="130">
        <f t="shared" si="74"/>
        <v>-9900</v>
      </c>
      <c r="G4249" s="86">
        <f>F4249</f>
        <v>-9900</v>
      </c>
    </row>
    <row r="4250" spans="1:7" ht="18" customHeight="1">
      <c r="A4250" s="323"/>
      <c r="B4250" s="302"/>
      <c r="C4250" s="325"/>
      <c r="D4250" s="325"/>
      <c r="E4250" s="46"/>
      <c r="F4250" s="130">
        <f t="shared" si="74"/>
        <v>0</v>
      </c>
      <c r="G4250" s="69"/>
    </row>
    <row r="4251" spans="1:7" ht="18" customHeight="1">
      <c r="A4251" s="323" t="s">
        <v>81</v>
      </c>
      <c r="B4251" s="451" t="s">
        <v>1499</v>
      </c>
      <c r="C4251" s="500" t="s">
        <v>416</v>
      </c>
      <c r="D4251" s="500">
        <v>-8.6999999999999993</v>
      </c>
      <c r="E4251" s="162">
        <v>36500</v>
      </c>
      <c r="F4251" s="163">
        <f t="shared" si="74"/>
        <v>-317550</v>
      </c>
      <c r="G4251" s="86">
        <f>F4251</f>
        <v>-317550</v>
      </c>
    </row>
    <row r="4252" spans="1:7" ht="18" customHeight="1">
      <c r="A4252" s="323"/>
      <c r="B4252" s="302"/>
      <c r="C4252" s="325"/>
      <c r="D4252" s="325"/>
      <c r="E4252" s="46"/>
      <c r="F4252" s="130">
        <f t="shared" si="74"/>
        <v>0</v>
      </c>
      <c r="G4252" s="69"/>
    </row>
    <row r="4253" spans="1:7" ht="18" customHeight="1">
      <c r="A4253" s="323" t="s">
        <v>1420</v>
      </c>
      <c r="B4253" s="302" t="s">
        <v>319</v>
      </c>
      <c r="C4253" s="325" t="s">
        <v>1504</v>
      </c>
      <c r="D4253" s="325">
        <v>505</v>
      </c>
      <c r="E4253" s="46">
        <v>35000</v>
      </c>
      <c r="F4253" s="130">
        <f>E4253*D4253</f>
        <v>17675000</v>
      </c>
      <c r="G4253" s="86">
        <f>SUM(F4253:F4254)</f>
        <v>51968000</v>
      </c>
    </row>
    <row r="4254" spans="1:7" ht="18" customHeight="1">
      <c r="A4254" s="323"/>
      <c r="B4254" s="302" t="s">
        <v>31</v>
      </c>
      <c r="C4254" s="325" t="s">
        <v>1421</v>
      </c>
      <c r="D4254" s="325">
        <v>994</v>
      </c>
      <c r="E4254" s="46">
        <v>34500</v>
      </c>
      <c r="F4254" s="130">
        <f>E4254*D4254</f>
        <v>34293000</v>
      </c>
      <c r="G4254" s="69"/>
    </row>
    <row r="4255" spans="1:7" ht="18" customHeight="1">
      <c r="A4255" s="323"/>
      <c r="B4255" s="302"/>
      <c r="C4255" s="325"/>
      <c r="D4255" s="325"/>
      <c r="E4255" s="46"/>
      <c r="F4255" s="130"/>
      <c r="G4255" s="69"/>
    </row>
    <row r="4256" spans="1:7" ht="18" customHeight="1">
      <c r="A4256" s="323" t="s">
        <v>316</v>
      </c>
      <c r="B4256" s="302" t="s">
        <v>31</v>
      </c>
      <c r="C4256" s="325" t="s">
        <v>857</v>
      </c>
      <c r="D4256" s="325">
        <v>198.8</v>
      </c>
      <c r="E4256" s="46">
        <v>33500</v>
      </c>
      <c r="F4256" s="130">
        <f t="shared" si="74"/>
        <v>6659800</v>
      </c>
      <c r="G4256" s="86">
        <f>SUM(F4256:F4259)</f>
        <v>14101000</v>
      </c>
    </row>
    <row r="4257" spans="1:7" ht="18" customHeight="1">
      <c r="A4257" s="323"/>
      <c r="B4257" s="302" t="s">
        <v>64</v>
      </c>
      <c r="C4257" s="325" t="s">
        <v>1500</v>
      </c>
      <c r="D4257" s="325">
        <v>105</v>
      </c>
      <c r="E4257" s="46">
        <v>34000</v>
      </c>
      <c r="F4257" s="130">
        <f t="shared" si="74"/>
        <v>3570000</v>
      </c>
      <c r="G4257" s="69"/>
    </row>
    <row r="4258" spans="1:7" ht="18" customHeight="1">
      <c r="A4258" s="323"/>
      <c r="B4258" s="302" t="s">
        <v>13</v>
      </c>
      <c r="C4258" s="325" t="s">
        <v>416</v>
      </c>
      <c r="D4258" s="325">
        <v>104.8</v>
      </c>
      <c r="E4258" s="46">
        <v>31500</v>
      </c>
      <c r="F4258" s="130">
        <f t="shared" si="74"/>
        <v>3301200</v>
      </c>
      <c r="G4258" s="69"/>
    </row>
    <row r="4259" spans="1:7" ht="18" customHeight="1">
      <c r="A4259" s="323"/>
      <c r="B4259" s="302" t="s">
        <v>31</v>
      </c>
      <c r="C4259" s="325" t="s">
        <v>143</v>
      </c>
      <c r="D4259" s="325">
        <v>19</v>
      </c>
      <c r="E4259" s="46">
        <v>30000</v>
      </c>
      <c r="F4259" s="130">
        <f t="shared" si="74"/>
        <v>570000</v>
      </c>
      <c r="G4259" s="69"/>
    </row>
    <row r="4260" spans="1:7" ht="18" customHeight="1">
      <c r="A4260" s="323"/>
      <c r="B4260" s="302"/>
      <c r="C4260" s="325"/>
      <c r="D4260" s="325"/>
      <c r="E4260" s="46"/>
      <c r="F4260" s="130">
        <f t="shared" si="74"/>
        <v>0</v>
      </c>
      <c r="G4260" s="69"/>
    </row>
    <row r="4261" spans="1:7" ht="18" customHeight="1">
      <c r="A4261" s="323" t="s">
        <v>327</v>
      </c>
      <c r="B4261" s="302" t="s">
        <v>13</v>
      </c>
      <c r="C4261" s="325" t="s">
        <v>882</v>
      </c>
      <c r="D4261" s="325">
        <v>53.5</v>
      </c>
      <c r="E4261" s="46">
        <v>30000</v>
      </c>
      <c r="F4261" s="130">
        <f t="shared" si="74"/>
        <v>1605000</v>
      </c>
      <c r="G4261" s="86">
        <f>SUM(F4261:F4264)</f>
        <v>7595900</v>
      </c>
    </row>
    <row r="4262" spans="1:7" ht="18" customHeight="1">
      <c r="A4262" s="323"/>
      <c r="B4262" s="302" t="s">
        <v>515</v>
      </c>
      <c r="C4262" s="325" t="s">
        <v>158</v>
      </c>
      <c r="D4262" s="325">
        <v>23</v>
      </c>
      <c r="E4262" s="46">
        <v>34500</v>
      </c>
      <c r="F4262" s="130">
        <f t="shared" si="74"/>
        <v>793500</v>
      </c>
      <c r="G4262" s="69"/>
    </row>
    <row r="4263" spans="1:7" ht="18" customHeight="1">
      <c r="A4263" s="323"/>
      <c r="B4263" s="302" t="s">
        <v>31</v>
      </c>
      <c r="C4263" s="325" t="s">
        <v>1028</v>
      </c>
      <c r="D4263" s="325">
        <v>104.4</v>
      </c>
      <c r="E4263" s="46">
        <v>33500</v>
      </c>
      <c r="F4263" s="130">
        <f t="shared" si="74"/>
        <v>3497400</v>
      </c>
      <c r="G4263" s="69"/>
    </row>
    <row r="4264" spans="1:7" ht="18" customHeight="1">
      <c r="A4264" s="323"/>
      <c r="B4264" s="302" t="s">
        <v>64</v>
      </c>
      <c r="C4264" s="325" t="s">
        <v>1501</v>
      </c>
      <c r="D4264" s="325">
        <v>50</v>
      </c>
      <c r="E4264" s="46">
        <v>34000</v>
      </c>
      <c r="F4264" s="130">
        <f t="shared" si="74"/>
        <v>1700000</v>
      </c>
      <c r="G4264" s="69"/>
    </row>
    <row r="4265" spans="1:7" ht="18" customHeight="1">
      <c r="A4265" s="323"/>
      <c r="B4265" s="302"/>
      <c r="C4265" s="325"/>
      <c r="D4265" s="325"/>
      <c r="E4265" s="46"/>
      <c r="F4265" s="130">
        <f t="shared" si="74"/>
        <v>0</v>
      </c>
      <c r="G4265" s="69"/>
    </row>
    <row r="4266" spans="1:7" ht="18" customHeight="1">
      <c r="A4266" s="323" t="s">
        <v>480</v>
      </c>
      <c r="B4266" s="302" t="s">
        <v>518</v>
      </c>
      <c r="C4266" s="325" t="s">
        <v>1502</v>
      </c>
      <c r="D4266" s="325">
        <v>324.5</v>
      </c>
      <c r="E4266" s="46">
        <v>34000</v>
      </c>
      <c r="F4266" s="130">
        <f t="shared" si="74"/>
        <v>11033000</v>
      </c>
      <c r="G4266" s="86">
        <f>F4266</f>
        <v>11033000</v>
      </c>
    </row>
    <row r="4267" spans="1:7" ht="18" customHeight="1">
      <c r="A4267" s="323"/>
      <c r="B4267" s="302"/>
      <c r="C4267" s="325"/>
      <c r="D4267" s="325"/>
      <c r="E4267" s="46"/>
      <c r="F4267" s="130">
        <f t="shared" si="74"/>
        <v>0</v>
      </c>
      <c r="G4267" s="69"/>
    </row>
    <row r="4268" spans="1:7" ht="18" customHeight="1">
      <c r="A4268" s="323" t="s">
        <v>336</v>
      </c>
      <c r="B4268" s="302" t="s">
        <v>31</v>
      </c>
      <c r="C4268" s="325" t="s">
        <v>214</v>
      </c>
      <c r="D4268" s="325">
        <v>201</v>
      </c>
      <c r="E4268" s="46">
        <v>30500</v>
      </c>
      <c r="F4268" s="130">
        <f t="shared" si="74"/>
        <v>6130500</v>
      </c>
      <c r="G4268" s="86">
        <f>SUM(F4268:F4276)</f>
        <v>39022150</v>
      </c>
    </row>
    <row r="4269" spans="1:7" ht="18" customHeight="1">
      <c r="A4269" s="323"/>
      <c r="B4269" s="302" t="s">
        <v>31</v>
      </c>
      <c r="C4269" s="325" t="s">
        <v>67</v>
      </c>
      <c r="D4269" s="325">
        <v>205.7</v>
      </c>
      <c r="E4269" s="46">
        <v>30500</v>
      </c>
      <c r="F4269" s="130">
        <f t="shared" si="74"/>
        <v>6273850</v>
      </c>
      <c r="G4269" s="69"/>
    </row>
    <row r="4270" spans="1:7" ht="18" customHeight="1">
      <c r="A4270" s="323"/>
      <c r="B4270" s="302" t="s">
        <v>31</v>
      </c>
      <c r="C4270" s="325" t="s">
        <v>1503</v>
      </c>
      <c r="D4270" s="325">
        <v>50</v>
      </c>
      <c r="E4270" s="46">
        <v>30500</v>
      </c>
      <c r="F4270" s="130">
        <f t="shared" si="74"/>
        <v>1525000</v>
      </c>
      <c r="G4270" s="69"/>
    </row>
    <row r="4271" spans="1:7" ht="18" customHeight="1">
      <c r="A4271" s="323"/>
      <c r="B4271" s="302" t="s">
        <v>31</v>
      </c>
      <c r="C4271" s="325" t="s">
        <v>786</v>
      </c>
      <c r="D4271" s="325">
        <v>28.7</v>
      </c>
      <c r="E4271" s="46">
        <v>32500</v>
      </c>
      <c r="F4271" s="130">
        <f t="shared" si="74"/>
        <v>932750</v>
      </c>
      <c r="G4271" s="69"/>
    </row>
    <row r="4272" spans="1:7" ht="18" customHeight="1">
      <c r="A4272" s="323"/>
      <c r="B4272" s="302" t="s">
        <v>64</v>
      </c>
      <c r="C4272" s="325" t="s">
        <v>191</v>
      </c>
      <c r="D4272" s="325">
        <v>197</v>
      </c>
      <c r="E4272" s="46">
        <v>31000</v>
      </c>
      <c r="F4272" s="130">
        <f t="shared" si="74"/>
        <v>6107000</v>
      </c>
      <c r="G4272" s="69"/>
    </row>
    <row r="4273" spans="1:7" ht="18" customHeight="1">
      <c r="A4273" s="323"/>
      <c r="B4273" s="302" t="s">
        <v>31</v>
      </c>
      <c r="C4273" s="325" t="s">
        <v>128</v>
      </c>
      <c r="D4273" s="325">
        <v>103.3</v>
      </c>
      <c r="E4273" s="46">
        <v>33500</v>
      </c>
      <c r="F4273" s="130">
        <f t="shared" si="74"/>
        <v>3460550</v>
      </c>
      <c r="G4273" s="69"/>
    </row>
    <row r="4274" spans="1:7" ht="18" customHeight="1">
      <c r="A4274" s="323"/>
      <c r="B4274" s="302" t="s">
        <v>168</v>
      </c>
      <c r="C4274" s="325" t="s">
        <v>128</v>
      </c>
      <c r="D4274" s="325">
        <v>183.9</v>
      </c>
      <c r="E4274" s="46">
        <v>32500</v>
      </c>
      <c r="F4274" s="130">
        <f t="shared" si="74"/>
        <v>5976750</v>
      </c>
      <c r="G4274" s="69"/>
    </row>
    <row r="4275" spans="1:7" ht="18" customHeight="1">
      <c r="A4275" s="323"/>
      <c r="B4275" s="302" t="s">
        <v>168</v>
      </c>
      <c r="C4275" s="325" t="s">
        <v>281</v>
      </c>
      <c r="D4275" s="325">
        <v>182.5</v>
      </c>
      <c r="E4275" s="46">
        <v>32500</v>
      </c>
      <c r="F4275" s="130">
        <f t="shared" si="74"/>
        <v>5931250</v>
      </c>
      <c r="G4275" s="69"/>
    </row>
    <row r="4276" spans="1:7" ht="18" customHeight="1">
      <c r="A4276" s="323"/>
      <c r="B4276" s="302" t="s">
        <v>31</v>
      </c>
      <c r="C4276" s="325" t="s">
        <v>192</v>
      </c>
      <c r="D4276" s="325">
        <v>82.6</v>
      </c>
      <c r="E4276" s="46">
        <v>32500</v>
      </c>
      <c r="F4276" s="130">
        <f t="shared" si="74"/>
        <v>2684500</v>
      </c>
      <c r="G4276" s="69"/>
    </row>
    <row r="4277" spans="1:7" ht="18" customHeight="1">
      <c r="A4277" s="323"/>
      <c r="B4277" s="302"/>
      <c r="C4277" s="325"/>
      <c r="D4277" s="325"/>
      <c r="E4277" s="46"/>
      <c r="F4277" s="130">
        <f t="shared" ref="F4277:F4337" si="75">E4277*D4277</f>
        <v>0</v>
      </c>
      <c r="G4277" s="69"/>
    </row>
    <row r="4278" spans="1:7" ht="18" customHeight="1">
      <c r="A4278" s="323" t="s">
        <v>203</v>
      </c>
      <c r="B4278" s="302" t="s">
        <v>31</v>
      </c>
      <c r="C4278" s="325" t="s">
        <v>67</v>
      </c>
      <c r="D4278" s="325">
        <v>250</v>
      </c>
      <c r="E4278" s="46">
        <v>31000</v>
      </c>
      <c r="F4278" s="130">
        <f t="shared" si="75"/>
        <v>7750000</v>
      </c>
      <c r="G4278" s="86">
        <f>F4278</f>
        <v>7750000</v>
      </c>
    </row>
    <row r="4279" spans="1:7" ht="18" customHeight="1">
      <c r="A4279" s="323"/>
      <c r="B4279" s="302"/>
      <c r="C4279" s="325"/>
      <c r="D4279" s="325"/>
      <c r="E4279" s="46"/>
      <c r="F4279" s="130">
        <f t="shared" si="75"/>
        <v>0</v>
      </c>
      <c r="G4279" s="69"/>
    </row>
    <row r="4280" spans="1:7" ht="18" customHeight="1">
      <c r="A4280" s="323" t="s">
        <v>318</v>
      </c>
      <c r="B4280" s="302" t="s">
        <v>31</v>
      </c>
      <c r="C4280" s="325" t="s">
        <v>726</v>
      </c>
      <c r="D4280" s="325">
        <v>308.2</v>
      </c>
      <c r="E4280" s="46">
        <v>33500</v>
      </c>
      <c r="F4280" s="130">
        <f t="shared" si="75"/>
        <v>10324700</v>
      </c>
      <c r="G4280" s="86">
        <f>SUM(F4280:F4283)</f>
        <v>20634400</v>
      </c>
    </row>
    <row r="4281" spans="1:7" ht="18" customHeight="1">
      <c r="A4281" s="323"/>
      <c r="B4281" s="302" t="s">
        <v>31</v>
      </c>
      <c r="C4281" s="325" t="s">
        <v>725</v>
      </c>
      <c r="D4281" s="325">
        <v>100</v>
      </c>
      <c r="E4281" s="46">
        <v>33500</v>
      </c>
      <c r="F4281" s="130">
        <f t="shared" si="75"/>
        <v>3350000</v>
      </c>
      <c r="G4281" s="86"/>
    </row>
    <row r="4282" spans="1:7" ht="18" customHeight="1">
      <c r="A4282" s="323"/>
      <c r="B4282" s="302" t="s">
        <v>333</v>
      </c>
      <c r="C4282" s="325" t="s">
        <v>1528</v>
      </c>
      <c r="D4282" s="325">
        <v>100</v>
      </c>
      <c r="E4282" s="46">
        <v>33000</v>
      </c>
      <c r="F4282" s="130">
        <f t="shared" si="75"/>
        <v>3300000</v>
      </c>
      <c r="G4282" s="86"/>
    </row>
    <row r="4283" spans="1:7" ht="18" customHeight="1">
      <c r="A4283" s="323"/>
      <c r="B4283" s="302" t="s">
        <v>333</v>
      </c>
      <c r="C4283" s="325" t="s">
        <v>389</v>
      </c>
      <c r="D4283" s="325">
        <v>110.9</v>
      </c>
      <c r="E4283" s="46">
        <v>33000</v>
      </c>
      <c r="F4283" s="130">
        <f t="shared" si="75"/>
        <v>3659700</v>
      </c>
      <c r="G4283" s="86"/>
    </row>
    <row r="4284" spans="1:7" ht="18" customHeight="1">
      <c r="A4284" s="323"/>
      <c r="B4284" s="302"/>
      <c r="C4284" s="325"/>
      <c r="D4284" s="325"/>
      <c r="E4284" s="46"/>
      <c r="F4284" s="130">
        <f t="shared" si="75"/>
        <v>0</v>
      </c>
      <c r="G4284" s="69"/>
    </row>
    <row r="4285" spans="1:7" ht="18" customHeight="1">
      <c r="A4285" s="323" t="s">
        <v>394</v>
      </c>
      <c r="B4285" s="302" t="s">
        <v>1198</v>
      </c>
      <c r="C4285" s="325" t="s">
        <v>118</v>
      </c>
      <c r="D4285" s="325">
        <v>207.4</v>
      </c>
      <c r="E4285" s="46">
        <v>33000</v>
      </c>
      <c r="F4285" s="130">
        <f t="shared" si="75"/>
        <v>6844200</v>
      </c>
      <c r="G4285" s="86">
        <f>SUM(F4285:F4292)</f>
        <v>37887300</v>
      </c>
    </row>
    <row r="4286" spans="1:7" ht="18" customHeight="1">
      <c r="A4286" s="323"/>
      <c r="B4286" s="302" t="s">
        <v>1198</v>
      </c>
      <c r="C4286" s="325" t="s">
        <v>1505</v>
      </c>
      <c r="D4286" s="325">
        <v>214.3</v>
      </c>
      <c r="E4286" s="46">
        <v>33000</v>
      </c>
      <c r="F4286" s="130">
        <f t="shared" si="75"/>
        <v>7071900</v>
      </c>
      <c r="G4286" s="69"/>
    </row>
    <row r="4287" spans="1:7" ht="18" customHeight="1">
      <c r="A4287" s="323"/>
      <c r="B4287" s="302" t="s">
        <v>319</v>
      </c>
      <c r="C4287" s="325" t="s">
        <v>1506</v>
      </c>
      <c r="D4287" s="325">
        <v>125.3</v>
      </c>
      <c r="E4287" s="46">
        <v>32000</v>
      </c>
      <c r="F4287" s="130">
        <f t="shared" si="75"/>
        <v>4009600</v>
      </c>
      <c r="G4287" s="69"/>
    </row>
    <row r="4288" spans="1:7" ht="18" customHeight="1">
      <c r="A4288" s="323"/>
      <c r="B4288" s="302" t="s">
        <v>319</v>
      </c>
      <c r="C4288" s="325" t="s">
        <v>92</v>
      </c>
      <c r="D4288" s="325">
        <v>122</v>
      </c>
      <c r="E4288" s="46">
        <v>32000</v>
      </c>
      <c r="F4288" s="130">
        <f t="shared" si="75"/>
        <v>3904000</v>
      </c>
      <c r="G4288" s="69"/>
    </row>
    <row r="4289" spans="1:7" ht="18" customHeight="1">
      <c r="A4289" s="323"/>
      <c r="B4289" s="302" t="s">
        <v>319</v>
      </c>
      <c r="C4289" s="325" t="s">
        <v>587</v>
      </c>
      <c r="D4289" s="325">
        <v>126.4</v>
      </c>
      <c r="E4289" s="46">
        <v>32000</v>
      </c>
      <c r="F4289" s="130">
        <f t="shared" si="75"/>
        <v>4044800</v>
      </c>
      <c r="G4289" s="69"/>
    </row>
    <row r="4290" spans="1:7" ht="18" customHeight="1">
      <c r="A4290" s="323"/>
      <c r="B4290" s="302" t="s">
        <v>319</v>
      </c>
      <c r="C4290" s="325" t="s">
        <v>1309</v>
      </c>
      <c r="D4290" s="325">
        <v>128.6</v>
      </c>
      <c r="E4290" s="46">
        <v>32000</v>
      </c>
      <c r="F4290" s="130">
        <f t="shared" si="75"/>
        <v>4115200</v>
      </c>
      <c r="G4290" s="69"/>
    </row>
    <row r="4291" spans="1:7" ht="18" customHeight="1">
      <c r="A4291" s="323"/>
      <c r="B4291" s="302" t="s">
        <v>319</v>
      </c>
      <c r="C4291" s="325" t="s">
        <v>1507</v>
      </c>
      <c r="D4291" s="325">
        <v>122.3</v>
      </c>
      <c r="E4291" s="46">
        <v>32000</v>
      </c>
      <c r="F4291" s="130">
        <f t="shared" si="75"/>
        <v>3913600</v>
      </c>
      <c r="G4291" s="69"/>
    </row>
    <row r="4292" spans="1:7" ht="18" customHeight="1">
      <c r="A4292" s="323"/>
      <c r="B4292" s="302" t="s">
        <v>319</v>
      </c>
      <c r="C4292" s="325" t="s">
        <v>981</v>
      </c>
      <c r="D4292" s="325">
        <v>124.5</v>
      </c>
      <c r="E4292" s="46">
        <v>32000</v>
      </c>
      <c r="F4292" s="130">
        <f t="shared" si="75"/>
        <v>3984000</v>
      </c>
      <c r="G4292" s="69"/>
    </row>
    <row r="4293" spans="1:7" ht="18" customHeight="1">
      <c r="A4293" s="323"/>
      <c r="B4293" s="302"/>
      <c r="C4293" s="325"/>
      <c r="D4293" s="325"/>
      <c r="E4293" s="46"/>
      <c r="F4293" s="130">
        <f t="shared" si="75"/>
        <v>0</v>
      </c>
      <c r="G4293" s="69"/>
    </row>
    <row r="4294" spans="1:7" ht="18" customHeight="1">
      <c r="A4294" s="323" t="s">
        <v>207</v>
      </c>
      <c r="B4294" s="454" t="s">
        <v>1508</v>
      </c>
      <c r="C4294" s="500" t="s">
        <v>366</v>
      </c>
      <c r="D4294" s="500">
        <v>-272.7</v>
      </c>
      <c r="E4294" s="162">
        <v>35000</v>
      </c>
      <c r="F4294" s="163">
        <f t="shared" si="75"/>
        <v>-9544500</v>
      </c>
      <c r="G4294" s="86">
        <f>F4294</f>
        <v>-9544500</v>
      </c>
    </row>
    <row r="4295" spans="1:7" ht="18" customHeight="1">
      <c r="A4295" s="323"/>
      <c r="B4295" s="302"/>
      <c r="C4295" s="325"/>
      <c r="D4295" s="325"/>
      <c r="E4295" s="46"/>
      <c r="F4295" s="130">
        <f t="shared" si="75"/>
        <v>0</v>
      </c>
      <c r="G4295" s="69"/>
    </row>
    <row r="4296" spans="1:7" ht="18" customHeight="1">
      <c r="A4296" s="323" t="s">
        <v>235</v>
      </c>
      <c r="B4296" s="302" t="s">
        <v>31</v>
      </c>
      <c r="C4296" s="325" t="s">
        <v>281</v>
      </c>
      <c r="D4296" s="325">
        <v>103.4</v>
      </c>
      <c r="E4296" s="46">
        <v>33500</v>
      </c>
      <c r="F4296" s="130">
        <f t="shared" si="75"/>
        <v>3463900</v>
      </c>
      <c r="G4296" s="86">
        <f>F4296</f>
        <v>3463900</v>
      </c>
    </row>
    <row r="4297" spans="1:7" ht="18" customHeight="1">
      <c r="A4297" s="323"/>
      <c r="B4297" s="302"/>
      <c r="C4297" s="325"/>
      <c r="D4297" s="325"/>
      <c r="E4297" s="46"/>
      <c r="F4297" s="130">
        <f t="shared" si="75"/>
        <v>0</v>
      </c>
      <c r="G4297" s="69"/>
    </row>
    <row r="4298" spans="1:7" ht="18" customHeight="1">
      <c r="A4298" s="323" t="s">
        <v>330</v>
      </c>
      <c r="B4298" s="302" t="s">
        <v>13</v>
      </c>
      <c r="C4298" s="325" t="s">
        <v>608</v>
      </c>
      <c r="D4298" s="325">
        <v>201</v>
      </c>
      <c r="E4298" s="46">
        <v>30000</v>
      </c>
      <c r="F4298" s="130">
        <f>E4298*D4298</f>
        <v>6030000</v>
      </c>
      <c r="G4298" s="86">
        <f>SUM(F4298:F4299)</f>
        <v>10761000</v>
      </c>
    </row>
    <row r="4299" spans="1:7" ht="18" customHeight="1">
      <c r="A4299" s="323"/>
      <c r="B4299" s="302" t="s">
        <v>13</v>
      </c>
      <c r="C4299" s="325" t="s">
        <v>1511</v>
      </c>
      <c r="D4299" s="325">
        <v>157.69999999999999</v>
      </c>
      <c r="E4299" s="46">
        <v>30000</v>
      </c>
      <c r="F4299" s="130">
        <f>E4299*D4299</f>
        <v>4731000</v>
      </c>
      <c r="G4299" s="69"/>
    </row>
    <row r="4300" spans="1:7" ht="18" customHeight="1">
      <c r="A4300" s="323"/>
      <c r="B4300" s="302"/>
      <c r="C4300" s="325"/>
      <c r="D4300" s="325"/>
      <c r="E4300" s="46"/>
      <c r="F4300" s="130"/>
      <c r="G4300" s="69"/>
    </row>
    <row r="4301" spans="1:7" ht="18" customHeight="1">
      <c r="A4301" s="323" t="s">
        <v>1510</v>
      </c>
      <c r="B4301" s="302" t="s">
        <v>13</v>
      </c>
      <c r="C4301" s="325" t="s">
        <v>22</v>
      </c>
      <c r="D4301" s="325">
        <v>166.4</v>
      </c>
      <c r="E4301" s="46">
        <v>29500</v>
      </c>
      <c r="F4301" s="130">
        <f t="shared" si="75"/>
        <v>4908800</v>
      </c>
      <c r="G4301" s="86">
        <f>SUM(F4301:F4304)</f>
        <v>30588550</v>
      </c>
    </row>
    <row r="4302" spans="1:7" ht="18" customHeight="1">
      <c r="A4302" s="323"/>
      <c r="B4302" s="302" t="s">
        <v>13</v>
      </c>
      <c r="C4302" s="325" t="s">
        <v>75</v>
      </c>
      <c r="D4302" s="325">
        <v>354.5</v>
      </c>
      <c r="E4302" s="46">
        <v>29500</v>
      </c>
      <c r="F4302" s="130">
        <f t="shared" si="75"/>
        <v>10457750</v>
      </c>
      <c r="G4302" s="69"/>
    </row>
    <row r="4303" spans="1:7" ht="18" customHeight="1">
      <c r="A4303" s="323"/>
      <c r="B4303" s="302" t="s">
        <v>13</v>
      </c>
      <c r="C4303" s="325" t="s">
        <v>1524</v>
      </c>
      <c r="D4303" s="325">
        <v>350</v>
      </c>
      <c r="E4303" s="46">
        <v>29500</v>
      </c>
      <c r="F4303" s="130">
        <f t="shared" si="75"/>
        <v>10325000</v>
      </c>
      <c r="G4303" s="69"/>
    </row>
    <row r="4304" spans="1:7" ht="18" customHeight="1">
      <c r="A4304" s="323"/>
      <c r="B4304" s="302" t="s">
        <v>13</v>
      </c>
      <c r="C4304" s="325" t="s">
        <v>1525</v>
      </c>
      <c r="D4304" s="325">
        <v>166</v>
      </c>
      <c r="E4304" s="46">
        <v>29500</v>
      </c>
      <c r="F4304" s="130">
        <f t="shared" si="75"/>
        <v>4897000</v>
      </c>
      <c r="G4304" s="69"/>
    </row>
    <row r="4305" spans="1:7" ht="18" customHeight="1">
      <c r="A4305" s="323"/>
      <c r="B4305" s="302"/>
      <c r="C4305" s="325"/>
      <c r="D4305" s="325"/>
      <c r="E4305" s="46"/>
      <c r="F4305" s="130">
        <f t="shared" si="75"/>
        <v>0</v>
      </c>
      <c r="G4305" s="69"/>
    </row>
    <row r="4306" spans="1:7" ht="18" customHeight="1">
      <c r="A4306" s="323" t="s">
        <v>210</v>
      </c>
      <c r="B4306" s="302" t="s">
        <v>212</v>
      </c>
      <c r="C4306" s="325" t="s">
        <v>213</v>
      </c>
      <c r="D4306" s="325">
        <v>200</v>
      </c>
      <c r="E4306" s="46">
        <v>30000</v>
      </c>
      <c r="F4306" s="130">
        <f t="shared" si="75"/>
        <v>6000000</v>
      </c>
      <c r="G4306" s="86">
        <f>SUM(F4306:F4311)</f>
        <v>13978150</v>
      </c>
    </row>
    <row r="4307" spans="1:7" ht="18" customHeight="1">
      <c r="A4307" s="323"/>
      <c r="B4307" s="302" t="s">
        <v>1512</v>
      </c>
      <c r="C4307" s="325" t="s">
        <v>60</v>
      </c>
      <c r="D4307" s="325">
        <v>100</v>
      </c>
      <c r="E4307" s="46">
        <v>35000</v>
      </c>
      <c r="F4307" s="130">
        <f t="shared" si="75"/>
        <v>3500000</v>
      </c>
      <c r="G4307" s="69"/>
    </row>
    <row r="4308" spans="1:7" ht="18" customHeight="1">
      <c r="A4308" s="323"/>
      <c r="B4308" s="302" t="s">
        <v>208</v>
      </c>
      <c r="C4308" s="325" t="s">
        <v>60</v>
      </c>
      <c r="D4308" s="325">
        <v>45.3</v>
      </c>
      <c r="E4308" s="46">
        <v>35500</v>
      </c>
      <c r="F4308" s="130">
        <f t="shared" si="75"/>
        <v>1608150</v>
      </c>
      <c r="G4308" s="69"/>
    </row>
    <row r="4309" spans="1:7" ht="18" customHeight="1">
      <c r="A4309" s="323"/>
      <c r="B4309" s="302" t="s">
        <v>1513</v>
      </c>
      <c r="C4309" s="325" t="s">
        <v>1516</v>
      </c>
      <c r="D4309" s="325">
        <v>50</v>
      </c>
      <c r="E4309" s="46">
        <v>35000</v>
      </c>
      <c r="F4309" s="130">
        <f t="shared" si="75"/>
        <v>1750000</v>
      </c>
      <c r="G4309" s="69"/>
    </row>
    <row r="4310" spans="1:7" ht="18" customHeight="1">
      <c r="A4310" s="323"/>
      <c r="B4310" s="302" t="s">
        <v>1513</v>
      </c>
      <c r="C4310" s="325" t="s">
        <v>1517</v>
      </c>
      <c r="D4310" s="325">
        <v>7</v>
      </c>
      <c r="E4310" s="46">
        <v>35000</v>
      </c>
      <c r="F4310" s="130">
        <f t="shared" si="75"/>
        <v>245000</v>
      </c>
      <c r="G4310" s="69"/>
    </row>
    <row r="4311" spans="1:7" ht="18" customHeight="1">
      <c r="A4311" s="323"/>
      <c r="B4311" s="302" t="s">
        <v>1513</v>
      </c>
      <c r="C4311" s="325" t="s">
        <v>1526</v>
      </c>
      <c r="D4311" s="325">
        <v>25</v>
      </c>
      <c r="E4311" s="46">
        <v>35000</v>
      </c>
      <c r="F4311" s="130">
        <f t="shared" si="75"/>
        <v>875000</v>
      </c>
      <c r="G4311" s="69"/>
    </row>
    <row r="4312" spans="1:7" ht="18" customHeight="1">
      <c r="A4312" s="323"/>
      <c r="B4312" s="302"/>
      <c r="C4312" s="325"/>
      <c r="D4312" s="325"/>
      <c r="E4312" s="46"/>
      <c r="F4312" s="130">
        <f t="shared" si="75"/>
        <v>0</v>
      </c>
      <c r="G4312" s="69"/>
    </row>
    <row r="4313" spans="1:7" ht="18" customHeight="1">
      <c r="A4313" s="323" t="s">
        <v>1514</v>
      </c>
      <c r="B4313" s="302" t="s">
        <v>289</v>
      </c>
      <c r="C4313" s="325" t="s">
        <v>1518</v>
      </c>
      <c r="D4313" s="325">
        <v>170</v>
      </c>
      <c r="E4313" s="46">
        <v>30500</v>
      </c>
      <c r="F4313" s="130">
        <f t="shared" si="75"/>
        <v>5185000</v>
      </c>
      <c r="G4313" s="86">
        <f>SUM(F4313:F4319)</f>
        <v>46919300</v>
      </c>
    </row>
    <row r="4314" spans="1:7" ht="18" customHeight="1">
      <c r="A4314" s="323"/>
      <c r="B4314" s="302" t="s">
        <v>42</v>
      </c>
      <c r="C4314" s="325" t="s">
        <v>1519</v>
      </c>
      <c r="D4314" s="325">
        <v>100.7</v>
      </c>
      <c r="E4314" s="46">
        <v>30000</v>
      </c>
      <c r="F4314" s="130">
        <f t="shared" si="75"/>
        <v>3021000</v>
      </c>
      <c r="G4314" s="69"/>
    </row>
    <row r="4315" spans="1:7" ht="18" customHeight="1">
      <c r="A4315" s="323"/>
      <c r="B4315" s="302" t="s">
        <v>42</v>
      </c>
      <c r="C4315" s="325" t="s">
        <v>15</v>
      </c>
      <c r="D4315" s="325">
        <v>500</v>
      </c>
      <c r="E4315" s="46">
        <v>30000</v>
      </c>
      <c r="F4315" s="130">
        <f t="shared" si="75"/>
        <v>15000000</v>
      </c>
      <c r="G4315" s="69"/>
    </row>
    <row r="4316" spans="1:7" ht="18" customHeight="1">
      <c r="A4316" s="323"/>
      <c r="B4316" s="302" t="s">
        <v>31</v>
      </c>
      <c r="C4316" s="325" t="s">
        <v>1520</v>
      </c>
      <c r="D4316" s="325">
        <v>124.5</v>
      </c>
      <c r="E4316" s="46">
        <v>33500</v>
      </c>
      <c r="F4316" s="130">
        <f t="shared" si="75"/>
        <v>4170750</v>
      </c>
      <c r="G4316" s="69"/>
    </row>
    <row r="4317" spans="1:7" ht="18" customHeight="1">
      <c r="A4317" s="323"/>
      <c r="B4317" s="302" t="s">
        <v>31</v>
      </c>
      <c r="C4317" s="325" t="s">
        <v>1521</v>
      </c>
      <c r="D4317" s="325">
        <v>55</v>
      </c>
      <c r="E4317" s="46">
        <v>33500</v>
      </c>
      <c r="F4317" s="130">
        <f t="shared" si="75"/>
        <v>1842500</v>
      </c>
      <c r="G4317" s="69"/>
    </row>
    <row r="4318" spans="1:7" ht="18" customHeight="1">
      <c r="A4318" s="323"/>
      <c r="B4318" s="302" t="s">
        <v>441</v>
      </c>
      <c r="C4318" s="325" t="s">
        <v>771</v>
      </c>
      <c r="D4318" s="325">
        <v>400</v>
      </c>
      <c r="E4318" s="46">
        <v>32500</v>
      </c>
      <c r="F4318" s="130">
        <f t="shared" si="75"/>
        <v>13000000</v>
      </c>
      <c r="G4318" s="69"/>
    </row>
    <row r="4319" spans="1:7" ht="18" customHeight="1">
      <c r="A4319" s="323"/>
      <c r="B4319" s="302" t="s">
        <v>31</v>
      </c>
      <c r="C4319" s="325" t="s">
        <v>419</v>
      </c>
      <c r="D4319" s="325">
        <v>140.30000000000001</v>
      </c>
      <c r="E4319" s="46">
        <v>33500</v>
      </c>
      <c r="F4319" s="130">
        <f t="shared" si="75"/>
        <v>4700050</v>
      </c>
      <c r="G4319" s="69"/>
    </row>
    <row r="4320" spans="1:7" ht="18" customHeight="1">
      <c r="A4320" s="323"/>
      <c r="B4320" s="302"/>
      <c r="C4320" s="325"/>
      <c r="D4320" s="325"/>
      <c r="E4320" s="46"/>
      <c r="F4320" s="130">
        <f t="shared" si="75"/>
        <v>0</v>
      </c>
      <c r="G4320" s="69"/>
    </row>
    <row r="4321" spans="1:7" ht="18" customHeight="1">
      <c r="A4321" s="323" t="s">
        <v>145</v>
      </c>
      <c r="B4321" s="302" t="s">
        <v>31</v>
      </c>
      <c r="C4321" s="325" t="s">
        <v>148</v>
      </c>
      <c r="D4321" s="325">
        <v>200</v>
      </c>
      <c r="E4321" s="46">
        <v>33500</v>
      </c>
      <c r="F4321" s="130">
        <f t="shared" si="75"/>
        <v>6700000</v>
      </c>
      <c r="G4321" s="86">
        <f>SUM(F4321:F4322)</f>
        <v>10006450</v>
      </c>
    </row>
    <row r="4322" spans="1:7" ht="18" customHeight="1">
      <c r="A4322" s="323"/>
      <c r="B4322" s="302" t="s">
        <v>31</v>
      </c>
      <c r="C4322" s="325" t="s">
        <v>986</v>
      </c>
      <c r="D4322" s="325">
        <v>98.7</v>
      </c>
      <c r="E4322" s="46">
        <v>33500</v>
      </c>
      <c r="F4322" s="130">
        <f t="shared" si="75"/>
        <v>3306450</v>
      </c>
      <c r="G4322" s="69"/>
    </row>
    <row r="4323" spans="1:7" ht="18" customHeight="1">
      <c r="A4323" s="323"/>
      <c r="B4323" s="302"/>
      <c r="C4323" s="325"/>
      <c r="D4323" s="325"/>
      <c r="E4323" s="46"/>
      <c r="F4323" s="130">
        <f t="shared" si="75"/>
        <v>0</v>
      </c>
      <c r="G4323" s="69"/>
    </row>
    <row r="4324" spans="1:7" ht="18" customHeight="1">
      <c r="A4324" s="323" t="s">
        <v>1008</v>
      </c>
      <c r="B4324" s="302" t="s">
        <v>64</v>
      </c>
      <c r="C4324" s="325" t="s">
        <v>71</v>
      </c>
      <c r="D4324" s="325">
        <v>500</v>
      </c>
      <c r="E4324" s="46">
        <v>36000</v>
      </c>
      <c r="F4324" s="130">
        <f t="shared" si="75"/>
        <v>18000000</v>
      </c>
      <c r="G4324" s="86">
        <f>F4324</f>
        <v>18000000</v>
      </c>
    </row>
    <row r="4325" spans="1:7" ht="18" customHeight="1">
      <c r="A4325" s="323"/>
      <c r="B4325" s="302"/>
      <c r="C4325" s="325"/>
      <c r="D4325" s="325"/>
      <c r="E4325" s="46"/>
      <c r="F4325" s="130">
        <f t="shared" si="75"/>
        <v>0</v>
      </c>
      <c r="G4325" s="69"/>
    </row>
    <row r="4326" spans="1:7" ht="18" customHeight="1">
      <c r="A4326" s="323" t="s">
        <v>81</v>
      </c>
      <c r="B4326" s="302" t="s">
        <v>31</v>
      </c>
      <c r="C4326" s="325" t="s">
        <v>106</v>
      </c>
      <c r="D4326" s="325">
        <v>160.6</v>
      </c>
      <c r="E4326" s="46">
        <v>33500</v>
      </c>
      <c r="F4326" s="130">
        <f t="shared" si="75"/>
        <v>5380100</v>
      </c>
      <c r="G4326" s="86">
        <f>F4326</f>
        <v>5380100</v>
      </c>
    </row>
    <row r="4327" spans="1:7" ht="18" customHeight="1">
      <c r="A4327" s="323"/>
      <c r="B4327" s="302"/>
      <c r="C4327" s="325"/>
      <c r="D4327" s="325"/>
      <c r="E4327" s="46"/>
      <c r="F4327" s="130">
        <f t="shared" si="75"/>
        <v>0</v>
      </c>
      <c r="G4327" s="69"/>
    </row>
    <row r="4328" spans="1:7" ht="18" customHeight="1">
      <c r="A4328" s="323" t="s">
        <v>97</v>
      </c>
      <c r="B4328" s="444" t="s">
        <v>693</v>
      </c>
      <c r="C4328" s="482" t="s">
        <v>1429</v>
      </c>
      <c r="D4328" s="482">
        <v>133.6</v>
      </c>
      <c r="E4328" s="116">
        <v>41500</v>
      </c>
      <c r="F4328" s="131">
        <f t="shared" si="75"/>
        <v>5544400</v>
      </c>
      <c r="G4328" s="86">
        <f>F4328+F4329</f>
        <v>6429400</v>
      </c>
    </row>
    <row r="4329" spans="1:7" ht="18" customHeight="1">
      <c r="A4329" s="323"/>
      <c r="B4329" s="302" t="s">
        <v>13</v>
      </c>
      <c r="C4329" s="325" t="s">
        <v>337</v>
      </c>
      <c r="D4329" s="325">
        <v>30</v>
      </c>
      <c r="E4329" s="46">
        <v>29500</v>
      </c>
      <c r="F4329" s="130">
        <f t="shared" si="75"/>
        <v>885000</v>
      </c>
      <c r="G4329" s="86"/>
    </row>
    <row r="4330" spans="1:7" ht="18" customHeight="1">
      <c r="A4330" s="323"/>
      <c r="B4330" s="302"/>
      <c r="C4330" s="325"/>
      <c r="D4330" s="325"/>
      <c r="E4330" s="46"/>
      <c r="F4330" s="130">
        <f t="shared" si="75"/>
        <v>0</v>
      </c>
      <c r="G4330" s="69"/>
    </row>
    <row r="4331" spans="1:7" ht="18" customHeight="1">
      <c r="A4331" s="323" t="s">
        <v>1515</v>
      </c>
      <c r="B4331" s="302" t="s">
        <v>13</v>
      </c>
      <c r="C4331" s="325" t="s">
        <v>337</v>
      </c>
      <c r="D4331" s="325">
        <v>50</v>
      </c>
      <c r="E4331" s="46">
        <v>30000</v>
      </c>
      <c r="F4331" s="130">
        <f t="shared" si="75"/>
        <v>1500000</v>
      </c>
      <c r="G4331" s="86">
        <f>SUM(F4331:F4337)</f>
        <v>10605500</v>
      </c>
    </row>
    <row r="4332" spans="1:7" ht="18" customHeight="1">
      <c r="A4332" s="323"/>
      <c r="B4332" s="302" t="s">
        <v>13</v>
      </c>
      <c r="C4332" s="325" t="s">
        <v>1522</v>
      </c>
      <c r="D4332" s="325">
        <v>20</v>
      </c>
      <c r="E4332" s="46">
        <v>30000</v>
      </c>
      <c r="F4332" s="130">
        <f t="shared" si="75"/>
        <v>600000</v>
      </c>
      <c r="G4332" s="69"/>
    </row>
    <row r="4333" spans="1:7" ht="18" customHeight="1">
      <c r="A4333" s="323"/>
      <c r="B4333" s="302" t="s">
        <v>13</v>
      </c>
      <c r="C4333" s="325" t="s">
        <v>1523</v>
      </c>
      <c r="D4333" s="325">
        <v>62</v>
      </c>
      <c r="E4333" s="46">
        <v>30000</v>
      </c>
      <c r="F4333" s="130">
        <f t="shared" si="75"/>
        <v>1860000</v>
      </c>
      <c r="G4333" s="69"/>
    </row>
    <row r="4334" spans="1:7" ht="18" customHeight="1">
      <c r="A4334" s="323"/>
      <c r="B4334" s="302" t="s">
        <v>13</v>
      </c>
      <c r="C4334" s="325" t="s">
        <v>1318</v>
      </c>
      <c r="D4334" s="325">
        <v>20</v>
      </c>
      <c r="E4334" s="46">
        <v>30000</v>
      </c>
      <c r="F4334" s="130">
        <f t="shared" si="75"/>
        <v>600000</v>
      </c>
      <c r="G4334" s="69"/>
    </row>
    <row r="4335" spans="1:7" ht="18" customHeight="1">
      <c r="A4335" s="323"/>
      <c r="B4335" s="302" t="s">
        <v>13</v>
      </c>
      <c r="C4335" s="325" t="s">
        <v>860</v>
      </c>
      <c r="D4335" s="325">
        <v>100</v>
      </c>
      <c r="E4335" s="46">
        <v>30000</v>
      </c>
      <c r="F4335" s="130">
        <f t="shared" si="75"/>
        <v>3000000</v>
      </c>
      <c r="G4335" s="69"/>
    </row>
    <row r="4336" spans="1:7" ht="18" customHeight="1">
      <c r="A4336" s="323"/>
      <c r="B4336" s="302" t="s">
        <v>13</v>
      </c>
      <c r="C4336" s="325" t="s">
        <v>45</v>
      </c>
      <c r="D4336" s="325">
        <v>20</v>
      </c>
      <c r="E4336" s="46">
        <v>30000</v>
      </c>
      <c r="F4336" s="130">
        <f t="shared" si="75"/>
        <v>600000</v>
      </c>
      <c r="G4336" s="69"/>
    </row>
    <row r="4337" spans="1:7" ht="18" customHeight="1">
      <c r="A4337" s="533"/>
      <c r="B4337" s="440" t="s">
        <v>31</v>
      </c>
      <c r="C4337" s="382" t="s">
        <v>189</v>
      </c>
      <c r="D4337" s="382">
        <v>73</v>
      </c>
      <c r="E4337" s="59">
        <v>33500</v>
      </c>
      <c r="F4337" s="132">
        <f t="shared" si="75"/>
        <v>2445500</v>
      </c>
      <c r="G4337" s="92"/>
    </row>
    <row r="4338" spans="1:7" ht="18" customHeight="1">
      <c r="A4338" s="526"/>
      <c r="B4338" s="435"/>
      <c r="C4338" s="484"/>
      <c r="D4338" s="484"/>
      <c r="E4338" s="113"/>
      <c r="F4338" s="126"/>
      <c r="G4338" s="9"/>
    </row>
    <row r="4339" spans="1:7" ht="18" customHeight="1">
      <c r="A4339" s="537">
        <v>42424</v>
      </c>
      <c r="B4339" s="355"/>
      <c r="C4339" s="491" t="s">
        <v>398</v>
      </c>
      <c r="D4339" s="525"/>
      <c r="F4339" s="127"/>
    </row>
    <row r="4340" spans="1:7" ht="18" customHeight="1">
      <c r="A4340" s="531" t="s">
        <v>127</v>
      </c>
      <c r="B4340" s="436" t="s">
        <v>134</v>
      </c>
      <c r="C4340" s="494" t="s">
        <v>152</v>
      </c>
      <c r="D4340" s="494">
        <f>SUM(D4341:D4441)</f>
        <v>11406.699999999999</v>
      </c>
      <c r="E4340" s="166"/>
      <c r="F4340" s="171">
        <f>SUM(F4341:F4441)</f>
        <v>384620780</v>
      </c>
      <c r="G4340" s="171">
        <f>SUM(G4341:G4441)</f>
        <v>384620780</v>
      </c>
    </row>
    <row r="4341" spans="1:7" ht="18" customHeight="1">
      <c r="A4341" s="532" t="s">
        <v>574</v>
      </c>
      <c r="B4341" s="441" t="s">
        <v>13</v>
      </c>
      <c r="C4341" s="492" t="s">
        <v>493</v>
      </c>
      <c r="D4341" s="492">
        <v>200</v>
      </c>
      <c r="E4341" s="62">
        <v>30000</v>
      </c>
      <c r="F4341" s="139">
        <f t="shared" ref="F4341:F4467" si="76">E4341*D4341</f>
        <v>6000000</v>
      </c>
      <c r="G4341" s="85">
        <f>F4341</f>
        <v>6000000</v>
      </c>
    </row>
    <row r="4342" spans="1:7" ht="18" customHeight="1">
      <c r="A4342" s="323"/>
      <c r="B4342" s="302"/>
      <c r="C4342" s="325"/>
      <c r="D4342" s="325"/>
      <c r="E4342" s="46"/>
      <c r="F4342" s="130">
        <f t="shared" si="76"/>
        <v>0</v>
      </c>
      <c r="G4342" s="69"/>
    </row>
    <row r="4343" spans="1:7" ht="18" customHeight="1">
      <c r="A4343" s="323" t="s">
        <v>361</v>
      </c>
      <c r="B4343" s="302" t="s">
        <v>31</v>
      </c>
      <c r="C4343" s="325" t="s">
        <v>159</v>
      </c>
      <c r="D4343" s="325">
        <v>216.6</v>
      </c>
      <c r="E4343" s="46">
        <v>34000</v>
      </c>
      <c r="F4343" s="130">
        <f t="shared" si="76"/>
        <v>7364400</v>
      </c>
      <c r="G4343" s="86">
        <f>F4343</f>
        <v>7364400</v>
      </c>
    </row>
    <row r="4344" spans="1:7" ht="18" customHeight="1">
      <c r="A4344" s="323"/>
      <c r="B4344" s="302"/>
      <c r="C4344" s="325"/>
      <c r="D4344" s="325"/>
      <c r="E4344" s="46"/>
      <c r="F4344" s="130">
        <f t="shared" si="76"/>
        <v>0</v>
      </c>
      <c r="G4344" s="69"/>
    </row>
    <row r="4345" spans="1:7" ht="18" customHeight="1">
      <c r="A4345" s="323" t="s">
        <v>1530</v>
      </c>
      <c r="B4345" s="444" t="s">
        <v>137</v>
      </c>
      <c r="C4345" s="482" t="s">
        <v>702</v>
      </c>
      <c r="D4345" s="482">
        <v>100</v>
      </c>
      <c r="E4345" s="116">
        <v>38500</v>
      </c>
      <c r="F4345" s="131">
        <f t="shared" si="76"/>
        <v>3850000</v>
      </c>
      <c r="G4345" s="86">
        <f>F4345</f>
        <v>3850000</v>
      </c>
    </row>
    <row r="4346" spans="1:7" ht="18" customHeight="1">
      <c r="A4346" s="323"/>
      <c r="B4346" s="302"/>
      <c r="C4346" s="325"/>
      <c r="D4346" s="325"/>
      <c r="E4346" s="46"/>
      <c r="F4346" s="130">
        <f t="shared" si="76"/>
        <v>0</v>
      </c>
      <c r="G4346" s="69"/>
    </row>
    <row r="4347" spans="1:7" ht="18" customHeight="1">
      <c r="A4347" s="323" t="s">
        <v>1535</v>
      </c>
      <c r="B4347" s="302" t="s">
        <v>319</v>
      </c>
      <c r="C4347" s="325" t="s">
        <v>1536</v>
      </c>
      <c r="D4347" s="325">
        <v>500</v>
      </c>
      <c r="E4347" s="46">
        <v>33500</v>
      </c>
      <c r="F4347" s="130">
        <f t="shared" si="76"/>
        <v>16750000</v>
      </c>
      <c r="G4347" s="86">
        <f>F4347</f>
        <v>16750000</v>
      </c>
    </row>
    <row r="4348" spans="1:7" ht="18" customHeight="1">
      <c r="A4348" s="323"/>
      <c r="B4348" s="302"/>
      <c r="C4348" s="325"/>
      <c r="D4348" s="325"/>
      <c r="E4348" s="46"/>
      <c r="F4348" s="130">
        <f t="shared" si="76"/>
        <v>0</v>
      </c>
      <c r="G4348" s="69"/>
    </row>
    <row r="4349" spans="1:7" ht="18" customHeight="1">
      <c r="A4349" s="323" t="s">
        <v>1537</v>
      </c>
      <c r="B4349" s="302" t="s">
        <v>319</v>
      </c>
      <c r="C4349" s="325" t="s">
        <v>92</v>
      </c>
      <c r="D4349" s="325">
        <v>200.9</v>
      </c>
      <c r="E4349" s="46">
        <v>34500</v>
      </c>
      <c r="F4349" s="130">
        <f t="shared" si="76"/>
        <v>6931050</v>
      </c>
      <c r="G4349" s="86">
        <f>F4349</f>
        <v>6931050</v>
      </c>
    </row>
    <row r="4350" spans="1:7" ht="18" customHeight="1">
      <c r="A4350" s="323"/>
      <c r="B4350" s="302"/>
      <c r="C4350" s="325"/>
      <c r="D4350" s="325"/>
      <c r="E4350" s="46"/>
      <c r="F4350" s="130">
        <f t="shared" si="76"/>
        <v>0</v>
      </c>
      <c r="G4350" s="69"/>
    </row>
    <row r="4351" spans="1:7" ht="18" customHeight="1">
      <c r="A4351" s="323" t="s">
        <v>537</v>
      </c>
      <c r="B4351" s="302" t="s">
        <v>31</v>
      </c>
      <c r="C4351" s="325" t="s">
        <v>538</v>
      </c>
      <c r="D4351" s="325">
        <v>45.3</v>
      </c>
      <c r="E4351" s="46">
        <v>34000</v>
      </c>
      <c r="F4351" s="130">
        <f t="shared" si="76"/>
        <v>1540200</v>
      </c>
      <c r="G4351" s="86">
        <f>F4351</f>
        <v>1540200</v>
      </c>
    </row>
    <row r="4352" spans="1:7" ht="18" customHeight="1">
      <c r="A4352" s="323"/>
      <c r="B4352" s="302"/>
      <c r="C4352" s="325"/>
      <c r="D4352" s="325"/>
      <c r="E4352" s="46"/>
      <c r="F4352" s="130">
        <f t="shared" si="76"/>
        <v>0</v>
      </c>
      <c r="G4352" s="69"/>
    </row>
    <row r="4353" spans="1:7" ht="18" customHeight="1">
      <c r="A4353" s="323" t="s">
        <v>157</v>
      </c>
      <c r="B4353" s="302" t="s">
        <v>31</v>
      </c>
      <c r="C4353" s="325" t="s">
        <v>701</v>
      </c>
      <c r="D4353" s="325">
        <v>25</v>
      </c>
      <c r="E4353" s="46">
        <v>34000</v>
      </c>
      <c r="F4353" s="130">
        <f t="shared" si="76"/>
        <v>850000</v>
      </c>
      <c r="G4353" s="86">
        <f>F4353</f>
        <v>850000</v>
      </c>
    </row>
    <row r="4354" spans="1:7" ht="18" customHeight="1">
      <c r="A4354" s="323"/>
      <c r="B4354" s="302"/>
      <c r="C4354" s="325"/>
      <c r="D4354" s="325"/>
      <c r="E4354" s="46"/>
      <c r="F4354" s="130">
        <f t="shared" si="76"/>
        <v>0</v>
      </c>
      <c r="G4354" s="69"/>
    </row>
    <row r="4355" spans="1:7" ht="18" customHeight="1">
      <c r="A4355" s="323" t="s">
        <v>1538</v>
      </c>
      <c r="B4355" s="302" t="s">
        <v>13</v>
      </c>
      <c r="C4355" s="325" t="s">
        <v>614</v>
      </c>
      <c r="D4355" s="325">
        <v>30</v>
      </c>
      <c r="E4355" s="46">
        <v>30500</v>
      </c>
      <c r="F4355" s="130">
        <f t="shared" si="76"/>
        <v>915000</v>
      </c>
      <c r="G4355" s="86">
        <f>SUM(F4355:F4357)</f>
        <v>6100000</v>
      </c>
    </row>
    <row r="4356" spans="1:7" ht="18" customHeight="1">
      <c r="A4356" s="323"/>
      <c r="B4356" s="302" t="s">
        <v>13</v>
      </c>
      <c r="C4356" s="325" t="s">
        <v>25</v>
      </c>
      <c r="D4356" s="325">
        <v>90</v>
      </c>
      <c r="E4356" s="46">
        <v>30500</v>
      </c>
      <c r="F4356" s="130">
        <f t="shared" si="76"/>
        <v>2745000</v>
      </c>
      <c r="G4356" s="69"/>
    </row>
    <row r="4357" spans="1:7" ht="18" customHeight="1">
      <c r="A4357" s="323"/>
      <c r="B4357" s="302" t="s">
        <v>13</v>
      </c>
      <c r="C4357" s="325" t="s">
        <v>579</v>
      </c>
      <c r="D4357" s="325">
        <v>80</v>
      </c>
      <c r="E4357" s="46">
        <v>30500</v>
      </c>
      <c r="F4357" s="130">
        <f t="shared" si="76"/>
        <v>2440000</v>
      </c>
      <c r="G4357" s="69"/>
    </row>
    <row r="4358" spans="1:7" ht="18" customHeight="1">
      <c r="A4358" s="323"/>
      <c r="B4358" s="302"/>
      <c r="C4358" s="325"/>
      <c r="D4358" s="325"/>
      <c r="E4358" s="46"/>
      <c r="F4358" s="130">
        <f t="shared" si="76"/>
        <v>0</v>
      </c>
      <c r="G4358" s="69"/>
    </row>
    <row r="4359" spans="1:7" ht="18" customHeight="1">
      <c r="A4359" s="323" t="s">
        <v>1411</v>
      </c>
      <c r="B4359" s="302" t="s">
        <v>31</v>
      </c>
      <c r="C4359" s="325" t="s">
        <v>1412</v>
      </c>
      <c r="D4359" s="325">
        <v>630</v>
      </c>
      <c r="E4359" s="46">
        <v>35000</v>
      </c>
      <c r="F4359" s="130">
        <f t="shared" si="76"/>
        <v>22050000</v>
      </c>
      <c r="G4359" s="86">
        <f>F4359</f>
        <v>22050000</v>
      </c>
    </row>
    <row r="4360" spans="1:7" ht="18" customHeight="1">
      <c r="A4360" s="323"/>
      <c r="B4360" s="302"/>
      <c r="C4360" s="325"/>
      <c r="D4360" s="325"/>
      <c r="E4360" s="46"/>
      <c r="F4360" s="130">
        <f t="shared" si="76"/>
        <v>0</v>
      </c>
      <c r="G4360" s="69"/>
    </row>
    <row r="4361" spans="1:7" ht="18" customHeight="1">
      <c r="A4361" s="323" t="s">
        <v>648</v>
      </c>
      <c r="B4361" s="302" t="s">
        <v>31</v>
      </c>
      <c r="C4361" s="325" t="s">
        <v>113</v>
      </c>
      <c r="D4361" s="325">
        <v>56</v>
      </c>
      <c r="E4361" s="46">
        <v>32000</v>
      </c>
      <c r="F4361" s="130">
        <f t="shared" si="76"/>
        <v>1792000</v>
      </c>
      <c r="G4361" s="86">
        <f>SUM(F4361:F4362)</f>
        <v>8096000</v>
      </c>
    </row>
    <row r="4362" spans="1:7" ht="18" customHeight="1">
      <c r="A4362" s="323"/>
      <c r="B4362" s="302" t="s">
        <v>31</v>
      </c>
      <c r="C4362" s="325" t="s">
        <v>1544</v>
      </c>
      <c r="D4362" s="325">
        <v>197</v>
      </c>
      <c r="E4362" s="46">
        <v>32000</v>
      </c>
      <c r="F4362" s="130">
        <f t="shared" si="76"/>
        <v>6304000</v>
      </c>
      <c r="G4362" s="69"/>
    </row>
    <row r="4363" spans="1:7" ht="18" customHeight="1">
      <c r="A4363" s="323"/>
      <c r="B4363" s="302"/>
      <c r="C4363" s="325"/>
      <c r="D4363" s="325"/>
      <c r="E4363" s="46"/>
      <c r="F4363" s="130">
        <f t="shared" si="76"/>
        <v>0</v>
      </c>
      <c r="G4363" s="69"/>
    </row>
    <row r="4364" spans="1:7" ht="18" customHeight="1">
      <c r="A4364" s="323" t="s">
        <v>318</v>
      </c>
      <c r="B4364" s="302" t="s">
        <v>13</v>
      </c>
      <c r="C4364" s="325" t="s">
        <v>350</v>
      </c>
      <c r="D4364" s="325">
        <v>55</v>
      </c>
      <c r="E4364" s="46">
        <v>31500</v>
      </c>
      <c r="F4364" s="130">
        <f t="shared" si="76"/>
        <v>1732500</v>
      </c>
      <c r="G4364" s="86">
        <f>SUM(F4364:F4366)</f>
        <v>9578200</v>
      </c>
    </row>
    <row r="4365" spans="1:7" ht="18" customHeight="1">
      <c r="A4365" s="323"/>
      <c r="B4365" s="302" t="s">
        <v>319</v>
      </c>
      <c r="C4365" s="325" t="s">
        <v>1543</v>
      </c>
      <c r="D4365" s="325">
        <v>47</v>
      </c>
      <c r="E4365" s="46">
        <v>33500</v>
      </c>
      <c r="F4365" s="130">
        <f t="shared" si="76"/>
        <v>1574500</v>
      </c>
      <c r="G4365" s="69"/>
    </row>
    <row r="4366" spans="1:7" ht="18" customHeight="1">
      <c r="A4366" s="323"/>
      <c r="B4366" s="302" t="s">
        <v>31</v>
      </c>
      <c r="C4366" s="325" t="s">
        <v>59</v>
      </c>
      <c r="D4366" s="325">
        <v>187.2</v>
      </c>
      <c r="E4366" s="46">
        <v>33500</v>
      </c>
      <c r="F4366" s="130">
        <f t="shared" si="76"/>
        <v>6271200</v>
      </c>
      <c r="G4366" s="69"/>
    </row>
    <row r="4367" spans="1:7" ht="18" customHeight="1">
      <c r="A4367" s="323"/>
      <c r="B4367" s="302"/>
      <c r="C4367" s="325"/>
      <c r="D4367" s="325"/>
      <c r="E4367" s="46"/>
      <c r="F4367" s="130">
        <f t="shared" si="76"/>
        <v>0</v>
      </c>
      <c r="G4367" s="69"/>
    </row>
    <row r="4368" spans="1:7" ht="18" customHeight="1">
      <c r="A4368" s="323" t="s">
        <v>641</v>
      </c>
      <c r="B4368" s="444" t="s">
        <v>137</v>
      </c>
      <c r="C4368" s="482" t="s">
        <v>1531</v>
      </c>
      <c r="D4368" s="482">
        <v>100</v>
      </c>
      <c r="E4368" s="116">
        <v>38500</v>
      </c>
      <c r="F4368" s="131">
        <f t="shared" si="76"/>
        <v>3850000</v>
      </c>
      <c r="G4368" s="86">
        <f>SUM(F4368:F4369)</f>
        <v>5775000</v>
      </c>
    </row>
    <row r="4369" spans="1:7" ht="18" customHeight="1">
      <c r="A4369" s="323"/>
      <c r="B4369" s="444" t="s">
        <v>137</v>
      </c>
      <c r="C4369" s="482" t="s">
        <v>1474</v>
      </c>
      <c r="D4369" s="482">
        <v>50</v>
      </c>
      <c r="E4369" s="116">
        <v>38500</v>
      </c>
      <c r="F4369" s="131">
        <f t="shared" si="76"/>
        <v>1925000</v>
      </c>
      <c r="G4369" s="69"/>
    </row>
    <row r="4370" spans="1:7" ht="18" customHeight="1">
      <c r="A4370" s="323"/>
      <c r="B4370" s="302"/>
      <c r="C4370" s="325"/>
      <c r="D4370" s="325"/>
      <c r="E4370" s="46"/>
      <c r="F4370" s="130">
        <f t="shared" si="76"/>
        <v>0</v>
      </c>
      <c r="G4370" s="69"/>
    </row>
    <row r="4371" spans="1:7" ht="18" customHeight="1">
      <c r="A4371" s="323" t="s">
        <v>93</v>
      </c>
      <c r="B4371" s="302" t="s">
        <v>13</v>
      </c>
      <c r="C4371" s="325" t="s">
        <v>60</v>
      </c>
      <c r="D4371" s="325">
        <v>50</v>
      </c>
      <c r="E4371" s="46">
        <v>30000</v>
      </c>
      <c r="F4371" s="130">
        <f t="shared" si="76"/>
        <v>1500000</v>
      </c>
      <c r="G4371" s="86">
        <f>SUM(F4371:F4376)</f>
        <v>17364400</v>
      </c>
    </row>
    <row r="4372" spans="1:7" ht="18" customHeight="1">
      <c r="A4372" s="323"/>
      <c r="B4372" s="302" t="s">
        <v>13</v>
      </c>
      <c r="C4372" s="325" t="s">
        <v>15</v>
      </c>
      <c r="D4372" s="325">
        <v>30</v>
      </c>
      <c r="E4372" s="46">
        <v>30000</v>
      </c>
      <c r="F4372" s="130">
        <f t="shared" si="76"/>
        <v>900000</v>
      </c>
      <c r="G4372" s="69"/>
    </row>
    <row r="4373" spans="1:7" ht="18" customHeight="1">
      <c r="A4373" s="323"/>
      <c r="B4373" s="302" t="s">
        <v>13</v>
      </c>
      <c r="C4373" s="325" t="s">
        <v>1539</v>
      </c>
      <c r="D4373" s="325">
        <v>34.5</v>
      </c>
      <c r="E4373" s="46">
        <v>30000</v>
      </c>
      <c r="F4373" s="130">
        <f>E4373*D4373</f>
        <v>1035000</v>
      </c>
      <c r="G4373" s="69"/>
    </row>
    <row r="4374" spans="1:7" ht="18" customHeight="1">
      <c r="A4374" s="323"/>
      <c r="B4374" s="302" t="s">
        <v>333</v>
      </c>
      <c r="C4374" s="325" t="s">
        <v>1527</v>
      </c>
      <c r="D4374" s="325">
        <v>15.8</v>
      </c>
      <c r="E4374" s="46">
        <v>30500</v>
      </c>
      <c r="F4374" s="130">
        <f>E4374*D4374</f>
        <v>481900</v>
      </c>
      <c r="G4374" s="69"/>
    </row>
    <row r="4375" spans="1:7" ht="18" customHeight="1">
      <c r="A4375" s="323"/>
      <c r="B4375" s="302" t="s">
        <v>132</v>
      </c>
      <c r="C4375" s="325" t="s">
        <v>1541</v>
      </c>
      <c r="D4375" s="325">
        <v>203.2</v>
      </c>
      <c r="E4375" s="46">
        <v>33000</v>
      </c>
      <c r="F4375" s="130">
        <f>E4375*D4375</f>
        <v>6705600</v>
      </c>
      <c r="G4375" s="69"/>
    </row>
    <row r="4376" spans="1:7" ht="18" customHeight="1">
      <c r="A4376" s="323"/>
      <c r="B4376" s="302" t="s">
        <v>1540</v>
      </c>
      <c r="C4376" s="325" t="s">
        <v>1541</v>
      </c>
      <c r="D4376" s="325">
        <v>204.3</v>
      </c>
      <c r="E4376" s="46">
        <v>33000</v>
      </c>
      <c r="F4376" s="130">
        <f>E4376*D4376</f>
        <v>6741900</v>
      </c>
      <c r="G4376" s="69"/>
    </row>
    <row r="4377" spans="1:7" ht="18" customHeight="1">
      <c r="A4377" s="323"/>
      <c r="B4377" s="302"/>
      <c r="C4377" s="325"/>
      <c r="D4377" s="325"/>
      <c r="E4377" s="46"/>
      <c r="F4377" s="130">
        <f>E4377*D4377</f>
        <v>0</v>
      </c>
      <c r="G4377" s="69"/>
    </row>
    <row r="4378" spans="1:7" ht="18" customHeight="1">
      <c r="A4378" s="323" t="s">
        <v>304</v>
      </c>
      <c r="B4378" s="302" t="s">
        <v>31</v>
      </c>
      <c r="C4378" s="325" t="s">
        <v>1403</v>
      </c>
      <c r="D4378" s="325">
        <v>231</v>
      </c>
      <c r="E4378" s="46">
        <v>33500</v>
      </c>
      <c r="F4378" s="130">
        <f t="shared" si="76"/>
        <v>7738500</v>
      </c>
      <c r="G4378" s="86">
        <f>F4378</f>
        <v>7738500</v>
      </c>
    </row>
    <row r="4379" spans="1:7" ht="18" customHeight="1">
      <c r="A4379" s="323"/>
      <c r="B4379" s="302"/>
      <c r="C4379" s="325"/>
      <c r="D4379" s="325"/>
      <c r="E4379" s="46"/>
      <c r="F4379" s="130">
        <f t="shared" si="76"/>
        <v>0</v>
      </c>
      <c r="G4379" s="69"/>
    </row>
    <row r="4380" spans="1:7" ht="18" customHeight="1">
      <c r="A4380" s="323" t="s">
        <v>336</v>
      </c>
      <c r="B4380" s="302" t="s">
        <v>23</v>
      </c>
      <c r="C4380" s="325" t="s">
        <v>1545</v>
      </c>
      <c r="D4380" s="325">
        <v>98</v>
      </c>
      <c r="E4380" s="46">
        <v>33500</v>
      </c>
      <c r="F4380" s="130">
        <f t="shared" si="76"/>
        <v>3283000</v>
      </c>
      <c r="G4380" s="86">
        <f>SUM(F4380:F4383)</f>
        <v>17262750</v>
      </c>
    </row>
    <row r="4381" spans="1:7" ht="18" customHeight="1">
      <c r="A4381" s="323"/>
      <c r="B4381" s="302" t="s">
        <v>31</v>
      </c>
      <c r="C4381" s="325" t="s">
        <v>62</v>
      </c>
      <c r="D4381" s="325">
        <v>300.5</v>
      </c>
      <c r="E4381" s="46">
        <v>31500</v>
      </c>
      <c r="F4381" s="130">
        <f t="shared" si="76"/>
        <v>9465750</v>
      </c>
      <c r="G4381" s="69"/>
    </row>
    <row r="4382" spans="1:7" ht="18" customHeight="1">
      <c r="A4382" s="323"/>
      <c r="B4382" s="302" t="s">
        <v>31</v>
      </c>
      <c r="C4382" s="325" t="s">
        <v>1503</v>
      </c>
      <c r="D4382" s="325">
        <v>100</v>
      </c>
      <c r="E4382" s="46">
        <v>30500</v>
      </c>
      <c r="F4382" s="130">
        <f t="shared" si="76"/>
        <v>3050000</v>
      </c>
      <c r="G4382" s="69"/>
    </row>
    <row r="4383" spans="1:7" ht="18" customHeight="1">
      <c r="A4383" s="323"/>
      <c r="B4383" s="302" t="s">
        <v>31</v>
      </c>
      <c r="C4383" s="325" t="s">
        <v>676</v>
      </c>
      <c r="D4383" s="325">
        <v>48</v>
      </c>
      <c r="E4383" s="46">
        <v>30500</v>
      </c>
      <c r="F4383" s="130">
        <f t="shared" si="76"/>
        <v>1464000</v>
      </c>
      <c r="G4383" s="69"/>
    </row>
    <row r="4384" spans="1:7" ht="18" customHeight="1">
      <c r="A4384" s="323"/>
      <c r="B4384" s="302"/>
      <c r="C4384" s="325"/>
      <c r="D4384" s="325"/>
      <c r="E4384" s="46"/>
      <c r="F4384" s="130">
        <f t="shared" si="76"/>
        <v>0</v>
      </c>
      <c r="G4384" s="69"/>
    </row>
    <row r="4385" spans="1:7" ht="18" customHeight="1">
      <c r="A4385" s="323" t="s">
        <v>668</v>
      </c>
      <c r="B4385" s="302" t="s">
        <v>13</v>
      </c>
      <c r="C4385" s="325" t="s">
        <v>416</v>
      </c>
      <c r="D4385" s="325">
        <v>111.2</v>
      </c>
      <c r="E4385" s="46">
        <v>32300</v>
      </c>
      <c r="F4385" s="130">
        <f t="shared" si="76"/>
        <v>3591760</v>
      </c>
      <c r="G4385" s="86">
        <f>SUM(F4385:F4389)</f>
        <v>31640880</v>
      </c>
    </row>
    <row r="4386" spans="1:7" ht="18" customHeight="1">
      <c r="A4386" s="323"/>
      <c r="B4386" s="302" t="s">
        <v>13</v>
      </c>
      <c r="C4386" s="325" t="s">
        <v>369</v>
      </c>
      <c r="D4386" s="325">
        <v>132</v>
      </c>
      <c r="E4386" s="46">
        <v>32300</v>
      </c>
      <c r="F4386" s="130">
        <f t="shared" si="76"/>
        <v>4263600</v>
      </c>
      <c r="G4386" s="69"/>
    </row>
    <row r="4387" spans="1:7" ht="18" customHeight="1">
      <c r="A4387" s="323"/>
      <c r="B4387" s="302" t="s">
        <v>23</v>
      </c>
      <c r="C4387" s="325" t="s">
        <v>1298</v>
      </c>
      <c r="D4387" s="325">
        <v>158.4</v>
      </c>
      <c r="E4387" s="46">
        <v>35800</v>
      </c>
      <c r="F4387" s="130">
        <f t="shared" si="76"/>
        <v>5670720</v>
      </c>
      <c r="G4387" s="69"/>
    </row>
    <row r="4388" spans="1:7" ht="18" customHeight="1">
      <c r="A4388" s="323"/>
      <c r="B4388" s="302" t="s">
        <v>23</v>
      </c>
      <c r="C4388" s="325" t="s">
        <v>62</v>
      </c>
      <c r="D4388" s="325">
        <v>269.60000000000002</v>
      </c>
      <c r="E4388" s="46">
        <v>35800</v>
      </c>
      <c r="F4388" s="130">
        <f t="shared" si="76"/>
        <v>9651680</v>
      </c>
      <c r="G4388" s="69"/>
    </row>
    <row r="4389" spans="1:7" ht="18" customHeight="1">
      <c r="A4389" s="323"/>
      <c r="B4389" s="302" t="s">
        <v>23</v>
      </c>
      <c r="C4389" s="325" t="s">
        <v>255</v>
      </c>
      <c r="D4389" s="325">
        <v>236.4</v>
      </c>
      <c r="E4389" s="46">
        <v>35800</v>
      </c>
      <c r="F4389" s="130">
        <f t="shared" si="76"/>
        <v>8463120</v>
      </c>
      <c r="G4389" s="69"/>
    </row>
    <row r="4390" spans="1:7" ht="18" customHeight="1">
      <c r="A4390" s="323"/>
      <c r="B4390" s="302"/>
      <c r="C4390" s="325"/>
      <c r="D4390" s="325"/>
      <c r="E4390" s="46"/>
      <c r="F4390" s="130">
        <f t="shared" si="76"/>
        <v>0</v>
      </c>
      <c r="G4390" s="69"/>
    </row>
    <row r="4391" spans="1:7" ht="18" customHeight="1">
      <c r="A4391" s="323" t="s">
        <v>438</v>
      </c>
      <c r="B4391" s="302" t="s">
        <v>13</v>
      </c>
      <c r="C4391" s="325" t="s">
        <v>45</v>
      </c>
      <c r="D4391" s="325">
        <v>601</v>
      </c>
      <c r="E4391" s="46">
        <v>31500</v>
      </c>
      <c r="F4391" s="130">
        <f t="shared" si="76"/>
        <v>18931500</v>
      </c>
      <c r="G4391" s="86">
        <f>SUM(F4391:F4393)</f>
        <v>26694000</v>
      </c>
    </row>
    <row r="4392" spans="1:7" ht="18" customHeight="1">
      <c r="A4392" s="323"/>
      <c r="B4392" s="302" t="s">
        <v>441</v>
      </c>
      <c r="C4392" s="325" t="s">
        <v>1033</v>
      </c>
      <c r="D4392" s="325">
        <v>55</v>
      </c>
      <c r="E4392" s="46">
        <v>34500</v>
      </c>
      <c r="F4392" s="130">
        <f t="shared" si="76"/>
        <v>1897500</v>
      </c>
      <c r="G4392" s="69"/>
    </row>
    <row r="4393" spans="1:7" ht="18" customHeight="1">
      <c r="A4393" s="323"/>
      <c r="B4393" s="302" t="s">
        <v>441</v>
      </c>
      <c r="C4393" s="325" t="s">
        <v>931</v>
      </c>
      <c r="D4393" s="325">
        <v>170</v>
      </c>
      <c r="E4393" s="46">
        <v>34500</v>
      </c>
      <c r="F4393" s="130">
        <f t="shared" si="76"/>
        <v>5865000</v>
      </c>
      <c r="G4393" s="69"/>
    </row>
    <row r="4394" spans="1:7" ht="18" customHeight="1">
      <c r="A4394" s="323"/>
      <c r="B4394" s="302"/>
      <c r="C4394" s="325"/>
      <c r="D4394" s="325"/>
      <c r="E4394" s="46"/>
      <c r="F4394" s="130">
        <f t="shared" si="76"/>
        <v>0</v>
      </c>
      <c r="G4394" s="69"/>
    </row>
    <row r="4395" spans="1:7" ht="18" customHeight="1">
      <c r="A4395" s="323" t="s">
        <v>330</v>
      </c>
      <c r="B4395" s="302" t="s">
        <v>13</v>
      </c>
      <c r="C4395" s="325" t="s">
        <v>715</v>
      </c>
      <c r="D4395" s="325">
        <v>60.6</v>
      </c>
      <c r="E4395" s="46">
        <v>30000</v>
      </c>
      <c r="F4395" s="130">
        <f t="shared" si="76"/>
        <v>1818000</v>
      </c>
      <c r="G4395" s="86">
        <f>SUM(F4395:F4398)</f>
        <v>23255800</v>
      </c>
    </row>
    <row r="4396" spans="1:7" ht="18" customHeight="1">
      <c r="A4396" s="323"/>
      <c r="B4396" s="302" t="s">
        <v>570</v>
      </c>
      <c r="C4396" s="325" t="s">
        <v>1532</v>
      </c>
      <c r="D4396" s="325">
        <v>17.2</v>
      </c>
      <c r="E4396" s="46">
        <v>37000</v>
      </c>
      <c r="F4396" s="130">
        <f t="shared" si="76"/>
        <v>636400</v>
      </c>
      <c r="G4396" s="69"/>
    </row>
    <row r="4397" spans="1:7" ht="18" customHeight="1">
      <c r="A4397" s="323"/>
      <c r="B4397" s="302" t="s">
        <v>570</v>
      </c>
      <c r="C4397" s="325" t="s">
        <v>1266</v>
      </c>
      <c r="D4397" s="325">
        <v>225.2</v>
      </c>
      <c r="E4397" s="46">
        <v>37000</v>
      </c>
      <c r="F4397" s="130">
        <f t="shared" si="76"/>
        <v>8332400</v>
      </c>
      <c r="G4397" s="69"/>
    </row>
    <row r="4398" spans="1:7" ht="18" customHeight="1">
      <c r="A4398" s="323"/>
      <c r="B4398" s="302" t="s">
        <v>570</v>
      </c>
      <c r="C4398" s="325" t="s">
        <v>1533</v>
      </c>
      <c r="D4398" s="325">
        <v>337</v>
      </c>
      <c r="E4398" s="46">
        <v>37000</v>
      </c>
      <c r="F4398" s="130">
        <f t="shared" si="76"/>
        <v>12469000</v>
      </c>
      <c r="G4398" s="69"/>
    </row>
    <row r="4399" spans="1:7" ht="18" customHeight="1">
      <c r="A4399" s="323"/>
      <c r="B4399" s="302"/>
      <c r="C4399" s="325"/>
      <c r="D4399" s="325"/>
      <c r="E4399" s="46"/>
      <c r="F4399" s="130">
        <f t="shared" si="76"/>
        <v>0</v>
      </c>
      <c r="G4399" s="69"/>
    </row>
    <row r="4400" spans="1:7" ht="18" customHeight="1">
      <c r="A4400" s="323" t="s">
        <v>207</v>
      </c>
      <c r="B4400" s="302" t="s">
        <v>212</v>
      </c>
      <c r="C4400" s="325" t="s">
        <v>54</v>
      </c>
      <c r="D4400" s="325">
        <v>379.5</v>
      </c>
      <c r="E4400" s="46">
        <v>35000</v>
      </c>
      <c r="F4400" s="130">
        <f t="shared" si="76"/>
        <v>13282500</v>
      </c>
      <c r="G4400" s="86">
        <f>SUM(F4400:F4401)</f>
        <v>17363500</v>
      </c>
    </row>
    <row r="4401" spans="1:7" ht="18" customHeight="1">
      <c r="A4401" s="323"/>
      <c r="B4401" s="302" t="s">
        <v>208</v>
      </c>
      <c r="C4401" s="325" t="s">
        <v>60</v>
      </c>
      <c r="D4401" s="325">
        <v>116.6</v>
      </c>
      <c r="E4401" s="46">
        <v>35000</v>
      </c>
      <c r="F4401" s="130">
        <f t="shared" si="76"/>
        <v>4081000</v>
      </c>
      <c r="G4401" s="69"/>
    </row>
    <row r="4402" spans="1:7" ht="18" customHeight="1">
      <c r="A4402" s="323"/>
      <c r="B4402" s="302"/>
      <c r="C4402" s="325"/>
      <c r="D4402" s="325"/>
      <c r="E4402" s="46"/>
      <c r="F4402" s="130">
        <f t="shared" si="76"/>
        <v>0</v>
      </c>
      <c r="G4402" s="69"/>
    </row>
    <row r="4403" spans="1:7" ht="18" customHeight="1">
      <c r="A4403" s="323" t="s">
        <v>203</v>
      </c>
      <c r="B4403" s="302" t="s">
        <v>31</v>
      </c>
      <c r="C4403" s="325" t="s">
        <v>67</v>
      </c>
      <c r="D4403" s="325">
        <v>255</v>
      </c>
      <c r="E4403" s="46">
        <v>31000</v>
      </c>
      <c r="F4403" s="130">
        <f t="shared" si="76"/>
        <v>7905000</v>
      </c>
      <c r="G4403" s="86">
        <f>F4403</f>
        <v>7905000</v>
      </c>
    </row>
    <row r="4404" spans="1:7" ht="18" customHeight="1">
      <c r="A4404" s="323"/>
      <c r="B4404" s="302"/>
      <c r="C4404" s="325"/>
      <c r="D4404" s="325"/>
      <c r="E4404" s="46"/>
      <c r="F4404" s="130">
        <f t="shared" si="76"/>
        <v>0</v>
      </c>
      <c r="G4404" s="69"/>
    </row>
    <row r="4405" spans="1:7" ht="18" customHeight="1">
      <c r="A4405" s="323" t="s">
        <v>210</v>
      </c>
      <c r="B4405" s="302" t="s">
        <v>31</v>
      </c>
      <c r="C4405" s="325" t="s">
        <v>347</v>
      </c>
      <c r="D4405" s="325">
        <v>75</v>
      </c>
      <c r="E4405" s="46">
        <v>35000</v>
      </c>
      <c r="F4405" s="130">
        <f t="shared" si="76"/>
        <v>2625000</v>
      </c>
      <c r="G4405" s="86">
        <f>F4405</f>
        <v>2625000</v>
      </c>
    </row>
    <row r="4406" spans="1:7" ht="18" customHeight="1">
      <c r="A4406" s="323"/>
      <c r="B4406" s="302"/>
      <c r="C4406" s="325"/>
      <c r="D4406" s="325"/>
      <c r="E4406" s="46"/>
      <c r="F4406" s="130">
        <f t="shared" si="76"/>
        <v>0</v>
      </c>
      <c r="G4406" s="69"/>
    </row>
    <row r="4407" spans="1:7" ht="18" customHeight="1">
      <c r="A4407" s="323" t="s">
        <v>327</v>
      </c>
      <c r="B4407" s="302" t="s">
        <v>31</v>
      </c>
      <c r="C4407" s="325" t="s">
        <v>59</v>
      </c>
      <c r="D4407" s="325">
        <v>102</v>
      </c>
      <c r="E4407" s="46">
        <v>33500</v>
      </c>
      <c r="F4407" s="130">
        <f t="shared" si="76"/>
        <v>3417000</v>
      </c>
      <c r="G4407" s="86">
        <f>SUM(F4407:F4409)</f>
        <v>11547450</v>
      </c>
    </row>
    <row r="4408" spans="1:7" ht="18" customHeight="1">
      <c r="A4408" s="323"/>
      <c r="B4408" s="302" t="s">
        <v>31</v>
      </c>
      <c r="C4408" s="325" t="s">
        <v>1091</v>
      </c>
      <c r="D4408" s="325">
        <v>102.7</v>
      </c>
      <c r="E4408" s="46">
        <v>33500</v>
      </c>
      <c r="F4408" s="130">
        <f t="shared" si="76"/>
        <v>3440450</v>
      </c>
      <c r="G4408" s="69"/>
    </row>
    <row r="4409" spans="1:7" ht="18" customHeight="1">
      <c r="A4409" s="323"/>
      <c r="B4409" s="302" t="s">
        <v>31</v>
      </c>
      <c r="C4409" s="325" t="s">
        <v>255</v>
      </c>
      <c r="D4409" s="325">
        <v>140</v>
      </c>
      <c r="E4409" s="46">
        <v>33500</v>
      </c>
      <c r="F4409" s="130">
        <f t="shared" si="76"/>
        <v>4690000</v>
      </c>
      <c r="G4409" s="69"/>
    </row>
    <row r="4410" spans="1:7" ht="18" customHeight="1">
      <c r="A4410" s="323"/>
      <c r="B4410" s="302"/>
      <c r="C4410" s="325"/>
      <c r="D4410" s="325"/>
      <c r="E4410" s="46"/>
      <c r="F4410" s="130">
        <f t="shared" si="76"/>
        <v>0</v>
      </c>
      <c r="G4410" s="69"/>
    </row>
    <row r="4411" spans="1:7" ht="18" customHeight="1">
      <c r="A4411" s="323" t="s">
        <v>145</v>
      </c>
      <c r="B4411" s="302" t="s">
        <v>31</v>
      </c>
      <c r="C4411" s="325" t="s">
        <v>148</v>
      </c>
      <c r="D4411" s="325">
        <v>101.3</v>
      </c>
      <c r="E4411" s="46">
        <v>33500</v>
      </c>
      <c r="F4411" s="130">
        <f t="shared" si="76"/>
        <v>3393550</v>
      </c>
      <c r="G4411" s="86">
        <f>SUM(F4411:F4412)</f>
        <v>6465850</v>
      </c>
    </row>
    <row r="4412" spans="1:7" ht="18" customHeight="1">
      <c r="A4412" s="323"/>
      <c r="B4412" s="302" t="s">
        <v>570</v>
      </c>
      <c r="C4412" s="325" t="s">
        <v>707</v>
      </c>
      <c r="D4412" s="325">
        <v>107.8</v>
      </c>
      <c r="E4412" s="46">
        <v>28500</v>
      </c>
      <c r="F4412" s="130">
        <f t="shared" si="76"/>
        <v>3072300</v>
      </c>
      <c r="G4412" s="69"/>
    </row>
    <row r="4413" spans="1:7" ht="18" customHeight="1">
      <c r="A4413" s="323"/>
      <c r="B4413" s="302"/>
      <c r="C4413" s="325"/>
      <c r="D4413" s="325"/>
      <c r="E4413" s="46"/>
      <c r="F4413" s="130">
        <f t="shared" si="76"/>
        <v>0</v>
      </c>
      <c r="G4413" s="69"/>
    </row>
    <row r="4414" spans="1:7" ht="18" customHeight="1">
      <c r="A4414" s="323" t="s">
        <v>457</v>
      </c>
      <c r="B4414" s="302" t="s">
        <v>31</v>
      </c>
      <c r="C4414" s="325" t="s">
        <v>1497</v>
      </c>
      <c r="D4414" s="325">
        <v>110</v>
      </c>
      <c r="E4414" s="46">
        <v>33500</v>
      </c>
      <c r="F4414" s="130">
        <f t="shared" si="76"/>
        <v>3685000</v>
      </c>
      <c r="G4414" s="86">
        <f>F4414</f>
        <v>3685000</v>
      </c>
    </row>
    <row r="4415" spans="1:7" ht="18" customHeight="1">
      <c r="A4415" s="323"/>
      <c r="B4415" s="302"/>
      <c r="C4415" s="325"/>
      <c r="D4415" s="325"/>
      <c r="E4415" s="46"/>
      <c r="F4415" s="130">
        <f t="shared" si="76"/>
        <v>0</v>
      </c>
      <c r="G4415" s="69"/>
    </row>
    <row r="4416" spans="1:7" ht="18" customHeight="1">
      <c r="A4416" s="323" t="s">
        <v>140</v>
      </c>
      <c r="B4416" s="302" t="s">
        <v>31</v>
      </c>
      <c r="C4416" s="325" t="s">
        <v>400</v>
      </c>
      <c r="D4416" s="325">
        <v>500</v>
      </c>
      <c r="E4416" s="46">
        <v>31000</v>
      </c>
      <c r="F4416" s="130">
        <f t="shared" si="76"/>
        <v>15500000</v>
      </c>
      <c r="G4416" s="86">
        <f>F4416</f>
        <v>15500000</v>
      </c>
    </row>
    <row r="4417" spans="1:7" ht="18" customHeight="1">
      <c r="A4417" s="323"/>
      <c r="B4417" s="302"/>
      <c r="C4417" s="325"/>
      <c r="D4417" s="325"/>
      <c r="E4417" s="46"/>
      <c r="F4417" s="130">
        <f t="shared" si="76"/>
        <v>0</v>
      </c>
      <c r="G4417" s="69"/>
    </row>
    <row r="4418" spans="1:7" ht="18" customHeight="1">
      <c r="A4418" s="323" t="s">
        <v>380</v>
      </c>
      <c r="B4418" s="302" t="s">
        <v>31</v>
      </c>
      <c r="C4418" s="325" t="s">
        <v>1542</v>
      </c>
      <c r="D4418" s="325">
        <v>50</v>
      </c>
      <c r="E4418" s="46">
        <v>33500</v>
      </c>
      <c r="F4418" s="130">
        <f t="shared" si="76"/>
        <v>1675000</v>
      </c>
      <c r="G4418" s="86">
        <f>SUM(F4418:F4419)</f>
        <v>19693000</v>
      </c>
    </row>
    <row r="4419" spans="1:7" ht="18" customHeight="1">
      <c r="A4419" s="323"/>
      <c r="B4419" s="302" t="s">
        <v>31</v>
      </c>
      <c r="C4419" s="325" t="s">
        <v>771</v>
      </c>
      <c r="D4419" s="325">
        <v>554.4</v>
      </c>
      <c r="E4419" s="46">
        <v>32500</v>
      </c>
      <c r="F4419" s="130">
        <f t="shared" si="76"/>
        <v>18018000</v>
      </c>
      <c r="G4419" s="69"/>
    </row>
    <row r="4420" spans="1:7" ht="18" customHeight="1">
      <c r="A4420" s="323"/>
      <c r="B4420" s="302"/>
      <c r="C4420" s="325"/>
      <c r="D4420" s="325"/>
      <c r="E4420" s="46"/>
      <c r="F4420" s="130">
        <f t="shared" si="76"/>
        <v>0</v>
      </c>
      <c r="G4420" s="69"/>
    </row>
    <row r="4421" spans="1:7" ht="18" customHeight="1">
      <c r="A4421" s="323" t="s">
        <v>912</v>
      </c>
      <c r="B4421" s="302" t="s">
        <v>31</v>
      </c>
      <c r="C4421" s="325" t="s">
        <v>1204</v>
      </c>
      <c r="D4421" s="325">
        <v>355</v>
      </c>
      <c r="E4421" s="46">
        <v>32500</v>
      </c>
      <c r="F4421" s="130">
        <f t="shared" si="76"/>
        <v>11537500</v>
      </c>
      <c r="G4421" s="86">
        <f>SUM(F4421:F4422)</f>
        <v>26585000</v>
      </c>
    </row>
    <row r="4422" spans="1:7" ht="18" customHeight="1">
      <c r="A4422" s="323"/>
      <c r="B4422" s="302" t="s">
        <v>31</v>
      </c>
      <c r="C4422" s="325" t="s">
        <v>913</v>
      </c>
      <c r="D4422" s="325">
        <v>463</v>
      </c>
      <c r="E4422" s="46">
        <v>32500</v>
      </c>
      <c r="F4422" s="130">
        <f t="shared" si="76"/>
        <v>15047500</v>
      </c>
      <c r="G4422" s="69"/>
    </row>
    <row r="4423" spans="1:7" ht="18" customHeight="1">
      <c r="A4423" s="323"/>
      <c r="B4423" s="302"/>
      <c r="C4423" s="325"/>
      <c r="D4423" s="325"/>
      <c r="E4423" s="46"/>
      <c r="F4423" s="130">
        <f t="shared" si="76"/>
        <v>0</v>
      </c>
      <c r="G4423" s="69"/>
    </row>
    <row r="4424" spans="1:7" ht="18" customHeight="1">
      <c r="A4424" s="323" t="s">
        <v>24</v>
      </c>
      <c r="B4424" s="444" t="s">
        <v>363</v>
      </c>
      <c r="C4424" s="482" t="s">
        <v>364</v>
      </c>
      <c r="D4424" s="482">
        <v>196.3</v>
      </c>
      <c r="E4424" s="116">
        <v>57000</v>
      </c>
      <c r="F4424" s="131">
        <f t="shared" si="76"/>
        <v>11189100</v>
      </c>
      <c r="G4424" s="86">
        <f>SUM(F4424:F4425)</f>
        <v>15179100</v>
      </c>
    </row>
    <row r="4425" spans="1:7" ht="18" customHeight="1">
      <c r="A4425" s="323"/>
      <c r="B4425" s="444" t="s">
        <v>363</v>
      </c>
      <c r="C4425" s="482" t="s">
        <v>267</v>
      </c>
      <c r="D4425" s="482">
        <v>70</v>
      </c>
      <c r="E4425" s="116">
        <v>57000</v>
      </c>
      <c r="F4425" s="131">
        <f t="shared" si="76"/>
        <v>3990000</v>
      </c>
      <c r="G4425" s="69"/>
    </row>
    <row r="4426" spans="1:7" ht="18" customHeight="1">
      <c r="A4426" s="323"/>
      <c r="B4426" s="302"/>
      <c r="C4426" s="325"/>
      <c r="D4426" s="325"/>
      <c r="E4426" s="46"/>
      <c r="F4426" s="130">
        <f t="shared" si="76"/>
        <v>0</v>
      </c>
      <c r="G4426" s="69"/>
    </row>
    <row r="4427" spans="1:7" ht="18" customHeight="1">
      <c r="A4427" s="323" t="s">
        <v>18</v>
      </c>
      <c r="B4427" s="302" t="s">
        <v>13</v>
      </c>
      <c r="C4427" s="325" t="s">
        <v>1534</v>
      </c>
      <c r="D4427" s="325">
        <v>50</v>
      </c>
      <c r="E4427" s="46">
        <v>29500</v>
      </c>
      <c r="F4427" s="130">
        <f t="shared" si="76"/>
        <v>1475000</v>
      </c>
      <c r="G4427" s="86">
        <f>SUM(F4427:F4428)</f>
        <v>1770000</v>
      </c>
    </row>
    <row r="4428" spans="1:7" ht="18" customHeight="1">
      <c r="A4428" s="323"/>
      <c r="B4428" s="302" t="s">
        <v>13</v>
      </c>
      <c r="C4428" s="325" t="s">
        <v>735</v>
      </c>
      <c r="D4428" s="325">
        <v>10</v>
      </c>
      <c r="E4428" s="46">
        <v>29500</v>
      </c>
      <c r="F4428" s="130">
        <f t="shared" si="76"/>
        <v>295000</v>
      </c>
      <c r="G4428" s="69"/>
    </row>
    <row r="4429" spans="1:7" ht="18" customHeight="1">
      <c r="A4429" s="323"/>
      <c r="B4429" s="302"/>
      <c r="C4429" s="325"/>
      <c r="D4429" s="325"/>
      <c r="E4429" s="46"/>
      <c r="F4429" s="130">
        <f t="shared" si="76"/>
        <v>0</v>
      </c>
      <c r="G4429" s="69"/>
    </row>
    <row r="4430" spans="1:7" ht="18" customHeight="1">
      <c r="A4430" s="323" t="s">
        <v>357</v>
      </c>
      <c r="B4430" s="302" t="s">
        <v>31</v>
      </c>
      <c r="C4430" s="325" t="s">
        <v>358</v>
      </c>
      <c r="D4430" s="325">
        <v>25</v>
      </c>
      <c r="E4430" s="46">
        <v>34000</v>
      </c>
      <c r="F4430" s="130">
        <f t="shared" si="76"/>
        <v>850000</v>
      </c>
      <c r="G4430" s="86">
        <f>F4430</f>
        <v>850000</v>
      </c>
    </row>
    <row r="4431" spans="1:7" ht="18" customHeight="1">
      <c r="A4431" s="323"/>
      <c r="B4431" s="302"/>
      <c r="C4431" s="325"/>
      <c r="D4431" s="325"/>
      <c r="E4431" s="46"/>
      <c r="F4431" s="130">
        <f t="shared" si="76"/>
        <v>0</v>
      </c>
      <c r="G4431" s="69"/>
    </row>
    <row r="4432" spans="1:7" ht="18" customHeight="1">
      <c r="A4432" s="323" t="s">
        <v>356</v>
      </c>
      <c r="B4432" s="302" t="s">
        <v>31</v>
      </c>
      <c r="C4432" s="325" t="s">
        <v>358</v>
      </c>
      <c r="D4432" s="325">
        <v>150</v>
      </c>
      <c r="E4432" s="46">
        <v>34000</v>
      </c>
      <c r="F4432" s="130">
        <f t="shared" si="76"/>
        <v>5100000</v>
      </c>
      <c r="G4432" s="86">
        <f>F4432</f>
        <v>5100000</v>
      </c>
    </row>
    <row r="4433" spans="1:7" ht="18" customHeight="1">
      <c r="A4433" s="323"/>
      <c r="B4433" s="302"/>
      <c r="C4433" s="325"/>
      <c r="D4433" s="325"/>
      <c r="E4433" s="46"/>
      <c r="F4433" s="130">
        <f t="shared" si="76"/>
        <v>0</v>
      </c>
      <c r="G4433" s="86"/>
    </row>
    <row r="4434" spans="1:7" ht="18" customHeight="1">
      <c r="A4434" s="323" t="s">
        <v>630</v>
      </c>
      <c r="B4434" s="302" t="s">
        <v>13</v>
      </c>
      <c r="C4434" s="325" t="s">
        <v>46</v>
      </c>
      <c r="D4434" s="325">
        <v>30</v>
      </c>
      <c r="E4434" s="46">
        <v>30000</v>
      </c>
      <c r="F4434" s="130">
        <f t="shared" si="76"/>
        <v>900000</v>
      </c>
      <c r="G4434" s="86">
        <f>F4434</f>
        <v>900000</v>
      </c>
    </row>
    <row r="4435" spans="1:7" ht="18" customHeight="1">
      <c r="A4435" s="323"/>
      <c r="B4435" s="302"/>
      <c r="C4435" s="325"/>
      <c r="D4435" s="325"/>
      <c r="E4435" s="46"/>
      <c r="F4435" s="130">
        <f t="shared" si="76"/>
        <v>0</v>
      </c>
      <c r="G4435" s="69"/>
    </row>
    <row r="4436" spans="1:7" ht="18" customHeight="1">
      <c r="A4436" s="323" t="s">
        <v>394</v>
      </c>
      <c r="B4436" s="302" t="s">
        <v>23</v>
      </c>
      <c r="C4436" s="325" t="s">
        <v>908</v>
      </c>
      <c r="D4436" s="325">
        <v>263.10000000000002</v>
      </c>
      <c r="E4436" s="46">
        <v>32000</v>
      </c>
      <c r="F4436" s="130">
        <f t="shared" si="76"/>
        <v>8419200</v>
      </c>
      <c r="G4436" s="86">
        <f>SUM(F4436:F4441)</f>
        <v>30610700</v>
      </c>
    </row>
    <row r="4437" spans="1:7" ht="18" customHeight="1">
      <c r="A4437" s="323"/>
      <c r="B4437" s="302" t="s">
        <v>319</v>
      </c>
      <c r="C4437" s="325" t="s">
        <v>1546</v>
      </c>
      <c r="D4437" s="325">
        <v>163</v>
      </c>
      <c r="E4437" s="46">
        <v>32000</v>
      </c>
      <c r="F4437" s="130">
        <f t="shared" si="76"/>
        <v>5216000</v>
      </c>
      <c r="G4437" s="69"/>
    </row>
    <row r="4438" spans="1:7" ht="18" customHeight="1">
      <c r="A4438" s="323"/>
      <c r="B4438" s="302" t="s">
        <v>319</v>
      </c>
      <c r="C4438" s="325" t="s">
        <v>1547</v>
      </c>
      <c r="D4438" s="325">
        <v>132.1</v>
      </c>
      <c r="E4438" s="46">
        <v>32000</v>
      </c>
      <c r="F4438" s="130">
        <f t="shared" si="76"/>
        <v>4227200</v>
      </c>
      <c r="G4438" s="69"/>
    </row>
    <row r="4439" spans="1:7" ht="18" customHeight="1">
      <c r="A4439" s="323"/>
      <c r="B4439" s="302" t="s">
        <v>319</v>
      </c>
      <c r="C4439" s="325" t="s">
        <v>1548</v>
      </c>
      <c r="D4439" s="325">
        <v>162.30000000000001</v>
      </c>
      <c r="E4439" s="46">
        <v>32000</v>
      </c>
      <c r="F4439" s="130">
        <f t="shared" si="76"/>
        <v>5193600</v>
      </c>
      <c r="G4439" s="69"/>
    </row>
    <row r="4440" spans="1:7" ht="18" customHeight="1">
      <c r="A4440" s="323"/>
      <c r="B4440" s="302" t="s">
        <v>518</v>
      </c>
      <c r="C4440" s="325" t="s">
        <v>1073</v>
      </c>
      <c r="D4440" s="325">
        <v>111.7</v>
      </c>
      <c r="E4440" s="46">
        <v>31000</v>
      </c>
      <c r="F4440" s="130">
        <f t="shared" si="76"/>
        <v>3462700</v>
      </c>
      <c r="G4440" s="69"/>
    </row>
    <row r="4441" spans="1:7" ht="18" customHeight="1">
      <c r="A4441" s="533"/>
      <c r="B4441" s="440" t="s">
        <v>518</v>
      </c>
      <c r="C4441" s="382" t="s">
        <v>1292</v>
      </c>
      <c r="D4441" s="382">
        <v>132</v>
      </c>
      <c r="E4441" s="59">
        <v>31000</v>
      </c>
      <c r="F4441" s="132">
        <f t="shared" si="76"/>
        <v>4092000</v>
      </c>
      <c r="G4441" s="92"/>
    </row>
    <row r="4442" spans="1:7" ht="18" customHeight="1">
      <c r="A4442" s="526"/>
      <c r="B4442" s="435"/>
      <c r="C4442" s="484"/>
      <c r="D4442" s="484"/>
      <c r="E4442" s="113"/>
      <c r="F4442" s="126"/>
      <c r="G4442" s="9"/>
    </row>
    <row r="4443" spans="1:7" ht="18" customHeight="1">
      <c r="A4443" s="537">
        <v>42425</v>
      </c>
      <c r="B4443" s="355"/>
      <c r="C4443" s="491" t="s">
        <v>398</v>
      </c>
      <c r="D4443" s="525"/>
      <c r="F4443" s="127"/>
    </row>
    <row r="4444" spans="1:7" ht="18" customHeight="1">
      <c r="A4444" s="531" t="s">
        <v>127</v>
      </c>
      <c r="B4444" s="436" t="s">
        <v>134</v>
      </c>
      <c r="C4444" s="494" t="s">
        <v>152</v>
      </c>
      <c r="D4444" s="494">
        <f>SUM(D4445:D4550)</f>
        <v>9392.5999999999985</v>
      </c>
      <c r="E4444" s="166"/>
      <c r="F4444" s="171">
        <f>SUM(F4445:F4550)</f>
        <v>299136870</v>
      </c>
      <c r="G4444" s="171">
        <f>SUM(G4445:G4550)</f>
        <v>299136870</v>
      </c>
    </row>
    <row r="4445" spans="1:7" ht="18" customHeight="1">
      <c r="A4445" s="532" t="s">
        <v>1549</v>
      </c>
      <c r="B4445" s="441" t="s">
        <v>13</v>
      </c>
      <c r="C4445" s="492" t="s">
        <v>1550</v>
      </c>
      <c r="D4445" s="492">
        <v>100</v>
      </c>
      <c r="E4445" s="62">
        <v>30000</v>
      </c>
      <c r="F4445" s="139">
        <f t="shared" si="76"/>
        <v>3000000</v>
      </c>
      <c r="G4445" s="85">
        <f>SUM(F4445:F4449)</f>
        <v>15000000</v>
      </c>
    </row>
    <row r="4446" spans="1:7" ht="18" customHeight="1">
      <c r="A4446" s="323"/>
      <c r="B4446" s="302" t="s">
        <v>13</v>
      </c>
      <c r="C4446" s="325" t="s">
        <v>469</v>
      </c>
      <c r="D4446" s="325">
        <v>100</v>
      </c>
      <c r="E4446" s="46">
        <v>30000</v>
      </c>
      <c r="F4446" s="130">
        <f t="shared" si="76"/>
        <v>3000000</v>
      </c>
      <c r="G4446" s="69"/>
    </row>
    <row r="4447" spans="1:7" ht="18" customHeight="1">
      <c r="A4447" s="323"/>
      <c r="B4447" s="302" t="s">
        <v>13</v>
      </c>
      <c r="C4447" s="325" t="s">
        <v>1551</v>
      </c>
      <c r="D4447" s="325">
        <v>100</v>
      </c>
      <c r="E4447" s="46">
        <v>30000</v>
      </c>
      <c r="F4447" s="130">
        <f t="shared" si="76"/>
        <v>3000000</v>
      </c>
      <c r="G4447" s="69"/>
    </row>
    <row r="4448" spans="1:7" ht="18" customHeight="1">
      <c r="A4448" s="323"/>
      <c r="B4448" s="302" t="s">
        <v>13</v>
      </c>
      <c r="C4448" s="325" t="s">
        <v>470</v>
      </c>
      <c r="D4448" s="325">
        <v>100</v>
      </c>
      <c r="E4448" s="46">
        <v>30000</v>
      </c>
      <c r="F4448" s="130">
        <f t="shared" si="76"/>
        <v>3000000</v>
      </c>
      <c r="G4448" s="69"/>
    </row>
    <row r="4449" spans="1:7" ht="18" customHeight="1">
      <c r="A4449" s="323"/>
      <c r="B4449" s="302" t="s">
        <v>13</v>
      </c>
      <c r="C4449" s="325" t="s">
        <v>1552</v>
      </c>
      <c r="D4449" s="325">
        <v>100</v>
      </c>
      <c r="E4449" s="46">
        <v>30000</v>
      </c>
      <c r="F4449" s="130">
        <f t="shared" si="76"/>
        <v>3000000</v>
      </c>
      <c r="G4449" s="69"/>
    </row>
    <row r="4450" spans="1:7" ht="18" customHeight="1">
      <c r="A4450" s="323"/>
      <c r="B4450" s="302"/>
      <c r="C4450" s="325"/>
      <c r="D4450" s="325"/>
      <c r="E4450" s="46"/>
      <c r="F4450" s="130">
        <f t="shared" si="76"/>
        <v>0</v>
      </c>
      <c r="G4450" s="69"/>
    </row>
    <row r="4451" spans="1:7" ht="18" customHeight="1">
      <c r="A4451" s="323" t="s">
        <v>1553</v>
      </c>
      <c r="B4451" s="302" t="s">
        <v>13</v>
      </c>
      <c r="C4451" s="325" t="s">
        <v>75</v>
      </c>
      <c r="D4451" s="325">
        <v>100</v>
      </c>
      <c r="E4451" s="46">
        <v>30500</v>
      </c>
      <c r="F4451" s="130">
        <f t="shared" si="76"/>
        <v>3050000</v>
      </c>
      <c r="G4451" s="86">
        <f>SUM(F4451:F4452)</f>
        <v>4575000</v>
      </c>
    </row>
    <row r="4452" spans="1:7" ht="18" customHeight="1">
      <c r="A4452" s="323"/>
      <c r="B4452" s="302" t="s">
        <v>13</v>
      </c>
      <c r="C4452" s="325" t="s">
        <v>60</v>
      </c>
      <c r="D4452" s="325">
        <v>50</v>
      </c>
      <c r="E4452" s="46">
        <v>30500</v>
      </c>
      <c r="F4452" s="130">
        <f t="shared" si="76"/>
        <v>1525000</v>
      </c>
      <c r="G4452" s="69"/>
    </row>
    <row r="4453" spans="1:7" ht="18" customHeight="1">
      <c r="A4453" s="323"/>
      <c r="B4453" s="302"/>
      <c r="C4453" s="325"/>
      <c r="D4453" s="325"/>
      <c r="E4453" s="46"/>
      <c r="F4453" s="130">
        <f t="shared" si="76"/>
        <v>0</v>
      </c>
      <c r="G4453" s="69"/>
    </row>
    <row r="4454" spans="1:7" ht="18" customHeight="1">
      <c r="A4454" s="323" t="s">
        <v>1557</v>
      </c>
      <c r="B4454" s="302" t="s">
        <v>13</v>
      </c>
      <c r="C4454" s="325" t="s">
        <v>60</v>
      </c>
      <c r="D4454" s="325">
        <v>150</v>
      </c>
      <c r="E4454" s="46">
        <v>30500</v>
      </c>
      <c r="F4454" s="130">
        <f t="shared" si="76"/>
        <v>4575000</v>
      </c>
      <c r="G4454" s="86">
        <f>F4454</f>
        <v>4575000</v>
      </c>
    </row>
    <row r="4455" spans="1:7" ht="18" customHeight="1">
      <c r="A4455" s="323"/>
      <c r="B4455" s="302"/>
      <c r="C4455" s="325"/>
      <c r="D4455" s="325"/>
      <c r="E4455" s="46"/>
      <c r="F4455" s="130">
        <f t="shared" si="76"/>
        <v>0</v>
      </c>
      <c r="G4455" s="69"/>
    </row>
    <row r="4456" spans="1:7" ht="18" customHeight="1">
      <c r="A4456" s="323" t="s">
        <v>963</v>
      </c>
      <c r="B4456" s="302" t="s">
        <v>13</v>
      </c>
      <c r="C4456" s="325" t="s">
        <v>1445</v>
      </c>
      <c r="D4456" s="325">
        <v>320</v>
      </c>
      <c r="E4456" s="46">
        <v>30000</v>
      </c>
      <c r="F4456" s="130">
        <f t="shared" si="76"/>
        <v>9600000</v>
      </c>
      <c r="G4456" s="86">
        <f>F4456</f>
        <v>9600000</v>
      </c>
    </row>
    <row r="4457" spans="1:7" ht="18" customHeight="1">
      <c r="A4457" s="323"/>
      <c r="B4457" s="302"/>
      <c r="C4457" s="325"/>
      <c r="D4457" s="325"/>
      <c r="E4457" s="46"/>
      <c r="F4457" s="130">
        <f t="shared" si="76"/>
        <v>0</v>
      </c>
      <c r="G4457" s="69"/>
    </row>
    <row r="4458" spans="1:7" ht="18" customHeight="1">
      <c r="A4458" s="323" t="s">
        <v>951</v>
      </c>
      <c r="B4458" s="302" t="s">
        <v>1570</v>
      </c>
      <c r="C4458" s="325" t="s">
        <v>952</v>
      </c>
      <c r="D4458" s="325">
        <v>107.5</v>
      </c>
      <c r="E4458" s="46">
        <v>34000</v>
      </c>
      <c r="F4458" s="130">
        <f t="shared" si="76"/>
        <v>3655000</v>
      </c>
      <c r="G4458" s="86">
        <f>F4458</f>
        <v>3655000</v>
      </c>
    </row>
    <row r="4459" spans="1:7" ht="18" customHeight="1">
      <c r="A4459" s="323"/>
      <c r="B4459" s="302"/>
      <c r="C4459" s="325"/>
      <c r="D4459" s="325"/>
      <c r="E4459" s="46"/>
      <c r="F4459" s="130">
        <f t="shared" si="76"/>
        <v>0</v>
      </c>
      <c r="G4459" s="69"/>
    </row>
    <row r="4460" spans="1:7" ht="18" customHeight="1">
      <c r="A4460" s="323" t="s">
        <v>56</v>
      </c>
      <c r="B4460" s="302" t="s">
        <v>13</v>
      </c>
      <c r="C4460" s="325" t="s">
        <v>57</v>
      </c>
      <c r="D4460" s="325">
        <v>30</v>
      </c>
      <c r="E4460" s="46">
        <v>30000</v>
      </c>
      <c r="F4460" s="130">
        <f t="shared" si="76"/>
        <v>900000</v>
      </c>
      <c r="G4460" s="86">
        <f>F4460</f>
        <v>900000</v>
      </c>
    </row>
    <row r="4461" spans="1:7" ht="18" customHeight="1">
      <c r="A4461" s="323"/>
      <c r="B4461" s="302"/>
      <c r="C4461" s="325"/>
      <c r="D4461" s="325"/>
      <c r="E4461" s="46"/>
      <c r="F4461" s="130">
        <f t="shared" si="76"/>
        <v>0</v>
      </c>
      <c r="G4461" s="69"/>
    </row>
    <row r="4462" spans="1:7" ht="18" customHeight="1">
      <c r="A4462" s="323" t="s">
        <v>1571</v>
      </c>
      <c r="B4462" s="302" t="s">
        <v>31</v>
      </c>
      <c r="C4462" s="325" t="s">
        <v>436</v>
      </c>
      <c r="D4462" s="325">
        <v>20</v>
      </c>
      <c r="E4462" s="46">
        <v>33000</v>
      </c>
      <c r="F4462" s="130">
        <f t="shared" si="76"/>
        <v>660000</v>
      </c>
      <c r="G4462" s="86">
        <f>SUM(F4462:F4464)</f>
        <v>2310000</v>
      </c>
    </row>
    <row r="4463" spans="1:7" ht="18" customHeight="1">
      <c r="A4463" s="323"/>
      <c r="B4463" s="302" t="s">
        <v>31</v>
      </c>
      <c r="C4463" s="325" t="s">
        <v>1289</v>
      </c>
      <c r="D4463" s="325">
        <v>30</v>
      </c>
      <c r="E4463" s="46">
        <v>33000</v>
      </c>
      <c r="F4463" s="130">
        <f t="shared" si="76"/>
        <v>990000</v>
      </c>
      <c r="G4463" s="69"/>
    </row>
    <row r="4464" spans="1:7" ht="18" customHeight="1">
      <c r="A4464" s="323"/>
      <c r="B4464" s="302" t="s">
        <v>31</v>
      </c>
      <c r="C4464" s="325" t="s">
        <v>437</v>
      </c>
      <c r="D4464" s="325">
        <v>20</v>
      </c>
      <c r="E4464" s="46">
        <v>33000</v>
      </c>
      <c r="F4464" s="130">
        <f t="shared" si="76"/>
        <v>660000</v>
      </c>
      <c r="G4464" s="69"/>
    </row>
    <row r="4465" spans="1:7" ht="18" customHeight="1">
      <c r="A4465" s="323"/>
      <c r="B4465" s="302"/>
      <c r="C4465" s="325"/>
      <c r="D4465" s="325"/>
      <c r="E4465" s="46"/>
      <c r="F4465" s="130">
        <f t="shared" si="76"/>
        <v>0</v>
      </c>
      <c r="G4465" s="69"/>
    </row>
    <row r="4466" spans="1:7" ht="18" customHeight="1">
      <c r="A4466" s="323" t="s">
        <v>271</v>
      </c>
      <c r="B4466" s="302" t="s">
        <v>13</v>
      </c>
      <c r="C4466" s="325" t="s">
        <v>75</v>
      </c>
      <c r="D4466" s="325">
        <v>10</v>
      </c>
      <c r="E4466" s="46">
        <v>29500</v>
      </c>
      <c r="F4466" s="130">
        <f t="shared" si="76"/>
        <v>295000</v>
      </c>
      <c r="G4466" s="86">
        <f>SUM(F4466:F4468)</f>
        <v>885000</v>
      </c>
    </row>
    <row r="4467" spans="1:7" ht="18" customHeight="1">
      <c r="A4467" s="323"/>
      <c r="B4467" s="302" t="s">
        <v>13</v>
      </c>
      <c r="C4467" s="325" t="s">
        <v>60</v>
      </c>
      <c r="D4467" s="325">
        <v>10</v>
      </c>
      <c r="E4467" s="46">
        <v>29500</v>
      </c>
      <c r="F4467" s="130">
        <f t="shared" si="76"/>
        <v>295000</v>
      </c>
      <c r="G4467" s="69"/>
    </row>
    <row r="4468" spans="1:7" ht="18" customHeight="1">
      <c r="A4468" s="323"/>
      <c r="B4468" s="302" t="s">
        <v>13</v>
      </c>
      <c r="C4468" s="325" t="s">
        <v>14</v>
      </c>
      <c r="D4468" s="325">
        <v>10</v>
      </c>
      <c r="E4468" s="46">
        <v>29500</v>
      </c>
      <c r="F4468" s="130">
        <f t="shared" ref="F4468:F4558" si="77">E4468*D4468</f>
        <v>295000</v>
      </c>
      <c r="G4468" s="69"/>
    </row>
    <row r="4469" spans="1:7" ht="18" customHeight="1">
      <c r="A4469" s="323"/>
      <c r="B4469" s="302"/>
      <c r="C4469" s="325"/>
      <c r="D4469" s="325"/>
      <c r="E4469" s="46"/>
      <c r="F4469" s="130">
        <f t="shared" si="77"/>
        <v>0</v>
      </c>
      <c r="G4469" s="69"/>
    </row>
    <row r="4470" spans="1:7" ht="18" customHeight="1">
      <c r="A4470" s="323" t="s">
        <v>1554</v>
      </c>
      <c r="B4470" s="302" t="s">
        <v>31</v>
      </c>
      <c r="C4470" s="325" t="s">
        <v>1555</v>
      </c>
      <c r="D4470" s="325">
        <v>241</v>
      </c>
      <c r="E4470" s="46">
        <v>33000</v>
      </c>
      <c r="F4470" s="130">
        <f t="shared" si="77"/>
        <v>7953000</v>
      </c>
      <c r="G4470" s="86">
        <f>F4470</f>
        <v>7953000</v>
      </c>
    </row>
    <row r="4471" spans="1:7" ht="18" customHeight="1">
      <c r="A4471" s="323"/>
      <c r="B4471" s="302"/>
      <c r="C4471" s="325"/>
      <c r="D4471" s="325"/>
      <c r="E4471" s="46"/>
      <c r="F4471" s="130">
        <f t="shared" si="77"/>
        <v>0</v>
      </c>
      <c r="G4471" s="69"/>
    </row>
    <row r="4472" spans="1:7" ht="18" customHeight="1">
      <c r="A4472" s="323" t="s">
        <v>330</v>
      </c>
      <c r="B4472" s="302" t="s">
        <v>319</v>
      </c>
      <c r="C4472" s="325" t="s">
        <v>1556</v>
      </c>
      <c r="D4472" s="325">
        <v>93</v>
      </c>
      <c r="E4472" s="46">
        <v>33500</v>
      </c>
      <c r="F4472" s="130">
        <f t="shared" si="77"/>
        <v>3115500</v>
      </c>
      <c r="G4472" s="86">
        <f>F4472</f>
        <v>3115500</v>
      </c>
    </row>
    <row r="4473" spans="1:7" ht="18" customHeight="1">
      <c r="A4473" s="323"/>
      <c r="B4473" s="302"/>
      <c r="C4473" s="325"/>
      <c r="D4473" s="325"/>
      <c r="E4473" s="46"/>
      <c r="F4473" s="130">
        <f t="shared" si="77"/>
        <v>0</v>
      </c>
      <c r="G4473" s="69"/>
    </row>
    <row r="4474" spans="1:7" ht="18" customHeight="1">
      <c r="A4474" s="323" t="s">
        <v>1410</v>
      </c>
      <c r="B4474" s="302" t="s">
        <v>568</v>
      </c>
      <c r="C4474" s="325" t="s">
        <v>447</v>
      </c>
      <c r="D4474" s="325">
        <v>240.9</v>
      </c>
      <c r="E4474" s="46">
        <v>38000</v>
      </c>
      <c r="F4474" s="130">
        <f t="shared" si="77"/>
        <v>9154200</v>
      </c>
      <c r="G4474" s="86">
        <f>SUM(F4474:F4475)</f>
        <v>11966200</v>
      </c>
    </row>
    <row r="4475" spans="1:7" ht="18" customHeight="1">
      <c r="A4475" s="323"/>
      <c r="B4475" s="302" t="s">
        <v>568</v>
      </c>
      <c r="C4475" s="325" t="s">
        <v>365</v>
      </c>
      <c r="D4475" s="325">
        <v>74</v>
      </c>
      <c r="E4475" s="46">
        <v>38000</v>
      </c>
      <c r="F4475" s="130">
        <f t="shared" si="77"/>
        <v>2812000</v>
      </c>
      <c r="G4475" s="69"/>
    </row>
    <row r="4476" spans="1:7" ht="18" customHeight="1">
      <c r="A4476" s="323"/>
      <c r="B4476" s="302"/>
      <c r="C4476" s="325"/>
      <c r="D4476" s="325"/>
      <c r="E4476" s="46"/>
      <c r="F4476" s="130">
        <f t="shared" si="77"/>
        <v>0</v>
      </c>
      <c r="G4476" s="69"/>
    </row>
    <row r="4477" spans="1:7" ht="18" customHeight="1">
      <c r="A4477" s="323" t="s">
        <v>304</v>
      </c>
      <c r="B4477" s="302" t="s">
        <v>13</v>
      </c>
      <c r="C4477" s="325" t="s">
        <v>417</v>
      </c>
      <c r="D4477" s="325">
        <v>390.4</v>
      </c>
      <c r="E4477" s="46">
        <v>31500</v>
      </c>
      <c r="F4477" s="130">
        <f t="shared" si="77"/>
        <v>12297600</v>
      </c>
      <c r="G4477" s="86">
        <f>F4477</f>
        <v>12297600</v>
      </c>
    </row>
    <row r="4478" spans="1:7" ht="18" customHeight="1">
      <c r="A4478" s="323"/>
      <c r="B4478" s="302"/>
      <c r="C4478" s="325"/>
      <c r="D4478" s="325"/>
      <c r="E4478" s="46"/>
      <c r="F4478" s="130">
        <f t="shared" si="77"/>
        <v>0</v>
      </c>
      <c r="G4478" s="69"/>
    </row>
    <row r="4479" spans="1:7" ht="18" customHeight="1">
      <c r="A4479" s="323" t="s">
        <v>235</v>
      </c>
      <c r="B4479" s="302" t="s">
        <v>13</v>
      </c>
      <c r="C4479" s="325" t="s">
        <v>22</v>
      </c>
      <c r="D4479" s="325">
        <v>107</v>
      </c>
      <c r="E4479" s="46">
        <v>29500</v>
      </c>
      <c r="F4479" s="130">
        <f t="shared" si="77"/>
        <v>3156500</v>
      </c>
      <c r="G4479" s="86">
        <f>SUM(F4479:F4480)</f>
        <v>6106500</v>
      </c>
    </row>
    <row r="4480" spans="1:7" ht="18" customHeight="1">
      <c r="A4480" s="323"/>
      <c r="B4480" s="302" t="s">
        <v>13</v>
      </c>
      <c r="C4480" s="325" t="s">
        <v>347</v>
      </c>
      <c r="D4480" s="325">
        <v>100</v>
      </c>
      <c r="E4480" s="46">
        <v>29500</v>
      </c>
      <c r="F4480" s="130">
        <f t="shared" si="77"/>
        <v>2950000</v>
      </c>
      <c r="G4480" s="69"/>
    </row>
    <row r="4481" spans="1:7" ht="18" customHeight="1">
      <c r="A4481" s="323"/>
      <c r="B4481" s="302"/>
      <c r="C4481" s="325"/>
      <c r="D4481" s="325"/>
      <c r="E4481" s="46"/>
      <c r="F4481" s="130">
        <f t="shared" si="77"/>
        <v>0</v>
      </c>
      <c r="G4481" s="69"/>
    </row>
    <row r="4482" spans="1:7" ht="18" customHeight="1">
      <c r="A4482" s="323" t="s">
        <v>451</v>
      </c>
      <c r="B4482" s="302" t="s">
        <v>31</v>
      </c>
      <c r="C4482" s="325" t="s">
        <v>436</v>
      </c>
      <c r="D4482" s="325">
        <v>20</v>
      </c>
      <c r="E4482" s="46">
        <v>35000</v>
      </c>
      <c r="F4482" s="130">
        <f t="shared" si="77"/>
        <v>700000</v>
      </c>
      <c r="G4482" s="86">
        <f>SUM(F4482:F4485)</f>
        <v>7350000</v>
      </c>
    </row>
    <row r="4483" spans="1:7" ht="18" customHeight="1">
      <c r="A4483" s="323"/>
      <c r="B4483" s="302" t="s">
        <v>31</v>
      </c>
      <c r="C4483" s="325" t="s">
        <v>437</v>
      </c>
      <c r="D4483" s="325">
        <v>20</v>
      </c>
      <c r="E4483" s="46">
        <v>35000</v>
      </c>
      <c r="F4483" s="130">
        <f t="shared" si="77"/>
        <v>700000</v>
      </c>
      <c r="G4483" s="69"/>
    </row>
    <row r="4484" spans="1:7" ht="18" customHeight="1">
      <c r="A4484" s="323"/>
      <c r="B4484" s="302" t="s">
        <v>31</v>
      </c>
      <c r="C4484" s="325" t="s">
        <v>200</v>
      </c>
      <c r="D4484" s="325">
        <v>150</v>
      </c>
      <c r="E4484" s="46">
        <v>35000</v>
      </c>
      <c r="F4484" s="130">
        <f t="shared" si="77"/>
        <v>5250000</v>
      </c>
      <c r="G4484" s="69"/>
    </row>
    <row r="4485" spans="1:7" ht="18" customHeight="1">
      <c r="A4485" s="323"/>
      <c r="B4485" s="302" t="s">
        <v>31</v>
      </c>
      <c r="C4485" s="325" t="s">
        <v>1569</v>
      </c>
      <c r="D4485" s="325">
        <v>20</v>
      </c>
      <c r="E4485" s="46">
        <v>35000</v>
      </c>
      <c r="F4485" s="130">
        <f t="shared" si="77"/>
        <v>700000</v>
      </c>
      <c r="G4485" s="69"/>
    </row>
    <row r="4486" spans="1:7" ht="18" customHeight="1">
      <c r="A4486" s="323"/>
      <c r="B4486" s="302"/>
      <c r="C4486" s="325"/>
      <c r="D4486" s="325"/>
      <c r="E4486" s="46"/>
      <c r="F4486" s="130"/>
      <c r="G4486" s="69"/>
    </row>
    <row r="4487" spans="1:7" ht="18" customHeight="1">
      <c r="A4487" s="323" t="s">
        <v>415</v>
      </c>
      <c r="B4487" s="302" t="s">
        <v>13</v>
      </c>
      <c r="C4487" s="325" t="s">
        <v>370</v>
      </c>
      <c r="D4487" s="325">
        <v>55.8</v>
      </c>
      <c r="E4487" s="46">
        <v>32000</v>
      </c>
      <c r="F4487" s="130">
        <f>E4487*D4487</f>
        <v>1785600</v>
      </c>
      <c r="G4487" s="86">
        <f>F4487</f>
        <v>1785600</v>
      </c>
    </row>
    <row r="4488" spans="1:7" ht="18" customHeight="1">
      <c r="A4488" s="323"/>
      <c r="B4488" s="302"/>
      <c r="C4488" s="325"/>
      <c r="D4488" s="325"/>
      <c r="E4488" s="46"/>
      <c r="F4488" s="130"/>
      <c r="G4488" s="69"/>
    </row>
    <row r="4489" spans="1:7" ht="18" customHeight="1">
      <c r="A4489" s="323" t="s">
        <v>336</v>
      </c>
      <c r="B4489" s="454" t="s">
        <v>488</v>
      </c>
      <c r="C4489" s="500" t="s">
        <v>974</v>
      </c>
      <c r="D4489" s="500">
        <v>-25</v>
      </c>
      <c r="E4489" s="162">
        <v>32500</v>
      </c>
      <c r="F4489" s="163">
        <f>E4489*D4489</f>
        <v>-812500</v>
      </c>
      <c r="G4489" s="86">
        <f>SUM(F4489:F4494)</f>
        <v>36303550</v>
      </c>
    </row>
    <row r="4490" spans="1:7" ht="18" customHeight="1">
      <c r="A4490" s="323"/>
      <c r="B4490" s="302" t="s">
        <v>13</v>
      </c>
      <c r="C4490" s="325" t="s">
        <v>1558</v>
      </c>
      <c r="D4490" s="325">
        <v>25</v>
      </c>
      <c r="E4490" s="46">
        <v>31500</v>
      </c>
      <c r="F4490" s="130">
        <f t="shared" si="77"/>
        <v>787500</v>
      </c>
      <c r="G4490" s="69"/>
    </row>
    <row r="4491" spans="1:7" ht="18" customHeight="1">
      <c r="A4491" s="323"/>
      <c r="B4491" s="302" t="s">
        <v>23</v>
      </c>
      <c r="C4491" s="325" t="s">
        <v>1276</v>
      </c>
      <c r="D4491" s="325">
        <v>50</v>
      </c>
      <c r="E4491" s="46">
        <v>33500</v>
      </c>
      <c r="F4491" s="130">
        <f t="shared" si="77"/>
        <v>1675000</v>
      </c>
      <c r="G4491" s="69"/>
    </row>
    <row r="4492" spans="1:7" ht="18" customHeight="1">
      <c r="A4492" s="323"/>
      <c r="B4492" s="302" t="s">
        <v>23</v>
      </c>
      <c r="C4492" s="325" t="s">
        <v>1285</v>
      </c>
      <c r="D4492" s="325">
        <v>53.7</v>
      </c>
      <c r="E4492" s="46">
        <v>33500</v>
      </c>
      <c r="F4492" s="130">
        <f t="shared" si="77"/>
        <v>1798950</v>
      </c>
      <c r="G4492" s="69"/>
    </row>
    <row r="4493" spans="1:7" ht="18" customHeight="1">
      <c r="A4493" s="323"/>
      <c r="B4493" s="302" t="s">
        <v>31</v>
      </c>
      <c r="C4493" s="325" t="s">
        <v>67</v>
      </c>
      <c r="D4493" s="325">
        <v>514</v>
      </c>
      <c r="E4493" s="46">
        <v>30500</v>
      </c>
      <c r="F4493" s="130">
        <f t="shared" si="77"/>
        <v>15677000</v>
      </c>
      <c r="G4493" s="69"/>
    </row>
    <row r="4494" spans="1:7" ht="18" customHeight="1">
      <c r="A4494" s="323"/>
      <c r="B4494" s="302" t="s">
        <v>31</v>
      </c>
      <c r="C4494" s="325" t="s">
        <v>192</v>
      </c>
      <c r="D4494" s="325">
        <v>563.20000000000005</v>
      </c>
      <c r="E4494" s="46">
        <v>30500</v>
      </c>
      <c r="F4494" s="130">
        <f t="shared" si="77"/>
        <v>17177600</v>
      </c>
      <c r="G4494" s="69"/>
    </row>
    <row r="4495" spans="1:7" ht="18" customHeight="1">
      <c r="A4495" s="323"/>
      <c r="B4495" s="302"/>
      <c r="C4495" s="325"/>
      <c r="D4495" s="325"/>
      <c r="E4495" s="46"/>
      <c r="F4495" s="130">
        <f t="shared" si="77"/>
        <v>0</v>
      </c>
      <c r="G4495" s="69"/>
    </row>
    <row r="4496" spans="1:7" ht="18" customHeight="1">
      <c r="A4496" s="323" t="s">
        <v>203</v>
      </c>
      <c r="B4496" s="302" t="s">
        <v>31</v>
      </c>
      <c r="C4496" s="325" t="s">
        <v>1559</v>
      </c>
      <c r="D4496" s="325">
        <v>246.4</v>
      </c>
      <c r="E4496" s="46">
        <v>31000</v>
      </c>
      <c r="F4496" s="130">
        <f t="shared" si="77"/>
        <v>7638400</v>
      </c>
      <c r="G4496" s="86">
        <f>SUM(F4496:F4497)</f>
        <v>20373400</v>
      </c>
    </row>
    <row r="4497" spans="1:7" ht="18" customHeight="1">
      <c r="A4497" s="323"/>
      <c r="B4497" s="302" t="s">
        <v>168</v>
      </c>
      <c r="C4497" s="325" t="s">
        <v>607</v>
      </c>
      <c r="D4497" s="325">
        <f>324.5+100</f>
        <v>424.5</v>
      </c>
      <c r="E4497" s="46">
        <v>30000</v>
      </c>
      <c r="F4497" s="130">
        <f t="shared" si="77"/>
        <v>12735000</v>
      </c>
      <c r="G4497" s="69"/>
    </row>
    <row r="4498" spans="1:7" ht="18" customHeight="1">
      <c r="A4498" s="323"/>
      <c r="B4498" s="302"/>
      <c r="C4498" s="325"/>
      <c r="D4498" s="325"/>
      <c r="E4498" s="46"/>
      <c r="F4498" s="130">
        <f t="shared" si="77"/>
        <v>0</v>
      </c>
      <c r="G4498" s="69"/>
    </row>
    <row r="4499" spans="1:7" ht="18" customHeight="1">
      <c r="A4499" s="323" t="s">
        <v>210</v>
      </c>
      <c r="B4499" s="302" t="s">
        <v>212</v>
      </c>
      <c r="C4499" s="325" t="s">
        <v>213</v>
      </c>
      <c r="D4499" s="325">
        <v>300</v>
      </c>
      <c r="E4499" s="46">
        <v>30000</v>
      </c>
      <c r="F4499" s="130">
        <f t="shared" si="77"/>
        <v>9000000</v>
      </c>
      <c r="G4499" s="86">
        <f>SUM(F4499:F4501)</f>
        <v>40625000</v>
      </c>
    </row>
    <row r="4500" spans="1:7" ht="18" customHeight="1">
      <c r="A4500" s="323"/>
      <c r="B4500" s="302" t="s">
        <v>212</v>
      </c>
      <c r="C4500" s="325" t="s">
        <v>344</v>
      </c>
      <c r="D4500" s="325">
        <v>500</v>
      </c>
      <c r="E4500" s="46">
        <v>30000</v>
      </c>
      <c r="F4500" s="130">
        <f t="shared" si="77"/>
        <v>15000000</v>
      </c>
      <c r="G4500" s="69"/>
    </row>
    <row r="4501" spans="1:7" ht="18" customHeight="1">
      <c r="A4501" s="323"/>
      <c r="B4501" s="302" t="s">
        <v>31</v>
      </c>
      <c r="C4501" s="325" t="s">
        <v>347</v>
      </c>
      <c r="D4501" s="325">
        <v>475</v>
      </c>
      <c r="E4501" s="46">
        <v>35000</v>
      </c>
      <c r="F4501" s="130">
        <f t="shared" si="77"/>
        <v>16625000</v>
      </c>
      <c r="G4501" s="69"/>
    </row>
    <row r="4502" spans="1:7" ht="18" customHeight="1">
      <c r="A4502" s="323"/>
      <c r="B4502" s="302"/>
      <c r="C4502" s="325"/>
      <c r="D4502" s="325"/>
      <c r="E4502" s="46"/>
      <c r="F4502" s="130">
        <f t="shared" si="77"/>
        <v>0</v>
      </c>
      <c r="G4502" s="69"/>
    </row>
    <row r="4503" spans="1:7" ht="18" customHeight="1">
      <c r="A4503" s="323" t="s">
        <v>63</v>
      </c>
      <c r="B4503" s="302" t="s">
        <v>13</v>
      </c>
      <c r="C4503" s="325" t="s">
        <v>1560</v>
      </c>
      <c r="D4503" s="325">
        <v>99.1</v>
      </c>
      <c r="E4503" s="46">
        <v>31500</v>
      </c>
      <c r="F4503" s="130">
        <f>E4503*D4503</f>
        <v>3121650</v>
      </c>
      <c r="G4503" s="86">
        <f>SUM(F4503:F4505)</f>
        <v>7591500</v>
      </c>
    </row>
    <row r="4504" spans="1:7" ht="18" customHeight="1">
      <c r="A4504" s="323"/>
      <c r="B4504" s="302" t="s">
        <v>13</v>
      </c>
      <c r="C4504" s="325" t="s">
        <v>1561</v>
      </c>
      <c r="D4504" s="325">
        <v>85.9</v>
      </c>
      <c r="E4504" s="46">
        <v>31500</v>
      </c>
      <c r="F4504" s="130">
        <f>E4504*D4504</f>
        <v>2705850</v>
      </c>
      <c r="G4504" s="69"/>
    </row>
    <row r="4505" spans="1:7" ht="18" customHeight="1">
      <c r="A4505" s="323"/>
      <c r="B4505" s="302" t="s">
        <v>13</v>
      </c>
      <c r="C4505" s="325" t="s">
        <v>625</v>
      </c>
      <c r="D4505" s="325">
        <v>56</v>
      </c>
      <c r="E4505" s="46">
        <v>31500</v>
      </c>
      <c r="F4505" s="130">
        <f>E4505*D4505</f>
        <v>1764000</v>
      </c>
      <c r="G4505" s="69"/>
    </row>
    <row r="4506" spans="1:7" ht="18" customHeight="1">
      <c r="A4506" s="323"/>
      <c r="B4506" s="302"/>
      <c r="C4506" s="325"/>
      <c r="D4506" s="325"/>
      <c r="E4506" s="46"/>
      <c r="F4506" s="130">
        <f t="shared" si="77"/>
        <v>0</v>
      </c>
      <c r="G4506" s="69"/>
    </row>
    <row r="4507" spans="1:7" ht="18" customHeight="1">
      <c r="A4507" s="323" t="s">
        <v>93</v>
      </c>
      <c r="B4507" s="302" t="s">
        <v>13</v>
      </c>
      <c r="C4507" s="325" t="s">
        <v>965</v>
      </c>
      <c r="D4507" s="325">
        <v>91</v>
      </c>
      <c r="E4507" s="46">
        <v>30000</v>
      </c>
      <c r="F4507" s="130">
        <f t="shared" si="77"/>
        <v>2730000</v>
      </c>
      <c r="G4507" s="86">
        <f>SUM(F4507:F4514)</f>
        <v>19726700</v>
      </c>
    </row>
    <row r="4508" spans="1:7" ht="18" customHeight="1">
      <c r="A4508" s="323"/>
      <c r="B4508" s="302" t="s">
        <v>13</v>
      </c>
      <c r="C4508" s="325" t="s">
        <v>1562</v>
      </c>
      <c r="D4508" s="325">
        <v>25</v>
      </c>
      <c r="E4508" s="46">
        <v>30000</v>
      </c>
      <c r="F4508" s="130">
        <f t="shared" si="77"/>
        <v>750000</v>
      </c>
      <c r="G4508" s="69"/>
    </row>
    <row r="4509" spans="1:7" ht="18" customHeight="1">
      <c r="A4509" s="323"/>
      <c r="B4509" s="302" t="s">
        <v>13</v>
      </c>
      <c r="C4509" s="325" t="s">
        <v>1563</v>
      </c>
      <c r="D4509" s="325">
        <v>30</v>
      </c>
      <c r="E4509" s="46">
        <v>30000</v>
      </c>
      <c r="F4509" s="130">
        <f t="shared" si="77"/>
        <v>900000</v>
      </c>
      <c r="G4509" s="69"/>
    </row>
    <row r="4510" spans="1:7" ht="18" customHeight="1">
      <c r="A4510" s="323"/>
      <c r="B4510" s="302" t="s">
        <v>13</v>
      </c>
      <c r="C4510" s="325" t="s">
        <v>1564</v>
      </c>
      <c r="D4510" s="325">
        <v>67</v>
      </c>
      <c r="E4510" s="46">
        <v>30000</v>
      </c>
      <c r="F4510" s="130">
        <f t="shared" si="77"/>
        <v>2010000</v>
      </c>
      <c r="G4510" s="69"/>
    </row>
    <row r="4511" spans="1:7" ht="18" customHeight="1">
      <c r="A4511" s="323"/>
      <c r="B4511" s="302" t="s">
        <v>13</v>
      </c>
      <c r="C4511" s="325" t="s">
        <v>1565</v>
      </c>
      <c r="D4511" s="325">
        <v>36</v>
      </c>
      <c r="E4511" s="46">
        <v>30000</v>
      </c>
      <c r="F4511" s="130">
        <f t="shared" si="77"/>
        <v>1080000</v>
      </c>
      <c r="G4511" s="69"/>
    </row>
    <row r="4512" spans="1:7" ht="18" customHeight="1">
      <c r="A4512" s="323"/>
      <c r="B4512" s="302" t="s">
        <v>132</v>
      </c>
      <c r="C4512" s="325" t="s">
        <v>1459</v>
      </c>
      <c r="D4512" s="325">
        <v>202.9</v>
      </c>
      <c r="E4512" s="46">
        <v>33000</v>
      </c>
      <c r="F4512" s="130">
        <f t="shared" si="77"/>
        <v>6695700</v>
      </c>
      <c r="G4512" s="69"/>
    </row>
    <row r="4513" spans="1:7" ht="18" customHeight="1">
      <c r="A4513" s="323"/>
      <c r="B4513" s="302" t="s">
        <v>31</v>
      </c>
      <c r="C4513" s="325" t="s">
        <v>171</v>
      </c>
      <c r="D4513" s="325">
        <v>66</v>
      </c>
      <c r="E4513" s="46">
        <v>33500</v>
      </c>
      <c r="F4513" s="130">
        <f t="shared" si="77"/>
        <v>2211000</v>
      </c>
      <c r="G4513" s="69"/>
    </row>
    <row r="4514" spans="1:7" ht="18" customHeight="1">
      <c r="A4514" s="323"/>
      <c r="B4514" s="302" t="s">
        <v>31</v>
      </c>
      <c r="C4514" s="325" t="s">
        <v>1572</v>
      </c>
      <c r="D4514" s="325">
        <v>100</v>
      </c>
      <c r="E4514" s="46">
        <v>33500</v>
      </c>
      <c r="F4514" s="130">
        <f t="shared" si="77"/>
        <v>3350000</v>
      </c>
      <c r="G4514" s="69"/>
    </row>
    <row r="4515" spans="1:7" ht="18" customHeight="1">
      <c r="A4515" s="323"/>
      <c r="B4515" s="302"/>
      <c r="C4515" s="325"/>
      <c r="D4515" s="325"/>
      <c r="E4515" s="46"/>
      <c r="F4515" s="130">
        <f t="shared" si="77"/>
        <v>0</v>
      </c>
      <c r="G4515" s="69"/>
    </row>
    <row r="4516" spans="1:7" ht="18" customHeight="1">
      <c r="A4516" s="323" t="s">
        <v>316</v>
      </c>
      <c r="B4516" s="302" t="s">
        <v>13</v>
      </c>
      <c r="C4516" s="325" t="s">
        <v>371</v>
      </c>
      <c r="D4516" s="325">
        <v>51.2</v>
      </c>
      <c r="E4516" s="46">
        <v>30000</v>
      </c>
      <c r="F4516" s="130">
        <f t="shared" si="77"/>
        <v>1536000</v>
      </c>
      <c r="G4516" s="86">
        <f>SUM(F4516:F4520)</f>
        <v>19341450</v>
      </c>
    </row>
    <row r="4517" spans="1:7" ht="18" customHeight="1">
      <c r="A4517" s="323"/>
      <c r="B4517" s="302" t="s">
        <v>669</v>
      </c>
      <c r="C4517" s="325" t="s">
        <v>1566</v>
      </c>
      <c r="D4517" s="325">
        <v>58.3</v>
      </c>
      <c r="E4517" s="46">
        <v>34500</v>
      </c>
      <c r="F4517" s="130">
        <f t="shared" si="77"/>
        <v>2011350</v>
      </c>
      <c r="G4517" s="69"/>
    </row>
    <row r="4518" spans="1:7" ht="18" customHeight="1">
      <c r="A4518" s="323"/>
      <c r="B4518" s="302" t="s">
        <v>233</v>
      </c>
      <c r="C4518" s="325" t="s">
        <v>335</v>
      </c>
      <c r="D4518" s="325">
        <v>104.9</v>
      </c>
      <c r="E4518" s="46">
        <v>38500</v>
      </c>
      <c r="F4518" s="130">
        <f t="shared" si="77"/>
        <v>4038650</v>
      </c>
      <c r="G4518" s="69"/>
    </row>
    <row r="4519" spans="1:7" ht="18" customHeight="1">
      <c r="A4519" s="323"/>
      <c r="B4519" s="302" t="s">
        <v>233</v>
      </c>
      <c r="C4519" s="325" t="s">
        <v>1567</v>
      </c>
      <c r="D4519" s="325">
        <v>58</v>
      </c>
      <c r="E4519" s="46">
        <v>38500</v>
      </c>
      <c r="F4519" s="130">
        <f t="shared" si="77"/>
        <v>2233000</v>
      </c>
      <c r="G4519" s="69"/>
    </row>
    <row r="4520" spans="1:7" ht="18" customHeight="1">
      <c r="A4520" s="323"/>
      <c r="B4520" s="302" t="s">
        <v>31</v>
      </c>
      <c r="C4520" s="325" t="s">
        <v>143</v>
      </c>
      <c r="D4520" s="325">
        <v>302.3</v>
      </c>
      <c r="E4520" s="46">
        <v>31500</v>
      </c>
      <c r="F4520" s="130">
        <f t="shared" si="77"/>
        <v>9522450</v>
      </c>
      <c r="G4520" s="69"/>
    </row>
    <row r="4521" spans="1:7" ht="18" customHeight="1">
      <c r="A4521" s="323"/>
      <c r="B4521" s="302"/>
      <c r="C4521" s="325"/>
      <c r="D4521" s="325"/>
      <c r="E4521" s="46"/>
      <c r="F4521" s="130">
        <f t="shared" si="77"/>
        <v>0</v>
      </c>
      <c r="G4521" s="69"/>
    </row>
    <row r="4522" spans="1:7" ht="18" customHeight="1">
      <c r="A4522" s="323" t="s">
        <v>1088</v>
      </c>
      <c r="B4522" s="302" t="s">
        <v>254</v>
      </c>
      <c r="C4522" s="325" t="s">
        <v>1568</v>
      </c>
      <c r="D4522" s="325">
        <v>150</v>
      </c>
      <c r="E4522" s="46">
        <v>34500</v>
      </c>
      <c r="F4522" s="130">
        <f t="shared" si="77"/>
        <v>5175000</v>
      </c>
      <c r="G4522" s="86">
        <f>F4522</f>
        <v>5175000</v>
      </c>
    </row>
    <row r="4523" spans="1:7" ht="18" customHeight="1">
      <c r="A4523" s="323"/>
      <c r="B4523" s="302"/>
      <c r="C4523" s="325"/>
      <c r="D4523" s="325"/>
      <c r="E4523" s="46"/>
      <c r="F4523" s="130">
        <f t="shared" si="77"/>
        <v>0</v>
      </c>
      <c r="G4523" s="69"/>
    </row>
    <row r="4524" spans="1:7" ht="18" customHeight="1">
      <c r="A4524" s="323" t="s">
        <v>327</v>
      </c>
      <c r="B4524" s="302" t="s">
        <v>23</v>
      </c>
      <c r="C4524" s="325" t="s">
        <v>370</v>
      </c>
      <c r="D4524" s="325">
        <v>53.2</v>
      </c>
      <c r="E4524" s="46">
        <v>33500</v>
      </c>
      <c r="F4524" s="130">
        <f t="shared" si="77"/>
        <v>1782200</v>
      </c>
      <c r="G4524" s="86">
        <f>SUM(F4524:F4525)</f>
        <v>3815650</v>
      </c>
    </row>
    <row r="4525" spans="1:7" ht="18" customHeight="1">
      <c r="A4525" s="323"/>
      <c r="B4525" s="302" t="s">
        <v>31</v>
      </c>
      <c r="C4525" s="325" t="s">
        <v>255</v>
      </c>
      <c r="D4525" s="325">
        <v>60.7</v>
      </c>
      <c r="E4525" s="46">
        <v>33500</v>
      </c>
      <c r="F4525" s="130">
        <f t="shared" si="77"/>
        <v>2033450</v>
      </c>
      <c r="G4525" s="69"/>
    </row>
    <row r="4526" spans="1:7" ht="18" customHeight="1">
      <c r="A4526" s="323"/>
      <c r="B4526" s="302"/>
      <c r="C4526" s="325"/>
      <c r="D4526" s="325"/>
      <c r="E4526" s="46"/>
      <c r="F4526" s="130">
        <f t="shared" si="77"/>
        <v>0</v>
      </c>
      <c r="G4526" s="69"/>
    </row>
    <row r="4527" spans="1:7" ht="18" customHeight="1">
      <c r="A4527" s="323" t="s">
        <v>140</v>
      </c>
      <c r="B4527" s="302" t="s">
        <v>31</v>
      </c>
      <c r="C4527" s="325" t="s">
        <v>86</v>
      </c>
      <c r="D4527" s="325">
        <v>300</v>
      </c>
      <c r="E4527" s="46">
        <v>31000</v>
      </c>
      <c r="F4527" s="130">
        <f t="shared" si="77"/>
        <v>9300000</v>
      </c>
      <c r="G4527" s="86">
        <f>SUM(F4527:F4528)</f>
        <v>18600000</v>
      </c>
    </row>
    <row r="4528" spans="1:7" ht="18" customHeight="1">
      <c r="A4528" s="323"/>
      <c r="B4528" s="302" t="s">
        <v>31</v>
      </c>
      <c r="C4528" s="325" t="s">
        <v>373</v>
      </c>
      <c r="D4528" s="325">
        <v>300</v>
      </c>
      <c r="E4528" s="46">
        <v>31000</v>
      </c>
      <c r="F4528" s="130">
        <f t="shared" si="77"/>
        <v>9300000</v>
      </c>
      <c r="G4528" s="69"/>
    </row>
    <row r="4529" spans="1:7" ht="18" customHeight="1">
      <c r="A4529" s="323"/>
      <c r="B4529" s="302"/>
      <c r="C4529" s="325"/>
      <c r="D4529" s="325"/>
      <c r="E4529" s="46"/>
      <c r="F4529" s="130">
        <f t="shared" si="77"/>
        <v>0</v>
      </c>
      <c r="G4529" s="69"/>
    </row>
    <row r="4530" spans="1:7" ht="18" customHeight="1">
      <c r="A4530" s="323" t="s">
        <v>52</v>
      </c>
      <c r="B4530" s="302" t="s">
        <v>31</v>
      </c>
      <c r="C4530" s="325" t="s">
        <v>55</v>
      </c>
      <c r="D4530" s="325">
        <v>201.4</v>
      </c>
      <c r="E4530" s="46">
        <v>34300</v>
      </c>
      <c r="F4530" s="130">
        <f t="shared" si="77"/>
        <v>6908020</v>
      </c>
      <c r="G4530" s="86">
        <f>F4530</f>
        <v>6908020</v>
      </c>
    </row>
    <row r="4531" spans="1:7" ht="18" customHeight="1">
      <c r="A4531" s="323"/>
      <c r="B4531" s="302"/>
      <c r="C4531" s="325"/>
      <c r="D4531" s="325"/>
      <c r="E4531" s="46"/>
      <c r="F4531" s="130">
        <f t="shared" si="77"/>
        <v>0</v>
      </c>
      <c r="G4531" s="69"/>
    </row>
    <row r="4532" spans="1:7" ht="18" customHeight="1">
      <c r="A4532" s="323" t="s">
        <v>457</v>
      </c>
      <c r="B4532" s="302" t="s">
        <v>31</v>
      </c>
      <c r="C4532" s="325" t="s">
        <v>214</v>
      </c>
      <c r="D4532" s="325">
        <v>50</v>
      </c>
      <c r="E4532" s="46">
        <v>33500</v>
      </c>
      <c r="F4532" s="130">
        <f>E4532*D4532</f>
        <v>1675000</v>
      </c>
      <c r="G4532" s="86">
        <f>F4532</f>
        <v>1675000</v>
      </c>
    </row>
    <row r="4533" spans="1:7" ht="18" customHeight="1">
      <c r="A4533" s="323"/>
      <c r="B4533" s="302"/>
      <c r="C4533" s="325"/>
      <c r="D4533" s="325"/>
      <c r="E4533" s="46"/>
      <c r="F4533" s="130"/>
      <c r="G4533" s="69"/>
    </row>
    <row r="4534" spans="1:7" ht="18" customHeight="1">
      <c r="A4534" s="323" t="s">
        <v>380</v>
      </c>
      <c r="B4534" s="302" t="s">
        <v>31</v>
      </c>
      <c r="C4534" s="325" t="s">
        <v>78</v>
      </c>
      <c r="D4534" s="325">
        <v>100</v>
      </c>
      <c r="E4534" s="46">
        <v>33500</v>
      </c>
      <c r="F4534" s="130">
        <f t="shared" si="77"/>
        <v>3350000</v>
      </c>
      <c r="G4534" s="86">
        <f>SUM(F4534:F4535)</f>
        <v>11577600</v>
      </c>
    </row>
    <row r="4535" spans="1:7" ht="18" customHeight="1">
      <c r="A4535" s="323"/>
      <c r="B4535" s="302" t="s">
        <v>31</v>
      </c>
      <c r="C4535" s="325" t="s">
        <v>1542</v>
      </c>
      <c r="D4535" s="325">
        <v>245.6</v>
      </c>
      <c r="E4535" s="46">
        <v>33500</v>
      </c>
      <c r="F4535" s="130">
        <f t="shared" si="77"/>
        <v>8227600</v>
      </c>
      <c r="G4535" s="69"/>
    </row>
    <row r="4536" spans="1:7" ht="18" customHeight="1">
      <c r="A4536" s="323"/>
      <c r="B4536" s="302"/>
      <c r="C4536" s="325"/>
      <c r="D4536" s="325"/>
      <c r="E4536" s="46"/>
      <c r="F4536" s="130">
        <f t="shared" si="77"/>
        <v>0</v>
      </c>
      <c r="G4536" s="69"/>
    </row>
    <row r="4537" spans="1:7" ht="18" customHeight="1">
      <c r="A4537" s="323" t="s">
        <v>18</v>
      </c>
      <c r="B4537" s="302" t="s">
        <v>13</v>
      </c>
      <c r="C4537" s="325" t="s">
        <v>686</v>
      </c>
      <c r="D4537" s="325">
        <v>30</v>
      </c>
      <c r="E4537" s="46">
        <v>29500</v>
      </c>
      <c r="F4537" s="130">
        <f>E4537*D4537</f>
        <v>885000</v>
      </c>
      <c r="G4537" s="86">
        <f>SUM(F4537:F4540)</f>
        <v>2655000</v>
      </c>
    </row>
    <row r="4538" spans="1:7" ht="18" customHeight="1">
      <c r="A4538" s="323"/>
      <c r="B4538" s="302" t="s">
        <v>13</v>
      </c>
      <c r="C4538" s="325" t="s">
        <v>865</v>
      </c>
      <c r="D4538" s="325">
        <v>20</v>
      </c>
      <c r="E4538" s="46">
        <v>29500</v>
      </c>
      <c r="F4538" s="130">
        <f>E4538*D4538</f>
        <v>590000</v>
      </c>
      <c r="G4538" s="69"/>
    </row>
    <row r="4539" spans="1:7" ht="18" customHeight="1">
      <c r="A4539" s="323"/>
      <c r="B4539" s="302" t="s">
        <v>13</v>
      </c>
      <c r="C4539" s="325" t="s">
        <v>15</v>
      </c>
      <c r="D4539" s="325">
        <v>20</v>
      </c>
      <c r="E4539" s="46">
        <v>29500</v>
      </c>
      <c r="F4539" s="130">
        <f>E4539*D4539</f>
        <v>590000</v>
      </c>
      <c r="G4539" s="69"/>
    </row>
    <row r="4540" spans="1:7" ht="18" customHeight="1">
      <c r="A4540" s="323"/>
      <c r="B4540" s="302" t="s">
        <v>13</v>
      </c>
      <c r="C4540" s="325" t="s">
        <v>75</v>
      </c>
      <c r="D4540" s="325">
        <v>20</v>
      </c>
      <c r="E4540" s="46">
        <v>29500</v>
      </c>
      <c r="F4540" s="130">
        <f>E4540*D4540</f>
        <v>590000</v>
      </c>
      <c r="G4540" s="69"/>
    </row>
    <row r="4541" spans="1:7" ht="18" customHeight="1">
      <c r="A4541" s="323"/>
      <c r="B4541" s="302"/>
      <c r="C4541" s="325"/>
      <c r="D4541" s="325"/>
      <c r="E4541" s="46"/>
      <c r="F4541" s="130">
        <f t="shared" si="77"/>
        <v>0</v>
      </c>
      <c r="G4541" s="69"/>
    </row>
    <row r="4542" spans="1:7" ht="18" customHeight="1">
      <c r="A4542" s="323" t="s">
        <v>61</v>
      </c>
      <c r="B4542" s="302" t="s">
        <v>13</v>
      </c>
      <c r="C4542" s="325" t="s">
        <v>739</v>
      </c>
      <c r="D4542" s="325">
        <v>110</v>
      </c>
      <c r="E4542" s="46">
        <v>29500</v>
      </c>
      <c r="F4542" s="130">
        <f t="shared" si="77"/>
        <v>3245000</v>
      </c>
      <c r="G4542" s="86">
        <f>SUM(F4542:F4544)</f>
        <v>4425000</v>
      </c>
    </row>
    <row r="4543" spans="1:7" ht="18" customHeight="1">
      <c r="A4543" s="323"/>
      <c r="B4543" s="302" t="s">
        <v>13</v>
      </c>
      <c r="C4543" s="325" t="s">
        <v>59</v>
      </c>
      <c r="D4543" s="325">
        <v>20</v>
      </c>
      <c r="E4543" s="46">
        <v>29500</v>
      </c>
      <c r="F4543" s="130">
        <f t="shared" si="77"/>
        <v>590000</v>
      </c>
      <c r="G4543" s="69"/>
    </row>
    <row r="4544" spans="1:7" ht="18" customHeight="1">
      <c r="A4544" s="323"/>
      <c r="B4544" s="302" t="s">
        <v>13</v>
      </c>
      <c r="C4544" s="325" t="s">
        <v>14</v>
      </c>
      <c r="D4544" s="325">
        <v>20</v>
      </c>
      <c r="E4544" s="46">
        <v>29500</v>
      </c>
      <c r="F4544" s="130">
        <f t="shared" si="77"/>
        <v>590000</v>
      </c>
      <c r="G4544" s="69"/>
    </row>
    <row r="4545" spans="1:7" ht="18" customHeight="1">
      <c r="A4545" s="323"/>
      <c r="B4545" s="302"/>
      <c r="C4545" s="325"/>
      <c r="D4545" s="325"/>
      <c r="E4545" s="46"/>
      <c r="F4545" s="130">
        <f t="shared" si="77"/>
        <v>0</v>
      </c>
      <c r="G4545" s="69"/>
    </row>
    <row r="4546" spans="1:7" ht="18" customHeight="1">
      <c r="A4546" s="323" t="s">
        <v>26</v>
      </c>
      <c r="B4546" s="302" t="s">
        <v>13</v>
      </c>
      <c r="C4546" s="325" t="s">
        <v>14</v>
      </c>
      <c r="D4546" s="325">
        <v>50</v>
      </c>
      <c r="E4546" s="46">
        <v>30000</v>
      </c>
      <c r="F4546" s="130">
        <f t="shared" si="77"/>
        <v>1500000</v>
      </c>
      <c r="G4546" s="86">
        <f>F4546</f>
        <v>1500000</v>
      </c>
    </row>
    <row r="4547" spans="1:7" ht="18" customHeight="1">
      <c r="A4547" s="323"/>
      <c r="B4547" s="302"/>
      <c r="C4547" s="325"/>
      <c r="D4547" s="325"/>
      <c r="E4547" s="46"/>
      <c r="F4547" s="130">
        <f t="shared" si="77"/>
        <v>0</v>
      </c>
      <c r="G4547" s="69"/>
    </row>
    <row r="4548" spans="1:7" ht="18" customHeight="1">
      <c r="A4548" s="323" t="s">
        <v>97</v>
      </c>
      <c r="B4548" s="302" t="s">
        <v>642</v>
      </c>
      <c r="C4548" s="325" t="s">
        <v>59</v>
      </c>
      <c r="D4548" s="325">
        <v>61.7</v>
      </c>
      <c r="E4548" s="46">
        <v>38000</v>
      </c>
      <c r="F4548" s="130">
        <f t="shared" si="77"/>
        <v>2344600</v>
      </c>
      <c r="G4548" s="86">
        <f>SUM(F4548:F4550)</f>
        <v>6769600</v>
      </c>
    </row>
    <row r="4549" spans="1:7" ht="18" customHeight="1">
      <c r="A4549" s="323"/>
      <c r="B4549" s="302" t="s">
        <v>13</v>
      </c>
      <c r="C4549" s="325" t="s">
        <v>15</v>
      </c>
      <c r="D4549" s="325">
        <v>50</v>
      </c>
      <c r="E4549" s="46">
        <v>29500</v>
      </c>
      <c r="F4549" s="130">
        <f t="shared" si="77"/>
        <v>1475000</v>
      </c>
      <c r="G4549" s="69"/>
    </row>
    <row r="4550" spans="1:7" ht="18" customHeight="1">
      <c r="A4550" s="533"/>
      <c r="B4550" s="440" t="s">
        <v>13</v>
      </c>
      <c r="C4550" s="382" t="s">
        <v>14</v>
      </c>
      <c r="D4550" s="382">
        <v>100</v>
      </c>
      <c r="E4550" s="59">
        <v>29500</v>
      </c>
      <c r="F4550" s="132">
        <f t="shared" si="77"/>
        <v>2950000</v>
      </c>
      <c r="G4550" s="92"/>
    </row>
    <row r="4551" spans="1:7" ht="18" customHeight="1">
      <c r="A4551" s="526"/>
      <c r="B4551" s="435"/>
      <c r="C4551" s="484"/>
      <c r="D4551" s="484"/>
      <c r="E4551" s="113"/>
      <c r="F4551" s="126"/>
      <c r="G4551" s="9"/>
    </row>
    <row r="4552" spans="1:7" ht="18" customHeight="1">
      <c r="A4552" s="537">
        <v>42426</v>
      </c>
      <c r="B4552" s="355"/>
      <c r="C4552" s="491" t="s">
        <v>398</v>
      </c>
      <c r="D4552" s="525"/>
      <c r="F4552" s="127"/>
    </row>
    <row r="4553" spans="1:7" ht="18" customHeight="1">
      <c r="A4553" s="531" t="s">
        <v>127</v>
      </c>
      <c r="B4553" s="436" t="s">
        <v>134</v>
      </c>
      <c r="C4553" s="494" t="s">
        <v>152</v>
      </c>
      <c r="D4553" s="494">
        <f>SUM(D4554:D4655)</f>
        <v>11398.000000000002</v>
      </c>
      <c r="E4553" s="166"/>
      <c r="F4553" s="171">
        <f>SUM(F4554:F4655)</f>
        <v>393101800</v>
      </c>
      <c r="G4553" s="171">
        <f>SUM(G4554:G4655)</f>
        <v>393101800</v>
      </c>
    </row>
    <row r="4554" spans="1:7" ht="18" customHeight="1">
      <c r="A4554" s="532" t="s">
        <v>97</v>
      </c>
      <c r="B4554" s="437" t="s">
        <v>1573</v>
      </c>
      <c r="C4554" s="487" t="s">
        <v>1574</v>
      </c>
      <c r="D4554" s="487">
        <f>1281.7+42</f>
        <v>1323.7</v>
      </c>
      <c r="E4554" s="42">
        <v>50000</v>
      </c>
      <c r="F4554" s="142">
        <f t="shared" si="77"/>
        <v>66185000</v>
      </c>
      <c r="G4554" s="85">
        <f>SUM(F4554:F4556)</f>
        <v>69035000</v>
      </c>
    </row>
    <row r="4555" spans="1:7" ht="18" customHeight="1">
      <c r="A4555" s="323"/>
      <c r="B4555" s="302" t="s">
        <v>642</v>
      </c>
      <c r="C4555" s="325" t="s">
        <v>581</v>
      </c>
      <c r="D4555" s="325">
        <v>25</v>
      </c>
      <c r="E4555" s="46">
        <v>38000</v>
      </c>
      <c r="F4555" s="130">
        <f t="shared" si="77"/>
        <v>950000</v>
      </c>
      <c r="G4555" s="69"/>
    </row>
    <row r="4556" spans="1:7" ht="18" customHeight="1">
      <c r="A4556" s="323"/>
      <c r="B4556" s="302" t="s">
        <v>642</v>
      </c>
      <c r="C4556" s="325" t="s">
        <v>60</v>
      </c>
      <c r="D4556" s="325">
        <v>50</v>
      </c>
      <c r="E4556" s="46">
        <v>38000</v>
      </c>
      <c r="F4556" s="130">
        <f t="shared" si="77"/>
        <v>1900000</v>
      </c>
      <c r="G4556" s="69"/>
    </row>
    <row r="4557" spans="1:7" ht="18" customHeight="1">
      <c r="A4557" s="323"/>
      <c r="B4557" s="302"/>
      <c r="C4557" s="325"/>
      <c r="D4557" s="325"/>
      <c r="E4557" s="46"/>
      <c r="F4557" s="130">
        <f t="shared" si="77"/>
        <v>0</v>
      </c>
      <c r="G4557" s="69"/>
    </row>
    <row r="4558" spans="1:7" ht="18" customHeight="1">
      <c r="A4558" s="323" t="s">
        <v>26</v>
      </c>
      <c r="B4558" s="302" t="s">
        <v>13</v>
      </c>
      <c r="C4558" s="325" t="s">
        <v>1575</v>
      </c>
      <c r="D4558" s="325">
        <v>59</v>
      </c>
      <c r="E4558" s="46">
        <v>30000</v>
      </c>
      <c r="F4558" s="130">
        <f t="shared" si="77"/>
        <v>1770000</v>
      </c>
      <c r="G4558" s="86">
        <f>F4558</f>
        <v>1770000</v>
      </c>
    </row>
    <row r="4559" spans="1:7" ht="18" customHeight="1">
      <c r="A4559" s="323"/>
      <c r="B4559" s="302"/>
      <c r="C4559" s="325"/>
      <c r="D4559" s="325"/>
      <c r="E4559" s="46"/>
      <c r="F4559" s="130">
        <f t="shared" ref="F4559:F4623" si="78">E4559*D4559</f>
        <v>0</v>
      </c>
      <c r="G4559" s="69"/>
    </row>
    <row r="4560" spans="1:7" ht="18" customHeight="1">
      <c r="A4560" s="323" t="s">
        <v>18</v>
      </c>
      <c r="B4560" s="302" t="s">
        <v>13</v>
      </c>
      <c r="C4560" s="325" t="s">
        <v>561</v>
      </c>
      <c r="D4560" s="325">
        <v>28.7</v>
      </c>
      <c r="E4560" s="46">
        <v>29500</v>
      </c>
      <c r="F4560" s="130">
        <f t="shared" si="78"/>
        <v>846650</v>
      </c>
      <c r="G4560" s="86">
        <f>SUM(F4560:F4561)</f>
        <v>2731450</v>
      </c>
    </row>
    <row r="4561" spans="1:7" ht="18" customHeight="1">
      <c r="A4561" s="323"/>
      <c r="B4561" s="302" t="s">
        <v>642</v>
      </c>
      <c r="C4561" s="325" t="s">
        <v>60</v>
      </c>
      <c r="D4561" s="325">
        <v>49.6</v>
      </c>
      <c r="E4561" s="46">
        <v>38000</v>
      </c>
      <c r="F4561" s="130">
        <f t="shared" si="78"/>
        <v>1884800</v>
      </c>
      <c r="G4561" s="69"/>
    </row>
    <row r="4562" spans="1:7" ht="18" customHeight="1">
      <c r="A4562" s="323"/>
      <c r="B4562" s="302"/>
      <c r="C4562" s="325"/>
      <c r="D4562" s="325"/>
      <c r="E4562" s="46"/>
      <c r="F4562" s="130">
        <f t="shared" si="78"/>
        <v>0</v>
      </c>
      <c r="G4562" s="69"/>
    </row>
    <row r="4563" spans="1:7" ht="18" customHeight="1">
      <c r="A4563" s="323" t="s">
        <v>24</v>
      </c>
      <c r="B4563" s="302" t="s">
        <v>13</v>
      </c>
      <c r="C4563" s="325" t="s">
        <v>22</v>
      </c>
      <c r="D4563" s="325">
        <v>50</v>
      </c>
      <c r="E4563" s="46">
        <v>30500</v>
      </c>
      <c r="F4563" s="130">
        <f t="shared" si="78"/>
        <v>1525000</v>
      </c>
      <c r="G4563" s="86">
        <f>F4563</f>
        <v>1525000</v>
      </c>
    </row>
    <row r="4564" spans="1:7" ht="18" customHeight="1">
      <c r="A4564" s="323"/>
      <c r="B4564" s="302"/>
      <c r="C4564" s="325"/>
      <c r="D4564" s="325"/>
      <c r="E4564" s="46"/>
      <c r="F4564" s="130">
        <f t="shared" si="78"/>
        <v>0</v>
      </c>
      <c r="G4564" s="69"/>
    </row>
    <row r="4565" spans="1:7" ht="18" customHeight="1">
      <c r="A4565" s="323" t="s">
        <v>330</v>
      </c>
      <c r="B4565" s="302" t="s">
        <v>31</v>
      </c>
      <c r="C4565" s="325" t="s">
        <v>679</v>
      </c>
      <c r="D4565" s="325">
        <v>157</v>
      </c>
      <c r="E4565" s="46">
        <v>33500</v>
      </c>
      <c r="F4565" s="130">
        <f t="shared" si="78"/>
        <v>5259500</v>
      </c>
      <c r="G4565" s="86">
        <f>F4565</f>
        <v>5259500</v>
      </c>
    </row>
    <row r="4566" spans="1:7" ht="18" customHeight="1">
      <c r="A4566" s="323"/>
      <c r="B4566" s="302"/>
      <c r="C4566" s="325"/>
      <c r="D4566" s="325"/>
      <c r="E4566" s="46"/>
      <c r="F4566" s="130">
        <f t="shared" si="78"/>
        <v>0</v>
      </c>
      <c r="G4566" s="69"/>
    </row>
    <row r="4567" spans="1:7" ht="18" customHeight="1">
      <c r="A4567" s="323" t="s">
        <v>1245</v>
      </c>
      <c r="B4567" s="302" t="s">
        <v>31</v>
      </c>
      <c r="C4567" s="325" t="s">
        <v>1576</v>
      </c>
      <c r="D4567" s="325">
        <v>150</v>
      </c>
      <c r="E4567" s="46">
        <v>34000</v>
      </c>
      <c r="F4567" s="130">
        <f t="shared" si="78"/>
        <v>5100000</v>
      </c>
      <c r="G4567" s="86">
        <f>F4567</f>
        <v>5100000</v>
      </c>
    </row>
    <row r="4568" spans="1:7" ht="18" customHeight="1">
      <c r="A4568" s="323"/>
      <c r="B4568" s="302"/>
      <c r="C4568" s="325"/>
      <c r="D4568" s="325"/>
      <c r="E4568" s="46"/>
      <c r="F4568" s="130">
        <f t="shared" si="78"/>
        <v>0</v>
      </c>
      <c r="G4568" s="69"/>
    </row>
    <row r="4569" spans="1:7" ht="18" customHeight="1">
      <c r="A4569" s="323" t="s">
        <v>451</v>
      </c>
      <c r="B4569" s="302" t="s">
        <v>64</v>
      </c>
      <c r="C4569" s="325" t="s">
        <v>1577</v>
      </c>
      <c r="D4569" s="325">
        <v>102</v>
      </c>
      <c r="E4569" s="46">
        <v>35500</v>
      </c>
      <c r="F4569" s="130">
        <f t="shared" si="78"/>
        <v>3621000</v>
      </c>
      <c r="G4569" s="86">
        <f>F4569</f>
        <v>3621000</v>
      </c>
    </row>
    <row r="4570" spans="1:7" ht="18" customHeight="1">
      <c r="A4570" s="323"/>
      <c r="B4570" s="302"/>
      <c r="C4570" s="325"/>
      <c r="D4570" s="325"/>
      <c r="E4570" s="46"/>
      <c r="F4570" s="130">
        <f t="shared" si="78"/>
        <v>0</v>
      </c>
      <c r="G4570" s="69"/>
    </row>
    <row r="4571" spans="1:7" ht="18" customHeight="1">
      <c r="A4571" s="323" t="s">
        <v>380</v>
      </c>
      <c r="B4571" s="302" t="s">
        <v>289</v>
      </c>
      <c r="C4571" s="325" t="s">
        <v>579</v>
      </c>
      <c r="D4571" s="325">
        <v>142</v>
      </c>
      <c r="E4571" s="46">
        <v>30500</v>
      </c>
      <c r="F4571" s="130">
        <f t="shared" si="78"/>
        <v>4331000</v>
      </c>
      <c r="G4571" s="86">
        <f>SUM(F4571:F4573)</f>
        <v>14784500</v>
      </c>
    </row>
    <row r="4572" spans="1:7" ht="18" customHeight="1">
      <c r="A4572" s="323"/>
      <c r="B4572" s="302" t="s">
        <v>23</v>
      </c>
      <c r="C4572" s="325" t="s">
        <v>301</v>
      </c>
      <c r="D4572" s="325">
        <v>291.8</v>
      </c>
      <c r="E4572" s="46">
        <v>33000</v>
      </c>
      <c r="F4572" s="130">
        <f t="shared" si="78"/>
        <v>9629400</v>
      </c>
      <c r="G4572" s="69"/>
    </row>
    <row r="4573" spans="1:7" ht="18" customHeight="1">
      <c r="A4573" s="323"/>
      <c r="B4573" s="302" t="s">
        <v>31</v>
      </c>
      <c r="C4573" s="325" t="s">
        <v>721</v>
      </c>
      <c r="D4573" s="325">
        <v>24.6</v>
      </c>
      <c r="E4573" s="46">
        <v>33500</v>
      </c>
      <c r="F4573" s="130">
        <f t="shared" si="78"/>
        <v>824100</v>
      </c>
      <c r="G4573" s="69"/>
    </row>
    <row r="4574" spans="1:7" ht="18" customHeight="1">
      <c r="A4574" s="323"/>
      <c r="B4574" s="302"/>
      <c r="C4574" s="325"/>
      <c r="D4574" s="325"/>
      <c r="E4574" s="46"/>
      <c r="F4574" s="130">
        <f t="shared" si="78"/>
        <v>0</v>
      </c>
      <c r="G4574" s="69"/>
    </row>
    <row r="4575" spans="1:7" ht="18" customHeight="1">
      <c r="A4575" s="323" t="s">
        <v>207</v>
      </c>
      <c r="B4575" s="302" t="s">
        <v>208</v>
      </c>
      <c r="C4575" s="325" t="s">
        <v>54</v>
      </c>
      <c r="D4575" s="325">
        <v>165</v>
      </c>
      <c r="E4575" s="46">
        <v>35000</v>
      </c>
      <c r="F4575" s="130">
        <f t="shared" si="78"/>
        <v>5775000</v>
      </c>
      <c r="G4575" s="86">
        <f>F4575</f>
        <v>5775000</v>
      </c>
    </row>
    <row r="4576" spans="1:7" ht="18" customHeight="1">
      <c r="A4576" s="323"/>
      <c r="B4576" s="302"/>
      <c r="C4576" s="325"/>
      <c r="D4576" s="325"/>
      <c r="E4576" s="46"/>
      <c r="F4576" s="130">
        <f t="shared" si="78"/>
        <v>0</v>
      </c>
      <c r="G4576" s="69"/>
    </row>
    <row r="4577" spans="1:7" ht="18" customHeight="1">
      <c r="A4577" s="323" t="s">
        <v>140</v>
      </c>
      <c r="B4577" s="302" t="s">
        <v>13</v>
      </c>
      <c r="C4577" s="325" t="s">
        <v>202</v>
      </c>
      <c r="D4577" s="325">
        <v>30</v>
      </c>
      <c r="E4577" s="46">
        <v>31000</v>
      </c>
      <c r="F4577" s="130">
        <f t="shared" si="78"/>
        <v>930000</v>
      </c>
      <c r="G4577" s="86">
        <f>SUM(F4577:F4578)</f>
        <v>16740000</v>
      </c>
    </row>
    <row r="4578" spans="1:7" ht="18" customHeight="1">
      <c r="A4578" s="323"/>
      <c r="B4578" s="302" t="s">
        <v>31</v>
      </c>
      <c r="C4578" s="325" t="s">
        <v>373</v>
      </c>
      <c r="D4578" s="325">
        <v>510</v>
      </c>
      <c r="E4578" s="46">
        <v>31000</v>
      </c>
      <c r="F4578" s="130">
        <f t="shared" si="78"/>
        <v>15810000</v>
      </c>
      <c r="G4578" s="69"/>
    </row>
    <row r="4579" spans="1:7" ht="18" customHeight="1">
      <c r="A4579" s="323"/>
      <c r="B4579" s="302"/>
      <c r="C4579" s="325"/>
      <c r="D4579" s="325"/>
      <c r="E4579" s="46"/>
      <c r="F4579" s="130">
        <f t="shared" si="78"/>
        <v>0</v>
      </c>
      <c r="G4579" s="69"/>
    </row>
    <row r="4580" spans="1:7" ht="18" customHeight="1">
      <c r="A4580" s="323" t="s">
        <v>271</v>
      </c>
      <c r="B4580" s="302" t="s">
        <v>13</v>
      </c>
      <c r="C4580" s="325" t="s">
        <v>461</v>
      </c>
      <c r="D4580" s="325">
        <v>50</v>
      </c>
      <c r="E4580" s="46">
        <v>29500</v>
      </c>
      <c r="F4580" s="130">
        <f t="shared" si="78"/>
        <v>1475000</v>
      </c>
      <c r="G4580" s="86">
        <f>F4580</f>
        <v>1475000</v>
      </c>
    </row>
    <row r="4581" spans="1:7" ht="18" customHeight="1">
      <c r="A4581" s="323"/>
      <c r="B4581" s="302"/>
      <c r="C4581" s="325"/>
      <c r="D4581" s="325"/>
      <c r="E4581" s="46"/>
      <c r="F4581" s="130">
        <f t="shared" si="78"/>
        <v>0</v>
      </c>
      <c r="G4581" s="69"/>
    </row>
    <row r="4582" spans="1:7" ht="18" customHeight="1">
      <c r="A4582" s="323" t="s">
        <v>731</v>
      </c>
      <c r="B4582" s="302" t="s">
        <v>13</v>
      </c>
      <c r="C4582" s="325" t="s">
        <v>1578</v>
      </c>
      <c r="D4582" s="325">
        <v>51.3</v>
      </c>
      <c r="E4582" s="46">
        <v>30000</v>
      </c>
      <c r="F4582" s="130">
        <f t="shared" si="78"/>
        <v>1539000</v>
      </c>
      <c r="G4582" s="86">
        <f>SUM(F4582:F4584)</f>
        <v>4264000</v>
      </c>
    </row>
    <row r="4583" spans="1:7" ht="18" customHeight="1">
      <c r="A4583" s="323"/>
      <c r="B4583" s="302" t="s">
        <v>13</v>
      </c>
      <c r="C4583" s="325" t="s">
        <v>1579</v>
      </c>
      <c r="D4583" s="325">
        <v>35</v>
      </c>
      <c r="E4583" s="46">
        <v>30000</v>
      </c>
      <c r="F4583" s="130">
        <f t="shared" si="78"/>
        <v>1050000</v>
      </c>
      <c r="G4583" s="69"/>
    </row>
    <row r="4584" spans="1:7" ht="18" customHeight="1">
      <c r="A4584" s="323"/>
      <c r="B4584" s="302" t="s">
        <v>31</v>
      </c>
      <c r="C4584" s="325" t="s">
        <v>1579</v>
      </c>
      <c r="D4584" s="325">
        <v>50</v>
      </c>
      <c r="E4584" s="46">
        <v>33500</v>
      </c>
      <c r="F4584" s="130">
        <f t="shared" si="78"/>
        <v>1675000</v>
      </c>
      <c r="G4584" s="69"/>
    </row>
    <row r="4585" spans="1:7" ht="18" customHeight="1">
      <c r="A4585" s="323"/>
      <c r="B4585" s="302"/>
      <c r="C4585" s="325"/>
      <c r="D4585" s="325"/>
      <c r="E4585" s="46"/>
      <c r="F4585" s="130">
        <f t="shared" si="78"/>
        <v>0</v>
      </c>
      <c r="G4585" s="69"/>
    </row>
    <row r="4586" spans="1:7" ht="18" customHeight="1">
      <c r="A4586" s="323" t="s">
        <v>145</v>
      </c>
      <c r="B4586" s="302" t="s">
        <v>441</v>
      </c>
      <c r="C4586" s="325" t="s">
        <v>1318</v>
      </c>
      <c r="D4586" s="325">
        <v>512</v>
      </c>
      <c r="E4586" s="46">
        <v>28000</v>
      </c>
      <c r="F4586" s="130">
        <f t="shared" si="78"/>
        <v>14336000</v>
      </c>
      <c r="G4586" s="86">
        <f>SUM(F4586:F4587)</f>
        <v>19286000</v>
      </c>
    </row>
    <row r="4587" spans="1:7" ht="18" customHeight="1">
      <c r="A4587" s="323"/>
      <c r="B4587" s="302" t="s">
        <v>31</v>
      </c>
      <c r="C4587" s="325" t="s">
        <v>614</v>
      </c>
      <c r="D4587" s="325">
        <v>150</v>
      </c>
      <c r="E4587" s="46">
        <v>33000</v>
      </c>
      <c r="F4587" s="130">
        <f t="shared" si="78"/>
        <v>4950000</v>
      </c>
      <c r="G4587" s="69"/>
    </row>
    <row r="4588" spans="1:7" ht="18" customHeight="1">
      <c r="A4588" s="323"/>
      <c r="B4588" s="302"/>
      <c r="C4588" s="325"/>
      <c r="D4588" s="325"/>
      <c r="E4588" s="46"/>
      <c r="F4588" s="130">
        <f t="shared" si="78"/>
        <v>0</v>
      </c>
      <c r="G4588" s="69"/>
    </row>
    <row r="4589" spans="1:7" ht="18" customHeight="1">
      <c r="A4589" s="323" t="s">
        <v>418</v>
      </c>
      <c r="B4589" s="302" t="s">
        <v>23</v>
      </c>
      <c r="C4589" s="325" t="s">
        <v>416</v>
      </c>
      <c r="D4589" s="325">
        <v>314.39999999999998</v>
      </c>
      <c r="E4589" s="46">
        <v>33500</v>
      </c>
      <c r="F4589" s="130">
        <f t="shared" si="78"/>
        <v>10532400</v>
      </c>
      <c r="G4589" s="86">
        <f>F4589</f>
        <v>10532400</v>
      </c>
    </row>
    <row r="4590" spans="1:7" ht="18" customHeight="1">
      <c r="A4590" s="323"/>
      <c r="B4590" s="302"/>
      <c r="C4590" s="325"/>
      <c r="D4590" s="325"/>
      <c r="E4590" s="46"/>
      <c r="F4590" s="130">
        <f t="shared" si="78"/>
        <v>0</v>
      </c>
      <c r="G4590" s="69"/>
    </row>
    <row r="4591" spans="1:7" ht="18" customHeight="1">
      <c r="A4591" s="323" t="s">
        <v>523</v>
      </c>
      <c r="B4591" s="302" t="s">
        <v>254</v>
      </c>
      <c r="C4591" s="325" t="s">
        <v>1568</v>
      </c>
      <c r="D4591" s="325">
        <v>55.4</v>
      </c>
      <c r="E4591" s="46">
        <v>34500</v>
      </c>
      <c r="F4591" s="130">
        <f t="shared" si="78"/>
        <v>1911300</v>
      </c>
      <c r="G4591" s="86">
        <f>F4591</f>
        <v>1911300</v>
      </c>
    </row>
    <row r="4592" spans="1:7" ht="18" customHeight="1">
      <c r="A4592" s="323"/>
      <c r="B4592" s="302"/>
      <c r="C4592" s="325"/>
      <c r="D4592" s="325"/>
      <c r="E4592" s="46"/>
      <c r="F4592" s="130">
        <f t="shared" si="78"/>
        <v>0</v>
      </c>
      <c r="G4592" s="69"/>
    </row>
    <row r="4593" spans="1:7" ht="18" customHeight="1">
      <c r="A4593" s="323" t="s">
        <v>93</v>
      </c>
      <c r="B4593" s="302" t="s">
        <v>13</v>
      </c>
      <c r="C4593" s="325" t="s">
        <v>288</v>
      </c>
      <c r="D4593" s="325">
        <v>50</v>
      </c>
      <c r="E4593" s="46">
        <v>30000</v>
      </c>
      <c r="F4593" s="130">
        <f>E4593*D4593</f>
        <v>1500000</v>
      </c>
      <c r="G4593" s="86">
        <f>SUM(F4593:F4596)</f>
        <v>16659700</v>
      </c>
    </row>
    <row r="4594" spans="1:7" ht="18" customHeight="1">
      <c r="A4594" s="302"/>
      <c r="B4594" s="302" t="s">
        <v>13</v>
      </c>
      <c r="C4594" s="325" t="s">
        <v>1582</v>
      </c>
      <c r="D4594" s="325">
        <v>69.599999999999994</v>
      </c>
      <c r="E4594" s="46">
        <v>30000</v>
      </c>
      <c r="F4594" s="130">
        <f>E4594*D4594</f>
        <v>2087999.9999999998</v>
      </c>
      <c r="G4594" s="69"/>
    </row>
    <row r="4595" spans="1:7" ht="18" customHeight="1">
      <c r="A4595" s="323"/>
      <c r="B4595" s="302" t="s">
        <v>31</v>
      </c>
      <c r="C4595" s="325" t="s">
        <v>1583</v>
      </c>
      <c r="D4595" s="325">
        <v>97.5</v>
      </c>
      <c r="E4595" s="46">
        <v>33500</v>
      </c>
      <c r="F4595" s="130">
        <f>E4595*D4595</f>
        <v>3266250</v>
      </c>
      <c r="G4595" s="69"/>
    </row>
    <row r="4596" spans="1:7" ht="18" customHeight="1">
      <c r="A4596" s="323"/>
      <c r="B4596" s="302" t="s">
        <v>31</v>
      </c>
      <c r="C4596" s="325" t="s">
        <v>1572</v>
      </c>
      <c r="D4596" s="325">
        <v>292.7</v>
      </c>
      <c r="E4596" s="46">
        <v>33500</v>
      </c>
      <c r="F4596" s="130">
        <f>E4596*D4596</f>
        <v>9805450</v>
      </c>
      <c r="G4596" s="69"/>
    </row>
    <row r="4597" spans="1:7" ht="18" customHeight="1">
      <c r="A4597" s="323"/>
      <c r="B4597" s="302"/>
      <c r="C4597" s="325"/>
      <c r="D4597" s="325"/>
      <c r="E4597" s="46"/>
      <c r="F4597" s="130"/>
      <c r="G4597" s="69"/>
    </row>
    <row r="4598" spans="1:7" ht="18" customHeight="1">
      <c r="A4598" s="323" t="s">
        <v>336</v>
      </c>
      <c r="B4598" s="302" t="s">
        <v>23</v>
      </c>
      <c r="C4598" s="325" t="s">
        <v>60</v>
      </c>
      <c r="D4598" s="325">
        <v>358.8</v>
      </c>
      <c r="E4598" s="46">
        <v>33500</v>
      </c>
      <c r="F4598" s="130">
        <f t="shared" si="78"/>
        <v>12019800</v>
      </c>
      <c r="G4598" s="86">
        <f>SUM(F4598:F4607)</f>
        <v>68710750</v>
      </c>
    </row>
    <row r="4599" spans="1:7" ht="18" customHeight="1">
      <c r="A4599" s="323"/>
      <c r="B4599" s="302" t="s">
        <v>23</v>
      </c>
      <c r="C4599" s="325" t="s">
        <v>185</v>
      </c>
      <c r="D4599" s="325">
        <v>54.8</v>
      </c>
      <c r="E4599" s="46">
        <v>30500</v>
      </c>
      <c r="F4599" s="130">
        <f t="shared" si="78"/>
        <v>1671400</v>
      </c>
      <c r="G4599" s="69"/>
    </row>
    <row r="4600" spans="1:7" ht="18" customHeight="1">
      <c r="A4600" s="323"/>
      <c r="B4600" s="302" t="s">
        <v>31</v>
      </c>
      <c r="C4600" s="325" t="s">
        <v>1580</v>
      </c>
      <c r="D4600" s="325">
        <v>207</v>
      </c>
      <c r="E4600" s="46">
        <v>33500</v>
      </c>
      <c r="F4600" s="130">
        <f t="shared" si="78"/>
        <v>6934500</v>
      </c>
      <c r="G4600" s="69"/>
    </row>
    <row r="4601" spans="1:7" ht="18" customHeight="1">
      <c r="A4601" s="323"/>
      <c r="B4601" s="302" t="s">
        <v>31</v>
      </c>
      <c r="C4601" s="325" t="s">
        <v>202</v>
      </c>
      <c r="D4601" s="325">
        <v>89.5</v>
      </c>
      <c r="E4601" s="46">
        <v>33500</v>
      </c>
      <c r="F4601" s="130">
        <f t="shared" si="78"/>
        <v>2998250</v>
      </c>
      <c r="G4601" s="69"/>
    </row>
    <row r="4602" spans="1:7" ht="18" customHeight="1">
      <c r="A4602" s="323"/>
      <c r="B4602" s="302" t="s">
        <v>31</v>
      </c>
      <c r="C4602" s="325" t="s">
        <v>62</v>
      </c>
      <c r="D4602" s="325">
        <v>199</v>
      </c>
      <c r="E4602" s="46">
        <v>33500</v>
      </c>
      <c r="F4602" s="130">
        <f t="shared" si="78"/>
        <v>6666500</v>
      </c>
      <c r="G4602" s="69"/>
    </row>
    <row r="4603" spans="1:7" ht="18" customHeight="1">
      <c r="A4603" s="323"/>
      <c r="B4603" s="302" t="s">
        <v>31</v>
      </c>
      <c r="C4603" s="325" t="s">
        <v>1581</v>
      </c>
      <c r="D4603" s="325">
        <v>218.3</v>
      </c>
      <c r="E4603" s="46">
        <v>30500</v>
      </c>
      <c r="F4603" s="130">
        <f t="shared" si="78"/>
        <v>6658150</v>
      </c>
      <c r="G4603" s="69"/>
    </row>
    <row r="4604" spans="1:7" ht="18" customHeight="1">
      <c r="A4604" s="323"/>
      <c r="B4604" s="302" t="s">
        <v>31</v>
      </c>
      <c r="C4604" s="325" t="s">
        <v>1503</v>
      </c>
      <c r="D4604" s="325">
        <v>197</v>
      </c>
      <c r="E4604" s="46">
        <v>30500</v>
      </c>
      <c r="F4604" s="130">
        <f t="shared" si="78"/>
        <v>6008500</v>
      </c>
      <c r="G4604" s="69"/>
    </row>
    <row r="4605" spans="1:7" ht="18" customHeight="1">
      <c r="A4605" s="323"/>
      <c r="B4605" s="302" t="s">
        <v>31</v>
      </c>
      <c r="C4605" s="325" t="s">
        <v>1302</v>
      </c>
      <c r="D4605" s="325">
        <v>207.7</v>
      </c>
      <c r="E4605" s="46">
        <v>30500</v>
      </c>
      <c r="F4605" s="130">
        <f t="shared" si="78"/>
        <v>6334850</v>
      </c>
      <c r="G4605" s="69"/>
    </row>
    <row r="4606" spans="1:7" ht="18" customHeight="1">
      <c r="A4606" s="323"/>
      <c r="B4606" s="302" t="s">
        <v>64</v>
      </c>
      <c r="C4606" s="325" t="s">
        <v>988</v>
      </c>
      <c r="D4606" s="325">
        <v>127</v>
      </c>
      <c r="E4606" s="46">
        <v>31000</v>
      </c>
      <c r="F4606" s="130">
        <f t="shared" si="78"/>
        <v>3937000</v>
      </c>
      <c r="G4606" s="69"/>
    </row>
    <row r="4607" spans="1:7" ht="18" customHeight="1">
      <c r="A4607" s="323"/>
      <c r="B4607" s="302" t="s">
        <v>31</v>
      </c>
      <c r="C4607" s="325" t="s">
        <v>192</v>
      </c>
      <c r="D4607" s="325">
        <v>507.6</v>
      </c>
      <c r="E4607" s="46">
        <v>30500</v>
      </c>
      <c r="F4607" s="130">
        <f t="shared" si="78"/>
        <v>15481800</v>
      </c>
      <c r="G4607" s="69"/>
    </row>
    <row r="4608" spans="1:7" ht="18" customHeight="1">
      <c r="A4608" s="323"/>
      <c r="B4608" s="302"/>
      <c r="C4608" s="325"/>
      <c r="D4608" s="325"/>
      <c r="E4608" s="46"/>
      <c r="F4608" s="130">
        <f t="shared" si="78"/>
        <v>0</v>
      </c>
      <c r="G4608" s="69"/>
    </row>
    <row r="4609" spans="1:7" ht="18" customHeight="1">
      <c r="A4609" s="323" t="s">
        <v>210</v>
      </c>
      <c r="B4609" s="302" t="s">
        <v>31</v>
      </c>
      <c r="C4609" s="325" t="s">
        <v>347</v>
      </c>
      <c r="D4609" s="325">
        <v>48.3</v>
      </c>
      <c r="E4609" s="46">
        <v>35000</v>
      </c>
      <c r="F4609" s="130">
        <f t="shared" si="78"/>
        <v>1690500</v>
      </c>
      <c r="G4609" s="86">
        <f>SUM(F4609:F4611)</f>
        <v>5869500</v>
      </c>
    </row>
    <row r="4610" spans="1:7" ht="18" customHeight="1">
      <c r="A4610" s="323"/>
      <c r="B4610" s="302" t="s">
        <v>31</v>
      </c>
      <c r="C4610" s="325" t="s">
        <v>1149</v>
      </c>
      <c r="D4610" s="325">
        <v>48.6</v>
      </c>
      <c r="E4610" s="46">
        <v>35000</v>
      </c>
      <c r="F4610" s="130">
        <f t="shared" si="78"/>
        <v>1701000</v>
      </c>
      <c r="G4610" s="69"/>
    </row>
    <row r="4611" spans="1:7" ht="18" customHeight="1">
      <c r="A4611" s="323"/>
      <c r="B4611" s="302" t="s">
        <v>31</v>
      </c>
      <c r="C4611" s="325" t="s">
        <v>238</v>
      </c>
      <c r="D4611" s="325">
        <v>70.8</v>
      </c>
      <c r="E4611" s="46">
        <v>35000</v>
      </c>
      <c r="F4611" s="130">
        <f t="shared" si="78"/>
        <v>2478000</v>
      </c>
      <c r="G4611" s="69"/>
    </row>
    <row r="4612" spans="1:7" ht="18" customHeight="1">
      <c r="A4612" s="323"/>
      <c r="B4612" s="302"/>
      <c r="C4612" s="325"/>
      <c r="D4612" s="325"/>
      <c r="E4612" s="46"/>
      <c r="F4612" s="130">
        <f t="shared" si="78"/>
        <v>0</v>
      </c>
      <c r="G4612" s="69"/>
    </row>
    <row r="4613" spans="1:7" ht="18" customHeight="1">
      <c r="A4613" s="323" t="s">
        <v>767</v>
      </c>
      <c r="B4613" s="302" t="s">
        <v>13</v>
      </c>
      <c r="C4613" s="325" t="s">
        <v>1306</v>
      </c>
      <c r="D4613" s="325">
        <v>99.6</v>
      </c>
      <c r="E4613" s="46">
        <v>31000</v>
      </c>
      <c r="F4613" s="130">
        <f t="shared" si="78"/>
        <v>3087600</v>
      </c>
      <c r="G4613" s="86">
        <f>SUM(F4613:F4618)</f>
        <v>30099100</v>
      </c>
    </row>
    <row r="4614" spans="1:7" ht="18" customHeight="1">
      <c r="A4614" s="323"/>
      <c r="B4614" s="302" t="s">
        <v>13</v>
      </c>
      <c r="C4614" s="325" t="s">
        <v>745</v>
      </c>
      <c r="D4614" s="325">
        <v>113</v>
      </c>
      <c r="E4614" s="46">
        <v>31000</v>
      </c>
      <c r="F4614" s="130">
        <f t="shared" si="78"/>
        <v>3503000</v>
      </c>
      <c r="G4614" s="69"/>
    </row>
    <row r="4615" spans="1:7" ht="18" customHeight="1">
      <c r="A4615" s="323"/>
      <c r="B4615" s="302" t="s">
        <v>13</v>
      </c>
      <c r="C4615" s="325" t="s">
        <v>60</v>
      </c>
      <c r="D4615" s="325">
        <v>104.6</v>
      </c>
      <c r="E4615" s="46">
        <v>31000</v>
      </c>
      <c r="F4615" s="130">
        <f t="shared" si="78"/>
        <v>3242600</v>
      </c>
      <c r="G4615" s="69"/>
    </row>
    <row r="4616" spans="1:7" ht="18" customHeight="1">
      <c r="A4616" s="323"/>
      <c r="B4616" s="302" t="s">
        <v>13</v>
      </c>
      <c r="C4616" s="325" t="s">
        <v>686</v>
      </c>
      <c r="D4616" s="325">
        <v>98.4</v>
      </c>
      <c r="E4616" s="46">
        <v>31000</v>
      </c>
      <c r="F4616" s="130">
        <f t="shared" si="78"/>
        <v>3050400</v>
      </c>
      <c r="G4616" s="69"/>
    </row>
    <row r="4617" spans="1:7" ht="18" customHeight="1">
      <c r="A4617" s="323"/>
      <c r="B4617" s="302" t="s">
        <v>31</v>
      </c>
      <c r="C4617" s="325" t="s">
        <v>714</v>
      </c>
      <c r="D4617" s="325">
        <v>300</v>
      </c>
      <c r="E4617" s="46">
        <v>34500</v>
      </c>
      <c r="F4617" s="130">
        <f t="shared" si="78"/>
        <v>10350000</v>
      </c>
      <c r="G4617" s="69"/>
    </row>
    <row r="4618" spans="1:7" ht="18" customHeight="1">
      <c r="A4618" s="323"/>
      <c r="B4618" s="302" t="s">
        <v>31</v>
      </c>
      <c r="C4618" s="325" t="s">
        <v>1584</v>
      </c>
      <c r="D4618" s="325">
        <v>199</v>
      </c>
      <c r="E4618" s="46">
        <v>34500</v>
      </c>
      <c r="F4618" s="130">
        <f t="shared" si="78"/>
        <v>6865500</v>
      </c>
      <c r="G4618" s="69"/>
    </row>
    <row r="4619" spans="1:7" ht="18" customHeight="1">
      <c r="A4619" s="323"/>
      <c r="B4619" s="302"/>
      <c r="C4619" s="325"/>
      <c r="D4619" s="325"/>
      <c r="E4619" s="46"/>
      <c r="F4619" s="130">
        <f t="shared" si="78"/>
        <v>0</v>
      </c>
      <c r="G4619" s="69"/>
    </row>
    <row r="4620" spans="1:7" ht="18" customHeight="1">
      <c r="A4620" s="323" t="s">
        <v>392</v>
      </c>
      <c r="B4620" s="302" t="s">
        <v>31</v>
      </c>
      <c r="C4620" s="325" t="s">
        <v>913</v>
      </c>
      <c r="D4620" s="325">
        <v>321.39999999999998</v>
      </c>
      <c r="E4620" s="46">
        <v>34500</v>
      </c>
      <c r="F4620" s="130">
        <f t="shared" si="78"/>
        <v>11088300</v>
      </c>
      <c r="G4620" s="86">
        <f>F4620</f>
        <v>11088300</v>
      </c>
    </row>
    <row r="4621" spans="1:7" ht="18" customHeight="1">
      <c r="A4621" s="323"/>
      <c r="B4621" s="302"/>
      <c r="C4621" s="325"/>
      <c r="D4621" s="325"/>
      <c r="E4621" s="46"/>
      <c r="F4621" s="130">
        <f t="shared" si="78"/>
        <v>0</v>
      </c>
      <c r="G4621" s="69"/>
    </row>
    <row r="4622" spans="1:7" ht="18" customHeight="1">
      <c r="A4622" s="323" t="s">
        <v>457</v>
      </c>
      <c r="B4622" s="302" t="s">
        <v>31</v>
      </c>
      <c r="C4622" s="325" t="s">
        <v>1585</v>
      </c>
      <c r="D4622" s="325">
        <v>353</v>
      </c>
      <c r="E4622" s="46">
        <v>33500</v>
      </c>
      <c r="F4622" s="130">
        <f t="shared" si="78"/>
        <v>11825500</v>
      </c>
      <c r="G4622" s="86">
        <f>F4622</f>
        <v>11825500</v>
      </c>
    </row>
    <row r="4623" spans="1:7" ht="18" customHeight="1">
      <c r="A4623" s="323"/>
      <c r="B4623" s="302"/>
      <c r="C4623" s="325"/>
      <c r="D4623" s="325"/>
      <c r="E4623" s="46"/>
      <c r="F4623" s="130">
        <f t="shared" si="78"/>
        <v>0</v>
      </c>
      <c r="G4623" s="69"/>
    </row>
    <row r="4624" spans="1:7" ht="18" customHeight="1">
      <c r="A4624" s="323" t="s">
        <v>316</v>
      </c>
      <c r="B4624" s="302" t="s">
        <v>13</v>
      </c>
      <c r="C4624" s="325" t="s">
        <v>381</v>
      </c>
      <c r="D4624" s="325">
        <v>60</v>
      </c>
      <c r="E4624" s="46">
        <v>30000</v>
      </c>
      <c r="F4624" s="130">
        <f t="shared" ref="F4624:F4698" si="79">E4624*D4624</f>
        <v>1800000</v>
      </c>
      <c r="G4624" s="86">
        <f>SUM(F4624:F4630)</f>
        <v>36521300</v>
      </c>
    </row>
    <row r="4625" spans="1:11" ht="18" customHeight="1">
      <c r="A4625" s="323"/>
      <c r="B4625" s="302" t="s">
        <v>13</v>
      </c>
      <c r="C4625" s="325" t="s">
        <v>128</v>
      </c>
      <c r="D4625" s="325">
        <v>112</v>
      </c>
      <c r="E4625" s="46">
        <v>30000</v>
      </c>
      <c r="F4625" s="130">
        <f t="shared" si="79"/>
        <v>3360000</v>
      </c>
      <c r="G4625" s="69"/>
    </row>
    <row r="4626" spans="1:11" ht="18" customHeight="1">
      <c r="A4626" s="323"/>
      <c r="B4626" s="302" t="s">
        <v>23</v>
      </c>
      <c r="C4626" s="325" t="s">
        <v>1586</v>
      </c>
      <c r="D4626" s="325">
        <v>156</v>
      </c>
      <c r="E4626" s="46">
        <v>33000</v>
      </c>
      <c r="F4626" s="130">
        <f t="shared" si="79"/>
        <v>5148000</v>
      </c>
      <c r="G4626" s="69"/>
    </row>
    <row r="4627" spans="1:11" ht="18" customHeight="1">
      <c r="A4627" s="323"/>
      <c r="B4627" s="302" t="s">
        <v>230</v>
      </c>
      <c r="C4627" s="325" t="s">
        <v>34</v>
      </c>
      <c r="D4627" s="325">
        <v>295.5</v>
      </c>
      <c r="E4627" s="46">
        <v>37500</v>
      </c>
      <c r="F4627" s="130">
        <f t="shared" si="79"/>
        <v>11081250</v>
      </c>
      <c r="G4627" s="69"/>
    </row>
    <row r="4628" spans="1:11" ht="18" customHeight="1">
      <c r="A4628" s="323"/>
      <c r="B4628" s="302" t="s">
        <v>31</v>
      </c>
      <c r="C4628" s="325" t="s">
        <v>117</v>
      </c>
      <c r="D4628" s="325">
        <f>43.9+62.4</f>
        <v>106.3</v>
      </c>
      <c r="E4628" s="46">
        <v>33500</v>
      </c>
      <c r="F4628" s="130">
        <f t="shared" si="79"/>
        <v>3561050</v>
      </c>
      <c r="G4628" s="69"/>
    </row>
    <row r="4629" spans="1:11" ht="18" customHeight="1">
      <c r="A4629" s="323"/>
      <c r="B4629" s="302" t="s">
        <v>23</v>
      </c>
      <c r="C4629" s="325" t="s">
        <v>562</v>
      </c>
      <c r="D4629" s="325">
        <v>205</v>
      </c>
      <c r="E4629" s="46">
        <v>28500</v>
      </c>
      <c r="F4629" s="130">
        <f t="shared" si="79"/>
        <v>5842500</v>
      </c>
      <c r="G4629" s="69"/>
    </row>
    <row r="4630" spans="1:11" ht="18" customHeight="1">
      <c r="A4630" s="323"/>
      <c r="B4630" s="302" t="s">
        <v>23</v>
      </c>
      <c r="C4630" s="325" t="s">
        <v>198</v>
      </c>
      <c r="D4630" s="325">
        <v>201</v>
      </c>
      <c r="E4630" s="46">
        <v>28500</v>
      </c>
      <c r="F4630" s="130">
        <f t="shared" si="79"/>
        <v>5728500</v>
      </c>
      <c r="G4630" s="69"/>
    </row>
    <row r="4631" spans="1:11" ht="18" customHeight="1">
      <c r="A4631" s="323"/>
      <c r="B4631" s="302"/>
      <c r="C4631" s="325"/>
      <c r="D4631" s="325"/>
      <c r="E4631" s="46"/>
      <c r="F4631" s="130">
        <f t="shared" si="79"/>
        <v>0</v>
      </c>
      <c r="G4631" s="69"/>
    </row>
    <row r="4632" spans="1:11" ht="18" customHeight="1">
      <c r="A4632" s="323" t="s">
        <v>394</v>
      </c>
      <c r="B4632" s="302" t="s">
        <v>23</v>
      </c>
      <c r="C4632" s="325" t="s">
        <v>908</v>
      </c>
      <c r="D4632" s="325">
        <v>94.7</v>
      </c>
      <c r="E4632" s="46">
        <v>32000</v>
      </c>
      <c r="F4632" s="130">
        <f t="shared" si="79"/>
        <v>3030400</v>
      </c>
      <c r="G4632" s="86">
        <f>SUM(F4632:F4633)</f>
        <v>9530400</v>
      </c>
    </row>
    <row r="4633" spans="1:11" ht="18" customHeight="1">
      <c r="A4633" s="323"/>
      <c r="B4633" s="302" t="s">
        <v>64</v>
      </c>
      <c r="C4633" s="325" t="s">
        <v>1587</v>
      </c>
      <c r="D4633" s="325">
        <v>200</v>
      </c>
      <c r="E4633" s="46">
        <v>32500</v>
      </c>
      <c r="F4633" s="130">
        <f t="shared" si="79"/>
        <v>6500000</v>
      </c>
      <c r="G4633" s="69"/>
    </row>
    <row r="4634" spans="1:11" ht="18" customHeight="1">
      <c r="A4634" s="323"/>
      <c r="B4634" s="302"/>
      <c r="C4634" s="325"/>
      <c r="D4634" s="325"/>
      <c r="E4634" s="46"/>
      <c r="F4634" s="130">
        <f t="shared" si="79"/>
        <v>0</v>
      </c>
      <c r="G4634" s="69"/>
    </row>
    <row r="4635" spans="1:11" ht="18" customHeight="1">
      <c r="A4635" s="323" t="s">
        <v>1080</v>
      </c>
      <c r="B4635" s="444" t="s">
        <v>1142</v>
      </c>
      <c r="C4635" s="482" t="s">
        <v>1145</v>
      </c>
      <c r="D4635" s="482">
        <v>10</v>
      </c>
      <c r="E4635" s="116">
        <v>56000</v>
      </c>
      <c r="F4635" s="131">
        <f t="shared" si="79"/>
        <v>560000</v>
      </c>
      <c r="G4635" s="86">
        <f>SUM(F4635:F4637)</f>
        <v>1680000</v>
      </c>
    </row>
    <row r="4636" spans="1:11" ht="18" customHeight="1">
      <c r="A4636" s="323"/>
      <c r="B4636" s="444" t="s">
        <v>1144</v>
      </c>
      <c r="C4636" s="482" t="s">
        <v>1146</v>
      </c>
      <c r="D4636" s="482">
        <v>10</v>
      </c>
      <c r="E4636" s="116">
        <v>56000</v>
      </c>
      <c r="F4636" s="131">
        <f t="shared" si="79"/>
        <v>560000</v>
      </c>
      <c r="G4636" s="69"/>
    </row>
    <row r="4637" spans="1:11" ht="18" customHeight="1">
      <c r="A4637" s="323"/>
      <c r="B4637" s="444" t="s">
        <v>1143</v>
      </c>
      <c r="C4637" s="482" t="s">
        <v>1147</v>
      </c>
      <c r="D4637" s="482">
        <v>10</v>
      </c>
      <c r="E4637" s="116">
        <v>56000</v>
      </c>
      <c r="F4637" s="131">
        <f t="shared" si="79"/>
        <v>560000</v>
      </c>
      <c r="G4637" s="69"/>
    </row>
    <row r="4638" spans="1:11" ht="18" customHeight="1">
      <c r="A4638" s="323"/>
      <c r="B4638" s="302"/>
      <c r="C4638" s="325"/>
      <c r="D4638" s="325"/>
      <c r="E4638" s="379"/>
      <c r="F4638" s="130">
        <f t="shared" si="79"/>
        <v>0</v>
      </c>
      <c r="G4638" s="69"/>
    </row>
    <row r="4639" spans="1:11" ht="18" customHeight="1">
      <c r="A4639" s="323" t="s">
        <v>695</v>
      </c>
      <c r="B4639" s="302" t="s">
        <v>13</v>
      </c>
      <c r="C4639" s="325" t="s">
        <v>697</v>
      </c>
      <c r="D4639" s="325">
        <v>106.6</v>
      </c>
      <c r="E4639" s="46">
        <v>30500</v>
      </c>
      <c r="F4639" s="130">
        <f t="shared" si="79"/>
        <v>3251300</v>
      </c>
      <c r="G4639" s="86">
        <f>F4639</f>
        <v>3251300</v>
      </c>
      <c r="I4639" s="281"/>
      <c r="J4639" s="281"/>
      <c r="K4639" s="26"/>
    </row>
    <row r="4640" spans="1:11" ht="18" customHeight="1">
      <c r="A4640" s="323"/>
      <c r="B4640" s="302"/>
      <c r="C4640" s="325"/>
      <c r="D4640" s="325"/>
      <c r="E4640" s="46"/>
      <c r="F4640" s="130">
        <f t="shared" si="79"/>
        <v>0</v>
      </c>
      <c r="G4640" s="69"/>
      <c r="I4640" s="281"/>
      <c r="J4640" s="281"/>
      <c r="K4640" s="26"/>
    </row>
    <row r="4641" spans="1:11" ht="18" customHeight="1">
      <c r="A4641" s="323" t="s">
        <v>1571</v>
      </c>
      <c r="B4641" s="302" t="s">
        <v>13</v>
      </c>
      <c r="C4641" s="325" t="s">
        <v>60</v>
      </c>
      <c r="D4641" s="325">
        <v>20</v>
      </c>
      <c r="E4641" s="46">
        <v>30000</v>
      </c>
      <c r="F4641" s="130">
        <f>E4641*D4641</f>
        <v>600000</v>
      </c>
      <c r="G4641" s="86">
        <f>F4641</f>
        <v>600000</v>
      </c>
      <c r="I4641" s="281"/>
      <c r="J4641" s="281"/>
      <c r="K4641" s="26"/>
    </row>
    <row r="4642" spans="1:11" ht="18" customHeight="1">
      <c r="A4642" s="323"/>
      <c r="B4642" s="302"/>
      <c r="C4642" s="325"/>
      <c r="D4642" s="325"/>
      <c r="E4642" s="46"/>
      <c r="F4642" s="130"/>
      <c r="G4642" s="69"/>
      <c r="I4642" s="281"/>
      <c r="J4642" s="281"/>
      <c r="K4642" s="26"/>
    </row>
    <row r="4643" spans="1:11" ht="18" customHeight="1">
      <c r="A4643" s="323" t="s">
        <v>110</v>
      </c>
      <c r="B4643" s="302" t="s">
        <v>13</v>
      </c>
      <c r="C4643" s="325" t="s">
        <v>75</v>
      </c>
      <c r="D4643" s="325">
        <v>30</v>
      </c>
      <c r="E4643" s="46">
        <v>30000</v>
      </c>
      <c r="F4643" s="130">
        <f t="shared" si="79"/>
        <v>900000</v>
      </c>
      <c r="G4643" s="86">
        <f>SUM(F4643:F4644)</f>
        <v>3900000</v>
      </c>
      <c r="I4643" s="281"/>
      <c r="J4643" s="281"/>
      <c r="K4643" s="26"/>
    </row>
    <row r="4644" spans="1:11" ht="18" customHeight="1">
      <c r="A4644" s="323"/>
      <c r="B4644" s="302" t="s">
        <v>13</v>
      </c>
      <c r="C4644" s="325" t="s">
        <v>22</v>
      </c>
      <c r="D4644" s="325">
        <v>100</v>
      </c>
      <c r="E4644" s="46">
        <v>30000</v>
      </c>
      <c r="F4644" s="130">
        <f t="shared" si="79"/>
        <v>3000000</v>
      </c>
      <c r="G4644" s="69"/>
      <c r="I4644" s="281"/>
      <c r="J4644" s="281"/>
      <c r="K4644" s="26"/>
    </row>
    <row r="4645" spans="1:11" ht="18" customHeight="1">
      <c r="A4645" s="323"/>
      <c r="B4645" s="302"/>
      <c r="C4645" s="325"/>
      <c r="D4645" s="325"/>
      <c r="E4645" s="46"/>
      <c r="F4645" s="130">
        <f t="shared" si="79"/>
        <v>0</v>
      </c>
      <c r="G4645" s="69"/>
    </row>
    <row r="4646" spans="1:11" ht="18" customHeight="1">
      <c r="A4646" s="323" t="s">
        <v>537</v>
      </c>
      <c r="B4646" s="302" t="s">
        <v>31</v>
      </c>
      <c r="C4646" s="325" t="s">
        <v>700</v>
      </c>
      <c r="D4646" s="325">
        <v>101.5</v>
      </c>
      <c r="E4646" s="46">
        <v>34000</v>
      </c>
      <c r="F4646" s="130">
        <f t="shared" si="79"/>
        <v>3451000</v>
      </c>
      <c r="G4646" s="86">
        <f>SUM(F4646:F4648)</f>
        <v>8496600</v>
      </c>
    </row>
    <row r="4647" spans="1:11" ht="18" customHeight="1">
      <c r="A4647" s="323"/>
      <c r="B4647" s="302" t="s">
        <v>31</v>
      </c>
      <c r="C4647" s="325" t="s">
        <v>538</v>
      </c>
      <c r="D4647" s="325">
        <v>50</v>
      </c>
      <c r="E4647" s="46">
        <v>34000</v>
      </c>
      <c r="F4647" s="130">
        <f t="shared" si="79"/>
        <v>1700000</v>
      </c>
      <c r="G4647" s="69"/>
    </row>
    <row r="4648" spans="1:11" ht="18" customHeight="1">
      <c r="A4648" s="323"/>
      <c r="B4648" s="302" t="s">
        <v>31</v>
      </c>
      <c r="C4648" s="325" t="s">
        <v>1588</v>
      </c>
      <c r="D4648" s="325">
        <v>98.4</v>
      </c>
      <c r="E4648" s="46">
        <v>34000</v>
      </c>
      <c r="F4648" s="130">
        <f t="shared" si="79"/>
        <v>3345600</v>
      </c>
      <c r="G4648" s="69"/>
    </row>
    <row r="4649" spans="1:11" ht="18" customHeight="1">
      <c r="A4649" s="323"/>
      <c r="B4649" s="302"/>
      <c r="C4649" s="325"/>
      <c r="D4649" s="325"/>
      <c r="E4649" s="46"/>
      <c r="F4649" s="130">
        <f t="shared" si="79"/>
        <v>0</v>
      </c>
      <c r="G4649" s="69"/>
    </row>
    <row r="4650" spans="1:11" ht="18" customHeight="1">
      <c r="A4650" s="323" t="s">
        <v>1589</v>
      </c>
      <c r="B4650" s="302" t="s">
        <v>31</v>
      </c>
      <c r="C4650" s="325" t="s">
        <v>248</v>
      </c>
      <c r="D4650" s="325">
        <v>395.5</v>
      </c>
      <c r="E4650" s="46">
        <v>34000</v>
      </c>
      <c r="F4650" s="130">
        <f t="shared" si="79"/>
        <v>13447000</v>
      </c>
      <c r="G4650" s="86">
        <f>F4650</f>
        <v>13447000</v>
      </c>
    </row>
    <row r="4651" spans="1:11" ht="18" customHeight="1">
      <c r="A4651" s="323"/>
      <c r="B4651" s="302"/>
      <c r="C4651" s="325"/>
      <c r="D4651" s="325"/>
      <c r="E4651" s="46"/>
      <c r="F4651" s="130">
        <f t="shared" si="79"/>
        <v>0</v>
      </c>
      <c r="G4651" s="69"/>
    </row>
    <row r="4652" spans="1:11" ht="18" customHeight="1">
      <c r="A4652" s="323" t="s">
        <v>354</v>
      </c>
      <c r="B4652" s="302" t="s">
        <v>333</v>
      </c>
      <c r="C4652" s="325" t="s">
        <v>1590</v>
      </c>
      <c r="D4652" s="325">
        <v>130</v>
      </c>
      <c r="E4652" s="46">
        <v>33500</v>
      </c>
      <c r="F4652" s="130">
        <f t="shared" si="79"/>
        <v>4355000</v>
      </c>
      <c r="G4652" s="86">
        <f>F4652</f>
        <v>4355000</v>
      </c>
    </row>
    <row r="4653" spans="1:11" ht="18" customHeight="1">
      <c r="A4653" s="323"/>
      <c r="B4653" s="302"/>
      <c r="C4653" s="325"/>
      <c r="D4653" s="325"/>
      <c r="E4653" s="46"/>
      <c r="F4653" s="130">
        <f t="shared" si="79"/>
        <v>0</v>
      </c>
      <c r="G4653" s="69"/>
    </row>
    <row r="4654" spans="1:11" ht="18" customHeight="1">
      <c r="A4654" s="323" t="s">
        <v>157</v>
      </c>
      <c r="B4654" s="302" t="s">
        <v>31</v>
      </c>
      <c r="C4654" s="325" t="s">
        <v>1370</v>
      </c>
      <c r="D4654" s="325">
        <v>45.8</v>
      </c>
      <c r="E4654" s="46">
        <v>34000</v>
      </c>
      <c r="F4654" s="130">
        <f t="shared" si="79"/>
        <v>1557200</v>
      </c>
      <c r="G4654" s="86">
        <f>SUM(F4654:F4655)</f>
        <v>3257200</v>
      </c>
      <c r="I4654" s="281"/>
      <c r="J4654" s="281"/>
      <c r="K4654" s="26"/>
    </row>
    <row r="4655" spans="1:11" ht="18" customHeight="1">
      <c r="A4655" s="533"/>
      <c r="B4655" s="440" t="s">
        <v>31</v>
      </c>
      <c r="C4655" s="382" t="s">
        <v>1056</v>
      </c>
      <c r="D4655" s="382">
        <v>50</v>
      </c>
      <c r="E4655" s="59">
        <v>34000</v>
      </c>
      <c r="F4655" s="132">
        <f t="shared" si="79"/>
        <v>1700000</v>
      </c>
      <c r="G4655" s="92"/>
      <c r="I4655" s="281"/>
      <c r="J4655" s="281"/>
      <c r="K4655" s="26"/>
    </row>
    <row r="4656" spans="1:11" ht="18" customHeight="1">
      <c r="A4656" s="526"/>
      <c r="B4656" s="435"/>
      <c r="C4656" s="484"/>
      <c r="D4656" s="484"/>
      <c r="E4656" s="113"/>
      <c r="F4656" s="126"/>
      <c r="G4656" s="9"/>
      <c r="I4656" s="281"/>
      <c r="J4656" s="281"/>
      <c r="K4656" s="26"/>
    </row>
    <row r="4657" spans="1:11" ht="18" customHeight="1">
      <c r="A4657" s="537">
        <v>42427</v>
      </c>
      <c r="B4657" s="355"/>
      <c r="C4657" s="491" t="s">
        <v>398</v>
      </c>
      <c r="D4657" s="525"/>
      <c r="F4657" s="127"/>
      <c r="I4657" s="281"/>
      <c r="J4657" s="281"/>
      <c r="K4657" s="26"/>
    </row>
    <row r="4658" spans="1:11" ht="18" customHeight="1">
      <c r="A4658" s="531" t="s">
        <v>127</v>
      </c>
      <c r="B4658" s="436" t="s">
        <v>134</v>
      </c>
      <c r="C4658" s="494" t="s">
        <v>152</v>
      </c>
      <c r="D4658" s="494">
        <f>SUM(D4659:D4788)</f>
        <v>10148.700000000004</v>
      </c>
      <c r="E4658" s="166"/>
      <c r="F4658" s="171">
        <f>SUM(F4659:F4788)</f>
        <v>332418290</v>
      </c>
      <c r="G4658" s="171">
        <f>SUM(G4659:G4788)</f>
        <v>332418290</v>
      </c>
    </row>
    <row r="4659" spans="1:11" ht="18" customHeight="1">
      <c r="A4659" s="532" t="s">
        <v>26</v>
      </c>
      <c r="B4659" s="441" t="s">
        <v>23</v>
      </c>
      <c r="C4659" s="492" t="s">
        <v>15</v>
      </c>
      <c r="D4659" s="492">
        <v>50</v>
      </c>
      <c r="E4659" s="62">
        <v>33500</v>
      </c>
      <c r="F4659" s="139">
        <f t="shared" si="79"/>
        <v>1675000</v>
      </c>
      <c r="G4659" s="85">
        <f>SUM(F4659:F4663)</f>
        <v>8575000</v>
      </c>
    </row>
    <row r="4660" spans="1:11" ht="18" customHeight="1">
      <c r="A4660" s="323"/>
      <c r="B4660" s="302" t="s">
        <v>13</v>
      </c>
      <c r="C4660" s="325" t="s">
        <v>14</v>
      </c>
      <c r="D4660" s="325">
        <v>100</v>
      </c>
      <c r="E4660" s="46">
        <v>30000</v>
      </c>
      <c r="F4660" s="130">
        <f t="shared" si="79"/>
        <v>3000000</v>
      </c>
      <c r="G4660" s="69"/>
    </row>
    <row r="4661" spans="1:11" ht="18" customHeight="1">
      <c r="A4661" s="323"/>
      <c r="B4661" s="302" t="s">
        <v>13</v>
      </c>
      <c r="C4661" s="325" t="s">
        <v>60</v>
      </c>
      <c r="D4661" s="325">
        <v>50</v>
      </c>
      <c r="E4661" s="46">
        <v>30000</v>
      </c>
      <c r="F4661" s="130">
        <f t="shared" si="79"/>
        <v>1500000</v>
      </c>
      <c r="G4661" s="69"/>
    </row>
    <row r="4662" spans="1:11" ht="18" customHeight="1">
      <c r="A4662" s="323"/>
      <c r="B4662" s="302" t="s">
        <v>13</v>
      </c>
      <c r="C4662" s="325" t="s">
        <v>59</v>
      </c>
      <c r="D4662" s="325">
        <v>30</v>
      </c>
      <c r="E4662" s="46">
        <v>30000</v>
      </c>
      <c r="F4662" s="130">
        <f t="shared" si="79"/>
        <v>900000</v>
      </c>
      <c r="G4662" s="69"/>
    </row>
    <row r="4663" spans="1:11" ht="18" customHeight="1">
      <c r="A4663" s="323"/>
      <c r="B4663" s="302" t="s">
        <v>13</v>
      </c>
      <c r="C4663" s="325" t="s">
        <v>75</v>
      </c>
      <c r="D4663" s="325">
        <v>50</v>
      </c>
      <c r="E4663" s="46">
        <v>30000</v>
      </c>
      <c r="F4663" s="130">
        <f t="shared" si="79"/>
        <v>1500000</v>
      </c>
      <c r="G4663" s="69"/>
    </row>
    <row r="4664" spans="1:11" ht="18" customHeight="1">
      <c r="A4664" s="323"/>
      <c r="B4664" s="302"/>
      <c r="C4664" s="325"/>
      <c r="D4664" s="325"/>
      <c r="E4664" s="46"/>
      <c r="F4664" s="130"/>
      <c r="G4664" s="69"/>
    </row>
    <row r="4665" spans="1:11" ht="18" customHeight="1">
      <c r="A4665" s="323" t="s">
        <v>18</v>
      </c>
      <c r="B4665" s="444" t="s">
        <v>256</v>
      </c>
      <c r="C4665" s="482" t="s">
        <v>257</v>
      </c>
      <c r="D4665" s="482">
        <v>54.5</v>
      </c>
      <c r="E4665" s="116">
        <v>40500</v>
      </c>
      <c r="F4665" s="131">
        <f>E4665*D4665</f>
        <v>2207250</v>
      </c>
      <c r="G4665" s="86">
        <f>SUM(F4665:F4667)</f>
        <v>4494750</v>
      </c>
    </row>
    <row r="4666" spans="1:11" ht="18" customHeight="1">
      <c r="A4666" s="302"/>
      <c r="B4666" s="302" t="s">
        <v>23</v>
      </c>
      <c r="C4666" s="325" t="s">
        <v>15</v>
      </c>
      <c r="D4666" s="325">
        <v>18.600000000000001</v>
      </c>
      <c r="E4666" s="46">
        <v>33500</v>
      </c>
      <c r="F4666" s="130">
        <f t="shared" si="79"/>
        <v>623100</v>
      </c>
      <c r="G4666" s="69"/>
    </row>
    <row r="4667" spans="1:11" ht="18" customHeight="1">
      <c r="A4667" s="323"/>
      <c r="B4667" s="302" t="s">
        <v>642</v>
      </c>
      <c r="C4667" s="325" t="s">
        <v>581</v>
      </c>
      <c r="D4667" s="325">
        <v>43.8</v>
      </c>
      <c r="E4667" s="46">
        <v>38000</v>
      </c>
      <c r="F4667" s="130">
        <f t="shared" si="79"/>
        <v>1664400</v>
      </c>
      <c r="G4667" s="69"/>
    </row>
    <row r="4668" spans="1:11" ht="18" customHeight="1">
      <c r="A4668" s="323"/>
      <c r="B4668" s="302"/>
      <c r="C4668" s="325"/>
      <c r="D4668" s="325"/>
      <c r="E4668" s="46"/>
      <c r="F4668" s="130">
        <f t="shared" si="79"/>
        <v>0</v>
      </c>
      <c r="G4668" s="69"/>
    </row>
    <row r="4669" spans="1:11" ht="18" customHeight="1">
      <c r="A4669" s="323" t="s">
        <v>97</v>
      </c>
      <c r="B4669" s="302" t="s">
        <v>642</v>
      </c>
      <c r="C4669" s="325" t="s">
        <v>581</v>
      </c>
      <c r="D4669" s="325">
        <v>100</v>
      </c>
      <c r="E4669" s="46">
        <v>38000</v>
      </c>
      <c r="F4669" s="130">
        <f t="shared" si="79"/>
        <v>3800000</v>
      </c>
      <c r="G4669" s="86">
        <f>SUM(F4669:F4670)</f>
        <v>7467000</v>
      </c>
    </row>
    <row r="4670" spans="1:11" ht="18" customHeight="1">
      <c r="A4670" s="323"/>
      <c r="B4670" s="302" t="s">
        <v>639</v>
      </c>
      <c r="C4670" s="325" t="s">
        <v>581</v>
      </c>
      <c r="D4670" s="325">
        <v>96.5</v>
      </c>
      <c r="E4670" s="46">
        <v>38000</v>
      </c>
      <c r="F4670" s="130">
        <f t="shared" si="79"/>
        <v>3667000</v>
      </c>
      <c r="G4670" s="69"/>
    </row>
    <row r="4671" spans="1:11" ht="18" customHeight="1">
      <c r="A4671" s="323"/>
      <c r="B4671" s="302"/>
      <c r="C4671" s="325"/>
      <c r="D4671" s="325"/>
      <c r="E4671" s="46"/>
      <c r="F4671" s="130">
        <f t="shared" si="79"/>
        <v>0</v>
      </c>
      <c r="G4671" s="69"/>
    </row>
    <row r="4672" spans="1:11" ht="18" customHeight="1">
      <c r="A4672" s="323" t="s">
        <v>24</v>
      </c>
      <c r="B4672" s="302" t="s">
        <v>13</v>
      </c>
      <c r="C4672" s="325" t="s">
        <v>156</v>
      </c>
      <c r="D4672" s="325">
        <v>100</v>
      </c>
      <c r="E4672" s="46">
        <v>30000</v>
      </c>
      <c r="F4672" s="130">
        <f t="shared" si="79"/>
        <v>3000000</v>
      </c>
      <c r="G4672" s="86">
        <f>SUM(F4672:F4673)</f>
        <v>4500000</v>
      </c>
    </row>
    <row r="4673" spans="1:7" ht="18" customHeight="1">
      <c r="A4673" s="323"/>
      <c r="B4673" s="302" t="s">
        <v>13</v>
      </c>
      <c r="C4673" s="325" t="s">
        <v>1132</v>
      </c>
      <c r="D4673" s="325">
        <v>50</v>
      </c>
      <c r="E4673" s="46">
        <v>30000</v>
      </c>
      <c r="F4673" s="130">
        <f t="shared" si="79"/>
        <v>1500000</v>
      </c>
      <c r="G4673" s="69"/>
    </row>
    <row r="4674" spans="1:7" ht="18" customHeight="1">
      <c r="A4674" s="323"/>
      <c r="B4674" s="302"/>
      <c r="C4674" s="325"/>
      <c r="D4674" s="325"/>
      <c r="E4674" s="46"/>
      <c r="F4674" s="130">
        <f t="shared" si="79"/>
        <v>0</v>
      </c>
      <c r="G4674" s="69"/>
    </row>
    <row r="4675" spans="1:7" ht="18" customHeight="1">
      <c r="A4675" s="323" t="s">
        <v>235</v>
      </c>
      <c r="B4675" s="454" t="s">
        <v>1591</v>
      </c>
      <c r="C4675" s="500" t="s">
        <v>347</v>
      </c>
      <c r="D4675" s="500">
        <v>-8.4</v>
      </c>
      <c r="E4675" s="162">
        <v>29500</v>
      </c>
      <c r="F4675" s="163">
        <f t="shared" si="79"/>
        <v>-247800</v>
      </c>
      <c r="G4675" s="86">
        <f>F4675</f>
        <v>-247800</v>
      </c>
    </row>
    <row r="4676" spans="1:7" ht="18" customHeight="1">
      <c r="A4676" s="323"/>
      <c r="B4676" s="302"/>
      <c r="C4676" s="325"/>
      <c r="D4676" s="325"/>
      <c r="E4676" s="46"/>
      <c r="F4676" s="130">
        <f t="shared" si="79"/>
        <v>0</v>
      </c>
      <c r="G4676" s="69"/>
    </row>
    <row r="4677" spans="1:7" ht="18" customHeight="1">
      <c r="A4677" s="323" t="s">
        <v>93</v>
      </c>
      <c r="B4677" s="302" t="s">
        <v>315</v>
      </c>
      <c r="C4677" s="325" t="s">
        <v>1582</v>
      </c>
      <c r="D4677" s="325">
        <v>-0.3</v>
      </c>
      <c r="E4677" s="46">
        <v>30000</v>
      </c>
      <c r="F4677" s="130">
        <f t="shared" si="79"/>
        <v>-9000</v>
      </c>
      <c r="G4677" s="86">
        <f>SUM(F4677:F4681)</f>
        <v>5629750</v>
      </c>
    </row>
    <row r="4678" spans="1:7" ht="18" customHeight="1">
      <c r="A4678" s="302"/>
      <c r="B4678" s="302" t="s">
        <v>13</v>
      </c>
      <c r="C4678" s="325" t="s">
        <v>14</v>
      </c>
      <c r="D4678" s="325">
        <v>20</v>
      </c>
      <c r="E4678" s="46">
        <v>30000</v>
      </c>
      <c r="F4678" s="130">
        <f t="shared" si="79"/>
        <v>600000</v>
      </c>
      <c r="G4678" s="69"/>
    </row>
    <row r="4679" spans="1:7" ht="18" customHeight="1">
      <c r="A4679" s="323"/>
      <c r="B4679" s="302" t="s">
        <v>13</v>
      </c>
      <c r="C4679" s="325" t="s">
        <v>22</v>
      </c>
      <c r="D4679" s="325">
        <v>20</v>
      </c>
      <c r="E4679" s="46">
        <v>30000</v>
      </c>
      <c r="F4679" s="130">
        <f t="shared" si="79"/>
        <v>600000</v>
      </c>
      <c r="G4679" s="69"/>
    </row>
    <row r="4680" spans="1:7" ht="18" customHeight="1">
      <c r="A4680" s="323"/>
      <c r="B4680" s="302" t="s">
        <v>31</v>
      </c>
      <c r="C4680" s="325" t="s">
        <v>202</v>
      </c>
      <c r="D4680" s="325">
        <v>78</v>
      </c>
      <c r="E4680" s="46">
        <v>33500</v>
      </c>
      <c r="F4680" s="130">
        <f t="shared" si="79"/>
        <v>2613000</v>
      </c>
      <c r="G4680" s="69"/>
    </row>
    <row r="4681" spans="1:7" ht="18" customHeight="1">
      <c r="A4681" s="323"/>
      <c r="B4681" s="302" t="s">
        <v>31</v>
      </c>
      <c r="C4681" s="325" t="s">
        <v>433</v>
      </c>
      <c r="D4681" s="325">
        <v>54.5</v>
      </c>
      <c r="E4681" s="46">
        <v>33500</v>
      </c>
      <c r="F4681" s="130">
        <f t="shared" si="79"/>
        <v>1825750</v>
      </c>
      <c r="G4681" s="69"/>
    </row>
    <row r="4682" spans="1:7" ht="18" customHeight="1">
      <c r="A4682" s="323"/>
      <c r="B4682" s="302"/>
      <c r="C4682" s="325"/>
      <c r="D4682" s="325"/>
      <c r="E4682" s="46"/>
      <c r="F4682" s="130">
        <f t="shared" si="79"/>
        <v>0</v>
      </c>
      <c r="G4682" s="69"/>
    </row>
    <row r="4683" spans="1:7" ht="18" customHeight="1">
      <c r="A4683" s="323" t="s">
        <v>641</v>
      </c>
      <c r="B4683" s="444" t="s">
        <v>137</v>
      </c>
      <c r="C4683" s="482" t="s">
        <v>1592</v>
      </c>
      <c r="D4683" s="482">
        <v>50</v>
      </c>
      <c r="E4683" s="116">
        <v>38500</v>
      </c>
      <c r="F4683" s="131">
        <f t="shared" si="79"/>
        <v>1925000</v>
      </c>
      <c r="G4683" s="86">
        <f>SUM(F4683:F4685)</f>
        <v>9625000</v>
      </c>
    </row>
    <row r="4684" spans="1:7" ht="18" customHeight="1">
      <c r="A4684" s="323"/>
      <c r="B4684" s="444" t="s">
        <v>137</v>
      </c>
      <c r="C4684" s="482" t="s">
        <v>1593</v>
      </c>
      <c r="D4684" s="482">
        <v>100</v>
      </c>
      <c r="E4684" s="116">
        <v>38500</v>
      </c>
      <c r="F4684" s="131">
        <f t="shared" si="79"/>
        <v>3850000</v>
      </c>
      <c r="G4684" s="69"/>
    </row>
    <row r="4685" spans="1:7" ht="18" customHeight="1">
      <c r="A4685" s="323"/>
      <c r="B4685" s="444" t="s">
        <v>137</v>
      </c>
      <c r="C4685" s="482" t="s">
        <v>1594</v>
      </c>
      <c r="D4685" s="482">
        <v>100</v>
      </c>
      <c r="E4685" s="116">
        <v>38500</v>
      </c>
      <c r="F4685" s="131">
        <f t="shared" si="79"/>
        <v>3850000</v>
      </c>
      <c r="G4685" s="69"/>
    </row>
    <row r="4686" spans="1:7" ht="18" customHeight="1">
      <c r="A4686" s="323"/>
      <c r="B4686" s="302"/>
      <c r="C4686" s="325"/>
      <c r="D4686" s="325"/>
      <c r="E4686" s="46"/>
      <c r="F4686" s="130">
        <f t="shared" si="79"/>
        <v>0</v>
      </c>
      <c r="G4686" s="86"/>
    </row>
    <row r="4687" spans="1:7" ht="18" customHeight="1">
      <c r="A4687" s="323" t="s">
        <v>140</v>
      </c>
      <c r="B4687" s="302" t="s">
        <v>31</v>
      </c>
      <c r="C4687" s="325" t="s">
        <v>45</v>
      </c>
      <c r="D4687" s="325">
        <v>44.8</v>
      </c>
      <c r="E4687" s="46">
        <v>31000</v>
      </c>
      <c r="F4687" s="130">
        <f t="shared" si="79"/>
        <v>1388800</v>
      </c>
      <c r="G4687" s="86">
        <f>SUM(F4687:F4688)</f>
        <v>8648800</v>
      </c>
    </row>
    <row r="4688" spans="1:7" ht="18" customHeight="1">
      <c r="A4688" s="323"/>
      <c r="B4688" s="302" t="s">
        <v>31</v>
      </c>
      <c r="C4688" s="325" t="s">
        <v>373</v>
      </c>
      <c r="D4688" s="325">
        <v>220</v>
      </c>
      <c r="E4688" s="46">
        <v>33000</v>
      </c>
      <c r="F4688" s="130">
        <f t="shared" si="79"/>
        <v>7260000</v>
      </c>
      <c r="G4688" s="69"/>
    </row>
    <row r="4689" spans="1:7" ht="18" customHeight="1">
      <c r="A4689" s="323"/>
      <c r="B4689" s="302"/>
      <c r="C4689" s="325"/>
      <c r="D4689" s="325"/>
      <c r="E4689" s="46"/>
      <c r="F4689" s="130">
        <f t="shared" si="79"/>
        <v>0</v>
      </c>
      <c r="G4689" s="69"/>
    </row>
    <row r="4690" spans="1:7" ht="18" customHeight="1">
      <c r="A4690" s="323" t="s">
        <v>115</v>
      </c>
      <c r="B4690" s="444" t="s">
        <v>116</v>
      </c>
      <c r="C4690" s="482" t="s">
        <v>1220</v>
      </c>
      <c r="D4690" s="482">
        <v>153</v>
      </c>
      <c r="E4690" s="116">
        <v>42500</v>
      </c>
      <c r="F4690" s="131">
        <f t="shared" si="79"/>
        <v>6502500</v>
      </c>
      <c r="G4690" s="86">
        <f>SUM(F4690:F4691)</f>
        <v>11441000</v>
      </c>
    </row>
    <row r="4691" spans="1:7" ht="18" customHeight="1">
      <c r="A4691" s="323"/>
      <c r="B4691" s="444" t="s">
        <v>116</v>
      </c>
      <c r="C4691" s="482" t="s">
        <v>118</v>
      </c>
      <c r="D4691" s="482">
        <v>116.2</v>
      </c>
      <c r="E4691" s="116">
        <v>42500</v>
      </c>
      <c r="F4691" s="131">
        <f t="shared" si="79"/>
        <v>4938500</v>
      </c>
      <c r="G4691" s="69"/>
    </row>
    <row r="4692" spans="1:7" ht="18" customHeight="1">
      <c r="A4692" s="323"/>
      <c r="B4692" s="302"/>
      <c r="C4692" s="325"/>
      <c r="D4692" s="325"/>
      <c r="E4692" s="46"/>
      <c r="F4692" s="130">
        <f t="shared" si="79"/>
        <v>0</v>
      </c>
      <c r="G4692" s="69"/>
    </row>
    <row r="4693" spans="1:7" ht="18" customHeight="1">
      <c r="A4693" s="323" t="s">
        <v>1595</v>
      </c>
      <c r="B4693" s="302" t="s">
        <v>31</v>
      </c>
      <c r="C4693" s="325" t="s">
        <v>1476</v>
      </c>
      <c r="D4693" s="325">
        <v>6.4</v>
      </c>
      <c r="E4693" s="46">
        <v>33000</v>
      </c>
      <c r="F4693" s="130">
        <f t="shared" si="79"/>
        <v>211200</v>
      </c>
      <c r="G4693" s="86">
        <f>F4693</f>
        <v>211200</v>
      </c>
    </row>
    <row r="4694" spans="1:7" ht="18" customHeight="1">
      <c r="A4694" s="323"/>
      <c r="B4694" s="302"/>
      <c r="C4694" s="325"/>
      <c r="D4694" s="325"/>
      <c r="E4694" s="46"/>
      <c r="F4694" s="130">
        <f t="shared" si="79"/>
        <v>0</v>
      </c>
      <c r="G4694" s="69"/>
    </row>
    <row r="4695" spans="1:7" ht="18" customHeight="1">
      <c r="A4695" s="323" t="s">
        <v>66</v>
      </c>
      <c r="B4695" s="302" t="s">
        <v>23</v>
      </c>
      <c r="C4695" s="325" t="s">
        <v>67</v>
      </c>
      <c r="D4695" s="325">
        <v>275</v>
      </c>
      <c r="E4695" s="46">
        <v>32500</v>
      </c>
      <c r="F4695" s="130">
        <f t="shared" si="79"/>
        <v>8937500</v>
      </c>
      <c r="G4695" s="86">
        <f>F4695</f>
        <v>8937500</v>
      </c>
    </row>
    <row r="4696" spans="1:7" ht="18" customHeight="1">
      <c r="A4696" s="323"/>
      <c r="B4696" s="302"/>
      <c r="C4696" s="325"/>
      <c r="D4696" s="325"/>
      <c r="E4696" s="46"/>
      <c r="F4696" s="130">
        <f t="shared" si="79"/>
        <v>0</v>
      </c>
      <c r="G4696" s="69"/>
    </row>
    <row r="4697" spans="1:7" ht="18" customHeight="1">
      <c r="A4697" s="323" t="s">
        <v>779</v>
      </c>
      <c r="B4697" s="302" t="s">
        <v>1596</v>
      </c>
      <c r="C4697" s="325"/>
      <c r="D4697" s="325">
        <v>250</v>
      </c>
      <c r="E4697" s="46">
        <v>24000</v>
      </c>
      <c r="F4697" s="130">
        <f t="shared" si="79"/>
        <v>6000000</v>
      </c>
      <c r="G4697" s="86">
        <f>F4697</f>
        <v>6000000</v>
      </c>
    </row>
    <row r="4698" spans="1:7" ht="18" customHeight="1">
      <c r="A4698" s="323"/>
      <c r="B4698" s="302"/>
      <c r="C4698" s="325"/>
      <c r="D4698" s="325"/>
      <c r="E4698" s="46"/>
      <c r="F4698" s="130">
        <f t="shared" si="79"/>
        <v>0</v>
      </c>
      <c r="G4698" s="69"/>
    </row>
    <row r="4699" spans="1:7" ht="18" customHeight="1">
      <c r="A4699" s="323" t="s">
        <v>394</v>
      </c>
      <c r="B4699" s="302" t="s">
        <v>64</v>
      </c>
      <c r="C4699" s="325" t="s">
        <v>1597</v>
      </c>
      <c r="D4699" s="325">
        <v>199.8</v>
      </c>
      <c r="E4699" s="46">
        <v>32500</v>
      </c>
      <c r="F4699" s="130">
        <f t="shared" ref="F4699:F4809" si="80">E4699*D4699</f>
        <v>6493500</v>
      </c>
      <c r="G4699" s="86">
        <f>SUM(F4699:F4700)</f>
        <v>12408500</v>
      </c>
    </row>
    <row r="4700" spans="1:7" ht="18" customHeight="1">
      <c r="A4700" s="323"/>
      <c r="B4700" s="302" t="s">
        <v>64</v>
      </c>
      <c r="C4700" s="325" t="s">
        <v>1587</v>
      </c>
      <c r="D4700" s="325">
        <v>182</v>
      </c>
      <c r="E4700" s="46">
        <v>32500</v>
      </c>
      <c r="F4700" s="130">
        <f t="shared" si="80"/>
        <v>5915000</v>
      </c>
      <c r="G4700" s="69"/>
    </row>
    <row r="4701" spans="1:7" ht="18" customHeight="1">
      <c r="A4701" s="323"/>
      <c r="B4701" s="302"/>
      <c r="C4701" s="325"/>
      <c r="D4701" s="325"/>
      <c r="E4701" s="46"/>
      <c r="F4701" s="130">
        <f t="shared" si="80"/>
        <v>0</v>
      </c>
      <c r="G4701" s="69"/>
    </row>
    <row r="4702" spans="1:7" ht="18" customHeight="1">
      <c r="A4702" s="323" t="s">
        <v>311</v>
      </c>
      <c r="B4702" s="302" t="s">
        <v>13</v>
      </c>
      <c r="C4702" s="325" t="s">
        <v>1171</v>
      </c>
      <c r="D4702" s="325">
        <v>213</v>
      </c>
      <c r="E4702" s="46">
        <v>31500</v>
      </c>
      <c r="F4702" s="130">
        <f t="shared" si="80"/>
        <v>6709500</v>
      </c>
      <c r="G4702" s="86">
        <f>SUM(F4702:F4704)</f>
        <v>26659500</v>
      </c>
    </row>
    <row r="4703" spans="1:7" ht="18" customHeight="1">
      <c r="A4703" s="323"/>
      <c r="B4703" s="302" t="s">
        <v>13</v>
      </c>
      <c r="C4703" s="325" t="s">
        <v>1311</v>
      </c>
      <c r="D4703" s="325">
        <v>110</v>
      </c>
      <c r="E4703" s="46">
        <v>31500</v>
      </c>
      <c r="F4703" s="130">
        <f t="shared" si="80"/>
        <v>3465000</v>
      </c>
      <c r="G4703" s="69"/>
    </row>
    <row r="4704" spans="1:7" ht="18" customHeight="1">
      <c r="A4704" s="323"/>
      <c r="B4704" s="302" t="s">
        <v>31</v>
      </c>
      <c r="C4704" s="325" t="s">
        <v>329</v>
      </c>
      <c r="D4704" s="325">
        <v>471</v>
      </c>
      <c r="E4704" s="46">
        <v>35000</v>
      </c>
      <c r="F4704" s="130">
        <f t="shared" si="80"/>
        <v>16485000</v>
      </c>
      <c r="G4704" s="69"/>
    </row>
    <row r="4705" spans="1:7" ht="18" customHeight="1">
      <c r="A4705" s="323"/>
      <c r="B4705" s="302"/>
      <c r="C4705" s="325"/>
      <c r="D4705" s="325"/>
      <c r="E4705" s="46"/>
      <c r="F4705" s="130">
        <f t="shared" si="80"/>
        <v>0</v>
      </c>
      <c r="G4705" s="69"/>
    </row>
    <row r="4706" spans="1:7" ht="18" customHeight="1">
      <c r="A4706" s="323" t="s">
        <v>1470</v>
      </c>
      <c r="B4706" s="302" t="s">
        <v>13</v>
      </c>
      <c r="C4706" s="325" t="s">
        <v>305</v>
      </c>
      <c r="D4706" s="325">
        <v>364.3</v>
      </c>
      <c r="E4706" s="46">
        <v>32300</v>
      </c>
      <c r="F4706" s="130">
        <f t="shared" si="80"/>
        <v>11766890</v>
      </c>
      <c r="G4706" s="86">
        <f>SUM(F4706:F4709)</f>
        <v>35119790</v>
      </c>
    </row>
    <row r="4707" spans="1:7" ht="18" customHeight="1">
      <c r="A4707" s="323"/>
      <c r="B4707" s="302" t="s">
        <v>13</v>
      </c>
      <c r="C4707" s="325" t="s">
        <v>221</v>
      </c>
      <c r="D4707" s="325">
        <v>301.7</v>
      </c>
      <c r="E4707" s="46">
        <v>32300</v>
      </c>
      <c r="F4707" s="130">
        <f t="shared" si="80"/>
        <v>9744910</v>
      </c>
      <c r="G4707" s="69"/>
    </row>
    <row r="4708" spans="1:7" ht="18" customHeight="1">
      <c r="A4708" s="323"/>
      <c r="B4708" s="302" t="s">
        <v>13</v>
      </c>
      <c r="C4708" s="325" t="s">
        <v>1598</v>
      </c>
      <c r="D4708" s="325">
        <v>354.3</v>
      </c>
      <c r="E4708" s="46">
        <v>32300</v>
      </c>
      <c r="F4708" s="130">
        <f t="shared" si="80"/>
        <v>11443890</v>
      </c>
      <c r="G4708" s="69"/>
    </row>
    <row r="4709" spans="1:7" ht="18" customHeight="1">
      <c r="A4709" s="323"/>
      <c r="B4709" s="302" t="s">
        <v>13</v>
      </c>
      <c r="C4709" s="325" t="s">
        <v>1037</v>
      </c>
      <c r="D4709" s="325">
        <v>67</v>
      </c>
      <c r="E4709" s="46">
        <v>32300</v>
      </c>
      <c r="F4709" s="130">
        <f t="shared" si="80"/>
        <v>2164100</v>
      </c>
      <c r="G4709" s="69"/>
    </row>
    <row r="4710" spans="1:7" ht="18" customHeight="1">
      <c r="A4710" s="323"/>
      <c r="B4710" s="302"/>
      <c r="C4710" s="325"/>
      <c r="D4710" s="325"/>
      <c r="E4710" s="46"/>
      <c r="F4710" s="130">
        <f t="shared" si="80"/>
        <v>0</v>
      </c>
      <c r="G4710" s="69"/>
    </row>
    <row r="4711" spans="1:7" ht="18" customHeight="1">
      <c r="A4711" s="323" t="s">
        <v>245</v>
      </c>
      <c r="B4711" s="302" t="s">
        <v>13</v>
      </c>
      <c r="C4711" s="325" t="s">
        <v>918</v>
      </c>
      <c r="D4711" s="325">
        <v>170.6</v>
      </c>
      <c r="E4711" s="46">
        <v>29500</v>
      </c>
      <c r="F4711" s="130">
        <f t="shared" si="80"/>
        <v>5032700</v>
      </c>
      <c r="G4711" s="86">
        <f>SUM(F4711:F4712)</f>
        <v>12020800</v>
      </c>
    </row>
    <row r="4712" spans="1:7" ht="18" customHeight="1">
      <c r="A4712" s="323"/>
      <c r="B4712" s="302" t="s">
        <v>31</v>
      </c>
      <c r="C4712" s="325" t="s">
        <v>1606</v>
      </c>
      <c r="D4712" s="325">
        <v>208.6</v>
      </c>
      <c r="E4712" s="46">
        <v>33500</v>
      </c>
      <c r="F4712" s="130">
        <f t="shared" si="80"/>
        <v>6988100</v>
      </c>
      <c r="G4712" s="69"/>
    </row>
    <row r="4713" spans="1:7" ht="18" customHeight="1">
      <c r="A4713" s="323"/>
      <c r="B4713" s="302"/>
      <c r="C4713" s="325"/>
      <c r="D4713" s="325"/>
      <c r="E4713" s="46"/>
      <c r="F4713" s="130">
        <f t="shared" si="80"/>
        <v>0</v>
      </c>
      <c r="G4713" s="69"/>
    </row>
    <row r="4714" spans="1:7" ht="18" customHeight="1">
      <c r="A4714" s="323" t="s">
        <v>178</v>
      </c>
      <c r="B4714" s="302" t="s">
        <v>31</v>
      </c>
      <c r="C4714" s="325" t="s">
        <v>179</v>
      </c>
      <c r="D4714" s="325">
        <v>56.4</v>
      </c>
      <c r="E4714" s="46">
        <v>35000</v>
      </c>
      <c r="F4714" s="130">
        <f t="shared" ref="F4714:F4738" si="81">E4714*D4714</f>
        <v>1974000</v>
      </c>
      <c r="G4714" s="86">
        <f>SUM(F4714:F4716)</f>
        <v>6639000</v>
      </c>
    </row>
    <row r="4715" spans="1:7" ht="18" customHeight="1">
      <c r="A4715" s="323"/>
      <c r="B4715" s="302" t="s">
        <v>31</v>
      </c>
      <c r="C4715" s="325" t="s">
        <v>180</v>
      </c>
      <c r="D4715" s="325">
        <v>51</v>
      </c>
      <c r="E4715" s="46">
        <v>35000</v>
      </c>
      <c r="F4715" s="130">
        <f t="shared" si="81"/>
        <v>1785000</v>
      </c>
      <c r="G4715" s="69"/>
    </row>
    <row r="4716" spans="1:7" ht="18" customHeight="1">
      <c r="A4716" s="323"/>
      <c r="B4716" s="302" t="s">
        <v>31</v>
      </c>
      <c r="C4716" s="325" t="s">
        <v>25</v>
      </c>
      <c r="D4716" s="325">
        <v>80</v>
      </c>
      <c r="E4716" s="46">
        <v>36000</v>
      </c>
      <c r="F4716" s="130">
        <f t="shared" si="81"/>
        <v>2880000</v>
      </c>
      <c r="G4716" s="69"/>
    </row>
    <row r="4717" spans="1:7" ht="18" customHeight="1">
      <c r="A4717" s="323"/>
      <c r="B4717" s="302"/>
      <c r="C4717" s="325"/>
      <c r="D4717" s="325"/>
      <c r="E4717" s="46"/>
      <c r="F4717" s="130">
        <f t="shared" si="81"/>
        <v>0</v>
      </c>
      <c r="G4717" s="69"/>
    </row>
    <row r="4718" spans="1:7" ht="18" customHeight="1">
      <c r="A4718" s="323" t="s">
        <v>336</v>
      </c>
      <c r="B4718" s="454" t="s">
        <v>1052</v>
      </c>
      <c r="C4718" s="500" t="s">
        <v>496</v>
      </c>
      <c r="D4718" s="500">
        <v>-142.4</v>
      </c>
      <c r="E4718" s="162">
        <v>32500</v>
      </c>
      <c r="F4718" s="163">
        <f t="shared" si="81"/>
        <v>-4628000</v>
      </c>
      <c r="G4718" s="86">
        <f>SUM(F4718:F4724)</f>
        <v>20538600</v>
      </c>
    </row>
    <row r="4719" spans="1:7" ht="18" customHeight="1">
      <c r="A4719" s="323"/>
      <c r="B4719" s="302" t="s">
        <v>31</v>
      </c>
      <c r="C4719" s="325" t="s">
        <v>452</v>
      </c>
      <c r="D4719" s="325">
        <v>60</v>
      </c>
      <c r="E4719" s="46">
        <v>33500</v>
      </c>
      <c r="F4719" s="130">
        <f t="shared" si="81"/>
        <v>2010000</v>
      </c>
      <c r="G4719" s="69"/>
    </row>
    <row r="4720" spans="1:7" ht="18" customHeight="1">
      <c r="A4720" s="323"/>
      <c r="B4720" s="302" t="s">
        <v>1464</v>
      </c>
      <c r="C4720" s="325" t="s">
        <v>452</v>
      </c>
      <c r="D4720" s="325">
        <v>102.6</v>
      </c>
      <c r="E4720" s="46">
        <v>37500</v>
      </c>
      <c r="F4720" s="130">
        <f t="shared" si="81"/>
        <v>3847500</v>
      </c>
      <c r="G4720" s="69"/>
    </row>
    <row r="4721" spans="1:7" ht="18" customHeight="1">
      <c r="A4721" s="323"/>
      <c r="B4721" s="302" t="s">
        <v>31</v>
      </c>
      <c r="C4721" s="325" t="s">
        <v>60</v>
      </c>
      <c r="D4721" s="325">
        <v>110.8</v>
      </c>
      <c r="E4721" s="46">
        <v>32000</v>
      </c>
      <c r="F4721" s="130">
        <f t="shared" si="81"/>
        <v>3545600</v>
      </c>
      <c r="G4721" s="69"/>
    </row>
    <row r="4722" spans="1:7" ht="18" customHeight="1">
      <c r="A4722" s="323"/>
      <c r="B4722" s="302" t="s">
        <v>64</v>
      </c>
      <c r="C4722" s="502" t="s">
        <v>1186</v>
      </c>
      <c r="D4722" s="325">
        <v>206.5</v>
      </c>
      <c r="E4722" s="46">
        <v>31000</v>
      </c>
      <c r="F4722" s="130">
        <f t="shared" si="81"/>
        <v>6401500</v>
      </c>
      <c r="G4722" s="69"/>
    </row>
    <row r="4723" spans="1:7" ht="18" customHeight="1">
      <c r="A4723" s="323"/>
      <c r="B4723" s="302" t="s">
        <v>64</v>
      </c>
      <c r="C4723" s="325" t="s">
        <v>1609</v>
      </c>
      <c r="D4723" s="325">
        <v>100</v>
      </c>
      <c r="E4723" s="46">
        <v>31000</v>
      </c>
      <c r="F4723" s="130">
        <f t="shared" si="81"/>
        <v>3100000</v>
      </c>
      <c r="G4723" s="69"/>
    </row>
    <row r="4724" spans="1:7" ht="18" customHeight="1">
      <c r="A4724" s="323"/>
      <c r="B4724" s="302" t="s">
        <v>64</v>
      </c>
      <c r="C4724" s="325" t="s">
        <v>616</v>
      </c>
      <c r="D4724" s="325">
        <v>202</v>
      </c>
      <c r="E4724" s="46">
        <v>31000</v>
      </c>
      <c r="F4724" s="130">
        <f t="shared" si="81"/>
        <v>6262000</v>
      </c>
      <c r="G4724" s="69"/>
    </row>
    <row r="4725" spans="1:7" ht="18" customHeight="1">
      <c r="A4725" s="323"/>
      <c r="B4725" s="302"/>
      <c r="C4725" s="325"/>
      <c r="D4725" s="325"/>
      <c r="E4725" s="46"/>
      <c r="F4725" s="130">
        <f t="shared" si="81"/>
        <v>0</v>
      </c>
      <c r="G4725" s="69"/>
    </row>
    <row r="4726" spans="1:7" ht="18" customHeight="1">
      <c r="A4726" s="323" t="s">
        <v>318</v>
      </c>
      <c r="B4726" s="302" t="s">
        <v>23</v>
      </c>
      <c r="C4726" s="325" t="s">
        <v>1610</v>
      </c>
      <c r="D4726" s="325">
        <v>36.299999999999997</v>
      </c>
      <c r="E4726" s="46">
        <v>34500</v>
      </c>
      <c r="F4726" s="130">
        <f t="shared" si="81"/>
        <v>1252350</v>
      </c>
      <c r="G4726" s="86">
        <f>SUM(F4726:F4738)</f>
        <v>34827000</v>
      </c>
    </row>
    <row r="4727" spans="1:7" ht="18" customHeight="1">
      <c r="A4727" s="323"/>
      <c r="B4727" s="302" t="s">
        <v>23</v>
      </c>
      <c r="C4727" s="325" t="s">
        <v>1611</v>
      </c>
      <c r="D4727" s="325">
        <v>69.7</v>
      </c>
      <c r="E4727" s="46">
        <v>34500</v>
      </c>
      <c r="F4727" s="130">
        <f t="shared" si="81"/>
        <v>2404650</v>
      </c>
      <c r="G4727" s="69"/>
    </row>
    <row r="4728" spans="1:7" ht="18" customHeight="1">
      <c r="A4728" s="323"/>
      <c r="B4728" s="302" t="s">
        <v>31</v>
      </c>
      <c r="C4728" s="325" t="s">
        <v>960</v>
      </c>
      <c r="D4728" s="325">
        <v>305</v>
      </c>
      <c r="E4728" s="46">
        <v>33500</v>
      </c>
      <c r="F4728" s="130">
        <f t="shared" si="81"/>
        <v>10217500</v>
      </c>
      <c r="G4728" s="69"/>
    </row>
    <row r="4729" spans="1:7" ht="18" customHeight="1">
      <c r="A4729" s="323"/>
      <c r="B4729" s="302" t="s">
        <v>31</v>
      </c>
      <c r="C4729" s="325" t="s">
        <v>799</v>
      </c>
      <c r="D4729" s="325">
        <v>25.5</v>
      </c>
      <c r="E4729" s="46">
        <v>33500</v>
      </c>
      <c r="F4729" s="130">
        <f t="shared" si="81"/>
        <v>854250</v>
      </c>
      <c r="G4729" s="69"/>
    </row>
    <row r="4730" spans="1:7" ht="18" customHeight="1">
      <c r="A4730" s="323"/>
      <c r="B4730" s="302" t="s">
        <v>31</v>
      </c>
      <c r="C4730" s="325" t="s">
        <v>46</v>
      </c>
      <c r="D4730" s="325">
        <v>20</v>
      </c>
      <c r="E4730" s="46">
        <v>33500</v>
      </c>
      <c r="F4730" s="130">
        <f t="shared" si="81"/>
        <v>670000</v>
      </c>
      <c r="G4730" s="69"/>
    </row>
    <row r="4731" spans="1:7" ht="18" customHeight="1">
      <c r="A4731" s="323"/>
      <c r="B4731" s="302" t="s">
        <v>31</v>
      </c>
      <c r="C4731" s="325" t="s">
        <v>1387</v>
      </c>
      <c r="D4731" s="325">
        <v>34.299999999999997</v>
      </c>
      <c r="E4731" s="46">
        <v>33500</v>
      </c>
      <c r="F4731" s="130">
        <f t="shared" si="81"/>
        <v>1149050</v>
      </c>
      <c r="G4731" s="69"/>
    </row>
    <row r="4732" spans="1:7" ht="18" customHeight="1">
      <c r="A4732" s="323"/>
      <c r="B4732" s="302" t="s">
        <v>31</v>
      </c>
      <c r="C4732" s="325" t="s">
        <v>214</v>
      </c>
      <c r="D4732" s="325">
        <v>60</v>
      </c>
      <c r="E4732" s="46">
        <v>33500</v>
      </c>
      <c r="F4732" s="130">
        <f t="shared" si="81"/>
        <v>2010000</v>
      </c>
      <c r="G4732" s="69"/>
    </row>
    <row r="4733" spans="1:7" ht="18" customHeight="1">
      <c r="A4733" s="323"/>
      <c r="B4733" s="302" t="s">
        <v>31</v>
      </c>
      <c r="C4733" s="325" t="s">
        <v>1579</v>
      </c>
      <c r="D4733" s="325">
        <v>69.3</v>
      </c>
      <c r="E4733" s="46">
        <v>33000</v>
      </c>
      <c r="F4733" s="130">
        <f t="shared" si="81"/>
        <v>2286900</v>
      </c>
      <c r="G4733" s="69"/>
    </row>
    <row r="4734" spans="1:7" ht="18" customHeight="1">
      <c r="A4734" s="323"/>
      <c r="B4734" s="302" t="s">
        <v>31</v>
      </c>
      <c r="C4734" s="325" t="s">
        <v>1612</v>
      </c>
      <c r="D4734" s="325">
        <v>25.8</v>
      </c>
      <c r="E4734" s="46">
        <v>33500</v>
      </c>
      <c r="F4734" s="130">
        <f t="shared" si="81"/>
        <v>864300</v>
      </c>
      <c r="G4734" s="69"/>
    </row>
    <row r="4735" spans="1:7" ht="18" customHeight="1">
      <c r="A4735" s="323"/>
      <c r="B4735" s="302" t="s">
        <v>31</v>
      </c>
      <c r="C4735" s="325" t="s">
        <v>1613</v>
      </c>
      <c r="D4735" s="325">
        <v>95</v>
      </c>
      <c r="E4735" s="46">
        <v>33000</v>
      </c>
      <c r="F4735" s="130">
        <f t="shared" si="81"/>
        <v>3135000</v>
      </c>
      <c r="G4735" s="69"/>
    </row>
    <row r="4736" spans="1:7" ht="18" customHeight="1">
      <c r="A4736" s="323"/>
      <c r="B4736" s="302" t="s">
        <v>31</v>
      </c>
      <c r="C4736" s="325" t="s">
        <v>372</v>
      </c>
      <c r="D4736" s="325">
        <v>35</v>
      </c>
      <c r="E4736" s="46">
        <v>33500</v>
      </c>
      <c r="F4736" s="130">
        <f t="shared" si="81"/>
        <v>1172500</v>
      </c>
      <c r="G4736" s="69"/>
    </row>
    <row r="4737" spans="1:7" ht="18" customHeight="1">
      <c r="A4737" s="323"/>
      <c r="B4737" s="302" t="s">
        <v>31</v>
      </c>
      <c r="C4737" s="325" t="s">
        <v>707</v>
      </c>
      <c r="D4737" s="325">
        <v>204.4</v>
      </c>
      <c r="E4737" s="46">
        <v>33500</v>
      </c>
      <c r="F4737" s="130">
        <f t="shared" si="81"/>
        <v>6847400</v>
      </c>
      <c r="G4737" s="69"/>
    </row>
    <row r="4738" spans="1:7" ht="18" customHeight="1">
      <c r="A4738" s="323"/>
      <c r="B4738" s="302" t="s">
        <v>31</v>
      </c>
      <c r="C4738" s="325" t="s">
        <v>1614</v>
      </c>
      <c r="D4738" s="325">
        <v>58.6</v>
      </c>
      <c r="E4738" s="46">
        <v>33500</v>
      </c>
      <c r="F4738" s="130">
        <f t="shared" si="81"/>
        <v>1963100</v>
      </c>
      <c r="G4738" s="69"/>
    </row>
    <row r="4739" spans="1:7" ht="18" customHeight="1">
      <c r="A4739" s="323"/>
      <c r="B4739" s="302"/>
      <c r="C4739" s="325"/>
      <c r="D4739" s="325"/>
      <c r="E4739" s="46"/>
      <c r="F4739" s="130"/>
      <c r="G4739" s="69"/>
    </row>
    <row r="4740" spans="1:7" ht="18" customHeight="1">
      <c r="A4740" s="323" t="s">
        <v>210</v>
      </c>
      <c r="B4740" s="302" t="s">
        <v>515</v>
      </c>
      <c r="C4740" s="325" t="s">
        <v>1607</v>
      </c>
      <c r="D4740" s="325">
        <v>48.7</v>
      </c>
      <c r="E4740" s="46">
        <v>30000</v>
      </c>
      <c r="F4740" s="130">
        <f>E4740*D4740</f>
        <v>1461000</v>
      </c>
      <c r="G4740" s="86">
        <f>SUM(F4740:F4742)</f>
        <v>15021000</v>
      </c>
    </row>
    <row r="4741" spans="1:7" ht="18" customHeight="1">
      <c r="A4741" s="323"/>
      <c r="B4741" s="302" t="s">
        <v>1608</v>
      </c>
      <c r="C4741" s="325" t="s">
        <v>214</v>
      </c>
      <c r="D4741" s="325">
        <v>152</v>
      </c>
      <c r="E4741" s="46">
        <v>30000</v>
      </c>
      <c r="F4741" s="130">
        <f>E4741*D4741</f>
        <v>4560000</v>
      </c>
      <c r="G4741" s="69"/>
    </row>
    <row r="4742" spans="1:7" ht="18" customHeight="1">
      <c r="A4742" s="323"/>
      <c r="B4742" s="302" t="s">
        <v>212</v>
      </c>
      <c r="C4742" s="325" t="s">
        <v>213</v>
      </c>
      <c r="D4742" s="325">
        <v>300</v>
      </c>
      <c r="E4742" s="46">
        <v>30000</v>
      </c>
      <c r="F4742" s="130">
        <f>E4742*D4742</f>
        <v>9000000</v>
      </c>
      <c r="G4742" s="69"/>
    </row>
    <row r="4743" spans="1:7" ht="18" customHeight="1">
      <c r="A4743" s="323"/>
      <c r="B4743" s="302"/>
      <c r="C4743" s="325"/>
      <c r="D4743" s="325"/>
      <c r="E4743" s="46"/>
      <c r="F4743" s="130"/>
      <c r="G4743" s="69"/>
    </row>
    <row r="4744" spans="1:7" ht="18" customHeight="1">
      <c r="A4744" s="323" t="s">
        <v>438</v>
      </c>
      <c r="B4744" s="302" t="s">
        <v>441</v>
      </c>
      <c r="C4744" s="325" t="s">
        <v>1168</v>
      </c>
      <c r="D4744" s="325">
        <v>105</v>
      </c>
      <c r="E4744" s="46">
        <v>32500</v>
      </c>
      <c r="F4744" s="130">
        <f>E4744*D4744</f>
        <v>3412500</v>
      </c>
      <c r="G4744" s="86">
        <f>SUM(F4744:F4745)</f>
        <v>10000250</v>
      </c>
    </row>
    <row r="4745" spans="1:7" ht="18" customHeight="1">
      <c r="A4745" s="323"/>
      <c r="B4745" s="302" t="s">
        <v>441</v>
      </c>
      <c r="C4745" s="325" t="s">
        <v>1169</v>
      </c>
      <c r="D4745" s="325">
        <v>202.7</v>
      </c>
      <c r="E4745" s="46">
        <v>32500</v>
      </c>
      <c r="F4745" s="130">
        <f>E4745*D4745</f>
        <v>6587750</v>
      </c>
      <c r="G4745" s="69"/>
    </row>
    <row r="4746" spans="1:7" ht="18" customHeight="1">
      <c r="A4746" s="323"/>
      <c r="B4746" s="302"/>
      <c r="C4746" s="325"/>
      <c r="D4746" s="325"/>
      <c r="E4746" s="46"/>
      <c r="F4746" s="130"/>
      <c r="G4746" s="69"/>
    </row>
    <row r="4747" spans="1:7" ht="18" customHeight="1">
      <c r="A4747" s="323" t="s">
        <v>123</v>
      </c>
      <c r="B4747" s="302" t="s">
        <v>13</v>
      </c>
      <c r="C4747" s="325" t="s">
        <v>349</v>
      </c>
      <c r="D4747" s="325">
        <v>328.8</v>
      </c>
      <c r="E4747" s="46">
        <v>29500</v>
      </c>
      <c r="F4747" s="130">
        <f>E4747*D4747</f>
        <v>9699600</v>
      </c>
      <c r="G4747" s="86">
        <f>F4747</f>
        <v>9699600</v>
      </c>
    </row>
    <row r="4748" spans="1:7" ht="18" customHeight="1">
      <c r="A4748" s="323"/>
      <c r="B4748" s="302"/>
      <c r="C4748" s="325"/>
      <c r="D4748" s="325"/>
      <c r="E4748" s="46"/>
      <c r="F4748" s="130"/>
      <c r="G4748" s="86"/>
    </row>
    <row r="4749" spans="1:7" ht="18" customHeight="1">
      <c r="A4749" s="323" t="s">
        <v>327</v>
      </c>
      <c r="B4749" s="302" t="s">
        <v>13</v>
      </c>
      <c r="C4749" s="325" t="s">
        <v>75</v>
      </c>
      <c r="D4749" s="325">
        <v>46.7</v>
      </c>
      <c r="E4749" s="46">
        <v>30000</v>
      </c>
      <c r="F4749" s="130">
        <f>E4749*D4749</f>
        <v>1401000</v>
      </c>
      <c r="G4749" s="86">
        <f>SUM(F4749:F4751)</f>
        <v>4612600</v>
      </c>
    </row>
    <row r="4750" spans="1:7" ht="18" customHeight="1">
      <c r="A4750" s="323"/>
      <c r="B4750" s="302" t="s">
        <v>31</v>
      </c>
      <c r="C4750" s="325" t="s">
        <v>370</v>
      </c>
      <c r="D4750" s="325">
        <v>47.6</v>
      </c>
      <c r="E4750" s="46">
        <v>33500</v>
      </c>
      <c r="F4750" s="130">
        <f>E4750*D4750</f>
        <v>1594600</v>
      </c>
      <c r="G4750" s="69"/>
    </row>
    <row r="4751" spans="1:7" ht="18" customHeight="1">
      <c r="A4751" s="323"/>
      <c r="B4751" s="302" t="s">
        <v>31</v>
      </c>
      <c r="C4751" s="325" t="s">
        <v>158</v>
      </c>
      <c r="D4751" s="325">
        <v>49</v>
      </c>
      <c r="E4751" s="46">
        <v>33000</v>
      </c>
      <c r="F4751" s="130">
        <f>E4751*D4751</f>
        <v>1617000</v>
      </c>
      <c r="G4751" s="69"/>
    </row>
    <row r="4752" spans="1:7" ht="18" customHeight="1">
      <c r="A4752" s="323"/>
      <c r="B4752" s="302"/>
      <c r="C4752" s="325"/>
      <c r="D4752" s="325"/>
      <c r="E4752" s="46"/>
      <c r="F4752" s="130">
        <f t="shared" si="80"/>
        <v>0</v>
      </c>
      <c r="G4752" s="69"/>
    </row>
    <row r="4753" spans="1:7" ht="18" customHeight="1">
      <c r="A4753" s="323" t="s">
        <v>316</v>
      </c>
      <c r="B4753" s="302" t="s">
        <v>23</v>
      </c>
      <c r="C4753" s="325" t="s">
        <v>198</v>
      </c>
      <c r="D4753" s="325">
        <v>400.6</v>
      </c>
      <c r="E4753" s="46">
        <v>28500</v>
      </c>
      <c r="F4753" s="130">
        <f t="shared" si="80"/>
        <v>11417100</v>
      </c>
      <c r="G4753" s="86">
        <f>SUM(F4753:F4754)</f>
        <v>14497100</v>
      </c>
    </row>
    <row r="4754" spans="1:7" ht="18" customHeight="1">
      <c r="A4754" s="323"/>
      <c r="B4754" s="302" t="s">
        <v>23</v>
      </c>
      <c r="C4754" s="325" t="s">
        <v>1618</v>
      </c>
      <c r="D4754" s="325">
        <v>110</v>
      </c>
      <c r="E4754" s="46">
        <v>28000</v>
      </c>
      <c r="F4754" s="130">
        <f t="shared" si="80"/>
        <v>3080000</v>
      </c>
      <c r="G4754" s="69"/>
    </row>
    <row r="4755" spans="1:7" ht="18" customHeight="1">
      <c r="A4755" s="323"/>
      <c r="B4755" s="302"/>
      <c r="C4755" s="325"/>
      <c r="D4755" s="325"/>
      <c r="E4755" s="46"/>
      <c r="F4755" s="130">
        <f t="shared" si="80"/>
        <v>0</v>
      </c>
      <c r="G4755" s="69"/>
    </row>
    <row r="4756" spans="1:7" ht="18" customHeight="1">
      <c r="A4756" s="323" t="s">
        <v>448</v>
      </c>
      <c r="B4756" s="451" t="s">
        <v>1619</v>
      </c>
      <c r="C4756" s="500"/>
      <c r="D4756" s="500">
        <v>-14.8</v>
      </c>
      <c r="E4756" s="162">
        <v>30500</v>
      </c>
      <c r="F4756" s="163">
        <f t="shared" si="80"/>
        <v>-451400</v>
      </c>
      <c r="G4756" s="86">
        <f>F4756</f>
        <v>-451400</v>
      </c>
    </row>
    <row r="4757" spans="1:7" ht="18" customHeight="1">
      <c r="A4757" s="323"/>
      <c r="B4757" s="302"/>
      <c r="C4757" s="325"/>
      <c r="D4757" s="325"/>
      <c r="E4757" s="46"/>
      <c r="F4757" s="130">
        <f t="shared" si="80"/>
        <v>0</v>
      </c>
      <c r="G4757" s="69"/>
    </row>
    <row r="4758" spans="1:7" ht="18" customHeight="1">
      <c r="A4758" s="323" t="s">
        <v>1599</v>
      </c>
      <c r="B4758" s="444" t="s">
        <v>137</v>
      </c>
      <c r="C4758" s="482" t="s">
        <v>973</v>
      </c>
      <c r="D4758" s="482">
        <v>40</v>
      </c>
      <c r="E4758" s="116">
        <v>38500</v>
      </c>
      <c r="F4758" s="131">
        <f t="shared" si="80"/>
        <v>1540000</v>
      </c>
      <c r="G4758" s="86">
        <f>SUM(F4758:F4759)</f>
        <v>8740000</v>
      </c>
    </row>
    <row r="4759" spans="1:7" ht="18" customHeight="1">
      <c r="A4759" s="323"/>
      <c r="B4759" s="444" t="s">
        <v>137</v>
      </c>
      <c r="C4759" s="482" t="s">
        <v>1600</v>
      </c>
      <c r="D4759" s="482">
        <v>160</v>
      </c>
      <c r="E4759" s="116">
        <v>45000</v>
      </c>
      <c r="F4759" s="131">
        <f t="shared" si="80"/>
        <v>7200000</v>
      </c>
      <c r="G4759" s="69"/>
    </row>
    <row r="4760" spans="1:7" ht="18" customHeight="1">
      <c r="A4760" s="323"/>
      <c r="B4760" s="302"/>
      <c r="C4760" s="325"/>
      <c r="D4760" s="325"/>
      <c r="E4760" s="46"/>
      <c r="F4760" s="130">
        <f t="shared" si="80"/>
        <v>0</v>
      </c>
      <c r="G4760" s="69"/>
    </row>
    <row r="4761" spans="1:7" ht="18" customHeight="1">
      <c r="A4761" s="323" t="s">
        <v>109</v>
      </c>
      <c r="B4761" s="302" t="s">
        <v>31</v>
      </c>
      <c r="C4761" s="325" t="s">
        <v>62</v>
      </c>
      <c r="D4761" s="325">
        <f>300+75</f>
        <v>375</v>
      </c>
      <c r="E4761" s="46">
        <v>34000</v>
      </c>
      <c r="F4761" s="130">
        <f t="shared" si="80"/>
        <v>12750000</v>
      </c>
      <c r="G4761" s="86">
        <f>SUM(F4761:F4762)</f>
        <v>16150000</v>
      </c>
    </row>
    <row r="4762" spans="1:7" ht="18" customHeight="1">
      <c r="A4762" s="323"/>
      <c r="B4762" s="302" t="s">
        <v>31</v>
      </c>
      <c r="C4762" s="325" t="s">
        <v>59</v>
      </c>
      <c r="D4762" s="325">
        <v>100</v>
      </c>
      <c r="E4762" s="46">
        <v>34000</v>
      </c>
      <c r="F4762" s="130">
        <f t="shared" si="80"/>
        <v>3400000</v>
      </c>
      <c r="G4762" s="69"/>
    </row>
    <row r="4763" spans="1:7" ht="18" customHeight="1">
      <c r="A4763" s="323"/>
      <c r="B4763" s="302"/>
      <c r="C4763" s="325"/>
      <c r="D4763" s="325"/>
      <c r="E4763" s="46"/>
      <c r="F4763" s="130">
        <f t="shared" si="80"/>
        <v>0</v>
      </c>
      <c r="G4763" s="69"/>
    </row>
    <row r="4764" spans="1:7" ht="18" customHeight="1">
      <c r="A4764" s="323" t="s">
        <v>1601</v>
      </c>
      <c r="B4764" s="302" t="s">
        <v>31</v>
      </c>
      <c r="C4764" s="325" t="s">
        <v>1602</v>
      </c>
      <c r="D4764" s="325">
        <v>54</v>
      </c>
      <c r="E4764" s="46">
        <v>33500</v>
      </c>
      <c r="F4764" s="130">
        <f t="shared" si="80"/>
        <v>1809000</v>
      </c>
      <c r="G4764" s="86">
        <f>SUM(F4764:F4765)</f>
        <v>3149000</v>
      </c>
    </row>
    <row r="4765" spans="1:7" ht="18" customHeight="1">
      <c r="A4765" s="323"/>
      <c r="B4765" s="302" t="s">
        <v>31</v>
      </c>
      <c r="C4765" s="325" t="s">
        <v>1603</v>
      </c>
      <c r="D4765" s="325">
        <v>40</v>
      </c>
      <c r="E4765" s="46">
        <v>33500</v>
      </c>
      <c r="F4765" s="130">
        <f t="shared" si="80"/>
        <v>1340000</v>
      </c>
      <c r="G4765" s="69"/>
    </row>
    <row r="4766" spans="1:7" ht="18" customHeight="1">
      <c r="A4766" s="323"/>
      <c r="B4766" s="302"/>
      <c r="C4766" s="325"/>
      <c r="D4766" s="325"/>
      <c r="E4766" s="46"/>
      <c r="F4766" s="130">
        <f t="shared" si="80"/>
        <v>0</v>
      </c>
      <c r="G4766" s="69"/>
    </row>
    <row r="4767" spans="1:7" ht="18" customHeight="1">
      <c r="A4767" s="323" t="s">
        <v>648</v>
      </c>
      <c r="B4767" s="302" t="s">
        <v>23</v>
      </c>
      <c r="C4767" s="325" t="s">
        <v>1604</v>
      </c>
      <c r="D4767" s="325">
        <v>109.4</v>
      </c>
      <c r="E4767" s="46">
        <v>32000</v>
      </c>
      <c r="F4767" s="130">
        <f t="shared" si="80"/>
        <v>3500800</v>
      </c>
      <c r="G4767" s="86">
        <f>F4767</f>
        <v>3500800</v>
      </c>
    </row>
    <row r="4768" spans="1:7" ht="18" customHeight="1">
      <c r="A4768" s="323"/>
      <c r="B4768" s="302"/>
      <c r="C4768" s="325"/>
      <c r="D4768" s="325"/>
      <c r="E4768" s="46"/>
      <c r="F4768" s="130">
        <f t="shared" si="80"/>
        <v>0</v>
      </c>
      <c r="G4768" s="69"/>
    </row>
    <row r="4769" spans="1:7" ht="18" customHeight="1">
      <c r="A4769" s="323" t="s">
        <v>173</v>
      </c>
      <c r="B4769" s="302" t="s">
        <v>31</v>
      </c>
      <c r="C4769" s="325" t="s">
        <v>581</v>
      </c>
      <c r="D4769" s="325">
        <v>50</v>
      </c>
      <c r="E4769" s="46">
        <v>33500</v>
      </c>
      <c r="F4769" s="130">
        <f t="shared" si="80"/>
        <v>1675000</v>
      </c>
      <c r="G4769" s="86">
        <f>F4769</f>
        <v>1675000</v>
      </c>
    </row>
    <row r="4770" spans="1:7" ht="18" customHeight="1">
      <c r="A4770" s="323"/>
      <c r="B4770" s="302"/>
      <c r="C4770" s="325"/>
      <c r="D4770" s="325"/>
      <c r="E4770" s="46"/>
      <c r="F4770" s="130">
        <f t="shared" si="80"/>
        <v>0</v>
      </c>
      <c r="G4770" s="69"/>
    </row>
    <row r="4771" spans="1:7" ht="18" customHeight="1">
      <c r="A4771" s="323" t="s">
        <v>12</v>
      </c>
      <c r="B4771" s="302" t="s">
        <v>31</v>
      </c>
      <c r="C4771" s="325" t="s">
        <v>1057</v>
      </c>
      <c r="D4771" s="325">
        <v>100</v>
      </c>
      <c r="E4771" s="46">
        <v>33500</v>
      </c>
      <c r="F4771" s="130">
        <f t="shared" si="80"/>
        <v>3350000</v>
      </c>
      <c r="G4771" s="86">
        <f>SUM(F4771:F4772)</f>
        <v>8160600</v>
      </c>
    </row>
    <row r="4772" spans="1:7" ht="18" customHeight="1">
      <c r="A4772" s="323"/>
      <c r="B4772" s="302" t="s">
        <v>31</v>
      </c>
      <c r="C4772" s="325" t="s">
        <v>579</v>
      </c>
      <c r="D4772" s="325">
        <v>143.6</v>
      </c>
      <c r="E4772" s="46">
        <v>33500</v>
      </c>
      <c r="F4772" s="130">
        <f t="shared" si="80"/>
        <v>4810600</v>
      </c>
      <c r="G4772" s="69"/>
    </row>
    <row r="4773" spans="1:7" ht="18" customHeight="1">
      <c r="A4773" s="323"/>
      <c r="B4773" s="302"/>
      <c r="C4773" s="325"/>
      <c r="D4773" s="325"/>
      <c r="E4773" s="46"/>
      <c r="F4773" s="130">
        <f t="shared" si="80"/>
        <v>0</v>
      </c>
      <c r="G4773" s="69"/>
    </row>
    <row r="4774" spans="1:7" ht="18" customHeight="1">
      <c r="A4774" s="323" t="s">
        <v>56</v>
      </c>
      <c r="B4774" s="302" t="s">
        <v>13</v>
      </c>
      <c r="C4774" s="325" t="s">
        <v>1605</v>
      </c>
      <c r="D4774" s="325">
        <v>55</v>
      </c>
      <c r="E4774" s="46">
        <v>30000</v>
      </c>
      <c r="F4774" s="130">
        <f t="shared" si="80"/>
        <v>1650000</v>
      </c>
      <c r="G4774" s="86">
        <f>F4774</f>
        <v>1650000</v>
      </c>
    </row>
    <row r="4775" spans="1:7" ht="18" customHeight="1">
      <c r="A4775" s="323"/>
      <c r="B4775" s="302"/>
      <c r="C4775" s="325"/>
      <c r="D4775" s="325"/>
      <c r="E4775" s="46"/>
      <c r="F4775" s="130">
        <f t="shared" si="80"/>
        <v>0</v>
      </c>
      <c r="G4775" s="69"/>
    </row>
    <row r="4776" spans="1:7" ht="18" customHeight="1">
      <c r="A4776" s="323" t="s">
        <v>263</v>
      </c>
      <c r="B4776" s="302" t="s">
        <v>13</v>
      </c>
      <c r="C4776" s="325" t="s">
        <v>69</v>
      </c>
      <c r="D4776" s="325">
        <v>54.7</v>
      </c>
      <c r="E4776" s="46">
        <v>30500</v>
      </c>
      <c r="F4776" s="130">
        <f t="shared" si="80"/>
        <v>1668350</v>
      </c>
      <c r="G4776" s="86">
        <f>SUM(F4776:F4777)</f>
        <v>4718350</v>
      </c>
    </row>
    <row r="4777" spans="1:7" ht="18" customHeight="1">
      <c r="A4777" s="323"/>
      <c r="B4777" s="302" t="s">
        <v>13</v>
      </c>
      <c r="C4777" s="325" t="s">
        <v>721</v>
      </c>
      <c r="D4777" s="325">
        <v>100</v>
      </c>
      <c r="E4777" s="46">
        <v>30500</v>
      </c>
      <c r="F4777" s="130">
        <f t="shared" si="80"/>
        <v>3050000</v>
      </c>
      <c r="G4777" s="69"/>
    </row>
    <row r="4778" spans="1:7" ht="18" customHeight="1">
      <c r="A4778" s="323"/>
      <c r="B4778" s="302"/>
      <c r="C4778" s="325"/>
      <c r="D4778" s="325"/>
      <c r="E4778" s="46"/>
      <c r="F4778" s="130">
        <f t="shared" si="80"/>
        <v>0</v>
      </c>
      <c r="G4778" s="69"/>
    </row>
    <row r="4779" spans="1:7" ht="18" customHeight="1">
      <c r="A4779" s="323" t="s">
        <v>574</v>
      </c>
      <c r="B4779" s="302" t="s">
        <v>13</v>
      </c>
      <c r="C4779" s="325" t="s">
        <v>75</v>
      </c>
      <c r="D4779" s="325">
        <v>100</v>
      </c>
      <c r="E4779" s="46">
        <v>30000</v>
      </c>
      <c r="F4779" s="130">
        <f t="shared" si="80"/>
        <v>3000000</v>
      </c>
      <c r="G4779" s="86">
        <f>F4779</f>
        <v>3000000</v>
      </c>
    </row>
    <row r="4780" spans="1:7" ht="18" customHeight="1">
      <c r="A4780" s="323"/>
      <c r="B4780" s="302"/>
      <c r="C4780" s="325"/>
      <c r="D4780" s="325"/>
      <c r="E4780" s="46"/>
      <c r="F4780" s="130">
        <f t="shared" si="80"/>
        <v>0</v>
      </c>
      <c r="G4780" s="69"/>
    </row>
    <row r="4781" spans="1:7" ht="18" customHeight="1">
      <c r="A4781" s="323" t="s">
        <v>47</v>
      </c>
      <c r="B4781" s="302" t="s">
        <v>13</v>
      </c>
      <c r="C4781" s="325" t="s">
        <v>46</v>
      </c>
      <c r="D4781" s="325">
        <v>10</v>
      </c>
      <c r="E4781" s="46">
        <v>30000</v>
      </c>
      <c r="F4781" s="130">
        <f t="shared" si="80"/>
        <v>300000</v>
      </c>
      <c r="G4781" s="86">
        <f>SUM(F4781:F4785)</f>
        <v>3000000</v>
      </c>
    </row>
    <row r="4782" spans="1:7" ht="18" customHeight="1">
      <c r="A4782" s="323"/>
      <c r="B4782" s="302" t="s">
        <v>13</v>
      </c>
      <c r="C4782" s="325" t="s">
        <v>59</v>
      </c>
      <c r="D4782" s="325">
        <v>20</v>
      </c>
      <c r="E4782" s="46">
        <v>30000</v>
      </c>
      <c r="F4782" s="130">
        <f t="shared" si="80"/>
        <v>600000</v>
      </c>
      <c r="G4782" s="69"/>
    </row>
    <row r="4783" spans="1:7" ht="18" customHeight="1">
      <c r="A4783" s="323"/>
      <c r="B4783" s="302" t="s">
        <v>13</v>
      </c>
      <c r="C4783" s="325" t="s">
        <v>60</v>
      </c>
      <c r="D4783" s="325">
        <v>40</v>
      </c>
      <c r="E4783" s="46">
        <v>30000</v>
      </c>
      <c r="F4783" s="130">
        <f t="shared" si="80"/>
        <v>1200000</v>
      </c>
      <c r="G4783" s="69"/>
    </row>
    <row r="4784" spans="1:7" ht="18" customHeight="1">
      <c r="A4784" s="323"/>
      <c r="B4784" s="302" t="s">
        <v>13</v>
      </c>
      <c r="C4784" s="325" t="s">
        <v>14</v>
      </c>
      <c r="D4784" s="325">
        <v>20</v>
      </c>
      <c r="E4784" s="46">
        <v>30000</v>
      </c>
      <c r="F4784" s="130">
        <f t="shared" si="80"/>
        <v>600000</v>
      </c>
      <c r="G4784" s="69"/>
    </row>
    <row r="4785" spans="1:7" ht="18" customHeight="1">
      <c r="A4785" s="323"/>
      <c r="B4785" s="302" t="s">
        <v>13</v>
      </c>
      <c r="C4785" s="325" t="s">
        <v>15</v>
      </c>
      <c r="D4785" s="325">
        <v>10</v>
      </c>
      <c r="E4785" s="46">
        <v>30000</v>
      </c>
      <c r="F4785" s="130">
        <f t="shared" si="80"/>
        <v>300000</v>
      </c>
      <c r="G4785" s="69"/>
    </row>
    <row r="4786" spans="1:7" ht="18" customHeight="1">
      <c r="A4786" s="323"/>
      <c r="B4786" s="302"/>
      <c r="C4786" s="325"/>
      <c r="D4786" s="325"/>
      <c r="E4786" s="46"/>
      <c r="F4786" s="130">
        <f t="shared" si="80"/>
        <v>0</v>
      </c>
      <c r="G4786" s="69"/>
    </row>
    <row r="4787" spans="1:7" ht="18" customHeight="1">
      <c r="A4787" s="323" t="s">
        <v>1615</v>
      </c>
      <c r="B4787" s="302" t="s">
        <v>13</v>
      </c>
      <c r="C4787" s="325" t="s">
        <v>1616</v>
      </c>
      <c r="D4787" s="325">
        <v>30</v>
      </c>
      <c r="E4787" s="46">
        <v>30000</v>
      </c>
      <c r="F4787" s="130">
        <f t="shared" si="80"/>
        <v>900000</v>
      </c>
      <c r="G4787" s="86">
        <f>SUM(F4787:F4788)</f>
        <v>1800000</v>
      </c>
    </row>
    <row r="4788" spans="1:7" ht="18" customHeight="1">
      <c r="A4788" s="533"/>
      <c r="B4788" s="440" t="s">
        <v>13</v>
      </c>
      <c r="C4788" s="382" t="s">
        <v>1617</v>
      </c>
      <c r="D4788" s="382">
        <v>30</v>
      </c>
      <c r="E4788" s="59">
        <v>30000</v>
      </c>
      <c r="F4788" s="132">
        <f t="shared" si="80"/>
        <v>900000</v>
      </c>
      <c r="G4788" s="92"/>
    </row>
    <row r="4789" spans="1:7" ht="18" customHeight="1">
      <c r="A4789" s="526"/>
      <c r="B4789" s="435"/>
      <c r="C4789" s="484"/>
      <c r="D4789" s="484"/>
      <c r="E4789" s="113"/>
      <c r="F4789" s="126"/>
      <c r="G4789" s="9"/>
    </row>
    <row r="4790" spans="1:7" ht="18" customHeight="1">
      <c r="A4790" s="537">
        <v>42428</v>
      </c>
      <c r="B4790" s="355"/>
      <c r="C4790" s="491" t="s">
        <v>398</v>
      </c>
      <c r="D4790" s="525"/>
      <c r="F4790" s="127"/>
    </row>
    <row r="4791" spans="1:7" ht="18" customHeight="1">
      <c r="A4791" s="531" t="s">
        <v>127</v>
      </c>
      <c r="B4791" s="436" t="s">
        <v>134</v>
      </c>
      <c r="C4791" s="494" t="s">
        <v>152</v>
      </c>
      <c r="D4791" s="494">
        <f>SUM(D4792:D4865)</f>
        <v>5993.2999999999993</v>
      </c>
      <c r="E4791" s="166"/>
      <c r="F4791" s="171">
        <f>SUM(F4792:F4865)</f>
        <v>190040450</v>
      </c>
      <c r="G4791" s="171">
        <f>SUM(G4792:G4940)</f>
        <v>851666850</v>
      </c>
    </row>
    <row r="4792" spans="1:7" ht="18" customHeight="1">
      <c r="A4792" s="532" t="s">
        <v>779</v>
      </c>
      <c r="B4792" s="441" t="s">
        <v>1620</v>
      </c>
      <c r="C4792" s="492"/>
      <c r="D4792" s="492">
        <v>250</v>
      </c>
      <c r="E4792" s="62">
        <v>24000</v>
      </c>
      <c r="F4792" s="139">
        <f t="shared" si="80"/>
        <v>6000000</v>
      </c>
      <c r="G4792" s="85">
        <f>F4792</f>
        <v>6000000</v>
      </c>
    </row>
    <row r="4793" spans="1:7" ht="18" customHeight="1">
      <c r="A4793" s="323"/>
      <c r="B4793" s="302"/>
      <c r="C4793" s="325"/>
      <c r="D4793" s="325"/>
      <c r="E4793" s="46"/>
      <c r="F4793" s="130">
        <f t="shared" si="80"/>
        <v>0</v>
      </c>
      <c r="G4793" s="69"/>
    </row>
    <row r="4794" spans="1:7" ht="18" customHeight="1">
      <c r="A4794" s="323" t="s">
        <v>318</v>
      </c>
      <c r="B4794" s="454" t="s">
        <v>1621</v>
      </c>
      <c r="C4794" s="500" t="s">
        <v>1622</v>
      </c>
      <c r="D4794" s="500">
        <v>-2.8</v>
      </c>
      <c r="E4794" s="162">
        <v>33500</v>
      </c>
      <c r="F4794" s="163">
        <f t="shared" si="80"/>
        <v>-93800</v>
      </c>
      <c r="G4794" s="86">
        <f>F4794</f>
        <v>-93800</v>
      </c>
    </row>
    <row r="4795" spans="1:7" ht="18" customHeight="1">
      <c r="A4795" s="323"/>
      <c r="B4795" s="302"/>
      <c r="C4795" s="325"/>
      <c r="D4795" s="325"/>
      <c r="E4795" s="46"/>
      <c r="F4795" s="130">
        <f t="shared" si="80"/>
        <v>0</v>
      </c>
      <c r="G4795" s="69"/>
    </row>
    <row r="4796" spans="1:7" ht="18" customHeight="1">
      <c r="A4796" s="323" t="s">
        <v>63</v>
      </c>
      <c r="B4796" s="302" t="s">
        <v>13</v>
      </c>
      <c r="C4796" s="325" t="s">
        <v>1623</v>
      </c>
      <c r="D4796" s="325">
        <v>100</v>
      </c>
      <c r="E4796" s="46">
        <v>31500</v>
      </c>
      <c r="F4796" s="130">
        <f t="shared" si="80"/>
        <v>3150000</v>
      </c>
      <c r="G4796" s="86">
        <f>SUM(F4796:F4799)</f>
        <v>13160700</v>
      </c>
    </row>
    <row r="4797" spans="1:7" ht="18" customHeight="1">
      <c r="A4797" s="323"/>
      <c r="B4797" s="302" t="s">
        <v>13</v>
      </c>
      <c r="C4797" s="325" t="s">
        <v>625</v>
      </c>
      <c r="D4797" s="325">
        <v>100</v>
      </c>
      <c r="E4797" s="46">
        <v>31500</v>
      </c>
      <c r="F4797" s="130">
        <f t="shared" si="80"/>
        <v>3150000</v>
      </c>
      <c r="G4797" s="69"/>
    </row>
    <row r="4798" spans="1:7" ht="18" customHeight="1">
      <c r="A4798" s="323"/>
      <c r="B4798" s="302" t="s">
        <v>13</v>
      </c>
      <c r="C4798" s="325" t="s">
        <v>1624</v>
      </c>
      <c r="D4798" s="325">
        <v>100</v>
      </c>
      <c r="E4798" s="46">
        <v>31500</v>
      </c>
      <c r="F4798" s="130">
        <f t="shared" si="80"/>
        <v>3150000</v>
      </c>
      <c r="G4798" s="69"/>
    </row>
    <row r="4799" spans="1:7" ht="18" customHeight="1">
      <c r="A4799" s="323"/>
      <c r="B4799" s="302" t="s">
        <v>13</v>
      </c>
      <c r="C4799" s="325" t="s">
        <v>1625</v>
      </c>
      <c r="D4799" s="325">
        <v>117.8</v>
      </c>
      <c r="E4799" s="46">
        <v>31500</v>
      </c>
      <c r="F4799" s="130">
        <f t="shared" si="80"/>
        <v>3710700</v>
      </c>
      <c r="G4799" s="69"/>
    </row>
    <row r="4800" spans="1:7" ht="18" customHeight="1">
      <c r="A4800" s="323"/>
      <c r="B4800" s="302"/>
      <c r="C4800" s="325"/>
      <c r="D4800" s="325"/>
      <c r="E4800" s="46"/>
      <c r="F4800" s="130">
        <f t="shared" si="80"/>
        <v>0</v>
      </c>
      <c r="G4800" s="69"/>
    </row>
    <row r="4801" spans="1:7" ht="18" customHeight="1">
      <c r="A4801" s="323" t="s">
        <v>321</v>
      </c>
      <c r="B4801" s="302" t="s">
        <v>518</v>
      </c>
      <c r="C4801" s="325" t="s">
        <v>1214</v>
      </c>
      <c r="D4801" s="325">
        <v>272</v>
      </c>
      <c r="E4801" s="46">
        <v>33000</v>
      </c>
      <c r="F4801" s="130">
        <f t="shared" si="80"/>
        <v>8976000</v>
      </c>
      <c r="G4801" s="86">
        <f>SUM(F4801:F4802)</f>
        <v>19257600</v>
      </c>
    </row>
    <row r="4802" spans="1:7" ht="18" customHeight="1">
      <c r="A4802" s="323"/>
      <c r="B4802" s="302" t="s">
        <v>518</v>
      </c>
      <c r="C4802" s="325" t="s">
        <v>1626</v>
      </c>
      <c r="D4802" s="325">
        <v>321.3</v>
      </c>
      <c r="E4802" s="46">
        <v>32000</v>
      </c>
      <c r="F4802" s="130">
        <f t="shared" si="80"/>
        <v>10281600</v>
      </c>
      <c r="G4802" s="69"/>
    </row>
    <row r="4803" spans="1:7" ht="18" customHeight="1">
      <c r="A4803" s="323"/>
      <c r="B4803" s="302"/>
      <c r="C4803" s="325"/>
      <c r="D4803" s="325"/>
      <c r="E4803" s="46"/>
      <c r="F4803" s="130">
        <f t="shared" si="80"/>
        <v>0</v>
      </c>
      <c r="G4803" s="69"/>
    </row>
    <row r="4804" spans="1:7" ht="18" customHeight="1">
      <c r="A4804" s="323" t="s">
        <v>767</v>
      </c>
      <c r="B4804" s="302" t="s">
        <v>13</v>
      </c>
      <c r="C4804" s="325" t="s">
        <v>1627</v>
      </c>
      <c r="D4804" s="325">
        <v>187</v>
      </c>
      <c r="E4804" s="46">
        <v>31000</v>
      </c>
      <c r="F4804" s="130">
        <f t="shared" si="80"/>
        <v>5797000</v>
      </c>
      <c r="G4804" s="86">
        <f>SUM(F4804:F4807)</f>
        <v>20425000</v>
      </c>
    </row>
    <row r="4805" spans="1:7" ht="18" customHeight="1">
      <c r="A4805" s="323"/>
      <c r="B4805" s="302" t="s">
        <v>31</v>
      </c>
      <c r="C4805" s="325" t="s">
        <v>1628</v>
      </c>
      <c r="D4805" s="325">
        <v>94.8</v>
      </c>
      <c r="E4805" s="46">
        <v>34500</v>
      </c>
      <c r="F4805" s="130">
        <f t="shared" si="80"/>
        <v>3270600</v>
      </c>
      <c r="G4805" s="69"/>
    </row>
    <row r="4806" spans="1:7" ht="18" customHeight="1">
      <c r="A4806" s="323"/>
      <c r="B4806" s="302" t="s">
        <v>31</v>
      </c>
      <c r="C4806" s="325" t="s">
        <v>770</v>
      </c>
      <c r="D4806" s="325">
        <v>121.8</v>
      </c>
      <c r="E4806" s="46">
        <v>34500</v>
      </c>
      <c r="F4806" s="130">
        <f t="shared" si="80"/>
        <v>4202100</v>
      </c>
      <c r="G4806" s="69"/>
    </row>
    <row r="4807" spans="1:7" ht="18" customHeight="1">
      <c r="A4807" s="323"/>
      <c r="B4807" s="302" t="s">
        <v>31</v>
      </c>
      <c r="C4807" s="325" t="s">
        <v>1629</v>
      </c>
      <c r="D4807" s="325">
        <v>207.4</v>
      </c>
      <c r="E4807" s="46">
        <v>34500</v>
      </c>
      <c r="F4807" s="130">
        <f t="shared" si="80"/>
        <v>7155300</v>
      </c>
      <c r="G4807" s="69"/>
    </row>
    <row r="4808" spans="1:7" ht="18" customHeight="1">
      <c r="A4808" s="323"/>
      <c r="B4808" s="302"/>
      <c r="C4808" s="325"/>
      <c r="D4808" s="325"/>
      <c r="E4808" s="46"/>
      <c r="F4808" s="130">
        <f t="shared" si="80"/>
        <v>0</v>
      </c>
      <c r="G4808" s="69"/>
    </row>
    <row r="4809" spans="1:7" ht="18" customHeight="1">
      <c r="A4809" s="323" t="s">
        <v>336</v>
      </c>
      <c r="B4809" s="302" t="s">
        <v>816</v>
      </c>
      <c r="C4809" s="325" t="s">
        <v>60</v>
      </c>
      <c r="D4809" s="325">
        <v>-50.8</v>
      </c>
      <c r="E4809" s="46">
        <v>32000</v>
      </c>
      <c r="F4809" s="130">
        <f t="shared" si="80"/>
        <v>-1625600</v>
      </c>
      <c r="G4809" s="86">
        <f>SUM(F4809:F4816)</f>
        <v>23219600</v>
      </c>
    </row>
    <row r="4810" spans="1:7" ht="18" customHeight="1">
      <c r="A4810" s="323"/>
      <c r="B4810" s="302" t="s">
        <v>31</v>
      </c>
      <c r="C4810" s="325" t="s">
        <v>452</v>
      </c>
      <c r="D4810" s="325">
        <v>42.6</v>
      </c>
      <c r="E4810" s="46">
        <v>33500</v>
      </c>
      <c r="F4810" s="130">
        <f t="shared" ref="F4810:F4876" si="82">E4810*D4810</f>
        <v>1427100</v>
      </c>
      <c r="G4810" s="69"/>
    </row>
    <row r="4811" spans="1:7" ht="18" customHeight="1">
      <c r="A4811" s="323"/>
      <c r="B4811" s="302" t="s">
        <v>1464</v>
      </c>
      <c r="C4811" s="325" t="s">
        <v>452</v>
      </c>
      <c r="D4811" s="325">
        <v>8.1999999999999993</v>
      </c>
      <c r="E4811" s="46">
        <v>37500</v>
      </c>
      <c r="F4811" s="130">
        <f t="shared" si="82"/>
        <v>307500</v>
      </c>
      <c r="G4811" s="69"/>
    </row>
    <row r="4812" spans="1:7" ht="18" customHeight="1">
      <c r="A4812" s="323"/>
      <c r="B4812" s="302" t="s">
        <v>23</v>
      </c>
      <c r="C4812" s="325" t="s">
        <v>337</v>
      </c>
      <c r="D4812" s="325">
        <v>205</v>
      </c>
      <c r="E4812" s="46">
        <v>33000</v>
      </c>
      <c r="F4812" s="130">
        <f t="shared" si="82"/>
        <v>6765000</v>
      </c>
      <c r="G4812" s="69"/>
    </row>
    <row r="4813" spans="1:7" ht="18" customHeight="1">
      <c r="A4813" s="323"/>
      <c r="B4813" s="302" t="s">
        <v>319</v>
      </c>
      <c r="C4813" s="325" t="s">
        <v>1277</v>
      </c>
      <c r="D4813" s="325">
        <v>200</v>
      </c>
      <c r="E4813" s="46">
        <v>33000</v>
      </c>
      <c r="F4813" s="130">
        <f t="shared" si="82"/>
        <v>6600000</v>
      </c>
      <c r="G4813" s="69"/>
    </row>
    <row r="4814" spans="1:7" ht="18" customHeight="1">
      <c r="A4814" s="323"/>
      <c r="B4814" s="302" t="s">
        <v>319</v>
      </c>
      <c r="C4814" s="325" t="s">
        <v>1630</v>
      </c>
      <c r="D4814" s="325">
        <v>162</v>
      </c>
      <c r="E4814" s="46">
        <v>33000</v>
      </c>
      <c r="F4814" s="130">
        <f t="shared" si="82"/>
        <v>5346000</v>
      </c>
      <c r="G4814" s="69"/>
    </row>
    <row r="4815" spans="1:7" ht="18" customHeight="1">
      <c r="A4815" s="323"/>
      <c r="B4815" s="302" t="s">
        <v>23</v>
      </c>
      <c r="C4815" s="325" t="s">
        <v>763</v>
      </c>
      <c r="D4815" s="325">
        <v>100.4</v>
      </c>
      <c r="E4815" s="46">
        <v>34000</v>
      </c>
      <c r="F4815" s="130">
        <f t="shared" si="82"/>
        <v>3413600</v>
      </c>
      <c r="G4815" s="69"/>
    </row>
    <row r="4816" spans="1:7" ht="18" customHeight="1">
      <c r="A4816" s="323"/>
      <c r="B4816" s="302" t="s">
        <v>23</v>
      </c>
      <c r="C4816" s="325" t="s">
        <v>1631</v>
      </c>
      <c r="D4816" s="325">
        <v>29</v>
      </c>
      <c r="E4816" s="46">
        <v>34000</v>
      </c>
      <c r="F4816" s="130">
        <f t="shared" si="82"/>
        <v>986000</v>
      </c>
      <c r="G4816" s="69"/>
    </row>
    <row r="4817" spans="1:7" ht="18" customHeight="1">
      <c r="A4817" s="323"/>
      <c r="B4817" s="302"/>
      <c r="C4817" s="325"/>
      <c r="D4817" s="325"/>
      <c r="E4817" s="46"/>
      <c r="F4817" s="130">
        <f t="shared" si="82"/>
        <v>0</v>
      </c>
      <c r="G4817" s="69"/>
    </row>
    <row r="4818" spans="1:7" ht="18" customHeight="1">
      <c r="A4818" s="323" t="s">
        <v>316</v>
      </c>
      <c r="B4818" s="302" t="s">
        <v>13</v>
      </c>
      <c r="C4818" s="325" t="s">
        <v>1168</v>
      </c>
      <c r="D4818" s="325">
        <v>334</v>
      </c>
      <c r="E4818" s="46">
        <v>29500</v>
      </c>
      <c r="F4818" s="130">
        <f t="shared" si="82"/>
        <v>9853000</v>
      </c>
      <c r="G4818" s="86">
        <f>SUM(F4818:F4822)</f>
        <v>28307500</v>
      </c>
    </row>
    <row r="4819" spans="1:7" ht="18" customHeight="1">
      <c r="A4819" s="323"/>
      <c r="B4819" s="302" t="s">
        <v>23</v>
      </c>
      <c r="C4819" s="325" t="s">
        <v>186</v>
      </c>
      <c r="D4819" s="325">
        <v>209</v>
      </c>
      <c r="E4819" s="46">
        <v>33000</v>
      </c>
      <c r="F4819" s="130">
        <f t="shared" si="82"/>
        <v>6897000</v>
      </c>
      <c r="G4819" s="69"/>
    </row>
    <row r="4820" spans="1:7" ht="18" customHeight="1">
      <c r="A4820" s="323"/>
      <c r="B4820" s="302" t="s">
        <v>31</v>
      </c>
      <c r="C4820" s="325" t="s">
        <v>75</v>
      </c>
      <c r="D4820" s="325">
        <v>50</v>
      </c>
      <c r="E4820" s="46">
        <v>33500</v>
      </c>
      <c r="F4820" s="130">
        <f t="shared" si="82"/>
        <v>1675000</v>
      </c>
      <c r="G4820" s="69"/>
    </row>
    <row r="4821" spans="1:7" ht="18" customHeight="1">
      <c r="A4821" s="323"/>
      <c r="B4821" s="302" t="s">
        <v>31</v>
      </c>
      <c r="C4821" s="325" t="s">
        <v>59</v>
      </c>
      <c r="D4821" s="325">
        <v>96</v>
      </c>
      <c r="E4821" s="46">
        <v>33500</v>
      </c>
      <c r="F4821" s="130">
        <f t="shared" si="82"/>
        <v>3216000</v>
      </c>
      <c r="G4821" s="69"/>
    </row>
    <row r="4822" spans="1:7" ht="18" customHeight="1">
      <c r="A4822" s="323"/>
      <c r="B4822" s="302" t="s">
        <v>31</v>
      </c>
      <c r="C4822" s="325" t="s">
        <v>111</v>
      </c>
      <c r="D4822" s="325">
        <v>199</v>
      </c>
      <c r="E4822" s="46">
        <v>33500</v>
      </c>
      <c r="F4822" s="130">
        <f t="shared" si="82"/>
        <v>6666500</v>
      </c>
      <c r="G4822" s="69"/>
    </row>
    <row r="4823" spans="1:7" ht="18" customHeight="1">
      <c r="A4823" s="323"/>
      <c r="B4823" s="302"/>
      <c r="C4823" s="325"/>
      <c r="D4823" s="325"/>
      <c r="E4823" s="46"/>
      <c r="F4823" s="130">
        <f t="shared" si="82"/>
        <v>0</v>
      </c>
      <c r="G4823" s="69"/>
    </row>
    <row r="4824" spans="1:7" ht="18" customHeight="1">
      <c r="A4824" s="323" t="s">
        <v>394</v>
      </c>
      <c r="B4824" s="302" t="s">
        <v>319</v>
      </c>
      <c r="C4824" s="325" t="s">
        <v>587</v>
      </c>
      <c r="D4824" s="325">
        <v>121.1</v>
      </c>
      <c r="E4824" s="46">
        <v>32500</v>
      </c>
      <c r="F4824" s="130">
        <f t="shared" si="82"/>
        <v>3935750</v>
      </c>
      <c r="G4824" s="86">
        <f>SUM(F4824:F4826)</f>
        <v>15655250</v>
      </c>
    </row>
    <row r="4825" spans="1:7" ht="18" customHeight="1">
      <c r="A4825" s="323"/>
      <c r="B4825" s="302" t="s">
        <v>319</v>
      </c>
      <c r="C4825" s="325" t="s">
        <v>982</v>
      </c>
      <c r="D4825" s="325">
        <v>117</v>
      </c>
      <c r="E4825" s="46">
        <v>32500</v>
      </c>
      <c r="F4825" s="130">
        <f t="shared" si="82"/>
        <v>3802500</v>
      </c>
      <c r="G4825" s="69"/>
    </row>
    <row r="4826" spans="1:7" ht="18" customHeight="1">
      <c r="A4826" s="323"/>
      <c r="B4826" s="302" t="s">
        <v>319</v>
      </c>
      <c r="C4826" s="325" t="s">
        <v>981</v>
      </c>
      <c r="D4826" s="325">
        <v>243.6</v>
      </c>
      <c r="E4826" s="46">
        <v>32500</v>
      </c>
      <c r="F4826" s="130">
        <f t="shared" si="82"/>
        <v>7917000</v>
      </c>
      <c r="G4826" s="69"/>
    </row>
    <row r="4827" spans="1:7" ht="18" customHeight="1">
      <c r="A4827" s="323"/>
      <c r="B4827" s="302"/>
      <c r="C4827" s="325"/>
      <c r="D4827" s="325"/>
      <c r="E4827" s="46"/>
      <c r="F4827" s="130">
        <f t="shared" si="82"/>
        <v>0</v>
      </c>
      <c r="G4827" s="69"/>
    </row>
    <row r="4828" spans="1:7" ht="18" customHeight="1">
      <c r="A4828" s="323" t="s">
        <v>145</v>
      </c>
      <c r="B4828" s="302" t="s">
        <v>31</v>
      </c>
      <c r="C4828" s="325" t="s">
        <v>234</v>
      </c>
      <c r="D4828" s="325">
        <v>33</v>
      </c>
      <c r="E4828" s="46">
        <v>33000</v>
      </c>
      <c r="F4828" s="130">
        <f t="shared" si="82"/>
        <v>1089000</v>
      </c>
      <c r="G4828" s="86">
        <f>SUM(F4828:F4833)</f>
        <v>19200000</v>
      </c>
    </row>
    <row r="4829" spans="1:7" ht="18" customHeight="1">
      <c r="A4829" s="323"/>
      <c r="B4829" s="302" t="s">
        <v>31</v>
      </c>
      <c r="C4829" s="325" t="s">
        <v>1632</v>
      </c>
      <c r="D4829" s="325">
        <v>10</v>
      </c>
      <c r="E4829" s="46">
        <v>33000</v>
      </c>
      <c r="F4829" s="130">
        <f t="shared" si="82"/>
        <v>330000</v>
      </c>
      <c r="G4829" s="69"/>
    </row>
    <row r="4830" spans="1:7" ht="18" customHeight="1">
      <c r="A4830" s="323"/>
      <c r="B4830" s="302" t="s">
        <v>31</v>
      </c>
      <c r="C4830" s="325" t="s">
        <v>1078</v>
      </c>
      <c r="D4830" s="325">
        <v>49.5</v>
      </c>
      <c r="E4830" s="46">
        <v>33000</v>
      </c>
      <c r="F4830" s="130">
        <f t="shared" si="82"/>
        <v>1633500</v>
      </c>
      <c r="G4830" s="69"/>
    </row>
    <row r="4831" spans="1:7" ht="18" customHeight="1">
      <c r="A4831" s="323"/>
      <c r="B4831" s="302" t="s">
        <v>31</v>
      </c>
      <c r="C4831" s="325" t="s">
        <v>614</v>
      </c>
      <c r="D4831" s="325">
        <v>54.5</v>
      </c>
      <c r="E4831" s="46">
        <v>33000</v>
      </c>
      <c r="F4831" s="130">
        <f t="shared" si="82"/>
        <v>1798500</v>
      </c>
      <c r="G4831" s="69"/>
    </row>
    <row r="4832" spans="1:7" ht="18" customHeight="1">
      <c r="A4832" s="323"/>
      <c r="B4832" s="302" t="s">
        <v>31</v>
      </c>
      <c r="C4832" s="325" t="s">
        <v>489</v>
      </c>
      <c r="D4832" s="325">
        <v>53</v>
      </c>
      <c r="E4832" s="46">
        <v>33000</v>
      </c>
      <c r="F4832" s="130">
        <f t="shared" si="82"/>
        <v>1749000</v>
      </c>
      <c r="G4832" s="69"/>
    </row>
    <row r="4833" spans="1:7" ht="18" customHeight="1">
      <c r="A4833" s="323"/>
      <c r="B4833" s="302" t="s">
        <v>441</v>
      </c>
      <c r="C4833" s="325" t="s">
        <v>15</v>
      </c>
      <c r="D4833" s="325">
        <v>450</v>
      </c>
      <c r="E4833" s="46">
        <v>28000</v>
      </c>
      <c r="F4833" s="130">
        <f t="shared" si="82"/>
        <v>12600000</v>
      </c>
      <c r="G4833" s="69"/>
    </row>
    <row r="4834" spans="1:7" ht="18" customHeight="1">
      <c r="A4834" s="323"/>
      <c r="B4834" s="302"/>
      <c r="C4834" s="325"/>
      <c r="D4834" s="325"/>
      <c r="E4834" s="46"/>
      <c r="F4834" s="130"/>
      <c r="G4834" s="69"/>
    </row>
    <row r="4835" spans="1:7" ht="18" customHeight="1">
      <c r="A4835" s="323" t="s">
        <v>178</v>
      </c>
      <c r="B4835" s="302" t="s">
        <v>669</v>
      </c>
      <c r="C4835" s="325" t="s">
        <v>581</v>
      </c>
      <c r="D4835" s="325">
        <v>143.5</v>
      </c>
      <c r="E4835" s="46">
        <v>36000</v>
      </c>
      <c r="F4835" s="130">
        <f>E4835*D4835</f>
        <v>5166000</v>
      </c>
      <c r="G4835" s="86">
        <f>SUM(F4835:F4836)</f>
        <v>9486000</v>
      </c>
    </row>
    <row r="4836" spans="1:7" ht="18" customHeight="1">
      <c r="A4836" s="323"/>
      <c r="B4836" s="302" t="s">
        <v>669</v>
      </c>
      <c r="C4836" s="325" t="s">
        <v>60</v>
      </c>
      <c r="D4836" s="325">
        <v>120</v>
      </c>
      <c r="E4836" s="46">
        <v>36000</v>
      </c>
      <c r="F4836" s="130">
        <f>E4836*D4836</f>
        <v>4320000</v>
      </c>
      <c r="G4836" s="69"/>
    </row>
    <row r="4837" spans="1:7" ht="18" customHeight="1">
      <c r="A4837" s="323"/>
      <c r="B4837" s="302"/>
      <c r="C4837" s="325"/>
      <c r="D4837" s="325"/>
      <c r="E4837" s="46"/>
      <c r="F4837" s="130">
        <f t="shared" si="82"/>
        <v>0</v>
      </c>
      <c r="G4837" s="69"/>
    </row>
    <row r="4838" spans="1:7" ht="18" customHeight="1">
      <c r="A4838" s="323" t="s">
        <v>12</v>
      </c>
      <c r="B4838" s="302" t="s">
        <v>13</v>
      </c>
      <c r="C4838" s="325" t="s">
        <v>306</v>
      </c>
      <c r="D4838" s="325">
        <v>30</v>
      </c>
      <c r="E4838" s="46">
        <v>30000</v>
      </c>
      <c r="F4838" s="130">
        <f t="shared" si="82"/>
        <v>900000</v>
      </c>
      <c r="G4838" s="86">
        <f>SUM(F4838:F4839)</f>
        <v>1800000</v>
      </c>
    </row>
    <row r="4839" spans="1:7" ht="18" customHeight="1">
      <c r="A4839" s="323"/>
      <c r="B4839" s="302" t="s">
        <v>13</v>
      </c>
      <c r="C4839" s="325" t="s">
        <v>14</v>
      </c>
      <c r="D4839" s="325">
        <v>30</v>
      </c>
      <c r="E4839" s="46">
        <v>30000</v>
      </c>
      <c r="F4839" s="130">
        <f t="shared" si="82"/>
        <v>900000</v>
      </c>
      <c r="G4839" s="69"/>
    </row>
    <row r="4840" spans="1:7" ht="18" customHeight="1">
      <c r="A4840" s="323"/>
      <c r="B4840" s="302"/>
      <c r="C4840" s="325"/>
      <c r="D4840" s="325"/>
      <c r="E4840" s="46"/>
      <c r="F4840" s="130">
        <f t="shared" si="82"/>
        <v>0</v>
      </c>
      <c r="G4840" s="69"/>
    </row>
    <row r="4841" spans="1:7" ht="18" customHeight="1">
      <c r="A4841" s="323" t="s">
        <v>56</v>
      </c>
      <c r="B4841" s="302" t="s">
        <v>13</v>
      </c>
      <c r="C4841" s="325" t="s">
        <v>306</v>
      </c>
      <c r="D4841" s="325">
        <v>50</v>
      </c>
      <c r="E4841" s="46">
        <v>30000</v>
      </c>
      <c r="F4841" s="130">
        <f t="shared" si="82"/>
        <v>1500000</v>
      </c>
      <c r="G4841" s="86">
        <f>F4841</f>
        <v>1500000</v>
      </c>
    </row>
    <row r="4842" spans="1:7" ht="18" customHeight="1">
      <c r="A4842" s="323"/>
      <c r="B4842" s="302"/>
      <c r="C4842" s="325"/>
      <c r="D4842" s="325"/>
      <c r="E4842" s="46"/>
      <c r="F4842" s="130">
        <f t="shared" si="82"/>
        <v>0</v>
      </c>
      <c r="G4842" s="69"/>
    </row>
    <row r="4843" spans="1:7" ht="18" customHeight="1">
      <c r="A4843" s="323" t="s">
        <v>361</v>
      </c>
      <c r="B4843" s="302" t="s">
        <v>31</v>
      </c>
      <c r="C4843" s="325" t="s">
        <v>1633</v>
      </c>
      <c r="D4843" s="325">
        <v>104.4</v>
      </c>
      <c r="E4843" s="46">
        <v>34000</v>
      </c>
      <c r="F4843" s="130">
        <f t="shared" si="82"/>
        <v>3549600</v>
      </c>
      <c r="G4843" s="86">
        <f>F4843</f>
        <v>3549600</v>
      </c>
    </row>
    <row r="4844" spans="1:7" ht="18" customHeight="1">
      <c r="A4844" s="323"/>
      <c r="B4844" s="302"/>
      <c r="C4844" s="325"/>
      <c r="D4844" s="325"/>
      <c r="E4844" s="46"/>
      <c r="F4844" s="130">
        <f t="shared" si="82"/>
        <v>0</v>
      </c>
      <c r="G4844" s="69"/>
    </row>
    <row r="4845" spans="1:7" ht="18" customHeight="1">
      <c r="A4845" s="323" t="s">
        <v>537</v>
      </c>
      <c r="B4845" s="302" t="s">
        <v>31</v>
      </c>
      <c r="C4845" s="325" t="s">
        <v>1634</v>
      </c>
      <c r="D4845" s="325">
        <v>50</v>
      </c>
      <c r="E4845" s="46">
        <v>34000</v>
      </c>
      <c r="F4845" s="130">
        <f t="shared" si="82"/>
        <v>1700000</v>
      </c>
      <c r="G4845" s="86">
        <f>F4845</f>
        <v>1700000</v>
      </c>
    </row>
    <row r="4846" spans="1:7" ht="18" customHeight="1">
      <c r="A4846" s="323"/>
      <c r="B4846" s="302"/>
      <c r="C4846" s="325"/>
      <c r="D4846" s="325"/>
      <c r="E4846" s="46"/>
      <c r="F4846" s="130">
        <f t="shared" si="82"/>
        <v>0</v>
      </c>
      <c r="G4846" s="69"/>
    </row>
    <row r="4847" spans="1:7" ht="18" customHeight="1">
      <c r="A4847" s="323" t="s">
        <v>1635</v>
      </c>
      <c r="B4847" s="302" t="s">
        <v>31</v>
      </c>
      <c r="C4847" s="325" t="s">
        <v>823</v>
      </c>
      <c r="D4847" s="325">
        <v>52</v>
      </c>
      <c r="E4847" s="46">
        <v>33500</v>
      </c>
      <c r="F4847" s="130">
        <f t="shared" si="82"/>
        <v>1742000</v>
      </c>
      <c r="G4847" s="86">
        <f>SUM(F4847:F4848)</f>
        <v>598000</v>
      </c>
    </row>
    <row r="4848" spans="1:7" ht="18" customHeight="1">
      <c r="A4848" s="323"/>
      <c r="B4848" s="302" t="s">
        <v>1255</v>
      </c>
      <c r="C4848" s="325"/>
      <c r="D4848" s="325">
        <v>-52</v>
      </c>
      <c r="E4848" s="46">
        <v>22000</v>
      </c>
      <c r="F4848" s="130">
        <f t="shared" si="82"/>
        <v>-1144000</v>
      </c>
      <c r="G4848" s="69"/>
    </row>
    <row r="4849" spans="1:7" ht="18" customHeight="1">
      <c r="A4849" s="323"/>
      <c r="B4849" s="302"/>
      <c r="C4849" s="325"/>
      <c r="D4849" s="325"/>
      <c r="E4849" s="46"/>
      <c r="F4849" s="130">
        <f t="shared" si="82"/>
        <v>0</v>
      </c>
      <c r="G4849" s="69"/>
    </row>
    <row r="4850" spans="1:7" ht="18" customHeight="1">
      <c r="A4850" s="323" t="s">
        <v>26</v>
      </c>
      <c r="B4850" s="302" t="s">
        <v>13</v>
      </c>
      <c r="C4850" s="325" t="s">
        <v>686</v>
      </c>
      <c r="D4850" s="325">
        <v>80</v>
      </c>
      <c r="E4850" s="46">
        <v>30000</v>
      </c>
      <c r="F4850" s="130">
        <f t="shared" si="82"/>
        <v>2400000</v>
      </c>
      <c r="G4850" s="86">
        <f>SUM(F4850:F4851)</f>
        <v>3900000</v>
      </c>
    </row>
    <row r="4851" spans="1:7" ht="18" customHeight="1">
      <c r="A4851" s="323"/>
      <c r="B4851" s="302" t="s">
        <v>13</v>
      </c>
      <c r="C4851" s="325" t="s">
        <v>198</v>
      </c>
      <c r="D4851" s="325">
        <v>50</v>
      </c>
      <c r="E4851" s="46">
        <v>30000</v>
      </c>
      <c r="F4851" s="130">
        <f t="shared" si="82"/>
        <v>1500000</v>
      </c>
      <c r="G4851" s="69"/>
    </row>
    <row r="4852" spans="1:7" ht="18" customHeight="1">
      <c r="A4852" s="323"/>
      <c r="B4852" s="302"/>
      <c r="C4852" s="325"/>
      <c r="D4852" s="325"/>
      <c r="E4852" s="46"/>
      <c r="F4852" s="130">
        <f t="shared" si="82"/>
        <v>0</v>
      </c>
      <c r="G4852" s="69"/>
    </row>
    <row r="4853" spans="1:7" ht="18" customHeight="1">
      <c r="A4853" s="323" t="s">
        <v>61</v>
      </c>
      <c r="B4853" s="302" t="s">
        <v>13</v>
      </c>
      <c r="C4853" s="325" t="s">
        <v>1636</v>
      </c>
      <c r="D4853" s="325">
        <v>30</v>
      </c>
      <c r="E4853" s="46">
        <v>29500</v>
      </c>
      <c r="F4853" s="130">
        <f t="shared" si="82"/>
        <v>885000</v>
      </c>
      <c r="G4853" s="86">
        <f>SUM(F4853:F4856)</f>
        <v>3540000</v>
      </c>
    </row>
    <row r="4854" spans="1:7" ht="18" customHeight="1">
      <c r="A4854" s="323"/>
      <c r="B4854" s="302" t="s">
        <v>13</v>
      </c>
      <c r="C4854" s="325" t="s">
        <v>1637</v>
      </c>
      <c r="D4854" s="325">
        <v>50</v>
      </c>
      <c r="E4854" s="46">
        <v>29500</v>
      </c>
      <c r="F4854" s="130">
        <f t="shared" si="82"/>
        <v>1475000</v>
      </c>
      <c r="G4854" s="69"/>
    </row>
    <row r="4855" spans="1:7" ht="18" customHeight="1">
      <c r="A4855" s="323"/>
      <c r="B4855" s="302" t="s">
        <v>13</v>
      </c>
      <c r="C4855" s="325" t="s">
        <v>686</v>
      </c>
      <c r="D4855" s="325">
        <v>20</v>
      </c>
      <c r="E4855" s="46">
        <v>29500</v>
      </c>
      <c r="F4855" s="130">
        <f t="shared" si="82"/>
        <v>590000</v>
      </c>
      <c r="G4855" s="69"/>
    </row>
    <row r="4856" spans="1:7" ht="18" customHeight="1">
      <c r="A4856" s="323"/>
      <c r="B4856" s="302" t="s">
        <v>13</v>
      </c>
      <c r="C4856" s="325" t="s">
        <v>198</v>
      </c>
      <c r="D4856" s="325">
        <v>20</v>
      </c>
      <c r="E4856" s="46">
        <v>29500</v>
      </c>
      <c r="F4856" s="130">
        <f t="shared" si="82"/>
        <v>590000</v>
      </c>
      <c r="G4856" s="69"/>
    </row>
    <row r="4857" spans="1:7" ht="18" customHeight="1">
      <c r="A4857" s="323"/>
      <c r="B4857" s="302"/>
      <c r="C4857" s="325"/>
      <c r="D4857" s="325"/>
      <c r="E4857" s="46"/>
      <c r="F4857" s="130">
        <f t="shared" si="82"/>
        <v>0</v>
      </c>
      <c r="G4857" s="69"/>
    </row>
    <row r="4858" spans="1:7" ht="18" customHeight="1">
      <c r="A4858" s="323" t="s">
        <v>18</v>
      </c>
      <c r="B4858" s="302" t="s">
        <v>13</v>
      </c>
      <c r="C4858" s="325" t="s">
        <v>1638</v>
      </c>
      <c r="D4858" s="325">
        <v>80</v>
      </c>
      <c r="E4858" s="46">
        <v>29500</v>
      </c>
      <c r="F4858" s="130">
        <f t="shared" si="82"/>
        <v>2360000</v>
      </c>
      <c r="G4858" s="86">
        <f>SUM(F4858:F4861)</f>
        <v>5310000</v>
      </c>
    </row>
    <row r="4859" spans="1:7" ht="18" customHeight="1">
      <c r="A4859" s="323"/>
      <c r="B4859" s="302" t="s">
        <v>13</v>
      </c>
      <c r="C4859" s="325" t="s">
        <v>588</v>
      </c>
      <c r="D4859" s="325">
        <v>60</v>
      </c>
      <c r="E4859" s="46">
        <v>29500</v>
      </c>
      <c r="F4859" s="130">
        <f t="shared" si="82"/>
        <v>1770000</v>
      </c>
      <c r="G4859" s="69"/>
    </row>
    <row r="4860" spans="1:7" ht="18" customHeight="1">
      <c r="A4860" s="323"/>
      <c r="B4860" s="302" t="s">
        <v>13</v>
      </c>
      <c r="C4860" s="325" t="s">
        <v>15</v>
      </c>
      <c r="D4860" s="325">
        <v>20</v>
      </c>
      <c r="E4860" s="46">
        <v>29500</v>
      </c>
      <c r="F4860" s="130">
        <f t="shared" si="82"/>
        <v>590000</v>
      </c>
      <c r="G4860" s="69"/>
    </row>
    <row r="4861" spans="1:7" ht="18" customHeight="1">
      <c r="A4861" s="323"/>
      <c r="B4861" s="302" t="s">
        <v>13</v>
      </c>
      <c r="C4861" s="325" t="s">
        <v>62</v>
      </c>
      <c r="D4861" s="325">
        <v>20</v>
      </c>
      <c r="E4861" s="46">
        <v>29500</v>
      </c>
      <c r="F4861" s="130">
        <f t="shared" si="82"/>
        <v>590000</v>
      </c>
      <c r="G4861" s="69"/>
    </row>
    <row r="4862" spans="1:7" ht="18" customHeight="1">
      <c r="A4862" s="323"/>
      <c r="B4862" s="302"/>
      <c r="C4862" s="325"/>
      <c r="D4862" s="325"/>
      <c r="E4862" s="46"/>
      <c r="F4862" s="130">
        <f t="shared" si="82"/>
        <v>0</v>
      </c>
      <c r="G4862" s="69"/>
    </row>
    <row r="4863" spans="1:7" ht="18" customHeight="1">
      <c r="A4863" s="323" t="s">
        <v>24</v>
      </c>
      <c r="B4863" s="302" t="s">
        <v>13</v>
      </c>
      <c r="C4863" s="325" t="s">
        <v>1112</v>
      </c>
      <c r="D4863" s="325">
        <v>50</v>
      </c>
      <c r="E4863" s="46">
        <v>30500</v>
      </c>
      <c r="F4863" s="130">
        <f t="shared" si="82"/>
        <v>1525000</v>
      </c>
      <c r="G4863" s="86">
        <f>SUM(F4863:F4865)</f>
        <v>13525000</v>
      </c>
    </row>
    <row r="4864" spans="1:7" ht="18" customHeight="1">
      <c r="A4864" s="323"/>
      <c r="B4864" s="302" t="s">
        <v>13</v>
      </c>
      <c r="C4864" s="325" t="s">
        <v>156</v>
      </c>
      <c r="D4864" s="325">
        <v>50</v>
      </c>
      <c r="E4864" s="46">
        <v>30000</v>
      </c>
      <c r="F4864" s="130">
        <f t="shared" si="82"/>
        <v>1500000</v>
      </c>
      <c r="G4864" s="69"/>
    </row>
    <row r="4865" spans="1:7" ht="18" customHeight="1">
      <c r="A4865" s="533"/>
      <c r="B4865" s="440" t="s">
        <v>13</v>
      </c>
      <c r="C4865" s="382" t="s">
        <v>156</v>
      </c>
      <c r="D4865" s="382">
        <v>350</v>
      </c>
      <c r="E4865" s="59">
        <v>30000</v>
      </c>
      <c r="F4865" s="132">
        <f t="shared" si="82"/>
        <v>10500000</v>
      </c>
      <c r="G4865" s="92"/>
    </row>
    <row r="4866" spans="1:7" ht="18" customHeight="1">
      <c r="A4866" s="526"/>
      <c r="B4866" s="435"/>
      <c r="C4866" s="484"/>
      <c r="D4866" s="484"/>
      <c r="E4866" s="113"/>
      <c r="F4866" s="126"/>
      <c r="G4866" s="9"/>
    </row>
    <row r="4867" spans="1:7" ht="18" customHeight="1">
      <c r="A4867" s="537">
        <v>42429</v>
      </c>
      <c r="B4867" s="355"/>
      <c r="C4867" s="491" t="s">
        <v>398</v>
      </c>
      <c r="D4867" s="525"/>
      <c r="F4867" s="127"/>
    </row>
    <row r="4868" spans="1:7" ht="18" customHeight="1">
      <c r="A4868" s="531" t="s">
        <v>127</v>
      </c>
      <c r="B4868" s="436" t="s">
        <v>134</v>
      </c>
      <c r="C4868" s="494" t="s">
        <v>152</v>
      </c>
      <c r="D4868" s="494">
        <f>SUM(D4869:D4988)</f>
        <v>12311.199999999997</v>
      </c>
      <c r="E4868" s="166"/>
      <c r="F4868" s="171">
        <f>SUM(F4869:F4988)</f>
        <v>404177450</v>
      </c>
      <c r="G4868" s="171">
        <f>SUM(G4869:G4988)</f>
        <v>404177450</v>
      </c>
    </row>
    <row r="4869" spans="1:7" ht="18" customHeight="1">
      <c r="A4869" s="532" t="s">
        <v>18</v>
      </c>
      <c r="B4869" s="441" t="s">
        <v>13</v>
      </c>
      <c r="C4869" s="492" t="s">
        <v>512</v>
      </c>
      <c r="D4869" s="492">
        <f>150+140</f>
        <v>290</v>
      </c>
      <c r="E4869" s="62">
        <v>29500</v>
      </c>
      <c r="F4869" s="139">
        <f t="shared" si="82"/>
        <v>8555000</v>
      </c>
      <c r="G4869" s="85">
        <f>SUM(F4869:F4873)</f>
        <v>14750000</v>
      </c>
    </row>
    <row r="4870" spans="1:7" ht="18" customHeight="1">
      <c r="A4870" s="323"/>
      <c r="B4870" s="302" t="s">
        <v>13</v>
      </c>
      <c r="C4870" s="325" t="s">
        <v>14</v>
      </c>
      <c r="D4870" s="325">
        <f>20+80</f>
        <v>100</v>
      </c>
      <c r="E4870" s="46">
        <v>29500</v>
      </c>
      <c r="F4870" s="130">
        <f t="shared" si="82"/>
        <v>2950000</v>
      </c>
      <c r="G4870" s="69"/>
    </row>
    <row r="4871" spans="1:7" ht="18" customHeight="1">
      <c r="A4871" s="323"/>
      <c r="B4871" s="302" t="s">
        <v>13</v>
      </c>
      <c r="C4871" s="325" t="s">
        <v>1646</v>
      </c>
      <c r="D4871" s="325">
        <v>10</v>
      </c>
      <c r="E4871" s="46">
        <v>29500</v>
      </c>
      <c r="F4871" s="130">
        <f t="shared" si="82"/>
        <v>295000</v>
      </c>
      <c r="G4871" s="69"/>
    </row>
    <row r="4872" spans="1:7" ht="18" customHeight="1">
      <c r="A4872" s="323"/>
      <c r="B4872" s="302" t="s">
        <v>13</v>
      </c>
      <c r="C4872" s="325" t="s">
        <v>1647</v>
      </c>
      <c r="D4872" s="325">
        <v>50</v>
      </c>
      <c r="E4872" s="46">
        <v>29500</v>
      </c>
      <c r="F4872" s="130">
        <f t="shared" si="82"/>
        <v>1475000</v>
      </c>
      <c r="G4872" s="69"/>
    </row>
    <row r="4873" spans="1:7" ht="18" customHeight="1">
      <c r="A4873" s="323"/>
      <c r="B4873" s="302" t="s">
        <v>13</v>
      </c>
      <c r="C4873" s="325" t="s">
        <v>1648</v>
      </c>
      <c r="D4873" s="325">
        <v>50</v>
      </c>
      <c r="E4873" s="46">
        <v>29500</v>
      </c>
      <c r="F4873" s="130">
        <f t="shared" si="82"/>
        <v>1475000</v>
      </c>
      <c r="G4873" s="69"/>
    </row>
    <row r="4874" spans="1:7" ht="18" customHeight="1">
      <c r="A4874" s="323"/>
      <c r="B4874" s="302"/>
      <c r="C4874" s="325"/>
      <c r="D4874" s="325"/>
      <c r="E4874" s="46"/>
      <c r="F4874" s="130">
        <f t="shared" si="82"/>
        <v>0</v>
      </c>
      <c r="G4874" s="69"/>
    </row>
    <row r="4875" spans="1:7" ht="18" customHeight="1">
      <c r="A4875" s="323" t="s">
        <v>97</v>
      </c>
      <c r="B4875" s="302" t="s">
        <v>690</v>
      </c>
      <c r="C4875" s="325" t="s">
        <v>1639</v>
      </c>
      <c r="D4875" s="325">
        <v>101.6</v>
      </c>
      <c r="E4875" s="46">
        <v>34000</v>
      </c>
      <c r="F4875" s="130">
        <f t="shared" si="82"/>
        <v>3454400</v>
      </c>
      <c r="G4875" s="86">
        <f>F4875</f>
        <v>3454400</v>
      </c>
    </row>
    <row r="4876" spans="1:7" ht="18" customHeight="1">
      <c r="A4876" s="323"/>
      <c r="B4876" s="302"/>
      <c r="C4876" s="325"/>
      <c r="D4876" s="325"/>
      <c r="E4876" s="46"/>
      <c r="F4876" s="130">
        <f t="shared" si="82"/>
        <v>0</v>
      </c>
      <c r="G4876" s="69"/>
    </row>
    <row r="4877" spans="1:7" ht="18" customHeight="1">
      <c r="A4877" s="323" t="s">
        <v>26</v>
      </c>
      <c r="B4877" s="302" t="s">
        <v>13</v>
      </c>
      <c r="C4877" s="325" t="s">
        <v>22</v>
      </c>
      <c r="D4877" s="325">
        <v>50</v>
      </c>
      <c r="E4877" s="46">
        <v>30000</v>
      </c>
      <c r="F4877" s="130">
        <f t="shared" ref="F4877:F4978" si="83">E4877*D4877</f>
        <v>1500000</v>
      </c>
      <c r="G4877" s="86">
        <f>SUM(F4877:F4878)</f>
        <v>4500000</v>
      </c>
    </row>
    <row r="4878" spans="1:7" ht="18" customHeight="1">
      <c r="A4878" s="323"/>
      <c r="B4878" s="302" t="s">
        <v>13</v>
      </c>
      <c r="C4878" s="325" t="s">
        <v>686</v>
      </c>
      <c r="D4878" s="325">
        <v>100</v>
      </c>
      <c r="E4878" s="46">
        <v>30000</v>
      </c>
      <c r="F4878" s="130">
        <f t="shared" si="83"/>
        <v>3000000</v>
      </c>
      <c r="G4878" s="69"/>
    </row>
    <row r="4879" spans="1:7" ht="18" customHeight="1">
      <c r="A4879" s="323"/>
      <c r="B4879" s="302"/>
      <c r="C4879" s="325"/>
      <c r="D4879" s="325"/>
      <c r="E4879" s="46"/>
      <c r="F4879" s="130">
        <f t="shared" si="83"/>
        <v>0</v>
      </c>
      <c r="G4879" s="69"/>
    </row>
    <row r="4880" spans="1:7" ht="18" customHeight="1">
      <c r="A4880" s="323" t="s">
        <v>356</v>
      </c>
      <c r="B4880" s="302" t="s">
        <v>31</v>
      </c>
      <c r="C4880" s="325" t="s">
        <v>358</v>
      </c>
      <c r="D4880" s="325">
        <v>98.5</v>
      </c>
      <c r="E4880" s="46">
        <v>33500</v>
      </c>
      <c r="F4880" s="130">
        <f t="shared" si="83"/>
        <v>3299750</v>
      </c>
      <c r="G4880" s="86">
        <f>F4880</f>
        <v>3299750</v>
      </c>
    </row>
    <row r="4881" spans="1:7" ht="18" customHeight="1">
      <c r="A4881" s="323"/>
      <c r="B4881" s="302"/>
      <c r="C4881" s="325"/>
      <c r="D4881" s="325"/>
      <c r="E4881" s="46"/>
      <c r="F4881" s="130">
        <f t="shared" si="83"/>
        <v>0</v>
      </c>
      <c r="G4881" s="69"/>
    </row>
    <row r="4882" spans="1:7" ht="18" customHeight="1">
      <c r="A4882" s="323" t="s">
        <v>24</v>
      </c>
      <c r="B4882" s="444" t="s">
        <v>363</v>
      </c>
      <c r="C4882" s="482" t="s">
        <v>1640</v>
      </c>
      <c r="D4882" s="482">
        <v>145.6</v>
      </c>
      <c r="E4882" s="116">
        <v>57000</v>
      </c>
      <c r="F4882" s="131">
        <f t="shared" si="83"/>
        <v>8299200</v>
      </c>
      <c r="G4882" s="86">
        <f>SUM(F4882:F4886)</f>
        <v>28324200</v>
      </c>
    </row>
    <row r="4883" spans="1:7" ht="18" customHeight="1">
      <c r="A4883" s="323"/>
      <c r="B4883" s="444" t="s">
        <v>137</v>
      </c>
      <c r="C4883" s="482" t="s">
        <v>863</v>
      </c>
      <c r="D4883" s="482">
        <v>200</v>
      </c>
      <c r="E4883" s="116">
        <v>39000</v>
      </c>
      <c r="F4883" s="131">
        <f t="shared" si="83"/>
        <v>7800000</v>
      </c>
      <c r="G4883" s="69"/>
    </row>
    <row r="4884" spans="1:7" ht="18" customHeight="1">
      <c r="A4884" s="323"/>
      <c r="B4884" s="444" t="s">
        <v>137</v>
      </c>
      <c r="C4884" s="482" t="s">
        <v>817</v>
      </c>
      <c r="D4884" s="482">
        <v>200</v>
      </c>
      <c r="E4884" s="116">
        <v>38500</v>
      </c>
      <c r="F4884" s="131">
        <f t="shared" si="83"/>
        <v>7700000</v>
      </c>
      <c r="G4884" s="69"/>
    </row>
    <row r="4885" spans="1:7" ht="18" customHeight="1">
      <c r="A4885" s="323"/>
      <c r="B4885" s="302" t="s">
        <v>13</v>
      </c>
      <c r="C4885" s="325" t="s">
        <v>59</v>
      </c>
      <c r="D4885" s="325">
        <v>100</v>
      </c>
      <c r="E4885" s="46">
        <v>30000</v>
      </c>
      <c r="F4885" s="130">
        <f t="shared" si="83"/>
        <v>3000000</v>
      </c>
      <c r="G4885" s="69"/>
    </row>
    <row r="4886" spans="1:7" ht="18" customHeight="1">
      <c r="A4886" s="323"/>
      <c r="B4886" s="302" t="s">
        <v>13</v>
      </c>
      <c r="C4886" s="325" t="s">
        <v>1161</v>
      </c>
      <c r="D4886" s="325">
        <v>50</v>
      </c>
      <c r="E4886" s="46">
        <v>30500</v>
      </c>
      <c r="F4886" s="130">
        <f t="shared" si="83"/>
        <v>1525000</v>
      </c>
      <c r="G4886" s="69"/>
    </row>
    <row r="4887" spans="1:7" ht="18" customHeight="1">
      <c r="A4887" s="323"/>
      <c r="B4887" s="302"/>
      <c r="C4887" s="325"/>
      <c r="D4887" s="325"/>
      <c r="E4887" s="46"/>
      <c r="F4887" s="130">
        <f t="shared" si="83"/>
        <v>0</v>
      </c>
      <c r="G4887" s="69"/>
    </row>
    <row r="4888" spans="1:7" ht="18" customHeight="1">
      <c r="A4888" s="323">
        <v>585</v>
      </c>
      <c r="B4888" s="302" t="s">
        <v>13</v>
      </c>
      <c r="C4888" s="325" t="s">
        <v>60</v>
      </c>
      <c r="D4888" s="325">
        <v>20</v>
      </c>
      <c r="E4888" s="46">
        <v>29500</v>
      </c>
      <c r="F4888" s="130">
        <f t="shared" si="83"/>
        <v>590000</v>
      </c>
      <c r="G4888" s="86">
        <f>SUM(F4888:F4893)</f>
        <v>3245000</v>
      </c>
    </row>
    <row r="4889" spans="1:7" ht="18" customHeight="1">
      <c r="A4889" s="323"/>
      <c r="B4889" s="302" t="s">
        <v>13</v>
      </c>
      <c r="C4889" s="325" t="s">
        <v>62</v>
      </c>
      <c r="D4889" s="325">
        <v>20</v>
      </c>
      <c r="E4889" s="46">
        <v>29500</v>
      </c>
      <c r="F4889" s="130">
        <f t="shared" si="83"/>
        <v>590000</v>
      </c>
      <c r="G4889" s="69"/>
    </row>
    <row r="4890" spans="1:7" ht="18" customHeight="1">
      <c r="A4890" s="323"/>
      <c r="B4890" s="302" t="s">
        <v>13</v>
      </c>
      <c r="C4890" s="325" t="s">
        <v>272</v>
      </c>
      <c r="D4890" s="325">
        <v>20</v>
      </c>
      <c r="E4890" s="46">
        <v>29500</v>
      </c>
      <c r="F4890" s="130">
        <f t="shared" si="83"/>
        <v>590000</v>
      </c>
      <c r="G4890" s="69"/>
    </row>
    <row r="4891" spans="1:7" ht="18" customHeight="1">
      <c r="A4891" s="323"/>
      <c r="B4891" s="302" t="s">
        <v>13</v>
      </c>
      <c r="C4891" s="325" t="s">
        <v>126</v>
      </c>
      <c r="D4891" s="325">
        <v>20</v>
      </c>
      <c r="E4891" s="46">
        <v>29500</v>
      </c>
      <c r="F4891" s="130">
        <f t="shared" si="83"/>
        <v>590000</v>
      </c>
      <c r="G4891" s="69"/>
    </row>
    <row r="4892" spans="1:7" ht="18" customHeight="1">
      <c r="A4892" s="323"/>
      <c r="B4892" s="302" t="s">
        <v>13</v>
      </c>
      <c r="C4892" s="325" t="s">
        <v>45</v>
      </c>
      <c r="D4892" s="325">
        <v>20</v>
      </c>
      <c r="E4892" s="46">
        <v>29500</v>
      </c>
      <c r="F4892" s="130">
        <f t="shared" si="83"/>
        <v>590000</v>
      </c>
      <c r="G4892" s="69"/>
    </row>
    <row r="4893" spans="1:7" ht="18" customHeight="1">
      <c r="A4893" s="323"/>
      <c r="B4893" s="302" t="s">
        <v>13</v>
      </c>
      <c r="C4893" s="325" t="s">
        <v>174</v>
      </c>
      <c r="D4893" s="325">
        <v>10</v>
      </c>
      <c r="E4893" s="46">
        <v>29500</v>
      </c>
      <c r="F4893" s="130">
        <f t="shared" si="83"/>
        <v>295000</v>
      </c>
      <c r="G4893" s="69"/>
    </row>
    <row r="4894" spans="1:7" ht="18" customHeight="1">
      <c r="A4894" s="323"/>
      <c r="B4894" s="302"/>
      <c r="C4894" s="325"/>
      <c r="D4894" s="325"/>
      <c r="E4894" s="46"/>
      <c r="F4894" s="130">
        <f t="shared" si="83"/>
        <v>0</v>
      </c>
      <c r="G4894" s="69"/>
    </row>
    <row r="4895" spans="1:7" ht="18" customHeight="1">
      <c r="A4895" s="323" t="s">
        <v>271</v>
      </c>
      <c r="B4895" s="302" t="s">
        <v>13</v>
      </c>
      <c r="C4895" s="325" t="s">
        <v>43</v>
      </c>
      <c r="D4895" s="325">
        <v>10</v>
      </c>
      <c r="E4895" s="46">
        <v>29500</v>
      </c>
      <c r="F4895" s="130">
        <f t="shared" si="83"/>
        <v>295000</v>
      </c>
      <c r="G4895" s="86">
        <f>SUM(F4895:F4897)</f>
        <v>885000</v>
      </c>
    </row>
    <row r="4896" spans="1:7" ht="18" customHeight="1">
      <c r="A4896" s="323"/>
      <c r="B4896" s="302" t="s">
        <v>13</v>
      </c>
      <c r="C4896" s="325" t="s">
        <v>126</v>
      </c>
      <c r="D4896" s="325">
        <v>10</v>
      </c>
      <c r="E4896" s="46">
        <v>29500</v>
      </c>
      <c r="F4896" s="130">
        <f t="shared" si="83"/>
        <v>295000</v>
      </c>
      <c r="G4896" s="69"/>
    </row>
    <row r="4897" spans="1:7" ht="18" customHeight="1">
      <c r="A4897" s="323"/>
      <c r="B4897" s="302" t="s">
        <v>13</v>
      </c>
      <c r="C4897" s="325" t="s">
        <v>59</v>
      </c>
      <c r="D4897" s="325">
        <v>10</v>
      </c>
      <c r="E4897" s="46">
        <v>29500</v>
      </c>
      <c r="F4897" s="130">
        <f t="shared" si="83"/>
        <v>295000</v>
      </c>
      <c r="G4897" s="69"/>
    </row>
    <row r="4898" spans="1:7" ht="18" customHeight="1">
      <c r="A4898" s="323"/>
      <c r="B4898" s="302"/>
      <c r="C4898" s="325"/>
      <c r="D4898" s="325"/>
      <c r="E4898" s="46"/>
      <c r="F4898" s="130">
        <f t="shared" si="83"/>
        <v>0</v>
      </c>
      <c r="G4898" s="69"/>
    </row>
    <row r="4899" spans="1:7" ht="18" customHeight="1">
      <c r="A4899" s="323" t="s">
        <v>123</v>
      </c>
      <c r="B4899" s="302" t="s">
        <v>31</v>
      </c>
      <c r="C4899" s="325" t="s">
        <v>1641</v>
      </c>
      <c r="D4899" s="325">
        <v>100.6</v>
      </c>
      <c r="E4899" s="46">
        <v>33000</v>
      </c>
      <c r="F4899" s="130">
        <f t="shared" si="83"/>
        <v>3319800</v>
      </c>
      <c r="G4899" s="86">
        <f>F4899</f>
        <v>3319800</v>
      </c>
    </row>
    <row r="4900" spans="1:7" ht="18" customHeight="1">
      <c r="A4900" s="323"/>
      <c r="B4900" s="302"/>
      <c r="C4900" s="325"/>
      <c r="D4900" s="325"/>
      <c r="E4900" s="46"/>
      <c r="F4900" s="130">
        <f t="shared" si="83"/>
        <v>0</v>
      </c>
      <c r="G4900" s="69"/>
    </row>
    <row r="4901" spans="1:7" ht="18" customHeight="1">
      <c r="A4901" s="323" t="s">
        <v>779</v>
      </c>
      <c r="B4901" s="302" t="s">
        <v>780</v>
      </c>
      <c r="C4901" s="325"/>
      <c r="D4901" s="325">
        <v>200</v>
      </c>
      <c r="E4901" s="46">
        <v>24000</v>
      </c>
      <c r="F4901" s="130">
        <f t="shared" si="83"/>
        <v>4800000</v>
      </c>
      <c r="G4901" s="86">
        <f>F4901</f>
        <v>4800000</v>
      </c>
    </row>
    <row r="4902" spans="1:7" ht="18" customHeight="1">
      <c r="A4902" s="323"/>
      <c r="B4902" s="302"/>
      <c r="C4902" s="325"/>
      <c r="D4902" s="325"/>
      <c r="E4902" s="46"/>
      <c r="F4902" s="130">
        <f t="shared" si="83"/>
        <v>0</v>
      </c>
      <c r="G4902" s="69"/>
    </row>
    <row r="4903" spans="1:7" ht="18" customHeight="1">
      <c r="A4903" s="323" t="s">
        <v>650</v>
      </c>
      <c r="B4903" s="302" t="s">
        <v>31</v>
      </c>
      <c r="C4903" s="325" t="s">
        <v>158</v>
      </c>
      <c r="D4903" s="325">
        <v>303.39999999999998</v>
      </c>
      <c r="E4903" s="46">
        <v>34500</v>
      </c>
      <c r="F4903" s="130">
        <f t="shared" si="83"/>
        <v>10467300</v>
      </c>
      <c r="G4903" s="86">
        <f>SUM(F4903:F4904)</f>
        <v>12847300</v>
      </c>
    </row>
    <row r="4904" spans="1:7" ht="18" customHeight="1">
      <c r="A4904" s="323"/>
      <c r="B4904" s="302" t="s">
        <v>208</v>
      </c>
      <c r="C4904" s="325" t="s">
        <v>652</v>
      </c>
      <c r="D4904" s="325">
        <v>68</v>
      </c>
      <c r="E4904" s="46">
        <v>35000</v>
      </c>
      <c r="F4904" s="130">
        <f t="shared" si="83"/>
        <v>2380000</v>
      </c>
      <c r="G4904" s="69"/>
    </row>
    <row r="4905" spans="1:7" ht="18" customHeight="1">
      <c r="A4905" s="323"/>
      <c r="B4905" s="302"/>
      <c r="C4905" s="325"/>
      <c r="D4905" s="325"/>
      <c r="E4905" s="46"/>
      <c r="F4905" s="130">
        <f t="shared" si="83"/>
        <v>0</v>
      </c>
      <c r="G4905" s="69"/>
    </row>
    <row r="4906" spans="1:7" ht="18" customHeight="1">
      <c r="A4906" s="323" t="s">
        <v>207</v>
      </c>
      <c r="B4906" s="302" t="s">
        <v>23</v>
      </c>
      <c r="C4906" s="325" t="s">
        <v>595</v>
      </c>
      <c r="D4906" s="325">
        <v>188</v>
      </c>
      <c r="E4906" s="46">
        <v>33000</v>
      </c>
      <c r="F4906" s="130">
        <f t="shared" si="83"/>
        <v>6204000</v>
      </c>
      <c r="G4906" s="86">
        <f>F4906</f>
        <v>6204000</v>
      </c>
    </row>
    <row r="4907" spans="1:7" ht="18" customHeight="1">
      <c r="A4907" s="323"/>
      <c r="B4907" s="302"/>
      <c r="C4907" s="325"/>
      <c r="D4907" s="325"/>
      <c r="E4907" s="46"/>
      <c r="F4907" s="130">
        <f t="shared" si="83"/>
        <v>0</v>
      </c>
      <c r="G4907" s="69"/>
    </row>
    <row r="4908" spans="1:7" ht="18" customHeight="1">
      <c r="A4908" s="323" t="s">
        <v>408</v>
      </c>
      <c r="B4908" s="302" t="s">
        <v>31</v>
      </c>
      <c r="C4908" s="325" t="s">
        <v>1642</v>
      </c>
      <c r="D4908" s="325">
        <v>108.5</v>
      </c>
      <c r="E4908" s="46">
        <v>33000</v>
      </c>
      <c r="F4908" s="130">
        <f t="shared" si="83"/>
        <v>3580500</v>
      </c>
      <c r="G4908" s="86">
        <f>SUM(F4908:F4909)</f>
        <v>7359000</v>
      </c>
    </row>
    <row r="4909" spans="1:7" ht="18" customHeight="1">
      <c r="A4909" s="323"/>
      <c r="B4909" s="302" t="s">
        <v>31</v>
      </c>
      <c r="C4909" s="325" t="s">
        <v>1643</v>
      </c>
      <c r="D4909" s="325">
        <v>114.5</v>
      </c>
      <c r="E4909" s="46">
        <v>33000</v>
      </c>
      <c r="F4909" s="130">
        <f t="shared" si="83"/>
        <v>3778500</v>
      </c>
      <c r="G4909" s="69"/>
    </row>
    <row r="4910" spans="1:7" ht="18" customHeight="1">
      <c r="A4910" s="323"/>
      <c r="B4910" s="302"/>
      <c r="C4910" s="325"/>
      <c r="D4910" s="325"/>
      <c r="E4910" s="46"/>
      <c r="F4910" s="130">
        <f t="shared" si="83"/>
        <v>0</v>
      </c>
      <c r="G4910" s="69"/>
    </row>
    <row r="4911" spans="1:7" ht="18" customHeight="1">
      <c r="A4911" s="323" t="s">
        <v>392</v>
      </c>
      <c r="B4911" s="302" t="s">
        <v>31</v>
      </c>
      <c r="C4911" s="325" t="s">
        <v>182</v>
      </c>
      <c r="D4911" s="325">
        <v>492</v>
      </c>
      <c r="E4911" s="46">
        <v>32500</v>
      </c>
      <c r="F4911" s="130">
        <f t="shared" si="83"/>
        <v>15990000</v>
      </c>
      <c r="G4911" s="86">
        <f>F4911</f>
        <v>15990000</v>
      </c>
    </row>
    <row r="4912" spans="1:7" ht="18" customHeight="1">
      <c r="A4912" s="323"/>
      <c r="B4912" s="302"/>
      <c r="C4912" s="325"/>
      <c r="D4912" s="325"/>
      <c r="E4912" s="46"/>
      <c r="F4912" s="130">
        <f t="shared" si="83"/>
        <v>0</v>
      </c>
      <c r="G4912" s="69"/>
    </row>
    <row r="4913" spans="1:7" ht="18" customHeight="1">
      <c r="A4913" s="323" t="s">
        <v>316</v>
      </c>
      <c r="B4913" s="302" t="s">
        <v>13</v>
      </c>
      <c r="C4913" s="325" t="s">
        <v>852</v>
      </c>
      <c r="D4913" s="325">
        <v>178.9</v>
      </c>
      <c r="E4913" s="46">
        <v>29500</v>
      </c>
      <c r="F4913" s="130">
        <f t="shared" si="83"/>
        <v>5277550</v>
      </c>
      <c r="G4913" s="86">
        <f>SUM(F4913:F4917)</f>
        <v>37915100</v>
      </c>
    </row>
    <row r="4914" spans="1:7" ht="18" customHeight="1">
      <c r="A4914" s="323"/>
      <c r="B4914" s="302" t="s">
        <v>13</v>
      </c>
      <c r="C4914" s="325" t="s">
        <v>371</v>
      </c>
      <c r="D4914" s="325">
        <v>295.39999999999998</v>
      </c>
      <c r="E4914" s="46">
        <v>29500</v>
      </c>
      <c r="F4914" s="130">
        <f t="shared" si="83"/>
        <v>8714300</v>
      </c>
      <c r="G4914" s="69"/>
    </row>
    <row r="4915" spans="1:7" ht="18" customHeight="1">
      <c r="A4915" s="302"/>
      <c r="B4915" s="302" t="s">
        <v>13</v>
      </c>
      <c r="C4915" s="325" t="s">
        <v>1168</v>
      </c>
      <c r="D4915" s="325">
        <v>50</v>
      </c>
      <c r="E4915" s="46">
        <v>29500</v>
      </c>
      <c r="F4915" s="130">
        <f t="shared" si="83"/>
        <v>1475000</v>
      </c>
      <c r="G4915" s="69"/>
    </row>
    <row r="4916" spans="1:7" ht="18" customHeight="1">
      <c r="A4916" s="323"/>
      <c r="B4916" s="302" t="s">
        <v>31</v>
      </c>
      <c r="C4916" s="325" t="s">
        <v>75</v>
      </c>
      <c r="D4916" s="325">
        <v>49.5</v>
      </c>
      <c r="E4916" s="46">
        <v>33500</v>
      </c>
      <c r="F4916" s="130">
        <f t="shared" si="83"/>
        <v>1658250</v>
      </c>
      <c r="G4916" s="69"/>
    </row>
    <row r="4917" spans="1:7" ht="18" customHeight="1">
      <c r="A4917" s="323"/>
      <c r="B4917" s="302" t="s">
        <v>64</v>
      </c>
      <c r="C4917" s="325" t="s">
        <v>36</v>
      </c>
      <c r="D4917" s="325">
        <v>630</v>
      </c>
      <c r="E4917" s="46">
        <v>33000</v>
      </c>
      <c r="F4917" s="130">
        <f t="shared" si="83"/>
        <v>20790000</v>
      </c>
      <c r="G4917" s="69"/>
    </row>
    <row r="4918" spans="1:7" ht="18" customHeight="1">
      <c r="A4918" s="323"/>
      <c r="B4918" s="302"/>
      <c r="C4918" s="325"/>
      <c r="D4918" s="325"/>
      <c r="E4918" s="46"/>
      <c r="F4918" s="130">
        <f t="shared" si="83"/>
        <v>0</v>
      </c>
      <c r="G4918" s="69"/>
    </row>
    <row r="4919" spans="1:7" ht="18" customHeight="1">
      <c r="A4919" s="323" t="s">
        <v>259</v>
      </c>
      <c r="B4919" s="302" t="s">
        <v>13</v>
      </c>
      <c r="C4919" s="325" t="s">
        <v>171</v>
      </c>
      <c r="D4919" s="325">
        <v>1000</v>
      </c>
      <c r="E4919" s="46">
        <v>35000</v>
      </c>
      <c r="F4919" s="130">
        <f t="shared" si="83"/>
        <v>35000000</v>
      </c>
      <c r="G4919" s="86">
        <f>F4919</f>
        <v>35000000</v>
      </c>
    </row>
    <row r="4920" spans="1:7" ht="18" customHeight="1">
      <c r="A4920" s="323"/>
      <c r="B4920" s="302"/>
      <c r="C4920" s="325"/>
      <c r="D4920" s="325"/>
      <c r="E4920" s="46"/>
      <c r="F4920" s="130">
        <f t="shared" si="83"/>
        <v>0</v>
      </c>
      <c r="G4920" s="69"/>
    </row>
    <row r="4921" spans="1:7" ht="18" customHeight="1">
      <c r="A4921" s="323" t="s">
        <v>258</v>
      </c>
      <c r="B4921" s="302" t="s">
        <v>13</v>
      </c>
      <c r="C4921" s="325" t="s">
        <v>76</v>
      </c>
      <c r="D4921" s="325">
        <v>150</v>
      </c>
      <c r="E4921" s="46">
        <v>30000</v>
      </c>
      <c r="F4921" s="130">
        <f t="shared" si="83"/>
        <v>4500000</v>
      </c>
      <c r="G4921" s="86">
        <f>SUM(F4921:F4922)</f>
        <v>9525000</v>
      </c>
    </row>
    <row r="4922" spans="1:7" ht="18" customHeight="1">
      <c r="A4922" s="323"/>
      <c r="B4922" s="302" t="s">
        <v>31</v>
      </c>
      <c r="C4922" s="325" t="s">
        <v>1644</v>
      </c>
      <c r="D4922" s="325">
        <v>150</v>
      </c>
      <c r="E4922" s="46">
        <v>33500</v>
      </c>
      <c r="F4922" s="130">
        <f t="shared" si="83"/>
        <v>5025000</v>
      </c>
      <c r="G4922" s="69"/>
    </row>
    <row r="4923" spans="1:7" ht="18" customHeight="1">
      <c r="A4923" s="323"/>
      <c r="B4923" s="302"/>
      <c r="C4923" s="325"/>
      <c r="D4923" s="325"/>
      <c r="E4923" s="46"/>
      <c r="F4923" s="130">
        <f t="shared" si="83"/>
        <v>0</v>
      </c>
      <c r="G4923" s="69"/>
    </row>
    <row r="4924" spans="1:7" ht="18" customHeight="1">
      <c r="A4924" s="323" t="s">
        <v>451</v>
      </c>
      <c r="B4924" s="302" t="s">
        <v>135</v>
      </c>
      <c r="C4924" s="325" t="s">
        <v>396</v>
      </c>
      <c r="D4924" s="325">
        <v>107.5</v>
      </c>
      <c r="E4924" s="46">
        <v>35500</v>
      </c>
      <c r="F4924" s="130">
        <f t="shared" si="83"/>
        <v>3816250</v>
      </c>
      <c r="G4924" s="86">
        <f>F4924</f>
        <v>3816250</v>
      </c>
    </row>
    <row r="4925" spans="1:7" ht="18" customHeight="1">
      <c r="A4925" s="323"/>
      <c r="B4925" s="302"/>
      <c r="C4925" s="325"/>
      <c r="D4925" s="325"/>
      <c r="E4925" s="46"/>
      <c r="F4925" s="130">
        <f t="shared" si="83"/>
        <v>0</v>
      </c>
      <c r="G4925" s="69"/>
    </row>
    <row r="4926" spans="1:7" ht="18" customHeight="1">
      <c r="A4926" s="323" t="s">
        <v>330</v>
      </c>
      <c r="B4926" s="302" t="s">
        <v>31</v>
      </c>
      <c r="C4926" s="325" t="s">
        <v>620</v>
      </c>
      <c r="D4926" s="325">
        <v>109.5</v>
      </c>
      <c r="E4926" s="46">
        <v>33500</v>
      </c>
      <c r="F4926" s="130">
        <f t="shared" si="83"/>
        <v>3668250</v>
      </c>
      <c r="G4926" s="86">
        <f>SUM(F4926:F4927)</f>
        <v>7136550</v>
      </c>
    </row>
    <row r="4927" spans="1:7" ht="18" customHeight="1">
      <c r="A4927" s="323"/>
      <c r="B4927" s="302" t="s">
        <v>23</v>
      </c>
      <c r="C4927" s="325" t="s">
        <v>1655</v>
      </c>
      <c r="D4927" s="325">
        <v>105.1</v>
      </c>
      <c r="E4927" s="46">
        <v>33000</v>
      </c>
      <c r="F4927" s="130">
        <f t="shared" si="83"/>
        <v>3468300</v>
      </c>
      <c r="G4927" s="69"/>
    </row>
    <row r="4928" spans="1:7" ht="18" customHeight="1">
      <c r="A4928" s="323"/>
      <c r="B4928" s="302"/>
      <c r="C4928" s="325"/>
      <c r="D4928" s="325"/>
      <c r="E4928" s="46"/>
      <c r="F4928" s="130">
        <f t="shared" si="83"/>
        <v>0</v>
      </c>
      <c r="G4928" s="69"/>
    </row>
    <row r="4929" spans="1:7" ht="18" customHeight="1">
      <c r="A4929" s="323" t="s">
        <v>93</v>
      </c>
      <c r="B4929" s="302" t="s">
        <v>31</v>
      </c>
      <c r="C4929" s="325" t="s">
        <v>1649</v>
      </c>
      <c r="D4929" s="325">
        <v>60</v>
      </c>
      <c r="E4929" s="46">
        <v>33500</v>
      </c>
      <c r="F4929" s="130">
        <f t="shared" si="83"/>
        <v>2010000</v>
      </c>
      <c r="G4929" s="86">
        <f>SUM(F4929:F4930)</f>
        <v>3919500</v>
      </c>
    </row>
    <row r="4930" spans="1:7" ht="18" customHeight="1">
      <c r="A4930" s="323"/>
      <c r="B4930" s="302" t="s">
        <v>64</v>
      </c>
      <c r="C4930" s="325" t="s">
        <v>1650</v>
      </c>
      <c r="D4930" s="325">
        <v>57</v>
      </c>
      <c r="E4930" s="46">
        <v>33500</v>
      </c>
      <c r="F4930" s="130">
        <f t="shared" si="83"/>
        <v>1909500</v>
      </c>
      <c r="G4930" s="69"/>
    </row>
    <row r="4931" spans="1:7" ht="18" customHeight="1">
      <c r="A4931" s="323"/>
      <c r="B4931" s="302"/>
      <c r="C4931" s="325"/>
      <c r="D4931" s="325"/>
      <c r="E4931" s="46"/>
      <c r="F4931" s="130">
        <f t="shared" si="83"/>
        <v>0</v>
      </c>
      <c r="G4931" s="69"/>
    </row>
    <row r="4932" spans="1:7" ht="18" customHeight="1">
      <c r="A4932" s="323" t="s">
        <v>145</v>
      </c>
      <c r="B4932" s="302" t="s">
        <v>441</v>
      </c>
      <c r="C4932" s="325" t="s">
        <v>15</v>
      </c>
      <c r="D4932" s="325">
        <v>173.3</v>
      </c>
      <c r="E4932" s="46">
        <v>28000</v>
      </c>
      <c r="F4932" s="130">
        <f t="shared" si="83"/>
        <v>4852400</v>
      </c>
      <c r="G4932" s="86">
        <f>SUM(F4932:F4933)</f>
        <v>13280400</v>
      </c>
    </row>
    <row r="4933" spans="1:7" ht="18" customHeight="1">
      <c r="A4933" s="323"/>
      <c r="B4933" s="302" t="s">
        <v>441</v>
      </c>
      <c r="C4933" s="325" t="s">
        <v>186</v>
      </c>
      <c r="D4933" s="325">
        <v>301</v>
      </c>
      <c r="E4933" s="46">
        <v>28000</v>
      </c>
      <c r="F4933" s="130">
        <f t="shared" si="83"/>
        <v>8428000</v>
      </c>
      <c r="G4933" s="69"/>
    </row>
    <row r="4934" spans="1:7" ht="18" customHeight="1">
      <c r="A4934" s="323"/>
      <c r="B4934" s="302"/>
      <c r="C4934" s="325"/>
      <c r="D4934" s="325"/>
      <c r="E4934" s="46"/>
      <c r="F4934" s="130">
        <f t="shared" si="83"/>
        <v>0</v>
      </c>
      <c r="G4934" s="69"/>
    </row>
    <row r="4935" spans="1:7" ht="18" customHeight="1">
      <c r="A4935" s="323" t="s">
        <v>327</v>
      </c>
      <c r="B4935" s="302" t="s">
        <v>31</v>
      </c>
      <c r="C4935" s="325" t="s">
        <v>125</v>
      </c>
      <c r="D4935" s="325">
        <v>30</v>
      </c>
      <c r="E4935" s="46">
        <v>33000</v>
      </c>
      <c r="F4935" s="130">
        <f t="shared" si="83"/>
        <v>990000</v>
      </c>
      <c r="G4935" s="86">
        <f>SUM(F4935:F4936)</f>
        <v>4547700</v>
      </c>
    </row>
    <row r="4936" spans="1:7" ht="18" customHeight="1">
      <c r="A4936" s="323"/>
      <c r="B4936" s="302" t="s">
        <v>31</v>
      </c>
      <c r="C4936" s="325" t="s">
        <v>192</v>
      </c>
      <c r="D4936" s="325">
        <v>106.2</v>
      </c>
      <c r="E4936" s="46">
        <v>33500</v>
      </c>
      <c r="F4936" s="130">
        <f t="shared" si="83"/>
        <v>3557700</v>
      </c>
      <c r="G4936" s="69"/>
    </row>
    <row r="4937" spans="1:7" ht="18" customHeight="1">
      <c r="A4937" s="323"/>
      <c r="B4937" s="302"/>
      <c r="C4937" s="325"/>
      <c r="D4937" s="325"/>
      <c r="E4937" s="46"/>
      <c r="F4937" s="130">
        <f t="shared" si="83"/>
        <v>0</v>
      </c>
      <c r="G4937" s="69"/>
    </row>
    <row r="4938" spans="1:7" ht="18" customHeight="1">
      <c r="A4938" s="323" t="s">
        <v>712</v>
      </c>
      <c r="B4938" s="302" t="s">
        <v>31</v>
      </c>
      <c r="C4938" s="325" t="s">
        <v>1651</v>
      </c>
      <c r="D4938" s="325">
        <v>500</v>
      </c>
      <c r="E4938" s="46">
        <v>33000</v>
      </c>
      <c r="F4938" s="130">
        <f t="shared" si="83"/>
        <v>16500000</v>
      </c>
      <c r="G4938" s="86">
        <f>SUM(F4938:F4939)</f>
        <v>33330000</v>
      </c>
    </row>
    <row r="4939" spans="1:7" ht="18" customHeight="1">
      <c r="A4939" s="323"/>
      <c r="B4939" s="302" t="s">
        <v>31</v>
      </c>
      <c r="C4939" s="325" t="s">
        <v>713</v>
      </c>
      <c r="D4939" s="325">
        <v>510</v>
      </c>
      <c r="E4939" s="46">
        <v>33000</v>
      </c>
      <c r="F4939" s="130">
        <f>E4939*D4939</f>
        <v>16830000</v>
      </c>
      <c r="G4939" s="86"/>
    </row>
    <row r="4940" spans="1:7" ht="18" customHeight="1">
      <c r="A4940" s="323"/>
      <c r="B4940" s="302"/>
      <c r="C4940" s="325"/>
      <c r="D4940" s="325"/>
      <c r="E4940" s="46"/>
      <c r="F4940" s="130">
        <f t="shared" si="83"/>
        <v>0</v>
      </c>
      <c r="G4940" s="69"/>
    </row>
    <row r="4941" spans="1:7" ht="18" customHeight="1">
      <c r="A4941" s="323" t="s">
        <v>318</v>
      </c>
      <c r="B4941" s="302" t="s">
        <v>31</v>
      </c>
      <c r="C4941" s="325" t="s">
        <v>1060</v>
      </c>
      <c r="D4941" s="325">
        <v>50</v>
      </c>
      <c r="E4941" s="46">
        <v>33500</v>
      </c>
      <c r="F4941" s="130">
        <f t="shared" si="83"/>
        <v>1675000</v>
      </c>
      <c r="G4941" s="86">
        <f>SUM(F4941:F4945)</f>
        <v>12592650</v>
      </c>
    </row>
    <row r="4942" spans="1:7" ht="18" customHeight="1">
      <c r="A4942" s="323"/>
      <c r="B4942" s="302" t="s">
        <v>31</v>
      </c>
      <c r="C4942" s="325" t="s">
        <v>461</v>
      </c>
      <c r="D4942" s="325">
        <v>34</v>
      </c>
      <c r="E4942" s="46">
        <v>33500</v>
      </c>
      <c r="F4942" s="130">
        <f t="shared" si="83"/>
        <v>1139000</v>
      </c>
      <c r="G4942" s="69"/>
    </row>
    <row r="4943" spans="1:7" ht="18" customHeight="1">
      <c r="A4943" s="323"/>
      <c r="B4943" s="302" t="s">
        <v>31</v>
      </c>
      <c r="C4943" s="325" t="s">
        <v>873</v>
      </c>
      <c r="D4943" s="325">
        <v>88</v>
      </c>
      <c r="E4943" s="46">
        <v>33500</v>
      </c>
      <c r="F4943" s="130">
        <f t="shared" si="83"/>
        <v>2948000</v>
      </c>
      <c r="G4943" s="69"/>
    </row>
    <row r="4944" spans="1:7" ht="18" customHeight="1">
      <c r="A4944" s="323"/>
      <c r="B4944" s="302" t="s">
        <v>31</v>
      </c>
      <c r="C4944" s="325" t="s">
        <v>170</v>
      </c>
      <c r="D4944" s="325">
        <v>48.9</v>
      </c>
      <c r="E4944" s="46">
        <v>33500</v>
      </c>
      <c r="F4944" s="130">
        <f t="shared" si="83"/>
        <v>1638150</v>
      </c>
      <c r="G4944" s="69"/>
    </row>
    <row r="4945" spans="1:7" ht="18" customHeight="1">
      <c r="A4945" s="323"/>
      <c r="B4945" s="302" t="s">
        <v>168</v>
      </c>
      <c r="C4945" s="325" t="s">
        <v>192</v>
      </c>
      <c r="D4945" s="325">
        <v>155</v>
      </c>
      <c r="E4945" s="46">
        <v>33500</v>
      </c>
      <c r="F4945" s="130">
        <f t="shared" si="83"/>
        <v>5192500</v>
      </c>
      <c r="G4945" s="69"/>
    </row>
    <row r="4946" spans="1:7" ht="18" customHeight="1">
      <c r="A4946" s="323"/>
      <c r="B4946" s="302"/>
      <c r="C4946" s="325"/>
      <c r="D4946" s="325"/>
      <c r="E4946" s="46"/>
      <c r="F4946" s="130">
        <f t="shared" si="83"/>
        <v>0</v>
      </c>
      <c r="G4946" s="69"/>
    </row>
    <row r="4947" spans="1:7" ht="18" customHeight="1">
      <c r="A4947" s="323" t="s">
        <v>767</v>
      </c>
      <c r="B4947" s="302" t="s">
        <v>390</v>
      </c>
      <c r="C4947" s="325" t="s">
        <v>1652</v>
      </c>
      <c r="D4947" s="325">
        <v>100</v>
      </c>
      <c r="E4947" s="46">
        <v>32000</v>
      </c>
      <c r="F4947" s="130">
        <f t="shared" si="83"/>
        <v>3200000</v>
      </c>
      <c r="G4947" s="86">
        <f>SUM(F4947:F4952)</f>
        <v>35017700</v>
      </c>
    </row>
    <row r="4948" spans="1:7" ht="18" customHeight="1">
      <c r="A4948" s="323"/>
      <c r="B4948" s="302" t="s">
        <v>13</v>
      </c>
      <c r="C4948" s="325" t="s">
        <v>703</v>
      </c>
      <c r="D4948" s="325">
        <v>402.7</v>
      </c>
      <c r="E4948" s="46">
        <v>31000</v>
      </c>
      <c r="F4948" s="130">
        <f t="shared" si="83"/>
        <v>12483700</v>
      </c>
      <c r="G4948" s="69"/>
    </row>
    <row r="4949" spans="1:7" ht="18" customHeight="1">
      <c r="A4949" s="323"/>
      <c r="B4949" s="302" t="s">
        <v>208</v>
      </c>
      <c r="C4949" s="325" t="s">
        <v>1385</v>
      </c>
      <c r="D4949" s="325">
        <v>50</v>
      </c>
      <c r="E4949" s="46">
        <v>35000</v>
      </c>
      <c r="F4949" s="130">
        <f t="shared" si="83"/>
        <v>1750000</v>
      </c>
      <c r="G4949" s="69"/>
    </row>
    <row r="4950" spans="1:7" ht="18" customHeight="1">
      <c r="A4950" s="323"/>
      <c r="B4950" s="302" t="s">
        <v>31</v>
      </c>
      <c r="C4950" s="325" t="s">
        <v>655</v>
      </c>
      <c r="D4950" s="325">
        <v>70</v>
      </c>
      <c r="E4950" s="46">
        <v>34500</v>
      </c>
      <c r="F4950" s="130">
        <f t="shared" si="83"/>
        <v>2415000</v>
      </c>
      <c r="G4950" s="69"/>
    </row>
    <row r="4951" spans="1:7" ht="18" customHeight="1">
      <c r="A4951" s="323"/>
      <c r="B4951" s="302" t="s">
        <v>208</v>
      </c>
      <c r="C4951" s="325" t="s">
        <v>1653</v>
      </c>
      <c r="D4951" s="325">
        <v>234</v>
      </c>
      <c r="E4951" s="46">
        <v>35000</v>
      </c>
      <c r="F4951" s="130">
        <f t="shared" si="83"/>
        <v>8190000</v>
      </c>
      <c r="G4951" s="69"/>
    </row>
    <row r="4952" spans="1:7" ht="18" customHeight="1">
      <c r="A4952" s="323"/>
      <c r="B4952" s="302" t="s">
        <v>208</v>
      </c>
      <c r="C4952" s="325" t="s">
        <v>1654</v>
      </c>
      <c r="D4952" s="325">
        <v>199.4</v>
      </c>
      <c r="E4952" s="46">
        <v>35000</v>
      </c>
      <c r="F4952" s="130">
        <f t="shared" si="83"/>
        <v>6979000</v>
      </c>
      <c r="G4952" s="69"/>
    </row>
    <row r="4953" spans="1:7" ht="18" customHeight="1">
      <c r="A4953" s="323"/>
      <c r="B4953" s="302"/>
      <c r="C4953" s="325"/>
      <c r="D4953" s="325"/>
      <c r="E4953" s="46"/>
      <c r="F4953" s="130">
        <f t="shared" si="83"/>
        <v>0</v>
      </c>
      <c r="G4953" s="69"/>
    </row>
    <row r="4954" spans="1:7" ht="18" customHeight="1">
      <c r="A4954" s="323" t="s">
        <v>140</v>
      </c>
      <c r="B4954" s="302" t="s">
        <v>31</v>
      </c>
      <c r="C4954" s="325" t="s">
        <v>85</v>
      </c>
      <c r="D4954" s="325">
        <v>100</v>
      </c>
      <c r="E4954" s="46">
        <v>31000</v>
      </c>
      <c r="F4954" s="130">
        <f>E4954*D4954</f>
        <v>3100000</v>
      </c>
      <c r="G4954" s="86">
        <f>SUM(F4954:F4956)</f>
        <v>15500000</v>
      </c>
    </row>
    <row r="4955" spans="1:7" ht="18" customHeight="1">
      <c r="A4955" s="323"/>
      <c r="B4955" s="302" t="s">
        <v>31</v>
      </c>
      <c r="C4955" s="325" t="s">
        <v>667</v>
      </c>
      <c r="D4955" s="325">
        <v>300</v>
      </c>
      <c r="E4955" s="46">
        <v>31000</v>
      </c>
      <c r="F4955" s="130">
        <f>E4955*D4955</f>
        <v>9300000</v>
      </c>
      <c r="G4955" s="86"/>
    </row>
    <row r="4956" spans="1:7" ht="18" customHeight="1">
      <c r="A4956" s="323"/>
      <c r="B4956" s="302" t="s">
        <v>31</v>
      </c>
      <c r="C4956" s="325" t="s">
        <v>1659</v>
      </c>
      <c r="D4956" s="325">
        <v>100</v>
      </c>
      <c r="E4956" s="46">
        <v>31000</v>
      </c>
      <c r="F4956" s="130">
        <f>E4956*D4956</f>
        <v>3100000</v>
      </c>
      <c r="G4956" s="86"/>
    </row>
    <row r="4957" spans="1:7" ht="18" customHeight="1">
      <c r="A4957" s="323"/>
      <c r="B4957" s="302"/>
      <c r="C4957" s="325"/>
      <c r="D4957" s="325"/>
      <c r="E4957" s="46"/>
      <c r="F4957" s="130"/>
      <c r="G4957" s="69"/>
    </row>
    <row r="4958" spans="1:7" ht="18" customHeight="1">
      <c r="A4958" s="323" t="s">
        <v>336</v>
      </c>
      <c r="B4958" s="302" t="s">
        <v>23</v>
      </c>
      <c r="C4958" s="325" t="s">
        <v>764</v>
      </c>
      <c r="D4958" s="325">
        <v>123.7</v>
      </c>
      <c r="E4958" s="46">
        <v>34000</v>
      </c>
      <c r="F4958" s="130">
        <f t="shared" si="83"/>
        <v>4205800</v>
      </c>
      <c r="G4958" s="86">
        <f>SUM(F4958:F4967)</f>
        <v>31105350</v>
      </c>
    </row>
    <row r="4959" spans="1:7" ht="18" customHeight="1">
      <c r="A4959" s="323"/>
      <c r="B4959" s="302" t="s">
        <v>23</v>
      </c>
      <c r="C4959" s="325" t="s">
        <v>765</v>
      </c>
      <c r="D4959" s="325">
        <v>106.8</v>
      </c>
      <c r="E4959" s="46">
        <v>34000</v>
      </c>
      <c r="F4959" s="130">
        <f t="shared" si="83"/>
        <v>3631200</v>
      </c>
      <c r="G4959" s="69"/>
    </row>
    <row r="4960" spans="1:7" ht="18" customHeight="1">
      <c r="A4960" s="323"/>
      <c r="B4960" s="302" t="s">
        <v>31</v>
      </c>
      <c r="C4960" s="325" t="s">
        <v>493</v>
      </c>
      <c r="D4960" s="325">
        <v>160.30000000000001</v>
      </c>
      <c r="E4960" s="46">
        <v>32000</v>
      </c>
      <c r="F4960" s="130">
        <f t="shared" si="83"/>
        <v>5129600</v>
      </c>
      <c r="G4960" s="69"/>
    </row>
    <row r="4961" spans="1:7" ht="18" customHeight="1">
      <c r="A4961" s="323"/>
      <c r="B4961" s="302" t="s">
        <v>31</v>
      </c>
      <c r="C4961" s="325" t="s">
        <v>974</v>
      </c>
      <c r="D4961" s="325">
        <v>25</v>
      </c>
      <c r="E4961" s="46">
        <v>32000</v>
      </c>
      <c r="F4961" s="130">
        <f t="shared" si="83"/>
        <v>800000</v>
      </c>
      <c r="G4961" s="69"/>
    </row>
    <row r="4962" spans="1:7" ht="18" customHeight="1">
      <c r="A4962" s="323"/>
      <c r="B4962" s="302" t="s">
        <v>31</v>
      </c>
      <c r="C4962" s="325" t="s">
        <v>60</v>
      </c>
      <c r="D4962" s="325">
        <v>121</v>
      </c>
      <c r="E4962" s="46">
        <v>32000</v>
      </c>
      <c r="F4962" s="130">
        <f t="shared" si="83"/>
        <v>3872000</v>
      </c>
      <c r="G4962" s="69"/>
    </row>
    <row r="4963" spans="1:7" ht="18" customHeight="1">
      <c r="A4963" s="323"/>
      <c r="B4963" s="302" t="s">
        <v>31</v>
      </c>
      <c r="C4963" s="325" t="s">
        <v>67</v>
      </c>
      <c r="D4963" s="325">
        <v>104</v>
      </c>
      <c r="E4963" s="46">
        <v>32000</v>
      </c>
      <c r="F4963" s="130">
        <f t="shared" si="83"/>
        <v>3328000</v>
      </c>
      <c r="G4963" s="69"/>
    </row>
    <row r="4964" spans="1:7" ht="18" customHeight="1">
      <c r="A4964" s="323"/>
      <c r="B4964" s="302" t="s">
        <v>31</v>
      </c>
      <c r="C4964" s="325" t="s">
        <v>1042</v>
      </c>
      <c r="D4964" s="325">
        <v>52.8</v>
      </c>
      <c r="E4964" s="46">
        <v>33000</v>
      </c>
      <c r="F4964" s="130">
        <f t="shared" si="83"/>
        <v>1742400</v>
      </c>
      <c r="G4964" s="69"/>
    </row>
    <row r="4965" spans="1:7" ht="18" customHeight="1">
      <c r="A4965" s="323"/>
      <c r="B4965" s="302" t="s">
        <v>31</v>
      </c>
      <c r="C4965" s="325" t="s">
        <v>369</v>
      </c>
      <c r="D4965" s="325">
        <v>109.3</v>
      </c>
      <c r="E4965" s="46">
        <v>33500</v>
      </c>
      <c r="F4965" s="130">
        <f t="shared" si="83"/>
        <v>3661550</v>
      </c>
      <c r="G4965" s="69"/>
    </row>
    <row r="4966" spans="1:7" ht="18" customHeight="1">
      <c r="A4966" s="323"/>
      <c r="B4966" s="302" t="s">
        <v>13</v>
      </c>
      <c r="C4966" s="325" t="s">
        <v>660</v>
      </c>
      <c r="D4966" s="325">
        <v>46</v>
      </c>
      <c r="E4966" s="46">
        <v>31000</v>
      </c>
      <c r="F4966" s="130">
        <f t="shared" si="83"/>
        <v>1426000</v>
      </c>
      <c r="G4966" s="69"/>
    </row>
    <row r="4967" spans="1:7" ht="18" customHeight="1">
      <c r="A4967" s="323"/>
      <c r="B4967" s="302" t="s">
        <v>23</v>
      </c>
      <c r="C4967" s="325" t="s">
        <v>338</v>
      </c>
      <c r="D4967" s="325">
        <v>103.4</v>
      </c>
      <c r="E4967" s="46">
        <v>32000</v>
      </c>
      <c r="F4967" s="130">
        <f t="shared" si="83"/>
        <v>3308800</v>
      </c>
      <c r="G4967" s="69"/>
    </row>
    <row r="4968" spans="1:7" ht="18" customHeight="1">
      <c r="A4968" s="323"/>
      <c r="B4968" s="302"/>
      <c r="C4968" s="325"/>
      <c r="D4968" s="325"/>
      <c r="E4968" s="46"/>
      <c r="F4968" s="130">
        <f t="shared" si="83"/>
        <v>0</v>
      </c>
      <c r="G4968" s="69"/>
    </row>
    <row r="4969" spans="1:7" ht="18" customHeight="1">
      <c r="A4969" s="323" t="s">
        <v>1656</v>
      </c>
      <c r="B4969" s="302" t="s">
        <v>31</v>
      </c>
      <c r="C4969" s="325" t="s">
        <v>388</v>
      </c>
      <c r="D4969" s="325">
        <v>124.3</v>
      </c>
      <c r="E4969" s="46">
        <v>34500</v>
      </c>
      <c r="F4969" s="130">
        <f t="shared" si="83"/>
        <v>4288350</v>
      </c>
      <c r="G4969" s="86">
        <f>F4969</f>
        <v>4288350</v>
      </c>
    </row>
    <row r="4970" spans="1:7" ht="18" customHeight="1">
      <c r="A4970" s="323"/>
      <c r="B4970" s="302"/>
      <c r="C4970" s="325"/>
      <c r="D4970" s="325"/>
      <c r="E4970" s="46"/>
      <c r="F4970" s="130">
        <f t="shared" si="83"/>
        <v>0</v>
      </c>
      <c r="G4970" s="69"/>
    </row>
    <row r="4971" spans="1:7" ht="18" customHeight="1">
      <c r="A4971" s="323" t="s">
        <v>394</v>
      </c>
      <c r="B4971" s="302" t="s">
        <v>64</v>
      </c>
      <c r="C4971" s="325" t="s">
        <v>1657</v>
      </c>
      <c r="D4971" s="325">
        <v>295.2</v>
      </c>
      <c r="E4971" s="46">
        <v>32500</v>
      </c>
      <c r="F4971" s="130">
        <f t="shared" si="83"/>
        <v>9594000</v>
      </c>
      <c r="G4971" s="86">
        <f>F4971</f>
        <v>9594000</v>
      </c>
    </row>
    <row r="4972" spans="1:7" ht="18" customHeight="1">
      <c r="A4972" s="323"/>
      <c r="B4972" s="302"/>
      <c r="C4972" s="325"/>
      <c r="D4972" s="325"/>
      <c r="E4972" s="46"/>
      <c r="F4972" s="130">
        <f t="shared" si="83"/>
        <v>0</v>
      </c>
      <c r="G4972" s="69"/>
    </row>
    <row r="4973" spans="1:7" ht="18" customHeight="1">
      <c r="A4973" s="323" t="s">
        <v>12</v>
      </c>
      <c r="B4973" s="302" t="s">
        <v>31</v>
      </c>
      <c r="C4973" s="325" t="s">
        <v>1029</v>
      </c>
      <c r="D4973" s="325">
        <v>102.5</v>
      </c>
      <c r="E4973" s="46">
        <v>33500</v>
      </c>
      <c r="F4973" s="130">
        <f t="shared" si="83"/>
        <v>3433750</v>
      </c>
      <c r="G4973" s="86">
        <f>F4973</f>
        <v>3433750</v>
      </c>
    </row>
    <row r="4974" spans="1:7" ht="18" customHeight="1">
      <c r="A4974" s="323"/>
      <c r="B4974" s="302"/>
      <c r="C4974" s="325"/>
      <c r="D4974" s="325"/>
      <c r="E4974" s="46"/>
      <c r="F4974" s="130">
        <f t="shared" si="83"/>
        <v>0</v>
      </c>
      <c r="G4974" s="69"/>
    </row>
    <row r="4975" spans="1:7" ht="18" customHeight="1">
      <c r="A4975" s="323" t="s">
        <v>157</v>
      </c>
      <c r="B4975" s="302" t="s">
        <v>31</v>
      </c>
      <c r="C4975" s="325" t="s">
        <v>1645</v>
      </c>
      <c r="D4975" s="325">
        <v>50</v>
      </c>
      <c r="E4975" s="46">
        <v>34000</v>
      </c>
      <c r="F4975" s="130">
        <f t="shared" si="83"/>
        <v>1700000</v>
      </c>
      <c r="G4975" s="86">
        <f>F4975</f>
        <v>1700000</v>
      </c>
    </row>
    <row r="4976" spans="1:7" ht="18" customHeight="1">
      <c r="A4976" s="323"/>
      <c r="B4976" s="302"/>
      <c r="C4976" s="325"/>
      <c r="D4976" s="325"/>
      <c r="E4976" s="46"/>
      <c r="F4976" s="130">
        <f t="shared" si="83"/>
        <v>0</v>
      </c>
      <c r="G4976" s="86"/>
    </row>
    <row r="4977" spans="1:7" ht="18" customHeight="1">
      <c r="A4977" s="323" t="s">
        <v>1013</v>
      </c>
      <c r="B4977" s="302" t="s">
        <v>13</v>
      </c>
      <c r="C4977" s="325" t="s">
        <v>1660</v>
      </c>
      <c r="D4977" s="325">
        <v>49</v>
      </c>
      <c r="E4977" s="46">
        <v>30000</v>
      </c>
      <c r="F4977" s="130">
        <f t="shared" si="83"/>
        <v>1470000</v>
      </c>
      <c r="G4977" s="86">
        <f>F4977</f>
        <v>1470000</v>
      </c>
    </row>
    <row r="4978" spans="1:7" ht="18" customHeight="1">
      <c r="A4978" s="323"/>
      <c r="B4978" s="302"/>
      <c r="C4978" s="325"/>
      <c r="D4978" s="325"/>
      <c r="E4978" s="46"/>
      <c r="F4978" s="130">
        <f t="shared" si="83"/>
        <v>0</v>
      </c>
      <c r="G4978" s="69"/>
    </row>
    <row r="4979" spans="1:7" ht="18" customHeight="1">
      <c r="A4979" s="323" t="s">
        <v>573</v>
      </c>
      <c r="B4979" s="302" t="s">
        <v>13</v>
      </c>
      <c r="C4979" s="325" t="s">
        <v>59</v>
      </c>
      <c r="D4979" s="325">
        <v>10</v>
      </c>
      <c r="E4979" s="46">
        <v>29000</v>
      </c>
      <c r="F4979" s="130">
        <f t="shared" ref="F4979:F5101" si="84">E4979*D4979</f>
        <v>290000</v>
      </c>
      <c r="G4979" s="86">
        <f>SUM(F4979:F4983)</f>
        <v>3290000</v>
      </c>
    </row>
    <row r="4980" spans="1:7" ht="18" customHeight="1">
      <c r="A4980" s="323"/>
      <c r="B4980" s="302" t="s">
        <v>13</v>
      </c>
      <c r="C4980" s="325" t="s">
        <v>75</v>
      </c>
      <c r="D4980" s="325">
        <v>10</v>
      </c>
      <c r="E4980" s="46">
        <v>30000</v>
      </c>
      <c r="F4980" s="130">
        <f t="shared" si="84"/>
        <v>300000</v>
      </c>
      <c r="G4980" s="86"/>
    </row>
    <row r="4981" spans="1:7" ht="18" customHeight="1">
      <c r="A4981" s="323"/>
      <c r="B4981" s="302" t="s">
        <v>13</v>
      </c>
      <c r="C4981" s="325" t="s">
        <v>59</v>
      </c>
      <c r="D4981" s="325">
        <v>60</v>
      </c>
      <c r="E4981" s="46">
        <v>30000</v>
      </c>
      <c r="F4981" s="130">
        <f t="shared" si="84"/>
        <v>1800000</v>
      </c>
      <c r="G4981" s="86"/>
    </row>
    <row r="4982" spans="1:7" ht="18" customHeight="1">
      <c r="A4982" s="323"/>
      <c r="B4982" s="302" t="s">
        <v>13</v>
      </c>
      <c r="C4982" s="325" t="s">
        <v>60</v>
      </c>
      <c r="D4982" s="325">
        <v>20</v>
      </c>
      <c r="E4982" s="46">
        <v>30000</v>
      </c>
      <c r="F4982" s="130">
        <f t="shared" si="84"/>
        <v>600000</v>
      </c>
      <c r="G4982" s="86"/>
    </row>
    <row r="4983" spans="1:7" ht="18" customHeight="1">
      <c r="A4983" s="323"/>
      <c r="B4983" s="302" t="s">
        <v>13</v>
      </c>
      <c r="C4983" s="325" t="s">
        <v>62</v>
      </c>
      <c r="D4983" s="325">
        <v>10</v>
      </c>
      <c r="E4983" s="46">
        <v>30000</v>
      </c>
      <c r="F4983" s="130">
        <f t="shared" si="84"/>
        <v>300000</v>
      </c>
      <c r="G4983" s="86"/>
    </row>
    <row r="4984" spans="1:7" ht="18" customHeight="1">
      <c r="A4984" s="323"/>
      <c r="B4984" s="302"/>
      <c r="C4984" s="325"/>
      <c r="D4984" s="325"/>
      <c r="E4984" s="46"/>
      <c r="F4984" s="130">
        <f t="shared" si="84"/>
        <v>0</v>
      </c>
      <c r="G4984" s="69"/>
    </row>
    <row r="4985" spans="1:7" ht="18" customHeight="1">
      <c r="A4985" s="323" t="s">
        <v>1494</v>
      </c>
      <c r="B4985" s="444" t="s">
        <v>363</v>
      </c>
      <c r="C4985" s="482" t="s">
        <v>267</v>
      </c>
      <c r="D4985" s="482">
        <v>50</v>
      </c>
      <c r="E4985" s="116">
        <v>57000</v>
      </c>
      <c r="F4985" s="131">
        <f t="shared" si="84"/>
        <v>2850000</v>
      </c>
      <c r="G4985" s="86">
        <f>F4985</f>
        <v>2850000</v>
      </c>
    </row>
    <row r="4986" spans="1:7" ht="18" customHeight="1">
      <c r="A4986" s="323"/>
      <c r="B4986" s="302"/>
      <c r="C4986" s="325"/>
      <c r="D4986" s="325"/>
      <c r="E4986" s="46"/>
      <c r="F4986" s="130">
        <f t="shared" si="84"/>
        <v>0</v>
      </c>
      <c r="G4986" s="69"/>
    </row>
    <row r="4987" spans="1:7" ht="18" customHeight="1">
      <c r="A4987" s="534" t="s">
        <v>314</v>
      </c>
      <c r="B4987" s="302"/>
      <c r="C4987" s="325"/>
      <c r="D4987" s="325"/>
      <c r="E4987" s="46"/>
      <c r="F4987" s="130">
        <f t="shared" si="84"/>
        <v>0</v>
      </c>
      <c r="G4987" s="86">
        <f>F4988</f>
        <v>25886700</v>
      </c>
    </row>
    <row r="4988" spans="1:7" ht="18" customHeight="1">
      <c r="A4988" s="533" t="s">
        <v>1658</v>
      </c>
      <c r="B4988" s="440" t="s">
        <v>518</v>
      </c>
      <c r="C4988" s="382" t="s">
        <v>276</v>
      </c>
      <c r="D4988" s="382">
        <v>821.8</v>
      </c>
      <c r="E4988" s="59">
        <v>31500</v>
      </c>
      <c r="F4988" s="132">
        <f t="shared" si="84"/>
        <v>25886700</v>
      </c>
      <c r="G4988" s="92"/>
    </row>
    <row r="4989" spans="1:7" ht="18" customHeight="1">
      <c r="A4989" s="526"/>
      <c r="B4989" s="435"/>
      <c r="C4989" s="484"/>
      <c r="D4989" s="484"/>
      <c r="E4989" s="113"/>
      <c r="F4989" s="126"/>
      <c r="G4989" s="9"/>
    </row>
    <row r="4990" spans="1:7" ht="18" customHeight="1">
      <c r="A4990" s="537">
        <v>42430</v>
      </c>
      <c r="B4990" s="355"/>
      <c r="C4990" s="491" t="s">
        <v>398</v>
      </c>
      <c r="D4990" s="525"/>
      <c r="F4990" s="127"/>
    </row>
    <row r="4991" spans="1:7" ht="18" customHeight="1">
      <c r="A4991" s="531" t="s">
        <v>127</v>
      </c>
      <c r="B4991" s="436" t="s">
        <v>134</v>
      </c>
      <c r="C4991" s="494" t="s">
        <v>152</v>
      </c>
      <c r="D4991" s="494">
        <f>SUM(D4992:D5087)</f>
        <v>11420.8</v>
      </c>
      <c r="E4991" s="166"/>
      <c r="F4991" s="171">
        <f>SUM(F4992:F5087)</f>
        <v>378132450</v>
      </c>
      <c r="G4991" s="171">
        <f>SUM(G4992:G5087)</f>
        <v>378132450</v>
      </c>
    </row>
    <row r="4992" spans="1:7" ht="18" customHeight="1">
      <c r="A4992" s="532" t="s">
        <v>779</v>
      </c>
      <c r="B4992" s="441" t="s">
        <v>1661</v>
      </c>
      <c r="C4992" s="492"/>
      <c r="D4992" s="492">
        <v>200</v>
      </c>
      <c r="E4992" s="62">
        <v>24000</v>
      </c>
      <c r="F4992" s="139">
        <f t="shared" si="84"/>
        <v>4800000</v>
      </c>
      <c r="G4992" s="85">
        <f>F4992</f>
        <v>4800000</v>
      </c>
    </row>
    <row r="4993" spans="1:7" ht="18" customHeight="1">
      <c r="A4993" s="323"/>
      <c r="B4993" s="302"/>
      <c r="C4993" s="325"/>
      <c r="D4993" s="325"/>
      <c r="E4993" s="46"/>
      <c r="F4993" s="130">
        <f t="shared" si="84"/>
        <v>0</v>
      </c>
      <c r="G4993" s="69"/>
    </row>
    <row r="4994" spans="1:7" ht="18" customHeight="1">
      <c r="A4994" s="323" t="s">
        <v>235</v>
      </c>
      <c r="B4994" s="302" t="s">
        <v>31</v>
      </c>
      <c r="C4994" s="325" t="s">
        <v>281</v>
      </c>
      <c r="D4994" s="325">
        <v>175.7</v>
      </c>
      <c r="E4994" s="46">
        <v>33500</v>
      </c>
      <c r="F4994" s="130">
        <f t="shared" si="84"/>
        <v>5885950</v>
      </c>
      <c r="G4994" s="86">
        <f>F4994</f>
        <v>5885950</v>
      </c>
    </row>
    <row r="4995" spans="1:7" ht="18" customHeight="1">
      <c r="A4995" s="323"/>
      <c r="B4995" s="302"/>
      <c r="C4995" s="325"/>
      <c r="D4995" s="325"/>
      <c r="E4995" s="46"/>
      <c r="F4995" s="130">
        <f t="shared" si="84"/>
        <v>0</v>
      </c>
      <c r="G4995" s="69"/>
    </row>
    <row r="4996" spans="1:7" ht="18" customHeight="1">
      <c r="A4996" s="323" t="s">
        <v>336</v>
      </c>
      <c r="B4996" s="454" t="s">
        <v>1508</v>
      </c>
      <c r="C4996" s="500" t="s">
        <v>185</v>
      </c>
      <c r="D4996" s="500">
        <v>-5</v>
      </c>
      <c r="E4996" s="162">
        <v>30500</v>
      </c>
      <c r="F4996" s="163">
        <f t="shared" si="84"/>
        <v>-152500</v>
      </c>
      <c r="G4996" s="86">
        <f>SUM(F4996:F5001)</f>
        <v>9997900</v>
      </c>
    </row>
    <row r="4997" spans="1:7" ht="18" customHeight="1">
      <c r="A4997" s="323"/>
      <c r="B4997" s="451" t="s">
        <v>323</v>
      </c>
      <c r="C4997" s="500" t="s">
        <v>192</v>
      </c>
      <c r="D4997" s="500">
        <v>-11.6</v>
      </c>
      <c r="E4997" s="162">
        <v>30500</v>
      </c>
      <c r="F4997" s="163">
        <f t="shared" si="84"/>
        <v>-353800</v>
      </c>
      <c r="G4997" s="69"/>
    </row>
    <row r="4998" spans="1:7" ht="18" customHeight="1">
      <c r="A4998" s="323"/>
      <c r="B4998" s="302" t="s">
        <v>13</v>
      </c>
      <c r="C4998" s="325" t="s">
        <v>60</v>
      </c>
      <c r="D4998" s="325">
        <v>100</v>
      </c>
      <c r="E4998" s="46">
        <v>31000</v>
      </c>
      <c r="F4998" s="130">
        <f>E4998*D4998</f>
        <v>3100000</v>
      </c>
      <c r="G4998" s="86"/>
    </row>
    <row r="4999" spans="1:7" ht="18" customHeight="1">
      <c r="A4999" s="323"/>
      <c r="B4999" s="302" t="s">
        <v>23</v>
      </c>
      <c r="C4999" s="325" t="s">
        <v>158</v>
      </c>
      <c r="D4999" s="325">
        <v>66.599999999999994</v>
      </c>
      <c r="E4999" s="46">
        <v>31000</v>
      </c>
      <c r="F4999" s="130">
        <f>E4999*D4999</f>
        <v>2064599.9999999998</v>
      </c>
      <c r="G4999" s="69"/>
    </row>
    <row r="5000" spans="1:7" ht="18" customHeight="1">
      <c r="A5000" s="323"/>
      <c r="B5000" s="302" t="s">
        <v>31</v>
      </c>
      <c r="C5000" s="325" t="s">
        <v>343</v>
      </c>
      <c r="D5000" s="325">
        <v>62.6</v>
      </c>
      <c r="E5000" s="46">
        <v>31000</v>
      </c>
      <c r="F5000" s="130">
        <f>E5000*D5000</f>
        <v>1940600</v>
      </c>
      <c r="G5000" s="69"/>
    </row>
    <row r="5001" spans="1:7" ht="18" customHeight="1">
      <c r="A5001" s="323"/>
      <c r="B5001" s="302" t="s">
        <v>31</v>
      </c>
      <c r="C5001" s="325" t="s">
        <v>1678</v>
      </c>
      <c r="D5001" s="325">
        <v>103</v>
      </c>
      <c r="E5001" s="46">
        <v>33000</v>
      </c>
      <c r="F5001" s="130">
        <f>E5001*D5001</f>
        <v>3399000</v>
      </c>
      <c r="G5001" s="69"/>
    </row>
    <row r="5002" spans="1:7" ht="18" customHeight="1">
      <c r="A5002" s="323"/>
      <c r="B5002" s="302"/>
      <c r="C5002" s="325"/>
      <c r="D5002" s="325"/>
      <c r="E5002" s="46"/>
      <c r="F5002" s="130">
        <f t="shared" si="84"/>
        <v>0</v>
      </c>
      <c r="G5002" s="69"/>
    </row>
    <row r="5003" spans="1:7" ht="18" customHeight="1">
      <c r="A5003" s="323" t="s">
        <v>145</v>
      </c>
      <c r="B5003" s="451" t="s">
        <v>1099</v>
      </c>
      <c r="C5003" s="500" t="s">
        <v>1318</v>
      </c>
      <c r="D5003" s="500">
        <v>-7</v>
      </c>
      <c r="E5003" s="162">
        <v>28000</v>
      </c>
      <c r="F5003" s="163">
        <f t="shared" si="84"/>
        <v>-196000</v>
      </c>
      <c r="G5003" s="86">
        <f>F5003</f>
        <v>-196000</v>
      </c>
    </row>
    <row r="5004" spans="1:7" ht="18" customHeight="1">
      <c r="A5004" s="323"/>
      <c r="B5004" s="302"/>
      <c r="C5004" s="325"/>
      <c r="D5004" s="325"/>
      <c r="E5004" s="46"/>
      <c r="F5004" s="130">
        <f t="shared" si="84"/>
        <v>0</v>
      </c>
      <c r="G5004" s="69"/>
    </row>
    <row r="5005" spans="1:7" ht="18" customHeight="1">
      <c r="A5005" s="323" t="s">
        <v>380</v>
      </c>
      <c r="B5005" s="302" t="s">
        <v>31</v>
      </c>
      <c r="C5005" s="325" t="s">
        <v>370</v>
      </c>
      <c r="D5005" s="325">
        <v>197.2</v>
      </c>
      <c r="E5005" s="46">
        <v>32000</v>
      </c>
      <c r="F5005" s="130">
        <f t="shared" si="84"/>
        <v>6310400</v>
      </c>
      <c r="G5005" s="86">
        <f>SUM(F5005:F5011)</f>
        <v>48179200</v>
      </c>
    </row>
    <row r="5006" spans="1:7" ht="18" customHeight="1">
      <c r="A5006" s="323"/>
      <c r="B5006" s="302" t="s">
        <v>31</v>
      </c>
      <c r="C5006" s="325" t="s">
        <v>620</v>
      </c>
      <c r="D5006" s="325">
        <v>187.1</v>
      </c>
      <c r="E5006" s="46">
        <v>32000</v>
      </c>
      <c r="F5006" s="130">
        <f t="shared" si="84"/>
        <v>5987200</v>
      </c>
      <c r="G5006" s="69"/>
    </row>
    <row r="5007" spans="1:7" ht="18" customHeight="1">
      <c r="A5007" s="323"/>
      <c r="B5007" s="302" t="s">
        <v>31</v>
      </c>
      <c r="C5007" s="325" t="s">
        <v>1662</v>
      </c>
      <c r="D5007" s="325">
        <v>497.9</v>
      </c>
      <c r="E5007" s="46">
        <v>32000</v>
      </c>
      <c r="F5007" s="130">
        <f t="shared" si="84"/>
        <v>15932800</v>
      </c>
      <c r="G5007" s="69"/>
    </row>
    <row r="5008" spans="1:7" ht="18" customHeight="1">
      <c r="A5008" s="323"/>
      <c r="B5008" s="302" t="s">
        <v>31</v>
      </c>
      <c r="C5008" s="325" t="s">
        <v>1663</v>
      </c>
      <c r="D5008" s="325">
        <v>107.2</v>
      </c>
      <c r="E5008" s="46">
        <v>32000</v>
      </c>
      <c r="F5008" s="130">
        <f t="shared" si="84"/>
        <v>3430400</v>
      </c>
      <c r="G5008" s="69"/>
    </row>
    <row r="5009" spans="1:7" ht="18" customHeight="1">
      <c r="A5009" s="323"/>
      <c r="B5009" s="302" t="s">
        <v>31</v>
      </c>
      <c r="C5009" s="325" t="s">
        <v>281</v>
      </c>
      <c r="D5009" s="325">
        <v>206.1</v>
      </c>
      <c r="E5009" s="46">
        <v>32000</v>
      </c>
      <c r="F5009" s="130">
        <f t="shared" si="84"/>
        <v>6595200</v>
      </c>
      <c r="G5009" s="69"/>
    </row>
    <row r="5010" spans="1:7" ht="18" customHeight="1">
      <c r="A5010" s="323"/>
      <c r="B5010" s="302" t="s">
        <v>31</v>
      </c>
      <c r="C5010" s="325" t="s">
        <v>683</v>
      </c>
      <c r="D5010" s="325">
        <v>205.5</v>
      </c>
      <c r="E5010" s="46">
        <v>32000</v>
      </c>
      <c r="F5010" s="130">
        <f t="shared" si="84"/>
        <v>6576000</v>
      </c>
      <c r="G5010" s="69"/>
    </row>
    <row r="5011" spans="1:7" ht="18" customHeight="1">
      <c r="A5011" s="323"/>
      <c r="B5011" s="302" t="s">
        <v>31</v>
      </c>
      <c r="C5011" s="325" t="s">
        <v>684</v>
      </c>
      <c r="D5011" s="325">
        <v>104.6</v>
      </c>
      <c r="E5011" s="46">
        <v>32000</v>
      </c>
      <c r="F5011" s="130">
        <f t="shared" si="84"/>
        <v>3347200</v>
      </c>
      <c r="G5011" s="69"/>
    </row>
    <row r="5012" spans="1:7" ht="18" customHeight="1">
      <c r="A5012" s="323"/>
      <c r="B5012" s="302"/>
      <c r="C5012" s="325"/>
      <c r="D5012" s="325"/>
      <c r="E5012" s="46"/>
      <c r="F5012" s="130">
        <f t="shared" si="84"/>
        <v>0</v>
      </c>
      <c r="G5012" s="69"/>
    </row>
    <row r="5013" spans="1:7" ht="18" customHeight="1">
      <c r="A5013" s="323" t="s">
        <v>178</v>
      </c>
      <c r="B5013" s="302" t="s">
        <v>333</v>
      </c>
      <c r="C5013" s="325" t="s">
        <v>478</v>
      </c>
      <c r="D5013" s="325">
        <v>116</v>
      </c>
      <c r="E5013" s="46">
        <v>32000</v>
      </c>
      <c r="F5013" s="130">
        <f t="shared" si="84"/>
        <v>3712000</v>
      </c>
      <c r="G5013" s="86">
        <f>SUM(F5013:F5014)</f>
        <v>4937000</v>
      </c>
    </row>
    <row r="5014" spans="1:7" ht="18" customHeight="1">
      <c r="A5014" s="323"/>
      <c r="B5014" s="302" t="s">
        <v>31</v>
      </c>
      <c r="C5014" s="325" t="s">
        <v>686</v>
      </c>
      <c r="D5014" s="325">
        <v>35</v>
      </c>
      <c r="E5014" s="46">
        <v>35000</v>
      </c>
      <c r="F5014" s="130">
        <f t="shared" si="84"/>
        <v>1225000</v>
      </c>
      <c r="G5014" s="69"/>
    </row>
    <row r="5015" spans="1:7" ht="18" customHeight="1">
      <c r="A5015" s="323"/>
      <c r="B5015" s="302"/>
      <c r="C5015" s="325"/>
      <c r="D5015" s="325"/>
      <c r="E5015" s="46"/>
      <c r="F5015" s="130">
        <f t="shared" si="84"/>
        <v>0</v>
      </c>
      <c r="G5015" s="69"/>
    </row>
    <row r="5016" spans="1:7" ht="18" customHeight="1">
      <c r="A5016" s="323" t="s">
        <v>318</v>
      </c>
      <c r="B5016" s="302" t="s">
        <v>319</v>
      </c>
      <c r="C5016" s="325" t="s">
        <v>320</v>
      </c>
      <c r="D5016" s="325">
        <v>148.30000000000001</v>
      </c>
      <c r="E5016" s="46">
        <v>32000</v>
      </c>
      <c r="F5016" s="130">
        <f t="shared" si="84"/>
        <v>4745600</v>
      </c>
      <c r="G5016" s="86">
        <f>SUM(F5016:F5026)</f>
        <v>34504800</v>
      </c>
    </row>
    <row r="5017" spans="1:7" ht="18" customHeight="1">
      <c r="A5017" s="323"/>
      <c r="B5017" s="302" t="s">
        <v>319</v>
      </c>
      <c r="C5017" s="325" t="s">
        <v>1664</v>
      </c>
      <c r="D5017" s="325">
        <v>167</v>
      </c>
      <c r="E5017" s="46">
        <v>32500</v>
      </c>
      <c r="F5017" s="130">
        <f t="shared" si="84"/>
        <v>5427500</v>
      </c>
      <c r="G5017" s="69"/>
    </row>
    <row r="5018" spans="1:7" ht="18" customHeight="1">
      <c r="A5018" s="323"/>
      <c r="B5018" s="302" t="s">
        <v>319</v>
      </c>
      <c r="C5018" s="325" t="s">
        <v>1665</v>
      </c>
      <c r="D5018" s="325">
        <v>31</v>
      </c>
      <c r="E5018" s="46">
        <v>33000</v>
      </c>
      <c r="F5018" s="130">
        <f t="shared" si="84"/>
        <v>1023000</v>
      </c>
      <c r="G5018" s="69"/>
    </row>
    <row r="5019" spans="1:7" ht="18" customHeight="1">
      <c r="A5019" s="323"/>
      <c r="B5019" s="302" t="s">
        <v>319</v>
      </c>
      <c r="C5019" s="325" t="s">
        <v>1666</v>
      </c>
      <c r="D5019" s="325">
        <v>62.5</v>
      </c>
      <c r="E5019" s="46">
        <v>33000</v>
      </c>
      <c r="F5019" s="130">
        <f t="shared" si="84"/>
        <v>2062500</v>
      </c>
      <c r="G5019" s="69"/>
    </row>
    <row r="5020" spans="1:7" ht="18" customHeight="1">
      <c r="A5020" s="323"/>
      <c r="B5020" s="302" t="s">
        <v>319</v>
      </c>
      <c r="C5020" s="325" t="s">
        <v>1667</v>
      </c>
      <c r="D5020" s="325">
        <v>30</v>
      </c>
      <c r="E5020" s="46">
        <v>33000</v>
      </c>
      <c r="F5020" s="130">
        <f t="shared" si="84"/>
        <v>990000</v>
      </c>
      <c r="G5020" s="69"/>
    </row>
    <row r="5021" spans="1:7" ht="18" customHeight="1">
      <c r="A5021" s="323"/>
      <c r="B5021" s="302" t="s">
        <v>319</v>
      </c>
      <c r="C5021" s="325" t="s">
        <v>1045</v>
      </c>
      <c r="D5021" s="325">
        <v>60</v>
      </c>
      <c r="E5021" s="46">
        <v>33000</v>
      </c>
      <c r="F5021" s="130">
        <f t="shared" si="84"/>
        <v>1980000</v>
      </c>
      <c r="G5021" s="69"/>
    </row>
    <row r="5022" spans="1:7" ht="18" customHeight="1">
      <c r="A5022" s="323"/>
      <c r="B5022" s="302" t="s">
        <v>31</v>
      </c>
      <c r="C5022" s="325" t="s">
        <v>1060</v>
      </c>
      <c r="D5022" s="325">
        <v>40</v>
      </c>
      <c r="E5022" s="46">
        <v>33500</v>
      </c>
      <c r="F5022" s="130">
        <f t="shared" si="84"/>
        <v>1340000</v>
      </c>
      <c r="G5022" s="69"/>
    </row>
    <row r="5023" spans="1:7" ht="18" customHeight="1">
      <c r="A5023" s="323"/>
      <c r="B5023" s="302" t="s">
        <v>31</v>
      </c>
      <c r="C5023" s="325" t="s">
        <v>225</v>
      </c>
      <c r="D5023" s="325">
        <v>203.6</v>
      </c>
      <c r="E5023" s="46">
        <v>33000</v>
      </c>
      <c r="F5023" s="130">
        <f t="shared" si="84"/>
        <v>6718800</v>
      </c>
      <c r="G5023" s="69"/>
    </row>
    <row r="5024" spans="1:7" ht="18" customHeight="1">
      <c r="A5024" s="323"/>
      <c r="B5024" s="302" t="s">
        <v>31</v>
      </c>
      <c r="C5024" s="325" t="s">
        <v>725</v>
      </c>
      <c r="D5024" s="325">
        <v>217</v>
      </c>
      <c r="E5024" s="46">
        <v>33000</v>
      </c>
      <c r="F5024" s="130">
        <f t="shared" si="84"/>
        <v>7161000</v>
      </c>
      <c r="G5024" s="69"/>
    </row>
    <row r="5025" spans="1:7" ht="18" customHeight="1">
      <c r="A5025" s="323"/>
      <c r="B5025" s="302" t="s">
        <v>31</v>
      </c>
      <c r="C5025" s="325" t="s">
        <v>502</v>
      </c>
      <c r="D5025" s="325">
        <v>37.6</v>
      </c>
      <c r="E5025" s="46">
        <v>33000</v>
      </c>
      <c r="F5025" s="130">
        <f t="shared" si="84"/>
        <v>1240800</v>
      </c>
      <c r="G5025" s="69"/>
    </row>
    <row r="5026" spans="1:7" ht="18" customHeight="1">
      <c r="A5026" s="323"/>
      <c r="B5026" s="302" t="s">
        <v>23</v>
      </c>
      <c r="C5026" s="325" t="s">
        <v>764</v>
      </c>
      <c r="D5026" s="325">
        <v>53.4</v>
      </c>
      <c r="E5026" s="46">
        <v>34000</v>
      </c>
      <c r="F5026" s="130">
        <f t="shared" si="84"/>
        <v>1815600</v>
      </c>
      <c r="G5026" s="69"/>
    </row>
    <row r="5027" spans="1:7" ht="18" customHeight="1">
      <c r="A5027" s="323"/>
      <c r="B5027" s="302"/>
      <c r="C5027" s="325"/>
      <c r="D5027" s="325"/>
      <c r="E5027" s="46"/>
      <c r="F5027" s="130">
        <f t="shared" si="84"/>
        <v>0</v>
      </c>
      <c r="G5027" s="69"/>
    </row>
    <row r="5028" spans="1:7" ht="18" customHeight="1">
      <c r="A5028" s="323" t="s">
        <v>271</v>
      </c>
      <c r="B5028" s="302" t="s">
        <v>13</v>
      </c>
      <c r="C5028" s="325" t="s">
        <v>272</v>
      </c>
      <c r="D5028" s="325">
        <v>10</v>
      </c>
      <c r="E5028" s="46">
        <v>29500</v>
      </c>
      <c r="F5028" s="130">
        <f t="shared" si="84"/>
        <v>295000</v>
      </c>
      <c r="G5028" s="86">
        <f>SUM(F5028:F5029)</f>
        <v>590000</v>
      </c>
    </row>
    <row r="5029" spans="1:7" ht="18" customHeight="1">
      <c r="A5029" s="323"/>
      <c r="B5029" s="302" t="s">
        <v>13</v>
      </c>
      <c r="C5029" s="325" t="s">
        <v>45</v>
      </c>
      <c r="D5029" s="325">
        <v>10</v>
      </c>
      <c r="E5029" s="46">
        <v>29500</v>
      </c>
      <c r="F5029" s="130">
        <f t="shared" si="84"/>
        <v>295000</v>
      </c>
      <c r="G5029" s="69"/>
    </row>
    <row r="5030" spans="1:7" ht="18" customHeight="1">
      <c r="A5030" s="323"/>
      <c r="B5030" s="302"/>
      <c r="C5030" s="325"/>
      <c r="D5030" s="325"/>
      <c r="E5030" s="46"/>
      <c r="F5030" s="130">
        <f t="shared" si="84"/>
        <v>0</v>
      </c>
      <c r="G5030" s="69"/>
    </row>
    <row r="5031" spans="1:7" ht="18" customHeight="1">
      <c r="A5031" s="323" t="s">
        <v>207</v>
      </c>
      <c r="B5031" s="302" t="s">
        <v>23</v>
      </c>
      <c r="C5031" s="325" t="s">
        <v>1675</v>
      </c>
      <c r="D5031" s="325">
        <v>212</v>
      </c>
      <c r="E5031" s="46">
        <v>33000</v>
      </c>
      <c r="F5031" s="130">
        <f t="shared" si="84"/>
        <v>6996000</v>
      </c>
      <c r="G5031" s="86">
        <f>SUM(F5031:F5032)</f>
        <v>14725200</v>
      </c>
    </row>
    <row r="5032" spans="1:7" ht="18" customHeight="1">
      <c r="A5032" s="323"/>
      <c r="B5032" s="302" t="s">
        <v>208</v>
      </c>
      <c r="C5032" s="325" t="s">
        <v>1676</v>
      </c>
      <c r="D5032" s="325">
        <v>214.7</v>
      </c>
      <c r="E5032" s="46">
        <v>36000</v>
      </c>
      <c r="F5032" s="130">
        <f t="shared" si="84"/>
        <v>7729200</v>
      </c>
      <c r="G5032" s="69"/>
    </row>
    <row r="5033" spans="1:7" ht="18" customHeight="1">
      <c r="A5033" s="323"/>
      <c r="B5033" s="302"/>
      <c r="C5033" s="325"/>
      <c r="D5033" s="325"/>
      <c r="E5033" s="46"/>
      <c r="F5033" s="130">
        <f t="shared" si="84"/>
        <v>0</v>
      </c>
      <c r="G5033" s="69"/>
    </row>
    <row r="5034" spans="1:7" ht="18" customHeight="1">
      <c r="A5034" s="323" t="s">
        <v>818</v>
      </c>
      <c r="B5034" s="302" t="s">
        <v>31</v>
      </c>
      <c r="C5034" s="325" t="s">
        <v>75</v>
      </c>
      <c r="D5034" s="325">
        <v>180</v>
      </c>
      <c r="E5034" s="46">
        <v>35000</v>
      </c>
      <c r="F5034" s="130">
        <f t="shared" si="84"/>
        <v>6300000</v>
      </c>
      <c r="G5034" s="86">
        <f>F5034</f>
        <v>6300000</v>
      </c>
    </row>
    <row r="5035" spans="1:7" ht="18" customHeight="1">
      <c r="A5035" s="323"/>
      <c r="B5035" s="302"/>
      <c r="C5035" s="325"/>
      <c r="D5035" s="325"/>
      <c r="E5035" s="46"/>
      <c r="F5035" s="130">
        <f t="shared" si="84"/>
        <v>0</v>
      </c>
      <c r="G5035" s="69"/>
    </row>
    <row r="5036" spans="1:7" ht="18" customHeight="1">
      <c r="A5036" s="323" t="s">
        <v>140</v>
      </c>
      <c r="B5036" s="302" t="s">
        <v>31</v>
      </c>
      <c r="C5036" s="325" t="s">
        <v>85</v>
      </c>
      <c r="D5036" s="325">
        <v>110</v>
      </c>
      <c r="E5036" s="46">
        <v>31000</v>
      </c>
      <c r="F5036" s="130">
        <f t="shared" si="84"/>
        <v>3410000</v>
      </c>
      <c r="G5036" s="86">
        <f>F5036</f>
        <v>3410000</v>
      </c>
    </row>
    <row r="5037" spans="1:7" ht="18" customHeight="1">
      <c r="A5037" s="323"/>
      <c r="B5037" s="302"/>
      <c r="C5037" s="325"/>
      <c r="D5037" s="325"/>
      <c r="E5037" s="46"/>
      <c r="F5037" s="130">
        <f t="shared" si="84"/>
        <v>0</v>
      </c>
      <c r="G5037" s="69"/>
    </row>
    <row r="5038" spans="1:7" ht="18" customHeight="1">
      <c r="A5038" s="323" t="s">
        <v>52</v>
      </c>
      <c r="B5038" s="302" t="s">
        <v>208</v>
      </c>
      <c r="C5038" s="325" t="s">
        <v>54</v>
      </c>
      <c r="D5038" s="325">
        <v>1050</v>
      </c>
      <c r="E5038" s="46">
        <v>35300</v>
      </c>
      <c r="F5038" s="130">
        <f t="shared" si="84"/>
        <v>37065000</v>
      </c>
      <c r="G5038" s="86">
        <f>SUM(F5038:F5039)</f>
        <v>73080000</v>
      </c>
    </row>
    <row r="5039" spans="1:7" ht="18" customHeight="1">
      <c r="A5039" s="323"/>
      <c r="B5039" s="302" t="s">
        <v>31</v>
      </c>
      <c r="C5039" s="325" t="s">
        <v>594</v>
      </c>
      <c r="D5039" s="325">
        <v>1050</v>
      </c>
      <c r="E5039" s="46">
        <v>34300</v>
      </c>
      <c r="F5039" s="130">
        <f t="shared" si="84"/>
        <v>36015000</v>
      </c>
      <c r="G5039" s="69"/>
    </row>
    <row r="5040" spans="1:7" ht="18" customHeight="1">
      <c r="A5040" s="323"/>
      <c r="B5040" s="302"/>
      <c r="C5040" s="325"/>
      <c r="D5040" s="325"/>
      <c r="E5040" s="46"/>
      <c r="F5040" s="130">
        <f t="shared" si="84"/>
        <v>0</v>
      </c>
      <c r="G5040" s="69"/>
    </row>
    <row r="5041" spans="1:7" ht="18" customHeight="1">
      <c r="A5041" s="323" t="s">
        <v>245</v>
      </c>
      <c r="B5041" s="302" t="s">
        <v>13</v>
      </c>
      <c r="C5041" s="325" t="s">
        <v>853</v>
      </c>
      <c r="D5041" s="325">
        <v>91.3</v>
      </c>
      <c r="E5041" s="46">
        <v>29500</v>
      </c>
      <c r="F5041" s="130">
        <f t="shared" si="84"/>
        <v>2693350</v>
      </c>
      <c r="G5041" s="86">
        <f>SUM(F5041:F5043)</f>
        <v>13233700</v>
      </c>
    </row>
    <row r="5042" spans="1:7" ht="18" customHeight="1">
      <c r="A5042" s="323"/>
      <c r="B5042" s="302" t="s">
        <v>13</v>
      </c>
      <c r="C5042" s="325" t="s">
        <v>918</v>
      </c>
      <c r="D5042" s="325">
        <v>62.2</v>
      </c>
      <c r="E5042" s="46">
        <v>29500</v>
      </c>
      <c r="F5042" s="130">
        <f t="shared" si="84"/>
        <v>1834900</v>
      </c>
      <c r="G5042" s="69"/>
    </row>
    <row r="5043" spans="1:7" ht="18" customHeight="1">
      <c r="A5043" s="323"/>
      <c r="B5043" s="302" t="s">
        <v>13</v>
      </c>
      <c r="C5043" s="325" t="s">
        <v>416</v>
      </c>
      <c r="D5043" s="325">
        <v>295.10000000000002</v>
      </c>
      <c r="E5043" s="46">
        <v>29500</v>
      </c>
      <c r="F5043" s="130">
        <f t="shared" si="84"/>
        <v>8705450</v>
      </c>
      <c r="G5043" s="69"/>
    </row>
    <row r="5044" spans="1:7" ht="18" customHeight="1">
      <c r="A5044" s="323"/>
      <c r="B5044" s="302"/>
      <c r="C5044" s="325"/>
      <c r="D5044" s="325"/>
      <c r="E5044" s="46"/>
      <c r="F5044" s="130">
        <f t="shared" si="84"/>
        <v>0</v>
      </c>
      <c r="G5044" s="69"/>
    </row>
    <row r="5045" spans="1:7" ht="18" customHeight="1">
      <c r="A5045" s="323" t="s">
        <v>767</v>
      </c>
      <c r="B5045" s="302" t="s">
        <v>390</v>
      </c>
      <c r="C5045" s="325" t="s">
        <v>1679</v>
      </c>
      <c r="D5045" s="325">
        <v>160</v>
      </c>
      <c r="E5045" s="46">
        <v>32000</v>
      </c>
      <c r="F5045" s="130">
        <f t="shared" si="84"/>
        <v>5120000</v>
      </c>
      <c r="G5045" s="86">
        <f>SUM(F5045:F5047)</f>
        <v>12313250</v>
      </c>
    </row>
    <row r="5046" spans="1:7" ht="18" customHeight="1">
      <c r="A5046" s="323"/>
      <c r="B5046" s="302" t="s">
        <v>31</v>
      </c>
      <c r="C5046" s="325" t="s">
        <v>1307</v>
      </c>
      <c r="D5046" s="325">
        <v>100</v>
      </c>
      <c r="E5046" s="46">
        <v>34500</v>
      </c>
      <c r="F5046" s="130">
        <f t="shared" si="84"/>
        <v>3450000</v>
      </c>
      <c r="G5046" s="69"/>
    </row>
    <row r="5047" spans="1:7" ht="18" customHeight="1">
      <c r="A5047" s="323"/>
      <c r="B5047" s="302" t="s">
        <v>31</v>
      </c>
      <c r="C5047" s="325" t="s">
        <v>385</v>
      </c>
      <c r="D5047" s="325">
        <v>108.5</v>
      </c>
      <c r="E5047" s="46">
        <v>34500</v>
      </c>
      <c r="F5047" s="130">
        <f t="shared" si="84"/>
        <v>3743250</v>
      </c>
      <c r="G5047" s="69"/>
    </row>
    <row r="5048" spans="1:7" ht="18" customHeight="1">
      <c r="A5048" s="323"/>
      <c r="B5048" s="302"/>
      <c r="C5048" s="325"/>
      <c r="D5048" s="325"/>
      <c r="E5048" s="46"/>
      <c r="F5048" s="130">
        <f t="shared" si="84"/>
        <v>0</v>
      </c>
      <c r="G5048" s="69"/>
    </row>
    <row r="5049" spans="1:7" ht="18" customHeight="1">
      <c r="A5049" s="323" t="s">
        <v>316</v>
      </c>
      <c r="B5049" s="302" t="s">
        <v>13</v>
      </c>
      <c r="C5049" s="325" t="s">
        <v>852</v>
      </c>
      <c r="D5049" s="325">
        <v>235.4</v>
      </c>
      <c r="E5049" s="46">
        <v>29500</v>
      </c>
      <c r="F5049" s="130">
        <f t="shared" si="84"/>
        <v>6944300</v>
      </c>
      <c r="G5049" s="86">
        <f>SUM(F5049:F5051)</f>
        <v>20105300</v>
      </c>
    </row>
    <row r="5050" spans="1:7" ht="18" customHeight="1">
      <c r="A5050" s="323"/>
      <c r="B5050" s="302" t="s">
        <v>64</v>
      </c>
      <c r="C5050" s="325" t="s">
        <v>37</v>
      </c>
      <c r="D5050" s="325">
        <v>400</v>
      </c>
      <c r="E5050" s="46">
        <v>33000</v>
      </c>
      <c r="F5050" s="130">
        <f t="shared" si="84"/>
        <v>13200000</v>
      </c>
      <c r="G5050" s="69"/>
    </row>
    <row r="5051" spans="1:7" ht="18" customHeight="1">
      <c r="A5051" s="323"/>
      <c r="B5051" s="458" t="s">
        <v>1683</v>
      </c>
      <c r="C5051" s="325" t="s">
        <v>46</v>
      </c>
      <c r="D5051" s="325">
        <v>-1</v>
      </c>
      <c r="E5051" s="46">
        <v>39000</v>
      </c>
      <c r="F5051" s="130">
        <f t="shared" si="84"/>
        <v>-39000</v>
      </c>
      <c r="G5051" s="69"/>
    </row>
    <row r="5052" spans="1:7" ht="18" customHeight="1">
      <c r="A5052" s="323"/>
      <c r="B5052" s="302"/>
      <c r="C5052" s="325"/>
      <c r="D5052" s="325"/>
      <c r="E5052" s="46"/>
      <c r="F5052" s="130">
        <f t="shared" si="84"/>
        <v>0</v>
      </c>
      <c r="G5052" s="69"/>
    </row>
    <row r="5053" spans="1:7" ht="18" customHeight="1">
      <c r="A5053" s="323" t="s">
        <v>327</v>
      </c>
      <c r="B5053" s="302" t="s">
        <v>23</v>
      </c>
      <c r="C5053" s="325" t="s">
        <v>1682</v>
      </c>
      <c r="D5053" s="325">
        <v>499.4</v>
      </c>
      <c r="E5053" s="46">
        <v>33000</v>
      </c>
      <c r="F5053" s="130">
        <f t="shared" si="84"/>
        <v>16480200</v>
      </c>
      <c r="G5053" s="86">
        <f>SUM(F5053:F5056)</f>
        <v>53176200</v>
      </c>
    </row>
    <row r="5054" spans="1:7" ht="18" customHeight="1">
      <c r="A5054" s="323"/>
      <c r="B5054" s="302" t="s">
        <v>23</v>
      </c>
      <c r="C5054" s="325" t="s">
        <v>1178</v>
      </c>
      <c r="D5054" s="325">
        <v>1049</v>
      </c>
      <c r="E5054" s="46">
        <v>33000</v>
      </c>
      <c r="F5054" s="130">
        <f t="shared" si="84"/>
        <v>34617000</v>
      </c>
      <c r="G5054" s="69"/>
    </row>
    <row r="5055" spans="1:7" ht="18" customHeight="1">
      <c r="A5055" s="323"/>
      <c r="B5055" s="302" t="s">
        <v>31</v>
      </c>
      <c r="C5055" s="325" t="s">
        <v>59</v>
      </c>
      <c r="D5055" s="325">
        <v>10</v>
      </c>
      <c r="E5055" s="46">
        <v>33000</v>
      </c>
      <c r="F5055" s="130">
        <f t="shared" si="84"/>
        <v>330000</v>
      </c>
      <c r="G5055" s="69"/>
    </row>
    <row r="5056" spans="1:7" ht="18" customHeight="1">
      <c r="A5056" s="323"/>
      <c r="B5056" s="302" t="s">
        <v>31</v>
      </c>
      <c r="C5056" s="325" t="s">
        <v>14</v>
      </c>
      <c r="D5056" s="325">
        <v>53</v>
      </c>
      <c r="E5056" s="46">
        <v>33000</v>
      </c>
      <c r="F5056" s="130">
        <f t="shared" si="84"/>
        <v>1749000</v>
      </c>
      <c r="G5056" s="69"/>
    </row>
    <row r="5057" spans="1:7" ht="18" customHeight="1">
      <c r="A5057" s="323"/>
      <c r="B5057" s="302"/>
      <c r="C5057" s="325"/>
      <c r="D5057" s="325"/>
      <c r="E5057" s="46"/>
      <c r="F5057" s="130">
        <f t="shared" si="84"/>
        <v>0</v>
      </c>
      <c r="G5057" s="69"/>
    </row>
    <row r="5058" spans="1:7" ht="18" customHeight="1">
      <c r="A5058" s="323" t="s">
        <v>109</v>
      </c>
      <c r="B5058" s="302" t="s">
        <v>31</v>
      </c>
      <c r="C5058" s="325" t="s">
        <v>62</v>
      </c>
      <c r="D5058" s="325">
        <f>200+325</f>
        <v>525</v>
      </c>
      <c r="E5058" s="46">
        <v>33500</v>
      </c>
      <c r="F5058" s="130">
        <f t="shared" si="84"/>
        <v>17587500</v>
      </c>
      <c r="G5058" s="86">
        <f>F5058</f>
        <v>17587500</v>
      </c>
    </row>
    <row r="5059" spans="1:7" ht="18" customHeight="1">
      <c r="A5059" s="323"/>
      <c r="B5059" s="302"/>
      <c r="C5059" s="325"/>
      <c r="D5059" s="325"/>
      <c r="E5059" s="46"/>
      <c r="F5059" s="130">
        <f t="shared" si="84"/>
        <v>0</v>
      </c>
      <c r="G5059" s="69"/>
    </row>
    <row r="5060" spans="1:7" ht="18" customHeight="1">
      <c r="A5060" s="323" t="s">
        <v>648</v>
      </c>
      <c r="B5060" s="302" t="s">
        <v>31</v>
      </c>
      <c r="C5060" s="325" t="s">
        <v>585</v>
      </c>
      <c r="D5060" s="325">
        <v>54.7</v>
      </c>
      <c r="E5060" s="46">
        <v>32000</v>
      </c>
      <c r="F5060" s="130">
        <f t="shared" si="84"/>
        <v>1750400</v>
      </c>
      <c r="G5060" s="86">
        <f>F5060</f>
        <v>1750400</v>
      </c>
    </row>
    <row r="5061" spans="1:7" ht="18" customHeight="1">
      <c r="A5061" s="323"/>
      <c r="B5061" s="302"/>
      <c r="C5061" s="325"/>
      <c r="D5061" s="325"/>
      <c r="E5061" s="46"/>
      <c r="F5061" s="130">
        <f t="shared" si="84"/>
        <v>0</v>
      </c>
      <c r="G5061" s="69"/>
    </row>
    <row r="5062" spans="1:7" ht="18" customHeight="1">
      <c r="A5062" s="323" t="s">
        <v>1494</v>
      </c>
      <c r="B5062" s="444" t="s">
        <v>363</v>
      </c>
      <c r="C5062" s="482" t="s">
        <v>267</v>
      </c>
      <c r="D5062" s="482">
        <v>150</v>
      </c>
      <c r="E5062" s="116">
        <v>57000</v>
      </c>
      <c r="F5062" s="131">
        <f t="shared" si="84"/>
        <v>8550000</v>
      </c>
      <c r="G5062" s="86">
        <f>SUM(F5062:F5063)</f>
        <v>11850000</v>
      </c>
    </row>
    <row r="5063" spans="1:7" ht="18" customHeight="1">
      <c r="A5063" s="302"/>
      <c r="B5063" s="302" t="s">
        <v>31</v>
      </c>
      <c r="C5063" s="325" t="s">
        <v>159</v>
      </c>
      <c r="D5063" s="325">
        <v>100</v>
      </c>
      <c r="E5063" s="46">
        <v>33000</v>
      </c>
      <c r="F5063" s="130">
        <f t="shared" si="84"/>
        <v>3300000</v>
      </c>
      <c r="G5063" s="86"/>
    </row>
    <row r="5064" spans="1:7" ht="18" customHeight="1">
      <c r="A5064" s="323"/>
      <c r="B5064" s="302"/>
      <c r="C5064" s="325"/>
      <c r="D5064" s="325"/>
      <c r="E5064" s="46"/>
      <c r="F5064" s="130">
        <f t="shared" si="84"/>
        <v>0</v>
      </c>
      <c r="G5064" s="69"/>
    </row>
    <row r="5065" spans="1:7" ht="18" customHeight="1">
      <c r="A5065" s="458" t="s">
        <v>851</v>
      </c>
      <c r="B5065" s="302" t="s">
        <v>31</v>
      </c>
      <c r="C5065" s="325" t="s">
        <v>1668</v>
      </c>
      <c r="D5065" s="325">
        <v>53.6</v>
      </c>
      <c r="E5065" s="46">
        <v>33000</v>
      </c>
      <c r="F5065" s="130">
        <f t="shared" si="84"/>
        <v>1768800</v>
      </c>
      <c r="G5065" s="86">
        <f>SUM(F5065:F5070)</f>
        <v>12041700</v>
      </c>
    </row>
    <row r="5066" spans="1:7" ht="18" customHeight="1">
      <c r="A5066" s="323"/>
      <c r="B5066" s="302" t="s">
        <v>31</v>
      </c>
      <c r="C5066" s="325" t="s">
        <v>1669</v>
      </c>
      <c r="D5066" s="325">
        <v>50</v>
      </c>
      <c r="E5066" s="46">
        <v>33000</v>
      </c>
      <c r="F5066" s="130">
        <f t="shared" si="84"/>
        <v>1650000</v>
      </c>
      <c r="G5066" s="69"/>
    </row>
    <row r="5067" spans="1:7" ht="18" customHeight="1">
      <c r="A5067" s="323"/>
      <c r="B5067" s="302" t="s">
        <v>31</v>
      </c>
      <c r="C5067" s="325" t="s">
        <v>1670</v>
      </c>
      <c r="D5067" s="325">
        <v>42.5</v>
      </c>
      <c r="E5067" s="46">
        <v>33000</v>
      </c>
      <c r="F5067" s="130">
        <f t="shared" si="84"/>
        <v>1402500</v>
      </c>
      <c r="G5067" s="69"/>
    </row>
    <row r="5068" spans="1:7" ht="18" customHeight="1">
      <c r="A5068" s="323"/>
      <c r="B5068" s="302" t="s">
        <v>31</v>
      </c>
      <c r="C5068" s="325" t="s">
        <v>1671</v>
      </c>
      <c r="D5068" s="325">
        <v>53.8</v>
      </c>
      <c r="E5068" s="46">
        <v>33000</v>
      </c>
      <c r="F5068" s="130">
        <f t="shared" si="84"/>
        <v>1775400</v>
      </c>
      <c r="G5068" s="69"/>
    </row>
    <row r="5069" spans="1:7" ht="18" customHeight="1">
      <c r="A5069" s="323"/>
      <c r="B5069" s="302" t="s">
        <v>31</v>
      </c>
      <c r="C5069" s="325" t="s">
        <v>1672</v>
      </c>
      <c r="D5069" s="325">
        <v>100.6</v>
      </c>
      <c r="E5069" s="46">
        <v>33000</v>
      </c>
      <c r="F5069" s="130">
        <f t="shared" si="84"/>
        <v>3319800</v>
      </c>
      <c r="G5069" s="69"/>
    </row>
    <row r="5070" spans="1:7" ht="18" customHeight="1">
      <c r="A5070" s="323"/>
      <c r="B5070" s="302" t="s">
        <v>31</v>
      </c>
      <c r="C5070" s="325" t="s">
        <v>1673</v>
      </c>
      <c r="D5070" s="325">
        <v>64.400000000000006</v>
      </c>
      <c r="E5070" s="46">
        <v>33000</v>
      </c>
      <c r="F5070" s="130">
        <f t="shared" si="84"/>
        <v>2125200</v>
      </c>
      <c r="G5070" s="69"/>
    </row>
    <row r="5071" spans="1:7" ht="18" customHeight="1">
      <c r="A5071" s="323"/>
      <c r="B5071" s="302"/>
      <c r="C5071" s="325"/>
      <c r="D5071" s="325"/>
      <c r="E5071" s="46"/>
      <c r="F5071" s="130">
        <f t="shared" si="84"/>
        <v>0</v>
      </c>
      <c r="G5071" s="69"/>
    </row>
    <row r="5072" spans="1:7" ht="18" customHeight="1">
      <c r="A5072" s="458" t="s">
        <v>1479</v>
      </c>
      <c r="B5072" s="302" t="s">
        <v>31</v>
      </c>
      <c r="C5072" s="325" t="s">
        <v>1677</v>
      </c>
      <c r="D5072" s="325">
        <v>103.3</v>
      </c>
      <c r="E5072" s="46">
        <v>32000</v>
      </c>
      <c r="F5072" s="130">
        <f t="shared" si="84"/>
        <v>3305600</v>
      </c>
      <c r="G5072" s="86">
        <f>F5072</f>
        <v>3305600</v>
      </c>
    </row>
    <row r="5073" spans="1:7" ht="18" customHeight="1">
      <c r="A5073" s="323"/>
      <c r="B5073" s="302"/>
      <c r="C5073" s="325"/>
      <c r="D5073" s="325"/>
      <c r="E5073" s="46"/>
      <c r="F5073" s="130">
        <f t="shared" si="84"/>
        <v>0</v>
      </c>
      <c r="G5073" s="69"/>
    </row>
    <row r="5074" spans="1:7" ht="18" customHeight="1">
      <c r="A5074" s="323" t="s">
        <v>1549</v>
      </c>
      <c r="B5074" s="302" t="s">
        <v>13</v>
      </c>
      <c r="C5074" s="325" t="s">
        <v>467</v>
      </c>
      <c r="D5074" s="325">
        <v>150</v>
      </c>
      <c r="E5074" s="46">
        <v>30000</v>
      </c>
      <c r="F5074" s="130">
        <f t="shared" si="84"/>
        <v>4500000</v>
      </c>
      <c r="G5074" s="86">
        <f>SUM(F5074:F5075)</f>
        <v>9000000</v>
      </c>
    </row>
    <row r="5075" spans="1:7" ht="18" customHeight="1">
      <c r="A5075" s="323"/>
      <c r="B5075" s="302" t="s">
        <v>13</v>
      </c>
      <c r="C5075" s="325" t="s">
        <v>468</v>
      </c>
      <c r="D5075" s="325">
        <v>150</v>
      </c>
      <c r="E5075" s="46">
        <v>30000</v>
      </c>
      <c r="F5075" s="130">
        <f t="shared" si="84"/>
        <v>4500000</v>
      </c>
      <c r="G5075" s="69"/>
    </row>
    <row r="5076" spans="1:7" ht="18" customHeight="1">
      <c r="A5076" s="323"/>
      <c r="B5076" s="302"/>
      <c r="C5076" s="325"/>
      <c r="D5076" s="325"/>
      <c r="E5076" s="46"/>
      <c r="F5076" s="130">
        <f t="shared" si="84"/>
        <v>0</v>
      </c>
      <c r="G5076" s="69"/>
    </row>
    <row r="5077" spans="1:7" ht="18" customHeight="1">
      <c r="A5077" s="323" t="s">
        <v>1680</v>
      </c>
      <c r="B5077" s="444" t="s">
        <v>137</v>
      </c>
      <c r="C5077" s="482" t="s">
        <v>1681</v>
      </c>
      <c r="D5077" s="482">
        <v>50</v>
      </c>
      <c r="E5077" s="116">
        <v>39000</v>
      </c>
      <c r="F5077" s="131">
        <f t="shared" si="84"/>
        <v>1950000</v>
      </c>
      <c r="G5077" s="86">
        <f>F5077</f>
        <v>1950000</v>
      </c>
    </row>
    <row r="5078" spans="1:7" ht="18" customHeight="1">
      <c r="A5078" s="323"/>
      <c r="B5078" s="444"/>
      <c r="C5078" s="482"/>
      <c r="D5078" s="482"/>
      <c r="E5078" s="116"/>
      <c r="F5078" s="131">
        <f t="shared" si="84"/>
        <v>0</v>
      </c>
      <c r="G5078" s="69"/>
    </row>
    <row r="5079" spans="1:7" ht="18" customHeight="1">
      <c r="A5079" s="323" t="s">
        <v>263</v>
      </c>
      <c r="B5079" s="302" t="s">
        <v>23</v>
      </c>
      <c r="C5079" s="325" t="s">
        <v>264</v>
      </c>
      <c r="D5079" s="325">
        <v>179.5</v>
      </c>
      <c r="E5079" s="46">
        <v>30000</v>
      </c>
      <c r="F5079" s="130">
        <f t="shared" si="84"/>
        <v>5385000</v>
      </c>
      <c r="G5079" s="86">
        <f>F5079</f>
        <v>5385000</v>
      </c>
    </row>
    <row r="5080" spans="1:7" ht="18" customHeight="1">
      <c r="A5080" s="323"/>
      <c r="B5080" s="302"/>
      <c r="C5080" s="325"/>
      <c r="D5080" s="325"/>
      <c r="E5080" s="46"/>
      <c r="F5080" s="130">
        <f t="shared" si="84"/>
        <v>0</v>
      </c>
      <c r="G5080" s="69"/>
    </row>
    <row r="5081" spans="1:7" ht="18" customHeight="1">
      <c r="A5081" s="323" t="s">
        <v>18</v>
      </c>
      <c r="B5081" s="302" t="s">
        <v>13</v>
      </c>
      <c r="C5081" s="325" t="s">
        <v>1674</v>
      </c>
      <c r="D5081" s="325">
        <v>43.5</v>
      </c>
      <c r="E5081" s="46">
        <v>29500</v>
      </c>
      <c r="F5081" s="130">
        <f t="shared" si="84"/>
        <v>1283250</v>
      </c>
      <c r="G5081" s="86">
        <f>SUM(F5081:F5083)</f>
        <v>3053250</v>
      </c>
    </row>
    <row r="5082" spans="1:7" ht="18" customHeight="1">
      <c r="A5082" s="323"/>
      <c r="B5082" s="302" t="s">
        <v>13</v>
      </c>
      <c r="C5082" s="325" t="s">
        <v>1646</v>
      </c>
      <c r="D5082" s="325">
        <v>40</v>
      </c>
      <c r="E5082" s="46">
        <v>29500</v>
      </c>
      <c r="F5082" s="130">
        <f t="shared" si="84"/>
        <v>1180000</v>
      </c>
      <c r="G5082" s="69"/>
    </row>
    <row r="5083" spans="1:7" ht="18" customHeight="1">
      <c r="A5083" s="323"/>
      <c r="B5083" s="302" t="s">
        <v>13</v>
      </c>
      <c r="C5083" s="325" t="s">
        <v>1082</v>
      </c>
      <c r="D5083" s="325">
        <v>20</v>
      </c>
      <c r="E5083" s="46">
        <v>29500</v>
      </c>
      <c r="F5083" s="130">
        <f t="shared" si="84"/>
        <v>590000</v>
      </c>
      <c r="G5083" s="69"/>
    </row>
    <row r="5084" spans="1:7" ht="18" customHeight="1">
      <c r="A5084" s="323"/>
      <c r="B5084" s="302"/>
      <c r="C5084" s="325"/>
      <c r="D5084" s="325"/>
      <c r="E5084" s="46"/>
      <c r="F5084" s="130">
        <f t="shared" si="84"/>
        <v>0</v>
      </c>
      <c r="G5084" s="69"/>
    </row>
    <row r="5085" spans="1:7" ht="18" customHeight="1">
      <c r="A5085" s="323" t="s">
        <v>24</v>
      </c>
      <c r="B5085" s="444" t="s">
        <v>137</v>
      </c>
      <c r="C5085" s="482" t="s">
        <v>529</v>
      </c>
      <c r="D5085" s="482">
        <v>100</v>
      </c>
      <c r="E5085" s="116">
        <v>38500</v>
      </c>
      <c r="F5085" s="131">
        <f t="shared" si="84"/>
        <v>3850000</v>
      </c>
      <c r="G5085" s="86">
        <f>SUM(F5085:F5087)</f>
        <v>7166500</v>
      </c>
    </row>
    <row r="5086" spans="1:7" ht="18" customHeight="1">
      <c r="A5086" s="302"/>
      <c r="B5086" s="302" t="s">
        <v>31</v>
      </c>
      <c r="C5086" s="325" t="s">
        <v>159</v>
      </c>
      <c r="D5086" s="325">
        <v>49</v>
      </c>
      <c r="E5086" s="46">
        <v>33500</v>
      </c>
      <c r="F5086" s="130">
        <f t="shared" si="84"/>
        <v>1641500</v>
      </c>
      <c r="G5086" s="69"/>
    </row>
    <row r="5087" spans="1:7" ht="18" customHeight="1">
      <c r="A5087" s="533"/>
      <c r="B5087" s="440" t="s">
        <v>31</v>
      </c>
      <c r="C5087" s="382" t="s">
        <v>743</v>
      </c>
      <c r="D5087" s="382">
        <v>50</v>
      </c>
      <c r="E5087" s="59">
        <v>33500</v>
      </c>
      <c r="F5087" s="132">
        <f t="shared" si="84"/>
        <v>1675000</v>
      </c>
      <c r="G5087" s="92"/>
    </row>
    <row r="5088" spans="1:7" ht="18" customHeight="1">
      <c r="A5088" s="526"/>
      <c r="B5088" s="435"/>
      <c r="C5088" s="484"/>
      <c r="D5088" s="484"/>
      <c r="E5088" s="113"/>
      <c r="F5088" s="126"/>
      <c r="G5088" s="9"/>
    </row>
    <row r="5089" spans="1:7" ht="18" customHeight="1">
      <c r="A5089" s="537">
        <v>42431</v>
      </c>
      <c r="B5089" s="355"/>
      <c r="C5089" s="491" t="s">
        <v>398</v>
      </c>
      <c r="D5089" s="525"/>
      <c r="F5089" s="127"/>
    </row>
    <row r="5090" spans="1:7" ht="18" customHeight="1">
      <c r="A5090" s="531" t="s">
        <v>127</v>
      </c>
      <c r="B5090" s="436" t="s">
        <v>134</v>
      </c>
      <c r="C5090" s="494" t="s">
        <v>152</v>
      </c>
      <c r="D5090" s="494">
        <f>SUM(D5091:D5214)</f>
        <v>11756.5</v>
      </c>
      <c r="E5090" s="166"/>
      <c r="F5090" s="171">
        <f>SUM(F5091:F5214)</f>
        <v>378998050</v>
      </c>
      <c r="G5090" s="171">
        <f>SUM(G5091:G5214)</f>
        <v>378998050</v>
      </c>
    </row>
    <row r="5091" spans="1:7" ht="18" customHeight="1">
      <c r="A5091" s="532" t="s">
        <v>779</v>
      </c>
      <c r="B5091" s="441" t="s">
        <v>1705</v>
      </c>
      <c r="C5091" s="492"/>
      <c r="D5091" s="492">
        <v>100</v>
      </c>
      <c r="E5091" s="62">
        <v>24000</v>
      </c>
      <c r="F5091" s="139">
        <f t="shared" si="84"/>
        <v>2400000</v>
      </c>
      <c r="G5091" s="85">
        <f>F5091</f>
        <v>2400000</v>
      </c>
    </row>
    <row r="5092" spans="1:7" ht="18" customHeight="1">
      <c r="A5092" s="323"/>
      <c r="B5092" s="302"/>
      <c r="C5092" s="325"/>
      <c r="D5092" s="325"/>
      <c r="E5092" s="46"/>
      <c r="F5092" s="130">
        <f t="shared" si="84"/>
        <v>0</v>
      </c>
      <c r="G5092" s="69"/>
    </row>
    <row r="5093" spans="1:7" ht="18" customHeight="1">
      <c r="A5093" s="323" t="s">
        <v>123</v>
      </c>
      <c r="B5093" s="302" t="s">
        <v>31</v>
      </c>
      <c r="C5093" s="325" t="s">
        <v>416</v>
      </c>
      <c r="D5093" s="325">
        <v>50</v>
      </c>
      <c r="E5093" s="46">
        <v>33000</v>
      </c>
      <c r="F5093" s="130">
        <f t="shared" si="84"/>
        <v>1650000</v>
      </c>
      <c r="G5093" s="86">
        <f>F5093</f>
        <v>1650000</v>
      </c>
    </row>
    <row r="5094" spans="1:7" ht="18" customHeight="1">
      <c r="A5094" s="323"/>
      <c r="B5094" s="302"/>
      <c r="C5094" s="325"/>
      <c r="D5094" s="325"/>
      <c r="E5094" s="46"/>
      <c r="F5094" s="130">
        <f t="shared" si="84"/>
        <v>0</v>
      </c>
      <c r="G5094" s="69"/>
    </row>
    <row r="5095" spans="1:7" ht="18" customHeight="1">
      <c r="A5095" s="323" t="s">
        <v>235</v>
      </c>
      <c r="B5095" s="302" t="s">
        <v>31</v>
      </c>
      <c r="C5095" s="325" t="s">
        <v>1684</v>
      </c>
      <c r="D5095" s="325">
        <v>50</v>
      </c>
      <c r="E5095" s="46">
        <v>33500</v>
      </c>
      <c r="F5095" s="130">
        <f t="shared" si="84"/>
        <v>1675000</v>
      </c>
      <c r="G5095" s="86">
        <f>SUM(F5095:F5096)</f>
        <v>2680000</v>
      </c>
    </row>
    <row r="5096" spans="1:7" ht="18" customHeight="1">
      <c r="A5096" s="323"/>
      <c r="B5096" s="302" t="s">
        <v>31</v>
      </c>
      <c r="C5096" s="325" t="s">
        <v>1685</v>
      </c>
      <c r="D5096" s="325">
        <v>30</v>
      </c>
      <c r="E5096" s="46">
        <v>33500</v>
      </c>
      <c r="F5096" s="130">
        <f t="shared" si="84"/>
        <v>1005000</v>
      </c>
      <c r="G5096" s="69"/>
    </row>
    <row r="5097" spans="1:7" ht="18" customHeight="1">
      <c r="A5097" s="323"/>
      <c r="B5097" s="302"/>
      <c r="C5097" s="325"/>
      <c r="D5097" s="325"/>
      <c r="E5097" s="46"/>
      <c r="F5097" s="130">
        <f t="shared" si="84"/>
        <v>0</v>
      </c>
      <c r="G5097" s="69"/>
    </row>
    <row r="5098" spans="1:7" ht="18" customHeight="1">
      <c r="A5098" s="323" t="s">
        <v>380</v>
      </c>
      <c r="B5098" s="444" t="s">
        <v>1703</v>
      </c>
      <c r="C5098" s="482" t="s">
        <v>1704</v>
      </c>
      <c r="D5098" s="482">
        <v>102.4</v>
      </c>
      <c r="E5098" s="116">
        <v>37000</v>
      </c>
      <c r="F5098" s="131">
        <f t="shared" si="84"/>
        <v>3788800</v>
      </c>
      <c r="G5098" s="86">
        <f>SUM(F5098:F5103)</f>
        <v>25140800</v>
      </c>
    </row>
    <row r="5099" spans="1:7" ht="18" customHeight="1">
      <c r="A5099" s="302"/>
      <c r="B5099" s="455" t="s">
        <v>1686</v>
      </c>
      <c r="C5099" s="482" t="s">
        <v>947</v>
      </c>
      <c r="D5099" s="482">
        <v>167.5</v>
      </c>
      <c r="E5099" s="116">
        <v>42000</v>
      </c>
      <c r="F5099" s="131">
        <f t="shared" si="84"/>
        <v>7035000</v>
      </c>
      <c r="G5099" s="69"/>
    </row>
    <row r="5100" spans="1:7" ht="18" customHeight="1">
      <c r="A5100" s="323"/>
      <c r="B5100" s="302" t="s">
        <v>31</v>
      </c>
      <c r="C5100" s="325" t="s">
        <v>1542</v>
      </c>
      <c r="D5100" s="325">
        <v>30</v>
      </c>
      <c r="E5100" s="46">
        <v>33500</v>
      </c>
      <c r="F5100" s="130">
        <f t="shared" si="84"/>
        <v>1005000</v>
      </c>
      <c r="G5100" s="69"/>
    </row>
    <row r="5101" spans="1:7" ht="18" customHeight="1">
      <c r="A5101" s="323"/>
      <c r="B5101" s="302" t="s">
        <v>31</v>
      </c>
      <c r="C5101" s="325" t="s">
        <v>1662</v>
      </c>
      <c r="D5101" s="325">
        <v>125.5</v>
      </c>
      <c r="E5101" s="46">
        <v>32000</v>
      </c>
      <c r="F5101" s="130">
        <f t="shared" si="84"/>
        <v>4016000</v>
      </c>
      <c r="G5101" s="69"/>
    </row>
    <row r="5102" spans="1:7" ht="18" customHeight="1">
      <c r="A5102" s="323"/>
      <c r="B5102" s="302" t="s">
        <v>31</v>
      </c>
      <c r="C5102" s="325" t="s">
        <v>621</v>
      </c>
      <c r="D5102" s="325">
        <v>190.9</v>
      </c>
      <c r="E5102" s="46">
        <v>32000</v>
      </c>
      <c r="F5102" s="130">
        <f t="shared" ref="F5102:F5239" si="85">E5102*D5102</f>
        <v>6108800</v>
      </c>
      <c r="G5102" s="69"/>
    </row>
    <row r="5103" spans="1:7" ht="18" customHeight="1">
      <c r="A5103" s="323"/>
      <c r="B5103" s="302" t="s">
        <v>31</v>
      </c>
      <c r="C5103" s="325" t="s">
        <v>1663</v>
      </c>
      <c r="D5103" s="325">
        <v>99.6</v>
      </c>
      <c r="E5103" s="46">
        <v>32000</v>
      </c>
      <c r="F5103" s="130">
        <f t="shared" si="85"/>
        <v>3187200</v>
      </c>
      <c r="G5103" s="69"/>
    </row>
    <row r="5104" spans="1:7" ht="18" customHeight="1">
      <c r="A5104" s="323"/>
      <c r="B5104" s="302"/>
      <c r="C5104" s="325"/>
      <c r="D5104" s="325"/>
      <c r="E5104" s="46"/>
      <c r="F5104" s="130">
        <f t="shared" si="85"/>
        <v>0</v>
      </c>
      <c r="G5104" s="69"/>
    </row>
    <row r="5105" spans="1:7" ht="18" customHeight="1">
      <c r="A5105" s="323" t="s">
        <v>336</v>
      </c>
      <c r="B5105" s="454" t="s">
        <v>1508</v>
      </c>
      <c r="C5105" s="500" t="s">
        <v>1416</v>
      </c>
      <c r="D5105" s="500">
        <v>-23.7</v>
      </c>
      <c r="E5105" s="162">
        <v>34000</v>
      </c>
      <c r="F5105" s="163">
        <f t="shared" si="85"/>
        <v>-805800</v>
      </c>
      <c r="G5105" s="86">
        <f>F5105</f>
        <v>-805800</v>
      </c>
    </row>
    <row r="5106" spans="1:7" ht="18" customHeight="1">
      <c r="A5106" s="323"/>
      <c r="B5106" s="302"/>
      <c r="C5106" s="325"/>
      <c r="D5106" s="325"/>
      <c r="E5106" s="46"/>
      <c r="F5106" s="130">
        <f t="shared" si="85"/>
        <v>0</v>
      </c>
      <c r="G5106" s="69"/>
    </row>
    <row r="5107" spans="1:7" ht="18" customHeight="1">
      <c r="A5107" s="323" t="s">
        <v>327</v>
      </c>
      <c r="B5107" s="302" t="s">
        <v>31</v>
      </c>
      <c r="C5107" s="325" t="s">
        <v>75</v>
      </c>
      <c r="D5107" s="325">
        <v>50</v>
      </c>
      <c r="E5107" s="46">
        <v>33000</v>
      </c>
      <c r="F5107" s="130">
        <f t="shared" si="85"/>
        <v>1650000</v>
      </c>
      <c r="G5107" s="86">
        <f>SUM(F5107:F5112)</f>
        <v>18720900</v>
      </c>
    </row>
    <row r="5108" spans="1:7" ht="18" customHeight="1">
      <c r="A5108" s="323"/>
      <c r="B5108" s="302" t="s">
        <v>31</v>
      </c>
      <c r="C5108" s="325" t="s">
        <v>59</v>
      </c>
      <c r="D5108" s="325">
        <v>96</v>
      </c>
      <c r="E5108" s="46">
        <v>33000</v>
      </c>
      <c r="F5108" s="130">
        <f t="shared" si="85"/>
        <v>3168000</v>
      </c>
      <c r="G5108" s="69"/>
    </row>
    <row r="5109" spans="1:7" ht="18" customHeight="1">
      <c r="A5109" s="323"/>
      <c r="B5109" s="302" t="s">
        <v>31</v>
      </c>
      <c r="C5109" s="325" t="s">
        <v>15</v>
      </c>
      <c r="D5109" s="325">
        <v>50</v>
      </c>
      <c r="E5109" s="46">
        <v>33000</v>
      </c>
      <c r="F5109" s="130">
        <f t="shared" si="85"/>
        <v>1650000</v>
      </c>
      <c r="G5109" s="69"/>
    </row>
    <row r="5110" spans="1:7" ht="18" customHeight="1">
      <c r="A5110" s="323"/>
      <c r="B5110" s="302" t="s">
        <v>31</v>
      </c>
      <c r="C5110" s="325" t="s">
        <v>62</v>
      </c>
      <c r="D5110" s="325">
        <v>51.3</v>
      </c>
      <c r="E5110" s="46">
        <v>33000</v>
      </c>
      <c r="F5110" s="130">
        <f t="shared" si="85"/>
        <v>1692900</v>
      </c>
      <c r="G5110" s="69"/>
    </row>
    <row r="5111" spans="1:7" ht="18" customHeight="1">
      <c r="A5111" s="323"/>
      <c r="B5111" s="302" t="s">
        <v>31</v>
      </c>
      <c r="C5111" s="325" t="s">
        <v>1687</v>
      </c>
      <c r="D5111" s="325">
        <v>55</v>
      </c>
      <c r="E5111" s="46">
        <v>33000</v>
      </c>
      <c r="F5111" s="130">
        <f t="shared" si="85"/>
        <v>1815000</v>
      </c>
      <c r="G5111" s="69"/>
    </row>
    <row r="5112" spans="1:7" ht="18" customHeight="1">
      <c r="A5112" s="323"/>
      <c r="B5112" s="302" t="s">
        <v>441</v>
      </c>
      <c r="C5112" s="325" t="s">
        <v>184</v>
      </c>
      <c r="D5112" s="325">
        <v>291.5</v>
      </c>
      <c r="E5112" s="46">
        <v>30000</v>
      </c>
      <c r="F5112" s="130">
        <f t="shared" si="85"/>
        <v>8745000</v>
      </c>
      <c r="G5112" s="69"/>
    </row>
    <row r="5113" spans="1:7" ht="18" customHeight="1">
      <c r="A5113" s="323"/>
      <c r="B5113" s="302"/>
      <c r="C5113" s="325"/>
      <c r="D5113" s="325"/>
      <c r="E5113" s="46"/>
      <c r="F5113" s="130">
        <f t="shared" si="85"/>
        <v>0</v>
      </c>
      <c r="G5113" s="69"/>
    </row>
    <row r="5114" spans="1:7" ht="18" customHeight="1">
      <c r="A5114" s="323" t="s">
        <v>321</v>
      </c>
      <c r="B5114" s="302" t="s">
        <v>570</v>
      </c>
      <c r="C5114" s="325" t="s">
        <v>348</v>
      </c>
      <c r="D5114" s="325">
        <f>41.5+192.9</f>
        <v>234.4</v>
      </c>
      <c r="E5114" s="46">
        <v>36000</v>
      </c>
      <c r="F5114" s="130">
        <f t="shared" si="85"/>
        <v>8438400</v>
      </c>
      <c r="G5114" s="86">
        <f>SUM(F5114:F5115)</f>
        <v>16711200</v>
      </c>
    </row>
    <row r="5115" spans="1:7" ht="18" customHeight="1">
      <c r="A5115" s="323"/>
      <c r="B5115" s="302" t="s">
        <v>570</v>
      </c>
      <c r="C5115" s="325" t="s">
        <v>442</v>
      </c>
      <c r="D5115" s="325">
        <v>229.8</v>
      </c>
      <c r="E5115" s="46">
        <v>36000</v>
      </c>
      <c r="F5115" s="130">
        <f t="shared" si="85"/>
        <v>8272800</v>
      </c>
      <c r="G5115" s="69"/>
    </row>
    <row r="5116" spans="1:7" ht="18" customHeight="1">
      <c r="A5116" s="323"/>
      <c r="B5116" s="302"/>
      <c r="C5116" s="325"/>
      <c r="D5116" s="325"/>
      <c r="E5116" s="46"/>
      <c r="F5116" s="130">
        <f t="shared" si="85"/>
        <v>0</v>
      </c>
      <c r="G5116" s="69"/>
    </row>
    <row r="5117" spans="1:7" ht="18" customHeight="1">
      <c r="A5117" s="323" t="s">
        <v>490</v>
      </c>
      <c r="B5117" s="302" t="s">
        <v>319</v>
      </c>
      <c r="C5117" s="325" t="s">
        <v>587</v>
      </c>
      <c r="D5117" s="325">
        <v>475</v>
      </c>
      <c r="E5117" s="46">
        <v>34000</v>
      </c>
      <c r="F5117" s="130">
        <f t="shared" si="85"/>
        <v>16150000</v>
      </c>
      <c r="G5117" s="86">
        <f>SUM(F5117:F5118)</f>
        <v>22066000</v>
      </c>
    </row>
    <row r="5118" spans="1:7" ht="18" customHeight="1">
      <c r="A5118" s="323"/>
      <c r="B5118" s="302" t="s">
        <v>319</v>
      </c>
      <c r="C5118" s="325" t="s">
        <v>1309</v>
      </c>
      <c r="D5118" s="325">
        <v>174</v>
      </c>
      <c r="E5118" s="46">
        <v>34000</v>
      </c>
      <c r="F5118" s="130">
        <f t="shared" si="85"/>
        <v>5916000</v>
      </c>
      <c r="G5118" s="69"/>
    </row>
    <row r="5119" spans="1:7" ht="18" customHeight="1">
      <c r="A5119" s="323"/>
      <c r="B5119" s="302"/>
      <c r="C5119" s="325"/>
      <c r="D5119" s="325"/>
      <c r="E5119" s="46"/>
      <c r="F5119" s="130">
        <f t="shared" si="85"/>
        <v>0</v>
      </c>
      <c r="G5119" s="69"/>
    </row>
    <row r="5120" spans="1:7" ht="18" customHeight="1">
      <c r="A5120" s="323" t="s">
        <v>311</v>
      </c>
      <c r="B5120" s="302" t="s">
        <v>333</v>
      </c>
      <c r="C5120" s="325" t="s">
        <v>1688</v>
      </c>
      <c r="D5120" s="325">
        <v>1000</v>
      </c>
      <c r="E5120" s="46">
        <v>32000</v>
      </c>
      <c r="F5120" s="130">
        <f t="shared" si="85"/>
        <v>32000000</v>
      </c>
      <c r="G5120" s="86">
        <f>F5120</f>
        <v>32000000</v>
      </c>
    </row>
    <row r="5121" spans="1:7" ht="18" customHeight="1">
      <c r="A5121" s="323"/>
      <c r="B5121" s="302"/>
      <c r="C5121" s="325"/>
      <c r="D5121" s="325"/>
      <c r="E5121" s="46"/>
      <c r="F5121" s="130">
        <f t="shared" si="85"/>
        <v>0</v>
      </c>
      <c r="G5121" s="69"/>
    </row>
    <row r="5122" spans="1:7" ht="18" customHeight="1">
      <c r="A5122" s="323" t="s">
        <v>818</v>
      </c>
      <c r="B5122" s="302" t="s">
        <v>31</v>
      </c>
      <c r="C5122" s="325" t="s">
        <v>75</v>
      </c>
      <c r="D5122" s="325">
        <v>450</v>
      </c>
      <c r="E5122" s="46">
        <v>35000</v>
      </c>
      <c r="F5122" s="130">
        <f t="shared" si="85"/>
        <v>15750000</v>
      </c>
      <c r="G5122" s="86">
        <f>F5122</f>
        <v>15750000</v>
      </c>
    </row>
    <row r="5123" spans="1:7" ht="18" customHeight="1">
      <c r="A5123" s="323"/>
      <c r="B5123" s="302"/>
      <c r="C5123" s="325"/>
      <c r="D5123" s="325"/>
      <c r="E5123" s="46"/>
      <c r="F5123" s="130">
        <f t="shared" si="85"/>
        <v>0</v>
      </c>
      <c r="G5123" s="69"/>
    </row>
    <row r="5124" spans="1:7" ht="18" customHeight="1">
      <c r="A5124" s="323" t="s">
        <v>330</v>
      </c>
      <c r="B5124" s="302" t="s">
        <v>31</v>
      </c>
      <c r="C5124" s="325" t="s">
        <v>54</v>
      </c>
      <c r="D5124" s="325">
        <v>30</v>
      </c>
      <c r="E5124" s="46">
        <v>32000</v>
      </c>
      <c r="F5124" s="130">
        <f t="shared" si="85"/>
        <v>960000</v>
      </c>
      <c r="G5124" s="86">
        <f>F5124</f>
        <v>960000</v>
      </c>
    </row>
    <row r="5125" spans="1:7" ht="18" customHeight="1">
      <c r="A5125" s="323"/>
      <c r="B5125" s="302"/>
      <c r="C5125" s="325"/>
      <c r="D5125" s="325"/>
      <c r="E5125" s="46"/>
      <c r="F5125" s="130">
        <f t="shared" si="85"/>
        <v>0</v>
      </c>
      <c r="G5125" s="69"/>
    </row>
    <row r="5126" spans="1:7" ht="18" customHeight="1">
      <c r="A5126" s="323" t="s">
        <v>52</v>
      </c>
      <c r="B5126" s="302" t="s">
        <v>1355</v>
      </c>
      <c r="C5126" s="325" t="s">
        <v>54</v>
      </c>
      <c r="D5126" s="325">
        <v>300</v>
      </c>
      <c r="E5126" s="46">
        <v>35300</v>
      </c>
      <c r="F5126" s="130">
        <f t="shared" si="85"/>
        <v>10590000</v>
      </c>
      <c r="G5126" s="86">
        <f>F5126</f>
        <v>10590000</v>
      </c>
    </row>
    <row r="5127" spans="1:7" ht="18" customHeight="1">
      <c r="A5127" s="323"/>
      <c r="B5127" s="302"/>
      <c r="C5127" s="325"/>
      <c r="D5127" s="325"/>
      <c r="E5127" s="46"/>
      <c r="F5127" s="130">
        <f t="shared" si="85"/>
        <v>0</v>
      </c>
      <c r="G5127" s="69"/>
    </row>
    <row r="5128" spans="1:7" ht="18" customHeight="1">
      <c r="A5128" s="323" t="s">
        <v>304</v>
      </c>
      <c r="B5128" s="302" t="s">
        <v>13</v>
      </c>
      <c r="C5128" s="325" t="s">
        <v>365</v>
      </c>
      <c r="D5128" s="325">
        <v>317.89999999999998</v>
      </c>
      <c r="E5128" s="46">
        <v>31000</v>
      </c>
      <c r="F5128" s="130">
        <f t="shared" si="85"/>
        <v>9854900</v>
      </c>
      <c r="G5128" s="86">
        <f>SUM(F5128:F5129)</f>
        <v>21789900</v>
      </c>
    </row>
    <row r="5129" spans="1:7" ht="18" customHeight="1">
      <c r="A5129" s="323"/>
      <c r="B5129" s="302" t="s">
        <v>13</v>
      </c>
      <c r="C5129" s="325" t="s">
        <v>417</v>
      </c>
      <c r="D5129" s="325">
        <v>385</v>
      </c>
      <c r="E5129" s="46">
        <v>31000</v>
      </c>
      <c r="F5129" s="130">
        <f t="shared" si="85"/>
        <v>11935000</v>
      </c>
      <c r="G5129" s="69"/>
    </row>
    <row r="5130" spans="1:7" ht="18" customHeight="1">
      <c r="A5130" s="323"/>
      <c r="B5130" s="302"/>
      <c r="C5130" s="325"/>
      <c r="D5130" s="325"/>
      <c r="E5130" s="46"/>
      <c r="F5130" s="130">
        <f t="shared" si="85"/>
        <v>0</v>
      </c>
      <c r="G5130" s="69"/>
    </row>
    <row r="5131" spans="1:7" ht="18" customHeight="1">
      <c r="A5131" s="323" t="s">
        <v>93</v>
      </c>
      <c r="B5131" s="302" t="s">
        <v>13</v>
      </c>
      <c r="C5131" s="325" t="s">
        <v>1694</v>
      </c>
      <c r="D5131" s="325">
        <v>30</v>
      </c>
      <c r="E5131" s="46">
        <v>30000</v>
      </c>
      <c r="F5131" s="130">
        <f t="shared" si="85"/>
        <v>900000</v>
      </c>
      <c r="G5131" s="86">
        <f>SUM(F5131:F5132)</f>
        <v>3995400</v>
      </c>
    </row>
    <row r="5132" spans="1:7" ht="18" customHeight="1">
      <c r="A5132" s="323"/>
      <c r="B5132" s="302" t="s">
        <v>31</v>
      </c>
      <c r="C5132" s="325" t="s">
        <v>1695</v>
      </c>
      <c r="D5132" s="325">
        <v>93.8</v>
      </c>
      <c r="E5132" s="46">
        <v>33000</v>
      </c>
      <c r="F5132" s="130">
        <f t="shared" si="85"/>
        <v>3095400</v>
      </c>
      <c r="G5132" s="69"/>
    </row>
    <row r="5133" spans="1:7" ht="18" customHeight="1">
      <c r="A5133" s="323"/>
      <c r="B5133" s="302"/>
      <c r="C5133" s="325"/>
      <c r="D5133" s="325"/>
      <c r="E5133" s="46"/>
      <c r="F5133" s="130">
        <f t="shared" si="85"/>
        <v>0</v>
      </c>
      <c r="G5133" s="69"/>
    </row>
    <row r="5134" spans="1:7" ht="18" customHeight="1">
      <c r="A5134" s="323" t="s">
        <v>630</v>
      </c>
      <c r="B5134" s="302" t="s">
        <v>13</v>
      </c>
      <c r="C5134" s="325" t="s">
        <v>1035</v>
      </c>
      <c r="D5134" s="325">
        <v>50</v>
      </c>
      <c r="E5134" s="46">
        <v>29500</v>
      </c>
      <c r="F5134" s="130">
        <f t="shared" si="85"/>
        <v>1475000</v>
      </c>
      <c r="G5134" s="86">
        <f>SUM(F5134:F5143)</f>
        <v>17117100</v>
      </c>
    </row>
    <row r="5135" spans="1:7" ht="18" customHeight="1">
      <c r="A5135" s="323"/>
      <c r="B5135" s="302" t="s">
        <v>13</v>
      </c>
      <c r="C5135" s="325" t="s">
        <v>45</v>
      </c>
      <c r="D5135" s="325">
        <v>20</v>
      </c>
      <c r="E5135" s="46">
        <v>29500</v>
      </c>
      <c r="F5135" s="130">
        <f t="shared" si="85"/>
        <v>590000</v>
      </c>
      <c r="G5135" s="69"/>
    </row>
    <row r="5136" spans="1:7" ht="18" customHeight="1">
      <c r="A5136" s="323"/>
      <c r="B5136" s="302" t="s">
        <v>13</v>
      </c>
      <c r="C5136" s="325" t="s">
        <v>22</v>
      </c>
      <c r="D5136" s="325">
        <v>20</v>
      </c>
      <c r="E5136" s="46">
        <v>29500</v>
      </c>
      <c r="F5136" s="130">
        <f t="shared" si="85"/>
        <v>590000</v>
      </c>
      <c r="G5136" s="69"/>
    </row>
    <row r="5137" spans="1:7" ht="18" customHeight="1">
      <c r="A5137" s="323"/>
      <c r="B5137" s="302" t="s">
        <v>13</v>
      </c>
      <c r="C5137" s="325" t="s">
        <v>75</v>
      </c>
      <c r="D5137" s="325">
        <v>30</v>
      </c>
      <c r="E5137" s="46">
        <v>29500</v>
      </c>
      <c r="F5137" s="130">
        <f t="shared" si="85"/>
        <v>885000</v>
      </c>
      <c r="G5137" s="69"/>
    </row>
    <row r="5138" spans="1:7" ht="18" customHeight="1">
      <c r="A5138" s="323"/>
      <c r="B5138" s="302" t="s">
        <v>13</v>
      </c>
      <c r="C5138" s="325" t="s">
        <v>59</v>
      </c>
      <c r="D5138" s="325">
        <v>70</v>
      </c>
      <c r="E5138" s="46">
        <v>29500</v>
      </c>
      <c r="F5138" s="130">
        <f t="shared" si="85"/>
        <v>2065000</v>
      </c>
      <c r="G5138" s="69"/>
    </row>
    <row r="5139" spans="1:7" ht="18" customHeight="1">
      <c r="A5139" s="323"/>
      <c r="B5139" s="302" t="s">
        <v>13</v>
      </c>
      <c r="C5139" s="325" t="s">
        <v>60</v>
      </c>
      <c r="D5139" s="325">
        <v>70</v>
      </c>
      <c r="E5139" s="46">
        <v>29500</v>
      </c>
      <c r="F5139" s="130">
        <f t="shared" si="85"/>
        <v>2065000</v>
      </c>
      <c r="G5139" s="69"/>
    </row>
    <row r="5140" spans="1:7" ht="18" customHeight="1">
      <c r="A5140" s="323"/>
      <c r="B5140" s="302" t="s">
        <v>13</v>
      </c>
      <c r="C5140" s="325" t="s">
        <v>14</v>
      </c>
      <c r="D5140" s="325">
        <v>30</v>
      </c>
      <c r="E5140" s="46">
        <v>29500</v>
      </c>
      <c r="F5140" s="130">
        <f t="shared" si="85"/>
        <v>885000</v>
      </c>
      <c r="G5140" s="69"/>
    </row>
    <row r="5141" spans="1:7" ht="18" customHeight="1">
      <c r="A5141" s="323"/>
      <c r="B5141" s="302" t="s">
        <v>13</v>
      </c>
      <c r="C5141" s="325" t="s">
        <v>15</v>
      </c>
      <c r="D5141" s="325">
        <v>40</v>
      </c>
      <c r="E5141" s="46">
        <v>29500</v>
      </c>
      <c r="F5141" s="130">
        <f t="shared" si="85"/>
        <v>1180000</v>
      </c>
      <c r="G5141" s="69"/>
    </row>
    <row r="5142" spans="1:7" ht="18" customHeight="1">
      <c r="A5142" s="323"/>
      <c r="B5142" s="302" t="s">
        <v>31</v>
      </c>
      <c r="C5142" s="325" t="s">
        <v>1696</v>
      </c>
      <c r="D5142" s="325">
        <v>108.4</v>
      </c>
      <c r="E5142" s="46">
        <v>33000</v>
      </c>
      <c r="F5142" s="130">
        <f t="shared" si="85"/>
        <v>3577200</v>
      </c>
      <c r="G5142" s="69"/>
    </row>
    <row r="5143" spans="1:7" ht="18" customHeight="1">
      <c r="A5143" s="323"/>
      <c r="B5143" s="302" t="s">
        <v>31</v>
      </c>
      <c r="C5143" s="325" t="s">
        <v>585</v>
      </c>
      <c r="D5143" s="325">
        <v>115.3</v>
      </c>
      <c r="E5143" s="46">
        <v>33000</v>
      </c>
      <c r="F5143" s="130">
        <f t="shared" si="85"/>
        <v>3804900</v>
      </c>
      <c r="G5143" s="69"/>
    </row>
    <row r="5144" spans="1:7" ht="18" customHeight="1">
      <c r="A5144" s="323"/>
      <c r="B5144" s="302"/>
      <c r="C5144" s="325"/>
      <c r="D5144" s="325"/>
      <c r="E5144" s="46"/>
      <c r="F5144" s="130">
        <f t="shared" si="85"/>
        <v>0</v>
      </c>
      <c r="G5144" s="69"/>
    </row>
    <row r="5145" spans="1:7" ht="18" customHeight="1">
      <c r="A5145" s="323" t="s">
        <v>318</v>
      </c>
      <c r="B5145" s="302" t="s">
        <v>31</v>
      </c>
      <c r="C5145" s="325" t="s">
        <v>583</v>
      </c>
      <c r="D5145" s="325">
        <v>206.3</v>
      </c>
      <c r="E5145" s="46">
        <v>33000</v>
      </c>
      <c r="F5145" s="130">
        <f t="shared" si="85"/>
        <v>6807900</v>
      </c>
      <c r="G5145" s="86">
        <f>F5145</f>
        <v>6807900</v>
      </c>
    </row>
    <row r="5146" spans="1:7" ht="18" customHeight="1">
      <c r="A5146" s="323"/>
      <c r="B5146" s="302"/>
      <c r="C5146" s="325"/>
      <c r="D5146" s="325"/>
      <c r="E5146" s="46"/>
      <c r="F5146" s="130">
        <f t="shared" si="85"/>
        <v>0</v>
      </c>
      <c r="G5146" s="69"/>
    </row>
    <row r="5147" spans="1:7" ht="18" customHeight="1">
      <c r="A5147" s="323" t="s">
        <v>203</v>
      </c>
      <c r="B5147" s="302" t="s">
        <v>570</v>
      </c>
      <c r="C5147" s="325" t="s">
        <v>711</v>
      </c>
      <c r="D5147" s="325">
        <v>1500</v>
      </c>
      <c r="E5147" s="46">
        <v>30000</v>
      </c>
      <c r="F5147" s="130">
        <f t="shared" si="85"/>
        <v>45000000</v>
      </c>
      <c r="G5147" s="86">
        <f>F5147</f>
        <v>45000000</v>
      </c>
    </row>
    <row r="5148" spans="1:7" ht="18" customHeight="1">
      <c r="A5148" s="323"/>
      <c r="B5148" s="302"/>
      <c r="C5148" s="325"/>
      <c r="D5148" s="325"/>
      <c r="E5148" s="46"/>
      <c r="F5148" s="130">
        <f t="shared" si="85"/>
        <v>0</v>
      </c>
      <c r="G5148" s="69"/>
    </row>
    <row r="5149" spans="1:7" ht="18" customHeight="1">
      <c r="A5149" s="323" t="s">
        <v>145</v>
      </c>
      <c r="B5149" s="302" t="s">
        <v>31</v>
      </c>
      <c r="C5149" s="325" t="s">
        <v>1697</v>
      </c>
      <c r="D5149" s="325">
        <v>90</v>
      </c>
      <c r="E5149" s="46">
        <v>33000</v>
      </c>
      <c r="F5149" s="130">
        <f t="shared" si="85"/>
        <v>2970000</v>
      </c>
      <c r="G5149" s="86">
        <f>SUM(F5149:F5151)</f>
        <v>5969700</v>
      </c>
    </row>
    <row r="5150" spans="1:7" ht="18" customHeight="1">
      <c r="A5150" s="323"/>
      <c r="B5150" s="302" t="s">
        <v>31</v>
      </c>
      <c r="C5150" s="325" t="s">
        <v>1698</v>
      </c>
      <c r="D5150" s="325">
        <v>40.9</v>
      </c>
      <c r="E5150" s="46">
        <v>33000</v>
      </c>
      <c r="F5150" s="130">
        <f t="shared" si="85"/>
        <v>1349700</v>
      </c>
      <c r="G5150" s="69"/>
    </row>
    <row r="5151" spans="1:7" ht="18" customHeight="1">
      <c r="A5151" s="323"/>
      <c r="B5151" s="302" t="s">
        <v>31</v>
      </c>
      <c r="C5151" s="325" t="s">
        <v>313</v>
      </c>
      <c r="D5151" s="325">
        <v>50</v>
      </c>
      <c r="E5151" s="46">
        <v>33000</v>
      </c>
      <c r="F5151" s="130">
        <f t="shared" si="85"/>
        <v>1650000</v>
      </c>
      <c r="G5151" s="69"/>
    </row>
    <row r="5152" spans="1:7" ht="18" customHeight="1">
      <c r="A5152" s="323"/>
      <c r="B5152" s="302"/>
      <c r="C5152" s="325"/>
      <c r="D5152" s="325"/>
      <c r="E5152" s="46"/>
      <c r="F5152" s="130">
        <f t="shared" si="85"/>
        <v>0</v>
      </c>
      <c r="G5152" s="69"/>
    </row>
    <row r="5153" spans="1:7" ht="18" customHeight="1">
      <c r="A5153" s="323" t="s">
        <v>88</v>
      </c>
      <c r="B5153" s="302" t="s">
        <v>13</v>
      </c>
      <c r="C5153" s="325" t="s">
        <v>124</v>
      </c>
      <c r="D5153" s="325">
        <v>513</v>
      </c>
      <c r="E5153" s="46">
        <v>28500</v>
      </c>
      <c r="F5153" s="130">
        <f t="shared" si="85"/>
        <v>14620500</v>
      </c>
      <c r="G5153" s="86">
        <f>F5153</f>
        <v>14620500</v>
      </c>
    </row>
    <row r="5154" spans="1:7" ht="18" customHeight="1">
      <c r="A5154" s="323"/>
      <c r="B5154" s="302"/>
      <c r="C5154" s="325"/>
      <c r="D5154" s="325"/>
      <c r="E5154" s="46"/>
      <c r="F5154" s="130">
        <f t="shared" si="85"/>
        <v>0</v>
      </c>
      <c r="G5154" s="69"/>
    </row>
    <row r="5155" spans="1:7" ht="18" customHeight="1">
      <c r="A5155" s="323" t="s">
        <v>210</v>
      </c>
      <c r="B5155" s="302" t="s">
        <v>23</v>
      </c>
      <c r="C5155" s="325" t="s">
        <v>347</v>
      </c>
      <c r="D5155" s="325">
        <v>200</v>
      </c>
      <c r="E5155" s="46">
        <v>35000</v>
      </c>
      <c r="F5155" s="130">
        <f t="shared" si="85"/>
        <v>7000000</v>
      </c>
      <c r="G5155" s="86">
        <f>SUM(F5155:F5159)</f>
        <v>40226000</v>
      </c>
    </row>
    <row r="5156" spans="1:7" ht="18" customHeight="1">
      <c r="A5156" s="323"/>
      <c r="B5156" s="302" t="s">
        <v>23</v>
      </c>
      <c r="C5156" s="325" t="s">
        <v>14</v>
      </c>
      <c r="D5156" s="325">
        <v>200</v>
      </c>
      <c r="E5156" s="46">
        <v>35000</v>
      </c>
      <c r="F5156" s="130">
        <f t="shared" si="85"/>
        <v>7000000</v>
      </c>
      <c r="G5156" s="69"/>
    </row>
    <row r="5157" spans="1:7" ht="18" customHeight="1">
      <c r="A5157" s="323"/>
      <c r="B5157" s="302" t="s">
        <v>212</v>
      </c>
      <c r="C5157" s="325" t="s">
        <v>59</v>
      </c>
      <c r="D5157" s="325">
        <v>200</v>
      </c>
      <c r="E5157" s="46">
        <v>35000</v>
      </c>
      <c r="F5157" s="130">
        <f t="shared" si="85"/>
        <v>7000000</v>
      </c>
      <c r="G5157" s="69"/>
    </row>
    <row r="5158" spans="1:7" ht="18" customHeight="1">
      <c r="A5158" s="323"/>
      <c r="B5158" s="302" t="s">
        <v>212</v>
      </c>
      <c r="C5158" s="325" t="s">
        <v>214</v>
      </c>
      <c r="D5158" s="325">
        <v>463.6</v>
      </c>
      <c r="E5158" s="46">
        <v>35000</v>
      </c>
      <c r="F5158" s="130">
        <f t="shared" si="85"/>
        <v>16226000</v>
      </c>
      <c r="G5158" s="69"/>
    </row>
    <row r="5159" spans="1:7" ht="18" customHeight="1">
      <c r="A5159" s="323"/>
      <c r="B5159" s="302" t="s">
        <v>212</v>
      </c>
      <c r="C5159" s="325" t="s">
        <v>213</v>
      </c>
      <c r="D5159" s="325">
        <v>100</v>
      </c>
      <c r="E5159" s="46">
        <v>30000</v>
      </c>
      <c r="F5159" s="130">
        <f t="shared" si="85"/>
        <v>3000000</v>
      </c>
      <c r="G5159" s="69"/>
    </row>
    <row r="5160" spans="1:7" ht="18" customHeight="1">
      <c r="A5160" s="323"/>
      <c r="B5160" s="302"/>
      <c r="C5160" s="325"/>
      <c r="D5160" s="325"/>
      <c r="E5160" s="46"/>
      <c r="F5160" s="130">
        <f t="shared" si="85"/>
        <v>0</v>
      </c>
      <c r="G5160" s="69"/>
    </row>
    <row r="5161" spans="1:7" ht="18" customHeight="1">
      <c r="A5161" s="323" t="s">
        <v>90</v>
      </c>
      <c r="B5161" s="302" t="s">
        <v>64</v>
      </c>
      <c r="C5161" s="325" t="s">
        <v>1699</v>
      </c>
      <c r="D5161" s="325">
        <v>152</v>
      </c>
      <c r="E5161" s="46">
        <v>33000</v>
      </c>
      <c r="F5161" s="130">
        <f t="shared" si="85"/>
        <v>5016000</v>
      </c>
      <c r="G5161" s="86">
        <f>F5161</f>
        <v>5016000</v>
      </c>
    </row>
    <row r="5162" spans="1:7" ht="18" customHeight="1">
      <c r="A5162" s="323"/>
      <c r="B5162" s="302"/>
      <c r="C5162" s="325"/>
      <c r="D5162" s="325"/>
      <c r="E5162" s="46"/>
      <c r="F5162" s="130">
        <f t="shared" si="85"/>
        <v>0</v>
      </c>
      <c r="G5162" s="69"/>
    </row>
    <row r="5163" spans="1:7" ht="18" customHeight="1">
      <c r="A5163" s="323" t="s">
        <v>81</v>
      </c>
      <c r="B5163" s="302" t="s">
        <v>64</v>
      </c>
      <c r="C5163" s="325" t="s">
        <v>1700</v>
      </c>
      <c r="D5163" s="325">
        <v>166.4</v>
      </c>
      <c r="E5163" s="46">
        <v>32500</v>
      </c>
      <c r="F5163" s="130">
        <f t="shared" si="85"/>
        <v>5408000</v>
      </c>
      <c r="G5163" s="86">
        <f>SUM(F5163:F5165)</f>
        <v>9340500</v>
      </c>
    </row>
    <row r="5164" spans="1:7" ht="18" customHeight="1">
      <c r="A5164" s="323"/>
      <c r="B5164" s="302" t="s">
        <v>64</v>
      </c>
      <c r="C5164" s="325" t="s">
        <v>1701</v>
      </c>
      <c r="D5164" s="325">
        <v>96</v>
      </c>
      <c r="E5164" s="46">
        <v>32500</v>
      </c>
      <c r="F5164" s="130">
        <f t="shared" si="85"/>
        <v>3120000</v>
      </c>
      <c r="G5164" s="69"/>
    </row>
    <row r="5165" spans="1:7" ht="18" customHeight="1">
      <c r="A5165" s="323"/>
      <c r="B5165" s="302" t="s">
        <v>64</v>
      </c>
      <c r="C5165" s="325" t="s">
        <v>1702</v>
      </c>
      <c r="D5165" s="325">
        <v>25</v>
      </c>
      <c r="E5165" s="46">
        <v>32500</v>
      </c>
      <c r="F5165" s="130">
        <f t="shared" si="85"/>
        <v>812500</v>
      </c>
      <c r="G5165" s="69"/>
    </row>
    <row r="5166" spans="1:7" ht="18" customHeight="1">
      <c r="A5166" s="323"/>
      <c r="B5166" s="302"/>
      <c r="C5166" s="325"/>
      <c r="D5166" s="325"/>
      <c r="E5166" s="46"/>
      <c r="F5166" s="130">
        <f t="shared" si="85"/>
        <v>0</v>
      </c>
      <c r="G5166" s="69"/>
    </row>
    <row r="5167" spans="1:7" ht="18" customHeight="1">
      <c r="A5167" s="323" t="s">
        <v>140</v>
      </c>
      <c r="B5167" s="302" t="s">
        <v>13</v>
      </c>
      <c r="C5167" s="325" t="s">
        <v>85</v>
      </c>
      <c r="D5167" s="325">
        <v>191</v>
      </c>
      <c r="E5167" s="46">
        <v>30000</v>
      </c>
      <c r="F5167" s="130">
        <f t="shared" si="85"/>
        <v>5730000</v>
      </c>
      <c r="G5167" s="86">
        <f>SUM(F5167:F5169)</f>
        <v>21230000</v>
      </c>
    </row>
    <row r="5168" spans="1:7" ht="18" customHeight="1">
      <c r="A5168" s="323"/>
      <c r="B5168" s="302" t="s">
        <v>31</v>
      </c>
      <c r="C5168" s="325" t="s">
        <v>87</v>
      </c>
      <c r="D5168" s="325">
        <v>220</v>
      </c>
      <c r="E5168" s="46">
        <v>31000</v>
      </c>
      <c r="F5168" s="130">
        <f t="shared" si="85"/>
        <v>6820000</v>
      </c>
      <c r="G5168" s="69"/>
    </row>
    <row r="5169" spans="1:10" ht="18" customHeight="1">
      <c r="A5169" s="323"/>
      <c r="B5169" s="302" t="s">
        <v>31</v>
      </c>
      <c r="C5169" s="325" t="s">
        <v>667</v>
      </c>
      <c r="D5169" s="325">
        <v>280</v>
      </c>
      <c r="E5169" s="46">
        <v>31000</v>
      </c>
      <c r="F5169" s="130">
        <f t="shared" si="85"/>
        <v>8680000</v>
      </c>
      <c r="G5169" s="69"/>
    </row>
    <row r="5170" spans="1:10" ht="18" customHeight="1">
      <c r="A5170" s="323"/>
      <c r="B5170" s="302"/>
      <c r="C5170" s="325"/>
      <c r="D5170" s="325"/>
      <c r="E5170" s="46"/>
      <c r="F5170" s="130"/>
      <c r="G5170" s="69"/>
    </row>
    <row r="5171" spans="1:10" ht="18" customHeight="1">
      <c r="A5171" s="323" t="s">
        <v>56</v>
      </c>
      <c r="B5171" s="302" t="s">
        <v>13</v>
      </c>
      <c r="C5171" s="325" t="s">
        <v>76</v>
      </c>
      <c r="D5171" s="325">
        <v>10</v>
      </c>
      <c r="E5171" s="46">
        <v>30000</v>
      </c>
      <c r="F5171" s="130">
        <f t="shared" si="85"/>
        <v>300000</v>
      </c>
      <c r="G5171" s="86">
        <f>SUM(F5171:F5174)</f>
        <v>3600000</v>
      </c>
    </row>
    <row r="5172" spans="1:10" ht="18" customHeight="1">
      <c r="A5172" s="323"/>
      <c r="B5172" s="302" t="s">
        <v>13</v>
      </c>
      <c r="C5172" s="325" t="s">
        <v>60</v>
      </c>
      <c r="D5172" s="325">
        <v>40</v>
      </c>
      <c r="E5172" s="46">
        <v>30000</v>
      </c>
      <c r="F5172" s="130">
        <f t="shared" si="85"/>
        <v>1200000</v>
      </c>
      <c r="G5172" s="69"/>
    </row>
    <row r="5173" spans="1:10" ht="18" customHeight="1">
      <c r="A5173" s="323"/>
      <c r="B5173" s="302" t="s">
        <v>13</v>
      </c>
      <c r="C5173" s="325" t="s">
        <v>75</v>
      </c>
      <c r="D5173" s="325">
        <v>40</v>
      </c>
      <c r="E5173" s="46">
        <v>30000</v>
      </c>
      <c r="F5173" s="130">
        <f t="shared" si="85"/>
        <v>1200000</v>
      </c>
      <c r="G5173" s="69"/>
    </row>
    <row r="5174" spans="1:10" ht="18" customHeight="1">
      <c r="A5174" s="323"/>
      <c r="B5174" s="302" t="s">
        <v>13</v>
      </c>
      <c r="C5174" s="325" t="s">
        <v>59</v>
      </c>
      <c r="D5174" s="325">
        <v>30</v>
      </c>
      <c r="E5174" s="46">
        <v>30000</v>
      </c>
      <c r="F5174" s="130">
        <f t="shared" si="85"/>
        <v>900000</v>
      </c>
      <c r="G5174" s="69"/>
    </row>
    <row r="5175" spans="1:10" ht="18" customHeight="1">
      <c r="A5175" s="323"/>
      <c r="B5175" s="302"/>
      <c r="C5175" s="325"/>
      <c r="D5175" s="325"/>
      <c r="E5175" s="46"/>
      <c r="F5175" s="130">
        <f t="shared" si="85"/>
        <v>0</v>
      </c>
      <c r="G5175" s="69"/>
    </row>
    <row r="5176" spans="1:10" ht="18" customHeight="1">
      <c r="A5176" s="323" t="s">
        <v>1689</v>
      </c>
      <c r="B5176" s="302" t="s">
        <v>31</v>
      </c>
      <c r="C5176" s="325" t="s">
        <v>1690</v>
      </c>
      <c r="D5176" s="325">
        <v>101.5</v>
      </c>
      <c r="E5176" s="46">
        <v>34000</v>
      </c>
      <c r="F5176" s="130">
        <f t="shared" si="85"/>
        <v>3451000</v>
      </c>
      <c r="G5176" s="86">
        <f>SUM(F5176:F5177)</f>
        <v>6633400</v>
      </c>
    </row>
    <row r="5177" spans="1:10" ht="18" customHeight="1">
      <c r="A5177" s="323"/>
      <c r="B5177" s="302" t="s">
        <v>31</v>
      </c>
      <c r="C5177" s="325" t="s">
        <v>1348</v>
      </c>
      <c r="D5177" s="325">
        <v>93.6</v>
      </c>
      <c r="E5177" s="46">
        <v>34000</v>
      </c>
      <c r="F5177" s="130">
        <f t="shared" si="85"/>
        <v>3182400</v>
      </c>
      <c r="G5177" s="69"/>
    </row>
    <row r="5178" spans="1:10" ht="18" customHeight="1">
      <c r="A5178" s="323"/>
      <c r="B5178" s="302"/>
      <c r="C5178" s="325"/>
      <c r="D5178" s="325"/>
      <c r="E5178" s="46"/>
      <c r="F5178" s="130">
        <f t="shared" si="85"/>
        <v>0</v>
      </c>
      <c r="G5178" s="207"/>
      <c r="I5178" s="281"/>
      <c r="J5178" s="281"/>
    </row>
    <row r="5179" spans="1:10" ht="18" customHeight="1">
      <c r="A5179" s="323" t="s">
        <v>218</v>
      </c>
      <c r="B5179" s="444" t="s">
        <v>137</v>
      </c>
      <c r="C5179" s="219" t="s">
        <v>1004</v>
      </c>
      <c r="D5179" s="219">
        <v>30</v>
      </c>
      <c r="E5179" s="555">
        <v>40000</v>
      </c>
      <c r="F5179" s="131">
        <f t="shared" si="85"/>
        <v>1200000</v>
      </c>
      <c r="G5179" s="86">
        <f>SUM(F5179:F5181)</f>
        <v>3570000</v>
      </c>
      <c r="H5179" s="274"/>
      <c r="I5179" s="282"/>
      <c r="J5179" s="565"/>
    </row>
    <row r="5180" spans="1:10" ht="18" customHeight="1">
      <c r="A5180" s="323"/>
      <c r="B5180" s="444" t="s">
        <v>137</v>
      </c>
      <c r="C5180" s="219" t="s">
        <v>973</v>
      </c>
      <c r="D5180" s="219">
        <v>50</v>
      </c>
      <c r="E5180" s="555">
        <v>39500</v>
      </c>
      <c r="F5180" s="131">
        <f t="shared" si="85"/>
        <v>1975000</v>
      </c>
      <c r="G5180" s="47"/>
      <c r="H5180" s="274"/>
      <c r="I5180" s="282"/>
      <c r="J5180" s="565"/>
    </row>
    <row r="5181" spans="1:10" ht="18" customHeight="1">
      <c r="A5181" s="323"/>
      <c r="B5181" s="444" t="s">
        <v>137</v>
      </c>
      <c r="C5181" s="219" t="s">
        <v>529</v>
      </c>
      <c r="D5181" s="219">
        <v>10</v>
      </c>
      <c r="E5181" s="555">
        <v>39500</v>
      </c>
      <c r="F5181" s="131">
        <f t="shared" si="85"/>
        <v>395000</v>
      </c>
      <c r="G5181" s="47"/>
      <c r="H5181" s="274"/>
      <c r="I5181" s="282"/>
      <c r="J5181" s="565"/>
    </row>
    <row r="5182" spans="1:10" ht="18" customHeight="1">
      <c r="A5182" s="323"/>
      <c r="B5182" s="302"/>
      <c r="C5182" s="144"/>
      <c r="D5182" s="144"/>
      <c r="E5182" s="186"/>
      <c r="F5182" s="130">
        <f t="shared" si="85"/>
        <v>0</v>
      </c>
      <c r="G5182" s="47"/>
      <c r="H5182" s="274"/>
      <c r="I5182" s="282"/>
      <c r="J5182" s="565"/>
    </row>
    <row r="5183" spans="1:10" ht="18" customHeight="1">
      <c r="A5183" s="323" t="s">
        <v>1691</v>
      </c>
      <c r="B5183" s="302" t="s">
        <v>13</v>
      </c>
      <c r="C5183" s="144" t="s">
        <v>76</v>
      </c>
      <c r="D5183" s="144">
        <v>20</v>
      </c>
      <c r="E5183" s="186">
        <v>30000</v>
      </c>
      <c r="F5183" s="130">
        <f t="shared" si="85"/>
        <v>600000</v>
      </c>
      <c r="G5183" s="86">
        <f>SUM(F5183:F5186)</f>
        <v>4282000</v>
      </c>
      <c r="H5183" s="274"/>
      <c r="I5183" s="282"/>
      <c r="J5183" s="565"/>
    </row>
    <row r="5184" spans="1:10" ht="18" customHeight="1">
      <c r="A5184" s="323"/>
      <c r="B5184" s="302" t="s">
        <v>13</v>
      </c>
      <c r="C5184" s="144" t="s">
        <v>22</v>
      </c>
      <c r="D5184" s="144">
        <v>20</v>
      </c>
      <c r="E5184" s="186">
        <v>30000</v>
      </c>
      <c r="F5184" s="130">
        <f t="shared" si="85"/>
        <v>600000</v>
      </c>
      <c r="G5184" s="47"/>
      <c r="H5184" s="274"/>
      <c r="I5184" s="282"/>
      <c r="J5184" s="565"/>
    </row>
    <row r="5185" spans="1:10" ht="18" customHeight="1">
      <c r="A5185" s="323"/>
      <c r="B5185" s="302" t="s">
        <v>31</v>
      </c>
      <c r="C5185" s="144" t="s">
        <v>126</v>
      </c>
      <c r="D5185" s="144">
        <v>52</v>
      </c>
      <c r="E5185" s="186">
        <v>33500</v>
      </c>
      <c r="F5185" s="130">
        <f t="shared" si="85"/>
        <v>1742000</v>
      </c>
      <c r="G5185" s="47"/>
      <c r="H5185" s="274"/>
      <c r="I5185" s="282"/>
      <c r="J5185" s="565"/>
    </row>
    <row r="5186" spans="1:10" ht="18" customHeight="1">
      <c r="A5186" s="323"/>
      <c r="B5186" s="302" t="s">
        <v>31</v>
      </c>
      <c r="C5186" s="144" t="s">
        <v>45</v>
      </c>
      <c r="D5186" s="144">
        <v>40</v>
      </c>
      <c r="E5186" s="186">
        <v>33500</v>
      </c>
      <c r="F5186" s="130">
        <f t="shared" si="85"/>
        <v>1340000</v>
      </c>
      <c r="G5186" s="47"/>
      <c r="H5186" s="274"/>
      <c r="I5186" s="282"/>
      <c r="J5186" s="565"/>
    </row>
    <row r="5187" spans="1:10" ht="18" customHeight="1">
      <c r="A5187" s="323"/>
      <c r="B5187" s="302"/>
      <c r="C5187" s="325"/>
      <c r="D5187" s="325"/>
      <c r="E5187" s="46"/>
      <c r="F5187" s="130">
        <f t="shared" si="85"/>
        <v>0</v>
      </c>
      <c r="G5187" s="47"/>
      <c r="H5187" s="274"/>
      <c r="I5187" s="282"/>
      <c r="J5187" s="565"/>
    </row>
    <row r="5188" spans="1:10" ht="18" customHeight="1">
      <c r="A5188" s="323" t="s">
        <v>12</v>
      </c>
      <c r="B5188" s="302" t="s">
        <v>13</v>
      </c>
      <c r="C5188" s="325" t="s">
        <v>223</v>
      </c>
      <c r="D5188" s="325">
        <v>10</v>
      </c>
      <c r="E5188" s="46">
        <v>30000</v>
      </c>
      <c r="F5188" s="130">
        <f t="shared" si="85"/>
        <v>300000</v>
      </c>
      <c r="G5188" s="51">
        <f>SUM(F5188:F5189)</f>
        <v>3381000</v>
      </c>
      <c r="H5188" s="274"/>
      <c r="I5188" s="282"/>
      <c r="J5188" s="565"/>
    </row>
    <row r="5189" spans="1:10" ht="18" customHeight="1">
      <c r="A5189" s="323"/>
      <c r="B5189" s="302" t="s">
        <v>13</v>
      </c>
      <c r="C5189" s="325" t="s">
        <v>1692</v>
      </c>
      <c r="D5189" s="325">
        <v>102.7</v>
      </c>
      <c r="E5189" s="46">
        <v>30000</v>
      </c>
      <c r="F5189" s="130">
        <f t="shared" si="85"/>
        <v>3081000</v>
      </c>
      <c r="G5189" s="47"/>
      <c r="H5189" s="274"/>
      <c r="I5189" s="282"/>
      <c r="J5189" s="565"/>
    </row>
    <row r="5190" spans="1:10" ht="18" customHeight="1">
      <c r="A5190" s="323"/>
      <c r="B5190" s="302"/>
      <c r="C5190" s="325"/>
      <c r="D5190" s="325"/>
      <c r="E5190" s="46"/>
      <c r="F5190" s="130">
        <f t="shared" si="85"/>
        <v>0</v>
      </c>
      <c r="G5190" s="47"/>
      <c r="H5190" s="274"/>
      <c r="I5190" s="282"/>
      <c r="J5190" s="565"/>
    </row>
    <row r="5191" spans="1:10" ht="18" customHeight="1">
      <c r="A5191" s="323" t="s">
        <v>61</v>
      </c>
      <c r="B5191" s="302" t="s">
        <v>13</v>
      </c>
      <c r="C5191" s="325" t="s">
        <v>45</v>
      </c>
      <c r="D5191" s="325">
        <v>10</v>
      </c>
      <c r="E5191" s="46">
        <v>29500</v>
      </c>
      <c r="F5191" s="130">
        <f t="shared" si="85"/>
        <v>295000</v>
      </c>
      <c r="G5191" s="206">
        <f>SUM(F5191:F5196)</f>
        <v>5605000</v>
      </c>
      <c r="I5191" s="281"/>
      <c r="J5191" s="281"/>
    </row>
    <row r="5192" spans="1:10" ht="18" customHeight="1">
      <c r="A5192" s="323"/>
      <c r="B5192" s="302" t="s">
        <v>13</v>
      </c>
      <c r="C5192" s="325" t="s">
        <v>202</v>
      </c>
      <c r="D5192" s="325">
        <v>10</v>
      </c>
      <c r="E5192" s="46">
        <v>29500</v>
      </c>
      <c r="F5192" s="130">
        <f t="shared" si="85"/>
        <v>295000</v>
      </c>
      <c r="G5192" s="207"/>
      <c r="I5192" s="281"/>
      <c r="J5192" s="281"/>
    </row>
    <row r="5193" spans="1:10" ht="18" customHeight="1">
      <c r="A5193" s="323"/>
      <c r="B5193" s="302" t="s">
        <v>13</v>
      </c>
      <c r="C5193" s="325" t="s">
        <v>1308</v>
      </c>
      <c r="D5193" s="325">
        <v>10</v>
      </c>
      <c r="E5193" s="46">
        <v>29500</v>
      </c>
      <c r="F5193" s="130">
        <f t="shared" si="85"/>
        <v>295000</v>
      </c>
      <c r="G5193" s="69"/>
    </row>
    <row r="5194" spans="1:10" ht="18" customHeight="1">
      <c r="A5194" s="323"/>
      <c r="B5194" s="302" t="s">
        <v>13</v>
      </c>
      <c r="C5194" s="325" t="s">
        <v>62</v>
      </c>
      <c r="D5194" s="325">
        <v>20</v>
      </c>
      <c r="E5194" s="46">
        <v>29500</v>
      </c>
      <c r="F5194" s="130">
        <f t="shared" si="85"/>
        <v>590000</v>
      </c>
      <c r="G5194" s="69"/>
    </row>
    <row r="5195" spans="1:10" ht="18" customHeight="1">
      <c r="A5195" s="323"/>
      <c r="B5195" s="302" t="s">
        <v>13</v>
      </c>
      <c r="C5195" s="325" t="s">
        <v>60</v>
      </c>
      <c r="D5195" s="325">
        <v>50</v>
      </c>
      <c r="E5195" s="46">
        <v>29500</v>
      </c>
      <c r="F5195" s="130">
        <f t="shared" si="85"/>
        <v>1475000</v>
      </c>
      <c r="G5195" s="69"/>
    </row>
    <row r="5196" spans="1:10" ht="18" customHeight="1">
      <c r="A5196" s="323"/>
      <c r="B5196" s="302" t="s">
        <v>13</v>
      </c>
      <c r="C5196" s="325" t="s">
        <v>929</v>
      </c>
      <c r="D5196" s="325">
        <v>90</v>
      </c>
      <c r="E5196" s="46">
        <v>29500</v>
      </c>
      <c r="F5196" s="130">
        <f t="shared" si="85"/>
        <v>2655000</v>
      </c>
      <c r="G5196" s="69"/>
    </row>
    <row r="5197" spans="1:10" ht="18" customHeight="1">
      <c r="A5197" s="323"/>
      <c r="B5197" s="302"/>
      <c r="C5197" s="325"/>
      <c r="D5197" s="325"/>
      <c r="E5197" s="46"/>
      <c r="F5197" s="130">
        <f t="shared" si="85"/>
        <v>0</v>
      </c>
      <c r="G5197" s="69"/>
    </row>
    <row r="5198" spans="1:10" ht="18" customHeight="1">
      <c r="A5198" s="323" t="s">
        <v>18</v>
      </c>
      <c r="B5198" s="302" t="s">
        <v>13</v>
      </c>
      <c r="C5198" s="325" t="s">
        <v>1693</v>
      </c>
      <c r="D5198" s="325">
        <v>30</v>
      </c>
      <c r="E5198" s="46">
        <v>29000</v>
      </c>
      <c r="F5198" s="130">
        <f t="shared" si="85"/>
        <v>870000</v>
      </c>
      <c r="G5198" s="206">
        <f>SUM(F5198:F5203)</f>
        <v>4930000</v>
      </c>
    </row>
    <row r="5199" spans="1:10" ht="18" customHeight="1">
      <c r="A5199" s="323"/>
      <c r="B5199" s="302" t="s">
        <v>13</v>
      </c>
      <c r="C5199" s="325" t="s">
        <v>512</v>
      </c>
      <c r="D5199" s="325">
        <v>30</v>
      </c>
      <c r="E5199" s="46">
        <v>29000</v>
      </c>
      <c r="F5199" s="130">
        <f t="shared" si="85"/>
        <v>870000</v>
      </c>
      <c r="G5199" s="69"/>
    </row>
    <row r="5200" spans="1:10" ht="18" customHeight="1">
      <c r="A5200" s="323"/>
      <c r="B5200" s="302" t="s">
        <v>13</v>
      </c>
      <c r="C5200" s="325" t="s">
        <v>85</v>
      </c>
      <c r="D5200" s="325">
        <v>10</v>
      </c>
      <c r="E5200" s="46">
        <v>29000</v>
      </c>
      <c r="F5200" s="130">
        <f t="shared" si="85"/>
        <v>290000</v>
      </c>
      <c r="G5200" s="69"/>
    </row>
    <row r="5201" spans="1:7" ht="18" customHeight="1">
      <c r="A5201" s="323"/>
      <c r="B5201" s="302" t="s">
        <v>13</v>
      </c>
      <c r="C5201" s="325" t="s">
        <v>1636</v>
      </c>
      <c r="D5201" s="325">
        <v>50</v>
      </c>
      <c r="E5201" s="46">
        <v>29000</v>
      </c>
      <c r="F5201" s="130">
        <f t="shared" si="85"/>
        <v>1450000</v>
      </c>
      <c r="G5201" s="69"/>
    </row>
    <row r="5202" spans="1:7" ht="18" customHeight="1">
      <c r="A5202" s="323"/>
      <c r="B5202" s="302" t="s">
        <v>13</v>
      </c>
      <c r="C5202" s="325" t="s">
        <v>57</v>
      </c>
      <c r="D5202" s="325">
        <v>40</v>
      </c>
      <c r="E5202" s="46">
        <v>29000</v>
      </c>
      <c r="F5202" s="130">
        <f t="shared" si="85"/>
        <v>1160000</v>
      </c>
      <c r="G5202" s="69"/>
    </row>
    <row r="5203" spans="1:7" ht="18" customHeight="1">
      <c r="A5203" s="323"/>
      <c r="B5203" s="302" t="s">
        <v>13</v>
      </c>
      <c r="C5203" s="325" t="s">
        <v>202</v>
      </c>
      <c r="D5203" s="325">
        <v>10</v>
      </c>
      <c r="E5203" s="46">
        <v>29000</v>
      </c>
      <c r="F5203" s="130">
        <f t="shared" si="85"/>
        <v>290000</v>
      </c>
      <c r="G5203" s="69"/>
    </row>
    <row r="5204" spans="1:7" ht="18" customHeight="1">
      <c r="A5204" s="323"/>
      <c r="B5204" s="302"/>
      <c r="C5204" s="325"/>
      <c r="D5204" s="325"/>
      <c r="E5204" s="46"/>
      <c r="F5204" s="130">
        <f t="shared" si="85"/>
        <v>0</v>
      </c>
      <c r="G5204" s="69"/>
    </row>
    <row r="5205" spans="1:7" ht="18" customHeight="1">
      <c r="A5205" s="323" t="s">
        <v>26</v>
      </c>
      <c r="B5205" s="302" t="s">
        <v>13</v>
      </c>
      <c r="C5205" s="325" t="s">
        <v>337</v>
      </c>
      <c r="D5205" s="325">
        <v>50</v>
      </c>
      <c r="E5205" s="46">
        <v>29500</v>
      </c>
      <c r="F5205" s="130">
        <f t="shared" si="85"/>
        <v>1475000</v>
      </c>
      <c r="G5205" s="86">
        <f>F5205</f>
        <v>1475000</v>
      </c>
    </row>
    <row r="5206" spans="1:7" ht="18" customHeight="1">
      <c r="A5206" s="323"/>
      <c r="B5206" s="302"/>
      <c r="C5206" s="325"/>
      <c r="D5206" s="325"/>
      <c r="E5206" s="46"/>
      <c r="F5206" s="130">
        <f t="shared" si="85"/>
        <v>0</v>
      </c>
      <c r="G5206" s="69"/>
    </row>
    <row r="5207" spans="1:7" ht="18" customHeight="1">
      <c r="A5207" s="323" t="s">
        <v>578</v>
      </c>
      <c r="B5207" s="302" t="s">
        <v>13</v>
      </c>
      <c r="C5207" s="325" t="s">
        <v>214</v>
      </c>
      <c r="D5207" s="325">
        <v>30</v>
      </c>
      <c r="E5207" s="46">
        <v>30000</v>
      </c>
      <c r="F5207" s="130">
        <f t="shared" si="85"/>
        <v>900000</v>
      </c>
      <c r="G5207" s="86">
        <f>SUM(F5207:F5209)</f>
        <v>1835000</v>
      </c>
    </row>
    <row r="5208" spans="1:7" ht="18" customHeight="1">
      <c r="A5208" s="323"/>
      <c r="B5208" s="302" t="s">
        <v>13</v>
      </c>
      <c r="C5208" s="325" t="s">
        <v>60</v>
      </c>
      <c r="D5208" s="325">
        <v>20</v>
      </c>
      <c r="E5208" s="46">
        <v>30000</v>
      </c>
      <c r="F5208" s="130">
        <f t="shared" si="85"/>
        <v>600000</v>
      </c>
      <c r="G5208" s="69"/>
    </row>
    <row r="5209" spans="1:7" ht="18" customHeight="1">
      <c r="A5209" s="323"/>
      <c r="B5209" s="302" t="s">
        <v>31</v>
      </c>
      <c r="C5209" s="325" t="s">
        <v>189</v>
      </c>
      <c r="D5209" s="325">
        <v>10</v>
      </c>
      <c r="E5209" s="46">
        <v>33500</v>
      </c>
      <c r="F5209" s="130">
        <f t="shared" si="85"/>
        <v>335000</v>
      </c>
      <c r="G5209" s="69"/>
    </row>
    <row r="5210" spans="1:7" ht="18" customHeight="1">
      <c r="A5210" s="323"/>
      <c r="B5210" s="302"/>
      <c r="C5210" s="325"/>
      <c r="D5210" s="325"/>
      <c r="E5210" s="46"/>
      <c r="F5210" s="130">
        <f t="shared" si="85"/>
        <v>0</v>
      </c>
      <c r="G5210" s="69"/>
    </row>
    <row r="5211" spans="1:7" ht="18" customHeight="1">
      <c r="A5211" s="323" t="s">
        <v>24</v>
      </c>
      <c r="B5211" s="302" t="s">
        <v>31</v>
      </c>
      <c r="C5211" s="325" t="s">
        <v>672</v>
      </c>
      <c r="D5211" s="325">
        <v>50</v>
      </c>
      <c r="E5211" s="46">
        <v>33500</v>
      </c>
      <c r="F5211" s="130">
        <f t="shared" si="85"/>
        <v>1675000</v>
      </c>
      <c r="G5211" s="86">
        <f>F5211</f>
        <v>1675000</v>
      </c>
    </row>
    <row r="5212" spans="1:7" ht="18" customHeight="1">
      <c r="A5212" s="323"/>
      <c r="B5212" s="302"/>
      <c r="C5212" s="325"/>
      <c r="D5212" s="325"/>
      <c r="E5212" s="46"/>
      <c r="F5212" s="130">
        <f t="shared" si="85"/>
        <v>0</v>
      </c>
      <c r="G5212" s="69"/>
    </row>
    <row r="5213" spans="1:7" ht="18" customHeight="1">
      <c r="A5213" s="534" t="s">
        <v>314</v>
      </c>
      <c r="B5213" s="302"/>
      <c r="C5213" s="325"/>
      <c r="D5213" s="325"/>
      <c r="E5213" s="46"/>
      <c r="F5213" s="130">
        <f t="shared" si="85"/>
        <v>0</v>
      </c>
      <c r="G5213" s="86">
        <f>F5214</f>
        <v>3035550</v>
      </c>
    </row>
    <row r="5214" spans="1:7" ht="18" customHeight="1">
      <c r="A5214" s="533" t="s">
        <v>311</v>
      </c>
      <c r="B5214" s="440" t="s">
        <v>13</v>
      </c>
      <c r="C5214" s="382" t="s">
        <v>754</v>
      </c>
      <c r="D5214" s="382">
        <v>102.9</v>
      </c>
      <c r="E5214" s="59">
        <v>29500</v>
      </c>
      <c r="F5214" s="132">
        <f t="shared" si="85"/>
        <v>3035550</v>
      </c>
      <c r="G5214" s="92"/>
    </row>
    <row r="5215" spans="1:7" ht="18" customHeight="1">
      <c r="A5215" s="526"/>
      <c r="B5215" s="435"/>
      <c r="C5215" s="484"/>
      <c r="D5215" s="484"/>
      <c r="E5215" s="113"/>
      <c r="F5215" s="126"/>
      <c r="G5215" s="9"/>
    </row>
    <row r="5216" spans="1:7" ht="18" customHeight="1">
      <c r="A5216" s="537">
        <v>42432</v>
      </c>
      <c r="B5216" s="355"/>
      <c r="C5216" s="491" t="s">
        <v>398</v>
      </c>
      <c r="D5216" s="525"/>
      <c r="F5216" s="127"/>
    </row>
    <row r="5217" spans="1:7" ht="18" customHeight="1">
      <c r="A5217" s="531" t="s">
        <v>127</v>
      </c>
      <c r="B5217" s="436" t="s">
        <v>134</v>
      </c>
      <c r="C5217" s="494" t="s">
        <v>152</v>
      </c>
      <c r="D5217" s="494">
        <f>SUM(D5218:D5328)</f>
        <v>11438</v>
      </c>
      <c r="E5217" s="166"/>
      <c r="F5217" s="171">
        <f>SUM(F5218:F5328)</f>
        <v>368947650</v>
      </c>
      <c r="G5217" s="171">
        <f>SUM(G5218:G5328)</f>
        <v>368947650</v>
      </c>
    </row>
    <row r="5218" spans="1:7" ht="18" customHeight="1">
      <c r="A5218" s="532" t="s">
        <v>63</v>
      </c>
      <c r="B5218" s="441" t="s">
        <v>31</v>
      </c>
      <c r="C5218" s="492" t="s">
        <v>399</v>
      </c>
      <c r="D5218" s="492">
        <v>213.9</v>
      </c>
      <c r="E5218" s="62">
        <v>34500</v>
      </c>
      <c r="F5218" s="139">
        <f t="shared" si="85"/>
        <v>7379550</v>
      </c>
      <c r="G5218" s="85">
        <f>F5218</f>
        <v>7379550</v>
      </c>
    </row>
    <row r="5219" spans="1:7" ht="18" customHeight="1">
      <c r="A5219" s="323"/>
      <c r="B5219" s="302"/>
      <c r="C5219" s="325"/>
      <c r="D5219" s="325"/>
      <c r="E5219" s="46"/>
      <c r="F5219" s="130">
        <f t="shared" si="85"/>
        <v>0</v>
      </c>
      <c r="G5219" s="69"/>
    </row>
    <row r="5220" spans="1:7" ht="18" customHeight="1">
      <c r="A5220" s="323" t="s">
        <v>318</v>
      </c>
      <c r="B5220" s="451" t="s">
        <v>730</v>
      </c>
      <c r="C5220" s="500" t="s">
        <v>1387</v>
      </c>
      <c r="D5220" s="500">
        <v>-24</v>
      </c>
      <c r="E5220" s="162">
        <v>33500</v>
      </c>
      <c r="F5220" s="163">
        <f t="shared" si="85"/>
        <v>-804000</v>
      </c>
      <c r="G5220" s="86">
        <f>SUM(F5220:F5222)</f>
        <v>1935000</v>
      </c>
    </row>
    <row r="5221" spans="1:7" ht="18" customHeight="1">
      <c r="A5221" s="323"/>
      <c r="B5221" s="302" t="s">
        <v>31</v>
      </c>
      <c r="C5221" s="325" t="s">
        <v>148</v>
      </c>
      <c r="D5221" s="325">
        <v>53</v>
      </c>
      <c r="E5221" s="46">
        <v>33000</v>
      </c>
      <c r="F5221" s="130">
        <f t="shared" si="85"/>
        <v>1749000</v>
      </c>
      <c r="G5221" s="69"/>
    </row>
    <row r="5222" spans="1:7" ht="18" customHeight="1">
      <c r="A5222" s="323"/>
      <c r="B5222" s="302" t="s">
        <v>31</v>
      </c>
      <c r="C5222" s="325" t="s">
        <v>556</v>
      </c>
      <c r="D5222" s="325">
        <v>30</v>
      </c>
      <c r="E5222" s="46">
        <v>33000</v>
      </c>
      <c r="F5222" s="130">
        <f t="shared" si="85"/>
        <v>990000</v>
      </c>
      <c r="G5222" s="69"/>
    </row>
    <row r="5223" spans="1:7" ht="18" customHeight="1">
      <c r="A5223" s="323"/>
      <c r="B5223" s="302"/>
      <c r="C5223" s="325"/>
      <c r="D5223" s="325"/>
      <c r="E5223" s="46"/>
      <c r="F5223" s="130">
        <f t="shared" si="85"/>
        <v>0</v>
      </c>
      <c r="G5223" s="69"/>
    </row>
    <row r="5224" spans="1:7" ht="18" customHeight="1">
      <c r="A5224" s="323" t="s">
        <v>88</v>
      </c>
      <c r="B5224" s="302" t="s">
        <v>120</v>
      </c>
      <c r="C5224" s="325"/>
      <c r="D5224" s="325">
        <v>31</v>
      </c>
      <c r="E5224" s="46">
        <v>29000</v>
      </c>
      <c r="F5224" s="130">
        <f t="shared" si="85"/>
        <v>899000</v>
      </c>
      <c r="G5224" s="86">
        <f>SUM(F5224:F5225)</f>
        <v>14741450</v>
      </c>
    </row>
    <row r="5225" spans="1:7" ht="18" customHeight="1">
      <c r="A5225" s="323"/>
      <c r="B5225" s="302" t="s">
        <v>13</v>
      </c>
      <c r="C5225" s="325" t="s">
        <v>442</v>
      </c>
      <c r="D5225" s="325">
        <v>485.7</v>
      </c>
      <c r="E5225" s="46">
        <v>28500</v>
      </c>
      <c r="F5225" s="130">
        <f t="shared" si="85"/>
        <v>13842450</v>
      </c>
      <c r="G5225" s="69"/>
    </row>
    <row r="5226" spans="1:7" ht="18" customHeight="1">
      <c r="A5226" s="323"/>
      <c r="B5226" s="302"/>
      <c r="C5226" s="325"/>
      <c r="D5226" s="325"/>
      <c r="E5226" s="46"/>
      <c r="F5226" s="130">
        <f t="shared" si="85"/>
        <v>0</v>
      </c>
      <c r="G5226" s="69"/>
    </row>
    <row r="5227" spans="1:7" ht="18" customHeight="1">
      <c r="A5227" s="323" t="s">
        <v>81</v>
      </c>
      <c r="B5227" s="451" t="s">
        <v>1499</v>
      </c>
      <c r="C5227" s="500" t="s">
        <v>416</v>
      </c>
      <c r="D5227" s="500">
        <v>-4.7</v>
      </c>
      <c r="E5227" s="162">
        <v>36500</v>
      </c>
      <c r="F5227" s="163">
        <f t="shared" si="85"/>
        <v>-171550</v>
      </c>
      <c r="G5227" s="86">
        <f>SUM(F5227:F5229)</f>
        <v>5834450</v>
      </c>
    </row>
    <row r="5228" spans="1:7" ht="18" customHeight="1">
      <c r="A5228" s="323"/>
      <c r="B5228" s="302" t="s">
        <v>64</v>
      </c>
      <c r="C5228" s="325" t="s">
        <v>1718</v>
      </c>
      <c r="D5228" s="325">
        <v>114</v>
      </c>
      <c r="E5228" s="46">
        <v>32500</v>
      </c>
      <c r="F5228" s="130">
        <f t="shared" si="85"/>
        <v>3705000</v>
      </c>
      <c r="G5228" s="69"/>
    </row>
    <row r="5229" spans="1:7" ht="18" customHeight="1">
      <c r="A5229" s="323"/>
      <c r="B5229" s="302" t="s">
        <v>64</v>
      </c>
      <c r="C5229" s="325" t="s">
        <v>1702</v>
      </c>
      <c r="D5229" s="325">
        <v>70.8</v>
      </c>
      <c r="E5229" s="46">
        <v>32500</v>
      </c>
      <c r="F5229" s="130">
        <f t="shared" si="85"/>
        <v>2301000</v>
      </c>
      <c r="G5229" s="69"/>
    </row>
    <row r="5230" spans="1:7" ht="18" customHeight="1">
      <c r="A5230" s="323"/>
      <c r="B5230" s="302"/>
      <c r="C5230" s="325"/>
      <c r="D5230" s="325"/>
      <c r="E5230" s="46"/>
      <c r="F5230" s="130">
        <f t="shared" si="85"/>
        <v>0</v>
      </c>
      <c r="G5230" s="69"/>
    </row>
    <row r="5231" spans="1:7" ht="18" customHeight="1">
      <c r="A5231" s="323" t="s">
        <v>451</v>
      </c>
      <c r="B5231" s="302" t="s">
        <v>31</v>
      </c>
      <c r="C5231" s="325" t="s">
        <v>199</v>
      </c>
      <c r="D5231" s="325">
        <v>100</v>
      </c>
      <c r="E5231" s="46">
        <v>35000</v>
      </c>
      <c r="F5231" s="130">
        <f t="shared" si="85"/>
        <v>3500000</v>
      </c>
      <c r="G5231" s="86">
        <f>SUM(F5231:F5232)</f>
        <v>9212000</v>
      </c>
    </row>
    <row r="5232" spans="1:7" ht="18" customHeight="1">
      <c r="A5232" s="323"/>
      <c r="B5232" s="302" t="s">
        <v>31</v>
      </c>
      <c r="C5232" s="325" t="s">
        <v>201</v>
      </c>
      <c r="D5232" s="325">
        <v>163.19999999999999</v>
      </c>
      <c r="E5232" s="46">
        <v>35000</v>
      </c>
      <c r="F5232" s="130">
        <f t="shared" si="85"/>
        <v>5712000</v>
      </c>
      <c r="G5232" s="69"/>
    </row>
    <row r="5233" spans="1:7" ht="18" customHeight="1">
      <c r="A5233" s="323"/>
      <c r="B5233" s="302"/>
      <c r="C5233" s="325"/>
      <c r="D5233" s="325"/>
      <c r="E5233" s="46"/>
      <c r="F5233" s="130">
        <f t="shared" si="85"/>
        <v>0</v>
      </c>
      <c r="G5233" s="69"/>
    </row>
    <row r="5234" spans="1:7" ht="18" customHeight="1">
      <c r="A5234" s="323" t="s">
        <v>203</v>
      </c>
      <c r="B5234" s="453" t="s">
        <v>782</v>
      </c>
      <c r="C5234" s="500" t="s">
        <v>1300</v>
      </c>
      <c r="D5234" s="500">
        <v>-50</v>
      </c>
      <c r="E5234" s="162">
        <v>31000</v>
      </c>
      <c r="F5234" s="163">
        <f t="shared" si="85"/>
        <v>-1550000</v>
      </c>
      <c r="G5234" s="86">
        <f>SUM(F5234:F5237)</f>
        <v>16966500</v>
      </c>
    </row>
    <row r="5235" spans="1:7" ht="18" customHeight="1">
      <c r="A5235" s="323"/>
      <c r="B5235" s="459" t="s">
        <v>1706</v>
      </c>
      <c r="C5235" s="500" t="s">
        <v>255</v>
      </c>
      <c r="D5235" s="500">
        <v>-78.5</v>
      </c>
      <c r="E5235" s="162">
        <v>31000</v>
      </c>
      <c r="F5235" s="163">
        <f t="shared" si="85"/>
        <v>-2433500</v>
      </c>
      <c r="G5235" s="69"/>
    </row>
    <row r="5236" spans="1:7" ht="18" customHeight="1">
      <c r="A5236" s="323"/>
      <c r="B5236" s="302" t="s">
        <v>31</v>
      </c>
      <c r="C5236" s="325" t="s">
        <v>1707</v>
      </c>
      <c r="D5236" s="325">
        <v>400</v>
      </c>
      <c r="E5236" s="46">
        <v>33000</v>
      </c>
      <c r="F5236" s="130">
        <f t="shared" si="85"/>
        <v>13200000</v>
      </c>
      <c r="G5236" s="69"/>
    </row>
    <row r="5237" spans="1:7" ht="18" customHeight="1">
      <c r="A5237" s="323"/>
      <c r="B5237" s="302" t="s">
        <v>31</v>
      </c>
      <c r="C5237" s="325" t="s">
        <v>206</v>
      </c>
      <c r="D5237" s="325">
        <v>250</v>
      </c>
      <c r="E5237" s="46">
        <v>31000</v>
      </c>
      <c r="F5237" s="130">
        <f t="shared" si="85"/>
        <v>7750000</v>
      </c>
      <c r="G5237" s="69"/>
    </row>
    <row r="5238" spans="1:7" ht="18" customHeight="1">
      <c r="A5238" s="323"/>
      <c r="B5238" s="302"/>
      <c r="C5238" s="325"/>
      <c r="D5238" s="325"/>
      <c r="E5238" s="46"/>
      <c r="F5238" s="130">
        <f t="shared" si="85"/>
        <v>0</v>
      </c>
      <c r="G5238" s="69"/>
    </row>
    <row r="5239" spans="1:7" ht="18" customHeight="1">
      <c r="A5239" s="323" t="s">
        <v>316</v>
      </c>
      <c r="B5239" s="302" t="s">
        <v>441</v>
      </c>
      <c r="C5239" s="325" t="s">
        <v>686</v>
      </c>
      <c r="D5239" s="325">
        <v>515.5</v>
      </c>
      <c r="E5239" s="46">
        <v>31000</v>
      </c>
      <c r="F5239" s="130">
        <f t="shared" si="85"/>
        <v>15980500</v>
      </c>
      <c r="G5239" s="86">
        <f>F5239</f>
        <v>15980500</v>
      </c>
    </row>
    <row r="5240" spans="1:7" ht="18" customHeight="1">
      <c r="A5240" s="323"/>
      <c r="B5240" s="302"/>
      <c r="C5240" s="325"/>
      <c r="D5240" s="325"/>
      <c r="E5240" s="46"/>
      <c r="F5240" s="130">
        <f t="shared" ref="F5240:F5355" si="86">E5240*D5240</f>
        <v>0</v>
      </c>
      <c r="G5240" s="69"/>
    </row>
    <row r="5241" spans="1:7" ht="18" customHeight="1">
      <c r="A5241" s="323" t="s">
        <v>330</v>
      </c>
      <c r="B5241" s="302" t="s">
        <v>518</v>
      </c>
      <c r="C5241" s="325" t="s">
        <v>610</v>
      </c>
      <c r="D5241" s="325">
        <v>91.8</v>
      </c>
      <c r="E5241" s="46">
        <v>36000</v>
      </c>
      <c r="F5241" s="130">
        <f t="shared" si="86"/>
        <v>3304800</v>
      </c>
      <c r="G5241" s="86">
        <f>SUM(F5241:F5242)</f>
        <v>10915700</v>
      </c>
    </row>
    <row r="5242" spans="1:7" ht="18" customHeight="1">
      <c r="A5242" s="323"/>
      <c r="B5242" s="302" t="s">
        <v>570</v>
      </c>
      <c r="C5242" s="325" t="s">
        <v>1532</v>
      </c>
      <c r="D5242" s="325">
        <v>205.7</v>
      </c>
      <c r="E5242" s="46">
        <v>37000</v>
      </c>
      <c r="F5242" s="130">
        <f t="shared" si="86"/>
        <v>7610900</v>
      </c>
      <c r="G5242" s="69"/>
    </row>
    <row r="5243" spans="1:7" ht="18" customHeight="1">
      <c r="A5243" s="323"/>
      <c r="B5243" s="302"/>
      <c r="C5243" s="325"/>
      <c r="D5243" s="325"/>
      <c r="E5243" s="46"/>
      <c r="F5243" s="130">
        <f t="shared" si="86"/>
        <v>0</v>
      </c>
      <c r="G5243" s="69"/>
    </row>
    <row r="5244" spans="1:7" ht="18" customHeight="1">
      <c r="A5244" s="323" t="s">
        <v>490</v>
      </c>
      <c r="B5244" s="302" t="s">
        <v>319</v>
      </c>
      <c r="C5244" s="325" t="s">
        <v>1309</v>
      </c>
      <c r="D5244" s="325">
        <v>316</v>
      </c>
      <c r="E5244" s="46">
        <v>34000</v>
      </c>
      <c r="F5244" s="130">
        <f t="shared" si="86"/>
        <v>10744000</v>
      </c>
      <c r="G5244" s="86">
        <f>F5244</f>
        <v>10744000</v>
      </c>
    </row>
    <row r="5245" spans="1:7" ht="18" customHeight="1">
      <c r="A5245" s="323"/>
      <c r="B5245" s="302"/>
      <c r="C5245" s="325"/>
      <c r="D5245" s="325"/>
      <c r="E5245" s="46"/>
      <c r="F5245" s="130">
        <f t="shared" si="86"/>
        <v>0</v>
      </c>
      <c r="G5245" s="69"/>
    </row>
    <row r="5246" spans="1:7" ht="18" customHeight="1">
      <c r="A5246" s="323" t="s">
        <v>304</v>
      </c>
      <c r="B5246" s="302" t="s">
        <v>13</v>
      </c>
      <c r="C5246" s="325" t="s">
        <v>417</v>
      </c>
      <c r="D5246" s="325">
        <v>269.89999999999998</v>
      </c>
      <c r="E5246" s="46">
        <v>31000</v>
      </c>
      <c r="F5246" s="130">
        <f t="shared" si="86"/>
        <v>8366899.9999999991</v>
      </c>
      <c r="G5246" s="86">
        <f>F5246</f>
        <v>8366899.9999999991</v>
      </c>
    </row>
    <row r="5247" spans="1:7" ht="18" customHeight="1">
      <c r="A5247" s="323"/>
      <c r="B5247" s="302"/>
      <c r="C5247" s="325"/>
      <c r="D5247" s="325"/>
      <c r="E5247" s="46"/>
      <c r="F5247" s="130">
        <f t="shared" si="86"/>
        <v>0</v>
      </c>
      <c r="G5247" s="69"/>
    </row>
    <row r="5248" spans="1:7" ht="18" customHeight="1">
      <c r="A5248" s="323" t="s">
        <v>235</v>
      </c>
      <c r="B5248" s="302" t="s">
        <v>13</v>
      </c>
      <c r="C5248" s="325" t="s">
        <v>236</v>
      </c>
      <c r="D5248" s="325">
        <v>1050</v>
      </c>
      <c r="E5248" s="46">
        <v>29500</v>
      </c>
      <c r="F5248" s="130">
        <f t="shared" si="86"/>
        <v>30975000</v>
      </c>
      <c r="G5248" s="86">
        <f>F5248</f>
        <v>30975000</v>
      </c>
    </row>
    <row r="5249" spans="1:7" ht="18" customHeight="1">
      <c r="A5249" s="323"/>
      <c r="B5249" s="302"/>
      <c r="C5249" s="325"/>
      <c r="D5249" s="325"/>
      <c r="E5249" s="46"/>
      <c r="F5249" s="130">
        <f t="shared" si="86"/>
        <v>0</v>
      </c>
      <c r="G5249" s="69"/>
    </row>
    <row r="5250" spans="1:7" ht="18" customHeight="1">
      <c r="A5250" s="323" t="s">
        <v>271</v>
      </c>
      <c r="B5250" s="302" t="s">
        <v>13</v>
      </c>
      <c r="C5250" s="325" t="s">
        <v>22</v>
      </c>
      <c r="D5250" s="325">
        <v>10</v>
      </c>
      <c r="E5250" s="46">
        <v>29500</v>
      </c>
      <c r="F5250" s="130">
        <f t="shared" si="86"/>
        <v>295000</v>
      </c>
      <c r="G5250" s="86">
        <f>F5250</f>
        <v>295000</v>
      </c>
    </row>
    <row r="5251" spans="1:7" ht="18" customHeight="1">
      <c r="A5251" s="323"/>
      <c r="B5251" s="302"/>
      <c r="C5251" s="325"/>
      <c r="D5251" s="325"/>
      <c r="E5251" s="46"/>
      <c r="F5251" s="130">
        <f t="shared" si="86"/>
        <v>0</v>
      </c>
      <c r="G5251" s="69"/>
    </row>
    <row r="5252" spans="1:7" ht="18" customHeight="1">
      <c r="A5252" s="323" t="s">
        <v>767</v>
      </c>
      <c r="B5252" s="302" t="s">
        <v>13</v>
      </c>
      <c r="C5252" s="325" t="s">
        <v>1711</v>
      </c>
      <c r="D5252" s="325">
        <v>194</v>
      </c>
      <c r="E5252" s="46">
        <v>31000</v>
      </c>
      <c r="F5252" s="130">
        <f t="shared" si="86"/>
        <v>6014000</v>
      </c>
      <c r="G5252" s="86">
        <f>SUM(F5252:F5259)</f>
        <v>54824000</v>
      </c>
    </row>
    <row r="5253" spans="1:7" ht="18" customHeight="1">
      <c r="A5253" s="323"/>
      <c r="B5253" s="302" t="s">
        <v>13</v>
      </c>
      <c r="C5253" s="325" t="s">
        <v>1712</v>
      </c>
      <c r="D5253" s="325">
        <v>76</v>
      </c>
      <c r="E5253" s="46">
        <v>31000</v>
      </c>
      <c r="F5253" s="130">
        <f t="shared" si="86"/>
        <v>2356000</v>
      </c>
      <c r="G5253" s="69"/>
    </row>
    <row r="5254" spans="1:7" ht="18" customHeight="1">
      <c r="A5254" s="323"/>
      <c r="B5254" s="302" t="s">
        <v>13</v>
      </c>
      <c r="C5254" s="325" t="s">
        <v>991</v>
      </c>
      <c r="D5254" s="325">
        <v>316</v>
      </c>
      <c r="E5254" s="46">
        <v>31500</v>
      </c>
      <c r="F5254" s="130">
        <f t="shared" si="86"/>
        <v>9954000</v>
      </c>
      <c r="G5254" s="69"/>
    </row>
    <row r="5255" spans="1:7" ht="18" customHeight="1">
      <c r="A5255" s="323"/>
      <c r="B5255" s="302" t="s">
        <v>13</v>
      </c>
      <c r="C5255" s="325" t="s">
        <v>990</v>
      </c>
      <c r="D5255" s="325">
        <v>540</v>
      </c>
      <c r="E5255" s="46">
        <v>31500</v>
      </c>
      <c r="F5255" s="130">
        <f t="shared" si="86"/>
        <v>17010000</v>
      </c>
      <c r="G5255" s="69"/>
    </row>
    <row r="5256" spans="1:7" ht="18" customHeight="1">
      <c r="A5256" s="323"/>
      <c r="B5256" s="302" t="s">
        <v>13</v>
      </c>
      <c r="C5256" s="325" t="s">
        <v>1652</v>
      </c>
      <c r="D5256" s="325">
        <v>380</v>
      </c>
      <c r="E5256" s="46">
        <v>32000</v>
      </c>
      <c r="F5256" s="130">
        <f t="shared" si="86"/>
        <v>12160000</v>
      </c>
      <c r="G5256" s="69"/>
    </row>
    <row r="5257" spans="1:7" ht="18" customHeight="1">
      <c r="A5257" s="323"/>
      <c r="B5257" s="302" t="s">
        <v>208</v>
      </c>
      <c r="C5257" s="325" t="s">
        <v>46</v>
      </c>
      <c r="D5257" s="325">
        <v>51</v>
      </c>
      <c r="E5257" s="46">
        <v>35000</v>
      </c>
      <c r="F5257" s="130">
        <f t="shared" si="86"/>
        <v>1785000</v>
      </c>
      <c r="G5257" s="69"/>
    </row>
    <row r="5258" spans="1:7" ht="18" customHeight="1">
      <c r="A5258" s="323"/>
      <c r="B5258" s="302" t="s">
        <v>208</v>
      </c>
      <c r="C5258" s="325" t="s">
        <v>993</v>
      </c>
      <c r="D5258" s="325">
        <v>50</v>
      </c>
      <c r="E5258" s="46">
        <v>35000</v>
      </c>
      <c r="F5258" s="130">
        <f t="shared" si="86"/>
        <v>1750000</v>
      </c>
      <c r="G5258" s="69"/>
    </row>
    <row r="5259" spans="1:7" ht="18" customHeight="1">
      <c r="A5259" s="323"/>
      <c r="B5259" s="302" t="s">
        <v>31</v>
      </c>
      <c r="C5259" s="325" t="s">
        <v>1307</v>
      </c>
      <c r="D5259" s="325">
        <v>110</v>
      </c>
      <c r="E5259" s="46">
        <v>34500</v>
      </c>
      <c r="F5259" s="130">
        <f t="shared" si="86"/>
        <v>3795000</v>
      </c>
      <c r="G5259" s="69"/>
    </row>
    <row r="5260" spans="1:7" ht="18" customHeight="1">
      <c r="A5260" s="323"/>
      <c r="B5260" s="302"/>
      <c r="C5260" s="325"/>
      <c r="D5260" s="325"/>
      <c r="E5260" s="46"/>
      <c r="F5260" s="130"/>
      <c r="G5260" s="69"/>
    </row>
    <row r="5261" spans="1:7" ht="18" customHeight="1">
      <c r="A5261" s="323" t="s">
        <v>207</v>
      </c>
      <c r="B5261" s="302" t="s">
        <v>208</v>
      </c>
      <c r="C5261" s="325" t="s">
        <v>791</v>
      </c>
      <c r="D5261" s="325">
        <v>225</v>
      </c>
      <c r="E5261" s="46">
        <v>36000</v>
      </c>
      <c r="F5261" s="130">
        <f>E5261*D5261</f>
        <v>8100000</v>
      </c>
      <c r="G5261" s="86">
        <f>F5261</f>
        <v>8100000</v>
      </c>
    </row>
    <row r="5262" spans="1:7" ht="18" customHeight="1">
      <c r="A5262" s="323"/>
      <c r="B5262" s="302"/>
      <c r="C5262" s="325"/>
      <c r="D5262" s="325"/>
      <c r="E5262" s="46"/>
      <c r="F5262" s="130"/>
      <c r="G5262" s="86"/>
    </row>
    <row r="5263" spans="1:7" ht="18" customHeight="1">
      <c r="A5263" s="323" t="s">
        <v>336</v>
      </c>
      <c r="B5263" s="302" t="s">
        <v>13</v>
      </c>
      <c r="C5263" s="325" t="s">
        <v>14</v>
      </c>
      <c r="D5263" s="325">
        <v>100</v>
      </c>
      <c r="E5263" s="46">
        <v>31000</v>
      </c>
      <c r="F5263" s="130">
        <f t="shared" si="86"/>
        <v>3100000</v>
      </c>
      <c r="G5263" s="86">
        <f>SUM(F5263:F5278)</f>
        <v>47729200</v>
      </c>
    </row>
    <row r="5264" spans="1:7" ht="18" customHeight="1">
      <c r="A5264" s="323"/>
      <c r="B5264" s="302" t="s">
        <v>23</v>
      </c>
      <c r="C5264" s="325" t="s">
        <v>809</v>
      </c>
      <c r="D5264" s="325">
        <v>55</v>
      </c>
      <c r="E5264" s="46">
        <v>31000</v>
      </c>
      <c r="F5264" s="130">
        <f t="shared" si="86"/>
        <v>1705000</v>
      </c>
      <c r="G5264" s="69"/>
    </row>
    <row r="5265" spans="1:7" ht="18" customHeight="1">
      <c r="A5265" s="323"/>
      <c r="B5265" s="302" t="s">
        <v>23</v>
      </c>
      <c r="C5265" s="325" t="s">
        <v>1713</v>
      </c>
      <c r="D5265" s="325">
        <v>100</v>
      </c>
      <c r="E5265" s="46">
        <v>32000</v>
      </c>
      <c r="F5265" s="130">
        <f t="shared" si="86"/>
        <v>3200000</v>
      </c>
      <c r="G5265" s="69"/>
    </row>
    <row r="5266" spans="1:7" ht="18" customHeight="1">
      <c r="A5266" s="323"/>
      <c r="B5266" s="302" t="s">
        <v>31</v>
      </c>
      <c r="C5266" s="325" t="s">
        <v>343</v>
      </c>
      <c r="D5266" s="325">
        <v>86.2</v>
      </c>
      <c r="E5266" s="46">
        <v>31000</v>
      </c>
      <c r="F5266" s="130">
        <f t="shared" si="86"/>
        <v>2672200</v>
      </c>
      <c r="G5266" s="69"/>
    </row>
    <row r="5267" spans="1:7" ht="18" customHeight="1">
      <c r="A5267" s="323"/>
      <c r="B5267" s="302" t="s">
        <v>31</v>
      </c>
      <c r="C5267" s="325" t="s">
        <v>342</v>
      </c>
      <c r="D5267" s="325">
        <v>150.6</v>
      </c>
      <c r="E5267" s="46">
        <v>31000</v>
      </c>
      <c r="F5267" s="130">
        <f t="shared" si="86"/>
        <v>4668600</v>
      </c>
      <c r="G5267" s="69"/>
    </row>
    <row r="5268" spans="1:7" ht="18" customHeight="1">
      <c r="A5268" s="323"/>
      <c r="B5268" s="302" t="s">
        <v>31</v>
      </c>
      <c r="C5268" s="325" t="s">
        <v>365</v>
      </c>
      <c r="D5268" s="325">
        <v>50.2</v>
      </c>
      <c r="E5268" s="46">
        <v>31000</v>
      </c>
      <c r="F5268" s="130">
        <f t="shared" si="86"/>
        <v>1556200</v>
      </c>
      <c r="G5268" s="69"/>
    </row>
    <row r="5269" spans="1:7" ht="18" customHeight="1">
      <c r="A5269" s="323"/>
      <c r="B5269" s="302" t="s">
        <v>31</v>
      </c>
      <c r="C5269" s="325" t="s">
        <v>192</v>
      </c>
      <c r="D5269" s="325">
        <v>99.4</v>
      </c>
      <c r="E5269" s="46">
        <v>30500</v>
      </c>
      <c r="F5269" s="130">
        <f t="shared" si="86"/>
        <v>3031700</v>
      </c>
      <c r="G5269" s="69"/>
    </row>
    <row r="5270" spans="1:7" ht="18" customHeight="1">
      <c r="A5270" s="323"/>
      <c r="B5270" s="302" t="s">
        <v>31</v>
      </c>
      <c r="C5270" s="325" t="s">
        <v>14</v>
      </c>
      <c r="D5270" s="325">
        <v>205</v>
      </c>
      <c r="E5270" s="46">
        <v>33000</v>
      </c>
      <c r="F5270" s="130">
        <f t="shared" si="86"/>
        <v>6765000</v>
      </c>
      <c r="G5270" s="69"/>
    </row>
    <row r="5271" spans="1:7" ht="18" customHeight="1">
      <c r="A5271" s="323"/>
      <c r="B5271" s="302" t="s">
        <v>31</v>
      </c>
      <c r="C5271" s="325" t="s">
        <v>786</v>
      </c>
      <c r="D5271" s="325">
        <v>101.2</v>
      </c>
      <c r="E5271" s="46">
        <v>32000</v>
      </c>
      <c r="F5271" s="130">
        <f t="shared" si="86"/>
        <v>3238400</v>
      </c>
      <c r="G5271" s="69"/>
    </row>
    <row r="5272" spans="1:7" ht="18" customHeight="1">
      <c r="A5272" s="323"/>
      <c r="B5272" s="302" t="s">
        <v>31</v>
      </c>
      <c r="C5272" s="325" t="s">
        <v>809</v>
      </c>
      <c r="D5272" s="325">
        <v>53.7</v>
      </c>
      <c r="E5272" s="46">
        <v>30000</v>
      </c>
      <c r="F5272" s="130">
        <f t="shared" si="86"/>
        <v>1611000</v>
      </c>
      <c r="G5272" s="69"/>
    </row>
    <row r="5273" spans="1:7" ht="18" customHeight="1">
      <c r="A5273" s="323"/>
      <c r="B5273" s="302" t="s">
        <v>31</v>
      </c>
      <c r="C5273" s="325" t="s">
        <v>496</v>
      </c>
      <c r="D5273" s="325">
        <v>100</v>
      </c>
      <c r="E5273" s="46">
        <v>32500</v>
      </c>
      <c r="F5273" s="130">
        <f t="shared" si="86"/>
        <v>3250000</v>
      </c>
      <c r="G5273" s="69"/>
    </row>
    <row r="5274" spans="1:7" ht="18" customHeight="1">
      <c r="A5274" s="323"/>
      <c r="B5274" s="302" t="s">
        <v>31</v>
      </c>
      <c r="C5274" s="325" t="s">
        <v>293</v>
      </c>
      <c r="D5274" s="325">
        <v>31</v>
      </c>
      <c r="E5274" s="46">
        <v>30000</v>
      </c>
      <c r="F5274" s="130">
        <f t="shared" si="86"/>
        <v>930000</v>
      </c>
      <c r="G5274" s="69"/>
    </row>
    <row r="5275" spans="1:7" ht="18" customHeight="1">
      <c r="A5275" s="323"/>
      <c r="B5275" s="302" t="s">
        <v>31</v>
      </c>
      <c r="C5275" s="325" t="s">
        <v>187</v>
      </c>
      <c r="D5275" s="325">
        <v>50</v>
      </c>
      <c r="E5275" s="46">
        <v>30000</v>
      </c>
      <c r="F5275" s="130">
        <f t="shared" si="86"/>
        <v>1500000</v>
      </c>
      <c r="G5275" s="69"/>
    </row>
    <row r="5276" spans="1:7" ht="18" customHeight="1">
      <c r="A5276" s="323"/>
      <c r="B5276" s="302" t="s">
        <v>31</v>
      </c>
      <c r="C5276" s="325" t="s">
        <v>1321</v>
      </c>
      <c r="D5276" s="325">
        <v>28.7</v>
      </c>
      <c r="E5276" s="46">
        <v>30000</v>
      </c>
      <c r="F5276" s="130">
        <f t="shared" si="86"/>
        <v>861000</v>
      </c>
      <c r="G5276" s="69"/>
    </row>
    <row r="5277" spans="1:7" ht="18" customHeight="1">
      <c r="A5277" s="323"/>
      <c r="B5277" s="302" t="s">
        <v>64</v>
      </c>
      <c r="C5277" s="325" t="s">
        <v>1714</v>
      </c>
      <c r="D5277" s="325">
        <v>220.6</v>
      </c>
      <c r="E5277" s="46">
        <v>33500</v>
      </c>
      <c r="F5277" s="130">
        <f t="shared" si="86"/>
        <v>7390100</v>
      </c>
      <c r="G5277" s="69"/>
    </row>
    <row r="5278" spans="1:7" ht="18" customHeight="1">
      <c r="A5278" s="323"/>
      <c r="B5278" s="302" t="s">
        <v>233</v>
      </c>
      <c r="C5278" s="325" t="s">
        <v>1136</v>
      </c>
      <c r="D5278" s="325">
        <v>60</v>
      </c>
      <c r="E5278" s="46">
        <v>37500</v>
      </c>
      <c r="F5278" s="130">
        <f t="shared" si="86"/>
        <v>2250000</v>
      </c>
      <c r="G5278" s="69"/>
    </row>
    <row r="5279" spans="1:7" ht="18" customHeight="1">
      <c r="A5279" s="323"/>
      <c r="B5279" s="302"/>
      <c r="C5279" s="325"/>
      <c r="D5279" s="325"/>
      <c r="E5279" s="46"/>
      <c r="F5279" s="130">
        <f t="shared" si="86"/>
        <v>0</v>
      </c>
      <c r="G5279" s="69"/>
    </row>
    <row r="5280" spans="1:7" ht="18" customHeight="1">
      <c r="A5280" s="323" t="s">
        <v>327</v>
      </c>
      <c r="B5280" s="302" t="s">
        <v>31</v>
      </c>
      <c r="C5280" s="325" t="s">
        <v>1715</v>
      </c>
      <c r="D5280" s="325">
        <v>53.1</v>
      </c>
      <c r="E5280" s="46">
        <v>33000</v>
      </c>
      <c r="F5280" s="130">
        <f t="shared" si="86"/>
        <v>1752300</v>
      </c>
      <c r="G5280" s="86">
        <f>F5280</f>
        <v>1752300</v>
      </c>
    </row>
    <row r="5281" spans="1:7" ht="18" customHeight="1">
      <c r="A5281" s="323"/>
      <c r="B5281" s="302"/>
      <c r="C5281" s="325"/>
      <c r="D5281" s="325"/>
      <c r="E5281" s="46"/>
      <c r="F5281" s="130">
        <f t="shared" si="86"/>
        <v>0</v>
      </c>
      <c r="G5281" s="69"/>
    </row>
    <row r="5282" spans="1:7" ht="18" customHeight="1">
      <c r="A5282" s="323" t="s">
        <v>145</v>
      </c>
      <c r="B5282" s="302" t="s">
        <v>441</v>
      </c>
      <c r="C5282" s="325" t="s">
        <v>15</v>
      </c>
      <c r="D5282" s="325">
        <v>457.5</v>
      </c>
      <c r="E5282" s="46">
        <v>28000</v>
      </c>
      <c r="F5282" s="130">
        <f t="shared" si="86"/>
        <v>12810000</v>
      </c>
      <c r="G5282" s="86">
        <f>F5282</f>
        <v>12810000</v>
      </c>
    </row>
    <row r="5283" spans="1:7" ht="18" customHeight="1">
      <c r="A5283" s="323"/>
      <c r="B5283" s="302"/>
      <c r="C5283" s="325"/>
      <c r="D5283" s="325"/>
      <c r="E5283" s="46"/>
      <c r="F5283" s="130">
        <f t="shared" si="86"/>
        <v>0</v>
      </c>
      <c r="G5283" s="69"/>
    </row>
    <row r="5284" spans="1:7" ht="18" customHeight="1">
      <c r="A5284" s="323" t="s">
        <v>52</v>
      </c>
      <c r="B5284" s="302" t="s">
        <v>31</v>
      </c>
      <c r="C5284" s="325" t="s">
        <v>594</v>
      </c>
      <c r="D5284" s="325">
        <v>1075</v>
      </c>
      <c r="E5284" s="46">
        <v>34300</v>
      </c>
      <c r="F5284" s="130">
        <f t="shared" si="86"/>
        <v>36872500</v>
      </c>
      <c r="G5284" s="86">
        <f>SUM(F5284:F5285)</f>
        <v>65112500</v>
      </c>
    </row>
    <row r="5285" spans="1:7" ht="18" customHeight="1">
      <c r="A5285" s="323"/>
      <c r="B5285" s="302" t="s">
        <v>208</v>
      </c>
      <c r="C5285" s="325" t="s">
        <v>54</v>
      </c>
      <c r="D5285" s="325">
        <v>800</v>
      </c>
      <c r="E5285" s="46">
        <v>35300</v>
      </c>
      <c r="F5285" s="130">
        <f t="shared" si="86"/>
        <v>28240000</v>
      </c>
      <c r="G5285" s="69"/>
    </row>
    <row r="5286" spans="1:7" ht="18" customHeight="1">
      <c r="A5286" s="323"/>
      <c r="B5286" s="302"/>
      <c r="C5286" s="325"/>
      <c r="D5286" s="325"/>
      <c r="E5286" s="46"/>
      <c r="F5286" s="130">
        <f t="shared" si="86"/>
        <v>0</v>
      </c>
      <c r="G5286" s="69"/>
    </row>
    <row r="5287" spans="1:7" ht="18" customHeight="1">
      <c r="A5287" s="323" t="s">
        <v>394</v>
      </c>
      <c r="B5287" s="302" t="s">
        <v>1198</v>
      </c>
      <c r="C5287" s="325" t="s">
        <v>1716</v>
      </c>
      <c r="D5287" s="325">
        <v>242.6</v>
      </c>
      <c r="E5287" s="46">
        <v>33000</v>
      </c>
      <c r="F5287" s="130">
        <f t="shared" si="86"/>
        <v>8005800</v>
      </c>
      <c r="G5287" s="86">
        <f>F5287</f>
        <v>8005800</v>
      </c>
    </row>
    <row r="5288" spans="1:7" ht="18" customHeight="1">
      <c r="A5288" s="323"/>
      <c r="B5288" s="302"/>
      <c r="C5288" s="325"/>
      <c r="D5288" s="325"/>
      <c r="E5288" s="46"/>
      <c r="F5288" s="130">
        <f t="shared" si="86"/>
        <v>0</v>
      </c>
      <c r="G5288" s="69"/>
    </row>
    <row r="5289" spans="1:7" ht="18" customHeight="1">
      <c r="A5289" s="323" t="s">
        <v>93</v>
      </c>
      <c r="B5289" s="302" t="s">
        <v>13</v>
      </c>
      <c r="C5289" s="325" t="s">
        <v>819</v>
      </c>
      <c r="D5289" s="325">
        <v>30</v>
      </c>
      <c r="E5289" s="46">
        <v>30000</v>
      </c>
      <c r="F5289" s="130">
        <f t="shared" si="86"/>
        <v>900000</v>
      </c>
      <c r="G5289" s="86">
        <f>F5289</f>
        <v>900000</v>
      </c>
    </row>
    <row r="5290" spans="1:7" ht="18" customHeight="1">
      <c r="A5290" s="323"/>
      <c r="B5290" s="302"/>
      <c r="C5290" s="325"/>
      <c r="D5290" s="325"/>
      <c r="E5290" s="46"/>
      <c r="F5290" s="130">
        <f t="shared" si="86"/>
        <v>0</v>
      </c>
      <c r="G5290" s="86"/>
    </row>
    <row r="5291" spans="1:7" ht="18" customHeight="1">
      <c r="A5291" s="323" t="s">
        <v>178</v>
      </c>
      <c r="B5291" s="302" t="s">
        <v>13</v>
      </c>
      <c r="C5291" s="325" t="s">
        <v>455</v>
      </c>
      <c r="D5291" s="325">
        <v>50</v>
      </c>
      <c r="E5291" s="46">
        <v>31000</v>
      </c>
      <c r="F5291" s="130">
        <f t="shared" si="86"/>
        <v>1550000</v>
      </c>
      <c r="G5291" s="86">
        <f>F5291</f>
        <v>1550000</v>
      </c>
    </row>
    <row r="5292" spans="1:7" ht="18" customHeight="1">
      <c r="A5292" s="323"/>
      <c r="B5292" s="302"/>
      <c r="C5292" s="325"/>
      <c r="D5292" s="325"/>
      <c r="E5292" s="46"/>
      <c r="F5292" s="130">
        <f t="shared" si="86"/>
        <v>0</v>
      </c>
      <c r="G5292" s="69"/>
    </row>
    <row r="5293" spans="1:7" ht="18" customHeight="1">
      <c r="A5293" s="323" t="s">
        <v>1680</v>
      </c>
      <c r="B5293" s="444" t="s">
        <v>137</v>
      </c>
      <c r="C5293" s="482" t="s">
        <v>19</v>
      </c>
      <c r="D5293" s="482">
        <v>50</v>
      </c>
      <c r="E5293" s="116">
        <v>45000</v>
      </c>
      <c r="F5293" s="131">
        <f t="shared" si="86"/>
        <v>2250000</v>
      </c>
      <c r="G5293" s="86">
        <f>F5293</f>
        <v>2250000</v>
      </c>
    </row>
    <row r="5294" spans="1:7" ht="18" customHeight="1">
      <c r="A5294" s="323"/>
      <c r="B5294" s="302"/>
      <c r="C5294" s="325"/>
      <c r="D5294" s="325"/>
      <c r="E5294" s="46"/>
      <c r="F5294" s="130">
        <f t="shared" si="86"/>
        <v>0</v>
      </c>
      <c r="G5294" s="69"/>
    </row>
    <row r="5295" spans="1:7" ht="18" customHeight="1">
      <c r="A5295" s="323" t="s">
        <v>12</v>
      </c>
      <c r="B5295" s="302" t="s">
        <v>13</v>
      </c>
      <c r="C5295" s="325" t="s">
        <v>223</v>
      </c>
      <c r="D5295" s="325">
        <v>90</v>
      </c>
      <c r="E5295" s="46">
        <v>30000</v>
      </c>
      <c r="F5295" s="130">
        <f t="shared" si="86"/>
        <v>2700000</v>
      </c>
      <c r="G5295" s="86">
        <f>F5295</f>
        <v>2700000</v>
      </c>
    </row>
    <row r="5296" spans="1:7" ht="18" customHeight="1">
      <c r="A5296" s="323"/>
      <c r="B5296" s="302"/>
      <c r="C5296" s="325"/>
      <c r="D5296" s="325"/>
      <c r="E5296" s="46"/>
      <c r="F5296" s="130">
        <f t="shared" si="86"/>
        <v>0</v>
      </c>
      <c r="G5296" s="69"/>
    </row>
    <row r="5297" spans="1:7" ht="18" customHeight="1">
      <c r="A5297" s="323" t="s">
        <v>56</v>
      </c>
      <c r="B5297" s="302" t="s">
        <v>13</v>
      </c>
      <c r="C5297" s="325" t="s">
        <v>306</v>
      </c>
      <c r="D5297" s="325">
        <v>50</v>
      </c>
      <c r="E5297" s="46">
        <v>30000</v>
      </c>
      <c r="F5297" s="130">
        <f t="shared" si="86"/>
        <v>1500000</v>
      </c>
      <c r="G5297" s="86">
        <f>SUM(F5297:F5298)</f>
        <v>2400000</v>
      </c>
    </row>
    <row r="5298" spans="1:7" ht="18" customHeight="1">
      <c r="A5298" s="323"/>
      <c r="B5298" s="302" t="s">
        <v>13</v>
      </c>
      <c r="C5298" s="325" t="s">
        <v>29</v>
      </c>
      <c r="D5298" s="325">
        <v>30</v>
      </c>
      <c r="E5298" s="46">
        <v>30000</v>
      </c>
      <c r="F5298" s="130">
        <f t="shared" si="86"/>
        <v>900000</v>
      </c>
      <c r="G5298" s="69"/>
    </row>
    <row r="5299" spans="1:7" ht="18" customHeight="1">
      <c r="A5299" s="323"/>
      <c r="B5299" s="302"/>
      <c r="C5299" s="325"/>
      <c r="D5299" s="325"/>
      <c r="E5299" s="46"/>
      <c r="F5299" s="130">
        <f t="shared" si="86"/>
        <v>0</v>
      </c>
      <c r="G5299" s="69"/>
    </row>
    <row r="5300" spans="1:7" ht="18" customHeight="1">
      <c r="A5300" s="323" t="s">
        <v>110</v>
      </c>
      <c r="B5300" s="302" t="s">
        <v>13</v>
      </c>
      <c r="C5300" s="325" t="s">
        <v>1708</v>
      </c>
      <c r="D5300" s="325">
        <v>40</v>
      </c>
      <c r="E5300" s="46">
        <v>30000</v>
      </c>
      <c r="F5300" s="130">
        <f t="shared" si="86"/>
        <v>1200000</v>
      </c>
      <c r="G5300" s="86">
        <f>SUM(F5300:F5302)</f>
        <v>3600000</v>
      </c>
    </row>
    <row r="5301" spans="1:7" ht="18" customHeight="1">
      <c r="A5301" s="323"/>
      <c r="B5301" s="302" t="s">
        <v>13</v>
      </c>
      <c r="C5301" s="325" t="s">
        <v>461</v>
      </c>
      <c r="D5301" s="325">
        <v>50</v>
      </c>
      <c r="E5301" s="46">
        <v>30000</v>
      </c>
      <c r="F5301" s="130">
        <f t="shared" si="86"/>
        <v>1500000</v>
      </c>
      <c r="G5301" s="69"/>
    </row>
    <row r="5302" spans="1:7" ht="18" customHeight="1">
      <c r="A5302" s="323"/>
      <c r="B5302" s="302" t="s">
        <v>13</v>
      </c>
      <c r="C5302" s="325" t="s">
        <v>22</v>
      </c>
      <c r="D5302" s="325">
        <v>30</v>
      </c>
      <c r="E5302" s="46">
        <v>30000</v>
      </c>
      <c r="F5302" s="130">
        <f t="shared" si="86"/>
        <v>900000</v>
      </c>
      <c r="G5302" s="69"/>
    </row>
    <row r="5303" spans="1:7" ht="18" customHeight="1">
      <c r="A5303" s="323"/>
      <c r="B5303" s="302"/>
      <c r="C5303" s="325"/>
      <c r="D5303" s="325"/>
      <c r="E5303" s="46"/>
      <c r="F5303" s="130">
        <f t="shared" si="86"/>
        <v>0</v>
      </c>
      <c r="G5303" s="69"/>
    </row>
    <row r="5304" spans="1:7" ht="18" customHeight="1">
      <c r="A5304" s="323" t="s">
        <v>357</v>
      </c>
      <c r="B5304" s="302" t="s">
        <v>13</v>
      </c>
      <c r="C5304" s="325" t="s">
        <v>14</v>
      </c>
      <c r="D5304" s="325">
        <v>40</v>
      </c>
      <c r="E5304" s="46">
        <v>30000</v>
      </c>
      <c r="F5304" s="130">
        <f t="shared" si="86"/>
        <v>1200000</v>
      </c>
      <c r="G5304" s="86">
        <f>SUM(F5304:F5305)</f>
        <v>1500000</v>
      </c>
    </row>
    <row r="5305" spans="1:7" ht="18" customHeight="1">
      <c r="A5305" s="323"/>
      <c r="B5305" s="302" t="s">
        <v>13</v>
      </c>
      <c r="C5305" s="325" t="s">
        <v>59</v>
      </c>
      <c r="D5305" s="325">
        <v>10</v>
      </c>
      <c r="E5305" s="46">
        <v>30000</v>
      </c>
      <c r="F5305" s="130">
        <f t="shared" si="86"/>
        <v>300000</v>
      </c>
      <c r="G5305" s="69"/>
    </row>
    <row r="5306" spans="1:7" ht="18" customHeight="1">
      <c r="A5306" s="323"/>
      <c r="B5306" s="302"/>
      <c r="C5306" s="325"/>
      <c r="D5306" s="325"/>
      <c r="E5306" s="46"/>
      <c r="F5306" s="130">
        <f t="shared" si="86"/>
        <v>0</v>
      </c>
      <c r="G5306" s="69"/>
    </row>
    <row r="5307" spans="1:7" ht="18" customHeight="1">
      <c r="A5307" s="323" t="s">
        <v>26</v>
      </c>
      <c r="B5307" s="302" t="s">
        <v>13</v>
      </c>
      <c r="C5307" s="325" t="s">
        <v>29</v>
      </c>
      <c r="D5307" s="325">
        <v>20</v>
      </c>
      <c r="E5307" s="46">
        <v>29500</v>
      </c>
      <c r="F5307" s="130">
        <f t="shared" si="86"/>
        <v>590000</v>
      </c>
      <c r="G5307" s="86">
        <f>F5307</f>
        <v>590000</v>
      </c>
    </row>
    <row r="5308" spans="1:7" ht="18" customHeight="1">
      <c r="A5308" s="323"/>
      <c r="B5308" s="302"/>
      <c r="C5308" s="325"/>
      <c r="D5308" s="325"/>
      <c r="E5308" s="46"/>
      <c r="F5308" s="130">
        <f t="shared" si="86"/>
        <v>0</v>
      </c>
      <c r="G5308" s="69"/>
    </row>
    <row r="5309" spans="1:7" ht="18" customHeight="1">
      <c r="A5309" s="323" t="s">
        <v>18</v>
      </c>
      <c r="B5309" s="302" t="s">
        <v>13</v>
      </c>
      <c r="C5309" s="325" t="s">
        <v>46</v>
      </c>
      <c r="D5309" s="325">
        <v>10</v>
      </c>
      <c r="E5309" s="46">
        <v>29000</v>
      </c>
      <c r="F5309" s="130">
        <f t="shared" si="86"/>
        <v>290000</v>
      </c>
      <c r="G5309" s="86">
        <f>SUM(F5309:F5321)</f>
        <v>9370000</v>
      </c>
    </row>
    <row r="5310" spans="1:7" ht="18" customHeight="1">
      <c r="A5310" s="323"/>
      <c r="B5310" s="302" t="s">
        <v>13</v>
      </c>
      <c r="C5310" s="325" t="s">
        <v>76</v>
      </c>
      <c r="D5310" s="325">
        <v>10</v>
      </c>
      <c r="E5310" s="46">
        <v>29000</v>
      </c>
      <c r="F5310" s="130">
        <f t="shared" si="86"/>
        <v>290000</v>
      </c>
      <c r="G5310" s="69"/>
    </row>
    <row r="5311" spans="1:7" ht="18" customHeight="1">
      <c r="A5311" s="323"/>
      <c r="B5311" s="302" t="s">
        <v>13</v>
      </c>
      <c r="C5311" s="325" t="s">
        <v>202</v>
      </c>
      <c r="D5311" s="325">
        <v>10</v>
      </c>
      <c r="E5311" s="46">
        <v>29000</v>
      </c>
      <c r="F5311" s="130">
        <f t="shared" si="86"/>
        <v>290000</v>
      </c>
      <c r="G5311" s="69"/>
    </row>
    <row r="5312" spans="1:7" ht="18" customHeight="1">
      <c r="A5312" s="323"/>
      <c r="B5312" s="302" t="s">
        <v>13</v>
      </c>
      <c r="C5312" s="325" t="s">
        <v>337</v>
      </c>
      <c r="D5312" s="325">
        <v>10</v>
      </c>
      <c r="E5312" s="46">
        <v>29000</v>
      </c>
      <c r="F5312" s="130">
        <f t="shared" si="86"/>
        <v>290000</v>
      </c>
      <c r="G5312" s="69"/>
    </row>
    <row r="5313" spans="1:7" ht="18" customHeight="1">
      <c r="A5313" s="323"/>
      <c r="B5313" s="302" t="s">
        <v>13</v>
      </c>
      <c r="C5313" s="325" t="s">
        <v>823</v>
      </c>
      <c r="D5313" s="325">
        <v>50</v>
      </c>
      <c r="E5313" s="46">
        <v>29000</v>
      </c>
      <c r="F5313" s="130">
        <f t="shared" si="86"/>
        <v>1450000</v>
      </c>
      <c r="G5313" s="69"/>
    </row>
    <row r="5314" spans="1:7" ht="18" customHeight="1">
      <c r="A5314" s="323"/>
      <c r="B5314" s="302" t="s">
        <v>13</v>
      </c>
      <c r="C5314" s="325" t="s">
        <v>1709</v>
      </c>
      <c r="D5314" s="325">
        <v>50</v>
      </c>
      <c r="E5314" s="46">
        <v>29000</v>
      </c>
      <c r="F5314" s="130">
        <f t="shared" si="86"/>
        <v>1450000</v>
      </c>
      <c r="G5314" s="69"/>
    </row>
    <row r="5315" spans="1:7" ht="18" customHeight="1">
      <c r="A5315" s="323"/>
      <c r="B5315" s="302" t="s">
        <v>13</v>
      </c>
      <c r="C5315" s="325" t="s">
        <v>337</v>
      </c>
      <c r="D5315" s="325">
        <v>10</v>
      </c>
      <c r="E5315" s="46">
        <v>29000</v>
      </c>
      <c r="F5315" s="130">
        <f t="shared" si="86"/>
        <v>290000</v>
      </c>
      <c r="G5315" s="69"/>
    </row>
    <row r="5316" spans="1:7" ht="18" customHeight="1">
      <c r="A5316" s="323"/>
      <c r="B5316" s="302" t="s">
        <v>13</v>
      </c>
      <c r="C5316" s="325" t="s">
        <v>685</v>
      </c>
      <c r="D5316" s="325">
        <v>30</v>
      </c>
      <c r="E5316" s="46">
        <v>29000</v>
      </c>
      <c r="F5316" s="130">
        <f t="shared" si="86"/>
        <v>870000</v>
      </c>
      <c r="G5316" s="69"/>
    </row>
    <row r="5317" spans="1:7" ht="18" customHeight="1">
      <c r="A5317" s="323"/>
      <c r="B5317" s="302" t="s">
        <v>13</v>
      </c>
      <c r="C5317" s="325" t="s">
        <v>796</v>
      </c>
      <c r="D5317" s="325">
        <v>50</v>
      </c>
      <c r="E5317" s="46">
        <v>29000</v>
      </c>
      <c r="F5317" s="130">
        <f t="shared" si="86"/>
        <v>1450000</v>
      </c>
      <c r="G5317" s="69"/>
    </row>
    <row r="5318" spans="1:7" ht="18" customHeight="1">
      <c r="A5318" s="323"/>
      <c r="B5318" s="302" t="s">
        <v>13</v>
      </c>
      <c r="C5318" s="325" t="s">
        <v>588</v>
      </c>
      <c r="D5318" s="325">
        <v>40</v>
      </c>
      <c r="E5318" s="46">
        <v>29000</v>
      </c>
      <c r="F5318" s="130">
        <f t="shared" si="86"/>
        <v>1160000</v>
      </c>
      <c r="G5318" s="69"/>
    </row>
    <row r="5319" spans="1:7" ht="18" customHeight="1">
      <c r="A5319" s="323"/>
      <c r="B5319" s="302" t="s">
        <v>13</v>
      </c>
      <c r="C5319" s="325" t="s">
        <v>75</v>
      </c>
      <c r="D5319" s="325">
        <v>20</v>
      </c>
      <c r="E5319" s="46">
        <v>29000</v>
      </c>
      <c r="F5319" s="130">
        <f t="shared" si="86"/>
        <v>580000</v>
      </c>
      <c r="G5319" s="69"/>
    </row>
    <row r="5320" spans="1:7" ht="18" customHeight="1">
      <c r="A5320" s="323"/>
      <c r="B5320" s="302" t="s">
        <v>13</v>
      </c>
      <c r="C5320" s="325" t="s">
        <v>171</v>
      </c>
      <c r="D5320" s="325">
        <v>10</v>
      </c>
      <c r="E5320" s="46">
        <v>29000</v>
      </c>
      <c r="F5320" s="130">
        <f t="shared" si="86"/>
        <v>290000</v>
      </c>
      <c r="G5320" s="69"/>
    </row>
    <row r="5321" spans="1:7" ht="18" customHeight="1">
      <c r="A5321" s="323"/>
      <c r="B5321" s="302" t="s">
        <v>23</v>
      </c>
      <c r="C5321" s="325" t="s">
        <v>14</v>
      </c>
      <c r="D5321" s="325">
        <v>20</v>
      </c>
      <c r="E5321" s="46">
        <v>33500</v>
      </c>
      <c r="F5321" s="130">
        <f t="shared" si="86"/>
        <v>670000</v>
      </c>
      <c r="G5321" s="69"/>
    </row>
    <row r="5322" spans="1:7" ht="18" customHeight="1">
      <c r="A5322" s="323"/>
      <c r="B5322" s="302"/>
      <c r="C5322" s="325"/>
      <c r="D5322" s="325"/>
      <c r="E5322" s="46"/>
      <c r="F5322" s="130">
        <f t="shared" si="86"/>
        <v>0</v>
      </c>
      <c r="G5322" s="69"/>
    </row>
    <row r="5323" spans="1:7" ht="18" customHeight="1">
      <c r="A5323" s="323" t="s">
        <v>24</v>
      </c>
      <c r="B5323" s="444" t="s">
        <v>137</v>
      </c>
      <c r="C5323" s="482" t="s">
        <v>1003</v>
      </c>
      <c r="D5323" s="482">
        <v>50</v>
      </c>
      <c r="E5323" s="116">
        <v>38500</v>
      </c>
      <c r="F5323" s="131">
        <f t="shared" si="86"/>
        <v>1925000</v>
      </c>
      <c r="G5323" s="86">
        <f>SUM(F5323:F5325)</f>
        <v>6555000</v>
      </c>
    </row>
    <row r="5324" spans="1:7" ht="18" customHeight="1">
      <c r="A5324" s="323"/>
      <c r="B5324" s="444" t="s">
        <v>137</v>
      </c>
      <c r="C5324" s="482" t="s">
        <v>1710</v>
      </c>
      <c r="D5324" s="482">
        <v>20</v>
      </c>
      <c r="E5324" s="116">
        <v>39000</v>
      </c>
      <c r="F5324" s="131">
        <f t="shared" si="86"/>
        <v>780000</v>
      </c>
      <c r="G5324" s="69"/>
    </row>
    <row r="5325" spans="1:7" ht="18" customHeight="1">
      <c r="A5325" s="323"/>
      <c r="B5325" s="444" t="s">
        <v>137</v>
      </c>
      <c r="C5325" s="482" t="s">
        <v>267</v>
      </c>
      <c r="D5325" s="482">
        <v>100</v>
      </c>
      <c r="E5325" s="116">
        <v>38500</v>
      </c>
      <c r="F5325" s="131">
        <f t="shared" si="86"/>
        <v>3850000</v>
      </c>
      <c r="G5325" s="69"/>
    </row>
    <row r="5326" spans="1:7" ht="18" customHeight="1">
      <c r="A5326" s="323"/>
      <c r="B5326" s="302"/>
      <c r="C5326" s="325"/>
      <c r="D5326" s="325"/>
      <c r="E5326" s="46"/>
      <c r="F5326" s="130">
        <f t="shared" si="86"/>
        <v>0</v>
      </c>
      <c r="G5326" s="69"/>
    </row>
    <row r="5327" spans="1:7" ht="18" customHeight="1">
      <c r="A5327" s="534" t="s">
        <v>314</v>
      </c>
      <c r="B5327" s="302"/>
      <c r="C5327" s="325"/>
      <c r="D5327" s="325"/>
      <c r="E5327" s="46"/>
      <c r="F5327" s="130">
        <f t="shared" si="86"/>
        <v>0</v>
      </c>
      <c r="G5327" s="86">
        <f>F5328</f>
        <v>5852800</v>
      </c>
    </row>
    <row r="5328" spans="1:7" ht="18" customHeight="1">
      <c r="A5328" s="533" t="s">
        <v>1717</v>
      </c>
      <c r="B5328" s="440" t="s">
        <v>91</v>
      </c>
      <c r="C5328" s="382" t="s">
        <v>322</v>
      </c>
      <c r="D5328" s="382">
        <v>182.9</v>
      </c>
      <c r="E5328" s="59">
        <v>32000</v>
      </c>
      <c r="F5328" s="132">
        <f t="shared" si="86"/>
        <v>5852800</v>
      </c>
      <c r="G5328" s="92"/>
    </row>
    <row r="5329" spans="1:7" ht="18" customHeight="1">
      <c r="A5329" s="526"/>
      <c r="B5329" s="435"/>
      <c r="C5329" s="484"/>
      <c r="D5329" s="484"/>
      <c r="E5329" s="113"/>
      <c r="F5329" s="126"/>
      <c r="G5329" s="9"/>
    </row>
    <row r="5330" spans="1:7" ht="18" customHeight="1">
      <c r="A5330" s="537">
        <v>42433</v>
      </c>
      <c r="B5330" s="355"/>
      <c r="C5330" s="491" t="s">
        <v>398</v>
      </c>
      <c r="D5330" s="525"/>
      <c r="F5330" s="127"/>
    </row>
    <row r="5331" spans="1:7" ht="18" customHeight="1">
      <c r="A5331" s="531" t="s">
        <v>127</v>
      </c>
      <c r="B5331" s="436" t="s">
        <v>134</v>
      </c>
      <c r="C5331" s="494" t="s">
        <v>152</v>
      </c>
      <c r="D5331" s="494">
        <f>SUM(D5332:D5420)</f>
        <v>10760.399999999996</v>
      </c>
      <c r="E5331" s="166"/>
      <c r="F5331" s="171">
        <f>SUM(F5332:F5420)</f>
        <v>349782600</v>
      </c>
      <c r="G5331" s="171">
        <f>SUM(G5332:G5420)</f>
        <v>349782600</v>
      </c>
    </row>
    <row r="5332" spans="1:7" ht="17.25" customHeight="1">
      <c r="A5332" s="532" t="s">
        <v>18</v>
      </c>
      <c r="B5332" s="441" t="s">
        <v>13</v>
      </c>
      <c r="C5332" s="492" t="s">
        <v>1719</v>
      </c>
      <c r="D5332" s="492">
        <v>86.6</v>
      </c>
      <c r="E5332" s="62">
        <v>29000</v>
      </c>
      <c r="F5332" s="139">
        <f t="shared" si="86"/>
        <v>2511400</v>
      </c>
      <c r="G5332" s="85">
        <f>F5332</f>
        <v>2511400</v>
      </c>
    </row>
    <row r="5333" spans="1:7" ht="17.25" customHeight="1">
      <c r="A5333" s="323"/>
      <c r="B5333" s="302"/>
      <c r="C5333" s="325"/>
      <c r="D5333" s="325"/>
      <c r="E5333" s="46"/>
      <c r="F5333" s="130">
        <f t="shared" si="86"/>
        <v>0</v>
      </c>
      <c r="G5333" s="69"/>
    </row>
    <row r="5334" spans="1:7" ht="17.25" customHeight="1">
      <c r="A5334" s="323" t="s">
        <v>61</v>
      </c>
      <c r="B5334" s="302" t="s">
        <v>13</v>
      </c>
      <c r="C5334" s="325" t="s">
        <v>978</v>
      </c>
      <c r="D5334" s="325">
        <v>30</v>
      </c>
      <c r="E5334" s="46">
        <v>29500</v>
      </c>
      <c r="F5334" s="130">
        <f t="shared" si="86"/>
        <v>885000</v>
      </c>
      <c r="G5334" s="86">
        <f>F5334</f>
        <v>885000</v>
      </c>
    </row>
    <row r="5335" spans="1:7" ht="17.25" customHeight="1">
      <c r="A5335" s="323"/>
      <c r="B5335" s="302"/>
      <c r="C5335" s="325"/>
      <c r="D5335" s="325"/>
      <c r="E5335" s="46"/>
      <c r="F5335" s="130">
        <f t="shared" si="86"/>
        <v>0</v>
      </c>
      <c r="G5335" s="69"/>
    </row>
    <row r="5336" spans="1:7" ht="17.25" customHeight="1">
      <c r="A5336" s="323" t="s">
        <v>97</v>
      </c>
      <c r="B5336" s="302" t="s">
        <v>233</v>
      </c>
      <c r="C5336" s="325" t="s">
        <v>385</v>
      </c>
      <c r="D5336" s="325">
        <v>50</v>
      </c>
      <c r="E5336" s="46">
        <v>37000</v>
      </c>
      <c r="F5336" s="130">
        <f t="shared" si="86"/>
        <v>1850000</v>
      </c>
      <c r="G5336" s="86">
        <f>F5336</f>
        <v>1850000</v>
      </c>
    </row>
    <row r="5337" spans="1:7" ht="17.25" customHeight="1">
      <c r="A5337" s="323"/>
      <c r="B5337" s="302"/>
      <c r="C5337" s="325"/>
      <c r="D5337" s="325"/>
      <c r="E5337" s="46"/>
      <c r="F5337" s="130">
        <f t="shared" si="86"/>
        <v>0</v>
      </c>
      <c r="G5337" s="69"/>
    </row>
    <row r="5338" spans="1:7" ht="17.25" customHeight="1">
      <c r="A5338" s="323" t="s">
        <v>24</v>
      </c>
      <c r="B5338" s="302" t="s">
        <v>31</v>
      </c>
      <c r="C5338" s="325" t="s">
        <v>465</v>
      </c>
      <c r="D5338" s="325">
        <v>106.5</v>
      </c>
      <c r="E5338" s="46">
        <v>33500</v>
      </c>
      <c r="F5338" s="130">
        <f t="shared" si="86"/>
        <v>3567750</v>
      </c>
      <c r="G5338" s="86">
        <f>F5338</f>
        <v>3567750</v>
      </c>
    </row>
    <row r="5339" spans="1:7" ht="17.25" customHeight="1">
      <c r="A5339" s="323"/>
      <c r="B5339" s="302"/>
      <c r="C5339" s="325"/>
      <c r="D5339" s="325"/>
      <c r="E5339" s="46"/>
      <c r="F5339" s="130">
        <f t="shared" si="86"/>
        <v>0</v>
      </c>
      <c r="G5339" s="69"/>
    </row>
    <row r="5340" spans="1:7" ht="17.25" customHeight="1">
      <c r="A5340" s="323" t="s">
        <v>235</v>
      </c>
      <c r="B5340" s="302" t="s">
        <v>31</v>
      </c>
      <c r="C5340" s="325" t="s">
        <v>281</v>
      </c>
      <c r="D5340" s="325">
        <v>90.6</v>
      </c>
      <c r="E5340" s="46">
        <v>33500</v>
      </c>
      <c r="F5340" s="130">
        <f t="shared" si="86"/>
        <v>3035100</v>
      </c>
      <c r="G5340" s="86">
        <f>F5340</f>
        <v>3035100</v>
      </c>
    </row>
    <row r="5341" spans="1:7" ht="17.25" customHeight="1">
      <c r="A5341" s="323"/>
      <c r="B5341" s="302"/>
      <c r="C5341" s="325"/>
      <c r="D5341" s="325"/>
      <c r="E5341" s="46"/>
      <c r="F5341" s="130">
        <f t="shared" si="86"/>
        <v>0</v>
      </c>
      <c r="G5341" s="69"/>
    </row>
    <row r="5342" spans="1:7" ht="17.25" customHeight="1">
      <c r="A5342" s="323" t="s">
        <v>380</v>
      </c>
      <c r="B5342" s="302" t="s">
        <v>13</v>
      </c>
      <c r="C5342" s="325" t="s">
        <v>60</v>
      </c>
      <c r="D5342" s="325">
        <v>200</v>
      </c>
      <c r="E5342" s="46">
        <v>29500</v>
      </c>
      <c r="F5342" s="130">
        <f t="shared" si="86"/>
        <v>5900000</v>
      </c>
      <c r="G5342" s="86">
        <f>SUM(F5342:F5343)</f>
        <v>15372000</v>
      </c>
    </row>
    <row r="5343" spans="1:7" ht="17.25" customHeight="1">
      <c r="A5343" s="323"/>
      <c r="B5343" s="302" t="s">
        <v>584</v>
      </c>
      <c r="C5343" s="325" t="s">
        <v>619</v>
      </c>
      <c r="D5343" s="325">
        <v>296</v>
      </c>
      <c r="E5343" s="46">
        <v>32000</v>
      </c>
      <c r="F5343" s="130">
        <f t="shared" si="86"/>
        <v>9472000</v>
      </c>
      <c r="G5343" s="69"/>
    </row>
    <row r="5344" spans="1:7" ht="17.25" customHeight="1">
      <c r="A5344" s="323"/>
      <c r="B5344" s="302"/>
      <c r="C5344" s="325"/>
      <c r="D5344" s="325"/>
      <c r="E5344" s="46"/>
      <c r="F5344" s="130">
        <f t="shared" si="86"/>
        <v>0</v>
      </c>
      <c r="G5344" s="69"/>
    </row>
    <row r="5345" spans="1:7" ht="17.25" customHeight="1">
      <c r="A5345" s="323" t="s">
        <v>203</v>
      </c>
      <c r="B5345" s="302" t="s">
        <v>13</v>
      </c>
      <c r="C5345" s="325" t="s">
        <v>204</v>
      </c>
      <c r="D5345" s="325">
        <v>275</v>
      </c>
      <c r="E5345" s="46">
        <v>29500</v>
      </c>
      <c r="F5345" s="130">
        <f t="shared" si="86"/>
        <v>8112500</v>
      </c>
      <c r="G5345" s="86">
        <f>SUM(F5345:F5347)</f>
        <v>42836000</v>
      </c>
    </row>
    <row r="5346" spans="1:7" ht="17.25" customHeight="1">
      <c r="A5346" s="323"/>
      <c r="B5346" s="302" t="s">
        <v>31</v>
      </c>
      <c r="C5346" s="325" t="s">
        <v>1707</v>
      </c>
      <c r="D5346" s="325">
        <v>800</v>
      </c>
      <c r="E5346" s="46">
        <v>33000</v>
      </c>
      <c r="F5346" s="130">
        <f t="shared" si="86"/>
        <v>26400000</v>
      </c>
      <c r="G5346" s="69"/>
    </row>
    <row r="5347" spans="1:7" ht="17.25" customHeight="1">
      <c r="A5347" s="323"/>
      <c r="B5347" s="302" t="s">
        <v>31</v>
      </c>
      <c r="C5347" s="325" t="s">
        <v>206</v>
      </c>
      <c r="D5347" s="325">
        <v>268.5</v>
      </c>
      <c r="E5347" s="46">
        <v>31000</v>
      </c>
      <c r="F5347" s="130">
        <f t="shared" si="86"/>
        <v>8323500</v>
      </c>
      <c r="G5347" s="69"/>
    </row>
    <row r="5348" spans="1:7" ht="17.25" customHeight="1">
      <c r="A5348" s="323"/>
      <c r="B5348" s="302"/>
      <c r="C5348" s="325"/>
      <c r="D5348" s="325"/>
      <c r="E5348" s="46"/>
      <c r="F5348" s="130">
        <f t="shared" si="86"/>
        <v>0</v>
      </c>
      <c r="G5348" s="69"/>
    </row>
    <row r="5349" spans="1:7" ht="17.25" customHeight="1">
      <c r="A5349" s="323" t="s">
        <v>330</v>
      </c>
      <c r="B5349" s="302" t="s">
        <v>518</v>
      </c>
      <c r="C5349" s="325" t="s">
        <v>610</v>
      </c>
      <c r="D5349" s="325">
        <v>138.5</v>
      </c>
      <c r="E5349" s="46">
        <v>36000</v>
      </c>
      <c r="F5349" s="130">
        <f t="shared" si="86"/>
        <v>4986000</v>
      </c>
      <c r="G5349" s="86">
        <f>SUM(F5349:F5350)</f>
        <v>14634000</v>
      </c>
    </row>
    <row r="5350" spans="1:7" ht="17.25" customHeight="1">
      <c r="A5350" s="323"/>
      <c r="B5350" s="302" t="s">
        <v>518</v>
      </c>
      <c r="C5350" s="325" t="s">
        <v>1720</v>
      </c>
      <c r="D5350" s="325">
        <v>268</v>
      </c>
      <c r="E5350" s="46">
        <v>36000</v>
      </c>
      <c r="F5350" s="130">
        <f t="shared" si="86"/>
        <v>9648000</v>
      </c>
      <c r="G5350" s="69"/>
    </row>
    <row r="5351" spans="1:7" ht="17.25" customHeight="1">
      <c r="A5351" s="323"/>
      <c r="B5351" s="302"/>
      <c r="C5351" s="325"/>
      <c r="D5351" s="325"/>
      <c r="E5351" s="46"/>
      <c r="F5351" s="130">
        <f t="shared" si="86"/>
        <v>0</v>
      </c>
      <c r="G5351" s="69"/>
    </row>
    <row r="5352" spans="1:7" ht="17.25" customHeight="1">
      <c r="A5352" s="323" t="s">
        <v>321</v>
      </c>
      <c r="B5352" s="302" t="s">
        <v>518</v>
      </c>
      <c r="C5352" s="325" t="s">
        <v>416</v>
      </c>
      <c r="D5352" s="325">
        <v>268</v>
      </c>
      <c r="E5352" s="46">
        <v>33000</v>
      </c>
      <c r="F5352" s="130">
        <f t="shared" si="86"/>
        <v>8844000</v>
      </c>
      <c r="G5352" s="86">
        <f>F5352</f>
        <v>8844000</v>
      </c>
    </row>
    <row r="5353" spans="1:7" ht="17.25" customHeight="1">
      <c r="A5353" s="323"/>
      <c r="B5353" s="302"/>
      <c r="C5353" s="325"/>
      <c r="D5353" s="325"/>
      <c r="E5353" s="46"/>
      <c r="F5353" s="130">
        <f t="shared" si="86"/>
        <v>0</v>
      </c>
      <c r="G5353" s="69"/>
    </row>
    <row r="5354" spans="1:7" ht="17.25" customHeight="1">
      <c r="A5354" s="323" t="s">
        <v>210</v>
      </c>
      <c r="B5354" s="302" t="s">
        <v>132</v>
      </c>
      <c r="C5354" s="325" t="s">
        <v>416</v>
      </c>
      <c r="D5354" s="325">
        <v>125.2</v>
      </c>
      <c r="E5354" s="46">
        <v>34500</v>
      </c>
      <c r="F5354" s="130">
        <f t="shared" si="86"/>
        <v>4319400</v>
      </c>
      <c r="G5354" s="86">
        <f>SUM(F5354:F5362)</f>
        <v>38138100</v>
      </c>
    </row>
    <row r="5355" spans="1:7" ht="17.25" customHeight="1">
      <c r="A5355" s="323"/>
      <c r="B5355" s="302" t="s">
        <v>23</v>
      </c>
      <c r="C5355" s="325" t="s">
        <v>211</v>
      </c>
      <c r="D5355" s="325">
        <v>250</v>
      </c>
      <c r="E5355" s="46">
        <v>30000</v>
      </c>
      <c r="F5355" s="130">
        <f t="shared" si="86"/>
        <v>7500000</v>
      </c>
      <c r="G5355" s="69"/>
    </row>
    <row r="5356" spans="1:7" ht="17.25" customHeight="1">
      <c r="A5356" s="323"/>
      <c r="B5356" s="302" t="s">
        <v>31</v>
      </c>
      <c r="C5356" s="325" t="s">
        <v>60</v>
      </c>
      <c r="D5356" s="325">
        <v>50</v>
      </c>
      <c r="E5356" s="46">
        <v>34500</v>
      </c>
      <c r="F5356" s="130">
        <f t="shared" ref="F5356:F5473" si="87">E5356*D5356</f>
        <v>1725000</v>
      </c>
      <c r="G5356" s="69"/>
    </row>
    <row r="5357" spans="1:7" ht="17.25" customHeight="1">
      <c r="A5357" s="323"/>
      <c r="B5357" s="302" t="s">
        <v>31</v>
      </c>
      <c r="C5357" s="325" t="s">
        <v>15</v>
      </c>
      <c r="D5357" s="325">
        <v>55.6</v>
      </c>
      <c r="E5357" s="46">
        <v>34500</v>
      </c>
      <c r="F5357" s="130">
        <f t="shared" si="87"/>
        <v>1918200</v>
      </c>
      <c r="G5357" s="69"/>
    </row>
    <row r="5358" spans="1:7" ht="17.25" customHeight="1">
      <c r="A5358" s="323"/>
      <c r="B5358" s="302" t="s">
        <v>23</v>
      </c>
      <c r="C5358" s="325" t="s">
        <v>211</v>
      </c>
      <c r="D5358" s="325">
        <v>50</v>
      </c>
      <c r="E5358" s="46">
        <v>30000</v>
      </c>
      <c r="F5358" s="130">
        <f t="shared" ref="F5358:F5367" si="88">E5358*D5358</f>
        <v>1500000</v>
      </c>
      <c r="G5358" s="69"/>
    </row>
    <row r="5359" spans="1:7" ht="17.25" customHeight="1">
      <c r="A5359" s="323"/>
      <c r="B5359" s="302" t="s">
        <v>23</v>
      </c>
      <c r="C5359" s="325" t="s">
        <v>1730</v>
      </c>
      <c r="D5359" s="325">
        <v>250</v>
      </c>
      <c r="E5359" s="46">
        <v>30000</v>
      </c>
      <c r="F5359" s="130">
        <f t="shared" si="88"/>
        <v>7500000</v>
      </c>
      <c r="G5359" s="69"/>
    </row>
    <row r="5360" spans="1:7" ht="17.25" customHeight="1">
      <c r="A5360" s="323"/>
      <c r="B5360" s="302" t="s">
        <v>212</v>
      </c>
      <c r="C5360" s="325" t="s">
        <v>59</v>
      </c>
      <c r="D5360" s="325">
        <v>119.3</v>
      </c>
      <c r="E5360" s="46">
        <v>35000</v>
      </c>
      <c r="F5360" s="130">
        <f t="shared" si="88"/>
        <v>4175500</v>
      </c>
      <c r="G5360" s="69"/>
    </row>
    <row r="5361" spans="1:7" ht="17.25" customHeight="1">
      <c r="A5361" s="323"/>
      <c r="B5361" s="302" t="s">
        <v>212</v>
      </c>
      <c r="C5361" s="325" t="s">
        <v>1522</v>
      </c>
      <c r="D5361" s="325">
        <v>200</v>
      </c>
      <c r="E5361" s="46">
        <v>30000</v>
      </c>
      <c r="F5361" s="130">
        <f t="shared" si="88"/>
        <v>6000000</v>
      </c>
      <c r="G5361" s="69"/>
    </row>
    <row r="5362" spans="1:7" ht="17.25" customHeight="1">
      <c r="A5362" s="323"/>
      <c r="B5362" s="302" t="s">
        <v>208</v>
      </c>
      <c r="C5362" s="325" t="s">
        <v>59</v>
      </c>
      <c r="D5362" s="325">
        <v>100</v>
      </c>
      <c r="E5362" s="46">
        <v>35000</v>
      </c>
      <c r="F5362" s="130">
        <f t="shared" si="88"/>
        <v>3500000</v>
      </c>
      <c r="G5362" s="69"/>
    </row>
    <row r="5363" spans="1:7" ht="17.25" customHeight="1">
      <c r="A5363" s="323"/>
      <c r="B5363" s="302"/>
      <c r="C5363" s="325"/>
      <c r="D5363" s="325"/>
      <c r="E5363" s="46"/>
      <c r="F5363" s="130">
        <f t="shared" si="88"/>
        <v>0</v>
      </c>
      <c r="G5363" s="69"/>
    </row>
    <row r="5364" spans="1:7" ht="17.25" customHeight="1">
      <c r="A5364" s="323" t="s">
        <v>327</v>
      </c>
      <c r="B5364" s="302" t="s">
        <v>208</v>
      </c>
      <c r="C5364" s="325" t="s">
        <v>1721</v>
      </c>
      <c r="D5364" s="325">
        <v>175</v>
      </c>
      <c r="E5364" s="46">
        <v>34000</v>
      </c>
      <c r="F5364" s="130">
        <f t="shared" si="88"/>
        <v>5950000</v>
      </c>
      <c r="G5364" s="86">
        <f>SUM(F5364:F5366)</f>
        <v>23650000</v>
      </c>
    </row>
    <row r="5365" spans="1:7" ht="17.25" customHeight="1">
      <c r="A5365" s="323"/>
      <c r="B5365" s="302" t="s">
        <v>13</v>
      </c>
      <c r="C5365" s="325" t="s">
        <v>1727</v>
      </c>
      <c r="D5365" s="325">
        <v>400</v>
      </c>
      <c r="E5365" s="46">
        <v>29500</v>
      </c>
      <c r="F5365" s="130">
        <f t="shared" si="88"/>
        <v>11800000</v>
      </c>
      <c r="G5365" s="69"/>
    </row>
    <row r="5366" spans="1:7" ht="17.25" customHeight="1">
      <c r="A5366" s="323"/>
      <c r="B5366" s="302" t="s">
        <v>13</v>
      </c>
      <c r="C5366" s="325" t="s">
        <v>1679</v>
      </c>
      <c r="D5366" s="325">
        <v>200</v>
      </c>
      <c r="E5366" s="46">
        <v>29500</v>
      </c>
      <c r="F5366" s="130">
        <f t="shared" si="88"/>
        <v>5900000</v>
      </c>
      <c r="G5366" s="69"/>
    </row>
    <row r="5367" spans="1:7" ht="17.25" customHeight="1">
      <c r="A5367" s="323"/>
      <c r="B5367" s="302"/>
      <c r="C5367" s="325"/>
      <c r="D5367" s="325"/>
      <c r="E5367" s="46"/>
      <c r="F5367" s="130">
        <f t="shared" si="88"/>
        <v>0</v>
      </c>
      <c r="G5367" s="69"/>
    </row>
    <row r="5368" spans="1:7" ht="17.25" customHeight="1">
      <c r="A5368" s="323" t="s">
        <v>336</v>
      </c>
      <c r="B5368" s="302" t="s">
        <v>23</v>
      </c>
      <c r="C5368" s="325" t="s">
        <v>686</v>
      </c>
      <c r="D5368" s="325">
        <v>16.7</v>
      </c>
      <c r="E5368" s="46">
        <v>33000</v>
      </c>
      <c r="F5368" s="130">
        <f t="shared" si="87"/>
        <v>551100</v>
      </c>
      <c r="G5368" s="86">
        <f>SUM(F5368:F5374)</f>
        <v>16253200</v>
      </c>
    </row>
    <row r="5369" spans="1:7" ht="17.25" customHeight="1">
      <c r="A5369" s="323"/>
      <c r="B5369" s="302" t="s">
        <v>31</v>
      </c>
      <c r="C5369" s="325" t="s">
        <v>72</v>
      </c>
      <c r="D5369" s="325">
        <v>51.2</v>
      </c>
      <c r="E5369" s="46">
        <v>33000</v>
      </c>
      <c r="F5369" s="130">
        <f t="shared" si="87"/>
        <v>1689600</v>
      </c>
      <c r="G5369" s="69"/>
    </row>
    <row r="5370" spans="1:7" ht="17.25" customHeight="1">
      <c r="A5370" s="323"/>
      <c r="B5370" s="302" t="s">
        <v>31</v>
      </c>
      <c r="C5370" s="325" t="s">
        <v>73</v>
      </c>
      <c r="D5370" s="325">
        <v>75</v>
      </c>
      <c r="E5370" s="46">
        <v>33000</v>
      </c>
      <c r="F5370" s="130">
        <f t="shared" si="87"/>
        <v>2475000</v>
      </c>
      <c r="G5370" s="69"/>
    </row>
    <row r="5371" spans="1:7" ht="17.25" customHeight="1">
      <c r="A5371" s="323"/>
      <c r="B5371" s="302" t="s">
        <v>31</v>
      </c>
      <c r="C5371" s="325" t="s">
        <v>494</v>
      </c>
      <c r="D5371" s="325">
        <v>50</v>
      </c>
      <c r="E5371" s="46">
        <v>33000</v>
      </c>
      <c r="F5371" s="130">
        <f t="shared" si="87"/>
        <v>1650000</v>
      </c>
      <c r="G5371" s="69"/>
    </row>
    <row r="5372" spans="1:7" ht="17.25" customHeight="1">
      <c r="A5372" s="323"/>
      <c r="B5372" s="302" t="s">
        <v>31</v>
      </c>
      <c r="C5372" s="325" t="s">
        <v>496</v>
      </c>
      <c r="D5372" s="325">
        <v>42.4</v>
      </c>
      <c r="E5372" s="46">
        <v>32500</v>
      </c>
      <c r="F5372" s="130">
        <f t="shared" si="87"/>
        <v>1378000</v>
      </c>
      <c r="G5372" s="69"/>
    </row>
    <row r="5373" spans="1:7" ht="17.25" customHeight="1">
      <c r="A5373" s="323"/>
      <c r="B5373" s="302" t="s">
        <v>64</v>
      </c>
      <c r="C5373" s="325" t="s">
        <v>615</v>
      </c>
      <c r="D5373" s="325">
        <v>99</v>
      </c>
      <c r="E5373" s="46">
        <v>30500</v>
      </c>
      <c r="F5373" s="130">
        <f t="shared" si="87"/>
        <v>3019500</v>
      </c>
      <c r="G5373" s="69"/>
    </row>
    <row r="5374" spans="1:7" ht="17.25" customHeight="1">
      <c r="A5374" s="323"/>
      <c r="B5374" s="302" t="s">
        <v>233</v>
      </c>
      <c r="C5374" s="325" t="s">
        <v>1136</v>
      </c>
      <c r="D5374" s="325">
        <v>146.4</v>
      </c>
      <c r="E5374" s="46">
        <v>37500</v>
      </c>
      <c r="F5374" s="130">
        <f t="shared" si="87"/>
        <v>5490000</v>
      </c>
      <c r="G5374" s="69"/>
    </row>
    <row r="5375" spans="1:7" ht="17.25" customHeight="1">
      <c r="A5375" s="323"/>
      <c r="B5375" s="302"/>
      <c r="C5375" s="325"/>
      <c r="D5375" s="325"/>
      <c r="E5375" s="46"/>
      <c r="F5375" s="130"/>
      <c r="G5375" s="69"/>
    </row>
    <row r="5376" spans="1:7" ht="17.25" customHeight="1">
      <c r="A5376" s="323" t="s">
        <v>1656</v>
      </c>
      <c r="B5376" s="302" t="s">
        <v>31</v>
      </c>
      <c r="C5376" s="325" t="s">
        <v>78</v>
      </c>
      <c r="D5376" s="325">
        <v>185</v>
      </c>
      <c r="E5376" s="46">
        <v>34500</v>
      </c>
      <c r="F5376" s="130">
        <f>E5376*D5376</f>
        <v>6382500</v>
      </c>
      <c r="G5376" s="86">
        <f>F5376</f>
        <v>6382500</v>
      </c>
    </row>
    <row r="5377" spans="1:7" ht="17.25" customHeight="1">
      <c r="A5377" s="323"/>
      <c r="B5377" s="302"/>
      <c r="C5377" s="325"/>
      <c r="D5377" s="325"/>
      <c r="E5377" s="46"/>
      <c r="F5377" s="130"/>
      <c r="G5377" s="86"/>
    </row>
    <row r="5378" spans="1:7" ht="17.25" customHeight="1">
      <c r="A5378" s="323" t="s">
        <v>311</v>
      </c>
      <c r="B5378" s="302" t="s">
        <v>333</v>
      </c>
      <c r="C5378" s="325" t="s">
        <v>1722</v>
      </c>
      <c r="D5378" s="325">
        <v>999</v>
      </c>
      <c r="E5378" s="46">
        <v>32000</v>
      </c>
      <c r="F5378" s="130">
        <f t="shared" si="87"/>
        <v>31968000</v>
      </c>
      <c r="G5378" s="86">
        <f>F5378</f>
        <v>31968000</v>
      </c>
    </row>
    <row r="5379" spans="1:7" ht="17.25" customHeight="1">
      <c r="A5379" s="323"/>
      <c r="B5379" s="302"/>
      <c r="C5379" s="325"/>
      <c r="D5379" s="325"/>
      <c r="E5379" s="46"/>
      <c r="F5379" s="130">
        <f t="shared" si="87"/>
        <v>0</v>
      </c>
      <c r="G5379" s="69"/>
    </row>
    <row r="5380" spans="1:7" ht="17.25" customHeight="1">
      <c r="A5380" s="323" t="s">
        <v>318</v>
      </c>
      <c r="B5380" s="302" t="s">
        <v>31</v>
      </c>
      <c r="C5380" s="325" t="s">
        <v>502</v>
      </c>
      <c r="D5380" s="325">
        <v>102</v>
      </c>
      <c r="E5380" s="46">
        <v>33000</v>
      </c>
      <c r="F5380" s="130">
        <f t="shared" si="87"/>
        <v>3366000</v>
      </c>
      <c r="G5380" s="86">
        <f>F5380</f>
        <v>3366000</v>
      </c>
    </row>
    <row r="5381" spans="1:7" ht="17.25" customHeight="1">
      <c r="A5381" s="323"/>
      <c r="B5381" s="302"/>
      <c r="C5381" s="325"/>
      <c r="D5381" s="325"/>
      <c r="E5381" s="46"/>
      <c r="F5381" s="130">
        <f t="shared" si="87"/>
        <v>0</v>
      </c>
      <c r="G5381" s="69"/>
    </row>
    <row r="5382" spans="1:7" ht="17.25" customHeight="1">
      <c r="A5382" s="323" t="s">
        <v>271</v>
      </c>
      <c r="B5382" s="302" t="s">
        <v>13</v>
      </c>
      <c r="C5382" s="325" t="s">
        <v>45</v>
      </c>
      <c r="D5382" s="325">
        <v>20</v>
      </c>
      <c r="E5382" s="46">
        <v>29500</v>
      </c>
      <c r="F5382" s="130">
        <f t="shared" si="87"/>
        <v>590000</v>
      </c>
      <c r="G5382" s="86">
        <f>F5382</f>
        <v>590000</v>
      </c>
    </row>
    <row r="5383" spans="1:7" ht="17.25" customHeight="1">
      <c r="A5383" s="323"/>
      <c r="B5383" s="302"/>
      <c r="C5383" s="325"/>
      <c r="D5383" s="325"/>
      <c r="E5383" s="46"/>
      <c r="F5383" s="130">
        <f t="shared" si="87"/>
        <v>0</v>
      </c>
      <c r="G5383" s="69"/>
    </row>
    <row r="5384" spans="1:7" ht="17.25" customHeight="1">
      <c r="A5384" s="323" t="s">
        <v>641</v>
      </c>
      <c r="B5384" s="443" t="s">
        <v>1724</v>
      </c>
      <c r="C5384" s="482"/>
      <c r="D5384" s="482">
        <v>1</v>
      </c>
      <c r="E5384" s="116">
        <v>2100000</v>
      </c>
      <c r="F5384" s="131">
        <f t="shared" si="87"/>
        <v>2100000</v>
      </c>
      <c r="G5384" s="86">
        <f>F5384</f>
        <v>2100000</v>
      </c>
    </row>
    <row r="5385" spans="1:7" ht="17.25" customHeight="1">
      <c r="A5385" s="323"/>
      <c r="B5385" s="302"/>
      <c r="C5385" s="325"/>
      <c r="D5385" s="325"/>
      <c r="E5385" s="46"/>
      <c r="F5385" s="130">
        <f t="shared" si="87"/>
        <v>0</v>
      </c>
      <c r="G5385" s="69"/>
    </row>
    <row r="5386" spans="1:7" ht="17.25" customHeight="1">
      <c r="A5386" s="323" t="s">
        <v>145</v>
      </c>
      <c r="B5386" s="451" t="s">
        <v>1725</v>
      </c>
      <c r="C5386" s="500" t="s">
        <v>1697</v>
      </c>
      <c r="D5386" s="500">
        <v>-90</v>
      </c>
      <c r="E5386" s="162">
        <v>33000</v>
      </c>
      <c r="F5386" s="163">
        <f t="shared" si="87"/>
        <v>-2970000</v>
      </c>
      <c r="G5386" s="86">
        <f>SUM(F5386:F5387)</f>
        <v>-4620000</v>
      </c>
    </row>
    <row r="5387" spans="1:7" ht="17.25" customHeight="1">
      <c r="A5387" s="323"/>
      <c r="B5387" s="451" t="s">
        <v>1725</v>
      </c>
      <c r="C5387" s="500" t="s">
        <v>313</v>
      </c>
      <c r="D5387" s="500">
        <v>-50</v>
      </c>
      <c r="E5387" s="162">
        <v>33000</v>
      </c>
      <c r="F5387" s="163">
        <f t="shared" si="87"/>
        <v>-1650000</v>
      </c>
      <c r="G5387" s="69"/>
    </row>
    <row r="5388" spans="1:7" ht="17.25" customHeight="1">
      <c r="A5388" s="323"/>
      <c r="B5388" s="302"/>
      <c r="C5388" s="325"/>
      <c r="D5388" s="325"/>
      <c r="E5388" s="46"/>
      <c r="F5388" s="130">
        <f t="shared" si="87"/>
        <v>0</v>
      </c>
      <c r="G5388" s="69"/>
    </row>
    <row r="5389" spans="1:7" ht="17.25" customHeight="1">
      <c r="A5389" s="323" t="s">
        <v>52</v>
      </c>
      <c r="B5389" s="302" t="s">
        <v>1355</v>
      </c>
      <c r="C5389" s="325" t="s">
        <v>54</v>
      </c>
      <c r="D5389" s="325">
        <v>350</v>
      </c>
      <c r="E5389" s="46">
        <v>35300</v>
      </c>
      <c r="F5389" s="130">
        <f t="shared" si="87"/>
        <v>12355000</v>
      </c>
      <c r="G5389" s="86">
        <f>F5389</f>
        <v>12355000</v>
      </c>
    </row>
    <row r="5390" spans="1:7" ht="17.25" customHeight="1">
      <c r="A5390" s="323"/>
      <c r="B5390" s="302"/>
      <c r="C5390" s="325"/>
      <c r="D5390" s="325"/>
      <c r="E5390" s="46"/>
      <c r="F5390" s="130">
        <f t="shared" si="87"/>
        <v>0</v>
      </c>
      <c r="G5390" s="69"/>
    </row>
    <row r="5391" spans="1:7" ht="17.25" customHeight="1">
      <c r="A5391" s="323" t="s">
        <v>1271</v>
      </c>
      <c r="B5391" s="302" t="s">
        <v>64</v>
      </c>
      <c r="C5391" s="502" t="s">
        <v>1726</v>
      </c>
      <c r="D5391" s="325">
        <v>148.6</v>
      </c>
      <c r="E5391" s="46">
        <v>35000</v>
      </c>
      <c r="F5391" s="130">
        <f t="shared" si="87"/>
        <v>5201000</v>
      </c>
      <c r="G5391" s="86">
        <f>F5391</f>
        <v>5201000</v>
      </c>
    </row>
    <row r="5392" spans="1:7" ht="17.25" customHeight="1">
      <c r="A5392" s="323"/>
      <c r="B5392" s="302"/>
      <c r="C5392" s="325"/>
      <c r="D5392" s="325"/>
      <c r="E5392" s="46"/>
      <c r="F5392" s="130">
        <f t="shared" si="87"/>
        <v>0</v>
      </c>
      <c r="G5392" s="69"/>
    </row>
    <row r="5393" spans="1:7" ht="17.25" customHeight="1">
      <c r="A5393" s="323" t="s">
        <v>93</v>
      </c>
      <c r="B5393" s="302" t="s">
        <v>31</v>
      </c>
      <c r="C5393" s="325" t="s">
        <v>1728</v>
      </c>
      <c r="D5393" s="325">
        <v>96.4</v>
      </c>
      <c r="E5393" s="46">
        <v>33000</v>
      </c>
      <c r="F5393" s="130">
        <f t="shared" si="87"/>
        <v>3181200</v>
      </c>
      <c r="G5393" s="86">
        <f>F5393</f>
        <v>3181200</v>
      </c>
    </row>
    <row r="5394" spans="1:7" ht="17.25" customHeight="1">
      <c r="A5394" s="323"/>
      <c r="B5394" s="302"/>
      <c r="C5394" s="325"/>
      <c r="D5394" s="325"/>
      <c r="E5394" s="46"/>
      <c r="F5394" s="130">
        <f t="shared" si="87"/>
        <v>0</v>
      </c>
      <c r="G5394" s="69"/>
    </row>
    <row r="5395" spans="1:7" ht="17.25" customHeight="1">
      <c r="A5395" s="323" t="s">
        <v>504</v>
      </c>
      <c r="B5395" s="302" t="s">
        <v>31</v>
      </c>
      <c r="C5395" s="325" t="s">
        <v>416</v>
      </c>
      <c r="D5395" s="325">
        <v>152.4</v>
      </c>
      <c r="E5395" s="46">
        <v>32500</v>
      </c>
      <c r="F5395" s="130">
        <f t="shared" si="87"/>
        <v>4953000</v>
      </c>
      <c r="G5395" s="86">
        <f>F5395</f>
        <v>4953000</v>
      </c>
    </row>
    <row r="5396" spans="1:7" ht="17.25" customHeight="1">
      <c r="A5396" s="323"/>
      <c r="B5396" s="302"/>
      <c r="C5396" s="325"/>
      <c r="D5396" s="325"/>
      <c r="E5396" s="46"/>
      <c r="F5396" s="130">
        <f t="shared" si="87"/>
        <v>0</v>
      </c>
      <c r="G5396" s="69"/>
    </row>
    <row r="5397" spans="1:7" ht="17.25" customHeight="1">
      <c r="A5397" s="323" t="s">
        <v>316</v>
      </c>
      <c r="B5397" s="302" t="s">
        <v>23</v>
      </c>
      <c r="C5397" s="325" t="s">
        <v>285</v>
      </c>
      <c r="D5397" s="325">
        <v>110</v>
      </c>
      <c r="E5397" s="46">
        <v>28000</v>
      </c>
      <c r="F5397" s="130">
        <f t="shared" si="87"/>
        <v>3080000</v>
      </c>
      <c r="G5397" s="86">
        <f>SUM(F5397:F5400)</f>
        <v>73330400</v>
      </c>
    </row>
    <row r="5398" spans="1:7" ht="17.25" customHeight="1">
      <c r="A5398" s="323"/>
      <c r="B5398" s="302" t="s">
        <v>31</v>
      </c>
      <c r="C5398" s="325" t="s">
        <v>78</v>
      </c>
      <c r="D5398" s="325">
        <v>106.8</v>
      </c>
      <c r="E5398" s="46">
        <v>33000</v>
      </c>
      <c r="F5398" s="130">
        <f t="shared" si="87"/>
        <v>3524400</v>
      </c>
      <c r="G5398" s="69"/>
    </row>
    <row r="5399" spans="1:7" ht="17.25" customHeight="1">
      <c r="A5399" s="323"/>
      <c r="B5399" s="302" t="s">
        <v>31</v>
      </c>
      <c r="C5399" s="325" t="s">
        <v>561</v>
      </c>
      <c r="D5399" s="325">
        <v>995</v>
      </c>
      <c r="E5399" s="46">
        <v>33000</v>
      </c>
      <c r="F5399" s="130">
        <f t="shared" si="87"/>
        <v>32835000</v>
      </c>
      <c r="G5399" s="69"/>
    </row>
    <row r="5400" spans="1:7" ht="17.25" customHeight="1">
      <c r="A5400" s="323"/>
      <c r="B5400" s="302" t="s">
        <v>31</v>
      </c>
      <c r="C5400" s="325" t="s">
        <v>1729</v>
      </c>
      <c r="D5400" s="325">
        <v>1027</v>
      </c>
      <c r="E5400" s="46">
        <v>33000</v>
      </c>
      <c r="F5400" s="130">
        <f t="shared" si="87"/>
        <v>33891000</v>
      </c>
      <c r="G5400" s="69"/>
    </row>
    <row r="5401" spans="1:7" ht="17.25" customHeight="1">
      <c r="A5401" s="323"/>
      <c r="B5401" s="302"/>
      <c r="C5401" s="325"/>
      <c r="D5401" s="325"/>
      <c r="E5401" s="46"/>
      <c r="F5401" s="130">
        <f t="shared" si="87"/>
        <v>0</v>
      </c>
      <c r="G5401" s="69"/>
    </row>
    <row r="5402" spans="1:7" ht="17.25" customHeight="1">
      <c r="A5402" s="323" t="s">
        <v>88</v>
      </c>
      <c r="B5402" s="302" t="s">
        <v>13</v>
      </c>
      <c r="C5402" s="325" t="s">
        <v>144</v>
      </c>
      <c r="D5402" s="325">
        <v>618.5</v>
      </c>
      <c r="E5402" s="46">
        <v>28500</v>
      </c>
      <c r="F5402" s="130">
        <f t="shared" si="87"/>
        <v>17627250</v>
      </c>
      <c r="G5402" s="86">
        <f>F5402</f>
        <v>17627250</v>
      </c>
    </row>
    <row r="5403" spans="1:7" ht="17.25" customHeight="1">
      <c r="A5403" s="323"/>
      <c r="B5403" s="302"/>
      <c r="C5403" s="325"/>
      <c r="D5403" s="325"/>
      <c r="E5403" s="46"/>
      <c r="F5403" s="130">
        <f t="shared" si="87"/>
        <v>0</v>
      </c>
      <c r="G5403" s="69"/>
    </row>
    <row r="5404" spans="1:7" ht="17.25" customHeight="1">
      <c r="A5404" s="323" t="s">
        <v>457</v>
      </c>
      <c r="B5404" s="302" t="s">
        <v>31</v>
      </c>
      <c r="C5404" s="325" t="s">
        <v>1731</v>
      </c>
      <c r="D5404" s="325">
        <v>50</v>
      </c>
      <c r="E5404" s="46">
        <v>33000</v>
      </c>
      <c r="F5404" s="130">
        <f t="shared" ref="F5404:F5410" si="89">E5404*D5404</f>
        <v>1650000</v>
      </c>
      <c r="G5404" s="86">
        <f>SUM(F5404:F5405)</f>
        <v>5115000</v>
      </c>
    </row>
    <row r="5405" spans="1:7" ht="17.25" customHeight="1">
      <c r="A5405" s="323"/>
      <c r="B5405" s="302" t="s">
        <v>31</v>
      </c>
      <c r="C5405" s="325" t="s">
        <v>158</v>
      </c>
      <c r="D5405" s="325">
        <v>105</v>
      </c>
      <c r="E5405" s="46">
        <v>33000</v>
      </c>
      <c r="F5405" s="130">
        <f t="shared" si="89"/>
        <v>3465000</v>
      </c>
      <c r="G5405" s="69"/>
    </row>
    <row r="5406" spans="1:7" ht="17.25" customHeight="1">
      <c r="A5406" s="323"/>
      <c r="B5406" s="302"/>
      <c r="C5406" s="325"/>
      <c r="D5406" s="325"/>
      <c r="E5406" s="46"/>
      <c r="F5406" s="130">
        <f t="shared" si="89"/>
        <v>0</v>
      </c>
      <c r="G5406" s="69"/>
    </row>
    <row r="5407" spans="1:7" ht="17.25" customHeight="1">
      <c r="A5407" s="323" t="s">
        <v>451</v>
      </c>
      <c r="B5407" s="302" t="s">
        <v>230</v>
      </c>
      <c r="C5407" s="325" t="s">
        <v>396</v>
      </c>
      <c r="D5407" s="325">
        <v>104.8</v>
      </c>
      <c r="E5407" s="46">
        <v>39500</v>
      </c>
      <c r="F5407" s="130">
        <f t="shared" si="89"/>
        <v>4139600</v>
      </c>
      <c r="G5407" s="86">
        <f>F5407</f>
        <v>4139600</v>
      </c>
    </row>
    <row r="5408" spans="1:7" ht="17.25" customHeight="1">
      <c r="A5408" s="323"/>
      <c r="B5408" s="302"/>
      <c r="C5408" s="325"/>
      <c r="D5408" s="325"/>
      <c r="E5408" s="46"/>
      <c r="F5408" s="130">
        <f t="shared" si="89"/>
        <v>0</v>
      </c>
      <c r="G5408" s="69"/>
    </row>
    <row r="5409" spans="1:7" ht="17.25" customHeight="1">
      <c r="A5409" s="323" t="s">
        <v>123</v>
      </c>
      <c r="B5409" s="302" t="s">
        <v>13</v>
      </c>
      <c r="C5409" s="325" t="s">
        <v>1732</v>
      </c>
      <c r="D5409" s="325">
        <v>100</v>
      </c>
      <c r="E5409" s="46">
        <v>29500</v>
      </c>
      <c r="F5409" s="130">
        <f t="shared" si="89"/>
        <v>2950000</v>
      </c>
      <c r="G5409" s="86">
        <f>F5409</f>
        <v>2950000</v>
      </c>
    </row>
    <row r="5410" spans="1:7" ht="17.25" customHeight="1">
      <c r="A5410" s="323"/>
      <c r="B5410" s="302"/>
      <c r="C5410" s="325"/>
      <c r="D5410" s="325"/>
      <c r="E5410" s="46"/>
      <c r="F5410" s="130">
        <f t="shared" si="89"/>
        <v>0</v>
      </c>
      <c r="G5410" s="69"/>
    </row>
    <row r="5411" spans="1:7" ht="17.25" customHeight="1">
      <c r="A5411" s="323" t="s">
        <v>648</v>
      </c>
      <c r="B5411" s="302" t="s">
        <v>31</v>
      </c>
      <c r="C5411" s="325" t="s">
        <v>1723</v>
      </c>
      <c r="D5411" s="325">
        <v>47.3</v>
      </c>
      <c r="E5411" s="46">
        <v>32500</v>
      </c>
      <c r="F5411" s="130">
        <f t="shared" si="87"/>
        <v>1537250</v>
      </c>
      <c r="G5411" s="86">
        <f>F5411</f>
        <v>1537250</v>
      </c>
    </row>
    <row r="5412" spans="1:7" ht="17.25" customHeight="1">
      <c r="A5412" s="323"/>
      <c r="B5412" s="302"/>
      <c r="C5412" s="325"/>
      <c r="D5412" s="325"/>
      <c r="E5412" s="46"/>
      <c r="F5412" s="130">
        <f t="shared" si="87"/>
        <v>0</v>
      </c>
      <c r="G5412" s="69"/>
    </row>
    <row r="5413" spans="1:7" ht="17.25" customHeight="1">
      <c r="A5413" s="323" t="s">
        <v>1399</v>
      </c>
      <c r="B5413" s="302" t="s">
        <v>13</v>
      </c>
      <c r="C5413" s="325" t="s">
        <v>1637</v>
      </c>
      <c r="D5413" s="325">
        <v>20</v>
      </c>
      <c r="E5413" s="46">
        <v>30000</v>
      </c>
      <c r="F5413" s="130">
        <f t="shared" si="87"/>
        <v>600000</v>
      </c>
      <c r="G5413" s="86">
        <f>SUM(F5413:F5415)</f>
        <v>1495000</v>
      </c>
    </row>
    <row r="5414" spans="1:7" ht="17.25" customHeight="1">
      <c r="A5414" s="323"/>
      <c r="B5414" s="302" t="s">
        <v>13</v>
      </c>
      <c r="C5414" s="325" t="s">
        <v>1636</v>
      </c>
      <c r="D5414" s="325">
        <v>20</v>
      </c>
      <c r="E5414" s="46">
        <v>30000</v>
      </c>
      <c r="F5414" s="130">
        <f t="shared" si="87"/>
        <v>600000</v>
      </c>
      <c r="G5414" s="69"/>
    </row>
    <row r="5415" spans="1:7" ht="17.25" customHeight="1">
      <c r="A5415" s="323"/>
      <c r="B5415" s="302" t="s">
        <v>13</v>
      </c>
      <c r="C5415" s="325" t="s">
        <v>62</v>
      </c>
      <c r="D5415" s="325">
        <v>10</v>
      </c>
      <c r="E5415" s="46">
        <v>29500</v>
      </c>
      <c r="F5415" s="130">
        <f t="shared" si="87"/>
        <v>295000</v>
      </c>
      <c r="G5415" s="69"/>
    </row>
    <row r="5416" spans="1:7" ht="17.25" customHeight="1">
      <c r="A5416" s="323"/>
      <c r="B5416" s="302"/>
      <c r="C5416" s="325"/>
      <c r="D5416" s="325"/>
      <c r="E5416" s="46"/>
      <c r="F5416" s="130">
        <f t="shared" si="87"/>
        <v>0</v>
      </c>
      <c r="G5416" s="69"/>
    </row>
    <row r="5417" spans="1:7" ht="17.25" customHeight="1">
      <c r="A5417" s="323" t="s">
        <v>112</v>
      </c>
      <c r="B5417" s="302" t="s">
        <v>23</v>
      </c>
      <c r="C5417" s="325" t="s">
        <v>113</v>
      </c>
      <c r="D5417" s="325">
        <v>103.2</v>
      </c>
      <c r="E5417" s="46">
        <v>33500</v>
      </c>
      <c r="F5417" s="130">
        <f t="shared" si="87"/>
        <v>3457200</v>
      </c>
      <c r="G5417" s="86">
        <f>SUM(F5417:F5418)</f>
        <v>5664850</v>
      </c>
    </row>
    <row r="5418" spans="1:7" ht="17.25" customHeight="1">
      <c r="A5418" s="323"/>
      <c r="B5418" s="302" t="s">
        <v>23</v>
      </c>
      <c r="C5418" s="325" t="s">
        <v>114</v>
      </c>
      <c r="D5418" s="325">
        <v>65.900000000000006</v>
      </c>
      <c r="E5418" s="46">
        <v>33500</v>
      </c>
      <c r="F5418" s="130">
        <f t="shared" si="87"/>
        <v>2207650</v>
      </c>
      <c r="G5418" s="69"/>
    </row>
    <row r="5419" spans="1:7" ht="17.25" customHeight="1">
      <c r="A5419" s="323"/>
      <c r="B5419" s="302"/>
      <c r="C5419" s="325"/>
      <c r="D5419" s="325"/>
      <c r="E5419" s="46"/>
      <c r="F5419" s="130">
        <f t="shared" si="87"/>
        <v>0</v>
      </c>
      <c r="G5419" s="69"/>
    </row>
    <row r="5420" spans="1:7" ht="17.25" customHeight="1">
      <c r="A5420" s="533" t="s">
        <v>157</v>
      </c>
      <c r="B5420" s="440" t="s">
        <v>13</v>
      </c>
      <c r="C5420" s="382" t="s">
        <v>1671</v>
      </c>
      <c r="D5420" s="382">
        <v>29</v>
      </c>
      <c r="E5420" s="59">
        <v>30000</v>
      </c>
      <c r="F5420" s="132">
        <f t="shared" si="87"/>
        <v>870000</v>
      </c>
      <c r="G5420" s="125">
        <f>F5420</f>
        <v>870000</v>
      </c>
    </row>
    <row r="5421" spans="1:7" ht="18" customHeight="1">
      <c r="A5421" s="526"/>
      <c r="B5421" s="435"/>
      <c r="C5421" s="484"/>
      <c r="D5421" s="484"/>
      <c r="E5421" s="113"/>
      <c r="F5421" s="126"/>
      <c r="G5421" s="9"/>
    </row>
    <row r="5422" spans="1:7" ht="18" customHeight="1">
      <c r="A5422" s="537">
        <v>42434</v>
      </c>
      <c r="B5422" s="355"/>
      <c r="C5422" s="491" t="s">
        <v>398</v>
      </c>
      <c r="D5422" s="525"/>
      <c r="F5422" s="127"/>
    </row>
    <row r="5423" spans="1:7" ht="18" customHeight="1">
      <c r="A5423" s="531" t="s">
        <v>127</v>
      </c>
      <c r="B5423" s="436" t="s">
        <v>134</v>
      </c>
      <c r="C5423" s="494" t="s">
        <v>152</v>
      </c>
      <c r="D5423" s="494">
        <f>SUM(D5424:D5524)</f>
        <v>11500.1</v>
      </c>
      <c r="E5423" s="166"/>
      <c r="F5423" s="171">
        <f>SUM(F5424:F5524)</f>
        <v>373246780</v>
      </c>
      <c r="G5423" s="171">
        <f>SUM(G5424:G5524)</f>
        <v>373246780</v>
      </c>
    </row>
    <row r="5424" spans="1:7" ht="18" customHeight="1">
      <c r="A5424" s="532" t="s">
        <v>1733</v>
      </c>
      <c r="B5424" s="437" t="s">
        <v>1734</v>
      </c>
      <c r="C5424" s="487" t="s">
        <v>925</v>
      </c>
      <c r="D5424" s="487">
        <f>50+59.1</f>
        <v>109.1</v>
      </c>
      <c r="E5424" s="42">
        <v>40000</v>
      </c>
      <c r="F5424" s="142">
        <f t="shared" si="87"/>
        <v>4364000</v>
      </c>
      <c r="G5424" s="85">
        <f>SUM(F5424:F5425)</f>
        <v>8472000</v>
      </c>
    </row>
    <row r="5425" spans="1:7" ht="18" customHeight="1">
      <c r="A5425" s="323"/>
      <c r="B5425" s="444" t="s">
        <v>1734</v>
      </c>
      <c r="C5425" s="482" t="s">
        <v>1738</v>
      </c>
      <c r="D5425" s="482">
        <v>102.7</v>
      </c>
      <c r="E5425" s="116">
        <v>40000</v>
      </c>
      <c r="F5425" s="131">
        <f t="shared" si="87"/>
        <v>4108000</v>
      </c>
      <c r="G5425" s="69"/>
    </row>
    <row r="5426" spans="1:7" ht="18" customHeight="1">
      <c r="A5426" s="323"/>
      <c r="B5426" s="302"/>
      <c r="C5426" s="325"/>
      <c r="D5426" s="325"/>
      <c r="E5426" s="46"/>
      <c r="F5426" s="130">
        <f t="shared" si="87"/>
        <v>0</v>
      </c>
      <c r="G5426" s="69"/>
    </row>
    <row r="5427" spans="1:7" ht="18" customHeight="1">
      <c r="A5427" s="323" t="s">
        <v>1494</v>
      </c>
      <c r="B5427" s="444" t="s">
        <v>363</v>
      </c>
      <c r="C5427" s="482" t="s">
        <v>267</v>
      </c>
      <c r="D5427" s="482">
        <v>150</v>
      </c>
      <c r="E5427" s="116">
        <v>57000</v>
      </c>
      <c r="F5427" s="131">
        <f t="shared" si="87"/>
        <v>8550000</v>
      </c>
      <c r="G5427" s="86">
        <f>F5427</f>
        <v>8550000</v>
      </c>
    </row>
    <row r="5428" spans="1:7" ht="18" customHeight="1">
      <c r="A5428" s="323"/>
      <c r="B5428" s="444"/>
      <c r="C5428" s="482"/>
      <c r="D5428" s="482"/>
      <c r="E5428" s="116"/>
      <c r="F5428" s="130">
        <f t="shared" si="87"/>
        <v>0</v>
      </c>
      <c r="G5428" s="69"/>
    </row>
    <row r="5429" spans="1:7" ht="18" customHeight="1">
      <c r="A5429" s="323" t="s">
        <v>1031</v>
      </c>
      <c r="B5429" s="444" t="s">
        <v>1032</v>
      </c>
      <c r="C5429" s="482" t="s">
        <v>1747</v>
      </c>
      <c r="D5429" s="482">
        <v>133.19999999999999</v>
      </c>
      <c r="E5429" s="116">
        <v>52000</v>
      </c>
      <c r="F5429" s="131">
        <f t="shared" si="87"/>
        <v>6926399.9999999991</v>
      </c>
      <c r="G5429" s="86">
        <f>F5429</f>
        <v>6926399.9999999991</v>
      </c>
    </row>
    <row r="5430" spans="1:7" ht="18" customHeight="1">
      <c r="A5430" s="323"/>
      <c r="B5430" s="302"/>
      <c r="C5430" s="325"/>
      <c r="D5430" s="325"/>
      <c r="E5430" s="46"/>
      <c r="F5430" s="130">
        <f t="shared" si="87"/>
        <v>0</v>
      </c>
      <c r="G5430" s="69"/>
    </row>
    <row r="5431" spans="1:7" ht="18" customHeight="1">
      <c r="A5431" s="323" t="s">
        <v>12</v>
      </c>
      <c r="B5431" s="302" t="s">
        <v>31</v>
      </c>
      <c r="C5431" s="325" t="s">
        <v>1749</v>
      </c>
      <c r="D5431" s="325">
        <v>136.9</v>
      </c>
      <c r="E5431" s="46">
        <v>33500</v>
      </c>
      <c r="F5431" s="130">
        <f t="shared" si="87"/>
        <v>4586150</v>
      </c>
      <c r="G5431" s="86">
        <f>SUM(F5431:F5432)</f>
        <v>6261150</v>
      </c>
    </row>
    <row r="5432" spans="1:7" ht="18" customHeight="1">
      <c r="A5432" s="323"/>
      <c r="B5432" s="302" t="s">
        <v>31</v>
      </c>
      <c r="C5432" s="325" t="s">
        <v>1750</v>
      </c>
      <c r="D5432" s="325">
        <v>50</v>
      </c>
      <c r="E5432" s="46">
        <v>33500</v>
      </c>
      <c r="F5432" s="130">
        <f t="shared" si="87"/>
        <v>1675000</v>
      </c>
      <c r="G5432" s="69"/>
    </row>
    <row r="5433" spans="1:7" ht="18" customHeight="1">
      <c r="A5433" s="323"/>
      <c r="B5433" s="302"/>
      <c r="C5433" s="325"/>
      <c r="D5433" s="325"/>
      <c r="E5433" s="46"/>
      <c r="F5433" s="130">
        <f t="shared" si="87"/>
        <v>0</v>
      </c>
      <c r="G5433" s="69"/>
    </row>
    <row r="5434" spans="1:7" ht="18" customHeight="1">
      <c r="A5434" s="323" t="s">
        <v>102</v>
      </c>
      <c r="B5434" s="302" t="s">
        <v>13</v>
      </c>
      <c r="C5434" s="325" t="s">
        <v>57</v>
      </c>
      <c r="D5434" s="325">
        <v>10</v>
      </c>
      <c r="E5434" s="46">
        <v>30000</v>
      </c>
      <c r="F5434" s="130">
        <f t="shared" ref="F5434:F5441" si="90">E5434*D5434</f>
        <v>300000</v>
      </c>
      <c r="G5434" s="86">
        <f>SUM(F5434:F5435)</f>
        <v>600000</v>
      </c>
    </row>
    <row r="5435" spans="1:7" ht="18" customHeight="1">
      <c r="A5435" s="323"/>
      <c r="B5435" s="302" t="s">
        <v>13</v>
      </c>
      <c r="C5435" s="325" t="s">
        <v>296</v>
      </c>
      <c r="D5435" s="325">
        <v>10</v>
      </c>
      <c r="E5435" s="46">
        <v>30000</v>
      </c>
      <c r="F5435" s="130">
        <f t="shared" si="90"/>
        <v>300000</v>
      </c>
      <c r="G5435" s="69"/>
    </row>
    <row r="5436" spans="1:7" ht="18" customHeight="1">
      <c r="A5436" s="323"/>
      <c r="B5436" s="302"/>
      <c r="C5436" s="325"/>
      <c r="D5436" s="325"/>
      <c r="E5436" s="46"/>
      <c r="F5436" s="130">
        <f t="shared" si="90"/>
        <v>0</v>
      </c>
      <c r="G5436" s="69"/>
    </row>
    <row r="5437" spans="1:7" ht="18" customHeight="1">
      <c r="A5437" s="323" t="s">
        <v>157</v>
      </c>
      <c r="B5437" s="302" t="s">
        <v>31</v>
      </c>
      <c r="C5437" s="325" t="s">
        <v>1056</v>
      </c>
      <c r="D5437" s="325">
        <v>45.7</v>
      </c>
      <c r="E5437" s="46">
        <v>33500</v>
      </c>
      <c r="F5437" s="130">
        <f t="shared" si="90"/>
        <v>1530950</v>
      </c>
      <c r="G5437" s="86">
        <f>F5437</f>
        <v>1530950</v>
      </c>
    </row>
    <row r="5438" spans="1:7" ht="18" customHeight="1">
      <c r="A5438" s="323"/>
      <c r="B5438" s="302"/>
      <c r="C5438" s="325"/>
      <c r="D5438" s="325"/>
      <c r="E5438" s="46"/>
      <c r="F5438" s="130">
        <f t="shared" si="90"/>
        <v>0</v>
      </c>
      <c r="G5438" s="86"/>
    </row>
    <row r="5439" spans="1:7" ht="18" customHeight="1">
      <c r="A5439" s="323" t="s">
        <v>916</v>
      </c>
      <c r="B5439" s="302" t="s">
        <v>13</v>
      </c>
      <c r="C5439" s="325" t="s">
        <v>1748</v>
      </c>
      <c r="D5439" s="325">
        <v>994.5</v>
      </c>
      <c r="E5439" s="46">
        <v>29500</v>
      </c>
      <c r="F5439" s="130">
        <f t="shared" si="90"/>
        <v>29337750</v>
      </c>
      <c r="G5439" s="86">
        <f>F5439</f>
        <v>29337750</v>
      </c>
    </row>
    <row r="5440" spans="1:7" ht="18" customHeight="1">
      <c r="A5440" s="323"/>
      <c r="B5440" s="302"/>
      <c r="C5440" s="325"/>
      <c r="D5440" s="325"/>
      <c r="E5440" s="46"/>
      <c r="F5440" s="130">
        <f t="shared" si="90"/>
        <v>0</v>
      </c>
      <c r="G5440" s="86"/>
    </row>
    <row r="5441" spans="1:7" ht="18" customHeight="1">
      <c r="A5441" s="323" t="s">
        <v>88</v>
      </c>
      <c r="B5441" s="302" t="s">
        <v>120</v>
      </c>
      <c r="C5441" s="325"/>
      <c r="D5441" s="325">
        <v>8</v>
      </c>
      <c r="E5441" s="46">
        <v>29000</v>
      </c>
      <c r="F5441" s="130">
        <f t="shared" si="90"/>
        <v>232000</v>
      </c>
      <c r="G5441" s="86">
        <f>SUM(F5441:F5442)</f>
        <v>23801500</v>
      </c>
    </row>
    <row r="5442" spans="1:7" ht="18" customHeight="1">
      <c r="A5442" s="323"/>
      <c r="B5442" s="302" t="s">
        <v>13</v>
      </c>
      <c r="C5442" s="325" t="s">
        <v>144</v>
      </c>
      <c r="D5442" s="325">
        <v>827</v>
      </c>
      <c r="E5442" s="46">
        <v>28500</v>
      </c>
      <c r="F5442" s="130">
        <f t="shared" si="87"/>
        <v>23569500</v>
      </c>
      <c r="G5442" s="69"/>
    </row>
    <row r="5443" spans="1:7" ht="18" customHeight="1">
      <c r="A5443" s="323"/>
      <c r="B5443" s="302"/>
      <c r="C5443" s="325"/>
      <c r="D5443" s="325"/>
      <c r="E5443" s="46"/>
      <c r="F5443" s="130">
        <f t="shared" si="87"/>
        <v>0</v>
      </c>
      <c r="G5443" s="69"/>
    </row>
    <row r="5444" spans="1:7" ht="18" customHeight="1">
      <c r="A5444" s="323" t="s">
        <v>316</v>
      </c>
      <c r="B5444" s="453" t="s">
        <v>1172</v>
      </c>
      <c r="C5444" s="500" t="s">
        <v>856</v>
      </c>
      <c r="D5444" s="500">
        <v>-81</v>
      </c>
      <c r="E5444" s="162">
        <v>33500</v>
      </c>
      <c r="F5444" s="163">
        <f t="shared" si="87"/>
        <v>-2713500</v>
      </c>
      <c r="G5444" s="86">
        <f>SUM(F5444:F5447)</f>
        <v>31593500</v>
      </c>
    </row>
    <row r="5445" spans="1:7" ht="18" customHeight="1">
      <c r="A5445" s="323"/>
      <c r="B5445" s="302" t="s">
        <v>518</v>
      </c>
      <c r="C5445" s="325" t="s">
        <v>1746</v>
      </c>
      <c r="D5445" s="325">
        <v>119</v>
      </c>
      <c r="E5445" s="46">
        <v>34500</v>
      </c>
      <c r="F5445" s="130">
        <f>E5445*D5445</f>
        <v>4105500</v>
      </c>
      <c r="G5445" s="69"/>
    </row>
    <row r="5446" spans="1:7" ht="18" customHeight="1">
      <c r="A5446" s="323"/>
      <c r="B5446" s="302" t="s">
        <v>31</v>
      </c>
      <c r="C5446" s="325" t="s">
        <v>15</v>
      </c>
      <c r="D5446" s="325">
        <v>500</v>
      </c>
      <c r="E5446" s="46">
        <v>33000</v>
      </c>
      <c r="F5446" s="130">
        <f>E5446*D5446</f>
        <v>16500000</v>
      </c>
      <c r="G5446" s="69"/>
    </row>
    <row r="5447" spans="1:7" ht="18" customHeight="1">
      <c r="A5447" s="323"/>
      <c r="B5447" s="302" t="s">
        <v>135</v>
      </c>
      <c r="C5447" s="325" t="s">
        <v>627</v>
      </c>
      <c r="D5447" s="325">
        <v>409</v>
      </c>
      <c r="E5447" s="46">
        <v>33500</v>
      </c>
      <c r="F5447" s="130">
        <f>E5447*D5447</f>
        <v>13701500</v>
      </c>
      <c r="G5447" s="69"/>
    </row>
    <row r="5448" spans="1:7" ht="18" customHeight="1">
      <c r="A5448" s="323"/>
      <c r="B5448" s="302"/>
      <c r="C5448" s="325"/>
      <c r="D5448" s="325"/>
      <c r="E5448" s="46"/>
      <c r="F5448" s="130">
        <f t="shared" si="87"/>
        <v>0</v>
      </c>
      <c r="G5448" s="69"/>
    </row>
    <row r="5449" spans="1:7" ht="18" customHeight="1">
      <c r="A5449" s="323" t="s">
        <v>321</v>
      </c>
      <c r="B5449" s="454" t="s">
        <v>1735</v>
      </c>
      <c r="C5449" s="500" t="s">
        <v>1736</v>
      </c>
      <c r="D5449" s="500">
        <v>-4.8</v>
      </c>
      <c r="E5449" s="162">
        <v>35000</v>
      </c>
      <c r="F5449" s="163">
        <f t="shared" si="87"/>
        <v>-168000</v>
      </c>
      <c r="G5449" s="86">
        <f>SUM(F5449:F5456)</f>
        <v>8999300</v>
      </c>
    </row>
    <row r="5450" spans="1:7" ht="18" customHeight="1">
      <c r="A5450" s="323"/>
      <c r="B5450" s="451" t="s">
        <v>395</v>
      </c>
      <c r="C5450" s="500" t="s">
        <v>754</v>
      </c>
      <c r="D5450" s="500">
        <v>-3.5</v>
      </c>
      <c r="E5450" s="162">
        <v>33500</v>
      </c>
      <c r="F5450" s="163">
        <f t="shared" si="87"/>
        <v>-117250</v>
      </c>
      <c r="G5450" s="69"/>
    </row>
    <row r="5451" spans="1:7" ht="18" customHeight="1">
      <c r="A5451" s="323"/>
      <c r="B5451" s="454" t="s">
        <v>121</v>
      </c>
      <c r="C5451" s="500" t="s">
        <v>365</v>
      </c>
      <c r="D5451" s="500">
        <v>-6.7</v>
      </c>
      <c r="E5451" s="162">
        <v>33000</v>
      </c>
      <c r="F5451" s="163">
        <f t="shared" si="87"/>
        <v>-221100</v>
      </c>
      <c r="G5451" s="69"/>
    </row>
    <row r="5452" spans="1:7" ht="18" customHeight="1">
      <c r="A5452" s="323"/>
      <c r="B5452" s="453" t="s">
        <v>1737</v>
      </c>
      <c r="C5452" s="500" t="s">
        <v>244</v>
      </c>
      <c r="D5452" s="500">
        <v>-321.3</v>
      </c>
      <c r="E5452" s="162">
        <v>32000</v>
      </c>
      <c r="F5452" s="163">
        <f t="shared" si="87"/>
        <v>-10281600</v>
      </c>
      <c r="G5452" s="69"/>
    </row>
    <row r="5453" spans="1:7" ht="18" customHeight="1">
      <c r="A5453" s="323"/>
      <c r="B5453" s="451" t="s">
        <v>323</v>
      </c>
      <c r="C5453" s="500" t="s">
        <v>244</v>
      </c>
      <c r="D5453" s="500">
        <v>-4.7</v>
      </c>
      <c r="E5453" s="162">
        <v>33500</v>
      </c>
      <c r="F5453" s="163">
        <f t="shared" si="87"/>
        <v>-157450</v>
      </c>
      <c r="G5453" s="69"/>
    </row>
    <row r="5454" spans="1:7" ht="18" customHeight="1">
      <c r="A5454" s="323"/>
      <c r="B5454" s="451" t="s">
        <v>730</v>
      </c>
      <c r="C5454" s="500" t="s">
        <v>388</v>
      </c>
      <c r="D5454" s="500">
        <v>-44.8</v>
      </c>
      <c r="E5454" s="162">
        <v>35000</v>
      </c>
      <c r="F5454" s="163">
        <f t="shared" si="87"/>
        <v>-1568000</v>
      </c>
      <c r="G5454" s="69"/>
    </row>
    <row r="5455" spans="1:7" ht="18" customHeight="1">
      <c r="A5455" s="323"/>
      <c r="B5455" s="302" t="s">
        <v>518</v>
      </c>
      <c r="C5455" s="325" t="s">
        <v>416</v>
      </c>
      <c r="D5455" s="325">
        <v>306.89999999999998</v>
      </c>
      <c r="E5455" s="46">
        <v>33000</v>
      </c>
      <c r="F5455" s="130">
        <f t="shared" si="87"/>
        <v>10127700</v>
      </c>
      <c r="G5455" s="69"/>
    </row>
    <row r="5456" spans="1:7" ht="18" customHeight="1">
      <c r="A5456" s="323"/>
      <c r="B5456" s="302" t="s">
        <v>518</v>
      </c>
      <c r="C5456" s="325" t="s">
        <v>1214</v>
      </c>
      <c r="D5456" s="325">
        <v>345</v>
      </c>
      <c r="E5456" s="46">
        <v>33000</v>
      </c>
      <c r="F5456" s="130">
        <f t="shared" si="87"/>
        <v>11385000</v>
      </c>
      <c r="G5456" s="69"/>
    </row>
    <row r="5457" spans="1:7" ht="18" customHeight="1">
      <c r="A5457" s="323"/>
      <c r="B5457" s="302"/>
      <c r="C5457" s="325"/>
      <c r="D5457" s="325"/>
      <c r="E5457" s="46"/>
      <c r="F5457" s="130">
        <f t="shared" si="87"/>
        <v>0</v>
      </c>
      <c r="G5457" s="69"/>
    </row>
    <row r="5458" spans="1:7" ht="18" customHeight="1">
      <c r="A5458" s="323" t="s">
        <v>779</v>
      </c>
      <c r="B5458" s="302" t="s">
        <v>780</v>
      </c>
      <c r="C5458" s="325"/>
      <c r="D5458" s="325">
        <v>100</v>
      </c>
      <c r="E5458" s="46">
        <v>24000</v>
      </c>
      <c r="F5458" s="130">
        <f t="shared" si="87"/>
        <v>2400000</v>
      </c>
      <c r="G5458" s="86">
        <f>F5458</f>
        <v>2400000</v>
      </c>
    </row>
    <row r="5459" spans="1:7" ht="18" customHeight="1">
      <c r="A5459" s="323"/>
      <c r="B5459" s="302"/>
      <c r="C5459" s="325"/>
      <c r="D5459" s="325"/>
      <c r="E5459" s="46"/>
      <c r="F5459" s="130">
        <f t="shared" si="87"/>
        <v>0</v>
      </c>
      <c r="G5459" s="69"/>
    </row>
    <row r="5460" spans="1:7" ht="18" customHeight="1">
      <c r="A5460" s="323" t="s">
        <v>330</v>
      </c>
      <c r="B5460" s="302" t="s">
        <v>31</v>
      </c>
      <c r="C5460" s="325" t="s">
        <v>1739</v>
      </c>
      <c r="D5460" s="325">
        <v>44</v>
      </c>
      <c r="E5460" s="46">
        <v>33000</v>
      </c>
      <c r="F5460" s="130">
        <f t="shared" si="87"/>
        <v>1452000</v>
      </c>
      <c r="G5460" s="86">
        <f>SUM(F5460:F5463)</f>
        <v>30437500</v>
      </c>
    </row>
    <row r="5461" spans="1:7" ht="18" customHeight="1">
      <c r="A5461" s="323"/>
      <c r="B5461" s="302" t="s">
        <v>31</v>
      </c>
      <c r="C5461" s="325" t="s">
        <v>1395</v>
      </c>
      <c r="D5461" s="325">
        <v>100</v>
      </c>
      <c r="E5461" s="46">
        <v>33000</v>
      </c>
      <c r="F5461" s="130">
        <f t="shared" si="87"/>
        <v>3300000</v>
      </c>
      <c r="G5461" s="69"/>
    </row>
    <row r="5462" spans="1:7" ht="18" customHeight="1">
      <c r="A5462" s="323"/>
      <c r="B5462" s="302" t="s">
        <v>31</v>
      </c>
      <c r="C5462" s="325" t="s">
        <v>366</v>
      </c>
      <c r="D5462" s="325">
        <v>655.7</v>
      </c>
      <c r="E5462" s="46">
        <v>33000</v>
      </c>
      <c r="F5462" s="130">
        <f t="shared" si="87"/>
        <v>21638100</v>
      </c>
      <c r="G5462" s="69"/>
    </row>
    <row r="5463" spans="1:7" ht="18" customHeight="1">
      <c r="A5463" s="323"/>
      <c r="B5463" s="302" t="s">
        <v>13</v>
      </c>
      <c r="C5463" s="325" t="s">
        <v>124</v>
      </c>
      <c r="D5463" s="325">
        <v>137.19999999999999</v>
      </c>
      <c r="E5463" s="46">
        <v>29500</v>
      </c>
      <c r="F5463" s="130">
        <f>E5463*D5463</f>
        <v>4047399.9999999995</v>
      </c>
      <c r="G5463" s="86"/>
    </row>
    <row r="5464" spans="1:7" ht="18" customHeight="1">
      <c r="A5464" s="323"/>
      <c r="B5464" s="302"/>
      <c r="C5464" s="325"/>
      <c r="D5464" s="325"/>
      <c r="E5464" s="46"/>
      <c r="F5464" s="130">
        <f t="shared" si="87"/>
        <v>0</v>
      </c>
      <c r="G5464" s="69"/>
    </row>
    <row r="5465" spans="1:7" ht="18" customHeight="1">
      <c r="A5465" s="323" t="s">
        <v>418</v>
      </c>
      <c r="B5465" s="302" t="s">
        <v>23</v>
      </c>
      <c r="C5465" s="325" t="s">
        <v>416</v>
      </c>
      <c r="D5465" s="325">
        <f>238.8+42</f>
        <v>280.8</v>
      </c>
      <c r="E5465" s="46">
        <v>33500</v>
      </c>
      <c r="F5465" s="130">
        <f t="shared" si="87"/>
        <v>9406800</v>
      </c>
      <c r="G5465" s="86">
        <f>F5465</f>
        <v>9406800</v>
      </c>
    </row>
    <row r="5466" spans="1:7" ht="18" customHeight="1">
      <c r="A5466" s="302"/>
      <c r="B5466" s="302"/>
      <c r="C5466" s="325"/>
      <c r="D5466" s="325"/>
      <c r="E5466" s="46"/>
      <c r="F5466" s="130">
        <f t="shared" si="87"/>
        <v>0</v>
      </c>
      <c r="G5466" s="69"/>
    </row>
    <row r="5467" spans="1:7" ht="18" customHeight="1">
      <c r="A5467" s="323" t="s">
        <v>767</v>
      </c>
      <c r="B5467" s="302" t="s">
        <v>390</v>
      </c>
      <c r="C5467" s="325" t="s">
        <v>1679</v>
      </c>
      <c r="D5467" s="325">
        <v>327.2</v>
      </c>
      <c r="E5467" s="46">
        <v>32000</v>
      </c>
      <c r="F5467" s="130">
        <f t="shared" si="87"/>
        <v>10470400</v>
      </c>
      <c r="G5467" s="86">
        <f>F5467</f>
        <v>10470400</v>
      </c>
    </row>
    <row r="5468" spans="1:7" ht="18" customHeight="1">
      <c r="A5468" s="323"/>
      <c r="B5468" s="302"/>
      <c r="C5468" s="325"/>
      <c r="D5468" s="325"/>
      <c r="E5468" s="46"/>
      <c r="F5468" s="130">
        <f t="shared" si="87"/>
        <v>0</v>
      </c>
      <c r="G5468" s="69"/>
    </row>
    <row r="5469" spans="1:7" ht="18" customHeight="1">
      <c r="A5469" s="323" t="s">
        <v>336</v>
      </c>
      <c r="B5469" s="302" t="s">
        <v>31</v>
      </c>
      <c r="C5469" s="325" t="s">
        <v>15</v>
      </c>
      <c r="D5469" s="325">
        <v>200.8</v>
      </c>
      <c r="E5469" s="46">
        <v>32000</v>
      </c>
      <c r="F5469" s="130">
        <f t="shared" si="87"/>
        <v>6425600</v>
      </c>
      <c r="G5469" s="86">
        <f>SUM(F5469:F5470)</f>
        <v>18125600</v>
      </c>
    </row>
    <row r="5470" spans="1:7" ht="18" customHeight="1">
      <c r="A5470" s="323"/>
      <c r="B5470" s="302" t="s">
        <v>31</v>
      </c>
      <c r="C5470" s="325" t="s">
        <v>192</v>
      </c>
      <c r="D5470" s="325">
        <v>390</v>
      </c>
      <c r="E5470" s="46">
        <v>30000</v>
      </c>
      <c r="F5470" s="130">
        <f t="shared" si="87"/>
        <v>11700000</v>
      </c>
      <c r="G5470" s="69"/>
    </row>
    <row r="5471" spans="1:7" ht="18" customHeight="1">
      <c r="A5471" s="323"/>
      <c r="B5471" s="302"/>
      <c r="C5471" s="325"/>
      <c r="D5471" s="325"/>
      <c r="E5471" s="46"/>
      <c r="F5471" s="130">
        <f t="shared" si="87"/>
        <v>0</v>
      </c>
      <c r="G5471" s="69"/>
    </row>
    <row r="5472" spans="1:7" ht="18" customHeight="1">
      <c r="A5472" s="323" t="s">
        <v>318</v>
      </c>
      <c r="B5472" s="302" t="s">
        <v>31</v>
      </c>
      <c r="C5472" s="325" t="s">
        <v>556</v>
      </c>
      <c r="D5472" s="325">
        <v>119.8</v>
      </c>
      <c r="E5472" s="46">
        <v>33000</v>
      </c>
      <c r="F5472" s="130">
        <f t="shared" si="87"/>
        <v>3953400</v>
      </c>
      <c r="G5472" s="86">
        <f>SUM(F5472:F5480)</f>
        <v>23670900</v>
      </c>
    </row>
    <row r="5473" spans="1:7" ht="18" customHeight="1">
      <c r="A5473" s="323"/>
      <c r="B5473" s="302" t="s">
        <v>31</v>
      </c>
      <c r="C5473" s="325" t="s">
        <v>1386</v>
      </c>
      <c r="D5473" s="325">
        <v>134</v>
      </c>
      <c r="E5473" s="46">
        <v>33000</v>
      </c>
      <c r="F5473" s="130">
        <f t="shared" si="87"/>
        <v>4422000</v>
      </c>
      <c r="G5473" s="69"/>
    </row>
    <row r="5474" spans="1:7" ht="18" customHeight="1">
      <c r="A5474" s="323"/>
      <c r="B5474" s="302" t="s">
        <v>31</v>
      </c>
      <c r="C5474" s="325" t="s">
        <v>75</v>
      </c>
      <c r="D5474" s="325">
        <v>50</v>
      </c>
      <c r="E5474" s="46">
        <v>33000</v>
      </c>
      <c r="F5474" s="130">
        <f t="shared" ref="F5474:F5539" si="91">E5474*D5474</f>
        <v>1650000</v>
      </c>
      <c r="G5474" s="69"/>
    </row>
    <row r="5475" spans="1:7" ht="18" customHeight="1">
      <c r="A5475" s="323"/>
      <c r="B5475" s="302" t="s">
        <v>31</v>
      </c>
      <c r="C5475" s="325" t="s">
        <v>1740</v>
      </c>
      <c r="D5475" s="325">
        <v>103.7</v>
      </c>
      <c r="E5475" s="46">
        <v>33000</v>
      </c>
      <c r="F5475" s="130">
        <f t="shared" si="91"/>
        <v>3422100</v>
      </c>
      <c r="G5475" s="69"/>
    </row>
    <row r="5476" spans="1:7" ht="18" customHeight="1">
      <c r="A5476" s="323"/>
      <c r="B5476" s="302" t="s">
        <v>31</v>
      </c>
      <c r="C5476" s="325" t="s">
        <v>129</v>
      </c>
      <c r="D5476" s="325">
        <v>48.3</v>
      </c>
      <c r="E5476" s="46">
        <v>33000</v>
      </c>
      <c r="F5476" s="130">
        <f t="shared" si="91"/>
        <v>1593900</v>
      </c>
      <c r="G5476" s="69"/>
    </row>
    <row r="5477" spans="1:7" ht="18" customHeight="1">
      <c r="A5477" s="323"/>
      <c r="B5477" s="302" t="s">
        <v>31</v>
      </c>
      <c r="C5477" s="325" t="s">
        <v>1741</v>
      </c>
      <c r="D5477" s="325">
        <v>50</v>
      </c>
      <c r="E5477" s="46">
        <v>33000</v>
      </c>
      <c r="F5477" s="130">
        <f t="shared" si="91"/>
        <v>1650000</v>
      </c>
      <c r="G5477" s="69"/>
    </row>
    <row r="5478" spans="1:7" ht="18" customHeight="1">
      <c r="A5478" s="323"/>
      <c r="B5478" s="302" t="s">
        <v>31</v>
      </c>
      <c r="C5478" s="325" t="s">
        <v>1742</v>
      </c>
      <c r="D5478" s="325">
        <v>61.5</v>
      </c>
      <c r="E5478" s="46">
        <v>33000</v>
      </c>
      <c r="F5478" s="130">
        <f t="shared" si="91"/>
        <v>2029500</v>
      </c>
      <c r="G5478" s="69"/>
    </row>
    <row r="5479" spans="1:7" ht="18" customHeight="1">
      <c r="A5479" s="323"/>
      <c r="B5479" s="302" t="s">
        <v>31</v>
      </c>
      <c r="C5479" s="325" t="s">
        <v>14</v>
      </c>
      <c r="D5479" s="325">
        <v>50</v>
      </c>
      <c r="E5479" s="46">
        <v>33000</v>
      </c>
      <c r="F5479" s="130">
        <f t="shared" si="91"/>
        <v>1650000</v>
      </c>
      <c r="G5479" s="69"/>
    </row>
    <row r="5480" spans="1:7" ht="18" customHeight="1">
      <c r="A5480" s="323"/>
      <c r="B5480" s="302" t="s">
        <v>31</v>
      </c>
      <c r="C5480" s="325" t="s">
        <v>1218</v>
      </c>
      <c r="D5480" s="325">
        <v>100</v>
      </c>
      <c r="E5480" s="46">
        <v>33000</v>
      </c>
      <c r="F5480" s="130">
        <f t="shared" si="91"/>
        <v>3300000</v>
      </c>
      <c r="G5480" s="69"/>
    </row>
    <row r="5481" spans="1:7" ht="18" customHeight="1">
      <c r="A5481" s="323"/>
      <c r="B5481" s="302"/>
      <c r="C5481" s="325"/>
      <c r="D5481" s="325"/>
      <c r="E5481" s="46"/>
      <c r="F5481" s="130">
        <f t="shared" si="91"/>
        <v>0</v>
      </c>
      <c r="G5481" s="69"/>
    </row>
    <row r="5482" spans="1:7" ht="18" customHeight="1">
      <c r="A5482" s="323" t="s">
        <v>327</v>
      </c>
      <c r="B5482" s="302" t="s">
        <v>13</v>
      </c>
      <c r="C5482" s="325" t="s">
        <v>1743</v>
      </c>
      <c r="D5482" s="325">
        <v>410</v>
      </c>
      <c r="E5482" s="46">
        <v>29500</v>
      </c>
      <c r="F5482" s="130">
        <f t="shared" si="91"/>
        <v>12095000</v>
      </c>
      <c r="G5482" s="86">
        <f>SUM(F5482:F5487)</f>
        <v>25531350</v>
      </c>
    </row>
    <row r="5483" spans="1:7" ht="18" customHeight="1">
      <c r="A5483" s="323"/>
      <c r="B5483" s="302" t="s">
        <v>13</v>
      </c>
      <c r="C5483" s="325" t="s">
        <v>1679</v>
      </c>
      <c r="D5483" s="325">
        <v>100</v>
      </c>
      <c r="E5483" s="46">
        <v>29500</v>
      </c>
      <c r="F5483" s="130">
        <f t="shared" si="91"/>
        <v>2950000</v>
      </c>
      <c r="G5483" s="69"/>
    </row>
    <row r="5484" spans="1:7" ht="18" customHeight="1">
      <c r="A5484" s="323"/>
      <c r="B5484" s="302" t="s">
        <v>13</v>
      </c>
      <c r="C5484" s="325" t="s">
        <v>1744</v>
      </c>
      <c r="D5484" s="325">
        <v>93.7</v>
      </c>
      <c r="E5484" s="46">
        <v>29500</v>
      </c>
      <c r="F5484" s="130">
        <f t="shared" si="91"/>
        <v>2764150</v>
      </c>
      <c r="G5484" s="69"/>
    </row>
    <row r="5485" spans="1:7" ht="18" customHeight="1">
      <c r="A5485" s="323"/>
      <c r="B5485" s="302" t="s">
        <v>584</v>
      </c>
      <c r="C5485" s="325" t="s">
        <v>1745</v>
      </c>
      <c r="D5485" s="325">
        <v>56</v>
      </c>
      <c r="E5485" s="46">
        <v>31000</v>
      </c>
      <c r="F5485" s="130">
        <f t="shared" si="91"/>
        <v>1736000</v>
      </c>
      <c r="G5485" s="69"/>
    </row>
    <row r="5486" spans="1:7" ht="18" customHeight="1">
      <c r="A5486" s="323"/>
      <c r="B5486" s="302" t="s">
        <v>23</v>
      </c>
      <c r="C5486" s="325" t="s">
        <v>170</v>
      </c>
      <c r="D5486" s="325">
        <v>59</v>
      </c>
      <c r="E5486" s="46">
        <v>33000</v>
      </c>
      <c r="F5486" s="130">
        <f t="shared" si="91"/>
        <v>1947000</v>
      </c>
      <c r="G5486" s="69"/>
    </row>
    <row r="5487" spans="1:7" ht="18" customHeight="1">
      <c r="A5487" s="323"/>
      <c r="B5487" s="302" t="s">
        <v>208</v>
      </c>
      <c r="C5487" s="325" t="s">
        <v>1721</v>
      </c>
      <c r="D5487" s="325">
        <v>118.8</v>
      </c>
      <c r="E5487" s="46">
        <v>34000</v>
      </c>
      <c r="F5487" s="130">
        <f t="shared" si="91"/>
        <v>4039200</v>
      </c>
      <c r="G5487" s="69"/>
    </row>
    <row r="5488" spans="1:7" ht="18" customHeight="1">
      <c r="A5488" s="323"/>
      <c r="B5488" s="302"/>
      <c r="C5488" s="325"/>
      <c r="D5488" s="325"/>
      <c r="E5488" s="46"/>
      <c r="F5488" s="130">
        <f t="shared" si="91"/>
        <v>0</v>
      </c>
      <c r="G5488" s="69"/>
    </row>
    <row r="5489" spans="1:7" ht="18" customHeight="1">
      <c r="A5489" s="323" t="s">
        <v>203</v>
      </c>
      <c r="B5489" s="302" t="s">
        <v>13</v>
      </c>
      <c r="C5489" s="325" t="s">
        <v>204</v>
      </c>
      <c r="D5489" s="325">
        <v>475</v>
      </c>
      <c r="E5489" s="46">
        <v>29500</v>
      </c>
      <c r="F5489" s="130">
        <f t="shared" si="91"/>
        <v>14012500</v>
      </c>
      <c r="G5489" s="86">
        <f>SUM(F5489:F5491)</f>
        <v>21440500</v>
      </c>
    </row>
    <row r="5490" spans="1:7" ht="18" customHeight="1">
      <c r="A5490" s="323"/>
      <c r="B5490" s="302" t="s">
        <v>64</v>
      </c>
      <c r="C5490" s="325" t="s">
        <v>1300</v>
      </c>
      <c r="D5490" s="325">
        <f>75+72.6</f>
        <v>147.6</v>
      </c>
      <c r="E5490" s="46">
        <v>30000</v>
      </c>
      <c r="F5490" s="130">
        <f t="shared" si="91"/>
        <v>4428000</v>
      </c>
      <c r="G5490" s="69"/>
    </row>
    <row r="5491" spans="1:7" ht="18" customHeight="1">
      <c r="A5491" s="323"/>
      <c r="B5491" s="302" t="s">
        <v>64</v>
      </c>
      <c r="C5491" s="325" t="s">
        <v>1181</v>
      </c>
      <c r="D5491" s="325">
        <v>100</v>
      </c>
      <c r="E5491" s="46">
        <v>30000</v>
      </c>
      <c r="F5491" s="130">
        <f t="shared" si="91"/>
        <v>3000000</v>
      </c>
      <c r="G5491" s="69"/>
    </row>
    <row r="5492" spans="1:7" ht="18" customHeight="1">
      <c r="A5492" s="323"/>
      <c r="B5492" s="302"/>
      <c r="C5492" s="325"/>
      <c r="D5492" s="325"/>
      <c r="E5492" s="46"/>
      <c r="F5492" s="130">
        <f t="shared" si="91"/>
        <v>0</v>
      </c>
      <c r="G5492" s="69"/>
    </row>
    <row r="5493" spans="1:7" ht="18" customHeight="1">
      <c r="A5493" s="323" t="s">
        <v>271</v>
      </c>
      <c r="B5493" s="302" t="s">
        <v>13</v>
      </c>
      <c r="C5493" s="325" t="s">
        <v>46</v>
      </c>
      <c r="D5493" s="325">
        <v>10</v>
      </c>
      <c r="E5493" s="46">
        <v>29500</v>
      </c>
      <c r="F5493" s="130">
        <f t="shared" si="91"/>
        <v>295000</v>
      </c>
      <c r="G5493" s="86">
        <f>SUM(F5493:F5494)</f>
        <v>590000</v>
      </c>
    </row>
    <row r="5494" spans="1:7" ht="18" customHeight="1">
      <c r="A5494" s="323"/>
      <c r="B5494" s="302" t="s">
        <v>13</v>
      </c>
      <c r="C5494" s="325" t="s">
        <v>76</v>
      </c>
      <c r="D5494" s="325">
        <v>10</v>
      </c>
      <c r="E5494" s="46">
        <v>29500</v>
      </c>
      <c r="F5494" s="130">
        <f t="shared" si="91"/>
        <v>295000</v>
      </c>
      <c r="G5494" s="69"/>
    </row>
    <row r="5495" spans="1:7" ht="18" customHeight="1">
      <c r="A5495" s="323"/>
      <c r="B5495" s="302"/>
      <c r="C5495" s="325"/>
      <c r="D5495" s="325"/>
      <c r="E5495" s="46"/>
      <c r="F5495" s="130">
        <f t="shared" si="91"/>
        <v>0</v>
      </c>
      <c r="G5495" s="69"/>
    </row>
    <row r="5496" spans="1:7" ht="18" customHeight="1">
      <c r="A5496" s="323" t="s">
        <v>210</v>
      </c>
      <c r="B5496" s="302" t="s">
        <v>23</v>
      </c>
      <c r="C5496" s="325" t="s">
        <v>211</v>
      </c>
      <c r="D5496" s="325">
        <v>175</v>
      </c>
      <c r="E5496" s="46">
        <v>30000</v>
      </c>
      <c r="F5496" s="130">
        <f t="shared" si="91"/>
        <v>5250000</v>
      </c>
      <c r="G5496" s="86">
        <f>SUM(F5496:F5502)</f>
        <v>26753000</v>
      </c>
    </row>
    <row r="5497" spans="1:7" ht="18" customHeight="1">
      <c r="A5497" s="323"/>
      <c r="B5497" s="302" t="s">
        <v>23</v>
      </c>
      <c r="C5497" s="325" t="s">
        <v>1730</v>
      </c>
      <c r="D5497" s="325">
        <v>50</v>
      </c>
      <c r="E5497" s="46">
        <v>30000</v>
      </c>
      <c r="F5497" s="130">
        <f t="shared" si="91"/>
        <v>1500000</v>
      </c>
      <c r="G5497" s="69"/>
    </row>
    <row r="5498" spans="1:7" ht="18" customHeight="1">
      <c r="A5498" s="323"/>
      <c r="B5498" s="302" t="s">
        <v>31</v>
      </c>
      <c r="C5498" s="325" t="s">
        <v>1149</v>
      </c>
      <c r="D5498" s="325">
        <v>67.3</v>
      </c>
      <c r="E5498" s="46">
        <v>35000</v>
      </c>
      <c r="F5498" s="130">
        <f t="shared" si="91"/>
        <v>2355500</v>
      </c>
      <c r="G5498" s="69"/>
    </row>
    <row r="5499" spans="1:7" ht="18" customHeight="1">
      <c r="A5499" s="323"/>
      <c r="B5499" s="302" t="s">
        <v>31</v>
      </c>
      <c r="C5499" s="325" t="s">
        <v>339</v>
      </c>
      <c r="D5499" s="325">
        <v>30</v>
      </c>
      <c r="E5499" s="46">
        <v>34500</v>
      </c>
      <c r="F5499" s="130">
        <f t="shared" si="91"/>
        <v>1035000</v>
      </c>
      <c r="G5499" s="69"/>
    </row>
    <row r="5500" spans="1:7" ht="18" customHeight="1">
      <c r="A5500" s="323"/>
      <c r="B5500" s="302" t="s">
        <v>31</v>
      </c>
      <c r="C5500" s="325" t="s">
        <v>238</v>
      </c>
      <c r="D5500" s="325">
        <v>25</v>
      </c>
      <c r="E5500" s="46">
        <v>34500</v>
      </c>
      <c r="F5500" s="130">
        <f t="shared" si="91"/>
        <v>862500</v>
      </c>
      <c r="G5500" s="69"/>
    </row>
    <row r="5501" spans="1:7" ht="18" customHeight="1">
      <c r="A5501" s="323"/>
      <c r="B5501" s="302" t="s">
        <v>208</v>
      </c>
      <c r="C5501" s="325" t="s">
        <v>214</v>
      </c>
      <c r="D5501" s="325">
        <v>390</v>
      </c>
      <c r="E5501" s="46">
        <v>35000</v>
      </c>
      <c r="F5501" s="130">
        <f t="shared" si="91"/>
        <v>13650000</v>
      </c>
      <c r="G5501" s="69"/>
    </row>
    <row r="5502" spans="1:7" ht="18" customHeight="1">
      <c r="A5502" s="323"/>
      <c r="B5502" s="302" t="s">
        <v>208</v>
      </c>
      <c r="C5502" s="325" t="s">
        <v>60</v>
      </c>
      <c r="D5502" s="325">
        <v>60</v>
      </c>
      <c r="E5502" s="46">
        <v>35000</v>
      </c>
      <c r="F5502" s="130">
        <f t="shared" si="91"/>
        <v>2100000</v>
      </c>
      <c r="G5502" s="69"/>
    </row>
    <row r="5503" spans="1:7" ht="18" customHeight="1">
      <c r="A5503" s="323"/>
      <c r="B5503" s="302"/>
      <c r="C5503" s="325"/>
      <c r="D5503" s="325"/>
      <c r="E5503" s="46"/>
      <c r="F5503" s="130">
        <f t="shared" si="91"/>
        <v>0</v>
      </c>
      <c r="G5503" s="69"/>
    </row>
    <row r="5504" spans="1:7" ht="18" customHeight="1">
      <c r="A5504" s="323" t="s">
        <v>140</v>
      </c>
      <c r="B5504" s="302" t="s">
        <v>31</v>
      </c>
      <c r="C5504" s="325" t="s">
        <v>87</v>
      </c>
      <c r="D5504" s="325">
        <v>260</v>
      </c>
      <c r="E5504" s="46">
        <v>31000</v>
      </c>
      <c r="F5504" s="130">
        <f t="shared" si="91"/>
        <v>8060000</v>
      </c>
      <c r="G5504" s="86">
        <f>SUM(F5504:F5505)</f>
        <v>22320000</v>
      </c>
    </row>
    <row r="5505" spans="1:7" ht="18" customHeight="1">
      <c r="A5505" s="323"/>
      <c r="B5505" s="302" t="s">
        <v>31</v>
      </c>
      <c r="C5505" s="325" t="s">
        <v>373</v>
      </c>
      <c r="D5505" s="325">
        <v>460</v>
      </c>
      <c r="E5505" s="46">
        <v>31000</v>
      </c>
      <c r="F5505" s="130">
        <f t="shared" si="91"/>
        <v>14260000</v>
      </c>
      <c r="G5505" s="69"/>
    </row>
    <row r="5506" spans="1:7" ht="18" customHeight="1">
      <c r="A5506" s="323"/>
      <c r="B5506" s="302"/>
      <c r="C5506" s="325"/>
      <c r="D5506" s="325"/>
      <c r="E5506" s="46"/>
      <c r="F5506" s="130">
        <f t="shared" si="91"/>
        <v>0</v>
      </c>
      <c r="G5506" s="69"/>
    </row>
    <row r="5507" spans="1:7" ht="18" customHeight="1">
      <c r="A5507" s="323" t="s">
        <v>457</v>
      </c>
      <c r="B5507" s="302" t="s">
        <v>31</v>
      </c>
      <c r="C5507" s="325" t="s">
        <v>1731</v>
      </c>
      <c r="D5507" s="325">
        <v>228.3</v>
      </c>
      <c r="E5507" s="46">
        <v>33000</v>
      </c>
      <c r="F5507" s="130">
        <f t="shared" si="91"/>
        <v>7533900</v>
      </c>
      <c r="G5507" s="86">
        <f>SUM(F5507:F5508)</f>
        <v>8358900</v>
      </c>
    </row>
    <row r="5508" spans="1:7" ht="18" customHeight="1">
      <c r="A5508" s="323"/>
      <c r="B5508" s="302" t="s">
        <v>31</v>
      </c>
      <c r="C5508" s="325" t="s">
        <v>158</v>
      </c>
      <c r="D5508" s="325">
        <v>25</v>
      </c>
      <c r="E5508" s="46">
        <v>33000</v>
      </c>
      <c r="F5508" s="130">
        <f t="shared" si="91"/>
        <v>825000</v>
      </c>
      <c r="G5508" s="69"/>
    </row>
    <row r="5509" spans="1:7" ht="18" customHeight="1">
      <c r="A5509" s="323"/>
      <c r="B5509" s="302"/>
      <c r="C5509" s="325"/>
      <c r="D5509" s="325"/>
      <c r="E5509" s="46"/>
      <c r="F5509" s="130">
        <f t="shared" si="91"/>
        <v>0</v>
      </c>
      <c r="G5509" s="69"/>
    </row>
    <row r="5510" spans="1:7" ht="18" customHeight="1">
      <c r="A5510" s="323" t="s">
        <v>52</v>
      </c>
      <c r="B5510" s="302" t="s">
        <v>208</v>
      </c>
      <c r="C5510" s="325" t="s">
        <v>54</v>
      </c>
      <c r="D5510" s="325">
        <v>723.6</v>
      </c>
      <c r="E5510" s="46">
        <v>35300</v>
      </c>
      <c r="F5510" s="130">
        <f t="shared" si="91"/>
        <v>25543080</v>
      </c>
      <c r="G5510" s="86">
        <f>SUM(F5510:F5511)</f>
        <v>27258080</v>
      </c>
    </row>
    <row r="5511" spans="1:7" ht="18" customHeight="1">
      <c r="A5511" s="323"/>
      <c r="B5511" s="302" t="s">
        <v>31</v>
      </c>
      <c r="C5511" s="325" t="s">
        <v>594</v>
      </c>
      <c r="D5511" s="325">
        <v>50</v>
      </c>
      <c r="E5511" s="46">
        <v>34300</v>
      </c>
      <c r="F5511" s="130">
        <f t="shared" si="91"/>
        <v>1715000</v>
      </c>
      <c r="G5511" s="69"/>
    </row>
    <row r="5512" spans="1:7" ht="18" customHeight="1">
      <c r="A5512" s="323"/>
      <c r="B5512" s="302"/>
      <c r="C5512" s="325"/>
      <c r="D5512" s="325"/>
      <c r="E5512" s="46"/>
      <c r="F5512" s="130">
        <f t="shared" si="91"/>
        <v>0</v>
      </c>
      <c r="G5512" s="69"/>
    </row>
    <row r="5513" spans="1:7" ht="18" customHeight="1">
      <c r="A5513" s="323" t="s">
        <v>451</v>
      </c>
      <c r="B5513" s="302" t="s">
        <v>31</v>
      </c>
      <c r="C5513" s="325" t="s">
        <v>200</v>
      </c>
      <c r="D5513" s="325">
        <v>55</v>
      </c>
      <c r="E5513" s="46">
        <v>35000</v>
      </c>
      <c r="F5513" s="130">
        <f t="shared" si="91"/>
        <v>1925000</v>
      </c>
      <c r="G5513" s="86">
        <f>F5513</f>
        <v>1925000</v>
      </c>
    </row>
    <row r="5514" spans="1:7" ht="18" customHeight="1">
      <c r="A5514" s="323"/>
      <c r="B5514" s="302"/>
      <c r="C5514" s="325"/>
      <c r="D5514" s="325"/>
      <c r="E5514" s="46"/>
      <c r="F5514" s="130">
        <f t="shared" si="91"/>
        <v>0</v>
      </c>
      <c r="G5514" s="69"/>
    </row>
    <row r="5515" spans="1:7" ht="18" customHeight="1">
      <c r="A5515" s="323" t="s">
        <v>97</v>
      </c>
      <c r="B5515" s="302" t="s">
        <v>13</v>
      </c>
      <c r="C5515" s="325" t="s">
        <v>60</v>
      </c>
      <c r="D5515" s="325">
        <f>50+50</f>
        <v>100</v>
      </c>
      <c r="E5515" s="46">
        <v>29500</v>
      </c>
      <c r="F5515" s="130">
        <f t="shared" si="91"/>
        <v>2950000</v>
      </c>
      <c r="G5515" s="86">
        <f>SUM(F5515:F5519)</f>
        <v>10256200</v>
      </c>
    </row>
    <row r="5516" spans="1:7" ht="18" customHeight="1">
      <c r="A5516" s="323"/>
      <c r="B5516" s="302" t="s">
        <v>13</v>
      </c>
      <c r="C5516" s="325" t="s">
        <v>15</v>
      </c>
      <c r="D5516" s="325">
        <v>50</v>
      </c>
      <c r="E5516" s="46">
        <v>29500</v>
      </c>
      <c r="F5516" s="130">
        <f t="shared" si="91"/>
        <v>1475000</v>
      </c>
      <c r="G5516" s="69"/>
    </row>
    <row r="5517" spans="1:7" ht="18" customHeight="1">
      <c r="A5517" s="323"/>
      <c r="B5517" s="302" t="s">
        <v>233</v>
      </c>
      <c r="C5517" s="325" t="s">
        <v>385</v>
      </c>
      <c r="D5517" s="325">
        <v>50.7</v>
      </c>
      <c r="E5517" s="46">
        <v>37000</v>
      </c>
      <c r="F5517" s="130">
        <f t="shared" si="91"/>
        <v>1875900</v>
      </c>
      <c r="G5517" s="69"/>
    </row>
    <row r="5518" spans="1:7" ht="18" customHeight="1">
      <c r="A5518" s="323"/>
      <c r="B5518" s="302" t="s">
        <v>233</v>
      </c>
      <c r="C5518" s="325" t="s">
        <v>46</v>
      </c>
      <c r="D5518" s="325">
        <v>53.7</v>
      </c>
      <c r="E5518" s="46">
        <v>37000</v>
      </c>
      <c r="F5518" s="130">
        <f t="shared" si="91"/>
        <v>1986900</v>
      </c>
      <c r="G5518" s="69"/>
    </row>
    <row r="5519" spans="1:7" ht="18" customHeight="1">
      <c r="A5519" s="323"/>
      <c r="B5519" s="302" t="s">
        <v>233</v>
      </c>
      <c r="C5519" s="325" t="s">
        <v>948</v>
      </c>
      <c r="D5519" s="325">
        <v>53.2</v>
      </c>
      <c r="E5519" s="46">
        <v>37000</v>
      </c>
      <c r="F5519" s="130">
        <f t="shared" si="91"/>
        <v>1968400</v>
      </c>
      <c r="G5519" s="69"/>
    </row>
    <row r="5520" spans="1:7" ht="18" customHeight="1">
      <c r="A5520" s="323"/>
      <c r="B5520" s="302"/>
      <c r="C5520" s="325"/>
      <c r="D5520" s="325"/>
      <c r="E5520" s="46"/>
      <c r="F5520" s="130">
        <f t="shared" si="91"/>
        <v>0</v>
      </c>
      <c r="G5520" s="69"/>
    </row>
    <row r="5521" spans="1:7" ht="18" customHeight="1">
      <c r="A5521" s="323" t="s">
        <v>18</v>
      </c>
      <c r="B5521" s="302" t="s">
        <v>13</v>
      </c>
      <c r="C5521" s="325" t="s">
        <v>1386</v>
      </c>
      <c r="D5521" s="325">
        <v>20</v>
      </c>
      <c r="E5521" s="46">
        <v>29000</v>
      </c>
      <c r="F5521" s="130">
        <f t="shared" si="91"/>
        <v>580000</v>
      </c>
      <c r="G5521" s="86">
        <f>SUM(F5521:F5524)</f>
        <v>8230000</v>
      </c>
    </row>
    <row r="5522" spans="1:7" ht="18" customHeight="1">
      <c r="A5522" s="323"/>
      <c r="B5522" s="302" t="s">
        <v>13</v>
      </c>
      <c r="C5522" s="325" t="s">
        <v>60</v>
      </c>
      <c r="D5522" s="325">
        <v>100</v>
      </c>
      <c r="E5522" s="46">
        <v>29000</v>
      </c>
      <c r="F5522" s="130">
        <f t="shared" si="91"/>
        <v>2900000</v>
      </c>
      <c r="G5522" s="69"/>
    </row>
    <row r="5523" spans="1:7" ht="18" customHeight="1">
      <c r="A5523" s="323"/>
      <c r="B5523" s="302" t="s">
        <v>13</v>
      </c>
      <c r="C5523" s="325" t="s">
        <v>59</v>
      </c>
      <c r="D5523" s="325">
        <v>50</v>
      </c>
      <c r="E5523" s="46">
        <v>29000</v>
      </c>
      <c r="F5523" s="130">
        <f t="shared" si="91"/>
        <v>1450000</v>
      </c>
      <c r="G5523" s="69"/>
    </row>
    <row r="5524" spans="1:7" ht="18" customHeight="1">
      <c r="A5524" s="533"/>
      <c r="B5524" s="440" t="s">
        <v>31</v>
      </c>
      <c r="C5524" s="382" t="s">
        <v>1751</v>
      </c>
      <c r="D5524" s="382">
        <v>100</v>
      </c>
      <c r="E5524" s="59">
        <v>33000</v>
      </c>
      <c r="F5524" s="132">
        <f t="shared" si="91"/>
        <v>3300000</v>
      </c>
      <c r="G5524" s="92"/>
    </row>
    <row r="5525" spans="1:7" ht="18" customHeight="1">
      <c r="A5525" s="526"/>
      <c r="B5525" s="435"/>
      <c r="C5525" s="484"/>
      <c r="D5525" s="484"/>
      <c r="E5525" s="113"/>
      <c r="F5525" s="126"/>
      <c r="G5525" s="9"/>
    </row>
    <row r="5526" spans="1:7" ht="18" customHeight="1">
      <c r="A5526" s="537">
        <v>42435</v>
      </c>
      <c r="B5526" s="355"/>
      <c r="C5526" s="491" t="s">
        <v>398</v>
      </c>
      <c r="D5526" s="525"/>
      <c r="F5526" s="127"/>
    </row>
    <row r="5527" spans="1:7" ht="18" customHeight="1">
      <c r="A5527" s="531" t="s">
        <v>127</v>
      </c>
      <c r="B5527" s="436" t="s">
        <v>134</v>
      </c>
      <c r="C5527" s="494" t="s">
        <v>152</v>
      </c>
      <c r="D5527" s="494">
        <f>SUM(D5528:D5580)</f>
        <v>3545.7000000000003</v>
      </c>
      <c r="E5527" s="166"/>
      <c r="F5527" s="171">
        <f>SUM(F5528:F5580)</f>
        <v>106187370</v>
      </c>
      <c r="G5527" s="171">
        <f>SUM(G5528:G5580)</f>
        <v>106187370</v>
      </c>
    </row>
    <row r="5528" spans="1:7" ht="18" customHeight="1">
      <c r="A5528" s="532" t="s">
        <v>779</v>
      </c>
      <c r="B5528" s="441" t="s">
        <v>1752</v>
      </c>
      <c r="C5528" s="492"/>
      <c r="D5528" s="492">
        <v>300</v>
      </c>
      <c r="E5528" s="62">
        <v>24000</v>
      </c>
      <c r="F5528" s="139">
        <f t="shared" si="91"/>
        <v>7200000</v>
      </c>
      <c r="G5528" s="85">
        <f>F5528</f>
        <v>7200000</v>
      </c>
    </row>
    <row r="5529" spans="1:7" ht="18" customHeight="1">
      <c r="A5529" s="323"/>
      <c r="B5529" s="302"/>
      <c r="C5529" s="325"/>
      <c r="D5529" s="325"/>
      <c r="E5529" s="46"/>
      <c r="F5529" s="130">
        <f t="shared" si="91"/>
        <v>0</v>
      </c>
      <c r="G5529" s="69"/>
    </row>
    <row r="5530" spans="1:7" ht="18" customHeight="1">
      <c r="A5530" s="323" t="s">
        <v>378</v>
      </c>
      <c r="B5530" s="302" t="s">
        <v>31</v>
      </c>
      <c r="C5530" s="325" t="s">
        <v>1753</v>
      </c>
      <c r="D5530" s="325">
        <v>500</v>
      </c>
      <c r="E5530" s="46">
        <v>33500</v>
      </c>
      <c r="F5530" s="130">
        <f t="shared" si="91"/>
        <v>16750000</v>
      </c>
      <c r="G5530" s="86">
        <f>F5530</f>
        <v>16750000</v>
      </c>
    </row>
    <row r="5531" spans="1:7" ht="18" customHeight="1">
      <c r="A5531" s="323"/>
      <c r="B5531" s="302"/>
      <c r="C5531" s="325"/>
      <c r="D5531" s="325"/>
      <c r="E5531" s="46"/>
      <c r="F5531" s="130">
        <f t="shared" si="91"/>
        <v>0</v>
      </c>
      <c r="G5531" s="69"/>
    </row>
    <row r="5532" spans="1:7" ht="18" customHeight="1">
      <c r="A5532" s="323" t="s">
        <v>93</v>
      </c>
      <c r="B5532" s="302" t="s">
        <v>724</v>
      </c>
      <c r="C5532" s="325" t="s">
        <v>118</v>
      </c>
      <c r="D5532" s="325">
        <v>194.7</v>
      </c>
      <c r="E5532" s="46">
        <v>33000</v>
      </c>
      <c r="F5532" s="130">
        <f t="shared" si="91"/>
        <v>6425100</v>
      </c>
      <c r="G5532" s="86">
        <f>SUM(F5532:F5535)</f>
        <v>13697400</v>
      </c>
    </row>
    <row r="5533" spans="1:7" ht="18" customHeight="1">
      <c r="A5533" s="323"/>
      <c r="B5533" s="302" t="s">
        <v>13</v>
      </c>
      <c r="C5533" s="325" t="s">
        <v>1754</v>
      </c>
      <c r="D5533" s="325">
        <v>124.2</v>
      </c>
      <c r="E5533" s="46">
        <v>29500</v>
      </c>
      <c r="F5533" s="130">
        <f t="shared" si="91"/>
        <v>3663900</v>
      </c>
      <c r="G5533" s="69"/>
    </row>
    <row r="5534" spans="1:7" ht="18" customHeight="1">
      <c r="A5534" s="323"/>
      <c r="B5534" s="302" t="s">
        <v>13</v>
      </c>
      <c r="C5534" s="325" t="s">
        <v>369</v>
      </c>
      <c r="D5534" s="325">
        <v>55.2</v>
      </c>
      <c r="E5534" s="46">
        <v>29500</v>
      </c>
      <c r="F5534" s="130">
        <f t="shared" si="91"/>
        <v>1628400</v>
      </c>
      <c r="G5534" s="69"/>
    </row>
    <row r="5535" spans="1:7" ht="18" customHeight="1">
      <c r="A5535" s="323"/>
      <c r="B5535" s="302" t="s">
        <v>23</v>
      </c>
      <c r="C5535" s="325" t="s">
        <v>1130</v>
      </c>
      <c r="D5535" s="325">
        <v>60</v>
      </c>
      <c r="E5535" s="46">
        <v>33000</v>
      </c>
      <c r="F5535" s="130">
        <f t="shared" si="91"/>
        <v>1980000</v>
      </c>
      <c r="G5535" s="69"/>
    </row>
    <row r="5536" spans="1:7" ht="18" customHeight="1">
      <c r="A5536" s="323"/>
      <c r="B5536" s="302"/>
      <c r="C5536" s="325"/>
      <c r="D5536" s="325"/>
      <c r="E5536" s="46"/>
      <c r="F5536" s="130">
        <f t="shared" si="91"/>
        <v>0</v>
      </c>
      <c r="G5536" s="69"/>
    </row>
    <row r="5537" spans="1:7" ht="18" customHeight="1">
      <c r="A5537" s="323" t="s">
        <v>316</v>
      </c>
      <c r="B5537" s="302" t="s">
        <v>13</v>
      </c>
      <c r="C5537" s="325" t="s">
        <v>369</v>
      </c>
      <c r="D5537" s="325">
        <v>319</v>
      </c>
      <c r="E5537" s="46">
        <v>29500</v>
      </c>
      <c r="F5537" s="130">
        <f t="shared" si="91"/>
        <v>9410500</v>
      </c>
      <c r="G5537" s="86">
        <f>F5537</f>
        <v>9410500</v>
      </c>
    </row>
    <row r="5538" spans="1:7" ht="18" customHeight="1">
      <c r="A5538" s="323"/>
      <c r="B5538" s="302"/>
      <c r="C5538" s="325"/>
      <c r="D5538" s="325"/>
      <c r="E5538" s="46"/>
      <c r="F5538" s="130">
        <f t="shared" si="91"/>
        <v>0</v>
      </c>
      <c r="G5538" s="69"/>
    </row>
    <row r="5539" spans="1:7" ht="18" customHeight="1">
      <c r="A5539" s="323" t="s">
        <v>88</v>
      </c>
      <c r="B5539" s="302" t="s">
        <v>13</v>
      </c>
      <c r="C5539" s="325" t="s">
        <v>144</v>
      </c>
      <c r="D5539" s="325">
        <v>619</v>
      </c>
      <c r="E5539" s="46">
        <v>28500</v>
      </c>
      <c r="F5539" s="130">
        <f t="shared" si="91"/>
        <v>17641500</v>
      </c>
      <c r="G5539" s="86">
        <f>F5539</f>
        <v>17641500</v>
      </c>
    </row>
    <row r="5540" spans="1:7" ht="18" customHeight="1">
      <c r="A5540" s="323"/>
      <c r="B5540" s="302"/>
      <c r="C5540" s="325"/>
      <c r="D5540" s="325"/>
      <c r="E5540" s="46"/>
      <c r="F5540" s="130">
        <f t="shared" ref="F5540:F5723" si="92">E5540*D5540</f>
        <v>0</v>
      </c>
      <c r="G5540" s="69"/>
    </row>
    <row r="5541" spans="1:7" ht="18" customHeight="1">
      <c r="A5541" s="323" t="s">
        <v>40</v>
      </c>
      <c r="B5541" s="302" t="s">
        <v>13</v>
      </c>
      <c r="C5541" s="325" t="s">
        <v>143</v>
      </c>
      <c r="D5541" s="325">
        <v>107.5</v>
      </c>
      <c r="E5541" s="46">
        <v>30000</v>
      </c>
      <c r="F5541" s="130">
        <f t="shared" si="92"/>
        <v>3225000</v>
      </c>
      <c r="G5541" s="86">
        <f>SUM(F5541:F5542)</f>
        <v>6225000</v>
      </c>
    </row>
    <row r="5542" spans="1:7" ht="18" customHeight="1">
      <c r="A5542" s="323"/>
      <c r="B5542" s="302" t="s">
        <v>13</v>
      </c>
      <c r="C5542" s="325" t="s">
        <v>1755</v>
      </c>
      <c r="D5542" s="325">
        <v>100</v>
      </c>
      <c r="E5542" s="46">
        <v>30000</v>
      </c>
      <c r="F5542" s="130">
        <f t="shared" si="92"/>
        <v>3000000</v>
      </c>
      <c r="G5542" s="69"/>
    </row>
    <row r="5543" spans="1:7" ht="18" customHeight="1">
      <c r="A5543" s="323"/>
      <c r="B5543" s="302"/>
      <c r="C5543" s="325"/>
      <c r="D5543" s="325"/>
      <c r="E5543" s="46"/>
      <c r="F5543" s="130">
        <f t="shared" si="92"/>
        <v>0</v>
      </c>
      <c r="G5543" s="69"/>
    </row>
    <row r="5544" spans="1:7" ht="18" customHeight="1">
      <c r="A5544" s="323" t="s">
        <v>140</v>
      </c>
      <c r="B5544" s="302" t="s">
        <v>13</v>
      </c>
      <c r="C5544" s="325" t="s">
        <v>62</v>
      </c>
      <c r="D5544" s="325">
        <v>20</v>
      </c>
      <c r="E5544" s="46">
        <v>30000</v>
      </c>
      <c r="F5544" s="130">
        <f t="shared" si="92"/>
        <v>600000</v>
      </c>
      <c r="G5544" s="86">
        <f>F5544</f>
        <v>600000</v>
      </c>
    </row>
    <row r="5545" spans="1:7" ht="18" customHeight="1">
      <c r="A5545" s="323"/>
      <c r="B5545" s="302"/>
      <c r="C5545" s="325"/>
      <c r="D5545" s="325"/>
      <c r="E5545" s="46"/>
      <c r="F5545" s="130">
        <f t="shared" si="92"/>
        <v>0</v>
      </c>
      <c r="G5545" s="69"/>
    </row>
    <row r="5546" spans="1:7" ht="18" customHeight="1">
      <c r="A5546" s="323" t="s">
        <v>457</v>
      </c>
      <c r="B5546" s="302" t="s">
        <v>13</v>
      </c>
      <c r="C5546" s="325" t="s">
        <v>62</v>
      </c>
      <c r="D5546" s="325">
        <v>20</v>
      </c>
      <c r="E5546" s="46">
        <v>29500</v>
      </c>
      <c r="F5546" s="130">
        <f t="shared" si="92"/>
        <v>590000</v>
      </c>
      <c r="G5546" s="86">
        <f>F5546</f>
        <v>590000</v>
      </c>
    </row>
    <row r="5547" spans="1:7" ht="18" customHeight="1">
      <c r="A5547" s="323"/>
      <c r="B5547" s="302"/>
      <c r="C5547" s="325"/>
      <c r="D5547" s="325"/>
      <c r="E5547" s="46"/>
      <c r="F5547" s="130">
        <f t="shared" si="92"/>
        <v>0</v>
      </c>
      <c r="G5547" s="69"/>
    </row>
    <row r="5548" spans="1:7" ht="18" customHeight="1">
      <c r="A5548" s="323" t="s">
        <v>767</v>
      </c>
      <c r="B5548" s="453" t="s">
        <v>1756</v>
      </c>
      <c r="C5548" s="500" t="s">
        <v>1711</v>
      </c>
      <c r="D5548" s="500">
        <v>-194</v>
      </c>
      <c r="E5548" s="162">
        <v>31000</v>
      </c>
      <c r="F5548" s="163">
        <f t="shared" si="92"/>
        <v>-6014000</v>
      </c>
      <c r="G5548" s="86">
        <f>F5548</f>
        <v>-6014000</v>
      </c>
    </row>
    <row r="5549" spans="1:7" ht="18" customHeight="1">
      <c r="A5549" s="323"/>
      <c r="B5549" s="302"/>
      <c r="C5549" s="325"/>
      <c r="D5549" s="325"/>
      <c r="E5549" s="46"/>
      <c r="F5549" s="130">
        <f t="shared" si="92"/>
        <v>0</v>
      </c>
      <c r="G5549" s="69"/>
    </row>
    <row r="5550" spans="1:7" ht="18" customHeight="1">
      <c r="A5550" s="323" t="s">
        <v>52</v>
      </c>
      <c r="B5550" s="451" t="s">
        <v>1099</v>
      </c>
      <c r="C5550" s="500" t="s">
        <v>594</v>
      </c>
      <c r="D5550" s="500">
        <v>-4.5999999999999996</v>
      </c>
      <c r="E5550" s="162">
        <v>34300</v>
      </c>
      <c r="F5550" s="163">
        <f t="shared" si="92"/>
        <v>-157780</v>
      </c>
      <c r="G5550" s="86">
        <f>F5550</f>
        <v>-157780</v>
      </c>
    </row>
    <row r="5551" spans="1:7" ht="18" customHeight="1">
      <c r="A5551" s="323"/>
      <c r="B5551" s="302"/>
      <c r="C5551" s="325"/>
      <c r="D5551" s="325"/>
      <c r="E5551" s="46"/>
      <c r="F5551" s="130">
        <f t="shared" si="92"/>
        <v>0</v>
      </c>
      <c r="G5551" s="69"/>
    </row>
    <row r="5552" spans="1:7" ht="18" customHeight="1">
      <c r="A5552" s="323" t="s">
        <v>123</v>
      </c>
      <c r="B5552" s="302" t="s">
        <v>13</v>
      </c>
      <c r="C5552" s="325" t="s">
        <v>369</v>
      </c>
      <c r="D5552" s="325">
        <v>209.6</v>
      </c>
      <c r="E5552" s="46">
        <v>29500</v>
      </c>
      <c r="F5552" s="130">
        <f t="shared" si="92"/>
        <v>6183200</v>
      </c>
      <c r="G5552" s="86">
        <f>F5552</f>
        <v>6183200</v>
      </c>
    </row>
    <row r="5553" spans="1:7" ht="18" customHeight="1">
      <c r="A5553" s="323"/>
      <c r="B5553" s="302"/>
      <c r="C5553" s="325"/>
      <c r="D5553" s="325"/>
      <c r="E5553" s="46"/>
      <c r="F5553" s="130">
        <f t="shared" si="92"/>
        <v>0</v>
      </c>
      <c r="G5553" s="69"/>
    </row>
    <row r="5554" spans="1:7" ht="18" customHeight="1">
      <c r="A5554" s="323" t="s">
        <v>630</v>
      </c>
      <c r="B5554" s="302" t="s">
        <v>13</v>
      </c>
      <c r="C5554" s="325" t="s">
        <v>60</v>
      </c>
      <c r="D5554" s="325">
        <v>50</v>
      </c>
      <c r="E5554" s="46">
        <v>29500</v>
      </c>
      <c r="F5554" s="130">
        <f t="shared" si="92"/>
        <v>1475000</v>
      </c>
      <c r="G5554" s="86">
        <f>SUM(F5554:F5563)</f>
        <v>11778850</v>
      </c>
    </row>
    <row r="5555" spans="1:7" ht="18" customHeight="1">
      <c r="A5555" s="323"/>
      <c r="B5555" s="302" t="s">
        <v>13</v>
      </c>
      <c r="C5555" s="325" t="s">
        <v>59</v>
      </c>
      <c r="D5555" s="325">
        <v>50</v>
      </c>
      <c r="E5555" s="46">
        <v>29500</v>
      </c>
      <c r="F5555" s="130">
        <f t="shared" si="92"/>
        <v>1475000</v>
      </c>
      <c r="G5555" s="69"/>
    </row>
    <row r="5556" spans="1:7" ht="18" customHeight="1">
      <c r="A5556" s="323"/>
      <c r="B5556" s="302" t="s">
        <v>13</v>
      </c>
      <c r="C5556" s="325" t="s">
        <v>22</v>
      </c>
      <c r="D5556" s="325">
        <v>20</v>
      </c>
      <c r="E5556" s="46">
        <v>29500</v>
      </c>
      <c r="F5556" s="130">
        <f t="shared" si="92"/>
        <v>590000</v>
      </c>
      <c r="G5556" s="69"/>
    </row>
    <row r="5557" spans="1:7" ht="18" customHeight="1">
      <c r="A5557" s="323"/>
      <c r="B5557" s="302" t="s">
        <v>13</v>
      </c>
      <c r="C5557" s="325" t="s">
        <v>45</v>
      </c>
      <c r="D5557" s="325">
        <v>20</v>
      </c>
      <c r="E5557" s="46">
        <v>29500</v>
      </c>
      <c r="F5557" s="130">
        <f t="shared" si="92"/>
        <v>590000</v>
      </c>
      <c r="G5557" s="69"/>
    </row>
    <row r="5558" spans="1:7" ht="18" customHeight="1">
      <c r="A5558" s="323"/>
      <c r="B5558" s="302" t="s">
        <v>13</v>
      </c>
      <c r="C5558" s="325" t="s">
        <v>125</v>
      </c>
      <c r="D5558" s="325">
        <v>20</v>
      </c>
      <c r="E5558" s="46">
        <v>29500</v>
      </c>
      <c r="F5558" s="130">
        <f t="shared" si="92"/>
        <v>590000</v>
      </c>
      <c r="G5558" s="69"/>
    </row>
    <row r="5559" spans="1:7" ht="18" customHeight="1">
      <c r="A5559" s="323"/>
      <c r="B5559" s="302" t="s">
        <v>13</v>
      </c>
      <c r="C5559" s="325" t="s">
        <v>1034</v>
      </c>
      <c r="D5559" s="325">
        <v>20</v>
      </c>
      <c r="E5559" s="46">
        <v>29500</v>
      </c>
      <c r="F5559" s="130">
        <f t="shared" si="92"/>
        <v>590000</v>
      </c>
      <c r="G5559" s="69"/>
    </row>
    <row r="5560" spans="1:7" ht="18" customHeight="1">
      <c r="A5560" s="323"/>
      <c r="B5560" s="302" t="s">
        <v>13</v>
      </c>
      <c r="C5560" s="325" t="s">
        <v>76</v>
      </c>
      <c r="D5560" s="325">
        <v>10</v>
      </c>
      <c r="E5560" s="46">
        <v>29500</v>
      </c>
      <c r="F5560" s="130">
        <f t="shared" si="92"/>
        <v>295000</v>
      </c>
      <c r="G5560" s="69"/>
    </row>
    <row r="5561" spans="1:7" ht="18" customHeight="1">
      <c r="A5561" s="323"/>
      <c r="B5561" s="302" t="s">
        <v>13</v>
      </c>
      <c r="C5561" s="325" t="s">
        <v>631</v>
      </c>
      <c r="D5561" s="325">
        <v>50</v>
      </c>
      <c r="E5561" s="46">
        <v>29500</v>
      </c>
      <c r="F5561" s="130">
        <f t="shared" si="92"/>
        <v>1475000</v>
      </c>
      <c r="G5561" s="69"/>
    </row>
    <row r="5562" spans="1:7" ht="18" customHeight="1">
      <c r="A5562" s="323"/>
      <c r="B5562" s="302" t="s">
        <v>13</v>
      </c>
      <c r="C5562" s="325" t="s">
        <v>372</v>
      </c>
      <c r="D5562" s="325">
        <v>50</v>
      </c>
      <c r="E5562" s="46">
        <v>29500</v>
      </c>
      <c r="F5562" s="130">
        <f t="shared" si="92"/>
        <v>1475000</v>
      </c>
      <c r="G5562" s="69"/>
    </row>
    <row r="5563" spans="1:7" ht="18" customHeight="1">
      <c r="A5563" s="323"/>
      <c r="B5563" s="302" t="s">
        <v>31</v>
      </c>
      <c r="C5563" s="325" t="s">
        <v>1759</v>
      </c>
      <c r="D5563" s="325">
        <v>105.7</v>
      </c>
      <c r="E5563" s="46">
        <v>30500</v>
      </c>
      <c r="F5563" s="130">
        <f t="shared" si="92"/>
        <v>3223850</v>
      </c>
      <c r="G5563" s="69"/>
    </row>
    <row r="5564" spans="1:7" ht="18" customHeight="1">
      <c r="A5564" s="323"/>
      <c r="B5564" s="302"/>
      <c r="C5564" s="325"/>
      <c r="D5564" s="325"/>
      <c r="E5564" s="46"/>
      <c r="F5564" s="130">
        <f t="shared" si="92"/>
        <v>0</v>
      </c>
      <c r="G5564" s="69"/>
    </row>
    <row r="5565" spans="1:7" ht="18" customHeight="1">
      <c r="A5565" s="323" t="s">
        <v>271</v>
      </c>
      <c r="B5565" s="302" t="s">
        <v>13</v>
      </c>
      <c r="C5565" s="325" t="s">
        <v>43</v>
      </c>
      <c r="D5565" s="325">
        <v>10</v>
      </c>
      <c r="E5565" s="46">
        <v>29500</v>
      </c>
      <c r="F5565" s="130">
        <f t="shared" si="92"/>
        <v>295000</v>
      </c>
      <c r="G5565" s="86">
        <f>F5565</f>
        <v>295000</v>
      </c>
    </row>
    <row r="5566" spans="1:7" ht="18" customHeight="1">
      <c r="A5566" s="323"/>
      <c r="B5566" s="302"/>
      <c r="C5566" s="325"/>
      <c r="D5566" s="325"/>
      <c r="E5566" s="46"/>
      <c r="F5566" s="130">
        <f t="shared" si="92"/>
        <v>0</v>
      </c>
      <c r="G5566" s="69"/>
    </row>
    <row r="5567" spans="1:7" ht="18" customHeight="1">
      <c r="A5567" s="323" t="s">
        <v>109</v>
      </c>
      <c r="B5567" s="302" t="s">
        <v>31</v>
      </c>
      <c r="C5567" s="325" t="s">
        <v>62</v>
      </c>
      <c r="D5567" s="325">
        <v>200</v>
      </c>
      <c r="E5567" s="46">
        <v>33500</v>
      </c>
      <c r="F5567" s="130">
        <f t="shared" si="92"/>
        <v>6700000</v>
      </c>
      <c r="G5567" s="86">
        <f>F5567</f>
        <v>6700000</v>
      </c>
    </row>
    <row r="5568" spans="1:7" ht="18" customHeight="1">
      <c r="A5568" s="323"/>
      <c r="B5568" s="302"/>
      <c r="C5568" s="325"/>
      <c r="D5568" s="325"/>
      <c r="E5568" s="46"/>
      <c r="F5568" s="130">
        <f t="shared" si="92"/>
        <v>0</v>
      </c>
      <c r="G5568" s="69"/>
    </row>
    <row r="5569" spans="1:7" ht="18" customHeight="1">
      <c r="A5569" s="323" t="s">
        <v>24</v>
      </c>
      <c r="B5569" s="302" t="s">
        <v>13</v>
      </c>
      <c r="C5569" s="325" t="s">
        <v>238</v>
      </c>
      <c r="D5569" s="325">
        <v>100</v>
      </c>
      <c r="E5569" s="46">
        <v>30000</v>
      </c>
      <c r="F5569" s="130">
        <f t="shared" si="92"/>
        <v>3000000</v>
      </c>
      <c r="G5569" s="86">
        <f>SUM(F5569:F5570)</f>
        <v>6000000</v>
      </c>
    </row>
    <row r="5570" spans="1:7" ht="18" customHeight="1">
      <c r="A5570" s="323"/>
      <c r="B5570" s="302" t="s">
        <v>13</v>
      </c>
      <c r="C5570" s="325" t="s">
        <v>1160</v>
      </c>
      <c r="D5570" s="325">
        <v>100</v>
      </c>
      <c r="E5570" s="46">
        <v>30000</v>
      </c>
      <c r="F5570" s="130">
        <f t="shared" si="92"/>
        <v>3000000</v>
      </c>
      <c r="G5570" s="69"/>
    </row>
    <row r="5571" spans="1:7" ht="18" customHeight="1">
      <c r="A5571" s="323"/>
      <c r="B5571" s="302"/>
      <c r="C5571" s="325"/>
      <c r="D5571" s="325"/>
      <c r="E5571" s="46"/>
      <c r="F5571" s="130">
        <f t="shared" si="92"/>
        <v>0</v>
      </c>
      <c r="G5571" s="69"/>
    </row>
    <row r="5572" spans="1:7" ht="18" customHeight="1">
      <c r="A5572" s="323" t="s">
        <v>18</v>
      </c>
      <c r="B5572" s="302" t="s">
        <v>13</v>
      </c>
      <c r="C5572" s="325" t="s">
        <v>1757</v>
      </c>
      <c r="D5572" s="325">
        <v>20</v>
      </c>
      <c r="E5572" s="46">
        <v>29000</v>
      </c>
      <c r="F5572" s="130">
        <f t="shared" si="92"/>
        <v>580000</v>
      </c>
      <c r="G5572" s="86">
        <f>SUM(F5572:F5573)</f>
        <v>2117000</v>
      </c>
    </row>
    <row r="5573" spans="1:7" ht="18" customHeight="1">
      <c r="A5573" s="323"/>
      <c r="B5573" s="302" t="s">
        <v>13</v>
      </c>
      <c r="C5573" s="325" t="s">
        <v>174</v>
      </c>
      <c r="D5573" s="325">
        <v>53</v>
      </c>
      <c r="E5573" s="46">
        <v>29000</v>
      </c>
      <c r="F5573" s="130">
        <f t="shared" si="92"/>
        <v>1537000</v>
      </c>
      <c r="G5573" s="69"/>
    </row>
    <row r="5574" spans="1:7" ht="18" customHeight="1">
      <c r="A5574" s="323"/>
      <c r="B5574" s="302"/>
      <c r="C5574" s="325"/>
      <c r="D5574" s="325"/>
      <c r="E5574" s="46"/>
      <c r="F5574" s="130">
        <f t="shared" si="92"/>
        <v>0</v>
      </c>
      <c r="G5574" s="69"/>
    </row>
    <row r="5575" spans="1:7" ht="18" customHeight="1">
      <c r="A5575" s="323" t="s">
        <v>61</v>
      </c>
      <c r="B5575" s="302" t="s">
        <v>13</v>
      </c>
      <c r="C5575" s="325" t="s">
        <v>576</v>
      </c>
      <c r="D5575" s="325">
        <v>30</v>
      </c>
      <c r="E5575" s="46">
        <v>29500</v>
      </c>
      <c r="F5575" s="130">
        <f t="shared" si="92"/>
        <v>885000</v>
      </c>
      <c r="G5575" s="86">
        <f>F5575</f>
        <v>885000</v>
      </c>
    </row>
    <row r="5576" spans="1:7" ht="18" customHeight="1">
      <c r="A5576" s="323"/>
      <c r="B5576" s="302"/>
      <c r="C5576" s="325"/>
      <c r="D5576" s="325"/>
      <c r="E5576" s="46"/>
      <c r="F5576" s="130">
        <f t="shared" si="92"/>
        <v>0</v>
      </c>
      <c r="G5576" s="69"/>
    </row>
    <row r="5577" spans="1:7" ht="18" customHeight="1">
      <c r="A5577" s="534" t="s">
        <v>314</v>
      </c>
      <c r="B5577" s="302"/>
      <c r="C5577" s="325"/>
      <c r="D5577" s="325"/>
      <c r="E5577" s="46"/>
      <c r="F5577" s="130">
        <f t="shared" si="92"/>
        <v>0</v>
      </c>
      <c r="G5577" s="86">
        <f>SUM(F5578:F5580)</f>
        <v>6285700</v>
      </c>
    </row>
    <row r="5578" spans="1:7" ht="18" customHeight="1">
      <c r="A5578" s="323" t="s">
        <v>154</v>
      </c>
      <c r="B5578" s="302" t="s">
        <v>13</v>
      </c>
      <c r="C5578" s="325" t="s">
        <v>807</v>
      </c>
      <c r="D5578" s="325">
        <v>229.4</v>
      </c>
      <c r="E5578" s="46">
        <v>29500</v>
      </c>
      <c r="F5578" s="130">
        <f t="shared" si="92"/>
        <v>6767300</v>
      </c>
      <c r="G5578" s="69"/>
    </row>
    <row r="5579" spans="1:7" ht="18" customHeight="1">
      <c r="A5579" s="323" t="s">
        <v>1717</v>
      </c>
      <c r="B5579" s="451" t="s">
        <v>395</v>
      </c>
      <c r="C5579" s="500" t="s">
        <v>322</v>
      </c>
      <c r="D5579" s="500">
        <v>-1.8</v>
      </c>
      <c r="E5579" s="162">
        <v>32000</v>
      </c>
      <c r="F5579" s="163">
        <f t="shared" si="92"/>
        <v>-57600</v>
      </c>
      <c r="G5579" s="69"/>
    </row>
    <row r="5580" spans="1:7" ht="18" customHeight="1">
      <c r="A5580" s="533"/>
      <c r="B5580" s="460" t="s">
        <v>1758</v>
      </c>
      <c r="C5580" s="504"/>
      <c r="D5580" s="504">
        <v>-21.2</v>
      </c>
      <c r="E5580" s="182">
        <v>20000</v>
      </c>
      <c r="F5580" s="183">
        <f t="shared" si="92"/>
        <v>-424000</v>
      </c>
      <c r="G5580" s="92"/>
    </row>
    <row r="5581" spans="1:7" ht="18" customHeight="1">
      <c r="A5581" s="526"/>
      <c r="B5581" s="435"/>
      <c r="C5581" s="484"/>
      <c r="D5581" s="484"/>
      <c r="E5581" s="113"/>
      <c r="F5581" s="126"/>
      <c r="G5581" s="9"/>
    </row>
    <row r="5582" spans="1:7" ht="18" customHeight="1">
      <c r="A5582" s="537">
        <v>42436</v>
      </c>
      <c r="B5582" s="355"/>
      <c r="C5582" s="491" t="s">
        <v>398</v>
      </c>
      <c r="D5582" s="525"/>
      <c r="F5582" s="127"/>
    </row>
    <row r="5583" spans="1:7" ht="18" customHeight="1">
      <c r="A5583" s="531" t="s">
        <v>127</v>
      </c>
      <c r="B5583" s="436" t="s">
        <v>134</v>
      </c>
      <c r="C5583" s="494" t="s">
        <v>152</v>
      </c>
      <c r="D5583" s="494">
        <f>SUM(D5584:D5728)</f>
        <v>14827.100000000004</v>
      </c>
      <c r="E5583" s="166"/>
      <c r="F5583" s="171">
        <f>SUM(F5584:F5728)</f>
        <v>480952990</v>
      </c>
      <c r="G5583" s="171">
        <f>SUM(G5584:G5728)</f>
        <v>480952990</v>
      </c>
    </row>
    <row r="5584" spans="1:7" ht="18" customHeight="1">
      <c r="A5584" s="532" t="s">
        <v>779</v>
      </c>
      <c r="B5584" s="441" t="s">
        <v>1760</v>
      </c>
      <c r="C5584" s="492"/>
      <c r="D5584" s="492">
        <v>200</v>
      </c>
      <c r="E5584" s="62">
        <v>24000</v>
      </c>
      <c r="F5584" s="139">
        <f t="shared" si="92"/>
        <v>4800000</v>
      </c>
      <c r="G5584" s="85">
        <f>F5584</f>
        <v>4800000</v>
      </c>
    </row>
    <row r="5585" spans="1:7" ht="18" customHeight="1">
      <c r="A5585" s="323"/>
      <c r="B5585" s="302"/>
      <c r="C5585" s="325"/>
      <c r="D5585" s="325"/>
      <c r="E5585" s="46"/>
      <c r="F5585" s="130">
        <f t="shared" si="92"/>
        <v>0</v>
      </c>
      <c r="G5585" s="69"/>
    </row>
    <row r="5586" spans="1:7" ht="18" customHeight="1">
      <c r="A5586" s="323" t="s">
        <v>448</v>
      </c>
      <c r="B5586" s="451" t="s">
        <v>893</v>
      </c>
      <c r="C5586" s="500"/>
      <c r="D5586" s="500">
        <v>-11</v>
      </c>
      <c r="E5586" s="162">
        <v>18000</v>
      </c>
      <c r="F5586" s="163">
        <f t="shared" si="92"/>
        <v>-198000</v>
      </c>
      <c r="G5586" s="86">
        <f>SUM(F5586:F5587)</f>
        <v>-507400</v>
      </c>
    </row>
    <row r="5587" spans="1:7" ht="18" customHeight="1">
      <c r="A5587" s="323"/>
      <c r="B5587" s="451" t="s">
        <v>395</v>
      </c>
      <c r="C5587" s="500" t="s">
        <v>762</v>
      </c>
      <c r="D5587" s="500">
        <v>-9.1</v>
      </c>
      <c r="E5587" s="162">
        <v>34000</v>
      </c>
      <c r="F5587" s="163">
        <f t="shared" si="92"/>
        <v>-309400</v>
      </c>
      <c r="G5587" s="69"/>
    </row>
    <row r="5588" spans="1:7" ht="18" customHeight="1">
      <c r="A5588" s="323"/>
      <c r="B5588" s="302"/>
      <c r="C5588" s="325"/>
      <c r="D5588" s="325"/>
      <c r="E5588" s="46"/>
      <c r="F5588" s="130">
        <f t="shared" si="92"/>
        <v>0</v>
      </c>
      <c r="G5588" s="69"/>
    </row>
    <row r="5589" spans="1:7" ht="18" customHeight="1">
      <c r="A5589" s="323" t="s">
        <v>258</v>
      </c>
      <c r="B5589" s="302" t="s">
        <v>23</v>
      </c>
      <c r="C5589" s="325" t="s">
        <v>214</v>
      </c>
      <c r="D5589" s="325">
        <v>50</v>
      </c>
      <c r="E5589" s="46">
        <v>32500</v>
      </c>
      <c r="F5589" s="130">
        <f t="shared" si="92"/>
        <v>1625000</v>
      </c>
      <c r="G5589" s="86">
        <f>SUM(F5589:F5591)</f>
        <v>5389000</v>
      </c>
    </row>
    <row r="5590" spans="1:7" ht="18" customHeight="1">
      <c r="A5590" s="323"/>
      <c r="B5590" s="302" t="s">
        <v>1766</v>
      </c>
      <c r="C5590" s="325" t="s">
        <v>1030</v>
      </c>
      <c r="D5590" s="325">
        <v>46.8</v>
      </c>
      <c r="E5590" s="46">
        <v>40000</v>
      </c>
      <c r="F5590" s="130">
        <f>E5590*D5590</f>
        <v>1872000</v>
      </c>
      <c r="G5590" s="69"/>
    </row>
    <row r="5591" spans="1:7" ht="18" customHeight="1">
      <c r="A5591" s="323"/>
      <c r="B5591" s="302" t="s">
        <v>1766</v>
      </c>
      <c r="C5591" s="325" t="s">
        <v>1767</v>
      </c>
      <c r="D5591" s="325">
        <v>47.3</v>
      </c>
      <c r="E5591" s="46">
        <v>40000</v>
      </c>
      <c r="F5591" s="130">
        <f>E5591*D5591</f>
        <v>1892000</v>
      </c>
      <c r="G5591" s="69"/>
    </row>
    <row r="5592" spans="1:7" ht="18" customHeight="1">
      <c r="A5592" s="323"/>
      <c r="B5592" s="302"/>
      <c r="C5592" s="325"/>
      <c r="D5592" s="325"/>
      <c r="E5592" s="46"/>
      <c r="F5592" s="130">
        <f t="shared" si="92"/>
        <v>0</v>
      </c>
      <c r="G5592" s="69"/>
    </row>
    <row r="5593" spans="1:7" ht="18" customHeight="1">
      <c r="A5593" s="323" t="s">
        <v>40</v>
      </c>
      <c r="B5593" s="302" t="s">
        <v>164</v>
      </c>
      <c r="C5593" s="325" t="s">
        <v>41</v>
      </c>
      <c r="D5593" s="325">
        <v>53</v>
      </c>
      <c r="E5593" s="46">
        <v>30000</v>
      </c>
      <c r="F5593" s="130">
        <f t="shared" si="92"/>
        <v>1590000</v>
      </c>
      <c r="G5593" s="86">
        <f>SUM(F5593:F5594)</f>
        <v>3270000</v>
      </c>
    </row>
    <row r="5594" spans="1:7" ht="18" customHeight="1">
      <c r="A5594" s="323"/>
      <c r="B5594" s="302" t="s">
        <v>164</v>
      </c>
      <c r="C5594" s="325" t="s">
        <v>867</v>
      </c>
      <c r="D5594" s="325">
        <v>56</v>
      </c>
      <c r="E5594" s="46">
        <v>30000</v>
      </c>
      <c r="F5594" s="130">
        <f t="shared" si="92"/>
        <v>1680000</v>
      </c>
      <c r="G5594" s="69"/>
    </row>
    <row r="5595" spans="1:7" ht="18" customHeight="1">
      <c r="A5595" s="323"/>
      <c r="B5595" s="302"/>
      <c r="C5595" s="325"/>
      <c r="D5595" s="325"/>
      <c r="E5595" s="46"/>
      <c r="F5595" s="130">
        <f t="shared" si="92"/>
        <v>0</v>
      </c>
      <c r="G5595" s="69"/>
    </row>
    <row r="5596" spans="1:7" ht="18" customHeight="1">
      <c r="A5596" s="323" t="s">
        <v>1271</v>
      </c>
      <c r="B5596" s="302" t="s">
        <v>333</v>
      </c>
      <c r="C5596" s="325" t="s">
        <v>1761</v>
      </c>
      <c r="D5596" s="325">
        <v>155.80000000000001</v>
      </c>
      <c r="E5596" s="46">
        <v>32500</v>
      </c>
      <c r="F5596" s="130">
        <f t="shared" si="92"/>
        <v>5063500</v>
      </c>
      <c r="G5596" s="86">
        <f>F5596</f>
        <v>5063500</v>
      </c>
    </row>
    <row r="5597" spans="1:7" ht="18" customHeight="1">
      <c r="A5597" s="323"/>
      <c r="B5597" s="302"/>
      <c r="C5597" s="325"/>
      <c r="D5597" s="325"/>
      <c r="E5597" s="46"/>
      <c r="F5597" s="130">
        <f t="shared" si="92"/>
        <v>0</v>
      </c>
      <c r="G5597" s="69"/>
    </row>
    <row r="5598" spans="1:7" ht="18" customHeight="1">
      <c r="A5598" s="323" t="s">
        <v>203</v>
      </c>
      <c r="B5598" s="302" t="s">
        <v>13</v>
      </c>
      <c r="C5598" s="325" t="s">
        <v>204</v>
      </c>
      <c r="D5598" s="325">
        <v>250</v>
      </c>
      <c r="E5598" s="46">
        <v>29500</v>
      </c>
      <c r="F5598" s="130">
        <f t="shared" si="92"/>
        <v>7375000</v>
      </c>
      <c r="G5598" s="86">
        <f>SUM(F5598:F5600)</f>
        <v>23083900</v>
      </c>
    </row>
    <row r="5599" spans="1:7" ht="18" customHeight="1">
      <c r="A5599" s="323"/>
      <c r="B5599" s="302" t="s">
        <v>31</v>
      </c>
      <c r="C5599" s="325" t="s">
        <v>186</v>
      </c>
      <c r="D5599" s="325">
        <v>203.3</v>
      </c>
      <c r="E5599" s="46">
        <v>33000</v>
      </c>
      <c r="F5599" s="130">
        <f t="shared" si="92"/>
        <v>6708900</v>
      </c>
      <c r="G5599" s="69"/>
    </row>
    <row r="5600" spans="1:7" ht="18" customHeight="1">
      <c r="A5600" s="323"/>
      <c r="B5600" s="302" t="s">
        <v>31</v>
      </c>
      <c r="C5600" s="325" t="s">
        <v>1441</v>
      </c>
      <c r="D5600" s="325">
        <v>300</v>
      </c>
      <c r="E5600" s="46">
        <v>30000</v>
      </c>
      <c r="F5600" s="130">
        <f t="shared" si="92"/>
        <v>9000000</v>
      </c>
      <c r="G5600" s="69"/>
    </row>
    <row r="5601" spans="1:7" ht="18" customHeight="1">
      <c r="A5601" s="323"/>
      <c r="B5601" s="302"/>
      <c r="C5601" s="325"/>
      <c r="D5601" s="325"/>
      <c r="E5601" s="46"/>
      <c r="F5601" s="130">
        <f t="shared" si="92"/>
        <v>0</v>
      </c>
      <c r="G5601" s="69"/>
    </row>
    <row r="5602" spans="1:7" ht="18" customHeight="1">
      <c r="A5602" s="323" t="s">
        <v>271</v>
      </c>
      <c r="B5602" s="302" t="s">
        <v>13</v>
      </c>
      <c r="C5602" s="325" t="s">
        <v>59</v>
      </c>
      <c r="D5602" s="325">
        <v>10</v>
      </c>
      <c r="E5602" s="46">
        <v>29500</v>
      </c>
      <c r="F5602" s="130">
        <f t="shared" si="92"/>
        <v>295000</v>
      </c>
      <c r="G5602" s="86">
        <f>SUM(F5602:F5604)</f>
        <v>885000</v>
      </c>
    </row>
    <row r="5603" spans="1:7" ht="18" customHeight="1">
      <c r="A5603" s="323"/>
      <c r="B5603" s="302" t="s">
        <v>13</v>
      </c>
      <c r="C5603" s="325" t="s">
        <v>60</v>
      </c>
      <c r="D5603" s="325">
        <v>10</v>
      </c>
      <c r="E5603" s="46">
        <v>29500</v>
      </c>
      <c r="F5603" s="130">
        <f t="shared" si="92"/>
        <v>295000</v>
      </c>
      <c r="G5603" s="69"/>
    </row>
    <row r="5604" spans="1:7" ht="18" customHeight="1">
      <c r="A5604" s="323"/>
      <c r="B5604" s="302" t="s">
        <v>13</v>
      </c>
      <c r="C5604" s="325" t="s">
        <v>75</v>
      </c>
      <c r="D5604" s="325">
        <v>10</v>
      </c>
      <c r="E5604" s="46">
        <v>29500</v>
      </c>
      <c r="F5604" s="130">
        <f t="shared" si="92"/>
        <v>295000</v>
      </c>
      <c r="G5604" s="69"/>
    </row>
    <row r="5605" spans="1:7" ht="18" customHeight="1">
      <c r="A5605" s="323"/>
      <c r="B5605" s="302"/>
      <c r="C5605" s="325"/>
      <c r="D5605" s="325"/>
      <c r="E5605" s="46"/>
      <c r="F5605" s="130">
        <f t="shared" si="92"/>
        <v>0</v>
      </c>
      <c r="G5605" s="69"/>
    </row>
    <row r="5606" spans="1:7" ht="18" customHeight="1">
      <c r="A5606" s="323" t="s">
        <v>311</v>
      </c>
      <c r="B5606" s="302" t="s">
        <v>31</v>
      </c>
      <c r="C5606" s="325" t="s">
        <v>414</v>
      </c>
      <c r="D5606" s="325">
        <v>140</v>
      </c>
      <c r="E5606" s="46">
        <v>34500</v>
      </c>
      <c r="F5606" s="130">
        <f t="shared" si="92"/>
        <v>4830000</v>
      </c>
      <c r="G5606" s="86">
        <f>SUM(F5606:F5607)</f>
        <v>39699150</v>
      </c>
    </row>
    <row r="5607" spans="1:7" ht="18" customHeight="1">
      <c r="A5607" s="323"/>
      <c r="B5607" s="302" t="s">
        <v>31</v>
      </c>
      <c r="C5607" s="325" t="s">
        <v>329</v>
      </c>
      <c r="D5607" s="325">
        <v>1010.7</v>
      </c>
      <c r="E5607" s="46">
        <v>34500</v>
      </c>
      <c r="F5607" s="130">
        <f t="shared" si="92"/>
        <v>34869150</v>
      </c>
      <c r="G5607" s="69"/>
    </row>
    <row r="5608" spans="1:7" ht="18" customHeight="1">
      <c r="A5608" s="323"/>
      <c r="B5608" s="302"/>
      <c r="C5608" s="325"/>
      <c r="D5608" s="325"/>
      <c r="E5608" s="46"/>
      <c r="F5608" s="130">
        <f t="shared" si="92"/>
        <v>0</v>
      </c>
      <c r="G5608" s="69"/>
    </row>
    <row r="5609" spans="1:7" ht="18" customHeight="1">
      <c r="A5609" s="323" t="s">
        <v>145</v>
      </c>
      <c r="B5609" s="302" t="s">
        <v>441</v>
      </c>
      <c r="C5609" s="325" t="s">
        <v>15</v>
      </c>
      <c r="D5609" s="325">
        <v>454.8</v>
      </c>
      <c r="E5609" s="46">
        <v>28000</v>
      </c>
      <c r="F5609" s="130">
        <f t="shared" si="92"/>
        <v>12734400</v>
      </c>
      <c r="G5609" s="86">
        <f>F5609</f>
        <v>12734400</v>
      </c>
    </row>
    <row r="5610" spans="1:7" ht="18" customHeight="1">
      <c r="A5610" s="323"/>
      <c r="B5610" s="302"/>
      <c r="C5610" s="325"/>
      <c r="D5610" s="325"/>
      <c r="E5610" s="46"/>
      <c r="F5610" s="130">
        <f t="shared" si="92"/>
        <v>0</v>
      </c>
      <c r="G5610" s="69"/>
    </row>
    <row r="5611" spans="1:7" ht="18" customHeight="1">
      <c r="A5611" s="323" t="s">
        <v>207</v>
      </c>
      <c r="B5611" s="302" t="s">
        <v>31</v>
      </c>
      <c r="C5611" s="325" t="s">
        <v>1301</v>
      </c>
      <c r="D5611" s="325">
        <v>280.8</v>
      </c>
      <c r="E5611" s="46">
        <v>35000</v>
      </c>
      <c r="F5611" s="130">
        <f t="shared" si="92"/>
        <v>9828000</v>
      </c>
      <c r="G5611" s="86">
        <f>F5611</f>
        <v>9828000</v>
      </c>
    </row>
    <row r="5612" spans="1:7" ht="18" customHeight="1">
      <c r="A5612" s="323"/>
      <c r="B5612" s="302"/>
      <c r="C5612" s="325"/>
      <c r="D5612" s="325"/>
      <c r="E5612" s="46"/>
      <c r="F5612" s="130">
        <f t="shared" si="92"/>
        <v>0</v>
      </c>
      <c r="G5612" s="69"/>
    </row>
    <row r="5613" spans="1:7" ht="18" customHeight="1">
      <c r="A5613" s="323" t="s">
        <v>90</v>
      </c>
      <c r="B5613" s="302" t="s">
        <v>319</v>
      </c>
      <c r="C5613" s="325" t="s">
        <v>520</v>
      </c>
      <c r="D5613" s="325">
        <v>852</v>
      </c>
      <c r="E5613" s="46">
        <v>33000</v>
      </c>
      <c r="F5613" s="130">
        <f t="shared" si="92"/>
        <v>28116000</v>
      </c>
      <c r="G5613" s="86">
        <f>F5613</f>
        <v>28116000</v>
      </c>
    </row>
    <row r="5614" spans="1:7" ht="18" customHeight="1">
      <c r="A5614" s="323"/>
      <c r="B5614" s="302"/>
      <c r="C5614" s="325"/>
      <c r="D5614" s="325"/>
      <c r="E5614" s="46"/>
      <c r="F5614" s="130">
        <f t="shared" si="92"/>
        <v>0</v>
      </c>
      <c r="G5614" s="69"/>
    </row>
    <row r="5615" spans="1:7" ht="18" customHeight="1">
      <c r="A5615" s="323" t="s">
        <v>123</v>
      </c>
      <c r="B5615" s="302" t="s">
        <v>31</v>
      </c>
      <c r="C5615" s="325" t="s">
        <v>416</v>
      </c>
      <c r="D5615" s="325">
        <v>121.8</v>
      </c>
      <c r="E5615" s="46">
        <v>33000</v>
      </c>
      <c r="F5615" s="130">
        <f t="shared" si="92"/>
        <v>4019400</v>
      </c>
      <c r="G5615" s="86">
        <f>F5615</f>
        <v>4019400</v>
      </c>
    </row>
    <row r="5616" spans="1:7" ht="18" customHeight="1">
      <c r="A5616" s="323"/>
      <c r="B5616" s="302"/>
      <c r="C5616" s="325"/>
      <c r="D5616" s="325"/>
      <c r="E5616" s="46"/>
      <c r="F5616" s="130">
        <f t="shared" si="92"/>
        <v>0</v>
      </c>
      <c r="G5616" s="69"/>
    </row>
    <row r="5617" spans="1:7" ht="18" customHeight="1">
      <c r="A5617" s="323" t="s">
        <v>451</v>
      </c>
      <c r="B5617" s="302" t="s">
        <v>23</v>
      </c>
      <c r="C5617" s="325" t="s">
        <v>1416</v>
      </c>
      <c r="D5617" s="325">
        <v>25</v>
      </c>
      <c r="E5617" s="46">
        <v>36000</v>
      </c>
      <c r="F5617" s="130">
        <f t="shared" si="92"/>
        <v>900000</v>
      </c>
      <c r="G5617" s="86">
        <f>SUM(F5617:F5620)</f>
        <v>16962500</v>
      </c>
    </row>
    <row r="5618" spans="1:7" ht="18" customHeight="1">
      <c r="A5618" s="323"/>
      <c r="B5618" s="302" t="s">
        <v>515</v>
      </c>
      <c r="C5618" s="325" t="s">
        <v>1416</v>
      </c>
      <c r="D5618" s="325">
        <v>225</v>
      </c>
      <c r="E5618" s="46">
        <v>32500</v>
      </c>
      <c r="F5618" s="130">
        <f t="shared" si="92"/>
        <v>7312500</v>
      </c>
      <c r="G5618" s="69"/>
    </row>
    <row r="5619" spans="1:7" ht="18" customHeight="1">
      <c r="A5619" s="323"/>
      <c r="B5619" s="302" t="s">
        <v>31</v>
      </c>
      <c r="C5619" s="325" t="s">
        <v>1134</v>
      </c>
      <c r="D5619" s="325">
        <v>50</v>
      </c>
      <c r="E5619" s="46">
        <v>35000</v>
      </c>
      <c r="F5619" s="130">
        <f t="shared" si="92"/>
        <v>1750000</v>
      </c>
      <c r="G5619" s="69"/>
    </row>
    <row r="5620" spans="1:7" ht="18" customHeight="1">
      <c r="A5620" s="323"/>
      <c r="B5620" s="302" t="s">
        <v>31</v>
      </c>
      <c r="C5620" s="325" t="s">
        <v>200</v>
      </c>
      <c r="D5620" s="325">
        <v>200</v>
      </c>
      <c r="E5620" s="46">
        <v>35000</v>
      </c>
      <c r="F5620" s="130">
        <f t="shared" si="92"/>
        <v>7000000</v>
      </c>
      <c r="G5620" s="69"/>
    </row>
    <row r="5621" spans="1:7" ht="18" customHeight="1">
      <c r="A5621" s="323"/>
      <c r="B5621" s="302"/>
      <c r="C5621" s="325"/>
      <c r="D5621" s="325"/>
      <c r="E5621" s="46"/>
      <c r="F5621" s="130">
        <f t="shared" si="92"/>
        <v>0</v>
      </c>
      <c r="G5621" s="69"/>
    </row>
    <row r="5622" spans="1:7" ht="18" customHeight="1">
      <c r="A5622" s="323" t="s">
        <v>330</v>
      </c>
      <c r="B5622" s="302" t="s">
        <v>23</v>
      </c>
      <c r="C5622" s="325" t="s">
        <v>852</v>
      </c>
      <c r="D5622" s="325">
        <v>110.7</v>
      </c>
      <c r="E5622" s="46">
        <v>33000</v>
      </c>
      <c r="F5622" s="130">
        <f t="shared" si="92"/>
        <v>3653100</v>
      </c>
      <c r="G5622" s="86">
        <f>F5622</f>
        <v>3653100</v>
      </c>
    </row>
    <row r="5623" spans="1:7" ht="18" customHeight="1">
      <c r="A5623" s="323"/>
      <c r="B5623" s="302"/>
      <c r="C5623" s="325"/>
      <c r="D5623" s="325"/>
      <c r="E5623" s="46"/>
      <c r="F5623" s="130">
        <f t="shared" si="92"/>
        <v>0</v>
      </c>
      <c r="G5623" s="69"/>
    </row>
    <row r="5624" spans="1:7" ht="18" customHeight="1">
      <c r="A5624" s="323" t="s">
        <v>1470</v>
      </c>
      <c r="B5624" s="302" t="s">
        <v>13</v>
      </c>
      <c r="C5624" s="325" t="s">
        <v>22</v>
      </c>
      <c r="D5624" s="325">
        <v>407</v>
      </c>
      <c r="E5624" s="46">
        <v>31800</v>
      </c>
      <c r="F5624" s="130">
        <f t="shared" si="92"/>
        <v>12942600</v>
      </c>
      <c r="G5624" s="86">
        <f>SUM(F5624:F5625)</f>
        <v>15194040</v>
      </c>
    </row>
    <row r="5625" spans="1:7" ht="18" customHeight="1">
      <c r="A5625" s="323"/>
      <c r="B5625" s="302" t="s">
        <v>13</v>
      </c>
      <c r="C5625" s="325" t="s">
        <v>784</v>
      </c>
      <c r="D5625" s="325">
        <v>70.8</v>
      </c>
      <c r="E5625" s="46">
        <v>31800</v>
      </c>
      <c r="F5625" s="130">
        <f t="shared" si="92"/>
        <v>2251440</v>
      </c>
      <c r="G5625" s="69"/>
    </row>
    <row r="5626" spans="1:7" ht="18" customHeight="1">
      <c r="A5626" s="323"/>
      <c r="B5626" s="302"/>
      <c r="C5626" s="325"/>
      <c r="D5626" s="325"/>
      <c r="E5626" s="46"/>
      <c r="F5626" s="130">
        <f t="shared" si="92"/>
        <v>0</v>
      </c>
      <c r="G5626" s="69"/>
    </row>
    <row r="5627" spans="1:7" ht="18" customHeight="1">
      <c r="A5627" s="323" t="s">
        <v>93</v>
      </c>
      <c r="B5627" s="302" t="s">
        <v>13</v>
      </c>
      <c r="C5627" s="325" t="s">
        <v>807</v>
      </c>
      <c r="D5627" s="325">
        <v>10</v>
      </c>
      <c r="E5627" s="46">
        <v>29500</v>
      </c>
      <c r="F5627" s="130">
        <f t="shared" si="92"/>
        <v>295000</v>
      </c>
      <c r="G5627" s="86">
        <f>SUM(F5627:F5633)</f>
        <v>15353150</v>
      </c>
    </row>
    <row r="5628" spans="1:7" ht="18" customHeight="1">
      <c r="A5628" s="302"/>
      <c r="B5628" s="302" t="s">
        <v>13</v>
      </c>
      <c r="C5628" s="325" t="s">
        <v>1768</v>
      </c>
      <c r="D5628" s="325">
        <v>41.7</v>
      </c>
      <c r="E5628" s="46">
        <v>29500</v>
      </c>
      <c r="F5628" s="130">
        <f t="shared" si="92"/>
        <v>1230150</v>
      </c>
      <c r="G5628" s="69"/>
    </row>
    <row r="5629" spans="1:7" ht="18" customHeight="1">
      <c r="A5629" s="323"/>
      <c r="B5629" s="302" t="s">
        <v>13</v>
      </c>
      <c r="C5629" s="325" t="s">
        <v>1769</v>
      </c>
      <c r="D5629" s="325">
        <v>20</v>
      </c>
      <c r="E5629" s="46">
        <v>29500</v>
      </c>
      <c r="F5629" s="130">
        <f t="shared" si="92"/>
        <v>590000</v>
      </c>
      <c r="G5629" s="69"/>
    </row>
    <row r="5630" spans="1:7" ht="18" customHeight="1">
      <c r="A5630" s="323"/>
      <c r="B5630" s="302" t="s">
        <v>13</v>
      </c>
      <c r="C5630" s="325" t="s">
        <v>117</v>
      </c>
      <c r="D5630" s="325">
        <v>54.2</v>
      </c>
      <c r="E5630" s="46">
        <v>29500</v>
      </c>
      <c r="F5630" s="130">
        <f t="shared" si="92"/>
        <v>1598900</v>
      </c>
      <c r="G5630" s="69"/>
    </row>
    <row r="5631" spans="1:7" ht="18" customHeight="1">
      <c r="A5631" s="323"/>
      <c r="B5631" s="302" t="s">
        <v>31</v>
      </c>
      <c r="C5631" s="325" t="s">
        <v>171</v>
      </c>
      <c r="D5631" s="325">
        <v>40.799999999999997</v>
      </c>
      <c r="E5631" s="46">
        <v>33000</v>
      </c>
      <c r="F5631" s="130">
        <f t="shared" si="92"/>
        <v>1346400</v>
      </c>
      <c r="G5631" s="69"/>
    </row>
    <row r="5632" spans="1:7" ht="18" customHeight="1">
      <c r="A5632" s="323"/>
      <c r="B5632" s="302" t="s">
        <v>724</v>
      </c>
      <c r="C5632" s="325" t="s">
        <v>117</v>
      </c>
      <c r="D5632" s="325">
        <v>162.1</v>
      </c>
      <c r="E5632" s="46">
        <v>33000</v>
      </c>
      <c r="F5632" s="130">
        <f t="shared" si="92"/>
        <v>5349300</v>
      </c>
      <c r="G5632" s="69"/>
    </row>
    <row r="5633" spans="1:7" ht="18" customHeight="1">
      <c r="A5633" s="323"/>
      <c r="B5633" s="302" t="s">
        <v>724</v>
      </c>
      <c r="C5633" s="325" t="s">
        <v>118</v>
      </c>
      <c r="D5633" s="325">
        <v>149.80000000000001</v>
      </c>
      <c r="E5633" s="46">
        <v>33000</v>
      </c>
      <c r="F5633" s="130">
        <f t="shared" si="92"/>
        <v>4943400</v>
      </c>
      <c r="G5633" s="69"/>
    </row>
    <row r="5634" spans="1:7" ht="18" customHeight="1">
      <c r="A5634" s="323"/>
      <c r="B5634" s="302"/>
      <c r="C5634" s="325"/>
      <c r="D5634" s="325"/>
      <c r="E5634" s="46"/>
      <c r="F5634" s="130">
        <f t="shared" si="92"/>
        <v>0</v>
      </c>
      <c r="G5634" s="69"/>
    </row>
    <row r="5635" spans="1:7" ht="18" customHeight="1">
      <c r="A5635" s="323" t="s">
        <v>321</v>
      </c>
      <c r="B5635" s="302" t="s">
        <v>132</v>
      </c>
      <c r="C5635" s="325" t="s">
        <v>1626</v>
      </c>
      <c r="D5635" s="325">
        <v>362.5</v>
      </c>
      <c r="E5635" s="46">
        <v>32000</v>
      </c>
      <c r="F5635" s="130">
        <f t="shared" si="92"/>
        <v>11600000</v>
      </c>
      <c r="G5635" s="86">
        <f>F5635</f>
        <v>11600000</v>
      </c>
    </row>
    <row r="5636" spans="1:7" ht="18" customHeight="1">
      <c r="A5636" s="323"/>
      <c r="B5636" s="302"/>
      <c r="C5636" s="325"/>
      <c r="D5636" s="325"/>
      <c r="E5636" s="46"/>
      <c r="F5636" s="130">
        <f t="shared" si="92"/>
        <v>0</v>
      </c>
      <c r="G5636" s="69"/>
    </row>
    <row r="5637" spans="1:7" ht="18" customHeight="1">
      <c r="A5637" s="323" t="s">
        <v>210</v>
      </c>
      <c r="B5637" s="302" t="s">
        <v>212</v>
      </c>
      <c r="C5637" s="325" t="s">
        <v>344</v>
      </c>
      <c r="D5637" s="325">
        <v>200</v>
      </c>
      <c r="E5637" s="46">
        <v>30000</v>
      </c>
      <c r="F5637" s="130">
        <f t="shared" si="92"/>
        <v>6000000</v>
      </c>
      <c r="G5637" s="86">
        <f>SUM(F5637:F5648)</f>
        <v>64393800</v>
      </c>
    </row>
    <row r="5638" spans="1:7" ht="18" customHeight="1">
      <c r="A5638" s="323"/>
      <c r="B5638" s="302" t="s">
        <v>212</v>
      </c>
      <c r="C5638" s="325" t="s">
        <v>213</v>
      </c>
      <c r="D5638" s="325">
        <v>200</v>
      </c>
      <c r="E5638" s="46">
        <v>30000</v>
      </c>
      <c r="F5638" s="130">
        <f t="shared" si="92"/>
        <v>6000000</v>
      </c>
      <c r="G5638" s="69"/>
    </row>
    <row r="5639" spans="1:7" ht="18" customHeight="1">
      <c r="A5639" s="323"/>
      <c r="B5639" s="302" t="s">
        <v>212</v>
      </c>
      <c r="C5639" s="325" t="s">
        <v>214</v>
      </c>
      <c r="D5639" s="325">
        <v>50</v>
      </c>
      <c r="E5639" s="46">
        <v>30500</v>
      </c>
      <c r="F5639" s="130">
        <f t="shared" si="92"/>
        <v>1525000</v>
      </c>
      <c r="G5639" s="69"/>
    </row>
    <row r="5640" spans="1:7" ht="18" customHeight="1">
      <c r="A5640" s="323"/>
      <c r="B5640" s="302" t="s">
        <v>31</v>
      </c>
      <c r="C5640" s="325" t="s">
        <v>799</v>
      </c>
      <c r="D5640" s="325">
        <v>26.7</v>
      </c>
      <c r="E5640" s="46">
        <v>34500</v>
      </c>
      <c r="F5640" s="130">
        <f t="shared" si="92"/>
        <v>921150</v>
      </c>
      <c r="G5640" s="69"/>
    </row>
    <row r="5641" spans="1:7" ht="18" customHeight="1">
      <c r="A5641" s="323"/>
      <c r="B5641" s="302" t="s">
        <v>31</v>
      </c>
      <c r="C5641" s="325" t="s">
        <v>347</v>
      </c>
      <c r="D5641" s="325">
        <v>368</v>
      </c>
      <c r="E5641" s="46">
        <v>34500</v>
      </c>
      <c r="F5641" s="130">
        <f t="shared" si="92"/>
        <v>12696000</v>
      </c>
      <c r="G5641" s="69"/>
    </row>
    <row r="5642" spans="1:7" ht="18" customHeight="1">
      <c r="A5642" s="323"/>
      <c r="B5642" s="302" t="s">
        <v>31</v>
      </c>
      <c r="C5642" s="325" t="s">
        <v>171</v>
      </c>
      <c r="D5642" s="325">
        <v>200</v>
      </c>
      <c r="E5642" s="46">
        <v>34500</v>
      </c>
      <c r="F5642" s="130">
        <f t="shared" si="92"/>
        <v>6900000</v>
      </c>
      <c r="G5642" s="69"/>
    </row>
    <row r="5643" spans="1:7" ht="18" customHeight="1">
      <c r="A5643" s="323"/>
      <c r="B5643" s="302" t="s">
        <v>31</v>
      </c>
      <c r="C5643" s="325" t="s">
        <v>238</v>
      </c>
      <c r="D5643" s="325">
        <v>52.7</v>
      </c>
      <c r="E5643" s="46">
        <v>34500</v>
      </c>
      <c r="F5643" s="130">
        <f t="shared" si="92"/>
        <v>1818150</v>
      </c>
      <c r="G5643" s="69"/>
    </row>
    <row r="5644" spans="1:7" ht="18" customHeight="1">
      <c r="A5644" s="323"/>
      <c r="B5644" s="302" t="s">
        <v>31</v>
      </c>
      <c r="C5644" s="325" t="s">
        <v>14</v>
      </c>
      <c r="D5644" s="325">
        <v>200</v>
      </c>
      <c r="E5644" s="46">
        <v>34500</v>
      </c>
      <c r="F5644" s="130">
        <f t="shared" si="92"/>
        <v>6900000</v>
      </c>
      <c r="G5644" s="69"/>
    </row>
    <row r="5645" spans="1:7" ht="18" customHeight="1">
      <c r="A5645" s="323"/>
      <c r="B5645" s="302" t="s">
        <v>208</v>
      </c>
      <c r="C5645" s="325" t="s">
        <v>692</v>
      </c>
      <c r="D5645" s="325">
        <v>48.6</v>
      </c>
      <c r="E5645" s="46">
        <v>35000</v>
      </c>
      <c r="F5645" s="130">
        <f t="shared" si="92"/>
        <v>1701000</v>
      </c>
      <c r="G5645" s="69"/>
    </row>
    <row r="5646" spans="1:7" ht="18" customHeight="1">
      <c r="A5646" s="323"/>
      <c r="B5646" s="302" t="s">
        <v>208</v>
      </c>
      <c r="C5646" s="325" t="s">
        <v>59</v>
      </c>
      <c r="D5646" s="325">
        <v>100</v>
      </c>
      <c r="E5646" s="46">
        <v>35000</v>
      </c>
      <c r="F5646" s="130">
        <f t="shared" si="92"/>
        <v>3500000</v>
      </c>
      <c r="G5646" s="69"/>
    </row>
    <row r="5647" spans="1:7" ht="18" customHeight="1">
      <c r="A5647" s="323"/>
      <c r="B5647" s="302" t="s">
        <v>208</v>
      </c>
      <c r="C5647" s="325" t="s">
        <v>214</v>
      </c>
      <c r="D5647" s="325">
        <v>210</v>
      </c>
      <c r="E5647" s="46">
        <v>35000</v>
      </c>
      <c r="F5647" s="130">
        <f t="shared" si="92"/>
        <v>7350000</v>
      </c>
      <c r="G5647" s="69"/>
    </row>
    <row r="5648" spans="1:7" ht="18" customHeight="1">
      <c r="A5648" s="323"/>
      <c r="B5648" s="302" t="s">
        <v>208</v>
      </c>
      <c r="C5648" s="325" t="s">
        <v>60</v>
      </c>
      <c r="D5648" s="325">
        <v>259.5</v>
      </c>
      <c r="E5648" s="46">
        <v>35000</v>
      </c>
      <c r="F5648" s="130">
        <f t="shared" si="92"/>
        <v>9082500</v>
      </c>
      <c r="G5648" s="69"/>
    </row>
    <row r="5649" spans="1:7" ht="18" customHeight="1">
      <c r="A5649" s="323"/>
      <c r="B5649" s="302"/>
      <c r="C5649" s="325"/>
      <c r="D5649" s="325"/>
      <c r="E5649" s="46"/>
      <c r="F5649" s="130">
        <f t="shared" si="92"/>
        <v>0</v>
      </c>
      <c r="G5649" s="69"/>
    </row>
    <row r="5650" spans="1:7" ht="18" customHeight="1">
      <c r="A5650" s="323" t="s">
        <v>316</v>
      </c>
      <c r="B5650" s="302" t="s">
        <v>13</v>
      </c>
      <c r="C5650" s="325" t="s">
        <v>128</v>
      </c>
      <c r="D5650" s="325">
        <v>122.1</v>
      </c>
      <c r="E5650" s="46">
        <v>30000</v>
      </c>
      <c r="F5650" s="130">
        <f t="shared" ref="F5650:F5655" si="93">E5650*D5650</f>
        <v>3663000</v>
      </c>
      <c r="G5650" s="86">
        <f>SUM(F5650:F5655)</f>
        <v>22548000</v>
      </c>
    </row>
    <row r="5651" spans="1:7" ht="18" customHeight="1">
      <c r="A5651" s="323"/>
      <c r="B5651" s="302" t="s">
        <v>23</v>
      </c>
      <c r="C5651" s="325" t="s">
        <v>131</v>
      </c>
      <c r="D5651" s="325">
        <v>150</v>
      </c>
      <c r="E5651" s="46">
        <v>30000</v>
      </c>
      <c r="F5651" s="130">
        <f t="shared" si="93"/>
        <v>4500000</v>
      </c>
      <c r="G5651" s="69"/>
    </row>
    <row r="5652" spans="1:7" ht="18" customHeight="1">
      <c r="A5652" s="323"/>
      <c r="B5652" s="302" t="s">
        <v>133</v>
      </c>
      <c r="C5652" s="325" t="s">
        <v>131</v>
      </c>
      <c r="D5652" s="325">
        <v>299.3</v>
      </c>
      <c r="E5652" s="46">
        <v>30000</v>
      </c>
      <c r="F5652" s="130">
        <f t="shared" si="93"/>
        <v>8979000</v>
      </c>
      <c r="G5652" s="69"/>
    </row>
    <row r="5653" spans="1:7" ht="18" customHeight="1">
      <c r="A5653" s="323"/>
      <c r="B5653" s="302" t="s">
        <v>135</v>
      </c>
      <c r="C5653" s="325" t="s">
        <v>1260</v>
      </c>
      <c r="D5653" s="325">
        <v>50</v>
      </c>
      <c r="E5653" s="46">
        <v>34000</v>
      </c>
      <c r="F5653" s="130">
        <f t="shared" si="93"/>
        <v>1700000</v>
      </c>
      <c r="G5653" s="69"/>
    </row>
    <row r="5654" spans="1:7" ht="18" customHeight="1">
      <c r="A5654" s="323"/>
      <c r="B5654" s="302" t="s">
        <v>135</v>
      </c>
      <c r="C5654" s="325" t="s">
        <v>1770</v>
      </c>
      <c r="D5654" s="325">
        <v>57.7</v>
      </c>
      <c r="E5654" s="46">
        <v>34000</v>
      </c>
      <c r="F5654" s="130">
        <f t="shared" si="93"/>
        <v>1961800</v>
      </c>
      <c r="G5654" s="69"/>
    </row>
    <row r="5655" spans="1:7" ht="18" customHeight="1">
      <c r="A5655" s="323"/>
      <c r="B5655" s="302" t="s">
        <v>135</v>
      </c>
      <c r="C5655" s="325" t="s">
        <v>1771</v>
      </c>
      <c r="D5655" s="325">
        <v>51.3</v>
      </c>
      <c r="E5655" s="46">
        <v>34000</v>
      </c>
      <c r="F5655" s="130">
        <f t="shared" si="93"/>
        <v>1744200</v>
      </c>
      <c r="G5655" s="69"/>
    </row>
    <row r="5656" spans="1:7" ht="18" customHeight="1">
      <c r="A5656" s="323"/>
      <c r="B5656" s="302"/>
      <c r="C5656" s="325"/>
      <c r="D5656" s="325"/>
      <c r="E5656" s="46"/>
      <c r="F5656" s="130">
        <f t="shared" ref="F5656:F5689" si="94">E5656*D5656</f>
        <v>0</v>
      </c>
      <c r="G5656" s="69"/>
    </row>
    <row r="5657" spans="1:7" ht="18" customHeight="1">
      <c r="A5657" s="323" t="s">
        <v>767</v>
      </c>
      <c r="B5657" s="302" t="s">
        <v>13</v>
      </c>
      <c r="C5657" s="325" t="s">
        <v>59</v>
      </c>
      <c r="D5657" s="325">
        <v>120</v>
      </c>
      <c r="E5657" s="46">
        <v>31000</v>
      </c>
      <c r="F5657" s="130">
        <f t="shared" si="94"/>
        <v>3720000</v>
      </c>
      <c r="G5657" s="86">
        <f>SUM(F5657:F5658)</f>
        <v>19220000</v>
      </c>
    </row>
    <row r="5658" spans="1:7" ht="18" customHeight="1">
      <c r="A5658" s="323"/>
      <c r="B5658" s="302" t="s">
        <v>13</v>
      </c>
      <c r="C5658" s="325" t="s">
        <v>204</v>
      </c>
      <c r="D5658" s="325">
        <v>500</v>
      </c>
      <c r="E5658" s="46">
        <v>31000</v>
      </c>
      <c r="F5658" s="130">
        <f t="shared" si="94"/>
        <v>15500000</v>
      </c>
      <c r="G5658" s="69"/>
    </row>
    <row r="5659" spans="1:7" ht="18" customHeight="1">
      <c r="A5659" s="323"/>
      <c r="B5659" s="302"/>
      <c r="C5659" s="325"/>
      <c r="D5659" s="325"/>
      <c r="E5659" s="46"/>
      <c r="F5659" s="130">
        <f t="shared" si="94"/>
        <v>0</v>
      </c>
      <c r="G5659" s="69"/>
    </row>
    <row r="5660" spans="1:7" ht="18" customHeight="1">
      <c r="A5660" s="323" t="s">
        <v>318</v>
      </c>
      <c r="B5660" s="302" t="s">
        <v>13</v>
      </c>
      <c r="C5660" s="325" t="s">
        <v>284</v>
      </c>
      <c r="D5660" s="325">
        <v>410</v>
      </c>
      <c r="E5660" s="46">
        <v>31000</v>
      </c>
      <c r="F5660" s="130">
        <f t="shared" si="94"/>
        <v>12710000</v>
      </c>
      <c r="G5660" s="86">
        <f>SUM(F5660:F5664)</f>
        <v>26583200</v>
      </c>
    </row>
    <row r="5661" spans="1:7" ht="18" customHeight="1">
      <c r="A5661" s="323"/>
      <c r="B5661" s="302" t="s">
        <v>31</v>
      </c>
      <c r="C5661" s="325" t="s">
        <v>442</v>
      </c>
      <c r="D5661" s="325">
        <v>120.4</v>
      </c>
      <c r="E5661" s="46">
        <v>33000</v>
      </c>
      <c r="F5661" s="130">
        <f t="shared" si="94"/>
        <v>3973200</v>
      </c>
      <c r="G5661" s="69"/>
    </row>
    <row r="5662" spans="1:7" ht="18" customHeight="1">
      <c r="A5662" s="323"/>
      <c r="B5662" s="302" t="s">
        <v>31</v>
      </c>
      <c r="C5662" s="325" t="s">
        <v>461</v>
      </c>
      <c r="D5662" s="325">
        <v>146</v>
      </c>
      <c r="E5662" s="46">
        <v>33000</v>
      </c>
      <c r="F5662" s="130">
        <f t="shared" si="94"/>
        <v>4818000</v>
      </c>
      <c r="G5662" s="69"/>
    </row>
    <row r="5663" spans="1:7" ht="18" customHeight="1">
      <c r="A5663" s="323"/>
      <c r="B5663" s="302" t="s">
        <v>31</v>
      </c>
      <c r="C5663" s="325" t="s">
        <v>85</v>
      </c>
      <c r="D5663" s="325">
        <v>104</v>
      </c>
      <c r="E5663" s="46">
        <v>33000</v>
      </c>
      <c r="F5663" s="130">
        <f t="shared" si="94"/>
        <v>3432000</v>
      </c>
      <c r="G5663" s="69"/>
    </row>
    <row r="5664" spans="1:7" ht="18" customHeight="1">
      <c r="A5664" s="323"/>
      <c r="B5664" s="302" t="s">
        <v>31</v>
      </c>
      <c r="C5664" s="325" t="s">
        <v>443</v>
      </c>
      <c r="D5664" s="325">
        <v>50</v>
      </c>
      <c r="E5664" s="46">
        <v>33000</v>
      </c>
      <c r="F5664" s="130">
        <f t="shared" si="94"/>
        <v>1650000</v>
      </c>
      <c r="G5664" s="69"/>
    </row>
    <row r="5665" spans="1:7" ht="18" customHeight="1">
      <c r="A5665" s="323"/>
      <c r="B5665" s="302"/>
      <c r="C5665" s="325"/>
      <c r="D5665" s="325"/>
      <c r="E5665" s="46"/>
      <c r="F5665" s="130">
        <f t="shared" si="94"/>
        <v>0</v>
      </c>
      <c r="G5665" s="69"/>
    </row>
    <row r="5666" spans="1:7" ht="18" customHeight="1">
      <c r="A5666" s="323" t="s">
        <v>457</v>
      </c>
      <c r="B5666" s="302" t="s">
        <v>31</v>
      </c>
      <c r="C5666" s="325" t="s">
        <v>370</v>
      </c>
      <c r="D5666" s="325">
        <v>98.7</v>
      </c>
      <c r="E5666" s="46">
        <v>33000</v>
      </c>
      <c r="F5666" s="130">
        <f t="shared" si="94"/>
        <v>3257100</v>
      </c>
      <c r="G5666" s="86">
        <f>F5666</f>
        <v>3257100</v>
      </c>
    </row>
    <row r="5667" spans="1:7" ht="18" customHeight="1">
      <c r="A5667" s="323"/>
      <c r="B5667" s="302"/>
      <c r="C5667" s="325"/>
      <c r="D5667" s="325"/>
      <c r="E5667" s="46"/>
      <c r="F5667" s="130">
        <f t="shared" si="94"/>
        <v>0</v>
      </c>
      <c r="G5667" s="69"/>
    </row>
    <row r="5668" spans="1:7" ht="18" customHeight="1">
      <c r="A5668" s="323" t="s">
        <v>336</v>
      </c>
      <c r="B5668" s="302" t="s">
        <v>13</v>
      </c>
      <c r="C5668" s="325" t="s">
        <v>1054</v>
      </c>
      <c r="D5668" s="325">
        <v>360</v>
      </c>
      <c r="E5668" s="46">
        <v>31000</v>
      </c>
      <c r="F5668" s="130">
        <f t="shared" si="94"/>
        <v>11160000</v>
      </c>
      <c r="G5668" s="86">
        <f>SUM(F5668:F5671)</f>
        <v>31178600</v>
      </c>
    </row>
    <row r="5669" spans="1:7" ht="18" customHeight="1">
      <c r="A5669" s="323"/>
      <c r="B5669" s="302" t="s">
        <v>23</v>
      </c>
      <c r="C5669" s="325" t="s">
        <v>1772</v>
      </c>
      <c r="D5669" s="325">
        <v>105.4</v>
      </c>
      <c r="E5669" s="46">
        <v>32000</v>
      </c>
      <c r="F5669" s="130">
        <f t="shared" si="94"/>
        <v>3372800</v>
      </c>
      <c r="G5669" s="69"/>
    </row>
    <row r="5670" spans="1:7" ht="18" customHeight="1">
      <c r="A5670" s="323"/>
      <c r="B5670" s="302" t="s">
        <v>31</v>
      </c>
      <c r="C5670" s="325" t="s">
        <v>1753</v>
      </c>
      <c r="D5670" s="325">
        <v>411.9</v>
      </c>
      <c r="E5670" s="46">
        <v>32000</v>
      </c>
      <c r="F5670" s="130">
        <f t="shared" si="94"/>
        <v>13180800</v>
      </c>
      <c r="G5670" s="69"/>
    </row>
    <row r="5671" spans="1:7" ht="18" customHeight="1">
      <c r="A5671" s="323"/>
      <c r="B5671" s="302" t="s">
        <v>31</v>
      </c>
      <c r="C5671" s="325" t="s">
        <v>339</v>
      </c>
      <c r="D5671" s="325">
        <v>105</v>
      </c>
      <c r="E5671" s="46">
        <v>33000</v>
      </c>
      <c r="F5671" s="130">
        <f t="shared" si="94"/>
        <v>3465000</v>
      </c>
      <c r="G5671" s="69"/>
    </row>
    <row r="5672" spans="1:7" ht="18" customHeight="1">
      <c r="A5672" s="323"/>
      <c r="B5672" s="302"/>
      <c r="C5672" s="325"/>
      <c r="D5672" s="325"/>
      <c r="E5672" s="46"/>
      <c r="F5672" s="130">
        <f t="shared" si="94"/>
        <v>0</v>
      </c>
      <c r="G5672" s="69"/>
    </row>
    <row r="5673" spans="1:7" ht="18" customHeight="1">
      <c r="A5673" s="323" t="s">
        <v>327</v>
      </c>
      <c r="B5673" s="302" t="s">
        <v>13</v>
      </c>
      <c r="C5673" s="325" t="s">
        <v>244</v>
      </c>
      <c r="D5673" s="325">
        <v>185.7</v>
      </c>
      <c r="E5673" s="46">
        <v>29500</v>
      </c>
      <c r="F5673" s="130">
        <f t="shared" si="94"/>
        <v>5478150</v>
      </c>
      <c r="G5673" s="86">
        <f>SUM(F5673:F5680)</f>
        <v>32464650</v>
      </c>
    </row>
    <row r="5674" spans="1:7" ht="18" customHeight="1">
      <c r="A5674" s="323"/>
      <c r="B5674" s="302" t="s">
        <v>1773</v>
      </c>
      <c r="C5674" s="325" t="s">
        <v>1745</v>
      </c>
      <c r="D5674" s="325">
        <v>62.2</v>
      </c>
      <c r="E5674" s="46">
        <v>32000</v>
      </c>
      <c r="F5674" s="130">
        <f t="shared" si="94"/>
        <v>1990400</v>
      </c>
      <c r="G5674" s="69"/>
    </row>
    <row r="5675" spans="1:7" ht="18" customHeight="1">
      <c r="A5675" s="323"/>
      <c r="B5675" s="302" t="s">
        <v>23</v>
      </c>
      <c r="C5675" s="325" t="s">
        <v>15</v>
      </c>
      <c r="D5675" s="325">
        <v>49</v>
      </c>
      <c r="E5675" s="46">
        <v>33000</v>
      </c>
      <c r="F5675" s="130">
        <f t="shared" si="94"/>
        <v>1617000</v>
      </c>
      <c r="G5675" s="69"/>
    </row>
    <row r="5676" spans="1:7" ht="18" customHeight="1">
      <c r="A5676" s="323"/>
      <c r="B5676" s="302" t="s">
        <v>31</v>
      </c>
      <c r="C5676" s="325" t="s">
        <v>78</v>
      </c>
      <c r="D5676" s="325">
        <v>401</v>
      </c>
      <c r="E5676" s="46">
        <v>33000</v>
      </c>
      <c r="F5676" s="130">
        <f t="shared" si="94"/>
        <v>13233000</v>
      </c>
      <c r="G5676" s="69"/>
    </row>
    <row r="5677" spans="1:7" ht="18" customHeight="1">
      <c r="A5677" s="323"/>
      <c r="B5677" s="302" t="s">
        <v>31</v>
      </c>
      <c r="C5677" s="325" t="s">
        <v>659</v>
      </c>
      <c r="D5677" s="325">
        <v>153.30000000000001</v>
      </c>
      <c r="E5677" s="46">
        <v>33000</v>
      </c>
      <c r="F5677" s="130">
        <f t="shared" si="94"/>
        <v>5058900</v>
      </c>
      <c r="G5677" s="69"/>
    </row>
    <row r="5678" spans="1:7" ht="18" customHeight="1">
      <c r="A5678" s="323"/>
      <c r="B5678" s="302" t="s">
        <v>31</v>
      </c>
      <c r="C5678" s="325" t="s">
        <v>1774</v>
      </c>
      <c r="D5678" s="325">
        <v>49.2</v>
      </c>
      <c r="E5678" s="46">
        <v>33000</v>
      </c>
      <c r="F5678" s="130">
        <f t="shared" si="94"/>
        <v>1623600</v>
      </c>
      <c r="G5678" s="69"/>
    </row>
    <row r="5679" spans="1:7" ht="18" customHeight="1">
      <c r="A5679" s="323"/>
      <c r="B5679" s="302" t="s">
        <v>31</v>
      </c>
      <c r="C5679" s="325" t="s">
        <v>1775</v>
      </c>
      <c r="D5679" s="325">
        <v>53</v>
      </c>
      <c r="E5679" s="46">
        <v>34000</v>
      </c>
      <c r="F5679" s="130">
        <f t="shared" si="94"/>
        <v>1802000</v>
      </c>
      <c r="G5679" s="69"/>
    </row>
    <row r="5680" spans="1:7" ht="18" customHeight="1">
      <c r="A5680" s="323"/>
      <c r="B5680" s="302" t="s">
        <v>31</v>
      </c>
      <c r="C5680" s="325" t="s">
        <v>1776</v>
      </c>
      <c r="D5680" s="325">
        <v>49.6</v>
      </c>
      <c r="E5680" s="46">
        <v>33500</v>
      </c>
      <c r="F5680" s="130">
        <f t="shared" si="94"/>
        <v>1661600</v>
      </c>
      <c r="G5680" s="69"/>
    </row>
    <row r="5681" spans="1:7" ht="18" customHeight="1">
      <c r="A5681" s="323"/>
      <c r="B5681" s="302"/>
      <c r="C5681" s="325"/>
      <c r="D5681" s="325"/>
      <c r="E5681" s="46"/>
      <c r="F5681" s="130">
        <f t="shared" si="94"/>
        <v>0</v>
      </c>
      <c r="G5681" s="69"/>
    </row>
    <row r="5682" spans="1:7" ht="18" customHeight="1">
      <c r="A5682" s="323" t="s">
        <v>178</v>
      </c>
      <c r="B5682" s="302" t="s">
        <v>230</v>
      </c>
      <c r="C5682" s="325" t="s">
        <v>1777</v>
      </c>
      <c r="D5682" s="325">
        <v>312.8</v>
      </c>
      <c r="E5682" s="46">
        <v>34500</v>
      </c>
      <c r="F5682" s="130">
        <f t="shared" si="94"/>
        <v>10791600</v>
      </c>
      <c r="G5682" s="86">
        <f>F5682</f>
        <v>10791600</v>
      </c>
    </row>
    <row r="5683" spans="1:7" ht="18" customHeight="1">
      <c r="A5683" s="323"/>
      <c r="B5683" s="302"/>
      <c r="C5683" s="325"/>
      <c r="D5683" s="325"/>
      <c r="E5683" s="46"/>
      <c r="F5683" s="130">
        <f t="shared" si="94"/>
        <v>0</v>
      </c>
      <c r="G5683" s="69"/>
    </row>
    <row r="5684" spans="1:7" ht="18" customHeight="1">
      <c r="A5684" s="323" t="s">
        <v>380</v>
      </c>
      <c r="B5684" s="302" t="s">
        <v>441</v>
      </c>
      <c r="C5684" s="325" t="s">
        <v>369</v>
      </c>
      <c r="D5684" s="325">
        <v>98.2</v>
      </c>
      <c r="E5684" s="46">
        <v>32000</v>
      </c>
      <c r="F5684" s="130">
        <f t="shared" si="94"/>
        <v>3142400</v>
      </c>
      <c r="G5684" s="86">
        <f>SUM(F5684:F5685)</f>
        <v>5926400</v>
      </c>
    </row>
    <row r="5685" spans="1:7" ht="18" customHeight="1">
      <c r="A5685" s="323"/>
      <c r="B5685" s="302" t="s">
        <v>441</v>
      </c>
      <c r="C5685" s="325" t="s">
        <v>449</v>
      </c>
      <c r="D5685" s="325">
        <v>87</v>
      </c>
      <c r="E5685" s="46">
        <v>32000</v>
      </c>
      <c r="F5685" s="130">
        <f t="shared" si="94"/>
        <v>2784000</v>
      </c>
      <c r="G5685" s="69"/>
    </row>
    <row r="5686" spans="1:7" ht="18" customHeight="1">
      <c r="A5686" s="323"/>
      <c r="B5686" s="302"/>
      <c r="C5686" s="325"/>
      <c r="D5686" s="325"/>
      <c r="E5686" s="46"/>
      <c r="F5686" s="130">
        <f t="shared" si="94"/>
        <v>0</v>
      </c>
      <c r="G5686" s="69"/>
    </row>
    <row r="5687" spans="1:7" ht="18" customHeight="1">
      <c r="A5687" s="323" t="s">
        <v>375</v>
      </c>
      <c r="B5687" s="302" t="s">
        <v>13</v>
      </c>
      <c r="C5687" s="325" t="s">
        <v>244</v>
      </c>
      <c r="D5687" s="325">
        <v>54</v>
      </c>
      <c r="E5687" s="46">
        <v>30000</v>
      </c>
      <c r="F5687" s="130">
        <f t="shared" si="94"/>
        <v>1620000</v>
      </c>
      <c r="G5687" s="86">
        <f>SUM(F5687:F5688)</f>
        <v>3150000</v>
      </c>
    </row>
    <row r="5688" spans="1:7" ht="18" customHeight="1">
      <c r="A5688" s="323"/>
      <c r="B5688" s="302" t="s">
        <v>13</v>
      </c>
      <c r="C5688" s="325" t="s">
        <v>449</v>
      </c>
      <c r="D5688" s="325">
        <v>51</v>
      </c>
      <c r="E5688" s="46">
        <v>30000</v>
      </c>
      <c r="F5688" s="130">
        <f t="shared" si="94"/>
        <v>1530000</v>
      </c>
      <c r="G5688" s="69"/>
    </row>
    <row r="5689" spans="1:7" ht="18" customHeight="1">
      <c r="A5689" s="323"/>
      <c r="B5689" s="302"/>
      <c r="C5689" s="325"/>
      <c r="D5689" s="325"/>
      <c r="E5689" s="46"/>
      <c r="F5689" s="130">
        <f t="shared" si="94"/>
        <v>0</v>
      </c>
      <c r="G5689" s="69"/>
    </row>
    <row r="5690" spans="1:7" ht="18" customHeight="1">
      <c r="A5690" s="323" t="s">
        <v>354</v>
      </c>
      <c r="B5690" s="443" t="s">
        <v>1762</v>
      </c>
      <c r="C5690" s="482" t="s">
        <v>1253</v>
      </c>
      <c r="D5690" s="482">
        <v>161.6</v>
      </c>
      <c r="E5690" s="116">
        <v>40000</v>
      </c>
      <c r="F5690" s="131">
        <f t="shared" si="92"/>
        <v>6464000</v>
      </c>
      <c r="G5690" s="86">
        <f>SUM(F5690:F5692)</f>
        <v>7964000</v>
      </c>
    </row>
    <row r="5691" spans="1:7" ht="18" customHeight="1">
      <c r="A5691" s="302"/>
      <c r="B5691" s="302" t="s">
        <v>13</v>
      </c>
      <c r="C5691" s="325" t="s">
        <v>579</v>
      </c>
      <c r="D5691" s="325">
        <v>20</v>
      </c>
      <c r="E5691" s="46">
        <v>30000</v>
      </c>
      <c r="F5691" s="130">
        <f t="shared" si="92"/>
        <v>600000</v>
      </c>
      <c r="G5691" s="69"/>
    </row>
    <row r="5692" spans="1:7" ht="18" customHeight="1">
      <c r="A5692" s="323"/>
      <c r="B5692" s="302" t="s">
        <v>13</v>
      </c>
      <c r="C5692" s="325" t="s">
        <v>22</v>
      </c>
      <c r="D5692" s="325">
        <v>30</v>
      </c>
      <c r="E5692" s="46">
        <v>30000</v>
      </c>
      <c r="F5692" s="130">
        <f t="shared" si="92"/>
        <v>900000</v>
      </c>
      <c r="G5692" s="69"/>
    </row>
    <row r="5693" spans="1:7" ht="18" customHeight="1">
      <c r="A5693" s="323"/>
      <c r="B5693" s="302"/>
      <c r="C5693" s="325"/>
      <c r="D5693" s="325"/>
      <c r="E5693" s="46"/>
      <c r="F5693" s="130">
        <f t="shared" si="92"/>
        <v>0</v>
      </c>
      <c r="G5693" s="69"/>
    </row>
    <row r="5694" spans="1:7" ht="18" customHeight="1">
      <c r="A5694" s="323" t="s">
        <v>537</v>
      </c>
      <c r="B5694" s="302" t="s">
        <v>31</v>
      </c>
      <c r="C5694" s="325" t="s">
        <v>969</v>
      </c>
      <c r="D5694" s="325">
        <v>33.700000000000003</v>
      </c>
      <c r="E5694" s="46">
        <v>33500</v>
      </c>
      <c r="F5694" s="130">
        <f t="shared" si="92"/>
        <v>1128950</v>
      </c>
      <c r="G5694" s="86">
        <f>F5694</f>
        <v>1128950</v>
      </c>
    </row>
    <row r="5695" spans="1:7" ht="18" customHeight="1">
      <c r="A5695" s="323"/>
      <c r="B5695" s="302"/>
      <c r="C5695" s="325"/>
      <c r="D5695" s="325"/>
      <c r="E5695" s="46"/>
      <c r="F5695" s="130">
        <f t="shared" si="92"/>
        <v>0</v>
      </c>
      <c r="G5695" s="69"/>
    </row>
    <row r="5696" spans="1:7" ht="18" customHeight="1">
      <c r="A5696" s="323" t="s">
        <v>157</v>
      </c>
      <c r="B5696" s="302" t="s">
        <v>31</v>
      </c>
      <c r="C5696" s="325" t="s">
        <v>969</v>
      </c>
      <c r="D5696" s="325">
        <v>50</v>
      </c>
      <c r="E5696" s="46">
        <v>33500</v>
      </c>
      <c r="F5696" s="130">
        <f t="shared" si="92"/>
        <v>1675000</v>
      </c>
      <c r="G5696" s="86">
        <f>F5696</f>
        <v>1675000</v>
      </c>
    </row>
    <row r="5697" spans="1:7" ht="18" customHeight="1">
      <c r="A5697" s="323"/>
      <c r="B5697" s="302"/>
      <c r="C5697" s="325"/>
      <c r="D5697" s="325"/>
      <c r="E5697" s="46"/>
      <c r="F5697" s="130">
        <f t="shared" si="92"/>
        <v>0</v>
      </c>
      <c r="G5697" s="69"/>
    </row>
    <row r="5698" spans="1:7" ht="18" customHeight="1">
      <c r="A5698" s="323" t="s">
        <v>1763</v>
      </c>
      <c r="B5698" s="302" t="s">
        <v>13</v>
      </c>
      <c r="C5698" s="325" t="s">
        <v>734</v>
      </c>
      <c r="D5698" s="325">
        <v>80</v>
      </c>
      <c r="E5698" s="46">
        <v>30000</v>
      </c>
      <c r="F5698" s="130">
        <f t="shared" si="92"/>
        <v>2400000</v>
      </c>
      <c r="G5698" s="86">
        <f>SUM(F5698:F5700)</f>
        <v>7200000</v>
      </c>
    </row>
    <row r="5699" spans="1:7" ht="18" customHeight="1">
      <c r="A5699" s="323"/>
      <c r="B5699" s="302" t="s">
        <v>13</v>
      </c>
      <c r="C5699" s="325" t="s">
        <v>1764</v>
      </c>
      <c r="D5699" s="325">
        <v>100</v>
      </c>
      <c r="E5699" s="46">
        <v>30000</v>
      </c>
      <c r="F5699" s="130">
        <f t="shared" si="92"/>
        <v>3000000</v>
      </c>
      <c r="G5699" s="69"/>
    </row>
    <row r="5700" spans="1:7" ht="18" customHeight="1">
      <c r="A5700" s="323"/>
      <c r="B5700" s="302" t="s">
        <v>13</v>
      </c>
      <c r="C5700" s="325" t="s">
        <v>867</v>
      </c>
      <c r="D5700" s="325">
        <v>60</v>
      </c>
      <c r="E5700" s="46">
        <v>30000</v>
      </c>
      <c r="F5700" s="130">
        <f t="shared" si="92"/>
        <v>1800000</v>
      </c>
      <c r="G5700" s="69"/>
    </row>
    <row r="5701" spans="1:7" ht="18" customHeight="1">
      <c r="A5701" s="323"/>
      <c r="B5701" s="302"/>
      <c r="C5701" s="325"/>
      <c r="D5701" s="325"/>
      <c r="E5701" s="46"/>
      <c r="F5701" s="130">
        <f t="shared" si="92"/>
        <v>0</v>
      </c>
      <c r="G5701" s="69"/>
    </row>
    <row r="5702" spans="1:7" ht="18" customHeight="1">
      <c r="A5702" s="323" t="s">
        <v>740</v>
      </c>
      <c r="B5702" s="302" t="s">
        <v>13</v>
      </c>
      <c r="C5702" s="325" t="s">
        <v>287</v>
      </c>
      <c r="D5702" s="325">
        <v>50</v>
      </c>
      <c r="E5702" s="46">
        <v>30500</v>
      </c>
      <c r="F5702" s="130">
        <f t="shared" si="92"/>
        <v>1525000</v>
      </c>
      <c r="G5702" s="86">
        <f>SUM(F5702:F5703)</f>
        <v>5099450</v>
      </c>
    </row>
    <row r="5703" spans="1:7" ht="18" customHeight="1">
      <c r="A5703" s="323"/>
      <c r="B5703" s="302" t="s">
        <v>31</v>
      </c>
      <c r="C5703" s="325" t="s">
        <v>158</v>
      </c>
      <c r="D5703" s="325">
        <v>106.7</v>
      </c>
      <c r="E5703" s="46">
        <v>33500</v>
      </c>
      <c r="F5703" s="130">
        <f t="shared" si="92"/>
        <v>3574450</v>
      </c>
      <c r="G5703" s="69"/>
    </row>
    <row r="5704" spans="1:7" ht="18" customHeight="1">
      <c r="A5704" s="323"/>
      <c r="B5704" s="302"/>
      <c r="C5704" s="325"/>
      <c r="D5704" s="325"/>
      <c r="E5704" s="46"/>
      <c r="F5704" s="130">
        <f t="shared" si="92"/>
        <v>0</v>
      </c>
      <c r="G5704" s="69"/>
    </row>
    <row r="5705" spans="1:7" ht="18" customHeight="1">
      <c r="A5705" s="458" t="s">
        <v>1479</v>
      </c>
      <c r="B5705" s="302" t="s">
        <v>441</v>
      </c>
      <c r="C5705" s="325" t="s">
        <v>1316</v>
      </c>
      <c r="D5705" s="325">
        <v>98</v>
      </c>
      <c r="E5705" s="46">
        <v>32000</v>
      </c>
      <c r="F5705" s="130">
        <f t="shared" si="92"/>
        <v>3136000</v>
      </c>
      <c r="G5705" s="86">
        <f>F5705</f>
        <v>3136000</v>
      </c>
    </row>
    <row r="5706" spans="1:7" ht="18" customHeight="1">
      <c r="A5706" s="458"/>
      <c r="B5706" s="302"/>
      <c r="C5706" s="325"/>
      <c r="D5706" s="325"/>
      <c r="E5706" s="46"/>
      <c r="F5706" s="130">
        <f t="shared" si="92"/>
        <v>0</v>
      </c>
      <c r="G5706" s="69"/>
    </row>
    <row r="5707" spans="1:7" ht="18" customHeight="1">
      <c r="A5707" s="323" t="s">
        <v>789</v>
      </c>
      <c r="B5707" s="302" t="s">
        <v>64</v>
      </c>
      <c r="C5707" s="325" t="s">
        <v>1413</v>
      </c>
      <c r="D5707" s="325">
        <v>506.5</v>
      </c>
      <c r="E5707" s="46">
        <v>36000</v>
      </c>
      <c r="F5707" s="130">
        <f t="shared" si="92"/>
        <v>18234000</v>
      </c>
      <c r="G5707" s="86">
        <f>F5707</f>
        <v>18234000</v>
      </c>
    </row>
    <row r="5708" spans="1:7" ht="18" customHeight="1">
      <c r="A5708" s="323"/>
      <c r="B5708" s="302"/>
      <c r="C5708" s="325"/>
      <c r="D5708" s="325"/>
      <c r="E5708" s="46"/>
      <c r="F5708" s="130">
        <f t="shared" si="92"/>
        <v>0</v>
      </c>
      <c r="G5708" s="69"/>
    </row>
    <row r="5709" spans="1:7" ht="18" customHeight="1">
      <c r="A5709" s="323" t="s">
        <v>12</v>
      </c>
      <c r="B5709" s="302" t="s">
        <v>13</v>
      </c>
      <c r="C5709" s="302" t="s">
        <v>59</v>
      </c>
      <c r="D5709" s="302">
        <v>30</v>
      </c>
      <c r="E5709" s="130">
        <v>30000</v>
      </c>
      <c r="F5709" s="130">
        <f t="shared" si="92"/>
        <v>900000</v>
      </c>
      <c r="G5709" s="86">
        <f>SUM(F5709:F5711)</f>
        <v>3000000</v>
      </c>
    </row>
    <row r="5710" spans="1:7" ht="18" customHeight="1">
      <c r="A5710" s="323"/>
      <c r="B5710" s="302" t="s">
        <v>13</v>
      </c>
      <c r="C5710" s="302" t="s">
        <v>60</v>
      </c>
      <c r="D5710" s="302">
        <v>40</v>
      </c>
      <c r="E5710" s="130">
        <v>30000</v>
      </c>
      <c r="F5710" s="130">
        <f t="shared" si="92"/>
        <v>1200000</v>
      </c>
      <c r="G5710" s="69"/>
    </row>
    <row r="5711" spans="1:7" ht="18" customHeight="1">
      <c r="A5711" s="323"/>
      <c r="B5711" s="302" t="s">
        <v>13</v>
      </c>
      <c r="C5711" s="302" t="s">
        <v>75</v>
      </c>
      <c r="D5711" s="302">
        <v>30</v>
      </c>
      <c r="E5711" s="130">
        <v>30000</v>
      </c>
      <c r="F5711" s="130">
        <f t="shared" si="92"/>
        <v>900000</v>
      </c>
      <c r="G5711" s="69"/>
    </row>
    <row r="5712" spans="1:7" ht="18" customHeight="1">
      <c r="A5712" s="323"/>
      <c r="B5712" s="302"/>
      <c r="C5712" s="302"/>
      <c r="D5712" s="302"/>
      <c r="E5712" s="130"/>
      <c r="F5712" s="130">
        <f t="shared" si="92"/>
        <v>0</v>
      </c>
      <c r="G5712" s="69"/>
    </row>
    <row r="5713" spans="1:7" ht="18" customHeight="1">
      <c r="A5713" s="323" t="s">
        <v>24</v>
      </c>
      <c r="B5713" s="444" t="s">
        <v>137</v>
      </c>
      <c r="C5713" s="482" t="s">
        <v>138</v>
      </c>
      <c r="D5713" s="482">
        <v>50</v>
      </c>
      <c r="E5713" s="116">
        <v>39000</v>
      </c>
      <c r="F5713" s="131">
        <f t="shared" si="92"/>
        <v>1950000</v>
      </c>
      <c r="G5713" s="86">
        <f>SUM(F5713:F5716)</f>
        <v>8220000</v>
      </c>
    </row>
    <row r="5714" spans="1:7" ht="18" customHeight="1">
      <c r="A5714" s="323"/>
      <c r="B5714" s="302" t="s">
        <v>13</v>
      </c>
      <c r="C5714" s="325" t="s">
        <v>59</v>
      </c>
      <c r="D5714" s="325">
        <v>50</v>
      </c>
      <c r="E5714" s="46">
        <v>30000</v>
      </c>
      <c r="F5714" s="130">
        <f t="shared" si="92"/>
        <v>1500000</v>
      </c>
      <c r="G5714" s="69"/>
    </row>
    <row r="5715" spans="1:7" ht="18" customHeight="1">
      <c r="A5715" s="323"/>
      <c r="B5715" s="302" t="s">
        <v>13</v>
      </c>
      <c r="C5715" s="325" t="s">
        <v>60</v>
      </c>
      <c r="D5715" s="325">
        <v>50</v>
      </c>
      <c r="E5715" s="46">
        <v>30000</v>
      </c>
      <c r="F5715" s="130">
        <f t="shared" si="92"/>
        <v>1500000</v>
      </c>
      <c r="G5715" s="69"/>
    </row>
    <row r="5716" spans="1:7" ht="18" customHeight="1">
      <c r="A5716" s="323"/>
      <c r="B5716" s="302" t="s">
        <v>13</v>
      </c>
      <c r="C5716" s="325" t="s">
        <v>838</v>
      </c>
      <c r="D5716" s="325">
        <v>109</v>
      </c>
      <c r="E5716" s="46">
        <v>30000</v>
      </c>
      <c r="F5716" s="130">
        <f t="shared" si="92"/>
        <v>3270000</v>
      </c>
      <c r="G5716" s="69"/>
    </row>
    <row r="5717" spans="1:7" ht="18" customHeight="1">
      <c r="A5717" s="323"/>
      <c r="B5717" s="302"/>
      <c r="C5717" s="325"/>
      <c r="D5717" s="325"/>
      <c r="E5717" s="46"/>
      <c r="F5717" s="130">
        <f t="shared" si="92"/>
        <v>0</v>
      </c>
      <c r="G5717" s="69"/>
    </row>
    <row r="5718" spans="1:7" ht="18" customHeight="1">
      <c r="A5718" s="323">
        <v>585</v>
      </c>
      <c r="B5718" s="302" t="s">
        <v>13</v>
      </c>
      <c r="C5718" s="325" t="s">
        <v>62</v>
      </c>
      <c r="D5718" s="325">
        <v>30</v>
      </c>
      <c r="E5718" s="46">
        <v>29500</v>
      </c>
      <c r="F5718" s="130">
        <f t="shared" si="92"/>
        <v>885000</v>
      </c>
      <c r="G5718" s="86">
        <f>SUM(F5718:F5722)</f>
        <v>2950000</v>
      </c>
    </row>
    <row r="5719" spans="1:7" ht="18" customHeight="1">
      <c r="A5719" s="323"/>
      <c r="B5719" s="302" t="s">
        <v>13</v>
      </c>
      <c r="C5719" s="325" t="s">
        <v>22</v>
      </c>
      <c r="D5719" s="325">
        <v>30</v>
      </c>
      <c r="E5719" s="46">
        <v>29500</v>
      </c>
      <c r="F5719" s="130">
        <f t="shared" si="92"/>
        <v>885000</v>
      </c>
      <c r="G5719" s="69"/>
    </row>
    <row r="5720" spans="1:7" ht="18" customHeight="1">
      <c r="A5720" s="323"/>
      <c r="B5720" s="302" t="s">
        <v>13</v>
      </c>
      <c r="C5720" s="325" t="s">
        <v>1035</v>
      </c>
      <c r="D5720" s="325">
        <v>10</v>
      </c>
      <c r="E5720" s="46">
        <v>29500</v>
      </c>
      <c r="F5720" s="130">
        <f t="shared" si="92"/>
        <v>295000</v>
      </c>
      <c r="G5720" s="69"/>
    </row>
    <row r="5721" spans="1:7" ht="18" customHeight="1">
      <c r="A5721" s="323"/>
      <c r="B5721" s="302" t="s">
        <v>13</v>
      </c>
      <c r="C5721" s="325" t="s">
        <v>202</v>
      </c>
      <c r="D5721" s="325">
        <v>10</v>
      </c>
      <c r="E5721" s="46">
        <v>29500</v>
      </c>
      <c r="F5721" s="130">
        <f t="shared" si="92"/>
        <v>295000</v>
      </c>
      <c r="G5721" s="69"/>
    </row>
    <row r="5722" spans="1:7" ht="18" customHeight="1">
      <c r="A5722" s="323"/>
      <c r="B5722" s="302" t="s">
        <v>13</v>
      </c>
      <c r="C5722" s="325" t="s">
        <v>46</v>
      </c>
      <c r="D5722" s="325">
        <v>20</v>
      </c>
      <c r="E5722" s="46">
        <v>29500</v>
      </c>
      <c r="F5722" s="130">
        <f t="shared" si="92"/>
        <v>590000</v>
      </c>
      <c r="G5722" s="69"/>
    </row>
    <row r="5723" spans="1:7" ht="18" customHeight="1">
      <c r="A5723" s="323"/>
      <c r="B5723" s="302"/>
      <c r="C5723" s="325"/>
      <c r="D5723" s="325"/>
      <c r="E5723" s="46"/>
      <c r="F5723" s="130">
        <f t="shared" si="92"/>
        <v>0</v>
      </c>
      <c r="G5723" s="69"/>
    </row>
    <row r="5724" spans="1:7" ht="18" customHeight="1">
      <c r="A5724" s="323" t="s">
        <v>18</v>
      </c>
      <c r="B5724" s="302" t="s">
        <v>13</v>
      </c>
      <c r="C5724" s="325" t="s">
        <v>1765</v>
      </c>
      <c r="D5724" s="325">
        <v>56.5</v>
      </c>
      <c r="E5724" s="46">
        <v>29000</v>
      </c>
      <c r="F5724" s="130">
        <f t="shared" ref="F5724:F5836" si="95">E5724*D5724</f>
        <v>1638500</v>
      </c>
      <c r="G5724" s="86">
        <f>SUM(F5724:F5725)</f>
        <v>2508500</v>
      </c>
    </row>
    <row r="5725" spans="1:7" ht="18" customHeight="1">
      <c r="A5725" s="323"/>
      <c r="B5725" s="302" t="s">
        <v>13</v>
      </c>
      <c r="C5725" s="325" t="s">
        <v>75</v>
      </c>
      <c r="D5725" s="325">
        <v>30</v>
      </c>
      <c r="E5725" s="46">
        <v>29000</v>
      </c>
      <c r="F5725" s="130">
        <f t="shared" si="95"/>
        <v>870000</v>
      </c>
      <c r="G5725" s="69"/>
    </row>
    <row r="5726" spans="1:7" ht="18" customHeight="1">
      <c r="A5726" s="323"/>
      <c r="B5726" s="302"/>
      <c r="C5726" s="325"/>
      <c r="D5726" s="325"/>
      <c r="E5726" s="46"/>
      <c r="F5726" s="130">
        <f t="shared" si="95"/>
        <v>0</v>
      </c>
      <c r="G5726" s="69"/>
    </row>
    <row r="5727" spans="1:7" ht="18" customHeight="1">
      <c r="A5727" s="323" t="s">
        <v>61</v>
      </c>
      <c r="B5727" s="302" t="s">
        <v>13</v>
      </c>
      <c r="C5727" s="325" t="s">
        <v>85</v>
      </c>
      <c r="D5727" s="325">
        <v>20</v>
      </c>
      <c r="E5727" s="46">
        <v>29500</v>
      </c>
      <c r="F5727" s="130">
        <f t="shared" si="95"/>
        <v>590000</v>
      </c>
      <c r="G5727" s="86">
        <f>SUM(F5727:F5728)</f>
        <v>1180000</v>
      </c>
    </row>
    <row r="5728" spans="1:7" ht="18" customHeight="1">
      <c r="A5728" s="533"/>
      <c r="B5728" s="440" t="s">
        <v>13</v>
      </c>
      <c r="C5728" s="382" t="s">
        <v>337</v>
      </c>
      <c r="D5728" s="382">
        <v>20</v>
      </c>
      <c r="E5728" s="59">
        <v>29500</v>
      </c>
      <c r="F5728" s="132">
        <f t="shared" si="95"/>
        <v>590000</v>
      </c>
      <c r="G5728" s="92"/>
    </row>
    <row r="5729" spans="1:7" ht="18" customHeight="1">
      <c r="A5729" s="526"/>
      <c r="B5729" s="435"/>
      <c r="C5729" s="484"/>
      <c r="D5729" s="484"/>
      <c r="E5729" s="113"/>
      <c r="F5729" s="126"/>
      <c r="G5729" s="9"/>
    </row>
    <row r="5730" spans="1:7" ht="18" customHeight="1">
      <c r="A5730" s="537">
        <v>42437</v>
      </c>
      <c r="B5730" s="355"/>
      <c r="C5730" s="491" t="s">
        <v>398</v>
      </c>
      <c r="D5730" s="525"/>
      <c r="F5730" s="127"/>
    </row>
    <row r="5731" spans="1:7" ht="18" customHeight="1">
      <c r="A5731" s="531" t="s">
        <v>127</v>
      </c>
      <c r="B5731" s="436" t="s">
        <v>134</v>
      </c>
      <c r="C5731" s="494" t="s">
        <v>152</v>
      </c>
      <c r="D5731" s="494">
        <f>SUM(D5732:D5829)</f>
        <v>12366.9</v>
      </c>
      <c r="E5731" s="166"/>
      <c r="F5731" s="171">
        <f>SUM(F5732:F5829)</f>
        <v>403173150</v>
      </c>
      <c r="G5731" s="171">
        <f>SUM(G5732:G5829)</f>
        <v>403173150</v>
      </c>
    </row>
    <row r="5732" spans="1:7" ht="18" customHeight="1">
      <c r="A5732" s="532" t="s">
        <v>646</v>
      </c>
      <c r="B5732" s="441" t="s">
        <v>31</v>
      </c>
      <c r="C5732" s="492" t="s">
        <v>170</v>
      </c>
      <c r="D5732" s="492">
        <v>103.8</v>
      </c>
      <c r="E5732" s="62">
        <v>34500</v>
      </c>
      <c r="F5732" s="139">
        <f t="shared" si="95"/>
        <v>3581100</v>
      </c>
      <c r="G5732" s="85">
        <f>SUM(F5732:F5735)</f>
        <v>17546700</v>
      </c>
    </row>
    <row r="5733" spans="1:7" ht="18" customHeight="1">
      <c r="A5733" s="323"/>
      <c r="B5733" s="302" t="s">
        <v>31</v>
      </c>
      <c r="C5733" s="325" t="s">
        <v>128</v>
      </c>
      <c r="D5733" s="325">
        <v>49.7</v>
      </c>
      <c r="E5733" s="46">
        <v>34500</v>
      </c>
      <c r="F5733" s="130">
        <f t="shared" si="95"/>
        <v>1714650</v>
      </c>
      <c r="G5733" s="69"/>
    </row>
    <row r="5734" spans="1:7" ht="18" customHeight="1">
      <c r="A5734" s="323"/>
      <c r="B5734" s="302" t="s">
        <v>31</v>
      </c>
      <c r="C5734" s="325" t="s">
        <v>1690</v>
      </c>
      <c r="D5734" s="325">
        <v>100.5</v>
      </c>
      <c r="E5734" s="46">
        <v>34500</v>
      </c>
      <c r="F5734" s="130">
        <f t="shared" si="95"/>
        <v>3467250</v>
      </c>
      <c r="G5734" s="69"/>
    </row>
    <row r="5735" spans="1:7" ht="18" customHeight="1">
      <c r="A5735" s="323"/>
      <c r="B5735" s="302" t="s">
        <v>31</v>
      </c>
      <c r="C5735" s="325" t="s">
        <v>113</v>
      </c>
      <c r="D5735" s="325">
        <v>254.6</v>
      </c>
      <c r="E5735" s="46">
        <v>34500</v>
      </c>
      <c r="F5735" s="130">
        <f t="shared" si="95"/>
        <v>8783700</v>
      </c>
      <c r="G5735" s="69"/>
    </row>
    <row r="5736" spans="1:7" ht="18" customHeight="1">
      <c r="A5736" s="323"/>
      <c r="B5736" s="302"/>
      <c r="C5736" s="325"/>
      <c r="D5736" s="325"/>
      <c r="E5736" s="46"/>
      <c r="F5736" s="130">
        <f t="shared" si="95"/>
        <v>0</v>
      </c>
      <c r="G5736" s="69"/>
    </row>
    <row r="5737" spans="1:7" ht="18" customHeight="1">
      <c r="A5737" s="323" t="s">
        <v>58</v>
      </c>
      <c r="B5737" s="302" t="s">
        <v>13</v>
      </c>
      <c r="C5737" s="325" t="s">
        <v>15</v>
      </c>
      <c r="D5737" s="325">
        <v>20</v>
      </c>
      <c r="E5737" s="46">
        <v>30500</v>
      </c>
      <c r="F5737" s="130">
        <f t="shared" si="95"/>
        <v>610000</v>
      </c>
      <c r="G5737" s="86">
        <f>SUM(F5737:F5741)</f>
        <v>4222500</v>
      </c>
    </row>
    <row r="5738" spans="1:7" ht="18" customHeight="1">
      <c r="A5738" s="323"/>
      <c r="B5738" s="302" t="s">
        <v>13</v>
      </c>
      <c r="C5738" s="325" t="s">
        <v>14</v>
      </c>
      <c r="D5738" s="325">
        <v>30</v>
      </c>
      <c r="E5738" s="46">
        <v>30500</v>
      </c>
      <c r="F5738" s="130">
        <f t="shared" si="95"/>
        <v>915000</v>
      </c>
      <c r="G5738" s="69"/>
    </row>
    <row r="5739" spans="1:7" ht="18" customHeight="1">
      <c r="A5739" s="323"/>
      <c r="B5739" s="302" t="s">
        <v>13</v>
      </c>
      <c r="C5739" s="325" t="s">
        <v>60</v>
      </c>
      <c r="D5739" s="325">
        <v>50</v>
      </c>
      <c r="E5739" s="46">
        <v>30500</v>
      </c>
      <c r="F5739" s="130">
        <f t="shared" si="95"/>
        <v>1525000</v>
      </c>
      <c r="G5739" s="69"/>
    </row>
    <row r="5740" spans="1:7" ht="18" customHeight="1">
      <c r="A5740" s="323"/>
      <c r="B5740" s="302" t="s">
        <v>23</v>
      </c>
      <c r="C5740" s="325" t="s">
        <v>60</v>
      </c>
      <c r="D5740" s="325">
        <v>10</v>
      </c>
      <c r="E5740" s="46">
        <v>33500</v>
      </c>
      <c r="F5740" s="130">
        <f t="shared" si="95"/>
        <v>335000</v>
      </c>
      <c r="G5740" s="69"/>
    </row>
    <row r="5741" spans="1:7" ht="18" customHeight="1">
      <c r="A5741" s="323"/>
      <c r="B5741" s="302" t="s">
        <v>31</v>
      </c>
      <c r="C5741" s="325" t="s">
        <v>189</v>
      </c>
      <c r="D5741" s="325">
        <v>25</v>
      </c>
      <c r="E5741" s="46">
        <v>33500</v>
      </c>
      <c r="F5741" s="130">
        <f t="shared" si="95"/>
        <v>837500</v>
      </c>
      <c r="G5741" s="69"/>
    </row>
    <row r="5742" spans="1:7" ht="18" customHeight="1">
      <c r="A5742" s="323"/>
      <c r="B5742" s="302"/>
      <c r="C5742" s="325"/>
      <c r="D5742" s="325"/>
      <c r="E5742" s="46"/>
      <c r="F5742" s="130">
        <f t="shared" si="95"/>
        <v>0</v>
      </c>
      <c r="G5742" s="69"/>
    </row>
    <row r="5743" spans="1:7" ht="18" customHeight="1">
      <c r="A5743" s="323" t="s">
        <v>1314</v>
      </c>
      <c r="B5743" s="302" t="s">
        <v>31</v>
      </c>
      <c r="C5743" s="325" t="s">
        <v>811</v>
      </c>
      <c r="D5743" s="325">
        <v>53.9</v>
      </c>
      <c r="E5743" s="46">
        <v>33500</v>
      </c>
      <c r="F5743" s="130">
        <f t="shared" si="95"/>
        <v>1805650</v>
      </c>
      <c r="G5743" s="86">
        <f>F5743</f>
        <v>1805650</v>
      </c>
    </row>
    <row r="5744" spans="1:7" ht="18" customHeight="1">
      <c r="A5744" s="323"/>
      <c r="B5744" s="302"/>
      <c r="C5744" s="325"/>
      <c r="D5744" s="325"/>
      <c r="E5744" s="46"/>
      <c r="F5744" s="130">
        <f t="shared" si="95"/>
        <v>0</v>
      </c>
      <c r="G5744" s="69"/>
    </row>
    <row r="5745" spans="1:7" ht="18" customHeight="1">
      <c r="A5745" s="458" t="s">
        <v>1479</v>
      </c>
      <c r="B5745" s="302" t="s">
        <v>23</v>
      </c>
      <c r="C5745" s="325" t="s">
        <v>1778</v>
      </c>
      <c r="D5745" s="325">
        <v>25</v>
      </c>
      <c r="E5745" s="46">
        <v>34000</v>
      </c>
      <c r="F5745" s="130">
        <f t="shared" si="95"/>
        <v>850000</v>
      </c>
      <c r="G5745" s="86">
        <f>F5745</f>
        <v>850000</v>
      </c>
    </row>
    <row r="5746" spans="1:7" ht="18" customHeight="1">
      <c r="A5746" s="323"/>
      <c r="B5746" s="302"/>
      <c r="C5746" s="325"/>
      <c r="D5746" s="325"/>
      <c r="E5746" s="46"/>
      <c r="F5746" s="130">
        <f t="shared" si="95"/>
        <v>0</v>
      </c>
      <c r="G5746" s="69"/>
    </row>
    <row r="5747" spans="1:7" ht="18" customHeight="1">
      <c r="A5747" s="323" t="s">
        <v>263</v>
      </c>
      <c r="B5747" s="302" t="s">
        <v>13</v>
      </c>
      <c r="C5747" s="325" t="s">
        <v>75</v>
      </c>
      <c r="D5747" s="325">
        <v>24.7</v>
      </c>
      <c r="E5747" s="46">
        <v>30000</v>
      </c>
      <c r="F5747" s="130">
        <f t="shared" si="95"/>
        <v>741000</v>
      </c>
      <c r="G5747" s="86">
        <f>SUM(F5747:F5753)</f>
        <v>17755300</v>
      </c>
    </row>
    <row r="5748" spans="1:7" ht="18" customHeight="1">
      <c r="A5748" s="323"/>
      <c r="B5748" s="302" t="s">
        <v>13</v>
      </c>
      <c r="C5748" s="325" t="s">
        <v>1210</v>
      </c>
      <c r="D5748" s="325">
        <v>232.3</v>
      </c>
      <c r="E5748" s="46">
        <v>30000</v>
      </c>
      <c r="F5748" s="130">
        <f t="shared" si="95"/>
        <v>6969000</v>
      </c>
      <c r="G5748" s="69"/>
    </row>
    <row r="5749" spans="1:7" ht="18" customHeight="1">
      <c r="A5749" s="323"/>
      <c r="B5749" s="302" t="s">
        <v>13</v>
      </c>
      <c r="C5749" s="325" t="s">
        <v>275</v>
      </c>
      <c r="D5749" s="325">
        <v>106</v>
      </c>
      <c r="E5749" s="46">
        <v>30000</v>
      </c>
      <c r="F5749" s="130">
        <f t="shared" si="95"/>
        <v>3180000</v>
      </c>
      <c r="G5749" s="69"/>
    </row>
    <row r="5750" spans="1:7" ht="18" customHeight="1">
      <c r="A5750" s="323"/>
      <c r="B5750" s="302" t="s">
        <v>13</v>
      </c>
      <c r="C5750" s="325" t="s">
        <v>69</v>
      </c>
      <c r="D5750" s="325">
        <v>52</v>
      </c>
      <c r="E5750" s="46">
        <v>30000</v>
      </c>
      <c r="F5750" s="130">
        <f t="shared" si="95"/>
        <v>1560000</v>
      </c>
      <c r="G5750" s="69"/>
    </row>
    <row r="5751" spans="1:7" ht="18" customHeight="1">
      <c r="A5751" s="323"/>
      <c r="B5751" s="302" t="s">
        <v>13</v>
      </c>
      <c r="C5751" s="325" t="s">
        <v>1781</v>
      </c>
      <c r="D5751" s="325">
        <v>52</v>
      </c>
      <c r="E5751" s="46">
        <v>30000</v>
      </c>
      <c r="F5751" s="130">
        <f t="shared" si="95"/>
        <v>1560000</v>
      </c>
      <c r="G5751" s="69"/>
    </row>
    <row r="5752" spans="1:7" ht="18" customHeight="1">
      <c r="A5752" s="323"/>
      <c r="B5752" s="302" t="s">
        <v>31</v>
      </c>
      <c r="C5752" s="325" t="s">
        <v>1066</v>
      </c>
      <c r="D5752" s="325">
        <v>50</v>
      </c>
      <c r="E5752" s="46">
        <v>33500</v>
      </c>
      <c r="F5752" s="130">
        <f t="shared" si="95"/>
        <v>1675000</v>
      </c>
      <c r="G5752" s="69"/>
    </row>
    <row r="5753" spans="1:7" ht="18" customHeight="1">
      <c r="A5753" s="323"/>
      <c r="B5753" s="302" t="s">
        <v>31</v>
      </c>
      <c r="C5753" s="325" t="s">
        <v>527</v>
      </c>
      <c r="D5753" s="325">
        <v>61.8</v>
      </c>
      <c r="E5753" s="46">
        <v>33500</v>
      </c>
      <c r="F5753" s="130">
        <f t="shared" si="95"/>
        <v>2070300</v>
      </c>
      <c r="G5753" s="69"/>
    </row>
    <row r="5754" spans="1:7" ht="18" customHeight="1">
      <c r="A5754" s="323"/>
      <c r="B5754" s="302"/>
      <c r="C5754" s="325"/>
      <c r="D5754" s="325"/>
      <c r="E5754" s="46"/>
      <c r="F5754" s="130">
        <f t="shared" si="95"/>
        <v>0</v>
      </c>
      <c r="G5754" s="69"/>
    </row>
    <row r="5755" spans="1:7" ht="18" customHeight="1">
      <c r="A5755" s="323" t="s">
        <v>1782</v>
      </c>
      <c r="B5755" s="302" t="s">
        <v>23</v>
      </c>
      <c r="C5755" s="325" t="s">
        <v>1069</v>
      </c>
      <c r="D5755" s="325">
        <v>10</v>
      </c>
      <c r="E5755" s="46">
        <v>31500</v>
      </c>
      <c r="F5755" s="130">
        <f t="shared" si="95"/>
        <v>315000</v>
      </c>
      <c r="G5755" s="86">
        <f>SUM(F5755:F5756)</f>
        <v>34315000</v>
      </c>
    </row>
    <row r="5756" spans="1:7" ht="18" customHeight="1">
      <c r="A5756" s="323"/>
      <c r="B5756" s="302" t="s">
        <v>31</v>
      </c>
      <c r="C5756" s="325" t="s">
        <v>255</v>
      </c>
      <c r="D5756" s="325">
        <v>1000</v>
      </c>
      <c r="E5756" s="46">
        <v>34000</v>
      </c>
      <c r="F5756" s="130">
        <f t="shared" si="95"/>
        <v>34000000</v>
      </c>
      <c r="G5756" s="69"/>
    </row>
    <row r="5757" spans="1:7" ht="18" customHeight="1">
      <c r="A5757" s="323"/>
      <c r="B5757" s="302"/>
      <c r="C5757" s="325"/>
      <c r="D5757" s="325"/>
      <c r="E5757" s="46"/>
      <c r="F5757" s="130">
        <f t="shared" si="95"/>
        <v>0</v>
      </c>
      <c r="G5757" s="69"/>
    </row>
    <row r="5758" spans="1:7" ht="18" customHeight="1">
      <c r="A5758" s="323" t="s">
        <v>1358</v>
      </c>
      <c r="B5758" s="302" t="s">
        <v>13</v>
      </c>
      <c r="C5758" s="325" t="s">
        <v>59</v>
      </c>
      <c r="D5758" s="325">
        <v>100</v>
      </c>
      <c r="E5758" s="46">
        <v>30000</v>
      </c>
      <c r="F5758" s="130">
        <f t="shared" si="95"/>
        <v>3000000</v>
      </c>
      <c r="G5758" s="86">
        <f>F5758</f>
        <v>3000000</v>
      </c>
    </row>
    <row r="5759" spans="1:7" ht="18" customHeight="1">
      <c r="A5759" s="323"/>
      <c r="B5759" s="302"/>
      <c r="C5759" s="325"/>
      <c r="D5759" s="325"/>
      <c r="E5759" s="46"/>
      <c r="F5759" s="130">
        <f t="shared" si="95"/>
        <v>0</v>
      </c>
      <c r="G5759" s="69"/>
    </row>
    <row r="5760" spans="1:7" ht="18" customHeight="1">
      <c r="A5760" s="323" t="s">
        <v>537</v>
      </c>
      <c r="B5760" s="302" t="s">
        <v>31</v>
      </c>
      <c r="C5760" s="325" t="s">
        <v>700</v>
      </c>
      <c r="D5760" s="325">
        <v>58</v>
      </c>
      <c r="E5760" s="46">
        <v>33500</v>
      </c>
      <c r="F5760" s="130">
        <f t="shared" si="95"/>
        <v>1943000</v>
      </c>
      <c r="G5760" s="86">
        <f>F5760</f>
        <v>1943000</v>
      </c>
    </row>
    <row r="5761" spans="1:7" ht="18" customHeight="1">
      <c r="A5761" s="323"/>
      <c r="B5761" s="302"/>
      <c r="C5761" s="325"/>
      <c r="D5761" s="325"/>
      <c r="E5761" s="46"/>
      <c r="F5761" s="130">
        <f t="shared" si="95"/>
        <v>0</v>
      </c>
      <c r="G5761" s="69"/>
    </row>
    <row r="5762" spans="1:7" ht="18" customHeight="1">
      <c r="A5762" s="323" t="s">
        <v>1785</v>
      </c>
      <c r="B5762" s="302" t="s">
        <v>13</v>
      </c>
      <c r="C5762" s="325" t="s">
        <v>1786</v>
      </c>
      <c r="D5762" s="325">
        <v>50</v>
      </c>
      <c r="E5762" s="46">
        <v>30500</v>
      </c>
      <c r="F5762" s="130">
        <f t="shared" si="95"/>
        <v>1525000</v>
      </c>
      <c r="G5762" s="86">
        <f>SUM(F5762:F5763)</f>
        <v>2440000</v>
      </c>
    </row>
    <row r="5763" spans="1:7" ht="18" customHeight="1">
      <c r="A5763" s="323"/>
      <c r="B5763" s="302" t="s">
        <v>13</v>
      </c>
      <c r="C5763" s="325" t="s">
        <v>1787</v>
      </c>
      <c r="D5763" s="325">
        <v>30</v>
      </c>
      <c r="E5763" s="46">
        <v>30500</v>
      </c>
      <c r="F5763" s="130">
        <f t="shared" si="95"/>
        <v>915000</v>
      </c>
      <c r="G5763" s="69"/>
    </row>
    <row r="5764" spans="1:7" ht="18" customHeight="1">
      <c r="A5764" s="323"/>
      <c r="B5764" s="302"/>
      <c r="C5764" s="325"/>
      <c r="D5764" s="325"/>
      <c r="E5764" s="46"/>
      <c r="F5764" s="130">
        <f t="shared" si="95"/>
        <v>0</v>
      </c>
      <c r="G5764" s="69"/>
    </row>
    <row r="5765" spans="1:7" ht="18" customHeight="1">
      <c r="A5765" s="323" t="s">
        <v>207</v>
      </c>
      <c r="B5765" s="302" t="s">
        <v>212</v>
      </c>
      <c r="C5765" s="325" t="s">
        <v>60</v>
      </c>
      <c r="D5765" s="325">
        <v>100</v>
      </c>
      <c r="E5765" s="46">
        <v>35000</v>
      </c>
      <c r="F5765" s="130">
        <f>E5765*D5765</f>
        <v>3500000</v>
      </c>
      <c r="G5765" s="86">
        <f>F5765</f>
        <v>3500000</v>
      </c>
    </row>
    <row r="5766" spans="1:7" ht="18" customHeight="1">
      <c r="A5766" s="323"/>
      <c r="B5766" s="302"/>
      <c r="C5766" s="325"/>
      <c r="D5766" s="325"/>
      <c r="E5766" s="46"/>
      <c r="F5766" s="130">
        <f t="shared" si="95"/>
        <v>0</v>
      </c>
      <c r="G5766" s="69"/>
    </row>
    <row r="5767" spans="1:7" ht="18" customHeight="1">
      <c r="A5767" s="323" t="s">
        <v>63</v>
      </c>
      <c r="B5767" s="302" t="s">
        <v>31</v>
      </c>
      <c r="C5767" s="325" t="s">
        <v>192</v>
      </c>
      <c r="D5767" s="325">
        <v>245.3</v>
      </c>
      <c r="E5767" s="46">
        <v>34500</v>
      </c>
      <c r="F5767" s="130">
        <f t="shared" si="95"/>
        <v>8462850</v>
      </c>
      <c r="G5767" s="86">
        <f>F5767</f>
        <v>8462850</v>
      </c>
    </row>
    <row r="5768" spans="1:7" ht="18" customHeight="1">
      <c r="A5768" s="323"/>
      <c r="B5768" s="302"/>
      <c r="C5768" s="325"/>
      <c r="D5768" s="325"/>
      <c r="E5768" s="46"/>
      <c r="F5768" s="130">
        <f t="shared" si="95"/>
        <v>0</v>
      </c>
      <c r="G5768" s="69"/>
    </row>
    <row r="5769" spans="1:7" ht="18" customHeight="1">
      <c r="A5769" s="323" t="s">
        <v>235</v>
      </c>
      <c r="B5769" s="302" t="s">
        <v>31</v>
      </c>
      <c r="C5769" s="325" t="s">
        <v>281</v>
      </c>
      <c r="D5769" s="325">
        <v>228.7</v>
      </c>
      <c r="E5769" s="46">
        <v>33500</v>
      </c>
      <c r="F5769" s="130">
        <f t="shared" si="95"/>
        <v>7661450</v>
      </c>
      <c r="G5769" s="86">
        <f>F5769</f>
        <v>7661450</v>
      </c>
    </row>
    <row r="5770" spans="1:7" ht="18" customHeight="1">
      <c r="A5770" s="323"/>
      <c r="B5770" s="302"/>
      <c r="C5770" s="325"/>
      <c r="D5770" s="325"/>
      <c r="E5770" s="46"/>
      <c r="F5770" s="130">
        <f t="shared" si="95"/>
        <v>0</v>
      </c>
      <c r="G5770" s="69"/>
    </row>
    <row r="5771" spans="1:7" ht="18" customHeight="1">
      <c r="A5771" s="323" t="s">
        <v>145</v>
      </c>
      <c r="B5771" s="302" t="s">
        <v>31</v>
      </c>
      <c r="C5771" s="325" t="s">
        <v>1783</v>
      </c>
      <c r="D5771" s="325">
        <v>51</v>
      </c>
      <c r="E5771" s="46">
        <v>33000</v>
      </c>
      <c r="F5771" s="130">
        <f>E5771*D5771</f>
        <v>1683000</v>
      </c>
      <c r="G5771" s="86">
        <f>SUM(F5771:F5774)</f>
        <v>8773000</v>
      </c>
    </row>
    <row r="5772" spans="1:7" ht="18" customHeight="1">
      <c r="A5772" s="323"/>
      <c r="B5772" s="302" t="s">
        <v>31</v>
      </c>
      <c r="C5772" s="325" t="s">
        <v>1697</v>
      </c>
      <c r="D5772" s="325">
        <v>30</v>
      </c>
      <c r="E5772" s="46">
        <v>33000</v>
      </c>
      <c r="F5772" s="130">
        <f>E5772*D5772</f>
        <v>990000</v>
      </c>
      <c r="G5772" s="69"/>
    </row>
    <row r="5773" spans="1:7" ht="18" customHeight="1">
      <c r="A5773" s="323"/>
      <c r="B5773" s="302" t="s">
        <v>31</v>
      </c>
      <c r="C5773" s="325" t="s">
        <v>313</v>
      </c>
      <c r="D5773" s="325">
        <v>100</v>
      </c>
      <c r="E5773" s="46">
        <v>33000</v>
      </c>
      <c r="F5773" s="130">
        <f>E5773*D5773</f>
        <v>3300000</v>
      </c>
      <c r="G5773" s="69"/>
    </row>
    <row r="5774" spans="1:7" ht="18" customHeight="1">
      <c r="A5774" s="323"/>
      <c r="B5774" s="302" t="s">
        <v>441</v>
      </c>
      <c r="C5774" s="325" t="s">
        <v>15</v>
      </c>
      <c r="D5774" s="325">
        <v>100</v>
      </c>
      <c r="E5774" s="46">
        <v>28000</v>
      </c>
      <c r="F5774" s="130">
        <f>E5774*D5774</f>
        <v>2800000</v>
      </c>
      <c r="G5774" s="69"/>
    </row>
    <row r="5775" spans="1:7" ht="18" customHeight="1">
      <c r="A5775" s="323"/>
      <c r="B5775" s="302"/>
      <c r="C5775" s="325"/>
      <c r="D5775" s="325"/>
      <c r="E5775" s="46"/>
      <c r="F5775" s="130"/>
      <c r="G5775" s="69"/>
    </row>
    <row r="5776" spans="1:7" ht="18" customHeight="1">
      <c r="A5776" s="323" t="s">
        <v>336</v>
      </c>
      <c r="B5776" s="453" t="s">
        <v>1779</v>
      </c>
      <c r="C5776" s="500" t="s">
        <v>1780</v>
      </c>
      <c r="D5776" s="500">
        <v>-200</v>
      </c>
      <c r="E5776" s="162">
        <v>37500</v>
      </c>
      <c r="F5776" s="163">
        <f t="shared" si="95"/>
        <v>-7500000</v>
      </c>
      <c r="G5776" s="86">
        <f>SUM(F5776:F5782)</f>
        <v>34906100</v>
      </c>
    </row>
    <row r="5777" spans="1:7" ht="18" customHeight="1">
      <c r="A5777" s="323"/>
      <c r="B5777" s="302" t="s">
        <v>13</v>
      </c>
      <c r="C5777" s="325" t="s">
        <v>1054</v>
      </c>
      <c r="D5777" s="325">
        <v>167</v>
      </c>
      <c r="E5777" s="46">
        <v>31000</v>
      </c>
      <c r="F5777" s="130">
        <f t="shared" si="95"/>
        <v>5177000</v>
      </c>
      <c r="G5777" s="69"/>
    </row>
    <row r="5778" spans="1:7" ht="18" customHeight="1">
      <c r="A5778" s="323"/>
      <c r="B5778" s="302" t="s">
        <v>31</v>
      </c>
      <c r="C5778" s="325" t="s">
        <v>272</v>
      </c>
      <c r="D5778" s="325">
        <v>203.7</v>
      </c>
      <c r="E5778" s="46">
        <v>33000</v>
      </c>
      <c r="F5778" s="130">
        <f t="shared" si="95"/>
        <v>6722100</v>
      </c>
      <c r="G5778" s="69"/>
    </row>
    <row r="5779" spans="1:7" ht="18" customHeight="1">
      <c r="A5779" s="323"/>
      <c r="B5779" s="302" t="s">
        <v>31</v>
      </c>
      <c r="C5779" s="325" t="s">
        <v>148</v>
      </c>
      <c r="D5779" s="325">
        <v>496.7</v>
      </c>
      <c r="E5779" s="46">
        <v>30000</v>
      </c>
      <c r="F5779" s="130">
        <f t="shared" si="95"/>
        <v>14901000</v>
      </c>
      <c r="G5779" s="69"/>
    </row>
    <row r="5780" spans="1:7" ht="18" customHeight="1">
      <c r="A5780" s="323"/>
      <c r="B5780" s="302" t="s">
        <v>31</v>
      </c>
      <c r="C5780" s="325" t="s">
        <v>658</v>
      </c>
      <c r="D5780" s="325">
        <v>300</v>
      </c>
      <c r="E5780" s="46">
        <v>32000</v>
      </c>
      <c r="F5780" s="130">
        <f t="shared" si="95"/>
        <v>9600000</v>
      </c>
      <c r="G5780" s="69"/>
    </row>
    <row r="5781" spans="1:7" ht="18" customHeight="1">
      <c r="A5781" s="323"/>
      <c r="B5781" s="302" t="s">
        <v>31</v>
      </c>
      <c r="C5781" s="325" t="s">
        <v>370</v>
      </c>
      <c r="D5781" s="325">
        <v>102</v>
      </c>
      <c r="E5781" s="46">
        <v>30000</v>
      </c>
      <c r="F5781" s="130">
        <f t="shared" si="95"/>
        <v>3060000</v>
      </c>
      <c r="G5781" s="69"/>
    </row>
    <row r="5782" spans="1:7" ht="18" customHeight="1">
      <c r="A5782" s="323"/>
      <c r="B5782" s="302" t="s">
        <v>31</v>
      </c>
      <c r="C5782" s="325" t="s">
        <v>170</v>
      </c>
      <c r="D5782" s="325">
        <v>98.2</v>
      </c>
      <c r="E5782" s="46">
        <v>30000</v>
      </c>
      <c r="F5782" s="130">
        <f t="shared" si="95"/>
        <v>2946000</v>
      </c>
      <c r="G5782" s="69"/>
    </row>
    <row r="5783" spans="1:7" ht="18" customHeight="1">
      <c r="A5783" s="323"/>
      <c r="B5783" s="302"/>
      <c r="C5783" s="325"/>
      <c r="D5783" s="325"/>
      <c r="E5783" s="46"/>
      <c r="F5783" s="130">
        <f t="shared" si="95"/>
        <v>0</v>
      </c>
      <c r="G5783" s="69"/>
    </row>
    <row r="5784" spans="1:7" ht="18" customHeight="1">
      <c r="A5784" s="323" t="s">
        <v>316</v>
      </c>
      <c r="B5784" s="302" t="s">
        <v>31</v>
      </c>
      <c r="C5784" s="325" t="s">
        <v>59</v>
      </c>
      <c r="D5784" s="325">
        <v>296</v>
      </c>
      <c r="E5784" s="46">
        <v>33000</v>
      </c>
      <c r="F5784" s="130">
        <f t="shared" si="95"/>
        <v>9768000</v>
      </c>
      <c r="G5784" s="86">
        <f>F5784</f>
        <v>9768000</v>
      </c>
    </row>
    <row r="5785" spans="1:7" ht="18" customHeight="1">
      <c r="A5785" s="323"/>
      <c r="B5785" s="302"/>
      <c r="C5785" s="325"/>
      <c r="D5785" s="325"/>
      <c r="E5785" s="46"/>
      <c r="F5785" s="130">
        <f t="shared" si="95"/>
        <v>0</v>
      </c>
      <c r="G5785" s="69"/>
    </row>
    <row r="5786" spans="1:7" ht="18" customHeight="1">
      <c r="A5786" s="323" t="s">
        <v>318</v>
      </c>
      <c r="B5786" s="302" t="s">
        <v>13</v>
      </c>
      <c r="C5786" s="325" t="s">
        <v>284</v>
      </c>
      <c r="D5786" s="325">
        <v>90</v>
      </c>
      <c r="E5786" s="46">
        <v>31000</v>
      </c>
      <c r="F5786" s="130">
        <f t="shared" si="95"/>
        <v>2790000</v>
      </c>
      <c r="G5786" s="86">
        <f>SUM(F5786:F5787)</f>
        <v>18290000</v>
      </c>
    </row>
    <row r="5787" spans="1:7" ht="18" customHeight="1">
      <c r="A5787" s="323"/>
      <c r="B5787" s="302" t="s">
        <v>13</v>
      </c>
      <c r="C5787" s="325" t="s">
        <v>283</v>
      </c>
      <c r="D5787" s="325">
        <v>500</v>
      </c>
      <c r="E5787" s="46">
        <v>31000</v>
      </c>
      <c r="F5787" s="130">
        <f t="shared" si="95"/>
        <v>15500000</v>
      </c>
      <c r="G5787" s="69"/>
    </row>
    <row r="5788" spans="1:7" ht="18" customHeight="1">
      <c r="A5788" s="323"/>
      <c r="B5788" s="302"/>
      <c r="C5788" s="325"/>
      <c r="D5788" s="325"/>
      <c r="E5788" s="46"/>
      <c r="F5788" s="130">
        <f t="shared" si="95"/>
        <v>0</v>
      </c>
      <c r="G5788" s="69"/>
    </row>
    <row r="5789" spans="1:7" ht="18" customHeight="1">
      <c r="A5789" s="323" t="s">
        <v>451</v>
      </c>
      <c r="B5789" s="302" t="s">
        <v>23</v>
      </c>
      <c r="C5789" s="325" t="s">
        <v>1610</v>
      </c>
      <c r="D5789" s="325">
        <v>150</v>
      </c>
      <c r="E5789" s="46">
        <v>36000</v>
      </c>
      <c r="F5789" s="130">
        <f t="shared" si="95"/>
        <v>5400000</v>
      </c>
      <c r="G5789" s="86">
        <f>F5789</f>
        <v>5400000</v>
      </c>
    </row>
    <row r="5790" spans="1:7" ht="18" customHeight="1">
      <c r="A5790" s="323"/>
      <c r="B5790" s="302"/>
      <c r="C5790" s="325"/>
      <c r="D5790" s="325"/>
      <c r="E5790" s="46"/>
      <c r="F5790" s="130">
        <f t="shared" si="95"/>
        <v>0</v>
      </c>
      <c r="G5790" s="69"/>
    </row>
    <row r="5791" spans="1:7" ht="18" customHeight="1">
      <c r="A5791" s="323" t="s">
        <v>712</v>
      </c>
      <c r="B5791" s="302" t="s">
        <v>31</v>
      </c>
      <c r="C5791" s="325" t="s">
        <v>85</v>
      </c>
      <c r="D5791" s="325">
        <v>196.2</v>
      </c>
      <c r="E5791" s="46">
        <v>33000</v>
      </c>
      <c r="F5791" s="130">
        <f t="shared" si="95"/>
        <v>6474600</v>
      </c>
      <c r="G5791" s="86">
        <f>F5791</f>
        <v>6474600</v>
      </c>
    </row>
    <row r="5792" spans="1:7" ht="18" customHeight="1">
      <c r="A5792" s="323"/>
      <c r="B5792" s="302"/>
      <c r="C5792" s="325"/>
      <c r="D5792" s="325"/>
      <c r="E5792" s="46"/>
      <c r="F5792" s="130">
        <f t="shared" si="95"/>
        <v>0</v>
      </c>
      <c r="G5792" s="69"/>
    </row>
    <row r="5793" spans="1:7" ht="18" customHeight="1">
      <c r="A5793" s="323" t="s">
        <v>380</v>
      </c>
      <c r="B5793" s="302" t="s">
        <v>441</v>
      </c>
      <c r="C5793" s="325" t="s">
        <v>158</v>
      </c>
      <c r="D5793" s="325">
        <v>110.7</v>
      </c>
      <c r="E5793" s="46">
        <v>32500</v>
      </c>
      <c r="F5793" s="130">
        <f t="shared" si="95"/>
        <v>3597750</v>
      </c>
      <c r="G5793" s="86">
        <f>F5793</f>
        <v>3597750</v>
      </c>
    </row>
    <row r="5794" spans="1:7" ht="18" customHeight="1">
      <c r="A5794" s="323"/>
      <c r="B5794" s="302"/>
      <c r="C5794" s="325"/>
      <c r="D5794" s="325"/>
      <c r="E5794" s="46"/>
      <c r="F5794" s="130">
        <f t="shared" si="95"/>
        <v>0</v>
      </c>
      <c r="G5794" s="69"/>
    </row>
    <row r="5795" spans="1:7" ht="18" customHeight="1">
      <c r="A5795" s="323" t="s">
        <v>1470</v>
      </c>
      <c r="B5795" s="302" t="s">
        <v>13</v>
      </c>
      <c r="C5795" s="325" t="s">
        <v>46</v>
      </c>
      <c r="D5795" s="325">
        <v>403</v>
      </c>
      <c r="E5795" s="46">
        <v>31800</v>
      </c>
      <c r="F5795" s="130">
        <f t="shared" si="95"/>
        <v>12815400</v>
      </c>
      <c r="G5795" s="86">
        <f>F5795</f>
        <v>12815400</v>
      </c>
    </row>
    <row r="5796" spans="1:7" ht="18" customHeight="1">
      <c r="A5796" s="323"/>
      <c r="B5796" s="302"/>
      <c r="C5796" s="325"/>
      <c r="D5796" s="325"/>
      <c r="E5796" s="46"/>
      <c r="F5796" s="130">
        <f t="shared" si="95"/>
        <v>0</v>
      </c>
      <c r="G5796" s="69"/>
    </row>
    <row r="5797" spans="1:7" ht="18" customHeight="1">
      <c r="A5797" s="323" t="s">
        <v>311</v>
      </c>
      <c r="B5797" s="302" t="s">
        <v>13</v>
      </c>
      <c r="C5797" s="325" t="s">
        <v>1335</v>
      </c>
      <c r="D5797" s="325">
        <v>94.5</v>
      </c>
      <c r="E5797" s="46">
        <v>31000</v>
      </c>
      <c r="F5797" s="130">
        <f t="shared" si="95"/>
        <v>2929500</v>
      </c>
      <c r="G5797" s="86">
        <f>SUM(F5797:F5799)</f>
        <v>17479500</v>
      </c>
    </row>
    <row r="5798" spans="1:7" ht="18" customHeight="1">
      <c r="A5798" s="323"/>
      <c r="B5798" s="302" t="s">
        <v>333</v>
      </c>
      <c r="C5798" s="325" t="s">
        <v>1784</v>
      </c>
      <c r="D5798" s="325">
        <v>210</v>
      </c>
      <c r="E5798" s="46">
        <v>31500</v>
      </c>
      <c r="F5798" s="130">
        <f t="shared" si="95"/>
        <v>6615000</v>
      </c>
      <c r="G5798" s="69"/>
    </row>
    <row r="5799" spans="1:7" ht="18" customHeight="1">
      <c r="A5799" s="323"/>
      <c r="B5799" s="302" t="s">
        <v>31</v>
      </c>
      <c r="C5799" s="325" t="s">
        <v>414</v>
      </c>
      <c r="D5799" s="325">
        <v>230</v>
      </c>
      <c r="E5799" s="46">
        <v>34500</v>
      </c>
      <c r="F5799" s="130">
        <f t="shared" si="95"/>
        <v>7935000</v>
      </c>
      <c r="G5799" s="69"/>
    </row>
    <row r="5800" spans="1:7" ht="18" customHeight="1">
      <c r="A5800" s="323"/>
      <c r="B5800" s="302"/>
      <c r="C5800" s="325"/>
      <c r="D5800" s="325"/>
      <c r="E5800" s="46"/>
      <c r="F5800" s="130">
        <f t="shared" si="95"/>
        <v>0</v>
      </c>
      <c r="G5800" s="69"/>
    </row>
    <row r="5801" spans="1:7" ht="18" customHeight="1">
      <c r="A5801" s="323" t="s">
        <v>90</v>
      </c>
      <c r="B5801" s="302" t="s">
        <v>319</v>
      </c>
      <c r="C5801" s="325" t="s">
        <v>520</v>
      </c>
      <c r="D5801" s="325">
        <v>834.2</v>
      </c>
      <c r="E5801" s="46">
        <v>33000</v>
      </c>
      <c r="F5801" s="130">
        <f t="shared" si="95"/>
        <v>27528600</v>
      </c>
      <c r="G5801" s="86">
        <f>F5801</f>
        <v>27528600</v>
      </c>
    </row>
    <row r="5802" spans="1:7" ht="18" customHeight="1">
      <c r="A5802" s="323"/>
      <c r="B5802" s="302"/>
      <c r="C5802" s="325"/>
      <c r="D5802" s="325"/>
      <c r="E5802" s="46"/>
      <c r="F5802" s="130">
        <f t="shared" si="95"/>
        <v>0</v>
      </c>
      <c r="G5802" s="69"/>
    </row>
    <row r="5803" spans="1:7" ht="18" customHeight="1">
      <c r="A5803" s="323" t="s">
        <v>210</v>
      </c>
      <c r="B5803" s="302" t="s">
        <v>23</v>
      </c>
      <c r="C5803" s="325" t="s">
        <v>347</v>
      </c>
      <c r="D5803" s="325">
        <v>263.5</v>
      </c>
      <c r="E5803" s="46">
        <v>34500</v>
      </c>
      <c r="F5803" s="130">
        <f t="shared" si="95"/>
        <v>9090750</v>
      </c>
      <c r="G5803" s="86">
        <f>SUM(F5803:F5813)</f>
        <v>117699050</v>
      </c>
    </row>
    <row r="5804" spans="1:7" ht="18" customHeight="1">
      <c r="A5804" s="323"/>
      <c r="B5804" s="302" t="s">
        <v>23</v>
      </c>
      <c r="C5804" s="325" t="s">
        <v>59</v>
      </c>
      <c r="D5804" s="325">
        <v>900</v>
      </c>
      <c r="E5804" s="46">
        <v>34500</v>
      </c>
      <c r="F5804" s="130">
        <f t="shared" si="95"/>
        <v>31050000</v>
      </c>
      <c r="G5804" s="69"/>
    </row>
    <row r="5805" spans="1:7" ht="18" customHeight="1">
      <c r="A5805" s="323"/>
      <c r="B5805" s="302" t="s">
        <v>23</v>
      </c>
      <c r="C5805" s="325" t="s">
        <v>60</v>
      </c>
      <c r="D5805" s="325">
        <v>400</v>
      </c>
      <c r="E5805" s="46">
        <v>34500</v>
      </c>
      <c r="F5805" s="130">
        <f t="shared" si="95"/>
        <v>13800000</v>
      </c>
      <c r="G5805" s="69"/>
    </row>
    <row r="5806" spans="1:7" ht="18" customHeight="1">
      <c r="A5806" s="323"/>
      <c r="B5806" s="302" t="s">
        <v>23</v>
      </c>
      <c r="C5806" s="325" t="s">
        <v>14</v>
      </c>
      <c r="D5806" s="325">
        <v>825</v>
      </c>
      <c r="E5806" s="46">
        <v>34500</v>
      </c>
      <c r="F5806" s="130">
        <f t="shared" si="95"/>
        <v>28462500</v>
      </c>
      <c r="G5806" s="69"/>
    </row>
    <row r="5807" spans="1:7" ht="18" customHeight="1">
      <c r="A5807" s="323"/>
      <c r="B5807" s="302" t="s">
        <v>23</v>
      </c>
      <c r="C5807" s="325" t="s">
        <v>396</v>
      </c>
      <c r="D5807" s="325">
        <v>130.6</v>
      </c>
      <c r="E5807" s="46">
        <v>34500</v>
      </c>
      <c r="F5807" s="130">
        <f t="shared" si="95"/>
        <v>4505700</v>
      </c>
      <c r="G5807" s="69"/>
    </row>
    <row r="5808" spans="1:7" ht="18" customHeight="1">
      <c r="A5808" s="323"/>
      <c r="B5808" s="302" t="s">
        <v>515</v>
      </c>
      <c r="C5808" s="325" t="s">
        <v>67</v>
      </c>
      <c r="D5808" s="325">
        <v>47</v>
      </c>
      <c r="E5808" s="46">
        <v>29500</v>
      </c>
      <c r="F5808" s="130">
        <f t="shared" si="95"/>
        <v>1386500</v>
      </c>
      <c r="G5808" s="69"/>
    </row>
    <row r="5809" spans="1:7" ht="18" customHeight="1">
      <c r="A5809" s="323"/>
      <c r="B5809" s="302" t="s">
        <v>1608</v>
      </c>
      <c r="C5809" s="325" t="s">
        <v>214</v>
      </c>
      <c r="D5809" s="325">
        <v>450</v>
      </c>
      <c r="E5809" s="46">
        <v>30000</v>
      </c>
      <c r="F5809" s="130">
        <f t="shared" si="95"/>
        <v>13500000</v>
      </c>
      <c r="G5809" s="69"/>
    </row>
    <row r="5810" spans="1:7" ht="18" customHeight="1">
      <c r="A5810" s="323"/>
      <c r="B5810" s="302" t="s">
        <v>212</v>
      </c>
      <c r="C5810" s="325" t="s">
        <v>59</v>
      </c>
      <c r="D5810" s="325">
        <v>150</v>
      </c>
      <c r="E5810" s="46">
        <v>35000</v>
      </c>
      <c r="F5810" s="130">
        <f t="shared" si="95"/>
        <v>5250000</v>
      </c>
      <c r="G5810" s="69"/>
    </row>
    <row r="5811" spans="1:7" ht="18" customHeight="1">
      <c r="A5811" s="323"/>
      <c r="B5811" s="302" t="s">
        <v>31</v>
      </c>
      <c r="C5811" s="325" t="s">
        <v>347</v>
      </c>
      <c r="D5811" s="325">
        <v>25</v>
      </c>
      <c r="E5811" s="46">
        <v>34500</v>
      </c>
      <c r="F5811" s="130">
        <f t="shared" si="95"/>
        <v>862500</v>
      </c>
      <c r="G5811" s="69"/>
    </row>
    <row r="5812" spans="1:7" ht="18" customHeight="1">
      <c r="A5812" s="323"/>
      <c r="B5812" s="302" t="s">
        <v>31</v>
      </c>
      <c r="C5812" s="325" t="s">
        <v>171</v>
      </c>
      <c r="D5812" s="325">
        <v>178</v>
      </c>
      <c r="E5812" s="46">
        <v>34500</v>
      </c>
      <c r="F5812" s="130">
        <f t="shared" si="95"/>
        <v>6141000</v>
      </c>
      <c r="G5812" s="69"/>
    </row>
    <row r="5813" spans="1:7" ht="18" customHeight="1">
      <c r="A5813" s="323"/>
      <c r="B5813" s="302" t="s">
        <v>31</v>
      </c>
      <c r="C5813" s="325" t="s">
        <v>14</v>
      </c>
      <c r="D5813" s="325">
        <v>105.8</v>
      </c>
      <c r="E5813" s="46">
        <v>34500</v>
      </c>
      <c r="F5813" s="130">
        <f t="shared" si="95"/>
        <v>3650100</v>
      </c>
      <c r="G5813" s="69"/>
    </row>
    <row r="5814" spans="1:7" ht="18" customHeight="1">
      <c r="A5814" s="323"/>
      <c r="B5814" s="302"/>
      <c r="C5814" s="325"/>
      <c r="D5814" s="325"/>
      <c r="E5814" s="46"/>
      <c r="F5814" s="130">
        <f t="shared" si="95"/>
        <v>0</v>
      </c>
      <c r="G5814" s="69"/>
    </row>
    <row r="5815" spans="1:7" ht="18" customHeight="1">
      <c r="A5815" s="323" t="s">
        <v>93</v>
      </c>
      <c r="B5815" s="302" t="s">
        <v>13</v>
      </c>
      <c r="C5815" s="325" t="s">
        <v>1788</v>
      </c>
      <c r="D5815" s="325">
        <v>20</v>
      </c>
      <c r="E5815" s="46">
        <v>29500</v>
      </c>
      <c r="F5815" s="130">
        <f t="shared" si="95"/>
        <v>590000</v>
      </c>
      <c r="G5815" s="86">
        <f>SUM(F5815:F5817)</f>
        <v>3864500</v>
      </c>
    </row>
    <row r="5816" spans="1:7" ht="18" customHeight="1">
      <c r="A5816" s="323"/>
      <c r="B5816" s="302" t="s">
        <v>13</v>
      </c>
      <c r="C5816" s="325" t="s">
        <v>1489</v>
      </c>
      <c r="D5816" s="325">
        <v>57</v>
      </c>
      <c r="E5816" s="46">
        <v>29500</v>
      </c>
      <c r="F5816" s="130">
        <f t="shared" si="95"/>
        <v>1681500</v>
      </c>
      <c r="G5816" s="69"/>
    </row>
    <row r="5817" spans="1:7" ht="18" customHeight="1">
      <c r="A5817" s="323"/>
      <c r="B5817" s="302" t="s">
        <v>13</v>
      </c>
      <c r="C5817" s="325" t="s">
        <v>1450</v>
      </c>
      <c r="D5817" s="325">
        <v>54</v>
      </c>
      <c r="E5817" s="46">
        <v>29500</v>
      </c>
      <c r="F5817" s="130">
        <f t="shared" si="95"/>
        <v>1593000</v>
      </c>
      <c r="G5817" s="69"/>
    </row>
    <row r="5818" spans="1:7" ht="18" customHeight="1">
      <c r="A5818" s="323"/>
      <c r="B5818" s="302"/>
      <c r="C5818" s="325"/>
      <c r="D5818" s="325"/>
      <c r="E5818" s="46"/>
      <c r="F5818" s="130">
        <f t="shared" si="95"/>
        <v>0</v>
      </c>
      <c r="G5818" s="69"/>
    </row>
    <row r="5819" spans="1:7" ht="18" customHeight="1">
      <c r="A5819" s="323" t="s">
        <v>18</v>
      </c>
      <c r="B5819" s="302" t="s">
        <v>13</v>
      </c>
      <c r="C5819" s="325" t="s">
        <v>14</v>
      </c>
      <c r="D5819" s="325">
        <v>100</v>
      </c>
      <c r="E5819" s="46">
        <v>29000</v>
      </c>
      <c r="F5819" s="130">
        <f t="shared" si="95"/>
        <v>2900000</v>
      </c>
      <c r="G5819" s="86">
        <f>F5819</f>
        <v>2900000</v>
      </c>
    </row>
    <row r="5820" spans="1:7" ht="18" customHeight="1">
      <c r="A5820" s="323"/>
      <c r="B5820" s="302"/>
      <c r="C5820" s="325"/>
      <c r="D5820" s="325"/>
      <c r="E5820" s="46"/>
      <c r="F5820" s="130">
        <f t="shared" si="95"/>
        <v>0</v>
      </c>
      <c r="G5820" s="69"/>
    </row>
    <row r="5821" spans="1:7" ht="18" customHeight="1">
      <c r="A5821" s="323" t="s">
        <v>97</v>
      </c>
      <c r="B5821" s="302" t="s">
        <v>13</v>
      </c>
      <c r="C5821" s="325" t="s">
        <v>14</v>
      </c>
      <c r="D5821" s="325">
        <v>100</v>
      </c>
      <c r="E5821" s="46">
        <v>29500</v>
      </c>
      <c r="F5821" s="130">
        <f>E5821*D5821</f>
        <v>2950000</v>
      </c>
      <c r="G5821" s="86">
        <f>SUM(F5821:F5822)</f>
        <v>5310000</v>
      </c>
    </row>
    <row r="5822" spans="1:7" ht="18" customHeight="1">
      <c r="A5822" s="323"/>
      <c r="B5822" s="302" t="s">
        <v>13</v>
      </c>
      <c r="C5822" s="325" t="s">
        <v>59</v>
      </c>
      <c r="D5822" s="325">
        <v>80</v>
      </c>
      <c r="E5822" s="46">
        <v>29500</v>
      </c>
      <c r="F5822" s="130">
        <f>E5822*D5822</f>
        <v>2360000</v>
      </c>
      <c r="G5822" s="69"/>
    </row>
    <row r="5823" spans="1:7" ht="18" customHeight="1">
      <c r="A5823" s="323"/>
      <c r="B5823" s="302"/>
      <c r="C5823" s="325"/>
      <c r="D5823" s="325"/>
      <c r="E5823" s="46"/>
      <c r="F5823" s="130">
        <f>E5823*D5823</f>
        <v>0</v>
      </c>
      <c r="G5823" s="69"/>
    </row>
    <row r="5824" spans="1:7" ht="18" customHeight="1">
      <c r="A5824" s="323" t="s">
        <v>24</v>
      </c>
      <c r="B5824" s="302" t="s">
        <v>13</v>
      </c>
      <c r="C5824" s="325" t="s">
        <v>156</v>
      </c>
      <c r="D5824" s="325">
        <v>300</v>
      </c>
      <c r="E5824" s="46">
        <v>30000</v>
      </c>
      <c r="F5824" s="130">
        <f>E5824*D5824</f>
        <v>9000000</v>
      </c>
      <c r="G5824" s="86">
        <f>F5824</f>
        <v>9000000</v>
      </c>
    </row>
    <row r="5825" spans="1:7" ht="18" customHeight="1">
      <c r="A5825" s="323"/>
      <c r="B5825" s="302"/>
      <c r="C5825" s="325"/>
      <c r="D5825" s="325"/>
      <c r="E5825" s="46"/>
      <c r="F5825" s="130">
        <f t="shared" si="95"/>
        <v>0</v>
      </c>
      <c r="G5825" s="69"/>
    </row>
    <row r="5826" spans="1:7" ht="18" customHeight="1">
      <c r="A5826" s="534" t="s">
        <v>314</v>
      </c>
      <c r="B5826" s="302"/>
      <c r="C5826" s="325"/>
      <c r="D5826" s="325"/>
      <c r="E5826" s="46"/>
      <c r="F5826" s="130">
        <f t="shared" si="95"/>
        <v>0</v>
      </c>
      <c r="G5826" s="86">
        <f>SUM(F5827:F5829)</f>
        <v>15864200</v>
      </c>
    </row>
    <row r="5827" spans="1:7" ht="18" customHeight="1">
      <c r="A5827" s="323" t="s">
        <v>641</v>
      </c>
      <c r="B5827" s="302" t="s">
        <v>31</v>
      </c>
      <c r="C5827" s="325" t="s">
        <v>416</v>
      </c>
      <c r="D5827" s="325">
        <v>202.7</v>
      </c>
      <c r="E5827" s="46">
        <v>33000</v>
      </c>
      <c r="F5827" s="130">
        <f t="shared" si="95"/>
        <v>6689100</v>
      </c>
      <c r="G5827" s="207"/>
    </row>
    <row r="5828" spans="1:7" ht="18" customHeight="1">
      <c r="A5828" s="323" t="s">
        <v>641</v>
      </c>
      <c r="B5828" s="302" t="s">
        <v>31</v>
      </c>
      <c r="C5828" s="325" t="s">
        <v>369</v>
      </c>
      <c r="D5828" s="325">
        <v>162</v>
      </c>
      <c r="E5828" s="46">
        <v>33000</v>
      </c>
      <c r="F5828" s="130">
        <f t="shared" si="95"/>
        <v>5346000</v>
      </c>
      <c r="G5828" s="69"/>
    </row>
    <row r="5829" spans="1:7" ht="18" customHeight="1">
      <c r="A5829" s="533" t="s">
        <v>1789</v>
      </c>
      <c r="B5829" s="440" t="s">
        <v>13</v>
      </c>
      <c r="C5829" s="382" t="s">
        <v>442</v>
      </c>
      <c r="D5829" s="382">
        <v>129.80000000000001</v>
      </c>
      <c r="E5829" s="59">
        <v>29500</v>
      </c>
      <c r="F5829" s="132">
        <f t="shared" si="95"/>
        <v>3829100.0000000005</v>
      </c>
      <c r="G5829" s="92"/>
    </row>
    <row r="5830" spans="1:7" ht="18" customHeight="1">
      <c r="A5830" s="526"/>
      <c r="B5830" s="435"/>
      <c r="C5830" s="484"/>
      <c r="D5830" s="484"/>
      <c r="E5830" s="113"/>
      <c r="F5830" s="126"/>
      <c r="G5830" s="9"/>
    </row>
    <row r="5831" spans="1:7" ht="18" customHeight="1">
      <c r="A5831" s="537">
        <v>42438</v>
      </c>
      <c r="B5831" s="355"/>
      <c r="C5831" s="491" t="s">
        <v>398</v>
      </c>
      <c r="D5831" s="525"/>
      <c r="F5831" s="127"/>
    </row>
    <row r="5832" spans="1:7" ht="18" customHeight="1">
      <c r="A5832" s="531" t="s">
        <v>127</v>
      </c>
      <c r="B5832" s="436" t="s">
        <v>134</v>
      </c>
      <c r="C5832" s="494" t="s">
        <v>152</v>
      </c>
      <c r="D5832" s="494">
        <f>SUM(D5833:D5946)</f>
        <v>13155.399999999996</v>
      </c>
      <c r="E5832" s="166"/>
      <c r="F5832" s="171">
        <f>SUM(F5833:F5946)</f>
        <v>422989250</v>
      </c>
      <c r="G5832" s="171">
        <f>SUM(G5833:G5946)</f>
        <v>422989250</v>
      </c>
    </row>
    <row r="5833" spans="1:7" ht="18" customHeight="1">
      <c r="A5833" s="532" t="s">
        <v>271</v>
      </c>
      <c r="B5833" s="441" t="s">
        <v>13</v>
      </c>
      <c r="C5833" s="492" t="s">
        <v>22</v>
      </c>
      <c r="D5833" s="492">
        <v>10</v>
      </c>
      <c r="E5833" s="62">
        <v>29500</v>
      </c>
      <c r="F5833" s="139">
        <f t="shared" si="95"/>
        <v>295000</v>
      </c>
      <c r="G5833" s="85">
        <f>F5833</f>
        <v>295000</v>
      </c>
    </row>
    <row r="5834" spans="1:7" ht="18" customHeight="1">
      <c r="A5834" s="323"/>
      <c r="B5834" s="302"/>
      <c r="C5834" s="325"/>
      <c r="D5834" s="325"/>
      <c r="E5834" s="46"/>
      <c r="F5834" s="130">
        <f t="shared" si="95"/>
        <v>0</v>
      </c>
      <c r="G5834" s="69"/>
    </row>
    <row r="5835" spans="1:7" ht="18" customHeight="1">
      <c r="A5835" s="323" t="s">
        <v>63</v>
      </c>
      <c r="B5835" s="302" t="s">
        <v>168</v>
      </c>
      <c r="C5835" s="325" t="s">
        <v>192</v>
      </c>
      <c r="D5835" s="325">
        <v>139.80000000000001</v>
      </c>
      <c r="E5835" s="46">
        <v>34500</v>
      </c>
      <c r="F5835" s="130">
        <f t="shared" si="95"/>
        <v>4823100</v>
      </c>
      <c r="G5835" s="86">
        <f>F5835</f>
        <v>4823100</v>
      </c>
    </row>
    <row r="5836" spans="1:7" ht="18" customHeight="1">
      <c r="A5836" s="323"/>
      <c r="B5836" s="302"/>
      <c r="C5836" s="325"/>
      <c r="D5836" s="325"/>
      <c r="E5836" s="46"/>
      <c r="F5836" s="130">
        <f t="shared" si="95"/>
        <v>0</v>
      </c>
      <c r="G5836" s="69"/>
    </row>
    <row r="5837" spans="1:7" ht="18" customHeight="1">
      <c r="A5837" s="323" t="s">
        <v>448</v>
      </c>
      <c r="B5837" s="302" t="s">
        <v>13</v>
      </c>
      <c r="C5837" s="325" t="s">
        <v>117</v>
      </c>
      <c r="D5837" s="325">
        <v>50.2</v>
      </c>
      <c r="E5837" s="46">
        <v>29500</v>
      </c>
      <c r="F5837" s="130">
        <f t="shared" ref="F5837:F5954" si="96">E5837*D5837</f>
        <v>1480900</v>
      </c>
      <c r="G5837" s="86">
        <f>F5837</f>
        <v>1480900</v>
      </c>
    </row>
    <row r="5838" spans="1:7" ht="18" customHeight="1">
      <c r="A5838" s="323"/>
      <c r="B5838" s="302"/>
      <c r="C5838" s="325"/>
      <c r="D5838" s="325"/>
      <c r="E5838" s="46"/>
      <c r="F5838" s="130">
        <f t="shared" si="96"/>
        <v>0</v>
      </c>
      <c r="G5838" s="69"/>
    </row>
    <row r="5839" spans="1:7" ht="18" customHeight="1">
      <c r="A5839" s="323" t="s">
        <v>380</v>
      </c>
      <c r="B5839" s="302" t="s">
        <v>31</v>
      </c>
      <c r="C5839" s="325" t="s">
        <v>1790</v>
      </c>
      <c r="D5839" s="325">
        <v>55</v>
      </c>
      <c r="E5839" s="46">
        <v>33000</v>
      </c>
      <c r="F5839" s="130">
        <f t="shared" si="96"/>
        <v>1815000</v>
      </c>
      <c r="G5839" s="86">
        <f>F5839</f>
        <v>1815000</v>
      </c>
    </row>
    <row r="5840" spans="1:7" ht="18" customHeight="1">
      <c r="A5840" s="323"/>
      <c r="B5840" s="302"/>
      <c r="C5840" s="325"/>
      <c r="D5840" s="325"/>
      <c r="E5840" s="46"/>
      <c r="F5840" s="130">
        <f t="shared" si="96"/>
        <v>0</v>
      </c>
      <c r="G5840" s="69"/>
    </row>
    <row r="5841" spans="1:7" ht="18" customHeight="1">
      <c r="A5841" s="323" t="s">
        <v>145</v>
      </c>
      <c r="B5841" s="302" t="s">
        <v>133</v>
      </c>
      <c r="C5841" s="325" t="s">
        <v>1318</v>
      </c>
      <c r="D5841" s="325">
        <v>200</v>
      </c>
      <c r="E5841" s="46">
        <v>30500</v>
      </c>
      <c r="F5841" s="130">
        <f t="shared" si="96"/>
        <v>6100000</v>
      </c>
      <c r="G5841" s="86">
        <f>SUM(F5841:F5842)</f>
        <v>12062750</v>
      </c>
    </row>
    <row r="5842" spans="1:7" ht="18" customHeight="1">
      <c r="A5842" s="323"/>
      <c r="B5842" s="302" t="s">
        <v>133</v>
      </c>
      <c r="C5842" s="325" t="s">
        <v>15</v>
      </c>
      <c r="D5842" s="325">
        <v>195.5</v>
      </c>
      <c r="E5842" s="46">
        <v>30500</v>
      </c>
      <c r="F5842" s="130">
        <f t="shared" si="96"/>
        <v>5962750</v>
      </c>
      <c r="G5842" s="69"/>
    </row>
    <row r="5843" spans="1:7" ht="18" customHeight="1">
      <c r="A5843" s="323"/>
      <c r="B5843" s="302"/>
      <c r="C5843" s="325"/>
      <c r="D5843" s="325"/>
      <c r="E5843" s="46"/>
      <c r="F5843" s="130">
        <f t="shared" si="96"/>
        <v>0</v>
      </c>
      <c r="G5843" s="69"/>
    </row>
    <row r="5844" spans="1:7" ht="18" customHeight="1">
      <c r="A5844" s="323" t="s">
        <v>818</v>
      </c>
      <c r="B5844" s="302" t="s">
        <v>31</v>
      </c>
      <c r="C5844" s="325" t="s">
        <v>75</v>
      </c>
      <c r="D5844" s="325">
        <v>60</v>
      </c>
      <c r="E5844" s="46">
        <v>35000</v>
      </c>
      <c r="F5844" s="130">
        <f t="shared" si="96"/>
        <v>2100000</v>
      </c>
      <c r="G5844" s="86">
        <f>F5844</f>
        <v>2100000</v>
      </c>
    </row>
    <row r="5845" spans="1:7" ht="18" customHeight="1">
      <c r="A5845" s="323"/>
      <c r="B5845" s="302"/>
      <c r="C5845" s="325"/>
      <c r="D5845" s="325"/>
      <c r="E5845" s="46"/>
      <c r="F5845" s="130">
        <f t="shared" si="96"/>
        <v>0</v>
      </c>
      <c r="G5845" s="69"/>
    </row>
    <row r="5846" spans="1:7" ht="18" customHeight="1">
      <c r="A5846" s="323" t="s">
        <v>210</v>
      </c>
      <c r="B5846" s="302" t="s">
        <v>212</v>
      </c>
      <c r="C5846" s="325" t="s">
        <v>59</v>
      </c>
      <c r="D5846" s="325">
        <v>450</v>
      </c>
      <c r="E5846" s="46">
        <v>35000</v>
      </c>
      <c r="F5846" s="130">
        <f t="shared" si="96"/>
        <v>15750000</v>
      </c>
      <c r="G5846" s="86">
        <f>SUM(F5846:F5851)</f>
        <v>52665000</v>
      </c>
    </row>
    <row r="5847" spans="1:7" ht="18" customHeight="1">
      <c r="A5847" s="323"/>
      <c r="B5847" s="302" t="s">
        <v>212</v>
      </c>
      <c r="C5847" s="325" t="s">
        <v>1148</v>
      </c>
      <c r="D5847" s="325">
        <v>350</v>
      </c>
      <c r="E5847" s="46">
        <v>30000</v>
      </c>
      <c r="F5847" s="130">
        <f t="shared" si="96"/>
        <v>10500000</v>
      </c>
      <c r="G5847" s="69"/>
    </row>
    <row r="5848" spans="1:7" ht="18" customHeight="1">
      <c r="A5848" s="323"/>
      <c r="B5848" s="302" t="s">
        <v>212</v>
      </c>
      <c r="C5848" s="325" t="s">
        <v>1522</v>
      </c>
      <c r="D5848" s="325">
        <v>123</v>
      </c>
      <c r="E5848" s="46">
        <v>30000</v>
      </c>
      <c r="F5848" s="130">
        <f t="shared" si="96"/>
        <v>3690000</v>
      </c>
      <c r="G5848" s="69"/>
    </row>
    <row r="5849" spans="1:7" ht="18" customHeight="1">
      <c r="A5849" s="323"/>
      <c r="B5849" s="302" t="s">
        <v>212</v>
      </c>
      <c r="C5849" s="325" t="s">
        <v>344</v>
      </c>
      <c r="D5849" s="325">
        <v>300</v>
      </c>
      <c r="E5849" s="46">
        <v>30000</v>
      </c>
      <c r="F5849" s="130">
        <f t="shared" si="96"/>
        <v>9000000</v>
      </c>
      <c r="G5849" s="69"/>
    </row>
    <row r="5850" spans="1:7" ht="18" customHeight="1">
      <c r="A5850" s="323"/>
      <c r="B5850" s="302" t="s">
        <v>212</v>
      </c>
      <c r="C5850" s="325" t="s">
        <v>213</v>
      </c>
      <c r="D5850" s="325">
        <v>400</v>
      </c>
      <c r="E5850" s="46">
        <v>30000</v>
      </c>
      <c r="F5850" s="130">
        <f t="shared" si="96"/>
        <v>12000000</v>
      </c>
      <c r="G5850" s="69"/>
    </row>
    <row r="5851" spans="1:7" ht="18" customHeight="1">
      <c r="A5851" s="323"/>
      <c r="B5851" s="302" t="s">
        <v>31</v>
      </c>
      <c r="C5851" s="325" t="s">
        <v>148</v>
      </c>
      <c r="D5851" s="325">
        <v>50</v>
      </c>
      <c r="E5851" s="46">
        <v>34500</v>
      </c>
      <c r="F5851" s="130">
        <f t="shared" si="96"/>
        <v>1725000</v>
      </c>
      <c r="G5851" s="69"/>
    </row>
    <row r="5852" spans="1:7" ht="18" customHeight="1">
      <c r="A5852" s="323"/>
      <c r="B5852" s="302"/>
      <c r="C5852" s="325"/>
      <c r="D5852" s="325"/>
      <c r="E5852" s="46"/>
      <c r="F5852" s="130">
        <f t="shared" si="96"/>
        <v>0</v>
      </c>
      <c r="G5852" s="69"/>
    </row>
    <row r="5853" spans="1:7" ht="18" customHeight="1">
      <c r="A5853" s="323" t="s">
        <v>327</v>
      </c>
      <c r="B5853" s="302" t="s">
        <v>13</v>
      </c>
      <c r="C5853" s="325" t="s">
        <v>1794</v>
      </c>
      <c r="D5853" s="325">
        <v>100</v>
      </c>
      <c r="E5853" s="46">
        <v>29500</v>
      </c>
      <c r="F5853" s="130">
        <f t="shared" si="96"/>
        <v>2950000</v>
      </c>
      <c r="G5853" s="86">
        <f>SUM(F5853:F5860)</f>
        <v>22273700</v>
      </c>
    </row>
    <row r="5854" spans="1:7" ht="18" customHeight="1">
      <c r="A5854" s="323"/>
      <c r="B5854" s="302" t="s">
        <v>13</v>
      </c>
      <c r="C5854" s="325" t="s">
        <v>1795</v>
      </c>
      <c r="D5854" s="325">
        <v>108</v>
      </c>
      <c r="E5854" s="46">
        <v>29500</v>
      </c>
      <c r="F5854" s="130">
        <f t="shared" si="96"/>
        <v>3186000</v>
      </c>
      <c r="G5854" s="69"/>
    </row>
    <row r="5855" spans="1:7" ht="18" customHeight="1">
      <c r="A5855" s="323"/>
      <c r="B5855" s="302" t="s">
        <v>31</v>
      </c>
      <c r="C5855" s="325" t="s">
        <v>45</v>
      </c>
      <c r="D5855" s="325">
        <v>103.5</v>
      </c>
      <c r="E5855" s="46">
        <v>33000</v>
      </c>
      <c r="F5855" s="130">
        <f t="shared" si="96"/>
        <v>3415500</v>
      </c>
      <c r="G5855" s="69"/>
    </row>
    <row r="5856" spans="1:7" ht="18" customHeight="1">
      <c r="A5856" s="323"/>
      <c r="B5856" s="302" t="s">
        <v>31</v>
      </c>
      <c r="C5856" s="325" t="s">
        <v>60</v>
      </c>
      <c r="D5856" s="325">
        <v>31</v>
      </c>
      <c r="E5856" s="46">
        <v>33000</v>
      </c>
      <c r="F5856" s="130">
        <f t="shared" si="96"/>
        <v>1023000</v>
      </c>
      <c r="G5856" s="69"/>
    </row>
    <row r="5857" spans="1:7" ht="18" customHeight="1">
      <c r="A5857" s="323"/>
      <c r="B5857" s="302" t="s">
        <v>31</v>
      </c>
      <c r="C5857" s="325" t="s">
        <v>1796</v>
      </c>
      <c r="D5857" s="325">
        <v>108.5</v>
      </c>
      <c r="E5857" s="46">
        <v>32000</v>
      </c>
      <c r="F5857" s="130">
        <f t="shared" si="96"/>
        <v>3472000</v>
      </c>
      <c r="G5857" s="69"/>
    </row>
    <row r="5858" spans="1:7" ht="18" customHeight="1">
      <c r="A5858" s="323"/>
      <c r="B5858" s="302" t="s">
        <v>31</v>
      </c>
      <c r="C5858" s="325" t="s">
        <v>442</v>
      </c>
      <c r="D5858" s="325">
        <v>102</v>
      </c>
      <c r="E5858" s="46">
        <v>32000</v>
      </c>
      <c r="F5858" s="130">
        <f t="shared" si="96"/>
        <v>3264000</v>
      </c>
      <c r="G5858" s="69"/>
    </row>
    <row r="5859" spans="1:7" ht="18" customHeight="1">
      <c r="A5859" s="323"/>
      <c r="B5859" s="302" t="s">
        <v>31</v>
      </c>
      <c r="C5859" s="325" t="s">
        <v>78</v>
      </c>
      <c r="D5859" s="325">
        <v>99.9</v>
      </c>
      <c r="E5859" s="46">
        <v>32000</v>
      </c>
      <c r="F5859" s="130">
        <f t="shared" si="96"/>
        <v>3196800</v>
      </c>
      <c r="G5859" s="69"/>
    </row>
    <row r="5860" spans="1:7" ht="18" customHeight="1">
      <c r="A5860" s="323"/>
      <c r="B5860" s="302" t="s">
        <v>31</v>
      </c>
      <c r="C5860" s="325" t="s">
        <v>416</v>
      </c>
      <c r="D5860" s="325">
        <v>55.2</v>
      </c>
      <c r="E5860" s="46">
        <v>32000</v>
      </c>
      <c r="F5860" s="130">
        <f t="shared" si="96"/>
        <v>1766400</v>
      </c>
      <c r="G5860" s="69"/>
    </row>
    <row r="5861" spans="1:7" ht="18" customHeight="1">
      <c r="A5861" s="323"/>
      <c r="B5861" s="302"/>
      <c r="C5861" s="325"/>
      <c r="D5861" s="325"/>
      <c r="E5861" s="46"/>
      <c r="F5861" s="130">
        <f t="shared" si="96"/>
        <v>0</v>
      </c>
      <c r="G5861" s="69"/>
    </row>
    <row r="5862" spans="1:7" ht="18" customHeight="1">
      <c r="A5862" s="323" t="s">
        <v>88</v>
      </c>
      <c r="B5862" s="302" t="s">
        <v>13</v>
      </c>
      <c r="C5862" s="325" t="s">
        <v>442</v>
      </c>
      <c r="D5862" s="325">
        <v>270.39999999999998</v>
      </c>
      <c r="E5862" s="46">
        <v>28500</v>
      </c>
      <c r="F5862" s="130">
        <f t="shared" si="96"/>
        <v>7706399.9999999991</v>
      </c>
      <c r="G5862" s="86">
        <f>SUM(F5862:F5863)</f>
        <v>13078650</v>
      </c>
    </row>
    <row r="5863" spans="1:7" ht="18" customHeight="1">
      <c r="A5863" s="323"/>
      <c r="B5863" s="302" t="s">
        <v>13</v>
      </c>
      <c r="C5863" s="325" t="s">
        <v>144</v>
      </c>
      <c r="D5863" s="325">
        <v>188.5</v>
      </c>
      <c r="E5863" s="46">
        <v>28500</v>
      </c>
      <c r="F5863" s="130">
        <f t="shared" si="96"/>
        <v>5372250</v>
      </c>
      <c r="G5863" s="69"/>
    </row>
    <row r="5864" spans="1:7" ht="18" customHeight="1">
      <c r="A5864" s="323"/>
      <c r="B5864" s="302"/>
      <c r="C5864" s="325"/>
      <c r="D5864" s="325"/>
      <c r="E5864" s="46"/>
      <c r="F5864" s="130">
        <f t="shared" si="96"/>
        <v>0</v>
      </c>
      <c r="G5864" s="69"/>
    </row>
    <row r="5865" spans="1:7" ht="18" customHeight="1">
      <c r="A5865" s="323" t="s">
        <v>336</v>
      </c>
      <c r="B5865" s="302" t="s">
        <v>23</v>
      </c>
      <c r="C5865" s="325" t="s">
        <v>763</v>
      </c>
      <c r="D5865" s="325">
        <v>97.6</v>
      </c>
      <c r="E5865" s="46">
        <v>34000</v>
      </c>
      <c r="F5865" s="130">
        <f t="shared" si="96"/>
        <v>3318400</v>
      </c>
      <c r="G5865" s="86">
        <f>SUM(F5865:F5874)</f>
        <v>45132500</v>
      </c>
    </row>
    <row r="5866" spans="1:7" ht="18" customHeight="1">
      <c r="A5866" s="323"/>
      <c r="B5866" s="302" t="s">
        <v>23</v>
      </c>
      <c r="C5866" s="325" t="s">
        <v>765</v>
      </c>
      <c r="D5866" s="325">
        <v>112.7</v>
      </c>
      <c r="E5866" s="46">
        <v>34000</v>
      </c>
      <c r="F5866" s="130">
        <f t="shared" si="96"/>
        <v>3831800</v>
      </c>
      <c r="G5866" s="69"/>
    </row>
    <row r="5867" spans="1:7" ht="18" customHeight="1">
      <c r="A5867" s="323"/>
      <c r="B5867" s="302" t="s">
        <v>31</v>
      </c>
      <c r="C5867" s="325" t="s">
        <v>43</v>
      </c>
      <c r="D5867" s="325">
        <v>162.5</v>
      </c>
      <c r="E5867" s="46">
        <v>33000</v>
      </c>
      <c r="F5867" s="130">
        <f t="shared" si="96"/>
        <v>5362500</v>
      </c>
      <c r="G5867" s="69"/>
    </row>
    <row r="5868" spans="1:7" ht="18" customHeight="1">
      <c r="A5868" s="323"/>
      <c r="B5868" s="302" t="s">
        <v>31</v>
      </c>
      <c r="C5868" s="325" t="s">
        <v>292</v>
      </c>
      <c r="D5868" s="325">
        <v>501</v>
      </c>
      <c r="E5868" s="46">
        <v>30000</v>
      </c>
      <c r="F5868" s="130">
        <f t="shared" si="96"/>
        <v>15030000</v>
      </c>
      <c r="G5868" s="69"/>
    </row>
    <row r="5869" spans="1:7" ht="18" customHeight="1">
      <c r="A5869" s="323"/>
      <c r="B5869" s="302" t="s">
        <v>31</v>
      </c>
      <c r="C5869" s="325" t="s">
        <v>187</v>
      </c>
      <c r="D5869" s="325">
        <v>29</v>
      </c>
      <c r="E5869" s="46">
        <v>30000</v>
      </c>
      <c r="F5869" s="130">
        <f t="shared" si="96"/>
        <v>870000</v>
      </c>
      <c r="G5869" s="69"/>
    </row>
    <row r="5870" spans="1:7" ht="18" customHeight="1">
      <c r="A5870" s="323"/>
      <c r="B5870" s="302" t="s">
        <v>31</v>
      </c>
      <c r="C5870" s="325" t="s">
        <v>1797</v>
      </c>
      <c r="D5870" s="325">
        <v>197</v>
      </c>
      <c r="E5870" s="46">
        <v>30000</v>
      </c>
      <c r="F5870" s="130">
        <f t="shared" si="96"/>
        <v>5910000</v>
      </c>
      <c r="G5870" s="69"/>
    </row>
    <row r="5871" spans="1:7" ht="18" customHeight="1">
      <c r="A5871" s="323"/>
      <c r="B5871" s="302" t="s">
        <v>31</v>
      </c>
      <c r="C5871" s="325" t="s">
        <v>658</v>
      </c>
      <c r="D5871" s="325">
        <v>102</v>
      </c>
      <c r="E5871" s="46">
        <v>32000</v>
      </c>
      <c r="F5871" s="130">
        <f t="shared" si="96"/>
        <v>3264000</v>
      </c>
      <c r="G5871" s="69"/>
    </row>
    <row r="5872" spans="1:7" ht="18" customHeight="1">
      <c r="A5872" s="323"/>
      <c r="B5872" s="302" t="s">
        <v>31</v>
      </c>
      <c r="C5872" s="325" t="s">
        <v>416</v>
      </c>
      <c r="D5872" s="325">
        <v>113.4</v>
      </c>
      <c r="E5872" s="46">
        <v>30000</v>
      </c>
      <c r="F5872" s="130">
        <f t="shared" si="96"/>
        <v>3402000</v>
      </c>
      <c r="G5872" s="69"/>
    </row>
    <row r="5873" spans="1:7" ht="18" customHeight="1">
      <c r="A5873" s="323"/>
      <c r="B5873" s="302" t="s">
        <v>31</v>
      </c>
      <c r="C5873" s="325" t="s">
        <v>192</v>
      </c>
      <c r="D5873" s="325">
        <v>70.900000000000006</v>
      </c>
      <c r="E5873" s="46">
        <v>32000</v>
      </c>
      <c r="F5873" s="130">
        <f t="shared" si="96"/>
        <v>2268800</v>
      </c>
      <c r="G5873" s="69"/>
    </row>
    <row r="5874" spans="1:7" ht="18" customHeight="1">
      <c r="A5874" s="323"/>
      <c r="B5874" s="302" t="s">
        <v>233</v>
      </c>
      <c r="C5874" s="325" t="s">
        <v>1136</v>
      </c>
      <c r="D5874" s="325">
        <v>50</v>
      </c>
      <c r="E5874" s="46">
        <v>37500</v>
      </c>
      <c r="F5874" s="130">
        <f t="shared" si="96"/>
        <v>1875000</v>
      </c>
      <c r="G5874" s="69"/>
    </row>
    <row r="5875" spans="1:7" ht="18" customHeight="1">
      <c r="A5875" s="323"/>
      <c r="B5875" s="302"/>
      <c r="C5875" s="325"/>
      <c r="D5875" s="325"/>
      <c r="E5875" s="46"/>
      <c r="F5875" s="130"/>
      <c r="G5875" s="69"/>
    </row>
    <row r="5876" spans="1:7" ht="18" customHeight="1">
      <c r="A5876" s="323" t="s">
        <v>311</v>
      </c>
      <c r="B5876" s="444" t="s">
        <v>312</v>
      </c>
      <c r="C5876" s="482" t="s">
        <v>313</v>
      </c>
      <c r="D5876" s="482">
        <v>100.6</v>
      </c>
      <c r="E5876" s="116">
        <v>48500</v>
      </c>
      <c r="F5876" s="131">
        <f>E5876*D5876</f>
        <v>4879100</v>
      </c>
      <c r="G5876" s="86">
        <f>SUM(F5876:F5878)</f>
        <v>49069100</v>
      </c>
    </row>
    <row r="5877" spans="1:7" ht="18" customHeight="1">
      <c r="A5877" s="323"/>
      <c r="B5877" s="302" t="s">
        <v>333</v>
      </c>
      <c r="C5877" s="325" t="s">
        <v>1784</v>
      </c>
      <c r="D5877" s="325">
        <v>910</v>
      </c>
      <c r="E5877" s="46">
        <v>31500</v>
      </c>
      <c r="F5877" s="130">
        <f>E5877*D5877</f>
        <v>28665000</v>
      </c>
      <c r="G5877" s="69"/>
    </row>
    <row r="5878" spans="1:7" ht="18" customHeight="1">
      <c r="A5878" s="323"/>
      <c r="B5878" s="302" t="s">
        <v>31</v>
      </c>
      <c r="C5878" s="325" t="s">
        <v>414</v>
      </c>
      <c r="D5878" s="325">
        <v>450</v>
      </c>
      <c r="E5878" s="46">
        <v>34500</v>
      </c>
      <c r="F5878" s="130">
        <f>E5878*D5878</f>
        <v>15525000</v>
      </c>
      <c r="G5878" s="69"/>
    </row>
    <row r="5879" spans="1:7" ht="18" customHeight="1">
      <c r="A5879" s="323"/>
      <c r="B5879" s="302"/>
      <c r="C5879" s="325"/>
      <c r="D5879" s="325"/>
      <c r="E5879" s="46"/>
      <c r="F5879" s="130">
        <f t="shared" si="96"/>
        <v>0</v>
      </c>
      <c r="G5879" s="69"/>
    </row>
    <row r="5880" spans="1:7" ht="18" customHeight="1">
      <c r="A5880" s="323" t="s">
        <v>321</v>
      </c>
      <c r="B5880" s="302" t="s">
        <v>570</v>
      </c>
      <c r="C5880" s="325" t="s">
        <v>533</v>
      </c>
      <c r="D5880" s="325">
        <v>252.2</v>
      </c>
      <c r="E5880" s="46">
        <v>36000</v>
      </c>
      <c r="F5880" s="130">
        <f>E5880*D5880</f>
        <v>9079200</v>
      </c>
      <c r="G5880" s="86">
        <f>SUM(F5880:F5882)</f>
        <v>28300700</v>
      </c>
    </row>
    <row r="5881" spans="1:7" ht="18" customHeight="1">
      <c r="A5881" s="323"/>
      <c r="B5881" s="302" t="s">
        <v>1464</v>
      </c>
      <c r="C5881" s="325" t="s">
        <v>1798</v>
      </c>
      <c r="D5881" s="325">
        <v>261.10000000000002</v>
      </c>
      <c r="E5881" s="46">
        <v>37000</v>
      </c>
      <c r="F5881" s="130">
        <f>E5881*D5881</f>
        <v>9660700</v>
      </c>
      <c r="G5881" s="69"/>
    </row>
    <row r="5882" spans="1:7" ht="18" customHeight="1">
      <c r="A5882" s="323"/>
      <c r="B5882" s="302" t="s">
        <v>1464</v>
      </c>
      <c r="C5882" s="325" t="s">
        <v>1799</v>
      </c>
      <c r="D5882" s="325">
        <v>258.39999999999998</v>
      </c>
      <c r="E5882" s="46">
        <v>37000</v>
      </c>
      <c r="F5882" s="130">
        <f>E5882*D5882</f>
        <v>9560800</v>
      </c>
      <c r="G5882" s="69"/>
    </row>
    <row r="5883" spans="1:7" ht="18" customHeight="1">
      <c r="A5883" s="323"/>
      <c r="B5883" s="302"/>
      <c r="C5883" s="325"/>
      <c r="D5883" s="325"/>
      <c r="E5883" s="46"/>
      <c r="F5883" s="130">
        <f t="shared" si="96"/>
        <v>0</v>
      </c>
      <c r="G5883" s="69"/>
    </row>
    <row r="5884" spans="1:7" ht="18" customHeight="1">
      <c r="A5884" s="323" t="s">
        <v>178</v>
      </c>
      <c r="B5884" s="302" t="s">
        <v>31</v>
      </c>
      <c r="C5884" s="325" t="s">
        <v>34</v>
      </c>
      <c r="D5884" s="325">
        <v>100</v>
      </c>
      <c r="E5884" s="46">
        <v>34500</v>
      </c>
      <c r="F5884" s="130">
        <f t="shared" si="96"/>
        <v>3450000</v>
      </c>
      <c r="G5884" s="86">
        <f>F5884</f>
        <v>3450000</v>
      </c>
    </row>
    <row r="5885" spans="1:7" ht="18" customHeight="1">
      <c r="A5885" s="323"/>
      <c r="B5885" s="302"/>
      <c r="C5885" s="325"/>
      <c r="D5885" s="325"/>
      <c r="E5885" s="46"/>
      <c r="F5885" s="130">
        <f t="shared" si="96"/>
        <v>0</v>
      </c>
      <c r="G5885" s="69"/>
    </row>
    <row r="5886" spans="1:7" ht="18" customHeight="1">
      <c r="A5886" s="323" t="s">
        <v>767</v>
      </c>
      <c r="B5886" s="302" t="s">
        <v>13</v>
      </c>
      <c r="C5886" s="325" t="s">
        <v>204</v>
      </c>
      <c r="D5886" s="325">
        <v>40</v>
      </c>
      <c r="E5886" s="46">
        <v>31000</v>
      </c>
      <c r="F5886" s="130">
        <f t="shared" si="96"/>
        <v>1240000</v>
      </c>
      <c r="G5886" s="86">
        <f>SUM(F5886:F5890)</f>
        <v>11372650</v>
      </c>
    </row>
    <row r="5887" spans="1:7" ht="18" customHeight="1">
      <c r="A5887" s="323"/>
      <c r="B5887" s="302" t="s">
        <v>31</v>
      </c>
      <c r="C5887" s="325" t="s">
        <v>1800</v>
      </c>
      <c r="D5887" s="325">
        <v>40</v>
      </c>
      <c r="E5887" s="46">
        <v>34500</v>
      </c>
      <c r="F5887" s="130">
        <f t="shared" si="96"/>
        <v>1380000</v>
      </c>
      <c r="G5887" s="69"/>
    </row>
    <row r="5888" spans="1:7" ht="18" customHeight="1">
      <c r="A5888" s="323"/>
      <c r="B5888" s="302" t="s">
        <v>31</v>
      </c>
      <c r="C5888" s="325" t="s">
        <v>892</v>
      </c>
      <c r="D5888" s="325">
        <v>47</v>
      </c>
      <c r="E5888" s="46">
        <v>34500</v>
      </c>
      <c r="F5888" s="130">
        <f t="shared" si="96"/>
        <v>1621500</v>
      </c>
      <c r="G5888" s="69"/>
    </row>
    <row r="5889" spans="1:7" ht="18" customHeight="1">
      <c r="A5889" s="323"/>
      <c r="B5889" s="302" t="s">
        <v>31</v>
      </c>
      <c r="C5889" s="325" t="s">
        <v>1497</v>
      </c>
      <c r="D5889" s="325">
        <v>157</v>
      </c>
      <c r="E5889" s="46">
        <v>34500</v>
      </c>
      <c r="F5889" s="130">
        <f t="shared" si="96"/>
        <v>5416500</v>
      </c>
      <c r="G5889" s="69"/>
    </row>
    <row r="5890" spans="1:7" ht="18" customHeight="1">
      <c r="A5890" s="323"/>
      <c r="B5890" s="302" t="s">
        <v>31</v>
      </c>
      <c r="C5890" s="325" t="s">
        <v>707</v>
      </c>
      <c r="D5890" s="325">
        <v>49.7</v>
      </c>
      <c r="E5890" s="46">
        <v>34500</v>
      </c>
      <c r="F5890" s="130">
        <f t="shared" si="96"/>
        <v>1714650</v>
      </c>
      <c r="G5890" s="69"/>
    </row>
    <row r="5891" spans="1:7" ht="18" customHeight="1">
      <c r="A5891" s="323"/>
      <c r="B5891" s="302"/>
      <c r="C5891" s="325"/>
      <c r="D5891" s="325"/>
      <c r="E5891" s="46"/>
      <c r="F5891" s="130">
        <f t="shared" si="96"/>
        <v>0</v>
      </c>
      <c r="G5891" s="69"/>
    </row>
    <row r="5892" spans="1:7" ht="18" customHeight="1">
      <c r="A5892" s="323" t="s">
        <v>318</v>
      </c>
      <c r="B5892" s="302" t="s">
        <v>13</v>
      </c>
      <c r="C5892" s="325" t="s">
        <v>777</v>
      </c>
      <c r="D5892" s="325">
        <v>92.3</v>
      </c>
      <c r="E5892" s="46">
        <v>31000</v>
      </c>
      <c r="F5892" s="130">
        <f t="shared" si="96"/>
        <v>2861300</v>
      </c>
      <c r="G5892" s="86">
        <f>SUM(F5892:F5895)</f>
        <v>17262500</v>
      </c>
    </row>
    <row r="5893" spans="1:7" ht="18" customHeight="1">
      <c r="A5893" s="323"/>
      <c r="B5893" s="302" t="s">
        <v>31</v>
      </c>
      <c r="C5893" s="325" t="s">
        <v>1424</v>
      </c>
      <c r="D5893" s="325">
        <v>139.6</v>
      </c>
      <c r="E5893" s="46">
        <v>33000</v>
      </c>
      <c r="F5893" s="130">
        <f t="shared" si="96"/>
        <v>4606800</v>
      </c>
      <c r="G5893" s="69"/>
    </row>
    <row r="5894" spans="1:7" ht="18" customHeight="1">
      <c r="A5894" s="323"/>
      <c r="B5894" s="302" t="s">
        <v>31</v>
      </c>
      <c r="C5894" s="325" t="s">
        <v>1060</v>
      </c>
      <c r="D5894" s="325">
        <v>157.80000000000001</v>
      </c>
      <c r="E5894" s="46">
        <v>33000</v>
      </c>
      <c r="F5894" s="130">
        <f t="shared" si="96"/>
        <v>5207400</v>
      </c>
      <c r="G5894" s="69"/>
    </row>
    <row r="5895" spans="1:7" ht="18" customHeight="1">
      <c r="A5895" s="323"/>
      <c r="B5895" s="302" t="s">
        <v>31</v>
      </c>
      <c r="C5895" s="325" t="s">
        <v>221</v>
      </c>
      <c r="D5895" s="325">
        <v>139</v>
      </c>
      <c r="E5895" s="46">
        <v>33000</v>
      </c>
      <c r="F5895" s="130">
        <f t="shared" si="96"/>
        <v>4587000</v>
      </c>
      <c r="G5895" s="69"/>
    </row>
    <row r="5896" spans="1:7" ht="18" customHeight="1">
      <c r="A5896" s="323"/>
      <c r="B5896" s="302"/>
      <c r="C5896" s="325"/>
      <c r="D5896" s="325"/>
      <c r="E5896" s="46"/>
      <c r="F5896" s="130">
        <f t="shared" si="96"/>
        <v>0</v>
      </c>
      <c r="G5896" s="69"/>
    </row>
    <row r="5897" spans="1:7" ht="18" customHeight="1">
      <c r="A5897" s="323" t="s">
        <v>90</v>
      </c>
      <c r="B5897" s="302" t="s">
        <v>319</v>
      </c>
      <c r="C5897" s="325" t="s">
        <v>520</v>
      </c>
      <c r="D5897" s="325">
        <v>300.8</v>
      </c>
      <c r="E5897" s="46">
        <v>33000</v>
      </c>
      <c r="F5897" s="130">
        <f t="shared" si="96"/>
        <v>9926400</v>
      </c>
      <c r="G5897" s="86">
        <f>F5897</f>
        <v>9926400</v>
      </c>
    </row>
    <row r="5898" spans="1:7" ht="18" customHeight="1">
      <c r="A5898" s="323"/>
      <c r="B5898" s="302"/>
      <c r="C5898" s="325"/>
      <c r="D5898" s="325"/>
      <c r="E5898" s="46"/>
      <c r="F5898" s="130">
        <f t="shared" si="96"/>
        <v>0</v>
      </c>
      <c r="G5898" s="86"/>
    </row>
    <row r="5899" spans="1:7" ht="18" customHeight="1">
      <c r="A5899" s="323" t="s">
        <v>304</v>
      </c>
      <c r="B5899" s="302" t="s">
        <v>13</v>
      </c>
      <c r="C5899" s="325" t="s">
        <v>417</v>
      </c>
      <c r="D5899" s="325">
        <v>815.6</v>
      </c>
      <c r="E5899" s="46">
        <v>31000</v>
      </c>
      <c r="F5899" s="130">
        <f t="shared" si="96"/>
        <v>25283600</v>
      </c>
      <c r="G5899" s="86">
        <f>SUM(F5899:F5900)</f>
        <v>34771600</v>
      </c>
    </row>
    <row r="5900" spans="1:7" ht="18" customHeight="1">
      <c r="A5900" s="323"/>
      <c r="B5900" s="302" t="s">
        <v>441</v>
      </c>
      <c r="C5900" s="325" t="s">
        <v>1151</v>
      </c>
      <c r="D5900" s="325">
        <v>296.5</v>
      </c>
      <c r="E5900" s="46">
        <v>32000</v>
      </c>
      <c r="F5900" s="130">
        <f t="shared" si="96"/>
        <v>9488000</v>
      </c>
      <c r="G5900" s="86"/>
    </row>
    <row r="5901" spans="1:7" ht="18" customHeight="1">
      <c r="A5901" s="323"/>
      <c r="B5901" s="302"/>
      <c r="C5901" s="325"/>
      <c r="D5901" s="325"/>
      <c r="E5901" s="46"/>
      <c r="F5901" s="130">
        <f t="shared" si="96"/>
        <v>0</v>
      </c>
      <c r="G5901" s="86"/>
    </row>
    <row r="5902" spans="1:7" ht="18" customHeight="1">
      <c r="A5902" s="323" t="s">
        <v>457</v>
      </c>
      <c r="B5902" s="302" t="s">
        <v>31</v>
      </c>
      <c r="C5902" s="325" t="s">
        <v>1804</v>
      </c>
      <c r="D5902" s="325">
        <v>54</v>
      </c>
      <c r="E5902" s="46">
        <v>33000</v>
      </c>
      <c r="F5902" s="130">
        <f t="shared" si="96"/>
        <v>1782000</v>
      </c>
      <c r="G5902" s="86">
        <f>F5902</f>
        <v>1782000</v>
      </c>
    </row>
    <row r="5903" spans="1:7" ht="18" customHeight="1">
      <c r="A5903" s="323"/>
      <c r="B5903" s="302"/>
      <c r="C5903" s="325"/>
      <c r="D5903" s="325"/>
      <c r="E5903" s="46"/>
      <c r="F5903" s="130">
        <f t="shared" si="96"/>
        <v>0</v>
      </c>
      <c r="G5903" s="86"/>
    </row>
    <row r="5904" spans="1:7" ht="18" customHeight="1">
      <c r="A5904" s="323" t="s">
        <v>316</v>
      </c>
      <c r="B5904" s="302" t="s">
        <v>23</v>
      </c>
      <c r="C5904" s="325" t="s">
        <v>738</v>
      </c>
      <c r="D5904" s="325">
        <v>525</v>
      </c>
      <c r="E5904" s="46">
        <v>28000</v>
      </c>
      <c r="F5904" s="130">
        <f t="shared" si="96"/>
        <v>14700000</v>
      </c>
      <c r="G5904" s="86">
        <f>SUM(F5904:F5907)</f>
        <v>29987700</v>
      </c>
    </row>
    <row r="5905" spans="1:7" ht="18" customHeight="1">
      <c r="A5905" s="323"/>
      <c r="B5905" s="302" t="s">
        <v>23</v>
      </c>
      <c r="C5905" s="325" t="s">
        <v>131</v>
      </c>
      <c r="D5905" s="325">
        <v>170.9</v>
      </c>
      <c r="E5905" s="46">
        <v>30000</v>
      </c>
      <c r="F5905" s="130">
        <f t="shared" si="96"/>
        <v>5127000</v>
      </c>
      <c r="G5905" s="86"/>
    </row>
    <row r="5906" spans="1:7" ht="18" customHeight="1">
      <c r="A5906" s="323"/>
      <c r="B5906" s="302" t="s">
        <v>31</v>
      </c>
      <c r="C5906" s="325" t="s">
        <v>1359</v>
      </c>
      <c r="D5906" s="325">
        <v>208.5</v>
      </c>
      <c r="E5906" s="46">
        <v>33000</v>
      </c>
      <c r="F5906" s="130">
        <f t="shared" si="96"/>
        <v>6880500</v>
      </c>
      <c r="G5906" s="86"/>
    </row>
    <row r="5907" spans="1:7" ht="18" customHeight="1">
      <c r="A5907" s="323"/>
      <c r="B5907" s="302" t="s">
        <v>31</v>
      </c>
      <c r="C5907" s="325" t="s">
        <v>32</v>
      </c>
      <c r="D5907" s="325">
        <v>99.4</v>
      </c>
      <c r="E5907" s="46">
        <v>33000</v>
      </c>
      <c r="F5907" s="130">
        <f t="shared" si="96"/>
        <v>3280200</v>
      </c>
      <c r="G5907" s="86"/>
    </row>
    <row r="5908" spans="1:7" ht="18" customHeight="1">
      <c r="A5908" s="323"/>
      <c r="B5908" s="302"/>
      <c r="C5908" s="325"/>
      <c r="D5908" s="325"/>
      <c r="E5908" s="46"/>
      <c r="F5908" s="130">
        <f t="shared" si="96"/>
        <v>0</v>
      </c>
      <c r="G5908" s="86"/>
    </row>
    <row r="5909" spans="1:7" ht="18" customHeight="1">
      <c r="A5909" s="323" t="s">
        <v>93</v>
      </c>
      <c r="B5909" s="302" t="s">
        <v>13</v>
      </c>
      <c r="C5909" s="325" t="s">
        <v>117</v>
      </c>
      <c r="D5909" s="325">
        <v>41.2</v>
      </c>
      <c r="E5909" s="46">
        <v>29500</v>
      </c>
      <c r="F5909" s="130">
        <f t="shared" si="96"/>
        <v>1215400</v>
      </c>
      <c r="G5909" s="86">
        <f>SUM(F5909:F5912)</f>
        <v>6709900</v>
      </c>
    </row>
    <row r="5910" spans="1:7" ht="18" customHeight="1">
      <c r="A5910" s="323"/>
      <c r="B5910" s="302" t="s">
        <v>319</v>
      </c>
      <c r="C5910" s="325" t="s">
        <v>1805</v>
      </c>
      <c r="D5910" s="325">
        <v>58.8</v>
      </c>
      <c r="E5910" s="46">
        <v>33000</v>
      </c>
      <c r="F5910" s="130">
        <f t="shared" si="96"/>
        <v>1940400</v>
      </c>
      <c r="G5910" s="86"/>
    </row>
    <row r="5911" spans="1:7" ht="18" customHeight="1">
      <c r="A5911" s="323"/>
      <c r="B5911" s="302" t="s">
        <v>319</v>
      </c>
      <c r="C5911" s="325" t="s">
        <v>1806</v>
      </c>
      <c r="D5911" s="325">
        <v>54.9</v>
      </c>
      <c r="E5911" s="46">
        <v>33000</v>
      </c>
      <c r="F5911" s="130">
        <f t="shared" si="96"/>
        <v>1811700</v>
      </c>
      <c r="G5911" s="86"/>
    </row>
    <row r="5912" spans="1:7" ht="18" customHeight="1">
      <c r="A5912" s="323"/>
      <c r="B5912" s="302" t="s">
        <v>319</v>
      </c>
      <c r="C5912" s="325" t="s">
        <v>1807</v>
      </c>
      <c r="D5912" s="325">
        <v>52.8</v>
      </c>
      <c r="E5912" s="46">
        <v>33000</v>
      </c>
      <c r="F5912" s="130">
        <f t="shared" si="96"/>
        <v>1742400</v>
      </c>
      <c r="G5912" s="86"/>
    </row>
    <row r="5913" spans="1:7" ht="18" customHeight="1">
      <c r="A5913" s="323"/>
      <c r="B5913" s="302"/>
      <c r="C5913" s="325"/>
      <c r="D5913" s="325"/>
      <c r="E5913" s="46"/>
      <c r="F5913" s="130">
        <f t="shared" si="96"/>
        <v>0</v>
      </c>
      <c r="G5913" s="86"/>
    </row>
    <row r="5914" spans="1:7" ht="18" customHeight="1">
      <c r="A5914" s="323" t="s">
        <v>109</v>
      </c>
      <c r="B5914" s="302" t="s">
        <v>13</v>
      </c>
      <c r="C5914" s="325" t="s">
        <v>62</v>
      </c>
      <c r="D5914" s="325">
        <v>100</v>
      </c>
      <c r="E5914" s="46">
        <v>33500</v>
      </c>
      <c r="F5914" s="130">
        <f t="shared" si="96"/>
        <v>3350000</v>
      </c>
      <c r="G5914" s="86">
        <f>F5914</f>
        <v>3350000</v>
      </c>
    </row>
    <row r="5915" spans="1:7" ht="18" customHeight="1">
      <c r="A5915" s="323"/>
      <c r="B5915" s="302"/>
      <c r="C5915" s="325"/>
      <c r="D5915" s="325"/>
      <c r="E5915" s="46"/>
      <c r="F5915" s="130">
        <f t="shared" si="96"/>
        <v>0</v>
      </c>
      <c r="G5915" s="69"/>
    </row>
    <row r="5916" spans="1:7" ht="18" customHeight="1">
      <c r="A5916" s="323" t="s">
        <v>1808</v>
      </c>
      <c r="B5916" s="302" t="s">
        <v>13</v>
      </c>
      <c r="C5916" s="325" t="s">
        <v>60</v>
      </c>
      <c r="D5916" s="325">
        <v>100</v>
      </c>
      <c r="E5916" s="46">
        <v>30000</v>
      </c>
      <c r="F5916" s="130">
        <f t="shared" si="96"/>
        <v>3000000</v>
      </c>
      <c r="G5916" s="86">
        <f>SUM(F5916:F5917)</f>
        <v>4500000</v>
      </c>
    </row>
    <row r="5917" spans="1:7" ht="18" customHeight="1">
      <c r="A5917" s="323"/>
      <c r="B5917" s="302" t="s">
        <v>13</v>
      </c>
      <c r="C5917" s="325" t="s">
        <v>75</v>
      </c>
      <c r="D5917" s="325">
        <v>50</v>
      </c>
      <c r="E5917" s="46">
        <v>30000</v>
      </c>
      <c r="F5917" s="130">
        <f t="shared" si="96"/>
        <v>1500000</v>
      </c>
      <c r="G5917" s="69"/>
    </row>
    <row r="5918" spans="1:7" ht="18" customHeight="1">
      <c r="A5918" s="323"/>
      <c r="B5918" s="302"/>
      <c r="C5918" s="325"/>
      <c r="D5918" s="325"/>
      <c r="E5918" s="46"/>
      <c r="F5918" s="130">
        <f t="shared" si="96"/>
        <v>0</v>
      </c>
      <c r="G5918" s="69"/>
    </row>
    <row r="5919" spans="1:7" ht="18" customHeight="1">
      <c r="A5919" s="323" t="s">
        <v>1791</v>
      </c>
      <c r="B5919" s="444" t="s">
        <v>137</v>
      </c>
      <c r="C5919" s="482" t="s">
        <v>1793</v>
      </c>
      <c r="D5919" s="482">
        <v>40</v>
      </c>
      <c r="E5919" s="116">
        <v>39000</v>
      </c>
      <c r="F5919" s="131">
        <f t="shared" si="96"/>
        <v>1560000</v>
      </c>
      <c r="G5919" s="86">
        <f>SUM(F5919:F5920)</f>
        <v>2895000</v>
      </c>
    </row>
    <row r="5920" spans="1:7" ht="18" customHeight="1">
      <c r="A5920" s="302"/>
      <c r="B5920" s="302" t="s">
        <v>13</v>
      </c>
      <c r="C5920" s="325" t="s">
        <v>1792</v>
      </c>
      <c r="D5920" s="325">
        <v>44.5</v>
      </c>
      <c r="E5920" s="46">
        <v>30000</v>
      </c>
      <c r="F5920" s="130">
        <f t="shared" si="96"/>
        <v>1335000</v>
      </c>
      <c r="G5920" s="69"/>
    </row>
    <row r="5921" spans="1:7" ht="18" customHeight="1">
      <c r="A5921" s="323"/>
      <c r="B5921" s="302"/>
      <c r="C5921" s="325"/>
      <c r="D5921" s="325"/>
      <c r="E5921" s="46"/>
      <c r="F5921" s="130">
        <f t="shared" si="96"/>
        <v>0</v>
      </c>
      <c r="G5921" s="69"/>
    </row>
    <row r="5922" spans="1:7" ht="18" customHeight="1">
      <c r="A5922" s="323" t="s">
        <v>951</v>
      </c>
      <c r="B5922" s="302" t="s">
        <v>31</v>
      </c>
      <c r="C5922" s="325" t="s">
        <v>186</v>
      </c>
      <c r="D5922" s="325">
        <v>500</v>
      </c>
      <c r="E5922" s="46">
        <v>33000</v>
      </c>
      <c r="F5922" s="130">
        <f t="shared" ref="F5922:F5932" si="97">E5922*D5922</f>
        <v>16500000</v>
      </c>
      <c r="G5922" s="86">
        <f>F5922</f>
        <v>16500000</v>
      </c>
    </row>
    <row r="5923" spans="1:7" ht="18" customHeight="1">
      <c r="A5923" s="323"/>
      <c r="B5923" s="302"/>
      <c r="C5923" s="325"/>
      <c r="D5923" s="325"/>
      <c r="E5923" s="46"/>
      <c r="F5923" s="130">
        <f t="shared" si="97"/>
        <v>0</v>
      </c>
      <c r="G5923" s="69"/>
    </row>
    <row r="5924" spans="1:7" ht="18" customHeight="1">
      <c r="A5924" s="458" t="s">
        <v>1801</v>
      </c>
      <c r="B5924" s="302" t="s">
        <v>13</v>
      </c>
      <c r="C5924" s="325" t="s">
        <v>564</v>
      </c>
      <c r="D5924" s="325">
        <v>52.5</v>
      </c>
      <c r="E5924" s="46">
        <v>30000</v>
      </c>
      <c r="F5924" s="130">
        <f t="shared" si="97"/>
        <v>1575000</v>
      </c>
      <c r="G5924" s="86">
        <f>SUM(F5924:F5926)</f>
        <v>7242000</v>
      </c>
    </row>
    <row r="5925" spans="1:7" ht="18" customHeight="1">
      <c r="A5925" s="323"/>
      <c r="B5925" s="302" t="s">
        <v>13</v>
      </c>
      <c r="C5925" s="325" t="s">
        <v>410</v>
      </c>
      <c r="D5925" s="325">
        <v>55.5</v>
      </c>
      <c r="E5925" s="46">
        <v>30000</v>
      </c>
      <c r="F5925" s="130">
        <f t="shared" si="97"/>
        <v>1665000</v>
      </c>
      <c r="G5925" s="69"/>
    </row>
    <row r="5926" spans="1:7" ht="18" customHeight="1">
      <c r="A5926" s="323"/>
      <c r="B5926" s="302" t="s">
        <v>13</v>
      </c>
      <c r="C5926" s="325" t="s">
        <v>416</v>
      </c>
      <c r="D5926" s="325">
        <v>133.4</v>
      </c>
      <c r="E5926" s="46">
        <v>30000</v>
      </c>
      <c r="F5926" s="130">
        <f t="shared" si="97"/>
        <v>4002000</v>
      </c>
      <c r="G5926" s="69"/>
    </row>
    <row r="5927" spans="1:7" ht="18" customHeight="1">
      <c r="A5927" s="323"/>
      <c r="B5927" s="302"/>
      <c r="C5927" s="325"/>
      <c r="D5927" s="325"/>
      <c r="E5927" s="46"/>
      <c r="F5927" s="130">
        <f t="shared" si="97"/>
        <v>0</v>
      </c>
      <c r="G5927" s="69"/>
    </row>
    <row r="5928" spans="1:7" ht="18" customHeight="1">
      <c r="A5928" s="323" t="s">
        <v>536</v>
      </c>
      <c r="B5928" s="444" t="s">
        <v>137</v>
      </c>
      <c r="C5928" s="482" t="s">
        <v>1802</v>
      </c>
      <c r="D5928" s="482">
        <v>50</v>
      </c>
      <c r="E5928" s="116">
        <v>39000</v>
      </c>
      <c r="F5928" s="131">
        <f t="shared" si="97"/>
        <v>1950000</v>
      </c>
      <c r="G5928" s="86">
        <f>SUM(F5928:F5929)</f>
        <v>3450000</v>
      </c>
    </row>
    <row r="5929" spans="1:7" ht="18" customHeight="1">
      <c r="A5929" s="323"/>
      <c r="B5929" s="302" t="s">
        <v>13</v>
      </c>
      <c r="C5929" s="325" t="s">
        <v>60</v>
      </c>
      <c r="D5929" s="325">
        <v>50</v>
      </c>
      <c r="E5929" s="46">
        <v>30000</v>
      </c>
      <c r="F5929" s="130">
        <f t="shared" si="97"/>
        <v>1500000</v>
      </c>
      <c r="G5929" s="69"/>
    </row>
    <row r="5930" spans="1:7" ht="18" customHeight="1">
      <c r="A5930" s="323"/>
      <c r="B5930" s="302"/>
      <c r="C5930" s="325"/>
      <c r="D5930" s="325"/>
      <c r="E5930" s="46"/>
      <c r="F5930" s="130">
        <f t="shared" si="97"/>
        <v>0</v>
      </c>
      <c r="G5930" s="69"/>
    </row>
    <row r="5931" spans="1:7" ht="18" customHeight="1">
      <c r="A5931" s="323" t="s">
        <v>740</v>
      </c>
      <c r="B5931" s="302" t="s">
        <v>13</v>
      </c>
      <c r="C5931" s="325" t="s">
        <v>1803</v>
      </c>
      <c r="D5931" s="325">
        <v>100</v>
      </c>
      <c r="E5931" s="46">
        <v>30500</v>
      </c>
      <c r="F5931" s="130">
        <f t="shared" si="97"/>
        <v>3050000</v>
      </c>
      <c r="G5931" s="86">
        <f>F5931</f>
        <v>3050000</v>
      </c>
    </row>
    <row r="5932" spans="1:7" ht="18" customHeight="1">
      <c r="A5932" s="323"/>
      <c r="B5932" s="302"/>
      <c r="C5932" s="325"/>
      <c r="D5932" s="325"/>
      <c r="E5932" s="46"/>
      <c r="F5932" s="130">
        <f t="shared" si="97"/>
        <v>0</v>
      </c>
      <c r="G5932" s="69"/>
    </row>
    <row r="5933" spans="1:7" ht="18" customHeight="1">
      <c r="A5933" s="323" t="s">
        <v>578</v>
      </c>
      <c r="B5933" s="302" t="s">
        <v>13</v>
      </c>
      <c r="C5933" s="325" t="s">
        <v>62</v>
      </c>
      <c r="D5933" s="325">
        <v>10</v>
      </c>
      <c r="E5933" s="46">
        <v>30000</v>
      </c>
      <c r="F5933" s="130">
        <f t="shared" si="96"/>
        <v>300000</v>
      </c>
      <c r="G5933" s="86">
        <f>SUM(F5933:F5935)</f>
        <v>1472500</v>
      </c>
    </row>
    <row r="5934" spans="1:7" ht="18" customHeight="1">
      <c r="A5934" s="323"/>
      <c r="B5934" s="302" t="s">
        <v>31</v>
      </c>
      <c r="C5934" s="325" t="s">
        <v>75</v>
      </c>
      <c r="D5934" s="325">
        <v>15</v>
      </c>
      <c r="E5934" s="46">
        <v>33500</v>
      </c>
      <c r="F5934" s="130">
        <f t="shared" si="96"/>
        <v>502500</v>
      </c>
      <c r="G5934" s="69"/>
    </row>
    <row r="5935" spans="1:7" ht="18" customHeight="1">
      <c r="A5935" s="323"/>
      <c r="B5935" s="302" t="s">
        <v>31</v>
      </c>
      <c r="C5935" s="325" t="s">
        <v>171</v>
      </c>
      <c r="D5935" s="325">
        <v>20</v>
      </c>
      <c r="E5935" s="46">
        <v>33500</v>
      </c>
      <c r="F5935" s="130">
        <f t="shared" si="96"/>
        <v>670000</v>
      </c>
      <c r="G5935" s="69"/>
    </row>
    <row r="5936" spans="1:7" ht="18" customHeight="1">
      <c r="A5936" s="323"/>
      <c r="B5936" s="302"/>
      <c r="C5936" s="325"/>
      <c r="D5936" s="325"/>
      <c r="E5936" s="46"/>
      <c r="F5936" s="130">
        <f t="shared" si="96"/>
        <v>0</v>
      </c>
      <c r="G5936" s="69"/>
    </row>
    <row r="5937" spans="1:7" ht="18" customHeight="1">
      <c r="A5937" s="323" t="s">
        <v>24</v>
      </c>
      <c r="B5937" s="444" t="s">
        <v>137</v>
      </c>
      <c r="C5937" s="482" t="s">
        <v>1003</v>
      </c>
      <c r="D5937" s="482">
        <v>100</v>
      </c>
      <c r="E5937" s="116">
        <v>38500</v>
      </c>
      <c r="F5937" s="131">
        <f t="shared" si="96"/>
        <v>3850000</v>
      </c>
      <c r="G5937" s="86">
        <f>SUM(F5937:F5940)</f>
        <v>25090000</v>
      </c>
    </row>
    <row r="5938" spans="1:7" ht="18" customHeight="1">
      <c r="A5938" s="323"/>
      <c r="B5938" s="444" t="s">
        <v>137</v>
      </c>
      <c r="C5938" s="482" t="s">
        <v>529</v>
      </c>
      <c r="D5938" s="482">
        <v>100</v>
      </c>
      <c r="E5938" s="116">
        <v>38500</v>
      </c>
      <c r="F5938" s="131">
        <f t="shared" si="96"/>
        <v>3850000</v>
      </c>
      <c r="G5938" s="69"/>
    </row>
    <row r="5939" spans="1:7" ht="18" customHeight="1">
      <c r="A5939" s="302"/>
      <c r="B5939" s="444" t="s">
        <v>137</v>
      </c>
      <c r="C5939" s="482" t="s">
        <v>817</v>
      </c>
      <c r="D5939" s="482">
        <v>140</v>
      </c>
      <c r="E5939" s="116">
        <v>38500</v>
      </c>
      <c r="F5939" s="131">
        <f t="shared" si="96"/>
        <v>5390000</v>
      </c>
      <c r="G5939" s="69"/>
    </row>
    <row r="5940" spans="1:7" ht="18" customHeight="1">
      <c r="A5940" s="323"/>
      <c r="B5940" s="302" t="s">
        <v>13</v>
      </c>
      <c r="C5940" s="325" t="s">
        <v>156</v>
      </c>
      <c r="D5940" s="325">
        <v>400</v>
      </c>
      <c r="E5940" s="46">
        <v>30000</v>
      </c>
      <c r="F5940" s="130">
        <f t="shared" si="96"/>
        <v>12000000</v>
      </c>
      <c r="G5940" s="69"/>
    </row>
    <row r="5941" spans="1:7" ht="18" customHeight="1">
      <c r="A5941" s="323"/>
      <c r="B5941" s="302"/>
      <c r="C5941" s="325"/>
      <c r="D5941" s="325"/>
      <c r="E5941" s="46"/>
      <c r="F5941" s="130">
        <f t="shared" si="96"/>
        <v>0</v>
      </c>
      <c r="G5941" s="69"/>
    </row>
    <row r="5942" spans="1:7" ht="18" customHeight="1">
      <c r="A5942" s="323">
        <v>585</v>
      </c>
      <c r="B5942" s="302" t="s">
        <v>13</v>
      </c>
      <c r="C5942" s="325" t="s">
        <v>22</v>
      </c>
      <c r="D5942" s="325">
        <v>100</v>
      </c>
      <c r="E5942" s="46">
        <v>29500</v>
      </c>
      <c r="F5942" s="130">
        <f t="shared" si="96"/>
        <v>2950000</v>
      </c>
      <c r="G5942" s="86">
        <f>F5942</f>
        <v>2950000</v>
      </c>
    </row>
    <row r="5943" spans="1:7" ht="18" customHeight="1">
      <c r="A5943" s="323"/>
      <c r="B5943" s="302"/>
      <c r="C5943" s="325"/>
      <c r="D5943" s="325"/>
      <c r="E5943" s="46"/>
      <c r="F5943" s="130">
        <f t="shared" si="96"/>
        <v>0</v>
      </c>
      <c r="G5943" s="69"/>
    </row>
    <row r="5944" spans="1:7" ht="18" customHeight="1">
      <c r="A5944" s="534" t="s">
        <v>314</v>
      </c>
      <c r="B5944" s="302"/>
      <c r="C5944" s="325"/>
      <c r="D5944" s="325"/>
      <c r="E5944" s="46"/>
      <c r="F5944" s="130">
        <f t="shared" si="96"/>
        <v>0</v>
      </c>
      <c r="G5944" s="86">
        <f>SUM(F5945:F5946)</f>
        <v>4130600</v>
      </c>
    </row>
    <row r="5945" spans="1:7" ht="18" customHeight="1">
      <c r="A5945" s="323" t="s">
        <v>641</v>
      </c>
      <c r="B5945" s="302" t="s">
        <v>31</v>
      </c>
      <c r="C5945" s="325" t="s">
        <v>369</v>
      </c>
      <c r="D5945" s="325">
        <v>44</v>
      </c>
      <c r="E5945" s="46">
        <v>33000</v>
      </c>
      <c r="F5945" s="130">
        <f t="shared" si="96"/>
        <v>1452000</v>
      </c>
      <c r="G5945" s="69"/>
    </row>
    <row r="5946" spans="1:7" ht="18" customHeight="1">
      <c r="A5946" s="533" t="s">
        <v>1789</v>
      </c>
      <c r="B5946" s="440" t="s">
        <v>13</v>
      </c>
      <c r="C5946" s="382" t="s">
        <v>442</v>
      </c>
      <c r="D5946" s="382">
        <v>90.8</v>
      </c>
      <c r="E5946" s="59">
        <v>29500</v>
      </c>
      <c r="F5946" s="132">
        <f t="shared" si="96"/>
        <v>2678600</v>
      </c>
      <c r="G5946" s="92"/>
    </row>
    <row r="5947" spans="1:7" ht="18" customHeight="1">
      <c r="A5947" s="526"/>
      <c r="B5947" s="435"/>
      <c r="C5947" s="484"/>
      <c r="D5947" s="484"/>
      <c r="E5947" s="113"/>
      <c r="F5947" s="126"/>
      <c r="G5947" s="9"/>
    </row>
    <row r="5948" spans="1:7" ht="18" customHeight="1">
      <c r="A5948" s="537">
        <v>42439</v>
      </c>
      <c r="B5948" s="355"/>
      <c r="C5948" s="491" t="s">
        <v>398</v>
      </c>
      <c r="D5948" s="525"/>
      <c r="F5948" s="127"/>
    </row>
    <row r="5949" spans="1:7" ht="18" customHeight="1">
      <c r="A5949" s="531" t="s">
        <v>127</v>
      </c>
      <c r="B5949" s="436" t="s">
        <v>134</v>
      </c>
      <c r="C5949" s="494" t="s">
        <v>152</v>
      </c>
      <c r="D5949" s="494">
        <f>SUM(D5950:D6063)</f>
        <v>9995.7599999999984</v>
      </c>
      <c r="E5949" s="166"/>
      <c r="F5949" s="171">
        <f>SUM(F5950:F6063)</f>
        <v>334354640</v>
      </c>
      <c r="G5949" s="171">
        <f>SUM(G5950:G6063)</f>
        <v>334354640</v>
      </c>
    </row>
    <row r="5950" spans="1:7" ht="18" customHeight="1">
      <c r="A5950" s="532" t="s">
        <v>18</v>
      </c>
      <c r="B5950" s="441" t="s">
        <v>13</v>
      </c>
      <c r="C5950" s="492" t="s">
        <v>456</v>
      </c>
      <c r="D5950" s="492">
        <v>260</v>
      </c>
      <c r="E5950" s="62">
        <v>29000</v>
      </c>
      <c r="F5950" s="139">
        <f t="shared" si="96"/>
        <v>7540000</v>
      </c>
      <c r="G5950" s="85">
        <f>F5950</f>
        <v>7540000</v>
      </c>
    </row>
    <row r="5951" spans="1:7" ht="18" customHeight="1">
      <c r="A5951" s="323"/>
      <c r="B5951" s="302"/>
      <c r="C5951" s="325"/>
      <c r="D5951" s="325"/>
      <c r="E5951" s="46"/>
      <c r="F5951" s="130">
        <f t="shared" si="96"/>
        <v>0</v>
      </c>
      <c r="G5951" s="69"/>
    </row>
    <row r="5952" spans="1:7" ht="18" customHeight="1">
      <c r="A5952" s="323" t="s">
        <v>26</v>
      </c>
      <c r="B5952" s="302" t="s">
        <v>13</v>
      </c>
      <c r="C5952" s="325" t="s">
        <v>428</v>
      </c>
      <c r="D5952" s="325">
        <v>98.5</v>
      </c>
      <c r="E5952" s="46">
        <v>29500</v>
      </c>
      <c r="F5952" s="130">
        <f t="shared" si="96"/>
        <v>2905750</v>
      </c>
      <c r="G5952" s="86">
        <f>F5952</f>
        <v>2905750</v>
      </c>
    </row>
    <row r="5953" spans="1:7" ht="18" customHeight="1">
      <c r="A5953" s="323"/>
      <c r="B5953" s="302"/>
      <c r="C5953" s="325"/>
      <c r="D5953" s="325"/>
      <c r="E5953" s="46"/>
      <c r="F5953" s="130">
        <f t="shared" si="96"/>
        <v>0</v>
      </c>
      <c r="G5953" s="69"/>
    </row>
    <row r="5954" spans="1:7" ht="18" customHeight="1">
      <c r="A5954" s="323" t="s">
        <v>61</v>
      </c>
      <c r="B5954" s="302" t="s">
        <v>13</v>
      </c>
      <c r="C5954" s="325" t="s">
        <v>512</v>
      </c>
      <c r="D5954" s="325">
        <v>70</v>
      </c>
      <c r="E5954" s="46">
        <v>29500</v>
      </c>
      <c r="F5954" s="130">
        <f t="shared" si="96"/>
        <v>2065000</v>
      </c>
      <c r="G5954" s="86">
        <f>SUM(F5954:F5957)</f>
        <v>7917800</v>
      </c>
    </row>
    <row r="5955" spans="1:7" ht="18" customHeight="1">
      <c r="A5955" s="323"/>
      <c r="B5955" s="302" t="s">
        <v>13</v>
      </c>
      <c r="C5955" s="325" t="s">
        <v>1809</v>
      </c>
      <c r="D5955" s="325">
        <v>50</v>
      </c>
      <c r="E5955" s="46">
        <v>29500</v>
      </c>
      <c r="F5955" s="130">
        <f>E5955*D5955</f>
        <v>1475000</v>
      </c>
      <c r="G5955" s="69"/>
    </row>
    <row r="5956" spans="1:7" ht="18" customHeight="1">
      <c r="A5956" s="323"/>
      <c r="B5956" s="302" t="s">
        <v>13</v>
      </c>
      <c r="C5956" s="325" t="s">
        <v>1671</v>
      </c>
      <c r="D5956" s="325">
        <v>48.4</v>
      </c>
      <c r="E5956" s="46">
        <v>29500</v>
      </c>
      <c r="F5956" s="130">
        <f>E5956*D5956</f>
        <v>1427800</v>
      </c>
      <c r="G5956" s="69"/>
    </row>
    <row r="5957" spans="1:7" ht="18" customHeight="1">
      <c r="A5957" s="323"/>
      <c r="B5957" s="302" t="s">
        <v>13</v>
      </c>
      <c r="C5957" s="325" t="s">
        <v>929</v>
      </c>
      <c r="D5957" s="325">
        <v>100</v>
      </c>
      <c r="E5957" s="46">
        <v>29500</v>
      </c>
      <c r="F5957" s="130">
        <f>E5957*D5957</f>
        <v>2950000</v>
      </c>
      <c r="G5957" s="69"/>
    </row>
    <row r="5958" spans="1:7" ht="18" customHeight="1">
      <c r="A5958" s="323"/>
      <c r="B5958" s="302"/>
      <c r="C5958" s="325"/>
      <c r="D5958" s="325"/>
      <c r="E5958" s="46"/>
      <c r="F5958" s="130">
        <f>E5958*D5958</f>
        <v>0</v>
      </c>
      <c r="G5958" s="69"/>
    </row>
    <row r="5959" spans="1:7" ht="18" customHeight="1">
      <c r="A5959" s="323" t="s">
        <v>172</v>
      </c>
      <c r="B5959" s="302" t="s">
        <v>13</v>
      </c>
      <c r="C5959" s="325" t="s">
        <v>62</v>
      </c>
      <c r="D5959" s="325">
        <v>20</v>
      </c>
      <c r="E5959" s="46">
        <v>30000</v>
      </c>
      <c r="F5959" s="130">
        <f t="shared" ref="F5959:F5965" si="98">E5959*D5959</f>
        <v>600000</v>
      </c>
      <c r="G5959" s="86">
        <f>SUM(F5959:F5964)</f>
        <v>2700000</v>
      </c>
    </row>
    <row r="5960" spans="1:7" ht="18" customHeight="1">
      <c r="A5960" s="323"/>
      <c r="B5960" s="302" t="s">
        <v>13</v>
      </c>
      <c r="C5960" s="325" t="s">
        <v>59</v>
      </c>
      <c r="D5960" s="325">
        <v>20</v>
      </c>
      <c r="E5960" s="46">
        <v>30000</v>
      </c>
      <c r="F5960" s="130">
        <f t="shared" si="98"/>
        <v>600000</v>
      </c>
      <c r="G5960" s="69"/>
    </row>
    <row r="5961" spans="1:7" ht="18" customHeight="1">
      <c r="A5961" s="323"/>
      <c r="B5961" s="302" t="s">
        <v>13</v>
      </c>
      <c r="C5961" s="325" t="s">
        <v>60</v>
      </c>
      <c r="D5961" s="325">
        <v>20</v>
      </c>
      <c r="E5961" s="46">
        <v>30000</v>
      </c>
      <c r="F5961" s="130">
        <f t="shared" si="98"/>
        <v>600000</v>
      </c>
      <c r="G5961" s="69"/>
    </row>
    <row r="5962" spans="1:7" ht="18" customHeight="1">
      <c r="A5962" s="323"/>
      <c r="B5962" s="302" t="s">
        <v>13</v>
      </c>
      <c r="C5962" s="325" t="s">
        <v>46</v>
      </c>
      <c r="D5962" s="325">
        <v>10</v>
      </c>
      <c r="E5962" s="46">
        <v>30000</v>
      </c>
      <c r="F5962" s="130">
        <f t="shared" si="98"/>
        <v>300000</v>
      </c>
      <c r="G5962" s="69"/>
    </row>
    <row r="5963" spans="1:7" ht="18" customHeight="1">
      <c r="A5963" s="323"/>
      <c r="B5963" s="302" t="s">
        <v>13</v>
      </c>
      <c r="C5963" s="325" t="s">
        <v>76</v>
      </c>
      <c r="D5963" s="325">
        <v>10</v>
      </c>
      <c r="E5963" s="46">
        <v>30000</v>
      </c>
      <c r="F5963" s="130">
        <f t="shared" si="98"/>
        <v>300000</v>
      </c>
      <c r="G5963" s="69"/>
    </row>
    <row r="5964" spans="1:7" ht="18" customHeight="1">
      <c r="A5964" s="323"/>
      <c r="B5964" s="302" t="s">
        <v>13</v>
      </c>
      <c r="C5964" s="325" t="s">
        <v>22</v>
      </c>
      <c r="D5964" s="325">
        <v>10</v>
      </c>
      <c r="E5964" s="46">
        <v>30000</v>
      </c>
      <c r="F5964" s="130">
        <f t="shared" si="98"/>
        <v>300000</v>
      </c>
      <c r="G5964" s="69"/>
    </row>
    <row r="5965" spans="1:7" ht="18" customHeight="1">
      <c r="A5965" s="323"/>
      <c r="B5965" s="302"/>
      <c r="C5965" s="325"/>
      <c r="D5965" s="325"/>
      <c r="E5965" s="46"/>
      <c r="F5965" s="130">
        <f t="shared" si="98"/>
        <v>0</v>
      </c>
      <c r="G5965" s="69"/>
    </row>
    <row r="5966" spans="1:7" ht="18" customHeight="1">
      <c r="A5966" s="323" t="s">
        <v>24</v>
      </c>
      <c r="B5966" s="444" t="s">
        <v>363</v>
      </c>
      <c r="C5966" s="482" t="s">
        <v>242</v>
      </c>
      <c r="D5966" s="482">
        <v>247.8</v>
      </c>
      <c r="E5966" s="116">
        <v>56000</v>
      </c>
      <c r="F5966" s="131">
        <f t="shared" ref="F5966:F6010" si="99">E5966*D5966</f>
        <v>13876800</v>
      </c>
      <c r="G5966" s="86">
        <f>F5966</f>
        <v>13876800</v>
      </c>
    </row>
    <row r="5967" spans="1:7" ht="18" customHeight="1">
      <c r="A5967" s="323"/>
      <c r="B5967" s="302"/>
      <c r="C5967" s="325"/>
      <c r="D5967" s="325"/>
      <c r="E5967" s="46"/>
      <c r="F5967" s="130">
        <f t="shared" si="99"/>
        <v>0</v>
      </c>
      <c r="G5967" s="69"/>
    </row>
    <row r="5968" spans="1:7" ht="18" customHeight="1">
      <c r="A5968" s="323" t="s">
        <v>115</v>
      </c>
      <c r="B5968" s="444" t="s">
        <v>116</v>
      </c>
      <c r="C5968" s="482" t="s">
        <v>117</v>
      </c>
      <c r="D5968" s="482">
        <v>142.79</v>
      </c>
      <c r="E5968" s="116">
        <v>41500</v>
      </c>
      <c r="F5968" s="131">
        <f t="shared" si="99"/>
        <v>5925785</v>
      </c>
      <c r="G5968" s="86">
        <f>SUM(F5968:F5969)</f>
        <v>17523790</v>
      </c>
    </row>
    <row r="5969" spans="1:7" ht="18" customHeight="1">
      <c r="A5969" s="323"/>
      <c r="B5969" s="444" t="s">
        <v>116</v>
      </c>
      <c r="C5969" s="482" t="s">
        <v>118</v>
      </c>
      <c r="D5969" s="482">
        <v>279.47000000000003</v>
      </c>
      <c r="E5969" s="116">
        <v>41500</v>
      </c>
      <c r="F5969" s="131">
        <f t="shared" si="99"/>
        <v>11598005.000000002</v>
      </c>
      <c r="G5969" s="69"/>
    </row>
    <row r="5970" spans="1:7" ht="18" customHeight="1">
      <c r="A5970" s="323"/>
      <c r="B5970" s="302"/>
      <c r="C5970" s="325"/>
      <c r="D5970" s="325"/>
      <c r="E5970" s="46"/>
      <c r="F5970" s="130">
        <f t="shared" si="99"/>
        <v>0</v>
      </c>
      <c r="G5970" s="69"/>
    </row>
    <row r="5971" spans="1:7" ht="18" customHeight="1">
      <c r="A5971" s="323" t="s">
        <v>311</v>
      </c>
      <c r="B5971" s="428" t="s">
        <v>1052</v>
      </c>
      <c r="C5971" s="430" t="s">
        <v>414</v>
      </c>
      <c r="D5971" s="430">
        <v>-140</v>
      </c>
      <c r="E5971" s="54">
        <v>34500</v>
      </c>
      <c r="F5971" s="140">
        <f t="shared" si="99"/>
        <v>-4830000</v>
      </c>
      <c r="G5971" s="86">
        <f>SUM(F5971:F5973)</f>
        <v>18495000</v>
      </c>
    </row>
    <row r="5972" spans="1:7" ht="18" customHeight="1">
      <c r="A5972" s="323"/>
      <c r="B5972" s="302" t="s">
        <v>333</v>
      </c>
      <c r="C5972" s="325" t="s">
        <v>1784</v>
      </c>
      <c r="D5972" s="325">
        <v>390</v>
      </c>
      <c r="E5972" s="46">
        <v>31500</v>
      </c>
      <c r="F5972" s="130">
        <f t="shared" si="99"/>
        <v>12285000</v>
      </c>
      <c r="G5972" s="69"/>
    </row>
    <row r="5973" spans="1:7" ht="18" customHeight="1">
      <c r="A5973" s="323"/>
      <c r="B5973" s="323" t="s">
        <v>31</v>
      </c>
      <c r="C5973" s="325" t="s">
        <v>414</v>
      </c>
      <c r="D5973" s="325">
        <v>320</v>
      </c>
      <c r="E5973" s="46">
        <v>34500</v>
      </c>
      <c r="F5973" s="130">
        <f t="shared" si="99"/>
        <v>11040000</v>
      </c>
      <c r="G5973" s="69"/>
    </row>
    <row r="5974" spans="1:7" ht="18" customHeight="1">
      <c r="A5974" s="323"/>
      <c r="B5974" s="302"/>
      <c r="C5974" s="325"/>
      <c r="D5974" s="325"/>
      <c r="E5974" s="46"/>
      <c r="F5974" s="130">
        <f t="shared" si="99"/>
        <v>0</v>
      </c>
      <c r="G5974" s="69"/>
    </row>
    <row r="5975" spans="1:7" ht="18" customHeight="1">
      <c r="A5975" s="323" t="s">
        <v>818</v>
      </c>
      <c r="B5975" s="302" t="s">
        <v>31</v>
      </c>
      <c r="C5975" s="325" t="s">
        <v>1810</v>
      </c>
      <c r="D5975" s="325">
        <v>120</v>
      </c>
      <c r="E5975" s="46">
        <v>35000</v>
      </c>
      <c r="F5975" s="130">
        <f t="shared" si="99"/>
        <v>4200000</v>
      </c>
      <c r="G5975" s="86">
        <f>SUM(F5975:F5977)</f>
        <v>29400000</v>
      </c>
    </row>
    <row r="5976" spans="1:7" ht="18" customHeight="1">
      <c r="A5976" s="323"/>
      <c r="B5976" s="302" t="s">
        <v>31</v>
      </c>
      <c r="C5976" s="325" t="s">
        <v>819</v>
      </c>
      <c r="D5976" s="325">
        <v>480</v>
      </c>
      <c r="E5976" s="46">
        <v>35000</v>
      </c>
      <c r="F5976" s="130">
        <f t="shared" si="99"/>
        <v>16800000</v>
      </c>
      <c r="G5976" s="69"/>
    </row>
    <row r="5977" spans="1:7" ht="18" customHeight="1">
      <c r="A5977" s="323"/>
      <c r="B5977" s="302" t="s">
        <v>31</v>
      </c>
      <c r="C5977" s="325" t="s">
        <v>75</v>
      </c>
      <c r="D5977" s="325">
        <v>240</v>
      </c>
      <c r="E5977" s="46">
        <v>35000</v>
      </c>
      <c r="F5977" s="130">
        <f t="shared" si="99"/>
        <v>8400000</v>
      </c>
      <c r="G5977" s="69"/>
    </row>
    <row r="5978" spans="1:7" ht="18" customHeight="1">
      <c r="A5978" s="323"/>
      <c r="B5978" s="302"/>
      <c r="C5978" s="325"/>
      <c r="D5978" s="325"/>
      <c r="E5978" s="46"/>
      <c r="F5978" s="130">
        <f t="shared" si="99"/>
        <v>0</v>
      </c>
      <c r="G5978" s="69"/>
    </row>
    <row r="5979" spans="1:7" ht="18" customHeight="1">
      <c r="A5979" s="323" t="s">
        <v>123</v>
      </c>
      <c r="B5979" s="302" t="s">
        <v>31</v>
      </c>
      <c r="C5979" s="325" t="s">
        <v>416</v>
      </c>
      <c r="D5979" s="325">
        <v>105.2</v>
      </c>
      <c r="E5979" s="46">
        <v>33000</v>
      </c>
      <c r="F5979" s="130">
        <f t="shared" si="99"/>
        <v>3471600</v>
      </c>
      <c r="G5979" s="86">
        <f>SUM(F5979:F5980)</f>
        <v>4923000</v>
      </c>
    </row>
    <row r="5980" spans="1:7" ht="18" customHeight="1">
      <c r="A5980" s="323"/>
      <c r="B5980" s="302" t="s">
        <v>13</v>
      </c>
      <c r="C5980" s="325" t="s">
        <v>124</v>
      </c>
      <c r="D5980" s="325">
        <v>49.2</v>
      </c>
      <c r="E5980" s="46">
        <v>29500</v>
      </c>
      <c r="F5980" s="130">
        <f t="shared" si="99"/>
        <v>1451400</v>
      </c>
      <c r="G5980" s="69"/>
    </row>
    <row r="5981" spans="1:7" ht="18" customHeight="1">
      <c r="A5981" s="323"/>
      <c r="B5981" s="302"/>
      <c r="C5981" s="325"/>
      <c r="D5981" s="325"/>
      <c r="E5981" s="46"/>
      <c r="F5981" s="130">
        <f t="shared" si="99"/>
        <v>0</v>
      </c>
      <c r="G5981" s="69"/>
    </row>
    <row r="5982" spans="1:7" ht="18" customHeight="1">
      <c r="A5982" s="323" t="s">
        <v>235</v>
      </c>
      <c r="B5982" s="302" t="s">
        <v>64</v>
      </c>
      <c r="C5982" s="325" t="s">
        <v>425</v>
      </c>
      <c r="D5982" s="325">
        <v>103.5</v>
      </c>
      <c r="E5982" s="46">
        <v>34000</v>
      </c>
      <c r="F5982" s="130">
        <f t="shared" si="99"/>
        <v>3519000</v>
      </c>
      <c r="G5982" s="86">
        <f>F5982</f>
        <v>3519000</v>
      </c>
    </row>
    <row r="5983" spans="1:7" ht="18" customHeight="1">
      <c r="A5983" s="323"/>
      <c r="B5983" s="302"/>
      <c r="C5983" s="325"/>
      <c r="D5983" s="325"/>
      <c r="E5983" s="46"/>
      <c r="F5983" s="130">
        <f t="shared" si="99"/>
        <v>0</v>
      </c>
      <c r="G5983" s="69"/>
    </row>
    <row r="5984" spans="1:7" ht="18" customHeight="1">
      <c r="A5984" s="323" t="s">
        <v>650</v>
      </c>
      <c r="B5984" s="302" t="s">
        <v>208</v>
      </c>
      <c r="C5984" s="325" t="s">
        <v>651</v>
      </c>
      <c r="D5984" s="325">
        <v>157.80000000000001</v>
      </c>
      <c r="E5984" s="46">
        <v>35000</v>
      </c>
      <c r="F5984" s="130">
        <f t="shared" si="99"/>
        <v>5523000</v>
      </c>
      <c r="G5984" s="86">
        <f>SUM(F5984:F5985)</f>
        <v>7798000</v>
      </c>
    </row>
    <row r="5985" spans="1:7" ht="18" customHeight="1">
      <c r="A5985" s="323"/>
      <c r="B5985" s="302" t="s">
        <v>208</v>
      </c>
      <c r="C5985" s="325" t="s">
        <v>1811</v>
      </c>
      <c r="D5985" s="325">
        <v>65</v>
      </c>
      <c r="E5985" s="46">
        <v>35000</v>
      </c>
      <c r="F5985" s="130">
        <f t="shared" si="99"/>
        <v>2275000</v>
      </c>
      <c r="G5985" s="69"/>
    </row>
    <row r="5986" spans="1:7" ht="18" customHeight="1">
      <c r="A5986" s="323"/>
      <c r="B5986" s="302"/>
      <c r="C5986" s="325"/>
      <c r="D5986" s="325"/>
      <c r="E5986" s="46"/>
      <c r="F5986" s="130">
        <f t="shared" si="99"/>
        <v>0</v>
      </c>
      <c r="G5986" s="69"/>
    </row>
    <row r="5987" spans="1:7" ht="18" customHeight="1">
      <c r="A5987" s="323" t="s">
        <v>1080</v>
      </c>
      <c r="B5987" s="444" t="s">
        <v>1817</v>
      </c>
      <c r="C5987" s="482" t="s">
        <v>1145</v>
      </c>
      <c r="D5987" s="482">
        <v>10</v>
      </c>
      <c r="E5987" s="116">
        <v>56000</v>
      </c>
      <c r="F5987" s="131">
        <f t="shared" si="99"/>
        <v>560000</v>
      </c>
      <c r="G5987" s="86">
        <f>SUM(F5987:F5988)</f>
        <v>1680000</v>
      </c>
    </row>
    <row r="5988" spans="1:7" ht="18" customHeight="1">
      <c r="A5988" s="323"/>
      <c r="B5988" s="444" t="s">
        <v>1818</v>
      </c>
      <c r="C5988" s="482" t="s">
        <v>1147</v>
      </c>
      <c r="D5988" s="482">
        <v>20</v>
      </c>
      <c r="E5988" s="116">
        <v>56000</v>
      </c>
      <c r="F5988" s="131">
        <f t="shared" si="99"/>
        <v>1120000</v>
      </c>
      <c r="G5988" s="69"/>
    </row>
    <row r="5989" spans="1:7" ht="18" customHeight="1">
      <c r="A5989" s="323"/>
      <c r="B5989" s="302"/>
      <c r="C5989" s="325"/>
      <c r="D5989" s="325"/>
      <c r="E5989" s="46"/>
      <c r="F5989" s="130">
        <f t="shared" si="99"/>
        <v>0</v>
      </c>
      <c r="G5989" s="69"/>
    </row>
    <row r="5990" spans="1:7" ht="18" customHeight="1">
      <c r="A5990" s="323" t="s">
        <v>90</v>
      </c>
      <c r="B5990" s="302" t="s">
        <v>31</v>
      </c>
      <c r="C5990" s="325" t="s">
        <v>1690</v>
      </c>
      <c r="D5990" s="325">
        <v>292.8</v>
      </c>
      <c r="E5990" s="46">
        <v>33000</v>
      </c>
      <c r="F5990" s="130">
        <f t="shared" si="99"/>
        <v>9662400</v>
      </c>
      <c r="G5990" s="86">
        <f>SUM(F5990:F5991)</f>
        <v>16344900</v>
      </c>
    </row>
    <row r="5991" spans="1:7" ht="18" customHeight="1">
      <c r="A5991" s="323"/>
      <c r="B5991" s="302" t="s">
        <v>64</v>
      </c>
      <c r="C5991" s="325" t="s">
        <v>1422</v>
      </c>
      <c r="D5991" s="325">
        <v>202.5</v>
      </c>
      <c r="E5991" s="46">
        <v>33000</v>
      </c>
      <c r="F5991" s="130">
        <f t="shared" si="99"/>
        <v>6682500</v>
      </c>
      <c r="G5991" s="69"/>
    </row>
    <row r="5992" spans="1:7" ht="18" customHeight="1">
      <c r="A5992" s="323"/>
      <c r="B5992" s="302"/>
      <c r="C5992" s="325"/>
      <c r="D5992" s="325"/>
      <c r="E5992" s="46"/>
      <c r="F5992" s="130">
        <f t="shared" si="99"/>
        <v>0</v>
      </c>
      <c r="G5992" s="69"/>
    </row>
    <row r="5993" spans="1:7" ht="18" customHeight="1">
      <c r="A5993" s="323" t="s">
        <v>207</v>
      </c>
      <c r="B5993" s="302" t="s">
        <v>208</v>
      </c>
      <c r="C5993" s="325" t="s">
        <v>1676</v>
      </c>
      <c r="D5993" s="325">
        <v>93</v>
      </c>
      <c r="E5993" s="46">
        <v>36000</v>
      </c>
      <c r="F5993" s="130">
        <f t="shared" si="99"/>
        <v>3348000</v>
      </c>
      <c r="G5993" s="86">
        <f>F5993</f>
        <v>3348000</v>
      </c>
    </row>
    <row r="5994" spans="1:7" ht="18" customHeight="1">
      <c r="A5994" s="323"/>
      <c r="B5994" s="302"/>
      <c r="C5994" s="325"/>
      <c r="D5994" s="325"/>
      <c r="E5994" s="46"/>
      <c r="F5994" s="130">
        <f t="shared" si="99"/>
        <v>0</v>
      </c>
      <c r="G5994" s="69"/>
    </row>
    <row r="5995" spans="1:7" ht="18" customHeight="1">
      <c r="A5995" s="323" t="s">
        <v>438</v>
      </c>
      <c r="B5995" s="302" t="s">
        <v>31</v>
      </c>
      <c r="C5995" s="325" t="s">
        <v>778</v>
      </c>
      <c r="D5995" s="325">
        <v>152.5</v>
      </c>
      <c r="E5995" s="46">
        <v>34500</v>
      </c>
      <c r="F5995" s="130">
        <f t="shared" si="99"/>
        <v>5261250</v>
      </c>
      <c r="G5995" s="86">
        <f>F5995</f>
        <v>5261250</v>
      </c>
    </row>
    <row r="5996" spans="1:7" ht="18" customHeight="1">
      <c r="A5996" s="323"/>
      <c r="B5996" s="302"/>
      <c r="C5996" s="325"/>
      <c r="D5996" s="325"/>
      <c r="E5996" s="46"/>
      <c r="F5996" s="130">
        <f t="shared" si="99"/>
        <v>0</v>
      </c>
      <c r="G5996" s="69"/>
    </row>
    <row r="5997" spans="1:7" ht="18" customHeight="1">
      <c r="A5997" s="323" t="s">
        <v>203</v>
      </c>
      <c r="B5997" s="302" t="s">
        <v>570</v>
      </c>
      <c r="C5997" s="325" t="s">
        <v>711</v>
      </c>
      <c r="D5997" s="325">
        <v>150</v>
      </c>
      <c r="E5997" s="46">
        <v>30000</v>
      </c>
      <c r="F5997" s="130">
        <f t="shared" si="99"/>
        <v>4500000</v>
      </c>
      <c r="G5997" s="86">
        <f>F5997</f>
        <v>4500000</v>
      </c>
    </row>
    <row r="5998" spans="1:7" ht="18" customHeight="1">
      <c r="A5998" s="323"/>
      <c r="B5998" s="302"/>
      <c r="C5998" s="325"/>
      <c r="D5998" s="325"/>
      <c r="E5998" s="46"/>
      <c r="F5998" s="130">
        <f t="shared" si="99"/>
        <v>0</v>
      </c>
      <c r="G5998" s="69"/>
    </row>
    <row r="5999" spans="1:7" ht="18" customHeight="1">
      <c r="A5999" s="323" t="s">
        <v>490</v>
      </c>
      <c r="B5999" s="302" t="s">
        <v>319</v>
      </c>
      <c r="C5999" s="325" t="s">
        <v>1819</v>
      </c>
      <c r="D5999" s="325">
        <v>199.3</v>
      </c>
      <c r="E5999" s="46">
        <v>33500</v>
      </c>
      <c r="F5999" s="130">
        <f t="shared" si="99"/>
        <v>6676550</v>
      </c>
      <c r="G5999" s="86">
        <f>SUM(F5999:F6000)</f>
        <v>10026550</v>
      </c>
    </row>
    <row r="6000" spans="1:7" ht="18" customHeight="1">
      <c r="A6000" s="323"/>
      <c r="B6000" s="302" t="s">
        <v>319</v>
      </c>
      <c r="C6000" s="325" t="s">
        <v>1820</v>
      </c>
      <c r="D6000" s="325">
        <v>100</v>
      </c>
      <c r="E6000" s="46">
        <v>33500</v>
      </c>
      <c r="F6000" s="130">
        <f t="shared" si="99"/>
        <v>3350000</v>
      </c>
      <c r="G6000" s="69"/>
    </row>
    <row r="6001" spans="1:7" ht="18" customHeight="1">
      <c r="A6001" s="323"/>
      <c r="B6001" s="302"/>
      <c r="C6001" s="325"/>
      <c r="D6001" s="325"/>
      <c r="E6001" s="46"/>
      <c r="F6001" s="130">
        <f t="shared" si="99"/>
        <v>0</v>
      </c>
      <c r="G6001" s="69"/>
    </row>
    <row r="6002" spans="1:7" ht="18" customHeight="1">
      <c r="A6002" s="323" t="s">
        <v>916</v>
      </c>
      <c r="B6002" s="302" t="s">
        <v>13</v>
      </c>
      <c r="C6002" s="325" t="s">
        <v>126</v>
      </c>
      <c r="D6002" s="325">
        <v>201.3</v>
      </c>
      <c r="E6002" s="46">
        <v>29500</v>
      </c>
      <c r="F6002" s="130">
        <f t="shared" si="99"/>
        <v>5938350</v>
      </c>
      <c r="G6002" s="86">
        <f>F6002</f>
        <v>5938350</v>
      </c>
    </row>
    <row r="6003" spans="1:7" ht="18" customHeight="1">
      <c r="A6003" s="323"/>
      <c r="B6003" s="302"/>
      <c r="C6003" s="325"/>
      <c r="D6003" s="325"/>
      <c r="E6003" s="46"/>
      <c r="F6003" s="130">
        <f t="shared" si="99"/>
        <v>0</v>
      </c>
      <c r="G6003" s="69"/>
    </row>
    <row r="6004" spans="1:7" ht="18" customHeight="1">
      <c r="A6004" s="323" t="s">
        <v>448</v>
      </c>
      <c r="B6004" s="302" t="s">
        <v>13</v>
      </c>
      <c r="C6004" s="325" t="s">
        <v>118</v>
      </c>
      <c r="D6004" s="325">
        <f>34.9+167.2</f>
        <v>202.1</v>
      </c>
      <c r="E6004" s="46">
        <v>29500</v>
      </c>
      <c r="F6004" s="130">
        <f t="shared" si="99"/>
        <v>5961950</v>
      </c>
      <c r="G6004" s="86">
        <f>SUM(F6004:F6005)</f>
        <v>12685000</v>
      </c>
    </row>
    <row r="6005" spans="1:7" ht="18" customHeight="1">
      <c r="A6005" s="323"/>
      <c r="B6005" s="302" t="s">
        <v>13</v>
      </c>
      <c r="C6005" s="325" t="s">
        <v>117</v>
      </c>
      <c r="D6005" s="325">
        <v>227.9</v>
      </c>
      <c r="E6005" s="46">
        <v>29500</v>
      </c>
      <c r="F6005" s="130">
        <f t="shared" si="99"/>
        <v>6723050</v>
      </c>
      <c r="G6005" s="69"/>
    </row>
    <row r="6006" spans="1:7" ht="18" customHeight="1">
      <c r="A6006" s="323"/>
      <c r="B6006" s="302"/>
      <c r="C6006" s="325"/>
      <c r="D6006" s="325"/>
      <c r="E6006" s="46"/>
      <c r="F6006" s="130">
        <f t="shared" si="99"/>
        <v>0</v>
      </c>
      <c r="G6006" s="69"/>
    </row>
    <row r="6007" spans="1:7" ht="18" customHeight="1">
      <c r="A6007" s="323" t="s">
        <v>88</v>
      </c>
      <c r="B6007" s="302" t="s">
        <v>13</v>
      </c>
      <c r="C6007" s="325" t="s">
        <v>442</v>
      </c>
      <c r="D6007" s="325">
        <v>671</v>
      </c>
      <c r="E6007" s="46">
        <v>28500</v>
      </c>
      <c r="F6007" s="130">
        <f t="shared" si="99"/>
        <v>19123500</v>
      </c>
      <c r="G6007" s="86">
        <f>F6007</f>
        <v>19123500</v>
      </c>
    </row>
    <row r="6008" spans="1:7" ht="18" customHeight="1">
      <c r="A6008" s="323"/>
      <c r="B6008" s="302"/>
      <c r="C6008" s="325"/>
      <c r="D6008" s="325"/>
      <c r="E6008" s="46"/>
      <c r="F6008" s="130">
        <f t="shared" si="99"/>
        <v>0</v>
      </c>
      <c r="G6008" s="69"/>
    </row>
    <row r="6009" spans="1:7" ht="18" customHeight="1">
      <c r="A6009" s="323" t="s">
        <v>418</v>
      </c>
      <c r="B6009" s="302" t="s">
        <v>23</v>
      </c>
      <c r="C6009" s="325" t="s">
        <v>416</v>
      </c>
      <c r="D6009" s="325">
        <v>222.4</v>
      </c>
      <c r="E6009" s="46">
        <v>33500</v>
      </c>
      <c r="F6009" s="130">
        <f t="shared" si="99"/>
        <v>7450400</v>
      </c>
      <c r="G6009" s="86">
        <f>F6009</f>
        <v>7450400</v>
      </c>
    </row>
    <row r="6010" spans="1:7" ht="18" customHeight="1">
      <c r="A6010" s="323"/>
      <c r="B6010" s="302"/>
      <c r="C6010" s="325"/>
      <c r="D6010" s="325"/>
      <c r="E6010" s="46"/>
      <c r="F6010" s="130">
        <f t="shared" si="99"/>
        <v>0</v>
      </c>
      <c r="G6010" s="69"/>
    </row>
    <row r="6011" spans="1:7" ht="18" customHeight="1">
      <c r="A6011" s="323" t="s">
        <v>145</v>
      </c>
      <c r="B6011" s="302" t="s">
        <v>515</v>
      </c>
      <c r="C6011" s="325" t="s">
        <v>764</v>
      </c>
      <c r="D6011" s="325">
        <v>25</v>
      </c>
      <c r="E6011" s="46">
        <v>29000</v>
      </c>
      <c r="F6011" s="130">
        <f t="shared" ref="F6011:F6038" si="100">E6011*D6011</f>
        <v>725000</v>
      </c>
      <c r="G6011" s="86">
        <f>SUM(F6011:F6012)</f>
        <v>7025000</v>
      </c>
    </row>
    <row r="6012" spans="1:7" ht="18" customHeight="1">
      <c r="A6012" s="323"/>
      <c r="B6012" s="302" t="s">
        <v>441</v>
      </c>
      <c r="C6012" s="325" t="s">
        <v>186</v>
      </c>
      <c r="D6012" s="325">
        <v>225</v>
      </c>
      <c r="E6012" s="46">
        <v>28000</v>
      </c>
      <c r="F6012" s="130">
        <f t="shared" si="100"/>
        <v>6300000</v>
      </c>
      <c r="G6012" s="69"/>
    </row>
    <row r="6013" spans="1:7" ht="18" customHeight="1">
      <c r="A6013" s="323"/>
      <c r="B6013" s="302"/>
      <c r="C6013" s="325"/>
      <c r="D6013" s="325"/>
      <c r="E6013" s="46"/>
      <c r="F6013" s="130">
        <f t="shared" si="100"/>
        <v>0</v>
      </c>
      <c r="G6013" s="69"/>
    </row>
    <row r="6014" spans="1:7" ht="18" customHeight="1">
      <c r="A6014" s="323" t="s">
        <v>93</v>
      </c>
      <c r="B6014" s="302" t="s">
        <v>1453</v>
      </c>
      <c r="C6014" s="325" t="s">
        <v>623</v>
      </c>
      <c r="D6014" s="325">
        <v>53.9</v>
      </c>
      <c r="E6014" s="46">
        <v>33500</v>
      </c>
      <c r="F6014" s="130">
        <f t="shared" si="100"/>
        <v>1805650</v>
      </c>
      <c r="G6014" s="86">
        <f>SUM(F6014:F6015)</f>
        <v>8177650</v>
      </c>
    </row>
    <row r="6015" spans="1:7" ht="18" customHeight="1">
      <c r="A6015" s="323"/>
      <c r="B6015" s="302" t="s">
        <v>13</v>
      </c>
      <c r="C6015" s="325" t="s">
        <v>919</v>
      </c>
      <c r="D6015" s="325">
        <v>216</v>
      </c>
      <c r="E6015" s="46">
        <v>29500</v>
      </c>
      <c r="F6015" s="130">
        <f t="shared" si="100"/>
        <v>6372000</v>
      </c>
      <c r="G6015" s="69"/>
    </row>
    <row r="6016" spans="1:7" ht="18" customHeight="1">
      <c r="A6016" s="323"/>
      <c r="B6016" s="302"/>
      <c r="C6016" s="325"/>
      <c r="D6016" s="325"/>
      <c r="E6016" s="46"/>
      <c r="F6016" s="130">
        <f t="shared" si="100"/>
        <v>0</v>
      </c>
      <c r="G6016" s="69"/>
    </row>
    <row r="6017" spans="1:7" ht="18" customHeight="1">
      <c r="A6017" s="323" t="s">
        <v>316</v>
      </c>
      <c r="B6017" s="302" t="s">
        <v>23</v>
      </c>
      <c r="C6017" s="325" t="s">
        <v>562</v>
      </c>
      <c r="D6017" s="325">
        <v>200</v>
      </c>
      <c r="E6017" s="46">
        <v>28000</v>
      </c>
      <c r="F6017" s="130">
        <f t="shared" si="100"/>
        <v>5600000</v>
      </c>
      <c r="G6017" s="86">
        <f>SUM(F6017:F6021)</f>
        <v>21300200</v>
      </c>
    </row>
    <row r="6018" spans="1:7" ht="18" customHeight="1">
      <c r="A6018" s="323"/>
      <c r="B6018" s="302" t="s">
        <v>23</v>
      </c>
      <c r="C6018" s="325" t="s">
        <v>198</v>
      </c>
      <c r="D6018" s="325">
        <v>100</v>
      </c>
      <c r="E6018" s="46">
        <v>28500</v>
      </c>
      <c r="F6018" s="130">
        <f t="shared" si="100"/>
        <v>2850000</v>
      </c>
      <c r="G6018" s="69"/>
    </row>
    <row r="6019" spans="1:7" ht="18" customHeight="1">
      <c r="A6019" s="323"/>
      <c r="B6019" s="302" t="s">
        <v>31</v>
      </c>
      <c r="C6019" s="325" t="s">
        <v>1821</v>
      </c>
      <c r="D6019" s="325">
        <v>189.4</v>
      </c>
      <c r="E6019" s="46">
        <v>33000</v>
      </c>
      <c r="F6019" s="130">
        <f t="shared" si="100"/>
        <v>6250200</v>
      </c>
      <c r="G6019" s="69"/>
    </row>
    <row r="6020" spans="1:7" ht="18" customHeight="1">
      <c r="A6020" s="323"/>
      <c r="B6020" s="302" t="s">
        <v>31</v>
      </c>
      <c r="C6020" s="325" t="s">
        <v>1822</v>
      </c>
      <c r="D6020" s="325">
        <v>50</v>
      </c>
      <c r="E6020" s="46">
        <v>33000</v>
      </c>
      <c r="F6020" s="130">
        <f t="shared" si="100"/>
        <v>1650000</v>
      </c>
      <c r="G6020" s="69"/>
    </row>
    <row r="6021" spans="1:7" ht="18" customHeight="1">
      <c r="A6021" s="323"/>
      <c r="B6021" s="302" t="s">
        <v>31</v>
      </c>
      <c r="C6021" s="325" t="s">
        <v>1442</v>
      </c>
      <c r="D6021" s="325">
        <v>150</v>
      </c>
      <c r="E6021" s="46">
        <v>33000</v>
      </c>
      <c r="F6021" s="130">
        <f t="shared" si="100"/>
        <v>4950000</v>
      </c>
      <c r="G6021" s="69"/>
    </row>
    <row r="6022" spans="1:7" ht="18" customHeight="1">
      <c r="A6022" s="323"/>
      <c r="B6022" s="302"/>
      <c r="C6022" s="325"/>
      <c r="D6022" s="325"/>
      <c r="E6022" s="46"/>
      <c r="F6022" s="130">
        <f t="shared" si="100"/>
        <v>0</v>
      </c>
      <c r="G6022" s="69"/>
    </row>
    <row r="6023" spans="1:7" ht="18" customHeight="1">
      <c r="A6023" s="323" t="s">
        <v>630</v>
      </c>
      <c r="B6023" s="302" t="s">
        <v>13</v>
      </c>
      <c r="C6023" s="325" t="s">
        <v>819</v>
      </c>
      <c r="D6023" s="325">
        <v>50</v>
      </c>
      <c r="E6023" s="46">
        <v>29500</v>
      </c>
      <c r="F6023" s="130">
        <f t="shared" si="100"/>
        <v>1475000</v>
      </c>
      <c r="G6023" s="86">
        <f>F6023</f>
        <v>1475000</v>
      </c>
    </row>
    <row r="6024" spans="1:7" ht="18" customHeight="1">
      <c r="A6024" s="323"/>
      <c r="B6024" s="302"/>
      <c r="C6024" s="325"/>
      <c r="D6024" s="325"/>
      <c r="E6024" s="46"/>
      <c r="F6024" s="130">
        <f t="shared" si="100"/>
        <v>0</v>
      </c>
      <c r="G6024" s="69"/>
    </row>
    <row r="6025" spans="1:7" ht="18" customHeight="1">
      <c r="A6025" s="323" t="s">
        <v>336</v>
      </c>
      <c r="B6025" s="302" t="s">
        <v>13</v>
      </c>
      <c r="C6025" s="325" t="s">
        <v>1823</v>
      </c>
      <c r="D6025" s="325">
        <v>253.5</v>
      </c>
      <c r="E6025" s="46">
        <v>31000</v>
      </c>
      <c r="F6025" s="130">
        <f t="shared" si="100"/>
        <v>7858500</v>
      </c>
      <c r="G6025" s="86">
        <f>SUM(F6025:F6026)</f>
        <v>15376000</v>
      </c>
    </row>
    <row r="6026" spans="1:7" ht="18" customHeight="1">
      <c r="A6026" s="323"/>
      <c r="B6026" s="302" t="s">
        <v>13</v>
      </c>
      <c r="C6026" s="325" t="s">
        <v>1154</v>
      </c>
      <c r="D6026" s="325">
        <v>242.5</v>
      </c>
      <c r="E6026" s="46">
        <v>31000</v>
      </c>
      <c r="F6026" s="130">
        <f t="shared" si="100"/>
        <v>7517500</v>
      </c>
      <c r="G6026" s="69"/>
    </row>
    <row r="6027" spans="1:7" ht="18" customHeight="1">
      <c r="A6027" s="323"/>
      <c r="B6027" s="302"/>
      <c r="C6027" s="325"/>
      <c r="D6027" s="325"/>
      <c r="E6027" s="46"/>
      <c r="F6027" s="130">
        <f t="shared" si="100"/>
        <v>0</v>
      </c>
      <c r="G6027" s="69"/>
    </row>
    <row r="6028" spans="1:7" ht="18" customHeight="1">
      <c r="A6028" s="323" t="s">
        <v>140</v>
      </c>
      <c r="B6028" s="302" t="s">
        <v>31</v>
      </c>
      <c r="C6028" s="325" t="s">
        <v>85</v>
      </c>
      <c r="D6028" s="325">
        <v>200</v>
      </c>
      <c r="E6028" s="46">
        <v>31000</v>
      </c>
      <c r="F6028" s="130">
        <f t="shared" si="100"/>
        <v>6200000</v>
      </c>
      <c r="G6028" s="86">
        <f>SUM(F6028:F6030)</f>
        <v>24490000</v>
      </c>
    </row>
    <row r="6029" spans="1:7" ht="18" customHeight="1">
      <c r="A6029" s="323"/>
      <c r="B6029" s="302" t="s">
        <v>31</v>
      </c>
      <c r="C6029" s="325" t="s">
        <v>86</v>
      </c>
      <c r="D6029" s="325">
        <v>430</v>
      </c>
      <c r="E6029" s="46">
        <v>31000</v>
      </c>
      <c r="F6029" s="130">
        <f t="shared" si="100"/>
        <v>13330000</v>
      </c>
      <c r="G6029" s="69"/>
    </row>
    <row r="6030" spans="1:7" ht="18" customHeight="1">
      <c r="A6030" s="323"/>
      <c r="B6030" s="302" t="s">
        <v>31</v>
      </c>
      <c r="C6030" s="325" t="s">
        <v>373</v>
      </c>
      <c r="D6030" s="325">
        <v>160</v>
      </c>
      <c r="E6030" s="46">
        <v>31000</v>
      </c>
      <c r="F6030" s="130">
        <f t="shared" si="100"/>
        <v>4960000</v>
      </c>
      <c r="G6030" s="69"/>
    </row>
    <row r="6031" spans="1:7" ht="18" customHeight="1">
      <c r="A6031" s="323"/>
      <c r="B6031" s="302"/>
      <c r="C6031" s="325"/>
      <c r="D6031" s="325"/>
      <c r="E6031" s="46"/>
      <c r="F6031" s="130">
        <f t="shared" si="100"/>
        <v>0</v>
      </c>
      <c r="G6031" s="69"/>
    </row>
    <row r="6032" spans="1:7" ht="18" customHeight="1">
      <c r="A6032" s="323" t="s">
        <v>767</v>
      </c>
      <c r="B6032" s="302" t="s">
        <v>31</v>
      </c>
      <c r="C6032" s="325" t="s">
        <v>439</v>
      </c>
      <c r="D6032" s="325">
        <v>50.4</v>
      </c>
      <c r="E6032" s="46">
        <v>34500</v>
      </c>
      <c r="F6032" s="130">
        <f t="shared" si="100"/>
        <v>1738800</v>
      </c>
      <c r="G6032" s="86">
        <f>SUM(F6032:F6033)</f>
        <v>2083800</v>
      </c>
    </row>
    <row r="6033" spans="1:7" ht="18" customHeight="1">
      <c r="A6033" s="323"/>
      <c r="B6033" s="302" t="s">
        <v>31</v>
      </c>
      <c r="C6033" s="325" t="s">
        <v>1800</v>
      </c>
      <c r="D6033" s="325">
        <v>10</v>
      </c>
      <c r="E6033" s="46">
        <v>34500</v>
      </c>
      <c r="F6033" s="130">
        <f t="shared" si="100"/>
        <v>345000</v>
      </c>
      <c r="G6033" s="69"/>
    </row>
    <row r="6034" spans="1:7" ht="18" customHeight="1">
      <c r="A6034" s="323"/>
      <c r="B6034" s="302"/>
      <c r="C6034" s="325"/>
      <c r="D6034" s="325"/>
      <c r="E6034" s="46"/>
      <c r="F6034" s="130">
        <f t="shared" si="100"/>
        <v>0</v>
      </c>
      <c r="G6034" s="69"/>
    </row>
    <row r="6035" spans="1:7" ht="18" customHeight="1">
      <c r="A6035" s="323" t="s">
        <v>641</v>
      </c>
      <c r="B6035" s="444" t="s">
        <v>137</v>
      </c>
      <c r="C6035" s="482" t="s">
        <v>1531</v>
      </c>
      <c r="D6035" s="482">
        <v>80</v>
      </c>
      <c r="E6035" s="116">
        <v>38500</v>
      </c>
      <c r="F6035" s="131">
        <f t="shared" si="100"/>
        <v>3080000</v>
      </c>
      <c r="G6035" s="86">
        <f>F6035</f>
        <v>3080000</v>
      </c>
    </row>
    <row r="6036" spans="1:7" ht="18" customHeight="1">
      <c r="A6036" s="323"/>
      <c r="B6036" s="302"/>
      <c r="C6036" s="325"/>
      <c r="D6036" s="325"/>
      <c r="E6036" s="46"/>
      <c r="F6036" s="130">
        <f t="shared" si="100"/>
        <v>0</v>
      </c>
      <c r="G6036" s="69"/>
    </row>
    <row r="6037" spans="1:7" ht="18" customHeight="1">
      <c r="A6037" s="323" t="s">
        <v>63</v>
      </c>
      <c r="B6037" s="302" t="s">
        <v>64</v>
      </c>
      <c r="C6037" s="325" t="s">
        <v>1824</v>
      </c>
      <c r="D6037" s="325">
        <v>129.4</v>
      </c>
      <c r="E6037" s="46">
        <v>35500</v>
      </c>
      <c r="F6037" s="130">
        <f t="shared" si="100"/>
        <v>4593700</v>
      </c>
      <c r="G6037" s="86">
        <f>F6037</f>
        <v>4593700</v>
      </c>
    </row>
    <row r="6038" spans="1:7" ht="18" customHeight="1">
      <c r="A6038" s="323"/>
      <c r="B6038" s="302"/>
      <c r="C6038" s="325"/>
      <c r="D6038" s="325"/>
      <c r="E6038" s="46"/>
      <c r="F6038" s="130">
        <f t="shared" si="100"/>
        <v>0</v>
      </c>
      <c r="G6038" s="69"/>
    </row>
    <row r="6039" spans="1:7" ht="18" customHeight="1">
      <c r="A6039" s="323" t="s">
        <v>58</v>
      </c>
      <c r="B6039" s="302" t="s">
        <v>13</v>
      </c>
      <c r="C6039" s="325" t="s">
        <v>59</v>
      </c>
      <c r="D6039" s="325">
        <v>40</v>
      </c>
      <c r="E6039" s="46">
        <v>30500</v>
      </c>
      <c r="F6039" s="130">
        <f t="shared" ref="F6039:F6053" si="101">E6039*D6039</f>
        <v>1220000</v>
      </c>
      <c r="G6039" s="86">
        <f>SUM(F6039:F6043)</f>
        <v>3582500</v>
      </c>
    </row>
    <row r="6040" spans="1:7" ht="18" customHeight="1">
      <c r="A6040" s="323"/>
      <c r="B6040" s="302" t="s">
        <v>13</v>
      </c>
      <c r="C6040" s="325" t="s">
        <v>272</v>
      </c>
      <c r="D6040" s="325">
        <v>20</v>
      </c>
      <c r="E6040" s="46">
        <v>30500</v>
      </c>
      <c r="F6040" s="130">
        <f t="shared" si="101"/>
        <v>610000</v>
      </c>
      <c r="G6040" s="69"/>
    </row>
    <row r="6041" spans="1:7" ht="18" customHeight="1">
      <c r="A6041" s="323"/>
      <c r="B6041" s="302" t="s">
        <v>13</v>
      </c>
      <c r="C6041" s="325" t="s">
        <v>75</v>
      </c>
      <c r="D6041" s="325">
        <v>30</v>
      </c>
      <c r="E6041" s="46">
        <v>30500</v>
      </c>
      <c r="F6041" s="130">
        <f t="shared" si="101"/>
        <v>915000</v>
      </c>
      <c r="G6041" s="69"/>
    </row>
    <row r="6042" spans="1:7" ht="18" customHeight="1">
      <c r="A6042" s="323"/>
      <c r="B6042" s="302" t="s">
        <v>23</v>
      </c>
      <c r="C6042" s="325" t="s">
        <v>60</v>
      </c>
      <c r="D6042" s="325">
        <v>10</v>
      </c>
      <c r="E6042" s="46">
        <v>33500</v>
      </c>
      <c r="F6042" s="130">
        <f t="shared" si="101"/>
        <v>335000</v>
      </c>
      <c r="G6042" s="69"/>
    </row>
    <row r="6043" spans="1:7" ht="18" customHeight="1">
      <c r="A6043" s="323"/>
      <c r="B6043" s="302" t="s">
        <v>31</v>
      </c>
      <c r="C6043" s="325" t="s">
        <v>189</v>
      </c>
      <c r="D6043" s="325">
        <v>15</v>
      </c>
      <c r="E6043" s="46">
        <v>33500</v>
      </c>
      <c r="F6043" s="130">
        <f t="shared" si="101"/>
        <v>502500</v>
      </c>
      <c r="G6043" s="69"/>
    </row>
    <row r="6044" spans="1:7" ht="18" customHeight="1">
      <c r="A6044" s="323"/>
      <c r="B6044" s="302"/>
      <c r="C6044" s="325"/>
      <c r="D6044" s="325"/>
      <c r="E6044" s="46"/>
      <c r="F6044" s="130">
        <f t="shared" si="101"/>
        <v>0</v>
      </c>
      <c r="G6044" s="69"/>
    </row>
    <row r="6045" spans="1:7" ht="18" customHeight="1">
      <c r="A6045" s="323" t="s">
        <v>1812</v>
      </c>
      <c r="B6045" s="302" t="s">
        <v>13</v>
      </c>
      <c r="C6045" s="325" t="s">
        <v>310</v>
      </c>
      <c r="D6045" s="325">
        <v>143.5</v>
      </c>
      <c r="E6045" s="46">
        <v>29500</v>
      </c>
      <c r="F6045" s="130">
        <f t="shared" si="101"/>
        <v>4233250</v>
      </c>
      <c r="G6045" s="86">
        <f>F6045</f>
        <v>4233250</v>
      </c>
    </row>
    <row r="6046" spans="1:7" ht="18" customHeight="1">
      <c r="A6046" s="323"/>
      <c r="B6046" s="302"/>
      <c r="C6046" s="325"/>
      <c r="D6046" s="325"/>
      <c r="E6046" s="46"/>
      <c r="F6046" s="130">
        <f t="shared" si="101"/>
        <v>0</v>
      </c>
      <c r="G6046" s="69"/>
    </row>
    <row r="6047" spans="1:7" ht="18" customHeight="1">
      <c r="A6047" s="323" t="s">
        <v>361</v>
      </c>
      <c r="B6047" s="302" t="s">
        <v>31</v>
      </c>
      <c r="C6047" s="325" t="s">
        <v>1813</v>
      </c>
      <c r="D6047" s="325">
        <v>201</v>
      </c>
      <c r="E6047" s="46">
        <v>33500</v>
      </c>
      <c r="F6047" s="130">
        <f t="shared" si="101"/>
        <v>6733500</v>
      </c>
      <c r="G6047" s="86">
        <f>F6047</f>
        <v>6733500</v>
      </c>
    </row>
    <row r="6048" spans="1:7" ht="18" customHeight="1">
      <c r="A6048" s="323"/>
      <c r="B6048" s="302"/>
      <c r="C6048" s="325"/>
      <c r="D6048" s="325"/>
      <c r="E6048" s="46"/>
      <c r="F6048" s="130">
        <f t="shared" si="101"/>
        <v>0</v>
      </c>
      <c r="G6048" s="69"/>
    </row>
    <row r="6049" spans="1:7" ht="18" customHeight="1">
      <c r="A6049" s="323" t="s">
        <v>47</v>
      </c>
      <c r="B6049" s="302" t="s">
        <v>13</v>
      </c>
      <c r="C6049" s="325" t="s">
        <v>1814</v>
      </c>
      <c r="D6049" s="325">
        <v>100</v>
      </c>
      <c r="E6049" s="46">
        <v>30000</v>
      </c>
      <c r="F6049" s="130">
        <f t="shared" si="101"/>
        <v>3000000</v>
      </c>
      <c r="G6049" s="86">
        <f>SUM(F6049:F6051)</f>
        <v>7431000</v>
      </c>
    </row>
    <row r="6050" spans="1:7" ht="18" customHeight="1">
      <c r="A6050" s="323"/>
      <c r="B6050" s="302" t="s">
        <v>13</v>
      </c>
      <c r="C6050" s="325" t="s">
        <v>1815</v>
      </c>
      <c r="D6050" s="325">
        <v>50</v>
      </c>
      <c r="E6050" s="46">
        <v>30000</v>
      </c>
      <c r="F6050" s="130">
        <f t="shared" si="101"/>
        <v>1500000</v>
      </c>
      <c r="G6050" s="69"/>
    </row>
    <row r="6051" spans="1:7" ht="18" customHeight="1">
      <c r="A6051" s="323"/>
      <c r="B6051" s="302" t="s">
        <v>13</v>
      </c>
      <c r="C6051" s="325" t="s">
        <v>1816</v>
      </c>
      <c r="D6051" s="325">
        <v>97.7</v>
      </c>
      <c r="E6051" s="46">
        <v>30000</v>
      </c>
      <c r="F6051" s="130">
        <f t="shared" si="101"/>
        <v>2931000</v>
      </c>
      <c r="G6051" s="69"/>
    </row>
    <row r="6052" spans="1:7" ht="18" customHeight="1">
      <c r="A6052" s="323"/>
      <c r="B6052" s="302"/>
      <c r="C6052" s="325"/>
      <c r="D6052" s="325"/>
      <c r="E6052" s="46"/>
      <c r="F6052" s="130">
        <f t="shared" si="101"/>
        <v>0</v>
      </c>
      <c r="G6052" s="69"/>
    </row>
    <row r="6053" spans="1:7" ht="18" customHeight="1">
      <c r="A6053" s="323" t="s">
        <v>102</v>
      </c>
      <c r="B6053" s="302" t="s">
        <v>31</v>
      </c>
      <c r="C6053" s="325" t="s">
        <v>819</v>
      </c>
      <c r="D6053" s="325">
        <v>1.6</v>
      </c>
      <c r="E6053" s="46">
        <v>33500</v>
      </c>
      <c r="F6053" s="130">
        <f t="shared" si="101"/>
        <v>53600</v>
      </c>
      <c r="G6053" s="86">
        <f>F6053</f>
        <v>53600</v>
      </c>
    </row>
    <row r="6054" spans="1:7" ht="18" customHeight="1">
      <c r="A6054" s="323"/>
      <c r="B6054" s="302"/>
      <c r="C6054" s="325"/>
      <c r="D6054" s="325"/>
      <c r="E6054" s="46"/>
      <c r="F6054" s="130">
        <f t="shared" ref="F6054:F6117" si="102">E6054*D6054</f>
        <v>0</v>
      </c>
      <c r="G6054" s="69"/>
    </row>
    <row r="6055" spans="1:7" ht="18" customHeight="1">
      <c r="A6055" s="458" t="s">
        <v>1479</v>
      </c>
      <c r="B6055" s="302" t="s">
        <v>23</v>
      </c>
      <c r="C6055" s="325" t="s">
        <v>541</v>
      </c>
      <c r="D6055" s="325">
        <v>336</v>
      </c>
      <c r="E6055" s="46">
        <v>34000</v>
      </c>
      <c r="F6055" s="130">
        <f t="shared" si="102"/>
        <v>11424000</v>
      </c>
      <c r="G6055" s="86">
        <f>SUM(F6055:F6056)</f>
        <v>22361800</v>
      </c>
    </row>
    <row r="6056" spans="1:7" ht="18" customHeight="1">
      <c r="A6056" s="323"/>
      <c r="B6056" s="302" t="s">
        <v>31</v>
      </c>
      <c r="C6056" s="325" t="s">
        <v>541</v>
      </c>
      <c r="D6056" s="325">
        <v>321.7</v>
      </c>
      <c r="E6056" s="46">
        <v>34000</v>
      </c>
      <c r="F6056" s="130">
        <f t="shared" si="102"/>
        <v>10937800</v>
      </c>
      <c r="G6056" s="69"/>
    </row>
    <row r="6057" spans="1:7" ht="18" customHeight="1">
      <c r="A6057" s="323"/>
      <c r="B6057" s="302"/>
      <c r="C6057" s="325"/>
      <c r="D6057" s="325"/>
      <c r="E6057" s="46"/>
      <c r="F6057" s="130">
        <f t="shared" si="102"/>
        <v>0</v>
      </c>
      <c r="G6057" s="69"/>
    </row>
    <row r="6058" spans="1:7" ht="18" customHeight="1">
      <c r="A6058" s="323" t="s">
        <v>648</v>
      </c>
      <c r="B6058" s="302" t="s">
        <v>31</v>
      </c>
      <c r="C6058" s="325" t="s">
        <v>756</v>
      </c>
      <c r="D6058" s="325">
        <v>206.3</v>
      </c>
      <c r="E6058" s="46">
        <v>30500</v>
      </c>
      <c r="F6058" s="130">
        <f t="shared" si="102"/>
        <v>6292150</v>
      </c>
      <c r="G6058" s="86">
        <f>F6058</f>
        <v>6292150</v>
      </c>
    </row>
    <row r="6059" spans="1:7" ht="18" customHeight="1">
      <c r="A6059" s="323"/>
      <c r="B6059" s="302"/>
      <c r="C6059" s="325"/>
      <c r="D6059" s="325"/>
      <c r="E6059" s="46"/>
      <c r="F6059" s="130">
        <f t="shared" si="102"/>
        <v>0</v>
      </c>
      <c r="G6059" s="86"/>
    </row>
    <row r="6060" spans="1:7" ht="18" customHeight="1">
      <c r="A6060" s="323" t="s">
        <v>1825</v>
      </c>
      <c r="B6060" s="302" t="s">
        <v>31</v>
      </c>
      <c r="C6060" s="325" t="s">
        <v>294</v>
      </c>
      <c r="D6060" s="325">
        <v>70</v>
      </c>
      <c r="E6060" s="46">
        <v>33500</v>
      </c>
      <c r="F6060" s="130">
        <f t="shared" si="102"/>
        <v>2345000</v>
      </c>
      <c r="G6060" s="86">
        <f>F6060</f>
        <v>2345000</v>
      </c>
    </row>
    <row r="6061" spans="1:7" ht="18" customHeight="1">
      <c r="A6061" s="323"/>
      <c r="B6061" s="302"/>
      <c r="C6061" s="325"/>
      <c r="D6061" s="325"/>
      <c r="E6061" s="46"/>
      <c r="F6061" s="130">
        <f t="shared" si="102"/>
        <v>0</v>
      </c>
      <c r="G6061" s="69"/>
    </row>
    <row r="6062" spans="1:7" ht="18" customHeight="1">
      <c r="A6062" s="534" t="s">
        <v>314</v>
      </c>
      <c r="B6062" s="439" t="s">
        <v>1254</v>
      </c>
      <c r="C6062" s="430"/>
      <c r="D6062" s="430">
        <v>-318.2</v>
      </c>
      <c r="E6062" s="54">
        <v>17000</v>
      </c>
      <c r="F6062" s="140">
        <f t="shared" si="102"/>
        <v>-5409400</v>
      </c>
      <c r="G6062" s="86">
        <f>SUM(F6062:F6063)</f>
        <v>-9236600</v>
      </c>
    </row>
    <row r="6063" spans="1:7" ht="18" customHeight="1">
      <c r="A6063" s="533"/>
      <c r="B6063" s="447" t="s">
        <v>1255</v>
      </c>
      <c r="C6063" s="497"/>
      <c r="D6063" s="497">
        <v>-166.4</v>
      </c>
      <c r="E6063" s="123">
        <v>23000</v>
      </c>
      <c r="F6063" s="164">
        <f t="shared" si="102"/>
        <v>-3827200</v>
      </c>
      <c r="G6063" s="92"/>
    </row>
    <row r="6064" spans="1:7" ht="18" customHeight="1">
      <c r="A6064" s="526"/>
      <c r="B6064" s="435"/>
      <c r="C6064" s="484"/>
      <c r="D6064" s="484"/>
      <c r="E6064" s="113"/>
      <c r="F6064" s="126"/>
      <c r="G6064" s="9"/>
    </row>
    <row r="6065" spans="1:7" ht="18" customHeight="1">
      <c r="A6065" s="537">
        <v>42440</v>
      </c>
      <c r="B6065" s="355"/>
      <c r="C6065" s="491" t="s">
        <v>398</v>
      </c>
      <c r="D6065" s="525"/>
      <c r="F6065" s="127"/>
    </row>
    <row r="6066" spans="1:7" ht="18" customHeight="1">
      <c r="A6066" s="531" t="s">
        <v>127</v>
      </c>
      <c r="B6066" s="436" t="s">
        <v>134</v>
      </c>
      <c r="C6066" s="494" t="s">
        <v>152</v>
      </c>
      <c r="D6066" s="494">
        <f>SUM(D6067:D6202)</f>
        <v>13034.300000000001</v>
      </c>
      <c r="E6066" s="166"/>
      <c r="F6066" s="171">
        <f>SUM(F6067:F6202)</f>
        <v>423933650</v>
      </c>
      <c r="G6066" s="171">
        <f>SUM(G6067:G6202)</f>
        <v>423933650</v>
      </c>
    </row>
    <row r="6067" spans="1:7" ht="16.5" customHeight="1">
      <c r="A6067" s="532" t="s">
        <v>109</v>
      </c>
      <c r="B6067" s="441" t="s">
        <v>31</v>
      </c>
      <c r="C6067" s="492" t="s">
        <v>62</v>
      </c>
      <c r="D6067" s="492">
        <v>175</v>
      </c>
      <c r="E6067" s="62">
        <v>33500</v>
      </c>
      <c r="F6067" s="139">
        <f t="shared" si="102"/>
        <v>5862500</v>
      </c>
      <c r="G6067" s="85">
        <f>F6067</f>
        <v>5862500</v>
      </c>
    </row>
    <row r="6068" spans="1:7" ht="16.5" customHeight="1">
      <c r="A6068" s="323"/>
      <c r="B6068" s="302"/>
      <c r="C6068" s="325"/>
      <c r="D6068" s="325"/>
      <c r="E6068" s="46"/>
      <c r="F6068" s="130">
        <f t="shared" si="102"/>
        <v>0</v>
      </c>
      <c r="G6068" s="69"/>
    </row>
    <row r="6069" spans="1:7" ht="16.5" customHeight="1">
      <c r="A6069" s="323" t="s">
        <v>648</v>
      </c>
      <c r="B6069" s="302" t="s">
        <v>441</v>
      </c>
      <c r="C6069" s="325" t="s">
        <v>1826</v>
      </c>
      <c r="D6069" s="325">
        <v>104</v>
      </c>
      <c r="E6069" s="46">
        <v>32500</v>
      </c>
      <c r="F6069" s="130">
        <f t="shared" si="102"/>
        <v>3380000</v>
      </c>
      <c r="G6069" s="86">
        <f>SUM(F6069:F6070)</f>
        <v>5005000</v>
      </c>
    </row>
    <row r="6070" spans="1:7" ht="16.5" customHeight="1">
      <c r="A6070" s="323"/>
      <c r="B6070" s="302" t="s">
        <v>441</v>
      </c>
      <c r="C6070" s="325" t="s">
        <v>1827</v>
      </c>
      <c r="D6070" s="325">
        <v>50</v>
      </c>
      <c r="E6070" s="46">
        <v>32500</v>
      </c>
      <c r="F6070" s="130">
        <f t="shared" si="102"/>
        <v>1625000</v>
      </c>
      <c r="G6070" s="69"/>
    </row>
    <row r="6071" spans="1:7" ht="16.5" customHeight="1">
      <c r="A6071" s="323"/>
      <c r="B6071" s="302"/>
      <c r="C6071" s="325"/>
      <c r="D6071" s="325"/>
      <c r="E6071" s="46"/>
      <c r="F6071" s="130">
        <f t="shared" si="102"/>
        <v>0</v>
      </c>
      <c r="G6071" s="69"/>
    </row>
    <row r="6072" spans="1:7" ht="16.5" customHeight="1">
      <c r="A6072" s="323" t="s">
        <v>56</v>
      </c>
      <c r="B6072" s="302" t="s">
        <v>13</v>
      </c>
      <c r="C6072" s="325" t="s">
        <v>306</v>
      </c>
      <c r="D6072" s="325">
        <v>100</v>
      </c>
      <c r="E6072" s="46">
        <v>30000</v>
      </c>
      <c r="F6072" s="130">
        <f t="shared" si="102"/>
        <v>3000000</v>
      </c>
      <c r="G6072" s="86">
        <f>F6072</f>
        <v>3000000</v>
      </c>
    </row>
    <row r="6073" spans="1:7" ht="16.5" customHeight="1">
      <c r="A6073" s="323"/>
      <c r="B6073" s="302"/>
      <c r="C6073" s="325"/>
      <c r="D6073" s="325"/>
      <c r="E6073" s="46"/>
      <c r="F6073" s="130">
        <f t="shared" si="102"/>
        <v>0</v>
      </c>
      <c r="G6073" s="69"/>
    </row>
    <row r="6074" spans="1:7" ht="16.5" customHeight="1">
      <c r="A6074" s="323" t="s">
        <v>951</v>
      </c>
      <c r="B6074" s="302" t="s">
        <v>13</v>
      </c>
      <c r="C6074" s="325" t="s">
        <v>85</v>
      </c>
      <c r="D6074" s="325">
        <v>500</v>
      </c>
      <c r="E6074" s="46">
        <v>30000</v>
      </c>
      <c r="F6074" s="130">
        <f t="shared" si="102"/>
        <v>15000000</v>
      </c>
      <c r="G6074" s="86">
        <f>F6074</f>
        <v>15000000</v>
      </c>
    </row>
    <row r="6075" spans="1:7" ht="16.5" customHeight="1">
      <c r="A6075" s="323"/>
      <c r="B6075" s="302"/>
      <c r="C6075" s="325"/>
      <c r="D6075" s="325"/>
      <c r="E6075" s="46"/>
      <c r="F6075" s="130">
        <f t="shared" si="102"/>
        <v>0</v>
      </c>
      <c r="G6075" s="69"/>
    </row>
    <row r="6076" spans="1:7" ht="16.5" customHeight="1">
      <c r="A6076" s="323" t="s">
        <v>818</v>
      </c>
      <c r="B6076" s="302" t="s">
        <v>31</v>
      </c>
      <c r="C6076" s="325" t="s">
        <v>1810</v>
      </c>
      <c r="D6076" s="325">
        <v>414</v>
      </c>
      <c r="E6076" s="46">
        <v>35000</v>
      </c>
      <c r="F6076" s="130">
        <f t="shared" si="102"/>
        <v>14490000</v>
      </c>
      <c r="G6076" s="86">
        <f>SUM(F6076:F6078)</f>
        <v>23730000</v>
      </c>
    </row>
    <row r="6077" spans="1:7" ht="16.5" customHeight="1">
      <c r="A6077" s="323"/>
      <c r="B6077" s="302" t="s">
        <v>31</v>
      </c>
      <c r="C6077" s="325" t="s">
        <v>819</v>
      </c>
      <c r="D6077" s="325">
        <v>174</v>
      </c>
      <c r="E6077" s="46">
        <v>35000</v>
      </c>
      <c r="F6077" s="130">
        <f t="shared" si="102"/>
        <v>6090000</v>
      </c>
      <c r="G6077" s="69"/>
    </row>
    <row r="6078" spans="1:7" ht="16.5" customHeight="1">
      <c r="A6078" s="323"/>
      <c r="B6078" s="302" t="s">
        <v>31</v>
      </c>
      <c r="C6078" s="325" t="s">
        <v>75</v>
      </c>
      <c r="D6078" s="325">
        <v>90</v>
      </c>
      <c r="E6078" s="46">
        <v>35000</v>
      </c>
      <c r="F6078" s="130">
        <f t="shared" si="102"/>
        <v>3150000</v>
      </c>
      <c r="G6078" s="69"/>
    </row>
    <row r="6079" spans="1:7" ht="16.5" customHeight="1">
      <c r="A6079" s="323"/>
      <c r="B6079" s="302"/>
      <c r="C6079" s="325"/>
      <c r="D6079" s="325"/>
      <c r="E6079" s="46"/>
      <c r="F6079" s="130">
        <f t="shared" si="102"/>
        <v>0</v>
      </c>
      <c r="G6079" s="69"/>
    </row>
    <row r="6080" spans="1:7" ht="16.5" customHeight="1">
      <c r="A6080" s="323" t="s">
        <v>154</v>
      </c>
      <c r="B6080" s="444" t="s">
        <v>1828</v>
      </c>
      <c r="C6080" s="482" t="s">
        <v>1829</v>
      </c>
      <c r="D6080" s="482">
        <v>75</v>
      </c>
      <c r="E6080" s="116">
        <v>39000</v>
      </c>
      <c r="F6080" s="131">
        <f t="shared" si="102"/>
        <v>2925000</v>
      </c>
      <c r="G6080" s="86">
        <f>F6080</f>
        <v>2925000</v>
      </c>
    </row>
    <row r="6081" spans="1:7" ht="16.5" customHeight="1">
      <c r="A6081" s="323"/>
      <c r="B6081" s="302"/>
      <c r="C6081" s="325"/>
      <c r="D6081" s="325"/>
      <c r="E6081" s="46"/>
      <c r="F6081" s="130">
        <f t="shared" si="102"/>
        <v>0</v>
      </c>
      <c r="G6081" s="69"/>
    </row>
    <row r="6082" spans="1:7" ht="16.5" customHeight="1">
      <c r="A6082" s="323" t="s">
        <v>418</v>
      </c>
      <c r="B6082" s="439" t="s">
        <v>1274</v>
      </c>
      <c r="C6082" s="430"/>
      <c r="D6082" s="430">
        <v>-237</v>
      </c>
      <c r="E6082" s="54">
        <v>6000</v>
      </c>
      <c r="F6082" s="140">
        <f t="shared" si="102"/>
        <v>-1422000</v>
      </c>
      <c r="G6082" s="86">
        <f>SUM(F6082:F6086)</f>
        <v>19719850</v>
      </c>
    </row>
    <row r="6083" spans="1:7" ht="16.5" customHeight="1">
      <c r="A6083" s="323"/>
      <c r="B6083" s="302" t="s">
        <v>23</v>
      </c>
      <c r="C6083" s="325" t="s">
        <v>1830</v>
      </c>
      <c r="D6083" s="325">
        <v>278.60000000000002</v>
      </c>
      <c r="E6083" s="46">
        <v>33500</v>
      </c>
      <c r="F6083" s="130">
        <f t="shared" si="102"/>
        <v>9333100</v>
      </c>
      <c r="G6083" s="69"/>
    </row>
    <row r="6084" spans="1:7" ht="16.5" customHeight="1">
      <c r="A6084" s="323"/>
      <c r="B6084" s="302" t="s">
        <v>23</v>
      </c>
      <c r="C6084" s="325" t="s">
        <v>1831</v>
      </c>
      <c r="D6084" s="325">
        <v>233.1</v>
      </c>
      <c r="E6084" s="46">
        <v>33500</v>
      </c>
      <c r="F6084" s="130">
        <f t="shared" si="102"/>
        <v>7808850</v>
      </c>
      <c r="G6084" s="69"/>
    </row>
    <row r="6085" spans="1:7" ht="16.5" customHeight="1">
      <c r="A6085" s="323"/>
      <c r="B6085" s="302" t="s">
        <v>23</v>
      </c>
      <c r="C6085" s="325" t="s">
        <v>369</v>
      </c>
      <c r="D6085" s="325">
        <f>61.2+105.2</f>
        <v>166.4</v>
      </c>
      <c r="E6085" s="46">
        <v>33500</v>
      </c>
      <c r="F6085" s="130">
        <f t="shared" si="102"/>
        <v>5574400</v>
      </c>
      <c r="G6085" s="69"/>
    </row>
    <row r="6086" spans="1:7" ht="16.5" customHeight="1">
      <c r="A6086" s="323"/>
      <c r="B6086" s="446" t="s">
        <v>1842</v>
      </c>
      <c r="C6086" s="430" t="s">
        <v>1830</v>
      </c>
      <c r="D6086" s="430">
        <v>-47</v>
      </c>
      <c r="E6086" s="54">
        <v>33500</v>
      </c>
      <c r="F6086" s="140">
        <f>E6086*D6086</f>
        <v>-1574500</v>
      </c>
      <c r="G6086" s="69"/>
    </row>
    <row r="6087" spans="1:7" ht="16.5" customHeight="1">
      <c r="A6087" s="323"/>
      <c r="B6087" s="446"/>
      <c r="C6087" s="430"/>
      <c r="D6087" s="430"/>
      <c r="E6087" s="54"/>
      <c r="F6087" s="130">
        <f>E6087*D6087</f>
        <v>0</v>
      </c>
      <c r="G6087" s="69"/>
    </row>
    <row r="6088" spans="1:7" ht="16.5" customHeight="1">
      <c r="A6088" s="323" t="s">
        <v>311</v>
      </c>
      <c r="B6088" s="446" t="s">
        <v>1832</v>
      </c>
      <c r="C6088" s="430" t="s">
        <v>195</v>
      </c>
      <c r="D6088" s="430">
        <v>-15</v>
      </c>
      <c r="E6088" s="54">
        <v>34000</v>
      </c>
      <c r="F6088" s="140">
        <f t="shared" si="102"/>
        <v>-510000</v>
      </c>
      <c r="G6088" s="86">
        <f>SUM(F6088:F6089)</f>
        <v>13350000</v>
      </c>
    </row>
    <row r="6089" spans="1:7" ht="16.5" customHeight="1">
      <c r="A6089" s="323"/>
      <c r="B6089" s="302" t="s">
        <v>333</v>
      </c>
      <c r="C6089" s="325" t="s">
        <v>195</v>
      </c>
      <c r="D6089" s="325">
        <v>440</v>
      </c>
      <c r="E6089" s="46">
        <v>31500</v>
      </c>
      <c r="F6089" s="130">
        <f t="shared" si="102"/>
        <v>13860000</v>
      </c>
      <c r="G6089" s="69"/>
    </row>
    <row r="6090" spans="1:7" ht="16.5" customHeight="1">
      <c r="A6090" s="323"/>
      <c r="B6090" s="302"/>
      <c r="C6090" s="325"/>
      <c r="D6090" s="325"/>
      <c r="E6090" s="46"/>
      <c r="F6090" s="130">
        <f t="shared" si="102"/>
        <v>0</v>
      </c>
      <c r="G6090" s="69"/>
    </row>
    <row r="6091" spans="1:7" ht="16.5" customHeight="1">
      <c r="A6091" s="323" t="s">
        <v>235</v>
      </c>
      <c r="B6091" s="302" t="s">
        <v>31</v>
      </c>
      <c r="C6091" s="325" t="s">
        <v>281</v>
      </c>
      <c r="D6091" s="325">
        <v>204.2</v>
      </c>
      <c r="E6091" s="46">
        <v>33500</v>
      </c>
      <c r="F6091" s="130">
        <f t="shared" si="102"/>
        <v>6840700</v>
      </c>
      <c r="G6091" s="86">
        <f>SUM(F6091:F6093)</f>
        <v>15091750</v>
      </c>
    </row>
    <row r="6092" spans="1:7" ht="16.5" customHeight="1">
      <c r="A6092" s="323"/>
      <c r="B6092" s="302" t="s">
        <v>31</v>
      </c>
      <c r="C6092" s="325" t="s">
        <v>184</v>
      </c>
      <c r="D6092" s="325">
        <v>126</v>
      </c>
      <c r="E6092" s="46">
        <v>33500</v>
      </c>
      <c r="F6092" s="130">
        <f t="shared" si="102"/>
        <v>4221000</v>
      </c>
      <c r="G6092" s="69"/>
    </row>
    <row r="6093" spans="1:7" ht="16.5" customHeight="1">
      <c r="A6093" s="323"/>
      <c r="B6093" s="302" t="s">
        <v>31</v>
      </c>
      <c r="C6093" s="325" t="s">
        <v>170</v>
      </c>
      <c r="D6093" s="325">
        <v>120.3</v>
      </c>
      <c r="E6093" s="46">
        <v>33500</v>
      </c>
      <c r="F6093" s="130">
        <f t="shared" si="102"/>
        <v>4030050</v>
      </c>
      <c r="G6093" s="69"/>
    </row>
    <row r="6094" spans="1:7" ht="16.5" customHeight="1">
      <c r="A6094" s="323"/>
      <c r="B6094" s="302"/>
      <c r="C6094" s="325"/>
      <c r="D6094" s="325"/>
      <c r="E6094" s="46"/>
      <c r="F6094" s="130">
        <f t="shared" si="102"/>
        <v>0</v>
      </c>
      <c r="G6094" s="69"/>
    </row>
    <row r="6095" spans="1:7" ht="16.5" customHeight="1">
      <c r="A6095" s="323" t="s">
        <v>145</v>
      </c>
      <c r="B6095" s="302" t="s">
        <v>441</v>
      </c>
      <c r="C6095" s="325" t="s">
        <v>15</v>
      </c>
      <c r="D6095" s="325">
        <v>350</v>
      </c>
      <c r="E6095" s="46">
        <v>28500</v>
      </c>
      <c r="F6095" s="130">
        <f t="shared" si="102"/>
        <v>9975000</v>
      </c>
      <c r="G6095" s="86">
        <f>F6095</f>
        <v>9975000</v>
      </c>
    </row>
    <row r="6096" spans="1:7" ht="16.5" customHeight="1">
      <c r="A6096" s="323"/>
      <c r="B6096" s="302"/>
      <c r="C6096" s="325"/>
      <c r="D6096" s="325"/>
      <c r="E6096" s="46"/>
      <c r="F6096" s="130">
        <f t="shared" si="102"/>
        <v>0</v>
      </c>
      <c r="G6096" s="69"/>
    </row>
    <row r="6097" spans="1:7" ht="16.5" customHeight="1">
      <c r="A6097" s="323" t="s">
        <v>504</v>
      </c>
      <c r="B6097" s="302" t="s">
        <v>64</v>
      </c>
      <c r="C6097" s="325" t="s">
        <v>1833</v>
      </c>
      <c r="D6097" s="325">
        <v>118.7</v>
      </c>
      <c r="E6097" s="46">
        <v>34000</v>
      </c>
      <c r="F6097" s="130">
        <f t="shared" si="102"/>
        <v>4035800</v>
      </c>
      <c r="G6097" s="86">
        <f>F6097</f>
        <v>4035800</v>
      </c>
    </row>
    <row r="6098" spans="1:7" ht="16.5" customHeight="1">
      <c r="A6098" s="323"/>
      <c r="B6098" s="302"/>
      <c r="C6098" s="325"/>
      <c r="D6098" s="325"/>
      <c r="E6098" s="46"/>
      <c r="F6098" s="130">
        <f t="shared" si="102"/>
        <v>0</v>
      </c>
      <c r="G6098" s="69"/>
    </row>
    <row r="6099" spans="1:7" ht="16.5" customHeight="1">
      <c r="A6099" s="323" t="s">
        <v>767</v>
      </c>
      <c r="B6099" s="302" t="s">
        <v>13</v>
      </c>
      <c r="C6099" s="325" t="s">
        <v>204</v>
      </c>
      <c r="D6099" s="325">
        <v>400</v>
      </c>
      <c r="E6099" s="46">
        <v>31000</v>
      </c>
      <c r="F6099" s="130">
        <f t="shared" si="102"/>
        <v>12400000</v>
      </c>
      <c r="G6099" s="86">
        <f>SUM(F6099:F6101)</f>
        <v>16190500</v>
      </c>
    </row>
    <row r="6100" spans="1:7" ht="16.5" customHeight="1">
      <c r="A6100" s="323"/>
      <c r="B6100" s="302" t="s">
        <v>31</v>
      </c>
      <c r="C6100" s="325" t="s">
        <v>1834</v>
      </c>
      <c r="D6100" s="325">
        <v>28</v>
      </c>
      <c r="E6100" s="46">
        <v>35000</v>
      </c>
      <c r="F6100" s="130">
        <f t="shared" si="102"/>
        <v>980000</v>
      </c>
      <c r="G6100" s="69"/>
    </row>
    <row r="6101" spans="1:7" ht="16.5" customHeight="1">
      <c r="A6101" s="323"/>
      <c r="B6101" s="302" t="s">
        <v>31</v>
      </c>
      <c r="C6101" s="325" t="s">
        <v>1835</v>
      </c>
      <c r="D6101" s="325">
        <v>80.3</v>
      </c>
      <c r="E6101" s="46">
        <v>35000</v>
      </c>
      <c r="F6101" s="130">
        <f t="shared" si="102"/>
        <v>2810500</v>
      </c>
      <c r="G6101" s="69"/>
    </row>
    <row r="6102" spans="1:7" ht="16.5" customHeight="1">
      <c r="A6102" s="323"/>
      <c r="B6102" s="302"/>
      <c r="C6102" s="325"/>
      <c r="D6102" s="325"/>
      <c r="E6102" s="46"/>
      <c r="F6102" s="130">
        <f t="shared" si="102"/>
        <v>0</v>
      </c>
      <c r="G6102" s="69"/>
    </row>
    <row r="6103" spans="1:7" ht="16.5" customHeight="1">
      <c r="A6103" s="323" t="s">
        <v>1313</v>
      </c>
      <c r="B6103" s="302" t="s">
        <v>23</v>
      </c>
      <c r="C6103" s="325" t="s">
        <v>224</v>
      </c>
      <c r="D6103" s="325">
        <v>104</v>
      </c>
      <c r="E6103" s="46">
        <v>34500</v>
      </c>
      <c r="F6103" s="130">
        <f t="shared" si="102"/>
        <v>3588000</v>
      </c>
      <c r="G6103" s="86">
        <f>SUM(F6103:F6105)</f>
        <v>35112000</v>
      </c>
    </row>
    <row r="6104" spans="1:7" ht="16.5" customHeight="1">
      <c r="A6104" s="323"/>
      <c r="B6104" s="302" t="s">
        <v>132</v>
      </c>
      <c r="C6104" s="325" t="s">
        <v>224</v>
      </c>
      <c r="D6104" s="325">
        <v>501.5</v>
      </c>
      <c r="E6104" s="46">
        <v>35500</v>
      </c>
      <c r="F6104" s="130">
        <f t="shared" si="102"/>
        <v>17803250</v>
      </c>
      <c r="G6104" s="69"/>
    </row>
    <row r="6105" spans="1:7" ht="16.5" customHeight="1">
      <c r="A6105" s="323"/>
      <c r="B6105" s="302" t="s">
        <v>133</v>
      </c>
      <c r="C6105" s="325" t="s">
        <v>224</v>
      </c>
      <c r="D6105" s="325">
        <v>386.5</v>
      </c>
      <c r="E6105" s="46">
        <v>35500</v>
      </c>
      <c r="F6105" s="130">
        <f t="shared" si="102"/>
        <v>13720750</v>
      </c>
      <c r="G6105" s="69"/>
    </row>
    <row r="6106" spans="1:7" ht="16.5" customHeight="1">
      <c r="A6106" s="323"/>
      <c r="B6106" s="302"/>
      <c r="C6106" s="325"/>
      <c r="D6106" s="325"/>
      <c r="E6106" s="46"/>
      <c r="F6106" s="130">
        <f t="shared" si="102"/>
        <v>0</v>
      </c>
      <c r="G6106" s="69"/>
    </row>
    <row r="6107" spans="1:7" ht="16.5" customHeight="1">
      <c r="A6107" s="323" t="s">
        <v>318</v>
      </c>
      <c r="B6107" s="302" t="s">
        <v>13</v>
      </c>
      <c r="C6107" s="325" t="s">
        <v>1836</v>
      </c>
      <c r="D6107" s="325">
        <v>52</v>
      </c>
      <c r="E6107" s="46">
        <v>31000</v>
      </c>
      <c r="F6107" s="130">
        <f t="shared" si="102"/>
        <v>1612000</v>
      </c>
      <c r="G6107" s="86">
        <f>SUM(F6107:F6112)</f>
        <v>10778450</v>
      </c>
    </row>
    <row r="6108" spans="1:7" ht="16.5" customHeight="1">
      <c r="A6108" s="323"/>
      <c r="B6108" s="302" t="s">
        <v>31</v>
      </c>
      <c r="C6108" s="325" t="s">
        <v>1386</v>
      </c>
      <c r="D6108" s="325">
        <v>10</v>
      </c>
      <c r="E6108" s="46">
        <v>33000</v>
      </c>
      <c r="F6108" s="130">
        <f t="shared" si="102"/>
        <v>330000</v>
      </c>
      <c r="G6108" s="69"/>
    </row>
    <row r="6109" spans="1:7" ht="16.5" customHeight="1">
      <c r="A6109" s="323"/>
      <c r="B6109" s="302" t="s">
        <v>31</v>
      </c>
      <c r="C6109" s="325" t="s">
        <v>59</v>
      </c>
      <c r="D6109" s="325">
        <v>99</v>
      </c>
      <c r="E6109" s="46">
        <v>33000</v>
      </c>
      <c r="F6109" s="130">
        <f t="shared" si="102"/>
        <v>3267000</v>
      </c>
      <c r="G6109" s="69"/>
    </row>
    <row r="6110" spans="1:7" ht="16.5" customHeight="1">
      <c r="A6110" s="323"/>
      <c r="B6110" s="302" t="s">
        <v>31</v>
      </c>
      <c r="C6110" s="325" t="s">
        <v>612</v>
      </c>
      <c r="D6110" s="325">
        <v>50.4</v>
      </c>
      <c r="E6110" s="46">
        <v>33000</v>
      </c>
      <c r="F6110" s="130">
        <f t="shared" si="102"/>
        <v>1663200</v>
      </c>
      <c r="G6110" s="69"/>
    </row>
    <row r="6111" spans="1:7" ht="16.5" customHeight="1">
      <c r="A6111" s="323"/>
      <c r="B6111" s="302" t="s">
        <v>31</v>
      </c>
      <c r="C6111" s="325" t="s">
        <v>823</v>
      </c>
      <c r="D6111" s="325">
        <v>57.5</v>
      </c>
      <c r="E6111" s="46">
        <v>33500</v>
      </c>
      <c r="F6111" s="130">
        <f t="shared" si="102"/>
        <v>1926250</v>
      </c>
      <c r="G6111" s="69"/>
    </row>
    <row r="6112" spans="1:7" ht="16.5" customHeight="1">
      <c r="A6112" s="323"/>
      <c r="B6112" s="302" t="s">
        <v>31</v>
      </c>
      <c r="C6112" s="325" t="s">
        <v>1211</v>
      </c>
      <c r="D6112" s="325">
        <v>60</v>
      </c>
      <c r="E6112" s="46">
        <v>33000</v>
      </c>
      <c r="F6112" s="130">
        <f t="shared" si="102"/>
        <v>1980000</v>
      </c>
      <c r="G6112" s="69"/>
    </row>
    <row r="6113" spans="1:7" ht="16.5" customHeight="1">
      <c r="A6113" s="323"/>
      <c r="B6113" s="302"/>
      <c r="C6113" s="325"/>
      <c r="D6113" s="325"/>
      <c r="E6113" s="46"/>
      <c r="F6113" s="130"/>
      <c r="G6113" s="69"/>
    </row>
    <row r="6114" spans="1:7" ht="16.5" customHeight="1">
      <c r="A6114" s="323" t="s">
        <v>271</v>
      </c>
      <c r="B6114" s="302" t="s">
        <v>13</v>
      </c>
      <c r="C6114" s="325" t="s">
        <v>125</v>
      </c>
      <c r="D6114" s="325">
        <v>10</v>
      </c>
      <c r="E6114" s="46">
        <v>30000</v>
      </c>
      <c r="F6114" s="130">
        <f>E6114*D6114</f>
        <v>300000</v>
      </c>
      <c r="G6114" s="86">
        <f>SUM(F6114:F6115)</f>
        <v>600000</v>
      </c>
    </row>
    <row r="6115" spans="1:7" ht="16.5" customHeight="1">
      <c r="A6115" s="323"/>
      <c r="B6115" s="302" t="s">
        <v>13</v>
      </c>
      <c r="C6115" s="325" t="s">
        <v>45</v>
      </c>
      <c r="D6115" s="325">
        <v>10</v>
      </c>
      <c r="E6115" s="46">
        <v>30000</v>
      </c>
      <c r="F6115" s="130">
        <f>E6115*D6115</f>
        <v>300000</v>
      </c>
      <c r="G6115" s="69"/>
    </row>
    <row r="6116" spans="1:7" ht="16.5" customHeight="1">
      <c r="A6116" s="323"/>
      <c r="B6116" s="302"/>
      <c r="C6116" s="325"/>
      <c r="D6116" s="325"/>
      <c r="E6116" s="46"/>
      <c r="F6116" s="130">
        <f t="shared" si="102"/>
        <v>0</v>
      </c>
      <c r="G6116" s="69"/>
    </row>
    <row r="6117" spans="1:7" ht="16.5" customHeight="1">
      <c r="A6117" s="323" t="s">
        <v>93</v>
      </c>
      <c r="B6117" s="302" t="s">
        <v>13</v>
      </c>
      <c r="C6117" s="325" t="s">
        <v>78</v>
      </c>
      <c r="D6117" s="325">
        <v>98.2</v>
      </c>
      <c r="E6117" s="46">
        <v>29500</v>
      </c>
      <c r="F6117" s="130">
        <f t="shared" si="102"/>
        <v>2896900</v>
      </c>
      <c r="G6117" s="86">
        <f>SUM(F6117:F6122)</f>
        <v>13972850</v>
      </c>
    </row>
    <row r="6118" spans="1:7" ht="16.5" customHeight="1">
      <c r="A6118" s="323"/>
      <c r="B6118" s="302" t="s">
        <v>13</v>
      </c>
      <c r="C6118" s="325" t="s">
        <v>1837</v>
      </c>
      <c r="D6118" s="325">
        <v>101.5</v>
      </c>
      <c r="E6118" s="46">
        <v>29500</v>
      </c>
      <c r="F6118" s="130">
        <f t="shared" ref="F6118:F6196" si="103">E6118*D6118</f>
        <v>2994250</v>
      </c>
      <c r="G6118" s="69"/>
    </row>
    <row r="6119" spans="1:7" ht="16.5" customHeight="1">
      <c r="A6119" s="323"/>
      <c r="B6119" s="302" t="s">
        <v>23</v>
      </c>
      <c r="C6119" s="325" t="s">
        <v>1231</v>
      </c>
      <c r="D6119" s="325">
        <v>102.2</v>
      </c>
      <c r="E6119" s="46">
        <v>33000</v>
      </c>
      <c r="F6119" s="130">
        <f t="shared" si="103"/>
        <v>3372600</v>
      </c>
      <c r="G6119" s="69"/>
    </row>
    <row r="6120" spans="1:7" ht="16.5" customHeight="1">
      <c r="A6120" s="323"/>
      <c r="B6120" s="302" t="s">
        <v>23</v>
      </c>
      <c r="C6120" s="325" t="s">
        <v>1130</v>
      </c>
      <c r="D6120" s="325">
        <v>58.2</v>
      </c>
      <c r="E6120" s="46">
        <v>33000</v>
      </c>
      <c r="F6120" s="130">
        <f t="shared" si="103"/>
        <v>1920600</v>
      </c>
      <c r="G6120" s="69"/>
    </row>
    <row r="6121" spans="1:7" ht="16.5" customHeight="1">
      <c r="A6121" s="323"/>
      <c r="B6121" s="302" t="s">
        <v>31</v>
      </c>
      <c r="C6121" s="325" t="s">
        <v>452</v>
      </c>
      <c r="D6121" s="325">
        <v>42</v>
      </c>
      <c r="E6121" s="46">
        <v>33000</v>
      </c>
      <c r="F6121" s="130">
        <f t="shared" si="103"/>
        <v>1386000</v>
      </c>
      <c r="G6121" s="69"/>
    </row>
    <row r="6122" spans="1:7" ht="16.5" customHeight="1">
      <c r="A6122" s="323"/>
      <c r="B6122" s="302" t="s">
        <v>31</v>
      </c>
      <c r="C6122" s="325" t="s">
        <v>222</v>
      </c>
      <c r="D6122" s="325">
        <v>42.5</v>
      </c>
      <c r="E6122" s="46">
        <v>33000</v>
      </c>
      <c r="F6122" s="130">
        <f t="shared" si="103"/>
        <v>1402500</v>
      </c>
      <c r="G6122" s="69"/>
    </row>
    <row r="6123" spans="1:7" ht="16.5" customHeight="1">
      <c r="A6123" s="323"/>
      <c r="B6123" s="302"/>
      <c r="C6123" s="325"/>
      <c r="D6123" s="325"/>
      <c r="E6123" s="46"/>
      <c r="F6123" s="130">
        <f t="shared" si="103"/>
        <v>0</v>
      </c>
      <c r="G6123" s="69"/>
    </row>
    <row r="6124" spans="1:7" ht="16.5" customHeight="1">
      <c r="A6124" s="323" t="s">
        <v>140</v>
      </c>
      <c r="B6124" s="302" t="s">
        <v>31</v>
      </c>
      <c r="C6124" s="325" t="s">
        <v>373</v>
      </c>
      <c r="D6124" s="325">
        <v>350</v>
      </c>
      <c r="E6124" s="46">
        <v>31000</v>
      </c>
      <c r="F6124" s="130">
        <f t="shared" si="103"/>
        <v>10850000</v>
      </c>
      <c r="G6124" s="86">
        <f>F6124</f>
        <v>10850000</v>
      </c>
    </row>
    <row r="6125" spans="1:7" ht="16.5" customHeight="1">
      <c r="A6125" s="323"/>
      <c r="B6125" s="302"/>
      <c r="C6125" s="325"/>
      <c r="D6125" s="325"/>
      <c r="E6125" s="46"/>
      <c r="F6125" s="130">
        <f t="shared" si="103"/>
        <v>0</v>
      </c>
      <c r="G6125" s="69"/>
    </row>
    <row r="6126" spans="1:7" ht="16.5" customHeight="1">
      <c r="A6126" s="323" t="s">
        <v>203</v>
      </c>
      <c r="B6126" s="302" t="s">
        <v>31</v>
      </c>
      <c r="C6126" s="325" t="s">
        <v>46</v>
      </c>
      <c r="D6126" s="325">
        <v>20</v>
      </c>
      <c r="E6126" s="46">
        <v>31000</v>
      </c>
      <c r="F6126" s="130">
        <f t="shared" si="103"/>
        <v>620000</v>
      </c>
      <c r="G6126" s="86">
        <f>SUM(F6126:F6127)</f>
        <v>44120000</v>
      </c>
    </row>
    <row r="6127" spans="1:7" ht="16.5" customHeight="1">
      <c r="A6127" s="323"/>
      <c r="B6127" s="302" t="s">
        <v>570</v>
      </c>
      <c r="C6127" s="325" t="s">
        <v>711</v>
      </c>
      <c r="D6127" s="325">
        <v>1450</v>
      </c>
      <c r="E6127" s="46">
        <v>30000</v>
      </c>
      <c r="F6127" s="130">
        <f t="shared" si="103"/>
        <v>43500000</v>
      </c>
      <c r="G6127" s="69"/>
    </row>
    <row r="6128" spans="1:7" ht="16.5" customHeight="1">
      <c r="A6128" s="323"/>
      <c r="B6128" s="302"/>
      <c r="C6128" s="325"/>
      <c r="D6128" s="325"/>
      <c r="E6128" s="46"/>
      <c r="F6128" s="130">
        <f t="shared" si="103"/>
        <v>0</v>
      </c>
      <c r="G6128" s="69"/>
    </row>
    <row r="6129" spans="1:7" ht="16.5" customHeight="1">
      <c r="A6129" s="323" t="s">
        <v>480</v>
      </c>
      <c r="B6129" s="302" t="s">
        <v>1464</v>
      </c>
      <c r="C6129" s="325" t="s">
        <v>1640</v>
      </c>
      <c r="D6129" s="325">
        <v>132.30000000000001</v>
      </c>
      <c r="E6129" s="46">
        <v>39500</v>
      </c>
      <c r="F6129" s="130">
        <f t="shared" si="103"/>
        <v>5225850</v>
      </c>
      <c r="G6129" s="86">
        <f>F6129</f>
        <v>5225850</v>
      </c>
    </row>
    <row r="6130" spans="1:7" ht="16.5" customHeight="1">
      <c r="A6130" s="323"/>
      <c r="B6130" s="302"/>
      <c r="C6130" s="325"/>
      <c r="D6130" s="325"/>
      <c r="E6130" s="46"/>
      <c r="F6130" s="130">
        <f t="shared" si="103"/>
        <v>0</v>
      </c>
      <c r="G6130" s="69"/>
    </row>
    <row r="6131" spans="1:7" ht="16.5" customHeight="1">
      <c r="A6131" s="323" t="s">
        <v>727</v>
      </c>
      <c r="B6131" s="302" t="s">
        <v>31</v>
      </c>
      <c r="C6131" s="325" t="s">
        <v>533</v>
      </c>
      <c r="D6131" s="325">
        <v>167.1</v>
      </c>
      <c r="E6131" s="46">
        <v>34500</v>
      </c>
      <c r="F6131" s="130">
        <f t="shared" si="103"/>
        <v>5764950</v>
      </c>
      <c r="G6131" s="86">
        <f>F6131</f>
        <v>5764950</v>
      </c>
    </row>
    <row r="6132" spans="1:7" ht="16.5" customHeight="1">
      <c r="A6132" s="323"/>
      <c r="B6132" s="302"/>
      <c r="C6132" s="325"/>
      <c r="D6132" s="325"/>
      <c r="E6132" s="46"/>
      <c r="F6132" s="130">
        <f t="shared" si="103"/>
        <v>0</v>
      </c>
      <c r="G6132" s="69"/>
    </row>
    <row r="6133" spans="1:7" ht="16.5" customHeight="1">
      <c r="A6133" s="323" t="s">
        <v>336</v>
      </c>
      <c r="B6133" s="302" t="s">
        <v>13</v>
      </c>
      <c r="C6133" s="325" t="s">
        <v>78</v>
      </c>
      <c r="D6133" s="325">
        <v>307.89999999999998</v>
      </c>
      <c r="E6133" s="46">
        <v>31000</v>
      </c>
      <c r="F6133" s="130">
        <f t="shared" si="103"/>
        <v>9544900</v>
      </c>
      <c r="G6133" s="86">
        <f>SUM(F6133:F6137)</f>
        <v>27888400</v>
      </c>
    </row>
    <row r="6134" spans="1:7" ht="16.5" customHeight="1">
      <c r="A6134" s="323"/>
      <c r="B6134" s="302" t="s">
        <v>23</v>
      </c>
      <c r="C6134" s="325" t="s">
        <v>184</v>
      </c>
      <c r="D6134" s="325">
        <v>106.3</v>
      </c>
      <c r="E6134" s="46">
        <v>30000</v>
      </c>
      <c r="F6134" s="130">
        <f t="shared" si="103"/>
        <v>3189000</v>
      </c>
      <c r="G6134" s="69"/>
    </row>
    <row r="6135" spans="1:7" ht="16.5" customHeight="1">
      <c r="A6135" s="323"/>
      <c r="B6135" s="302" t="s">
        <v>31</v>
      </c>
      <c r="C6135" s="325" t="s">
        <v>918</v>
      </c>
      <c r="D6135" s="325">
        <v>202</v>
      </c>
      <c r="E6135" s="46">
        <v>33500</v>
      </c>
      <c r="F6135" s="130">
        <f t="shared" si="103"/>
        <v>6767000</v>
      </c>
      <c r="G6135" s="69"/>
    </row>
    <row r="6136" spans="1:7" ht="16.5" customHeight="1">
      <c r="A6136" s="323"/>
      <c r="B6136" s="302" t="s">
        <v>31</v>
      </c>
      <c r="C6136" s="325" t="s">
        <v>1838</v>
      </c>
      <c r="D6136" s="325">
        <v>25</v>
      </c>
      <c r="E6136" s="46">
        <v>30500</v>
      </c>
      <c r="F6136" s="130">
        <f t="shared" si="103"/>
        <v>762500</v>
      </c>
      <c r="G6136" s="69"/>
    </row>
    <row r="6137" spans="1:7" ht="16.5" customHeight="1">
      <c r="A6137" s="323"/>
      <c r="B6137" s="302" t="s">
        <v>31</v>
      </c>
      <c r="C6137" s="325" t="s">
        <v>191</v>
      </c>
      <c r="D6137" s="325">
        <v>250</v>
      </c>
      <c r="E6137" s="46">
        <v>30500</v>
      </c>
      <c r="F6137" s="130">
        <f t="shared" si="103"/>
        <v>7625000</v>
      </c>
      <c r="G6137" s="69"/>
    </row>
    <row r="6138" spans="1:7" ht="16.5" customHeight="1">
      <c r="A6138" s="323"/>
      <c r="B6138" s="302"/>
      <c r="C6138" s="325"/>
      <c r="D6138" s="325"/>
      <c r="E6138" s="46"/>
      <c r="F6138" s="130">
        <f t="shared" si="103"/>
        <v>0</v>
      </c>
      <c r="G6138" s="69"/>
    </row>
    <row r="6139" spans="1:7" ht="16.5" customHeight="1">
      <c r="A6139" s="323" t="s">
        <v>304</v>
      </c>
      <c r="B6139" s="302" t="s">
        <v>13</v>
      </c>
      <c r="C6139" s="325" t="s">
        <v>416</v>
      </c>
      <c r="D6139" s="325">
        <v>356.7</v>
      </c>
      <c r="E6139" s="46">
        <v>31000</v>
      </c>
      <c r="F6139" s="130">
        <f t="shared" si="103"/>
        <v>11057700</v>
      </c>
      <c r="G6139" s="86">
        <f>F6139</f>
        <v>11057700</v>
      </c>
    </row>
    <row r="6140" spans="1:7" ht="16.5" customHeight="1">
      <c r="A6140" s="323"/>
      <c r="B6140" s="302"/>
      <c r="C6140" s="325"/>
      <c r="D6140" s="325"/>
      <c r="E6140" s="46"/>
      <c r="F6140" s="130">
        <f t="shared" si="103"/>
        <v>0</v>
      </c>
      <c r="G6140" s="69"/>
    </row>
    <row r="6141" spans="1:7" ht="16.5" customHeight="1">
      <c r="A6141" s="323" t="s">
        <v>210</v>
      </c>
      <c r="B6141" s="302" t="s">
        <v>212</v>
      </c>
      <c r="C6141" s="325" t="s">
        <v>1148</v>
      </c>
      <c r="D6141" s="325">
        <v>100</v>
      </c>
      <c r="E6141" s="46">
        <v>30000</v>
      </c>
      <c r="F6141" s="130">
        <f t="shared" si="103"/>
        <v>3000000</v>
      </c>
      <c r="G6141" s="86">
        <f>SUM(F6141:F6143)</f>
        <v>24750000</v>
      </c>
    </row>
    <row r="6142" spans="1:7" ht="16.5" customHeight="1">
      <c r="A6142" s="323"/>
      <c r="B6142" s="302" t="s">
        <v>212</v>
      </c>
      <c r="C6142" s="325" t="s">
        <v>344</v>
      </c>
      <c r="D6142" s="325">
        <v>325</v>
      </c>
      <c r="E6142" s="46">
        <v>30000</v>
      </c>
      <c r="F6142" s="130">
        <f t="shared" si="103"/>
        <v>9750000</v>
      </c>
      <c r="G6142" s="69"/>
    </row>
    <row r="6143" spans="1:7" ht="16.5" customHeight="1">
      <c r="A6143" s="323"/>
      <c r="B6143" s="302" t="s">
        <v>212</v>
      </c>
      <c r="C6143" s="325" t="s">
        <v>213</v>
      </c>
      <c r="D6143" s="325">
        <v>400</v>
      </c>
      <c r="E6143" s="46">
        <v>30000</v>
      </c>
      <c r="F6143" s="130">
        <f t="shared" si="103"/>
        <v>12000000</v>
      </c>
      <c r="G6143" s="69"/>
    </row>
    <row r="6144" spans="1:7" ht="16.5" customHeight="1">
      <c r="A6144" s="323"/>
      <c r="B6144" s="302"/>
      <c r="C6144" s="325"/>
      <c r="D6144" s="325"/>
      <c r="E6144" s="46"/>
      <c r="F6144" s="130">
        <f t="shared" si="103"/>
        <v>0</v>
      </c>
      <c r="G6144" s="69"/>
    </row>
    <row r="6145" spans="1:7" ht="16.5" customHeight="1">
      <c r="A6145" s="323" t="s">
        <v>178</v>
      </c>
      <c r="B6145" s="302" t="s">
        <v>13</v>
      </c>
      <c r="C6145" s="325" t="s">
        <v>1061</v>
      </c>
      <c r="D6145" s="325">
        <v>531</v>
      </c>
      <c r="E6145" s="46">
        <v>31000</v>
      </c>
      <c r="F6145" s="130">
        <f t="shared" si="103"/>
        <v>16461000</v>
      </c>
      <c r="G6145" s="86">
        <f>SUM(F6145:F6146)</f>
        <v>23844000</v>
      </c>
    </row>
    <row r="6146" spans="1:7" ht="16.5" customHeight="1">
      <c r="A6146" s="323"/>
      <c r="B6146" s="302" t="s">
        <v>31</v>
      </c>
      <c r="C6146" s="325" t="s">
        <v>57</v>
      </c>
      <c r="D6146" s="325">
        <v>214</v>
      </c>
      <c r="E6146" s="46">
        <v>34500</v>
      </c>
      <c r="F6146" s="130">
        <f t="shared" si="103"/>
        <v>7383000</v>
      </c>
      <c r="G6146" s="69"/>
    </row>
    <row r="6147" spans="1:7" ht="16.5" customHeight="1">
      <c r="A6147" s="323"/>
      <c r="B6147" s="302"/>
      <c r="C6147" s="325"/>
      <c r="D6147" s="325"/>
      <c r="E6147" s="46"/>
      <c r="F6147" s="130">
        <f t="shared" si="103"/>
        <v>0</v>
      </c>
      <c r="G6147" s="69"/>
    </row>
    <row r="6148" spans="1:7" ht="16.5" customHeight="1">
      <c r="A6148" s="323" t="s">
        <v>316</v>
      </c>
      <c r="B6148" s="302" t="s">
        <v>13</v>
      </c>
      <c r="C6148" s="325" t="s">
        <v>1089</v>
      </c>
      <c r="D6148" s="325">
        <v>97.7</v>
      </c>
      <c r="E6148" s="46">
        <v>30000</v>
      </c>
      <c r="F6148" s="130">
        <f t="shared" si="103"/>
        <v>2931000</v>
      </c>
      <c r="G6148" s="86">
        <f>SUM(F6148:F6150)</f>
        <v>11079000</v>
      </c>
    </row>
    <row r="6149" spans="1:7" ht="16.5" customHeight="1">
      <c r="A6149" s="323"/>
      <c r="B6149" s="302" t="s">
        <v>31</v>
      </c>
      <c r="C6149" s="325" t="s">
        <v>35</v>
      </c>
      <c r="D6149" s="325">
        <v>250</v>
      </c>
      <c r="E6149" s="46">
        <v>33000</v>
      </c>
      <c r="F6149" s="130">
        <f t="shared" si="103"/>
        <v>8250000</v>
      </c>
      <c r="G6149" s="69"/>
    </row>
    <row r="6150" spans="1:7" ht="16.5" customHeight="1">
      <c r="A6150" s="323"/>
      <c r="B6150" s="446" t="s">
        <v>1839</v>
      </c>
      <c r="C6150" s="430" t="s">
        <v>1467</v>
      </c>
      <c r="D6150" s="430">
        <v>-3</v>
      </c>
      <c r="E6150" s="54">
        <v>34000</v>
      </c>
      <c r="F6150" s="140">
        <f t="shared" si="103"/>
        <v>-102000</v>
      </c>
      <c r="G6150" s="69"/>
    </row>
    <row r="6151" spans="1:7" ht="16.5" customHeight="1">
      <c r="A6151" s="323"/>
      <c r="B6151" s="446"/>
      <c r="C6151" s="430"/>
      <c r="D6151" s="430"/>
      <c r="E6151" s="54"/>
      <c r="F6151" s="130">
        <f t="shared" si="103"/>
        <v>0</v>
      </c>
      <c r="G6151" s="69"/>
    </row>
    <row r="6152" spans="1:7" ht="16.5" customHeight="1">
      <c r="A6152" s="323" t="s">
        <v>731</v>
      </c>
      <c r="B6152" s="302" t="s">
        <v>13</v>
      </c>
      <c r="C6152" s="325" t="s">
        <v>1308</v>
      </c>
      <c r="D6152" s="325">
        <v>114</v>
      </c>
      <c r="E6152" s="46">
        <v>29500</v>
      </c>
      <c r="F6152" s="130">
        <f t="shared" si="103"/>
        <v>3363000</v>
      </c>
      <c r="G6152" s="86">
        <f>F6152</f>
        <v>3363000</v>
      </c>
    </row>
    <row r="6153" spans="1:7" ht="16.5" customHeight="1">
      <c r="A6153" s="323"/>
      <c r="B6153" s="302"/>
      <c r="C6153" s="325"/>
      <c r="D6153" s="325"/>
      <c r="E6153" s="46"/>
      <c r="F6153" s="130">
        <f t="shared" si="103"/>
        <v>0</v>
      </c>
      <c r="G6153" s="69"/>
    </row>
    <row r="6154" spans="1:7" ht="16.5" customHeight="1">
      <c r="A6154" s="323" t="s">
        <v>1843</v>
      </c>
      <c r="B6154" s="302" t="s">
        <v>13</v>
      </c>
      <c r="C6154" s="325" t="s">
        <v>1844</v>
      </c>
      <c r="D6154" s="325">
        <v>49.5</v>
      </c>
      <c r="E6154" s="46">
        <v>29500</v>
      </c>
      <c r="F6154" s="130">
        <f t="shared" si="103"/>
        <v>1460250</v>
      </c>
      <c r="G6154" s="86">
        <f>SUM(F6154:F6157)</f>
        <v>7099150</v>
      </c>
    </row>
    <row r="6155" spans="1:7" ht="16.5" customHeight="1">
      <c r="A6155" s="323"/>
      <c r="B6155" s="302" t="s">
        <v>132</v>
      </c>
      <c r="C6155" s="325" t="s">
        <v>1745</v>
      </c>
      <c r="D6155" s="325">
        <v>56.7</v>
      </c>
      <c r="E6155" s="46">
        <v>32000</v>
      </c>
      <c r="F6155" s="130">
        <f t="shared" si="103"/>
        <v>1814400</v>
      </c>
      <c r="G6155" s="69"/>
    </row>
    <row r="6156" spans="1:7" ht="16.5" customHeight="1">
      <c r="A6156" s="323"/>
      <c r="B6156" s="302" t="s">
        <v>31</v>
      </c>
      <c r="C6156" s="325" t="s">
        <v>1845</v>
      </c>
      <c r="D6156" s="325">
        <v>56</v>
      </c>
      <c r="E6156" s="46">
        <v>33000</v>
      </c>
      <c r="F6156" s="130">
        <f t="shared" si="103"/>
        <v>1848000</v>
      </c>
      <c r="G6156" s="69"/>
    </row>
    <row r="6157" spans="1:7" ht="16.5" customHeight="1">
      <c r="A6157" s="323"/>
      <c r="B6157" s="302" t="s">
        <v>31</v>
      </c>
      <c r="C6157" s="325" t="s">
        <v>1846</v>
      </c>
      <c r="D6157" s="325">
        <v>59</v>
      </c>
      <c r="E6157" s="46">
        <v>33500</v>
      </c>
      <c r="F6157" s="130">
        <f t="shared" si="103"/>
        <v>1976500</v>
      </c>
      <c r="G6157" s="69"/>
    </row>
    <row r="6158" spans="1:7" ht="16.5" customHeight="1">
      <c r="A6158" s="323"/>
      <c r="B6158" s="302"/>
      <c r="C6158" s="325"/>
      <c r="D6158" s="325"/>
      <c r="E6158" s="46"/>
      <c r="F6158" s="130">
        <f t="shared" si="103"/>
        <v>0</v>
      </c>
      <c r="G6158" s="69"/>
    </row>
    <row r="6159" spans="1:7" ht="16.5" customHeight="1">
      <c r="A6159" s="323" t="s">
        <v>457</v>
      </c>
      <c r="B6159" s="302" t="s">
        <v>31</v>
      </c>
      <c r="C6159" s="325" t="s">
        <v>1180</v>
      </c>
      <c r="D6159" s="325">
        <v>131.80000000000001</v>
      </c>
      <c r="E6159" s="46">
        <v>33000</v>
      </c>
      <c r="F6159" s="130">
        <f t="shared" si="103"/>
        <v>4349400</v>
      </c>
      <c r="G6159" s="86">
        <f>F6159</f>
        <v>4349400</v>
      </c>
    </row>
    <row r="6160" spans="1:7" ht="16.5" customHeight="1">
      <c r="A6160" s="323"/>
      <c r="B6160" s="302"/>
      <c r="C6160" s="325"/>
      <c r="D6160" s="325"/>
      <c r="E6160" s="46"/>
      <c r="F6160" s="130">
        <f t="shared" si="103"/>
        <v>0</v>
      </c>
      <c r="G6160" s="69"/>
    </row>
    <row r="6161" spans="1:7" ht="16.5" customHeight="1">
      <c r="A6161" s="323" t="s">
        <v>394</v>
      </c>
      <c r="B6161" s="302" t="s">
        <v>23</v>
      </c>
      <c r="C6161" s="325" t="s">
        <v>118</v>
      </c>
      <c r="D6161" s="325">
        <v>324</v>
      </c>
      <c r="E6161" s="46">
        <v>33000</v>
      </c>
      <c r="F6161" s="130">
        <f t="shared" si="103"/>
        <v>10692000</v>
      </c>
      <c r="G6161" s="86">
        <f>SUM(F6161:F6162)</f>
        <v>13144200</v>
      </c>
    </row>
    <row r="6162" spans="1:7" ht="16.5" customHeight="1">
      <c r="A6162" s="323"/>
      <c r="B6162" s="302" t="s">
        <v>669</v>
      </c>
      <c r="C6162" s="325" t="s">
        <v>1847</v>
      </c>
      <c r="D6162" s="325">
        <v>73.2</v>
      </c>
      <c r="E6162" s="46">
        <v>33500</v>
      </c>
      <c r="F6162" s="130">
        <f t="shared" si="103"/>
        <v>2452200</v>
      </c>
      <c r="G6162" s="69"/>
    </row>
    <row r="6163" spans="1:7" ht="16.5" customHeight="1">
      <c r="A6163" s="323"/>
      <c r="B6163" s="302"/>
      <c r="C6163" s="325"/>
      <c r="D6163" s="325"/>
      <c r="E6163" s="46"/>
      <c r="F6163" s="130">
        <f t="shared" si="103"/>
        <v>0</v>
      </c>
      <c r="G6163" s="69"/>
    </row>
    <row r="6164" spans="1:7" ht="16.5" customHeight="1">
      <c r="A6164" s="323" t="s">
        <v>26</v>
      </c>
      <c r="B6164" s="302" t="s">
        <v>13</v>
      </c>
      <c r="C6164" s="325" t="s">
        <v>60</v>
      </c>
      <c r="D6164" s="325">
        <v>50</v>
      </c>
      <c r="E6164" s="46">
        <v>29500</v>
      </c>
      <c r="F6164" s="130">
        <f t="shared" si="103"/>
        <v>1475000</v>
      </c>
      <c r="G6164" s="86">
        <f>SUM(F6164:F6169)</f>
        <v>7670000</v>
      </c>
    </row>
    <row r="6165" spans="1:7" ht="16.5" customHeight="1">
      <c r="A6165" s="323"/>
      <c r="B6165" s="302" t="s">
        <v>13</v>
      </c>
      <c r="C6165" s="325" t="s">
        <v>15</v>
      </c>
      <c r="D6165" s="325">
        <v>50</v>
      </c>
      <c r="E6165" s="46">
        <v>29500</v>
      </c>
      <c r="F6165" s="130">
        <f t="shared" si="103"/>
        <v>1475000</v>
      </c>
      <c r="G6165" s="69"/>
    </row>
    <row r="6166" spans="1:7" ht="16.5" customHeight="1">
      <c r="A6166" s="323"/>
      <c r="B6166" s="302" t="s">
        <v>13</v>
      </c>
      <c r="C6166" s="325" t="s">
        <v>62</v>
      </c>
      <c r="D6166" s="325">
        <v>50</v>
      </c>
      <c r="E6166" s="46">
        <v>29500</v>
      </c>
      <c r="F6166" s="130">
        <f t="shared" si="103"/>
        <v>1475000</v>
      </c>
      <c r="G6166" s="69"/>
    </row>
    <row r="6167" spans="1:7" ht="16.5" customHeight="1">
      <c r="A6167" s="323"/>
      <c r="B6167" s="302" t="s">
        <v>13</v>
      </c>
      <c r="C6167" s="325" t="s">
        <v>14</v>
      </c>
      <c r="D6167" s="325">
        <v>50</v>
      </c>
      <c r="E6167" s="46">
        <v>29500</v>
      </c>
      <c r="F6167" s="130">
        <f t="shared" si="103"/>
        <v>1475000</v>
      </c>
      <c r="G6167" s="69"/>
    </row>
    <row r="6168" spans="1:7" ht="16.5" customHeight="1">
      <c r="A6168" s="323"/>
      <c r="B6168" s="302" t="s">
        <v>13</v>
      </c>
      <c r="C6168" s="325" t="s">
        <v>59</v>
      </c>
      <c r="D6168" s="325">
        <v>30</v>
      </c>
      <c r="E6168" s="46">
        <v>29500</v>
      </c>
      <c r="F6168" s="130">
        <f t="shared" si="103"/>
        <v>885000</v>
      </c>
      <c r="G6168" s="69"/>
    </row>
    <row r="6169" spans="1:7" ht="16.5" customHeight="1">
      <c r="A6169" s="323"/>
      <c r="B6169" s="302" t="s">
        <v>13</v>
      </c>
      <c r="C6169" s="325" t="s">
        <v>75</v>
      </c>
      <c r="D6169" s="325">
        <v>30</v>
      </c>
      <c r="E6169" s="46">
        <v>29500</v>
      </c>
      <c r="F6169" s="130">
        <f t="shared" si="103"/>
        <v>885000</v>
      </c>
      <c r="G6169" s="69"/>
    </row>
    <row r="6170" spans="1:7" ht="16.5" customHeight="1">
      <c r="A6170" s="323"/>
      <c r="B6170" s="302"/>
      <c r="C6170" s="325"/>
      <c r="D6170" s="325"/>
      <c r="E6170" s="46"/>
      <c r="F6170" s="130">
        <f t="shared" si="103"/>
        <v>0</v>
      </c>
      <c r="G6170" s="69"/>
    </row>
    <row r="6171" spans="1:7" ht="16.5" customHeight="1">
      <c r="A6171" s="323" t="s">
        <v>403</v>
      </c>
      <c r="B6171" s="302" t="s">
        <v>13</v>
      </c>
      <c r="C6171" s="325" t="s">
        <v>588</v>
      </c>
      <c r="D6171" s="325">
        <v>30</v>
      </c>
      <c r="E6171" s="46">
        <v>30000</v>
      </c>
      <c r="F6171" s="130">
        <f t="shared" si="103"/>
        <v>900000</v>
      </c>
      <c r="G6171" s="86">
        <f>SUM(F6171:F6182)</f>
        <v>4102750</v>
      </c>
    </row>
    <row r="6172" spans="1:7" ht="16.5" customHeight="1">
      <c r="A6172" s="323"/>
      <c r="B6172" s="302" t="s">
        <v>13</v>
      </c>
      <c r="C6172" s="325" t="s">
        <v>22</v>
      </c>
      <c r="D6172" s="325">
        <v>10</v>
      </c>
      <c r="E6172" s="46">
        <v>30000</v>
      </c>
      <c r="F6172" s="130">
        <f t="shared" si="103"/>
        <v>300000</v>
      </c>
      <c r="G6172" s="69"/>
    </row>
    <row r="6173" spans="1:7" ht="16.5" customHeight="1">
      <c r="A6173" s="323"/>
      <c r="B6173" s="302" t="s">
        <v>13</v>
      </c>
      <c r="C6173" s="325" t="s">
        <v>75</v>
      </c>
      <c r="D6173" s="325">
        <v>10</v>
      </c>
      <c r="E6173" s="46">
        <v>30000</v>
      </c>
      <c r="F6173" s="130">
        <f t="shared" si="103"/>
        <v>300000</v>
      </c>
      <c r="G6173" s="69"/>
    </row>
    <row r="6174" spans="1:7" ht="16.5" customHeight="1">
      <c r="A6174" s="323"/>
      <c r="B6174" s="302" t="s">
        <v>13</v>
      </c>
      <c r="C6174" s="325" t="s">
        <v>14</v>
      </c>
      <c r="D6174" s="325">
        <v>10</v>
      </c>
      <c r="E6174" s="46">
        <v>30000</v>
      </c>
      <c r="F6174" s="130">
        <f t="shared" si="103"/>
        <v>300000</v>
      </c>
      <c r="G6174" s="69"/>
    </row>
    <row r="6175" spans="1:7" ht="16.5" customHeight="1">
      <c r="A6175" s="323"/>
      <c r="B6175" s="302" t="s">
        <v>13</v>
      </c>
      <c r="C6175" s="325" t="s">
        <v>43</v>
      </c>
      <c r="D6175" s="325">
        <v>10</v>
      </c>
      <c r="E6175" s="46">
        <v>30000</v>
      </c>
      <c r="F6175" s="130">
        <f t="shared" si="103"/>
        <v>300000</v>
      </c>
      <c r="G6175" s="69"/>
    </row>
    <row r="6176" spans="1:7" ht="16.5" customHeight="1">
      <c r="A6176" s="323"/>
      <c r="B6176" s="302" t="s">
        <v>13</v>
      </c>
      <c r="C6176" s="325" t="s">
        <v>45</v>
      </c>
      <c r="D6176" s="325">
        <v>10</v>
      </c>
      <c r="E6176" s="46">
        <v>30000</v>
      </c>
      <c r="F6176" s="130">
        <f t="shared" si="103"/>
        <v>300000</v>
      </c>
      <c r="G6176" s="69"/>
    </row>
    <row r="6177" spans="1:7" ht="16.5" customHeight="1">
      <c r="A6177" s="323"/>
      <c r="B6177" s="302" t="s">
        <v>13</v>
      </c>
      <c r="C6177" s="325" t="s">
        <v>46</v>
      </c>
      <c r="D6177" s="325">
        <v>10</v>
      </c>
      <c r="E6177" s="46">
        <v>30000</v>
      </c>
      <c r="F6177" s="130">
        <f t="shared" si="103"/>
        <v>300000</v>
      </c>
      <c r="G6177" s="69"/>
    </row>
    <row r="6178" spans="1:7" ht="16.5" customHeight="1">
      <c r="A6178" s="323"/>
      <c r="B6178" s="302" t="s">
        <v>13</v>
      </c>
      <c r="C6178" s="325" t="s">
        <v>76</v>
      </c>
      <c r="D6178" s="325">
        <v>10</v>
      </c>
      <c r="E6178" s="46">
        <v>30000</v>
      </c>
      <c r="F6178" s="130">
        <f t="shared" si="103"/>
        <v>300000</v>
      </c>
      <c r="G6178" s="69"/>
    </row>
    <row r="6179" spans="1:7" ht="16.5" customHeight="1">
      <c r="A6179" s="323"/>
      <c r="B6179" s="302" t="s">
        <v>13</v>
      </c>
      <c r="C6179" s="325" t="s">
        <v>60</v>
      </c>
      <c r="D6179" s="325">
        <v>50</v>
      </c>
      <c r="E6179" s="46">
        <v>30000</v>
      </c>
      <c r="F6179" s="130">
        <f t="shared" si="103"/>
        <v>1500000</v>
      </c>
      <c r="G6179" s="69"/>
    </row>
    <row r="6180" spans="1:7" ht="16.5" customHeight="1">
      <c r="A6180" s="323"/>
      <c r="B6180" s="439" t="s">
        <v>699</v>
      </c>
      <c r="C6180" s="430"/>
      <c r="D6180" s="430">
        <v>-0.4</v>
      </c>
      <c r="E6180" s="54">
        <v>30000</v>
      </c>
      <c r="F6180" s="140">
        <f t="shared" si="103"/>
        <v>-12000</v>
      </c>
      <c r="G6180" s="69"/>
    </row>
    <row r="6181" spans="1:7" ht="16.5" customHeight="1">
      <c r="A6181" s="323"/>
      <c r="B6181" s="439" t="s">
        <v>1099</v>
      </c>
      <c r="C6181" s="430"/>
      <c r="D6181" s="430">
        <v>-1.5</v>
      </c>
      <c r="E6181" s="54">
        <v>33500</v>
      </c>
      <c r="F6181" s="140">
        <f t="shared" si="103"/>
        <v>-50250</v>
      </c>
      <c r="G6181" s="69"/>
    </row>
    <row r="6182" spans="1:7" ht="16.5" customHeight="1">
      <c r="A6182" s="323"/>
      <c r="B6182" s="446" t="s">
        <v>488</v>
      </c>
      <c r="C6182" s="430" t="s">
        <v>75</v>
      </c>
      <c r="D6182" s="430">
        <v>-10</v>
      </c>
      <c r="E6182" s="54">
        <v>33500</v>
      </c>
      <c r="F6182" s="140">
        <f t="shared" si="103"/>
        <v>-335000</v>
      </c>
      <c r="G6182" s="69"/>
    </row>
    <row r="6183" spans="1:7" ht="16.5" customHeight="1">
      <c r="A6183" s="323"/>
      <c r="B6183" s="302"/>
      <c r="C6183" s="325"/>
      <c r="D6183" s="325"/>
      <c r="E6183" s="46"/>
      <c r="F6183" s="130">
        <f t="shared" si="103"/>
        <v>0</v>
      </c>
      <c r="G6183" s="69"/>
    </row>
    <row r="6184" spans="1:7" ht="16.5" customHeight="1">
      <c r="A6184" s="323" t="s">
        <v>18</v>
      </c>
      <c r="B6184" s="302" t="s">
        <v>13</v>
      </c>
      <c r="C6184" s="325" t="s">
        <v>1840</v>
      </c>
      <c r="D6184" s="325">
        <v>20</v>
      </c>
      <c r="E6184" s="46">
        <v>29000</v>
      </c>
      <c r="F6184" s="130">
        <f t="shared" si="103"/>
        <v>580000</v>
      </c>
      <c r="G6184" s="86">
        <f>F6184</f>
        <v>580000</v>
      </c>
    </row>
    <row r="6185" spans="1:7" ht="16.5" customHeight="1">
      <c r="A6185" s="323"/>
      <c r="B6185" s="302"/>
      <c r="C6185" s="325"/>
      <c r="D6185" s="325"/>
      <c r="E6185" s="46"/>
      <c r="F6185" s="130">
        <f t="shared" si="103"/>
        <v>0</v>
      </c>
      <c r="G6185" s="69"/>
    </row>
    <row r="6186" spans="1:7" ht="16.5" customHeight="1">
      <c r="A6186" s="323" t="s">
        <v>61</v>
      </c>
      <c r="B6186" s="302" t="s">
        <v>13</v>
      </c>
      <c r="C6186" s="325" t="s">
        <v>60</v>
      </c>
      <c r="D6186" s="325">
        <v>10</v>
      </c>
      <c r="E6186" s="46">
        <v>29500</v>
      </c>
      <c r="F6186" s="130">
        <f t="shared" si="103"/>
        <v>295000</v>
      </c>
      <c r="G6186" s="86">
        <f>SUM(F6186:F6187)</f>
        <v>885000</v>
      </c>
    </row>
    <row r="6187" spans="1:7" ht="16.5" customHeight="1">
      <c r="A6187" s="323"/>
      <c r="B6187" s="302" t="s">
        <v>13</v>
      </c>
      <c r="C6187" s="325" t="s">
        <v>75</v>
      </c>
      <c r="D6187" s="325">
        <v>20</v>
      </c>
      <c r="E6187" s="46">
        <v>29500</v>
      </c>
      <c r="F6187" s="130">
        <f t="shared" si="103"/>
        <v>590000</v>
      </c>
      <c r="G6187" s="69"/>
    </row>
    <row r="6188" spans="1:7" ht="16.5" customHeight="1">
      <c r="A6188" s="323"/>
      <c r="B6188" s="302"/>
      <c r="C6188" s="325"/>
      <c r="D6188" s="325"/>
      <c r="E6188" s="46"/>
      <c r="F6188" s="130">
        <f t="shared" si="103"/>
        <v>0</v>
      </c>
      <c r="G6188" s="69"/>
    </row>
    <row r="6189" spans="1:7" ht="16.5" customHeight="1">
      <c r="A6189" s="323" t="s">
        <v>97</v>
      </c>
      <c r="B6189" s="302" t="s">
        <v>690</v>
      </c>
      <c r="C6189" s="325" t="s">
        <v>581</v>
      </c>
      <c r="D6189" s="325">
        <v>104.9</v>
      </c>
      <c r="E6189" s="46">
        <v>34500</v>
      </c>
      <c r="F6189" s="130">
        <f t="shared" si="103"/>
        <v>3619050</v>
      </c>
      <c r="G6189" s="86">
        <f>F6189</f>
        <v>3619050</v>
      </c>
    </row>
    <row r="6190" spans="1:7" ht="16.5" customHeight="1">
      <c r="A6190" s="323"/>
      <c r="B6190" s="302"/>
      <c r="C6190" s="325"/>
      <c r="D6190" s="325"/>
      <c r="E6190" s="46"/>
      <c r="F6190" s="130">
        <f t="shared" si="103"/>
        <v>0</v>
      </c>
      <c r="G6190" s="69"/>
    </row>
    <row r="6191" spans="1:7" ht="16.5" customHeight="1">
      <c r="A6191" s="323" t="s">
        <v>24</v>
      </c>
      <c r="B6191" s="444" t="s">
        <v>137</v>
      </c>
      <c r="C6191" s="482" t="s">
        <v>139</v>
      </c>
      <c r="D6191" s="482">
        <v>50</v>
      </c>
      <c r="E6191" s="116">
        <v>41500</v>
      </c>
      <c r="F6191" s="131">
        <f t="shared" si="103"/>
        <v>2075000</v>
      </c>
      <c r="G6191" s="86">
        <f>SUM(F6191:F6199)</f>
        <v>15812500</v>
      </c>
    </row>
    <row r="6192" spans="1:7" ht="16.5" customHeight="1">
      <c r="A6192" s="302"/>
      <c r="B6192" s="444" t="s">
        <v>137</v>
      </c>
      <c r="C6192" s="482" t="s">
        <v>138</v>
      </c>
      <c r="D6192" s="482">
        <v>100</v>
      </c>
      <c r="E6192" s="116">
        <v>39000</v>
      </c>
      <c r="F6192" s="131">
        <f t="shared" si="103"/>
        <v>3900000</v>
      </c>
      <c r="G6192" s="69"/>
    </row>
    <row r="6193" spans="1:7" ht="16.5" customHeight="1">
      <c r="A6193" s="302"/>
      <c r="B6193" s="302" t="s">
        <v>13</v>
      </c>
      <c r="C6193" s="325" t="s">
        <v>41</v>
      </c>
      <c r="D6193" s="325">
        <v>30</v>
      </c>
      <c r="E6193" s="46">
        <v>30000</v>
      </c>
      <c r="F6193" s="130">
        <f t="shared" si="103"/>
        <v>900000</v>
      </c>
      <c r="G6193" s="69"/>
    </row>
    <row r="6194" spans="1:7" ht="16.5" customHeight="1">
      <c r="A6194" s="323"/>
      <c r="B6194" s="302" t="s">
        <v>13</v>
      </c>
      <c r="C6194" s="325" t="s">
        <v>60</v>
      </c>
      <c r="D6194" s="325">
        <v>50</v>
      </c>
      <c r="E6194" s="46">
        <v>30000</v>
      </c>
      <c r="F6194" s="130">
        <f t="shared" si="103"/>
        <v>1500000</v>
      </c>
      <c r="G6194" s="69"/>
    </row>
    <row r="6195" spans="1:7" ht="16.5" customHeight="1">
      <c r="A6195" s="323"/>
      <c r="B6195" s="302" t="s">
        <v>13</v>
      </c>
      <c r="C6195" s="325" t="s">
        <v>59</v>
      </c>
      <c r="D6195" s="325">
        <v>100</v>
      </c>
      <c r="E6195" s="46">
        <v>30000</v>
      </c>
      <c r="F6195" s="130">
        <f t="shared" si="103"/>
        <v>3000000</v>
      </c>
      <c r="G6195" s="69"/>
    </row>
    <row r="6196" spans="1:7" ht="16.5" customHeight="1">
      <c r="A6196" s="323"/>
      <c r="B6196" s="302" t="s">
        <v>13</v>
      </c>
      <c r="C6196" s="325" t="s">
        <v>75</v>
      </c>
      <c r="D6196" s="325">
        <v>50</v>
      </c>
      <c r="E6196" s="46">
        <v>30000</v>
      </c>
      <c r="F6196" s="130">
        <f t="shared" si="103"/>
        <v>1500000</v>
      </c>
      <c r="G6196" s="69"/>
    </row>
    <row r="6197" spans="1:7" ht="16.5" customHeight="1">
      <c r="A6197" s="323"/>
      <c r="B6197" s="302" t="s">
        <v>13</v>
      </c>
      <c r="C6197" s="325" t="s">
        <v>22</v>
      </c>
      <c r="D6197" s="325">
        <v>50</v>
      </c>
      <c r="E6197" s="46">
        <v>30000</v>
      </c>
      <c r="F6197" s="130">
        <f t="shared" ref="F6197:F6264" si="104">E6197*D6197</f>
        <v>1500000</v>
      </c>
      <c r="G6197" s="69"/>
    </row>
    <row r="6198" spans="1:7" ht="16.5" customHeight="1">
      <c r="A6198" s="323"/>
      <c r="B6198" s="302" t="s">
        <v>13</v>
      </c>
      <c r="C6198" s="325" t="s">
        <v>14</v>
      </c>
      <c r="D6198" s="325">
        <v>20</v>
      </c>
      <c r="E6198" s="46">
        <v>30000</v>
      </c>
      <c r="F6198" s="130">
        <f t="shared" si="104"/>
        <v>600000</v>
      </c>
      <c r="G6198" s="69"/>
    </row>
    <row r="6199" spans="1:7" ht="16.5" customHeight="1">
      <c r="A6199" s="323"/>
      <c r="B6199" s="302" t="s">
        <v>31</v>
      </c>
      <c r="C6199" s="325" t="s">
        <v>255</v>
      </c>
      <c r="D6199" s="325">
        <v>25</v>
      </c>
      <c r="E6199" s="46">
        <v>33500</v>
      </c>
      <c r="F6199" s="130">
        <f t="shared" si="104"/>
        <v>837500</v>
      </c>
      <c r="G6199" s="69"/>
    </row>
    <row r="6200" spans="1:7" ht="16.5" customHeight="1">
      <c r="A6200" s="323"/>
      <c r="B6200" s="302"/>
      <c r="C6200" s="325"/>
      <c r="D6200" s="325"/>
      <c r="E6200" s="46"/>
      <c r="F6200" s="130">
        <f t="shared" si="104"/>
        <v>0</v>
      </c>
      <c r="G6200" s="69"/>
    </row>
    <row r="6201" spans="1:7" ht="16.5" customHeight="1">
      <c r="A6201" s="534" t="s">
        <v>314</v>
      </c>
      <c r="B6201" s="302"/>
      <c r="C6201" s="325"/>
      <c r="D6201" s="325"/>
      <c r="E6201" s="46"/>
      <c r="F6201" s="130">
        <f t="shared" si="104"/>
        <v>0</v>
      </c>
      <c r="G6201" s="86">
        <f>F6202</f>
        <v>4380000</v>
      </c>
    </row>
    <row r="6202" spans="1:7" ht="16.5" customHeight="1">
      <c r="A6202" s="533" t="s">
        <v>12</v>
      </c>
      <c r="B6202" s="440" t="s">
        <v>617</v>
      </c>
      <c r="C6202" s="382" t="s">
        <v>1841</v>
      </c>
      <c r="D6202" s="382">
        <v>146</v>
      </c>
      <c r="E6202" s="59">
        <v>30000</v>
      </c>
      <c r="F6202" s="132">
        <f t="shared" si="104"/>
        <v>4380000</v>
      </c>
      <c r="G6202" s="92"/>
    </row>
    <row r="6203" spans="1:7" ht="18" customHeight="1">
      <c r="A6203" s="526"/>
      <c r="B6203" s="435"/>
      <c r="C6203" s="484"/>
      <c r="D6203" s="484"/>
      <c r="E6203" s="113"/>
      <c r="F6203" s="126"/>
      <c r="G6203" s="9"/>
    </row>
    <row r="6204" spans="1:7" ht="18" customHeight="1">
      <c r="A6204" s="537">
        <v>42441</v>
      </c>
      <c r="B6204" s="355"/>
      <c r="C6204" s="491" t="s">
        <v>398</v>
      </c>
      <c r="D6204" s="525"/>
      <c r="F6204" s="127"/>
    </row>
    <row r="6205" spans="1:7" ht="18" customHeight="1">
      <c r="A6205" s="531" t="s">
        <v>127</v>
      </c>
      <c r="B6205" s="436" t="s">
        <v>134</v>
      </c>
      <c r="C6205" s="494" t="s">
        <v>152</v>
      </c>
      <c r="D6205" s="494">
        <f>SUM(D6206:D6338)</f>
        <v>14256.5</v>
      </c>
      <c r="E6205" s="166"/>
      <c r="F6205" s="171">
        <f>SUM(F6206:F6338)</f>
        <v>466657200</v>
      </c>
      <c r="G6205" s="171">
        <f>SUM(G6206:G6338)</f>
        <v>466657200</v>
      </c>
    </row>
    <row r="6206" spans="1:7" ht="18" customHeight="1">
      <c r="A6206" s="532" t="s">
        <v>24</v>
      </c>
      <c r="B6206" s="441" t="s">
        <v>13</v>
      </c>
      <c r="C6206" s="492" t="s">
        <v>155</v>
      </c>
      <c r="D6206" s="492">
        <v>164</v>
      </c>
      <c r="E6206" s="62">
        <v>30000</v>
      </c>
      <c r="F6206" s="139">
        <f t="shared" si="104"/>
        <v>4920000</v>
      </c>
      <c r="G6206" s="85">
        <f>SUM(F6206:F6209)</f>
        <v>13445000</v>
      </c>
    </row>
    <row r="6207" spans="1:7" ht="18" customHeight="1">
      <c r="A6207" s="323"/>
      <c r="B6207" s="302" t="s">
        <v>13</v>
      </c>
      <c r="C6207" s="325" t="s">
        <v>156</v>
      </c>
      <c r="D6207" s="325">
        <v>90</v>
      </c>
      <c r="E6207" s="46">
        <v>30000</v>
      </c>
      <c r="F6207" s="130">
        <f t="shared" si="104"/>
        <v>2700000</v>
      </c>
      <c r="G6207" s="69"/>
    </row>
    <row r="6208" spans="1:7" ht="18" customHeight="1">
      <c r="A6208" s="323"/>
      <c r="B6208" s="444" t="s">
        <v>137</v>
      </c>
      <c r="C6208" s="482" t="s">
        <v>637</v>
      </c>
      <c r="D6208" s="482">
        <v>100</v>
      </c>
      <c r="E6208" s="116">
        <v>39000</v>
      </c>
      <c r="F6208" s="131">
        <f t="shared" si="104"/>
        <v>3900000</v>
      </c>
      <c r="G6208" s="69"/>
    </row>
    <row r="6209" spans="1:7" ht="18" customHeight="1">
      <c r="A6209" s="323"/>
      <c r="B6209" s="444" t="s">
        <v>137</v>
      </c>
      <c r="C6209" s="482" t="s">
        <v>862</v>
      </c>
      <c r="D6209" s="482">
        <v>50</v>
      </c>
      <c r="E6209" s="116">
        <v>38500</v>
      </c>
      <c r="F6209" s="131">
        <f t="shared" si="104"/>
        <v>1925000</v>
      </c>
      <c r="G6209" s="69"/>
    </row>
    <row r="6210" spans="1:7" ht="18" customHeight="1">
      <c r="A6210" s="323"/>
      <c r="B6210" s="302"/>
      <c r="C6210" s="325"/>
      <c r="D6210" s="325"/>
      <c r="E6210" s="46"/>
      <c r="F6210" s="130">
        <f t="shared" si="104"/>
        <v>0</v>
      </c>
      <c r="G6210" s="69"/>
    </row>
    <row r="6211" spans="1:7" ht="18" customHeight="1">
      <c r="A6211" s="323" t="s">
        <v>1848</v>
      </c>
      <c r="B6211" s="302" t="s">
        <v>13</v>
      </c>
      <c r="C6211" s="325" t="s">
        <v>1849</v>
      </c>
      <c r="D6211" s="325">
        <v>100</v>
      </c>
      <c r="E6211" s="46">
        <v>29500</v>
      </c>
      <c r="F6211" s="130">
        <f t="shared" si="104"/>
        <v>2950000</v>
      </c>
      <c r="G6211" s="86">
        <f>F6211</f>
        <v>2950000</v>
      </c>
    </row>
    <row r="6212" spans="1:7" ht="18" customHeight="1">
      <c r="A6212" s="323"/>
      <c r="B6212" s="302"/>
      <c r="C6212" s="325"/>
      <c r="D6212" s="325"/>
      <c r="E6212" s="46"/>
      <c r="F6212" s="130">
        <f t="shared" si="104"/>
        <v>0</v>
      </c>
      <c r="G6212" s="69"/>
    </row>
    <row r="6213" spans="1:7" ht="18" customHeight="1">
      <c r="A6213" s="323">
        <v>585</v>
      </c>
      <c r="B6213" s="302" t="s">
        <v>13</v>
      </c>
      <c r="C6213" s="325" t="s">
        <v>75</v>
      </c>
      <c r="D6213" s="325">
        <v>20</v>
      </c>
      <c r="E6213" s="46">
        <v>30000</v>
      </c>
      <c r="F6213" s="130">
        <f t="shared" si="104"/>
        <v>600000</v>
      </c>
      <c r="G6213" s="86">
        <f>SUM(F6213:F6215)</f>
        <v>3000000</v>
      </c>
    </row>
    <row r="6214" spans="1:7" ht="18" customHeight="1">
      <c r="A6214" s="323"/>
      <c r="B6214" s="302" t="s">
        <v>13</v>
      </c>
      <c r="C6214" s="325" t="s">
        <v>14</v>
      </c>
      <c r="D6214" s="325">
        <v>30</v>
      </c>
      <c r="E6214" s="46">
        <v>30000</v>
      </c>
      <c r="F6214" s="130">
        <f t="shared" si="104"/>
        <v>900000</v>
      </c>
      <c r="G6214" s="69"/>
    </row>
    <row r="6215" spans="1:7" ht="18" customHeight="1">
      <c r="A6215" s="323"/>
      <c r="B6215" s="302" t="s">
        <v>13</v>
      </c>
      <c r="C6215" s="325" t="s">
        <v>62</v>
      </c>
      <c r="D6215" s="325">
        <v>50</v>
      </c>
      <c r="E6215" s="46">
        <v>30000</v>
      </c>
      <c r="F6215" s="130">
        <f t="shared" si="104"/>
        <v>1500000</v>
      </c>
      <c r="G6215" s="69"/>
    </row>
    <row r="6216" spans="1:7" ht="18" customHeight="1">
      <c r="A6216" s="323"/>
      <c r="B6216" s="302"/>
      <c r="C6216" s="325"/>
      <c r="D6216" s="325"/>
      <c r="E6216" s="46"/>
      <c r="F6216" s="130">
        <f t="shared" si="104"/>
        <v>0</v>
      </c>
      <c r="G6216" s="69"/>
    </row>
    <row r="6217" spans="1:7" ht="18" customHeight="1">
      <c r="A6217" s="323" t="s">
        <v>26</v>
      </c>
      <c r="B6217" s="302" t="s">
        <v>13</v>
      </c>
      <c r="C6217" s="325" t="s">
        <v>22</v>
      </c>
      <c r="D6217" s="325">
        <v>20</v>
      </c>
      <c r="E6217" s="46">
        <v>30000</v>
      </c>
      <c r="F6217" s="130">
        <f t="shared" si="104"/>
        <v>600000</v>
      </c>
      <c r="G6217" s="86">
        <f>F6217</f>
        <v>600000</v>
      </c>
    </row>
    <row r="6218" spans="1:7" ht="17.25" customHeight="1">
      <c r="A6218" s="323"/>
      <c r="B6218" s="302"/>
      <c r="C6218" s="325"/>
      <c r="D6218" s="325"/>
      <c r="E6218" s="46"/>
      <c r="F6218" s="130">
        <f t="shared" si="104"/>
        <v>0</v>
      </c>
      <c r="G6218" s="69"/>
    </row>
    <row r="6219" spans="1:7" ht="18" customHeight="1">
      <c r="A6219" s="323" t="s">
        <v>983</v>
      </c>
      <c r="B6219" s="446" t="s">
        <v>1850</v>
      </c>
      <c r="C6219" s="430" t="s">
        <v>1851</v>
      </c>
      <c r="D6219" s="430">
        <v>-10</v>
      </c>
      <c r="E6219" s="54">
        <v>36500</v>
      </c>
      <c r="F6219" s="140">
        <f t="shared" si="104"/>
        <v>-365000</v>
      </c>
      <c r="G6219" s="86">
        <f>SUM(F6219:F6220)</f>
        <v>-3027500</v>
      </c>
    </row>
    <row r="6220" spans="1:7" ht="18" customHeight="1">
      <c r="A6220" s="323"/>
      <c r="B6220" s="450" t="s">
        <v>1852</v>
      </c>
      <c r="C6220" s="430" t="s">
        <v>1472</v>
      </c>
      <c r="D6220" s="430">
        <v>-75</v>
      </c>
      <c r="E6220" s="54">
        <v>35500</v>
      </c>
      <c r="F6220" s="140">
        <f t="shared" si="104"/>
        <v>-2662500</v>
      </c>
      <c r="G6220" s="69"/>
    </row>
    <row r="6221" spans="1:7" ht="18" customHeight="1">
      <c r="A6221" s="323"/>
      <c r="B6221" s="302"/>
      <c r="C6221" s="325"/>
      <c r="D6221" s="325"/>
      <c r="E6221" s="46"/>
      <c r="F6221" s="130">
        <f t="shared" si="104"/>
        <v>0</v>
      </c>
      <c r="G6221" s="69"/>
    </row>
    <row r="6222" spans="1:7" ht="18" customHeight="1">
      <c r="A6222" s="323" t="s">
        <v>451</v>
      </c>
      <c r="B6222" s="439" t="s">
        <v>1853</v>
      </c>
      <c r="C6222" s="430" t="s">
        <v>1416</v>
      </c>
      <c r="D6222" s="430">
        <v>-125</v>
      </c>
      <c r="E6222" s="54">
        <v>36000</v>
      </c>
      <c r="F6222" s="140">
        <f t="shared" si="104"/>
        <v>-4500000</v>
      </c>
      <c r="G6222" s="86">
        <f>SUM(F6222:F6230)</f>
        <v>29667750</v>
      </c>
    </row>
    <row r="6223" spans="1:7" ht="18" customHeight="1">
      <c r="A6223" s="323"/>
      <c r="B6223" s="428" t="s">
        <v>1854</v>
      </c>
      <c r="C6223" s="430" t="s">
        <v>200</v>
      </c>
      <c r="D6223" s="430">
        <v>-33</v>
      </c>
      <c r="E6223" s="54">
        <v>35000</v>
      </c>
      <c r="F6223" s="140">
        <f t="shared" si="104"/>
        <v>-1155000</v>
      </c>
      <c r="G6223" s="69"/>
    </row>
    <row r="6224" spans="1:7" ht="18" customHeight="1">
      <c r="A6224" s="323"/>
      <c r="B6224" s="302" t="s">
        <v>31</v>
      </c>
      <c r="C6224" s="325" t="s">
        <v>200</v>
      </c>
      <c r="D6224" s="325">
        <v>102.8</v>
      </c>
      <c r="E6224" s="46">
        <v>35000</v>
      </c>
      <c r="F6224" s="130">
        <f t="shared" si="104"/>
        <v>3598000</v>
      </c>
      <c r="G6224" s="69"/>
    </row>
    <row r="6225" spans="1:7" ht="18" customHeight="1">
      <c r="A6225" s="323"/>
      <c r="B6225" s="302" t="s">
        <v>31</v>
      </c>
      <c r="C6225" s="325" t="s">
        <v>201</v>
      </c>
      <c r="D6225" s="325">
        <v>100</v>
      </c>
      <c r="E6225" s="46">
        <v>35000</v>
      </c>
      <c r="F6225" s="130">
        <f t="shared" si="104"/>
        <v>3500000</v>
      </c>
      <c r="G6225" s="69"/>
    </row>
    <row r="6226" spans="1:7" ht="18" customHeight="1">
      <c r="A6226" s="323"/>
      <c r="B6226" s="302" t="s">
        <v>31</v>
      </c>
      <c r="C6226" s="325" t="s">
        <v>199</v>
      </c>
      <c r="D6226" s="325">
        <v>106</v>
      </c>
      <c r="E6226" s="46">
        <v>35000</v>
      </c>
      <c r="F6226" s="130">
        <f t="shared" si="104"/>
        <v>3710000</v>
      </c>
      <c r="G6226" s="69"/>
    </row>
    <row r="6227" spans="1:7" ht="18" customHeight="1">
      <c r="A6227" s="323"/>
      <c r="B6227" s="302" t="s">
        <v>31</v>
      </c>
      <c r="C6227" s="325" t="s">
        <v>1221</v>
      </c>
      <c r="D6227" s="325">
        <v>53</v>
      </c>
      <c r="E6227" s="46">
        <v>35000</v>
      </c>
      <c r="F6227" s="130">
        <f t="shared" si="104"/>
        <v>1855000</v>
      </c>
      <c r="G6227" s="69"/>
    </row>
    <row r="6228" spans="1:7" ht="18" customHeight="1">
      <c r="A6228" s="323"/>
      <c r="B6228" s="302" t="s">
        <v>23</v>
      </c>
      <c r="C6228" s="325" t="s">
        <v>171</v>
      </c>
      <c r="D6228" s="325">
        <v>212</v>
      </c>
      <c r="E6228" s="46">
        <v>35000</v>
      </c>
      <c r="F6228" s="130">
        <f t="shared" si="104"/>
        <v>7420000</v>
      </c>
      <c r="G6228" s="69"/>
    </row>
    <row r="6229" spans="1:7" ht="18" customHeight="1">
      <c r="A6229" s="323"/>
      <c r="B6229" s="302" t="s">
        <v>31</v>
      </c>
      <c r="C6229" s="325" t="s">
        <v>867</v>
      </c>
      <c r="D6229" s="325">
        <v>195.6</v>
      </c>
      <c r="E6229" s="46">
        <v>35000</v>
      </c>
      <c r="F6229" s="130">
        <f t="shared" si="104"/>
        <v>6846000</v>
      </c>
      <c r="G6229" s="69"/>
    </row>
    <row r="6230" spans="1:7" ht="18" customHeight="1">
      <c r="A6230" s="323"/>
      <c r="B6230" s="302" t="s">
        <v>230</v>
      </c>
      <c r="C6230" s="325" t="s">
        <v>1650</v>
      </c>
      <c r="D6230" s="325">
        <v>212.5</v>
      </c>
      <c r="E6230" s="46">
        <v>39500</v>
      </c>
      <c r="F6230" s="130">
        <f t="shared" si="104"/>
        <v>8393750</v>
      </c>
      <c r="G6230" s="69"/>
    </row>
    <row r="6231" spans="1:7" ht="18" customHeight="1">
      <c r="A6231" s="323"/>
      <c r="B6231" s="302"/>
      <c r="C6231" s="325"/>
      <c r="D6231" s="325"/>
      <c r="E6231" s="46"/>
      <c r="F6231" s="130">
        <f t="shared" si="104"/>
        <v>0</v>
      </c>
      <c r="G6231" s="69"/>
    </row>
    <row r="6232" spans="1:7" ht="18" customHeight="1">
      <c r="A6232" s="323" t="s">
        <v>154</v>
      </c>
      <c r="B6232" s="302" t="s">
        <v>13</v>
      </c>
      <c r="C6232" s="325" t="s">
        <v>59</v>
      </c>
      <c r="D6232" s="325">
        <v>100</v>
      </c>
      <c r="E6232" s="46">
        <v>30000</v>
      </c>
      <c r="F6232" s="130">
        <f t="shared" si="104"/>
        <v>3000000</v>
      </c>
      <c r="G6232" s="86">
        <f>SUM(F6232:F6233)</f>
        <v>2923000</v>
      </c>
    </row>
    <row r="6233" spans="1:7" ht="18" customHeight="1">
      <c r="A6233" s="323"/>
      <c r="B6233" s="439" t="s">
        <v>513</v>
      </c>
      <c r="C6233" s="430"/>
      <c r="D6233" s="430">
        <v>-2</v>
      </c>
      <c r="E6233" s="54">
        <v>38500</v>
      </c>
      <c r="F6233" s="140">
        <f t="shared" si="104"/>
        <v>-77000</v>
      </c>
      <c r="G6233" s="69"/>
    </row>
    <row r="6234" spans="1:7" ht="18" customHeight="1">
      <c r="A6234" s="323"/>
      <c r="B6234" s="302"/>
      <c r="C6234" s="325"/>
      <c r="D6234" s="325"/>
      <c r="E6234" s="46"/>
      <c r="F6234" s="130">
        <f t="shared" si="104"/>
        <v>0</v>
      </c>
      <c r="G6234" s="69"/>
    </row>
    <row r="6235" spans="1:7" ht="18" customHeight="1">
      <c r="A6235" s="323" t="s">
        <v>394</v>
      </c>
      <c r="B6235" s="446" t="s">
        <v>1856</v>
      </c>
      <c r="C6235" s="507" t="s">
        <v>1857</v>
      </c>
      <c r="D6235" s="430">
        <v>-12.5</v>
      </c>
      <c r="E6235" s="54">
        <v>35000</v>
      </c>
      <c r="F6235" s="140">
        <f t="shared" si="104"/>
        <v>-437500</v>
      </c>
      <c r="G6235" s="86">
        <f>SUM(F6235:F6242)</f>
        <v>-3357100</v>
      </c>
    </row>
    <row r="6236" spans="1:7" ht="18" customHeight="1">
      <c r="A6236" s="323"/>
      <c r="B6236" s="446" t="s">
        <v>1121</v>
      </c>
      <c r="C6236" s="507" t="s">
        <v>1858</v>
      </c>
      <c r="D6236" s="430">
        <v>-7.7</v>
      </c>
      <c r="E6236" s="54">
        <v>32500</v>
      </c>
      <c r="F6236" s="140">
        <f t="shared" si="104"/>
        <v>-250250</v>
      </c>
      <c r="G6236" s="69"/>
    </row>
    <row r="6237" spans="1:7" ht="18" customHeight="1">
      <c r="A6237" s="323"/>
      <c r="B6237" s="439" t="s">
        <v>395</v>
      </c>
      <c r="C6237" s="481" t="s">
        <v>1859</v>
      </c>
      <c r="D6237" s="430">
        <v>-14</v>
      </c>
      <c r="E6237" s="54">
        <v>32000</v>
      </c>
      <c r="F6237" s="140">
        <f t="shared" si="104"/>
        <v>-448000</v>
      </c>
      <c r="G6237" s="69"/>
    </row>
    <row r="6238" spans="1:7" ht="18" customHeight="1">
      <c r="A6238" s="323"/>
      <c r="B6238" s="439" t="s">
        <v>395</v>
      </c>
      <c r="C6238" s="430" t="s">
        <v>1860</v>
      </c>
      <c r="D6238" s="430">
        <v>-14</v>
      </c>
      <c r="E6238" s="54">
        <v>32000</v>
      </c>
      <c r="F6238" s="140">
        <f t="shared" si="104"/>
        <v>-448000</v>
      </c>
      <c r="G6238" s="69"/>
    </row>
    <row r="6239" spans="1:7" ht="18" customHeight="1">
      <c r="A6239" s="323"/>
      <c r="B6239" s="439" t="s">
        <v>395</v>
      </c>
      <c r="C6239" s="508" t="s">
        <v>1861</v>
      </c>
      <c r="D6239" s="430">
        <v>-31</v>
      </c>
      <c r="E6239" s="54">
        <v>32000</v>
      </c>
      <c r="F6239" s="140">
        <f t="shared" si="104"/>
        <v>-992000</v>
      </c>
      <c r="G6239" s="69"/>
    </row>
    <row r="6240" spans="1:7" ht="18" customHeight="1">
      <c r="A6240" s="323"/>
      <c r="B6240" s="439" t="s">
        <v>395</v>
      </c>
      <c r="C6240" s="508" t="s">
        <v>1862</v>
      </c>
      <c r="D6240" s="430">
        <v>-11.4</v>
      </c>
      <c r="E6240" s="54">
        <v>33000</v>
      </c>
      <c r="F6240" s="140">
        <f t="shared" si="104"/>
        <v>-376200</v>
      </c>
      <c r="G6240" s="69"/>
    </row>
    <row r="6241" spans="1:7" ht="18" customHeight="1">
      <c r="A6241" s="323"/>
      <c r="B6241" s="439" t="s">
        <v>395</v>
      </c>
      <c r="C6241" s="430" t="s">
        <v>1863</v>
      </c>
      <c r="D6241" s="430">
        <v>-4.7</v>
      </c>
      <c r="E6241" s="54">
        <v>36500</v>
      </c>
      <c r="F6241" s="140">
        <f t="shared" si="104"/>
        <v>-171550</v>
      </c>
      <c r="G6241" s="69"/>
    </row>
    <row r="6242" spans="1:7" ht="18" customHeight="1">
      <c r="A6242" s="323"/>
      <c r="B6242" s="439" t="s">
        <v>1051</v>
      </c>
      <c r="C6242" s="430"/>
      <c r="D6242" s="430">
        <v>-6.4</v>
      </c>
      <c r="E6242" s="54">
        <v>36500</v>
      </c>
      <c r="F6242" s="140">
        <f t="shared" si="104"/>
        <v>-233600</v>
      </c>
      <c r="G6242" s="69"/>
    </row>
    <row r="6243" spans="1:7" ht="18" customHeight="1">
      <c r="A6243" s="323"/>
      <c r="B6243" s="302"/>
      <c r="C6243" s="325"/>
      <c r="D6243" s="325"/>
      <c r="E6243" s="46"/>
      <c r="F6243" s="130">
        <f t="shared" si="104"/>
        <v>0</v>
      </c>
      <c r="G6243" s="69"/>
    </row>
    <row r="6244" spans="1:7" ht="18" customHeight="1">
      <c r="A6244" s="323" t="s">
        <v>203</v>
      </c>
      <c r="B6244" s="302" t="s">
        <v>31</v>
      </c>
      <c r="C6244" s="325" t="s">
        <v>46</v>
      </c>
      <c r="D6244" s="325">
        <v>84</v>
      </c>
      <c r="E6244" s="46">
        <v>31000</v>
      </c>
      <c r="F6244" s="130">
        <f t="shared" si="104"/>
        <v>2604000</v>
      </c>
      <c r="G6244" s="86">
        <f>F6244</f>
        <v>2604000</v>
      </c>
    </row>
    <row r="6245" spans="1:7" ht="18" customHeight="1">
      <c r="A6245" s="323"/>
      <c r="B6245" s="302"/>
      <c r="C6245" s="325"/>
      <c r="D6245" s="325"/>
      <c r="E6245" s="46"/>
      <c r="F6245" s="130">
        <f t="shared" si="104"/>
        <v>0</v>
      </c>
      <c r="G6245" s="69"/>
    </row>
    <row r="6246" spans="1:7" ht="18" customHeight="1">
      <c r="A6246" s="323" t="s">
        <v>207</v>
      </c>
      <c r="B6246" s="302" t="s">
        <v>31</v>
      </c>
      <c r="C6246" s="325" t="s">
        <v>148</v>
      </c>
      <c r="D6246" s="325">
        <v>240.7</v>
      </c>
      <c r="E6246" s="46">
        <v>35000</v>
      </c>
      <c r="F6246" s="130">
        <f t="shared" si="104"/>
        <v>8424500</v>
      </c>
      <c r="G6246" s="86">
        <f>F6246</f>
        <v>8424500</v>
      </c>
    </row>
    <row r="6247" spans="1:7" ht="18" customHeight="1">
      <c r="A6247" s="323"/>
      <c r="B6247" s="302"/>
      <c r="C6247" s="325"/>
      <c r="D6247" s="325"/>
      <c r="E6247" s="46"/>
      <c r="F6247" s="130">
        <f t="shared" si="104"/>
        <v>0</v>
      </c>
      <c r="G6247" s="86"/>
    </row>
    <row r="6248" spans="1:7" ht="18" customHeight="1">
      <c r="A6248" s="323" t="s">
        <v>304</v>
      </c>
      <c r="B6248" s="302" t="s">
        <v>13</v>
      </c>
      <c r="C6248" s="325" t="s">
        <v>416</v>
      </c>
      <c r="D6248" s="325">
        <v>361.8</v>
      </c>
      <c r="E6248" s="46">
        <v>31000</v>
      </c>
      <c r="F6248" s="130">
        <f>E6248*D6248</f>
        <v>11215800</v>
      </c>
      <c r="G6248" s="86">
        <f>F6248</f>
        <v>11215800</v>
      </c>
    </row>
    <row r="6249" spans="1:7" ht="18" customHeight="1">
      <c r="A6249" s="323"/>
      <c r="B6249" s="302"/>
      <c r="C6249" s="325"/>
      <c r="D6249" s="325"/>
      <c r="E6249" s="46"/>
      <c r="F6249" s="130">
        <f>E6249*D6249</f>
        <v>0</v>
      </c>
      <c r="G6249" s="86"/>
    </row>
    <row r="6250" spans="1:7" ht="18" customHeight="1">
      <c r="A6250" s="323" t="s">
        <v>336</v>
      </c>
      <c r="B6250" s="302" t="s">
        <v>23</v>
      </c>
      <c r="C6250" s="325" t="s">
        <v>445</v>
      </c>
      <c r="D6250" s="325">
        <v>475</v>
      </c>
      <c r="E6250" s="46">
        <v>33500</v>
      </c>
      <c r="F6250" s="130">
        <f t="shared" si="104"/>
        <v>15912500</v>
      </c>
      <c r="G6250" s="86">
        <f>SUM(F6250:F6253)</f>
        <v>45789750</v>
      </c>
    </row>
    <row r="6251" spans="1:7" ht="18" customHeight="1">
      <c r="A6251" s="323"/>
      <c r="B6251" s="302" t="s">
        <v>23</v>
      </c>
      <c r="C6251" s="325" t="s">
        <v>1135</v>
      </c>
      <c r="D6251" s="325">
        <v>306</v>
      </c>
      <c r="E6251" s="46">
        <v>33000</v>
      </c>
      <c r="F6251" s="130">
        <f t="shared" si="104"/>
        <v>10098000</v>
      </c>
      <c r="G6251" s="69"/>
    </row>
    <row r="6252" spans="1:7" ht="18" customHeight="1">
      <c r="A6252" s="323"/>
      <c r="B6252" s="302" t="s">
        <v>31</v>
      </c>
      <c r="C6252" s="325" t="s">
        <v>1838</v>
      </c>
      <c r="D6252" s="325">
        <v>195</v>
      </c>
      <c r="E6252" s="46">
        <v>30500</v>
      </c>
      <c r="F6252" s="130">
        <f t="shared" si="104"/>
        <v>5947500</v>
      </c>
      <c r="G6252" s="69"/>
    </row>
    <row r="6253" spans="1:7" ht="18" customHeight="1">
      <c r="A6253" s="323"/>
      <c r="B6253" s="302" t="s">
        <v>64</v>
      </c>
      <c r="C6253" s="325" t="s">
        <v>191</v>
      </c>
      <c r="D6253" s="325">
        <v>453.5</v>
      </c>
      <c r="E6253" s="46">
        <v>30500</v>
      </c>
      <c r="F6253" s="130">
        <f t="shared" si="104"/>
        <v>13831750</v>
      </c>
      <c r="G6253" s="69"/>
    </row>
    <row r="6254" spans="1:7" ht="18" customHeight="1">
      <c r="A6254" s="323"/>
      <c r="B6254" s="302"/>
      <c r="C6254" s="325"/>
      <c r="D6254" s="325"/>
      <c r="E6254" s="46"/>
      <c r="F6254" s="130">
        <f t="shared" si="104"/>
        <v>0</v>
      </c>
      <c r="G6254" s="69"/>
    </row>
    <row r="6255" spans="1:7" ht="18" customHeight="1">
      <c r="A6255" s="323" t="s">
        <v>330</v>
      </c>
      <c r="B6255" s="302" t="s">
        <v>13</v>
      </c>
      <c r="C6255" s="325" t="s">
        <v>1232</v>
      </c>
      <c r="D6255" s="325">
        <v>99</v>
      </c>
      <c r="E6255" s="46">
        <v>30000</v>
      </c>
      <c r="F6255" s="130">
        <f t="shared" si="104"/>
        <v>2970000</v>
      </c>
      <c r="G6255" s="86">
        <f>SUM(F6255:F6258)</f>
        <v>31305150</v>
      </c>
    </row>
    <row r="6256" spans="1:7" ht="18" customHeight="1">
      <c r="A6256" s="323"/>
      <c r="B6256" s="302" t="s">
        <v>13</v>
      </c>
      <c r="C6256" s="325" t="s">
        <v>715</v>
      </c>
      <c r="D6256" s="325">
        <v>167</v>
      </c>
      <c r="E6256" s="46">
        <v>29500</v>
      </c>
      <c r="F6256" s="130">
        <f t="shared" si="104"/>
        <v>4926500</v>
      </c>
      <c r="G6256" s="69"/>
    </row>
    <row r="6257" spans="1:7" ht="18" customHeight="1">
      <c r="A6257" s="323"/>
      <c r="B6257" s="302" t="s">
        <v>518</v>
      </c>
      <c r="C6257" s="325" t="s">
        <v>610</v>
      </c>
      <c r="D6257" s="325">
        <v>187.4</v>
      </c>
      <c r="E6257" s="46">
        <v>36000</v>
      </c>
      <c r="F6257" s="130">
        <f t="shared" si="104"/>
        <v>6746400</v>
      </c>
      <c r="G6257" s="69"/>
    </row>
    <row r="6258" spans="1:7" ht="18" customHeight="1">
      <c r="A6258" s="323"/>
      <c r="B6258" s="302" t="s">
        <v>518</v>
      </c>
      <c r="C6258" s="325" t="s">
        <v>1864</v>
      </c>
      <c r="D6258" s="325">
        <v>456.5</v>
      </c>
      <c r="E6258" s="46">
        <v>36500</v>
      </c>
      <c r="F6258" s="130">
        <f t="shared" si="104"/>
        <v>16662250</v>
      </c>
      <c r="G6258" s="69"/>
    </row>
    <row r="6259" spans="1:7" ht="18" customHeight="1">
      <c r="A6259" s="323"/>
      <c r="B6259" s="302"/>
      <c r="C6259" s="325"/>
      <c r="D6259" s="325"/>
      <c r="E6259" s="46"/>
      <c r="F6259" s="130">
        <f t="shared" si="104"/>
        <v>0</v>
      </c>
      <c r="G6259" s="69"/>
    </row>
    <row r="6260" spans="1:7" ht="18" customHeight="1">
      <c r="A6260" s="323" t="s">
        <v>327</v>
      </c>
      <c r="B6260" s="302" t="s">
        <v>13</v>
      </c>
      <c r="C6260" s="325" t="s">
        <v>339</v>
      </c>
      <c r="D6260" s="325">
        <v>50</v>
      </c>
      <c r="E6260" s="46">
        <v>30000</v>
      </c>
      <c r="F6260" s="130">
        <f t="shared" si="104"/>
        <v>1500000</v>
      </c>
      <c r="G6260" s="86">
        <f>SUM(F6260:F6263)</f>
        <v>10586500</v>
      </c>
    </row>
    <row r="6261" spans="1:7" ht="18" customHeight="1">
      <c r="A6261" s="323"/>
      <c r="B6261" s="302" t="s">
        <v>13</v>
      </c>
      <c r="C6261" s="325" t="s">
        <v>25</v>
      </c>
      <c r="D6261" s="325">
        <v>50</v>
      </c>
      <c r="E6261" s="46">
        <v>30000</v>
      </c>
      <c r="F6261" s="130">
        <f t="shared" si="104"/>
        <v>1500000</v>
      </c>
      <c r="G6261" s="69"/>
    </row>
    <row r="6262" spans="1:7" ht="18" customHeight="1">
      <c r="A6262" s="323"/>
      <c r="B6262" s="302" t="s">
        <v>31</v>
      </c>
      <c r="C6262" s="325" t="s">
        <v>1865</v>
      </c>
      <c r="D6262" s="325">
        <v>103</v>
      </c>
      <c r="E6262" s="46">
        <v>33000</v>
      </c>
      <c r="F6262" s="130">
        <f t="shared" si="104"/>
        <v>3399000</v>
      </c>
      <c r="G6262" s="69"/>
    </row>
    <row r="6263" spans="1:7" ht="18" customHeight="1">
      <c r="A6263" s="323"/>
      <c r="B6263" s="302" t="s">
        <v>31</v>
      </c>
      <c r="C6263" s="325" t="s">
        <v>1091</v>
      </c>
      <c r="D6263" s="325">
        <v>125</v>
      </c>
      <c r="E6263" s="46">
        <v>33500</v>
      </c>
      <c r="F6263" s="130">
        <f t="shared" si="104"/>
        <v>4187500</v>
      </c>
      <c r="G6263" s="69"/>
    </row>
    <row r="6264" spans="1:7" ht="18" customHeight="1">
      <c r="A6264" s="323"/>
      <c r="B6264" s="302"/>
      <c r="C6264" s="325"/>
      <c r="D6264" s="325"/>
      <c r="E6264" s="46"/>
      <c r="F6264" s="130">
        <f t="shared" si="104"/>
        <v>0</v>
      </c>
      <c r="G6264" s="69"/>
    </row>
    <row r="6265" spans="1:7" ht="18" customHeight="1">
      <c r="A6265" s="323" t="s">
        <v>311</v>
      </c>
      <c r="B6265" s="302" t="s">
        <v>333</v>
      </c>
      <c r="C6265" s="325" t="s">
        <v>195</v>
      </c>
      <c r="D6265" s="325">
        <v>850</v>
      </c>
      <c r="E6265" s="46">
        <v>31500</v>
      </c>
      <c r="F6265" s="130">
        <f t="shared" ref="F6265:F6338" si="105">E6265*D6265</f>
        <v>26775000</v>
      </c>
      <c r="G6265" s="86">
        <f>SUM(F6265:F6266)</f>
        <v>27412000</v>
      </c>
    </row>
    <row r="6266" spans="1:7" ht="18" customHeight="1">
      <c r="A6266" s="323"/>
      <c r="B6266" s="302" t="s">
        <v>31</v>
      </c>
      <c r="C6266" s="325" t="s">
        <v>419</v>
      </c>
      <c r="D6266" s="325">
        <v>18.2</v>
      </c>
      <c r="E6266" s="46">
        <v>35000</v>
      </c>
      <c r="F6266" s="130">
        <f t="shared" si="105"/>
        <v>637000</v>
      </c>
      <c r="G6266" s="69"/>
    </row>
    <row r="6267" spans="1:7" ht="18" customHeight="1">
      <c r="A6267" s="323"/>
      <c r="B6267" s="302"/>
      <c r="C6267" s="325"/>
      <c r="D6267" s="325"/>
      <c r="E6267" s="46"/>
      <c r="F6267" s="130">
        <f t="shared" si="105"/>
        <v>0</v>
      </c>
      <c r="G6267" s="69"/>
    </row>
    <row r="6268" spans="1:7" ht="18" customHeight="1">
      <c r="A6268" s="323" t="s">
        <v>93</v>
      </c>
      <c r="B6268" s="302" t="s">
        <v>13</v>
      </c>
      <c r="C6268" s="325" t="s">
        <v>388</v>
      </c>
      <c r="D6268" s="325">
        <v>57.1</v>
      </c>
      <c r="E6268" s="46">
        <v>29500</v>
      </c>
      <c r="F6268" s="130">
        <f t="shared" si="105"/>
        <v>1684450</v>
      </c>
      <c r="G6268" s="86">
        <f>SUM(F6268:F6271)</f>
        <v>8849250</v>
      </c>
    </row>
    <row r="6269" spans="1:7" ht="18" customHeight="1">
      <c r="A6269" s="323"/>
      <c r="B6269" s="302" t="s">
        <v>13</v>
      </c>
      <c r="C6269" s="325" t="s">
        <v>909</v>
      </c>
      <c r="D6269" s="325">
        <v>54.4</v>
      </c>
      <c r="E6269" s="46">
        <v>29500</v>
      </c>
      <c r="F6269" s="130">
        <f t="shared" si="105"/>
        <v>1604800</v>
      </c>
      <c r="G6269" s="69"/>
    </row>
    <row r="6270" spans="1:7" ht="18" customHeight="1">
      <c r="A6270" s="323"/>
      <c r="B6270" s="302" t="s">
        <v>13</v>
      </c>
      <c r="C6270" s="325" t="s">
        <v>1837</v>
      </c>
      <c r="D6270" s="325">
        <v>100</v>
      </c>
      <c r="E6270" s="46">
        <v>29500</v>
      </c>
      <c r="F6270" s="130">
        <f t="shared" si="105"/>
        <v>2950000</v>
      </c>
      <c r="G6270" s="69"/>
    </row>
    <row r="6271" spans="1:7" ht="18" customHeight="1">
      <c r="A6271" s="323"/>
      <c r="B6271" s="302" t="s">
        <v>13</v>
      </c>
      <c r="C6271" s="325" t="s">
        <v>1837</v>
      </c>
      <c r="D6271" s="325">
        <v>87</v>
      </c>
      <c r="E6271" s="46">
        <v>30000</v>
      </c>
      <c r="F6271" s="130">
        <f t="shared" si="105"/>
        <v>2610000</v>
      </c>
      <c r="G6271" s="69"/>
    </row>
    <row r="6272" spans="1:7" ht="18" customHeight="1">
      <c r="A6272" s="323"/>
      <c r="B6272" s="302"/>
      <c r="C6272" s="325"/>
      <c r="D6272" s="325"/>
      <c r="E6272" s="46"/>
      <c r="F6272" s="130">
        <f t="shared" si="105"/>
        <v>0</v>
      </c>
      <c r="G6272" s="69"/>
    </row>
    <row r="6273" spans="1:7" ht="18" customHeight="1">
      <c r="A6273" s="323" t="s">
        <v>1340</v>
      </c>
      <c r="B6273" s="302" t="s">
        <v>333</v>
      </c>
      <c r="C6273" s="325" t="s">
        <v>1341</v>
      </c>
      <c r="D6273" s="325">
        <v>450</v>
      </c>
      <c r="E6273" s="46">
        <v>34000</v>
      </c>
      <c r="F6273" s="130">
        <f t="shared" si="105"/>
        <v>15300000</v>
      </c>
      <c r="G6273" s="86">
        <f>F6273</f>
        <v>15300000</v>
      </c>
    </row>
    <row r="6274" spans="1:7" ht="18" customHeight="1">
      <c r="A6274" s="323"/>
      <c r="B6274" s="302"/>
      <c r="C6274" s="325"/>
      <c r="D6274" s="325"/>
      <c r="E6274" s="46"/>
      <c r="F6274" s="130">
        <f t="shared" si="105"/>
        <v>0</v>
      </c>
      <c r="G6274" s="69"/>
    </row>
    <row r="6275" spans="1:7" ht="18" customHeight="1">
      <c r="A6275" s="323" t="s">
        <v>88</v>
      </c>
      <c r="B6275" s="302" t="s">
        <v>13</v>
      </c>
      <c r="C6275" s="325" t="s">
        <v>442</v>
      </c>
      <c r="D6275" s="325">
        <v>171.7</v>
      </c>
      <c r="E6275" s="46">
        <v>28500</v>
      </c>
      <c r="F6275" s="130">
        <f t="shared" si="105"/>
        <v>4893450</v>
      </c>
      <c r="G6275" s="86">
        <f>SUM(F6275:F6276)</f>
        <v>17134200</v>
      </c>
    </row>
    <row r="6276" spans="1:7" ht="18" customHeight="1">
      <c r="A6276" s="323"/>
      <c r="B6276" s="302" t="s">
        <v>13</v>
      </c>
      <c r="C6276" s="325" t="s">
        <v>124</v>
      </c>
      <c r="D6276" s="325">
        <v>429.5</v>
      </c>
      <c r="E6276" s="46">
        <v>28500</v>
      </c>
      <c r="F6276" s="130">
        <f t="shared" si="105"/>
        <v>12240750</v>
      </c>
      <c r="G6276" s="69"/>
    </row>
    <row r="6277" spans="1:7" ht="18" customHeight="1">
      <c r="A6277" s="323"/>
      <c r="B6277" s="302"/>
      <c r="C6277" s="325"/>
      <c r="D6277" s="325"/>
      <c r="E6277" s="46"/>
      <c r="F6277" s="130">
        <f t="shared" si="105"/>
        <v>0</v>
      </c>
      <c r="G6277" s="69"/>
    </row>
    <row r="6278" spans="1:7" ht="18" customHeight="1">
      <c r="A6278" s="323" t="s">
        <v>318</v>
      </c>
      <c r="B6278" s="302" t="s">
        <v>13</v>
      </c>
      <c r="C6278" s="325" t="s">
        <v>1866</v>
      </c>
      <c r="D6278" s="325">
        <v>59.5</v>
      </c>
      <c r="E6278" s="46">
        <v>31000</v>
      </c>
      <c r="F6278" s="130">
        <f t="shared" si="105"/>
        <v>1844500</v>
      </c>
      <c r="G6278" s="86">
        <f>SUM(F6278:F6281)</f>
        <v>8927950</v>
      </c>
    </row>
    <row r="6279" spans="1:7" ht="18" customHeight="1">
      <c r="A6279" s="323"/>
      <c r="B6279" s="302" t="s">
        <v>23</v>
      </c>
      <c r="C6279" s="325" t="s">
        <v>1416</v>
      </c>
      <c r="D6279" s="325">
        <v>50</v>
      </c>
      <c r="E6279" s="46">
        <v>34000</v>
      </c>
      <c r="F6279" s="130">
        <f t="shared" si="105"/>
        <v>1700000</v>
      </c>
      <c r="G6279" s="69"/>
    </row>
    <row r="6280" spans="1:7" ht="18" customHeight="1">
      <c r="A6280" s="323"/>
      <c r="B6280" s="302" t="s">
        <v>31</v>
      </c>
      <c r="C6280" s="325" t="s">
        <v>1867</v>
      </c>
      <c r="D6280" s="325">
        <v>47.2</v>
      </c>
      <c r="E6280" s="46">
        <v>33500</v>
      </c>
      <c r="F6280" s="130">
        <f t="shared" si="105"/>
        <v>1581200</v>
      </c>
      <c r="G6280" s="69"/>
    </row>
    <row r="6281" spans="1:7" ht="18" customHeight="1">
      <c r="A6281" s="323"/>
      <c r="B6281" s="302" t="s">
        <v>31</v>
      </c>
      <c r="C6281" s="325" t="s">
        <v>502</v>
      </c>
      <c r="D6281" s="325">
        <v>113.5</v>
      </c>
      <c r="E6281" s="46">
        <v>33500</v>
      </c>
      <c r="F6281" s="130">
        <f t="shared" si="105"/>
        <v>3802250</v>
      </c>
      <c r="G6281" s="69"/>
    </row>
    <row r="6282" spans="1:7" ht="18" customHeight="1">
      <c r="A6282" s="323"/>
      <c r="B6282" s="302"/>
      <c r="C6282" s="325"/>
      <c r="D6282" s="325"/>
      <c r="E6282" s="46"/>
      <c r="F6282" s="130">
        <f t="shared" si="105"/>
        <v>0</v>
      </c>
      <c r="G6282" s="69"/>
    </row>
    <row r="6283" spans="1:7" ht="18" customHeight="1">
      <c r="A6283" s="323" t="s">
        <v>1868</v>
      </c>
      <c r="B6283" s="302" t="s">
        <v>31</v>
      </c>
      <c r="C6283" s="325" t="s">
        <v>1158</v>
      </c>
      <c r="D6283" s="325">
        <v>516.6</v>
      </c>
      <c r="E6283" s="46">
        <v>33500</v>
      </c>
      <c r="F6283" s="130">
        <f t="shared" si="105"/>
        <v>17306100</v>
      </c>
      <c r="G6283" s="86">
        <f>F6283</f>
        <v>17306100</v>
      </c>
    </row>
    <row r="6284" spans="1:7" ht="18" customHeight="1">
      <c r="A6284" s="323"/>
      <c r="B6284" s="302"/>
      <c r="C6284" s="325"/>
      <c r="D6284" s="325"/>
      <c r="E6284" s="46"/>
      <c r="F6284" s="130">
        <f t="shared" si="105"/>
        <v>0</v>
      </c>
      <c r="G6284" s="69"/>
    </row>
    <row r="6285" spans="1:7" ht="18" customHeight="1">
      <c r="A6285" s="323" t="s">
        <v>145</v>
      </c>
      <c r="B6285" s="302" t="s">
        <v>441</v>
      </c>
      <c r="C6285" s="325" t="s">
        <v>15</v>
      </c>
      <c r="D6285" s="325">
        <v>344</v>
      </c>
      <c r="E6285" s="46">
        <v>28500</v>
      </c>
      <c r="F6285" s="130">
        <f t="shared" si="105"/>
        <v>9804000</v>
      </c>
      <c r="G6285" s="86">
        <f>SUM(F6285:F6286)</f>
        <v>16104000</v>
      </c>
    </row>
    <row r="6286" spans="1:7" ht="18" customHeight="1">
      <c r="A6286" s="323"/>
      <c r="B6286" s="302" t="s">
        <v>441</v>
      </c>
      <c r="C6286" s="325" t="s">
        <v>186</v>
      </c>
      <c r="D6286" s="325">
        <v>225</v>
      </c>
      <c r="E6286" s="46">
        <v>28000</v>
      </c>
      <c r="F6286" s="130">
        <f t="shared" si="105"/>
        <v>6300000</v>
      </c>
      <c r="G6286" s="69"/>
    </row>
    <row r="6287" spans="1:7" ht="18" customHeight="1">
      <c r="A6287" s="323"/>
      <c r="B6287" s="302"/>
      <c r="C6287" s="325"/>
      <c r="D6287" s="325"/>
      <c r="E6287" s="46"/>
      <c r="F6287" s="130">
        <f t="shared" si="105"/>
        <v>0</v>
      </c>
      <c r="G6287" s="69"/>
    </row>
    <row r="6288" spans="1:7" ht="18" customHeight="1">
      <c r="A6288" s="323" t="s">
        <v>321</v>
      </c>
      <c r="B6288" s="302" t="s">
        <v>570</v>
      </c>
      <c r="C6288" s="325" t="s">
        <v>416</v>
      </c>
      <c r="D6288" s="325">
        <f>672.7+239.4</f>
        <v>912.1</v>
      </c>
      <c r="E6288" s="46">
        <v>36000</v>
      </c>
      <c r="F6288" s="130">
        <f t="shared" si="105"/>
        <v>32835600</v>
      </c>
      <c r="G6288" s="86">
        <f>SUM(F6288:F6289)</f>
        <v>48175250</v>
      </c>
    </row>
    <row r="6289" spans="1:7" ht="18" customHeight="1">
      <c r="A6289" s="323"/>
      <c r="B6289" s="302" t="s">
        <v>31</v>
      </c>
      <c r="C6289" s="325" t="s">
        <v>388</v>
      </c>
      <c r="D6289" s="325">
        <v>457.9</v>
      </c>
      <c r="E6289" s="46">
        <v>33500</v>
      </c>
      <c r="F6289" s="130">
        <f t="shared" si="105"/>
        <v>15339650</v>
      </c>
      <c r="G6289" s="69"/>
    </row>
    <row r="6290" spans="1:7" ht="18" customHeight="1">
      <c r="A6290" s="323"/>
      <c r="B6290" s="302"/>
      <c r="C6290" s="325"/>
      <c r="D6290" s="325"/>
      <c r="E6290" s="46"/>
      <c r="F6290" s="130">
        <f t="shared" si="105"/>
        <v>0</v>
      </c>
      <c r="G6290" s="69"/>
    </row>
    <row r="6291" spans="1:7" ht="18" customHeight="1">
      <c r="A6291" s="323" t="s">
        <v>245</v>
      </c>
      <c r="B6291" s="302" t="s">
        <v>13</v>
      </c>
      <c r="C6291" s="325" t="s">
        <v>440</v>
      </c>
      <c r="D6291" s="325">
        <v>100</v>
      </c>
      <c r="E6291" s="46">
        <v>30000</v>
      </c>
      <c r="F6291" s="130">
        <f t="shared" si="105"/>
        <v>3000000</v>
      </c>
      <c r="G6291" s="86">
        <f>SUM(F6291:F6293)</f>
        <v>83302200</v>
      </c>
    </row>
    <row r="6292" spans="1:7" ht="18" customHeight="1">
      <c r="A6292" s="323"/>
      <c r="B6292" s="302" t="s">
        <v>31</v>
      </c>
      <c r="C6292" s="325" t="s">
        <v>1108</v>
      </c>
      <c r="D6292" s="325">
        <v>408.4</v>
      </c>
      <c r="E6292" s="46">
        <v>33000</v>
      </c>
      <c r="F6292" s="130">
        <f t="shared" si="105"/>
        <v>13477200</v>
      </c>
      <c r="G6292" s="69"/>
    </row>
    <row r="6293" spans="1:7" ht="18" customHeight="1">
      <c r="A6293" s="323"/>
      <c r="B6293" s="302" t="s">
        <v>31</v>
      </c>
      <c r="C6293" s="325" t="s">
        <v>1855</v>
      </c>
      <c r="D6293" s="325">
        <v>2025</v>
      </c>
      <c r="E6293" s="46">
        <v>33000</v>
      </c>
      <c r="F6293" s="130">
        <f t="shared" si="105"/>
        <v>66825000</v>
      </c>
      <c r="G6293" s="69"/>
    </row>
    <row r="6294" spans="1:7" ht="18" customHeight="1">
      <c r="A6294" s="323"/>
      <c r="B6294" s="302"/>
      <c r="C6294" s="325"/>
      <c r="D6294" s="325"/>
      <c r="E6294" s="46"/>
      <c r="F6294" s="130">
        <f t="shared" si="105"/>
        <v>0</v>
      </c>
      <c r="G6294" s="69"/>
    </row>
    <row r="6295" spans="1:7" ht="18" customHeight="1">
      <c r="A6295" s="323" t="s">
        <v>641</v>
      </c>
      <c r="B6295" s="443" t="s">
        <v>1869</v>
      </c>
      <c r="C6295" s="482" t="s">
        <v>1870</v>
      </c>
      <c r="D6295" s="482">
        <v>150</v>
      </c>
      <c r="E6295" s="116">
        <v>42000</v>
      </c>
      <c r="F6295" s="131">
        <f t="shared" si="105"/>
        <v>6300000</v>
      </c>
      <c r="G6295" s="86">
        <f>F6295</f>
        <v>6300000</v>
      </c>
    </row>
    <row r="6296" spans="1:7" ht="18" customHeight="1">
      <c r="A6296" s="323"/>
      <c r="B6296" s="302"/>
      <c r="C6296" s="325"/>
      <c r="D6296" s="325"/>
      <c r="E6296" s="46"/>
      <c r="F6296" s="130">
        <f t="shared" si="105"/>
        <v>0</v>
      </c>
      <c r="G6296" s="69"/>
    </row>
    <row r="6297" spans="1:7" ht="18" customHeight="1">
      <c r="A6297" s="323" t="s">
        <v>81</v>
      </c>
      <c r="B6297" s="302" t="s">
        <v>518</v>
      </c>
      <c r="C6297" s="325" t="s">
        <v>1873</v>
      </c>
      <c r="D6297" s="325">
        <v>273.39999999999998</v>
      </c>
      <c r="E6297" s="46">
        <v>34500</v>
      </c>
      <c r="F6297" s="130">
        <f t="shared" si="105"/>
        <v>9432300</v>
      </c>
      <c r="G6297" s="86">
        <f>F6297</f>
        <v>9432300</v>
      </c>
    </row>
    <row r="6298" spans="1:7" ht="18" customHeight="1">
      <c r="A6298" s="323"/>
      <c r="B6298" s="302"/>
      <c r="C6298" s="325"/>
      <c r="D6298" s="325"/>
      <c r="E6298" s="46"/>
      <c r="F6298" s="130">
        <f t="shared" si="105"/>
        <v>0</v>
      </c>
      <c r="G6298" s="69"/>
    </row>
    <row r="6299" spans="1:7" ht="18" customHeight="1">
      <c r="A6299" s="323" t="s">
        <v>630</v>
      </c>
      <c r="B6299" s="302" t="s">
        <v>13</v>
      </c>
      <c r="C6299" s="325" t="s">
        <v>19</v>
      </c>
      <c r="D6299" s="325">
        <v>50</v>
      </c>
      <c r="E6299" s="46">
        <v>30000</v>
      </c>
      <c r="F6299" s="130">
        <f t="shared" si="105"/>
        <v>1500000</v>
      </c>
      <c r="G6299" s="86">
        <f>SUM(F6299:F6308)</f>
        <v>14866750</v>
      </c>
    </row>
    <row r="6300" spans="1:7" ht="18" customHeight="1">
      <c r="A6300" s="323"/>
      <c r="B6300" s="302" t="s">
        <v>13</v>
      </c>
      <c r="C6300" s="325" t="s">
        <v>45</v>
      </c>
      <c r="D6300" s="325">
        <v>30</v>
      </c>
      <c r="E6300" s="46">
        <v>30000</v>
      </c>
      <c r="F6300" s="130">
        <f t="shared" si="105"/>
        <v>900000</v>
      </c>
      <c r="G6300" s="69"/>
    </row>
    <row r="6301" spans="1:7" ht="18" customHeight="1">
      <c r="A6301" s="323"/>
      <c r="B6301" s="302" t="s">
        <v>13</v>
      </c>
      <c r="C6301" s="325" t="s">
        <v>75</v>
      </c>
      <c r="D6301" s="325">
        <v>30</v>
      </c>
      <c r="E6301" s="46">
        <v>30000</v>
      </c>
      <c r="F6301" s="130">
        <f t="shared" si="105"/>
        <v>900000</v>
      </c>
      <c r="G6301" s="69"/>
    </row>
    <row r="6302" spans="1:7" ht="18" customHeight="1">
      <c r="A6302" s="323"/>
      <c r="B6302" s="302" t="s">
        <v>13</v>
      </c>
      <c r="C6302" s="325" t="s">
        <v>631</v>
      </c>
      <c r="D6302" s="325">
        <v>20</v>
      </c>
      <c r="E6302" s="46">
        <v>30000</v>
      </c>
      <c r="F6302" s="130">
        <f t="shared" si="105"/>
        <v>600000</v>
      </c>
      <c r="G6302" s="69"/>
    </row>
    <row r="6303" spans="1:7" ht="18" customHeight="1">
      <c r="A6303" s="323"/>
      <c r="B6303" s="302" t="s">
        <v>13</v>
      </c>
      <c r="C6303" s="325" t="s">
        <v>339</v>
      </c>
      <c r="D6303" s="325">
        <v>50</v>
      </c>
      <c r="E6303" s="46">
        <v>30000</v>
      </c>
      <c r="F6303" s="130">
        <f t="shared" si="105"/>
        <v>1500000</v>
      </c>
      <c r="G6303" s="69"/>
    </row>
    <row r="6304" spans="1:7" ht="18" customHeight="1">
      <c r="A6304" s="323"/>
      <c r="B6304" s="302" t="s">
        <v>13</v>
      </c>
      <c r="C6304" s="325" t="s">
        <v>59</v>
      </c>
      <c r="D6304" s="325">
        <v>100</v>
      </c>
      <c r="E6304" s="46">
        <v>30000</v>
      </c>
      <c r="F6304" s="130">
        <f t="shared" si="105"/>
        <v>3000000</v>
      </c>
      <c r="G6304" s="69"/>
    </row>
    <row r="6305" spans="1:7" ht="18" customHeight="1">
      <c r="A6305" s="323"/>
      <c r="B6305" s="302" t="s">
        <v>13</v>
      </c>
      <c r="C6305" s="325" t="s">
        <v>337</v>
      </c>
      <c r="D6305" s="325">
        <v>40</v>
      </c>
      <c r="E6305" s="46">
        <v>30000</v>
      </c>
      <c r="F6305" s="130">
        <f t="shared" si="105"/>
        <v>1200000</v>
      </c>
      <c r="G6305" s="69"/>
    </row>
    <row r="6306" spans="1:7" ht="18" customHeight="1">
      <c r="A6306" s="323"/>
      <c r="B6306" s="302" t="s">
        <v>13</v>
      </c>
      <c r="C6306" s="325" t="s">
        <v>14</v>
      </c>
      <c r="D6306" s="325">
        <v>70</v>
      </c>
      <c r="E6306" s="46">
        <v>30000</v>
      </c>
      <c r="F6306" s="130">
        <f t="shared" si="105"/>
        <v>2100000</v>
      </c>
      <c r="G6306" s="69"/>
    </row>
    <row r="6307" spans="1:7" ht="18" customHeight="1">
      <c r="A6307" s="323"/>
      <c r="B6307" s="302" t="s">
        <v>13</v>
      </c>
      <c r="C6307" s="325" t="s">
        <v>15</v>
      </c>
      <c r="D6307" s="325">
        <v>50</v>
      </c>
      <c r="E6307" s="46">
        <v>30000</v>
      </c>
      <c r="F6307" s="130">
        <f t="shared" si="105"/>
        <v>1500000</v>
      </c>
      <c r="G6307" s="69"/>
    </row>
    <row r="6308" spans="1:7" ht="18" customHeight="1">
      <c r="A6308" s="323"/>
      <c r="B6308" s="302" t="s">
        <v>13</v>
      </c>
      <c r="C6308" s="325" t="s">
        <v>902</v>
      </c>
      <c r="D6308" s="325">
        <v>56.5</v>
      </c>
      <c r="E6308" s="46">
        <v>29500</v>
      </c>
      <c r="F6308" s="130">
        <f t="shared" si="105"/>
        <v>1666750</v>
      </c>
      <c r="G6308" s="69"/>
    </row>
    <row r="6309" spans="1:7" ht="18" customHeight="1">
      <c r="A6309" s="323"/>
      <c r="B6309" s="302"/>
      <c r="C6309" s="325"/>
      <c r="D6309" s="325"/>
      <c r="E6309" s="46"/>
      <c r="F6309" s="130">
        <f t="shared" si="105"/>
        <v>0</v>
      </c>
      <c r="G6309" s="69"/>
    </row>
    <row r="6310" spans="1:7" ht="18" customHeight="1">
      <c r="A6310" s="323" t="s">
        <v>536</v>
      </c>
      <c r="B6310" s="302" t="s">
        <v>13</v>
      </c>
      <c r="C6310" s="325" t="s">
        <v>339</v>
      </c>
      <c r="D6310" s="325">
        <v>100</v>
      </c>
      <c r="E6310" s="46">
        <v>31000</v>
      </c>
      <c r="F6310" s="130">
        <f t="shared" si="105"/>
        <v>3100000</v>
      </c>
      <c r="G6310" s="86">
        <f>F6310</f>
        <v>3100000</v>
      </c>
    </row>
    <row r="6311" spans="1:7" ht="18" customHeight="1">
      <c r="A6311" s="323"/>
      <c r="B6311" s="302"/>
      <c r="C6311" s="325"/>
      <c r="D6311" s="325"/>
      <c r="E6311" s="46"/>
      <c r="F6311" s="130">
        <f>E6311*D6311</f>
        <v>0</v>
      </c>
      <c r="G6311" s="69"/>
    </row>
    <row r="6312" spans="1:7" ht="18" customHeight="1">
      <c r="A6312" s="323" t="s">
        <v>47</v>
      </c>
      <c r="B6312" s="302" t="s">
        <v>13</v>
      </c>
      <c r="C6312" s="325" t="s">
        <v>125</v>
      </c>
      <c r="D6312" s="325">
        <v>10</v>
      </c>
      <c r="E6312" s="46">
        <v>31000</v>
      </c>
      <c r="F6312" s="130">
        <f t="shared" ref="F6312:F6323" si="106">E6312*D6312</f>
        <v>310000</v>
      </c>
      <c r="G6312" s="86">
        <f>SUM(F6312:F6317)</f>
        <v>3410000</v>
      </c>
    </row>
    <row r="6313" spans="1:7" ht="18" customHeight="1">
      <c r="A6313" s="323"/>
      <c r="B6313" s="302" t="s">
        <v>13</v>
      </c>
      <c r="C6313" s="325" t="s">
        <v>126</v>
      </c>
      <c r="D6313" s="325">
        <v>10</v>
      </c>
      <c r="E6313" s="46">
        <v>31000</v>
      </c>
      <c r="F6313" s="130">
        <f t="shared" si="106"/>
        <v>310000</v>
      </c>
      <c r="G6313" s="69"/>
    </row>
    <row r="6314" spans="1:7" ht="18" customHeight="1">
      <c r="A6314" s="323"/>
      <c r="B6314" s="302" t="s">
        <v>13</v>
      </c>
      <c r="C6314" s="325" t="s">
        <v>272</v>
      </c>
      <c r="D6314" s="325">
        <v>20</v>
      </c>
      <c r="E6314" s="46">
        <v>31000</v>
      </c>
      <c r="F6314" s="130">
        <f t="shared" si="106"/>
        <v>620000</v>
      </c>
      <c r="G6314" s="69"/>
    </row>
    <row r="6315" spans="1:7" ht="18" customHeight="1">
      <c r="A6315" s="323"/>
      <c r="B6315" s="302" t="s">
        <v>13</v>
      </c>
      <c r="C6315" s="325" t="s">
        <v>46</v>
      </c>
      <c r="D6315" s="325">
        <v>30</v>
      </c>
      <c r="E6315" s="46">
        <v>31000</v>
      </c>
      <c r="F6315" s="130">
        <f t="shared" si="106"/>
        <v>930000</v>
      </c>
      <c r="G6315" s="69"/>
    </row>
    <row r="6316" spans="1:7" ht="18" customHeight="1">
      <c r="A6316" s="323"/>
      <c r="B6316" s="302" t="s">
        <v>13</v>
      </c>
      <c r="C6316" s="325" t="s">
        <v>75</v>
      </c>
      <c r="D6316" s="325">
        <v>20</v>
      </c>
      <c r="E6316" s="46">
        <v>31000</v>
      </c>
      <c r="F6316" s="130">
        <f t="shared" si="106"/>
        <v>620000</v>
      </c>
      <c r="G6316" s="69"/>
    </row>
    <row r="6317" spans="1:7" ht="18" customHeight="1">
      <c r="A6317" s="323"/>
      <c r="B6317" s="302" t="s">
        <v>13</v>
      </c>
      <c r="C6317" s="325" t="s">
        <v>15</v>
      </c>
      <c r="D6317" s="325">
        <v>20</v>
      </c>
      <c r="E6317" s="46">
        <v>31000</v>
      </c>
      <c r="F6317" s="130">
        <f t="shared" si="106"/>
        <v>620000</v>
      </c>
      <c r="G6317" s="69"/>
    </row>
    <row r="6318" spans="1:7" ht="18" customHeight="1">
      <c r="A6318" s="323"/>
      <c r="B6318" s="302"/>
      <c r="C6318" s="325"/>
      <c r="D6318" s="325"/>
      <c r="E6318" s="46"/>
      <c r="F6318" s="130">
        <f t="shared" si="106"/>
        <v>0</v>
      </c>
      <c r="G6318" s="69"/>
    </row>
    <row r="6319" spans="1:7" ht="18" customHeight="1">
      <c r="A6319" s="323" t="s">
        <v>1717</v>
      </c>
      <c r="B6319" s="302" t="s">
        <v>13</v>
      </c>
      <c r="C6319" s="325" t="s">
        <v>1871</v>
      </c>
      <c r="D6319" s="325">
        <v>96</v>
      </c>
      <c r="E6319" s="46">
        <v>30500</v>
      </c>
      <c r="F6319" s="130">
        <f t="shared" si="106"/>
        <v>2928000</v>
      </c>
      <c r="G6319" s="86">
        <f>F6319</f>
        <v>2928000</v>
      </c>
    </row>
    <row r="6320" spans="1:7" ht="18" customHeight="1">
      <c r="A6320" s="323"/>
      <c r="B6320" s="302"/>
      <c r="C6320" s="325"/>
      <c r="D6320" s="325"/>
      <c r="E6320" s="46"/>
      <c r="F6320" s="130">
        <f t="shared" si="106"/>
        <v>0</v>
      </c>
      <c r="G6320" s="69"/>
    </row>
    <row r="6321" spans="1:7" ht="18" customHeight="1">
      <c r="A6321" s="323" t="s">
        <v>218</v>
      </c>
      <c r="B6321" s="302" t="s">
        <v>13</v>
      </c>
      <c r="C6321" s="325" t="s">
        <v>1872</v>
      </c>
      <c r="D6321" s="325">
        <v>34</v>
      </c>
      <c r="E6321" s="46">
        <v>30500</v>
      </c>
      <c r="F6321" s="130">
        <f t="shared" si="106"/>
        <v>1037000</v>
      </c>
      <c r="G6321" s="86">
        <f>F6321</f>
        <v>1037000</v>
      </c>
    </row>
    <row r="6322" spans="1:7" ht="18" customHeight="1">
      <c r="A6322" s="323"/>
      <c r="B6322" s="302"/>
      <c r="C6322" s="325"/>
      <c r="D6322" s="325"/>
      <c r="E6322" s="46"/>
      <c r="F6322" s="130">
        <f t="shared" si="106"/>
        <v>0</v>
      </c>
      <c r="G6322" s="69"/>
    </row>
    <row r="6323" spans="1:7" ht="18" customHeight="1">
      <c r="A6323" s="323" t="s">
        <v>740</v>
      </c>
      <c r="B6323" s="302" t="s">
        <v>13</v>
      </c>
      <c r="C6323" s="325" t="s">
        <v>1803</v>
      </c>
      <c r="D6323" s="325">
        <v>104</v>
      </c>
      <c r="E6323" s="46">
        <v>30500</v>
      </c>
      <c r="F6323" s="130">
        <f t="shared" si="106"/>
        <v>3172000</v>
      </c>
      <c r="G6323" s="86">
        <f>SUM(F6323:F6325)</f>
        <v>5307000</v>
      </c>
    </row>
    <row r="6324" spans="1:7" ht="18" customHeight="1">
      <c r="A6324" s="323"/>
      <c r="B6324" s="302" t="s">
        <v>13</v>
      </c>
      <c r="C6324" s="325" t="s">
        <v>514</v>
      </c>
      <c r="D6324" s="325">
        <v>20</v>
      </c>
      <c r="E6324" s="46">
        <v>30500</v>
      </c>
      <c r="F6324" s="130">
        <f t="shared" si="105"/>
        <v>610000</v>
      </c>
      <c r="G6324" s="69"/>
    </row>
    <row r="6325" spans="1:7" ht="18" customHeight="1">
      <c r="A6325" s="323"/>
      <c r="B6325" s="302" t="s">
        <v>13</v>
      </c>
      <c r="C6325" s="325" t="s">
        <v>1849</v>
      </c>
      <c r="D6325" s="325">
        <v>50</v>
      </c>
      <c r="E6325" s="46">
        <v>30500</v>
      </c>
      <c r="F6325" s="130">
        <f t="shared" si="105"/>
        <v>1525000</v>
      </c>
      <c r="G6325" s="69"/>
    </row>
    <row r="6326" spans="1:7" ht="18" customHeight="1">
      <c r="A6326" s="323"/>
      <c r="B6326" s="302"/>
      <c r="C6326" s="325"/>
      <c r="D6326" s="325"/>
      <c r="E6326" s="46"/>
      <c r="F6326" s="130">
        <f t="shared" si="105"/>
        <v>0</v>
      </c>
      <c r="G6326" s="69"/>
    </row>
    <row r="6327" spans="1:7" ht="18" customHeight="1">
      <c r="A6327" s="323" t="s">
        <v>157</v>
      </c>
      <c r="B6327" s="302" t="s">
        <v>31</v>
      </c>
      <c r="C6327" s="325" t="s">
        <v>744</v>
      </c>
      <c r="D6327" s="325">
        <v>53.7</v>
      </c>
      <c r="E6327" s="46">
        <v>33500</v>
      </c>
      <c r="F6327" s="130">
        <f t="shared" si="105"/>
        <v>1798950</v>
      </c>
      <c r="G6327" s="86">
        <f>F6327</f>
        <v>1798950</v>
      </c>
    </row>
    <row r="6328" spans="1:7" ht="18" customHeight="1">
      <c r="A6328" s="323"/>
      <c r="B6328" s="302"/>
      <c r="C6328" s="325"/>
      <c r="D6328" s="325"/>
      <c r="E6328" s="46"/>
      <c r="F6328" s="130">
        <f t="shared" si="105"/>
        <v>0</v>
      </c>
      <c r="G6328" s="69"/>
    </row>
    <row r="6329" spans="1:7" ht="18" customHeight="1">
      <c r="A6329" s="323" t="s">
        <v>537</v>
      </c>
      <c r="B6329" s="302" t="s">
        <v>31</v>
      </c>
      <c r="C6329" s="325" t="s">
        <v>700</v>
      </c>
      <c r="D6329" s="325">
        <v>110</v>
      </c>
      <c r="E6329" s="46">
        <v>33500</v>
      </c>
      <c r="F6329" s="130">
        <f t="shared" si="105"/>
        <v>3685000</v>
      </c>
      <c r="G6329" s="86">
        <f>F6329</f>
        <v>3685000</v>
      </c>
    </row>
    <row r="6330" spans="1:7" ht="18" customHeight="1">
      <c r="A6330" s="323"/>
      <c r="B6330" s="302"/>
      <c r="C6330" s="325"/>
      <c r="D6330" s="325"/>
      <c r="E6330" s="46"/>
      <c r="F6330" s="130">
        <f t="shared" si="105"/>
        <v>0</v>
      </c>
      <c r="G6330" s="69"/>
    </row>
    <row r="6331" spans="1:7" ht="18" customHeight="1">
      <c r="A6331" s="323" t="s">
        <v>110</v>
      </c>
      <c r="B6331" s="302" t="s">
        <v>13</v>
      </c>
      <c r="C6331" s="325" t="s">
        <v>22</v>
      </c>
      <c r="D6331" s="325">
        <v>20</v>
      </c>
      <c r="E6331" s="46">
        <v>31000</v>
      </c>
      <c r="F6331" s="130">
        <f t="shared" si="105"/>
        <v>620000</v>
      </c>
      <c r="G6331" s="86">
        <f>F6331</f>
        <v>620000</v>
      </c>
    </row>
    <row r="6332" spans="1:7" ht="18" customHeight="1">
      <c r="A6332" s="323"/>
      <c r="B6332" s="302"/>
      <c r="C6332" s="325"/>
      <c r="D6332" s="325"/>
      <c r="E6332" s="46"/>
      <c r="F6332" s="130">
        <f t="shared" si="105"/>
        <v>0</v>
      </c>
      <c r="G6332" s="69"/>
    </row>
    <row r="6333" spans="1:7" ht="18" customHeight="1">
      <c r="A6333" s="323" t="s">
        <v>1789</v>
      </c>
      <c r="B6333" s="444" t="s">
        <v>1874</v>
      </c>
      <c r="C6333" s="482" t="s">
        <v>75</v>
      </c>
      <c r="D6333" s="482">
        <v>217.2</v>
      </c>
      <c r="E6333" s="116">
        <v>39500</v>
      </c>
      <c r="F6333" s="131">
        <f t="shared" si="105"/>
        <v>8579400</v>
      </c>
      <c r="G6333" s="86">
        <f>F6333</f>
        <v>8579400</v>
      </c>
    </row>
    <row r="6334" spans="1:7" ht="18" customHeight="1">
      <c r="A6334" s="323"/>
      <c r="B6334" s="302"/>
      <c r="C6334" s="325"/>
      <c r="D6334" s="325"/>
      <c r="E6334" s="46"/>
      <c r="F6334" s="130">
        <f t="shared" si="105"/>
        <v>0</v>
      </c>
      <c r="G6334" s="86"/>
    </row>
    <row r="6335" spans="1:7" ht="18" customHeight="1">
      <c r="A6335" s="323" t="s">
        <v>56</v>
      </c>
      <c r="B6335" s="302" t="s">
        <v>13</v>
      </c>
      <c r="C6335" s="325" t="s">
        <v>60</v>
      </c>
      <c r="D6335" s="325">
        <v>10</v>
      </c>
      <c r="E6335" s="46">
        <v>31000</v>
      </c>
      <c r="F6335" s="130">
        <f t="shared" si="105"/>
        <v>310000</v>
      </c>
      <c r="G6335" s="86">
        <f>F6335</f>
        <v>310000</v>
      </c>
    </row>
    <row r="6336" spans="1:7" ht="18" customHeight="1">
      <c r="A6336" s="323"/>
      <c r="B6336" s="302"/>
      <c r="C6336" s="325"/>
      <c r="D6336" s="325"/>
      <c r="E6336" s="46"/>
      <c r="F6336" s="130">
        <f t="shared" si="105"/>
        <v>0</v>
      </c>
      <c r="G6336" s="69"/>
    </row>
    <row r="6337" spans="1:9" ht="18" customHeight="1">
      <c r="A6337" s="534" t="s">
        <v>314</v>
      </c>
      <c r="B6337" s="302"/>
      <c r="C6337" s="325"/>
      <c r="D6337" s="325"/>
      <c r="E6337" s="46"/>
      <c r="F6337" s="130">
        <f t="shared" si="105"/>
        <v>0</v>
      </c>
      <c r="G6337" s="86">
        <f>F6338</f>
        <v>6645000</v>
      </c>
    </row>
    <row r="6338" spans="1:9" ht="18" customHeight="1">
      <c r="A6338" s="533" t="s">
        <v>154</v>
      </c>
      <c r="B6338" s="440" t="s">
        <v>13</v>
      </c>
      <c r="C6338" s="382" t="s">
        <v>754</v>
      </c>
      <c r="D6338" s="382">
        <v>221.5</v>
      </c>
      <c r="E6338" s="59">
        <v>30000</v>
      </c>
      <c r="F6338" s="132">
        <f t="shared" si="105"/>
        <v>6645000</v>
      </c>
      <c r="G6338" s="92"/>
    </row>
    <row r="6339" spans="1:9" ht="18" customHeight="1">
      <c r="A6339" s="526"/>
      <c r="B6339" s="435"/>
      <c r="C6339" s="484"/>
      <c r="D6339" s="484"/>
      <c r="E6339" s="113"/>
      <c r="F6339" s="126"/>
      <c r="G6339" s="9"/>
    </row>
    <row r="6340" spans="1:9" ht="18" customHeight="1">
      <c r="A6340" s="537">
        <v>42442</v>
      </c>
      <c r="B6340" s="355"/>
      <c r="C6340" s="491" t="s">
        <v>398</v>
      </c>
      <c r="D6340" s="525"/>
      <c r="F6340" s="127"/>
    </row>
    <row r="6341" spans="1:9" ht="18" customHeight="1">
      <c r="A6341" s="531" t="s">
        <v>127</v>
      </c>
      <c r="B6341" s="436" t="s">
        <v>134</v>
      </c>
      <c r="C6341" s="494" t="s">
        <v>152</v>
      </c>
      <c r="D6341" s="494">
        <f>SUM(D6342:D6545)</f>
        <v>49885.600000000006</v>
      </c>
      <c r="E6341" s="166"/>
      <c r="F6341" s="171">
        <f>SUM(F6342:F6545)</f>
        <v>1675787300</v>
      </c>
      <c r="G6341" s="171">
        <f>SUM(G6342:G6545)</f>
        <v>1675787300</v>
      </c>
    </row>
    <row r="6342" spans="1:9" ht="18" customHeight="1">
      <c r="A6342" s="532" t="s">
        <v>1875</v>
      </c>
      <c r="B6342" s="441" t="s">
        <v>31</v>
      </c>
      <c r="C6342" s="492" t="s">
        <v>1206</v>
      </c>
      <c r="D6342" s="492">
        <v>51</v>
      </c>
      <c r="E6342" s="62">
        <v>33500</v>
      </c>
      <c r="F6342" s="139">
        <f>E6342*D6342</f>
        <v>1708500</v>
      </c>
      <c r="G6342" s="85">
        <f>SUM(F6342:F6343)</f>
        <v>1708500</v>
      </c>
      <c r="H6342" s="278"/>
      <c r="I6342" s="283"/>
    </row>
    <row r="6343" spans="1:9" ht="18" customHeight="1">
      <c r="A6343" s="323"/>
      <c r="B6343" s="302"/>
      <c r="C6343" s="325"/>
      <c r="D6343" s="325"/>
      <c r="E6343" s="46"/>
      <c r="F6343" s="130">
        <f t="shared" ref="F6343:F6375" si="107">E6343*D6343</f>
        <v>0</v>
      </c>
      <c r="G6343" s="69"/>
      <c r="H6343" s="278"/>
      <c r="I6343" s="283"/>
    </row>
    <row r="6344" spans="1:9" ht="18" customHeight="1">
      <c r="A6344" s="323" t="s">
        <v>26</v>
      </c>
      <c r="B6344" s="302" t="s">
        <v>13</v>
      </c>
      <c r="C6344" s="325" t="s">
        <v>337</v>
      </c>
      <c r="D6344" s="325">
        <v>100</v>
      </c>
      <c r="E6344" s="46">
        <v>29500</v>
      </c>
      <c r="F6344" s="130">
        <f t="shared" si="107"/>
        <v>2950000</v>
      </c>
      <c r="G6344" s="86">
        <f>SUM(F6344:F6347)</f>
        <v>4798750</v>
      </c>
      <c r="H6344" s="278"/>
      <c r="I6344" s="283"/>
    </row>
    <row r="6345" spans="1:9" ht="18" customHeight="1">
      <c r="A6345" s="323"/>
      <c r="B6345" s="302" t="s">
        <v>13</v>
      </c>
      <c r="C6345" s="325" t="s">
        <v>1885</v>
      </c>
      <c r="D6345" s="325">
        <v>52.5</v>
      </c>
      <c r="E6345" s="46">
        <v>29500</v>
      </c>
      <c r="F6345" s="130">
        <f t="shared" si="107"/>
        <v>1548750</v>
      </c>
      <c r="G6345" s="86"/>
      <c r="H6345" s="278"/>
      <c r="I6345" s="283"/>
    </row>
    <row r="6346" spans="1:9" ht="18" customHeight="1">
      <c r="A6346" s="323"/>
      <c r="B6346" s="302" t="s">
        <v>13</v>
      </c>
      <c r="C6346" s="325" t="s">
        <v>22</v>
      </c>
      <c r="D6346" s="325">
        <v>10</v>
      </c>
      <c r="E6346" s="46">
        <v>30000</v>
      </c>
      <c r="F6346" s="130">
        <f t="shared" si="107"/>
        <v>300000</v>
      </c>
      <c r="G6346" s="86"/>
      <c r="H6346" s="278"/>
      <c r="I6346" s="283"/>
    </row>
    <row r="6347" spans="1:9" ht="18" customHeight="1">
      <c r="A6347" s="323"/>
      <c r="B6347" s="302"/>
      <c r="C6347" s="325"/>
      <c r="D6347" s="325"/>
      <c r="E6347" s="46"/>
      <c r="F6347" s="130">
        <f t="shared" si="107"/>
        <v>0</v>
      </c>
      <c r="G6347" s="69"/>
      <c r="H6347" s="278"/>
      <c r="I6347" s="283"/>
    </row>
    <row r="6348" spans="1:9" ht="18" customHeight="1">
      <c r="A6348" s="323" t="s">
        <v>61</v>
      </c>
      <c r="B6348" s="302" t="s">
        <v>13</v>
      </c>
      <c r="C6348" s="325" t="s">
        <v>512</v>
      </c>
      <c r="D6348" s="325">
        <v>30</v>
      </c>
      <c r="E6348" s="46">
        <v>29500</v>
      </c>
      <c r="F6348" s="130">
        <f t="shared" si="107"/>
        <v>885000</v>
      </c>
      <c r="G6348" s="86">
        <f>SUM(F6348:F6349)</f>
        <v>1475000</v>
      </c>
      <c r="H6348" s="278"/>
      <c r="I6348" s="283"/>
    </row>
    <row r="6349" spans="1:9" ht="18" customHeight="1">
      <c r="A6349" s="323"/>
      <c r="B6349" s="302"/>
      <c r="C6349" s="325" t="s">
        <v>337</v>
      </c>
      <c r="D6349" s="325">
        <v>20</v>
      </c>
      <c r="E6349" s="46">
        <v>29500</v>
      </c>
      <c r="F6349" s="130">
        <f t="shared" si="107"/>
        <v>590000</v>
      </c>
      <c r="G6349" s="69"/>
      <c r="H6349" s="278"/>
      <c r="I6349" s="283"/>
    </row>
    <row r="6350" spans="1:9" ht="18" customHeight="1">
      <c r="A6350" s="323"/>
      <c r="B6350" s="302"/>
      <c r="C6350" s="325"/>
      <c r="D6350" s="325"/>
      <c r="E6350" s="46"/>
      <c r="F6350" s="130">
        <f t="shared" si="107"/>
        <v>0</v>
      </c>
      <c r="G6350" s="69"/>
      <c r="H6350" s="278"/>
      <c r="I6350" s="283"/>
    </row>
    <row r="6351" spans="1:9" ht="18" customHeight="1">
      <c r="A6351" s="323" t="s">
        <v>24</v>
      </c>
      <c r="B6351" s="302" t="s">
        <v>13</v>
      </c>
      <c r="C6351" s="325" t="s">
        <v>25</v>
      </c>
      <c r="D6351" s="325">
        <v>52.4</v>
      </c>
      <c r="E6351" s="46">
        <v>30000</v>
      </c>
      <c r="F6351" s="130">
        <f t="shared" si="107"/>
        <v>1572000</v>
      </c>
      <c r="G6351" s="86">
        <f>SUM(F6351:F6352)</f>
        <v>1572000</v>
      </c>
      <c r="H6351" s="278"/>
      <c r="I6351" s="283"/>
    </row>
    <row r="6352" spans="1:9" ht="18" customHeight="1">
      <c r="A6352" s="323"/>
      <c r="B6352" s="302"/>
      <c r="C6352" s="325"/>
      <c r="D6352" s="325"/>
      <c r="E6352" s="46"/>
      <c r="F6352" s="130">
        <f t="shared" si="107"/>
        <v>0</v>
      </c>
      <c r="G6352" s="69"/>
      <c r="H6352" s="278"/>
      <c r="I6352" s="283"/>
    </row>
    <row r="6353" spans="1:9" ht="18" customHeight="1">
      <c r="A6353" s="323" t="s">
        <v>1848</v>
      </c>
      <c r="B6353" s="302" t="s">
        <v>13</v>
      </c>
      <c r="C6353" s="325" t="s">
        <v>1876</v>
      </c>
      <c r="D6353" s="325">
        <v>102</v>
      </c>
      <c r="E6353" s="46">
        <v>29500</v>
      </c>
      <c r="F6353" s="130">
        <f t="shared" si="107"/>
        <v>3009000</v>
      </c>
      <c r="G6353" s="86">
        <f>SUM(F6353:F6354)</f>
        <v>3009000</v>
      </c>
      <c r="H6353" s="278"/>
      <c r="I6353" s="283"/>
    </row>
    <row r="6354" spans="1:9" ht="18" customHeight="1">
      <c r="A6354" s="323"/>
      <c r="B6354" s="302"/>
      <c r="C6354" s="325"/>
      <c r="D6354" s="325"/>
      <c r="E6354" s="46"/>
      <c r="F6354" s="130">
        <f t="shared" si="107"/>
        <v>0</v>
      </c>
      <c r="G6354" s="69"/>
      <c r="H6354" s="278"/>
      <c r="I6354" s="283"/>
    </row>
    <row r="6355" spans="1:9" ht="18" customHeight="1">
      <c r="A6355" s="323" t="s">
        <v>66</v>
      </c>
      <c r="B6355" s="302" t="s">
        <v>23</v>
      </c>
      <c r="C6355" s="325" t="s">
        <v>67</v>
      </c>
      <c r="D6355" s="325">
        <v>400</v>
      </c>
      <c r="E6355" s="46">
        <v>32500</v>
      </c>
      <c r="F6355" s="130">
        <f t="shared" si="107"/>
        <v>13000000</v>
      </c>
      <c r="G6355" s="86">
        <f>SUM(F6355:F6356)</f>
        <v>13000000</v>
      </c>
      <c r="H6355" s="278"/>
      <c r="I6355" s="283"/>
    </row>
    <row r="6356" spans="1:9" ht="18" customHeight="1">
      <c r="A6356" s="323"/>
      <c r="B6356" s="302"/>
      <c r="C6356" s="325"/>
      <c r="D6356" s="325"/>
      <c r="E6356" s="46"/>
      <c r="F6356" s="130">
        <f t="shared" si="107"/>
        <v>0</v>
      </c>
      <c r="G6356" s="69"/>
      <c r="H6356" s="278"/>
      <c r="I6356" s="283"/>
    </row>
    <row r="6357" spans="1:9" ht="18" customHeight="1">
      <c r="A6357" s="323" t="s">
        <v>140</v>
      </c>
      <c r="B6357" s="302" t="s">
        <v>31</v>
      </c>
      <c r="C6357" s="325" t="s">
        <v>373</v>
      </c>
      <c r="D6357" s="325">
        <v>300</v>
      </c>
      <c r="E6357" s="46">
        <v>32000</v>
      </c>
      <c r="F6357" s="130">
        <f t="shared" si="107"/>
        <v>9600000</v>
      </c>
      <c r="G6357" s="86">
        <f>SUM(F6357:F6359)</f>
        <v>29440000</v>
      </c>
      <c r="H6357" s="278"/>
      <c r="I6357" s="283"/>
    </row>
    <row r="6358" spans="1:9" ht="18" customHeight="1">
      <c r="A6358" s="323"/>
      <c r="B6358" s="302" t="s">
        <v>31</v>
      </c>
      <c r="C6358" s="325" t="s">
        <v>373</v>
      </c>
      <c r="D6358" s="325">
        <v>320</v>
      </c>
      <c r="E6358" s="46">
        <v>31000</v>
      </c>
      <c r="F6358" s="130">
        <f t="shared" si="107"/>
        <v>9920000</v>
      </c>
      <c r="G6358" s="69"/>
      <c r="H6358" s="278"/>
      <c r="I6358" s="283"/>
    </row>
    <row r="6359" spans="1:9" ht="18" customHeight="1">
      <c r="A6359" s="323"/>
      <c r="B6359" s="302" t="s">
        <v>31</v>
      </c>
      <c r="C6359" s="325" t="s">
        <v>667</v>
      </c>
      <c r="D6359" s="325">
        <v>320</v>
      </c>
      <c r="E6359" s="46">
        <v>31000</v>
      </c>
      <c r="F6359" s="130">
        <f t="shared" si="107"/>
        <v>9920000</v>
      </c>
      <c r="G6359" s="69"/>
      <c r="H6359" s="278"/>
      <c r="I6359" s="283"/>
    </row>
    <row r="6360" spans="1:9" ht="18" customHeight="1">
      <c r="A6360" s="323"/>
      <c r="B6360" s="302"/>
      <c r="C6360" s="325"/>
      <c r="D6360" s="325"/>
      <c r="E6360" s="46"/>
      <c r="F6360" s="130">
        <f t="shared" si="107"/>
        <v>0</v>
      </c>
      <c r="G6360" s="69"/>
      <c r="H6360" s="278"/>
      <c r="I6360" s="283"/>
    </row>
    <row r="6361" spans="1:9" ht="18" customHeight="1">
      <c r="A6361" s="323" t="s">
        <v>321</v>
      </c>
      <c r="B6361" s="302" t="s">
        <v>31</v>
      </c>
      <c r="C6361" s="325" t="s">
        <v>1877</v>
      </c>
      <c r="D6361" s="325">
        <v>289.39999999999998</v>
      </c>
      <c r="E6361" s="46">
        <v>33500</v>
      </c>
      <c r="F6361" s="130">
        <f t="shared" si="107"/>
        <v>9694900</v>
      </c>
      <c r="G6361" s="86">
        <f>SUM(F6361:F6362)</f>
        <v>24116500</v>
      </c>
      <c r="H6361" s="278"/>
      <c r="I6361" s="283"/>
    </row>
    <row r="6362" spans="1:9" ht="18" customHeight="1">
      <c r="A6362" s="323"/>
      <c r="B6362" s="302" t="s">
        <v>570</v>
      </c>
      <c r="C6362" s="325" t="s">
        <v>1878</v>
      </c>
      <c r="D6362" s="325">
        <v>400.6</v>
      </c>
      <c r="E6362" s="46">
        <v>36000</v>
      </c>
      <c r="F6362" s="130">
        <f t="shared" si="107"/>
        <v>14421600</v>
      </c>
      <c r="G6362" s="69"/>
      <c r="H6362" s="278"/>
      <c r="I6362" s="283"/>
    </row>
    <row r="6363" spans="1:9" ht="18" customHeight="1">
      <c r="A6363" s="323"/>
      <c r="B6363" s="302"/>
      <c r="C6363" s="325"/>
      <c r="D6363" s="325"/>
      <c r="E6363" s="46"/>
      <c r="F6363" s="130">
        <f t="shared" si="107"/>
        <v>0</v>
      </c>
      <c r="G6363" s="69"/>
      <c r="H6363" s="278"/>
      <c r="I6363" s="283"/>
    </row>
    <row r="6364" spans="1:9" ht="18" customHeight="1">
      <c r="A6364" s="323" t="s">
        <v>1879</v>
      </c>
      <c r="B6364" s="302" t="s">
        <v>23</v>
      </c>
      <c r="C6364" s="325" t="s">
        <v>1880</v>
      </c>
      <c r="D6364" s="325">
        <v>672</v>
      </c>
      <c r="E6364" s="46">
        <v>32500</v>
      </c>
      <c r="F6364" s="130">
        <f t="shared" si="107"/>
        <v>21840000</v>
      </c>
      <c r="G6364" s="86">
        <f>SUM(F6364:F6365)</f>
        <v>33930000</v>
      </c>
      <c r="H6364" s="278"/>
      <c r="I6364" s="283"/>
    </row>
    <row r="6365" spans="1:9" ht="18" customHeight="1">
      <c r="A6365" s="323"/>
      <c r="B6365" s="302" t="s">
        <v>31</v>
      </c>
      <c r="C6365" s="325" t="s">
        <v>158</v>
      </c>
      <c r="D6365" s="325">
        <v>372</v>
      </c>
      <c r="E6365" s="46">
        <v>32500</v>
      </c>
      <c r="F6365" s="130">
        <f t="shared" si="107"/>
        <v>12090000</v>
      </c>
      <c r="G6365" s="69"/>
      <c r="H6365" s="278"/>
      <c r="I6365" s="283"/>
    </row>
    <row r="6366" spans="1:9" ht="18" customHeight="1">
      <c r="A6366" s="323"/>
      <c r="B6366" s="302"/>
      <c r="C6366" s="325"/>
      <c r="D6366" s="325"/>
      <c r="E6366" s="46"/>
      <c r="F6366" s="130">
        <f t="shared" si="107"/>
        <v>0</v>
      </c>
      <c r="G6366" s="69"/>
      <c r="H6366" s="278"/>
      <c r="I6366" s="283"/>
    </row>
    <row r="6367" spans="1:9" ht="18" customHeight="1">
      <c r="A6367" s="323" t="s">
        <v>93</v>
      </c>
      <c r="B6367" s="302" t="s">
        <v>13</v>
      </c>
      <c r="C6367" s="325" t="s">
        <v>1881</v>
      </c>
      <c r="D6367" s="325">
        <v>103.9</v>
      </c>
      <c r="E6367" s="46">
        <v>30000</v>
      </c>
      <c r="F6367" s="130">
        <f t="shared" si="107"/>
        <v>3117000</v>
      </c>
      <c r="G6367" s="86">
        <f>SUM(F6367:F6368)</f>
        <v>3117000</v>
      </c>
      <c r="H6367" s="278"/>
      <c r="I6367" s="283"/>
    </row>
    <row r="6368" spans="1:9" ht="18" customHeight="1">
      <c r="A6368" s="323"/>
      <c r="B6368" s="302"/>
      <c r="C6368" s="325"/>
      <c r="D6368" s="325"/>
      <c r="E6368" s="46"/>
      <c r="F6368" s="130">
        <f t="shared" si="107"/>
        <v>0</v>
      </c>
      <c r="G6368" s="69"/>
      <c r="H6368" s="278"/>
      <c r="I6368" s="283"/>
    </row>
    <row r="6369" spans="1:9" ht="18" customHeight="1">
      <c r="A6369" s="323" t="s">
        <v>88</v>
      </c>
      <c r="B6369" s="302" t="s">
        <v>13</v>
      </c>
      <c r="C6369" s="325" t="s">
        <v>1882</v>
      </c>
      <c r="D6369" s="325">
        <v>643.79999999999995</v>
      </c>
      <c r="E6369" s="46">
        <v>28500</v>
      </c>
      <c r="F6369" s="130">
        <f t="shared" si="107"/>
        <v>18348300</v>
      </c>
      <c r="G6369" s="86">
        <f>SUM(F6369:F6370)</f>
        <v>29748300</v>
      </c>
      <c r="H6369" s="278"/>
      <c r="I6369" s="283"/>
    </row>
    <row r="6370" spans="1:9" ht="18" customHeight="1">
      <c r="A6370" s="323"/>
      <c r="B6370" s="302" t="s">
        <v>13</v>
      </c>
      <c r="C6370" s="325" t="s">
        <v>1883</v>
      </c>
      <c r="D6370" s="325">
        <v>400</v>
      </c>
      <c r="E6370" s="46">
        <v>28500</v>
      </c>
      <c r="F6370" s="130">
        <f t="shared" si="107"/>
        <v>11400000</v>
      </c>
      <c r="G6370" s="69"/>
      <c r="H6370" s="278"/>
      <c r="I6370" s="283"/>
    </row>
    <row r="6371" spans="1:9" ht="18" customHeight="1">
      <c r="A6371" s="323"/>
      <c r="B6371" s="302"/>
      <c r="C6371" s="325"/>
      <c r="D6371" s="325"/>
      <c r="E6371" s="46"/>
      <c r="F6371" s="130">
        <f t="shared" si="107"/>
        <v>0</v>
      </c>
      <c r="G6371" s="69"/>
      <c r="H6371" s="278"/>
      <c r="I6371" s="283"/>
    </row>
    <row r="6372" spans="1:9" ht="18" customHeight="1">
      <c r="A6372" s="323" t="s">
        <v>418</v>
      </c>
      <c r="B6372" s="302" t="s">
        <v>23</v>
      </c>
      <c r="C6372" s="325" t="s">
        <v>1884</v>
      </c>
      <c r="D6372" s="325">
        <v>537.5</v>
      </c>
      <c r="E6372" s="46">
        <v>33500</v>
      </c>
      <c r="F6372" s="130">
        <f t="shared" si="107"/>
        <v>18006250</v>
      </c>
      <c r="G6372" s="86">
        <f>SUM(F6372:F6372)</f>
        <v>18006250</v>
      </c>
      <c r="H6372" s="278"/>
      <c r="I6372" s="283"/>
    </row>
    <row r="6373" spans="1:9" ht="18" customHeight="1">
      <c r="A6373" s="323"/>
      <c r="B6373" s="302"/>
      <c r="C6373" s="325"/>
      <c r="D6373" s="325"/>
      <c r="E6373" s="46"/>
      <c r="F6373" s="130">
        <f t="shared" si="107"/>
        <v>0</v>
      </c>
      <c r="G6373" s="69"/>
      <c r="H6373" s="278"/>
      <c r="I6373" s="283"/>
    </row>
    <row r="6374" spans="1:9" ht="18" customHeight="1">
      <c r="A6374" s="534" t="s">
        <v>314</v>
      </c>
      <c r="B6374" s="302"/>
      <c r="C6374" s="325"/>
      <c r="D6374" s="325"/>
      <c r="E6374" s="46"/>
      <c r="F6374" s="130">
        <f t="shared" si="107"/>
        <v>0</v>
      </c>
      <c r="G6374" s="86">
        <f>F6375</f>
        <v>3432000</v>
      </c>
      <c r="H6374" s="278"/>
      <c r="I6374" s="283"/>
    </row>
    <row r="6375" spans="1:9" ht="18" customHeight="1">
      <c r="A6375" s="533" t="s">
        <v>154</v>
      </c>
      <c r="B6375" s="440" t="s">
        <v>13</v>
      </c>
      <c r="C6375" s="382" t="s">
        <v>1232</v>
      </c>
      <c r="D6375" s="382">
        <v>114.4</v>
      </c>
      <c r="E6375" s="59">
        <v>30000</v>
      </c>
      <c r="F6375" s="132">
        <f t="shared" si="107"/>
        <v>3432000</v>
      </c>
      <c r="G6375" s="92"/>
      <c r="H6375" s="278"/>
      <c r="I6375" s="283"/>
    </row>
    <row r="6376" spans="1:9" ht="18" customHeight="1">
      <c r="A6376" s="526"/>
      <c r="B6376" s="435"/>
      <c r="C6376" s="484"/>
      <c r="D6376" s="484"/>
      <c r="E6376" s="113"/>
      <c r="F6376" s="126"/>
      <c r="G6376" s="9"/>
    </row>
    <row r="6377" spans="1:9" ht="18" customHeight="1">
      <c r="A6377" s="537">
        <v>42443</v>
      </c>
      <c r="B6377" s="355"/>
      <c r="C6377" s="491" t="s">
        <v>398</v>
      </c>
      <c r="D6377" s="525"/>
      <c r="F6377" s="127"/>
    </row>
    <row r="6378" spans="1:9" ht="18" customHeight="1">
      <c r="A6378" s="531" t="s">
        <v>127</v>
      </c>
      <c r="B6378" s="436" t="s">
        <v>134</v>
      </c>
      <c r="C6378" s="494" t="s">
        <v>152</v>
      </c>
      <c r="D6378" s="494">
        <f>SUM(D6379:D6513)</f>
        <v>14632</v>
      </c>
      <c r="E6378" s="166"/>
      <c r="F6378" s="171">
        <f>SUM(F6379:F6513)</f>
        <v>501136650</v>
      </c>
      <c r="G6378" s="171">
        <f>SUM(G6379:G6513)</f>
        <v>501136650</v>
      </c>
    </row>
    <row r="6379" spans="1:9" ht="17.25" customHeight="1">
      <c r="A6379" s="532" t="s">
        <v>61</v>
      </c>
      <c r="B6379" s="441" t="s">
        <v>13</v>
      </c>
      <c r="C6379" s="498" t="s">
        <v>1564</v>
      </c>
      <c r="D6379" s="498">
        <v>51.5</v>
      </c>
      <c r="E6379" s="139">
        <v>30000</v>
      </c>
      <c r="F6379" s="139">
        <f>E6379*D6379</f>
        <v>1545000</v>
      </c>
      <c r="G6379" s="225">
        <f>SUM(F6379:F6385)</f>
        <v>5485000</v>
      </c>
    </row>
    <row r="6380" spans="1:9" ht="17.25" customHeight="1">
      <c r="A6380" s="302"/>
      <c r="B6380" s="302" t="s">
        <v>13</v>
      </c>
      <c r="C6380" s="325" t="s">
        <v>46</v>
      </c>
      <c r="D6380" s="325">
        <v>20</v>
      </c>
      <c r="E6380" s="46">
        <v>30000</v>
      </c>
      <c r="F6380" s="130">
        <f>E6380*D6380</f>
        <v>600000</v>
      </c>
      <c r="G6380" s="69"/>
    </row>
    <row r="6381" spans="1:9" ht="17.25" customHeight="1">
      <c r="A6381" s="323"/>
      <c r="B6381" s="302" t="s">
        <v>13</v>
      </c>
      <c r="C6381" s="325" t="s">
        <v>76</v>
      </c>
      <c r="D6381" s="325">
        <v>10</v>
      </c>
      <c r="E6381" s="130">
        <v>30000</v>
      </c>
      <c r="F6381" s="130">
        <f>E6381*D6381</f>
        <v>300000</v>
      </c>
      <c r="G6381" s="69"/>
    </row>
    <row r="6382" spans="1:9" ht="17.25" customHeight="1">
      <c r="A6382" s="323"/>
      <c r="B6382" s="302" t="s">
        <v>13</v>
      </c>
      <c r="C6382" s="325" t="s">
        <v>59</v>
      </c>
      <c r="D6382" s="325">
        <v>50</v>
      </c>
      <c r="E6382" s="130">
        <v>30000</v>
      </c>
      <c r="F6382" s="130">
        <f t="shared" ref="F6382:F6506" si="108">E6382*D6382</f>
        <v>1500000</v>
      </c>
      <c r="G6382" s="69"/>
    </row>
    <row r="6383" spans="1:9" ht="17.25" customHeight="1">
      <c r="A6383" s="323"/>
      <c r="B6383" s="302" t="s">
        <v>13</v>
      </c>
      <c r="C6383" s="325" t="s">
        <v>14</v>
      </c>
      <c r="D6383" s="325">
        <v>20</v>
      </c>
      <c r="E6383" s="130">
        <v>30000</v>
      </c>
      <c r="F6383" s="130">
        <f t="shared" si="108"/>
        <v>600000</v>
      </c>
      <c r="G6383" s="69"/>
    </row>
    <row r="6384" spans="1:9" ht="17.25" customHeight="1">
      <c r="A6384" s="323"/>
      <c r="B6384" s="302" t="s">
        <v>13</v>
      </c>
      <c r="C6384" s="325" t="s">
        <v>62</v>
      </c>
      <c r="D6384" s="325">
        <v>20</v>
      </c>
      <c r="E6384" s="130">
        <v>30000</v>
      </c>
      <c r="F6384" s="130">
        <f t="shared" si="108"/>
        <v>600000</v>
      </c>
      <c r="G6384" s="69"/>
    </row>
    <row r="6385" spans="1:7" ht="17.25" customHeight="1">
      <c r="A6385" s="323"/>
      <c r="B6385" s="302" t="s">
        <v>23</v>
      </c>
      <c r="C6385" s="325" t="s">
        <v>14</v>
      </c>
      <c r="D6385" s="325">
        <v>10</v>
      </c>
      <c r="E6385" s="130">
        <v>34000</v>
      </c>
      <c r="F6385" s="130">
        <f t="shared" si="108"/>
        <v>340000</v>
      </c>
      <c r="G6385" s="69"/>
    </row>
    <row r="6386" spans="1:7" ht="17.25" customHeight="1">
      <c r="A6386" s="323"/>
      <c r="B6386" s="302"/>
      <c r="C6386" s="325"/>
      <c r="D6386" s="325"/>
      <c r="E6386" s="130"/>
      <c r="F6386" s="130">
        <f t="shared" si="108"/>
        <v>0</v>
      </c>
      <c r="G6386" s="69"/>
    </row>
    <row r="6387" spans="1:7" ht="17.25" customHeight="1">
      <c r="A6387" s="323" t="s">
        <v>18</v>
      </c>
      <c r="B6387" s="302" t="s">
        <v>13</v>
      </c>
      <c r="C6387" s="325" t="s">
        <v>1719</v>
      </c>
      <c r="D6387" s="325">
        <v>97.5</v>
      </c>
      <c r="E6387" s="130">
        <v>29000</v>
      </c>
      <c r="F6387" s="130">
        <f t="shared" si="108"/>
        <v>2827500</v>
      </c>
      <c r="G6387" s="86">
        <f>SUM(F6387:F6389)</f>
        <v>3987500</v>
      </c>
    </row>
    <row r="6388" spans="1:7" ht="17.25" customHeight="1">
      <c r="A6388" s="323"/>
      <c r="B6388" s="302" t="s">
        <v>13</v>
      </c>
      <c r="C6388" s="325" t="s">
        <v>1082</v>
      </c>
      <c r="D6388" s="325">
        <v>20</v>
      </c>
      <c r="E6388" s="130">
        <v>29000</v>
      </c>
      <c r="F6388" s="130">
        <f t="shared" si="108"/>
        <v>580000</v>
      </c>
      <c r="G6388" s="69"/>
    </row>
    <row r="6389" spans="1:7" ht="17.25" customHeight="1">
      <c r="A6389" s="323"/>
      <c r="B6389" s="302" t="s">
        <v>13</v>
      </c>
      <c r="C6389" s="325" t="s">
        <v>865</v>
      </c>
      <c r="D6389" s="325">
        <v>20</v>
      </c>
      <c r="E6389" s="130">
        <v>29000</v>
      </c>
      <c r="F6389" s="130">
        <f t="shared" si="108"/>
        <v>580000</v>
      </c>
      <c r="G6389" s="69"/>
    </row>
    <row r="6390" spans="1:7" ht="17.25" customHeight="1">
      <c r="A6390" s="323"/>
      <c r="B6390" s="302"/>
      <c r="C6390" s="325"/>
      <c r="D6390" s="325"/>
      <c r="E6390" s="130"/>
      <c r="F6390" s="130">
        <f t="shared" si="108"/>
        <v>0</v>
      </c>
      <c r="G6390" s="69"/>
    </row>
    <row r="6391" spans="1:7" ht="17.25" customHeight="1">
      <c r="A6391" s="323" t="s">
        <v>26</v>
      </c>
      <c r="B6391" s="302" t="s">
        <v>13</v>
      </c>
      <c r="C6391" s="325" t="s">
        <v>125</v>
      </c>
      <c r="D6391" s="325">
        <f>50+30</f>
        <v>80</v>
      </c>
      <c r="E6391" s="130">
        <v>30000</v>
      </c>
      <c r="F6391" s="130">
        <f t="shared" si="108"/>
        <v>2400000</v>
      </c>
      <c r="G6391" s="86">
        <f>SUM(F6391:F6392)</f>
        <v>3420000</v>
      </c>
    </row>
    <row r="6392" spans="1:7" ht="17.25" customHeight="1">
      <c r="A6392" s="323"/>
      <c r="B6392" s="302" t="s">
        <v>23</v>
      </c>
      <c r="C6392" s="325" t="s">
        <v>14</v>
      </c>
      <c r="D6392" s="325">
        <v>30</v>
      </c>
      <c r="E6392" s="130">
        <v>34000</v>
      </c>
      <c r="F6392" s="130">
        <f t="shared" si="108"/>
        <v>1020000</v>
      </c>
      <c r="G6392" s="69"/>
    </row>
    <row r="6393" spans="1:7" ht="17.25" customHeight="1">
      <c r="A6393" s="323"/>
      <c r="B6393" s="302"/>
      <c r="C6393" s="325"/>
      <c r="D6393" s="325"/>
      <c r="E6393" s="130"/>
      <c r="F6393" s="130">
        <f t="shared" si="108"/>
        <v>0</v>
      </c>
      <c r="G6393" s="69"/>
    </row>
    <row r="6394" spans="1:7" ht="17.25" customHeight="1">
      <c r="A6394" s="323" t="s">
        <v>356</v>
      </c>
      <c r="B6394" s="302" t="s">
        <v>13</v>
      </c>
      <c r="C6394" s="325" t="s">
        <v>222</v>
      </c>
      <c r="D6394" s="325">
        <v>140</v>
      </c>
      <c r="E6394" s="130">
        <v>29500</v>
      </c>
      <c r="F6394" s="130">
        <f t="shared" si="108"/>
        <v>4130000</v>
      </c>
      <c r="G6394" s="86">
        <f>F6394</f>
        <v>4130000</v>
      </c>
    </row>
    <row r="6395" spans="1:7" ht="17.25" customHeight="1">
      <c r="A6395" s="323"/>
      <c r="B6395" s="302"/>
      <c r="C6395" s="325"/>
      <c r="D6395" s="325"/>
      <c r="E6395" s="130"/>
      <c r="F6395" s="130">
        <f t="shared" si="108"/>
        <v>0</v>
      </c>
      <c r="G6395" s="86"/>
    </row>
    <row r="6396" spans="1:7" ht="17.25" customHeight="1">
      <c r="A6396" s="323" t="s">
        <v>357</v>
      </c>
      <c r="B6396" s="302" t="s">
        <v>31</v>
      </c>
      <c r="C6396" s="325" t="s">
        <v>189</v>
      </c>
      <c r="D6396" s="325">
        <v>25</v>
      </c>
      <c r="E6396" s="130">
        <v>34000</v>
      </c>
      <c r="F6396" s="130">
        <f t="shared" si="108"/>
        <v>850000</v>
      </c>
      <c r="G6396" s="86">
        <f>F6396</f>
        <v>850000</v>
      </c>
    </row>
    <row r="6397" spans="1:7" ht="17.25" customHeight="1">
      <c r="A6397" s="323"/>
      <c r="B6397" s="302"/>
      <c r="C6397" s="325"/>
      <c r="D6397" s="325"/>
      <c r="E6397" s="130"/>
      <c r="F6397" s="130">
        <f t="shared" si="108"/>
        <v>0</v>
      </c>
      <c r="G6397" s="69"/>
    </row>
    <row r="6398" spans="1:7" ht="17.25" customHeight="1">
      <c r="A6398" s="323" t="s">
        <v>24</v>
      </c>
      <c r="B6398" s="302" t="s">
        <v>13</v>
      </c>
      <c r="C6398" s="325" t="s">
        <v>1071</v>
      </c>
      <c r="D6398" s="325">
        <v>200</v>
      </c>
      <c r="E6398" s="130">
        <v>30000</v>
      </c>
      <c r="F6398" s="130">
        <f t="shared" si="108"/>
        <v>6000000</v>
      </c>
      <c r="G6398" s="86">
        <f>SUM(F6398:F6404)</f>
        <v>17025000</v>
      </c>
    </row>
    <row r="6399" spans="1:7" ht="17.25" customHeight="1">
      <c r="A6399" s="302"/>
      <c r="B6399" s="302" t="s">
        <v>13</v>
      </c>
      <c r="C6399" s="325" t="s">
        <v>579</v>
      </c>
      <c r="D6399" s="325">
        <v>50</v>
      </c>
      <c r="E6399" s="130">
        <v>30000</v>
      </c>
      <c r="F6399" s="130">
        <f t="shared" si="108"/>
        <v>1500000</v>
      </c>
      <c r="G6399" s="207"/>
    </row>
    <row r="6400" spans="1:7" ht="17.25" customHeight="1">
      <c r="A6400" s="323"/>
      <c r="B6400" s="302" t="s">
        <v>13</v>
      </c>
      <c r="C6400" s="325" t="s">
        <v>25</v>
      </c>
      <c r="D6400" s="325">
        <v>50</v>
      </c>
      <c r="E6400" s="130">
        <v>30000</v>
      </c>
      <c r="F6400" s="130">
        <f t="shared" si="108"/>
        <v>1500000</v>
      </c>
      <c r="G6400" s="69"/>
    </row>
    <row r="6401" spans="1:7" ht="17.25" customHeight="1">
      <c r="A6401" s="323"/>
      <c r="B6401" s="302" t="s">
        <v>13</v>
      </c>
      <c r="C6401" s="325" t="s">
        <v>372</v>
      </c>
      <c r="D6401" s="325">
        <v>100</v>
      </c>
      <c r="E6401" s="130">
        <v>30000</v>
      </c>
      <c r="F6401" s="130">
        <f t="shared" si="108"/>
        <v>3000000</v>
      </c>
      <c r="G6401" s="69"/>
    </row>
    <row r="6402" spans="1:7" ht="17.25" customHeight="1">
      <c r="A6402" s="323"/>
      <c r="B6402" s="302" t="s">
        <v>31</v>
      </c>
      <c r="C6402" s="325" t="s">
        <v>158</v>
      </c>
      <c r="D6402" s="325">
        <v>50</v>
      </c>
      <c r="E6402" s="130">
        <v>33500</v>
      </c>
      <c r="F6402" s="130">
        <f t="shared" si="108"/>
        <v>1675000</v>
      </c>
      <c r="G6402" s="69"/>
    </row>
    <row r="6403" spans="1:7" ht="17.25" customHeight="1">
      <c r="A6403" s="323"/>
      <c r="B6403" s="302" t="s">
        <v>31</v>
      </c>
      <c r="C6403" s="325" t="s">
        <v>672</v>
      </c>
      <c r="D6403" s="325">
        <v>50</v>
      </c>
      <c r="E6403" s="130">
        <v>33500</v>
      </c>
      <c r="F6403" s="130">
        <f t="shared" si="108"/>
        <v>1675000</v>
      </c>
      <c r="G6403" s="69"/>
    </row>
    <row r="6404" spans="1:7" ht="17.25" customHeight="1">
      <c r="A6404" s="323"/>
      <c r="B6404" s="302" t="s">
        <v>31</v>
      </c>
      <c r="C6404" s="325" t="s">
        <v>190</v>
      </c>
      <c r="D6404" s="325">
        <v>50</v>
      </c>
      <c r="E6404" s="130">
        <v>33500</v>
      </c>
      <c r="F6404" s="130">
        <f t="shared" si="108"/>
        <v>1675000</v>
      </c>
      <c r="G6404" s="69"/>
    </row>
    <row r="6405" spans="1:7" ht="17.25" customHeight="1">
      <c r="A6405" s="323"/>
      <c r="B6405" s="302"/>
      <c r="C6405" s="325"/>
      <c r="D6405" s="325"/>
      <c r="E6405" s="130"/>
      <c r="F6405" s="130">
        <f t="shared" si="108"/>
        <v>0</v>
      </c>
      <c r="G6405" s="69"/>
    </row>
    <row r="6406" spans="1:7" ht="17.25" customHeight="1">
      <c r="A6406" s="323" t="s">
        <v>1447</v>
      </c>
      <c r="B6406" s="302" t="s">
        <v>31</v>
      </c>
      <c r="C6406" s="325" t="s">
        <v>1370</v>
      </c>
      <c r="D6406" s="325">
        <v>103</v>
      </c>
      <c r="E6406" s="130">
        <v>35500</v>
      </c>
      <c r="F6406" s="130">
        <f t="shared" si="108"/>
        <v>3656500</v>
      </c>
      <c r="G6406" s="86">
        <f>F6406</f>
        <v>3656500</v>
      </c>
    </row>
    <row r="6407" spans="1:7" ht="17.25" customHeight="1">
      <c r="A6407" s="323"/>
      <c r="B6407" s="302"/>
      <c r="C6407" s="325"/>
      <c r="D6407" s="325"/>
      <c r="E6407" s="130"/>
      <c r="F6407" s="130">
        <f t="shared" si="108"/>
        <v>0</v>
      </c>
      <c r="G6407" s="69"/>
    </row>
    <row r="6408" spans="1:7" ht="17.25" customHeight="1">
      <c r="A6408" s="323" t="s">
        <v>523</v>
      </c>
      <c r="B6408" s="302" t="s">
        <v>31</v>
      </c>
      <c r="C6408" s="325" t="s">
        <v>189</v>
      </c>
      <c r="D6408" s="325">
        <v>217.5</v>
      </c>
      <c r="E6408" s="130">
        <v>34000</v>
      </c>
      <c r="F6408" s="130">
        <f t="shared" si="108"/>
        <v>7395000</v>
      </c>
      <c r="G6408" s="86">
        <f>SUM(F6408:F6410)</f>
        <v>17796500</v>
      </c>
    </row>
    <row r="6409" spans="1:7" ht="17.25" customHeight="1">
      <c r="A6409" s="323"/>
      <c r="B6409" s="302" t="s">
        <v>1464</v>
      </c>
      <c r="C6409" s="325" t="s">
        <v>189</v>
      </c>
      <c r="D6409" s="325">
        <v>145.69999999999999</v>
      </c>
      <c r="E6409" s="130">
        <v>35500</v>
      </c>
      <c r="F6409" s="130">
        <f t="shared" si="108"/>
        <v>5172350</v>
      </c>
      <c r="G6409" s="69"/>
    </row>
    <row r="6410" spans="1:7" ht="17.25" customHeight="1">
      <c r="A6410" s="323"/>
      <c r="B6410" s="302" t="s">
        <v>568</v>
      </c>
      <c r="C6410" s="325" t="s">
        <v>189</v>
      </c>
      <c r="D6410" s="325">
        <v>147.30000000000001</v>
      </c>
      <c r="E6410" s="130">
        <v>35500</v>
      </c>
      <c r="F6410" s="130">
        <f t="shared" si="108"/>
        <v>5229150</v>
      </c>
      <c r="G6410" s="69"/>
    </row>
    <row r="6411" spans="1:7" ht="17.25" customHeight="1">
      <c r="A6411" s="323"/>
      <c r="B6411" s="302"/>
      <c r="C6411" s="325"/>
      <c r="D6411" s="325"/>
      <c r="E6411" s="130"/>
      <c r="F6411" s="130">
        <f t="shared" si="108"/>
        <v>0</v>
      </c>
      <c r="G6411" s="69"/>
    </row>
    <row r="6412" spans="1:7" ht="17.25" customHeight="1">
      <c r="A6412" s="323" t="s">
        <v>178</v>
      </c>
      <c r="B6412" s="302" t="s">
        <v>31</v>
      </c>
      <c r="C6412" s="325" t="s">
        <v>189</v>
      </c>
      <c r="D6412" s="325">
        <v>100</v>
      </c>
      <c r="E6412" s="130">
        <v>35000</v>
      </c>
      <c r="F6412" s="130">
        <f t="shared" si="108"/>
        <v>3500000</v>
      </c>
      <c r="G6412" s="86">
        <f>SUM(F6412:F6413)</f>
        <v>6929300</v>
      </c>
    </row>
    <row r="6413" spans="1:7" ht="17.25" customHeight="1">
      <c r="A6413" s="323"/>
      <c r="B6413" s="302" t="s">
        <v>31</v>
      </c>
      <c r="C6413" s="325" t="s">
        <v>1886</v>
      </c>
      <c r="D6413" s="325">
        <v>96.6</v>
      </c>
      <c r="E6413" s="130">
        <v>35500</v>
      </c>
      <c r="F6413" s="130">
        <f t="shared" si="108"/>
        <v>3429300</v>
      </c>
      <c r="G6413" s="69"/>
    </row>
    <row r="6414" spans="1:7" ht="17.25" customHeight="1">
      <c r="A6414" s="323"/>
      <c r="B6414" s="302"/>
      <c r="C6414" s="325"/>
      <c r="D6414" s="325"/>
      <c r="E6414" s="130"/>
      <c r="F6414" s="130">
        <f t="shared" si="108"/>
        <v>0</v>
      </c>
      <c r="G6414" s="69"/>
    </row>
    <row r="6415" spans="1:7" ht="17.25" customHeight="1">
      <c r="A6415" s="323" t="s">
        <v>336</v>
      </c>
      <c r="B6415" s="302" t="s">
        <v>23</v>
      </c>
      <c r="C6415" s="325" t="s">
        <v>445</v>
      </c>
      <c r="D6415" s="325">
        <v>163.80000000000001</v>
      </c>
      <c r="E6415" s="130">
        <v>33500</v>
      </c>
      <c r="F6415" s="130">
        <f t="shared" si="108"/>
        <v>5487300</v>
      </c>
      <c r="G6415" s="86">
        <f>SUM(F6415:F6420)</f>
        <v>18214800</v>
      </c>
    </row>
    <row r="6416" spans="1:7" ht="17.25" customHeight="1">
      <c r="A6416" s="323"/>
      <c r="B6416" s="302" t="s">
        <v>23</v>
      </c>
      <c r="C6416" s="325" t="s">
        <v>158</v>
      </c>
      <c r="D6416" s="325">
        <v>60.2</v>
      </c>
      <c r="E6416" s="130">
        <v>31000</v>
      </c>
      <c r="F6416" s="130">
        <f t="shared" si="108"/>
        <v>1866200</v>
      </c>
      <c r="G6416" s="69"/>
    </row>
    <row r="6417" spans="1:7" ht="17.25" customHeight="1">
      <c r="A6417" s="323"/>
      <c r="B6417" s="302" t="s">
        <v>23</v>
      </c>
      <c r="C6417" s="325" t="s">
        <v>809</v>
      </c>
      <c r="D6417" s="325">
        <v>50.3</v>
      </c>
      <c r="E6417" s="130">
        <v>31000</v>
      </c>
      <c r="F6417" s="130">
        <f t="shared" si="108"/>
        <v>1559300</v>
      </c>
      <c r="G6417" s="69"/>
    </row>
    <row r="6418" spans="1:7" ht="17.25" customHeight="1">
      <c r="A6418" s="323"/>
      <c r="B6418" s="302" t="s">
        <v>31</v>
      </c>
      <c r="C6418" s="325" t="s">
        <v>1127</v>
      </c>
      <c r="D6418" s="325">
        <v>185.6</v>
      </c>
      <c r="E6418" s="130">
        <v>32500</v>
      </c>
      <c r="F6418" s="130">
        <f t="shared" si="108"/>
        <v>6032000</v>
      </c>
      <c r="G6418" s="69"/>
    </row>
    <row r="6419" spans="1:7" ht="17.25" customHeight="1">
      <c r="A6419" s="323"/>
      <c r="B6419" s="302" t="s">
        <v>31</v>
      </c>
      <c r="C6419" s="325" t="s">
        <v>158</v>
      </c>
      <c r="D6419" s="325">
        <v>57</v>
      </c>
      <c r="E6419" s="130">
        <v>30000</v>
      </c>
      <c r="F6419" s="130">
        <f t="shared" si="108"/>
        <v>1710000</v>
      </c>
      <c r="G6419" s="69"/>
    </row>
    <row r="6420" spans="1:7" ht="17.25" customHeight="1">
      <c r="A6420" s="323"/>
      <c r="B6420" s="302" t="s">
        <v>31</v>
      </c>
      <c r="C6420" s="325" t="s">
        <v>809</v>
      </c>
      <c r="D6420" s="325">
        <v>52</v>
      </c>
      <c r="E6420" s="130">
        <v>30000</v>
      </c>
      <c r="F6420" s="130">
        <f t="shared" si="108"/>
        <v>1560000</v>
      </c>
      <c r="G6420" s="69"/>
    </row>
    <row r="6421" spans="1:7" ht="17.25" customHeight="1">
      <c r="A6421" s="323"/>
      <c r="B6421" s="302"/>
      <c r="C6421" s="325"/>
      <c r="D6421" s="325"/>
      <c r="E6421" s="130"/>
      <c r="F6421" s="130">
        <f t="shared" si="108"/>
        <v>0</v>
      </c>
      <c r="G6421" s="69"/>
    </row>
    <row r="6422" spans="1:7" ht="17.25" customHeight="1">
      <c r="A6422" s="323" t="s">
        <v>330</v>
      </c>
      <c r="B6422" s="302" t="s">
        <v>13</v>
      </c>
      <c r="C6422" s="325" t="s">
        <v>909</v>
      </c>
      <c r="D6422" s="325">
        <v>223</v>
      </c>
      <c r="E6422" s="130">
        <v>30500</v>
      </c>
      <c r="F6422" s="130">
        <f t="shared" si="108"/>
        <v>6801500</v>
      </c>
      <c r="G6422" s="86">
        <f>F6422</f>
        <v>6801500</v>
      </c>
    </row>
    <row r="6423" spans="1:7" ht="17.25" customHeight="1">
      <c r="A6423" s="323"/>
      <c r="B6423" s="302"/>
      <c r="C6423" s="325"/>
      <c r="D6423" s="325"/>
      <c r="E6423" s="130"/>
      <c r="F6423" s="130">
        <f t="shared" si="108"/>
        <v>0</v>
      </c>
      <c r="G6423" s="86"/>
    </row>
    <row r="6424" spans="1:7" ht="17.25" customHeight="1">
      <c r="A6424" s="323" t="s">
        <v>93</v>
      </c>
      <c r="B6424" s="302" t="s">
        <v>13</v>
      </c>
      <c r="C6424" s="325" t="s">
        <v>1890</v>
      </c>
      <c r="D6424" s="325">
        <v>55</v>
      </c>
      <c r="E6424" s="130">
        <v>30000</v>
      </c>
      <c r="F6424" s="130">
        <f t="shared" si="108"/>
        <v>1650000</v>
      </c>
      <c r="G6424" s="86">
        <f>SUM(F6424:F6427)</f>
        <v>8732300</v>
      </c>
    </row>
    <row r="6425" spans="1:7" ht="17.25" customHeight="1">
      <c r="A6425" s="323"/>
      <c r="B6425" s="302" t="s">
        <v>13</v>
      </c>
      <c r="C6425" s="325" t="s">
        <v>1497</v>
      </c>
      <c r="D6425" s="325">
        <v>85</v>
      </c>
      <c r="E6425" s="130">
        <v>30000</v>
      </c>
      <c r="F6425" s="130">
        <f t="shared" si="108"/>
        <v>2550000</v>
      </c>
      <c r="G6425" s="69"/>
    </row>
    <row r="6426" spans="1:7" ht="17.25" customHeight="1">
      <c r="A6426" s="323"/>
      <c r="B6426" s="302" t="s">
        <v>13</v>
      </c>
      <c r="C6426" s="325" t="s">
        <v>14</v>
      </c>
      <c r="D6426" s="325">
        <v>50</v>
      </c>
      <c r="E6426" s="130">
        <v>30500</v>
      </c>
      <c r="F6426" s="130">
        <f>E6426*D6426</f>
        <v>1525000</v>
      </c>
      <c r="G6426" s="69"/>
    </row>
    <row r="6427" spans="1:7" ht="17.25" customHeight="1">
      <c r="A6427" s="323"/>
      <c r="B6427" s="302" t="s">
        <v>812</v>
      </c>
      <c r="C6427" s="325" t="s">
        <v>144</v>
      </c>
      <c r="D6427" s="325">
        <v>98.6</v>
      </c>
      <c r="E6427" s="130">
        <v>30500</v>
      </c>
      <c r="F6427" s="130">
        <f t="shared" si="108"/>
        <v>3007300</v>
      </c>
      <c r="G6427" s="69"/>
    </row>
    <row r="6428" spans="1:7" ht="17.25" customHeight="1">
      <c r="A6428" s="323"/>
      <c r="B6428" s="302"/>
      <c r="C6428" s="325"/>
      <c r="D6428" s="325"/>
      <c r="E6428" s="130"/>
      <c r="F6428" s="130">
        <f t="shared" si="108"/>
        <v>0</v>
      </c>
      <c r="G6428" s="69"/>
    </row>
    <row r="6429" spans="1:7" ht="17.25" customHeight="1">
      <c r="A6429" s="323" t="s">
        <v>271</v>
      </c>
      <c r="B6429" s="302" t="s">
        <v>13</v>
      </c>
      <c r="C6429" s="325" t="s">
        <v>76</v>
      </c>
      <c r="D6429" s="325">
        <v>10</v>
      </c>
      <c r="E6429" s="130">
        <v>30500</v>
      </c>
      <c r="F6429" s="130">
        <f>E6429*D6429</f>
        <v>305000</v>
      </c>
      <c r="G6429" s="86">
        <f>SUM(F6429:F6430)</f>
        <v>1780000</v>
      </c>
    </row>
    <row r="6430" spans="1:7" ht="17.25" customHeight="1">
      <c r="A6430" s="302"/>
      <c r="B6430" s="302" t="s">
        <v>13</v>
      </c>
      <c r="C6430" s="325" t="s">
        <v>902</v>
      </c>
      <c r="D6430" s="325">
        <v>50</v>
      </c>
      <c r="E6430" s="130">
        <v>29500</v>
      </c>
      <c r="F6430" s="130">
        <f t="shared" si="108"/>
        <v>1475000</v>
      </c>
      <c r="G6430" s="207"/>
    </row>
    <row r="6431" spans="1:7" ht="17.25" customHeight="1">
      <c r="A6431" s="323"/>
      <c r="B6431" s="302"/>
      <c r="C6431" s="325"/>
      <c r="D6431" s="325"/>
      <c r="E6431" s="130"/>
      <c r="F6431" s="130">
        <f t="shared" si="108"/>
        <v>0</v>
      </c>
      <c r="G6431" s="69"/>
    </row>
    <row r="6432" spans="1:7" ht="17.25" customHeight="1">
      <c r="A6432" s="323" t="s">
        <v>1891</v>
      </c>
      <c r="B6432" s="302" t="s">
        <v>13</v>
      </c>
      <c r="C6432" s="325" t="s">
        <v>369</v>
      </c>
      <c r="D6432" s="325">
        <v>260.3</v>
      </c>
      <c r="E6432" s="130">
        <v>30000</v>
      </c>
      <c r="F6432" s="130">
        <f t="shared" si="108"/>
        <v>7809000</v>
      </c>
      <c r="G6432" s="86">
        <f>SUM(F6432:F6433)</f>
        <v>14972800</v>
      </c>
    </row>
    <row r="6433" spans="1:7" ht="17.25" customHeight="1">
      <c r="A6433" s="323"/>
      <c r="B6433" s="302" t="s">
        <v>212</v>
      </c>
      <c r="C6433" s="325" t="s">
        <v>1434</v>
      </c>
      <c r="D6433" s="325">
        <v>210.7</v>
      </c>
      <c r="E6433" s="130">
        <v>34000</v>
      </c>
      <c r="F6433" s="130">
        <f t="shared" si="108"/>
        <v>7163800</v>
      </c>
      <c r="G6433" s="69"/>
    </row>
    <row r="6434" spans="1:7" ht="17.25" customHeight="1">
      <c r="A6434" s="323"/>
      <c r="B6434" s="302"/>
      <c r="C6434" s="325"/>
      <c r="D6434" s="325"/>
      <c r="E6434" s="130"/>
      <c r="F6434" s="130">
        <f t="shared" si="108"/>
        <v>0</v>
      </c>
      <c r="G6434" s="69"/>
    </row>
    <row r="6435" spans="1:7" ht="17.25" customHeight="1">
      <c r="A6435" s="323" t="s">
        <v>210</v>
      </c>
      <c r="B6435" s="302" t="s">
        <v>212</v>
      </c>
      <c r="C6435" s="325" t="s">
        <v>1148</v>
      </c>
      <c r="D6435" s="325">
        <v>50</v>
      </c>
      <c r="E6435" s="130">
        <v>30000</v>
      </c>
      <c r="F6435" s="130">
        <f t="shared" si="108"/>
        <v>1500000</v>
      </c>
      <c r="G6435" s="86">
        <f>SUM(F6435:F6439)</f>
        <v>45523500</v>
      </c>
    </row>
    <row r="6436" spans="1:7" ht="17.25" customHeight="1">
      <c r="A6436" s="323"/>
      <c r="B6436" s="302" t="s">
        <v>212</v>
      </c>
      <c r="C6436" s="325" t="s">
        <v>344</v>
      </c>
      <c r="D6436" s="325">
        <v>325</v>
      </c>
      <c r="E6436" s="130">
        <v>30000</v>
      </c>
      <c r="F6436" s="130">
        <f t="shared" si="108"/>
        <v>9750000</v>
      </c>
      <c r="G6436" s="69"/>
    </row>
    <row r="6437" spans="1:7" ht="17.25" customHeight="1">
      <c r="A6437" s="323"/>
      <c r="B6437" s="302" t="s">
        <v>212</v>
      </c>
      <c r="C6437" s="325" t="s">
        <v>213</v>
      </c>
      <c r="D6437" s="325">
        <v>400</v>
      </c>
      <c r="E6437" s="130">
        <v>30000</v>
      </c>
      <c r="F6437" s="130">
        <f t="shared" si="108"/>
        <v>12000000</v>
      </c>
      <c r="G6437" s="69"/>
    </row>
    <row r="6438" spans="1:7" ht="17.25" customHeight="1">
      <c r="A6438" s="323"/>
      <c r="B6438" s="302" t="s">
        <v>1319</v>
      </c>
      <c r="C6438" s="325" t="s">
        <v>1320</v>
      </c>
      <c r="D6438" s="325">
        <v>521.5</v>
      </c>
      <c r="E6438" s="130">
        <v>31000</v>
      </c>
      <c r="F6438" s="130">
        <f t="shared" si="108"/>
        <v>16166500</v>
      </c>
      <c r="G6438" s="69"/>
    </row>
    <row r="6439" spans="1:7" ht="17.25" customHeight="1">
      <c r="A6439" s="323"/>
      <c r="B6439" s="302" t="s">
        <v>568</v>
      </c>
      <c r="C6439" s="325" t="s">
        <v>527</v>
      </c>
      <c r="D6439" s="325">
        <v>197</v>
      </c>
      <c r="E6439" s="130">
        <v>31000</v>
      </c>
      <c r="F6439" s="130">
        <f t="shared" si="108"/>
        <v>6107000</v>
      </c>
      <c r="G6439" s="69"/>
    </row>
    <row r="6440" spans="1:7" ht="17.25" customHeight="1">
      <c r="A6440" s="323"/>
      <c r="B6440" s="302"/>
      <c r="C6440" s="325"/>
      <c r="D6440" s="325"/>
      <c r="E6440" s="130"/>
      <c r="F6440" s="130">
        <f t="shared" si="108"/>
        <v>0</v>
      </c>
      <c r="G6440" s="69"/>
    </row>
    <row r="6441" spans="1:7" ht="17.25" customHeight="1">
      <c r="A6441" s="323" t="s">
        <v>145</v>
      </c>
      <c r="B6441" s="302" t="s">
        <v>31</v>
      </c>
      <c r="C6441" s="325" t="s">
        <v>15</v>
      </c>
      <c r="D6441" s="325">
        <v>212</v>
      </c>
      <c r="E6441" s="130">
        <v>28500</v>
      </c>
      <c r="F6441" s="130">
        <f t="shared" si="108"/>
        <v>6042000</v>
      </c>
      <c r="G6441" s="86">
        <f>SUM(F6441:F6443)</f>
        <v>14542000</v>
      </c>
    </row>
    <row r="6442" spans="1:7" ht="17.25" customHeight="1">
      <c r="A6442" s="323"/>
      <c r="B6442" s="302" t="s">
        <v>31</v>
      </c>
      <c r="C6442" s="325" t="s">
        <v>186</v>
      </c>
      <c r="D6442" s="325">
        <v>200</v>
      </c>
      <c r="E6442" s="130">
        <v>28500</v>
      </c>
      <c r="F6442" s="130">
        <f t="shared" si="108"/>
        <v>5700000</v>
      </c>
      <c r="G6442" s="69"/>
    </row>
    <row r="6443" spans="1:7" ht="17.25" customHeight="1">
      <c r="A6443" s="323"/>
      <c r="B6443" s="302" t="s">
        <v>31</v>
      </c>
      <c r="C6443" s="325" t="s">
        <v>186</v>
      </c>
      <c r="D6443" s="325">
        <v>100</v>
      </c>
      <c r="E6443" s="130">
        <v>28000</v>
      </c>
      <c r="F6443" s="130">
        <f t="shared" si="108"/>
        <v>2800000</v>
      </c>
      <c r="G6443" s="69"/>
    </row>
    <row r="6444" spans="1:7" ht="17.25" customHeight="1">
      <c r="A6444" s="323"/>
      <c r="B6444" s="302"/>
      <c r="C6444" s="325"/>
      <c r="D6444" s="325"/>
      <c r="E6444" s="130"/>
      <c r="F6444" s="130">
        <f t="shared" si="108"/>
        <v>0</v>
      </c>
      <c r="G6444" s="69"/>
    </row>
    <row r="6445" spans="1:7" ht="17.25" customHeight="1">
      <c r="A6445" s="323" t="s">
        <v>318</v>
      </c>
      <c r="B6445" s="302" t="s">
        <v>31</v>
      </c>
      <c r="C6445" s="325" t="s">
        <v>186</v>
      </c>
      <c r="D6445" s="325">
        <v>254.3</v>
      </c>
      <c r="E6445" s="130">
        <v>33000</v>
      </c>
      <c r="F6445" s="130">
        <f t="shared" si="108"/>
        <v>8391900</v>
      </c>
      <c r="G6445" s="86">
        <f>F6445</f>
        <v>8391900</v>
      </c>
    </row>
    <row r="6446" spans="1:7" ht="17.25" customHeight="1">
      <c r="A6446" s="323"/>
      <c r="B6446" s="302"/>
      <c r="C6446" s="325"/>
      <c r="D6446" s="325"/>
      <c r="E6446" s="130"/>
      <c r="F6446" s="130">
        <f t="shared" si="108"/>
        <v>0</v>
      </c>
      <c r="G6446" s="69"/>
    </row>
    <row r="6447" spans="1:7" ht="17.25" customHeight="1">
      <c r="A6447" s="323" t="s">
        <v>207</v>
      </c>
      <c r="B6447" s="302" t="s">
        <v>208</v>
      </c>
      <c r="C6447" s="325" t="s">
        <v>1892</v>
      </c>
      <c r="D6447" s="325">
        <v>450</v>
      </c>
      <c r="E6447" s="130">
        <v>35000</v>
      </c>
      <c r="F6447" s="130">
        <f t="shared" si="108"/>
        <v>15750000</v>
      </c>
      <c r="G6447" s="86">
        <f>F6447</f>
        <v>15750000</v>
      </c>
    </row>
    <row r="6448" spans="1:7" ht="17.25" customHeight="1">
      <c r="A6448" s="323"/>
      <c r="B6448" s="302"/>
      <c r="C6448" s="325"/>
      <c r="D6448" s="325"/>
      <c r="E6448" s="130"/>
      <c r="F6448" s="130">
        <f t="shared" si="108"/>
        <v>0</v>
      </c>
      <c r="G6448" s="69"/>
    </row>
    <row r="6449" spans="1:7" ht="17.25" customHeight="1">
      <c r="A6449" s="323" t="s">
        <v>712</v>
      </c>
      <c r="B6449" s="302" t="s">
        <v>31</v>
      </c>
      <c r="C6449" s="325" t="s">
        <v>904</v>
      </c>
      <c r="D6449" s="325">
        <v>640</v>
      </c>
      <c r="E6449" s="130">
        <v>33500</v>
      </c>
      <c r="F6449" s="130">
        <f t="shared" si="108"/>
        <v>21440000</v>
      </c>
      <c r="G6449" s="86">
        <f>F6449</f>
        <v>21440000</v>
      </c>
    </row>
    <row r="6450" spans="1:7" ht="17.25" customHeight="1">
      <c r="A6450" s="323"/>
      <c r="B6450" s="302"/>
      <c r="C6450" s="325"/>
      <c r="D6450" s="325"/>
      <c r="E6450" s="130"/>
      <c r="F6450" s="130">
        <f t="shared" si="108"/>
        <v>0</v>
      </c>
      <c r="G6450" s="69"/>
    </row>
    <row r="6451" spans="1:7" ht="17.25" customHeight="1">
      <c r="A6451" s="323" t="s">
        <v>140</v>
      </c>
      <c r="B6451" s="302" t="s">
        <v>31</v>
      </c>
      <c r="C6451" s="325" t="s">
        <v>85</v>
      </c>
      <c r="D6451" s="325">
        <v>120</v>
      </c>
      <c r="E6451" s="130">
        <v>33000</v>
      </c>
      <c r="F6451" s="130">
        <f t="shared" si="108"/>
        <v>3960000</v>
      </c>
      <c r="G6451" s="86">
        <f>SUM(F6451:F6455)</f>
        <v>42070000</v>
      </c>
    </row>
    <row r="6452" spans="1:7" ht="17.25" customHeight="1">
      <c r="A6452" s="323"/>
      <c r="B6452" s="302" t="s">
        <v>31</v>
      </c>
      <c r="C6452" s="325" t="s">
        <v>667</v>
      </c>
      <c r="D6452" s="325">
        <v>300</v>
      </c>
      <c r="E6452" s="130">
        <v>33000</v>
      </c>
      <c r="F6452" s="130">
        <f t="shared" si="108"/>
        <v>9900000</v>
      </c>
      <c r="G6452" s="69"/>
    </row>
    <row r="6453" spans="1:7" ht="17.25" customHeight="1">
      <c r="A6453" s="323"/>
      <c r="B6453" s="302" t="s">
        <v>31</v>
      </c>
      <c r="C6453" s="325" t="s">
        <v>87</v>
      </c>
      <c r="D6453" s="325">
        <v>520</v>
      </c>
      <c r="E6453" s="130">
        <v>31000</v>
      </c>
      <c r="F6453" s="130">
        <f t="shared" si="108"/>
        <v>16120000</v>
      </c>
      <c r="G6453" s="69"/>
    </row>
    <row r="6454" spans="1:7" ht="17.25" customHeight="1">
      <c r="A6454" s="323"/>
      <c r="B6454" s="302" t="s">
        <v>31</v>
      </c>
      <c r="C6454" s="325" t="s">
        <v>373</v>
      </c>
      <c r="D6454" s="325">
        <v>190</v>
      </c>
      <c r="E6454" s="130">
        <v>31000</v>
      </c>
      <c r="F6454" s="130">
        <f t="shared" si="108"/>
        <v>5890000</v>
      </c>
      <c r="G6454" s="69"/>
    </row>
    <row r="6455" spans="1:7" ht="17.25" customHeight="1">
      <c r="A6455" s="323"/>
      <c r="B6455" s="302" t="s">
        <v>31</v>
      </c>
      <c r="C6455" s="325" t="s">
        <v>666</v>
      </c>
      <c r="D6455" s="325">
        <v>200</v>
      </c>
      <c r="E6455" s="130">
        <v>31000</v>
      </c>
      <c r="F6455" s="130">
        <f t="shared" si="108"/>
        <v>6200000</v>
      </c>
      <c r="G6455" s="69"/>
    </row>
    <row r="6456" spans="1:7" ht="17.25" customHeight="1">
      <c r="A6456" s="323"/>
      <c r="B6456" s="302"/>
      <c r="C6456" s="325"/>
      <c r="D6456" s="325"/>
      <c r="E6456" s="130"/>
      <c r="F6456" s="130">
        <f t="shared" si="108"/>
        <v>0</v>
      </c>
      <c r="G6456" s="69"/>
    </row>
    <row r="6457" spans="1:7" ht="17.25" customHeight="1">
      <c r="A6457" s="323" t="s">
        <v>52</v>
      </c>
      <c r="B6457" s="302" t="s">
        <v>208</v>
      </c>
      <c r="C6457" s="325" t="s">
        <v>54</v>
      </c>
      <c r="D6457" s="325">
        <v>650</v>
      </c>
      <c r="E6457" s="130">
        <v>35300</v>
      </c>
      <c r="F6457" s="130">
        <f t="shared" si="108"/>
        <v>22945000</v>
      </c>
      <c r="G6457" s="86">
        <f>SUM(F6457:F6458)</f>
        <v>36081900</v>
      </c>
    </row>
    <row r="6458" spans="1:7" ht="17.25" customHeight="1">
      <c r="A6458" s="323"/>
      <c r="B6458" s="302" t="s">
        <v>31</v>
      </c>
      <c r="C6458" s="325" t="s">
        <v>1310</v>
      </c>
      <c r="D6458" s="325">
        <v>383</v>
      </c>
      <c r="E6458" s="130">
        <v>34300</v>
      </c>
      <c r="F6458" s="130">
        <f t="shared" si="108"/>
        <v>13136900</v>
      </c>
      <c r="G6458" s="69"/>
    </row>
    <row r="6459" spans="1:7" ht="17.25" customHeight="1">
      <c r="A6459" s="323"/>
      <c r="B6459" s="302"/>
      <c r="C6459" s="325"/>
      <c r="D6459" s="325"/>
      <c r="E6459" s="130"/>
      <c r="F6459" s="130">
        <f t="shared" si="108"/>
        <v>0</v>
      </c>
      <c r="G6459" s="69"/>
    </row>
    <row r="6460" spans="1:7" ht="17.25" customHeight="1">
      <c r="A6460" s="323" t="s">
        <v>203</v>
      </c>
      <c r="B6460" s="302" t="s">
        <v>319</v>
      </c>
      <c r="C6460" s="325" t="s">
        <v>1893</v>
      </c>
      <c r="D6460" s="325">
        <v>47</v>
      </c>
      <c r="E6460" s="130">
        <v>33500</v>
      </c>
      <c r="F6460" s="130">
        <f t="shared" si="108"/>
        <v>1574500</v>
      </c>
      <c r="G6460" s="86">
        <f>SUM(F6460:F6462)</f>
        <v>11517850</v>
      </c>
    </row>
    <row r="6461" spans="1:7" ht="17.25" customHeight="1">
      <c r="A6461" s="323"/>
      <c r="B6461" s="302" t="s">
        <v>319</v>
      </c>
      <c r="C6461" s="325" t="s">
        <v>1027</v>
      </c>
      <c r="D6461" s="325">
        <v>104.7</v>
      </c>
      <c r="E6461" s="130">
        <v>30500</v>
      </c>
      <c r="F6461" s="130">
        <f t="shared" si="108"/>
        <v>3193350</v>
      </c>
      <c r="G6461" s="69"/>
    </row>
    <row r="6462" spans="1:7" ht="17.25" customHeight="1">
      <c r="A6462" s="323"/>
      <c r="B6462" s="302" t="s">
        <v>570</v>
      </c>
      <c r="C6462" s="325" t="s">
        <v>711</v>
      </c>
      <c r="D6462" s="325">
        <v>225</v>
      </c>
      <c r="E6462" s="130">
        <v>30000</v>
      </c>
      <c r="F6462" s="130">
        <f t="shared" si="108"/>
        <v>6750000</v>
      </c>
      <c r="G6462" s="69"/>
    </row>
    <row r="6463" spans="1:7" ht="17.25" customHeight="1">
      <c r="A6463" s="323"/>
      <c r="B6463" s="302"/>
      <c r="C6463" s="325"/>
      <c r="D6463" s="325"/>
      <c r="E6463" s="130"/>
      <c r="F6463" s="130">
        <f t="shared" si="108"/>
        <v>0</v>
      </c>
      <c r="G6463" s="69"/>
    </row>
    <row r="6464" spans="1:7" ht="17.25" customHeight="1">
      <c r="A6464" s="323" t="s">
        <v>88</v>
      </c>
      <c r="B6464" s="302" t="s">
        <v>13</v>
      </c>
      <c r="C6464" s="325" t="s">
        <v>124</v>
      </c>
      <c r="D6464" s="325">
        <v>981.7</v>
      </c>
      <c r="E6464" s="130">
        <v>28500</v>
      </c>
      <c r="F6464" s="130">
        <f t="shared" si="108"/>
        <v>27978450</v>
      </c>
      <c r="G6464" s="86">
        <f>SUM(F6464:F6465)</f>
        <v>29688450</v>
      </c>
    </row>
    <row r="6465" spans="1:7" ht="17.25" customHeight="1">
      <c r="A6465" s="323"/>
      <c r="B6465" s="302" t="s">
        <v>13</v>
      </c>
      <c r="C6465" s="325" t="s">
        <v>579</v>
      </c>
      <c r="D6465" s="325">
        <v>60</v>
      </c>
      <c r="E6465" s="130">
        <v>28500</v>
      </c>
      <c r="F6465" s="130">
        <f t="shared" si="108"/>
        <v>1710000</v>
      </c>
      <c r="G6465" s="69"/>
    </row>
    <row r="6466" spans="1:7" ht="17.25" customHeight="1">
      <c r="A6466" s="323"/>
      <c r="B6466" s="302"/>
      <c r="C6466" s="325"/>
      <c r="D6466" s="325"/>
      <c r="E6466" s="130"/>
      <c r="F6466" s="130">
        <f t="shared" si="108"/>
        <v>0</v>
      </c>
      <c r="G6466" s="69"/>
    </row>
    <row r="6467" spans="1:7" ht="17.25" customHeight="1">
      <c r="A6467" s="323" t="s">
        <v>1894</v>
      </c>
      <c r="B6467" s="444" t="s">
        <v>1895</v>
      </c>
      <c r="C6467" s="482" t="s">
        <v>1896</v>
      </c>
      <c r="D6467" s="482">
        <v>500</v>
      </c>
      <c r="E6467" s="131">
        <v>80000</v>
      </c>
      <c r="F6467" s="131">
        <f t="shared" si="108"/>
        <v>40000000</v>
      </c>
      <c r="G6467" s="86">
        <f>SUM(F6467:F6468)</f>
        <v>44500000</v>
      </c>
    </row>
    <row r="6468" spans="1:7" ht="17.25" customHeight="1">
      <c r="A6468" s="323"/>
      <c r="B6468" s="458" t="s">
        <v>1897</v>
      </c>
      <c r="C6468" s="325"/>
      <c r="D6468" s="325">
        <v>3</v>
      </c>
      <c r="E6468" s="130">
        <v>1500000</v>
      </c>
      <c r="F6468" s="130">
        <f t="shared" si="108"/>
        <v>4500000</v>
      </c>
      <c r="G6468" s="69"/>
    </row>
    <row r="6469" spans="1:7" ht="17.25" customHeight="1">
      <c r="A6469" s="323"/>
      <c r="B6469" s="302"/>
      <c r="C6469" s="325"/>
      <c r="D6469" s="325"/>
      <c r="E6469" s="130"/>
      <c r="F6469" s="130">
        <f t="shared" si="108"/>
        <v>0</v>
      </c>
      <c r="G6469" s="69"/>
    </row>
    <row r="6470" spans="1:7" ht="17.25" customHeight="1">
      <c r="A6470" s="323" t="s">
        <v>38</v>
      </c>
      <c r="B6470" s="302" t="s">
        <v>13</v>
      </c>
      <c r="C6470" s="325" t="s">
        <v>217</v>
      </c>
      <c r="D6470" s="325">
        <v>110</v>
      </c>
      <c r="E6470" s="130">
        <v>30000</v>
      </c>
      <c r="F6470" s="130">
        <f t="shared" si="108"/>
        <v>3300000</v>
      </c>
      <c r="G6470" s="86">
        <f>F6470</f>
        <v>3300000</v>
      </c>
    </row>
    <row r="6471" spans="1:7" ht="17.25" customHeight="1">
      <c r="A6471" s="323"/>
      <c r="B6471" s="302"/>
      <c r="C6471" s="325"/>
      <c r="D6471" s="325"/>
      <c r="E6471" s="130"/>
      <c r="F6471" s="130">
        <f t="shared" si="108"/>
        <v>0</v>
      </c>
      <c r="G6471" s="69"/>
    </row>
    <row r="6472" spans="1:7" ht="17.25" customHeight="1">
      <c r="A6472" s="323" t="s">
        <v>154</v>
      </c>
      <c r="B6472" s="444" t="s">
        <v>1874</v>
      </c>
      <c r="C6472" s="482" t="s">
        <v>1829</v>
      </c>
      <c r="D6472" s="482">
        <v>100</v>
      </c>
      <c r="E6472" s="131">
        <v>39000</v>
      </c>
      <c r="F6472" s="131">
        <f t="shared" si="108"/>
        <v>3900000</v>
      </c>
      <c r="G6472" s="86">
        <f>F6472</f>
        <v>3900000</v>
      </c>
    </row>
    <row r="6473" spans="1:7" ht="17.25" customHeight="1">
      <c r="A6473" s="323"/>
      <c r="B6473" s="302"/>
      <c r="C6473" s="325"/>
      <c r="D6473" s="325"/>
      <c r="E6473" s="130"/>
      <c r="F6473" s="130">
        <f t="shared" si="108"/>
        <v>0</v>
      </c>
      <c r="G6473" s="69"/>
    </row>
    <row r="6474" spans="1:7" ht="17.25" customHeight="1">
      <c r="A6474" s="323" t="s">
        <v>641</v>
      </c>
      <c r="B6474" s="443" t="s">
        <v>1869</v>
      </c>
      <c r="C6474" s="482" t="s">
        <v>1870</v>
      </c>
      <c r="D6474" s="482">
        <v>48.4</v>
      </c>
      <c r="E6474" s="131">
        <v>42000</v>
      </c>
      <c r="F6474" s="131">
        <f t="shared" si="108"/>
        <v>2032800</v>
      </c>
      <c r="G6474" s="86">
        <f>SUM(F6474:F6475)</f>
        <v>10491600</v>
      </c>
    </row>
    <row r="6475" spans="1:7" ht="17.25" customHeight="1">
      <c r="A6475" s="323"/>
      <c r="B6475" s="443" t="s">
        <v>1869</v>
      </c>
      <c r="C6475" s="482" t="s">
        <v>372</v>
      </c>
      <c r="D6475" s="482">
        <v>201.4</v>
      </c>
      <c r="E6475" s="131">
        <v>42000</v>
      </c>
      <c r="F6475" s="131">
        <f t="shared" si="108"/>
        <v>8458800</v>
      </c>
      <c r="G6475" s="69"/>
    </row>
    <row r="6476" spans="1:7" ht="17.25" customHeight="1">
      <c r="A6476" s="323"/>
      <c r="B6476" s="302"/>
      <c r="C6476" s="325"/>
      <c r="D6476" s="325"/>
      <c r="E6476" s="130"/>
      <c r="F6476" s="130">
        <f t="shared" si="108"/>
        <v>0</v>
      </c>
      <c r="G6476" s="69"/>
    </row>
    <row r="6477" spans="1:7" ht="17.25" customHeight="1">
      <c r="A6477" s="323" t="s">
        <v>375</v>
      </c>
      <c r="B6477" s="302" t="s">
        <v>13</v>
      </c>
      <c r="C6477" s="325" t="s">
        <v>342</v>
      </c>
      <c r="D6477" s="325">
        <v>51.8</v>
      </c>
      <c r="E6477" s="130">
        <v>30000</v>
      </c>
      <c r="F6477" s="130">
        <f t="shared" si="108"/>
        <v>1554000</v>
      </c>
      <c r="G6477" s="86">
        <f>F6477</f>
        <v>1554000</v>
      </c>
    </row>
    <row r="6478" spans="1:7" ht="17.25" customHeight="1">
      <c r="A6478" s="323"/>
      <c r="B6478" s="302"/>
      <c r="C6478" s="325"/>
      <c r="D6478" s="325"/>
      <c r="E6478" s="130"/>
      <c r="F6478" s="130">
        <f t="shared" si="108"/>
        <v>0</v>
      </c>
      <c r="G6478" s="69"/>
    </row>
    <row r="6479" spans="1:7" ht="17.25" customHeight="1">
      <c r="A6479" s="323" t="s">
        <v>245</v>
      </c>
      <c r="B6479" s="302" t="s">
        <v>13</v>
      </c>
      <c r="C6479" s="325" t="s">
        <v>1898</v>
      </c>
      <c r="D6479" s="325">
        <v>201</v>
      </c>
      <c r="E6479" s="130">
        <v>30000</v>
      </c>
      <c r="F6479" s="130">
        <f t="shared" si="108"/>
        <v>6030000</v>
      </c>
      <c r="G6479" s="86">
        <f>F6479</f>
        <v>6030000</v>
      </c>
    </row>
    <row r="6480" spans="1:7" ht="17.25" customHeight="1">
      <c r="A6480" s="323"/>
      <c r="B6480" s="302"/>
      <c r="C6480" s="325"/>
      <c r="D6480" s="325"/>
      <c r="E6480" s="130"/>
      <c r="F6480" s="130">
        <f t="shared" si="108"/>
        <v>0</v>
      </c>
      <c r="G6480" s="69"/>
    </row>
    <row r="6481" spans="1:7" ht="17.25" customHeight="1">
      <c r="A6481" s="323" t="s">
        <v>327</v>
      </c>
      <c r="B6481" s="302" t="s">
        <v>13</v>
      </c>
      <c r="C6481" s="325" t="s">
        <v>342</v>
      </c>
      <c r="D6481" s="325">
        <v>394.2</v>
      </c>
      <c r="E6481" s="130">
        <v>30000</v>
      </c>
      <c r="F6481" s="130">
        <f t="shared" si="108"/>
        <v>11826000</v>
      </c>
      <c r="G6481" s="86">
        <f>SUM(F6481:F6483)</f>
        <v>30200750</v>
      </c>
    </row>
    <row r="6482" spans="1:7" ht="17.25" customHeight="1">
      <c r="A6482" s="323"/>
      <c r="B6482" s="302" t="s">
        <v>319</v>
      </c>
      <c r="C6482" s="325" t="s">
        <v>92</v>
      </c>
      <c r="D6482" s="325">
        <v>223.5</v>
      </c>
      <c r="E6482" s="130">
        <v>33500</v>
      </c>
      <c r="F6482" s="130">
        <f t="shared" si="108"/>
        <v>7487250</v>
      </c>
      <c r="G6482" s="69"/>
    </row>
    <row r="6483" spans="1:7" ht="17.25" customHeight="1">
      <c r="A6483" s="323"/>
      <c r="B6483" s="302" t="s">
        <v>319</v>
      </c>
      <c r="C6483" s="325" t="s">
        <v>1716</v>
      </c>
      <c r="D6483" s="325">
        <v>325</v>
      </c>
      <c r="E6483" s="130">
        <v>33500</v>
      </c>
      <c r="F6483" s="130">
        <f t="shared" si="108"/>
        <v>10887500</v>
      </c>
      <c r="G6483" s="69"/>
    </row>
    <row r="6484" spans="1:7" ht="17.25" customHeight="1">
      <c r="A6484" s="323"/>
      <c r="B6484" s="302"/>
      <c r="C6484" s="325"/>
      <c r="D6484" s="325"/>
      <c r="E6484" s="130"/>
      <c r="F6484" s="130">
        <f t="shared" si="108"/>
        <v>0</v>
      </c>
      <c r="G6484" s="69"/>
    </row>
    <row r="6485" spans="1:7" ht="17.25" customHeight="1">
      <c r="A6485" s="323" t="s">
        <v>81</v>
      </c>
      <c r="B6485" s="302" t="s">
        <v>64</v>
      </c>
      <c r="C6485" s="325" t="s">
        <v>1702</v>
      </c>
      <c r="D6485" s="325">
        <v>50</v>
      </c>
      <c r="E6485" s="130">
        <v>33000</v>
      </c>
      <c r="F6485" s="130">
        <f t="shared" si="108"/>
        <v>1650000</v>
      </c>
      <c r="G6485" s="86">
        <f>SUM(F6485:F6486)</f>
        <v>3300000</v>
      </c>
    </row>
    <row r="6486" spans="1:7" ht="17.25" customHeight="1">
      <c r="A6486" s="323"/>
      <c r="B6486" s="302" t="s">
        <v>64</v>
      </c>
      <c r="C6486" s="325" t="s">
        <v>1899</v>
      </c>
      <c r="D6486" s="325">
        <v>50</v>
      </c>
      <c r="E6486" s="130">
        <v>33000</v>
      </c>
      <c r="F6486" s="130">
        <f t="shared" si="108"/>
        <v>1650000</v>
      </c>
      <c r="G6486" s="69"/>
    </row>
    <row r="6487" spans="1:7" ht="17.25" customHeight="1">
      <c r="A6487" s="323"/>
      <c r="B6487" s="302"/>
      <c r="C6487" s="325"/>
      <c r="D6487" s="325"/>
      <c r="E6487" s="130"/>
      <c r="F6487" s="130">
        <f t="shared" si="108"/>
        <v>0</v>
      </c>
      <c r="G6487" s="69"/>
    </row>
    <row r="6488" spans="1:7" ht="17.25" customHeight="1">
      <c r="A6488" s="323" t="s">
        <v>394</v>
      </c>
      <c r="B6488" s="302" t="s">
        <v>64</v>
      </c>
      <c r="C6488" s="325" t="s">
        <v>1900</v>
      </c>
      <c r="D6488" s="325">
        <v>288</v>
      </c>
      <c r="E6488" s="130">
        <v>32500</v>
      </c>
      <c r="F6488" s="130">
        <f t="shared" si="108"/>
        <v>9360000</v>
      </c>
      <c r="G6488" s="86">
        <f>F6488</f>
        <v>9360000</v>
      </c>
    </row>
    <row r="6489" spans="1:7" ht="17.25" customHeight="1">
      <c r="A6489" s="323"/>
      <c r="B6489" s="302"/>
      <c r="C6489" s="325"/>
      <c r="D6489" s="325"/>
      <c r="E6489" s="130"/>
      <c r="F6489" s="130">
        <f t="shared" si="108"/>
        <v>0</v>
      </c>
      <c r="G6489" s="69"/>
    </row>
    <row r="6490" spans="1:7" ht="17.25" customHeight="1">
      <c r="A6490" s="323" t="s">
        <v>316</v>
      </c>
      <c r="B6490" s="302" t="s">
        <v>23</v>
      </c>
      <c r="C6490" s="325" t="s">
        <v>736</v>
      </c>
      <c r="D6490" s="325">
        <v>46.8</v>
      </c>
      <c r="E6490" s="130">
        <v>33500</v>
      </c>
      <c r="F6490" s="130">
        <f t="shared" si="108"/>
        <v>1567800</v>
      </c>
      <c r="G6490" s="86">
        <f>SUM(F6490:F6492)</f>
        <v>14903550</v>
      </c>
    </row>
    <row r="6491" spans="1:7" ht="17.25" customHeight="1">
      <c r="A6491" s="323"/>
      <c r="B6491" s="302" t="s">
        <v>23</v>
      </c>
      <c r="C6491" s="325" t="s">
        <v>1486</v>
      </c>
      <c r="D6491" s="325">
        <v>108</v>
      </c>
      <c r="E6491" s="130">
        <v>33500</v>
      </c>
      <c r="F6491" s="130">
        <f t="shared" si="108"/>
        <v>3618000</v>
      </c>
      <c r="G6491" s="69"/>
    </row>
    <row r="6492" spans="1:7" ht="17.25" customHeight="1">
      <c r="A6492" s="323"/>
      <c r="B6492" s="302" t="s">
        <v>31</v>
      </c>
      <c r="C6492" s="325" t="s">
        <v>143</v>
      </c>
      <c r="D6492" s="325">
        <v>308.5</v>
      </c>
      <c r="E6492" s="130">
        <v>31500</v>
      </c>
      <c r="F6492" s="130">
        <f t="shared" si="108"/>
        <v>9717750</v>
      </c>
      <c r="G6492" s="69"/>
    </row>
    <row r="6493" spans="1:7" ht="17.25" customHeight="1">
      <c r="A6493" s="323"/>
      <c r="B6493" s="302"/>
      <c r="C6493" s="325"/>
      <c r="D6493" s="325"/>
      <c r="E6493" s="130"/>
      <c r="F6493" s="130">
        <f t="shared" si="108"/>
        <v>0</v>
      </c>
      <c r="G6493" s="69"/>
    </row>
    <row r="6494" spans="1:7" ht="17.25" customHeight="1">
      <c r="A6494" s="323" t="s">
        <v>740</v>
      </c>
      <c r="B6494" s="302" t="s">
        <v>13</v>
      </c>
      <c r="C6494" s="325" t="s">
        <v>1887</v>
      </c>
      <c r="D6494" s="325">
        <v>20</v>
      </c>
      <c r="E6494" s="130">
        <v>30500</v>
      </c>
      <c r="F6494" s="130">
        <f t="shared" si="108"/>
        <v>610000</v>
      </c>
      <c r="G6494" s="86">
        <f>F6494</f>
        <v>610000</v>
      </c>
    </row>
    <row r="6495" spans="1:7" ht="17.25" customHeight="1">
      <c r="A6495" s="323"/>
      <c r="B6495" s="302"/>
      <c r="C6495" s="325"/>
      <c r="D6495" s="325"/>
      <c r="E6495" s="130"/>
      <c r="F6495" s="130">
        <f t="shared" si="108"/>
        <v>0</v>
      </c>
      <c r="G6495" s="69"/>
    </row>
    <row r="6496" spans="1:7" ht="17.25" customHeight="1">
      <c r="A6496" s="323" t="s">
        <v>58</v>
      </c>
      <c r="B6496" s="302" t="s">
        <v>31</v>
      </c>
      <c r="C6496" s="325" t="s">
        <v>189</v>
      </c>
      <c r="D6496" s="325">
        <v>50</v>
      </c>
      <c r="E6496" s="130">
        <v>33500</v>
      </c>
      <c r="F6496" s="130">
        <f t="shared" si="108"/>
        <v>1675000</v>
      </c>
      <c r="G6496" s="86">
        <f>F6496</f>
        <v>1675000</v>
      </c>
    </row>
    <row r="6497" spans="1:7" ht="17.25" customHeight="1">
      <c r="A6497" s="323"/>
      <c r="B6497" s="302"/>
      <c r="C6497" s="325"/>
      <c r="D6497" s="325"/>
      <c r="E6497" s="130"/>
      <c r="F6497" s="130">
        <f t="shared" si="108"/>
        <v>0</v>
      </c>
      <c r="G6497" s="69"/>
    </row>
    <row r="6498" spans="1:7" ht="17.25" customHeight="1">
      <c r="A6498" s="323" t="s">
        <v>646</v>
      </c>
      <c r="B6498" s="302" t="s">
        <v>31</v>
      </c>
      <c r="C6498" s="325" t="s">
        <v>1223</v>
      </c>
      <c r="D6498" s="325">
        <v>154</v>
      </c>
      <c r="E6498" s="130">
        <v>35500</v>
      </c>
      <c r="F6498" s="130">
        <f t="shared" si="108"/>
        <v>5467000</v>
      </c>
      <c r="G6498" s="86">
        <f>SUM(F6498:F6499)</f>
        <v>7303000</v>
      </c>
    </row>
    <row r="6499" spans="1:7" ht="17.25" customHeight="1">
      <c r="A6499" s="323"/>
      <c r="B6499" s="302" t="s">
        <v>208</v>
      </c>
      <c r="C6499" s="325" t="s">
        <v>545</v>
      </c>
      <c r="D6499" s="325">
        <v>51</v>
      </c>
      <c r="E6499" s="130">
        <v>36000</v>
      </c>
      <c r="F6499" s="130">
        <f t="shared" si="108"/>
        <v>1836000</v>
      </c>
      <c r="G6499" s="69"/>
    </row>
    <row r="6500" spans="1:7" ht="17.25" customHeight="1">
      <c r="A6500" s="323"/>
      <c r="B6500" s="302"/>
      <c r="C6500" s="325"/>
      <c r="D6500" s="325"/>
      <c r="E6500" s="130"/>
      <c r="F6500" s="130">
        <f t="shared" si="108"/>
        <v>0</v>
      </c>
      <c r="G6500" s="69"/>
    </row>
    <row r="6501" spans="1:7" ht="17.25" customHeight="1">
      <c r="A6501" s="323" t="s">
        <v>12</v>
      </c>
      <c r="B6501" s="444" t="s">
        <v>16</v>
      </c>
      <c r="C6501" s="482" t="s">
        <v>17</v>
      </c>
      <c r="D6501" s="482">
        <v>40</v>
      </c>
      <c r="E6501" s="131">
        <v>41000</v>
      </c>
      <c r="F6501" s="131">
        <f t="shared" si="108"/>
        <v>1640000</v>
      </c>
      <c r="G6501" s="86">
        <f>SUM(F6501:F6502)</f>
        <v>3365000</v>
      </c>
    </row>
    <row r="6502" spans="1:7" ht="17.25" customHeight="1">
      <c r="A6502" s="323"/>
      <c r="B6502" s="302" t="s">
        <v>31</v>
      </c>
      <c r="C6502" s="325" t="s">
        <v>189</v>
      </c>
      <c r="D6502" s="325">
        <v>50</v>
      </c>
      <c r="E6502" s="130">
        <v>34500</v>
      </c>
      <c r="F6502" s="130">
        <f t="shared" si="108"/>
        <v>1725000</v>
      </c>
      <c r="G6502" s="86"/>
    </row>
    <row r="6503" spans="1:7" ht="17.25" customHeight="1">
      <c r="A6503" s="323"/>
      <c r="B6503" s="302"/>
      <c r="C6503" s="325"/>
      <c r="D6503" s="325"/>
      <c r="E6503" s="130"/>
      <c r="F6503" s="130">
        <f t="shared" si="108"/>
        <v>0</v>
      </c>
      <c r="G6503" s="69"/>
    </row>
    <row r="6504" spans="1:7" ht="17.25" customHeight="1">
      <c r="A6504" s="323" t="s">
        <v>1494</v>
      </c>
      <c r="B6504" s="444" t="s">
        <v>363</v>
      </c>
      <c r="C6504" s="482" t="s">
        <v>364</v>
      </c>
      <c r="D6504" s="482">
        <v>100</v>
      </c>
      <c r="E6504" s="131">
        <v>57000</v>
      </c>
      <c r="F6504" s="131">
        <f t="shared" si="108"/>
        <v>5700000</v>
      </c>
      <c r="G6504" s="86">
        <f>F6504</f>
        <v>5700000</v>
      </c>
    </row>
    <row r="6505" spans="1:7" ht="17.25" customHeight="1">
      <c r="A6505" s="323"/>
      <c r="B6505" s="302"/>
      <c r="C6505" s="325"/>
      <c r="D6505" s="325"/>
      <c r="E6505" s="130"/>
      <c r="F6505" s="130">
        <f t="shared" si="108"/>
        <v>0</v>
      </c>
      <c r="G6505" s="69"/>
    </row>
    <row r="6506" spans="1:7" ht="17.25" customHeight="1">
      <c r="A6506" s="323" t="s">
        <v>1358</v>
      </c>
      <c r="B6506" s="302" t="s">
        <v>31</v>
      </c>
      <c r="C6506" s="325" t="s">
        <v>158</v>
      </c>
      <c r="D6506" s="325">
        <v>300</v>
      </c>
      <c r="E6506" s="130">
        <v>33500</v>
      </c>
      <c r="F6506" s="130">
        <f t="shared" si="108"/>
        <v>10050000</v>
      </c>
      <c r="G6506" s="86">
        <f>SUM(F6506:F6507)</f>
        <v>16750000</v>
      </c>
    </row>
    <row r="6507" spans="1:7" ht="17.25" customHeight="1">
      <c r="A6507" s="323"/>
      <c r="B6507" s="302" t="s">
        <v>31</v>
      </c>
      <c r="C6507" s="325" t="s">
        <v>1359</v>
      </c>
      <c r="D6507" s="325">
        <v>200</v>
      </c>
      <c r="E6507" s="130">
        <v>33500</v>
      </c>
      <c r="F6507" s="130">
        <f t="shared" ref="F6507:F6575" si="109">E6507*D6507</f>
        <v>6700000</v>
      </c>
      <c r="G6507" s="69"/>
    </row>
    <row r="6508" spans="1:7" ht="17.25" customHeight="1">
      <c r="A6508" s="323"/>
      <c r="B6508" s="302"/>
      <c r="C6508" s="325"/>
      <c r="D6508" s="325"/>
      <c r="E6508" s="130"/>
      <c r="F6508" s="130">
        <f t="shared" si="109"/>
        <v>0</v>
      </c>
      <c r="G6508" s="69"/>
    </row>
    <row r="6509" spans="1:7" ht="17.25" customHeight="1">
      <c r="A6509" s="534" t="s">
        <v>314</v>
      </c>
      <c r="B6509" s="302"/>
      <c r="C6509" s="325"/>
      <c r="D6509" s="325"/>
      <c r="E6509" s="130"/>
      <c r="F6509" s="130">
        <f t="shared" si="109"/>
        <v>0</v>
      </c>
      <c r="G6509" s="86">
        <f>SUM(F6510:F6513)</f>
        <v>-593050</v>
      </c>
    </row>
    <row r="6510" spans="1:7" ht="17.25" customHeight="1">
      <c r="A6510" s="323" t="s">
        <v>1658</v>
      </c>
      <c r="B6510" s="446" t="s">
        <v>121</v>
      </c>
      <c r="C6510" s="430" t="s">
        <v>276</v>
      </c>
      <c r="D6510" s="430">
        <v>-5.7</v>
      </c>
      <c r="E6510" s="140">
        <v>31500</v>
      </c>
      <c r="F6510" s="140">
        <f t="shared" si="109"/>
        <v>-179550</v>
      </c>
      <c r="G6510" s="69"/>
    </row>
    <row r="6511" spans="1:7" ht="17.25" customHeight="1">
      <c r="A6511" s="323"/>
      <c r="B6511" s="439" t="s">
        <v>1888</v>
      </c>
      <c r="C6511" s="430"/>
      <c r="D6511" s="430">
        <v>-35.5</v>
      </c>
      <c r="E6511" s="140">
        <v>10000</v>
      </c>
      <c r="F6511" s="140">
        <f t="shared" si="109"/>
        <v>-355000</v>
      </c>
      <c r="G6511" s="69"/>
    </row>
    <row r="6512" spans="1:7" ht="17.25" customHeight="1">
      <c r="A6512" s="323"/>
      <c r="B6512" s="439" t="s">
        <v>1889</v>
      </c>
      <c r="C6512" s="430" t="s">
        <v>276</v>
      </c>
      <c r="D6512" s="430">
        <v>-75</v>
      </c>
      <c r="E6512" s="140">
        <v>31500</v>
      </c>
      <c r="F6512" s="140">
        <f t="shared" si="109"/>
        <v>-2362500</v>
      </c>
      <c r="G6512" s="69"/>
    </row>
    <row r="6513" spans="1:7" ht="17.25" customHeight="1">
      <c r="A6513" s="533" t="s">
        <v>154</v>
      </c>
      <c r="B6513" s="440" t="s">
        <v>13</v>
      </c>
      <c r="C6513" s="382" t="s">
        <v>1232</v>
      </c>
      <c r="D6513" s="382">
        <v>76.8</v>
      </c>
      <c r="E6513" s="132">
        <v>30000</v>
      </c>
      <c r="F6513" s="132">
        <f t="shared" si="109"/>
        <v>2304000</v>
      </c>
      <c r="G6513" s="92"/>
    </row>
    <row r="6514" spans="1:7" ht="18" customHeight="1">
      <c r="A6514" s="526"/>
      <c r="B6514" s="435"/>
      <c r="C6514" s="484"/>
      <c r="D6514" s="484"/>
      <c r="E6514" s="113"/>
      <c r="F6514" s="126"/>
      <c r="G6514" s="9"/>
    </row>
    <row r="6515" spans="1:7" ht="18" customHeight="1">
      <c r="A6515" s="537">
        <v>42444</v>
      </c>
      <c r="B6515" s="355"/>
      <c r="C6515" s="491" t="s">
        <v>398</v>
      </c>
      <c r="D6515" s="525"/>
      <c r="F6515" s="127"/>
    </row>
    <row r="6516" spans="1:7" ht="18" customHeight="1">
      <c r="A6516" s="531" t="s">
        <v>127</v>
      </c>
      <c r="B6516" s="436" t="s">
        <v>134</v>
      </c>
      <c r="C6516" s="494" t="s">
        <v>152</v>
      </c>
      <c r="D6516" s="494">
        <f>SUM(D6517:D6631)</f>
        <v>12730.900000000001</v>
      </c>
      <c r="E6516" s="166"/>
      <c r="F6516" s="171">
        <f>SUM(F6517:F6631)</f>
        <v>422278450</v>
      </c>
      <c r="G6516" s="171">
        <f>SUM(G6517:G6631)</f>
        <v>422278450</v>
      </c>
    </row>
    <row r="6517" spans="1:7" ht="18" customHeight="1">
      <c r="A6517" s="532" t="s">
        <v>26</v>
      </c>
      <c r="B6517" s="441" t="s">
        <v>13</v>
      </c>
      <c r="C6517" s="492" t="s">
        <v>686</v>
      </c>
      <c r="D6517" s="492">
        <v>100</v>
      </c>
      <c r="E6517" s="139">
        <v>30000</v>
      </c>
      <c r="F6517" s="139">
        <f t="shared" si="109"/>
        <v>3000000</v>
      </c>
      <c r="G6517" s="85">
        <f>F6517</f>
        <v>3000000</v>
      </c>
    </row>
    <row r="6518" spans="1:7" ht="18" customHeight="1">
      <c r="A6518" s="323"/>
      <c r="B6518" s="302"/>
      <c r="C6518" s="325"/>
      <c r="D6518" s="325"/>
      <c r="E6518" s="130"/>
      <c r="F6518" s="130">
        <f t="shared" si="109"/>
        <v>0</v>
      </c>
      <c r="G6518" s="69"/>
    </row>
    <row r="6519" spans="1:7" ht="18" customHeight="1">
      <c r="A6519" s="323" t="s">
        <v>61</v>
      </c>
      <c r="B6519" s="302" t="s">
        <v>13</v>
      </c>
      <c r="C6519" s="325" t="s">
        <v>60</v>
      </c>
      <c r="D6519" s="325">
        <v>50</v>
      </c>
      <c r="E6519" s="130">
        <v>30000</v>
      </c>
      <c r="F6519" s="130">
        <f t="shared" si="109"/>
        <v>1500000</v>
      </c>
      <c r="G6519" s="86">
        <f>F6519</f>
        <v>1500000</v>
      </c>
    </row>
    <row r="6520" spans="1:7" ht="18" customHeight="1">
      <c r="A6520" s="323"/>
      <c r="B6520" s="302"/>
      <c r="C6520" s="325"/>
      <c r="D6520" s="325"/>
      <c r="E6520" s="130"/>
      <c r="F6520" s="130">
        <f t="shared" si="109"/>
        <v>0</v>
      </c>
      <c r="G6520" s="69"/>
    </row>
    <row r="6521" spans="1:7" ht="18" customHeight="1">
      <c r="A6521" s="323" t="s">
        <v>18</v>
      </c>
      <c r="B6521" s="444" t="s">
        <v>256</v>
      </c>
      <c r="C6521" s="482" t="s">
        <v>257</v>
      </c>
      <c r="D6521" s="482">
        <v>52.1</v>
      </c>
      <c r="E6521" s="131">
        <v>41000</v>
      </c>
      <c r="F6521" s="131">
        <f t="shared" si="109"/>
        <v>2136100</v>
      </c>
      <c r="G6521" s="86">
        <f>SUM(F6521:F6522)</f>
        <v>3636100</v>
      </c>
    </row>
    <row r="6522" spans="1:7" ht="18" customHeight="1">
      <c r="A6522" s="323"/>
      <c r="B6522" s="302" t="s">
        <v>13</v>
      </c>
      <c r="C6522" s="325" t="s">
        <v>1914</v>
      </c>
      <c r="D6522" s="325">
        <v>50</v>
      </c>
      <c r="E6522" s="130">
        <v>30000</v>
      </c>
      <c r="F6522" s="130">
        <f t="shared" si="109"/>
        <v>1500000</v>
      </c>
      <c r="G6522" s="69"/>
    </row>
    <row r="6523" spans="1:7" ht="18" customHeight="1">
      <c r="A6523" s="323"/>
      <c r="B6523" s="302"/>
      <c r="C6523" s="325"/>
      <c r="D6523" s="325"/>
      <c r="E6523" s="130"/>
      <c r="F6523" s="130">
        <f t="shared" si="109"/>
        <v>0</v>
      </c>
      <c r="G6523" s="69"/>
    </row>
    <row r="6524" spans="1:7" ht="18" customHeight="1">
      <c r="A6524" s="323" t="s">
        <v>172</v>
      </c>
      <c r="B6524" s="302" t="s">
        <v>13</v>
      </c>
      <c r="C6524" s="325" t="s">
        <v>59</v>
      </c>
      <c r="D6524" s="325">
        <v>50</v>
      </c>
      <c r="E6524" s="130">
        <v>30000</v>
      </c>
      <c r="F6524" s="130">
        <f t="shared" si="109"/>
        <v>1500000</v>
      </c>
      <c r="G6524" s="86">
        <f>SUM(F6524:F6526)</f>
        <v>4200000</v>
      </c>
    </row>
    <row r="6525" spans="1:7" ht="18" customHeight="1">
      <c r="A6525" s="323"/>
      <c r="B6525" s="302" t="s">
        <v>13</v>
      </c>
      <c r="C6525" s="325" t="s">
        <v>60</v>
      </c>
      <c r="D6525" s="325">
        <v>40</v>
      </c>
      <c r="E6525" s="130">
        <v>30000</v>
      </c>
      <c r="F6525" s="130">
        <f t="shared" si="109"/>
        <v>1200000</v>
      </c>
      <c r="G6525" s="69"/>
    </row>
    <row r="6526" spans="1:7" ht="18" customHeight="1">
      <c r="A6526" s="323"/>
      <c r="B6526" s="302" t="s">
        <v>13</v>
      </c>
      <c r="C6526" s="325" t="s">
        <v>14</v>
      </c>
      <c r="D6526" s="325">
        <v>50</v>
      </c>
      <c r="E6526" s="130">
        <v>30000</v>
      </c>
      <c r="F6526" s="130">
        <f t="shared" si="109"/>
        <v>1500000</v>
      </c>
      <c r="G6526" s="69"/>
    </row>
    <row r="6527" spans="1:7" ht="18" customHeight="1">
      <c r="A6527" s="323"/>
      <c r="B6527" s="302"/>
      <c r="C6527" s="325"/>
      <c r="D6527" s="325"/>
      <c r="E6527" s="130"/>
      <c r="F6527" s="130">
        <f t="shared" si="109"/>
        <v>0</v>
      </c>
      <c r="G6527" s="69"/>
    </row>
    <row r="6528" spans="1:7" ht="18" customHeight="1">
      <c r="A6528" s="323" t="s">
        <v>97</v>
      </c>
      <c r="B6528" s="302" t="s">
        <v>13</v>
      </c>
      <c r="C6528" s="325" t="s">
        <v>59</v>
      </c>
      <c r="D6528" s="325">
        <v>100</v>
      </c>
      <c r="E6528" s="130">
        <v>30000</v>
      </c>
      <c r="F6528" s="130">
        <f t="shared" si="109"/>
        <v>3000000</v>
      </c>
      <c r="G6528" s="86">
        <f>SUM(F6528:F6529)</f>
        <v>6000000</v>
      </c>
    </row>
    <row r="6529" spans="1:7" ht="18" customHeight="1">
      <c r="A6529" s="323"/>
      <c r="B6529" s="302" t="s">
        <v>13</v>
      </c>
      <c r="C6529" s="325" t="s">
        <v>15</v>
      </c>
      <c r="D6529" s="325">
        <v>100</v>
      </c>
      <c r="E6529" s="130">
        <v>30000</v>
      </c>
      <c r="F6529" s="130">
        <f t="shared" si="109"/>
        <v>3000000</v>
      </c>
      <c r="G6529" s="69"/>
    </row>
    <row r="6530" spans="1:7" ht="18" customHeight="1">
      <c r="A6530" s="323"/>
      <c r="B6530" s="302"/>
      <c r="C6530" s="325"/>
      <c r="D6530" s="325"/>
      <c r="E6530" s="130"/>
      <c r="F6530" s="130">
        <f t="shared" si="109"/>
        <v>0</v>
      </c>
      <c r="G6530" s="69"/>
    </row>
    <row r="6531" spans="1:7" ht="18" customHeight="1">
      <c r="A6531" s="323" t="s">
        <v>24</v>
      </c>
      <c r="B6531" s="444" t="s">
        <v>137</v>
      </c>
      <c r="C6531" s="482" t="s">
        <v>863</v>
      </c>
      <c r="D6531" s="482">
        <v>300</v>
      </c>
      <c r="E6531" s="131">
        <v>39000</v>
      </c>
      <c r="F6531" s="131">
        <f t="shared" si="109"/>
        <v>11700000</v>
      </c>
      <c r="G6531" s="86">
        <f>SUM(F6531:F6534)</f>
        <v>25135000</v>
      </c>
    </row>
    <row r="6532" spans="1:7" ht="18" customHeight="1">
      <c r="A6532" s="323"/>
      <c r="B6532" s="444" t="s">
        <v>137</v>
      </c>
      <c r="C6532" s="482" t="s">
        <v>817</v>
      </c>
      <c r="D6532" s="482">
        <v>260</v>
      </c>
      <c r="E6532" s="131">
        <v>38500</v>
      </c>
      <c r="F6532" s="131">
        <f t="shared" si="109"/>
        <v>10010000</v>
      </c>
      <c r="G6532" s="69"/>
    </row>
    <row r="6533" spans="1:7" ht="18" customHeight="1">
      <c r="A6533" s="323"/>
      <c r="B6533" s="444" t="s">
        <v>137</v>
      </c>
      <c r="C6533" s="482" t="s">
        <v>1802</v>
      </c>
      <c r="D6533" s="482">
        <v>50</v>
      </c>
      <c r="E6533" s="131">
        <v>38500</v>
      </c>
      <c r="F6533" s="131">
        <f t="shared" si="109"/>
        <v>1925000</v>
      </c>
      <c r="G6533" s="69"/>
    </row>
    <row r="6534" spans="1:7" ht="18" customHeight="1">
      <c r="A6534" s="323"/>
      <c r="B6534" s="302" t="s">
        <v>13</v>
      </c>
      <c r="C6534" s="325" t="s">
        <v>1057</v>
      </c>
      <c r="D6534" s="325">
        <v>50</v>
      </c>
      <c r="E6534" s="130">
        <v>30000</v>
      </c>
      <c r="F6534" s="130">
        <f t="shared" si="109"/>
        <v>1500000</v>
      </c>
      <c r="G6534" s="69"/>
    </row>
    <row r="6535" spans="1:7" ht="18" customHeight="1">
      <c r="A6535" s="323"/>
      <c r="B6535" s="302"/>
      <c r="C6535" s="325"/>
      <c r="D6535" s="325"/>
      <c r="E6535" s="130"/>
      <c r="F6535" s="130">
        <f t="shared" si="109"/>
        <v>0</v>
      </c>
      <c r="G6535" s="69"/>
    </row>
    <row r="6536" spans="1:7" ht="18" customHeight="1">
      <c r="A6536" s="323" t="s">
        <v>1848</v>
      </c>
      <c r="B6536" s="302" t="s">
        <v>13</v>
      </c>
      <c r="C6536" s="325" t="s">
        <v>1901</v>
      </c>
      <c r="D6536" s="325">
        <v>98.7</v>
      </c>
      <c r="E6536" s="130">
        <v>29500</v>
      </c>
      <c r="F6536" s="130">
        <f t="shared" si="109"/>
        <v>2911650</v>
      </c>
      <c r="G6536" s="86">
        <f>SUM(F6536:F6540)</f>
        <v>14859150</v>
      </c>
    </row>
    <row r="6537" spans="1:7" ht="18" customHeight="1">
      <c r="A6537" s="323"/>
      <c r="B6537" s="302" t="s">
        <v>13</v>
      </c>
      <c r="C6537" s="325" t="s">
        <v>1739</v>
      </c>
      <c r="D6537" s="325">
        <v>100</v>
      </c>
      <c r="E6537" s="130">
        <v>29500</v>
      </c>
      <c r="F6537" s="130">
        <f t="shared" si="109"/>
        <v>2950000</v>
      </c>
      <c r="G6537" s="69"/>
    </row>
    <row r="6538" spans="1:7" ht="18" customHeight="1">
      <c r="A6538" s="323"/>
      <c r="B6538" s="302" t="s">
        <v>13</v>
      </c>
      <c r="C6538" s="325" t="s">
        <v>1902</v>
      </c>
      <c r="D6538" s="325">
        <v>102</v>
      </c>
      <c r="E6538" s="130">
        <v>29500</v>
      </c>
      <c r="F6538" s="130">
        <f t="shared" si="109"/>
        <v>3009000</v>
      </c>
      <c r="G6538" s="69"/>
    </row>
    <row r="6539" spans="1:7" ht="18" customHeight="1">
      <c r="A6539" s="323"/>
      <c r="B6539" s="302" t="s">
        <v>13</v>
      </c>
      <c r="C6539" s="325" t="s">
        <v>489</v>
      </c>
      <c r="D6539" s="325">
        <v>100</v>
      </c>
      <c r="E6539" s="130">
        <v>29500</v>
      </c>
      <c r="F6539" s="130">
        <f t="shared" si="109"/>
        <v>2950000</v>
      </c>
      <c r="G6539" s="69"/>
    </row>
    <row r="6540" spans="1:7" ht="18" customHeight="1">
      <c r="A6540" s="323"/>
      <c r="B6540" s="302" t="s">
        <v>13</v>
      </c>
      <c r="C6540" s="325" t="s">
        <v>1903</v>
      </c>
      <c r="D6540" s="325">
        <v>103</v>
      </c>
      <c r="E6540" s="130">
        <v>29500</v>
      </c>
      <c r="F6540" s="130">
        <f t="shared" si="109"/>
        <v>3038500</v>
      </c>
      <c r="G6540" s="69"/>
    </row>
    <row r="6541" spans="1:7" ht="18" customHeight="1">
      <c r="A6541" s="323"/>
      <c r="B6541" s="302"/>
      <c r="C6541" s="325"/>
      <c r="D6541" s="325"/>
      <c r="E6541" s="130"/>
      <c r="F6541" s="130">
        <f t="shared" si="109"/>
        <v>0</v>
      </c>
      <c r="G6541" s="69"/>
    </row>
    <row r="6542" spans="1:7" ht="18" customHeight="1">
      <c r="A6542" s="323" t="s">
        <v>38</v>
      </c>
      <c r="B6542" s="302" t="s">
        <v>13</v>
      </c>
      <c r="C6542" s="325" t="s">
        <v>1112</v>
      </c>
      <c r="D6542" s="325">
        <f>480+20</f>
        <v>500</v>
      </c>
      <c r="E6542" s="130">
        <v>30500</v>
      </c>
      <c r="F6542" s="130">
        <f t="shared" si="109"/>
        <v>15250000</v>
      </c>
      <c r="G6542" s="86">
        <f>SUM(F6542:F6543)</f>
        <v>20950000</v>
      </c>
    </row>
    <row r="6543" spans="1:7" ht="18" customHeight="1">
      <c r="A6543" s="323"/>
      <c r="B6543" s="302" t="s">
        <v>13</v>
      </c>
      <c r="C6543" s="325" t="s">
        <v>217</v>
      </c>
      <c r="D6543" s="325">
        <v>190</v>
      </c>
      <c r="E6543" s="130">
        <v>30000</v>
      </c>
      <c r="F6543" s="130">
        <f t="shared" si="109"/>
        <v>5700000</v>
      </c>
      <c r="G6543" s="69"/>
    </row>
    <row r="6544" spans="1:7" ht="18" customHeight="1">
      <c r="A6544" s="323"/>
      <c r="B6544" s="302"/>
      <c r="C6544" s="325"/>
      <c r="D6544" s="325"/>
      <c r="E6544" s="130"/>
      <c r="F6544" s="130">
        <f t="shared" si="109"/>
        <v>0</v>
      </c>
      <c r="G6544" s="69"/>
    </row>
    <row r="6545" spans="1:7" ht="18" customHeight="1">
      <c r="A6545" s="323" t="s">
        <v>235</v>
      </c>
      <c r="B6545" s="302" t="s">
        <v>13</v>
      </c>
      <c r="C6545" s="325" t="s">
        <v>442</v>
      </c>
      <c r="D6545" s="325">
        <v>153.4</v>
      </c>
      <c r="E6545" s="130">
        <v>30000</v>
      </c>
      <c r="F6545" s="130">
        <f t="shared" si="109"/>
        <v>4602000</v>
      </c>
      <c r="G6545" s="86">
        <f>F6545</f>
        <v>4602000</v>
      </c>
    </row>
    <row r="6546" spans="1:7" ht="18" customHeight="1">
      <c r="A6546" s="323"/>
      <c r="B6546" s="302"/>
      <c r="C6546" s="325"/>
      <c r="D6546" s="325"/>
      <c r="E6546" s="130"/>
      <c r="F6546" s="130">
        <f t="shared" si="109"/>
        <v>0</v>
      </c>
      <c r="G6546" s="69"/>
    </row>
    <row r="6547" spans="1:7" ht="18" customHeight="1">
      <c r="A6547" s="323" t="s">
        <v>207</v>
      </c>
      <c r="B6547" s="302" t="s">
        <v>23</v>
      </c>
      <c r="C6547" s="325" t="s">
        <v>534</v>
      </c>
      <c r="D6547" s="325">
        <v>280.5</v>
      </c>
      <c r="E6547" s="130">
        <v>35000</v>
      </c>
      <c r="F6547" s="130">
        <f t="shared" si="109"/>
        <v>9817500</v>
      </c>
      <c r="G6547" s="86">
        <f>F6547</f>
        <v>9817500</v>
      </c>
    </row>
    <row r="6548" spans="1:7" ht="18" customHeight="1">
      <c r="A6548" s="323"/>
      <c r="B6548" s="302"/>
      <c r="C6548" s="325"/>
      <c r="D6548" s="325"/>
      <c r="E6548" s="130"/>
      <c r="F6548" s="130">
        <f t="shared" si="109"/>
        <v>0</v>
      </c>
      <c r="G6548" s="69"/>
    </row>
    <row r="6549" spans="1:7" ht="18" customHeight="1">
      <c r="A6549" s="323" t="s">
        <v>336</v>
      </c>
      <c r="B6549" s="302" t="s">
        <v>23</v>
      </c>
      <c r="C6549" s="325" t="s">
        <v>185</v>
      </c>
      <c r="D6549" s="325">
        <v>299</v>
      </c>
      <c r="E6549" s="130">
        <v>30500</v>
      </c>
      <c r="F6549" s="130">
        <f t="shared" si="109"/>
        <v>9119500</v>
      </c>
      <c r="G6549" s="86">
        <f>SUM(F6549:F6553)</f>
        <v>41931500</v>
      </c>
    </row>
    <row r="6550" spans="1:7" ht="18" customHeight="1">
      <c r="A6550" s="323"/>
      <c r="B6550" s="302" t="s">
        <v>31</v>
      </c>
      <c r="C6550" s="325" t="s">
        <v>1043</v>
      </c>
      <c r="D6550" s="325">
        <v>225</v>
      </c>
      <c r="E6550" s="130">
        <v>30000</v>
      </c>
      <c r="F6550" s="130">
        <f t="shared" si="109"/>
        <v>6750000</v>
      </c>
      <c r="G6550" s="69"/>
    </row>
    <row r="6551" spans="1:7" ht="18" customHeight="1">
      <c r="A6551" s="323"/>
      <c r="B6551" s="302" t="s">
        <v>31</v>
      </c>
      <c r="C6551" s="325" t="s">
        <v>1303</v>
      </c>
      <c r="D6551" s="325">
        <v>111</v>
      </c>
      <c r="E6551" s="130">
        <v>30500</v>
      </c>
      <c r="F6551" s="130">
        <f t="shared" si="109"/>
        <v>3385500</v>
      </c>
      <c r="G6551" s="69"/>
    </row>
    <row r="6552" spans="1:7" ht="18" customHeight="1">
      <c r="A6552" s="323"/>
      <c r="B6552" s="302" t="s">
        <v>64</v>
      </c>
      <c r="C6552" s="325" t="s">
        <v>1138</v>
      </c>
      <c r="D6552" s="325">
        <v>524</v>
      </c>
      <c r="E6552" s="130">
        <v>31000</v>
      </c>
      <c r="F6552" s="130">
        <f t="shared" si="109"/>
        <v>16244000</v>
      </c>
      <c r="G6552" s="69"/>
    </row>
    <row r="6553" spans="1:7" ht="18" customHeight="1">
      <c r="A6553" s="323"/>
      <c r="B6553" s="302" t="s">
        <v>64</v>
      </c>
      <c r="C6553" s="325" t="s">
        <v>987</v>
      </c>
      <c r="D6553" s="325">
        <v>207.5</v>
      </c>
      <c r="E6553" s="130">
        <v>31000</v>
      </c>
      <c r="F6553" s="130">
        <f t="shared" si="109"/>
        <v>6432500</v>
      </c>
      <c r="G6553" s="69"/>
    </row>
    <row r="6554" spans="1:7" ht="18" customHeight="1">
      <c r="A6554" s="323"/>
      <c r="B6554" s="302"/>
      <c r="C6554" s="325"/>
      <c r="D6554" s="325"/>
      <c r="E6554" s="130"/>
      <c r="F6554" s="130">
        <f t="shared" si="109"/>
        <v>0</v>
      </c>
      <c r="G6554" s="69"/>
    </row>
    <row r="6555" spans="1:7" ht="18" customHeight="1">
      <c r="A6555" s="323" t="s">
        <v>327</v>
      </c>
      <c r="B6555" s="302" t="s">
        <v>31</v>
      </c>
      <c r="C6555" s="325" t="s">
        <v>1091</v>
      </c>
      <c r="D6555" s="325">
        <v>76</v>
      </c>
      <c r="E6555" s="130">
        <v>33500</v>
      </c>
      <c r="F6555" s="130">
        <f t="shared" si="109"/>
        <v>2546000</v>
      </c>
      <c r="G6555" s="86">
        <f>SUM(F6555:F6558)</f>
        <v>9693800</v>
      </c>
    </row>
    <row r="6556" spans="1:7" ht="18" customHeight="1">
      <c r="A6556" s="302"/>
      <c r="B6556" s="302" t="s">
        <v>13</v>
      </c>
      <c r="C6556" s="325" t="s">
        <v>29</v>
      </c>
      <c r="D6556" s="325">
        <v>100</v>
      </c>
      <c r="E6556" s="130">
        <v>29500</v>
      </c>
      <c r="F6556" s="130">
        <f t="shared" si="109"/>
        <v>2950000</v>
      </c>
      <c r="G6556" s="69"/>
    </row>
    <row r="6557" spans="1:7" ht="18" customHeight="1">
      <c r="A6557" s="323"/>
      <c r="B6557" s="302" t="s">
        <v>31</v>
      </c>
      <c r="C6557" s="325" t="s">
        <v>1905</v>
      </c>
      <c r="D6557" s="325">
        <v>107.5</v>
      </c>
      <c r="E6557" s="130">
        <v>34000</v>
      </c>
      <c r="F6557" s="130">
        <f t="shared" si="109"/>
        <v>3655000</v>
      </c>
      <c r="G6557" s="69"/>
    </row>
    <row r="6558" spans="1:7" ht="18" customHeight="1">
      <c r="A6558" s="323"/>
      <c r="B6558" s="302" t="s">
        <v>13</v>
      </c>
      <c r="C6558" s="325" t="s">
        <v>244</v>
      </c>
      <c r="D6558" s="325">
        <v>18.399999999999999</v>
      </c>
      <c r="E6558" s="130">
        <v>29500</v>
      </c>
      <c r="F6558" s="130">
        <f t="shared" si="109"/>
        <v>542800</v>
      </c>
      <c r="G6558" s="69"/>
    </row>
    <row r="6559" spans="1:7" ht="18" customHeight="1">
      <c r="A6559" s="323"/>
      <c r="B6559" s="302"/>
      <c r="C6559" s="325"/>
      <c r="D6559" s="325"/>
      <c r="E6559" s="130"/>
      <c r="F6559" s="130"/>
      <c r="G6559" s="69"/>
    </row>
    <row r="6560" spans="1:7" ht="18" customHeight="1">
      <c r="A6560" s="323" t="s">
        <v>380</v>
      </c>
      <c r="B6560" s="302" t="s">
        <v>441</v>
      </c>
      <c r="C6560" s="325" t="s">
        <v>1904</v>
      </c>
      <c r="D6560" s="325">
        <v>93.5</v>
      </c>
      <c r="E6560" s="130">
        <v>32500</v>
      </c>
      <c r="F6560" s="130">
        <f>E6560*D6560</f>
        <v>3038750</v>
      </c>
      <c r="G6560" s="86">
        <f>F6560</f>
        <v>3038750</v>
      </c>
    </row>
    <row r="6561" spans="1:7" ht="18" customHeight="1">
      <c r="A6561" s="323"/>
      <c r="B6561" s="302"/>
      <c r="C6561" s="325"/>
      <c r="D6561" s="325"/>
      <c r="E6561" s="130"/>
      <c r="F6561" s="130"/>
      <c r="G6561" s="86"/>
    </row>
    <row r="6562" spans="1:7" ht="18" customHeight="1">
      <c r="A6562" s="323" t="s">
        <v>271</v>
      </c>
      <c r="B6562" s="302" t="s">
        <v>13</v>
      </c>
      <c r="C6562" s="325" t="s">
        <v>62</v>
      </c>
      <c r="D6562" s="325">
        <v>10</v>
      </c>
      <c r="E6562" s="130">
        <v>30500</v>
      </c>
      <c r="F6562" s="130">
        <f t="shared" si="109"/>
        <v>305000</v>
      </c>
      <c r="G6562" s="86">
        <f>F6562</f>
        <v>305000</v>
      </c>
    </row>
    <row r="6563" spans="1:7" ht="18" customHeight="1">
      <c r="A6563" s="323"/>
      <c r="B6563" s="302"/>
      <c r="C6563" s="325"/>
      <c r="D6563" s="325"/>
      <c r="E6563" s="130"/>
      <c r="F6563" s="130">
        <f t="shared" si="109"/>
        <v>0</v>
      </c>
      <c r="G6563" s="69"/>
    </row>
    <row r="6564" spans="1:7" ht="18" customHeight="1">
      <c r="A6564" s="323" t="s">
        <v>311</v>
      </c>
      <c r="B6564" s="302" t="s">
        <v>333</v>
      </c>
      <c r="C6564" s="325" t="s">
        <v>195</v>
      </c>
      <c r="D6564" s="325">
        <v>220</v>
      </c>
      <c r="E6564" s="130">
        <v>31500</v>
      </c>
      <c r="F6564" s="130">
        <f t="shared" si="109"/>
        <v>6930000</v>
      </c>
      <c r="G6564" s="86">
        <f>SUM(F6564:F6565)</f>
        <v>24502500</v>
      </c>
    </row>
    <row r="6565" spans="1:7" ht="18" customHeight="1">
      <c r="A6565" s="323"/>
      <c r="B6565" s="302" t="s">
        <v>31</v>
      </c>
      <c r="C6565" s="325" t="s">
        <v>1906</v>
      </c>
      <c r="D6565" s="325">
        <v>495</v>
      </c>
      <c r="E6565" s="130">
        <v>35500</v>
      </c>
      <c r="F6565" s="130">
        <f t="shared" si="109"/>
        <v>17572500</v>
      </c>
      <c r="G6565" s="69"/>
    </row>
    <row r="6566" spans="1:7" ht="18" customHeight="1">
      <c r="A6566" s="323"/>
      <c r="B6566" s="302"/>
      <c r="C6566" s="325"/>
      <c r="D6566" s="325"/>
      <c r="E6566" s="130"/>
      <c r="F6566" s="130">
        <f t="shared" si="109"/>
        <v>0</v>
      </c>
      <c r="G6566" s="69"/>
    </row>
    <row r="6567" spans="1:7" ht="18" customHeight="1">
      <c r="A6567" s="323" t="s">
        <v>178</v>
      </c>
      <c r="B6567" s="302" t="s">
        <v>333</v>
      </c>
      <c r="C6567" s="325" t="s">
        <v>478</v>
      </c>
      <c r="D6567" s="325">
        <v>193.5</v>
      </c>
      <c r="E6567" s="130">
        <v>31500</v>
      </c>
      <c r="F6567" s="130">
        <f t="shared" si="109"/>
        <v>6095250</v>
      </c>
      <c r="G6567" s="86">
        <f>SUM(F6567:F6568)</f>
        <v>9245250</v>
      </c>
    </row>
    <row r="6568" spans="1:7" ht="18" customHeight="1">
      <c r="A6568" s="323"/>
      <c r="B6568" s="302" t="s">
        <v>333</v>
      </c>
      <c r="C6568" s="325" t="s">
        <v>678</v>
      </c>
      <c r="D6568" s="325">
        <v>100</v>
      </c>
      <c r="E6568" s="130">
        <v>31500</v>
      </c>
      <c r="F6568" s="130">
        <f t="shared" si="109"/>
        <v>3150000</v>
      </c>
      <c r="G6568" s="69"/>
    </row>
    <row r="6569" spans="1:7" ht="18" customHeight="1">
      <c r="A6569" s="323"/>
      <c r="B6569" s="302"/>
      <c r="C6569" s="325"/>
      <c r="D6569" s="325"/>
      <c r="E6569" s="130"/>
      <c r="F6569" s="130">
        <f t="shared" si="109"/>
        <v>0</v>
      </c>
      <c r="G6569" s="69"/>
    </row>
    <row r="6570" spans="1:7" ht="18" customHeight="1">
      <c r="A6570" s="323" t="s">
        <v>748</v>
      </c>
      <c r="B6570" s="302" t="s">
        <v>233</v>
      </c>
      <c r="C6570" s="325" t="s">
        <v>1907</v>
      </c>
      <c r="D6570" s="325">
        <v>45</v>
      </c>
      <c r="E6570" s="130">
        <v>40000</v>
      </c>
      <c r="F6570" s="130">
        <f t="shared" si="109"/>
        <v>1800000</v>
      </c>
      <c r="G6570" s="86">
        <f>SUM(F6570:F6571)</f>
        <v>6144000</v>
      </c>
    </row>
    <row r="6571" spans="1:7" ht="18" customHeight="1">
      <c r="A6571" s="323"/>
      <c r="B6571" s="302" t="s">
        <v>233</v>
      </c>
      <c r="C6571" s="325" t="s">
        <v>979</v>
      </c>
      <c r="D6571" s="325">
        <v>108.6</v>
      </c>
      <c r="E6571" s="130">
        <v>40000</v>
      </c>
      <c r="F6571" s="130">
        <f t="shared" si="109"/>
        <v>4344000</v>
      </c>
      <c r="G6571" s="69"/>
    </row>
    <row r="6572" spans="1:7" ht="18" customHeight="1">
      <c r="A6572" s="323"/>
      <c r="B6572" s="302"/>
      <c r="C6572" s="325"/>
      <c r="D6572" s="325"/>
      <c r="E6572" s="130"/>
      <c r="F6572" s="130">
        <f t="shared" si="109"/>
        <v>0</v>
      </c>
      <c r="G6572" s="69"/>
    </row>
    <row r="6573" spans="1:7" ht="18" customHeight="1">
      <c r="A6573" s="323" t="s">
        <v>806</v>
      </c>
      <c r="B6573" s="302" t="s">
        <v>164</v>
      </c>
      <c r="C6573" s="325" t="s">
        <v>807</v>
      </c>
      <c r="D6573" s="325">
        <v>531.29999999999995</v>
      </c>
      <c r="E6573" s="130">
        <v>33500</v>
      </c>
      <c r="F6573" s="130">
        <f t="shared" si="109"/>
        <v>17798550</v>
      </c>
      <c r="G6573" s="86">
        <f>SUM(F6573:F6575)</f>
        <v>36528400</v>
      </c>
    </row>
    <row r="6574" spans="1:7" ht="18" customHeight="1">
      <c r="A6574" s="323"/>
      <c r="B6574" s="302" t="s">
        <v>164</v>
      </c>
      <c r="C6574" s="325" t="s">
        <v>918</v>
      </c>
      <c r="D6574" s="325">
        <v>300.3</v>
      </c>
      <c r="E6574" s="130">
        <v>33500</v>
      </c>
      <c r="F6574" s="130">
        <f t="shared" si="109"/>
        <v>10060050</v>
      </c>
      <c r="G6574" s="69"/>
    </row>
    <row r="6575" spans="1:7" ht="18" customHeight="1">
      <c r="A6575" s="323"/>
      <c r="B6575" s="302" t="s">
        <v>164</v>
      </c>
      <c r="C6575" s="325" t="s">
        <v>908</v>
      </c>
      <c r="D6575" s="325">
        <v>258.8</v>
      </c>
      <c r="E6575" s="130">
        <v>33500</v>
      </c>
      <c r="F6575" s="130">
        <f t="shared" si="109"/>
        <v>8669800</v>
      </c>
      <c r="G6575" s="69"/>
    </row>
    <row r="6576" spans="1:7" ht="18" customHeight="1">
      <c r="A6576" s="323"/>
      <c r="B6576" s="302"/>
      <c r="C6576" s="325"/>
      <c r="D6576" s="325"/>
      <c r="E6576" s="130"/>
      <c r="F6576" s="130">
        <f t="shared" ref="F6576:F6650" si="110">E6576*D6576</f>
        <v>0</v>
      </c>
      <c r="G6576" s="69"/>
    </row>
    <row r="6577" spans="1:7" ht="18" customHeight="1">
      <c r="A6577" s="323" t="s">
        <v>88</v>
      </c>
      <c r="B6577" s="302" t="s">
        <v>13</v>
      </c>
      <c r="C6577" s="325" t="s">
        <v>124</v>
      </c>
      <c r="D6577" s="325">
        <v>441.5</v>
      </c>
      <c r="E6577" s="130">
        <v>28500</v>
      </c>
      <c r="F6577" s="130">
        <f t="shared" si="110"/>
        <v>12582750</v>
      </c>
      <c r="G6577" s="86">
        <f>F6577</f>
        <v>12582750</v>
      </c>
    </row>
    <row r="6578" spans="1:7" ht="18" customHeight="1">
      <c r="A6578" s="323"/>
      <c r="B6578" s="302"/>
      <c r="C6578" s="325"/>
      <c r="D6578" s="325"/>
      <c r="E6578" s="130"/>
      <c r="F6578" s="130">
        <f t="shared" si="110"/>
        <v>0</v>
      </c>
      <c r="G6578" s="69"/>
    </row>
    <row r="6579" spans="1:7" ht="18" customHeight="1">
      <c r="A6579" s="323" t="s">
        <v>316</v>
      </c>
      <c r="B6579" s="302" t="s">
        <v>13</v>
      </c>
      <c r="C6579" s="325" t="s">
        <v>1908</v>
      </c>
      <c r="D6579" s="325">
        <v>96.5</v>
      </c>
      <c r="E6579" s="130">
        <v>30000</v>
      </c>
      <c r="F6579" s="130">
        <f t="shared" si="110"/>
        <v>2895000</v>
      </c>
      <c r="G6579" s="86">
        <f>SUM(F6579:F6584)</f>
        <v>22906300</v>
      </c>
    </row>
    <row r="6580" spans="1:7" ht="18" customHeight="1">
      <c r="A6580" s="323"/>
      <c r="B6580" s="302" t="s">
        <v>31</v>
      </c>
      <c r="C6580" s="325" t="s">
        <v>1909</v>
      </c>
      <c r="D6580" s="325">
        <v>56.3</v>
      </c>
      <c r="E6580" s="130">
        <v>33500</v>
      </c>
      <c r="F6580" s="130">
        <f t="shared" si="110"/>
        <v>1886050</v>
      </c>
      <c r="G6580" s="69"/>
    </row>
    <row r="6581" spans="1:7" ht="18" customHeight="1">
      <c r="A6581" s="323"/>
      <c r="B6581" s="302" t="s">
        <v>31</v>
      </c>
      <c r="C6581" s="325" t="s">
        <v>1068</v>
      </c>
      <c r="D6581" s="325">
        <v>205.5</v>
      </c>
      <c r="E6581" s="130">
        <v>33000</v>
      </c>
      <c r="F6581" s="130">
        <f t="shared" si="110"/>
        <v>6781500</v>
      </c>
      <c r="G6581" s="69"/>
    </row>
    <row r="6582" spans="1:7" ht="18" customHeight="1">
      <c r="A6582" s="323"/>
      <c r="B6582" s="302" t="s">
        <v>230</v>
      </c>
      <c r="C6582" s="325" t="s">
        <v>1910</v>
      </c>
      <c r="D6582" s="325">
        <v>101</v>
      </c>
      <c r="E6582" s="130">
        <v>37500</v>
      </c>
      <c r="F6582" s="130">
        <f t="shared" si="110"/>
        <v>3787500</v>
      </c>
      <c r="G6582" s="69"/>
    </row>
    <row r="6583" spans="1:7" ht="18" customHeight="1">
      <c r="A6583" s="323"/>
      <c r="B6583" s="302" t="s">
        <v>230</v>
      </c>
      <c r="C6583" s="325" t="s">
        <v>231</v>
      </c>
      <c r="D6583" s="325">
        <v>100</v>
      </c>
      <c r="E6583" s="130">
        <v>37500</v>
      </c>
      <c r="F6583" s="130">
        <f t="shared" si="110"/>
        <v>3750000</v>
      </c>
      <c r="G6583" s="69"/>
    </row>
    <row r="6584" spans="1:7" ht="18" customHeight="1">
      <c r="A6584" s="323"/>
      <c r="B6584" s="302" t="s">
        <v>230</v>
      </c>
      <c r="C6584" s="325" t="s">
        <v>232</v>
      </c>
      <c r="D6584" s="325">
        <v>101.5</v>
      </c>
      <c r="E6584" s="130">
        <v>37500</v>
      </c>
      <c r="F6584" s="130">
        <f t="shared" si="110"/>
        <v>3806250</v>
      </c>
      <c r="G6584" s="69"/>
    </row>
    <row r="6585" spans="1:7" ht="18" customHeight="1">
      <c r="A6585" s="323"/>
      <c r="B6585" s="302"/>
      <c r="C6585" s="325"/>
      <c r="D6585" s="325"/>
      <c r="E6585" s="130"/>
      <c r="F6585" s="130">
        <f t="shared" si="110"/>
        <v>0</v>
      </c>
      <c r="G6585" s="69"/>
    </row>
    <row r="6586" spans="1:7" ht="18" customHeight="1">
      <c r="A6586" s="323" t="s">
        <v>712</v>
      </c>
      <c r="B6586" s="302" t="s">
        <v>31</v>
      </c>
      <c r="C6586" s="325" t="s">
        <v>904</v>
      </c>
      <c r="D6586" s="325">
        <v>360</v>
      </c>
      <c r="E6586" s="130">
        <v>33500</v>
      </c>
      <c r="F6586" s="130">
        <f t="shared" si="110"/>
        <v>12060000</v>
      </c>
      <c r="G6586" s="86">
        <f>SUM(F6586:F6588)</f>
        <v>31910000</v>
      </c>
    </row>
    <row r="6587" spans="1:7" ht="18" customHeight="1">
      <c r="A6587" s="323"/>
      <c r="B6587" s="302" t="s">
        <v>31</v>
      </c>
      <c r="C6587" s="325" t="s">
        <v>1356</v>
      </c>
      <c r="D6587" s="325">
        <v>500</v>
      </c>
      <c r="E6587" s="130">
        <v>33000</v>
      </c>
      <c r="F6587" s="130">
        <f t="shared" si="110"/>
        <v>16500000</v>
      </c>
      <c r="G6587" s="69"/>
    </row>
    <row r="6588" spans="1:7" ht="18" customHeight="1">
      <c r="A6588" s="323"/>
      <c r="B6588" s="302" t="s">
        <v>31</v>
      </c>
      <c r="C6588" s="325" t="s">
        <v>1356</v>
      </c>
      <c r="D6588" s="325">
        <v>100</v>
      </c>
      <c r="E6588" s="130">
        <v>33500</v>
      </c>
      <c r="F6588" s="130">
        <f t="shared" si="110"/>
        <v>3350000</v>
      </c>
      <c r="G6588" s="69"/>
    </row>
    <row r="6589" spans="1:7" ht="18" customHeight="1">
      <c r="A6589" s="323"/>
      <c r="B6589" s="302"/>
      <c r="C6589" s="325"/>
      <c r="D6589" s="325"/>
      <c r="E6589" s="130"/>
      <c r="F6589" s="130">
        <f t="shared" si="110"/>
        <v>0</v>
      </c>
      <c r="G6589" s="69"/>
    </row>
    <row r="6590" spans="1:7" ht="18" customHeight="1">
      <c r="A6590" s="323" t="s">
        <v>1656</v>
      </c>
      <c r="B6590" s="302" t="s">
        <v>31</v>
      </c>
      <c r="C6590" s="325" t="s">
        <v>1911</v>
      </c>
      <c r="D6590" s="325">
        <v>592.6</v>
      </c>
      <c r="E6590" s="130">
        <v>35000</v>
      </c>
      <c r="F6590" s="130">
        <f t="shared" si="110"/>
        <v>20741000</v>
      </c>
      <c r="G6590" s="86">
        <f>SUM(F6590:F6591)</f>
        <v>29526000</v>
      </c>
    </row>
    <row r="6591" spans="1:7" ht="18" customHeight="1">
      <c r="A6591" s="323"/>
      <c r="B6591" s="302" t="s">
        <v>31</v>
      </c>
      <c r="C6591" s="325" t="s">
        <v>343</v>
      </c>
      <c r="D6591" s="325">
        <v>251</v>
      </c>
      <c r="E6591" s="130">
        <v>35000</v>
      </c>
      <c r="F6591" s="130">
        <f t="shared" si="110"/>
        <v>8785000</v>
      </c>
      <c r="G6591" s="69"/>
    </row>
    <row r="6592" spans="1:7" ht="18" customHeight="1">
      <c r="A6592" s="323"/>
      <c r="B6592" s="302"/>
      <c r="C6592" s="325"/>
      <c r="D6592" s="325"/>
      <c r="E6592" s="130"/>
      <c r="F6592" s="130">
        <f t="shared" si="110"/>
        <v>0</v>
      </c>
      <c r="G6592" s="69"/>
    </row>
    <row r="6593" spans="1:7" ht="18" customHeight="1">
      <c r="A6593" s="323" t="s">
        <v>318</v>
      </c>
      <c r="B6593" s="302" t="s">
        <v>23</v>
      </c>
      <c r="C6593" s="325" t="s">
        <v>214</v>
      </c>
      <c r="D6593" s="325">
        <v>55</v>
      </c>
      <c r="E6593" s="130">
        <v>33500</v>
      </c>
      <c r="F6593" s="130">
        <f t="shared" si="110"/>
        <v>1842500</v>
      </c>
      <c r="G6593" s="86">
        <f>SUM(F6593:F6603)</f>
        <v>27547350</v>
      </c>
    </row>
    <row r="6594" spans="1:7" ht="18" customHeight="1">
      <c r="A6594" s="323"/>
      <c r="B6594" s="302" t="s">
        <v>23</v>
      </c>
      <c r="C6594" s="325" t="s">
        <v>1543</v>
      </c>
      <c r="D6594" s="325">
        <v>80</v>
      </c>
      <c r="E6594" s="130">
        <v>33000</v>
      </c>
      <c r="F6594" s="130">
        <f t="shared" si="110"/>
        <v>2640000</v>
      </c>
      <c r="G6594" s="69"/>
    </row>
    <row r="6595" spans="1:7" ht="18" customHeight="1">
      <c r="A6595" s="323"/>
      <c r="B6595" s="302" t="s">
        <v>31</v>
      </c>
      <c r="C6595" s="325" t="s">
        <v>556</v>
      </c>
      <c r="D6595" s="325">
        <v>141.5</v>
      </c>
      <c r="E6595" s="130">
        <v>33500</v>
      </c>
      <c r="F6595" s="130">
        <f t="shared" si="110"/>
        <v>4740250</v>
      </c>
      <c r="G6595" s="69"/>
    </row>
    <row r="6596" spans="1:7" ht="18" customHeight="1">
      <c r="A6596" s="323"/>
      <c r="B6596" s="302" t="s">
        <v>31</v>
      </c>
      <c r="C6596" s="325" t="s">
        <v>819</v>
      </c>
      <c r="D6596" s="325">
        <v>10</v>
      </c>
      <c r="E6596" s="130">
        <v>34000</v>
      </c>
      <c r="F6596" s="130">
        <f t="shared" si="110"/>
        <v>340000</v>
      </c>
      <c r="G6596" s="69"/>
    </row>
    <row r="6597" spans="1:7" ht="18" customHeight="1">
      <c r="A6597" s="323"/>
      <c r="B6597" s="302" t="s">
        <v>31</v>
      </c>
      <c r="C6597" s="325" t="s">
        <v>1386</v>
      </c>
      <c r="D6597" s="325">
        <v>86.5</v>
      </c>
      <c r="E6597" s="130">
        <v>33000</v>
      </c>
      <c r="F6597" s="130">
        <f t="shared" si="110"/>
        <v>2854500</v>
      </c>
      <c r="G6597" s="69"/>
    </row>
    <row r="6598" spans="1:7" ht="18" customHeight="1">
      <c r="A6598" s="323"/>
      <c r="B6598" s="302" t="s">
        <v>31</v>
      </c>
      <c r="C6598" s="325" t="s">
        <v>814</v>
      </c>
      <c r="D6598" s="325">
        <v>72</v>
      </c>
      <c r="E6598" s="130">
        <v>33000</v>
      </c>
      <c r="F6598" s="130">
        <f t="shared" si="110"/>
        <v>2376000</v>
      </c>
      <c r="G6598" s="69"/>
    </row>
    <row r="6599" spans="1:7" ht="18" customHeight="1">
      <c r="A6599" s="323"/>
      <c r="B6599" s="302" t="s">
        <v>31</v>
      </c>
      <c r="C6599" s="325" t="s">
        <v>1912</v>
      </c>
      <c r="D6599" s="325">
        <v>23.5</v>
      </c>
      <c r="E6599" s="130">
        <v>33000</v>
      </c>
      <c r="F6599" s="130">
        <f t="shared" si="110"/>
        <v>775500</v>
      </c>
      <c r="G6599" s="69"/>
    </row>
    <row r="6600" spans="1:7" ht="18" customHeight="1">
      <c r="A6600" s="323"/>
      <c r="B6600" s="302" t="s">
        <v>31</v>
      </c>
      <c r="C6600" s="325" t="s">
        <v>679</v>
      </c>
      <c r="D6600" s="325">
        <v>20</v>
      </c>
      <c r="E6600" s="130">
        <v>33000</v>
      </c>
      <c r="F6600" s="130">
        <f t="shared" si="110"/>
        <v>660000</v>
      </c>
      <c r="G6600" s="69"/>
    </row>
    <row r="6601" spans="1:7" ht="18" customHeight="1">
      <c r="A6601" s="323"/>
      <c r="B6601" s="302" t="s">
        <v>31</v>
      </c>
      <c r="C6601" s="325" t="s">
        <v>221</v>
      </c>
      <c r="D6601" s="325">
        <v>98</v>
      </c>
      <c r="E6601" s="130">
        <v>33500</v>
      </c>
      <c r="F6601" s="130">
        <f t="shared" si="110"/>
        <v>3283000</v>
      </c>
      <c r="G6601" s="69"/>
    </row>
    <row r="6602" spans="1:7" ht="18" customHeight="1">
      <c r="A6602" s="323"/>
      <c r="B6602" s="302" t="s">
        <v>31</v>
      </c>
      <c r="C6602" s="325" t="s">
        <v>100</v>
      </c>
      <c r="D6602" s="325">
        <v>98.4</v>
      </c>
      <c r="E6602" s="130">
        <v>34000</v>
      </c>
      <c r="F6602" s="130">
        <f t="shared" si="110"/>
        <v>3345600</v>
      </c>
      <c r="G6602" s="69"/>
    </row>
    <row r="6603" spans="1:7" ht="18" customHeight="1">
      <c r="A6603" s="323"/>
      <c r="B6603" s="302" t="s">
        <v>31</v>
      </c>
      <c r="C6603" s="325" t="s">
        <v>873</v>
      </c>
      <c r="D6603" s="325">
        <v>140</v>
      </c>
      <c r="E6603" s="130">
        <v>33500</v>
      </c>
      <c r="F6603" s="130">
        <f t="shared" si="110"/>
        <v>4690000</v>
      </c>
      <c r="G6603" s="69"/>
    </row>
    <row r="6604" spans="1:7" ht="18" customHeight="1">
      <c r="A6604" s="323"/>
      <c r="B6604" s="302"/>
      <c r="C6604" s="325"/>
      <c r="D6604" s="325"/>
      <c r="E6604" s="130"/>
      <c r="F6604" s="130"/>
      <c r="G6604" s="69"/>
    </row>
    <row r="6605" spans="1:7" ht="18" customHeight="1">
      <c r="A6605" s="323" t="s">
        <v>52</v>
      </c>
      <c r="B6605" s="302" t="s">
        <v>208</v>
      </c>
      <c r="C6605" s="325" t="s">
        <v>54</v>
      </c>
      <c r="D6605" s="325">
        <v>325</v>
      </c>
      <c r="E6605" s="130">
        <v>35300</v>
      </c>
      <c r="F6605" s="130">
        <f>E6605*D6605</f>
        <v>11472500</v>
      </c>
      <c r="G6605" s="86">
        <f>SUM(F6605:F6607)</f>
        <v>33767500</v>
      </c>
    </row>
    <row r="6606" spans="1:7" ht="18" customHeight="1">
      <c r="A6606" s="323"/>
      <c r="B6606" s="302" t="s">
        <v>31</v>
      </c>
      <c r="C6606" s="325" t="s">
        <v>432</v>
      </c>
      <c r="D6606" s="325">
        <v>300</v>
      </c>
      <c r="E6606" s="130">
        <v>34300</v>
      </c>
      <c r="F6606" s="130">
        <f>E6606*D6606</f>
        <v>10290000</v>
      </c>
      <c r="G6606" s="69"/>
    </row>
    <row r="6607" spans="1:7" ht="18" customHeight="1">
      <c r="A6607" s="323"/>
      <c r="B6607" s="302" t="s">
        <v>31</v>
      </c>
      <c r="C6607" s="325" t="s">
        <v>594</v>
      </c>
      <c r="D6607" s="325">
        <v>350</v>
      </c>
      <c r="E6607" s="130">
        <v>34300</v>
      </c>
      <c r="F6607" s="130">
        <f>E6607*D6607</f>
        <v>12005000</v>
      </c>
      <c r="G6607" s="69"/>
    </row>
    <row r="6608" spans="1:7" ht="18" customHeight="1">
      <c r="A6608" s="323"/>
      <c r="B6608" s="302"/>
      <c r="C6608" s="325"/>
      <c r="D6608" s="325"/>
      <c r="E6608" s="130"/>
      <c r="F6608" s="130"/>
      <c r="G6608" s="69"/>
    </row>
    <row r="6609" spans="1:7" ht="18" customHeight="1">
      <c r="A6609" s="323" t="s">
        <v>140</v>
      </c>
      <c r="B6609" s="302" t="s">
        <v>31</v>
      </c>
      <c r="C6609" s="325" t="s">
        <v>87</v>
      </c>
      <c r="D6609" s="325">
        <v>110</v>
      </c>
      <c r="E6609" s="130">
        <v>32000</v>
      </c>
      <c r="F6609" s="130">
        <f>E6609*D6609</f>
        <v>3520000</v>
      </c>
      <c r="G6609" s="86">
        <f>F6609</f>
        <v>3520000</v>
      </c>
    </row>
    <row r="6610" spans="1:7" ht="18" customHeight="1">
      <c r="A6610" s="323"/>
      <c r="B6610" s="302"/>
      <c r="C6610" s="325"/>
      <c r="D6610" s="325"/>
      <c r="E6610" s="130"/>
      <c r="F6610" s="130">
        <f t="shared" si="110"/>
        <v>0</v>
      </c>
      <c r="G6610" s="69"/>
    </row>
    <row r="6611" spans="1:7" ht="18" customHeight="1">
      <c r="A6611" s="323" t="s">
        <v>93</v>
      </c>
      <c r="B6611" s="302" t="s">
        <v>23</v>
      </c>
      <c r="C6611" s="325" t="s">
        <v>1913</v>
      </c>
      <c r="D6611" s="325">
        <v>51</v>
      </c>
      <c r="E6611" s="130">
        <v>34000</v>
      </c>
      <c r="F6611" s="130">
        <f t="shared" si="110"/>
        <v>1734000</v>
      </c>
      <c r="G6611" s="86">
        <f>F6611</f>
        <v>1734000</v>
      </c>
    </row>
    <row r="6612" spans="1:7" ht="18" customHeight="1">
      <c r="A6612" s="323"/>
      <c r="B6612" s="302"/>
      <c r="C6612" s="325"/>
      <c r="D6612" s="325"/>
      <c r="E6612" s="130"/>
      <c r="F6612" s="130">
        <f t="shared" si="110"/>
        <v>0</v>
      </c>
      <c r="G6612" s="86"/>
    </row>
    <row r="6613" spans="1:7" ht="18" customHeight="1">
      <c r="A6613" s="323" t="s">
        <v>304</v>
      </c>
      <c r="B6613" s="302" t="s">
        <v>13</v>
      </c>
      <c r="C6613" s="325" t="s">
        <v>852</v>
      </c>
      <c r="D6613" s="325">
        <v>89.4</v>
      </c>
      <c r="E6613" s="130">
        <v>32000</v>
      </c>
      <c r="F6613" s="130">
        <f t="shared" si="110"/>
        <v>2860800</v>
      </c>
      <c r="G6613" s="86">
        <f>F6613</f>
        <v>2860800</v>
      </c>
    </row>
    <row r="6614" spans="1:7" ht="18" customHeight="1">
      <c r="A6614" s="323"/>
      <c r="B6614" s="302"/>
      <c r="C6614" s="325"/>
      <c r="D6614" s="325"/>
      <c r="E6614" s="130"/>
      <c r="F6614" s="130">
        <f t="shared" si="110"/>
        <v>0</v>
      </c>
      <c r="G6614" s="86"/>
    </row>
    <row r="6615" spans="1:7" ht="18" customHeight="1">
      <c r="A6615" s="323" t="s">
        <v>504</v>
      </c>
      <c r="B6615" s="302" t="s">
        <v>31</v>
      </c>
      <c r="C6615" s="325" t="s">
        <v>416</v>
      </c>
      <c r="D6615" s="325">
        <v>102.6</v>
      </c>
      <c r="E6615" s="130">
        <v>33000</v>
      </c>
      <c r="F6615" s="130">
        <f t="shared" si="110"/>
        <v>3385800</v>
      </c>
      <c r="G6615" s="86">
        <f>F6615</f>
        <v>3385800</v>
      </c>
    </row>
    <row r="6616" spans="1:7" ht="18" customHeight="1">
      <c r="A6616" s="323"/>
      <c r="B6616" s="302"/>
      <c r="C6616" s="325"/>
      <c r="D6616" s="325"/>
      <c r="E6616" s="130"/>
      <c r="F6616" s="130">
        <f t="shared" si="110"/>
        <v>0</v>
      </c>
      <c r="G6616" s="86"/>
    </row>
    <row r="6617" spans="1:7" ht="18" customHeight="1">
      <c r="A6617" s="323" t="s">
        <v>457</v>
      </c>
      <c r="B6617" s="302" t="s">
        <v>31</v>
      </c>
      <c r="C6617" s="325" t="s">
        <v>189</v>
      </c>
      <c r="D6617" s="325">
        <v>25</v>
      </c>
      <c r="E6617" s="130">
        <v>34000</v>
      </c>
      <c r="F6617" s="130">
        <f t="shared" si="110"/>
        <v>850000</v>
      </c>
      <c r="G6617" s="86">
        <f>F6617</f>
        <v>850000</v>
      </c>
    </row>
    <row r="6618" spans="1:7" ht="18" customHeight="1">
      <c r="A6618" s="323"/>
      <c r="B6618" s="302"/>
      <c r="C6618" s="325"/>
      <c r="D6618" s="325"/>
      <c r="E6618" s="130"/>
      <c r="F6618" s="130">
        <f t="shared" si="110"/>
        <v>0</v>
      </c>
      <c r="G6618" s="86"/>
    </row>
    <row r="6619" spans="1:7" ht="18" customHeight="1">
      <c r="A6619" s="323" t="s">
        <v>240</v>
      </c>
      <c r="B6619" s="444" t="s">
        <v>363</v>
      </c>
      <c r="C6619" s="482" t="s">
        <v>364</v>
      </c>
      <c r="D6619" s="482">
        <v>100</v>
      </c>
      <c r="E6619" s="131">
        <v>57000</v>
      </c>
      <c r="F6619" s="131">
        <f t="shared" si="110"/>
        <v>5700000</v>
      </c>
      <c r="G6619" s="86">
        <f>F6619</f>
        <v>5700000</v>
      </c>
    </row>
    <row r="6620" spans="1:7" ht="18" customHeight="1">
      <c r="A6620" s="323"/>
      <c r="B6620" s="302"/>
      <c r="C6620" s="325"/>
      <c r="D6620" s="325"/>
      <c r="E6620" s="130"/>
      <c r="F6620" s="130">
        <f t="shared" si="110"/>
        <v>0</v>
      </c>
      <c r="G6620" s="69"/>
    </row>
    <row r="6621" spans="1:7" ht="18" customHeight="1">
      <c r="A6621" s="323" t="s">
        <v>12</v>
      </c>
      <c r="B6621" s="302" t="s">
        <v>31</v>
      </c>
      <c r="C6621" s="325" t="s">
        <v>579</v>
      </c>
      <c r="D6621" s="325">
        <v>202</v>
      </c>
      <c r="E6621" s="130">
        <v>34000</v>
      </c>
      <c r="F6621" s="130">
        <f t="shared" si="110"/>
        <v>6868000</v>
      </c>
      <c r="G6621" s="86">
        <f>SUM(F6621:F6622)</f>
        <v>9146000</v>
      </c>
    </row>
    <row r="6622" spans="1:7" ht="18" customHeight="1">
      <c r="A6622" s="323"/>
      <c r="B6622" s="302" t="s">
        <v>31</v>
      </c>
      <c r="C6622" s="325" t="s">
        <v>75</v>
      </c>
      <c r="D6622" s="325">
        <v>67</v>
      </c>
      <c r="E6622" s="130">
        <v>34000</v>
      </c>
      <c r="F6622" s="130">
        <f t="shared" si="110"/>
        <v>2278000</v>
      </c>
      <c r="G6622" s="69"/>
    </row>
    <row r="6623" spans="1:7" ht="18" customHeight="1">
      <c r="A6623" s="323"/>
      <c r="B6623" s="302"/>
      <c r="C6623" s="325"/>
      <c r="D6623" s="325"/>
      <c r="E6623" s="130"/>
      <c r="F6623" s="130">
        <f t="shared" si="110"/>
        <v>0</v>
      </c>
      <c r="G6623" s="69"/>
    </row>
    <row r="6624" spans="1:7" ht="18" customHeight="1">
      <c r="A6624" s="323" t="s">
        <v>56</v>
      </c>
      <c r="B6624" s="302" t="s">
        <v>13</v>
      </c>
      <c r="C6624" s="325" t="s">
        <v>57</v>
      </c>
      <c r="D6624" s="325">
        <v>30</v>
      </c>
      <c r="E6624" s="130">
        <v>31000</v>
      </c>
      <c r="F6624" s="130">
        <f t="shared" si="110"/>
        <v>930000</v>
      </c>
      <c r="G6624" s="86">
        <f>SUM(F6624:F6625)</f>
        <v>2480000</v>
      </c>
    </row>
    <row r="6625" spans="1:7" ht="18" customHeight="1">
      <c r="A6625" s="323"/>
      <c r="B6625" s="302" t="s">
        <v>13</v>
      </c>
      <c r="C6625" s="325" t="s">
        <v>60</v>
      </c>
      <c r="D6625" s="325">
        <v>50</v>
      </c>
      <c r="E6625" s="130">
        <v>31000</v>
      </c>
      <c r="F6625" s="130">
        <f t="shared" si="110"/>
        <v>1550000</v>
      </c>
      <c r="G6625" s="69"/>
    </row>
    <row r="6626" spans="1:7" ht="18" customHeight="1">
      <c r="A6626" s="323"/>
      <c r="B6626" s="302"/>
      <c r="C6626" s="325"/>
      <c r="D6626" s="325"/>
      <c r="E6626" s="130"/>
      <c r="F6626" s="130">
        <f t="shared" si="110"/>
        <v>0</v>
      </c>
      <c r="G6626" s="69"/>
    </row>
    <row r="6627" spans="1:7" ht="18" customHeight="1">
      <c r="A6627" s="323" t="s">
        <v>648</v>
      </c>
      <c r="B6627" s="302" t="s">
        <v>31</v>
      </c>
      <c r="C6627" s="325" t="s">
        <v>1544</v>
      </c>
      <c r="D6627" s="325">
        <v>204</v>
      </c>
      <c r="E6627" s="130">
        <v>32000</v>
      </c>
      <c r="F6627" s="130">
        <f t="shared" si="110"/>
        <v>6528000</v>
      </c>
      <c r="G6627" s="86">
        <f>F6627</f>
        <v>6528000</v>
      </c>
    </row>
    <row r="6628" spans="1:7" ht="18" customHeight="1">
      <c r="A6628" s="323"/>
      <c r="B6628" s="302"/>
      <c r="C6628" s="325"/>
      <c r="D6628" s="325"/>
      <c r="E6628" s="130"/>
      <c r="F6628" s="130">
        <f t="shared" si="110"/>
        <v>0</v>
      </c>
      <c r="G6628" s="69"/>
    </row>
    <row r="6629" spans="1:7" ht="18" customHeight="1">
      <c r="A6629" s="323" t="s">
        <v>573</v>
      </c>
      <c r="B6629" s="302" t="s">
        <v>13</v>
      </c>
      <c r="C6629" s="325" t="s">
        <v>46</v>
      </c>
      <c r="D6629" s="325">
        <v>10</v>
      </c>
      <c r="E6629" s="130">
        <v>30500</v>
      </c>
      <c r="F6629" s="130">
        <f t="shared" si="110"/>
        <v>305000</v>
      </c>
      <c r="G6629" s="86">
        <f>SUM(F6629:F6631)</f>
        <v>2745000</v>
      </c>
    </row>
    <row r="6630" spans="1:7" ht="18" customHeight="1">
      <c r="A6630" s="323"/>
      <c r="B6630" s="302" t="s">
        <v>13</v>
      </c>
      <c r="C6630" s="325" t="s">
        <v>59</v>
      </c>
      <c r="D6630" s="325">
        <v>60</v>
      </c>
      <c r="E6630" s="130">
        <v>30500</v>
      </c>
      <c r="F6630" s="130">
        <f t="shared" si="110"/>
        <v>1830000</v>
      </c>
      <c r="G6630" s="69"/>
    </row>
    <row r="6631" spans="1:7" ht="18" customHeight="1">
      <c r="A6631" s="533"/>
      <c r="B6631" s="440" t="s">
        <v>13</v>
      </c>
      <c r="C6631" s="382" t="s">
        <v>60</v>
      </c>
      <c r="D6631" s="382">
        <v>20</v>
      </c>
      <c r="E6631" s="132">
        <v>30500</v>
      </c>
      <c r="F6631" s="132">
        <f t="shared" si="110"/>
        <v>610000</v>
      </c>
      <c r="G6631" s="92"/>
    </row>
    <row r="6632" spans="1:7" ht="18" customHeight="1">
      <c r="A6632" s="526"/>
      <c r="B6632" s="435"/>
      <c r="C6632" s="484"/>
      <c r="D6632" s="484"/>
      <c r="E6632" s="113"/>
      <c r="F6632" s="126"/>
      <c r="G6632" s="9"/>
    </row>
    <row r="6633" spans="1:7" ht="18" customHeight="1">
      <c r="A6633" s="537">
        <v>42445</v>
      </c>
      <c r="B6633" s="355"/>
      <c r="C6633" s="491" t="s">
        <v>398</v>
      </c>
      <c r="D6633" s="525"/>
      <c r="F6633" s="127"/>
    </row>
    <row r="6634" spans="1:7" ht="18" customHeight="1">
      <c r="A6634" s="531" t="s">
        <v>127</v>
      </c>
      <c r="B6634" s="436" t="s">
        <v>134</v>
      </c>
      <c r="C6634" s="494" t="s">
        <v>152</v>
      </c>
      <c r="D6634" s="494">
        <f>SUM(D6635:D6726)</f>
        <v>8629.3000000000011</v>
      </c>
      <c r="E6634" s="166"/>
      <c r="F6634" s="171">
        <f>SUM(F6635:F6726)</f>
        <v>307976800</v>
      </c>
      <c r="G6634" s="171">
        <f>SUM(G6635:G6726)</f>
        <v>307976800</v>
      </c>
    </row>
    <row r="6635" spans="1:7" ht="18.75" customHeight="1">
      <c r="A6635" s="532">
        <v>585</v>
      </c>
      <c r="B6635" s="441" t="s">
        <v>13</v>
      </c>
      <c r="C6635" s="492" t="s">
        <v>15</v>
      </c>
      <c r="D6635" s="492">
        <v>20</v>
      </c>
      <c r="E6635" s="139">
        <v>30500</v>
      </c>
      <c r="F6635" s="139">
        <f t="shared" si="110"/>
        <v>610000</v>
      </c>
      <c r="G6635" s="85">
        <f>SUM(F6635:F6639)</f>
        <v>3530000</v>
      </c>
    </row>
    <row r="6636" spans="1:7" ht="18.75" customHeight="1">
      <c r="A6636" s="323"/>
      <c r="B6636" s="302" t="s">
        <v>13</v>
      </c>
      <c r="C6636" s="325" t="s">
        <v>45</v>
      </c>
      <c r="D6636" s="325">
        <v>10</v>
      </c>
      <c r="E6636" s="130">
        <v>30500</v>
      </c>
      <c r="F6636" s="130">
        <f t="shared" si="110"/>
        <v>305000</v>
      </c>
      <c r="G6636" s="69"/>
    </row>
    <row r="6637" spans="1:7" ht="18.75" customHeight="1">
      <c r="A6637" s="323"/>
      <c r="B6637" s="302" t="s">
        <v>13</v>
      </c>
      <c r="C6637" s="325" t="s">
        <v>43</v>
      </c>
      <c r="D6637" s="325">
        <v>20</v>
      </c>
      <c r="E6637" s="130">
        <v>30500</v>
      </c>
      <c r="F6637" s="130">
        <f t="shared" si="110"/>
        <v>610000</v>
      </c>
      <c r="G6637" s="69"/>
    </row>
    <row r="6638" spans="1:7" ht="18.75" customHeight="1">
      <c r="A6638" s="323"/>
      <c r="B6638" s="302" t="s">
        <v>13</v>
      </c>
      <c r="C6638" s="325" t="s">
        <v>57</v>
      </c>
      <c r="D6638" s="325">
        <v>10</v>
      </c>
      <c r="E6638" s="130">
        <v>30500</v>
      </c>
      <c r="F6638" s="130">
        <f t="shared" si="110"/>
        <v>305000</v>
      </c>
      <c r="G6638" s="69"/>
    </row>
    <row r="6639" spans="1:7" ht="18.75" customHeight="1">
      <c r="A6639" s="323"/>
      <c r="B6639" s="302" t="s">
        <v>23</v>
      </c>
      <c r="C6639" s="325" t="s">
        <v>60</v>
      </c>
      <c r="D6639" s="325">
        <v>50</v>
      </c>
      <c r="E6639" s="130">
        <v>34000</v>
      </c>
      <c r="F6639" s="130">
        <f t="shared" si="110"/>
        <v>1700000</v>
      </c>
      <c r="G6639" s="69"/>
    </row>
    <row r="6640" spans="1:7" ht="18.75" customHeight="1">
      <c r="A6640" s="323"/>
      <c r="B6640" s="302"/>
      <c r="C6640" s="325"/>
      <c r="D6640" s="325"/>
      <c r="E6640" s="130"/>
      <c r="F6640" s="130">
        <f t="shared" si="110"/>
        <v>0</v>
      </c>
      <c r="G6640" s="69"/>
    </row>
    <row r="6641" spans="1:7" ht="18.75" customHeight="1">
      <c r="A6641" s="323" t="s">
        <v>97</v>
      </c>
      <c r="B6641" s="302" t="s">
        <v>13</v>
      </c>
      <c r="C6641" s="325" t="s">
        <v>1324</v>
      </c>
      <c r="D6641" s="325">
        <v>30</v>
      </c>
      <c r="E6641" s="130">
        <v>30000</v>
      </c>
      <c r="F6641" s="130">
        <f t="shared" si="110"/>
        <v>900000</v>
      </c>
      <c r="G6641" s="86">
        <f>SUM(F6641:F6648)</f>
        <v>5160000</v>
      </c>
    </row>
    <row r="6642" spans="1:7" ht="18.75" customHeight="1">
      <c r="A6642" s="323"/>
      <c r="B6642" s="302" t="s">
        <v>13</v>
      </c>
      <c r="C6642" s="325" t="s">
        <v>1101</v>
      </c>
      <c r="D6642" s="325">
        <v>6</v>
      </c>
      <c r="E6642" s="130">
        <v>30000</v>
      </c>
      <c r="F6642" s="130">
        <f t="shared" si="110"/>
        <v>180000</v>
      </c>
      <c r="G6642" s="69"/>
    </row>
    <row r="6643" spans="1:7" ht="18.75" customHeight="1">
      <c r="A6643" s="323"/>
      <c r="B6643" s="302" t="s">
        <v>13</v>
      </c>
      <c r="C6643" s="325" t="s">
        <v>1915</v>
      </c>
      <c r="D6643" s="325">
        <v>19</v>
      </c>
      <c r="E6643" s="130">
        <v>30000</v>
      </c>
      <c r="F6643" s="130">
        <f t="shared" si="110"/>
        <v>570000</v>
      </c>
      <c r="G6643" s="69"/>
    </row>
    <row r="6644" spans="1:7" ht="18.75" customHeight="1">
      <c r="A6644" s="323"/>
      <c r="B6644" s="302" t="s">
        <v>13</v>
      </c>
      <c r="C6644" s="325" t="s">
        <v>1916</v>
      </c>
      <c r="D6644" s="325">
        <v>14</v>
      </c>
      <c r="E6644" s="130">
        <v>30000</v>
      </c>
      <c r="F6644" s="130">
        <f t="shared" si="110"/>
        <v>420000</v>
      </c>
      <c r="G6644" s="69"/>
    </row>
    <row r="6645" spans="1:7" ht="18.75" customHeight="1">
      <c r="A6645" s="323"/>
      <c r="B6645" s="302" t="s">
        <v>13</v>
      </c>
      <c r="C6645" s="325" t="s">
        <v>1917</v>
      </c>
      <c r="D6645" s="325">
        <v>23</v>
      </c>
      <c r="E6645" s="130">
        <v>30000</v>
      </c>
      <c r="F6645" s="130">
        <f t="shared" si="110"/>
        <v>690000</v>
      </c>
      <c r="G6645" s="69"/>
    </row>
    <row r="6646" spans="1:7" ht="18.75" customHeight="1">
      <c r="A6646" s="323"/>
      <c r="B6646" s="302" t="s">
        <v>13</v>
      </c>
      <c r="C6646" s="325" t="s">
        <v>1918</v>
      </c>
      <c r="D6646" s="325">
        <v>30</v>
      </c>
      <c r="E6646" s="130">
        <v>30000</v>
      </c>
      <c r="F6646" s="130">
        <f t="shared" si="110"/>
        <v>900000</v>
      </c>
      <c r="G6646" s="69"/>
    </row>
    <row r="6647" spans="1:7" ht="18.75" customHeight="1">
      <c r="A6647" s="323"/>
      <c r="B6647" s="302" t="s">
        <v>13</v>
      </c>
      <c r="C6647" s="325" t="s">
        <v>14</v>
      </c>
      <c r="D6647" s="325">
        <v>30</v>
      </c>
      <c r="E6647" s="130">
        <v>30000</v>
      </c>
      <c r="F6647" s="130">
        <f t="shared" si="110"/>
        <v>900000</v>
      </c>
      <c r="G6647" s="69"/>
    </row>
    <row r="6648" spans="1:7" ht="18.75" customHeight="1">
      <c r="A6648" s="323"/>
      <c r="B6648" s="302" t="s">
        <v>13</v>
      </c>
      <c r="C6648" s="325" t="s">
        <v>15</v>
      </c>
      <c r="D6648" s="325">
        <v>20</v>
      </c>
      <c r="E6648" s="130">
        <v>30000</v>
      </c>
      <c r="F6648" s="130">
        <f t="shared" si="110"/>
        <v>600000</v>
      </c>
      <c r="G6648" s="69"/>
    </row>
    <row r="6649" spans="1:7" ht="18.75" customHeight="1">
      <c r="A6649" s="323"/>
      <c r="B6649" s="302"/>
      <c r="C6649" s="325"/>
      <c r="D6649" s="325"/>
      <c r="E6649" s="130"/>
      <c r="F6649" s="130">
        <f t="shared" si="110"/>
        <v>0</v>
      </c>
      <c r="G6649" s="69"/>
    </row>
    <row r="6650" spans="1:7" ht="18.75" customHeight="1">
      <c r="A6650" s="323" t="s">
        <v>61</v>
      </c>
      <c r="B6650" s="302" t="s">
        <v>13</v>
      </c>
      <c r="C6650" s="325" t="s">
        <v>75</v>
      </c>
      <c r="D6650" s="325">
        <v>20</v>
      </c>
      <c r="E6650" s="130">
        <v>30000</v>
      </c>
      <c r="F6650" s="130">
        <f t="shared" si="110"/>
        <v>600000</v>
      </c>
      <c r="G6650" s="86">
        <f>F6650</f>
        <v>600000</v>
      </c>
    </row>
    <row r="6651" spans="1:7" ht="18.75" customHeight="1">
      <c r="A6651" s="323"/>
      <c r="B6651" s="302"/>
      <c r="C6651" s="325"/>
      <c r="D6651" s="325"/>
      <c r="E6651" s="130"/>
      <c r="F6651" s="130">
        <f t="shared" ref="F6651:F6738" si="111">E6651*D6651</f>
        <v>0</v>
      </c>
      <c r="G6651" s="69"/>
    </row>
    <row r="6652" spans="1:7" ht="18.75" customHeight="1">
      <c r="A6652" s="323" t="s">
        <v>26</v>
      </c>
      <c r="B6652" s="302" t="s">
        <v>13</v>
      </c>
      <c r="C6652" s="325" t="s">
        <v>686</v>
      </c>
      <c r="D6652" s="325">
        <v>180</v>
      </c>
      <c r="E6652" s="130">
        <v>30000</v>
      </c>
      <c r="F6652" s="130">
        <f t="shared" si="111"/>
        <v>5400000</v>
      </c>
      <c r="G6652" s="86">
        <f>SUM(F6652:F6653)</f>
        <v>7800000</v>
      </c>
    </row>
    <row r="6653" spans="1:7" ht="18.75" customHeight="1">
      <c r="A6653" s="323"/>
      <c r="B6653" s="302" t="s">
        <v>13</v>
      </c>
      <c r="C6653" s="325" t="s">
        <v>337</v>
      </c>
      <c r="D6653" s="325">
        <v>80</v>
      </c>
      <c r="E6653" s="130">
        <v>30000</v>
      </c>
      <c r="F6653" s="130">
        <f t="shared" si="111"/>
        <v>2400000</v>
      </c>
      <c r="G6653" s="69"/>
    </row>
    <row r="6654" spans="1:7" ht="18.75" customHeight="1">
      <c r="A6654" s="323"/>
      <c r="B6654" s="302"/>
      <c r="C6654" s="325"/>
      <c r="D6654" s="325"/>
      <c r="E6654" s="130"/>
      <c r="F6654" s="130">
        <f t="shared" si="111"/>
        <v>0</v>
      </c>
      <c r="G6654" s="69"/>
    </row>
    <row r="6655" spans="1:7" ht="18.75" customHeight="1">
      <c r="A6655" s="323" t="s">
        <v>178</v>
      </c>
      <c r="B6655" s="450" t="s">
        <v>1919</v>
      </c>
      <c r="C6655" s="430" t="s">
        <v>60</v>
      </c>
      <c r="D6655" s="430">
        <v>-19.399999999999999</v>
      </c>
      <c r="E6655" s="140">
        <v>36000</v>
      </c>
      <c r="F6655" s="140">
        <f t="shared" si="111"/>
        <v>-698400</v>
      </c>
      <c r="G6655" s="86">
        <f>F6655</f>
        <v>-698400</v>
      </c>
    </row>
    <row r="6656" spans="1:7" ht="18.75" customHeight="1">
      <c r="A6656" s="323"/>
      <c r="B6656" s="302"/>
      <c r="C6656" s="325"/>
      <c r="D6656" s="325"/>
      <c r="E6656" s="130"/>
      <c r="F6656" s="130">
        <f t="shared" si="111"/>
        <v>0</v>
      </c>
      <c r="G6656" s="69"/>
    </row>
    <row r="6657" spans="1:7" ht="18.75" customHeight="1">
      <c r="A6657" s="323" t="s">
        <v>727</v>
      </c>
      <c r="B6657" s="439" t="s">
        <v>699</v>
      </c>
      <c r="C6657" s="430"/>
      <c r="D6657" s="430">
        <v>-8</v>
      </c>
      <c r="E6657" s="140">
        <v>33000</v>
      </c>
      <c r="F6657" s="140">
        <f t="shared" si="111"/>
        <v>-264000</v>
      </c>
      <c r="G6657" s="86">
        <f>SUM(F6657:F6658)</f>
        <v>-474800</v>
      </c>
    </row>
    <row r="6658" spans="1:7" ht="18.75" customHeight="1">
      <c r="A6658" s="323"/>
      <c r="B6658" s="439" t="s">
        <v>1099</v>
      </c>
      <c r="C6658" s="430"/>
      <c r="D6658" s="430">
        <v>-6.2</v>
      </c>
      <c r="E6658" s="140">
        <v>34000</v>
      </c>
      <c r="F6658" s="140">
        <f t="shared" si="111"/>
        <v>-210800</v>
      </c>
      <c r="G6658" s="69"/>
    </row>
    <row r="6659" spans="1:7" ht="18.75" customHeight="1">
      <c r="A6659" s="323"/>
      <c r="B6659" s="302"/>
      <c r="C6659" s="325"/>
      <c r="D6659" s="325"/>
      <c r="E6659" s="130"/>
      <c r="F6659" s="130">
        <f t="shared" si="111"/>
        <v>0</v>
      </c>
      <c r="G6659" s="69"/>
    </row>
    <row r="6660" spans="1:7" ht="18.75" customHeight="1">
      <c r="A6660" s="323" t="s">
        <v>1894</v>
      </c>
      <c r="B6660" s="444" t="s">
        <v>1895</v>
      </c>
      <c r="C6660" s="482" t="s">
        <v>1896</v>
      </c>
      <c r="D6660" s="482">
        <v>190.9</v>
      </c>
      <c r="E6660" s="131">
        <v>80000</v>
      </c>
      <c r="F6660" s="131">
        <f t="shared" si="111"/>
        <v>15272000</v>
      </c>
      <c r="G6660" s="86">
        <f>F6660</f>
        <v>15272000</v>
      </c>
    </row>
    <row r="6661" spans="1:7" ht="18.75" customHeight="1">
      <c r="A6661" s="323"/>
      <c r="B6661" s="302"/>
      <c r="C6661" s="325"/>
      <c r="D6661" s="325"/>
      <c r="E6661" s="130"/>
      <c r="F6661" s="130">
        <f t="shared" si="111"/>
        <v>0</v>
      </c>
      <c r="G6661" s="69"/>
    </row>
    <row r="6662" spans="1:7" ht="18.75" customHeight="1">
      <c r="A6662" s="323" t="s">
        <v>451</v>
      </c>
      <c r="B6662" s="302" t="s">
        <v>23</v>
      </c>
      <c r="C6662" s="325" t="s">
        <v>1416</v>
      </c>
      <c r="D6662" s="325">
        <v>125</v>
      </c>
      <c r="E6662" s="130">
        <v>36000</v>
      </c>
      <c r="F6662" s="130">
        <f t="shared" si="111"/>
        <v>4500000</v>
      </c>
      <c r="G6662" s="86">
        <f>F6662</f>
        <v>4500000</v>
      </c>
    </row>
    <row r="6663" spans="1:7" ht="18.75" customHeight="1">
      <c r="A6663" s="323"/>
      <c r="B6663" s="302"/>
      <c r="C6663" s="325"/>
      <c r="D6663" s="325"/>
      <c r="E6663" s="130"/>
      <c r="F6663" s="130">
        <f t="shared" si="111"/>
        <v>0</v>
      </c>
      <c r="G6663" s="69"/>
    </row>
    <row r="6664" spans="1:7" ht="18.75" customHeight="1">
      <c r="A6664" s="323" t="s">
        <v>207</v>
      </c>
      <c r="B6664" s="302" t="s">
        <v>208</v>
      </c>
      <c r="C6664" s="325" t="s">
        <v>54</v>
      </c>
      <c r="D6664" s="325">
        <v>108.8</v>
      </c>
      <c r="E6664" s="130">
        <v>36000</v>
      </c>
      <c r="F6664" s="130">
        <f t="shared" si="111"/>
        <v>3916800</v>
      </c>
      <c r="G6664" s="86">
        <f>SUM(F6664:F6665)</f>
        <v>11791800</v>
      </c>
    </row>
    <row r="6665" spans="1:7" ht="18.75" customHeight="1">
      <c r="A6665" s="323"/>
      <c r="B6665" s="302" t="s">
        <v>208</v>
      </c>
      <c r="C6665" s="325" t="s">
        <v>1892</v>
      </c>
      <c r="D6665" s="325">
        <v>225</v>
      </c>
      <c r="E6665" s="130">
        <v>35000</v>
      </c>
      <c r="F6665" s="130">
        <f t="shared" si="111"/>
        <v>7875000</v>
      </c>
      <c r="G6665" s="69"/>
    </row>
    <row r="6666" spans="1:7" ht="18.75" customHeight="1">
      <c r="A6666" s="323"/>
      <c r="B6666" s="302"/>
      <c r="C6666" s="325"/>
      <c r="D6666" s="325"/>
      <c r="E6666" s="130"/>
      <c r="F6666" s="130">
        <f t="shared" si="111"/>
        <v>0</v>
      </c>
      <c r="G6666" s="69"/>
    </row>
    <row r="6667" spans="1:7" ht="18.75" customHeight="1">
      <c r="A6667" s="323" t="s">
        <v>408</v>
      </c>
      <c r="B6667" s="302" t="s">
        <v>31</v>
      </c>
      <c r="C6667" s="325" t="s">
        <v>1921</v>
      </c>
      <c r="D6667" s="325">
        <v>200</v>
      </c>
      <c r="E6667" s="130">
        <v>33000</v>
      </c>
      <c r="F6667" s="130">
        <f t="shared" si="111"/>
        <v>6600000</v>
      </c>
      <c r="G6667" s="86">
        <f>F6667</f>
        <v>6600000</v>
      </c>
    </row>
    <row r="6668" spans="1:7" ht="18.75" customHeight="1">
      <c r="A6668" s="323"/>
      <c r="B6668" s="302"/>
      <c r="C6668" s="325"/>
      <c r="D6668" s="325"/>
      <c r="E6668" s="130"/>
      <c r="F6668" s="130">
        <f t="shared" si="111"/>
        <v>0</v>
      </c>
      <c r="G6668" s="69"/>
    </row>
    <row r="6669" spans="1:7" ht="18.75" customHeight="1">
      <c r="A6669" s="323" t="s">
        <v>154</v>
      </c>
      <c r="B6669" s="444" t="s">
        <v>798</v>
      </c>
      <c r="C6669" s="482" t="s">
        <v>1829</v>
      </c>
      <c r="D6669" s="482">
        <v>55.2</v>
      </c>
      <c r="E6669" s="131">
        <v>39000</v>
      </c>
      <c r="F6669" s="131">
        <f t="shared" si="111"/>
        <v>2152800</v>
      </c>
      <c r="G6669" s="86">
        <f>SUM(F6669:F6671)</f>
        <v>5662800</v>
      </c>
    </row>
    <row r="6670" spans="1:7" ht="18.75" customHeight="1">
      <c r="A6670" s="323"/>
      <c r="B6670" s="444" t="s">
        <v>1293</v>
      </c>
      <c r="C6670" s="482" t="s">
        <v>1294</v>
      </c>
      <c r="D6670" s="482">
        <v>30</v>
      </c>
      <c r="E6670" s="131">
        <v>39000</v>
      </c>
      <c r="F6670" s="131">
        <f t="shared" si="111"/>
        <v>1170000</v>
      </c>
      <c r="G6670" s="69"/>
    </row>
    <row r="6671" spans="1:7" ht="18.75" customHeight="1">
      <c r="A6671" s="323"/>
      <c r="B6671" s="444" t="s">
        <v>1922</v>
      </c>
      <c r="C6671" s="482" t="s">
        <v>770</v>
      </c>
      <c r="D6671" s="482">
        <v>60</v>
      </c>
      <c r="E6671" s="131">
        <v>39000</v>
      </c>
      <c r="F6671" s="131">
        <f t="shared" si="111"/>
        <v>2340000</v>
      </c>
      <c r="G6671" s="69"/>
    </row>
    <row r="6672" spans="1:7" ht="18.75" customHeight="1">
      <c r="A6672" s="323"/>
      <c r="B6672" s="302"/>
      <c r="C6672" s="325"/>
      <c r="D6672" s="325"/>
      <c r="E6672" s="130"/>
      <c r="F6672" s="130">
        <f t="shared" si="111"/>
        <v>0</v>
      </c>
      <c r="G6672" s="69"/>
    </row>
    <row r="6673" spans="1:7" ht="18.75" customHeight="1">
      <c r="A6673" s="323" t="s">
        <v>748</v>
      </c>
      <c r="B6673" s="302" t="s">
        <v>233</v>
      </c>
      <c r="C6673" s="325" t="s">
        <v>749</v>
      </c>
      <c r="D6673" s="325">
        <v>99.4</v>
      </c>
      <c r="E6673" s="130">
        <v>40000</v>
      </c>
      <c r="F6673" s="130">
        <f t="shared" si="111"/>
        <v>3976000</v>
      </c>
      <c r="G6673" s="86">
        <f>SUM(F6673:F6674)</f>
        <v>4976000</v>
      </c>
    </row>
    <row r="6674" spans="1:7" ht="18.75" customHeight="1">
      <c r="A6674" s="323"/>
      <c r="B6674" s="302" t="s">
        <v>233</v>
      </c>
      <c r="C6674" s="325" t="s">
        <v>1907</v>
      </c>
      <c r="D6674" s="325">
        <v>25</v>
      </c>
      <c r="E6674" s="130">
        <v>40000</v>
      </c>
      <c r="F6674" s="130">
        <f t="shared" si="111"/>
        <v>1000000</v>
      </c>
      <c r="G6674" s="69"/>
    </row>
    <row r="6675" spans="1:7" ht="18.75" customHeight="1">
      <c r="A6675" s="323"/>
      <c r="B6675" s="302"/>
      <c r="C6675" s="325"/>
      <c r="D6675" s="325"/>
      <c r="E6675" s="130"/>
      <c r="F6675" s="130">
        <f t="shared" si="111"/>
        <v>0</v>
      </c>
      <c r="G6675" s="69"/>
    </row>
    <row r="6676" spans="1:7" ht="18.75" customHeight="1">
      <c r="A6676" s="323" t="s">
        <v>380</v>
      </c>
      <c r="B6676" s="444" t="s">
        <v>812</v>
      </c>
      <c r="C6676" s="482" t="s">
        <v>947</v>
      </c>
      <c r="D6676" s="482">
        <v>95.7</v>
      </c>
      <c r="E6676" s="131">
        <v>42000</v>
      </c>
      <c r="F6676" s="131">
        <f t="shared" si="111"/>
        <v>4019400</v>
      </c>
      <c r="G6676" s="86">
        <f>F6676</f>
        <v>4019400</v>
      </c>
    </row>
    <row r="6677" spans="1:7" ht="18.75" customHeight="1">
      <c r="A6677" s="323"/>
      <c r="B6677" s="302"/>
      <c r="C6677" s="325"/>
      <c r="D6677" s="325"/>
      <c r="E6677" s="130"/>
      <c r="F6677" s="130">
        <f t="shared" si="111"/>
        <v>0</v>
      </c>
      <c r="G6677" s="69"/>
    </row>
    <row r="6678" spans="1:7" ht="18.75" customHeight="1">
      <c r="A6678" s="323" t="s">
        <v>1924</v>
      </c>
      <c r="B6678" s="302" t="s">
        <v>23</v>
      </c>
      <c r="C6678" s="325" t="s">
        <v>1925</v>
      </c>
      <c r="D6678" s="325">
        <v>2125</v>
      </c>
      <c r="E6678" s="130">
        <v>36000</v>
      </c>
      <c r="F6678" s="130">
        <f t="shared" si="111"/>
        <v>76500000</v>
      </c>
      <c r="G6678" s="86">
        <f>F6678</f>
        <v>76500000</v>
      </c>
    </row>
    <row r="6679" spans="1:7" ht="18.75" customHeight="1">
      <c r="A6679" s="323"/>
      <c r="B6679" s="302"/>
      <c r="C6679" s="325"/>
      <c r="D6679" s="325"/>
      <c r="E6679" s="130"/>
      <c r="F6679" s="130">
        <f t="shared" si="111"/>
        <v>0</v>
      </c>
      <c r="G6679" s="69"/>
    </row>
    <row r="6680" spans="1:7" ht="18.75" customHeight="1">
      <c r="A6680" s="323" t="s">
        <v>767</v>
      </c>
      <c r="B6680" s="302" t="s">
        <v>13</v>
      </c>
      <c r="C6680" s="325" t="s">
        <v>1926</v>
      </c>
      <c r="D6680" s="325">
        <v>180</v>
      </c>
      <c r="E6680" s="130">
        <v>31000</v>
      </c>
      <c r="F6680" s="130">
        <f t="shared" si="111"/>
        <v>5580000</v>
      </c>
      <c r="G6680" s="86">
        <f>F6680</f>
        <v>5580000</v>
      </c>
    </row>
    <row r="6681" spans="1:7" ht="18.75" customHeight="1">
      <c r="A6681" s="323"/>
      <c r="B6681" s="302"/>
      <c r="C6681" s="325"/>
      <c r="D6681" s="325"/>
      <c r="E6681" s="130"/>
      <c r="F6681" s="130">
        <f t="shared" si="111"/>
        <v>0</v>
      </c>
      <c r="G6681" s="69"/>
    </row>
    <row r="6682" spans="1:7" ht="18.75" customHeight="1">
      <c r="A6682" s="323" t="s">
        <v>327</v>
      </c>
      <c r="B6682" s="302" t="s">
        <v>13</v>
      </c>
      <c r="C6682" s="325" t="s">
        <v>1927</v>
      </c>
      <c r="D6682" s="325">
        <v>51.7</v>
      </c>
      <c r="E6682" s="130">
        <v>29500</v>
      </c>
      <c r="F6682" s="130">
        <f t="shared" si="111"/>
        <v>1525150</v>
      </c>
      <c r="G6682" s="86">
        <f>SUM(F6682:F6684)</f>
        <v>5999350</v>
      </c>
    </row>
    <row r="6683" spans="1:7" ht="18.75" customHeight="1">
      <c r="A6683" s="323"/>
      <c r="B6683" s="302" t="s">
        <v>13</v>
      </c>
      <c r="C6683" s="325" t="s">
        <v>1928</v>
      </c>
      <c r="D6683" s="325">
        <v>43.5</v>
      </c>
      <c r="E6683" s="130">
        <v>29500</v>
      </c>
      <c r="F6683" s="130">
        <f t="shared" si="111"/>
        <v>1283250</v>
      </c>
      <c r="G6683" s="69"/>
    </row>
    <row r="6684" spans="1:7" ht="18.75" customHeight="1">
      <c r="A6684" s="323"/>
      <c r="B6684" s="302" t="s">
        <v>31</v>
      </c>
      <c r="C6684" s="325" t="s">
        <v>1929</v>
      </c>
      <c r="D6684" s="325">
        <v>101.3</v>
      </c>
      <c r="E6684" s="130">
        <v>31500</v>
      </c>
      <c r="F6684" s="130">
        <f t="shared" si="111"/>
        <v>3190950</v>
      </c>
      <c r="G6684" s="69"/>
    </row>
    <row r="6685" spans="1:7" ht="18.75" customHeight="1">
      <c r="A6685" s="323"/>
      <c r="B6685" s="302"/>
      <c r="C6685" s="325"/>
      <c r="D6685" s="325"/>
      <c r="E6685" s="130"/>
      <c r="F6685" s="130">
        <f t="shared" si="111"/>
        <v>0</v>
      </c>
      <c r="G6685" s="69"/>
    </row>
    <row r="6686" spans="1:7" ht="18.75" customHeight="1">
      <c r="A6686" s="323" t="s">
        <v>1420</v>
      </c>
      <c r="B6686" s="302" t="s">
        <v>208</v>
      </c>
      <c r="C6686" s="325" t="s">
        <v>1421</v>
      </c>
      <c r="D6686" s="325">
        <v>1959</v>
      </c>
      <c r="E6686" s="130">
        <v>34000</v>
      </c>
      <c r="F6686" s="130">
        <f t="shared" si="111"/>
        <v>66606000</v>
      </c>
      <c r="G6686" s="86">
        <f>F6686</f>
        <v>66606000</v>
      </c>
    </row>
    <row r="6687" spans="1:7" ht="18.75" customHeight="1">
      <c r="A6687" s="323"/>
      <c r="B6687" s="302"/>
      <c r="C6687" s="325"/>
      <c r="D6687" s="325"/>
      <c r="E6687" s="130"/>
      <c r="F6687" s="130">
        <f t="shared" si="111"/>
        <v>0</v>
      </c>
      <c r="G6687" s="69"/>
    </row>
    <row r="6688" spans="1:7" ht="18.75" customHeight="1">
      <c r="A6688" s="323" t="s">
        <v>336</v>
      </c>
      <c r="B6688" s="302" t="s">
        <v>319</v>
      </c>
      <c r="C6688" s="325" t="s">
        <v>1930</v>
      </c>
      <c r="D6688" s="325">
        <v>51</v>
      </c>
      <c r="E6688" s="130">
        <v>33000</v>
      </c>
      <c r="F6688" s="130">
        <f t="shared" si="111"/>
        <v>1683000</v>
      </c>
      <c r="G6688" s="86">
        <f>SUM(F6688:F6694)</f>
        <v>29964550</v>
      </c>
    </row>
    <row r="6689" spans="1:7" ht="18.75" customHeight="1">
      <c r="A6689" s="323"/>
      <c r="B6689" s="302" t="s">
        <v>319</v>
      </c>
      <c r="C6689" s="325" t="s">
        <v>1931</v>
      </c>
      <c r="D6689" s="325">
        <v>67.3</v>
      </c>
      <c r="E6689" s="130">
        <v>33000</v>
      </c>
      <c r="F6689" s="130">
        <f t="shared" si="111"/>
        <v>2220900</v>
      </c>
      <c r="G6689" s="69"/>
    </row>
    <row r="6690" spans="1:7" ht="18.75" customHeight="1">
      <c r="A6690" s="323"/>
      <c r="B6690" s="302" t="s">
        <v>31</v>
      </c>
      <c r="C6690" s="325" t="s">
        <v>585</v>
      </c>
      <c r="D6690" s="325">
        <v>25</v>
      </c>
      <c r="E6690" s="130">
        <v>30500</v>
      </c>
      <c r="F6690" s="130">
        <f t="shared" si="111"/>
        <v>762500</v>
      </c>
      <c r="G6690" s="69"/>
    </row>
    <row r="6691" spans="1:7" ht="18.75" customHeight="1">
      <c r="A6691" s="323"/>
      <c r="B6691" s="302" t="s">
        <v>31</v>
      </c>
      <c r="C6691" s="325" t="s">
        <v>1503</v>
      </c>
      <c r="D6691" s="325">
        <v>55</v>
      </c>
      <c r="E6691" s="130">
        <v>30500</v>
      </c>
      <c r="F6691" s="130">
        <f t="shared" si="111"/>
        <v>1677500</v>
      </c>
      <c r="G6691" s="69"/>
    </row>
    <row r="6692" spans="1:7" ht="18.75" customHeight="1">
      <c r="A6692" s="323"/>
      <c r="B6692" s="302" t="s">
        <v>31</v>
      </c>
      <c r="C6692" s="325" t="s">
        <v>1043</v>
      </c>
      <c r="D6692" s="325">
        <v>530</v>
      </c>
      <c r="E6692" s="130">
        <v>30000</v>
      </c>
      <c r="F6692" s="130">
        <f t="shared" si="111"/>
        <v>15900000</v>
      </c>
      <c r="G6692" s="69"/>
    </row>
    <row r="6693" spans="1:7" ht="18.75" customHeight="1">
      <c r="A6693" s="323"/>
      <c r="B6693" s="302" t="s">
        <v>64</v>
      </c>
      <c r="C6693" s="325" t="s">
        <v>933</v>
      </c>
      <c r="D6693" s="325">
        <v>170.5</v>
      </c>
      <c r="E6693" s="130">
        <v>31500</v>
      </c>
      <c r="F6693" s="130">
        <f t="shared" si="111"/>
        <v>5370750</v>
      </c>
      <c r="G6693" s="69"/>
    </row>
    <row r="6694" spans="1:7" ht="18.75" customHeight="1">
      <c r="A6694" s="323"/>
      <c r="B6694" s="302" t="s">
        <v>64</v>
      </c>
      <c r="C6694" s="325" t="s">
        <v>934</v>
      </c>
      <c r="D6694" s="325">
        <v>74.599999999999994</v>
      </c>
      <c r="E6694" s="130">
        <v>31500</v>
      </c>
      <c r="F6694" s="130">
        <f t="shared" si="111"/>
        <v>2349900</v>
      </c>
      <c r="G6694" s="69"/>
    </row>
    <row r="6695" spans="1:7" ht="18.75" customHeight="1">
      <c r="A6695" s="323"/>
      <c r="B6695" s="302"/>
      <c r="C6695" s="325"/>
      <c r="D6695" s="325"/>
      <c r="E6695" s="130"/>
      <c r="F6695" s="130">
        <f t="shared" si="111"/>
        <v>0</v>
      </c>
      <c r="G6695" s="69"/>
    </row>
    <row r="6696" spans="1:7" ht="18.75" customHeight="1">
      <c r="A6696" s="323" t="s">
        <v>250</v>
      </c>
      <c r="B6696" s="302" t="s">
        <v>23</v>
      </c>
      <c r="C6696" s="325" t="s">
        <v>14</v>
      </c>
      <c r="D6696" s="325">
        <v>30</v>
      </c>
      <c r="E6696" s="130">
        <v>34000</v>
      </c>
      <c r="F6696" s="130">
        <f t="shared" si="111"/>
        <v>1020000</v>
      </c>
      <c r="G6696" s="86">
        <f>F6696</f>
        <v>1020000</v>
      </c>
    </row>
    <row r="6697" spans="1:7" ht="18.75" customHeight="1">
      <c r="A6697" s="323"/>
      <c r="B6697" s="302"/>
      <c r="C6697" s="325"/>
      <c r="D6697" s="325"/>
      <c r="E6697" s="130"/>
      <c r="F6697" s="130">
        <f t="shared" si="111"/>
        <v>0</v>
      </c>
      <c r="G6697" s="69"/>
    </row>
    <row r="6698" spans="1:7" ht="18.75" customHeight="1">
      <c r="A6698" s="323" t="s">
        <v>490</v>
      </c>
      <c r="B6698" s="302" t="s">
        <v>23</v>
      </c>
      <c r="C6698" s="325" t="s">
        <v>1932</v>
      </c>
      <c r="D6698" s="325">
        <v>208.6</v>
      </c>
      <c r="E6698" s="130">
        <v>34000</v>
      </c>
      <c r="F6698" s="130">
        <f t="shared" si="111"/>
        <v>7092400</v>
      </c>
      <c r="G6698" s="86">
        <f>F6698</f>
        <v>7092400</v>
      </c>
    </row>
    <row r="6699" spans="1:7" ht="18.75" customHeight="1">
      <c r="A6699" s="323"/>
      <c r="B6699" s="302"/>
      <c r="C6699" s="325"/>
      <c r="D6699" s="325"/>
      <c r="E6699" s="130"/>
      <c r="F6699" s="130">
        <f t="shared" si="111"/>
        <v>0</v>
      </c>
      <c r="G6699" s="69"/>
    </row>
    <row r="6700" spans="1:7" ht="18.75" customHeight="1">
      <c r="A6700" s="323" t="s">
        <v>504</v>
      </c>
      <c r="B6700" s="302" t="s">
        <v>31</v>
      </c>
      <c r="C6700" s="325" t="s">
        <v>416</v>
      </c>
      <c r="D6700" s="325">
        <v>171.4</v>
      </c>
      <c r="E6700" s="130">
        <v>33000</v>
      </c>
      <c r="F6700" s="130">
        <f t="shared" si="111"/>
        <v>5656200</v>
      </c>
      <c r="G6700" s="86">
        <f>F6700</f>
        <v>5656200</v>
      </c>
    </row>
    <row r="6701" spans="1:7" ht="18.75" customHeight="1">
      <c r="A6701" s="323"/>
      <c r="B6701" s="302"/>
      <c r="C6701" s="325"/>
      <c r="D6701" s="325"/>
      <c r="E6701" s="130"/>
      <c r="F6701" s="130">
        <f t="shared" si="111"/>
        <v>0</v>
      </c>
      <c r="G6701" s="69"/>
    </row>
    <row r="6702" spans="1:7" ht="18.75" customHeight="1">
      <c r="A6702" s="323" t="s">
        <v>457</v>
      </c>
      <c r="B6702" s="302" t="s">
        <v>31</v>
      </c>
      <c r="C6702" s="325" t="s">
        <v>214</v>
      </c>
      <c r="D6702" s="325">
        <v>100</v>
      </c>
      <c r="E6702" s="130">
        <v>34000</v>
      </c>
      <c r="F6702" s="130">
        <f t="shared" si="111"/>
        <v>3400000</v>
      </c>
      <c r="G6702" s="86">
        <f>F6702</f>
        <v>3400000</v>
      </c>
    </row>
    <row r="6703" spans="1:7" ht="18.75" customHeight="1">
      <c r="A6703" s="323"/>
      <c r="B6703" s="302"/>
      <c r="C6703" s="325"/>
      <c r="D6703" s="325"/>
      <c r="E6703" s="130"/>
      <c r="F6703" s="130">
        <f t="shared" si="111"/>
        <v>0</v>
      </c>
      <c r="G6703" s="86"/>
    </row>
    <row r="6704" spans="1:7" ht="18.75" customHeight="1">
      <c r="A6704" s="323" t="s">
        <v>93</v>
      </c>
      <c r="B6704" s="302" t="s">
        <v>23</v>
      </c>
      <c r="C6704" s="325" t="s">
        <v>1231</v>
      </c>
      <c r="D6704" s="325">
        <v>117.2</v>
      </c>
      <c r="E6704" s="130">
        <v>33500</v>
      </c>
      <c r="F6704" s="130">
        <f t="shared" si="111"/>
        <v>3926200</v>
      </c>
      <c r="G6704" s="86">
        <f>F6704</f>
        <v>3926200</v>
      </c>
    </row>
    <row r="6705" spans="1:7" ht="18.75" customHeight="1">
      <c r="A6705" s="323"/>
      <c r="B6705" s="302"/>
      <c r="C6705" s="325"/>
      <c r="D6705" s="325"/>
      <c r="E6705" s="130"/>
      <c r="F6705" s="130">
        <f t="shared" si="111"/>
        <v>0</v>
      </c>
      <c r="G6705" s="86"/>
    </row>
    <row r="6706" spans="1:7" ht="18.75" customHeight="1">
      <c r="A6706" s="323" t="s">
        <v>330</v>
      </c>
      <c r="B6706" s="302" t="s">
        <v>319</v>
      </c>
      <c r="C6706" s="325" t="s">
        <v>611</v>
      </c>
      <c r="D6706" s="325">
        <v>291.60000000000002</v>
      </c>
      <c r="E6706" s="130">
        <v>37000</v>
      </c>
      <c r="F6706" s="130">
        <f t="shared" si="111"/>
        <v>10789200</v>
      </c>
      <c r="G6706" s="86">
        <f>F6706</f>
        <v>10789200</v>
      </c>
    </row>
    <row r="6707" spans="1:7" ht="18.75" customHeight="1">
      <c r="A6707" s="323"/>
      <c r="B6707" s="302"/>
      <c r="C6707" s="325"/>
      <c r="D6707" s="325"/>
      <c r="E6707" s="130"/>
      <c r="F6707" s="130">
        <f t="shared" si="111"/>
        <v>0</v>
      </c>
      <c r="G6707" s="86"/>
    </row>
    <row r="6708" spans="1:7" ht="18.75" customHeight="1">
      <c r="A6708" s="323" t="s">
        <v>1494</v>
      </c>
      <c r="B6708" s="444" t="s">
        <v>363</v>
      </c>
      <c r="C6708" s="482" t="s">
        <v>242</v>
      </c>
      <c r="D6708" s="482">
        <v>180</v>
      </c>
      <c r="E6708" s="131">
        <v>57000</v>
      </c>
      <c r="F6708" s="131">
        <f t="shared" si="111"/>
        <v>10260000</v>
      </c>
      <c r="G6708" s="86">
        <f>SUM(F6708:F6709)</f>
        <v>11400000</v>
      </c>
    </row>
    <row r="6709" spans="1:7" ht="18.75" customHeight="1">
      <c r="A6709" s="323"/>
      <c r="B6709" s="444" t="s">
        <v>363</v>
      </c>
      <c r="C6709" s="482" t="s">
        <v>364</v>
      </c>
      <c r="D6709" s="482">
        <v>20</v>
      </c>
      <c r="E6709" s="131">
        <v>57000</v>
      </c>
      <c r="F6709" s="131">
        <f t="shared" si="111"/>
        <v>1140000</v>
      </c>
      <c r="G6709" s="69"/>
    </row>
    <row r="6710" spans="1:7" ht="18.75" customHeight="1">
      <c r="A6710" s="323"/>
      <c r="B6710" s="302"/>
      <c r="C6710" s="325"/>
      <c r="D6710" s="325"/>
      <c r="E6710" s="130"/>
      <c r="F6710" s="130">
        <f t="shared" si="111"/>
        <v>0</v>
      </c>
      <c r="G6710" s="69"/>
    </row>
    <row r="6711" spans="1:7" ht="18.75" customHeight="1">
      <c r="A6711" s="323" t="s">
        <v>110</v>
      </c>
      <c r="B6711" s="302" t="s">
        <v>13</v>
      </c>
      <c r="C6711" s="325" t="s">
        <v>282</v>
      </c>
      <c r="D6711" s="325">
        <v>30</v>
      </c>
      <c r="E6711" s="130">
        <v>31000</v>
      </c>
      <c r="F6711" s="130">
        <f t="shared" si="111"/>
        <v>930000</v>
      </c>
      <c r="G6711" s="86">
        <f>F6711</f>
        <v>930000</v>
      </c>
    </row>
    <row r="6712" spans="1:7" ht="18.75" customHeight="1">
      <c r="A6712" s="323"/>
      <c r="B6712" s="302"/>
      <c r="C6712" s="325"/>
      <c r="D6712" s="325"/>
      <c r="E6712" s="130"/>
      <c r="F6712" s="130">
        <f t="shared" si="111"/>
        <v>0</v>
      </c>
      <c r="G6712" s="69"/>
    </row>
    <row r="6713" spans="1:7" ht="18.75" customHeight="1">
      <c r="A6713" s="323" t="s">
        <v>1923</v>
      </c>
      <c r="B6713" s="302" t="s">
        <v>233</v>
      </c>
      <c r="C6713" s="325" t="s">
        <v>948</v>
      </c>
      <c r="D6713" s="325">
        <v>52.5</v>
      </c>
      <c r="E6713" s="130">
        <v>39000</v>
      </c>
      <c r="F6713" s="130">
        <f t="shared" si="111"/>
        <v>2047500</v>
      </c>
      <c r="G6713" s="86">
        <f>SUM(F6713:F6714)</f>
        <v>4208100</v>
      </c>
    </row>
    <row r="6714" spans="1:7" ht="18.75" customHeight="1">
      <c r="A6714" s="323"/>
      <c r="B6714" s="302" t="s">
        <v>233</v>
      </c>
      <c r="C6714" s="325" t="s">
        <v>581</v>
      </c>
      <c r="D6714" s="325">
        <v>55.4</v>
      </c>
      <c r="E6714" s="130">
        <v>39000</v>
      </c>
      <c r="F6714" s="130">
        <f t="shared" si="111"/>
        <v>2160600</v>
      </c>
      <c r="G6714" s="69"/>
    </row>
    <row r="6715" spans="1:7" ht="18.75" customHeight="1">
      <c r="A6715" s="323"/>
      <c r="B6715" s="302"/>
      <c r="C6715" s="325"/>
      <c r="D6715" s="325"/>
      <c r="E6715" s="130"/>
      <c r="F6715" s="130">
        <f t="shared" si="111"/>
        <v>0</v>
      </c>
      <c r="G6715" s="69"/>
    </row>
    <row r="6716" spans="1:7" ht="18.75" customHeight="1">
      <c r="A6716" s="323" t="s">
        <v>1538</v>
      </c>
      <c r="B6716" s="302" t="s">
        <v>13</v>
      </c>
      <c r="C6716" s="325" t="s">
        <v>579</v>
      </c>
      <c r="D6716" s="325">
        <v>90</v>
      </c>
      <c r="E6716" s="130">
        <v>31000</v>
      </c>
      <c r="F6716" s="130">
        <f t="shared" si="111"/>
        <v>2790000</v>
      </c>
      <c r="G6716" s="86">
        <f>SUM(F6716:F6717)</f>
        <v>3410000</v>
      </c>
    </row>
    <row r="6717" spans="1:7" ht="18.75" customHeight="1">
      <c r="A6717" s="323"/>
      <c r="B6717" s="302" t="s">
        <v>13</v>
      </c>
      <c r="C6717" s="325" t="s">
        <v>25</v>
      </c>
      <c r="D6717" s="325">
        <v>20</v>
      </c>
      <c r="E6717" s="130">
        <v>31000</v>
      </c>
      <c r="F6717" s="130">
        <f t="shared" si="111"/>
        <v>620000</v>
      </c>
      <c r="G6717" s="69"/>
    </row>
    <row r="6718" spans="1:7" ht="18.75" customHeight="1">
      <c r="A6718" s="323"/>
      <c r="B6718" s="302"/>
      <c r="C6718" s="325"/>
      <c r="D6718" s="325"/>
      <c r="E6718" s="130"/>
      <c r="F6718" s="130">
        <f t="shared" si="111"/>
        <v>0</v>
      </c>
      <c r="G6718" s="69"/>
    </row>
    <row r="6719" spans="1:7" ht="18.75" customHeight="1">
      <c r="A6719" s="323" t="s">
        <v>58</v>
      </c>
      <c r="B6719" s="302" t="s">
        <v>13</v>
      </c>
      <c r="C6719" s="325" t="s">
        <v>15</v>
      </c>
      <c r="D6719" s="325">
        <v>20</v>
      </c>
      <c r="E6719" s="130">
        <v>30500</v>
      </c>
      <c r="F6719" s="130">
        <f t="shared" si="111"/>
        <v>610000</v>
      </c>
      <c r="G6719" s="86">
        <f>SUM(F6719:F6720)</f>
        <v>2440000</v>
      </c>
    </row>
    <row r="6720" spans="1:7" ht="18.75" customHeight="1">
      <c r="A6720" s="323"/>
      <c r="B6720" s="302" t="s">
        <v>13</v>
      </c>
      <c r="C6720" s="325" t="s">
        <v>59</v>
      </c>
      <c r="D6720" s="325">
        <v>60</v>
      </c>
      <c r="E6720" s="130">
        <v>30500</v>
      </c>
      <c r="F6720" s="130">
        <f t="shared" si="111"/>
        <v>1830000</v>
      </c>
      <c r="G6720" s="69"/>
    </row>
    <row r="6721" spans="1:7" ht="18.75" customHeight="1">
      <c r="A6721" s="323"/>
      <c r="B6721" s="302"/>
      <c r="C6721" s="325"/>
      <c r="D6721" s="325"/>
      <c r="E6721" s="130"/>
      <c r="F6721" s="130">
        <f t="shared" si="111"/>
        <v>0</v>
      </c>
      <c r="G6721" s="69"/>
    </row>
    <row r="6722" spans="1:7" ht="18.75" customHeight="1">
      <c r="A6722" s="323" t="s">
        <v>1933</v>
      </c>
      <c r="B6722" s="302" t="s">
        <v>13</v>
      </c>
      <c r="C6722" s="325" t="s">
        <v>15</v>
      </c>
      <c r="D6722" s="325">
        <v>10</v>
      </c>
      <c r="E6722" s="130">
        <v>30500</v>
      </c>
      <c r="F6722" s="130">
        <f t="shared" si="111"/>
        <v>305000</v>
      </c>
      <c r="G6722" s="86">
        <f>SUM(F6722:F6723)</f>
        <v>610000</v>
      </c>
    </row>
    <row r="6723" spans="1:7" ht="18.75" customHeight="1">
      <c r="A6723" s="323"/>
      <c r="B6723" s="302" t="s">
        <v>13</v>
      </c>
      <c r="C6723" s="325" t="s">
        <v>62</v>
      </c>
      <c r="D6723" s="325">
        <v>10</v>
      </c>
      <c r="E6723" s="130">
        <v>30500</v>
      </c>
      <c r="F6723" s="130">
        <f t="shared" si="111"/>
        <v>305000</v>
      </c>
      <c r="G6723" s="69"/>
    </row>
    <row r="6724" spans="1:7" ht="18.75" customHeight="1">
      <c r="A6724" s="323"/>
      <c r="B6724" s="302"/>
      <c r="C6724" s="325"/>
      <c r="D6724" s="325"/>
      <c r="E6724" s="130"/>
      <c r="F6724" s="130">
        <f t="shared" si="111"/>
        <v>0</v>
      </c>
      <c r="G6724" s="69"/>
    </row>
    <row r="6725" spans="1:7" ht="18.75" customHeight="1">
      <c r="A6725" s="534" t="s">
        <v>314</v>
      </c>
      <c r="B6725" s="302"/>
      <c r="C6725" s="325"/>
      <c r="D6725" s="325"/>
      <c r="E6725" s="130"/>
      <c r="F6725" s="130">
        <f t="shared" si="111"/>
        <v>0</v>
      </c>
      <c r="G6725" s="86">
        <f>F6726</f>
        <v>-294000</v>
      </c>
    </row>
    <row r="6726" spans="1:7" ht="18.75" customHeight="1">
      <c r="A6726" s="533" t="s">
        <v>1894</v>
      </c>
      <c r="B6726" s="447" t="s">
        <v>1920</v>
      </c>
      <c r="C6726" s="497"/>
      <c r="D6726" s="497">
        <v>-14.7</v>
      </c>
      <c r="E6726" s="164">
        <v>20000</v>
      </c>
      <c r="F6726" s="164">
        <f t="shared" si="111"/>
        <v>-294000</v>
      </c>
      <c r="G6726" s="92"/>
    </row>
    <row r="6727" spans="1:7" ht="18" customHeight="1">
      <c r="A6727" s="526"/>
      <c r="B6727" s="435"/>
      <c r="C6727" s="484"/>
      <c r="D6727" s="484"/>
      <c r="E6727" s="113"/>
      <c r="F6727" s="126"/>
      <c r="G6727" s="9"/>
    </row>
    <row r="6728" spans="1:7" ht="18" customHeight="1">
      <c r="A6728" s="537">
        <v>42446</v>
      </c>
      <c r="B6728" s="355"/>
      <c r="C6728" s="491" t="s">
        <v>398</v>
      </c>
      <c r="D6728" s="525"/>
      <c r="F6728" s="127"/>
    </row>
    <row r="6729" spans="1:7" ht="18" customHeight="1">
      <c r="A6729" s="531" t="s">
        <v>127</v>
      </c>
      <c r="B6729" s="436" t="s">
        <v>134</v>
      </c>
      <c r="C6729" s="494" t="s">
        <v>152</v>
      </c>
      <c r="D6729" s="494">
        <f>SUM(D6730:D6850)</f>
        <v>12274.699999999999</v>
      </c>
      <c r="E6729" s="166"/>
      <c r="F6729" s="171">
        <f>SUM(F6730:F6850)</f>
        <v>404746700</v>
      </c>
      <c r="G6729" s="171">
        <f>SUM(G6730:G6850)</f>
        <v>404746700</v>
      </c>
    </row>
    <row r="6730" spans="1:7" ht="18" customHeight="1">
      <c r="A6730" s="532" t="s">
        <v>380</v>
      </c>
      <c r="B6730" s="441" t="s">
        <v>31</v>
      </c>
      <c r="C6730" s="492" t="s">
        <v>1796</v>
      </c>
      <c r="D6730" s="492">
        <v>316</v>
      </c>
      <c r="E6730" s="139">
        <v>32000</v>
      </c>
      <c r="F6730" s="139">
        <f t="shared" si="111"/>
        <v>10112000</v>
      </c>
      <c r="G6730" s="85">
        <f>F6730</f>
        <v>10112000</v>
      </c>
    </row>
    <row r="6731" spans="1:7" ht="18" customHeight="1">
      <c r="A6731" s="323"/>
      <c r="B6731" s="302"/>
      <c r="C6731" s="325"/>
      <c r="D6731" s="325"/>
      <c r="E6731" s="130"/>
      <c r="F6731" s="130">
        <f t="shared" si="111"/>
        <v>0</v>
      </c>
      <c r="G6731" s="69"/>
    </row>
    <row r="6732" spans="1:7" ht="18" customHeight="1">
      <c r="A6732" s="323" t="s">
        <v>311</v>
      </c>
      <c r="B6732" s="302" t="s">
        <v>31</v>
      </c>
      <c r="C6732" s="325" t="s">
        <v>414</v>
      </c>
      <c r="D6732" s="325">
        <v>1070</v>
      </c>
      <c r="E6732" s="130">
        <v>35500</v>
      </c>
      <c r="F6732" s="130">
        <f t="shared" si="111"/>
        <v>37985000</v>
      </c>
      <c r="G6732" s="86">
        <f>F6732</f>
        <v>37985000</v>
      </c>
    </row>
    <row r="6733" spans="1:7" ht="18" customHeight="1">
      <c r="A6733" s="323"/>
      <c r="B6733" s="302"/>
      <c r="C6733" s="325"/>
      <c r="D6733" s="325"/>
      <c r="E6733" s="130"/>
      <c r="F6733" s="130">
        <f t="shared" si="111"/>
        <v>0</v>
      </c>
      <c r="G6733" s="69"/>
    </row>
    <row r="6734" spans="1:7" ht="18" customHeight="1">
      <c r="A6734" s="323" t="s">
        <v>123</v>
      </c>
      <c r="B6734" s="302" t="s">
        <v>31</v>
      </c>
      <c r="C6734" s="325" t="s">
        <v>184</v>
      </c>
      <c r="D6734" s="325">
        <v>160.30000000000001</v>
      </c>
      <c r="E6734" s="130">
        <v>32000</v>
      </c>
      <c r="F6734" s="130">
        <f t="shared" si="111"/>
        <v>5129600</v>
      </c>
      <c r="G6734" s="86">
        <f>F6734</f>
        <v>5129600</v>
      </c>
    </row>
    <row r="6735" spans="1:7" ht="18" customHeight="1">
      <c r="A6735" s="323"/>
      <c r="B6735" s="302"/>
      <c r="C6735" s="325"/>
      <c r="D6735" s="325"/>
      <c r="E6735" s="130"/>
      <c r="F6735" s="130">
        <f t="shared" si="111"/>
        <v>0</v>
      </c>
      <c r="G6735" s="69"/>
    </row>
    <row r="6736" spans="1:7" ht="18" customHeight="1">
      <c r="A6736" s="323" t="s">
        <v>457</v>
      </c>
      <c r="B6736" s="302" t="s">
        <v>208</v>
      </c>
      <c r="C6736" s="325" t="s">
        <v>214</v>
      </c>
      <c r="D6736" s="325">
        <v>100</v>
      </c>
      <c r="E6736" s="130">
        <v>34000</v>
      </c>
      <c r="F6736" s="130">
        <f t="shared" si="111"/>
        <v>3400000</v>
      </c>
      <c r="G6736" s="86">
        <f>F6736</f>
        <v>3400000</v>
      </c>
    </row>
    <row r="6737" spans="1:7" ht="18" customHeight="1">
      <c r="A6737" s="323"/>
      <c r="B6737" s="302"/>
      <c r="C6737" s="325"/>
      <c r="D6737" s="325"/>
      <c r="E6737" s="130"/>
      <c r="F6737" s="130">
        <f t="shared" si="111"/>
        <v>0</v>
      </c>
      <c r="G6737" s="69"/>
    </row>
    <row r="6738" spans="1:7" ht="18" customHeight="1">
      <c r="A6738" s="323" t="s">
        <v>316</v>
      </c>
      <c r="B6738" s="302" t="s">
        <v>333</v>
      </c>
      <c r="C6738" s="325" t="s">
        <v>1935</v>
      </c>
      <c r="D6738" s="325">
        <v>37.6</v>
      </c>
      <c r="E6738" s="130">
        <v>31500</v>
      </c>
      <c r="F6738" s="130">
        <f t="shared" si="111"/>
        <v>1184400</v>
      </c>
      <c r="G6738" s="86">
        <f>SUM(F6738:F6742)</f>
        <v>33564600</v>
      </c>
    </row>
    <row r="6739" spans="1:7" ht="18" customHeight="1">
      <c r="A6739" s="323"/>
      <c r="B6739" s="302" t="s">
        <v>31</v>
      </c>
      <c r="C6739" s="325" t="s">
        <v>561</v>
      </c>
      <c r="D6739" s="325">
        <v>425</v>
      </c>
      <c r="E6739" s="130">
        <v>33000</v>
      </c>
      <c r="F6739" s="130">
        <f t="shared" ref="F6739:F6829" si="112">E6739*D6739</f>
        <v>14025000</v>
      </c>
      <c r="G6739" s="69"/>
    </row>
    <row r="6740" spans="1:7" ht="18" customHeight="1">
      <c r="A6740" s="323"/>
      <c r="B6740" s="302" t="s">
        <v>31</v>
      </c>
      <c r="C6740" s="325" t="s">
        <v>342</v>
      </c>
      <c r="D6740" s="325">
        <v>149.80000000000001</v>
      </c>
      <c r="E6740" s="130">
        <v>34000</v>
      </c>
      <c r="F6740" s="130">
        <f t="shared" si="112"/>
        <v>5093200</v>
      </c>
      <c r="G6740" s="69"/>
    </row>
    <row r="6741" spans="1:7" ht="18" customHeight="1">
      <c r="A6741" s="323"/>
      <c r="B6741" s="302" t="s">
        <v>23</v>
      </c>
      <c r="C6741" s="325" t="s">
        <v>562</v>
      </c>
      <c r="D6741" s="325">
        <v>66.5</v>
      </c>
      <c r="E6741" s="130">
        <v>28000</v>
      </c>
      <c r="F6741" s="130">
        <f t="shared" si="112"/>
        <v>1862000</v>
      </c>
      <c r="G6741" s="69"/>
    </row>
    <row r="6742" spans="1:7" ht="18" customHeight="1">
      <c r="A6742" s="323"/>
      <c r="B6742" s="302" t="s">
        <v>23</v>
      </c>
      <c r="C6742" s="325" t="s">
        <v>198</v>
      </c>
      <c r="D6742" s="325">
        <v>400</v>
      </c>
      <c r="E6742" s="130">
        <v>28500</v>
      </c>
      <c r="F6742" s="130">
        <f t="shared" si="112"/>
        <v>11400000</v>
      </c>
      <c r="G6742" s="69"/>
    </row>
    <row r="6743" spans="1:7" ht="18" customHeight="1">
      <c r="A6743" s="323"/>
      <c r="B6743" s="302"/>
      <c r="C6743" s="325"/>
      <c r="D6743" s="325"/>
      <c r="E6743" s="130"/>
      <c r="F6743" s="130">
        <f t="shared" si="112"/>
        <v>0</v>
      </c>
      <c r="G6743" s="69"/>
    </row>
    <row r="6744" spans="1:7" ht="18" customHeight="1">
      <c r="A6744" s="323" t="s">
        <v>259</v>
      </c>
      <c r="B6744" s="302" t="s">
        <v>13</v>
      </c>
      <c r="C6744" s="325" t="s">
        <v>171</v>
      </c>
      <c r="D6744" s="325">
        <v>580</v>
      </c>
      <c r="E6744" s="130">
        <v>35000</v>
      </c>
      <c r="F6744" s="130">
        <f t="shared" si="112"/>
        <v>20300000</v>
      </c>
      <c r="G6744" s="86">
        <f>F6744</f>
        <v>20300000</v>
      </c>
    </row>
    <row r="6745" spans="1:7" ht="18" customHeight="1">
      <c r="A6745" s="323"/>
      <c r="B6745" s="302"/>
      <c r="C6745" s="325"/>
      <c r="D6745" s="325"/>
      <c r="E6745" s="130"/>
      <c r="F6745" s="130">
        <f t="shared" si="112"/>
        <v>0</v>
      </c>
      <c r="G6745" s="69"/>
    </row>
    <row r="6746" spans="1:7" ht="18" customHeight="1">
      <c r="A6746" s="323" t="s">
        <v>304</v>
      </c>
      <c r="B6746" s="302" t="s">
        <v>13</v>
      </c>
      <c r="C6746" s="325" t="s">
        <v>305</v>
      </c>
      <c r="D6746" s="325">
        <v>136.69999999999999</v>
      </c>
      <c r="E6746" s="130">
        <v>32000</v>
      </c>
      <c r="F6746" s="130">
        <f t="shared" si="112"/>
        <v>4374400</v>
      </c>
      <c r="G6746" s="86">
        <f>F6746</f>
        <v>4374400</v>
      </c>
    </row>
    <row r="6747" spans="1:7" ht="18" customHeight="1">
      <c r="A6747" s="323"/>
      <c r="B6747" s="302"/>
      <c r="C6747" s="325"/>
      <c r="D6747" s="325"/>
      <c r="E6747" s="130"/>
      <c r="F6747" s="130">
        <f t="shared" si="112"/>
        <v>0</v>
      </c>
      <c r="G6747" s="69"/>
    </row>
    <row r="6748" spans="1:7" ht="18" customHeight="1">
      <c r="A6748" s="323" t="s">
        <v>418</v>
      </c>
      <c r="B6748" s="302" t="s">
        <v>23</v>
      </c>
      <c r="C6748" s="325" t="s">
        <v>78</v>
      </c>
      <c r="D6748" s="325">
        <v>500</v>
      </c>
      <c r="E6748" s="130">
        <v>33500</v>
      </c>
      <c r="F6748" s="130">
        <f t="shared" si="112"/>
        <v>16750000</v>
      </c>
      <c r="G6748" s="86">
        <f>F6748</f>
        <v>16750000</v>
      </c>
    </row>
    <row r="6749" spans="1:7" ht="18" customHeight="1">
      <c r="A6749" s="323"/>
      <c r="B6749" s="302"/>
      <c r="C6749" s="325"/>
      <c r="D6749" s="325"/>
      <c r="E6749" s="130"/>
      <c r="F6749" s="130">
        <f t="shared" si="112"/>
        <v>0</v>
      </c>
      <c r="G6749" s="69"/>
    </row>
    <row r="6750" spans="1:7" ht="18" customHeight="1">
      <c r="A6750" s="323" t="s">
        <v>630</v>
      </c>
      <c r="B6750" s="302" t="s">
        <v>13</v>
      </c>
      <c r="C6750" s="325" t="s">
        <v>202</v>
      </c>
      <c r="D6750" s="325">
        <v>20</v>
      </c>
      <c r="E6750" s="130">
        <v>30000</v>
      </c>
      <c r="F6750" s="130">
        <f t="shared" si="112"/>
        <v>600000</v>
      </c>
      <c r="G6750" s="86">
        <f>SUM(F6750:F6760)</f>
        <v>13950000</v>
      </c>
    </row>
    <row r="6751" spans="1:7" ht="18" customHeight="1">
      <c r="A6751" s="323"/>
      <c r="B6751" s="302" t="s">
        <v>13</v>
      </c>
      <c r="C6751" s="325" t="s">
        <v>62</v>
      </c>
      <c r="D6751" s="325">
        <v>30</v>
      </c>
      <c r="E6751" s="130">
        <v>30000</v>
      </c>
      <c r="F6751" s="130">
        <f t="shared" si="112"/>
        <v>900000</v>
      </c>
      <c r="G6751" s="69"/>
    </row>
    <row r="6752" spans="1:7" ht="18" customHeight="1">
      <c r="A6752" s="323"/>
      <c r="B6752" s="302" t="s">
        <v>13</v>
      </c>
      <c r="C6752" s="325" t="s">
        <v>60</v>
      </c>
      <c r="D6752" s="325">
        <f>60+40</f>
        <v>100</v>
      </c>
      <c r="E6752" s="130">
        <v>30000</v>
      </c>
      <c r="F6752" s="130">
        <f t="shared" si="112"/>
        <v>3000000</v>
      </c>
      <c r="G6752" s="69"/>
    </row>
    <row r="6753" spans="1:7" ht="18" customHeight="1">
      <c r="A6753" s="323"/>
      <c r="B6753" s="302" t="s">
        <v>13</v>
      </c>
      <c r="C6753" s="325" t="s">
        <v>1918</v>
      </c>
      <c r="D6753" s="325">
        <v>15</v>
      </c>
      <c r="E6753" s="130">
        <v>30000</v>
      </c>
      <c r="F6753" s="130">
        <f t="shared" si="112"/>
        <v>450000</v>
      </c>
      <c r="G6753" s="69"/>
    </row>
    <row r="6754" spans="1:7" ht="18" customHeight="1">
      <c r="A6754" s="323"/>
      <c r="B6754" s="302" t="s">
        <v>13</v>
      </c>
      <c r="C6754" s="325" t="s">
        <v>43</v>
      </c>
      <c r="D6754" s="325">
        <v>20</v>
      </c>
      <c r="E6754" s="130">
        <v>30000</v>
      </c>
      <c r="F6754" s="130">
        <f t="shared" si="112"/>
        <v>600000</v>
      </c>
      <c r="G6754" s="69"/>
    </row>
    <row r="6755" spans="1:7" ht="18" customHeight="1">
      <c r="A6755" s="323"/>
      <c r="B6755" s="302" t="s">
        <v>13</v>
      </c>
      <c r="C6755" s="325" t="s">
        <v>20</v>
      </c>
      <c r="D6755" s="325">
        <v>50</v>
      </c>
      <c r="E6755" s="130">
        <v>30000</v>
      </c>
      <c r="F6755" s="130">
        <f t="shared" si="112"/>
        <v>1500000</v>
      </c>
      <c r="G6755" s="69"/>
    </row>
    <row r="6756" spans="1:7" ht="18" customHeight="1">
      <c r="A6756" s="323"/>
      <c r="B6756" s="302" t="s">
        <v>13</v>
      </c>
      <c r="C6756" s="325" t="s">
        <v>631</v>
      </c>
      <c r="D6756" s="325">
        <v>80</v>
      </c>
      <c r="E6756" s="130">
        <v>30000</v>
      </c>
      <c r="F6756" s="130">
        <f t="shared" si="112"/>
        <v>2400000</v>
      </c>
      <c r="G6756" s="69"/>
    </row>
    <row r="6757" spans="1:7" ht="18" customHeight="1">
      <c r="A6757" s="323"/>
      <c r="B6757" s="302" t="s">
        <v>13</v>
      </c>
      <c r="C6757" s="325" t="s">
        <v>819</v>
      </c>
      <c r="D6757" s="325">
        <v>50</v>
      </c>
      <c r="E6757" s="130">
        <v>30000</v>
      </c>
      <c r="F6757" s="130">
        <f t="shared" si="112"/>
        <v>1500000</v>
      </c>
      <c r="G6757" s="69"/>
    </row>
    <row r="6758" spans="1:7" ht="18" customHeight="1">
      <c r="A6758" s="323"/>
      <c r="B6758" s="302" t="s">
        <v>13</v>
      </c>
      <c r="C6758" s="325" t="s">
        <v>452</v>
      </c>
      <c r="D6758" s="325">
        <v>30</v>
      </c>
      <c r="E6758" s="130">
        <v>30000</v>
      </c>
      <c r="F6758" s="130">
        <f t="shared" si="112"/>
        <v>900000</v>
      </c>
      <c r="G6758" s="69"/>
    </row>
    <row r="6759" spans="1:7" ht="18" customHeight="1">
      <c r="A6759" s="323"/>
      <c r="B6759" s="302" t="s">
        <v>13</v>
      </c>
      <c r="C6759" s="325" t="s">
        <v>85</v>
      </c>
      <c r="D6759" s="325">
        <v>30</v>
      </c>
      <c r="E6759" s="130">
        <v>30000</v>
      </c>
      <c r="F6759" s="130">
        <f t="shared" si="112"/>
        <v>900000</v>
      </c>
      <c r="G6759" s="69"/>
    </row>
    <row r="6760" spans="1:7" ht="18" customHeight="1">
      <c r="A6760" s="323"/>
      <c r="B6760" s="302" t="s">
        <v>13</v>
      </c>
      <c r="C6760" s="325" t="s">
        <v>29</v>
      </c>
      <c r="D6760" s="325">
        <v>40</v>
      </c>
      <c r="E6760" s="130">
        <v>30000</v>
      </c>
      <c r="F6760" s="130">
        <f t="shared" si="112"/>
        <v>1200000</v>
      </c>
      <c r="G6760" s="69"/>
    </row>
    <row r="6761" spans="1:7" ht="18" customHeight="1">
      <c r="A6761" s="323"/>
      <c r="B6761" s="302"/>
      <c r="C6761" s="325"/>
      <c r="D6761" s="325"/>
      <c r="E6761" s="130"/>
      <c r="F6761" s="130">
        <f t="shared" si="112"/>
        <v>0</v>
      </c>
      <c r="G6761" s="69"/>
    </row>
    <row r="6762" spans="1:7" ht="18" customHeight="1">
      <c r="A6762" s="323" t="s">
        <v>235</v>
      </c>
      <c r="B6762" s="302" t="s">
        <v>31</v>
      </c>
      <c r="C6762" s="325" t="s">
        <v>437</v>
      </c>
      <c r="D6762" s="325">
        <v>10</v>
      </c>
      <c r="E6762" s="130">
        <v>34000</v>
      </c>
      <c r="F6762" s="130">
        <f t="shared" si="112"/>
        <v>340000</v>
      </c>
      <c r="G6762" s="86">
        <f>SUM(F6762:F6765)</f>
        <v>31655000</v>
      </c>
    </row>
    <row r="6763" spans="1:7" ht="18" customHeight="1">
      <c r="A6763" s="323"/>
      <c r="B6763" s="302" t="s">
        <v>31</v>
      </c>
      <c r="C6763" s="325" t="s">
        <v>1936</v>
      </c>
      <c r="D6763" s="325">
        <v>50</v>
      </c>
      <c r="E6763" s="130">
        <v>34000</v>
      </c>
      <c r="F6763" s="130">
        <f t="shared" si="112"/>
        <v>1700000</v>
      </c>
      <c r="G6763" s="69"/>
    </row>
    <row r="6764" spans="1:7" ht="18" customHeight="1">
      <c r="A6764" s="323"/>
      <c r="B6764" s="302" t="s">
        <v>13</v>
      </c>
      <c r="C6764" s="325" t="s">
        <v>236</v>
      </c>
      <c r="D6764" s="325">
        <v>770</v>
      </c>
      <c r="E6764" s="130">
        <v>29500</v>
      </c>
      <c r="F6764" s="130">
        <f t="shared" si="112"/>
        <v>22715000</v>
      </c>
      <c r="G6764" s="69"/>
    </row>
    <row r="6765" spans="1:7" ht="18" customHeight="1">
      <c r="A6765" s="323"/>
      <c r="B6765" s="302" t="s">
        <v>13</v>
      </c>
      <c r="C6765" s="325" t="s">
        <v>237</v>
      </c>
      <c r="D6765" s="325">
        <v>230</v>
      </c>
      <c r="E6765" s="130">
        <v>30000</v>
      </c>
      <c r="F6765" s="130">
        <f t="shared" si="112"/>
        <v>6900000</v>
      </c>
      <c r="G6765" s="69"/>
    </row>
    <row r="6766" spans="1:7" ht="18" customHeight="1">
      <c r="A6766" s="323"/>
      <c r="B6766" s="302"/>
      <c r="C6766" s="325"/>
      <c r="D6766" s="325"/>
      <c r="E6766" s="130"/>
      <c r="F6766" s="130">
        <f t="shared" si="112"/>
        <v>0</v>
      </c>
      <c r="G6766" s="69"/>
    </row>
    <row r="6767" spans="1:7" ht="18" customHeight="1">
      <c r="A6767" s="323" t="s">
        <v>1426</v>
      </c>
      <c r="B6767" s="302" t="s">
        <v>13</v>
      </c>
      <c r="C6767" s="325" t="s">
        <v>1937</v>
      </c>
      <c r="D6767" s="325">
        <v>80</v>
      </c>
      <c r="E6767" s="130">
        <v>30500</v>
      </c>
      <c r="F6767" s="130">
        <f t="shared" si="112"/>
        <v>2440000</v>
      </c>
      <c r="G6767" s="86">
        <f>F6767</f>
        <v>2440000</v>
      </c>
    </row>
    <row r="6768" spans="1:7" ht="18" customHeight="1">
      <c r="A6768" s="323"/>
      <c r="B6768" s="302"/>
      <c r="C6768" s="325"/>
      <c r="D6768" s="325"/>
      <c r="E6768" s="130"/>
      <c r="F6768" s="130">
        <f t="shared" si="112"/>
        <v>0</v>
      </c>
      <c r="G6768" s="69"/>
    </row>
    <row r="6769" spans="1:7" ht="18" customHeight="1">
      <c r="A6769" s="323" t="s">
        <v>250</v>
      </c>
      <c r="B6769" s="302" t="s">
        <v>23</v>
      </c>
      <c r="C6769" s="325" t="s">
        <v>251</v>
      </c>
      <c r="D6769" s="325">
        <v>472.5</v>
      </c>
      <c r="E6769" s="130">
        <v>35500</v>
      </c>
      <c r="F6769" s="130">
        <f t="shared" si="112"/>
        <v>16773750</v>
      </c>
      <c r="G6769" s="86">
        <f>F6769</f>
        <v>16773750</v>
      </c>
    </row>
    <row r="6770" spans="1:7" ht="18" customHeight="1">
      <c r="A6770" s="323"/>
      <c r="B6770" s="302"/>
      <c r="C6770" s="325"/>
      <c r="D6770" s="325"/>
      <c r="E6770" s="130"/>
      <c r="F6770" s="130">
        <f t="shared" si="112"/>
        <v>0</v>
      </c>
      <c r="G6770" s="69"/>
    </row>
    <row r="6771" spans="1:7" ht="18" customHeight="1">
      <c r="A6771" s="323" t="s">
        <v>1290</v>
      </c>
      <c r="B6771" s="446" t="s">
        <v>1291</v>
      </c>
      <c r="C6771" s="430"/>
      <c r="D6771" s="430">
        <v>-170</v>
      </c>
      <c r="E6771" s="140">
        <v>28000</v>
      </c>
      <c r="F6771" s="140">
        <f t="shared" si="112"/>
        <v>-4760000</v>
      </c>
      <c r="G6771" s="86">
        <f>F6771</f>
        <v>-4760000</v>
      </c>
    </row>
    <row r="6772" spans="1:7" ht="18" customHeight="1">
      <c r="A6772" s="323"/>
      <c r="B6772" s="302"/>
      <c r="C6772" s="325"/>
      <c r="D6772" s="325"/>
      <c r="E6772" s="130"/>
      <c r="F6772" s="130">
        <f t="shared" si="112"/>
        <v>0</v>
      </c>
      <c r="G6772" s="69"/>
    </row>
    <row r="6773" spans="1:7" ht="18" customHeight="1">
      <c r="A6773" s="323" t="s">
        <v>210</v>
      </c>
      <c r="B6773" s="302" t="s">
        <v>23</v>
      </c>
      <c r="C6773" s="325" t="s">
        <v>211</v>
      </c>
      <c r="D6773" s="325">
        <v>50</v>
      </c>
      <c r="E6773" s="130">
        <v>30500</v>
      </c>
      <c r="F6773" s="130">
        <f t="shared" si="112"/>
        <v>1525000</v>
      </c>
      <c r="G6773" s="86">
        <f>SUM(F6773:F6775)</f>
        <v>17275000</v>
      </c>
    </row>
    <row r="6774" spans="1:7" ht="18" customHeight="1">
      <c r="A6774" s="323"/>
      <c r="B6774" s="302" t="s">
        <v>212</v>
      </c>
      <c r="C6774" s="325" t="s">
        <v>346</v>
      </c>
      <c r="D6774" s="325">
        <v>225</v>
      </c>
      <c r="E6774" s="130">
        <v>30000</v>
      </c>
      <c r="F6774" s="130">
        <f t="shared" si="112"/>
        <v>6750000</v>
      </c>
      <c r="G6774" s="69"/>
    </row>
    <row r="6775" spans="1:7" ht="18" customHeight="1">
      <c r="A6775" s="323"/>
      <c r="B6775" s="302" t="s">
        <v>212</v>
      </c>
      <c r="C6775" s="325" t="s">
        <v>344</v>
      </c>
      <c r="D6775" s="325">
        <v>300</v>
      </c>
      <c r="E6775" s="130">
        <v>30000</v>
      </c>
      <c r="F6775" s="130">
        <f t="shared" si="112"/>
        <v>9000000</v>
      </c>
      <c r="G6775" s="69"/>
    </row>
    <row r="6776" spans="1:7" ht="18" customHeight="1">
      <c r="A6776" s="323"/>
      <c r="B6776" s="302"/>
      <c r="C6776" s="325"/>
      <c r="D6776" s="325"/>
      <c r="E6776" s="130"/>
      <c r="F6776" s="130">
        <f t="shared" si="112"/>
        <v>0</v>
      </c>
      <c r="G6776" s="69"/>
    </row>
    <row r="6777" spans="1:7" ht="18" customHeight="1">
      <c r="A6777" s="323" t="s">
        <v>93</v>
      </c>
      <c r="B6777" s="302" t="s">
        <v>1453</v>
      </c>
      <c r="C6777" s="325" t="s">
        <v>623</v>
      </c>
      <c r="D6777" s="325">
        <v>96.6</v>
      </c>
      <c r="E6777" s="130">
        <v>34000</v>
      </c>
      <c r="F6777" s="130">
        <f t="shared" si="112"/>
        <v>3284400</v>
      </c>
      <c r="G6777" s="86">
        <f>SUM(F6777:F6779)</f>
        <v>13483500</v>
      </c>
    </row>
    <row r="6778" spans="1:7" ht="18" customHeight="1">
      <c r="A6778" s="323"/>
      <c r="B6778" s="302" t="s">
        <v>13</v>
      </c>
      <c r="C6778" s="325" t="s">
        <v>853</v>
      </c>
      <c r="D6778" s="325">
        <v>130.19999999999999</v>
      </c>
      <c r="E6778" s="130">
        <v>30500</v>
      </c>
      <c r="F6778" s="130">
        <f t="shared" si="112"/>
        <v>3971099.9999999995</v>
      </c>
      <c r="G6778" s="69"/>
    </row>
    <row r="6779" spans="1:7" ht="18" customHeight="1">
      <c r="A6779" s="323"/>
      <c r="B6779" s="302" t="s">
        <v>13</v>
      </c>
      <c r="C6779" s="325" t="s">
        <v>571</v>
      </c>
      <c r="D6779" s="325">
        <v>207.6</v>
      </c>
      <c r="E6779" s="130">
        <v>30000</v>
      </c>
      <c r="F6779" s="130">
        <f t="shared" si="112"/>
        <v>6228000</v>
      </c>
      <c r="G6779" s="69"/>
    </row>
    <row r="6780" spans="1:7" ht="18" customHeight="1">
      <c r="A6780" s="323"/>
      <c r="B6780" s="302"/>
      <c r="C6780" s="325"/>
      <c r="D6780" s="325"/>
      <c r="E6780" s="130"/>
      <c r="F6780" s="130">
        <f t="shared" si="112"/>
        <v>0</v>
      </c>
      <c r="G6780" s="69"/>
    </row>
    <row r="6781" spans="1:7" ht="18" customHeight="1">
      <c r="A6781" s="323" t="s">
        <v>806</v>
      </c>
      <c r="B6781" s="302" t="s">
        <v>164</v>
      </c>
      <c r="C6781" s="325" t="s">
        <v>807</v>
      </c>
      <c r="D6781" s="325">
        <v>189.4</v>
      </c>
      <c r="E6781" s="130">
        <v>33500</v>
      </c>
      <c r="F6781" s="130">
        <f t="shared" si="112"/>
        <v>6344900</v>
      </c>
      <c r="G6781" s="86">
        <f>SUM(F6781:F6782)</f>
        <v>12820450</v>
      </c>
    </row>
    <row r="6782" spans="1:7" ht="18" customHeight="1">
      <c r="A6782" s="323"/>
      <c r="B6782" s="302" t="s">
        <v>164</v>
      </c>
      <c r="C6782" s="325" t="s">
        <v>908</v>
      </c>
      <c r="D6782" s="325">
        <v>193.3</v>
      </c>
      <c r="E6782" s="130">
        <v>33500</v>
      </c>
      <c r="F6782" s="130">
        <f t="shared" si="112"/>
        <v>6475550</v>
      </c>
      <c r="G6782" s="69"/>
    </row>
    <row r="6783" spans="1:7" ht="18" customHeight="1">
      <c r="A6783" s="323"/>
      <c r="B6783" s="302"/>
      <c r="C6783" s="325"/>
      <c r="D6783" s="325"/>
      <c r="E6783" s="130"/>
      <c r="F6783" s="130">
        <f t="shared" si="112"/>
        <v>0</v>
      </c>
      <c r="G6783" s="69"/>
    </row>
    <row r="6784" spans="1:7" ht="18" customHeight="1">
      <c r="A6784" s="323" t="s">
        <v>415</v>
      </c>
      <c r="B6784" s="302" t="s">
        <v>13</v>
      </c>
      <c r="C6784" s="325" t="s">
        <v>125</v>
      </c>
      <c r="D6784" s="325">
        <v>47.5</v>
      </c>
      <c r="E6784" s="130">
        <v>32000</v>
      </c>
      <c r="F6784" s="130">
        <f t="shared" si="112"/>
        <v>1520000</v>
      </c>
      <c r="G6784" s="86">
        <f>SUM(F6784:F6787)</f>
        <v>3742800</v>
      </c>
    </row>
    <row r="6785" spans="1:7" ht="18" customHeight="1">
      <c r="A6785" s="323"/>
      <c r="B6785" s="302" t="s">
        <v>13</v>
      </c>
      <c r="C6785" s="325" t="s">
        <v>784</v>
      </c>
      <c r="D6785" s="325">
        <v>28.4</v>
      </c>
      <c r="E6785" s="130">
        <v>32000</v>
      </c>
      <c r="F6785" s="130">
        <f t="shared" si="112"/>
        <v>908800</v>
      </c>
      <c r="G6785" s="69"/>
    </row>
    <row r="6786" spans="1:7" ht="18" customHeight="1">
      <c r="A6786" s="323"/>
      <c r="B6786" s="302" t="s">
        <v>212</v>
      </c>
      <c r="C6786" s="325" t="s">
        <v>1750</v>
      </c>
      <c r="D6786" s="325">
        <v>32</v>
      </c>
      <c r="E6786" s="130">
        <v>36500</v>
      </c>
      <c r="F6786" s="130">
        <f t="shared" si="112"/>
        <v>1168000</v>
      </c>
      <c r="G6786" s="69"/>
    </row>
    <row r="6787" spans="1:7" ht="18" customHeight="1">
      <c r="A6787" s="323"/>
      <c r="B6787" s="302" t="s">
        <v>212</v>
      </c>
      <c r="C6787" s="325" t="s">
        <v>1377</v>
      </c>
      <c r="D6787" s="325">
        <v>4</v>
      </c>
      <c r="E6787" s="130">
        <v>36500</v>
      </c>
      <c r="F6787" s="130">
        <f t="shared" si="112"/>
        <v>146000</v>
      </c>
      <c r="G6787" s="69"/>
    </row>
    <row r="6788" spans="1:7" ht="18" customHeight="1">
      <c r="A6788" s="323"/>
      <c r="B6788" s="302"/>
      <c r="C6788" s="325"/>
      <c r="D6788" s="325"/>
      <c r="E6788" s="130"/>
      <c r="F6788" s="130">
        <f t="shared" si="112"/>
        <v>0</v>
      </c>
      <c r="G6788" s="69"/>
    </row>
    <row r="6789" spans="1:7" ht="18" customHeight="1">
      <c r="A6789" s="323" t="s">
        <v>712</v>
      </c>
      <c r="B6789" s="302" t="s">
        <v>31</v>
      </c>
      <c r="C6789" s="325" t="s">
        <v>1356</v>
      </c>
      <c r="D6789" s="325">
        <v>430</v>
      </c>
      <c r="E6789" s="130">
        <v>33500</v>
      </c>
      <c r="F6789" s="130">
        <f t="shared" si="112"/>
        <v>14405000</v>
      </c>
      <c r="G6789" s="86">
        <f>F6789</f>
        <v>14405000</v>
      </c>
    </row>
    <row r="6790" spans="1:7" ht="18" customHeight="1">
      <c r="A6790" s="323"/>
      <c r="B6790" s="302"/>
      <c r="C6790" s="325"/>
      <c r="D6790" s="325"/>
      <c r="E6790" s="130"/>
      <c r="F6790" s="130">
        <f t="shared" si="112"/>
        <v>0</v>
      </c>
      <c r="G6790" s="69"/>
    </row>
    <row r="6791" spans="1:7" ht="18" customHeight="1">
      <c r="A6791" s="323" t="s">
        <v>336</v>
      </c>
      <c r="B6791" s="302" t="s">
        <v>1934</v>
      </c>
      <c r="C6791" s="325" t="s">
        <v>933</v>
      </c>
      <c r="D6791" s="325">
        <v>-25</v>
      </c>
      <c r="E6791" s="130">
        <v>31500</v>
      </c>
      <c r="F6791" s="130">
        <f>E6791*D6791</f>
        <v>-787500</v>
      </c>
      <c r="G6791" s="86">
        <f>SUM(F6791:F6797)</f>
        <v>22233200</v>
      </c>
    </row>
    <row r="6792" spans="1:7" ht="18" customHeight="1">
      <c r="A6792" s="323"/>
      <c r="B6792" s="302" t="s">
        <v>570</v>
      </c>
      <c r="C6792" s="325" t="s">
        <v>1136</v>
      </c>
      <c r="D6792" s="325">
        <v>150</v>
      </c>
      <c r="E6792" s="130">
        <v>37500</v>
      </c>
      <c r="F6792" s="130">
        <f t="shared" si="112"/>
        <v>5625000</v>
      </c>
      <c r="G6792" s="69"/>
    </row>
    <row r="6793" spans="1:7" ht="18" customHeight="1">
      <c r="A6793" s="323"/>
      <c r="B6793" s="302" t="s">
        <v>31</v>
      </c>
      <c r="C6793" s="325" t="s">
        <v>585</v>
      </c>
      <c r="D6793" s="325">
        <v>31.3</v>
      </c>
      <c r="E6793" s="130">
        <v>30500</v>
      </c>
      <c r="F6793" s="130">
        <f t="shared" si="112"/>
        <v>954650</v>
      </c>
      <c r="G6793" s="69"/>
    </row>
    <row r="6794" spans="1:7" ht="18" customHeight="1">
      <c r="A6794" s="323"/>
      <c r="B6794" s="302" t="s">
        <v>31</v>
      </c>
      <c r="C6794" s="325" t="s">
        <v>676</v>
      </c>
      <c r="D6794" s="325">
        <v>52</v>
      </c>
      <c r="E6794" s="130">
        <v>30500</v>
      </c>
      <c r="F6794" s="130">
        <f t="shared" si="112"/>
        <v>1586000</v>
      </c>
      <c r="G6794" s="69"/>
    </row>
    <row r="6795" spans="1:7" ht="18" customHeight="1">
      <c r="A6795" s="323"/>
      <c r="B6795" s="302" t="s">
        <v>64</v>
      </c>
      <c r="C6795" s="325" t="s">
        <v>191</v>
      </c>
      <c r="D6795" s="325">
        <v>206.3</v>
      </c>
      <c r="E6795" s="130">
        <v>31000</v>
      </c>
      <c r="F6795" s="130">
        <f t="shared" si="112"/>
        <v>6395300</v>
      </c>
      <c r="G6795" s="69"/>
    </row>
    <row r="6796" spans="1:7" ht="18" customHeight="1">
      <c r="A6796" s="323"/>
      <c r="B6796" s="302" t="s">
        <v>31</v>
      </c>
      <c r="C6796" s="325" t="s">
        <v>170</v>
      </c>
      <c r="D6796" s="325">
        <v>102.5</v>
      </c>
      <c r="E6796" s="130">
        <v>34000</v>
      </c>
      <c r="F6796" s="130">
        <f t="shared" si="112"/>
        <v>3485000</v>
      </c>
      <c r="G6796" s="69"/>
    </row>
    <row r="6797" spans="1:7" ht="18" customHeight="1">
      <c r="A6797" s="323"/>
      <c r="B6797" s="302" t="s">
        <v>31</v>
      </c>
      <c r="C6797" s="325" t="s">
        <v>370</v>
      </c>
      <c r="D6797" s="325">
        <v>148.5</v>
      </c>
      <c r="E6797" s="130">
        <v>33500</v>
      </c>
      <c r="F6797" s="130">
        <f t="shared" si="112"/>
        <v>4974750</v>
      </c>
      <c r="G6797" s="69"/>
    </row>
    <row r="6798" spans="1:7" ht="18" customHeight="1">
      <c r="A6798" s="323"/>
      <c r="B6798" s="302"/>
      <c r="C6798" s="325"/>
      <c r="D6798" s="325"/>
      <c r="E6798" s="130"/>
      <c r="F6798" s="130">
        <f t="shared" si="112"/>
        <v>0</v>
      </c>
      <c r="G6798" s="69"/>
    </row>
    <row r="6799" spans="1:7" ht="18" customHeight="1">
      <c r="A6799" s="323" t="s">
        <v>327</v>
      </c>
      <c r="B6799" s="302" t="s">
        <v>31</v>
      </c>
      <c r="C6799" s="325" t="s">
        <v>192</v>
      </c>
      <c r="D6799" s="325">
        <v>237</v>
      </c>
      <c r="E6799" s="130">
        <v>34000</v>
      </c>
      <c r="F6799" s="130">
        <f t="shared" si="112"/>
        <v>8058000</v>
      </c>
      <c r="G6799" s="86">
        <f>F6799</f>
        <v>8058000</v>
      </c>
    </row>
    <row r="6800" spans="1:7" ht="18" customHeight="1">
      <c r="A6800" s="323"/>
      <c r="B6800" s="302"/>
      <c r="C6800" s="325"/>
      <c r="D6800" s="325"/>
      <c r="E6800" s="130"/>
      <c r="F6800" s="130">
        <f t="shared" si="112"/>
        <v>0</v>
      </c>
      <c r="G6800" s="69"/>
    </row>
    <row r="6801" spans="1:7" ht="18" customHeight="1">
      <c r="A6801" s="323" t="s">
        <v>52</v>
      </c>
      <c r="B6801" s="302" t="s">
        <v>208</v>
      </c>
      <c r="C6801" s="325" t="s">
        <v>54</v>
      </c>
      <c r="D6801" s="325">
        <v>625</v>
      </c>
      <c r="E6801" s="130">
        <v>35300</v>
      </c>
      <c r="F6801" s="130">
        <f t="shared" si="112"/>
        <v>22062500</v>
      </c>
      <c r="G6801" s="86">
        <f>SUM(F6801:F6804)</f>
        <v>38405000</v>
      </c>
    </row>
    <row r="6802" spans="1:7" ht="18" customHeight="1">
      <c r="A6802" s="323"/>
      <c r="B6802" s="302" t="s">
        <v>208</v>
      </c>
      <c r="C6802" s="325" t="s">
        <v>1941</v>
      </c>
      <c r="D6802" s="325">
        <v>50</v>
      </c>
      <c r="E6802" s="130">
        <v>35300</v>
      </c>
      <c r="F6802" s="130">
        <f t="shared" si="112"/>
        <v>1765000</v>
      </c>
      <c r="G6802" s="69"/>
    </row>
    <row r="6803" spans="1:7" ht="18" customHeight="1">
      <c r="A6803" s="323"/>
      <c r="B6803" s="302" t="s">
        <v>31</v>
      </c>
      <c r="C6803" s="325" t="s">
        <v>432</v>
      </c>
      <c r="D6803" s="325">
        <v>175</v>
      </c>
      <c r="E6803" s="130">
        <v>34300</v>
      </c>
      <c r="F6803" s="130">
        <f t="shared" si="112"/>
        <v>6002500</v>
      </c>
      <c r="G6803" s="69"/>
    </row>
    <row r="6804" spans="1:7" ht="18" customHeight="1">
      <c r="A6804" s="323"/>
      <c r="B6804" s="302" t="s">
        <v>31</v>
      </c>
      <c r="C6804" s="325" t="s">
        <v>594</v>
      </c>
      <c r="D6804" s="325">
        <v>250</v>
      </c>
      <c r="E6804" s="130">
        <v>34300</v>
      </c>
      <c r="F6804" s="130">
        <f t="shared" si="112"/>
        <v>8575000</v>
      </c>
      <c r="G6804" s="69"/>
    </row>
    <row r="6805" spans="1:7" ht="18" customHeight="1">
      <c r="A6805" s="323"/>
      <c r="B6805" s="302"/>
      <c r="C6805" s="325"/>
      <c r="D6805" s="325"/>
      <c r="E6805" s="130"/>
      <c r="F6805" s="130">
        <f t="shared" si="112"/>
        <v>0</v>
      </c>
      <c r="G6805" s="69"/>
    </row>
    <row r="6806" spans="1:7" ht="18" customHeight="1">
      <c r="A6806" s="323" t="s">
        <v>318</v>
      </c>
      <c r="B6806" s="302" t="s">
        <v>31</v>
      </c>
      <c r="C6806" s="325" t="s">
        <v>636</v>
      </c>
      <c r="D6806" s="325">
        <v>101.8</v>
      </c>
      <c r="E6806" s="130">
        <v>33500</v>
      </c>
      <c r="F6806" s="130">
        <f t="shared" si="112"/>
        <v>3410300</v>
      </c>
      <c r="G6806" s="86">
        <f>F6806</f>
        <v>3410300</v>
      </c>
    </row>
    <row r="6807" spans="1:7" ht="18" customHeight="1">
      <c r="A6807" s="323"/>
      <c r="B6807" s="302"/>
      <c r="C6807" s="325"/>
      <c r="D6807" s="325"/>
      <c r="E6807" s="130"/>
      <c r="F6807" s="130">
        <f t="shared" si="112"/>
        <v>0</v>
      </c>
      <c r="G6807" s="69"/>
    </row>
    <row r="6808" spans="1:7" ht="18" customHeight="1">
      <c r="A6808" s="323" t="s">
        <v>81</v>
      </c>
      <c r="B6808" s="302" t="s">
        <v>64</v>
      </c>
      <c r="C6808" s="325" t="s">
        <v>1899</v>
      </c>
      <c r="D6808" s="325">
        <v>59.5</v>
      </c>
      <c r="E6808" s="130">
        <v>33000</v>
      </c>
      <c r="F6808" s="130">
        <f t="shared" si="112"/>
        <v>1963500</v>
      </c>
      <c r="G6808" s="86">
        <f>SUM(F6808:F6809)</f>
        <v>5263500</v>
      </c>
    </row>
    <row r="6809" spans="1:7" ht="18" customHeight="1">
      <c r="A6809" s="323"/>
      <c r="B6809" s="302" t="s">
        <v>64</v>
      </c>
      <c r="C6809" s="325" t="s">
        <v>1702</v>
      </c>
      <c r="D6809" s="325">
        <v>100</v>
      </c>
      <c r="E6809" s="130">
        <v>33000</v>
      </c>
      <c r="F6809" s="130">
        <f t="shared" si="112"/>
        <v>3300000</v>
      </c>
      <c r="G6809" s="69"/>
    </row>
    <row r="6810" spans="1:7" ht="18" customHeight="1">
      <c r="A6810" s="323"/>
      <c r="B6810" s="302"/>
      <c r="C6810" s="325"/>
      <c r="D6810" s="325"/>
      <c r="E6810" s="130"/>
      <c r="F6810" s="130">
        <f t="shared" si="112"/>
        <v>0</v>
      </c>
      <c r="G6810" s="69"/>
    </row>
    <row r="6811" spans="1:7" ht="18" customHeight="1">
      <c r="A6811" s="323" t="s">
        <v>1812</v>
      </c>
      <c r="B6811" s="302" t="s">
        <v>13</v>
      </c>
      <c r="C6811" s="325" t="s">
        <v>1431</v>
      </c>
      <c r="D6811" s="325">
        <v>150</v>
      </c>
      <c r="E6811" s="130">
        <v>29500</v>
      </c>
      <c r="F6811" s="130">
        <f t="shared" si="112"/>
        <v>4425000</v>
      </c>
      <c r="G6811" s="86">
        <f>F6811</f>
        <v>4425000</v>
      </c>
    </row>
    <row r="6812" spans="1:7" ht="18" customHeight="1">
      <c r="A6812" s="323"/>
      <c r="B6812" s="302"/>
      <c r="C6812" s="325"/>
      <c r="D6812" s="325"/>
      <c r="E6812" s="130"/>
      <c r="F6812" s="130">
        <f t="shared" si="112"/>
        <v>0</v>
      </c>
      <c r="G6812" s="69"/>
    </row>
    <row r="6813" spans="1:7" ht="18" customHeight="1">
      <c r="A6813" s="323" t="s">
        <v>1933</v>
      </c>
      <c r="B6813" s="302" t="s">
        <v>13</v>
      </c>
      <c r="C6813" s="325" t="s">
        <v>15</v>
      </c>
      <c r="D6813" s="325">
        <v>10</v>
      </c>
      <c r="E6813" s="130">
        <v>30500</v>
      </c>
      <c r="F6813" s="130">
        <f t="shared" si="112"/>
        <v>305000</v>
      </c>
      <c r="G6813" s="86">
        <f>F6813</f>
        <v>305000</v>
      </c>
    </row>
    <row r="6814" spans="1:7" ht="18" customHeight="1">
      <c r="A6814" s="323"/>
      <c r="B6814" s="302"/>
      <c r="C6814" s="325"/>
      <c r="D6814" s="325"/>
      <c r="E6814" s="130"/>
      <c r="F6814" s="130">
        <f t="shared" si="112"/>
        <v>0</v>
      </c>
      <c r="G6814" s="69"/>
    </row>
    <row r="6815" spans="1:7" ht="18" customHeight="1">
      <c r="A6815" s="323" t="s">
        <v>1538</v>
      </c>
      <c r="B6815" s="439" t="s">
        <v>1940</v>
      </c>
      <c r="C6815" s="430" t="s">
        <v>57</v>
      </c>
      <c r="D6815" s="430">
        <v>-10</v>
      </c>
      <c r="E6815" s="140">
        <v>30500</v>
      </c>
      <c r="F6815" s="140">
        <f t="shared" si="112"/>
        <v>-305000</v>
      </c>
      <c r="G6815" s="86">
        <f>F6815</f>
        <v>-305000</v>
      </c>
    </row>
    <row r="6816" spans="1:7" ht="18" customHeight="1">
      <c r="A6816" s="323"/>
      <c r="B6816" s="302"/>
      <c r="C6816" s="325"/>
      <c r="D6816" s="325"/>
      <c r="E6816" s="130"/>
      <c r="F6816" s="130">
        <f t="shared" si="112"/>
        <v>0</v>
      </c>
      <c r="G6816" s="69"/>
    </row>
    <row r="6817" spans="1:7" ht="18" customHeight="1">
      <c r="A6817" s="323" t="s">
        <v>102</v>
      </c>
      <c r="B6817" s="302" t="s">
        <v>13</v>
      </c>
      <c r="C6817" s="325" t="s">
        <v>202</v>
      </c>
      <c r="D6817" s="325">
        <v>10</v>
      </c>
      <c r="E6817" s="130">
        <v>31000</v>
      </c>
      <c r="F6817" s="130">
        <f t="shared" si="112"/>
        <v>310000</v>
      </c>
      <c r="G6817" s="86">
        <f>F6817</f>
        <v>310000</v>
      </c>
    </row>
    <row r="6818" spans="1:7" ht="18" customHeight="1">
      <c r="A6818" s="323"/>
      <c r="B6818" s="302"/>
      <c r="C6818" s="325"/>
      <c r="D6818" s="325"/>
      <c r="E6818" s="130"/>
      <c r="F6818" s="130">
        <f t="shared" si="112"/>
        <v>0</v>
      </c>
      <c r="G6818" s="69"/>
    </row>
    <row r="6819" spans="1:7" ht="18" customHeight="1">
      <c r="A6819" s="323" t="s">
        <v>58</v>
      </c>
      <c r="B6819" s="302" t="s">
        <v>13</v>
      </c>
      <c r="C6819" s="325" t="s">
        <v>60</v>
      </c>
      <c r="D6819" s="325">
        <v>70</v>
      </c>
      <c r="E6819" s="130">
        <v>30500</v>
      </c>
      <c r="F6819" s="130">
        <f t="shared" si="112"/>
        <v>2135000</v>
      </c>
      <c r="G6819" s="86">
        <f>SUM(F6819:F6820)</f>
        <v>2745000</v>
      </c>
    </row>
    <row r="6820" spans="1:7" ht="18" customHeight="1">
      <c r="A6820" s="323"/>
      <c r="B6820" s="302" t="s">
        <v>13</v>
      </c>
      <c r="C6820" s="325" t="s">
        <v>14</v>
      </c>
      <c r="D6820" s="325">
        <v>20</v>
      </c>
      <c r="E6820" s="130">
        <v>30500</v>
      </c>
      <c r="F6820" s="130">
        <f t="shared" si="112"/>
        <v>610000</v>
      </c>
      <c r="G6820" s="69"/>
    </row>
    <row r="6821" spans="1:7" ht="18" customHeight="1">
      <c r="A6821" s="323"/>
      <c r="B6821" s="302"/>
      <c r="C6821" s="325"/>
      <c r="D6821" s="325"/>
      <c r="E6821" s="130"/>
      <c r="F6821" s="130">
        <f t="shared" si="112"/>
        <v>0</v>
      </c>
      <c r="G6821" s="69"/>
    </row>
    <row r="6822" spans="1:7" ht="18" customHeight="1">
      <c r="A6822" s="323" t="s">
        <v>648</v>
      </c>
      <c r="B6822" s="302" t="s">
        <v>319</v>
      </c>
      <c r="C6822" s="325" t="s">
        <v>1604</v>
      </c>
      <c r="D6822" s="325">
        <v>109</v>
      </c>
      <c r="E6822" s="130">
        <v>32000</v>
      </c>
      <c r="F6822" s="130">
        <f t="shared" si="112"/>
        <v>3488000</v>
      </c>
      <c r="G6822" s="86">
        <f>SUM(F6822:F6824)</f>
        <v>22694750</v>
      </c>
    </row>
    <row r="6823" spans="1:7" ht="18" customHeight="1">
      <c r="A6823" s="323"/>
      <c r="B6823" s="302" t="s">
        <v>319</v>
      </c>
      <c r="C6823" s="325" t="s">
        <v>649</v>
      </c>
      <c r="D6823" s="325">
        <v>294</v>
      </c>
      <c r="E6823" s="130">
        <v>32000</v>
      </c>
      <c r="F6823" s="130">
        <f t="shared" si="112"/>
        <v>9408000</v>
      </c>
      <c r="G6823" s="69"/>
    </row>
    <row r="6824" spans="1:7" ht="18" customHeight="1">
      <c r="A6824" s="323"/>
      <c r="B6824" s="302" t="s">
        <v>31</v>
      </c>
      <c r="C6824" s="325" t="s">
        <v>1942</v>
      </c>
      <c r="D6824" s="325">
        <v>301.5</v>
      </c>
      <c r="E6824" s="130">
        <v>32500</v>
      </c>
      <c r="F6824" s="130">
        <f t="shared" si="112"/>
        <v>9798750</v>
      </c>
      <c r="G6824" s="69"/>
    </row>
    <row r="6825" spans="1:7" ht="18" customHeight="1">
      <c r="A6825" s="323"/>
      <c r="B6825" s="302"/>
      <c r="C6825" s="325"/>
      <c r="D6825" s="325"/>
      <c r="E6825" s="130"/>
      <c r="F6825" s="130">
        <f t="shared" si="112"/>
        <v>0</v>
      </c>
      <c r="G6825" s="69"/>
    </row>
    <row r="6826" spans="1:7" ht="18" customHeight="1">
      <c r="A6826" s="323" t="s">
        <v>240</v>
      </c>
      <c r="B6826" s="444" t="s">
        <v>363</v>
      </c>
      <c r="C6826" s="482" t="s">
        <v>242</v>
      </c>
      <c r="D6826" s="482">
        <v>100</v>
      </c>
      <c r="E6826" s="131">
        <v>57000</v>
      </c>
      <c r="F6826" s="131">
        <f t="shared" si="112"/>
        <v>5700000</v>
      </c>
      <c r="G6826" s="86">
        <f>F6826</f>
        <v>5700000</v>
      </c>
    </row>
    <row r="6827" spans="1:7" ht="18" customHeight="1">
      <c r="A6827" s="323"/>
      <c r="B6827" s="302"/>
      <c r="C6827" s="325"/>
      <c r="D6827" s="325"/>
      <c r="E6827" s="130"/>
      <c r="F6827" s="130">
        <f t="shared" si="112"/>
        <v>0</v>
      </c>
      <c r="G6827" s="69"/>
    </row>
    <row r="6828" spans="1:7" ht="18" customHeight="1">
      <c r="A6828" s="323" t="s">
        <v>951</v>
      </c>
      <c r="B6828" s="302" t="s">
        <v>31</v>
      </c>
      <c r="C6828" s="325" t="s">
        <v>713</v>
      </c>
      <c r="D6828" s="325">
        <v>200</v>
      </c>
      <c r="E6828" s="130">
        <v>33500</v>
      </c>
      <c r="F6828" s="130">
        <f t="shared" si="112"/>
        <v>6700000</v>
      </c>
      <c r="G6828" s="86">
        <f>F6828</f>
        <v>6700000</v>
      </c>
    </row>
    <row r="6829" spans="1:7" ht="18" customHeight="1">
      <c r="A6829" s="323"/>
      <c r="B6829" s="302"/>
      <c r="C6829" s="325"/>
      <c r="D6829" s="325"/>
      <c r="E6829" s="130"/>
      <c r="F6829" s="130">
        <f t="shared" si="112"/>
        <v>0</v>
      </c>
      <c r="G6829" s="69"/>
    </row>
    <row r="6830" spans="1:7" ht="18" customHeight="1">
      <c r="A6830" s="323" t="s">
        <v>172</v>
      </c>
      <c r="B6830" s="302" t="s">
        <v>13</v>
      </c>
      <c r="C6830" s="325" t="s">
        <v>156</v>
      </c>
      <c r="D6830" s="325">
        <v>54</v>
      </c>
      <c r="E6830" s="130">
        <v>30000</v>
      </c>
      <c r="F6830" s="130">
        <f t="shared" ref="F6830:F6924" si="113">E6830*D6830</f>
        <v>1620000</v>
      </c>
      <c r="G6830" s="86">
        <f>F6830</f>
        <v>1620000</v>
      </c>
    </row>
    <row r="6831" spans="1:7" ht="18" customHeight="1">
      <c r="A6831" s="323"/>
      <c r="B6831" s="302"/>
      <c r="C6831" s="325"/>
      <c r="D6831" s="325"/>
      <c r="E6831" s="130"/>
      <c r="F6831" s="130">
        <f t="shared" si="113"/>
        <v>0</v>
      </c>
      <c r="G6831" s="69"/>
    </row>
    <row r="6832" spans="1:7" ht="18" customHeight="1">
      <c r="A6832" s="323" t="s">
        <v>18</v>
      </c>
      <c r="B6832" s="302" t="s">
        <v>13</v>
      </c>
      <c r="C6832" s="325" t="s">
        <v>1579</v>
      </c>
      <c r="D6832" s="325">
        <v>30</v>
      </c>
      <c r="E6832" s="130">
        <v>29000</v>
      </c>
      <c r="F6832" s="130">
        <f t="shared" si="113"/>
        <v>870000</v>
      </c>
      <c r="G6832" s="86">
        <f>F6832</f>
        <v>870000</v>
      </c>
    </row>
    <row r="6833" spans="1:7" ht="18" customHeight="1">
      <c r="A6833" s="323"/>
      <c r="B6833" s="302"/>
      <c r="C6833" s="325"/>
      <c r="D6833" s="325"/>
      <c r="E6833" s="130"/>
      <c r="F6833" s="130">
        <f t="shared" si="113"/>
        <v>0</v>
      </c>
      <c r="G6833" s="69"/>
    </row>
    <row r="6834" spans="1:7" ht="18" customHeight="1">
      <c r="A6834" s="323" t="s">
        <v>26</v>
      </c>
      <c r="B6834" s="302" t="s">
        <v>13</v>
      </c>
      <c r="C6834" s="325" t="s">
        <v>337</v>
      </c>
      <c r="D6834" s="325">
        <f>100+140</f>
        <v>240</v>
      </c>
      <c r="E6834" s="130">
        <v>30000</v>
      </c>
      <c r="F6834" s="130">
        <f t="shared" si="113"/>
        <v>7200000</v>
      </c>
      <c r="G6834" s="86">
        <f>F6834</f>
        <v>7200000</v>
      </c>
    </row>
    <row r="6835" spans="1:7" ht="18" customHeight="1">
      <c r="A6835" s="323"/>
      <c r="B6835" s="302"/>
      <c r="C6835" s="325"/>
      <c r="D6835" s="325"/>
      <c r="E6835" s="130"/>
      <c r="F6835" s="130">
        <f t="shared" si="113"/>
        <v>0</v>
      </c>
      <c r="G6835" s="69"/>
    </row>
    <row r="6836" spans="1:7" ht="18" customHeight="1">
      <c r="A6836" s="323" t="s">
        <v>401</v>
      </c>
      <c r="B6836" s="302" t="s">
        <v>13</v>
      </c>
      <c r="C6836" s="325" t="s">
        <v>60</v>
      </c>
      <c r="D6836" s="325">
        <v>20</v>
      </c>
      <c r="E6836" s="130">
        <v>30000</v>
      </c>
      <c r="F6836" s="130">
        <f t="shared" si="113"/>
        <v>600000</v>
      </c>
      <c r="G6836" s="86">
        <f>SUM(F6836:F6837)</f>
        <v>900000</v>
      </c>
    </row>
    <row r="6837" spans="1:7" ht="18" customHeight="1">
      <c r="A6837" s="323"/>
      <c r="B6837" s="302" t="s">
        <v>13</v>
      </c>
      <c r="C6837" s="325" t="s">
        <v>14</v>
      </c>
      <c r="D6837" s="325">
        <v>10</v>
      </c>
      <c r="E6837" s="130">
        <v>30000</v>
      </c>
      <c r="F6837" s="130">
        <f t="shared" si="113"/>
        <v>300000</v>
      </c>
      <c r="G6837" s="69"/>
    </row>
    <row r="6838" spans="1:7" ht="18" customHeight="1">
      <c r="A6838" s="323"/>
      <c r="B6838" s="302"/>
      <c r="C6838" s="325"/>
      <c r="D6838" s="325"/>
      <c r="E6838" s="130"/>
      <c r="F6838" s="130">
        <f t="shared" si="113"/>
        <v>0</v>
      </c>
      <c r="G6838" s="69"/>
    </row>
    <row r="6839" spans="1:7" ht="18" customHeight="1">
      <c r="A6839" s="323" t="s">
        <v>24</v>
      </c>
      <c r="B6839" s="444" t="s">
        <v>137</v>
      </c>
      <c r="C6839" s="482" t="s">
        <v>138</v>
      </c>
      <c r="D6839" s="482">
        <v>100</v>
      </c>
      <c r="E6839" s="131">
        <v>39000</v>
      </c>
      <c r="F6839" s="131">
        <f t="shared" si="113"/>
        <v>3900000</v>
      </c>
      <c r="G6839" s="86">
        <f>SUM(F6839:F6841)</f>
        <v>10000000</v>
      </c>
    </row>
    <row r="6840" spans="1:7" ht="18" customHeight="1">
      <c r="A6840" s="323"/>
      <c r="B6840" s="302" t="s">
        <v>13</v>
      </c>
      <c r="C6840" s="325" t="s">
        <v>75</v>
      </c>
      <c r="D6840" s="325">
        <v>100</v>
      </c>
      <c r="E6840" s="130">
        <v>30500</v>
      </c>
      <c r="F6840" s="130">
        <f t="shared" si="113"/>
        <v>3050000</v>
      </c>
      <c r="G6840" s="69"/>
    </row>
    <row r="6841" spans="1:7" ht="18" customHeight="1">
      <c r="A6841" s="323"/>
      <c r="B6841" s="302" t="s">
        <v>13</v>
      </c>
      <c r="C6841" s="325" t="s">
        <v>59</v>
      </c>
      <c r="D6841" s="325">
        <v>100</v>
      </c>
      <c r="E6841" s="130">
        <v>30500</v>
      </c>
      <c r="F6841" s="130">
        <f t="shared" si="113"/>
        <v>3050000</v>
      </c>
      <c r="G6841" s="69"/>
    </row>
    <row r="6842" spans="1:7" ht="18" customHeight="1">
      <c r="A6842" s="323"/>
      <c r="B6842" s="302"/>
      <c r="C6842" s="325"/>
      <c r="D6842" s="325"/>
      <c r="E6842" s="130"/>
      <c r="F6842" s="130">
        <f t="shared" si="113"/>
        <v>0</v>
      </c>
      <c r="G6842" s="69"/>
    </row>
    <row r="6843" spans="1:7" ht="18" customHeight="1">
      <c r="A6843" s="323">
        <v>585</v>
      </c>
      <c r="B6843" s="302" t="s">
        <v>13</v>
      </c>
      <c r="C6843" s="325" t="s">
        <v>1885</v>
      </c>
      <c r="D6843" s="325">
        <v>100</v>
      </c>
      <c r="E6843" s="130">
        <v>30500</v>
      </c>
      <c r="F6843" s="130">
        <f t="shared" si="113"/>
        <v>3050000</v>
      </c>
      <c r="G6843" s="86">
        <f>F6843</f>
        <v>3050000</v>
      </c>
    </row>
    <row r="6844" spans="1:7" ht="18" customHeight="1">
      <c r="A6844" s="323"/>
      <c r="B6844" s="302"/>
      <c r="C6844" s="325"/>
      <c r="D6844" s="325"/>
      <c r="E6844" s="130"/>
      <c r="F6844" s="130">
        <f t="shared" si="113"/>
        <v>0</v>
      </c>
      <c r="G6844" s="69"/>
    </row>
    <row r="6845" spans="1:7" ht="18" customHeight="1">
      <c r="A6845" s="534" t="s">
        <v>314</v>
      </c>
      <c r="B6845" s="302"/>
      <c r="C6845" s="325"/>
      <c r="D6845" s="325"/>
      <c r="E6845" s="130"/>
      <c r="F6845" s="130">
        <f t="shared" si="113"/>
        <v>0</v>
      </c>
      <c r="G6845" s="86">
        <f>SUM(F6846:F6850)</f>
        <v>7760850</v>
      </c>
    </row>
    <row r="6846" spans="1:7" ht="18" customHeight="1">
      <c r="A6846" s="323" t="s">
        <v>154</v>
      </c>
      <c r="B6846" s="439" t="s">
        <v>1938</v>
      </c>
      <c r="C6846" s="430"/>
      <c r="D6846" s="430">
        <v>-4</v>
      </c>
      <c r="E6846" s="140">
        <v>10000</v>
      </c>
      <c r="F6846" s="140">
        <f t="shared" si="113"/>
        <v>-40000</v>
      </c>
      <c r="G6846" s="69"/>
    </row>
    <row r="6847" spans="1:7" ht="18" customHeight="1">
      <c r="A6847" s="323" t="s">
        <v>311</v>
      </c>
      <c r="B6847" s="439" t="s">
        <v>1938</v>
      </c>
      <c r="C6847" s="430"/>
      <c r="D6847" s="430">
        <v>-2.2000000000000002</v>
      </c>
      <c r="E6847" s="140">
        <v>10000</v>
      </c>
      <c r="F6847" s="140">
        <f t="shared" si="113"/>
        <v>-22000</v>
      </c>
      <c r="G6847" s="69"/>
    </row>
    <row r="6848" spans="1:7" ht="18" customHeight="1">
      <c r="A6848" s="323" t="s">
        <v>641</v>
      </c>
      <c r="B6848" s="439" t="s">
        <v>1939</v>
      </c>
      <c r="C6848" s="430"/>
      <c r="D6848" s="430">
        <v>-8.1999999999999993</v>
      </c>
      <c r="E6848" s="140">
        <v>10000</v>
      </c>
      <c r="F6848" s="140">
        <f t="shared" si="113"/>
        <v>-82000</v>
      </c>
      <c r="G6848" s="69"/>
    </row>
    <row r="6849" spans="1:7" ht="18" customHeight="1">
      <c r="A6849" s="323" t="s">
        <v>1789</v>
      </c>
      <c r="B6849" s="439" t="s">
        <v>1938</v>
      </c>
      <c r="C6849" s="430"/>
      <c r="D6849" s="430">
        <v>-3.8</v>
      </c>
      <c r="E6849" s="140">
        <v>10000</v>
      </c>
      <c r="F6849" s="140">
        <f t="shared" si="113"/>
        <v>-38000</v>
      </c>
      <c r="G6849" s="69"/>
    </row>
    <row r="6850" spans="1:7" ht="18" customHeight="1">
      <c r="A6850" s="533" t="s">
        <v>722</v>
      </c>
      <c r="B6850" s="440" t="s">
        <v>518</v>
      </c>
      <c r="C6850" s="382" t="s">
        <v>723</v>
      </c>
      <c r="D6850" s="382">
        <v>237.1</v>
      </c>
      <c r="E6850" s="132">
        <v>33500</v>
      </c>
      <c r="F6850" s="132">
        <f t="shared" si="113"/>
        <v>7942850</v>
      </c>
      <c r="G6850" s="92"/>
    </row>
    <row r="6851" spans="1:7" ht="18" customHeight="1">
      <c r="A6851" s="526"/>
      <c r="B6851" s="435"/>
      <c r="C6851" s="484"/>
      <c r="D6851" s="484"/>
      <c r="E6851" s="113"/>
      <c r="F6851" s="126"/>
      <c r="G6851" s="9"/>
    </row>
    <row r="6852" spans="1:7" ht="18" customHeight="1">
      <c r="A6852" s="537">
        <v>42447</v>
      </c>
      <c r="B6852" s="355"/>
      <c r="C6852" s="491" t="s">
        <v>398</v>
      </c>
      <c r="D6852" s="525"/>
      <c r="F6852" s="127"/>
    </row>
    <row r="6853" spans="1:7" ht="18" customHeight="1">
      <c r="A6853" s="531" t="s">
        <v>127</v>
      </c>
      <c r="B6853" s="436" t="s">
        <v>134</v>
      </c>
      <c r="C6853" s="494" t="s">
        <v>152</v>
      </c>
      <c r="D6853" s="494">
        <f>SUM(D6854:D6939)</f>
        <v>12185.299999999997</v>
      </c>
      <c r="E6853" s="166"/>
      <c r="F6853" s="171">
        <f>SUM(F6854:F6939)</f>
        <v>405412150</v>
      </c>
      <c r="G6853" s="171">
        <f>SUM(G6854:G6939)</f>
        <v>405412150</v>
      </c>
    </row>
    <row r="6854" spans="1:7" ht="18" customHeight="1">
      <c r="A6854" s="532" t="s">
        <v>18</v>
      </c>
      <c r="B6854" s="441" t="s">
        <v>13</v>
      </c>
      <c r="C6854" s="492" t="s">
        <v>296</v>
      </c>
      <c r="D6854" s="492">
        <v>20</v>
      </c>
      <c r="E6854" s="139">
        <v>29000</v>
      </c>
      <c r="F6854" s="139">
        <f t="shared" si="113"/>
        <v>580000</v>
      </c>
      <c r="G6854" s="85">
        <f>F6854</f>
        <v>580000</v>
      </c>
    </row>
    <row r="6855" spans="1:7" ht="18" customHeight="1">
      <c r="A6855" s="323"/>
      <c r="B6855" s="302"/>
      <c r="C6855" s="325"/>
      <c r="D6855" s="325"/>
      <c r="E6855" s="130"/>
      <c r="F6855" s="130">
        <f t="shared" si="113"/>
        <v>0</v>
      </c>
      <c r="G6855" s="69"/>
    </row>
    <row r="6856" spans="1:7" ht="18" customHeight="1">
      <c r="A6856" s="323" t="s">
        <v>24</v>
      </c>
      <c r="B6856" s="302" t="s">
        <v>31</v>
      </c>
      <c r="C6856" s="325" t="s">
        <v>159</v>
      </c>
      <c r="D6856" s="325">
        <v>50.5</v>
      </c>
      <c r="E6856" s="130">
        <v>33500</v>
      </c>
      <c r="F6856" s="130">
        <f t="shared" si="113"/>
        <v>1691750</v>
      </c>
      <c r="G6856" s="86">
        <f>SUM(F6856:F6857)</f>
        <v>3544300</v>
      </c>
    </row>
    <row r="6857" spans="1:7" ht="18" customHeight="1">
      <c r="A6857" s="323"/>
      <c r="B6857" s="302" t="s">
        <v>31</v>
      </c>
      <c r="C6857" s="325" t="s">
        <v>743</v>
      </c>
      <c r="D6857" s="325">
        <v>55.3</v>
      </c>
      <c r="E6857" s="130">
        <v>33500</v>
      </c>
      <c r="F6857" s="130">
        <f t="shared" si="113"/>
        <v>1852550</v>
      </c>
      <c r="G6857" s="69"/>
    </row>
    <row r="6858" spans="1:7" ht="18" customHeight="1">
      <c r="A6858" s="323"/>
      <c r="B6858" s="302"/>
      <c r="C6858" s="325"/>
      <c r="D6858" s="325"/>
      <c r="E6858" s="130"/>
      <c r="F6858" s="130">
        <f t="shared" si="113"/>
        <v>0</v>
      </c>
      <c r="G6858" s="69"/>
    </row>
    <row r="6859" spans="1:7" ht="18" customHeight="1">
      <c r="A6859" s="323" t="s">
        <v>451</v>
      </c>
      <c r="B6859" s="302" t="s">
        <v>31</v>
      </c>
      <c r="C6859" s="325" t="s">
        <v>200</v>
      </c>
      <c r="D6859" s="325">
        <f>40+50</f>
        <v>90</v>
      </c>
      <c r="E6859" s="130">
        <v>35000</v>
      </c>
      <c r="F6859" s="130">
        <f t="shared" si="113"/>
        <v>3150000</v>
      </c>
      <c r="G6859" s="86">
        <f>SUM(F6859:F6864)</f>
        <v>14483000</v>
      </c>
    </row>
    <row r="6860" spans="1:7" ht="18" customHeight="1">
      <c r="A6860" s="323"/>
      <c r="B6860" s="302" t="s">
        <v>31</v>
      </c>
      <c r="C6860" s="325" t="s">
        <v>201</v>
      </c>
      <c r="D6860" s="325">
        <v>60</v>
      </c>
      <c r="E6860" s="130">
        <v>35000</v>
      </c>
      <c r="F6860" s="130">
        <f t="shared" si="113"/>
        <v>2100000</v>
      </c>
      <c r="G6860" s="69"/>
    </row>
    <row r="6861" spans="1:7" ht="18" customHeight="1">
      <c r="A6861" s="323"/>
      <c r="B6861" s="302" t="s">
        <v>31</v>
      </c>
      <c r="C6861" s="325" t="s">
        <v>273</v>
      </c>
      <c r="D6861" s="325">
        <v>50</v>
      </c>
      <c r="E6861" s="130">
        <v>35000</v>
      </c>
      <c r="F6861" s="130">
        <f t="shared" si="113"/>
        <v>1750000</v>
      </c>
      <c r="G6861" s="69"/>
    </row>
    <row r="6862" spans="1:7" ht="18" customHeight="1">
      <c r="A6862" s="323"/>
      <c r="B6862" s="302" t="s">
        <v>31</v>
      </c>
      <c r="C6862" s="325" t="s">
        <v>199</v>
      </c>
      <c r="D6862" s="325">
        <v>100</v>
      </c>
      <c r="E6862" s="130">
        <v>35000</v>
      </c>
      <c r="F6862" s="130">
        <f t="shared" si="113"/>
        <v>3500000</v>
      </c>
      <c r="G6862" s="69"/>
    </row>
    <row r="6863" spans="1:7" ht="18" customHeight="1">
      <c r="A6863" s="323"/>
      <c r="B6863" s="302" t="s">
        <v>31</v>
      </c>
      <c r="C6863" s="325" t="s">
        <v>143</v>
      </c>
      <c r="D6863" s="325">
        <v>50</v>
      </c>
      <c r="E6863" s="130">
        <v>35000</v>
      </c>
      <c r="F6863" s="130">
        <f t="shared" si="113"/>
        <v>1750000</v>
      </c>
      <c r="G6863" s="69"/>
    </row>
    <row r="6864" spans="1:7" ht="18" customHeight="1">
      <c r="A6864" s="323"/>
      <c r="B6864" s="302" t="s">
        <v>31</v>
      </c>
      <c r="C6864" s="325" t="s">
        <v>201</v>
      </c>
      <c r="D6864" s="325">
        <v>63.8</v>
      </c>
      <c r="E6864" s="130">
        <v>35000</v>
      </c>
      <c r="F6864" s="130">
        <f t="shared" si="113"/>
        <v>2233000</v>
      </c>
      <c r="G6864" s="69"/>
    </row>
    <row r="6865" spans="1:7" ht="18" customHeight="1">
      <c r="A6865" s="323"/>
      <c r="B6865" s="302"/>
      <c r="C6865" s="325"/>
      <c r="D6865" s="325"/>
      <c r="E6865" s="130"/>
      <c r="F6865" s="130">
        <f t="shared" si="113"/>
        <v>0</v>
      </c>
      <c r="G6865" s="69"/>
    </row>
    <row r="6866" spans="1:7" ht="18" customHeight="1">
      <c r="A6866" s="323" t="s">
        <v>316</v>
      </c>
      <c r="B6866" s="302" t="s">
        <v>31</v>
      </c>
      <c r="C6866" s="325" t="s">
        <v>561</v>
      </c>
      <c r="D6866" s="325">
        <v>650</v>
      </c>
      <c r="E6866" s="130">
        <v>33000</v>
      </c>
      <c r="F6866" s="130">
        <f t="shared" si="113"/>
        <v>21450000</v>
      </c>
      <c r="G6866" s="86">
        <f>SUM(F6866:F6867)</f>
        <v>71381750</v>
      </c>
    </row>
    <row r="6867" spans="1:7" ht="18" customHeight="1">
      <c r="A6867" s="323"/>
      <c r="B6867" s="302" t="s">
        <v>64</v>
      </c>
      <c r="C6867" s="325" t="s">
        <v>1943</v>
      </c>
      <c r="D6867" s="325">
        <v>1490.5</v>
      </c>
      <c r="E6867" s="130">
        <v>33500</v>
      </c>
      <c r="F6867" s="130">
        <f t="shared" si="113"/>
        <v>49931750</v>
      </c>
      <c r="G6867" s="69"/>
    </row>
    <row r="6868" spans="1:7" ht="18" customHeight="1">
      <c r="A6868" s="323"/>
      <c r="B6868" s="302"/>
      <c r="C6868" s="325"/>
      <c r="D6868" s="325"/>
      <c r="E6868" s="130"/>
      <c r="F6868" s="130">
        <f t="shared" si="113"/>
        <v>0</v>
      </c>
      <c r="G6868" s="69"/>
    </row>
    <row r="6869" spans="1:7" ht="18" customHeight="1">
      <c r="A6869" s="323" t="s">
        <v>271</v>
      </c>
      <c r="B6869" s="302" t="s">
        <v>13</v>
      </c>
      <c r="C6869" s="325" t="s">
        <v>59</v>
      </c>
      <c r="D6869" s="325">
        <v>10</v>
      </c>
      <c r="E6869" s="130">
        <v>30500</v>
      </c>
      <c r="F6869" s="130">
        <f t="shared" si="113"/>
        <v>305000</v>
      </c>
      <c r="G6869" s="86">
        <f>SUM(F6869:F6871)</f>
        <v>915000</v>
      </c>
    </row>
    <row r="6870" spans="1:7" ht="18" customHeight="1">
      <c r="A6870" s="323"/>
      <c r="B6870" s="302" t="s">
        <v>13</v>
      </c>
      <c r="C6870" s="325" t="s">
        <v>60</v>
      </c>
      <c r="D6870" s="325">
        <v>10</v>
      </c>
      <c r="E6870" s="130">
        <v>30500</v>
      </c>
      <c r="F6870" s="130">
        <f t="shared" si="113"/>
        <v>305000</v>
      </c>
      <c r="G6870" s="69"/>
    </row>
    <row r="6871" spans="1:7" ht="18" customHeight="1">
      <c r="A6871" s="323"/>
      <c r="B6871" s="302" t="s">
        <v>13</v>
      </c>
      <c r="C6871" s="325" t="s">
        <v>45</v>
      </c>
      <c r="D6871" s="325">
        <v>10</v>
      </c>
      <c r="E6871" s="130">
        <v>30500</v>
      </c>
      <c r="F6871" s="130">
        <f t="shared" si="113"/>
        <v>305000</v>
      </c>
      <c r="G6871" s="69"/>
    </row>
    <row r="6872" spans="1:7" ht="18" customHeight="1">
      <c r="A6872" s="323"/>
      <c r="B6872" s="302"/>
      <c r="C6872" s="325"/>
      <c r="D6872" s="325"/>
      <c r="E6872" s="130"/>
      <c r="F6872" s="130">
        <f t="shared" si="113"/>
        <v>0</v>
      </c>
      <c r="G6872" s="69"/>
    </row>
    <row r="6873" spans="1:7" ht="18" customHeight="1">
      <c r="A6873" s="323" t="s">
        <v>250</v>
      </c>
      <c r="B6873" s="302" t="s">
        <v>23</v>
      </c>
      <c r="C6873" s="325" t="s">
        <v>252</v>
      </c>
      <c r="D6873" s="325">
        <v>200.7</v>
      </c>
      <c r="E6873" s="130">
        <v>35500</v>
      </c>
      <c r="F6873" s="130">
        <f t="shared" si="113"/>
        <v>7124850</v>
      </c>
      <c r="G6873" s="86">
        <f>F6873</f>
        <v>7124850</v>
      </c>
    </row>
    <row r="6874" spans="1:7" ht="18" customHeight="1">
      <c r="A6874" s="323"/>
      <c r="B6874" s="302"/>
      <c r="C6874" s="325"/>
      <c r="D6874" s="325"/>
      <c r="E6874" s="130"/>
      <c r="F6874" s="130">
        <f t="shared" si="113"/>
        <v>0</v>
      </c>
      <c r="G6874" s="69"/>
    </row>
    <row r="6875" spans="1:7" ht="18" customHeight="1">
      <c r="A6875" s="323" t="s">
        <v>207</v>
      </c>
      <c r="B6875" s="302" t="s">
        <v>208</v>
      </c>
      <c r="C6875" s="325" t="s">
        <v>60</v>
      </c>
      <c r="D6875" s="325">
        <v>260</v>
      </c>
      <c r="E6875" s="130">
        <v>36000</v>
      </c>
      <c r="F6875" s="130">
        <f t="shared" si="113"/>
        <v>9360000</v>
      </c>
      <c r="G6875" s="86">
        <f>F6875</f>
        <v>9360000</v>
      </c>
    </row>
    <row r="6876" spans="1:7" ht="18" customHeight="1">
      <c r="A6876" s="323"/>
      <c r="B6876" s="302"/>
      <c r="C6876" s="325"/>
      <c r="D6876" s="325"/>
      <c r="E6876" s="130"/>
      <c r="F6876" s="130">
        <f t="shared" si="113"/>
        <v>0</v>
      </c>
      <c r="G6876" s="69"/>
    </row>
    <row r="6877" spans="1:7" ht="18" customHeight="1">
      <c r="A6877" s="323" t="s">
        <v>380</v>
      </c>
      <c r="B6877" s="302" t="s">
        <v>31</v>
      </c>
      <c r="C6877" s="325" t="s">
        <v>1774</v>
      </c>
      <c r="D6877" s="325">
        <v>69.8</v>
      </c>
      <c r="E6877" s="130">
        <v>33500</v>
      </c>
      <c r="F6877" s="130">
        <f t="shared" si="113"/>
        <v>2338300</v>
      </c>
      <c r="G6877" s="86">
        <f>SUM(F6877:F6878)</f>
        <v>4038300</v>
      </c>
    </row>
    <row r="6878" spans="1:7" ht="18" customHeight="1">
      <c r="A6878" s="323"/>
      <c r="B6878" s="302" t="s">
        <v>31</v>
      </c>
      <c r="C6878" s="325" t="s">
        <v>1774</v>
      </c>
      <c r="D6878" s="325">
        <v>50</v>
      </c>
      <c r="E6878" s="130">
        <v>34000</v>
      </c>
      <c r="F6878" s="130">
        <f t="shared" si="113"/>
        <v>1700000</v>
      </c>
      <c r="G6878" s="69"/>
    </row>
    <row r="6879" spans="1:7" ht="18" customHeight="1">
      <c r="A6879" s="323"/>
      <c r="B6879" s="302"/>
      <c r="C6879" s="325"/>
      <c r="D6879" s="325"/>
      <c r="E6879" s="130"/>
      <c r="F6879" s="130">
        <f t="shared" si="113"/>
        <v>0</v>
      </c>
      <c r="G6879" s="69"/>
    </row>
    <row r="6880" spans="1:7" ht="18" customHeight="1">
      <c r="A6880" s="323" t="s">
        <v>210</v>
      </c>
      <c r="B6880" s="302" t="s">
        <v>212</v>
      </c>
      <c r="C6880" s="325" t="s">
        <v>346</v>
      </c>
      <c r="D6880" s="325">
        <v>75</v>
      </c>
      <c r="E6880" s="130">
        <v>30000</v>
      </c>
      <c r="F6880" s="130">
        <f t="shared" si="113"/>
        <v>2250000</v>
      </c>
      <c r="G6880" s="86">
        <f>SUM(F6880:F6883)</f>
        <v>21574150</v>
      </c>
    </row>
    <row r="6881" spans="1:7" ht="18" customHeight="1">
      <c r="A6881" s="323"/>
      <c r="B6881" s="302" t="s">
        <v>23</v>
      </c>
      <c r="C6881" s="325" t="s">
        <v>211</v>
      </c>
      <c r="D6881" s="325">
        <v>453.5</v>
      </c>
      <c r="E6881" s="130">
        <v>30500</v>
      </c>
      <c r="F6881" s="130">
        <f t="shared" si="113"/>
        <v>13831750</v>
      </c>
      <c r="G6881" s="69"/>
    </row>
    <row r="6882" spans="1:7" ht="18" customHeight="1">
      <c r="A6882" s="323"/>
      <c r="B6882" s="302" t="s">
        <v>132</v>
      </c>
      <c r="C6882" s="325" t="s">
        <v>416</v>
      </c>
      <c r="D6882" s="325">
        <f>53.4+64.8</f>
        <v>118.19999999999999</v>
      </c>
      <c r="E6882" s="130">
        <v>34500</v>
      </c>
      <c r="F6882" s="130">
        <f t="shared" si="113"/>
        <v>4077899.9999999995</v>
      </c>
      <c r="G6882" s="69"/>
    </row>
    <row r="6883" spans="1:7" ht="18" customHeight="1">
      <c r="A6883" s="323"/>
      <c r="B6883" s="302" t="s">
        <v>31</v>
      </c>
      <c r="C6883" s="325" t="s">
        <v>1149</v>
      </c>
      <c r="D6883" s="325">
        <v>41</v>
      </c>
      <c r="E6883" s="130">
        <v>34500</v>
      </c>
      <c r="F6883" s="130">
        <f t="shared" si="113"/>
        <v>1414500</v>
      </c>
      <c r="G6883" s="69"/>
    </row>
    <row r="6884" spans="1:7" ht="18" customHeight="1">
      <c r="A6884" s="323"/>
      <c r="B6884" s="302"/>
      <c r="C6884" s="325"/>
      <c r="D6884" s="325"/>
      <c r="E6884" s="130"/>
      <c r="F6884" s="130">
        <f t="shared" si="113"/>
        <v>0</v>
      </c>
      <c r="G6884" s="69"/>
    </row>
    <row r="6885" spans="1:7" ht="18" customHeight="1">
      <c r="A6885" s="323" t="s">
        <v>318</v>
      </c>
      <c r="B6885" s="302" t="s">
        <v>23</v>
      </c>
      <c r="C6885" s="325" t="s">
        <v>778</v>
      </c>
      <c r="D6885" s="325">
        <v>117</v>
      </c>
      <c r="E6885" s="130">
        <v>33500</v>
      </c>
      <c r="F6885" s="130">
        <f t="shared" si="113"/>
        <v>3919500</v>
      </c>
      <c r="G6885" s="86">
        <f>F6885</f>
        <v>3919500</v>
      </c>
    </row>
    <row r="6886" spans="1:7" ht="18" customHeight="1">
      <c r="A6886" s="323"/>
      <c r="B6886" s="302"/>
      <c r="C6886" s="325"/>
      <c r="D6886" s="325"/>
      <c r="E6886" s="130"/>
      <c r="F6886" s="130">
        <f t="shared" si="113"/>
        <v>0</v>
      </c>
      <c r="G6886" s="69"/>
    </row>
    <row r="6887" spans="1:7" ht="18" customHeight="1">
      <c r="A6887" s="323" t="s">
        <v>1238</v>
      </c>
      <c r="B6887" s="302" t="s">
        <v>23</v>
      </c>
      <c r="C6887" s="325" t="s">
        <v>339</v>
      </c>
      <c r="D6887" s="325">
        <v>1000</v>
      </c>
      <c r="E6887" s="130">
        <v>33500</v>
      </c>
      <c r="F6887" s="130">
        <f t="shared" si="113"/>
        <v>33500000</v>
      </c>
      <c r="G6887" s="86">
        <f>F6887</f>
        <v>33500000</v>
      </c>
    </row>
    <row r="6888" spans="1:7" ht="18" customHeight="1">
      <c r="A6888" s="323"/>
      <c r="B6888" s="302"/>
      <c r="C6888" s="325"/>
      <c r="D6888" s="325"/>
      <c r="E6888" s="130"/>
      <c r="F6888" s="130">
        <f t="shared" si="113"/>
        <v>0</v>
      </c>
      <c r="G6888" s="69"/>
    </row>
    <row r="6889" spans="1:7" ht="18" customHeight="1">
      <c r="A6889" s="323" t="s">
        <v>88</v>
      </c>
      <c r="B6889" s="302" t="s">
        <v>13</v>
      </c>
      <c r="C6889" s="325" t="s">
        <v>60</v>
      </c>
      <c r="D6889" s="325">
        <v>400</v>
      </c>
      <c r="E6889" s="130">
        <v>28500</v>
      </c>
      <c r="F6889" s="130">
        <f t="shared" si="113"/>
        <v>11400000</v>
      </c>
      <c r="G6889" s="86">
        <f>F6889</f>
        <v>11400000</v>
      </c>
    </row>
    <row r="6890" spans="1:7" ht="18" customHeight="1">
      <c r="A6890" s="323"/>
      <c r="B6890" s="302"/>
      <c r="C6890" s="325"/>
      <c r="D6890" s="325"/>
      <c r="E6890" s="130"/>
      <c r="F6890" s="130">
        <f t="shared" si="113"/>
        <v>0</v>
      </c>
      <c r="G6890" s="69"/>
    </row>
    <row r="6891" spans="1:7" ht="18" customHeight="1">
      <c r="A6891" s="323" t="s">
        <v>327</v>
      </c>
      <c r="B6891" s="302" t="s">
        <v>13</v>
      </c>
      <c r="C6891" s="325" t="s">
        <v>754</v>
      </c>
      <c r="D6891" s="325">
        <v>333.4</v>
      </c>
      <c r="E6891" s="130">
        <v>30000</v>
      </c>
      <c r="F6891" s="130">
        <f t="shared" si="113"/>
        <v>10002000</v>
      </c>
      <c r="G6891" s="86">
        <f>SUM(F6891:F6895)</f>
        <v>39235700</v>
      </c>
    </row>
    <row r="6892" spans="1:7" ht="18" customHeight="1">
      <c r="A6892" s="323"/>
      <c r="B6892" s="302" t="s">
        <v>13</v>
      </c>
      <c r="C6892" s="325" t="s">
        <v>343</v>
      </c>
      <c r="D6892" s="325">
        <v>274.3</v>
      </c>
      <c r="E6892" s="130">
        <v>30000</v>
      </c>
      <c r="F6892" s="130">
        <f t="shared" si="113"/>
        <v>8229000</v>
      </c>
      <c r="G6892" s="69"/>
    </row>
    <row r="6893" spans="1:7" ht="18" customHeight="1">
      <c r="A6893" s="323"/>
      <c r="B6893" s="302" t="s">
        <v>31</v>
      </c>
      <c r="C6893" s="325" t="s">
        <v>22</v>
      </c>
      <c r="D6893" s="325">
        <f>61+40</f>
        <v>101</v>
      </c>
      <c r="E6893" s="130">
        <v>34000</v>
      </c>
      <c r="F6893" s="130">
        <f t="shared" si="113"/>
        <v>3434000</v>
      </c>
      <c r="G6893" s="69"/>
    </row>
    <row r="6894" spans="1:7" ht="18" customHeight="1">
      <c r="A6894" s="323"/>
      <c r="B6894" s="302" t="s">
        <v>441</v>
      </c>
      <c r="C6894" s="325" t="s">
        <v>170</v>
      </c>
      <c r="D6894" s="325">
        <v>201.1</v>
      </c>
      <c r="E6894" s="130">
        <v>31500</v>
      </c>
      <c r="F6894" s="130">
        <f t="shared" si="113"/>
        <v>6334650</v>
      </c>
      <c r="G6894" s="69"/>
    </row>
    <row r="6895" spans="1:7" ht="18" customHeight="1">
      <c r="A6895" s="323"/>
      <c r="B6895" s="302" t="s">
        <v>441</v>
      </c>
      <c r="C6895" s="325" t="s">
        <v>1947</v>
      </c>
      <c r="D6895" s="325">
        <v>356.7</v>
      </c>
      <c r="E6895" s="130">
        <v>31500</v>
      </c>
      <c r="F6895" s="130">
        <f t="shared" si="113"/>
        <v>11236050</v>
      </c>
      <c r="G6895" s="69"/>
    </row>
    <row r="6896" spans="1:7" ht="18" customHeight="1">
      <c r="A6896" s="323"/>
      <c r="B6896" s="302"/>
      <c r="C6896" s="325"/>
      <c r="D6896" s="325"/>
      <c r="E6896" s="130"/>
      <c r="F6896" s="130"/>
      <c r="G6896" s="69"/>
    </row>
    <row r="6897" spans="1:7" ht="18" customHeight="1">
      <c r="A6897" s="323" t="s">
        <v>93</v>
      </c>
      <c r="B6897" s="302" t="s">
        <v>1453</v>
      </c>
      <c r="C6897" s="325" t="s">
        <v>1946</v>
      </c>
      <c r="D6897" s="325">
        <v>52.2</v>
      </c>
      <c r="E6897" s="130">
        <v>34000</v>
      </c>
      <c r="F6897" s="130">
        <f>E6897*D6897</f>
        <v>1774800</v>
      </c>
      <c r="G6897" s="86">
        <f>SUM(F6897:F6898)</f>
        <v>3184800</v>
      </c>
    </row>
    <row r="6898" spans="1:7" ht="18" customHeight="1">
      <c r="A6898" s="323"/>
      <c r="B6898" s="302" t="s">
        <v>13</v>
      </c>
      <c r="C6898" s="325" t="s">
        <v>1229</v>
      </c>
      <c r="D6898" s="325">
        <v>47</v>
      </c>
      <c r="E6898" s="130">
        <v>30000</v>
      </c>
      <c r="F6898" s="130">
        <f>E6898*D6898</f>
        <v>1410000</v>
      </c>
      <c r="G6898" s="69"/>
    </row>
    <row r="6899" spans="1:7" ht="18" customHeight="1">
      <c r="A6899" s="323"/>
      <c r="B6899" s="302"/>
      <c r="C6899" s="325"/>
      <c r="D6899" s="325"/>
      <c r="E6899" s="130"/>
      <c r="F6899" s="130">
        <f t="shared" si="113"/>
        <v>0</v>
      </c>
      <c r="G6899" s="69"/>
    </row>
    <row r="6900" spans="1:7" ht="18" customHeight="1">
      <c r="A6900" s="323" t="s">
        <v>52</v>
      </c>
      <c r="B6900" s="302" t="s">
        <v>208</v>
      </c>
      <c r="C6900" s="325" t="s">
        <v>1941</v>
      </c>
      <c r="D6900" s="325">
        <v>350</v>
      </c>
      <c r="E6900" s="130">
        <v>35300</v>
      </c>
      <c r="F6900" s="130">
        <f t="shared" si="113"/>
        <v>12355000</v>
      </c>
      <c r="G6900" s="86">
        <f>SUM(F6900:F6901)</f>
        <v>35507500</v>
      </c>
    </row>
    <row r="6901" spans="1:7" ht="18" customHeight="1">
      <c r="A6901" s="323"/>
      <c r="B6901" s="302" t="s">
        <v>31</v>
      </c>
      <c r="C6901" s="325" t="s">
        <v>594</v>
      </c>
      <c r="D6901" s="325">
        <v>675</v>
      </c>
      <c r="E6901" s="130">
        <v>34300</v>
      </c>
      <c r="F6901" s="130">
        <f t="shared" si="113"/>
        <v>23152500</v>
      </c>
      <c r="G6901" s="69"/>
    </row>
    <row r="6902" spans="1:7" ht="18" customHeight="1">
      <c r="A6902" s="323"/>
      <c r="B6902" s="302"/>
      <c r="C6902" s="325"/>
      <c r="D6902" s="325"/>
      <c r="E6902" s="130"/>
      <c r="F6902" s="130">
        <f t="shared" si="113"/>
        <v>0</v>
      </c>
      <c r="G6902" s="69"/>
    </row>
    <row r="6903" spans="1:7" ht="18" customHeight="1">
      <c r="A6903" s="323" t="s">
        <v>336</v>
      </c>
      <c r="B6903" s="302" t="s">
        <v>132</v>
      </c>
      <c r="C6903" s="325" t="s">
        <v>14</v>
      </c>
      <c r="D6903" s="325">
        <v>200</v>
      </c>
      <c r="E6903" s="130">
        <v>30500</v>
      </c>
      <c r="F6903" s="130">
        <f t="shared" si="113"/>
        <v>6100000</v>
      </c>
      <c r="G6903" s="86">
        <f>SUM(F6903:F6905)</f>
        <v>10908100</v>
      </c>
    </row>
    <row r="6904" spans="1:7" ht="18" customHeight="1">
      <c r="A6904" s="323"/>
      <c r="B6904" s="302" t="s">
        <v>31</v>
      </c>
      <c r="C6904" s="325" t="s">
        <v>244</v>
      </c>
      <c r="D6904" s="325">
        <v>66.8</v>
      </c>
      <c r="E6904" s="130">
        <v>33000</v>
      </c>
      <c r="F6904" s="130">
        <f t="shared" si="113"/>
        <v>2204400</v>
      </c>
      <c r="G6904" s="69"/>
    </row>
    <row r="6905" spans="1:7" ht="18" customHeight="1">
      <c r="A6905" s="323"/>
      <c r="B6905" s="302" t="s">
        <v>31</v>
      </c>
      <c r="C6905" s="325" t="s">
        <v>447</v>
      </c>
      <c r="D6905" s="325">
        <v>78.900000000000006</v>
      </c>
      <c r="E6905" s="130">
        <v>33000</v>
      </c>
      <c r="F6905" s="130">
        <f t="shared" si="113"/>
        <v>2603700</v>
      </c>
      <c r="G6905" s="69"/>
    </row>
    <row r="6906" spans="1:7" ht="18" customHeight="1">
      <c r="A6906" s="323"/>
      <c r="B6906" s="302"/>
      <c r="C6906" s="325"/>
      <c r="D6906" s="325"/>
      <c r="E6906" s="130"/>
      <c r="F6906" s="130">
        <f t="shared" si="113"/>
        <v>0</v>
      </c>
      <c r="G6906" s="69"/>
    </row>
    <row r="6907" spans="1:7" ht="18" customHeight="1">
      <c r="A6907" s="323" t="s">
        <v>63</v>
      </c>
      <c r="B6907" s="302" t="s">
        <v>64</v>
      </c>
      <c r="C6907" s="325" t="s">
        <v>1824</v>
      </c>
      <c r="D6907" s="325">
        <v>20</v>
      </c>
      <c r="E6907" s="130">
        <v>35500</v>
      </c>
      <c r="F6907" s="130">
        <f t="shared" si="113"/>
        <v>710000</v>
      </c>
      <c r="G6907" s="86">
        <f>F6907</f>
        <v>710000</v>
      </c>
    </row>
    <row r="6908" spans="1:7" ht="18" customHeight="1">
      <c r="A6908" s="323"/>
      <c r="B6908" s="302"/>
      <c r="C6908" s="325"/>
      <c r="D6908" s="325"/>
      <c r="E6908" s="130"/>
      <c r="F6908" s="130">
        <f t="shared" si="113"/>
        <v>0</v>
      </c>
      <c r="G6908" s="69"/>
    </row>
    <row r="6909" spans="1:7" ht="18" customHeight="1">
      <c r="A6909" s="323" t="s">
        <v>321</v>
      </c>
      <c r="B6909" s="302" t="s">
        <v>319</v>
      </c>
      <c r="C6909" s="325" t="s">
        <v>303</v>
      </c>
      <c r="D6909" s="325">
        <v>256.10000000000002</v>
      </c>
      <c r="E6909" s="130">
        <v>34000</v>
      </c>
      <c r="F6909" s="130">
        <f t="shared" si="113"/>
        <v>8707400</v>
      </c>
      <c r="G6909" s="86">
        <f>SUM(F6909:F6911)</f>
        <v>20757000</v>
      </c>
    </row>
    <row r="6910" spans="1:7" ht="18" customHeight="1">
      <c r="A6910" s="323"/>
      <c r="B6910" s="302" t="s">
        <v>31</v>
      </c>
      <c r="C6910" s="325" t="s">
        <v>442</v>
      </c>
      <c r="D6910" s="325">
        <v>56.8</v>
      </c>
      <c r="E6910" s="130">
        <v>34000</v>
      </c>
      <c r="F6910" s="130">
        <f t="shared" si="113"/>
        <v>1931200</v>
      </c>
      <c r="G6910" s="69"/>
    </row>
    <row r="6911" spans="1:7" ht="18" customHeight="1">
      <c r="A6911" s="323"/>
      <c r="B6911" s="302" t="s">
        <v>31</v>
      </c>
      <c r="C6911" s="325" t="s">
        <v>1948</v>
      </c>
      <c r="D6911" s="325">
        <v>297.60000000000002</v>
      </c>
      <c r="E6911" s="130">
        <v>34000</v>
      </c>
      <c r="F6911" s="130">
        <f t="shared" si="113"/>
        <v>10118400</v>
      </c>
      <c r="G6911" s="69"/>
    </row>
    <row r="6912" spans="1:7" ht="18" customHeight="1">
      <c r="A6912" s="323"/>
      <c r="B6912" s="302"/>
      <c r="C6912" s="325"/>
      <c r="D6912" s="325"/>
      <c r="E6912" s="130"/>
      <c r="F6912" s="130">
        <f t="shared" si="113"/>
        <v>0</v>
      </c>
      <c r="G6912" s="69"/>
    </row>
    <row r="6913" spans="1:7" ht="18" customHeight="1">
      <c r="A6913" s="323" t="s">
        <v>235</v>
      </c>
      <c r="B6913" s="302" t="s">
        <v>31</v>
      </c>
      <c r="C6913" s="325" t="s">
        <v>170</v>
      </c>
      <c r="D6913" s="325">
        <v>199.8</v>
      </c>
      <c r="E6913" s="130">
        <v>33500</v>
      </c>
      <c r="F6913" s="130">
        <f t="shared" si="113"/>
        <v>6693300</v>
      </c>
      <c r="G6913" s="86">
        <f>SUM(F6913:F6916)</f>
        <v>33057800</v>
      </c>
    </row>
    <row r="6914" spans="1:7" ht="18" customHeight="1">
      <c r="A6914" s="323"/>
      <c r="B6914" s="302" t="s">
        <v>31</v>
      </c>
      <c r="C6914" s="325" t="s">
        <v>381</v>
      </c>
      <c r="D6914" s="325">
        <v>203.5</v>
      </c>
      <c r="E6914" s="130">
        <v>33500</v>
      </c>
      <c r="F6914" s="130">
        <f t="shared" si="113"/>
        <v>6817250</v>
      </c>
      <c r="G6914" s="69"/>
    </row>
    <row r="6915" spans="1:7" ht="18" customHeight="1">
      <c r="A6915" s="323"/>
      <c r="B6915" s="302" t="s">
        <v>31</v>
      </c>
      <c r="C6915" s="325" t="s">
        <v>1663</v>
      </c>
      <c r="D6915" s="325">
        <v>192.5</v>
      </c>
      <c r="E6915" s="130">
        <v>33500</v>
      </c>
      <c r="F6915" s="130">
        <f t="shared" si="113"/>
        <v>6448750</v>
      </c>
      <c r="G6915" s="69"/>
    </row>
    <row r="6916" spans="1:7" ht="18" customHeight="1">
      <c r="A6916" s="323"/>
      <c r="B6916" s="302" t="s">
        <v>31</v>
      </c>
      <c r="C6916" s="325" t="s">
        <v>281</v>
      </c>
      <c r="D6916" s="325">
        <v>391</v>
      </c>
      <c r="E6916" s="130">
        <v>33500</v>
      </c>
      <c r="F6916" s="130">
        <f t="shared" si="113"/>
        <v>13098500</v>
      </c>
      <c r="G6916" s="69"/>
    </row>
    <row r="6917" spans="1:7" ht="18" customHeight="1">
      <c r="A6917" s="323"/>
      <c r="B6917" s="302"/>
      <c r="C6917" s="325"/>
      <c r="D6917" s="325"/>
      <c r="E6917" s="130"/>
      <c r="F6917" s="130">
        <f t="shared" si="113"/>
        <v>0</v>
      </c>
      <c r="G6917" s="69"/>
    </row>
    <row r="6918" spans="1:7" ht="18" customHeight="1">
      <c r="A6918" s="323" t="s">
        <v>12</v>
      </c>
      <c r="B6918" s="444" t="s">
        <v>16</v>
      </c>
      <c r="C6918" s="482" t="s">
        <v>17</v>
      </c>
      <c r="D6918" s="482">
        <v>101.4</v>
      </c>
      <c r="E6918" s="131">
        <v>41000</v>
      </c>
      <c r="F6918" s="131">
        <f t="shared" si="113"/>
        <v>4157400.0000000005</v>
      </c>
      <c r="G6918" s="86">
        <f>SUM(F6918:F6921)</f>
        <v>9277400</v>
      </c>
    </row>
    <row r="6919" spans="1:7" ht="18" customHeight="1">
      <c r="A6919" s="323"/>
      <c r="B6919" s="302" t="s">
        <v>13</v>
      </c>
      <c r="C6919" s="325" t="s">
        <v>214</v>
      </c>
      <c r="D6919" s="325">
        <v>150</v>
      </c>
      <c r="E6919" s="130">
        <v>30000</v>
      </c>
      <c r="F6919" s="130">
        <f t="shared" si="113"/>
        <v>4500000</v>
      </c>
      <c r="G6919" s="69"/>
    </row>
    <row r="6920" spans="1:7" ht="18" customHeight="1">
      <c r="A6920" s="323"/>
      <c r="B6920" s="302" t="s">
        <v>13</v>
      </c>
      <c r="C6920" s="325" t="s">
        <v>15</v>
      </c>
      <c r="D6920" s="325">
        <v>10</v>
      </c>
      <c r="E6920" s="130">
        <v>31000</v>
      </c>
      <c r="F6920" s="130">
        <f t="shared" si="113"/>
        <v>310000</v>
      </c>
      <c r="G6920" s="69"/>
    </row>
    <row r="6921" spans="1:7" ht="18" customHeight="1">
      <c r="A6921" s="323"/>
      <c r="B6921" s="302" t="s">
        <v>13</v>
      </c>
      <c r="C6921" s="325" t="s">
        <v>62</v>
      </c>
      <c r="D6921" s="325">
        <v>10</v>
      </c>
      <c r="E6921" s="130">
        <v>31000</v>
      </c>
      <c r="F6921" s="130">
        <f t="shared" si="113"/>
        <v>310000</v>
      </c>
      <c r="G6921" s="69"/>
    </row>
    <row r="6922" spans="1:7" ht="18" customHeight="1">
      <c r="A6922" s="323"/>
      <c r="B6922" s="302"/>
      <c r="C6922" s="325"/>
      <c r="D6922" s="325"/>
      <c r="E6922" s="130"/>
      <c r="F6922" s="130">
        <f t="shared" si="113"/>
        <v>0</v>
      </c>
      <c r="G6922" s="69"/>
    </row>
    <row r="6923" spans="1:7" ht="18" customHeight="1">
      <c r="A6923" s="323" t="s">
        <v>1812</v>
      </c>
      <c r="B6923" s="302" t="s">
        <v>13</v>
      </c>
      <c r="C6923" s="325" t="s">
        <v>1945</v>
      </c>
      <c r="D6923" s="325">
        <v>107.3</v>
      </c>
      <c r="E6923" s="130">
        <v>30500</v>
      </c>
      <c r="F6923" s="130">
        <f t="shared" si="113"/>
        <v>3272650</v>
      </c>
      <c r="G6923" s="86">
        <f>SUM(F6923:F6924)</f>
        <v>6322650</v>
      </c>
    </row>
    <row r="6924" spans="1:7" ht="18" customHeight="1">
      <c r="A6924" s="323"/>
      <c r="B6924" s="302" t="s">
        <v>13</v>
      </c>
      <c r="C6924" s="325" t="s">
        <v>1944</v>
      </c>
      <c r="D6924" s="325">
        <v>100</v>
      </c>
      <c r="E6924" s="130">
        <v>30500</v>
      </c>
      <c r="F6924" s="130">
        <f t="shared" si="113"/>
        <v>3050000</v>
      </c>
      <c r="G6924" s="69"/>
    </row>
    <row r="6925" spans="1:7" ht="18" customHeight="1">
      <c r="A6925" s="323"/>
      <c r="B6925" s="302"/>
      <c r="C6925" s="325"/>
      <c r="D6925" s="325"/>
      <c r="E6925" s="130"/>
      <c r="F6925" s="130">
        <f t="shared" ref="F6925:F6992" si="114">E6925*D6925</f>
        <v>0</v>
      </c>
      <c r="G6925" s="69"/>
    </row>
    <row r="6926" spans="1:7" ht="18" customHeight="1">
      <c r="A6926" s="323" t="s">
        <v>648</v>
      </c>
      <c r="B6926" s="302" t="s">
        <v>31</v>
      </c>
      <c r="C6926" s="325" t="s">
        <v>585</v>
      </c>
      <c r="D6926" s="325">
        <v>44.4</v>
      </c>
      <c r="E6926" s="130">
        <v>32000</v>
      </c>
      <c r="F6926" s="130">
        <f t="shared" si="114"/>
        <v>1420800</v>
      </c>
      <c r="G6926" s="86">
        <f>SUM(F6926:F6927)</f>
        <v>17670800</v>
      </c>
    </row>
    <row r="6927" spans="1:7" ht="18" customHeight="1">
      <c r="A6927" s="323"/>
      <c r="B6927" s="302" t="s">
        <v>31</v>
      </c>
      <c r="C6927" s="325" t="s">
        <v>714</v>
      </c>
      <c r="D6927" s="325">
        <v>500</v>
      </c>
      <c r="E6927" s="130">
        <v>32500</v>
      </c>
      <c r="F6927" s="130">
        <f t="shared" si="114"/>
        <v>16250000</v>
      </c>
      <c r="G6927" s="86"/>
    </row>
    <row r="6928" spans="1:7" ht="18" customHeight="1">
      <c r="A6928" s="323"/>
      <c r="B6928" s="302"/>
      <c r="C6928" s="325"/>
      <c r="D6928" s="325"/>
      <c r="E6928" s="130"/>
      <c r="F6928" s="130">
        <f t="shared" si="114"/>
        <v>0</v>
      </c>
      <c r="G6928" s="69"/>
    </row>
    <row r="6929" spans="1:7" ht="18" customHeight="1">
      <c r="A6929" s="323" t="s">
        <v>240</v>
      </c>
      <c r="B6929" s="444" t="s">
        <v>363</v>
      </c>
      <c r="C6929" s="482" t="s">
        <v>242</v>
      </c>
      <c r="D6929" s="482">
        <v>100</v>
      </c>
      <c r="E6929" s="131">
        <v>57000</v>
      </c>
      <c r="F6929" s="131">
        <f t="shared" si="114"/>
        <v>5700000</v>
      </c>
      <c r="G6929" s="86">
        <f>F6929</f>
        <v>5700000</v>
      </c>
    </row>
    <row r="6930" spans="1:7" ht="18" customHeight="1">
      <c r="A6930" s="323"/>
      <c r="B6930" s="302"/>
      <c r="C6930" s="325"/>
      <c r="D6930" s="325"/>
      <c r="E6930" s="130"/>
      <c r="F6930" s="130">
        <f t="shared" si="114"/>
        <v>0</v>
      </c>
      <c r="G6930" s="69"/>
    </row>
    <row r="6931" spans="1:7" ht="18" customHeight="1">
      <c r="A6931" s="323" t="s">
        <v>536</v>
      </c>
      <c r="B6931" s="444" t="s">
        <v>137</v>
      </c>
      <c r="C6931" s="482" t="s">
        <v>817</v>
      </c>
      <c r="D6931" s="482">
        <v>60</v>
      </c>
      <c r="E6931" s="131">
        <v>39000</v>
      </c>
      <c r="F6931" s="131">
        <f t="shared" si="114"/>
        <v>2340000</v>
      </c>
      <c r="G6931" s="86">
        <f>F6931</f>
        <v>2340000</v>
      </c>
    </row>
    <row r="6932" spans="1:7" ht="18" customHeight="1">
      <c r="A6932" s="323"/>
      <c r="B6932" s="302"/>
      <c r="C6932" s="325"/>
      <c r="D6932" s="325"/>
      <c r="E6932" s="130"/>
      <c r="F6932" s="130">
        <f t="shared" si="114"/>
        <v>0</v>
      </c>
      <c r="G6932" s="86"/>
    </row>
    <row r="6933" spans="1:7" ht="18" customHeight="1">
      <c r="A6933" s="323" t="s">
        <v>109</v>
      </c>
      <c r="B6933" s="302" t="s">
        <v>31</v>
      </c>
      <c r="C6933" s="325" t="s">
        <v>62</v>
      </c>
      <c r="D6933" s="325">
        <v>375</v>
      </c>
      <c r="E6933" s="130">
        <v>34000</v>
      </c>
      <c r="F6933" s="130">
        <f t="shared" si="114"/>
        <v>12750000</v>
      </c>
      <c r="G6933" s="86">
        <f>F6933</f>
        <v>12750000</v>
      </c>
    </row>
    <row r="6934" spans="1:7" ht="18" customHeight="1">
      <c r="A6934" s="323"/>
      <c r="B6934" s="302"/>
      <c r="C6934" s="325"/>
      <c r="D6934" s="325"/>
      <c r="E6934" s="130"/>
      <c r="F6934" s="130">
        <f t="shared" si="114"/>
        <v>0</v>
      </c>
      <c r="G6934" s="86"/>
    </row>
    <row r="6935" spans="1:7" ht="18" customHeight="1">
      <c r="A6935" s="323" t="s">
        <v>102</v>
      </c>
      <c r="B6935" s="302" t="s">
        <v>31</v>
      </c>
      <c r="C6935" s="325" t="s">
        <v>725</v>
      </c>
      <c r="D6935" s="325">
        <v>5</v>
      </c>
      <c r="E6935" s="130">
        <v>34000</v>
      </c>
      <c r="F6935" s="130">
        <f t="shared" si="114"/>
        <v>170000</v>
      </c>
      <c r="G6935" s="86">
        <f>F6935</f>
        <v>170000</v>
      </c>
    </row>
    <row r="6936" spans="1:7" ht="18" customHeight="1">
      <c r="A6936" s="323"/>
      <c r="B6936" s="302"/>
      <c r="C6936" s="325"/>
      <c r="D6936" s="325"/>
      <c r="E6936" s="130"/>
      <c r="F6936" s="130">
        <f t="shared" si="114"/>
        <v>0</v>
      </c>
      <c r="G6936" s="86"/>
    </row>
    <row r="6937" spans="1:7" ht="18" customHeight="1">
      <c r="A6937" s="534" t="s">
        <v>314</v>
      </c>
      <c r="B6937" s="302"/>
      <c r="C6937" s="325"/>
      <c r="D6937" s="325"/>
      <c r="E6937" s="130"/>
      <c r="F6937" s="130">
        <f t="shared" si="114"/>
        <v>0</v>
      </c>
      <c r="G6937" s="86">
        <f>SUM(F6938:F6939)</f>
        <v>25999550</v>
      </c>
    </row>
    <row r="6938" spans="1:7" ht="18" customHeight="1">
      <c r="A6938" s="323" t="s">
        <v>722</v>
      </c>
      <c r="B6938" s="302" t="s">
        <v>518</v>
      </c>
      <c r="C6938" s="325" t="s">
        <v>723</v>
      </c>
      <c r="D6938" s="325">
        <v>779.1</v>
      </c>
      <c r="E6938" s="130">
        <v>33500</v>
      </c>
      <c r="F6938" s="130">
        <f t="shared" si="114"/>
        <v>26099850</v>
      </c>
      <c r="G6938" s="69"/>
    </row>
    <row r="6939" spans="1:7" ht="18" customHeight="1">
      <c r="A6939" s="533" t="s">
        <v>12</v>
      </c>
      <c r="B6939" s="447" t="s">
        <v>1254</v>
      </c>
      <c r="C6939" s="497" t="s">
        <v>1841</v>
      </c>
      <c r="D6939" s="497">
        <v>-5.9</v>
      </c>
      <c r="E6939" s="164">
        <v>17000</v>
      </c>
      <c r="F6939" s="164">
        <f t="shared" si="114"/>
        <v>-100300</v>
      </c>
      <c r="G6939" s="92"/>
    </row>
    <row r="6940" spans="1:7" ht="18" customHeight="1">
      <c r="A6940" s="526"/>
      <c r="B6940" s="435"/>
      <c r="C6940" s="484"/>
      <c r="D6940" s="484"/>
      <c r="E6940" s="113"/>
      <c r="F6940" s="126"/>
      <c r="G6940" s="9"/>
    </row>
    <row r="6941" spans="1:7" ht="18" customHeight="1">
      <c r="A6941" s="537">
        <v>42448</v>
      </c>
      <c r="B6941" s="355"/>
      <c r="C6941" s="491" t="s">
        <v>398</v>
      </c>
      <c r="D6941" s="525"/>
      <c r="F6941" s="127"/>
    </row>
    <row r="6942" spans="1:7" ht="18" customHeight="1">
      <c r="A6942" s="531" t="s">
        <v>127</v>
      </c>
      <c r="B6942" s="436" t="s">
        <v>134</v>
      </c>
      <c r="C6942" s="494" t="s">
        <v>152</v>
      </c>
      <c r="D6942" s="494">
        <f>SUM(D6943:D7037)</f>
        <v>8558.6</v>
      </c>
      <c r="E6942" s="166"/>
      <c r="F6942" s="171">
        <f>SUM(F6943:F7037)</f>
        <v>280705950</v>
      </c>
      <c r="G6942" s="171">
        <f>SUM(G6943:G7037)</f>
        <v>280705950</v>
      </c>
    </row>
    <row r="6943" spans="1:7" ht="18" customHeight="1">
      <c r="A6943" s="532" t="s">
        <v>235</v>
      </c>
      <c r="B6943" s="441" t="s">
        <v>13</v>
      </c>
      <c r="C6943" s="492" t="s">
        <v>22</v>
      </c>
      <c r="D6943" s="492">
        <v>192</v>
      </c>
      <c r="E6943" s="139">
        <v>29500</v>
      </c>
      <c r="F6943" s="139">
        <f t="shared" si="114"/>
        <v>5664000</v>
      </c>
      <c r="G6943" s="85">
        <f>SUM(F6943:F6945)</f>
        <v>9830450</v>
      </c>
    </row>
    <row r="6944" spans="1:7" ht="18" customHeight="1">
      <c r="A6944" s="323"/>
      <c r="B6944" s="302" t="s">
        <v>31</v>
      </c>
      <c r="C6944" s="325" t="s">
        <v>15</v>
      </c>
      <c r="D6944" s="325">
        <v>78.7</v>
      </c>
      <c r="E6944" s="130">
        <v>33500</v>
      </c>
      <c r="F6944" s="130">
        <f t="shared" si="114"/>
        <v>2636450</v>
      </c>
      <c r="G6944" s="69"/>
    </row>
    <row r="6945" spans="1:7" ht="18" customHeight="1">
      <c r="A6945" s="323"/>
      <c r="B6945" s="302" t="s">
        <v>31</v>
      </c>
      <c r="C6945" s="325" t="s">
        <v>281</v>
      </c>
      <c r="D6945" s="325">
        <v>45</v>
      </c>
      <c r="E6945" s="46">
        <v>34000</v>
      </c>
      <c r="F6945" s="130">
        <f>E6945*D6945</f>
        <v>1530000</v>
      </c>
      <c r="G6945" s="86"/>
    </row>
    <row r="6946" spans="1:7" ht="18" customHeight="1">
      <c r="A6946" s="323"/>
      <c r="B6946" s="302"/>
      <c r="C6946" s="325"/>
      <c r="D6946" s="325"/>
      <c r="E6946" s="46"/>
      <c r="F6946" s="130">
        <f>E6946*D6946</f>
        <v>0</v>
      </c>
      <c r="G6946" s="86"/>
    </row>
    <row r="6947" spans="1:7" ht="18" customHeight="1">
      <c r="A6947" s="323" t="s">
        <v>635</v>
      </c>
      <c r="B6947" s="302" t="s">
        <v>168</v>
      </c>
      <c r="C6947" s="325" t="s">
        <v>636</v>
      </c>
      <c r="D6947" s="325">
        <v>207</v>
      </c>
      <c r="E6947" s="130">
        <v>34500</v>
      </c>
      <c r="F6947" s="130">
        <f t="shared" si="114"/>
        <v>7141500</v>
      </c>
      <c r="G6947" s="86">
        <f>F6947</f>
        <v>7141500</v>
      </c>
    </row>
    <row r="6948" spans="1:7" ht="18" customHeight="1">
      <c r="A6948" s="323"/>
      <c r="B6948" s="302"/>
      <c r="C6948" s="325"/>
      <c r="D6948" s="325"/>
      <c r="E6948" s="130"/>
      <c r="F6948" s="130">
        <f t="shared" si="114"/>
        <v>0</v>
      </c>
      <c r="G6948" s="69"/>
    </row>
    <row r="6949" spans="1:7" ht="18" customHeight="1">
      <c r="A6949" s="323" t="s">
        <v>330</v>
      </c>
      <c r="B6949" s="302" t="s">
        <v>510</v>
      </c>
      <c r="C6949" s="325" t="s">
        <v>511</v>
      </c>
      <c r="D6949" s="325">
        <v>63.8</v>
      </c>
      <c r="E6949" s="130">
        <v>34000</v>
      </c>
      <c r="F6949" s="130">
        <f t="shared" si="114"/>
        <v>2169200</v>
      </c>
      <c r="G6949" s="86">
        <f>F6949</f>
        <v>2169200</v>
      </c>
    </row>
    <row r="6950" spans="1:7" ht="18" customHeight="1">
      <c r="A6950" s="323"/>
      <c r="B6950" s="302"/>
      <c r="C6950" s="325"/>
      <c r="D6950" s="325"/>
      <c r="E6950" s="130"/>
      <c r="F6950" s="130">
        <f t="shared" si="114"/>
        <v>0</v>
      </c>
      <c r="G6950" s="69"/>
    </row>
    <row r="6951" spans="1:7" ht="18" customHeight="1">
      <c r="A6951" s="323" t="s">
        <v>380</v>
      </c>
      <c r="B6951" s="302" t="s">
        <v>31</v>
      </c>
      <c r="C6951" s="325" t="s">
        <v>148</v>
      </c>
      <c r="D6951" s="325">
        <v>153.5</v>
      </c>
      <c r="E6951" s="130">
        <v>32000</v>
      </c>
      <c r="F6951" s="130">
        <f t="shared" si="114"/>
        <v>4912000</v>
      </c>
      <c r="G6951" s="86">
        <f>F6951</f>
        <v>4912000</v>
      </c>
    </row>
    <row r="6952" spans="1:7" ht="18" customHeight="1">
      <c r="A6952" s="323"/>
      <c r="B6952" s="302"/>
      <c r="C6952" s="325"/>
      <c r="D6952" s="325"/>
      <c r="E6952" s="130"/>
      <c r="F6952" s="130">
        <f t="shared" si="114"/>
        <v>0</v>
      </c>
      <c r="G6952" s="69"/>
    </row>
    <row r="6953" spans="1:7" ht="18" customHeight="1">
      <c r="A6953" s="323" t="s">
        <v>316</v>
      </c>
      <c r="B6953" s="439" t="s">
        <v>1949</v>
      </c>
      <c r="C6953" s="430" t="s">
        <v>1950</v>
      </c>
      <c r="D6953" s="430">
        <v>-2.2000000000000002</v>
      </c>
      <c r="E6953" s="140">
        <v>33500</v>
      </c>
      <c r="F6953" s="140">
        <f t="shared" si="114"/>
        <v>-73700</v>
      </c>
      <c r="G6953" s="86">
        <f>SUM(F6953:F6957)</f>
        <v>41716700</v>
      </c>
    </row>
    <row r="6954" spans="1:7" ht="18" customHeight="1">
      <c r="A6954" s="323"/>
      <c r="B6954" s="450" t="s">
        <v>1951</v>
      </c>
      <c r="C6954" s="430" t="s">
        <v>627</v>
      </c>
      <c r="D6954" s="430">
        <v>-18</v>
      </c>
      <c r="E6954" s="140">
        <v>33500</v>
      </c>
      <c r="F6954" s="140">
        <f t="shared" si="114"/>
        <v>-603000</v>
      </c>
      <c r="G6954" s="69"/>
    </row>
    <row r="6955" spans="1:7" ht="18" customHeight="1">
      <c r="A6955" s="323"/>
      <c r="B6955" s="302" t="s">
        <v>31</v>
      </c>
      <c r="C6955" s="325" t="s">
        <v>1451</v>
      </c>
      <c r="D6955" s="325">
        <v>250</v>
      </c>
      <c r="E6955" s="130">
        <v>34000</v>
      </c>
      <c r="F6955" s="130">
        <f t="shared" si="114"/>
        <v>8500000</v>
      </c>
      <c r="G6955" s="69"/>
    </row>
    <row r="6956" spans="1:7" ht="18" customHeight="1">
      <c r="A6956" s="323"/>
      <c r="B6956" s="302" t="s">
        <v>31</v>
      </c>
      <c r="C6956" s="325" t="s">
        <v>561</v>
      </c>
      <c r="D6956" s="325">
        <v>929.4</v>
      </c>
      <c r="E6956" s="130">
        <v>33000</v>
      </c>
      <c r="F6956" s="130">
        <f t="shared" si="114"/>
        <v>30670200</v>
      </c>
      <c r="G6956" s="69"/>
    </row>
    <row r="6957" spans="1:7" ht="18" customHeight="1">
      <c r="A6957" s="323"/>
      <c r="B6957" s="302" t="s">
        <v>168</v>
      </c>
      <c r="C6957" s="325" t="s">
        <v>331</v>
      </c>
      <c r="D6957" s="325">
        <v>94.8</v>
      </c>
      <c r="E6957" s="130">
        <v>34000</v>
      </c>
      <c r="F6957" s="130">
        <f t="shared" si="114"/>
        <v>3223200</v>
      </c>
      <c r="G6957" s="69"/>
    </row>
    <row r="6958" spans="1:7" ht="18" customHeight="1">
      <c r="A6958" s="323"/>
      <c r="B6958" s="302"/>
      <c r="C6958" s="325"/>
      <c r="D6958" s="325"/>
      <c r="E6958" s="130"/>
      <c r="F6958" s="130">
        <f t="shared" si="114"/>
        <v>0</v>
      </c>
      <c r="G6958" s="69"/>
    </row>
    <row r="6959" spans="1:7" ht="18" customHeight="1">
      <c r="A6959" s="323" t="s">
        <v>207</v>
      </c>
      <c r="B6959" s="302" t="s">
        <v>23</v>
      </c>
      <c r="C6959" s="325" t="s">
        <v>1952</v>
      </c>
      <c r="D6959" s="325">
        <v>113</v>
      </c>
      <c r="E6959" s="130">
        <v>35500</v>
      </c>
      <c r="F6959" s="130">
        <f t="shared" si="114"/>
        <v>4011500</v>
      </c>
      <c r="G6959" s="86">
        <f>SUM(F6959:F6960)</f>
        <v>18566500</v>
      </c>
    </row>
    <row r="6960" spans="1:7" ht="18" customHeight="1">
      <c r="A6960" s="323"/>
      <c r="B6960" s="302" t="s">
        <v>23</v>
      </c>
      <c r="C6960" s="325" t="s">
        <v>534</v>
      </c>
      <c r="D6960" s="325">
        <v>410</v>
      </c>
      <c r="E6960" s="130">
        <v>35500</v>
      </c>
      <c r="F6960" s="130">
        <f t="shared" si="114"/>
        <v>14555000</v>
      </c>
      <c r="G6960" s="69"/>
    </row>
    <row r="6961" spans="1:7" ht="18" customHeight="1">
      <c r="A6961" s="323"/>
      <c r="B6961" s="302"/>
      <c r="C6961" s="325"/>
      <c r="D6961" s="325"/>
      <c r="E6961" s="130"/>
      <c r="F6961" s="130">
        <f t="shared" si="114"/>
        <v>0</v>
      </c>
      <c r="G6961" s="69"/>
    </row>
    <row r="6962" spans="1:7" ht="18" customHeight="1">
      <c r="A6962" s="323" t="s">
        <v>327</v>
      </c>
      <c r="B6962" s="302" t="s">
        <v>13</v>
      </c>
      <c r="C6962" s="325" t="s">
        <v>777</v>
      </c>
      <c r="D6962" s="325">
        <v>278.8</v>
      </c>
      <c r="E6962" s="130">
        <v>30500</v>
      </c>
      <c r="F6962" s="130">
        <f t="shared" si="114"/>
        <v>8503400</v>
      </c>
      <c r="G6962" s="86">
        <f>SUM(F6962:F6967)</f>
        <v>29607600</v>
      </c>
    </row>
    <row r="6963" spans="1:7" ht="18" customHeight="1">
      <c r="A6963" s="323"/>
      <c r="B6963" s="302" t="s">
        <v>13</v>
      </c>
      <c r="C6963" s="325" t="s">
        <v>754</v>
      </c>
      <c r="D6963" s="325">
        <v>63</v>
      </c>
      <c r="E6963" s="130">
        <v>30000</v>
      </c>
      <c r="F6963" s="130">
        <f t="shared" si="114"/>
        <v>1890000</v>
      </c>
      <c r="G6963" s="69"/>
    </row>
    <row r="6964" spans="1:7" ht="18" customHeight="1">
      <c r="A6964" s="323"/>
      <c r="B6964" s="302" t="s">
        <v>13</v>
      </c>
      <c r="C6964" s="325" t="s">
        <v>1232</v>
      </c>
      <c r="D6964" s="325">
        <v>220</v>
      </c>
      <c r="E6964" s="130">
        <v>30000</v>
      </c>
      <c r="F6964" s="130">
        <f t="shared" si="114"/>
        <v>6600000</v>
      </c>
      <c r="G6964" s="69"/>
    </row>
    <row r="6965" spans="1:7" ht="18" customHeight="1">
      <c r="A6965" s="323"/>
      <c r="B6965" s="302" t="s">
        <v>13</v>
      </c>
      <c r="C6965" s="325" t="s">
        <v>276</v>
      </c>
      <c r="D6965" s="325">
        <v>154.80000000000001</v>
      </c>
      <c r="E6965" s="130">
        <v>30000</v>
      </c>
      <c r="F6965" s="130">
        <f t="shared" si="114"/>
        <v>4644000</v>
      </c>
      <c r="G6965" s="69"/>
    </row>
    <row r="6966" spans="1:7" ht="18" customHeight="1">
      <c r="A6966" s="323"/>
      <c r="B6966" s="302" t="s">
        <v>13</v>
      </c>
      <c r="C6966" s="325" t="s">
        <v>343</v>
      </c>
      <c r="D6966" s="325">
        <v>150.30000000000001</v>
      </c>
      <c r="E6966" s="130">
        <v>30000</v>
      </c>
      <c r="F6966" s="130">
        <f t="shared" si="114"/>
        <v>4509000</v>
      </c>
      <c r="G6966" s="69"/>
    </row>
    <row r="6967" spans="1:7" ht="18" customHeight="1">
      <c r="A6967" s="323"/>
      <c r="B6967" s="302" t="s">
        <v>31</v>
      </c>
      <c r="C6967" s="325" t="s">
        <v>707</v>
      </c>
      <c r="D6967" s="325">
        <v>101.8</v>
      </c>
      <c r="E6967" s="130">
        <v>34000</v>
      </c>
      <c r="F6967" s="130">
        <f t="shared" si="114"/>
        <v>3461200</v>
      </c>
      <c r="G6967" s="69"/>
    </row>
    <row r="6968" spans="1:7" ht="18" customHeight="1">
      <c r="A6968" s="323"/>
      <c r="B6968" s="302"/>
      <c r="C6968" s="325"/>
      <c r="D6968" s="325"/>
      <c r="E6968" s="130"/>
      <c r="F6968" s="130">
        <f t="shared" si="114"/>
        <v>0</v>
      </c>
      <c r="G6968" s="69"/>
    </row>
    <row r="6969" spans="1:7" ht="18" customHeight="1">
      <c r="A6969" s="323" t="s">
        <v>318</v>
      </c>
      <c r="B6969" s="302" t="s">
        <v>515</v>
      </c>
      <c r="C6969" s="325" t="s">
        <v>986</v>
      </c>
      <c r="D6969" s="325">
        <v>52.7</v>
      </c>
      <c r="E6969" s="130">
        <v>30000</v>
      </c>
      <c r="F6969" s="130">
        <f t="shared" si="114"/>
        <v>1581000</v>
      </c>
      <c r="G6969" s="86">
        <f>SUM(F6969:F6974)</f>
        <v>13503600</v>
      </c>
    </row>
    <row r="6970" spans="1:7" ht="18" customHeight="1">
      <c r="A6970" s="323"/>
      <c r="B6970" s="302" t="s">
        <v>31</v>
      </c>
      <c r="C6970" s="325" t="s">
        <v>1953</v>
      </c>
      <c r="D6970" s="325">
        <v>50</v>
      </c>
      <c r="E6970" s="130">
        <v>34000</v>
      </c>
      <c r="F6970" s="130">
        <f t="shared" si="114"/>
        <v>1700000</v>
      </c>
      <c r="G6970" s="69"/>
    </row>
    <row r="6971" spans="1:7" ht="18" customHeight="1">
      <c r="A6971" s="323"/>
      <c r="B6971" s="302" t="s">
        <v>31</v>
      </c>
      <c r="C6971" s="325" t="s">
        <v>60</v>
      </c>
      <c r="D6971" s="325">
        <v>47.7</v>
      </c>
      <c r="E6971" s="130">
        <v>34000</v>
      </c>
      <c r="F6971" s="130">
        <f t="shared" si="114"/>
        <v>1621800</v>
      </c>
      <c r="G6971" s="69"/>
    </row>
    <row r="6972" spans="1:7" ht="18" customHeight="1">
      <c r="A6972" s="323"/>
      <c r="B6972" s="302" t="s">
        <v>31</v>
      </c>
      <c r="C6972" s="325" t="s">
        <v>15</v>
      </c>
      <c r="D6972" s="325">
        <v>105</v>
      </c>
      <c r="E6972" s="130">
        <v>34000</v>
      </c>
      <c r="F6972" s="130">
        <f t="shared" si="114"/>
        <v>3570000</v>
      </c>
      <c r="G6972" s="69"/>
    </row>
    <row r="6973" spans="1:7" ht="18" customHeight="1">
      <c r="A6973" s="323"/>
      <c r="B6973" s="302" t="s">
        <v>31</v>
      </c>
      <c r="C6973" s="325" t="s">
        <v>1237</v>
      </c>
      <c r="D6973" s="325">
        <v>98.7</v>
      </c>
      <c r="E6973" s="130">
        <v>34000</v>
      </c>
      <c r="F6973" s="130">
        <f t="shared" si="114"/>
        <v>3355800</v>
      </c>
      <c r="G6973" s="69"/>
    </row>
    <row r="6974" spans="1:7" ht="18" customHeight="1">
      <c r="A6974" s="323"/>
      <c r="B6974" s="302" t="s">
        <v>31</v>
      </c>
      <c r="C6974" s="325" t="s">
        <v>461</v>
      </c>
      <c r="D6974" s="325">
        <v>50</v>
      </c>
      <c r="E6974" s="130">
        <v>33500</v>
      </c>
      <c r="F6974" s="130">
        <f t="shared" si="114"/>
        <v>1675000</v>
      </c>
      <c r="G6974" s="69"/>
    </row>
    <row r="6975" spans="1:7" ht="18" customHeight="1">
      <c r="A6975" s="323"/>
      <c r="B6975" s="302"/>
      <c r="C6975" s="325"/>
      <c r="D6975" s="325"/>
      <c r="E6975" s="130"/>
      <c r="F6975" s="130">
        <f t="shared" si="114"/>
        <v>0</v>
      </c>
      <c r="G6975" s="69"/>
    </row>
    <row r="6976" spans="1:7" ht="18" customHeight="1">
      <c r="A6976" s="323" t="s">
        <v>418</v>
      </c>
      <c r="B6976" s="302" t="s">
        <v>23</v>
      </c>
      <c r="C6976" s="325" t="s">
        <v>78</v>
      </c>
      <c r="D6976" s="325">
        <v>171.2</v>
      </c>
      <c r="E6976" s="130">
        <v>33500</v>
      </c>
      <c r="F6976" s="130">
        <f t="shared" si="114"/>
        <v>5735200</v>
      </c>
      <c r="G6976" s="86">
        <f>SUM(F6976:F6977)</f>
        <v>23496800</v>
      </c>
    </row>
    <row r="6977" spans="1:7" ht="18" customHeight="1">
      <c r="A6977" s="323"/>
      <c r="B6977" s="302" t="s">
        <v>23</v>
      </c>
      <c r="C6977" s="325" t="s">
        <v>369</v>
      </c>
      <c r="D6977" s="325">
        <v>522.4</v>
      </c>
      <c r="E6977" s="130">
        <v>34000</v>
      </c>
      <c r="F6977" s="130">
        <f t="shared" si="114"/>
        <v>17761600</v>
      </c>
      <c r="G6977" s="69"/>
    </row>
    <row r="6978" spans="1:7" ht="18" customHeight="1">
      <c r="A6978" s="323"/>
      <c r="B6978" s="302"/>
      <c r="C6978" s="325"/>
      <c r="D6978" s="325"/>
      <c r="E6978" s="130"/>
      <c r="F6978" s="130">
        <f t="shared" si="114"/>
        <v>0</v>
      </c>
      <c r="G6978" s="69"/>
    </row>
    <row r="6979" spans="1:7" ht="18" customHeight="1">
      <c r="A6979" s="323" t="s">
        <v>123</v>
      </c>
      <c r="B6979" s="302" t="s">
        <v>31</v>
      </c>
      <c r="C6979" s="325" t="s">
        <v>1954</v>
      </c>
      <c r="D6979" s="325">
        <v>53.3</v>
      </c>
      <c r="E6979" s="130">
        <v>33000</v>
      </c>
      <c r="F6979" s="130">
        <f t="shared" si="114"/>
        <v>1758900</v>
      </c>
      <c r="G6979" s="86">
        <f>SUM(F6979:F6982)</f>
        <v>16991700</v>
      </c>
    </row>
    <row r="6980" spans="1:7" ht="18" customHeight="1">
      <c r="A6980" s="323"/>
      <c r="B6980" s="302" t="s">
        <v>31</v>
      </c>
      <c r="C6980" s="325" t="s">
        <v>1830</v>
      </c>
      <c r="D6980" s="325">
        <v>303.5</v>
      </c>
      <c r="E6980" s="130">
        <v>33000</v>
      </c>
      <c r="F6980" s="130">
        <f t="shared" si="114"/>
        <v>10015500</v>
      </c>
      <c r="G6980" s="69"/>
    </row>
    <row r="6981" spans="1:7" ht="18" customHeight="1">
      <c r="A6981" s="323"/>
      <c r="B6981" s="302" t="s">
        <v>31</v>
      </c>
      <c r="C6981" s="325" t="s">
        <v>370</v>
      </c>
      <c r="D6981" s="325">
        <v>57.1</v>
      </c>
      <c r="E6981" s="130">
        <v>33000</v>
      </c>
      <c r="F6981" s="130">
        <f t="shared" si="114"/>
        <v>1884300</v>
      </c>
      <c r="G6981" s="69"/>
    </row>
    <row r="6982" spans="1:7" ht="18" customHeight="1">
      <c r="A6982" s="323"/>
      <c r="B6982" s="302" t="s">
        <v>31</v>
      </c>
      <c r="C6982" s="325" t="s">
        <v>1050</v>
      </c>
      <c r="D6982" s="325">
        <v>101</v>
      </c>
      <c r="E6982" s="130">
        <v>33000</v>
      </c>
      <c r="F6982" s="130">
        <f t="shared" si="114"/>
        <v>3333000</v>
      </c>
      <c r="G6982" s="69"/>
    </row>
    <row r="6983" spans="1:7" ht="18" customHeight="1">
      <c r="A6983" s="323"/>
      <c r="B6983" s="302"/>
      <c r="C6983" s="325"/>
      <c r="D6983" s="325"/>
      <c r="E6983" s="130"/>
      <c r="F6983" s="130">
        <f t="shared" si="114"/>
        <v>0</v>
      </c>
      <c r="G6983" s="69"/>
    </row>
    <row r="6984" spans="1:7" ht="18" customHeight="1">
      <c r="A6984" s="323" t="s">
        <v>140</v>
      </c>
      <c r="B6984" s="302" t="s">
        <v>31</v>
      </c>
      <c r="C6984" s="325" t="s">
        <v>87</v>
      </c>
      <c r="D6984" s="325">
        <v>200</v>
      </c>
      <c r="E6984" s="46">
        <v>32000</v>
      </c>
      <c r="F6984" s="130">
        <f>E6984*D6984</f>
        <v>6400000</v>
      </c>
      <c r="G6984" s="86">
        <f>SUM(F6984:F6985)</f>
        <v>23040000</v>
      </c>
    </row>
    <row r="6985" spans="1:7" ht="18" customHeight="1">
      <c r="A6985" s="323"/>
      <c r="B6985" s="302" t="s">
        <v>31</v>
      </c>
      <c r="C6985" s="325" t="s">
        <v>373</v>
      </c>
      <c r="D6985" s="325">
        <v>520</v>
      </c>
      <c r="E6985" s="46">
        <v>32000</v>
      </c>
      <c r="F6985" s="130">
        <f>E6985*D6985</f>
        <v>16640000</v>
      </c>
      <c r="G6985" s="69"/>
    </row>
    <row r="6986" spans="1:7" ht="18" customHeight="1">
      <c r="A6986" s="323"/>
      <c r="B6986" s="302"/>
      <c r="C6986" s="325"/>
      <c r="D6986" s="325"/>
      <c r="E6986" s="130"/>
      <c r="F6986" s="130"/>
      <c r="G6986" s="69"/>
    </row>
    <row r="6987" spans="1:7" ht="18" customHeight="1">
      <c r="A6987" s="323" t="s">
        <v>93</v>
      </c>
      <c r="B6987" s="302" t="s">
        <v>31</v>
      </c>
      <c r="C6987" s="325" t="s">
        <v>1955</v>
      </c>
      <c r="D6987" s="325">
        <v>31.5</v>
      </c>
      <c r="E6987" s="46">
        <v>34000</v>
      </c>
      <c r="F6987" s="130">
        <f t="shared" si="114"/>
        <v>1071000</v>
      </c>
      <c r="G6987" s="86">
        <f>SUM(F6987:F6991)</f>
        <v>20675400</v>
      </c>
    </row>
    <row r="6988" spans="1:7" ht="18" customHeight="1">
      <c r="A6988" s="323"/>
      <c r="B6988" s="302" t="s">
        <v>31</v>
      </c>
      <c r="C6988" s="325" t="s">
        <v>1956</v>
      </c>
      <c r="D6988" s="325">
        <v>58</v>
      </c>
      <c r="E6988" s="46">
        <v>34000</v>
      </c>
      <c r="F6988" s="130">
        <f t="shared" si="114"/>
        <v>1972000</v>
      </c>
      <c r="G6988" s="69"/>
    </row>
    <row r="6989" spans="1:7" ht="18" customHeight="1">
      <c r="A6989" s="323"/>
      <c r="B6989" s="302" t="s">
        <v>31</v>
      </c>
      <c r="C6989" s="325" t="s">
        <v>1732</v>
      </c>
      <c r="D6989" s="325">
        <v>40</v>
      </c>
      <c r="E6989" s="46">
        <v>34000</v>
      </c>
      <c r="F6989" s="130">
        <f t="shared" si="114"/>
        <v>1360000</v>
      </c>
      <c r="G6989" s="69"/>
    </row>
    <row r="6990" spans="1:7" ht="18" customHeight="1">
      <c r="A6990" s="323"/>
      <c r="B6990" s="302" t="s">
        <v>31</v>
      </c>
      <c r="C6990" s="325" t="s">
        <v>1957</v>
      </c>
      <c r="D6990" s="325">
        <v>28.2</v>
      </c>
      <c r="E6990" s="46">
        <v>34000</v>
      </c>
      <c r="F6990" s="130">
        <f t="shared" si="114"/>
        <v>958800</v>
      </c>
      <c r="G6990" s="69"/>
    </row>
    <row r="6991" spans="1:7" ht="18" customHeight="1">
      <c r="A6991" s="323"/>
      <c r="B6991" s="302" t="s">
        <v>724</v>
      </c>
      <c r="C6991" s="325" t="s">
        <v>1220</v>
      </c>
      <c r="D6991" s="325">
        <v>450.4</v>
      </c>
      <c r="E6991" s="46">
        <v>34000</v>
      </c>
      <c r="F6991" s="130">
        <f t="shared" si="114"/>
        <v>15313600</v>
      </c>
      <c r="G6991" s="69"/>
    </row>
    <row r="6992" spans="1:7" ht="18" customHeight="1">
      <c r="A6992" s="323"/>
      <c r="B6992" s="302"/>
      <c r="C6992" s="325"/>
      <c r="D6992" s="325"/>
      <c r="E6992" s="46"/>
      <c r="F6992" s="130">
        <f t="shared" si="114"/>
        <v>0</v>
      </c>
      <c r="G6992" s="69"/>
    </row>
    <row r="6993" spans="1:7" ht="18" customHeight="1">
      <c r="A6993" s="323" t="s">
        <v>336</v>
      </c>
      <c r="B6993" s="302" t="s">
        <v>23</v>
      </c>
      <c r="C6993" s="325" t="s">
        <v>1276</v>
      </c>
      <c r="D6993" s="325">
        <v>50</v>
      </c>
      <c r="E6993" s="46">
        <v>34000</v>
      </c>
      <c r="F6993" s="130">
        <f t="shared" ref="F6993:F7047" si="115">E6993*D6993</f>
        <v>1700000</v>
      </c>
      <c r="G6993" s="86">
        <f>SUM(F6993:F6995)</f>
        <v>9512200</v>
      </c>
    </row>
    <row r="6994" spans="1:7" ht="18" customHeight="1">
      <c r="A6994" s="323"/>
      <c r="B6994" s="302" t="s">
        <v>23</v>
      </c>
      <c r="C6994" s="325" t="s">
        <v>1285</v>
      </c>
      <c r="D6994" s="325">
        <v>50</v>
      </c>
      <c r="E6994" s="46">
        <v>34000</v>
      </c>
      <c r="F6994" s="130">
        <f t="shared" si="115"/>
        <v>1700000</v>
      </c>
      <c r="G6994" s="69"/>
    </row>
    <row r="6995" spans="1:7" ht="18" customHeight="1">
      <c r="A6995" s="323"/>
      <c r="B6995" s="302" t="s">
        <v>31</v>
      </c>
      <c r="C6995" s="325" t="s">
        <v>1958</v>
      </c>
      <c r="D6995" s="325">
        <v>200.4</v>
      </c>
      <c r="E6995" s="46">
        <v>30500</v>
      </c>
      <c r="F6995" s="130">
        <f t="shared" si="115"/>
        <v>6112200</v>
      </c>
      <c r="G6995" s="69"/>
    </row>
    <row r="6996" spans="1:7" ht="18" customHeight="1">
      <c r="A6996" s="323"/>
      <c r="B6996" s="302"/>
      <c r="C6996" s="325"/>
      <c r="D6996" s="325"/>
      <c r="E6996" s="46"/>
      <c r="F6996" s="130">
        <f t="shared" si="115"/>
        <v>0</v>
      </c>
      <c r="G6996" s="69"/>
    </row>
    <row r="6997" spans="1:7" ht="18" customHeight="1">
      <c r="A6997" s="323" t="s">
        <v>767</v>
      </c>
      <c r="B6997" s="302" t="s">
        <v>31</v>
      </c>
      <c r="C6997" s="325" t="s">
        <v>892</v>
      </c>
      <c r="D6997" s="325">
        <v>10</v>
      </c>
      <c r="E6997" s="46">
        <v>34500</v>
      </c>
      <c r="F6997" s="130">
        <f t="shared" si="115"/>
        <v>345000</v>
      </c>
      <c r="G6997" s="86">
        <f>F6997</f>
        <v>345000</v>
      </c>
    </row>
    <row r="6998" spans="1:7" ht="18" customHeight="1">
      <c r="A6998" s="323"/>
      <c r="B6998" s="302"/>
      <c r="C6998" s="325"/>
      <c r="D6998" s="325"/>
      <c r="E6998" s="46"/>
      <c r="F6998" s="130">
        <f t="shared" si="115"/>
        <v>0</v>
      </c>
      <c r="G6998" s="69"/>
    </row>
    <row r="6999" spans="1:7" ht="18" customHeight="1">
      <c r="A6999" s="323" t="s">
        <v>253</v>
      </c>
      <c r="B6999" s="302" t="s">
        <v>254</v>
      </c>
      <c r="C6999" s="325" t="s">
        <v>255</v>
      </c>
      <c r="D6999" s="325">
        <v>85.3</v>
      </c>
      <c r="E6999" s="46">
        <v>36000</v>
      </c>
      <c r="F6999" s="130">
        <f t="shared" si="115"/>
        <v>3070800</v>
      </c>
      <c r="G6999" s="86">
        <f>F6999</f>
        <v>3070800</v>
      </c>
    </row>
    <row r="7000" spans="1:7" ht="18" customHeight="1">
      <c r="A7000" s="323"/>
      <c r="B7000" s="302"/>
      <c r="C7000" s="325"/>
      <c r="D7000" s="325"/>
      <c r="E7000" s="46"/>
      <c r="F7000" s="130">
        <f t="shared" si="115"/>
        <v>0</v>
      </c>
      <c r="G7000" s="69"/>
    </row>
    <row r="7001" spans="1:7" ht="18" customHeight="1">
      <c r="A7001" s="323" t="s">
        <v>485</v>
      </c>
      <c r="B7001" s="302" t="s">
        <v>13</v>
      </c>
      <c r="C7001" s="325" t="s">
        <v>75</v>
      </c>
      <c r="D7001" s="325">
        <v>100</v>
      </c>
      <c r="E7001" s="46">
        <v>30500</v>
      </c>
      <c r="F7001" s="130">
        <f t="shared" si="115"/>
        <v>3050000</v>
      </c>
      <c r="G7001" s="86">
        <f>F7001</f>
        <v>3050000</v>
      </c>
    </row>
    <row r="7002" spans="1:7" ht="18" customHeight="1">
      <c r="A7002" s="323"/>
      <c r="B7002" s="302"/>
      <c r="C7002" s="325"/>
      <c r="D7002" s="325"/>
      <c r="E7002" s="46"/>
      <c r="F7002" s="130">
        <f t="shared" si="115"/>
        <v>0</v>
      </c>
      <c r="G7002" s="69"/>
    </row>
    <row r="7003" spans="1:7" ht="18" customHeight="1">
      <c r="A7003" s="323" t="s">
        <v>394</v>
      </c>
      <c r="B7003" s="302" t="s">
        <v>518</v>
      </c>
      <c r="C7003" s="325" t="s">
        <v>1073</v>
      </c>
      <c r="D7003" s="325">
        <v>125.2</v>
      </c>
      <c r="E7003" s="46">
        <v>32000</v>
      </c>
      <c r="F7003" s="130">
        <f t="shared" si="115"/>
        <v>4006400</v>
      </c>
      <c r="G7003" s="86">
        <f>F7003</f>
        <v>4006400</v>
      </c>
    </row>
    <row r="7004" spans="1:7" ht="18" customHeight="1">
      <c r="A7004" s="323"/>
      <c r="B7004" s="302"/>
      <c r="C7004" s="325"/>
      <c r="D7004" s="325"/>
      <c r="E7004" s="46"/>
      <c r="F7004" s="130">
        <f t="shared" si="115"/>
        <v>0</v>
      </c>
      <c r="G7004" s="69"/>
    </row>
    <row r="7005" spans="1:7" ht="18" customHeight="1">
      <c r="A7005" s="323" t="s">
        <v>90</v>
      </c>
      <c r="B7005" s="302" t="s">
        <v>518</v>
      </c>
      <c r="C7005" s="325" t="s">
        <v>1962</v>
      </c>
      <c r="D7005" s="325">
        <v>124.3</v>
      </c>
      <c r="E7005" s="46">
        <v>33000</v>
      </c>
      <c r="F7005" s="130">
        <f t="shared" si="115"/>
        <v>4101900</v>
      </c>
      <c r="G7005" s="86">
        <f>F7005</f>
        <v>4101900</v>
      </c>
    </row>
    <row r="7006" spans="1:7" ht="18" customHeight="1">
      <c r="A7006" s="323"/>
      <c r="B7006" s="302"/>
      <c r="C7006" s="325"/>
      <c r="D7006" s="325"/>
      <c r="E7006" s="46"/>
      <c r="F7006" s="130">
        <f t="shared" si="115"/>
        <v>0</v>
      </c>
      <c r="G7006" s="69"/>
    </row>
    <row r="7007" spans="1:7" ht="18" customHeight="1">
      <c r="A7007" s="323" t="s">
        <v>490</v>
      </c>
      <c r="B7007" s="302" t="s">
        <v>13</v>
      </c>
      <c r="C7007" s="325" t="s">
        <v>1257</v>
      </c>
      <c r="D7007" s="325">
        <v>30</v>
      </c>
      <c r="E7007" s="46">
        <v>30500</v>
      </c>
      <c r="F7007" s="130">
        <f t="shared" si="115"/>
        <v>915000</v>
      </c>
      <c r="G7007" s="86">
        <f>F7007</f>
        <v>915000</v>
      </c>
    </row>
    <row r="7008" spans="1:7" ht="18" customHeight="1">
      <c r="A7008" s="323"/>
      <c r="B7008" s="302"/>
      <c r="C7008" s="325"/>
      <c r="D7008" s="325"/>
      <c r="E7008" s="46"/>
      <c r="F7008" s="130">
        <f t="shared" si="115"/>
        <v>0</v>
      </c>
      <c r="G7008" s="86"/>
    </row>
    <row r="7009" spans="1:7" ht="18" customHeight="1">
      <c r="A7009" s="323" t="s">
        <v>307</v>
      </c>
      <c r="B7009" s="302" t="s">
        <v>31</v>
      </c>
      <c r="C7009" s="325" t="s">
        <v>255</v>
      </c>
      <c r="D7009" s="325">
        <v>105.8</v>
      </c>
      <c r="E7009" s="46">
        <v>34000</v>
      </c>
      <c r="F7009" s="130">
        <f t="shared" si="115"/>
        <v>3597200</v>
      </c>
      <c r="G7009" s="86">
        <f>F7009</f>
        <v>3597200</v>
      </c>
    </row>
    <row r="7010" spans="1:7" ht="18" customHeight="1">
      <c r="A7010" s="323"/>
      <c r="B7010" s="302"/>
      <c r="C7010" s="325"/>
      <c r="D7010" s="325"/>
      <c r="E7010" s="46"/>
      <c r="F7010" s="130">
        <f t="shared" si="115"/>
        <v>0</v>
      </c>
      <c r="G7010" s="69"/>
    </row>
    <row r="7011" spans="1:7" ht="18" customHeight="1">
      <c r="A7011" s="323" t="s">
        <v>1782</v>
      </c>
      <c r="B7011" s="302" t="s">
        <v>23</v>
      </c>
      <c r="C7011" s="325" t="s">
        <v>255</v>
      </c>
      <c r="D7011" s="325">
        <v>10</v>
      </c>
      <c r="E7011" s="46">
        <v>34000</v>
      </c>
      <c r="F7011" s="130">
        <f t="shared" si="115"/>
        <v>340000</v>
      </c>
      <c r="G7011" s="86">
        <f>SUM(F7011:F7012)</f>
        <v>655000</v>
      </c>
    </row>
    <row r="7012" spans="1:7" ht="18" customHeight="1">
      <c r="A7012" s="323"/>
      <c r="B7012" s="302" t="s">
        <v>584</v>
      </c>
      <c r="C7012" s="325" t="s">
        <v>1959</v>
      </c>
      <c r="D7012" s="325">
        <v>10</v>
      </c>
      <c r="E7012" s="46">
        <v>31500</v>
      </c>
      <c r="F7012" s="130">
        <f t="shared" si="115"/>
        <v>315000</v>
      </c>
      <c r="G7012" s="69"/>
    </row>
    <row r="7013" spans="1:7" ht="18" customHeight="1">
      <c r="A7013" s="323"/>
      <c r="B7013" s="302"/>
      <c r="C7013" s="325"/>
      <c r="D7013" s="325"/>
      <c r="E7013" s="46"/>
      <c r="F7013" s="130">
        <f t="shared" si="115"/>
        <v>0</v>
      </c>
      <c r="G7013" s="69"/>
    </row>
    <row r="7014" spans="1:7" ht="18" customHeight="1">
      <c r="A7014" s="323" t="s">
        <v>361</v>
      </c>
      <c r="B7014" s="302" t="s">
        <v>31</v>
      </c>
      <c r="C7014" s="325" t="s">
        <v>1451</v>
      </c>
      <c r="D7014" s="325">
        <v>200</v>
      </c>
      <c r="E7014" s="46">
        <v>34000</v>
      </c>
      <c r="F7014" s="130">
        <f t="shared" si="115"/>
        <v>6800000</v>
      </c>
      <c r="G7014" s="86">
        <f>SUM(F7014:F7015)</f>
        <v>13566000</v>
      </c>
    </row>
    <row r="7015" spans="1:7" ht="18" customHeight="1">
      <c r="A7015" s="323"/>
      <c r="B7015" s="302" t="s">
        <v>31</v>
      </c>
      <c r="C7015" s="325" t="s">
        <v>971</v>
      </c>
      <c r="D7015" s="325">
        <v>199</v>
      </c>
      <c r="E7015" s="46">
        <v>34000</v>
      </c>
      <c r="F7015" s="130">
        <f t="shared" si="115"/>
        <v>6766000</v>
      </c>
      <c r="G7015" s="69"/>
    </row>
    <row r="7016" spans="1:7" ht="18" customHeight="1">
      <c r="A7016" s="323"/>
      <c r="B7016" s="302"/>
      <c r="C7016" s="325"/>
      <c r="D7016" s="325"/>
      <c r="E7016" s="46"/>
      <c r="F7016" s="130">
        <f t="shared" si="115"/>
        <v>0</v>
      </c>
      <c r="G7016" s="69"/>
    </row>
    <row r="7017" spans="1:7" ht="18" customHeight="1">
      <c r="A7017" s="323" t="s">
        <v>12</v>
      </c>
      <c r="B7017" s="302" t="s">
        <v>31</v>
      </c>
      <c r="C7017" s="325" t="s">
        <v>1057</v>
      </c>
      <c r="D7017" s="325">
        <v>100</v>
      </c>
      <c r="E7017" s="46">
        <v>34000</v>
      </c>
      <c r="F7017" s="130">
        <f t="shared" si="115"/>
        <v>3400000</v>
      </c>
      <c r="G7017" s="86">
        <f>F7017</f>
        <v>3400000</v>
      </c>
    </row>
    <row r="7018" spans="1:7" ht="18" customHeight="1">
      <c r="A7018" s="323"/>
      <c r="B7018" s="302"/>
      <c r="C7018" s="325"/>
      <c r="D7018" s="325"/>
      <c r="E7018" s="46"/>
      <c r="F7018" s="130">
        <f t="shared" si="115"/>
        <v>0</v>
      </c>
      <c r="G7018" s="69"/>
    </row>
    <row r="7019" spans="1:7" ht="18" customHeight="1">
      <c r="A7019" s="323" t="s">
        <v>218</v>
      </c>
      <c r="B7019" s="444" t="s">
        <v>137</v>
      </c>
      <c r="C7019" s="482" t="s">
        <v>973</v>
      </c>
      <c r="D7019" s="482">
        <v>50</v>
      </c>
      <c r="E7019" s="116">
        <v>39500</v>
      </c>
      <c r="F7019" s="131">
        <f t="shared" si="115"/>
        <v>1975000</v>
      </c>
      <c r="G7019" s="86">
        <f>F7019</f>
        <v>1975000</v>
      </c>
    </row>
    <row r="7020" spans="1:7" ht="18" customHeight="1">
      <c r="A7020" s="323"/>
      <c r="B7020" s="302"/>
      <c r="C7020" s="325"/>
      <c r="D7020" s="325"/>
      <c r="E7020" s="46"/>
      <c r="F7020" s="130">
        <f t="shared" si="115"/>
        <v>0</v>
      </c>
      <c r="G7020" s="69"/>
    </row>
    <row r="7021" spans="1:7" ht="18" customHeight="1">
      <c r="A7021" s="323" t="s">
        <v>61</v>
      </c>
      <c r="B7021" s="302" t="s">
        <v>13</v>
      </c>
      <c r="C7021" s="325" t="s">
        <v>865</v>
      </c>
      <c r="D7021" s="325">
        <v>30</v>
      </c>
      <c r="E7021" s="46">
        <v>30000</v>
      </c>
      <c r="F7021" s="130">
        <f t="shared" si="115"/>
        <v>900000</v>
      </c>
      <c r="G7021" s="86">
        <f>SUM(F7021:F7024)</f>
        <v>4500000</v>
      </c>
    </row>
    <row r="7022" spans="1:7" ht="18" customHeight="1">
      <c r="A7022" s="323"/>
      <c r="B7022" s="302" t="s">
        <v>13</v>
      </c>
      <c r="C7022" s="325" t="s">
        <v>739</v>
      </c>
      <c r="D7022" s="325">
        <v>100</v>
      </c>
      <c r="E7022" s="46">
        <v>30000</v>
      </c>
      <c r="F7022" s="130">
        <f t="shared" si="115"/>
        <v>3000000</v>
      </c>
      <c r="G7022" s="69"/>
    </row>
    <row r="7023" spans="1:7" ht="18" customHeight="1">
      <c r="A7023" s="323"/>
      <c r="B7023" s="302" t="s">
        <v>13</v>
      </c>
      <c r="C7023" s="325" t="s">
        <v>14</v>
      </c>
      <c r="D7023" s="325">
        <v>10</v>
      </c>
      <c r="E7023" s="46">
        <v>30000</v>
      </c>
      <c r="F7023" s="130">
        <f t="shared" si="115"/>
        <v>300000</v>
      </c>
      <c r="G7023" s="69"/>
    </row>
    <row r="7024" spans="1:7" ht="18" customHeight="1">
      <c r="A7024" s="323"/>
      <c r="B7024" s="302" t="s">
        <v>13</v>
      </c>
      <c r="C7024" s="325" t="s">
        <v>62</v>
      </c>
      <c r="D7024" s="325">
        <v>10</v>
      </c>
      <c r="E7024" s="46">
        <v>30000</v>
      </c>
      <c r="F7024" s="130">
        <f t="shared" si="115"/>
        <v>300000</v>
      </c>
      <c r="G7024" s="69"/>
    </row>
    <row r="7025" spans="1:7" ht="18" customHeight="1">
      <c r="A7025" s="323"/>
      <c r="B7025" s="302"/>
      <c r="C7025" s="325"/>
      <c r="D7025" s="325"/>
      <c r="E7025" s="46"/>
      <c r="F7025" s="130">
        <f t="shared" si="115"/>
        <v>0</v>
      </c>
      <c r="G7025" s="69"/>
    </row>
    <row r="7026" spans="1:7" ht="18" customHeight="1">
      <c r="A7026" s="323" t="s">
        <v>149</v>
      </c>
      <c r="B7026" s="302" t="s">
        <v>1960</v>
      </c>
      <c r="C7026" s="325" t="s">
        <v>150</v>
      </c>
      <c r="D7026" s="325">
        <v>52</v>
      </c>
      <c r="E7026" s="46">
        <v>33500</v>
      </c>
      <c r="F7026" s="130">
        <f t="shared" si="115"/>
        <v>1742000</v>
      </c>
      <c r="G7026" s="86">
        <f>F7026</f>
        <v>1742000</v>
      </c>
    </row>
    <row r="7027" spans="1:7" ht="18" customHeight="1">
      <c r="A7027" s="323"/>
      <c r="B7027" s="302"/>
      <c r="C7027" s="325"/>
      <c r="D7027" s="325"/>
      <c r="E7027" s="46"/>
      <c r="F7027" s="130">
        <f t="shared" si="115"/>
        <v>0</v>
      </c>
      <c r="G7027" s="69"/>
    </row>
    <row r="7028" spans="1:7" ht="18" customHeight="1">
      <c r="A7028" s="323" t="s">
        <v>97</v>
      </c>
      <c r="B7028" s="302" t="s">
        <v>13</v>
      </c>
      <c r="C7028" s="325" t="s">
        <v>1918</v>
      </c>
      <c r="D7028" s="325">
        <v>20</v>
      </c>
      <c r="E7028" s="46">
        <v>30000</v>
      </c>
      <c r="F7028" s="130">
        <f t="shared" si="115"/>
        <v>600000</v>
      </c>
      <c r="G7028" s="86">
        <f>SUM(F7028:F7030)</f>
        <v>3600000</v>
      </c>
    </row>
    <row r="7029" spans="1:7" ht="18" customHeight="1">
      <c r="A7029" s="323"/>
      <c r="B7029" s="302" t="s">
        <v>13</v>
      </c>
      <c r="C7029" s="325" t="s">
        <v>1961</v>
      </c>
      <c r="D7029" s="325">
        <v>16</v>
      </c>
      <c r="E7029" s="46">
        <v>30000</v>
      </c>
      <c r="F7029" s="130">
        <f t="shared" si="115"/>
        <v>480000</v>
      </c>
      <c r="G7029" s="69"/>
    </row>
    <row r="7030" spans="1:7" ht="18" customHeight="1">
      <c r="A7030" s="323"/>
      <c r="B7030" s="302" t="s">
        <v>13</v>
      </c>
      <c r="C7030" s="325" t="s">
        <v>1086</v>
      </c>
      <c r="D7030" s="325">
        <v>84</v>
      </c>
      <c r="E7030" s="46">
        <v>30000</v>
      </c>
      <c r="F7030" s="130">
        <f t="shared" si="115"/>
        <v>2520000</v>
      </c>
      <c r="G7030" s="69"/>
    </row>
    <row r="7031" spans="1:7" ht="18" customHeight="1">
      <c r="A7031" s="323"/>
      <c r="B7031" s="302"/>
      <c r="C7031" s="325"/>
      <c r="D7031" s="325"/>
      <c r="E7031" s="46"/>
      <c r="F7031" s="130">
        <f t="shared" si="115"/>
        <v>0</v>
      </c>
      <c r="G7031" s="69"/>
    </row>
    <row r="7032" spans="1:7" ht="18" customHeight="1">
      <c r="A7032" s="323" t="s">
        <v>26</v>
      </c>
      <c r="B7032" s="302" t="s">
        <v>13</v>
      </c>
      <c r="C7032" s="325" t="s">
        <v>14</v>
      </c>
      <c r="D7032" s="325">
        <v>100</v>
      </c>
      <c r="E7032" s="46">
        <v>30000</v>
      </c>
      <c r="F7032" s="130">
        <f t="shared" si="115"/>
        <v>3000000</v>
      </c>
      <c r="G7032" s="86">
        <f>F7032</f>
        <v>3000000</v>
      </c>
    </row>
    <row r="7033" spans="1:7" ht="18" customHeight="1">
      <c r="A7033" s="323"/>
      <c r="B7033" s="302"/>
      <c r="C7033" s="325"/>
      <c r="D7033" s="325"/>
      <c r="E7033" s="46"/>
      <c r="F7033" s="130">
        <f t="shared" si="115"/>
        <v>0</v>
      </c>
      <c r="G7033" s="69"/>
    </row>
    <row r="7034" spans="1:7" ht="18" customHeight="1">
      <c r="A7034" s="323" t="s">
        <v>172</v>
      </c>
      <c r="B7034" s="302" t="s">
        <v>23</v>
      </c>
      <c r="C7034" s="325" t="s">
        <v>15</v>
      </c>
      <c r="D7034" s="325">
        <v>53</v>
      </c>
      <c r="E7034" s="46">
        <v>34000</v>
      </c>
      <c r="F7034" s="130">
        <f t="shared" si="115"/>
        <v>1802000</v>
      </c>
      <c r="G7034" s="86">
        <f>F7034</f>
        <v>1802000</v>
      </c>
    </row>
    <row r="7035" spans="1:7" ht="18" customHeight="1">
      <c r="A7035" s="323"/>
      <c r="B7035" s="302"/>
      <c r="C7035" s="325"/>
      <c r="D7035" s="325"/>
      <c r="E7035" s="46"/>
      <c r="F7035" s="130">
        <f t="shared" si="115"/>
        <v>0</v>
      </c>
      <c r="G7035" s="69"/>
    </row>
    <row r="7036" spans="1:7" ht="18" customHeight="1">
      <c r="A7036" s="323" t="s">
        <v>24</v>
      </c>
      <c r="B7036" s="302" t="s">
        <v>13</v>
      </c>
      <c r="C7036" s="325" t="s">
        <v>838</v>
      </c>
      <c r="D7036" s="325">
        <v>107.2</v>
      </c>
      <c r="E7036" s="46">
        <v>30000</v>
      </c>
      <c r="F7036" s="130">
        <f t="shared" si="115"/>
        <v>3216000</v>
      </c>
      <c r="G7036" s="86">
        <f>SUM(F7036:F7037)</f>
        <v>6216000</v>
      </c>
    </row>
    <row r="7037" spans="1:7" ht="18" customHeight="1">
      <c r="A7037" s="533"/>
      <c r="B7037" s="440" t="s">
        <v>13</v>
      </c>
      <c r="C7037" s="382" t="s">
        <v>59</v>
      </c>
      <c r="D7037" s="382">
        <v>100</v>
      </c>
      <c r="E7037" s="59">
        <v>30000</v>
      </c>
      <c r="F7037" s="132">
        <f t="shared" si="115"/>
        <v>3000000</v>
      </c>
      <c r="G7037" s="92"/>
    </row>
    <row r="7038" spans="1:7" ht="18" customHeight="1">
      <c r="A7038" s="526"/>
      <c r="B7038" s="435"/>
      <c r="C7038" s="484"/>
      <c r="D7038" s="484"/>
      <c r="E7038" s="113"/>
      <c r="F7038" s="126"/>
      <c r="G7038" s="9"/>
    </row>
    <row r="7039" spans="1:7" ht="18" customHeight="1">
      <c r="A7039" s="537">
        <v>42449</v>
      </c>
      <c r="B7039" s="355"/>
      <c r="C7039" s="491" t="s">
        <v>398</v>
      </c>
      <c r="D7039" s="525"/>
      <c r="F7039" s="127"/>
    </row>
    <row r="7040" spans="1:7" ht="18" customHeight="1">
      <c r="A7040" s="531" t="s">
        <v>127</v>
      </c>
      <c r="B7040" s="436" t="s">
        <v>134</v>
      </c>
      <c r="C7040" s="494" t="s">
        <v>152</v>
      </c>
      <c r="D7040" s="494">
        <f>SUM(D7041:D7078)</f>
        <v>3620.4</v>
      </c>
      <c r="E7040" s="166"/>
      <c r="F7040" s="171">
        <f>SUM(F7041:F7078)</f>
        <v>121749550</v>
      </c>
      <c r="G7040" s="171">
        <f>SUM(G7041:G7078)</f>
        <v>121749550</v>
      </c>
    </row>
    <row r="7041" spans="1:7" ht="18" customHeight="1">
      <c r="A7041" s="532" t="s">
        <v>336</v>
      </c>
      <c r="B7041" s="461" t="s">
        <v>1508</v>
      </c>
      <c r="C7041" s="509" t="s">
        <v>445</v>
      </c>
      <c r="D7041" s="509">
        <v>-13.8</v>
      </c>
      <c r="E7041" s="135">
        <v>33500</v>
      </c>
      <c r="F7041" s="224">
        <f t="shared" si="115"/>
        <v>-462300</v>
      </c>
      <c r="G7041" s="85">
        <f>SUM(F7041:F7043)</f>
        <v>-2749200</v>
      </c>
    </row>
    <row r="7042" spans="1:7" ht="18" customHeight="1">
      <c r="A7042" s="323"/>
      <c r="B7042" s="462" t="s">
        <v>1963</v>
      </c>
      <c r="C7042" s="430" t="s">
        <v>43</v>
      </c>
      <c r="D7042" s="430">
        <v>-2.5</v>
      </c>
      <c r="E7042" s="54">
        <v>33000</v>
      </c>
      <c r="F7042" s="140">
        <f t="shared" si="115"/>
        <v>-82500</v>
      </c>
      <c r="G7042" s="69"/>
    </row>
    <row r="7043" spans="1:7" ht="18" customHeight="1">
      <c r="A7043" s="323"/>
      <c r="B7043" s="439" t="s">
        <v>1725</v>
      </c>
      <c r="C7043" s="430" t="s">
        <v>348</v>
      </c>
      <c r="D7043" s="430">
        <v>-66.8</v>
      </c>
      <c r="E7043" s="54">
        <v>33000</v>
      </c>
      <c r="F7043" s="140">
        <f t="shared" si="115"/>
        <v>-2204400</v>
      </c>
      <c r="G7043" s="69"/>
    </row>
    <row r="7044" spans="1:7" ht="18" customHeight="1">
      <c r="A7044" s="323"/>
      <c r="B7044" s="302"/>
      <c r="C7044" s="325"/>
      <c r="D7044" s="325"/>
      <c r="E7044" s="46"/>
      <c r="F7044" s="130">
        <f t="shared" si="115"/>
        <v>0</v>
      </c>
      <c r="G7044" s="69"/>
    </row>
    <row r="7045" spans="1:7" ht="18" customHeight="1">
      <c r="A7045" s="323" t="s">
        <v>451</v>
      </c>
      <c r="B7045" s="302" t="s">
        <v>31</v>
      </c>
      <c r="C7045" s="325" t="s">
        <v>1964</v>
      </c>
      <c r="D7045" s="325">
        <v>148</v>
      </c>
      <c r="E7045" s="46">
        <v>35500</v>
      </c>
      <c r="F7045" s="130">
        <f t="shared" si="115"/>
        <v>5254000</v>
      </c>
      <c r="G7045" s="86">
        <f>F7045</f>
        <v>5254000</v>
      </c>
    </row>
    <row r="7046" spans="1:7" ht="18" customHeight="1">
      <c r="A7046" s="323"/>
      <c r="B7046" s="302"/>
      <c r="C7046" s="325"/>
      <c r="D7046" s="325"/>
      <c r="E7046" s="46"/>
      <c r="F7046" s="130">
        <f t="shared" si="115"/>
        <v>0</v>
      </c>
      <c r="G7046" s="69"/>
    </row>
    <row r="7047" spans="1:7" ht="18" customHeight="1">
      <c r="A7047" s="323" t="s">
        <v>490</v>
      </c>
      <c r="B7047" s="302" t="s">
        <v>13</v>
      </c>
      <c r="C7047" s="325" t="s">
        <v>1257</v>
      </c>
      <c r="D7047" s="325">
        <v>186</v>
      </c>
      <c r="E7047" s="46">
        <v>30500</v>
      </c>
      <c r="F7047" s="130">
        <f t="shared" si="115"/>
        <v>5673000</v>
      </c>
      <c r="G7047" s="86">
        <f>F7047</f>
        <v>5673000</v>
      </c>
    </row>
    <row r="7048" spans="1:7" ht="18" customHeight="1">
      <c r="A7048" s="323"/>
      <c r="B7048" s="302"/>
      <c r="C7048" s="325"/>
      <c r="D7048" s="325"/>
      <c r="E7048" s="46"/>
      <c r="F7048" s="130">
        <f t="shared" ref="F7048:F7123" si="116">E7048*D7048</f>
        <v>0</v>
      </c>
      <c r="G7048" s="69"/>
    </row>
    <row r="7049" spans="1:7" ht="18" customHeight="1">
      <c r="A7049" s="323" t="s">
        <v>316</v>
      </c>
      <c r="B7049" s="302" t="s">
        <v>13</v>
      </c>
      <c r="C7049" s="325" t="s">
        <v>703</v>
      </c>
      <c r="D7049" s="325">
        <v>500</v>
      </c>
      <c r="E7049" s="46">
        <v>30500</v>
      </c>
      <c r="F7049" s="130">
        <f t="shared" si="116"/>
        <v>15250000</v>
      </c>
      <c r="G7049" s="86">
        <f>SUM(F7049:F7050)</f>
        <v>40750000</v>
      </c>
    </row>
    <row r="7050" spans="1:7" ht="18" customHeight="1">
      <c r="A7050" s="323"/>
      <c r="B7050" s="302" t="s">
        <v>31</v>
      </c>
      <c r="C7050" s="325" t="s">
        <v>1965</v>
      </c>
      <c r="D7050" s="325">
        <v>750</v>
      </c>
      <c r="E7050" s="46">
        <v>34000</v>
      </c>
      <c r="F7050" s="130">
        <f t="shared" si="116"/>
        <v>25500000</v>
      </c>
      <c r="G7050" s="69"/>
    </row>
    <row r="7051" spans="1:7" ht="18" customHeight="1">
      <c r="A7051" s="323"/>
      <c r="B7051" s="302"/>
      <c r="C7051" s="325"/>
      <c r="D7051" s="325"/>
      <c r="E7051" s="46"/>
      <c r="F7051" s="130">
        <f t="shared" si="116"/>
        <v>0</v>
      </c>
      <c r="G7051" s="69"/>
    </row>
    <row r="7052" spans="1:7" ht="18" customHeight="1">
      <c r="A7052" s="323" t="s">
        <v>235</v>
      </c>
      <c r="B7052" s="302" t="s">
        <v>13</v>
      </c>
      <c r="C7052" s="325" t="s">
        <v>426</v>
      </c>
      <c r="D7052" s="325">
        <v>120</v>
      </c>
      <c r="E7052" s="46">
        <v>29500</v>
      </c>
      <c r="F7052" s="130">
        <f t="shared" si="116"/>
        <v>3540000</v>
      </c>
      <c r="G7052" s="86">
        <f>SUM(F7052:F7053)</f>
        <v>-1790650</v>
      </c>
    </row>
    <row r="7053" spans="1:7" ht="18" customHeight="1">
      <c r="A7053" s="323"/>
      <c r="B7053" s="439" t="s">
        <v>1591</v>
      </c>
      <c r="C7053" s="430" t="s">
        <v>426</v>
      </c>
      <c r="D7053" s="430">
        <v>-180.7</v>
      </c>
      <c r="E7053" s="54">
        <v>29500</v>
      </c>
      <c r="F7053" s="140">
        <f t="shared" si="116"/>
        <v>-5330650</v>
      </c>
      <c r="G7053" s="69"/>
    </row>
    <row r="7054" spans="1:7" ht="18" customHeight="1">
      <c r="A7054" s="323"/>
      <c r="B7054" s="302"/>
      <c r="C7054" s="325"/>
      <c r="D7054" s="325"/>
      <c r="E7054" s="46"/>
      <c r="F7054" s="130">
        <f t="shared" si="116"/>
        <v>0</v>
      </c>
      <c r="G7054" s="69"/>
    </row>
    <row r="7055" spans="1:7" ht="18" customHeight="1">
      <c r="A7055" s="323" t="s">
        <v>123</v>
      </c>
      <c r="B7055" s="302" t="s">
        <v>13</v>
      </c>
      <c r="C7055" s="325" t="s">
        <v>22</v>
      </c>
      <c r="D7055" s="325">
        <v>80</v>
      </c>
      <c r="E7055" s="46">
        <v>30000</v>
      </c>
      <c r="F7055" s="130">
        <f t="shared" si="116"/>
        <v>2400000</v>
      </c>
      <c r="G7055" s="86">
        <f>F7055</f>
        <v>2400000</v>
      </c>
    </row>
    <row r="7056" spans="1:7" ht="18" customHeight="1">
      <c r="A7056" s="323"/>
      <c r="B7056" s="302"/>
      <c r="C7056" s="325"/>
      <c r="D7056" s="325"/>
      <c r="E7056" s="46"/>
      <c r="F7056" s="130">
        <f t="shared" si="116"/>
        <v>0</v>
      </c>
      <c r="G7056" s="86"/>
    </row>
    <row r="7057" spans="1:7" ht="18" customHeight="1">
      <c r="A7057" s="323" t="s">
        <v>140</v>
      </c>
      <c r="B7057" s="302" t="s">
        <v>31</v>
      </c>
      <c r="C7057" s="325" t="s">
        <v>86</v>
      </c>
      <c r="D7057" s="325">
        <v>270</v>
      </c>
      <c r="E7057" s="46">
        <v>32000</v>
      </c>
      <c r="F7057" s="130">
        <f t="shared" si="116"/>
        <v>8640000</v>
      </c>
      <c r="G7057" s="86">
        <f>SUM(F7057:F7060)</f>
        <v>29230000</v>
      </c>
    </row>
    <row r="7058" spans="1:7" ht="18" customHeight="1">
      <c r="A7058" s="323"/>
      <c r="B7058" s="302" t="s">
        <v>31</v>
      </c>
      <c r="C7058" s="325" t="s">
        <v>666</v>
      </c>
      <c r="D7058" s="325">
        <v>240</v>
      </c>
      <c r="E7058" s="46">
        <v>32000</v>
      </c>
      <c r="F7058" s="130">
        <f t="shared" si="116"/>
        <v>7680000</v>
      </c>
      <c r="G7058" s="86"/>
    </row>
    <row r="7059" spans="1:7" ht="18" customHeight="1">
      <c r="A7059" s="323"/>
      <c r="B7059" s="302" t="s">
        <v>31</v>
      </c>
      <c r="C7059" s="325" t="s">
        <v>667</v>
      </c>
      <c r="D7059" s="325">
        <v>200</v>
      </c>
      <c r="E7059" s="46">
        <v>32000</v>
      </c>
      <c r="F7059" s="130">
        <f t="shared" si="116"/>
        <v>6400000</v>
      </c>
      <c r="G7059" s="86"/>
    </row>
    <row r="7060" spans="1:7" ht="18" customHeight="1">
      <c r="A7060" s="323"/>
      <c r="B7060" s="302" t="s">
        <v>31</v>
      </c>
      <c r="C7060" s="325" t="s">
        <v>1969</v>
      </c>
      <c r="D7060" s="325">
        <v>210</v>
      </c>
      <c r="E7060" s="46">
        <v>31000</v>
      </c>
      <c r="F7060" s="130">
        <f t="shared" si="116"/>
        <v>6510000</v>
      </c>
      <c r="G7060" s="86"/>
    </row>
    <row r="7061" spans="1:7" ht="18" customHeight="1">
      <c r="A7061" s="323"/>
      <c r="B7061" s="302"/>
      <c r="C7061" s="325"/>
      <c r="D7061" s="325"/>
      <c r="E7061" s="46"/>
      <c r="F7061" s="130">
        <f t="shared" si="116"/>
        <v>0</v>
      </c>
      <c r="G7061" s="69"/>
    </row>
    <row r="7062" spans="1:7" ht="18" customHeight="1">
      <c r="A7062" s="323" t="s">
        <v>12</v>
      </c>
      <c r="B7062" s="302" t="s">
        <v>13</v>
      </c>
      <c r="C7062" s="325" t="s">
        <v>288</v>
      </c>
      <c r="D7062" s="325">
        <v>41.4</v>
      </c>
      <c r="E7062" s="46">
        <v>30000</v>
      </c>
      <c r="F7062" s="130">
        <f t="shared" si="116"/>
        <v>1242000</v>
      </c>
      <c r="G7062" s="86">
        <f>SUM(F7062:F7063)</f>
        <v>4742000</v>
      </c>
    </row>
    <row r="7063" spans="1:7" ht="18" customHeight="1">
      <c r="A7063" s="323"/>
      <c r="B7063" s="302" t="s">
        <v>669</v>
      </c>
      <c r="C7063" s="325" t="s">
        <v>1966</v>
      </c>
      <c r="D7063" s="325">
        <v>100</v>
      </c>
      <c r="E7063" s="46">
        <v>35000</v>
      </c>
      <c r="F7063" s="130">
        <f t="shared" si="116"/>
        <v>3500000</v>
      </c>
      <c r="G7063" s="69"/>
    </row>
    <row r="7064" spans="1:7" ht="18" customHeight="1">
      <c r="A7064" s="323"/>
      <c r="B7064" s="302"/>
      <c r="C7064" s="325"/>
      <c r="D7064" s="325"/>
      <c r="E7064" s="46"/>
      <c r="F7064" s="130">
        <f t="shared" si="116"/>
        <v>0</v>
      </c>
      <c r="G7064" s="69"/>
    </row>
    <row r="7065" spans="1:7" ht="18" customHeight="1">
      <c r="A7065" s="323" t="s">
        <v>110</v>
      </c>
      <c r="B7065" s="302" t="s">
        <v>13</v>
      </c>
      <c r="C7065" s="325" t="s">
        <v>22</v>
      </c>
      <c r="D7065" s="325">
        <v>120</v>
      </c>
      <c r="E7065" s="46">
        <v>31000</v>
      </c>
      <c r="F7065" s="130">
        <f t="shared" si="116"/>
        <v>3720000</v>
      </c>
      <c r="G7065" s="86">
        <f>F7065</f>
        <v>3720000</v>
      </c>
    </row>
    <row r="7066" spans="1:7" ht="18" customHeight="1">
      <c r="A7066" s="323"/>
      <c r="B7066" s="302"/>
      <c r="C7066" s="325"/>
      <c r="D7066" s="325"/>
      <c r="E7066" s="46"/>
      <c r="F7066" s="130">
        <f t="shared" si="116"/>
        <v>0</v>
      </c>
      <c r="G7066" s="69"/>
    </row>
    <row r="7067" spans="1:7" ht="18" customHeight="1">
      <c r="A7067" s="323" t="s">
        <v>240</v>
      </c>
      <c r="B7067" s="444" t="s">
        <v>363</v>
      </c>
      <c r="C7067" s="482" t="s">
        <v>267</v>
      </c>
      <c r="D7067" s="482">
        <v>200</v>
      </c>
      <c r="E7067" s="116">
        <v>57000</v>
      </c>
      <c r="F7067" s="131">
        <f t="shared" si="116"/>
        <v>11400000</v>
      </c>
      <c r="G7067" s="86">
        <f>F7067</f>
        <v>11400000</v>
      </c>
    </row>
    <row r="7068" spans="1:7" ht="18" customHeight="1">
      <c r="A7068" s="323"/>
      <c r="B7068" s="302"/>
      <c r="C7068" s="325"/>
      <c r="D7068" s="325"/>
      <c r="E7068" s="46"/>
      <c r="F7068" s="130">
        <f t="shared" si="116"/>
        <v>0</v>
      </c>
      <c r="G7068" s="69"/>
    </row>
    <row r="7069" spans="1:7" ht="18" customHeight="1">
      <c r="A7069" s="323" t="s">
        <v>18</v>
      </c>
      <c r="B7069" s="302" t="s">
        <v>13</v>
      </c>
      <c r="C7069" s="325" t="s">
        <v>1967</v>
      </c>
      <c r="D7069" s="325">
        <v>30</v>
      </c>
      <c r="E7069" s="46">
        <v>29000</v>
      </c>
      <c r="F7069" s="130">
        <f t="shared" si="116"/>
        <v>870000</v>
      </c>
      <c r="G7069" s="86">
        <f>SUM(F7069:F7074)</f>
        <v>4350000</v>
      </c>
    </row>
    <row r="7070" spans="1:7" ht="18" customHeight="1">
      <c r="A7070" s="323"/>
      <c r="B7070" s="302" t="s">
        <v>13</v>
      </c>
      <c r="C7070" s="325" t="s">
        <v>792</v>
      </c>
      <c r="D7070" s="325">
        <v>30</v>
      </c>
      <c r="E7070" s="46">
        <v>29000</v>
      </c>
      <c r="F7070" s="130">
        <f t="shared" si="116"/>
        <v>870000</v>
      </c>
      <c r="G7070" s="69"/>
    </row>
    <row r="7071" spans="1:7" ht="18" customHeight="1">
      <c r="A7071" s="323"/>
      <c r="B7071" s="302" t="s">
        <v>13</v>
      </c>
      <c r="C7071" s="325" t="s">
        <v>202</v>
      </c>
      <c r="D7071" s="325">
        <v>20</v>
      </c>
      <c r="E7071" s="46">
        <v>29000</v>
      </c>
      <c r="F7071" s="130">
        <f t="shared" si="116"/>
        <v>580000</v>
      </c>
      <c r="G7071" s="69"/>
    </row>
    <row r="7072" spans="1:7" ht="18" customHeight="1">
      <c r="A7072" s="323"/>
      <c r="B7072" s="302" t="s">
        <v>13</v>
      </c>
      <c r="C7072" s="325" t="s">
        <v>14</v>
      </c>
      <c r="D7072" s="325">
        <v>30</v>
      </c>
      <c r="E7072" s="46">
        <v>29000</v>
      </c>
      <c r="F7072" s="130">
        <f t="shared" si="116"/>
        <v>870000</v>
      </c>
      <c r="G7072" s="69"/>
    </row>
    <row r="7073" spans="1:7" ht="18" customHeight="1">
      <c r="A7073" s="323"/>
      <c r="B7073" s="302" t="s">
        <v>13</v>
      </c>
      <c r="C7073" s="325" t="s">
        <v>15</v>
      </c>
      <c r="D7073" s="325">
        <v>20</v>
      </c>
      <c r="E7073" s="46">
        <v>29000</v>
      </c>
      <c r="F7073" s="130">
        <f t="shared" si="116"/>
        <v>580000</v>
      </c>
      <c r="G7073" s="69"/>
    </row>
    <row r="7074" spans="1:7" ht="18" customHeight="1">
      <c r="A7074" s="323"/>
      <c r="B7074" s="302" t="s">
        <v>13</v>
      </c>
      <c r="C7074" s="325" t="s">
        <v>62</v>
      </c>
      <c r="D7074" s="325">
        <v>20</v>
      </c>
      <c r="E7074" s="46">
        <v>29000</v>
      </c>
      <c r="F7074" s="130">
        <f t="shared" si="116"/>
        <v>580000</v>
      </c>
      <c r="G7074" s="69"/>
    </row>
    <row r="7075" spans="1:7" ht="18" customHeight="1">
      <c r="A7075" s="323"/>
      <c r="B7075" s="302"/>
      <c r="C7075" s="325"/>
      <c r="D7075" s="325"/>
      <c r="E7075" s="46"/>
      <c r="F7075" s="130">
        <f t="shared" si="116"/>
        <v>0</v>
      </c>
      <c r="G7075" s="69"/>
    </row>
    <row r="7076" spans="1:7" ht="18" customHeight="1">
      <c r="A7076" s="534" t="s">
        <v>314</v>
      </c>
      <c r="B7076" s="302"/>
      <c r="C7076" s="325"/>
      <c r="D7076" s="325"/>
      <c r="E7076" s="46"/>
      <c r="F7076" s="130">
        <f t="shared" si="116"/>
        <v>0</v>
      </c>
      <c r="G7076" s="86">
        <f>SUM(F7077:F7078)</f>
        <v>18770400</v>
      </c>
    </row>
    <row r="7077" spans="1:7" ht="18" customHeight="1">
      <c r="A7077" s="323" t="s">
        <v>1717</v>
      </c>
      <c r="B7077" s="302" t="s">
        <v>91</v>
      </c>
      <c r="C7077" s="325" t="s">
        <v>1968</v>
      </c>
      <c r="D7077" s="325">
        <v>233.8</v>
      </c>
      <c r="E7077" s="46">
        <v>33000</v>
      </c>
      <c r="F7077" s="130">
        <f t="shared" si="116"/>
        <v>7715400</v>
      </c>
      <c r="G7077" s="69"/>
    </row>
    <row r="7078" spans="1:7" ht="18" customHeight="1">
      <c r="A7078" s="533"/>
      <c r="B7078" s="440" t="s">
        <v>91</v>
      </c>
      <c r="C7078" s="382" t="s">
        <v>1716</v>
      </c>
      <c r="D7078" s="382">
        <v>335</v>
      </c>
      <c r="E7078" s="59">
        <v>33000</v>
      </c>
      <c r="F7078" s="132">
        <f t="shared" si="116"/>
        <v>11055000</v>
      </c>
      <c r="G7078" s="92"/>
    </row>
    <row r="7079" spans="1:7" ht="18" customHeight="1">
      <c r="A7079" s="526"/>
      <c r="B7079" s="435"/>
      <c r="C7079" s="484"/>
      <c r="D7079" s="484"/>
      <c r="E7079" s="113"/>
      <c r="F7079" s="126"/>
      <c r="G7079" s="9"/>
    </row>
    <row r="7080" spans="1:7" ht="18" customHeight="1">
      <c r="A7080" s="537">
        <v>42450</v>
      </c>
      <c r="B7080" s="355"/>
      <c r="C7080" s="491" t="s">
        <v>398</v>
      </c>
      <c r="D7080" s="525"/>
      <c r="F7080" s="127"/>
    </row>
    <row r="7081" spans="1:7" ht="18" customHeight="1">
      <c r="A7081" s="531" t="s">
        <v>127</v>
      </c>
      <c r="B7081" s="436" t="s">
        <v>134</v>
      </c>
      <c r="C7081" s="494" t="s">
        <v>152</v>
      </c>
      <c r="D7081" s="494">
        <f>SUM(D7082:D7202)</f>
        <v>14779.100000000004</v>
      </c>
      <c r="E7081" s="166"/>
      <c r="F7081" s="171">
        <f>SUM(F7082:F7202)</f>
        <v>509514470</v>
      </c>
      <c r="G7081" s="171">
        <f>SUM(G7082:G7202)</f>
        <v>509514470</v>
      </c>
    </row>
    <row r="7082" spans="1:7" ht="18" customHeight="1">
      <c r="A7082" s="532" t="s">
        <v>24</v>
      </c>
      <c r="B7082" s="437" t="s">
        <v>363</v>
      </c>
      <c r="C7082" s="487" t="s">
        <v>242</v>
      </c>
      <c r="D7082" s="487">
        <v>310</v>
      </c>
      <c r="E7082" s="42">
        <v>56000</v>
      </c>
      <c r="F7082" s="142">
        <f t="shared" si="116"/>
        <v>17360000</v>
      </c>
      <c r="G7082" s="85">
        <f>SUM(F7082:F7087)</f>
        <v>32535000</v>
      </c>
    </row>
    <row r="7083" spans="1:7" ht="18" customHeight="1">
      <c r="A7083" s="323"/>
      <c r="B7083" s="444" t="s">
        <v>137</v>
      </c>
      <c r="C7083" s="482" t="s">
        <v>139</v>
      </c>
      <c r="D7083" s="482">
        <v>50</v>
      </c>
      <c r="E7083" s="116">
        <v>41500</v>
      </c>
      <c r="F7083" s="131">
        <f t="shared" si="116"/>
        <v>2075000</v>
      </c>
      <c r="G7083" s="69"/>
    </row>
    <row r="7084" spans="1:7" ht="18" customHeight="1">
      <c r="A7084" s="323"/>
      <c r="B7084" s="444" t="s">
        <v>137</v>
      </c>
      <c r="C7084" s="482" t="s">
        <v>529</v>
      </c>
      <c r="D7084" s="482">
        <v>100</v>
      </c>
      <c r="E7084" s="116">
        <v>38500</v>
      </c>
      <c r="F7084" s="131">
        <f t="shared" si="116"/>
        <v>3850000</v>
      </c>
      <c r="G7084" s="69"/>
    </row>
    <row r="7085" spans="1:7" ht="18" customHeight="1">
      <c r="A7085" s="323"/>
      <c r="B7085" s="444" t="s">
        <v>137</v>
      </c>
      <c r="C7085" s="482" t="s">
        <v>862</v>
      </c>
      <c r="D7085" s="482">
        <v>100</v>
      </c>
      <c r="E7085" s="116">
        <v>38500</v>
      </c>
      <c r="F7085" s="131">
        <f t="shared" si="116"/>
        <v>3850000</v>
      </c>
      <c r="G7085" s="69"/>
    </row>
    <row r="7086" spans="1:7" ht="18" customHeight="1">
      <c r="A7086" s="323"/>
      <c r="B7086" s="302" t="s">
        <v>13</v>
      </c>
      <c r="C7086" s="325" t="s">
        <v>238</v>
      </c>
      <c r="D7086" s="325">
        <v>80</v>
      </c>
      <c r="E7086" s="46">
        <v>30000</v>
      </c>
      <c r="F7086" s="130">
        <f t="shared" si="116"/>
        <v>2400000</v>
      </c>
      <c r="G7086" s="69"/>
    </row>
    <row r="7087" spans="1:7" ht="18" customHeight="1">
      <c r="A7087" s="323"/>
      <c r="B7087" s="302" t="s">
        <v>13</v>
      </c>
      <c r="C7087" s="325" t="s">
        <v>1160</v>
      </c>
      <c r="D7087" s="325">
        <v>100</v>
      </c>
      <c r="E7087" s="46">
        <v>30000</v>
      </c>
      <c r="F7087" s="130">
        <f t="shared" si="116"/>
        <v>3000000</v>
      </c>
      <c r="G7087" s="69"/>
    </row>
    <row r="7088" spans="1:7" ht="18" customHeight="1">
      <c r="A7088" s="323"/>
      <c r="B7088" s="302"/>
      <c r="C7088" s="325"/>
      <c r="D7088" s="325"/>
      <c r="E7088" s="46"/>
      <c r="F7088" s="130">
        <f t="shared" si="116"/>
        <v>0</v>
      </c>
      <c r="G7088" s="69"/>
    </row>
    <row r="7089" spans="1:7" ht="18" customHeight="1">
      <c r="A7089" s="323" t="s">
        <v>61</v>
      </c>
      <c r="B7089" s="444" t="s">
        <v>256</v>
      </c>
      <c r="C7089" s="482" t="s">
        <v>350</v>
      </c>
      <c r="D7089" s="482">
        <v>51.3</v>
      </c>
      <c r="E7089" s="116">
        <v>41000</v>
      </c>
      <c r="F7089" s="131">
        <f t="shared" si="116"/>
        <v>2103300</v>
      </c>
      <c r="G7089" s="86">
        <f>SUM(F7089:F7090)</f>
        <v>3603300</v>
      </c>
    </row>
    <row r="7090" spans="1:7" ht="18" customHeight="1">
      <c r="A7090" s="302"/>
      <c r="B7090" s="302" t="s">
        <v>13</v>
      </c>
      <c r="C7090" s="325" t="s">
        <v>588</v>
      </c>
      <c r="D7090" s="325">
        <v>50</v>
      </c>
      <c r="E7090" s="46">
        <v>30000</v>
      </c>
      <c r="F7090" s="130">
        <f t="shared" si="116"/>
        <v>1500000</v>
      </c>
      <c r="G7090" s="69"/>
    </row>
    <row r="7091" spans="1:7" ht="18" customHeight="1">
      <c r="A7091" s="323"/>
      <c r="B7091" s="302"/>
      <c r="C7091" s="325"/>
      <c r="D7091" s="325"/>
      <c r="E7091" s="46"/>
      <c r="F7091" s="130">
        <f t="shared" si="116"/>
        <v>0</v>
      </c>
      <c r="G7091" s="69"/>
    </row>
    <row r="7092" spans="1:7" ht="18" customHeight="1">
      <c r="A7092" s="323" t="s">
        <v>172</v>
      </c>
      <c r="B7092" s="302" t="s">
        <v>23</v>
      </c>
      <c r="C7092" s="325" t="s">
        <v>406</v>
      </c>
      <c r="D7092" s="325">
        <v>50</v>
      </c>
      <c r="E7092" s="46">
        <v>34000</v>
      </c>
      <c r="F7092" s="130">
        <f t="shared" si="116"/>
        <v>1700000</v>
      </c>
      <c r="G7092" s="86">
        <f>F7092</f>
        <v>1700000</v>
      </c>
    </row>
    <row r="7093" spans="1:7" ht="18" customHeight="1">
      <c r="A7093" s="323"/>
      <c r="B7093" s="302"/>
      <c r="C7093" s="325"/>
      <c r="D7093" s="325"/>
      <c r="E7093" s="46"/>
      <c r="F7093" s="130">
        <f t="shared" si="116"/>
        <v>0</v>
      </c>
      <c r="G7093" s="69"/>
    </row>
    <row r="7094" spans="1:7" ht="18" customHeight="1">
      <c r="A7094" s="323" t="s">
        <v>401</v>
      </c>
      <c r="B7094" s="302" t="s">
        <v>31</v>
      </c>
      <c r="C7094" s="325" t="s">
        <v>189</v>
      </c>
      <c r="D7094" s="325">
        <v>48.8</v>
      </c>
      <c r="E7094" s="46">
        <v>34000</v>
      </c>
      <c r="F7094" s="130">
        <f t="shared" si="116"/>
        <v>1659200</v>
      </c>
      <c r="G7094" s="86">
        <f>F7094</f>
        <v>1659200</v>
      </c>
    </row>
    <row r="7095" spans="1:7" ht="18" customHeight="1">
      <c r="A7095" s="323"/>
      <c r="B7095" s="302"/>
      <c r="C7095" s="325"/>
      <c r="D7095" s="325"/>
      <c r="E7095" s="46"/>
      <c r="F7095" s="130">
        <f t="shared" si="116"/>
        <v>0</v>
      </c>
      <c r="G7095" s="69"/>
    </row>
    <row r="7096" spans="1:7" ht="18" customHeight="1">
      <c r="A7096" s="323" t="s">
        <v>97</v>
      </c>
      <c r="B7096" s="302" t="s">
        <v>390</v>
      </c>
      <c r="C7096" s="325" t="s">
        <v>581</v>
      </c>
      <c r="D7096" s="325">
        <v>53.5</v>
      </c>
      <c r="E7096" s="46">
        <v>32000</v>
      </c>
      <c r="F7096" s="130">
        <f t="shared" si="116"/>
        <v>1712000</v>
      </c>
      <c r="G7096" s="86">
        <f>F7096</f>
        <v>1712000</v>
      </c>
    </row>
    <row r="7097" spans="1:7" ht="18" customHeight="1">
      <c r="A7097" s="323"/>
      <c r="B7097" s="302"/>
      <c r="C7097" s="325"/>
      <c r="D7097" s="325"/>
      <c r="E7097" s="46"/>
      <c r="F7097" s="130">
        <f t="shared" si="116"/>
        <v>0</v>
      </c>
      <c r="G7097" s="69"/>
    </row>
    <row r="7098" spans="1:7" ht="18" customHeight="1">
      <c r="A7098" s="323" t="s">
        <v>123</v>
      </c>
      <c r="B7098" s="302" t="s">
        <v>13</v>
      </c>
      <c r="C7098" s="325" t="s">
        <v>22</v>
      </c>
      <c r="D7098" s="325">
        <v>20</v>
      </c>
      <c r="E7098" s="46">
        <v>30000</v>
      </c>
      <c r="F7098" s="130">
        <f t="shared" si="116"/>
        <v>600000</v>
      </c>
      <c r="G7098" s="86">
        <f>F7098</f>
        <v>600000</v>
      </c>
    </row>
    <row r="7099" spans="1:7" ht="18" customHeight="1">
      <c r="A7099" s="323"/>
      <c r="B7099" s="302"/>
      <c r="C7099" s="325"/>
      <c r="D7099" s="325"/>
      <c r="E7099" s="46"/>
      <c r="F7099" s="130">
        <f t="shared" si="116"/>
        <v>0</v>
      </c>
      <c r="G7099" s="69"/>
    </row>
    <row r="7100" spans="1:7" ht="18" customHeight="1">
      <c r="A7100" s="323" t="s">
        <v>748</v>
      </c>
      <c r="B7100" s="302" t="s">
        <v>23</v>
      </c>
      <c r="C7100" s="325" t="s">
        <v>978</v>
      </c>
      <c r="D7100" s="325">
        <v>98.7</v>
      </c>
      <c r="E7100" s="46">
        <v>36500</v>
      </c>
      <c r="F7100" s="130">
        <f t="shared" si="116"/>
        <v>3602550</v>
      </c>
      <c r="G7100" s="86">
        <f>SUM(F7100:F7104)</f>
        <v>12641150</v>
      </c>
    </row>
    <row r="7101" spans="1:7" ht="18" customHeight="1">
      <c r="A7101" s="323"/>
      <c r="B7101" s="302" t="s">
        <v>481</v>
      </c>
      <c r="C7101" s="325" t="s">
        <v>1249</v>
      </c>
      <c r="D7101" s="325">
        <v>47.6</v>
      </c>
      <c r="E7101" s="46">
        <v>43000</v>
      </c>
      <c r="F7101" s="130">
        <f t="shared" si="116"/>
        <v>2046800</v>
      </c>
      <c r="G7101" s="69"/>
    </row>
    <row r="7102" spans="1:7" ht="18" customHeight="1">
      <c r="A7102" s="323"/>
      <c r="B7102" s="302" t="s">
        <v>481</v>
      </c>
      <c r="C7102" s="325" t="s">
        <v>749</v>
      </c>
      <c r="D7102" s="325">
        <v>52.6</v>
      </c>
      <c r="E7102" s="46">
        <v>43000</v>
      </c>
      <c r="F7102" s="130">
        <f t="shared" si="116"/>
        <v>2261800</v>
      </c>
      <c r="G7102" s="69"/>
    </row>
    <row r="7103" spans="1:7" ht="18" customHeight="1">
      <c r="A7103" s="323"/>
      <c r="B7103" s="302" t="s">
        <v>481</v>
      </c>
      <c r="C7103" s="325" t="s">
        <v>979</v>
      </c>
      <c r="D7103" s="325">
        <v>25</v>
      </c>
      <c r="E7103" s="46">
        <v>43000</v>
      </c>
      <c r="F7103" s="130">
        <f t="shared" si="116"/>
        <v>1075000</v>
      </c>
      <c r="G7103" s="69"/>
    </row>
    <row r="7104" spans="1:7" ht="18" customHeight="1">
      <c r="A7104" s="323"/>
      <c r="B7104" s="302" t="s">
        <v>481</v>
      </c>
      <c r="C7104" s="325" t="s">
        <v>1907</v>
      </c>
      <c r="D7104" s="325">
        <v>85</v>
      </c>
      <c r="E7104" s="46">
        <v>43000</v>
      </c>
      <c r="F7104" s="130">
        <f t="shared" si="116"/>
        <v>3655000</v>
      </c>
      <c r="G7104" s="69"/>
    </row>
    <row r="7105" spans="1:7" ht="18" customHeight="1">
      <c r="A7105" s="323"/>
      <c r="B7105" s="302"/>
      <c r="C7105" s="325"/>
      <c r="D7105" s="325"/>
      <c r="E7105" s="46"/>
      <c r="F7105" s="130">
        <f t="shared" si="116"/>
        <v>0</v>
      </c>
      <c r="G7105" s="69"/>
    </row>
    <row r="7106" spans="1:7" ht="18" customHeight="1">
      <c r="A7106" s="323" t="s">
        <v>235</v>
      </c>
      <c r="B7106" s="302" t="s">
        <v>13</v>
      </c>
      <c r="C7106" s="325" t="s">
        <v>426</v>
      </c>
      <c r="D7106" s="325">
        <v>85</v>
      </c>
      <c r="E7106" s="46">
        <v>29500</v>
      </c>
      <c r="F7106" s="130">
        <f t="shared" si="116"/>
        <v>2507500</v>
      </c>
      <c r="G7106" s="86">
        <f>F7106</f>
        <v>2507500</v>
      </c>
    </row>
    <row r="7107" spans="1:7" ht="18" customHeight="1">
      <c r="A7107" s="323"/>
      <c r="B7107" s="302"/>
      <c r="C7107" s="325"/>
      <c r="D7107" s="325"/>
      <c r="E7107" s="46"/>
      <c r="F7107" s="130">
        <f t="shared" si="116"/>
        <v>0</v>
      </c>
      <c r="G7107" s="69"/>
    </row>
    <row r="7108" spans="1:7" ht="18" customHeight="1">
      <c r="A7108" s="323" t="s">
        <v>203</v>
      </c>
      <c r="B7108" s="302" t="s">
        <v>168</v>
      </c>
      <c r="C7108" s="325" t="s">
        <v>607</v>
      </c>
      <c r="D7108" s="325">
        <v>405.7</v>
      </c>
      <c r="E7108" s="46">
        <v>30000</v>
      </c>
      <c r="F7108" s="130">
        <f t="shared" si="116"/>
        <v>12171000</v>
      </c>
      <c r="G7108" s="86">
        <f>SUM(F7108:F7111)</f>
        <v>15384000</v>
      </c>
    </row>
    <row r="7109" spans="1:7" ht="18" customHeight="1">
      <c r="A7109" s="323"/>
      <c r="B7109" s="302" t="s">
        <v>570</v>
      </c>
      <c r="C7109" s="325" t="s">
        <v>711</v>
      </c>
      <c r="D7109" s="325">
        <v>225</v>
      </c>
      <c r="E7109" s="46">
        <v>30000</v>
      </c>
      <c r="F7109" s="130">
        <f t="shared" si="116"/>
        <v>6750000</v>
      </c>
      <c r="G7109" s="69"/>
    </row>
    <row r="7110" spans="1:7" ht="18" customHeight="1">
      <c r="A7110" s="323"/>
      <c r="B7110" s="462" t="s">
        <v>782</v>
      </c>
      <c r="C7110" s="430" t="s">
        <v>711</v>
      </c>
      <c r="D7110" s="430">
        <v>-42.9</v>
      </c>
      <c r="E7110" s="54">
        <v>30000</v>
      </c>
      <c r="F7110" s="140">
        <f t="shared" si="116"/>
        <v>-1287000</v>
      </c>
      <c r="G7110" s="69"/>
    </row>
    <row r="7111" spans="1:7" ht="18" customHeight="1">
      <c r="A7111" s="323"/>
      <c r="B7111" s="462" t="s">
        <v>1970</v>
      </c>
      <c r="C7111" s="430" t="s">
        <v>711</v>
      </c>
      <c r="D7111" s="430">
        <v>-75</v>
      </c>
      <c r="E7111" s="54">
        <v>30000</v>
      </c>
      <c r="F7111" s="140">
        <f t="shared" si="116"/>
        <v>-2250000</v>
      </c>
      <c r="G7111" s="69"/>
    </row>
    <row r="7112" spans="1:7" ht="18" customHeight="1">
      <c r="A7112" s="323"/>
      <c r="B7112" s="302"/>
      <c r="C7112" s="325"/>
      <c r="D7112" s="325"/>
      <c r="E7112" s="46"/>
      <c r="F7112" s="130">
        <f t="shared" si="116"/>
        <v>0</v>
      </c>
      <c r="G7112" s="69"/>
    </row>
    <row r="7113" spans="1:7" ht="18" customHeight="1">
      <c r="A7113" s="323" t="s">
        <v>66</v>
      </c>
      <c r="B7113" s="302" t="s">
        <v>23</v>
      </c>
      <c r="C7113" s="325" t="s">
        <v>1971</v>
      </c>
      <c r="D7113" s="325">
        <v>216.5</v>
      </c>
      <c r="E7113" s="46">
        <v>32500</v>
      </c>
      <c r="F7113" s="130">
        <f t="shared" si="116"/>
        <v>7036250</v>
      </c>
      <c r="G7113" s="86">
        <f>F7113</f>
        <v>7036250</v>
      </c>
    </row>
    <row r="7114" spans="1:7" ht="18" customHeight="1">
      <c r="A7114" s="323"/>
      <c r="B7114" s="302"/>
      <c r="C7114" s="325"/>
      <c r="D7114" s="325"/>
      <c r="E7114" s="46"/>
      <c r="F7114" s="130">
        <f t="shared" si="116"/>
        <v>0</v>
      </c>
      <c r="G7114" s="69"/>
    </row>
    <row r="7115" spans="1:7" ht="18" customHeight="1">
      <c r="A7115" s="323" t="s">
        <v>311</v>
      </c>
      <c r="B7115" s="302" t="s">
        <v>31</v>
      </c>
      <c r="C7115" s="325" t="s">
        <v>329</v>
      </c>
      <c r="D7115" s="325">
        <v>1041.5999999999999</v>
      </c>
      <c r="E7115" s="46">
        <v>35500</v>
      </c>
      <c r="F7115" s="130">
        <f t="shared" si="116"/>
        <v>36976800</v>
      </c>
      <c r="G7115" s="86">
        <f>F7115</f>
        <v>36976800</v>
      </c>
    </row>
    <row r="7116" spans="1:7" ht="18" customHeight="1">
      <c r="A7116" s="323"/>
      <c r="B7116" s="302"/>
      <c r="C7116" s="325"/>
      <c r="D7116" s="325"/>
      <c r="E7116" s="46"/>
      <c r="F7116" s="130">
        <f t="shared" si="116"/>
        <v>0</v>
      </c>
      <c r="G7116" s="69"/>
    </row>
    <row r="7117" spans="1:7" ht="18" customHeight="1">
      <c r="A7117" s="323" t="s">
        <v>316</v>
      </c>
      <c r="B7117" s="302" t="s">
        <v>31</v>
      </c>
      <c r="C7117" s="325" t="s">
        <v>1965</v>
      </c>
      <c r="D7117" s="325">
        <v>464.3</v>
      </c>
      <c r="E7117" s="46">
        <v>34000</v>
      </c>
      <c r="F7117" s="130">
        <f t="shared" si="116"/>
        <v>15786200</v>
      </c>
      <c r="G7117" s="86">
        <f>SUM(F7117:F7120)</f>
        <v>30570400</v>
      </c>
    </row>
    <row r="7118" spans="1:7" ht="18" customHeight="1">
      <c r="A7118" s="323"/>
      <c r="B7118" s="302" t="s">
        <v>23</v>
      </c>
      <c r="C7118" s="325" t="s">
        <v>372</v>
      </c>
      <c r="D7118" s="325">
        <v>110</v>
      </c>
      <c r="E7118" s="46">
        <v>29000</v>
      </c>
      <c r="F7118" s="130">
        <f>E7118*D7118</f>
        <v>3190000</v>
      </c>
      <c r="G7118" s="86"/>
    </row>
    <row r="7119" spans="1:7" ht="18" customHeight="1">
      <c r="A7119" s="323"/>
      <c r="B7119" s="302" t="s">
        <v>23</v>
      </c>
      <c r="C7119" s="325" t="s">
        <v>962</v>
      </c>
      <c r="D7119" s="325">
        <v>199.8</v>
      </c>
      <c r="E7119" s="46">
        <v>29000</v>
      </c>
      <c r="F7119" s="130">
        <f>E7119*D7119</f>
        <v>5794200</v>
      </c>
      <c r="G7119" s="69"/>
    </row>
    <row r="7120" spans="1:7" ht="18" customHeight="1">
      <c r="A7120" s="323"/>
      <c r="B7120" s="302" t="s">
        <v>23</v>
      </c>
      <c r="C7120" s="325" t="s">
        <v>562</v>
      </c>
      <c r="D7120" s="325">
        <v>200</v>
      </c>
      <c r="E7120" s="46">
        <v>29000</v>
      </c>
      <c r="F7120" s="130">
        <f>E7120*D7120</f>
        <v>5800000</v>
      </c>
      <c r="G7120" s="69"/>
    </row>
    <row r="7121" spans="1:7" ht="18" customHeight="1">
      <c r="A7121" s="323"/>
      <c r="B7121" s="302"/>
      <c r="C7121" s="325"/>
      <c r="D7121" s="325"/>
      <c r="E7121" s="46"/>
      <c r="F7121" s="130">
        <f t="shared" si="116"/>
        <v>0</v>
      </c>
      <c r="G7121" s="69"/>
    </row>
    <row r="7122" spans="1:7" ht="18" customHeight="1">
      <c r="A7122" s="323" t="s">
        <v>145</v>
      </c>
      <c r="B7122" s="302" t="s">
        <v>515</v>
      </c>
      <c r="C7122" s="325" t="s">
        <v>1318</v>
      </c>
      <c r="D7122" s="325">
        <v>310</v>
      </c>
      <c r="E7122" s="46">
        <v>29000</v>
      </c>
      <c r="F7122" s="130">
        <f t="shared" si="116"/>
        <v>8990000</v>
      </c>
      <c r="G7122" s="86">
        <f>SUM(F7122:F7123)</f>
        <v>10712000</v>
      </c>
    </row>
    <row r="7123" spans="1:7" ht="18" customHeight="1">
      <c r="A7123" s="323"/>
      <c r="B7123" s="302" t="s">
        <v>31</v>
      </c>
      <c r="C7123" s="325" t="s">
        <v>186</v>
      </c>
      <c r="D7123" s="325">
        <v>61.5</v>
      </c>
      <c r="E7123" s="46">
        <v>28000</v>
      </c>
      <c r="F7123" s="130">
        <f t="shared" si="116"/>
        <v>1722000</v>
      </c>
      <c r="G7123" s="69"/>
    </row>
    <row r="7124" spans="1:7" ht="18" customHeight="1">
      <c r="A7124" s="323"/>
      <c r="B7124" s="302"/>
      <c r="C7124" s="325"/>
      <c r="D7124" s="325"/>
      <c r="E7124" s="46"/>
      <c r="F7124" s="130"/>
      <c r="G7124" s="69"/>
    </row>
    <row r="7125" spans="1:7" ht="18" customHeight="1">
      <c r="A7125" s="323" t="s">
        <v>1656</v>
      </c>
      <c r="B7125" s="302" t="s">
        <v>31</v>
      </c>
      <c r="C7125" s="325" t="s">
        <v>908</v>
      </c>
      <c r="D7125" s="325">
        <v>226.6</v>
      </c>
      <c r="E7125" s="46">
        <v>35000</v>
      </c>
      <c r="F7125" s="130">
        <f>E7125*D7125</f>
        <v>7931000</v>
      </c>
      <c r="G7125" s="86">
        <f>F7125</f>
        <v>7931000</v>
      </c>
    </row>
    <row r="7126" spans="1:7" ht="18" customHeight="1">
      <c r="A7126" s="323"/>
      <c r="B7126" s="302"/>
      <c r="C7126" s="325"/>
      <c r="D7126" s="325"/>
      <c r="E7126" s="46"/>
      <c r="F7126" s="130"/>
      <c r="G7126" s="86"/>
    </row>
    <row r="7127" spans="1:7" ht="18" customHeight="1">
      <c r="A7127" s="323" t="s">
        <v>210</v>
      </c>
      <c r="B7127" s="302" t="s">
        <v>212</v>
      </c>
      <c r="C7127" s="325" t="s">
        <v>344</v>
      </c>
      <c r="D7127" s="325">
        <v>200</v>
      </c>
      <c r="E7127" s="46">
        <v>30000</v>
      </c>
      <c r="F7127" s="130">
        <f t="shared" ref="F7127:F7323" si="117">E7127*D7127</f>
        <v>6000000</v>
      </c>
      <c r="G7127" s="86">
        <f>SUM(F7127:F7129)</f>
        <v>9431200</v>
      </c>
    </row>
    <row r="7128" spans="1:7" ht="18" customHeight="1">
      <c r="A7128" s="323"/>
      <c r="B7128" s="302" t="s">
        <v>515</v>
      </c>
      <c r="C7128" s="325" t="s">
        <v>67</v>
      </c>
      <c r="D7128" s="325">
        <v>108.6</v>
      </c>
      <c r="E7128" s="46">
        <v>29500</v>
      </c>
      <c r="F7128" s="130">
        <f t="shared" si="117"/>
        <v>3203700</v>
      </c>
      <c r="G7128" s="69"/>
    </row>
    <row r="7129" spans="1:7" ht="18" customHeight="1">
      <c r="A7129" s="323"/>
      <c r="B7129" s="302" t="s">
        <v>254</v>
      </c>
      <c r="C7129" s="325" t="s">
        <v>128</v>
      </c>
      <c r="D7129" s="325">
        <v>6.5</v>
      </c>
      <c r="E7129" s="46">
        <v>35000</v>
      </c>
      <c r="F7129" s="130">
        <f t="shared" si="117"/>
        <v>227500</v>
      </c>
      <c r="G7129" s="69"/>
    </row>
    <row r="7130" spans="1:7" ht="18" customHeight="1">
      <c r="A7130" s="323"/>
      <c r="B7130" s="302"/>
      <c r="C7130" s="325"/>
      <c r="D7130" s="325"/>
      <c r="E7130" s="46"/>
      <c r="F7130" s="130">
        <f t="shared" si="117"/>
        <v>0</v>
      </c>
      <c r="G7130" s="69"/>
    </row>
    <row r="7131" spans="1:7" ht="18" customHeight="1">
      <c r="A7131" s="323" t="s">
        <v>490</v>
      </c>
      <c r="B7131" s="302" t="s">
        <v>13</v>
      </c>
      <c r="C7131" s="325" t="s">
        <v>1394</v>
      </c>
      <c r="D7131" s="325">
        <v>209.2</v>
      </c>
      <c r="E7131" s="46">
        <v>30500</v>
      </c>
      <c r="F7131" s="130">
        <f t="shared" si="117"/>
        <v>6380600</v>
      </c>
      <c r="G7131" s="86">
        <f>F7131</f>
        <v>6380600</v>
      </c>
    </row>
    <row r="7132" spans="1:7" ht="18" customHeight="1">
      <c r="A7132" s="323"/>
      <c r="B7132" s="302"/>
      <c r="C7132" s="325"/>
      <c r="D7132" s="325"/>
      <c r="E7132" s="46"/>
      <c r="F7132" s="130"/>
      <c r="G7132" s="69"/>
    </row>
    <row r="7133" spans="1:7" ht="18" customHeight="1">
      <c r="A7133" s="323" t="s">
        <v>259</v>
      </c>
      <c r="B7133" s="302" t="s">
        <v>13</v>
      </c>
      <c r="C7133" s="325" t="s">
        <v>171</v>
      </c>
      <c r="D7133" s="325">
        <v>730</v>
      </c>
      <c r="E7133" s="46">
        <v>35000</v>
      </c>
      <c r="F7133" s="130">
        <f t="shared" si="117"/>
        <v>25550000</v>
      </c>
      <c r="G7133" s="86">
        <f>F7133</f>
        <v>25550000</v>
      </c>
    </row>
    <row r="7134" spans="1:7" ht="18" customHeight="1">
      <c r="A7134" s="323"/>
      <c r="B7134" s="302"/>
      <c r="C7134" s="325"/>
      <c r="D7134" s="325"/>
      <c r="E7134" s="46"/>
      <c r="F7134" s="130">
        <f t="shared" si="117"/>
        <v>0</v>
      </c>
      <c r="G7134" s="69"/>
    </row>
    <row r="7135" spans="1:7" ht="18" customHeight="1">
      <c r="A7135" s="323" t="s">
        <v>712</v>
      </c>
      <c r="B7135" s="302" t="s">
        <v>31</v>
      </c>
      <c r="C7135" s="325" t="s">
        <v>1651</v>
      </c>
      <c r="D7135" s="325">
        <v>540</v>
      </c>
      <c r="E7135" s="46">
        <v>35500</v>
      </c>
      <c r="F7135" s="130">
        <f t="shared" si="117"/>
        <v>19170000</v>
      </c>
      <c r="G7135" s="86">
        <f>F7135</f>
        <v>19170000</v>
      </c>
    </row>
    <row r="7136" spans="1:7" ht="18" customHeight="1">
      <c r="A7136" s="323"/>
      <c r="B7136" s="302"/>
      <c r="C7136" s="325"/>
      <c r="D7136" s="325"/>
      <c r="E7136" s="46"/>
      <c r="F7136" s="130">
        <f t="shared" si="117"/>
        <v>0</v>
      </c>
      <c r="G7136" s="69"/>
    </row>
    <row r="7137" spans="1:7" ht="18" customHeight="1">
      <c r="A7137" s="323" t="s">
        <v>318</v>
      </c>
      <c r="B7137" s="302" t="s">
        <v>13</v>
      </c>
      <c r="C7137" s="325" t="s">
        <v>255</v>
      </c>
      <c r="D7137" s="325">
        <v>100</v>
      </c>
      <c r="E7137" s="46">
        <v>32000</v>
      </c>
      <c r="F7137" s="130">
        <f t="shared" si="117"/>
        <v>3200000</v>
      </c>
      <c r="G7137" s="86">
        <f>SUM(F7137:F7146)</f>
        <v>38491700</v>
      </c>
    </row>
    <row r="7138" spans="1:7" ht="18" customHeight="1">
      <c r="A7138" s="323"/>
      <c r="B7138" s="302" t="s">
        <v>319</v>
      </c>
      <c r="C7138" s="325" t="s">
        <v>551</v>
      </c>
      <c r="D7138" s="325">
        <v>50.8</v>
      </c>
      <c r="E7138" s="46">
        <v>33500</v>
      </c>
      <c r="F7138" s="130">
        <f t="shared" si="117"/>
        <v>1701800</v>
      </c>
      <c r="G7138" s="69"/>
    </row>
    <row r="7139" spans="1:7" ht="18" customHeight="1">
      <c r="A7139" s="323"/>
      <c r="B7139" s="302" t="s">
        <v>319</v>
      </c>
      <c r="C7139" s="325" t="s">
        <v>1974</v>
      </c>
      <c r="D7139" s="325">
        <v>36.4</v>
      </c>
      <c r="E7139" s="46">
        <v>33500</v>
      </c>
      <c r="F7139" s="130">
        <f t="shared" si="117"/>
        <v>1219400</v>
      </c>
      <c r="G7139" s="69"/>
    </row>
    <row r="7140" spans="1:7" ht="18" customHeight="1">
      <c r="A7140" s="323"/>
      <c r="B7140" s="302" t="s">
        <v>319</v>
      </c>
      <c r="C7140" s="325" t="s">
        <v>1975</v>
      </c>
      <c r="D7140" s="325">
        <v>199.5</v>
      </c>
      <c r="E7140" s="46">
        <v>33000</v>
      </c>
      <c r="F7140" s="130">
        <f t="shared" si="117"/>
        <v>6583500</v>
      </c>
      <c r="G7140" s="69"/>
    </row>
    <row r="7141" spans="1:7" ht="18" customHeight="1">
      <c r="A7141" s="323"/>
      <c r="B7141" s="302" t="s">
        <v>31</v>
      </c>
      <c r="C7141" s="325" t="s">
        <v>46</v>
      </c>
      <c r="D7141" s="325">
        <v>140</v>
      </c>
      <c r="E7141" s="46">
        <v>33500</v>
      </c>
      <c r="F7141" s="130">
        <f t="shared" si="117"/>
        <v>4690000</v>
      </c>
      <c r="G7141" s="69"/>
    </row>
    <row r="7142" spans="1:7" ht="18" customHeight="1">
      <c r="A7142" s="323"/>
      <c r="B7142" s="302" t="s">
        <v>31</v>
      </c>
      <c r="C7142" s="325" t="s">
        <v>555</v>
      </c>
      <c r="D7142" s="325">
        <v>140</v>
      </c>
      <c r="E7142" s="46">
        <v>33500</v>
      </c>
      <c r="F7142" s="130">
        <f t="shared" si="117"/>
        <v>4690000</v>
      </c>
      <c r="G7142" s="69"/>
    </row>
    <row r="7143" spans="1:7" ht="18" customHeight="1">
      <c r="A7143" s="323"/>
      <c r="B7143" s="302" t="s">
        <v>31</v>
      </c>
      <c r="C7143" s="325" t="s">
        <v>1060</v>
      </c>
      <c r="D7143" s="325">
        <v>148</v>
      </c>
      <c r="E7143" s="46">
        <v>33500</v>
      </c>
      <c r="F7143" s="130">
        <f t="shared" si="117"/>
        <v>4958000</v>
      </c>
      <c r="G7143" s="69"/>
    </row>
    <row r="7144" spans="1:7" ht="18" customHeight="1">
      <c r="A7144" s="323"/>
      <c r="B7144" s="302" t="s">
        <v>31</v>
      </c>
      <c r="C7144" s="325" t="s">
        <v>1976</v>
      </c>
      <c r="D7144" s="325">
        <v>51</v>
      </c>
      <c r="E7144" s="46">
        <v>34000</v>
      </c>
      <c r="F7144" s="130">
        <f t="shared" si="117"/>
        <v>1734000</v>
      </c>
      <c r="G7144" s="69"/>
    </row>
    <row r="7145" spans="1:7" ht="18" customHeight="1">
      <c r="A7145" s="323"/>
      <c r="B7145" s="302" t="s">
        <v>31</v>
      </c>
      <c r="C7145" s="325" t="s">
        <v>461</v>
      </c>
      <c r="D7145" s="325">
        <v>200</v>
      </c>
      <c r="E7145" s="46">
        <v>33500</v>
      </c>
      <c r="F7145" s="130">
        <f t="shared" si="117"/>
        <v>6700000</v>
      </c>
      <c r="G7145" s="69"/>
    </row>
    <row r="7146" spans="1:7" ht="18" customHeight="1">
      <c r="A7146" s="323"/>
      <c r="B7146" s="302" t="s">
        <v>31</v>
      </c>
      <c r="C7146" s="325" t="s">
        <v>85</v>
      </c>
      <c r="D7146" s="325">
        <v>90</v>
      </c>
      <c r="E7146" s="46">
        <v>33500</v>
      </c>
      <c r="F7146" s="130">
        <f t="shared" si="117"/>
        <v>3015000</v>
      </c>
      <c r="G7146" s="69"/>
    </row>
    <row r="7147" spans="1:7" ht="18" customHeight="1">
      <c r="A7147" s="323"/>
      <c r="B7147" s="302"/>
      <c r="C7147" s="325"/>
      <c r="D7147" s="325"/>
      <c r="E7147" s="46"/>
      <c r="F7147" s="130">
        <f t="shared" si="117"/>
        <v>0</v>
      </c>
      <c r="G7147" s="69"/>
    </row>
    <row r="7148" spans="1:7" ht="18" customHeight="1">
      <c r="A7148" s="323" t="s">
        <v>438</v>
      </c>
      <c r="B7148" s="302" t="s">
        <v>13</v>
      </c>
      <c r="C7148" s="325" t="s">
        <v>76</v>
      </c>
      <c r="D7148" s="325">
        <v>50</v>
      </c>
      <c r="E7148" s="46">
        <v>32000</v>
      </c>
      <c r="F7148" s="130">
        <f t="shared" si="117"/>
        <v>1600000</v>
      </c>
      <c r="G7148" s="86">
        <f>SUM(F7148:F7156)</f>
        <v>34178000</v>
      </c>
    </row>
    <row r="7149" spans="1:7" ht="18" customHeight="1">
      <c r="A7149" s="323"/>
      <c r="B7149" s="302" t="s">
        <v>31</v>
      </c>
      <c r="C7149" s="325" t="s">
        <v>272</v>
      </c>
      <c r="D7149" s="325">
        <v>73</v>
      </c>
      <c r="E7149" s="46">
        <v>35000</v>
      </c>
      <c r="F7149" s="130">
        <f t="shared" si="117"/>
        <v>2555000</v>
      </c>
      <c r="G7149" s="69"/>
    </row>
    <row r="7150" spans="1:7" ht="18" customHeight="1">
      <c r="A7150" s="323"/>
      <c r="B7150" s="302" t="s">
        <v>31</v>
      </c>
      <c r="C7150" s="325" t="s">
        <v>46</v>
      </c>
      <c r="D7150" s="325">
        <v>156.5</v>
      </c>
      <c r="E7150" s="46">
        <v>35000</v>
      </c>
      <c r="F7150" s="130">
        <f t="shared" si="117"/>
        <v>5477500</v>
      </c>
      <c r="G7150" s="69"/>
    </row>
    <row r="7151" spans="1:7" ht="18" customHeight="1">
      <c r="A7151" s="323"/>
      <c r="B7151" s="302" t="s">
        <v>31</v>
      </c>
      <c r="C7151" s="325" t="s">
        <v>219</v>
      </c>
      <c r="D7151" s="325">
        <v>58.3</v>
      </c>
      <c r="E7151" s="46">
        <v>35000</v>
      </c>
      <c r="F7151" s="130">
        <f t="shared" si="117"/>
        <v>2040500</v>
      </c>
      <c r="G7151" s="69"/>
    </row>
    <row r="7152" spans="1:7" ht="18" customHeight="1">
      <c r="A7152" s="323"/>
      <c r="B7152" s="302" t="s">
        <v>31</v>
      </c>
      <c r="C7152" s="325" t="s">
        <v>1168</v>
      </c>
      <c r="D7152" s="325">
        <v>69</v>
      </c>
      <c r="E7152" s="46">
        <v>35000</v>
      </c>
      <c r="F7152" s="130">
        <f t="shared" si="117"/>
        <v>2415000</v>
      </c>
      <c r="G7152" s="69"/>
    </row>
    <row r="7153" spans="1:7" ht="18" customHeight="1">
      <c r="A7153" s="323"/>
      <c r="B7153" s="302" t="s">
        <v>31</v>
      </c>
      <c r="C7153" s="325" t="s">
        <v>1977</v>
      </c>
      <c r="D7153" s="325">
        <v>56</v>
      </c>
      <c r="E7153" s="46">
        <v>35000</v>
      </c>
      <c r="F7153" s="130">
        <f t="shared" si="117"/>
        <v>1960000</v>
      </c>
      <c r="G7153" s="69"/>
    </row>
    <row r="7154" spans="1:7" ht="18" customHeight="1">
      <c r="A7154" s="323"/>
      <c r="B7154" s="302" t="s">
        <v>31</v>
      </c>
      <c r="C7154" s="325" t="s">
        <v>1978</v>
      </c>
      <c r="D7154" s="325">
        <v>58</v>
      </c>
      <c r="E7154" s="46">
        <v>35000</v>
      </c>
      <c r="F7154" s="130">
        <f t="shared" si="117"/>
        <v>2030000</v>
      </c>
      <c r="G7154" s="69"/>
    </row>
    <row r="7155" spans="1:7" ht="18" customHeight="1">
      <c r="A7155" s="323"/>
      <c r="B7155" s="302" t="s">
        <v>31</v>
      </c>
      <c r="C7155" s="325" t="s">
        <v>1169</v>
      </c>
      <c r="D7155" s="325">
        <v>155</v>
      </c>
      <c r="E7155" s="46">
        <v>35000</v>
      </c>
      <c r="F7155" s="130">
        <f t="shared" si="117"/>
        <v>5425000</v>
      </c>
      <c r="G7155" s="69"/>
    </row>
    <row r="7156" spans="1:7" ht="18" customHeight="1">
      <c r="A7156" s="323"/>
      <c r="B7156" s="302" t="s">
        <v>31</v>
      </c>
      <c r="C7156" s="325" t="s">
        <v>159</v>
      </c>
      <c r="D7156" s="325">
        <v>305</v>
      </c>
      <c r="E7156" s="46">
        <v>35000</v>
      </c>
      <c r="F7156" s="130">
        <f t="shared" si="117"/>
        <v>10675000</v>
      </c>
      <c r="G7156" s="69"/>
    </row>
    <row r="7157" spans="1:7" ht="18" customHeight="1">
      <c r="A7157" s="323"/>
      <c r="B7157" s="302"/>
      <c r="C7157" s="325"/>
      <c r="D7157" s="325"/>
      <c r="E7157" s="46"/>
      <c r="F7157" s="130">
        <f t="shared" si="117"/>
        <v>0</v>
      </c>
      <c r="G7157" s="69"/>
    </row>
    <row r="7158" spans="1:7" ht="18" customHeight="1">
      <c r="A7158" s="323" t="s">
        <v>336</v>
      </c>
      <c r="B7158" s="302" t="s">
        <v>31</v>
      </c>
      <c r="C7158" s="325" t="s">
        <v>348</v>
      </c>
      <c r="D7158" s="325">
        <v>92.3</v>
      </c>
      <c r="E7158" s="46">
        <v>33000</v>
      </c>
      <c r="F7158" s="130">
        <f t="shared" si="117"/>
        <v>3045900</v>
      </c>
      <c r="G7158" s="86">
        <f>SUM(F7158:F7163)</f>
        <v>21880800</v>
      </c>
    </row>
    <row r="7159" spans="1:7" ht="18" customHeight="1">
      <c r="A7159" s="323"/>
      <c r="B7159" s="302" t="s">
        <v>31</v>
      </c>
      <c r="C7159" s="325" t="s">
        <v>1980</v>
      </c>
      <c r="D7159" s="325">
        <v>96.5</v>
      </c>
      <c r="E7159" s="46">
        <v>34000</v>
      </c>
      <c r="F7159" s="130">
        <f t="shared" si="117"/>
        <v>3281000</v>
      </c>
      <c r="G7159" s="69"/>
    </row>
    <row r="7160" spans="1:7" ht="18" customHeight="1">
      <c r="A7160" s="323"/>
      <c r="B7160" s="302" t="s">
        <v>31</v>
      </c>
      <c r="C7160" s="325" t="s">
        <v>43</v>
      </c>
      <c r="D7160" s="325">
        <v>70</v>
      </c>
      <c r="E7160" s="46">
        <v>34000</v>
      </c>
      <c r="F7160" s="130">
        <f t="shared" si="117"/>
        <v>2380000</v>
      </c>
      <c r="G7160" s="69"/>
    </row>
    <row r="7161" spans="1:7" ht="18" customHeight="1">
      <c r="A7161" s="323"/>
      <c r="B7161" s="302" t="s">
        <v>31</v>
      </c>
      <c r="C7161" s="325" t="s">
        <v>786</v>
      </c>
      <c r="D7161" s="325">
        <v>105</v>
      </c>
      <c r="E7161" s="46">
        <v>32500</v>
      </c>
      <c r="F7161" s="130">
        <f t="shared" si="117"/>
        <v>3412500</v>
      </c>
      <c r="G7161" s="69"/>
    </row>
    <row r="7162" spans="1:7" ht="18" customHeight="1">
      <c r="A7162" s="323"/>
      <c r="B7162" s="302" t="s">
        <v>31</v>
      </c>
      <c r="C7162" s="325" t="s">
        <v>158</v>
      </c>
      <c r="D7162" s="325">
        <v>192.5</v>
      </c>
      <c r="E7162" s="46">
        <v>34000</v>
      </c>
      <c r="F7162" s="130">
        <f t="shared" si="117"/>
        <v>6545000</v>
      </c>
      <c r="G7162" s="69"/>
    </row>
    <row r="7163" spans="1:7" ht="18" customHeight="1">
      <c r="A7163" s="323"/>
      <c r="B7163" s="302" t="s">
        <v>31</v>
      </c>
      <c r="C7163" s="325" t="s">
        <v>78</v>
      </c>
      <c r="D7163" s="325">
        <v>94.6</v>
      </c>
      <c r="E7163" s="46">
        <v>34000</v>
      </c>
      <c r="F7163" s="130">
        <f t="shared" si="117"/>
        <v>3216400</v>
      </c>
      <c r="G7163" s="69"/>
    </row>
    <row r="7164" spans="1:7" ht="18" customHeight="1">
      <c r="A7164" s="323"/>
      <c r="B7164" s="302"/>
      <c r="C7164" s="325"/>
      <c r="D7164" s="325"/>
      <c r="E7164" s="46"/>
      <c r="F7164" s="130">
        <f t="shared" si="117"/>
        <v>0</v>
      </c>
      <c r="G7164" s="69"/>
    </row>
    <row r="7165" spans="1:7" ht="18" customHeight="1">
      <c r="A7165" s="323" t="s">
        <v>327</v>
      </c>
      <c r="B7165" s="302" t="s">
        <v>13</v>
      </c>
      <c r="C7165" s="325" t="s">
        <v>1660</v>
      </c>
      <c r="D7165" s="325">
        <v>47.8</v>
      </c>
      <c r="E7165" s="46">
        <v>29500</v>
      </c>
      <c r="F7165" s="130">
        <f t="shared" si="117"/>
        <v>1410100</v>
      </c>
      <c r="G7165" s="86">
        <f>SUM(F7165:F7168)</f>
        <v>27486100</v>
      </c>
    </row>
    <row r="7166" spans="1:7" ht="18" customHeight="1">
      <c r="A7166" s="323"/>
      <c r="B7166" s="302" t="s">
        <v>13</v>
      </c>
      <c r="C7166" s="325" t="s">
        <v>1679</v>
      </c>
      <c r="D7166" s="325">
        <v>310</v>
      </c>
      <c r="E7166" s="46">
        <v>30500</v>
      </c>
      <c r="F7166" s="130">
        <f t="shared" si="117"/>
        <v>9455000</v>
      </c>
      <c r="G7166" s="69"/>
    </row>
    <row r="7167" spans="1:7" ht="18" customHeight="1">
      <c r="A7167" s="323"/>
      <c r="B7167" s="302" t="s">
        <v>13</v>
      </c>
      <c r="C7167" s="325" t="s">
        <v>1727</v>
      </c>
      <c r="D7167" s="325">
        <v>322</v>
      </c>
      <c r="E7167" s="46">
        <v>30500</v>
      </c>
      <c r="F7167" s="130">
        <f t="shared" si="117"/>
        <v>9821000</v>
      </c>
      <c r="G7167" s="69"/>
    </row>
    <row r="7168" spans="1:7" ht="18" customHeight="1">
      <c r="A7168" s="323"/>
      <c r="B7168" s="302" t="s">
        <v>31</v>
      </c>
      <c r="C7168" s="325" t="s">
        <v>60</v>
      </c>
      <c r="D7168" s="325">
        <v>200</v>
      </c>
      <c r="E7168" s="46">
        <v>34000</v>
      </c>
      <c r="F7168" s="130">
        <f t="shared" si="117"/>
        <v>6800000</v>
      </c>
      <c r="G7168" s="69"/>
    </row>
    <row r="7169" spans="1:7" ht="18" customHeight="1">
      <c r="A7169" s="323"/>
      <c r="B7169" s="302"/>
      <c r="C7169" s="325"/>
      <c r="D7169" s="325"/>
      <c r="E7169" s="46"/>
      <c r="F7169" s="130"/>
      <c r="G7169" s="69"/>
    </row>
    <row r="7170" spans="1:7" ht="18" customHeight="1">
      <c r="A7170" s="323" t="s">
        <v>457</v>
      </c>
      <c r="B7170" s="302" t="s">
        <v>13</v>
      </c>
      <c r="C7170" s="325" t="s">
        <v>67</v>
      </c>
      <c r="D7170" s="325">
        <v>50</v>
      </c>
      <c r="E7170" s="46">
        <v>31000</v>
      </c>
      <c r="F7170" s="130">
        <f>E7170*D7170</f>
        <v>1550000</v>
      </c>
      <c r="G7170" s="86">
        <f>F7170</f>
        <v>1550000</v>
      </c>
    </row>
    <row r="7171" spans="1:7" ht="18" customHeight="1">
      <c r="A7171" s="323"/>
      <c r="B7171" s="302"/>
      <c r="C7171" s="325"/>
      <c r="D7171" s="325"/>
      <c r="E7171" s="46"/>
      <c r="F7171" s="130"/>
      <c r="G7171" s="86"/>
    </row>
    <row r="7172" spans="1:7" ht="18" customHeight="1">
      <c r="A7172" s="323" t="s">
        <v>1008</v>
      </c>
      <c r="B7172" s="302" t="s">
        <v>64</v>
      </c>
      <c r="C7172" s="325" t="s">
        <v>71</v>
      </c>
      <c r="D7172" s="325">
        <v>491.5</v>
      </c>
      <c r="E7172" s="46">
        <v>36000</v>
      </c>
      <c r="F7172" s="130">
        <f t="shared" si="117"/>
        <v>17694000</v>
      </c>
      <c r="G7172" s="86">
        <f>F7172</f>
        <v>17694000</v>
      </c>
    </row>
    <row r="7173" spans="1:7" ht="18" customHeight="1">
      <c r="A7173" s="323"/>
      <c r="B7173" s="302"/>
      <c r="C7173" s="325"/>
      <c r="D7173" s="325"/>
      <c r="E7173" s="46"/>
      <c r="F7173" s="130">
        <f t="shared" si="117"/>
        <v>0</v>
      </c>
      <c r="G7173" s="69"/>
    </row>
    <row r="7174" spans="1:7" ht="18" customHeight="1">
      <c r="A7174" s="323" t="s">
        <v>52</v>
      </c>
      <c r="B7174" s="302" t="s">
        <v>208</v>
      </c>
      <c r="C7174" s="325" t="s">
        <v>1981</v>
      </c>
      <c r="D7174" s="325">
        <v>144.69999999999999</v>
      </c>
      <c r="E7174" s="46">
        <v>36800</v>
      </c>
      <c r="F7174" s="130">
        <f t="shared" si="117"/>
        <v>5324960</v>
      </c>
      <c r="G7174" s="86">
        <f>SUM(F7174:F7177)</f>
        <v>56391720</v>
      </c>
    </row>
    <row r="7175" spans="1:7" ht="18" customHeight="1">
      <c r="A7175" s="323"/>
      <c r="B7175" s="302" t="s">
        <v>31</v>
      </c>
      <c r="C7175" s="325" t="s">
        <v>1982</v>
      </c>
      <c r="D7175" s="325">
        <v>283</v>
      </c>
      <c r="E7175" s="46">
        <v>36800</v>
      </c>
      <c r="F7175" s="130">
        <f t="shared" si="117"/>
        <v>10414400</v>
      </c>
      <c r="G7175" s="69"/>
    </row>
    <row r="7176" spans="1:7" ht="18" customHeight="1">
      <c r="A7176" s="323"/>
      <c r="B7176" s="302" t="s">
        <v>31</v>
      </c>
      <c r="C7176" s="325" t="s">
        <v>432</v>
      </c>
      <c r="D7176" s="325">
        <v>516.5</v>
      </c>
      <c r="E7176" s="46">
        <v>34300</v>
      </c>
      <c r="F7176" s="130">
        <f t="shared" si="117"/>
        <v>17715950</v>
      </c>
      <c r="G7176" s="69"/>
    </row>
    <row r="7177" spans="1:7" ht="18" customHeight="1">
      <c r="A7177" s="323"/>
      <c r="B7177" s="302" t="s">
        <v>31</v>
      </c>
      <c r="C7177" s="325" t="s">
        <v>594</v>
      </c>
      <c r="D7177" s="325">
        <v>668.7</v>
      </c>
      <c r="E7177" s="46">
        <v>34300</v>
      </c>
      <c r="F7177" s="130">
        <f t="shared" si="117"/>
        <v>22936410</v>
      </c>
      <c r="G7177" s="69"/>
    </row>
    <row r="7178" spans="1:7" ht="18" customHeight="1">
      <c r="A7178" s="323"/>
      <c r="B7178" s="302"/>
      <c r="C7178" s="325"/>
      <c r="D7178" s="325"/>
      <c r="E7178" s="46"/>
      <c r="F7178" s="130">
        <f t="shared" si="117"/>
        <v>0</v>
      </c>
      <c r="G7178" s="69"/>
    </row>
    <row r="7179" spans="1:7" ht="18" customHeight="1">
      <c r="A7179" s="323" t="s">
        <v>304</v>
      </c>
      <c r="B7179" s="302" t="s">
        <v>13</v>
      </c>
      <c r="C7179" s="325" t="s">
        <v>681</v>
      </c>
      <c r="D7179" s="325">
        <v>30</v>
      </c>
      <c r="E7179" s="46">
        <v>31500</v>
      </c>
      <c r="F7179" s="130">
        <f t="shared" si="117"/>
        <v>945000</v>
      </c>
      <c r="G7179" s="86">
        <f>SUM(F7179:F7180)</f>
        <v>1240800</v>
      </c>
    </row>
    <row r="7180" spans="1:7" ht="18" customHeight="1">
      <c r="A7180" s="323"/>
      <c r="B7180" s="302" t="s">
        <v>31</v>
      </c>
      <c r="C7180" s="325" t="s">
        <v>244</v>
      </c>
      <c r="D7180" s="325">
        <v>8.6999999999999993</v>
      </c>
      <c r="E7180" s="46">
        <v>34000</v>
      </c>
      <c r="F7180" s="130">
        <f t="shared" si="117"/>
        <v>295800</v>
      </c>
      <c r="G7180" s="69"/>
    </row>
    <row r="7181" spans="1:7" ht="18" customHeight="1">
      <c r="A7181" s="323"/>
      <c r="B7181" s="302"/>
      <c r="C7181" s="325"/>
      <c r="D7181" s="325"/>
      <c r="E7181" s="46"/>
      <c r="F7181" s="130">
        <f t="shared" si="117"/>
        <v>0</v>
      </c>
      <c r="G7181" s="69"/>
    </row>
    <row r="7182" spans="1:7" ht="18" customHeight="1">
      <c r="A7182" s="323" t="s">
        <v>394</v>
      </c>
      <c r="B7182" s="302" t="s">
        <v>319</v>
      </c>
      <c r="C7182" s="325" t="s">
        <v>1968</v>
      </c>
      <c r="D7182" s="325">
        <v>353.7</v>
      </c>
      <c r="E7182" s="46">
        <v>33000</v>
      </c>
      <c r="F7182" s="130">
        <f t="shared" si="117"/>
        <v>11672100</v>
      </c>
      <c r="G7182" s="86">
        <f>SUM(F7182:F7186)</f>
        <v>64676700</v>
      </c>
    </row>
    <row r="7183" spans="1:7" ht="18" customHeight="1">
      <c r="A7183" s="323"/>
      <c r="B7183" s="302" t="s">
        <v>319</v>
      </c>
      <c r="C7183" s="325" t="s">
        <v>1716</v>
      </c>
      <c r="D7183" s="325">
        <v>301.10000000000002</v>
      </c>
      <c r="E7183" s="46">
        <v>33000</v>
      </c>
      <c r="F7183" s="130">
        <f t="shared" si="117"/>
        <v>9936300</v>
      </c>
      <c r="G7183" s="69"/>
    </row>
    <row r="7184" spans="1:7" ht="18" customHeight="1">
      <c r="A7184" s="323"/>
      <c r="B7184" s="302" t="s">
        <v>319</v>
      </c>
      <c r="C7184" s="325" t="s">
        <v>1309</v>
      </c>
      <c r="D7184" s="325">
        <v>393.3</v>
      </c>
      <c r="E7184" s="46">
        <v>33000</v>
      </c>
      <c r="F7184" s="130">
        <f t="shared" si="117"/>
        <v>12978900</v>
      </c>
      <c r="G7184" s="69"/>
    </row>
    <row r="7185" spans="1:7" ht="18" customHeight="1">
      <c r="A7185" s="323"/>
      <c r="B7185" s="302" t="s">
        <v>319</v>
      </c>
      <c r="C7185" s="325" t="s">
        <v>1983</v>
      </c>
      <c r="D7185" s="325">
        <v>359.2</v>
      </c>
      <c r="E7185" s="46">
        <v>33000</v>
      </c>
      <c r="F7185" s="130">
        <f t="shared" si="117"/>
        <v>11853600</v>
      </c>
      <c r="G7185" s="69"/>
    </row>
    <row r="7186" spans="1:7" ht="18" customHeight="1">
      <c r="A7186" s="323"/>
      <c r="B7186" s="302" t="s">
        <v>319</v>
      </c>
      <c r="C7186" s="325" t="s">
        <v>981</v>
      </c>
      <c r="D7186" s="325">
        <v>552.6</v>
      </c>
      <c r="E7186" s="46">
        <v>33000</v>
      </c>
      <c r="F7186" s="130">
        <f t="shared" si="117"/>
        <v>18235800</v>
      </c>
      <c r="G7186" s="69"/>
    </row>
    <row r="7187" spans="1:7" ht="18" customHeight="1">
      <c r="A7187" s="323"/>
      <c r="B7187" s="302"/>
      <c r="C7187" s="325"/>
      <c r="D7187" s="325"/>
      <c r="E7187" s="46"/>
      <c r="F7187" s="130">
        <f t="shared" si="117"/>
        <v>0</v>
      </c>
      <c r="G7187" s="69"/>
    </row>
    <row r="7188" spans="1:7" ht="18" customHeight="1">
      <c r="A7188" s="323" t="s">
        <v>93</v>
      </c>
      <c r="B7188" s="302" t="s">
        <v>708</v>
      </c>
      <c r="C7188" s="325" t="s">
        <v>369</v>
      </c>
      <c r="D7188" s="325">
        <v>52.1</v>
      </c>
      <c r="E7188" s="46">
        <v>35000</v>
      </c>
      <c r="F7188" s="130">
        <f t="shared" si="117"/>
        <v>1823500</v>
      </c>
      <c r="G7188" s="86">
        <f>F7188</f>
        <v>1823500</v>
      </c>
    </row>
    <row r="7189" spans="1:7" ht="18" customHeight="1">
      <c r="A7189" s="323"/>
      <c r="B7189" s="302"/>
      <c r="C7189" s="325"/>
      <c r="D7189" s="325"/>
      <c r="E7189" s="46"/>
      <c r="F7189" s="130">
        <f t="shared" si="117"/>
        <v>0</v>
      </c>
      <c r="G7189" s="69"/>
    </row>
    <row r="7190" spans="1:7" ht="18" customHeight="1">
      <c r="A7190" s="323" t="s">
        <v>375</v>
      </c>
      <c r="B7190" s="302" t="s">
        <v>13</v>
      </c>
      <c r="C7190" s="325" t="s">
        <v>447</v>
      </c>
      <c r="D7190" s="325">
        <v>45.3</v>
      </c>
      <c r="E7190" s="46">
        <v>30500</v>
      </c>
      <c r="F7190" s="130">
        <f t="shared" si="117"/>
        <v>1381650</v>
      </c>
      <c r="G7190" s="86">
        <f>F7190</f>
        <v>1381650</v>
      </c>
    </row>
    <row r="7191" spans="1:7" ht="18" customHeight="1">
      <c r="A7191" s="323"/>
      <c r="B7191" s="302"/>
      <c r="C7191" s="325"/>
      <c r="D7191" s="325"/>
      <c r="E7191" s="46"/>
      <c r="F7191" s="130">
        <f t="shared" si="117"/>
        <v>0</v>
      </c>
      <c r="G7191" s="69"/>
    </row>
    <row r="7192" spans="1:7" ht="18" customHeight="1">
      <c r="A7192" s="323" t="s">
        <v>271</v>
      </c>
      <c r="B7192" s="302" t="s">
        <v>13</v>
      </c>
      <c r="C7192" s="325" t="s">
        <v>43</v>
      </c>
      <c r="D7192" s="325">
        <v>10</v>
      </c>
      <c r="E7192" s="46">
        <v>31000</v>
      </c>
      <c r="F7192" s="130">
        <f t="shared" si="117"/>
        <v>310000</v>
      </c>
      <c r="G7192" s="86">
        <f>SUM(F7192:F7193)</f>
        <v>620000</v>
      </c>
    </row>
    <row r="7193" spans="1:7" ht="18" customHeight="1">
      <c r="A7193" s="323"/>
      <c r="B7193" s="302" t="s">
        <v>13</v>
      </c>
      <c r="C7193" s="325" t="s">
        <v>22</v>
      </c>
      <c r="D7193" s="325">
        <v>10</v>
      </c>
      <c r="E7193" s="46">
        <v>31000</v>
      </c>
      <c r="F7193" s="130">
        <f t="shared" si="117"/>
        <v>310000</v>
      </c>
      <c r="G7193" s="69"/>
    </row>
    <row r="7194" spans="1:7" ht="18" customHeight="1">
      <c r="A7194" s="323"/>
      <c r="B7194" s="302"/>
      <c r="C7194" s="325"/>
      <c r="D7194" s="325"/>
      <c r="E7194" s="46"/>
      <c r="F7194" s="130">
        <f t="shared" si="117"/>
        <v>0</v>
      </c>
      <c r="G7194" s="69"/>
    </row>
    <row r="7195" spans="1:7" ht="18" customHeight="1">
      <c r="A7195" s="323" t="s">
        <v>1812</v>
      </c>
      <c r="B7195" s="302" t="s">
        <v>13</v>
      </c>
      <c r="C7195" s="325" t="s">
        <v>1318</v>
      </c>
      <c r="D7195" s="325">
        <v>50</v>
      </c>
      <c r="E7195" s="46">
        <v>30500</v>
      </c>
      <c r="F7195" s="130">
        <f t="shared" si="117"/>
        <v>1525000</v>
      </c>
      <c r="G7195" s="86">
        <f>SUM(F7195:F7196)</f>
        <v>4575000</v>
      </c>
    </row>
    <row r="7196" spans="1:7" ht="18" customHeight="1">
      <c r="A7196" s="323"/>
      <c r="B7196" s="302" t="s">
        <v>13</v>
      </c>
      <c r="C7196" s="325" t="s">
        <v>22</v>
      </c>
      <c r="D7196" s="325">
        <v>100</v>
      </c>
      <c r="E7196" s="46">
        <v>30500</v>
      </c>
      <c r="F7196" s="130">
        <f t="shared" si="117"/>
        <v>3050000</v>
      </c>
      <c r="G7196" s="69"/>
    </row>
    <row r="7197" spans="1:7" ht="18" customHeight="1">
      <c r="A7197" s="323"/>
      <c r="B7197" s="302"/>
      <c r="C7197" s="325"/>
      <c r="D7197" s="325"/>
      <c r="E7197" s="46"/>
      <c r="F7197" s="130">
        <f t="shared" si="117"/>
        <v>0</v>
      </c>
      <c r="G7197" s="69"/>
    </row>
    <row r="7198" spans="1:7" ht="18" customHeight="1">
      <c r="A7198" s="323" t="s">
        <v>722</v>
      </c>
      <c r="B7198" s="444" t="s">
        <v>1972</v>
      </c>
      <c r="C7198" s="482" t="s">
        <v>1973</v>
      </c>
      <c r="D7198" s="482">
        <v>120</v>
      </c>
      <c r="E7198" s="116">
        <v>60000</v>
      </c>
      <c r="F7198" s="131">
        <f t="shared" si="117"/>
        <v>7200000</v>
      </c>
      <c r="G7198" s="86">
        <f>SUM(F7198:F7199)</f>
        <v>10600000</v>
      </c>
    </row>
    <row r="7199" spans="1:7" ht="18" customHeight="1">
      <c r="A7199" s="323"/>
      <c r="B7199" s="444" t="s">
        <v>1059</v>
      </c>
      <c r="C7199" s="482"/>
      <c r="D7199" s="482">
        <v>2</v>
      </c>
      <c r="E7199" s="116">
        <v>1700000</v>
      </c>
      <c r="F7199" s="131">
        <f t="shared" si="117"/>
        <v>3400000</v>
      </c>
      <c r="G7199" s="69"/>
    </row>
    <row r="7200" spans="1:7" ht="18" customHeight="1">
      <c r="A7200" s="323"/>
      <c r="B7200" s="302"/>
      <c r="C7200" s="325"/>
      <c r="D7200" s="325"/>
      <c r="E7200" s="46"/>
      <c r="F7200" s="130">
        <f t="shared" si="117"/>
        <v>0</v>
      </c>
      <c r="G7200" s="69"/>
    </row>
    <row r="7201" spans="1:7" ht="18" customHeight="1">
      <c r="A7201" s="323" t="s">
        <v>537</v>
      </c>
      <c r="B7201" s="302" t="s">
        <v>31</v>
      </c>
      <c r="C7201" s="325" t="s">
        <v>700</v>
      </c>
      <c r="D7201" s="325">
        <v>102</v>
      </c>
      <c r="E7201" s="46">
        <v>33500</v>
      </c>
      <c r="F7201" s="130">
        <f t="shared" si="117"/>
        <v>3417000</v>
      </c>
      <c r="G7201" s="86">
        <f>SUM(F7201:F7202)</f>
        <v>824100</v>
      </c>
    </row>
    <row r="7202" spans="1:7" ht="18" customHeight="1">
      <c r="A7202" s="533"/>
      <c r="B7202" s="463" t="s">
        <v>1979</v>
      </c>
      <c r="C7202" s="497" t="s">
        <v>700</v>
      </c>
      <c r="D7202" s="497">
        <v>-77.400000000000006</v>
      </c>
      <c r="E7202" s="123">
        <v>33500</v>
      </c>
      <c r="F7202" s="164">
        <f t="shared" si="117"/>
        <v>-2592900</v>
      </c>
      <c r="G7202" s="92"/>
    </row>
    <row r="7203" spans="1:7" ht="18" customHeight="1">
      <c r="A7203" s="526"/>
      <c r="B7203" s="435"/>
      <c r="C7203" s="484"/>
      <c r="D7203" s="484"/>
      <c r="E7203" s="113"/>
      <c r="F7203" s="126"/>
      <c r="G7203" s="9"/>
    </row>
    <row r="7204" spans="1:7" ht="18" customHeight="1">
      <c r="A7204" s="537">
        <v>42451</v>
      </c>
      <c r="B7204" s="355"/>
      <c r="C7204" s="491" t="s">
        <v>398</v>
      </c>
      <c r="D7204" s="525"/>
      <c r="F7204" s="127"/>
    </row>
    <row r="7205" spans="1:7" ht="18" customHeight="1">
      <c r="A7205" s="531" t="s">
        <v>127</v>
      </c>
      <c r="B7205" s="436" t="s">
        <v>134</v>
      </c>
      <c r="C7205" s="494" t="s">
        <v>152</v>
      </c>
      <c r="D7205" s="494">
        <f>SUM(D7206:D7333)</f>
        <v>14599.1</v>
      </c>
      <c r="E7205" s="166"/>
      <c r="F7205" s="171">
        <f>SUM(F7206:F7333)</f>
        <v>477170250</v>
      </c>
      <c r="G7205" s="171">
        <f>SUM(G7206:G7333)</f>
        <v>477170250</v>
      </c>
    </row>
    <row r="7206" spans="1:7" ht="18" customHeight="1">
      <c r="A7206" s="532" t="s">
        <v>451</v>
      </c>
      <c r="B7206" s="441" t="s">
        <v>31</v>
      </c>
      <c r="C7206" s="492" t="s">
        <v>200</v>
      </c>
      <c r="D7206" s="492">
        <v>50</v>
      </c>
      <c r="E7206" s="62">
        <v>35000</v>
      </c>
      <c r="F7206" s="139">
        <f t="shared" si="117"/>
        <v>1750000</v>
      </c>
      <c r="G7206" s="85">
        <f>SUM(F7206:F7209)</f>
        <v>3850000</v>
      </c>
    </row>
    <row r="7207" spans="1:7" ht="18" customHeight="1">
      <c r="A7207" s="323"/>
      <c r="B7207" s="302" t="s">
        <v>31</v>
      </c>
      <c r="C7207" s="325" t="s">
        <v>1569</v>
      </c>
      <c r="D7207" s="325">
        <v>20</v>
      </c>
      <c r="E7207" s="46">
        <v>35000</v>
      </c>
      <c r="F7207" s="130">
        <f t="shared" si="117"/>
        <v>700000</v>
      </c>
      <c r="G7207" s="69"/>
    </row>
    <row r="7208" spans="1:7" ht="18" customHeight="1">
      <c r="A7208" s="323"/>
      <c r="B7208" s="302" t="s">
        <v>31</v>
      </c>
      <c r="C7208" s="325" t="s">
        <v>43</v>
      </c>
      <c r="D7208" s="325">
        <v>20</v>
      </c>
      <c r="E7208" s="46">
        <v>35000</v>
      </c>
      <c r="F7208" s="130">
        <f t="shared" si="117"/>
        <v>700000</v>
      </c>
      <c r="G7208" s="69"/>
    </row>
    <row r="7209" spans="1:7" ht="18" customHeight="1">
      <c r="A7209" s="323"/>
      <c r="B7209" s="302" t="s">
        <v>31</v>
      </c>
      <c r="C7209" s="325" t="s">
        <v>202</v>
      </c>
      <c r="D7209" s="325">
        <v>20</v>
      </c>
      <c r="E7209" s="46">
        <v>35000</v>
      </c>
      <c r="F7209" s="130">
        <f t="shared" si="117"/>
        <v>700000</v>
      </c>
      <c r="G7209" s="69"/>
    </row>
    <row r="7210" spans="1:7" ht="18" customHeight="1">
      <c r="A7210" s="323"/>
      <c r="B7210" s="302"/>
      <c r="C7210" s="325"/>
      <c r="D7210" s="325"/>
      <c r="E7210" s="46"/>
      <c r="F7210" s="130">
        <f t="shared" si="117"/>
        <v>0</v>
      </c>
      <c r="G7210" s="69"/>
    </row>
    <row r="7211" spans="1:7" ht="18" customHeight="1">
      <c r="A7211" s="323" t="s">
        <v>1426</v>
      </c>
      <c r="B7211" s="302" t="s">
        <v>31</v>
      </c>
      <c r="C7211" s="325" t="s">
        <v>217</v>
      </c>
      <c r="D7211" s="325">
        <f>120+181.7</f>
        <v>301.7</v>
      </c>
      <c r="E7211" s="46">
        <v>34000</v>
      </c>
      <c r="F7211" s="130">
        <f t="shared" si="117"/>
        <v>10257800</v>
      </c>
      <c r="G7211" s="86">
        <f>F7211</f>
        <v>10257800</v>
      </c>
    </row>
    <row r="7212" spans="1:7" ht="18" customHeight="1">
      <c r="A7212" s="323"/>
      <c r="B7212" s="302"/>
      <c r="C7212" s="325"/>
      <c r="D7212" s="325"/>
      <c r="E7212" s="46"/>
      <c r="F7212" s="130">
        <f t="shared" si="117"/>
        <v>0</v>
      </c>
      <c r="G7212" s="69"/>
    </row>
    <row r="7213" spans="1:7" ht="18" customHeight="1">
      <c r="A7213" s="323" t="s">
        <v>304</v>
      </c>
      <c r="B7213" s="302" t="s">
        <v>13</v>
      </c>
      <c r="C7213" s="325" t="s">
        <v>1984</v>
      </c>
      <c r="D7213" s="325">
        <v>356.3</v>
      </c>
      <c r="E7213" s="46">
        <v>32000</v>
      </c>
      <c r="F7213" s="130">
        <f t="shared" si="117"/>
        <v>11401600</v>
      </c>
      <c r="G7213" s="86">
        <f>F7213</f>
        <v>11401600</v>
      </c>
    </row>
    <row r="7214" spans="1:7" ht="18" customHeight="1">
      <c r="A7214" s="323"/>
      <c r="B7214" s="302"/>
      <c r="C7214" s="325"/>
      <c r="D7214" s="325"/>
      <c r="E7214" s="46"/>
      <c r="F7214" s="130">
        <f t="shared" si="117"/>
        <v>0</v>
      </c>
      <c r="G7214" s="69"/>
    </row>
    <row r="7215" spans="1:7" ht="18" customHeight="1">
      <c r="A7215" s="323" t="s">
        <v>418</v>
      </c>
      <c r="B7215" s="302" t="s">
        <v>23</v>
      </c>
      <c r="C7215" s="325" t="s">
        <v>1985</v>
      </c>
      <c r="D7215" s="325">
        <v>220.7</v>
      </c>
      <c r="E7215" s="46">
        <v>35000</v>
      </c>
      <c r="F7215" s="130">
        <f t="shared" si="117"/>
        <v>7724500</v>
      </c>
      <c r="G7215" s="86">
        <f>SUM(F7215:F7216)</f>
        <v>28871500</v>
      </c>
    </row>
    <row r="7216" spans="1:7" ht="18" customHeight="1">
      <c r="A7216" s="323"/>
      <c r="B7216" s="302" t="s">
        <v>23</v>
      </c>
      <c r="C7216" s="325" t="s">
        <v>1986</v>
      </c>
      <c r="D7216" s="325">
        <v>604.20000000000005</v>
      </c>
      <c r="E7216" s="46">
        <v>35000</v>
      </c>
      <c r="F7216" s="130">
        <f t="shared" si="117"/>
        <v>21147000</v>
      </c>
      <c r="G7216" s="69"/>
    </row>
    <row r="7217" spans="1:7" ht="18" customHeight="1">
      <c r="A7217" s="323"/>
      <c r="B7217" s="302"/>
      <c r="C7217" s="325"/>
      <c r="D7217" s="325"/>
      <c r="E7217" s="46"/>
      <c r="F7217" s="130">
        <f t="shared" si="117"/>
        <v>0</v>
      </c>
      <c r="G7217" s="69"/>
    </row>
    <row r="7218" spans="1:7" ht="18" customHeight="1">
      <c r="A7218" s="323" t="s">
        <v>330</v>
      </c>
      <c r="B7218" s="302" t="s">
        <v>64</v>
      </c>
      <c r="C7218" s="325" t="s">
        <v>611</v>
      </c>
      <c r="D7218" s="325">
        <v>171.6</v>
      </c>
      <c r="E7218" s="46">
        <v>34000</v>
      </c>
      <c r="F7218" s="130">
        <f t="shared" si="117"/>
        <v>5834400</v>
      </c>
      <c r="G7218" s="86">
        <f>F7218</f>
        <v>5834400</v>
      </c>
    </row>
    <row r="7219" spans="1:7" ht="18" customHeight="1">
      <c r="A7219" s="323"/>
      <c r="B7219" s="302"/>
      <c r="C7219" s="325"/>
      <c r="D7219" s="325"/>
      <c r="E7219" s="46"/>
      <c r="F7219" s="130">
        <f t="shared" si="117"/>
        <v>0</v>
      </c>
      <c r="G7219" s="69"/>
    </row>
    <row r="7220" spans="1:7" ht="18" customHeight="1">
      <c r="A7220" s="323" t="s">
        <v>316</v>
      </c>
      <c r="B7220" s="302" t="s">
        <v>31</v>
      </c>
      <c r="C7220" s="325" t="s">
        <v>32</v>
      </c>
      <c r="D7220" s="325">
        <v>105</v>
      </c>
      <c r="E7220" s="46">
        <v>34000</v>
      </c>
      <c r="F7220" s="130">
        <f t="shared" si="117"/>
        <v>3570000</v>
      </c>
      <c r="G7220" s="86">
        <f>SUM(F7220:F7229)</f>
        <v>49883500</v>
      </c>
    </row>
    <row r="7221" spans="1:7" ht="18" customHeight="1">
      <c r="A7221" s="323"/>
      <c r="B7221" s="302" t="s">
        <v>64</v>
      </c>
      <c r="C7221" s="325" t="s">
        <v>36</v>
      </c>
      <c r="D7221" s="325">
        <v>300</v>
      </c>
      <c r="E7221" s="46">
        <v>34000</v>
      </c>
      <c r="F7221" s="130">
        <f t="shared" si="117"/>
        <v>10200000</v>
      </c>
      <c r="G7221" s="69"/>
    </row>
    <row r="7222" spans="1:7" ht="18" customHeight="1">
      <c r="A7222" s="323"/>
      <c r="B7222" s="302" t="s">
        <v>64</v>
      </c>
      <c r="C7222" s="325" t="s">
        <v>37</v>
      </c>
      <c r="D7222" s="325">
        <v>450</v>
      </c>
      <c r="E7222" s="46">
        <v>34000</v>
      </c>
      <c r="F7222" s="130">
        <f t="shared" si="117"/>
        <v>15300000</v>
      </c>
      <c r="G7222" s="69"/>
    </row>
    <row r="7223" spans="1:7" ht="18" customHeight="1">
      <c r="A7223" s="323"/>
      <c r="B7223" s="302" t="s">
        <v>31</v>
      </c>
      <c r="C7223" s="325" t="s">
        <v>1359</v>
      </c>
      <c r="D7223" s="325">
        <v>100</v>
      </c>
      <c r="E7223" s="46">
        <v>33500</v>
      </c>
      <c r="F7223" s="130">
        <f t="shared" si="117"/>
        <v>3350000</v>
      </c>
      <c r="G7223" s="69"/>
    </row>
    <row r="7224" spans="1:7" ht="18" customHeight="1">
      <c r="A7224" s="323"/>
      <c r="B7224" s="302" t="s">
        <v>31</v>
      </c>
      <c r="C7224" s="325" t="s">
        <v>281</v>
      </c>
      <c r="D7224" s="325">
        <v>122</v>
      </c>
      <c r="E7224" s="46">
        <v>34000</v>
      </c>
      <c r="F7224" s="130">
        <f t="shared" si="117"/>
        <v>4148000</v>
      </c>
      <c r="G7224" s="69"/>
    </row>
    <row r="7225" spans="1:7" ht="18" customHeight="1">
      <c r="A7225" s="323"/>
      <c r="B7225" s="302" t="s">
        <v>23</v>
      </c>
      <c r="C7225" s="325" t="s">
        <v>736</v>
      </c>
      <c r="D7225" s="325">
        <v>59.2</v>
      </c>
      <c r="E7225" s="46">
        <v>33000</v>
      </c>
      <c r="F7225" s="130">
        <f t="shared" si="117"/>
        <v>1953600</v>
      </c>
      <c r="G7225" s="69"/>
    </row>
    <row r="7226" spans="1:7" ht="18" customHeight="1">
      <c r="A7226" s="323"/>
      <c r="B7226" s="302" t="s">
        <v>23</v>
      </c>
      <c r="C7226" s="325" t="s">
        <v>737</v>
      </c>
      <c r="D7226" s="325">
        <v>94.3</v>
      </c>
      <c r="E7226" s="46">
        <v>33000</v>
      </c>
      <c r="F7226" s="130">
        <f t="shared" si="117"/>
        <v>3111900</v>
      </c>
      <c r="G7226" s="69"/>
    </row>
    <row r="7227" spans="1:7" ht="18" customHeight="1">
      <c r="A7227" s="323"/>
      <c r="B7227" s="302" t="s">
        <v>31</v>
      </c>
      <c r="C7227" s="325" t="s">
        <v>442</v>
      </c>
      <c r="D7227" s="325">
        <v>99.9</v>
      </c>
      <c r="E7227" s="46">
        <v>33000</v>
      </c>
      <c r="F7227" s="130">
        <f t="shared" si="117"/>
        <v>3296700</v>
      </c>
      <c r="G7227" s="69"/>
    </row>
    <row r="7228" spans="1:7" ht="18" customHeight="1">
      <c r="A7228" s="323"/>
      <c r="B7228" s="302" t="s">
        <v>31</v>
      </c>
      <c r="C7228" s="325" t="s">
        <v>416</v>
      </c>
      <c r="D7228" s="325">
        <v>95.8</v>
      </c>
      <c r="E7228" s="46">
        <v>33000</v>
      </c>
      <c r="F7228" s="130">
        <f t="shared" si="117"/>
        <v>3161400</v>
      </c>
      <c r="G7228" s="69"/>
    </row>
    <row r="7229" spans="1:7" ht="18" customHeight="1">
      <c r="A7229" s="323"/>
      <c r="B7229" s="302" t="s">
        <v>31</v>
      </c>
      <c r="C7229" s="325" t="s">
        <v>370</v>
      </c>
      <c r="D7229" s="325">
        <v>54.3</v>
      </c>
      <c r="E7229" s="46">
        <v>33000</v>
      </c>
      <c r="F7229" s="130">
        <f t="shared" si="117"/>
        <v>1791900</v>
      </c>
      <c r="G7229" s="69"/>
    </row>
    <row r="7230" spans="1:7" ht="18" customHeight="1">
      <c r="A7230" s="323"/>
      <c r="B7230" s="302"/>
      <c r="C7230" s="325"/>
      <c r="D7230" s="325"/>
      <c r="E7230" s="46"/>
      <c r="F7230" s="130">
        <f t="shared" si="117"/>
        <v>0</v>
      </c>
      <c r="G7230" s="69"/>
    </row>
    <row r="7231" spans="1:7" ht="18" customHeight="1">
      <c r="A7231" s="323" t="s">
        <v>438</v>
      </c>
      <c r="B7231" s="302" t="s">
        <v>31</v>
      </c>
      <c r="C7231" s="325" t="s">
        <v>931</v>
      </c>
      <c r="D7231" s="325">
        <v>425</v>
      </c>
      <c r="E7231" s="46">
        <v>35000</v>
      </c>
      <c r="F7231" s="130">
        <f t="shared" si="117"/>
        <v>14875000</v>
      </c>
      <c r="G7231" s="86">
        <f>F7231</f>
        <v>14875000</v>
      </c>
    </row>
    <row r="7232" spans="1:7" ht="18" customHeight="1">
      <c r="A7232" s="323"/>
      <c r="B7232" s="302"/>
      <c r="C7232" s="325"/>
      <c r="D7232" s="325"/>
      <c r="E7232" s="46"/>
      <c r="F7232" s="130">
        <f t="shared" si="117"/>
        <v>0</v>
      </c>
      <c r="G7232" s="69"/>
    </row>
    <row r="7233" spans="1:7" ht="18" customHeight="1">
      <c r="A7233" s="323" t="s">
        <v>115</v>
      </c>
      <c r="B7233" s="444" t="s">
        <v>116</v>
      </c>
      <c r="C7233" s="482" t="s">
        <v>118</v>
      </c>
      <c r="D7233" s="482">
        <v>88.5</v>
      </c>
      <c r="E7233" s="116">
        <v>41500</v>
      </c>
      <c r="F7233" s="131">
        <f t="shared" si="117"/>
        <v>3672750</v>
      </c>
      <c r="G7233" s="86">
        <f>F7233</f>
        <v>3672750</v>
      </c>
    </row>
    <row r="7234" spans="1:7" ht="18" customHeight="1">
      <c r="A7234" s="323"/>
      <c r="B7234" s="302"/>
      <c r="C7234" s="325"/>
      <c r="D7234" s="325"/>
      <c r="E7234" s="46"/>
      <c r="F7234" s="130">
        <f t="shared" si="117"/>
        <v>0</v>
      </c>
      <c r="G7234" s="69"/>
    </row>
    <row r="7235" spans="1:7" ht="18" customHeight="1">
      <c r="A7235" s="323" t="s">
        <v>327</v>
      </c>
      <c r="B7235" s="302" t="s">
        <v>1987</v>
      </c>
      <c r="C7235" s="325"/>
      <c r="D7235" s="325">
        <v>200</v>
      </c>
      <c r="E7235" s="46">
        <v>1400</v>
      </c>
      <c r="F7235" s="130">
        <f t="shared" si="117"/>
        <v>280000</v>
      </c>
      <c r="G7235" s="86">
        <f>F7235</f>
        <v>280000</v>
      </c>
    </row>
    <row r="7236" spans="1:7" ht="18" customHeight="1">
      <c r="A7236" s="323"/>
      <c r="B7236" s="302"/>
      <c r="C7236" s="325"/>
      <c r="D7236" s="325"/>
      <c r="E7236" s="46"/>
      <c r="F7236" s="130">
        <f t="shared" si="117"/>
        <v>0</v>
      </c>
      <c r="G7236" s="69"/>
    </row>
    <row r="7237" spans="1:7" ht="18" customHeight="1">
      <c r="A7237" s="323" t="s">
        <v>1656</v>
      </c>
      <c r="B7237" s="439" t="s">
        <v>1099</v>
      </c>
      <c r="C7237" s="430"/>
      <c r="D7237" s="430">
        <v>-12.4</v>
      </c>
      <c r="E7237" s="54">
        <v>34000</v>
      </c>
      <c r="F7237" s="140">
        <f t="shared" si="117"/>
        <v>-421600</v>
      </c>
      <c r="G7237" s="86">
        <f>F7237</f>
        <v>-421600</v>
      </c>
    </row>
    <row r="7238" spans="1:7" ht="18" customHeight="1">
      <c r="A7238" s="323"/>
      <c r="B7238" s="302"/>
      <c r="C7238" s="325"/>
      <c r="D7238" s="325"/>
      <c r="E7238" s="46"/>
      <c r="F7238" s="130">
        <f t="shared" si="117"/>
        <v>0</v>
      </c>
      <c r="G7238" s="69"/>
    </row>
    <row r="7239" spans="1:7" ht="18" customHeight="1">
      <c r="A7239" s="323" t="s">
        <v>380</v>
      </c>
      <c r="B7239" s="444" t="s">
        <v>693</v>
      </c>
      <c r="C7239" s="482" t="s">
        <v>1990</v>
      </c>
      <c r="D7239" s="482">
        <v>51.6</v>
      </c>
      <c r="E7239" s="116">
        <v>41000</v>
      </c>
      <c r="F7239" s="131">
        <f t="shared" si="117"/>
        <v>2115600</v>
      </c>
      <c r="G7239" s="86">
        <f>SUM(F7239:F7240)</f>
        <v>3665600</v>
      </c>
    </row>
    <row r="7240" spans="1:7" ht="18" customHeight="1">
      <c r="A7240" s="323"/>
      <c r="B7240" s="302" t="s">
        <v>13</v>
      </c>
      <c r="C7240" s="325" t="s">
        <v>59</v>
      </c>
      <c r="D7240" s="325">
        <v>50</v>
      </c>
      <c r="E7240" s="46">
        <v>31000</v>
      </c>
      <c r="F7240" s="130">
        <f t="shared" si="117"/>
        <v>1550000</v>
      </c>
      <c r="G7240" s="69"/>
    </row>
    <row r="7241" spans="1:7" ht="18" customHeight="1">
      <c r="A7241" s="323"/>
      <c r="B7241" s="302"/>
      <c r="C7241" s="325"/>
      <c r="D7241" s="325"/>
      <c r="E7241" s="46"/>
      <c r="F7241" s="130">
        <f t="shared" si="117"/>
        <v>0</v>
      </c>
      <c r="G7241" s="69"/>
    </row>
    <row r="7242" spans="1:7" ht="18" customHeight="1">
      <c r="A7242" s="323" t="s">
        <v>245</v>
      </c>
      <c r="B7242" s="302" t="s">
        <v>13</v>
      </c>
      <c r="C7242" s="325" t="s">
        <v>1488</v>
      </c>
      <c r="D7242" s="325">
        <v>190.5</v>
      </c>
      <c r="E7242" s="46">
        <v>30500</v>
      </c>
      <c r="F7242" s="130">
        <f t="shared" si="117"/>
        <v>5810250</v>
      </c>
      <c r="G7242" s="86">
        <f>SUM(F7242:F7247)</f>
        <v>34396000</v>
      </c>
    </row>
    <row r="7243" spans="1:7" ht="18" customHeight="1">
      <c r="A7243" s="323"/>
      <c r="B7243" s="302" t="s">
        <v>13</v>
      </c>
      <c r="C7243" s="325" t="s">
        <v>1489</v>
      </c>
      <c r="D7243" s="325">
        <v>100</v>
      </c>
      <c r="E7243" s="46">
        <v>30000</v>
      </c>
      <c r="F7243" s="130">
        <f t="shared" si="117"/>
        <v>3000000</v>
      </c>
      <c r="G7243" s="69"/>
    </row>
    <row r="7244" spans="1:7" ht="18" customHeight="1">
      <c r="A7244" s="323"/>
      <c r="B7244" s="302" t="s">
        <v>13</v>
      </c>
      <c r="C7244" s="325" t="s">
        <v>1490</v>
      </c>
      <c r="D7244" s="325">
        <v>200</v>
      </c>
      <c r="E7244" s="46">
        <v>30500</v>
      </c>
      <c r="F7244" s="130">
        <f t="shared" si="117"/>
        <v>6100000</v>
      </c>
      <c r="G7244" s="69"/>
    </row>
    <row r="7245" spans="1:7" ht="18" customHeight="1">
      <c r="A7245" s="323"/>
      <c r="B7245" s="302" t="s">
        <v>13</v>
      </c>
      <c r="C7245" s="325" t="s">
        <v>1890</v>
      </c>
      <c r="D7245" s="325">
        <v>205.5</v>
      </c>
      <c r="E7245" s="46">
        <v>30500</v>
      </c>
      <c r="F7245" s="130">
        <f t="shared" si="117"/>
        <v>6267750</v>
      </c>
      <c r="G7245" s="69"/>
    </row>
    <row r="7246" spans="1:7" ht="18" customHeight="1">
      <c r="A7246" s="323"/>
      <c r="B7246" s="302" t="s">
        <v>13</v>
      </c>
      <c r="C7246" s="325" t="s">
        <v>533</v>
      </c>
      <c r="D7246" s="325">
        <v>318</v>
      </c>
      <c r="E7246" s="46">
        <v>30500</v>
      </c>
      <c r="F7246" s="130">
        <f t="shared" si="117"/>
        <v>9699000</v>
      </c>
      <c r="G7246" s="69"/>
    </row>
    <row r="7247" spans="1:7" ht="18" customHeight="1">
      <c r="A7247" s="323"/>
      <c r="B7247" s="302" t="s">
        <v>23</v>
      </c>
      <c r="C7247" s="325" t="s">
        <v>686</v>
      </c>
      <c r="D7247" s="325">
        <v>103.5</v>
      </c>
      <c r="E7247" s="46">
        <v>34000</v>
      </c>
      <c r="F7247" s="130">
        <f t="shared" si="117"/>
        <v>3519000</v>
      </c>
      <c r="G7247" s="69"/>
    </row>
    <row r="7248" spans="1:7" ht="18" customHeight="1">
      <c r="A7248" s="323"/>
      <c r="B7248" s="302"/>
      <c r="C7248" s="325"/>
      <c r="D7248" s="325"/>
      <c r="E7248" s="46"/>
      <c r="F7248" s="130"/>
      <c r="G7248" s="69"/>
    </row>
    <row r="7249" spans="1:7" ht="18" customHeight="1">
      <c r="A7249" s="323" t="s">
        <v>311</v>
      </c>
      <c r="B7249" s="302" t="s">
        <v>13</v>
      </c>
      <c r="C7249" s="325" t="s">
        <v>260</v>
      </c>
      <c r="D7249" s="325">
        <v>52</v>
      </c>
      <c r="E7249" s="46">
        <v>32000</v>
      </c>
      <c r="F7249" s="130">
        <f>E7249*D7249</f>
        <v>1664000</v>
      </c>
      <c r="G7249" s="86">
        <f>F7249</f>
        <v>1664000</v>
      </c>
    </row>
    <row r="7250" spans="1:7" ht="18" customHeight="1">
      <c r="A7250" s="323"/>
      <c r="B7250" s="302"/>
      <c r="C7250" s="325"/>
      <c r="D7250" s="325"/>
      <c r="E7250" s="46"/>
      <c r="F7250" s="130"/>
      <c r="G7250" s="86"/>
    </row>
    <row r="7251" spans="1:7" ht="18" customHeight="1">
      <c r="A7251" s="323" t="s">
        <v>415</v>
      </c>
      <c r="B7251" s="302" t="s">
        <v>13</v>
      </c>
      <c r="C7251" s="325" t="s">
        <v>1598</v>
      </c>
      <c r="D7251" s="325">
        <v>48.6</v>
      </c>
      <c r="E7251" s="46">
        <v>32500</v>
      </c>
      <c r="F7251" s="130">
        <f t="shared" si="117"/>
        <v>1579500</v>
      </c>
      <c r="G7251" s="86">
        <f>SUM(F7251:F7253)</f>
        <v>8892000</v>
      </c>
    </row>
    <row r="7252" spans="1:7" ht="18" customHeight="1">
      <c r="A7252" s="323"/>
      <c r="B7252" s="302" t="s">
        <v>13</v>
      </c>
      <c r="C7252" s="325" t="s">
        <v>171</v>
      </c>
      <c r="D7252" s="325">
        <v>163.5</v>
      </c>
      <c r="E7252" s="46">
        <v>32500</v>
      </c>
      <c r="F7252" s="130">
        <f t="shared" si="117"/>
        <v>5313750</v>
      </c>
      <c r="G7252" s="69"/>
    </row>
    <row r="7253" spans="1:7" ht="18" customHeight="1">
      <c r="A7253" s="323"/>
      <c r="B7253" s="302" t="s">
        <v>13</v>
      </c>
      <c r="C7253" s="325" t="s">
        <v>1037</v>
      </c>
      <c r="D7253" s="325">
        <v>61.5</v>
      </c>
      <c r="E7253" s="46">
        <v>32500</v>
      </c>
      <c r="F7253" s="130">
        <f t="shared" si="117"/>
        <v>1998750</v>
      </c>
      <c r="G7253" s="69"/>
    </row>
    <row r="7254" spans="1:7" ht="18" customHeight="1">
      <c r="A7254" s="323"/>
      <c r="B7254" s="302"/>
      <c r="C7254" s="325"/>
      <c r="D7254" s="325"/>
      <c r="E7254" s="46"/>
      <c r="F7254" s="130">
        <f t="shared" si="117"/>
        <v>0</v>
      </c>
      <c r="G7254" s="69"/>
    </row>
    <row r="7255" spans="1:7" ht="18" customHeight="1">
      <c r="A7255" s="323" t="s">
        <v>88</v>
      </c>
      <c r="B7255" s="302" t="s">
        <v>13</v>
      </c>
      <c r="C7255" s="325" t="s">
        <v>1992</v>
      </c>
      <c r="D7255" s="325">
        <v>150</v>
      </c>
      <c r="E7255" s="46">
        <v>28500</v>
      </c>
      <c r="F7255" s="130">
        <f t="shared" si="117"/>
        <v>4275000</v>
      </c>
      <c r="G7255" s="86">
        <f>SUM(F7255:F7256)</f>
        <v>25436250</v>
      </c>
    </row>
    <row r="7256" spans="1:7" ht="18" customHeight="1">
      <c r="A7256" s="323"/>
      <c r="B7256" s="302" t="s">
        <v>13</v>
      </c>
      <c r="C7256" s="325" t="s">
        <v>124</v>
      </c>
      <c r="D7256" s="325">
        <v>742.5</v>
      </c>
      <c r="E7256" s="46">
        <v>28500</v>
      </c>
      <c r="F7256" s="130">
        <f t="shared" si="117"/>
        <v>21161250</v>
      </c>
      <c r="G7256" s="69"/>
    </row>
    <row r="7257" spans="1:7" ht="18" customHeight="1">
      <c r="A7257" s="323"/>
      <c r="B7257" s="302"/>
      <c r="C7257" s="325"/>
      <c r="D7257" s="325"/>
      <c r="E7257" s="46"/>
      <c r="F7257" s="130">
        <f t="shared" si="117"/>
        <v>0</v>
      </c>
      <c r="G7257" s="69"/>
    </row>
    <row r="7258" spans="1:7" ht="18" customHeight="1">
      <c r="A7258" s="323" t="s">
        <v>712</v>
      </c>
      <c r="B7258" s="302" t="s">
        <v>31</v>
      </c>
      <c r="C7258" s="325" t="s">
        <v>713</v>
      </c>
      <c r="D7258" s="325">
        <v>500</v>
      </c>
      <c r="E7258" s="46">
        <v>33500</v>
      </c>
      <c r="F7258" s="130">
        <f t="shared" si="117"/>
        <v>16750000</v>
      </c>
      <c r="G7258" s="86">
        <f>F7258</f>
        <v>16750000</v>
      </c>
    </row>
    <row r="7259" spans="1:7" ht="18" customHeight="1">
      <c r="A7259" s="323"/>
      <c r="B7259" s="302"/>
      <c r="C7259" s="325"/>
      <c r="D7259" s="325"/>
      <c r="E7259" s="46"/>
      <c r="F7259" s="130">
        <f t="shared" si="117"/>
        <v>0</v>
      </c>
      <c r="G7259" s="69"/>
    </row>
    <row r="7260" spans="1:7" ht="18" customHeight="1">
      <c r="A7260" s="323" t="s">
        <v>274</v>
      </c>
      <c r="B7260" s="302" t="s">
        <v>31</v>
      </c>
      <c r="C7260" s="325" t="s">
        <v>1244</v>
      </c>
      <c r="D7260" s="325">
        <v>25.6</v>
      </c>
      <c r="E7260" s="46">
        <v>34000</v>
      </c>
      <c r="F7260" s="130">
        <f t="shared" si="117"/>
        <v>870400</v>
      </c>
      <c r="G7260" s="86">
        <f>SUM(F7260:F7262)</f>
        <v>13331400</v>
      </c>
    </row>
    <row r="7261" spans="1:7" ht="18" customHeight="1">
      <c r="A7261" s="323"/>
      <c r="B7261" s="302" t="s">
        <v>31</v>
      </c>
      <c r="C7261" s="325" t="s">
        <v>275</v>
      </c>
      <c r="D7261" s="325">
        <v>342.5</v>
      </c>
      <c r="E7261" s="46">
        <v>34000</v>
      </c>
      <c r="F7261" s="130">
        <f t="shared" si="117"/>
        <v>11645000</v>
      </c>
      <c r="G7261" s="69"/>
    </row>
    <row r="7262" spans="1:7" ht="18" customHeight="1">
      <c r="A7262" s="323"/>
      <c r="B7262" s="302" t="s">
        <v>31</v>
      </c>
      <c r="C7262" s="325" t="s">
        <v>29</v>
      </c>
      <c r="D7262" s="325">
        <v>24</v>
      </c>
      <c r="E7262" s="46">
        <v>34000</v>
      </c>
      <c r="F7262" s="130">
        <f t="shared" si="117"/>
        <v>816000</v>
      </c>
      <c r="G7262" s="69"/>
    </row>
    <row r="7263" spans="1:7" ht="18" customHeight="1">
      <c r="A7263" s="323"/>
      <c r="B7263" s="302"/>
      <c r="C7263" s="325"/>
      <c r="D7263" s="325"/>
      <c r="E7263" s="46"/>
      <c r="F7263" s="130">
        <f t="shared" si="117"/>
        <v>0</v>
      </c>
      <c r="G7263" s="69"/>
    </row>
    <row r="7264" spans="1:7" ht="18" customHeight="1">
      <c r="A7264" s="323" t="s">
        <v>336</v>
      </c>
      <c r="B7264" s="302" t="s">
        <v>31</v>
      </c>
      <c r="C7264" s="325" t="s">
        <v>43</v>
      </c>
      <c r="D7264" s="325">
        <v>210</v>
      </c>
      <c r="E7264" s="46">
        <v>34000</v>
      </c>
      <c r="F7264" s="130">
        <f t="shared" si="117"/>
        <v>7140000</v>
      </c>
      <c r="G7264" s="86">
        <f>SUM(F7264:F7266)</f>
        <v>13166400</v>
      </c>
    </row>
    <row r="7265" spans="1:7" ht="18" customHeight="1">
      <c r="A7265" s="323"/>
      <c r="B7265" s="302" t="s">
        <v>31</v>
      </c>
      <c r="C7265" s="325" t="s">
        <v>187</v>
      </c>
      <c r="D7265" s="325">
        <v>53.4</v>
      </c>
      <c r="E7265" s="46">
        <v>31000</v>
      </c>
      <c r="F7265" s="130">
        <f t="shared" si="117"/>
        <v>1655400</v>
      </c>
      <c r="G7265" s="69"/>
    </row>
    <row r="7266" spans="1:7" ht="18" customHeight="1">
      <c r="A7266" s="323"/>
      <c r="B7266" s="302" t="s">
        <v>31</v>
      </c>
      <c r="C7266" s="325" t="s">
        <v>190</v>
      </c>
      <c r="D7266" s="325">
        <v>141</v>
      </c>
      <c r="E7266" s="46">
        <v>31000</v>
      </c>
      <c r="F7266" s="130">
        <f t="shared" si="117"/>
        <v>4371000</v>
      </c>
      <c r="G7266" s="69"/>
    </row>
    <row r="7267" spans="1:7" ht="18" customHeight="1">
      <c r="A7267" s="323"/>
      <c r="B7267" s="302"/>
      <c r="C7267" s="325"/>
      <c r="D7267" s="325"/>
      <c r="E7267" s="46"/>
      <c r="F7267" s="130">
        <f t="shared" si="117"/>
        <v>0</v>
      </c>
      <c r="G7267" s="69"/>
    </row>
    <row r="7268" spans="1:7" ht="18" customHeight="1">
      <c r="A7268" s="323" t="s">
        <v>210</v>
      </c>
      <c r="B7268" s="302" t="s">
        <v>23</v>
      </c>
      <c r="C7268" s="325" t="s">
        <v>618</v>
      </c>
      <c r="D7268" s="325">
        <v>301.3</v>
      </c>
      <c r="E7268" s="46">
        <v>30500</v>
      </c>
      <c r="F7268" s="130">
        <f t="shared" si="117"/>
        <v>9189650</v>
      </c>
      <c r="G7268" s="86">
        <f>SUM(F7268:F7271)</f>
        <v>30460350</v>
      </c>
    </row>
    <row r="7269" spans="1:7" ht="18" customHeight="1">
      <c r="A7269" s="323"/>
      <c r="B7269" s="302" t="s">
        <v>23</v>
      </c>
      <c r="C7269" s="325" t="s">
        <v>211</v>
      </c>
      <c r="D7269" s="325">
        <v>472.4</v>
      </c>
      <c r="E7269" s="46">
        <v>30500</v>
      </c>
      <c r="F7269" s="130">
        <f t="shared" si="117"/>
        <v>14408200</v>
      </c>
      <c r="G7269" s="69"/>
    </row>
    <row r="7270" spans="1:7" ht="18" customHeight="1">
      <c r="A7270" s="323"/>
      <c r="B7270" s="302" t="s">
        <v>212</v>
      </c>
      <c r="C7270" s="325" t="s">
        <v>1148</v>
      </c>
      <c r="D7270" s="325">
        <v>50</v>
      </c>
      <c r="E7270" s="46">
        <v>30500</v>
      </c>
      <c r="F7270" s="130">
        <f t="shared" si="117"/>
        <v>1525000</v>
      </c>
      <c r="G7270" s="69"/>
    </row>
    <row r="7271" spans="1:7" ht="18" customHeight="1">
      <c r="A7271" s="323"/>
      <c r="B7271" s="302" t="s">
        <v>31</v>
      </c>
      <c r="C7271" s="325" t="s">
        <v>1082</v>
      </c>
      <c r="D7271" s="325">
        <v>152.5</v>
      </c>
      <c r="E7271" s="46">
        <v>35000</v>
      </c>
      <c r="F7271" s="130">
        <f t="shared" si="117"/>
        <v>5337500</v>
      </c>
      <c r="G7271" s="69"/>
    </row>
    <row r="7272" spans="1:7" ht="18" customHeight="1">
      <c r="A7272" s="323"/>
      <c r="B7272" s="302"/>
      <c r="C7272" s="325"/>
      <c r="D7272" s="325"/>
      <c r="E7272" s="46"/>
      <c r="F7272" s="130">
        <f t="shared" si="117"/>
        <v>0</v>
      </c>
      <c r="G7272" s="69"/>
    </row>
    <row r="7273" spans="1:7" ht="18" customHeight="1">
      <c r="A7273" s="323" t="s">
        <v>327</v>
      </c>
      <c r="B7273" s="302" t="s">
        <v>13</v>
      </c>
      <c r="C7273" s="325" t="s">
        <v>902</v>
      </c>
      <c r="D7273" s="325">
        <v>188</v>
      </c>
      <c r="E7273" s="46">
        <v>30500</v>
      </c>
      <c r="F7273" s="130">
        <f t="shared" si="117"/>
        <v>5734000</v>
      </c>
      <c r="G7273" s="86">
        <f>SUM(F7273:F7279)</f>
        <v>53166800</v>
      </c>
    </row>
    <row r="7274" spans="1:7" ht="18" customHeight="1">
      <c r="A7274" s="323"/>
      <c r="B7274" s="302" t="s">
        <v>13</v>
      </c>
      <c r="C7274" s="325" t="s">
        <v>1232</v>
      </c>
      <c r="D7274" s="325">
        <v>180.3</v>
      </c>
      <c r="E7274" s="46">
        <v>30000</v>
      </c>
      <c r="F7274" s="130">
        <f t="shared" si="117"/>
        <v>5409000</v>
      </c>
      <c r="G7274" s="69"/>
    </row>
    <row r="7275" spans="1:7" ht="18" customHeight="1">
      <c r="A7275" s="323"/>
      <c r="B7275" s="302" t="s">
        <v>23</v>
      </c>
      <c r="C7275" s="325" t="s">
        <v>1993</v>
      </c>
      <c r="D7275" s="325">
        <v>500.6</v>
      </c>
      <c r="E7275" s="46">
        <v>34000</v>
      </c>
      <c r="F7275" s="130">
        <f t="shared" si="117"/>
        <v>17020400</v>
      </c>
      <c r="G7275" s="69"/>
    </row>
    <row r="7276" spans="1:7" ht="18" customHeight="1">
      <c r="A7276" s="323"/>
      <c r="B7276" s="302" t="s">
        <v>23</v>
      </c>
      <c r="C7276" s="325" t="s">
        <v>1178</v>
      </c>
      <c r="D7276" s="325">
        <v>498.8</v>
      </c>
      <c r="E7276" s="46">
        <v>34000</v>
      </c>
      <c r="F7276" s="130">
        <f t="shared" si="117"/>
        <v>16959200</v>
      </c>
      <c r="G7276" s="69"/>
    </row>
    <row r="7277" spans="1:7" ht="18" customHeight="1">
      <c r="A7277" s="323"/>
      <c r="B7277" s="302" t="s">
        <v>31</v>
      </c>
      <c r="C7277" s="325" t="s">
        <v>158</v>
      </c>
      <c r="D7277" s="325">
        <v>30</v>
      </c>
      <c r="E7277" s="46">
        <v>34000</v>
      </c>
      <c r="F7277" s="130">
        <f t="shared" si="117"/>
        <v>1020000</v>
      </c>
      <c r="G7277" s="69"/>
    </row>
    <row r="7278" spans="1:7" ht="18" customHeight="1">
      <c r="A7278" s="323"/>
      <c r="B7278" s="302" t="s">
        <v>64</v>
      </c>
      <c r="C7278" s="325" t="s">
        <v>79</v>
      </c>
      <c r="D7278" s="325">
        <v>100</v>
      </c>
      <c r="E7278" s="46">
        <v>34500</v>
      </c>
      <c r="F7278" s="130">
        <f t="shared" si="117"/>
        <v>3450000</v>
      </c>
      <c r="G7278" s="69"/>
    </row>
    <row r="7279" spans="1:7" ht="18" customHeight="1">
      <c r="A7279" s="323"/>
      <c r="B7279" s="302" t="s">
        <v>64</v>
      </c>
      <c r="C7279" s="325" t="s">
        <v>80</v>
      </c>
      <c r="D7279" s="325">
        <v>103.6</v>
      </c>
      <c r="E7279" s="46">
        <v>34500</v>
      </c>
      <c r="F7279" s="130">
        <f t="shared" si="117"/>
        <v>3574200</v>
      </c>
      <c r="G7279" s="69"/>
    </row>
    <row r="7280" spans="1:7" ht="18" customHeight="1">
      <c r="A7280" s="323"/>
      <c r="B7280" s="302"/>
      <c r="C7280" s="325"/>
      <c r="D7280" s="325"/>
      <c r="E7280" s="46"/>
      <c r="F7280" s="130">
        <f t="shared" si="117"/>
        <v>0</v>
      </c>
      <c r="G7280" s="69"/>
    </row>
    <row r="7281" spans="1:7" ht="18" customHeight="1">
      <c r="A7281" s="323" t="s">
        <v>394</v>
      </c>
      <c r="B7281" s="302" t="s">
        <v>319</v>
      </c>
      <c r="C7281" s="325" t="s">
        <v>92</v>
      </c>
      <c r="D7281" s="325">
        <v>356.5</v>
      </c>
      <c r="E7281" s="46">
        <v>33000</v>
      </c>
      <c r="F7281" s="130">
        <f t="shared" si="117"/>
        <v>11764500</v>
      </c>
      <c r="G7281" s="86">
        <f>SUM(F7281:F7283)</f>
        <v>28003500</v>
      </c>
    </row>
    <row r="7282" spans="1:7" ht="18" customHeight="1">
      <c r="A7282" s="323"/>
      <c r="B7282" s="302" t="s">
        <v>319</v>
      </c>
      <c r="C7282" s="325" t="s">
        <v>1716</v>
      </c>
      <c r="D7282" s="325">
        <v>59</v>
      </c>
      <c r="E7282" s="46">
        <v>33000</v>
      </c>
      <c r="F7282" s="130">
        <f t="shared" si="117"/>
        <v>1947000</v>
      </c>
      <c r="G7282" s="69"/>
    </row>
    <row r="7283" spans="1:7" ht="18" customHeight="1">
      <c r="A7283" s="323"/>
      <c r="B7283" s="302" t="s">
        <v>570</v>
      </c>
      <c r="C7283" s="325" t="s">
        <v>1662</v>
      </c>
      <c r="D7283" s="325">
        <v>397</v>
      </c>
      <c r="E7283" s="46">
        <v>36000</v>
      </c>
      <c r="F7283" s="130">
        <f t="shared" si="117"/>
        <v>14292000</v>
      </c>
      <c r="G7283" s="69"/>
    </row>
    <row r="7284" spans="1:7" ht="18" customHeight="1">
      <c r="A7284" s="323"/>
      <c r="B7284" s="302"/>
      <c r="C7284" s="325"/>
      <c r="D7284" s="325"/>
      <c r="E7284" s="46"/>
      <c r="F7284" s="130">
        <f t="shared" si="117"/>
        <v>0</v>
      </c>
      <c r="G7284" s="69"/>
    </row>
    <row r="7285" spans="1:7" ht="18" customHeight="1">
      <c r="A7285" s="323" t="s">
        <v>93</v>
      </c>
      <c r="B7285" s="302" t="s">
        <v>510</v>
      </c>
      <c r="C7285" s="325" t="s">
        <v>1063</v>
      </c>
      <c r="D7285" s="325">
        <v>504.5</v>
      </c>
      <c r="E7285" s="46">
        <v>34000</v>
      </c>
      <c r="F7285" s="130">
        <f t="shared" si="117"/>
        <v>17153000</v>
      </c>
      <c r="G7285" s="86">
        <f>SUM(F7285:F7286)</f>
        <v>28759400</v>
      </c>
    </row>
    <row r="7286" spans="1:7" ht="18" customHeight="1">
      <c r="A7286" s="323"/>
      <c r="B7286" s="302" t="s">
        <v>568</v>
      </c>
      <c r="C7286" s="325" t="s">
        <v>1220</v>
      </c>
      <c r="D7286" s="325">
        <v>297.60000000000002</v>
      </c>
      <c r="E7286" s="46">
        <v>39000</v>
      </c>
      <c r="F7286" s="130">
        <f t="shared" si="117"/>
        <v>11606400</v>
      </c>
      <c r="G7286" s="69"/>
    </row>
    <row r="7287" spans="1:7" ht="18" customHeight="1">
      <c r="A7287" s="323"/>
      <c r="B7287" s="302"/>
      <c r="C7287" s="325"/>
      <c r="D7287" s="325"/>
      <c r="E7287" s="46"/>
      <c r="F7287" s="130">
        <f t="shared" si="117"/>
        <v>0</v>
      </c>
      <c r="G7287" s="69"/>
    </row>
    <row r="7288" spans="1:7" ht="18" customHeight="1">
      <c r="A7288" s="323" t="s">
        <v>203</v>
      </c>
      <c r="B7288" s="302" t="s">
        <v>570</v>
      </c>
      <c r="C7288" s="325" t="s">
        <v>711</v>
      </c>
      <c r="D7288" s="325">
        <v>500</v>
      </c>
      <c r="E7288" s="46">
        <v>30000</v>
      </c>
      <c r="F7288" s="130">
        <f t="shared" si="117"/>
        <v>15000000</v>
      </c>
      <c r="G7288" s="86">
        <f>SUM(F7288:F7290)</f>
        <v>19560350</v>
      </c>
    </row>
    <row r="7289" spans="1:7" ht="18" customHeight="1">
      <c r="A7289" s="323"/>
      <c r="B7289" s="302" t="s">
        <v>510</v>
      </c>
      <c r="C7289" s="325" t="s">
        <v>255</v>
      </c>
      <c r="D7289" s="325">
        <v>50</v>
      </c>
      <c r="E7289" s="46">
        <v>31000</v>
      </c>
      <c r="F7289" s="130">
        <f t="shared" si="117"/>
        <v>1550000</v>
      </c>
      <c r="G7289" s="69"/>
    </row>
    <row r="7290" spans="1:7" ht="18" customHeight="1">
      <c r="A7290" s="323"/>
      <c r="B7290" s="302" t="s">
        <v>168</v>
      </c>
      <c r="C7290" s="325" t="s">
        <v>368</v>
      </c>
      <c r="D7290" s="325">
        <v>98.7</v>
      </c>
      <c r="E7290" s="46">
        <v>30500</v>
      </c>
      <c r="F7290" s="130">
        <f t="shared" si="117"/>
        <v>3010350</v>
      </c>
      <c r="G7290" s="69"/>
    </row>
    <row r="7291" spans="1:7" ht="18" customHeight="1">
      <c r="A7291" s="323"/>
      <c r="B7291" s="302"/>
      <c r="C7291" s="325"/>
      <c r="D7291" s="325"/>
      <c r="E7291" s="46"/>
      <c r="F7291" s="130">
        <f t="shared" si="117"/>
        <v>0</v>
      </c>
      <c r="G7291" s="69"/>
    </row>
    <row r="7292" spans="1:7" ht="18" customHeight="1">
      <c r="A7292" s="323" t="s">
        <v>648</v>
      </c>
      <c r="B7292" s="302" t="s">
        <v>31</v>
      </c>
      <c r="C7292" s="325" t="s">
        <v>800</v>
      </c>
      <c r="D7292" s="325">
        <v>100</v>
      </c>
      <c r="E7292" s="46">
        <v>32000</v>
      </c>
      <c r="F7292" s="130">
        <f t="shared" si="117"/>
        <v>3200000</v>
      </c>
      <c r="G7292" s="86">
        <f>F7292</f>
        <v>3200000</v>
      </c>
    </row>
    <row r="7293" spans="1:7" ht="18" customHeight="1">
      <c r="A7293" s="323"/>
      <c r="B7293" s="302"/>
      <c r="C7293" s="325"/>
      <c r="D7293" s="325"/>
      <c r="E7293" s="46"/>
      <c r="F7293" s="130">
        <f t="shared" si="117"/>
        <v>0</v>
      </c>
      <c r="G7293" s="69"/>
    </row>
    <row r="7294" spans="1:7" ht="18" customHeight="1">
      <c r="A7294" s="323" t="s">
        <v>47</v>
      </c>
      <c r="B7294" s="302" t="s">
        <v>13</v>
      </c>
      <c r="C7294" s="325" t="s">
        <v>126</v>
      </c>
      <c r="D7294" s="325">
        <v>10</v>
      </c>
      <c r="E7294" s="46">
        <v>31500</v>
      </c>
      <c r="F7294" s="130">
        <f t="shared" si="117"/>
        <v>315000</v>
      </c>
      <c r="G7294" s="86">
        <f>SUM(F7294:F7298)</f>
        <v>2205000</v>
      </c>
    </row>
    <row r="7295" spans="1:7" ht="18" customHeight="1">
      <c r="A7295" s="323"/>
      <c r="B7295" s="302" t="s">
        <v>13</v>
      </c>
      <c r="C7295" s="325" t="s">
        <v>45</v>
      </c>
      <c r="D7295" s="325">
        <v>10</v>
      </c>
      <c r="E7295" s="46">
        <v>31500</v>
      </c>
      <c r="F7295" s="130">
        <f t="shared" si="117"/>
        <v>315000</v>
      </c>
      <c r="G7295" s="69"/>
    </row>
    <row r="7296" spans="1:7" ht="18" customHeight="1">
      <c r="A7296" s="323"/>
      <c r="B7296" s="302" t="s">
        <v>13</v>
      </c>
      <c r="C7296" s="325" t="s">
        <v>76</v>
      </c>
      <c r="D7296" s="325">
        <v>10</v>
      </c>
      <c r="E7296" s="46">
        <v>31500</v>
      </c>
      <c r="F7296" s="130">
        <f t="shared" si="117"/>
        <v>315000</v>
      </c>
      <c r="G7296" s="69"/>
    </row>
    <row r="7297" spans="1:7" ht="18" customHeight="1">
      <c r="A7297" s="323"/>
      <c r="B7297" s="302" t="s">
        <v>13</v>
      </c>
      <c r="C7297" s="325" t="s">
        <v>59</v>
      </c>
      <c r="D7297" s="325">
        <v>20</v>
      </c>
      <c r="E7297" s="46">
        <v>31500</v>
      </c>
      <c r="F7297" s="130">
        <f t="shared" si="117"/>
        <v>630000</v>
      </c>
      <c r="G7297" s="69"/>
    </row>
    <row r="7298" spans="1:7" ht="18" customHeight="1">
      <c r="A7298" s="323"/>
      <c r="B7298" s="302" t="s">
        <v>13</v>
      </c>
      <c r="C7298" s="325" t="s">
        <v>1988</v>
      </c>
      <c r="D7298" s="325">
        <v>20</v>
      </c>
      <c r="E7298" s="46">
        <v>31500</v>
      </c>
      <c r="F7298" s="130">
        <f t="shared" si="117"/>
        <v>630000</v>
      </c>
      <c r="G7298" s="69"/>
    </row>
    <row r="7299" spans="1:7" ht="18" customHeight="1">
      <c r="A7299" s="323"/>
      <c r="B7299" s="302"/>
      <c r="C7299" s="325"/>
      <c r="D7299" s="325"/>
      <c r="E7299" s="46"/>
      <c r="F7299" s="130">
        <f t="shared" si="117"/>
        <v>0</v>
      </c>
      <c r="G7299" s="69"/>
    </row>
    <row r="7300" spans="1:7" ht="18" customHeight="1">
      <c r="A7300" s="323" t="s">
        <v>537</v>
      </c>
      <c r="B7300" s="302" t="s">
        <v>31</v>
      </c>
      <c r="C7300" s="325" t="s">
        <v>255</v>
      </c>
      <c r="D7300" s="325">
        <v>47.8</v>
      </c>
      <c r="E7300" s="46">
        <v>34500</v>
      </c>
      <c r="F7300" s="130">
        <f t="shared" si="117"/>
        <v>1649100</v>
      </c>
      <c r="G7300" s="86">
        <f>F7300</f>
        <v>1649100</v>
      </c>
    </row>
    <row r="7301" spans="1:7" ht="18" customHeight="1">
      <c r="A7301" s="323"/>
      <c r="B7301" s="302"/>
      <c r="C7301" s="325"/>
      <c r="D7301" s="325"/>
      <c r="E7301" s="46"/>
      <c r="F7301" s="130">
        <f t="shared" si="117"/>
        <v>0</v>
      </c>
      <c r="G7301" s="69"/>
    </row>
    <row r="7302" spans="1:7" ht="18" customHeight="1">
      <c r="A7302" s="323" t="s">
        <v>1989</v>
      </c>
      <c r="B7302" s="302" t="s">
        <v>31</v>
      </c>
      <c r="C7302" s="325" t="s">
        <v>117</v>
      </c>
      <c r="D7302" s="325">
        <v>19</v>
      </c>
      <c r="E7302" s="46">
        <v>34500</v>
      </c>
      <c r="F7302" s="130">
        <f t="shared" si="117"/>
        <v>655500</v>
      </c>
      <c r="G7302" s="86">
        <f>SUM(F7302:F7304)</f>
        <v>3336150</v>
      </c>
    </row>
    <row r="7303" spans="1:7" ht="18" customHeight="1">
      <c r="A7303" s="323"/>
      <c r="B7303" s="302" t="s">
        <v>31</v>
      </c>
      <c r="C7303" s="325" t="s">
        <v>118</v>
      </c>
      <c r="D7303" s="325">
        <v>41.7</v>
      </c>
      <c r="E7303" s="46">
        <v>34500</v>
      </c>
      <c r="F7303" s="130">
        <f t="shared" si="117"/>
        <v>1438650</v>
      </c>
      <c r="G7303" s="69"/>
    </row>
    <row r="7304" spans="1:7" ht="18" customHeight="1">
      <c r="A7304" s="323"/>
      <c r="B7304" s="302" t="s">
        <v>31</v>
      </c>
      <c r="C7304" s="325" t="s">
        <v>918</v>
      </c>
      <c r="D7304" s="325">
        <v>36</v>
      </c>
      <c r="E7304" s="46">
        <v>34500</v>
      </c>
      <c r="F7304" s="130">
        <f t="shared" si="117"/>
        <v>1242000</v>
      </c>
      <c r="G7304" s="69"/>
    </row>
    <row r="7305" spans="1:7" ht="18" customHeight="1">
      <c r="A7305" s="323"/>
      <c r="B7305" s="302"/>
      <c r="C7305" s="325"/>
      <c r="D7305" s="325"/>
      <c r="E7305" s="46"/>
      <c r="F7305" s="130">
        <f t="shared" si="117"/>
        <v>0</v>
      </c>
      <c r="G7305" s="69"/>
    </row>
    <row r="7306" spans="1:7" ht="18" customHeight="1">
      <c r="A7306" s="458" t="s">
        <v>851</v>
      </c>
      <c r="B7306" s="302" t="s">
        <v>13</v>
      </c>
      <c r="C7306" s="325" t="s">
        <v>43</v>
      </c>
      <c r="D7306" s="325">
        <v>50</v>
      </c>
      <c r="E7306" s="46">
        <v>30500</v>
      </c>
      <c r="F7306" s="130">
        <f t="shared" si="117"/>
        <v>1525000</v>
      </c>
      <c r="G7306" s="86">
        <f>SUM(F7306:F7311)</f>
        <v>6405000</v>
      </c>
    </row>
    <row r="7307" spans="1:7" ht="18" customHeight="1">
      <c r="A7307" s="323"/>
      <c r="B7307" s="302" t="s">
        <v>13</v>
      </c>
      <c r="C7307" s="325" t="s">
        <v>57</v>
      </c>
      <c r="D7307" s="325">
        <v>30</v>
      </c>
      <c r="E7307" s="46">
        <v>30500</v>
      </c>
      <c r="F7307" s="130">
        <f t="shared" si="117"/>
        <v>915000</v>
      </c>
      <c r="G7307" s="69"/>
    </row>
    <row r="7308" spans="1:7" ht="18" customHeight="1">
      <c r="A7308" s="323"/>
      <c r="B7308" s="302" t="s">
        <v>13</v>
      </c>
      <c r="C7308" s="325" t="s">
        <v>126</v>
      </c>
      <c r="D7308" s="325">
        <v>30</v>
      </c>
      <c r="E7308" s="46">
        <v>30500</v>
      </c>
      <c r="F7308" s="130">
        <f t="shared" si="117"/>
        <v>915000</v>
      </c>
      <c r="G7308" s="69"/>
    </row>
    <row r="7309" spans="1:7" ht="18" customHeight="1">
      <c r="A7309" s="323"/>
      <c r="B7309" s="302" t="s">
        <v>13</v>
      </c>
      <c r="C7309" s="325" t="s">
        <v>125</v>
      </c>
      <c r="D7309" s="325">
        <v>30</v>
      </c>
      <c r="E7309" s="46">
        <v>30500</v>
      </c>
      <c r="F7309" s="130">
        <f t="shared" si="117"/>
        <v>915000</v>
      </c>
      <c r="G7309" s="69"/>
    </row>
    <row r="7310" spans="1:7" ht="18" customHeight="1">
      <c r="A7310" s="323"/>
      <c r="B7310" s="302" t="s">
        <v>13</v>
      </c>
      <c r="C7310" s="325" t="s">
        <v>22</v>
      </c>
      <c r="D7310" s="325">
        <v>30</v>
      </c>
      <c r="E7310" s="46">
        <v>30500</v>
      </c>
      <c r="F7310" s="130">
        <f t="shared" si="117"/>
        <v>915000</v>
      </c>
      <c r="G7310" s="69"/>
    </row>
    <row r="7311" spans="1:7" ht="18" customHeight="1">
      <c r="A7311" s="323"/>
      <c r="B7311" s="302" t="s">
        <v>13</v>
      </c>
      <c r="C7311" s="325" t="s">
        <v>1035</v>
      </c>
      <c r="D7311" s="325">
        <v>40</v>
      </c>
      <c r="E7311" s="46">
        <v>30500</v>
      </c>
      <c r="F7311" s="130">
        <f t="shared" si="117"/>
        <v>1220000</v>
      </c>
      <c r="G7311" s="69"/>
    </row>
    <row r="7312" spans="1:7" ht="18" customHeight="1">
      <c r="A7312" s="323"/>
      <c r="B7312" s="302"/>
      <c r="C7312" s="325"/>
      <c r="D7312" s="325"/>
      <c r="E7312" s="46"/>
      <c r="F7312" s="130">
        <f t="shared" si="117"/>
        <v>0</v>
      </c>
      <c r="G7312" s="69"/>
    </row>
    <row r="7313" spans="1:7" ht="18" customHeight="1">
      <c r="A7313" s="458" t="s">
        <v>1479</v>
      </c>
      <c r="B7313" s="302" t="s">
        <v>23</v>
      </c>
      <c r="C7313" s="325" t="s">
        <v>541</v>
      </c>
      <c r="D7313" s="325">
        <v>332</v>
      </c>
      <c r="E7313" s="46">
        <v>34000</v>
      </c>
      <c r="F7313" s="130">
        <f t="shared" si="117"/>
        <v>11288000</v>
      </c>
      <c r="G7313" s="86">
        <f>SUM(F7313:F7315)</f>
        <v>24560000</v>
      </c>
    </row>
    <row r="7314" spans="1:7" ht="18" customHeight="1">
      <c r="A7314" s="323"/>
      <c r="B7314" s="302" t="s">
        <v>31</v>
      </c>
      <c r="C7314" s="325" t="s">
        <v>541</v>
      </c>
      <c r="D7314" s="325">
        <v>300</v>
      </c>
      <c r="E7314" s="46">
        <v>34000</v>
      </c>
      <c r="F7314" s="130">
        <f t="shared" si="117"/>
        <v>10200000</v>
      </c>
      <c r="G7314" s="69"/>
    </row>
    <row r="7315" spans="1:7" ht="18" customHeight="1">
      <c r="A7315" s="323"/>
      <c r="B7315" s="302" t="s">
        <v>31</v>
      </c>
      <c r="C7315" s="325" t="s">
        <v>1991</v>
      </c>
      <c r="D7315" s="325">
        <v>96</v>
      </c>
      <c r="E7315" s="46">
        <v>32000</v>
      </c>
      <c r="F7315" s="130">
        <f t="shared" si="117"/>
        <v>3072000</v>
      </c>
      <c r="G7315" s="69"/>
    </row>
    <row r="7316" spans="1:7" ht="18" customHeight="1">
      <c r="A7316" s="323"/>
      <c r="B7316" s="302"/>
      <c r="C7316" s="325"/>
      <c r="D7316" s="325"/>
      <c r="E7316" s="46"/>
      <c r="F7316" s="130">
        <f t="shared" si="117"/>
        <v>0</v>
      </c>
      <c r="G7316" s="69"/>
    </row>
    <row r="7317" spans="1:7" ht="18" customHeight="1">
      <c r="A7317" s="323" t="s">
        <v>18</v>
      </c>
      <c r="B7317" s="444" t="s">
        <v>256</v>
      </c>
      <c r="C7317" s="482" t="s">
        <v>257</v>
      </c>
      <c r="D7317" s="482">
        <v>94.5</v>
      </c>
      <c r="E7317" s="116">
        <v>41000</v>
      </c>
      <c r="F7317" s="131">
        <f t="shared" si="117"/>
        <v>3874500</v>
      </c>
      <c r="G7317" s="86">
        <f>SUM(F7317:F7321)</f>
        <v>8224500</v>
      </c>
    </row>
    <row r="7318" spans="1:7" ht="18" customHeight="1">
      <c r="A7318" s="323"/>
      <c r="B7318" s="302" t="s">
        <v>13</v>
      </c>
      <c r="C7318" s="325" t="s">
        <v>59</v>
      </c>
      <c r="D7318" s="325">
        <v>50</v>
      </c>
      <c r="E7318" s="46">
        <v>29000</v>
      </c>
      <c r="F7318" s="130">
        <f t="shared" si="117"/>
        <v>1450000</v>
      </c>
      <c r="G7318" s="69"/>
    </row>
    <row r="7319" spans="1:7" ht="18" customHeight="1">
      <c r="A7319" s="323"/>
      <c r="B7319" s="302" t="s">
        <v>13</v>
      </c>
      <c r="C7319" s="325" t="s">
        <v>75</v>
      </c>
      <c r="D7319" s="325">
        <v>40</v>
      </c>
      <c r="E7319" s="46">
        <v>29000</v>
      </c>
      <c r="F7319" s="130">
        <f t="shared" si="117"/>
        <v>1160000</v>
      </c>
      <c r="G7319" s="69"/>
    </row>
    <row r="7320" spans="1:7" ht="18" customHeight="1">
      <c r="A7320" s="323"/>
      <c r="B7320" s="302" t="s">
        <v>13</v>
      </c>
      <c r="C7320" s="325" t="s">
        <v>15</v>
      </c>
      <c r="D7320" s="325">
        <v>30</v>
      </c>
      <c r="E7320" s="46">
        <v>29000</v>
      </c>
      <c r="F7320" s="130">
        <f t="shared" si="117"/>
        <v>870000</v>
      </c>
      <c r="G7320" s="69"/>
    </row>
    <row r="7321" spans="1:7" ht="18" customHeight="1">
      <c r="A7321" s="323"/>
      <c r="B7321" s="302" t="s">
        <v>13</v>
      </c>
      <c r="C7321" s="325" t="s">
        <v>62</v>
      </c>
      <c r="D7321" s="325">
        <v>30</v>
      </c>
      <c r="E7321" s="46">
        <v>29000</v>
      </c>
      <c r="F7321" s="130">
        <f t="shared" si="117"/>
        <v>870000</v>
      </c>
      <c r="G7321" s="69"/>
    </row>
    <row r="7322" spans="1:7" ht="18" customHeight="1">
      <c r="A7322" s="323"/>
      <c r="B7322" s="302"/>
      <c r="C7322" s="325"/>
      <c r="D7322" s="325"/>
      <c r="E7322" s="46"/>
      <c r="F7322" s="130">
        <f t="shared" si="117"/>
        <v>0</v>
      </c>
      <c r="G7322" s="69"/>
    </row>
    <row r="7323" spans="1:7" ht="18" customHeight="1">
      <c r="A7323" s="323" t="s">
        <v>97</v>
      </c>
      <c r="B7323" s="302" t="s">
        <v>639</v>
      </c>
      <c r="C7323" s="325" t="s">
        <v>948</v>
      </c>
      <c r="D7323" s="325">
        <v>56.6</v>
      </c>
      <c r="E7323" s="46">
        <v>39000</v>
      </c>
      <c r="F7323" s="130">
        <f t="shared" si="117"/>
        <v>2207400</v>
      </c>
      <c r="G7323" s="86">
        <f>SUM(F7323:F7324)</f>
        <v>4348500</v>
      </c>
    </row>
    <row r="7324" spans="1:7" ht="18" customHeight="1">
      <c r="A7324" s="323"/>
      <c r="B7324" s="302" t="s">
        <v>639</v>
      </c>
      <c r="C7324" s="325" t="s">
        <v>385</v>
      </c>
      <c r="D7324" s="325">
        <v>54.9</v>
      </c>
      <c r="E7324" s="46">
        <v>39000</v>
      </c>
      <c r="F7324" s="130">
        <f t="shared" ref="F7324:F7397" si="118">E7324*D7324</f>
        <v>2141100</v>
      </c>
      <c r="G7324" s="69"/>
    </row>
    <row r="7325" spans="1:7" ht="18" customHeight="1">
      <c r="A7325" s="323"/>
      <c r="B7325" s="302"/>
      <c r="C7325" s="325"/>
      <c r="D7325" s="325"/>
      <c r="E7325" s="46"/>
      <c r="F7325" s="130">
        <f t="shared" si="118"/>
        <v>0</v>
      </c>
      <c r="G7325" s="69"/>
    </row>
    <row r="7326" spans="1:7" ht="18" customHeight="1">
      <c r="A7326" s="323" t="s">
        <v>24</v>
      </c>
      <c r="B7326" s="302" t="s">
        <v>13</v>
      </c>
      <c r="C7326" s="325" t="s">
        <v>802</v>
      </c>
      <c r="D7326" s="325">
        <v>100</v>
      </c>
      <c r="E7326" s="46">
        <v>30500</v>
      </c>
      <c r="F7326" s="130">
        <f t="shared" si="118"/>
        <v>3050000</v>
      </c>
      <c r="G7326" s="86">
        <f>F7326</f>
        <v>3050000</v>
      </c>
    </row>
    <row r="7327" spans="1:7" ht="18" customHeight="1">
      <c r="A7327" s="323"/>
      <c r="B7327" s="302"/>
      <c r="C7327" s="325"/>
      <c r="D7327" s="325"/>
      <c r="E7327" s="46"/>
      <c r="F7327" s="130">
        <f t="shared" si="118"/>
        <v>0</v>
      </c>
      <c r="G7327" s="86"/>
    </row>
    <row r="7328" spans="1:7" ht="18" customHeight="1">
      <c r="A7328" s="323">
        <v>585</v>
      </c>
      <c r="B7328" s="302" t="s">
        <v>13</v>
      </c>
      <c r="C7328" s="325" t="s">
        <v>1995</v>
      </c>
      <c r="D7328" s="325">
        <v>20</v>
      </c>
      <c r="E7328" s="46">
        <v>30500</v>
      </c>
      <c r="F7328" s="130">
        <f t="shared" si="118"/>
        <v>610000</v>
      </c>
      <c r="G7328" s="86">
        <f>F7328</f>
        <v>610000</v>
      </c>
    </row>
    <row r="7329" spans="1:7" ht="18" customHeight="1">
      <c r="A7329" s="323"/>
      <c r="B7329" s="302"/>
      <c r="C7329" s="325"/>
      <c r="D7329" s="325"/>
      <c r="E7329" s="46"/>
      <c r="F7329" s="130">
        <f t="shared" si="118"/>
        <v>0</v>
      </c>
      <c r="G7329" s="69"/>
    </row>
    <row r="7330" spans="1:7" ht="18" customHeight="1">
      <c r="A7330" s="534" t="s">
        <v>314</v>
      </c>
      <c r="B7330" s="302"/>
      <c r="C7330" s="325"/>
      <c r="D7330" s="325"/>
      <c r="E7330" s="46"/>
      <c r="F7330" s="130">
        <f t="shared" si="118"/>
        <v>0</v>
      </c>
      <c r="G7330" s="86">
        <f>SUM(F7331:F7333)</f>
        <v>13825000</v>
      </c>
    </row>
    <row r="7331" spans="1:7" ht="18" customHeight="1">
      <c r="A7331" s="323" t="s">
        <v>1994</v>
      </c>
      <c r="B7331" s="302" t="s">
        <v>1022</v>
      </c>
      <c r="C7331" s="325" t="s">
        <v>46</v>
      </c>
      <c r="D7331" s="325">
        <v>99.3</v>
      </c>
      <c r="E7331" s="46">
        <v>39500</v>
      </c>
      <c r="F7331" s="130">
        <f t="shared" si="118"/>
        <v>3922350</v>
      </c>
      <c r="G7331" s="69"/>
    </row>
    <row r="7332" spans="1:7" ht="18" customHeight="1">
      <c r="A7332" s="323"/>
      <c r="B7332" s="302" t="s">
        <v>1022</v>
      </c>
      <c r="C7332" s="325" t="s">
        <v>22</v>
      </c>
      <c r="D7332" s="325">
        <v>131.4</v>
      </c>
      <c r="E7332" s="46">
        <v>39500</v>
      </c>
      <c r="F7332" s="130">
        <f t="shared" si="118"/>
        <v>5190300</v>
      </c>
      <c r="G7332" s="69"/>
    </row>
    <row r="7333" spans="1:7" ht="18" customHeight="1">
      <c r="A7333" s="533"/>
      <c r="B7333" s="440" t="s">
        <v>1022</v>
      </c>
      <c r="C7333" s="382" t="s">
        <v>59</v>
      </c>
      <c r="D7333" s="382">
        <v>119.3</v>
      </c>
      <c r="E7333" s="59">
        <v>39500</v>
      </c>
      <c r="F7333" s="132">
        <f t="shared" si="118"/>
        <v>4712350</v>
      </c>
      <c r="G7333" s="92"/>
    </row>
    <row r="7334" spans="1:7" ht="18" customHeight="1">
      <c r="A7334" s="526"/>
      <c r="B7334" s="435"/>
      <c r="C7334" s="484"/>
      <c r="D7334" s="484"/>
      <c r="E7334" s="113"/>
      <c r="F7334" s="126"/>
      <c r="G7334" s="9"/>
    </row>
    <row r="7335" spans="1:7" ht="18" customHeight="1">
      <c r="A7335" s="537">
        <v>42452</v>
      </c>
      <c r="B7335" s="355"/>
      <c r="C7335" s="491" t="s">
        <v>398</v>
      </c>
      <c r="D7335" s="525"/>
      <c r="F7335" s="127"/>
    </row>
    <row r="7336" spans="1:7" ht="18" customHeight="1">
      <c r="A7336" s="531" t="s">
        <v>127</v>
      </c>
      <c r="B7336" s="436" t="s">
        <v>134</v>
      </c>
      <c r="C7336" s="494" t="s">
        <v>152</v>
      </c>
      <c r="D7336" s="494">
        <f>SUM(D7337:D7442)</f>
        <v>8382.4000000000015</v>
      </c>
      <c r="E7336" s="166"/>
      <c r="F7336" s="171">
        <f>SUM(F7337:F7442)</f>
        <v>330392930</v>
      </c>
      <c r="G7336" s="171">
        <f>SUM(G7337:G7442)</f>
        <v>330392930</v>
      </c>
    </row>
    <row r="7337" spans="1:7" ht="18" customHeight="1">
      <c r="A7337" s="532" t="s">
        <v>235</v>
      </c>
      <c r="B7337" s="441" t="s">
        <v>13</v>
      </c>
      <c r="C7337" s="492" t="s">
        <v>1984</v>
      </c>
      <c r="D7337" s="492">
        <v>303.89999999999998</v>
      </c>
      <c r="E7337" s="62">
        <v>30500</v>
      </c>
      <c r="F7337" s="139">
        <f t="shared" si="118"/>
        <v>9268950</v>
      </c>
      <c r="G7337" s="85">
        <f>SUM(F7337:F7338)</f>
        <v>13345550</v>
      </c>
    </row>
    <row r="7338" spans="1:7" ht="18" customHeight="1">
      <c r="A7338" s="323"/>
      <c r="B7338" s="302" t="s">
        <v>31</v>
      </c>
      <c r="C7338" s="325" t="s">
        <v>281</v>
      </c>
      <c r="D7338" s="325">
        <v>119.9</v>
      </c>
      <c r="E7338" s="46">
        <v>34000</v>
      </c>
      <c r="F7338" s="130">
        <f t="shared" si="118"/>
        <v>4076600</v>
      </c>
      <c r="G7338" s="69"/>
    </row>
    <row r="7339" spans="1:7" ht="18" customHeight="1">
      <c r="A7339" s="323"/>
      <c r="B7339" s="302"/>
      <c r="C7339" s="325"/>
      <c r="D7339" s="325"/>
      <c r="E7339" s="46"/>
      <c r="F7339" s="130">
        <f t="shared" si="118"/>
        <v>0</v>
      </c>
      <c r="G7339" s="69"/>
    </row>
    <row r="7340" spans="1:7" ht="18" customHeight="1">
      <c r="A7340" s="323" t="s">
        <v>1426</v>
      </c>
      <c r="B7340" s="302" t="s">
        <v>31</v>
      </c>
      <c r="C7340" s="325" t="s">
        <v>1318</v>
      </c>
      <c r="D7340" s="325">
        <v>307</v>
      </c>
      <c r="E7340" s="46">
        <v>34000</v>
      </c>
      <c r="F7340" s="130">
        <f t="shared" si="118"/>
        <v>10438000</v>
      </c>
      <c r="G7340" s="86">
        <f>F7340</f>
        <v>10438000</v>
      </c>
    </row>
    <row r="7341" spans="1:7" ht="18" customHeight="1">
      <c r="A7341" s="323"/>
      <c r="B7341" s="302"/>
      <c r="C7341" s="325"/>
      <c r="D7341" s="325"/>
      <c r="E7341" s="46"/>
      <c r="F7341" s="130">
        <f t="shared" si="118"/>
        <v>0</v>
      </c>
      <c r="G7341" s="69"/>
    </row>
    <row r="7342" spans="1:7" ht="18" customHeight="1">
      <c r="A7342" s="323" t="s">
        <v>115</v>
      </c>
      <c r="B7342" s="444" t="s">
        <v>116</v>
      </c>
      <c r="C7342" s="482" t="s">
        <v>1220</v>
      </c>
      <c r="D7342" s="482">
        <v>227.8</v>
      </c>
      <c r="E7342" s="116">
        <v>41500</v>
      </c>
      <c r="F7342" s="131">
        <f t="shared" si="118"/>
        <v>9453700</v>
      </c>
      <c r="G7342" s="86">
        <f>F7342</f>
        <v>9453700</v>
      </c>
    </row>
    <row r="7343" spans="1:7" ht="18" customHeight="1">
      <c r="A7343" s="323"/>
      <c r="B7343" s="302"/>
      <c r="C7343" s="325"/>
      <c r="D7343" s="325"/>
      <c r="E7343" s="46"/>
      <c r="F7343" s="130">
        <f t="shared" si="118"/>
        <v>0</v>
      </c>
      <c r="G7343" s="69"/>
    </row>
    <row r="7344" spans="1:7" ht="18" customHeight="1">
      <c r="A7344" s="323" t="s">
        <v>245</v>
      </c>
      <c r="B7344" s="439" t="s">
        <v>1996</v>
      </c>
      <c r="C7344" s="430" t="s">
        <v>853</v>
      </c>
      <c r="D7344" s="430">
        <v>-54</v>
      </c>
      <c r="E7344" s="54">
        <v>29500</v>
      </c>
      <c r="F7344" s="140">
        <f t="shared" si="118"/>
        <v>-1593000</v>
      </c>
      <c r="G7344" s="86">
        <f>F7344</f>
        <v>-1593000</v>
      </c>
    </row>
    <row r="7345" spans="1:7" ht="18" customHeight="1">
      <c r="A7345" s="323"/>
      <c r="B7345" s="302"/>
      <c r="C7345" s="325"/>
      <c r="D7345" s="325"/>
      <c r="E7345" s="46"/>
      <c r="F7345" s="130">
        <f t="shared" si="118"/>
        <v>0</v>
      </c>
      <c r="G7345" s="69"/>
    </row>
    <row r="7346" spans="1:7" ht="18" customHeight="1">
      <c r="A7346" s="323" t="s">
        <v>418</v>
      </c>
      <c r="B7346" s="439" t="s">
        <v>1997</v>
      </c>
      <c r="C7346" s="430" t="s">
        <v>369</v>
      </c>
      <c r="D7346" s="430">
        <v>-12.2</v>
      </c>
      <c r="E7346" s="54">
        <v>33500</v>
      </c>
      <c r="F7346" s="140">
        <f t="shared" si="118"/>
        <v>-408700</v>
      </c>
      <c r="G7346" s="86">
        <f>SUM(F7346:F7347)</f>
        <v>13829300</v>
      </c>
    </row>
    <row r="7347" spans="1:7" ht="18" customHeight="1">
      <c r="A7347" s="323"/>
      <c r="B7347" s="302" t="s">
        <v>23</v>
      </c>
      <c r="C7347" s="325" t="s">
        <v>369</v>
      </c>
      <c r="D7347" s="325">
        <v>406.8</v>
      </c>
      <c r="E7347" s="46">
        <v>35000</v>
      </c>
      <c r="F7347" s="130">
        <f t="shared" si="118"/>
        <v>14238000</v>
      </c>
      <c r="G7347" s="69"/>
    </row>
    <row r="7348" spans="1:7" ht="18" customHeight="1">
      <c r="A7348" s="323"/>
      <c r="B7348" s="302"/>
      <c r="C7348" s="325"/>
      <c r="D7348" s="325"/>
      <c r="E7348" s="46"/>
      <c r="F7348" s="130">
        <f t="shared" si="118"/>
        <v>0</v>
      </c>
      <c r="G7348" s="69"/>
    </row>
    <row r="7349" spans="1:7" ht="18" customHeight="1">
      <c r="A7349" s="323" t="s">
        <v>380</v>
      </c>
      <c r="B7349" s="302" t="s">
        <v>23</v>
      </c>
      <c r="C7349" s="325" t="s">
        <v>14</v>
      </c>
      <c r="D7349" s="325">
        <v>100</v>
      </c>
      <c r="E7349" s="46">
        <v>33000</v>
      </c>
      <c r="F7349" s="130">
        <f t="shared" si="118"/>
        <v>3300000</v>
      </c>
      <c r="G7349" s="86">
        <f>SUM(F7349:F7352)</f>
        <v>25304400</v>
      </c>
    </row>
    <row r="7350" spans="1:7" ht="18" customHeight="1">
      <c r="A7350" s="323"/>
      <c r="B7350" s="302" t="s">
        <v>23</v>
      </c>
      <c r="C7350" s="325" t="s">
        <v>15</v>
      </c>
      <c r="D7350" s="325">
        <v>111.8</v>
      </c>
      <c r="E7350" s="46">
        <v>33000</v>
      </c>
      <c r="F7350" s="130">
        <f>E7350*D7350</f>
        <v>3689400</v>
      </c>
      <c r="G7350" s="86"/>
    </row>
    <row r="7351" spans="1:7" ht="18" customHeight="1">
      <c r="A7351" s="323"/>
      <c r="B7351" s="302" t="s">
        <v>23</v>
      </c>
      <c r="C7351" s="325" t="s">
        <v>301</v>
      </c>
      <c r="D7351" s="325">
        <v>250</v>
      </c>
      <c r="E7351" s="46">
        <v>33000</v>
      </c>
      <c r="F7351" s="130">
        <f>E7351*D7351</f>
        <v>8250000</v>
      </c>
      <c r="G7351" s="69"/>
    </row>
    <row r="7352" spans="1:7" ht="18" customHeight="1">
      <c r="A7352" s="323"/>
      <c r="B7352" s="302" t="s">
        <v>23</v>
      </c>
      <c r="C7352" s="325" t="s">
        <v>619</v>
      </c>
      <c r="D7352" s="325">
        <v>305</v>
      </c>
      <c r="E7352" s="46">
        <v>33000</v>
      </c>
      <c r="F7352" s="130">
        <f>E7352*D7352</f>
        <v>10065000</v>
      </c>
      <c r="G7352" s="69"/>
    </row>
    <row r="7353" spans="1:7" ht="18" customHeight="1">
      <c r="A7353" s="323"/>
      <c r="B7353" s="302"/>
      <c r="C7353" s="325"/>
      <c r="D7353" s="325"/>
      <c r="E7353" s="46"/>
      <c r="F7353" s="130">
        <f t="shared" si="118"/>
        <v>0</v>
      </c>
      <c r="G7353" s="69"/>
    </row>
    <row r="7354" spans="1:7" ht="18" customHeight="1">
      <c r="A7354" s="323" t="s">
        <v>378</v>
      </c>
      <c r="B7354" s="439" t="s">
        <v>1254</v>
      </c>
      <c r="C7354" s="430"/>
      <c r="D7354" s="430">
        <v>-22</v>
      </c>
      <c r="E7354" s="54">
        <v>16000</v>
      </c>
      <c r="F7354" s="140">
        <f t="shared" si="118"/>
        <v>-352000</v>
      </c>
      <c r="G7354" s="86">
        <f>SUM(F7354:F7356)</f>
        <v>-62117000</v>
      </c>
    </row>
    <row r="7355" spans="1:7" ht="18" customHeight="1">
      <c r="A7355" s="323"/>
      <c r="B7355" s="439" t="s">
        <v>1255</v>
      </c>
      <c r="C7355" s="430"/>
      <c r="D7355" s="430">
        <v>-2350</v>
      </c>
      <c r="E7355" s="54">
        <v>22000</v>
      </c>
      <c r="F7355" s="140">
        <f t="shared" si="118"/>
        <v>-51700000</v>
      </c>
      <c r="G7355" s="69"/>
    </row>
    <row r="7356" spans="1:7" ht="18" customHeight="1">
      <c r="A7356" s="323"/>
      <c r="B7356" s="439" t="s">
        <v>1344</v>
      </c>
      <c r="C7356" s="430"/>
      <c r="D7356" s="430">
        <v>-671</v>
      </c>
      <c r="E7356" s="54">
        <v>15000</v>
      </c>
      <c r="F7356" s="140">
        <f t="shared" si="118"/>
        <v>-10065000</v>
      </c>
      <c r="G7356" s="69"/>
    </row>
    <row r="7357" spans="1:7" ht="18" customHeight="1">
      <c r="A7357" s="323"/>
      <c r="B7357" s="302"/>
      <c r="C7357" s="325"/>
      <c r="D7357" s="325"/>
      <c r="E7357" s="46"/>
      <c r="F7357" s="130">
        <f t="shared" si="118"/>
        <v>0</v>
      </c>
      <c r="G7357" s="69"/>
    </row>
    <row r="7358" spans="1:7" ht="18" customHeight="1">
      <c r="A7358" s="323" t="s">
        <v>304</v>
      </c>
      <c r="B7358" s="439" t="s">
        <v>1274</v>
      </c>
      <c r="C7358" s="430"/>
      <c r="D7358" s="430">
        <v>-531.4</v>
      </c>
      <c r="E7358" s="54">
        <v>4500</v>
      </c>
      <c r="F7358" s="140">
        <f t="shared" si="118"/>
        <v>-2391300</v>
      </c>
      <c r="G7358" s="86">
        <f>F7358</f>
        <v>-2391300</v>
      </c>
    </row>
    <row r="7359" spans="1:7" ht="18" customHeight="1">
      <c r="A7359" s="323"/>
      <c r="B7359" s="302"/>
      <c r="C7359" s="325"/>
      <c r="D7359" s="325"/>
      <c r="E7359" s="46"/>
      <c r="F7359" s="130">
        <f t="shared" si="118"/>
        <v>0</v>
      </c>
      <c r="G7359" s="69"/>
    </row>
    <row r="7360" spans="1:7" ht="18" customHeight="1">
      <c r="A7360" s="323" t="s">
        <v>274</v>
      </c>
      <c r="B7360" s="446" t="s">
        <v>1979</v>
      </c>
      <c r="C7360" s="430" t="s">
        <v>686</v>
      </c>
      <c r="D7360" s="430">
        <v>-9.5</v>
      </c>
      <c r="E7360" s="54">
        <v>33500</v>
      </c>
      <c r="F7360" s="140">
        <f t="shared" si="118"/>
        <v>-318250</v>
      </c>
      <c r="G7360" s="86">
        <f>F7360</f>
        <v>-318250</v>
      </c>
    </row>
    <row r="7361" spans="1:7" ht="18" customHeight="1">
      <c r="A7361" s="323"/>
      <c r="B7361" s="302"/>
      <c r="C7361" s="325"/>
      <c r="D7361" s="325"/>
      <c r="E7361" s="46"/>
      <c r="F7361" s="130">
        <f t="shared" si="118"/>
        <v>0</v>
      </c>
      <c r="G7361" s="69"/>
    </row>
    <row r="7362" spans="1:7" ht="18" customHeight="1">
      <c r="A7362" s="323" t="s">
        <v>271</v>
      </c>
      <c r="B7362" s="302" t="s">
        <v>13</v>
      </c>
      <c r="C7362" s="325" t="s">
        <v>822</v>
      </c>
      <c r="D7362" s="325">
        <v>50</v>
      </c>
      <c r="E7362" s="46">
        <v>30500</v>
      </c>
      <c r="F7362" s="130">
        <f t="shared" si="118"/>
        <v>1525000</v>
      </c>
      <c r="G7362" s="86">
        <f>F7362</f>
        <v>1525000</v>
      </c>
    </row>
    <row r="7363" spans="1:7" ht="18" customHeight="1">
      <c r="A7363" s="323"/>
      <c r="B7363" s="302"/>
      <c r="C7363" s="325"/>
      <c r="D7363" s="325"/>
      <c r="E7363" s="46"/>
      <c r="F7363" s="130">
        <f t="shared" si="118"/>
        <v>0</v>
      </c>
      <c r="G7363" s="69"/>
    </row>
    <row r="7364" spans="1:7" ht="18" customHeight="1">
      <c r="A7364" s="323" t="s">
        <v>336</v>
      </c>
      <c r="B7364" s="302" t="s">
        <v>31</v>
      </c>
      <c r="C7364" s="325" t="s">
        <v>1998</v>
      </c>
      <c r="D7364" s="325">
        <v>450</v>
      </c>
      <c r="E7364" s="46">
        <v>31000</v>
      </c>
      <c r="F7364" s="130">
        <f t="shared" si="118"/>
        <v>13950000</v>
      </c>
      <c r="G7364" s="86">
        <f>F7364</f>
        <v>13950000</v>
      </c>
    </row>
    <row r="7365" spans="1:7" ht="18" customHeight="1">
      <c r="A7365" s="323"/>
      <c r="B7365" s="302"/>
      <c r="C7365" s="325"/>
      <c r="D7365" s="325"/>
      <c r="E7365" s="46"/>
      <c r="F7365" s="130">
        <f t="shared" si="118"/>
        <v>0</v>
      </c>
      <c r="G7365" s="69"/>
    </row>
    <row r="7366" spans="1:7" ht="18" customHeight="1">
      <c r="A7366" s="323" t="s">
        <v>145</v>
      </c>
      <c r="B7366" s="302" t="s">
        <v>441</v>
      </c>
      <c r="C7366" s="325" t="s">
        <v>1318</v>
      </c>
      <c r="D7366" s="325">
        <v>504</v>
      </c>
      <c r="E7366" s="46">
        <v>29500</v>
      </c>
      <c r="F7366" s="130">
        <f t="shared" si="118"/>
        <v>14868000</v>
      </c>
      <c r="G7366" s="86">
        <f>F7366</f>
        <v>14868000</v>
      </c>
    </row>
    <row r="7367" spans="1:7" ht="18" customHeight="1">
      <c r="A7367" s="323"/>
      <c r="B7367" s="302"/>
      <c r="C7367" s="325"/>
      <c r="D7367" s="325"/>
      <c r="E7367" s="46"/>
      <c r="F7367" s="130">
        <f t="shared" si="118"/>
        <v>0</v>
      </c>
      <c r="G7367" s="69"/>
    </row>
    <row r="7368" spans="1:7" ht="18" customHeight="1">
      <c r="A7368" s="323" t="s">
        <v>93</v>
      </c>
      <c r="B7368" s="302" t="s">
        <v>724</v>
      </c>
      <c r="C7368" s="325" t="s">
        <v>117</v>
      </c>
      <c r="D7368" s="325">
        <v>329.9</v>
      </c>
      <c r="E7368" s="46">
        <v>35000</v>
      </c>
      <c r="F7368" s="130">
        <f t="shared" si="118"/>
        <v>11546500</v>
      </c>
      <c r="G7368" s="86">
        <f>SUM(F7368:F7373)</f>
        <v>30559550</v>
      </c>
    </row>
    <row r="7369" spans="1:7" ht="18" customHeight="1">
      <c r="A7369" s="323"/>
      <c r="B7369" s="302" t="s">
        <v>724</v>
      </c>
      <c r="C7369" s="325" t="s">
        <v>118</v>
      </c>
      <c r="D7369" s="325">
        <v>89.7</v>
      </c>
      <c r="E7369" s="46">
        <v>35000</v>
      </c>
      <c r="F7369" s="130">
        <f t="shared" si="118"/>
        <v>3139500</v>
      </c>
      <c r="G7369" s="69"/>
    </row>
    <row r="7370" spans="1:7" ht="18" customHeight="1">
      <c r="A7370" s="323"/>
      <c r="B7370" s="302" t="s">
        <v>1999</v>
      </c>
      <c r="C7370" s="325" t="s">
        <v>371</v>
      </c>
      <c r="D7370" s="325">
        <v>56</v>
      </c>
      <c r="E7370" s="46">
        <v>34500</v>
      </c>
      <c r="F7370" s="130">
        <f t="shared" si="118"/>
        <v>1932000</v>
      </c>
      <c r="G7370" s="69"/>
    </row>
    <row r="7371" spans="1:7" ht="18" customHeight="1">
      <c r="A7371" s="323"/>
      <c r="B7371" s="302" t="s">
        <v>13</v>
      </c>
      <c r="C7371" s="325" t="s">
        <v>281</v>
      </c>
      <c r="D7371" s="325">
        <v>60.7</v>
      </c>
      <c r="E7371" s="46">
        <v>30500</v>
      </c>
      <c r="F7371" s="130">
        <f t="shared" si="118"/>
        <v>1851350</v>
      </c>
      <c r="G7371" s="69"/>
    </row>
    <row r="7372" spans="1:7" ht="18" customHeight="1">
      <c r="A7372" s="323"/>
      <c r="B7372" s="302" t="s">
        <v>13</v>
      </c>
      <c r="C7372" s="325" t="s">
        <v>388</v>
      </c>
      <c r="D7372" s="325">
        <v>336.5</v>
      </c>
      <c r="E7372" s="46">
        <v>30500</v>
      </c>
      <c r="F7372" s="130">
        <f t="shared" si="118"/>
        <v>10263250</v>
      </c>
      <c r="G7372" s="69"/>
    </row>
    <row r="7373" spans="1:7" ht="18" customHeight="1">
      <c r="A7373" s="323"/>
      <c r="B7373" s="302" t="s">
        <v>13</v>
      </c>
      <c r="C7373" s="325" t="s">
        <v>342</v>
      </c>
      <c r="D7373" s="325">
        <v>59.9</v>
      </c>
      <c r="E7373" s="46">
        <v>30500</v>
      </c>
      <c r="F7373" s="130">
        <f t="shared" si="118"/>
        <v>1826950</v>
      </c>
      <c r="G7373" s="69"/>
    </row>
    <row r="7374" spans="1:7" ht="18" customHeight="1">
      <c r="A7374" s="323"/>
      <c r="B7374" s="302"/>
      <c r="C7374" s="325"/>
      <c r="D7374" s="325"/>
      <c r="E7374" s="46"/>
      <c r="F7374" s="130">
        <f t="shared" si="118"/>
        <v>0</v>
      </c>
      <c r="G7374" s="69"/>
    </row>
    <row r="7375" spans="1:7" ht="18" customHeight="1">
      <c r="A7375" s="323" t="s">
        <v>327</v>
      </c>
      <c r="B7375" s="302" t="s">
        <v>319</v>
      </c>
      <c r="C7375" s="325" t="s">
        <v>92</v>
      </c>
      <c r="D7375" s="325">
        <v>168.6</v>
      </c>
      <c r="E7375" s="46">
        <v>34500</v>
      </c>
      <c r="F7375" s="130">
        <f t="shared" si="118"/>
        <v>5816700</v>
      </c>
      <c r="G7375" s="86">
        <f>SUM(F7375:F7376)</f>
        <v>14680000</v>
      </c>
    </row>
    <row r="7376" spans="1:7" ht="18" customHeight="1">
      <c r="A7376" s="323"/>
      <c r="B7376" s="302" t="s">
        <v>31</v>
      </c>
      <c r="C7376" s="325" t="s">
        <v>184</v>
      </c>
      <c r="D7376" s="325">
        <v>290.60000000000002</v>
      </c>
      <c r="E7376" s="46">
        <v>30500</v>
      </c>
      <c r="F7376" s="130">
        <f t="shared" si="118"/>
        <v>8863300</v>
      </c>
      <c r="G7376" s="69"/>
    </row>
    <row r="7377" spans="1:7" ht="18" customHeight="1">
      <c r="A7377" s="323"/>
      <c r="B7377" s="302"/>
      <c r="C7377" s="325"/>
      <c r="D7377" s="325"/>
      <c r="E7377" s="46"/>
      <c r="F7377" s="130">
        <f t="shared" si="118"/>
        <v>0</v>
      </c>
      <c r="G7377" s="69"/>
    </row>
    <row r="7378" spans="1:7" ht="18" customHeight="1">
      <c r="A7378" s="323" t="s">
        <v>1470</v>
      </c>
      <c r="B7378" s="302" t="s">
        <v>13</v>
      </c>
      <c r="C7378" s="325" t="s">
        <v>449</v>
      </c>
      <c r="D7378" s="325">
        <v>469.6</v>
      </c>
      <c r="E7378" s="46">
        <v>32800</v>
      </c>
      <c r="F7378" s="130">
        <f t="shared" si="118"/>
        <v>15402880</v>
      </c>
      <c r="G7378" s="86">
        <f>F7378</f>
        <v>15402880</v>
      </c>
    </row>
    <row r="7379" spans="1:7" ht="18" customHeight="1">
      <c r="A7379" s="323"/>
      <c r="B7379" s="302"/>
      <c r="C7379" s="325"/>
      <c r="D7379" s="325"/>
      <c r="E7379" s="46"/>
      <c r="F7379" s="130">
        <f t="shared" si="118"/>
        <v>0</v>
      </c>
      <c r="G7379" s="69"/>
    </row>
    <row r="7380" spans="1:7" ht="18" customHeight="1">
      <c r="A7380" s="323" t="s">
        <v>641</v>
      </c>
      <c r="B7380" s="444" t="s">
        <v>137</v>
      </c>
      <c r="C7380" s="482" t="s">
        <v>1531</v>
      </c>
      <c r="D7380" s="482">
        <v>245.4</v>
      </c>
      <c r="E7380" s="116">
        <v>38500</v>
      </c>
      <c r="F7380" s="131">
        <f t="shared" si="118"/>
        <v>9447900</v>
      </c>
      <c r="G7380" s="86">
        <f>F7380</f>
        <v>9447900</v>
      </c>
    </row>
    <row r="7381" spans="1:7" ht="18" customHeight="1">
      <c r="A7381" s="323"/>
      <c r="B7381" s="302"/>
      <c r="C7381" s="325"/>
      <c r="D7381" s="325"/>
      <c r="E7381" s="46"/>
      <c r="F7381" s="130">
        <f t="shared" si="118"/>
        <v>0</v>
      </c>
      <c r="G7381" s="69"/>
    </row>
    <row r="7382" spans="1:7" ht="18" customHeight="1">
      <c r="A7382" s="323" t="s">
        <v>203</v>
      </c>
      <c r="B7382" s="302" t="s">
        <v>31</v>
      </c>
      <c r="C7382" s="325" t="s">
        <v>255</v>
      </c>
      <c r="D7382" s="325">
        <f>125+125</f>
        <v>250</v>
      </c>
      <c r="E7382" s="46">
        <v>31000</v>
      </c>
      <c r="F7382" s="130">
        <f t="shared" si="118"/>
        <v>7750000</v>
      </c>
      <c r="G7382" s="86">
        <f>SUM(F7382:F7385)</f>
        <v>34033750</v>
      </c>
    </row>
    <row r="7383" spans="1:7" ht="18" customHeight="1">
      <c r="A7383" s="323"/>
      <c r="B7383" s="302" t="s">
        <v>570</v>
      </c>
      <c r="C7383" s="325" t="s">
        <v>711</v>
      </c>
      <c r="D7383" s="325">
        <v>575</v>
      </c>
      <c r="E7383" s="46">
        <v>30000</v>
      </c>
      <c r="F7383" s="130">
        <f t="shared" si="118"/>
        <v>17250000</v>
      </c>
      <c r="G7383" s="69"/>
    </row>
    <row r="7384" spans="1:7" ht="18" customHeight="1">
      <c r="A7384" s="323"/>
      <c r="B7384" s="302" t="s">
        <v>168</v>
      </c>
      <c r="C7384" s="325" t="s">
        <v>368</v>
      </c>
      <c r="D7384" s="325">
        <v>249.3</v>
      </c>
      <c r="E7384" s="46">
        <v>30500</v>
      </c>
      <c r="F7384" s="130">
        <f t="shared" si="118"/>
        <v>7603650</v>
      </c>
      <c r="G7384" s="69"/>
    </row>
    <row r="7385" spans="1:7" ht="18" customHeight="1">
      <c r="A7385" s="323"/>
      <c r="B7385" s="302" t="s">
        <v>168</v>
      </c>
      <c r="C7385" s="325" t="s">
        <v>192</v>
      </c>
      <c r="D7385" s="325">
        <v>45.4</v>
      </c>
      <c r="E7385" s="46">
        <v>31500</v>
      </c>
      <c r="F7385" s="130">
        <f t="shared" si="118"/>
        <v>1430100</v>
      </c>
      <c r="G7385" s="69"/>
    </row>
    <row r="7386" spans="1:7" ht="18" customHeight="1">
      <c r="A7386" s="323"/>
      <c r="B7386" s="302"/>
      <c r="C7386" s="325"/>
      <c r="D7386" s="325"/>
      <c r="E7386" s="46"/>
      <c r="F7386" s="130">
        <f t="shared" si="118"/>
        <v>0</v>
      </c>
      <c r="G7386" s="69"/>
    </row>
    <row r="7387" spans="1:7" ht="18" customHeight="1">
      <c r="A7387" s="323" t="s">
        <v>258</v>
      </c>
      <c r="B7387" s="302" t="s">
        <v>2001</v>
      </c>
      <c r="C7387" s="325" t="s">
        <v>2000</v>
      </c>
      <c r="D7387" s="325">
        <v>55.7</v>
      </c>
      <c r="E7387" s="46">
        <v>36500</v>
      </c>
      <c r="F7387" s="130">
        <f t="shared" si="118"/>
        <v>2033050</v>
      </c>
      <c r="G7387" s="86">
        <f>F7387</f>
        <v>2033050</v>
      </c>
    </row>
    <row r="7388" spans="1:7" ht="18" customHeight="1">
      <c r="A7388" s="323"/>
      <c r="B7388" s="302"/>
      <c r="C7388" s="325"/>
      <c r="D7388" s="325"/>
      <c r="E7388" s="46"/>
      <c r="F7388" s="130">
        <f t="shared" si="118"/>
        <v>0</v>
      </c>
      <c r="G7388" s="69"/>
    </row>
    <row r="7389" spans="1:7" ht="18" customHeight="1">
      <c r="A7389" s="323" t="s">
        <v>154</v>
      </c>
      <c r="B7389" s="302" t="s">
        <v>13</v>
      </c>
      <c r="C7389" s="325" t="s">
        <v>745</v>
      </c>
      <c r="D7389" s="325">
        <v>100</v>
      </c>
      <c r="E7389" s="46">
        <v>30000</v>
      </c>
      <c r="F7389" s="130">
        <f t="shared" si="118"/>
        <v>3000000</v>
      </c>
      <c r="G7389" s="86">
        <f>F7389</f>
        <v>3000000</v>
      </c>
    </row>
    <row r="7390" spans="1:7" ht="18" customHeight="1">
      <c r="A7390" s="323"/>
      <c r="B7390" s="302"/>
      <c r="C7390" s="325"/>
      <c r="D7390" s="325"/>
      <c r="E7390" s="46"/>
      <c r="F7390" s="130">
        <f t="shared" si="118"/>
        <v>0</v>
      </c>
      <c r="G7390" s="86"/>
    </row>
    <row r="7391" spans="1:7" ht="18" customHeight="1">
      <c r="A7391" s="323" t="s">
        <v>748</v>
      </c>
      <c r="B7391" s="302" t="s">
        <v>481</v>
      </c>
      <c r="C7391" s="325" t="s">
        <v>75</v>
      </c>
      <c r="D7391" s="325">
        <v>33.6</v>
      </c>
      <c r="E7391" s="46">
        <v>43000</v>
      </c>
      <c r="F7391" s="130">
        <f t="shared" si="118"/>
        <v>1444800</v>
      </c>
      <c r="G7391" s="86">
        <f>SUM(F7391:F7392)</f>
        <v>5886700</v>
      </c>
    </row>
    <row r="7392" spans="1:7" ht="18" customHeight="1">
      <c r="A7392" s="323"/>
      <c r="B7392" s="302" t="s">
        <v>2002</v>
      </c>
      <c r="C7392" s="325" t="s">
        <v>46</v>
      </c>
      <c r="D7392" s="325">
        <v>103.3</v>
      </c>
      <c r="E7392" s="46">
        <v>43000</v>
      </c>
      <c r="F7392" s="130">
        <f t="shared" si="118"/>
        <v>4441900</v>
      </c>
      <c r="G7392" s="69"/>
    </row>
    <row r="7393" spans="1:7" ht="18" customHeight="1">
      <c r="A7393" s="323"/>
      <c r="B7393" s="302"/>
      <c r="C7393" s="325"/>
      <c r="D7393" s="325"/>
      <c r="E7393" s="46"/>
      <c r="F7393" s="130">
        <f t="shared" si="118"/>
        <v>0</v>
      </c>
      <c r="G7393" s="69"/>
    </row>
    <row r="7394" spans="1:7" ht="18" customHeight="1">
      <c r="A7394" s="323" t="s">
        <v>330</v>
      </c>
      <c r="B7394" s="302" t="s">
        <v>13</v>
      </c>
      <c r="C7394" s="325" t="s">
        <v>118</v>
      </c>
      <c r="D7394" s="325">
        <v>66.8</v>
      </c>
      <c r="E7394" s="46">
        <v>30500</v>
      </c>
      <c r="F7394" s="130">
        <f t="shared" si="118"/>
        <v>2037400</v>
      </c>
      <c r="G7394" s="86">
        <f>F7394</f>
        <v>2037400</v>
      </c>
    </row>
    <row r="7395" spans="1:7" ht="18" customHeight="1">
      <c r="A7395" s="323"/>
      <c r="B7395" s="302"/>
      <c r="C7395" s="325"/>
      <c r="D7395" s="325"/>
      <c r="E7395" s="46"/>
      <c r="F7395" s="130">
        <f t="shared" si="118"/>
        <v>0</v>
      </c>
      <c r="G7395" s="69"/>
    </row>
    <row r="7396" spans="1:7" ht="18" customHeight="1">
      <c r="A7396" s="323" t="s">
        <v>88</v>
      </c>
      <c r="B7396" s="302" t="s">
        <v>13</v>
      </c>
      <c r="C7396" s="325" t="s">
        <v>124</v>
      </c>
      <c r="D7396" s="325">
        <v>579.29999999999995</v>
      </c>
      <c r="E7396" s="46">
        <v>28500</v>
      </c>
      <c r="F7396" s="130">
        <f t="shared" si="118"/>
        <v>16510049.999999998</v>
      </c>
      <c r="G7396" s="86">
        <f>SUM(F7396:F7398)</f>
        <v>25547200</v>
      </c>
    </row>
    <row r="7397" spans="1:7" ht="18" customHeight="1">
      <c r="A7397" s="323"/>
      <c r="B7397" s="302" t="s">
        <v>13</v>
      </c>
      <c r="C7397" s="325" t="s">
        <v>124</v>
      </c>
      <c r="D7397" s="325">
        <v>146.30000000000001</v>
      </c>
      <c r="E7397" s="46">
        <v>30500</v>
      </c>
      <c r="F7397" s="130">
        <f t="shared" si="118"/>
        <v>4462150</v>
      </c>
      <c r="G7397" s="69"/>
    </row>
    <row r="7398" spans="1:7" ht="18" customHeight="1">
      <c r="A7398" s="323"/>
      <c r="B7398" s="302" t="s">
        <v>13</v>
      </c>
      <c r="C7398" s="325" t="s">
        <v>1992</v>
      </c>
      <c r="D7398" s="325">
        <v>150</v>
      </c>
      <c r="E7398" s="46">
        <v>30500</v>
      </c>
      <c r="F7398" s="130">
        <f t="shared" ref="F7398:F7455" si="119">E7398*D7398</f>
        <v>4575000</v>
      </c>
      <c r="G7398" s="69"/>
    </row>
    <row r="7399" spans="1:7" ht="18" customHeight="1">
      <c r="A7399" s="323"/>
      <c r="B7399" s="302"/>
      <c r="C7399" s="325"/>
      <c r="D7399" s="325"/>
      <c r="E7399" s="46"/>
      <c r="F7399" s="130">
        <f t="shared" si="119"/>
        <v>0</v>
      </c>
      <c r="G7399" s="69"/>
    </row>
    <row r="7400" spans="1:7" ht="18" customHeight="1">
      <c r="A7400" s="323" t="s">
        <v>207</v>
      </c>
      <c r="B7400" s="302" t="s">
        <v>31</v>
      </c>
      <c r="C7400" s="325" t="s">
        <v>681</v>
      </c>
      <c r="D7400" s="325">
        <v>83</v>
      </c>
      <c r="E7400" s="46">
        <v>35500</v>
      </c>
      <c r="F7400" s="130">
        <f t="shared" si="119"/>
        <v>2946500</v>
      </c>
      <c r="G7400" s="86">
        <f>SUM(F7400:F7401)</f>
        <v>4828000</v>
      </c>
    </row>
    <row r="7401" spans="1:7" ht="18" customHeight="1">
      <c r="A7401" s="323"/>
      <c r="B7401" s="302" t="s">
        <v>31</v>
      </c>
      <c r="C7401" s="325" t="s">
        <v>594</v>
      </c>
      <c r="D7401" s="325">
        <v>53</v>
      </c>
      <c r="E7401" s="46">
        <v>35500</v>
      </c>
      <c r="F7401" s="130">
        <f t="shared" si="119"/>
        <v>1881500</v>
      </c>
      <c r="G7401" s="69"/>
    </row>
    <row r="7402" spans="1:7" ht="18" customHeight="1">
      <c r="A7402" s="323"/>
      <c r="B7402" s="302"/>
      <c r="C7402" s="325"/>
      <c r="D7402" s="325"/>
      <c r="E7402" s="46"/>
      <c r="F7402" s="130">
        <f t="shared" si="119"/>
        <v>0</v>
      </c>
      <c r="G7402" s="69"/>
    </row>
    <row r="7403" spans="1:7" ht="18" customHeight="1">
      <c r="A7403" s="323" t="s">
        <v>438</v>
      </c>
      <c r="B7403" s="302" t="s">
        <v>31</v>
      </c>
      <c r="C7403" s="325" t="s">
        <v>931</v>
      </c>
      <c r="D7403" s="325">
        <v>187.6</v>
      </c>
      <c r="E7403" s="46">
        <v>35000</v>
      </c>
      <c r="F7403" s="130">
        <f t="shared" si="119"/>
        <v>6566000</v>
      </c>
      <c r="G7403" s="86">
        <f>SUM(F7403:F7404)</f>
        <v>16177000</v>
      </c>
    </row>
    <row r="7404" spans="1:7" ht="18" customHeight="1">
      <c r="A7404" s="323"/>
      <c r="B7404" s="302" t="s">
        <v>31</v>
      </c>
      <c r="C7404" s="325" t="s">
        <v>2003</v>
      </c>
      <c r="D7404" s="325">
        <v>274.60000000000002</v>
      </c>
      <c r="E7404" s="46">
        <v>35000</v>
      </c>
      <c r="F7404" s="130">
        <f t="shared" si="119"/>
        <v>9611000</v>
      </c>
      <c r="G7404" s="69"/>
    </row>
    <row r="7405" spans="1:7" ht="18" customHeight="1">
      <c r="A7405" s="323"/>
      <c r="B7405" s="302"/>
      <c r="C7405" s="325"/>
      <c r="D7405" s="325"/>
      <c r="E7405" s="46"/>
      <c r="F7405" s="130">
        <f t="shared" si="119"/>
        <v>0</v>
      </c>
      <c r="G7405" s="69"/>
    </row>
    <row r="7406" spans="1:7" ht="18" customHeight="1">
      <c r="A7406" s="323" t="s">
        <v>316</v>
      </c>
      <c r="B7406" s="302" t="s">
        <v>135</v>
      </c>
      <c r="C7406" s="325" t="s">
        <v>339</v>
      </c>
      <c r="D7406" s="325">
        <v>298.5</v>
      </c>
      <c r="E7406" s="46">
        <v>34500</v>
      </c>
      <c r="F7406" s="130">
        <f t="shared" si="119"/>
        <v>10298250</v>
      </c>
      <c r="G7406" s="86">
        <f>SUM(F7406:F7407)</f>
        <v>13869000</v>
      </c>
    </row>
    <row r="7407" spans="1:7" ht="18" customHeight="1">
      <c r="A7407" s="323"/>
      <c r="B7407" s="302" t="s">
        <v>135</v>
      </c>
      <c r="C7407" s="325" t="s">
        <v>559</v>
      </c>
      <c r="D7407" s="325">
        <v>103.5</v>
      </c>
      <c r="E7407" s="46">
        <v>34500</v>
      </c>
      <c r="F7407" s="130">
        <f t="shared" si="119"/>
        <v>3570750</v>
      </c>
      <c r="G7407" s="69"/>
    </row>
    <row r="7408" spans="1:7" ht="18" customHeight="1">
      <c r="A7408" s="323"/>
      <c r="B7408" s="302"/>
      <c r="C7408" s="325"/>
      <c r="D7408" s="325"/>
      <c r="E7408" s="46"/>
      <c r="F7408" s="130">
        <f t="shared" si="119"/>
        <v>0</v>
      </c>
      <c r="G7408" s="69"/>
    </row>
    <row r="7409" spans="1:7" ht="18" customHeight="1">
      <c r="A7409" s="323" t="s">
        <v>650</v>
      </c>
      <c r="B7409" s="302" t="s">
        <v>208</v>
      </c>
      <c r="C7409" s="325" t="s">
        <v>651</v>
      </c>
      <c r="D7409" s="325">
        <v>201</v>
      </c>
      <c r="E7409" s="46">
        <v>35500</v>
      </c>
      <c r="F7409" s="130">
        <f t="shared" si="119"/>
        <v>7135500</v>
      </c>
      <c r="G7409" s="86">
        <f>SUM(F7409:F7410)</f>
        <v>10756500</v>
      </c>
    </row>
    <row r="7410" spans="1:7" ht="18" customHeight="1">
      <c r="A7410" s="323"/>
      <c r="B7410" s="302" t="s">
        <v>208</v>
      </c>
      <c r="C7410" s="325" t="s">
        <v>1811</v>
      </c>
      <c r="D7410" s="325">
        <v>102</v>
      </c>
      <c r="E7410" s="46">
        <v>35500</v>
      </c>
      <c r="F7410" s="130">
        <f t="shared" si="119"/>
        <v>3621000</v>
      </c>
      <c r="G7410" s="69"/>
    </row>
    <row r="7411" spans="1:7" ht="18" customHeight="1">
      <c r="A7411" s="323"/>
      <c r="B7411" s="302"/>
      <c r="C7411" s="325"/>
      <c r="D7411" s="325"/>
      <c r="E7411" s="46"/>
      <c r="F7411" s="130">
        <f t="shared" si="119"/>
        <v>0</v>
      </c>
      <c r="G7411" s="69"/>
    </row>
    <row r="7412" spans="1:7" ht="18" customHeight="1">
      <c r="A7412" s="323" t="s">
        <v>1410</v>
      </c>
      <c r="B7412" s="302" t="s">
        <v>390</v>
      </c>
      <c r="C7412" s="325" t="s">
        <v>581</v>
      </c>
      <c r="D7412" s="325">
        <v>101.4</v>
      </c>
      <c r="E7412" s="46">
        <v>32000</v>
      </c>
      <c r="F7412" s="130">
        <f t="shared" si="119"/>
        <v>3244800</v>
      </c>
      <c r="G7412" s="86">
        <f>SUM(F7412:F7415)</f>
        <v>10890500</v>
      </c>
    </row>
    <row r="7413" spans="1:7" ht="18" customHeight="1">
      <c r="A7413" s="323"/>
      <c r="B7413" s="302" t="s">
        <v>31</v>
      </c>
      <c r="C7413" s="325" t="s">
        <v>189</v>
      </c>
      <c r="D7413" s="325">
        <v>97.7</v>
      </c>
      <c r="E7413" s="46">
        <v>31000</v>
      </c>
      <c r="F7413" s="130">
        <f t="shared" si="119"/>
        <v>3028700</v>
      </c>
      <c r="G7413" s="69"/>
    </row>
    <row r="7414" spans="1:7" ht="18" customHeight="1">
      <c r="A7414" s="323"/>
      <c r="B7414" s="302" t="s">
        <v>233</v>
      </c>
      <c r="C7414" s="325" t="s">
        <v>948</v>
      </c>
      <c r="D7414" s="325">
        <v>55.9</v>
      </c>
      <c r="E7414" s="46">
        <v>38000</v>
      </c>
      <c r="F7414" s="130">
        <f t="shared" si="119"/>
        <v>2124200</v>
      </c>
      <c r="G7414" s="69"/>
    </row>
    <row r="7415" spans="1:7" ht="18" customHeight="1">
      <c r="A7415" s="323"/>
      <c r="B7415" s="302" t="s">
        <v>233</v>
      </c>
      <c r="C7415" s="325" t="s">
        <v>385</v>
      </c>
      <c r="D7415" s="325">
        <v>65.599999999999994</v>
      </c>
      <c r="E7415" s="46">
        <v>38000</v>
      </c>
      <c r="F7415" s="130">
        <f t="shared" si="119"/>
        <v>2492800</v>
      </c>
      <c r="G7415" s="69"/>
    </row>
    <row r="7416" spans="1:7" ht="18" customHeight="1">
      <c r="A7416" s="323"/>
      <c r="B7416" s="302"/>
      <c r="C7416" s="325"/>
      <c r="D7416" s="325"/>
      <c r="E7416" s="46"/>
      <c r="F7416" s="130">
        <f t="shared" si="119"/>
        <v>0</v>
      </c>
      <c r="G7416" s="69"/>
    </row>
    <row r="7417" spans="1:7" ht="18" customHeight="1">
      <c r="A7417" s="323" t="s">
        <v>210</v>
      </c>
      <c r="B7417" s="302" t="s">
        <v>212</v>
      </c>
      <c r="C7417" s="325" t="s">
        <v>345</v>
      </c>
      <c r="D7417" s="325">
        <v>400</v>
      </c>
      <c r="E7417" s="46">
        <v>30500</v>
      </c>
      <c r="F7417" s="130">
        <f t="shared" si="119"/>
        <v>12200000</v>
      </c>
      <c r="G7417" s="86">
        <f>SUM(F7417:F7419)</f>
        <v>30300000</v>
      </c>
    </row>
    <row r="7418" spans="1:7" ht="18" customHeight="1">
      <c r="A7418" s="323"/>
      <c r="B7418" s="302" t="s">
        <v>212</v>
      </c>
      <c r="C7418" s="325" t="s">
        <v>213</v>
      </c>
      <c r="D7418" s="325">
        <v>400</v>
      </c>
      <c r="E7418" s="46">
        <v>30000</v>
      </c>
      <c r="F7418" s="130">
        <f t="shared" si="119"/>
        <v>12000000</v>
      </c>
      <c r="G7418" s="69"/>
    </row>
    <row r="7419" spans="1:7" ht="18" customHeight="1">
      <c r="A7419" s="323"/>
      <c r="B7419" s="302" t="s">
        <v>212</v>
      </c>
      <c r="C7419" s="325" t="s">
        <v>344</v>
      </c>
      <c r="D7419" s="325">
        <v>200</v>
      </c>
      <c r="E7419" s="46">
        <v>30500</v>
      </c>
      <c r="F7419" s="130">
        <f t="shared" si="119"/>
        <v>6100000</v>
      </c>
      <c r="G7419" s="69"/>
    </row>
    <row r="7420" spans="1:7" ht="18" customHeight="1">
      <c r="A7420" s="323"/>
      <c r="B7420" s="302"/>
      <c r="C7420" s="325"/>
      <c r="D7420" s="325"/>
      <c r="E7420" s="46"/>
      <c r="F7420" s="130">
        <f t="shared" si="119"/>
        <v>0</v>
      </c>
      <c r="G7420" s="69"/>
    </row>
    <row r="7421" spans="1:7" ht="18" customHeight="1">
      <c r="A7421" s="323" t="s">
        <v>394</v>
      </c>
      <c r="B7421" s="302" t="s">
        <v>570</v>
      </c>
      <c r="C7421" s="325" t="s">
        <v>1662</v>
      </c>
      <c r="D7421" s="325">
        <v>829.7</v>
      </c>
      <c r="E7421" s="46">
        <v>36000</v>
      </c>
      <c r="F7421" s="130">
        <f t="shared" si="119"/>
        <v>29869200</v>
      </c>
      <c r="G7421" s="86">
        <f>F7421</f>
        <v>29869200</v>
      </c>
    </row>
    <row r="7422" spans="1:7" ht="18" customHeight="1">
      <c r="A7422" s="323"/>
      <c r="B7422" s="302"/>
      <c r="C7422" s="325"/>
      <c r="D7422" s="325"/>
      <c r="E7422" s="46"/>
      <c r="F7422" s="130">
        <f t="shared" si="119"/>
        <v>0</v>
      </c>
      <c r="G7422" s="69"/>
    </row>
    <row r="7423" spans="1:7" ht="18" customHeight="1">
      <c r="A7423" s="323" t="s">
        <v>109</v>
      </c>
      <c r="B7423" s="302" t="s">
        <v>31</v>
      </c>
      <c r="C7423" s="325" t="s">
        <v>985</v>
      </c>
      <c r="D7423" s="325">
        <v>100</v>
      </c>
      <c r="E7423" s="46">
        <v>34000</v>
      </c>
      <c r="F7423" s="130">
        <f t="shared" si="119"/>
        <v>3400000</v>
      </c>
      <c r="G7423" s="86">
        <f>F7423</f>
        <v>3400000</v>
      </c>
    </row>
    <row r="7424" spans="1:7" ht="18" customHeight="1">
      <c r="A7424" s="323"/>
      <c r="B7424" s="302"/>
      <c r="C7424" s="325"/>
      <c r="D7424" s="325"/>
      <c r="E7424" s="46"/>
      <c r="F7424" s="130">
        <f t="shared" si="119"/>
        <v>0</v>
      </c>
      <c r="G7424" s="69"/>
    </row>
    <row r="7425" spans="1:7" ht="18" customHeight="1">
      <c r="A7425" s="323" t="s">
        <v>537</v>
      </c>
      <c r="B7425" s="302" t="s">
        <v>31</v>
      </c>
      <c r="C7425" s="325" t="s">
        <v>538</v>
      </c>
      <c r="D7425" s="325">
        <v>52.6</v>
      </c>
      <c r="E7425" s="46">
        <v>34500</v>
      </c>
      <c r="F7425" s="130">
        <f t="shared" si="119"/>
        <v>1814700</v>
      </c>
      <c r="G7425" s="86">
        <f>F7425</f>
        <v>1814700</v>
      </c>
    </row>
    <row r="7426" spans="1:7" ht="18" customHeight="1">
      <c r="A7426" s="323"/>
      <c r="B7426" s="302"/>
      <c r="C7426" s="325"/>
      <c r="D7426" s="325"/>
      <c r="E7426" s="46"/>
      <c r="F7426" s="130">
        <f t="shared" si="119"/>
        <v>0</v>
      </c>
      <c r="G7426" s="69"/>
    </row>
    <row r="7427" spans="1:7" ht="18" customHeight="1">
      <c r="A7427" s="323" t="s">
        <v>240</v>
      </c>
      <c r="B7427" s="444" t="s">
        <v>363</v>
      </c>
      <c r="C7427" s="482" t="s">
        <v>364</v>
      </c>
      <c r="D7427" s="482">
        <v>100</v>
      </c>
      <c r="E7427" s="116">
        <v>57000</v>
      </c>
      <c r="F7427" s="131">
        <f t="shared" si="119"/>
        <v>5700000</v>
      </c>
      <c r="G7427" s="86">
        <f>F7427</f>
        <v>5700000</v>
      </c>
    </row>
    <row r="7428" spans="1:7" ht="18" customHeight="1">
      <c r="A7428" s="323"/>
      <c r="B7428" s="302"/>
      <c r="C7428" s="325"/>
      <c r="D7428" s="325"/>
      <c r="E7428" s="46"/>
      <c r="F7428" s="130">
        <f t="shared" si="119"/>
        <v>0</v>
      </c>
      <c r="G7428" s="69"/>
    </row>
    <row r="7429" spans="1:7" ht="18" customHeight="1">
      <c r="A7429" s="323" t="s">
        <v>56</v>
      </c>
      <c r="B7429" s="302" t="s">
        <v>13</v>
      </c>
      <c r="C7429" s="325" t="s">
        <v>15</v>
      </c>
      <c r="D7429" s="325">
        <v>10</v>
      </c>
      <c r="E7429" s="46">
        <v>31500</v>
      </c>
      <c r="F7429" s="130">
        <f t="shared" si="119"/>
        <v>315000</v>
      </c>
      <c r="G7429" s="86">
        <f>F7429</f>
        <v>315000</v>
      </c>
    </row>
    <row r="7430" spans="1:7" ht="18" customHeight="1">
      <c r="A7430" s="323"/>
      <c r="B7430" s="302"/>
      <c r="C7430" s="325"/>
      <c r="D7430" s="325"/>
      <c r="E7430" s="46"/>
      <c r="F7430" s="130">
        <f t="shared" si="119"/>
        <v>0</v>
      </c>
      <c r="G7430" s="69"/>
    </row>
    <row r="7431" spans="1:7" ht="18" customHeight="1">
      <c r="A7431" s="323" t="s">
        <v>263</v>
      </c>
      <c r="B7431" s="302" t="s">
        <v>13</v>
      </c>
      <c r="C7431" s="325" t="s">
        <v>1210</v>
      </c>
      <c r="D7431" s="325">
        <v>113</v>
      </c>
      <c r="E7431" s="46">
        <v>31000</v>
      </c>
      <c r="F7431" s="130">
        <f t="shared" si="119"/>
        <v>3503000</v>
      </c>
      <c r="G7431" s="86">
        <f>SUM(F7431:F7433)</f>
        <v>10044000</v>
      </c>
    </row>
    <row r="7432" spans="1:7" ht="18" customHeight="1">
      <c r="A7432" s="323"/>
      <c r="B7432" s="302" t="s">
        <v>13</v>
      </c>
      <c r="C7432" s="325" t="s">
        <v>69</v>
      </c>
      <c r="D7432" s="325">
        <v>105</v>
      </c>
      <c r="E7432" s="46">
        <v>31000</v>
      </c>
      <c r="F7432" s="130">
        <f t="shared" si="119"/>
        <v>3255000</v>
      </c>
      <c r="G7432" s="69"/>
    </row>
    <row r="7433" spans="1:7" ht="18" customHeight="1">
      <c r="A7433" s="323"/>
      <c r="B7433" s="302" t="s">
        <v>13</v>
      </c>
      <c r="C7433" s="325" t="s">
        <v>60</v>
      </c>
      <c r="D7433" s="325">
        <v>106</v>
      </c>
      <c r="E7433" s="46">
        <v>31000</v>
      </c>
      <c r="F7433" s="130">
        <f t="shared" si="119"/>
        <v>3286000</v>
      </c>
      <c r="G7433" s="69"/>
    </row>
    <row r="7434" spans="1:7" ht="18" customHeight="1">
      <c r="A7434" s="323"/>
      <c r="B7434" s="302"/>
      <c r="C7434" s="325"/>
      <c r="D7434" s="325"/>
      <c r="E7434" s="46"/>
      <c r="F7434" s="130">
        <f t="shared" si="119"/>
        <v>0</v>
      </c>
      <c r="G7434" s="69"/>
    </row>
    <row r="7435" spans="1:7" ht="18" customHeight="1">
      <c r="A7435" s="323" t="s">
        <v>24</v>
      </c>
      <c r="B7435" s="444" t="s">
        <v>137</v>
      </c>
      <c r="C7435" s="482" t="s">
        <v>637</v>
      </c>
      <c r="D7435" s="482">
        <v>100</v>
      </c>
      <c r="E7435" s="116">
        <v>39000</v>
      </c>
      <c r="F7435" s="131">
        <f t="shared" si="119"/>
        <v>3900000</v>
      </c>
      <c r="G7435" s="86">
        <f>SUM(F7435:F7436)</f>
        <v>6000000</v>
      </c>
    </row>
    <row r="7436" spans="1:7" ht="18" customHeight="1">
      <c r="A7436" s="323"/>
      <c r="B7436" s="302" t="s">
        <v>13</v>
      </c>
      <c r="C7436" s="325" t="s">
        <v>508</v>
      </c>
      <c r="D7436" s="325">
        <v>70</v>
      </c>
      <c r="E7436" s="46">
        <v>30000</v>
      </c>
      <c r="F7436" s="130">
        <f t="shared" si="119"/>
        <v>2100000</v>
      </c>
      <c r="G7436" s="69"/>
    </row>
    <row r="7437" spans="1:7" ht="18" customHeight="1">
      <c r="A7437" s="323"/>
      <c r="B7437" s="302"/>
      <c r="C7437" s="325"/>
      <c r="D7437" s="325"/>
      <c r="E7437" s="46"/>
      <c r="F7437" s="130">
        <f t="shared" si="119"/>
        <v>0</v>
      </c>
      <c r="G7437" s="69"/>
    </row>
    <row r="7438" spans="1:7" ht="18" customHeight="1">
      <c r="A7438" s="323" t="s">
        <v>18</v>
      </c>
      <c r="B7438" s="302" t="s">
        <v>13</v>
      </c>
      <c r="C7438" s="325" t="s">
        <v>14</v>
      </c>
      <c r="D7438" s="325">
        <v>100</v>
      </c>
      <c r="E7438" s="46">
        <v>29000</v>
      </c>
      <c r="F7438" s="130">
        <f t="shared" si="119"/>
        <v>2900000</v>
      </c>
      <c r="G7438" s="86">
        <f>SUM(F7438:F7439)</f>
        <v>3480000</v>
      </c>
    </row>
    <row r="7439" spans="1:7" ht="18" customHeight="1">
      <c r="A7439" s="323"/>
      <c r="B7439" s="302" t="s">
        <v>13</v>
      </c>
      <c r="C7439" s="325" t="s">
        <v>22</v>
      </c>
      <c r="D7439" s="325">
        <v>20</v>
      </c>
      <c r="E7439" s="46">
        <v>29000</v>
      </c>
      <c r="F7439" s="130">
        <f t="shared" si="119"/>
        <v>580000</v>
      </c>
      <c r="G7439" s="69"/>
    </row>
    <row r="7440" spans="1:7" ht="18" customHeight="1">
      <c r="A7440" s="323"/>
      <c r="B7440" s="302"/>
      <c r="C7440" s="325"/>
      <c r="D7440" s="325"/>
      <c r="E7440" s="46"/>
      <c r="F7440" s="130">
        <f t="shared" si="119"/>
        <v>0</v>
      </c>
      <c r="G7440" s="69"/>
    </row>
    <row r="7441" spans="1:7" ht="18" customHeight="1">
      <c r="A7441" s="323" t="s">
        <v>97</v>
      </c>
      <c r="B7441" s="302" t="s">
        <v>1022</v>
      </c>
      <c r="C7441" s="325" t="s">
        <v>385</v>
      </c>
      <c r="D7441" s="325">
        <v>51.4</v>
      </c>
      <c r="E7441" s="46">
        <v>39000</v>
      </c>
      <c r="F7441" s="130">
        <f t="shared" si="119"/>
        <v>2004600</v>
      </c>
      <c r="G7441" s="86">
        <f>SUM(F7441:F7442)</f>
        <v>4026200</v>
      </c>
    </row>
    <row r="7442" spans="1:7" ht="18" customHeight="1">
      <c r="A7442" s="533"/>
      <c r="B7442" s="440" t="s">
        <v>233</v>
      </c>
      <c r="C7442" s="382" t="s">
        <v>385</v>
      </c>
      <c r="D7442" s="382">
        <v>53.2</v>
      </c>
      <c r="E7442" s="59">
        <v>38000</v>
      </c>
      <c r="F7442" s="132">
        <f t="shared" si="119"/>
        <v>2021600</v>
      </c>
      <c r="G7442" s="92"/>
    </row>
    <row r="7443" spans="1:7" ht="18" customHeight="1">
      <c r="A7443" s="526"/>
      <c r="B7443" s="435"/>
      <c r="C7443" s="484"/>
      <c r="D7443" s="484"/>
      <c r="E7443" s="113"/>
      <c r="F7443" s="126"/>
      <c r="G7443" s="9"/>
    </row>
    <row r="7444" spans="1:7" ht="18" customHeight="1">
      <c r="A7444" s="537">
        <v>42453</v>
      </c>
      <c r="B7444" s="355"/>
      <c r="C7444" s="491" t="s">
        <v>398</v>
      </c>
      <c r="D7444" s="525"/>
      <c r="F7444" s="127"/>
    </row>
    <row r="7445" spans="1:7" ht="18" customHeight="1">
      <c r="A7445" s="531" t="s">
        <v>127</v>
      </c>
      <c r="B7445" s="436" t="s">
        <v>134</v>
      </c>
      <c r="C7445" s="494" t="s">
        <v>152</v>
      </c>
      <c r="D7445" s="494">
        <f>SUM(D7446:D7570)</f>
        <v>12743.900000000003</v>
      </c>
      <c r="E7445" s="166"/>
      <c r="F7445" s="171">
        <f>SUM(F7446:F7570)</f>
        <v>433421400</v>
      </c>
      <c r="G7445" s="171">
        <f>SUM(G7446:G7570)</f>
        <v>433421400</v>
      </c>
    </row>
    <row r="7446" spans="1:7" ht="18" customHeight="1">
      <c r="A7446" s="532" t="s">
        <v>2004</v>
      </c>
      <c r="B7446" s="441" t="s">
        <v>376</v>
      </c>
      <c r="C7446" s="492" t="s">
        <v>856</v>
      </c>
      <c r="D7446" s="492">
        <v>150</v>
      </c>
      <c r="E7446" s="62">
        <v>31000</v>
      </c>
      <c r="F7446" s="139">
        <f t="shared" si="119"/>
        <v>4650000</v>
      </c>
      <c r="G7446" s="85">
        <f>F7446</f>
        <v>4650000</v>
      </c>
    </row>
    <row r="7447" spans="1:7" ht="18" customHeight="1">
      <c r="A7447" s="323"/>
      <c r="B7447" s="302"/>
      <c r="C7447" s="325"/>
      <c r="D7447" s="325"/>
      <c r="E7447" s="46"/>
      <c r="F7447" s="130">
        <f t="shared" si="119"/>
        <v>0</v>
      </c>
      <c r="G7447" s="69"/>
    </row>
    <row r="7448" spans="1:7" ht="18" customHeight="1">
      <c r="A7448" s="323" t="s">
        <v>646</v>
      </c>
      <c r="B7448" s="302" t="s">
        <v>31</v>
      </c>
      <c r="C7448" s="325" t="s">
        <v>1223</v>
      </c>
      <c r="D7448" s="325">
        <v>35.6</v>
      </c>
      <c r="E7448" s="46">
        <v>35500</v>
      </c>
      <c r="F7448" s="130">
        <f t="shared" si="119"/>
        <v>1263800</v>
      </c>
      <c r="G7448" s="86">
        <f>SUM(F7448:F7452)</f>
        <v>23188600</v>
      </c>
    </row>
    <row r="7449" spans="1:7" ht="18" customHeight="1">
      <c r="A7449" s="323"/>
      <c r="B7449" s="302" t="s">
        <v>31</v>
      </c>
      <c r="C7449" s="325" t="s">
        <v>1690</v>
      </c>
      <c r="D7449" s="325">
        <v>230.5</v>
      </c>
      <c r="E7449" s="46">
        <v>35500</v>
      </c>
      <c r="F7449" s="130">
        <f t="shared" si="119"/>
        <v>8182750</v>
      </c>
      <c r="G7449" s="69"/>
    </row>
    <row r="7450" spans="1:7" ht="18" customHeight="1">
      <c r="A7450" s="323"/>
      <c r="B7450" s="302" t="s">
        <v>31</v>
      </c>
      <c r="C7450" s="325" t="s">
        <v>113</v>
      </c>
      <c r="D7450" s="325">
        <v>227</v>
      </c>
      <c r="E7450" s="46">
        <v>35500</v>
      </c>
      <c r="F7450" s="130">
        <f t="shared" si="119"/>
        <v>8058500</v>
      </c>
      <c r="G7450" s="69"/>
    </row>
    <row r="7451" spans="1:7" ht="18" customHeight="1">
      <c r="A7451" s="323"/>
      <c r="B7451" s="302" t="s">
        <v>31</v>
      </c>
      <c r="C7451" s="325" t="s">
        <v>370</v>
      </c>
      <c r="D7451" s="325">
        <v>102.7</v>
      </c>
      <c r="E7451" s="46">
        <v>35500</v>
      </c>
      <c r="F7451" s="130">
        <f t="shared" si="119"/>
        <v>3645850</v>
      </c>
      <c r="G7451" s="69"/>
    </row>
    <row r="7452" spans="1:7" ht="18" customHeight="1">
      <c r="A7452" s="323"/>
      <c r="B7452" s="302" t="s">
        <v>31</v>
      </c>
      <c r="C7452" s="325" t="s">
        <v>170</v>
      </c>
      <c r="D7452" s="325">
        <v>57.4</v>
      </c>
      <c r="E7452" s="46">
        <v>35500</v>
      </c>
      <c r="F7452" s="130">
        <f t="shared" si="119"/>
        <v>2037700</v>
      </c>
      <c r="G7452" s="69"/>
    </row>
    <row r="7453" spans="1:7" ht="18" customHeight="1">
      <c r="A7453" s="323"/>
      <c r="B7453" s="302"/>
      <c r="C7453" s="325"/>
      <c r="D7453" s="325"/>
      <c r="E7453" s="46"/>
      <c r="F7453" s="130">
        <f t="shared" si="119"/>
        <v>0</v>
      </c>
      <c r="G7453" s="69"/>
    </row>
    <row r="7454" spans="1:7" ht="18" customHeight="1">
      <c r="A7454" s="323" t="s">
        <v>112</v>
      </c>
      <c r="B7454" s="302" t="s">
        <v>23</v>
      </c>
      <c r="C7454" s="325" t="s">
        <v>113</v>
      </c>
      <c r="D7454" s="325">
        <v>165.5</v>
      </c>
      <c r="E7454" s="46">
        <v>34000</v>
      </c>
      <c r="F7454" s="130">
        <f t="shared" si="119"/>
        <v>5627000</v>
      </c>
      <c r="G7454" s="86">
        <f>SUM(F7454:F7455)</f>
        <v>7823400</v>
      </c>
    </row>
    <row r="7455" spans="1:7" ht="18" customHeight="1">
      <c r="A7455" s="323"/>
      <c r="B7455" s="302" t="s">
        <v>23</v>
      </c>
      <c r="C7455" s="325" t="s">
        <v>114</v>
      </c>
      <c r="D7455" s="325">
        <v>64.599999999999994</v>
      </c>
      <c r="E7455" s="46">
        <v>34000</v>
      </c>
      <c r="F7455" s="130">
        <f t="shared" si="119"/>
        <v>2196400</v>
      </c>
      <c r="G7455" s="69"/>
    </row>
    <row r="7456" spans="1:7" ht="18" customHeight="1">
      <c r="A7456" s="323"/>
      <c r="B7456" s="302"/>
      <c r="C7456" s="325"/>
      <c r="D7456" s="325"/>
      <c r="E7456" s="46"/>
      <c r="F7456" s="130">
        <f t="shared" ref="F7456:F7528" si="120">E7456*D7456</f>
        <v>0</v>
      </c>
      <c r="G7456" s="69"/>
    </row>
    <row r="7457" spans="1:7" ht="18" customHeight="1">
      <c r="A7457" s="323" t="s">
        <v>2005</v>
      </c>
      <c r="B7457" s="302" t="s">
        <v>13</v>
      </c>
      <c r="C7457" s="325" t="s">
        <v>29</v>
      </c>
      <c r="D7457" s="325">
        <v>50</v>
      </c>
      <c r="E7457" s="46">
        <v>31000</v>
      </c>
      <c r="F7457" s="130">
        <f t="shared" si="120"/>
        <v>1550000</v>
      </c>
      <c r="G7457" s="86">
        <f>SUM(F7457:F7461)</f>
        <v>12456000</v>
      </c>
    </row>
    <row r="7458" spans="1:7" ht="18" customHeight="1">
      <c r="A7458" s="323"/>
      <c r="B7458" s="302" t="s">
        <v>31</v>
      </c>
      <c r="C7458" s="325" t="s">
        <v>1670</v>
      </c>
      <c r="D7458" s="325">
        <v>52</v>
      </c>
      <c r="E7458" s="46">
        <v>35000</v>
      </c>
      <c r="F7458" s="130">
        <f t="shared" si="120"/>
        <v>1820000</v>
      </c>
      <c r="G7458" s="69"/>
    </row>
    <row r="7459" spans="1:7" ht="18" customHeight="1">
      <c r="A7459" s="323"/>
      <c r="B7459" s="302" t="s">
        <v>31</v>
      </c>
      <c r="C7459" s="325" t="s">
        <v>2006</v>
      </c>
      <c r="D7459" s="325">
        <v>56</v>
      </c>
      <c r="E7459" s="46">
        <v>35000</v>
      </c>
      <c r="F7459" s="130">
        <f t="shared" si="120"/>
        <v>1960000</v>
      </c>
      <c r="G7459" s="69"/>
    </row>
    <row r="7460" spans="1:7" ht="18" customHeight="1">
      <c r="A7460" s="323"/>
      <c r="B7460" s="302" t="s">
        <v>31</v>
      </c>
      <c r="C7460" s="325" t="s">
        <v>2007</v>
      </c>
      <c r="D7460" s="325">
        <v>98.6</v>
      </c>
      <c r="E7460" s="46">
        <v>35000</v>
      </c>
      <c r="F7460" s="130">
        <f t="shared" si="120"/>
        <v>3451000</v>
      </c>
      <c r="G7460" s="69"/>
    </row>
    <row r="7461" spans="1:7" ht="18" customHeight="1">
      <c r="A7461" s="323"/>
      <c r="B7461" s="302" t="s">
        <v>31</v>
      </c>
      <c r="C7461" s="325" t="s">
        <v>100</v>
      </c>
      <c r="D7461" s="325">
        <v>105</v>
      </c>
      <c r="E7461" s="46">
        <v>35000</v>
      </c>
      <c r="F7461" s="130">
        <f t="shared" si="120"/>
        <v>3675000</v>
      </c>
      <c r="G7461" s="69"/>
    </row>
    <row r="7462" spans="1:7" ht="18" customHeight="1">
      <c r="A7462" s="323"/>
      <c r="B7462" s="302"/>
      <c r="C7462" s="325"/>
      <c r="D7462" s="325"/>
      <c r="E7462" s="46"/>
      <c r="F7462" s="130">
        <f t="shared" si="120"/>
        <v>0</v>
      </c>
      <c r="G7462" s="69"/>
    </row>
    <row r="7463" spans="1:7" ht="18" customHeight="1">
      <c r="A7463" s="323" t="s">
        <v>951</v>
      </c>
      <c r="B7463" s="302" t="s">
        <v>64</v>
      </c>
      <c r="C7463" s="325" t="s">
        <v>952</v>
      </c>
      <c r="D7463" s="325">
        <v>102</v>
      </c>
      <c r="E7463" s="46">
        <v>34500</v>
      </c>
      <c r="F7463" s="130">
        <f t="shared" si="120"/>
        <v>3519000</v>
      </c>
      <c r="G7463" s="86">
        <f>F7463</f>
        <v>3519000</v>
      </c>
    </row>
    <row r="7464" spans="1:7" ht="18" customHeight="1">
      <c r="A7464" s="323"/>
      <c r="B7464" s="302"/>
      <c r="C7464" s="325"/>
      <c r="D7464" s="325"/>
      <c r="E7464" s="46"/>
      <c r="F7464" s="130">
        <f t="shared" si="120"/>
        <v>0</v>
      </c>
      <c r="G7464" s="69"/>
    </row>
    <row r="7465" spans="1:7" ht="18" customHeight="1">
      <c r="A7465" s="323" t="s">
        <v>1070</v>
      </c>
      <c r="B7465" s="302" t="s">
        <v>23</v>
      </c>
      <c r="C7465" s="325" t="s">
        <v>62</v>
      </c>
      <c r="D7465" s="325">
        <v>105</v>
      </c>
      <c r="E7465" s="46">
        <v>34000</v>
      </c>
      <c r="F7465" s="130">
        <f t="shared" si="120"/>
        <v>3570000</v>
      </c>
      <c r="G7465" s="86">
        <f>F7465</f>
        <v>3570000</v>
      </c>
    </row>
    <row r="7466" spans="1:7" ht="18" customHeight="1">
      <c r="A7466" s="323"/>
      <c r="B7466" s="302"/>
      <c r="C7466" s="325"/>
      <c r="D7466" s="325"/>
      <c r="E7466" s="46"/>
      <c r="F7466" s="130">
        <f t="shared" si="120"/>
        <v>0</v>
      </c>
      <c r="G7466" s="69"/>
    </row>
    <row r="7467" spans="1:7" ht="18" customHeight="1">
      <c r="A7467" s="323" t="s">
        <v>2008</v>
      </c>
      <c r="B7467" s="302" t="s">
        <v>13</v>
      </c>
      <c r="C7467" s="325" t="s">
        <v>15</v>
      </c>
      <c r="D7467" s="325">
        <v>40</v>
      </c>
      <c r="E7467" s="46">
        <v>31000</v>
      </c>
      <c r="F7467" s="130">
        <f t="shared" si="120"/>
        <v>1240000</v>
      </c>
      <c r="G7467" s="86">
        <f>SUM(F7467:F7468)</f>
        <v>1860000</v>
      </c>
    </row>
    <row r="7468" spans="1:7" ht="18" customHeight="1">
      <c r="A7468" s="323"/>
      <c r="B7468" s="302" t="s">
        <v>13</v>
      </c>
      <c r="C7468" s="325" t="s">
        <v>14</v>
      </c>
      <c r="D7468" s="325">
        <v>20</v>
      </c>
      <c r="E7468" s="46">
        <v>31000</v>
      </c>
      <c r="F7468" s="130">
        <f t="shared" si="120"/>
        <v>620000</v>
      </c>
      <c r="G7468" s="69"/>
    </row>
    <row r="7469" spans="1:7" ht="18" customHeight="1">
      <c r="A7469" s="323"/>
      <c r="B7469" s="302"/>
      <c r="C7469" s="325"/>
      <c r="D7469" s="325"/>
      <c r="E7469" s="46"/>
      <c r="F7469" s="130">
        <f t="shared" si="120"/>
        <v>0</v>
      </c>
      <c r="G7469" s="69"/>
    </row>
    <row r="7470" spans="1:7" ht="18" customHeight="1">
      <c r="A7470" s="323" t="s">
        <v>1933</v>
      </c>
      <c r="B7470" s="302" t="s">
        <v>13</v>
      </c>
      <c r="C7470" s="325" t="s">
        <v>703</v>
      </c>
      <c r="D7470" s="325">
        <v>30</v>
      </c>
      <c r="E7470" s="46">
        <v>30500</v>
      </c>
      <c r="F7470" s="130">
        <f t="shared" si="120"/>
        <v>915000</v>
      </c>
      <c r="G7470" s="86">
        <f>F7470</f>
        <v>915000</v>
      </c>
    </row>
    <row r="7471" spans="1:7" ht="18" customHeight="1">
      <c r="A7471" s="323"/>
      <c r="B7471" s="302"/>
      <c r="C7471" s="325"/>
      <c r="D7471" s="325"/>
      <c r="E7471" s="46"/>
      <c r="F7471" s="130">
        <f t="shared" si="120"/>
        <v>0</v>
      </c>
      <c r="G7471" s="69"/>
    </row>
    <row r="7472" spans="1:7" ht="18" customHeight="1">
      <c r="A7472" s="323" t="s">
        <v>47</v>
      </c>
      <c r="B7472" s="302" t="s">
        <v>13</v>
      </c>
      <c r="C7472" s="325" t="s">
        <v>436</v>
      </c>
      <c r="D7472" s="325">
        <v>50</v>
      </c>
      <c r="E7472" s="46">
        <v>31000</v>
      </c>
      <c r="F7472" s="130">
        <f t="shared" si="120"/>
        <v>1550000</v>
      </c>
      <c r="G7472" s="86">
        <f>SUM(F7472:F7474)</f>
        <v>2810000</v>
      </c>
    </row>
    <row r="7473" spans="1:7" ht="18" customHeight="1">
      <c r="A7473" s="323"/>
      <c r="B7473" s="302" t="s">
        <v>13</v>
      </c>
      <c r="C7473" s="325" t="s">
        <v>22</v>
      </c>
      <c r="D7473" s="325">
        <v>20</v>
      </c>
      <c r="E7473" s="46">
        <v>31500</v>
      </c>
      <c r="F7473" s="130">
        <f t="shared" si="120"/>
        <v>630000</v>
      </c>
      <c r="G7473" s="69"/>
    </row>
    <row r="7474" spans="1:7" ht="18" customHeight="1">
      <c r="A7474" s="323"/>
      <c r="B7474" s="302" t="s">
        <v>13</v>
      </c>
      <c r="C7474" s="325" t="s">
        <v>62</v>
      </c>
      <c r="D7474" s="325">
        <v>20</v>
      </c>
      <c r="E7474" s="46">
        <v>31500</v>
      </c>
      <c r="F7474" s="130">
        <f t="shared" si="120"/>
        <v>630000</v>
      </c>
      <c r="G7474" s="69"/>
    </row>
    <row r="7475" spans="1:7" ht="18" customHeight="1">
      <c r="A7475" s="323"/>
      <c r="B7475" s="302"/>
      <c r="C7475" s="325"/>
      <c r="D7475" s="325"/>
      <c r="E7475" s="46"/>
      <c r="F7475" s="130">
        <f t="shared" si="120"/>
        <v>0</v>
      </c>
      <c r="G7475" s="69"/>
    </row>
    <row r="7476" spans="1:7" ht="18" customHeight="1">
      <c r="A7476" s="323" t="s">
        <v>157</v>
      </c>
      <c r="B7476" s="302" t="s">
        <v>31</v>
      </c>
      <c r="C7476" s="325" t="s">
        <v>1056</v>
      </c>
      <c r="D7476" s="325">
        <v>50</v>
      </c>
      <c r="E7476" s="46">
        <v>34500</v>
      </c>
      <c r="F7476" s="130">
        <f t="shared" si="120"/>
        <v>1725000</v>
      </c>
      <c r="G7476" s="86">
        <f>F7476</f>
        <v>1725000</v>
      </c>
    </row>
    <row r="7477" spans="1:7" ht="18" customHeight="1">
      <c r="A7477" s="323"/>
      <c r="B7477" s="302"/>
      <c r="C7477" s="325"/>
      <c r="D7477" s="325"/>
      <c r="E7477" s="46"/>
      <c r="F7477" s="130">
        <f t="shared" si="120"/>
        <v>0</v>
      </c>
      <c r="G7477" s="69"/>
    </row>
    <row r="7478" spans="1:7" ht="18" customHeight="1">
      <c r="A7478" s="323" t="s">
        <v>740</v>
      </c>
      <c r="B7478" s="302" t="s">
        <v>13</v>
      </c>
      <c r="C7478" s="325" t="s">
        <v>1160</v>
      </c>
      <c r="D7478" s="325">
        <v>53.5</v>
      </c>
      <c r="E7478" s="46">
        <v>30500</v>
      </c>
      <c r="F7478" s="130">
        <f t="shared" si="120"/>
        <v>1631750</v>
      </c>
      <c r="G7478" s="86">
        <f>SUM(F7478:F7479)</f>
        <v>3370250</v>
      </c>
    </row>
    <row r="7479" spans="1:7" ht="18" customHeight="1">
      <c r="A7479" s="323"/>
      <c r="B7479" s="302" t="s">
        <v>13</v>
      </c>
      <c r="C7479" s="325" t="s">
        <v>461</v>
      </c>
      <c r="D7479" s="325">
        <v>57</v>
      </c>
      <c r="E7479" s="46">
        <v>30500</v>
      </c>
      <c r="F7479" s="130">
        <f t="shared" si="120"/>
        <v>1738500</v>
      </c>
      <c r="G7479" s="69"/>
    </row>
    <row r="7480" spans="1:7" ht="18" customHeight="1">
      <c r="A7480" s="323"/>
      <c r="B7480" s="302"/>
      <c r="C7480" s="325"/>
      <c r="D7480" s="325"/>
      <c r="E7480" s="46"/>
      <c r="F7480" s="130">
        <f t="shared" si="120"/>
        <v>0</v>
      </c>
      <c r="G7480" s="69"/>
    </row>
    <row r="7481" spans="1:7" ht="18" customHeight="1">
      <c r="A7481" s="323" t="s">
        <v>318</v>
      </c>
      <c r="B7481" s="302" t="s">
        <v>23</v>
      </c>
      <c r="C7481" s="325" t="s">
        <v>778</v>
      </c>
      <c r="D7481" s="325">
        <v>193.4</v>
      </c>
      <c r="E7481" s="46">
        <v>34000</v>
      </c>
      <c r="F7481" s="130">
        <f t="shared" si="120"/>
        <v>6575600</v>
      </c>
      <c r="G7481" s="86">
        <f>SUM(F7481:F7487)</f>
        <v>29863100</v>
      </c>
    </row>
    <row r="7482" spans="1:7" ht="18" customHeight="1">
      <c r="A7482" s="323"/>
      <c r="B7482" s="302" t="s">
        <v>13</v>
      </c>
      <c r="C7482" s="325" t="s">
        <v>813</v>
      </c>
      <c r="D7482" s="325">
        <v>80</v>
      </c>
      <c r="E7482" s="46">
        <v>32000</v>
      </c>
      <c r="F7482" s="130">
        <f t="shared" si="120"/>
        <v>2560000</v>
      </c>
      <c r="G7482" s="69"/>
    </row>
    <row r="7483" spans="1:7" ht="18" customHeight="1">
      <c r="A7483" s="323"/>
      <c r="B7483" s="302" t="s">
        <v>23</v>
      </c>
      <c r="C7483" s="325" t="s">
        <v>764</v>
      </c>
      <c r="D7483" s="325">
        <v>25</v>
      </c>
      <c r="E7483" s="46">
        <v>36000</v>
      </c>
      <c r="F7483" s="130">
        <f t="shared" si="120"/>
        <v>900000</v>
      </c>
      <c r="G7483" s="69"/>
    </row>
    <row r="7484" spans="1:7" ht="18" customHeight="1">
      <c r="A7484" s="323"/>
      <c r="B7484" s="302" t="s">
        <v>23</v>
      </c>
      <c r="C7484" s="325" t="s">
        <v>1665</v>
      </c>
      <c r="D7484" s="325">
        <v>50.7</v>
      </c>
      <c r="E7484" s="46">
        <v>35000</v>
      </c>
      <c r="F7484" s="130">
        <f t="shared" si="120"/>
        <v>1774500</v>
      </c>
      <c r="G7484" s="69"/>
    </row>
    <row r="7485" spans="1:7" ht="18" customHeight="1">
      <c r="A7485" s="323"/>
      <c r="B7485" s="302" t="s">
        <v>319</v>
      </c>
      <c r="C7485" s="325" t="s">
        <v>2009</v>
      </c>
      <c r="D7485" s="325">
        <v>156.80000000000001</v>
      </c>
      <c r="E7485" s="46">
        <v>33000</v>
      </c>
      <c r="F7485" s="130">
        <f t="shared" si="120"/>
        <v>5174400</v>
      </c>
      <c r="G7485" s="69"/>
    </row>
    <row r="7486" spans="1:7" ht="18" customHeight="1">
      <c r="A7486" s="323"/>
      <c r="B7486" s="302" t="s">
        <v>31</v>
      </c>
      <c r="C7486" s="325" t="s">
        <v>1815</v>
      </c>
      <c r="D7486" s="325">
        <v>190</v>
      </c>
      <c r="E7486" s="46">
        <v>33500</v>
      </c>
      <c r="F7486" s="130">
        <f t="shared" si="120"/>
        <v>6365000</v>
      </c>
      <c r="G7486" s="69"/>
    </row>
    <row r="7487" spans="1:7" ht="18" customHeight="1">
      <c r="A7487" s="323"/>
      <c r="B7487" s="302" t="s">
        <v>31</v>
      </c>
      <c r="C7487" s="325" t="s">
        <v>995</v>
      </c>
      <c r="D7487" s="325">
        <v>188.8</v>
      </c>
      <c r="E7487" s="46">
        <v>34500</v>
      </c>
      <c r="F7487" s="130">
        <f t="shared" si="120"/>
        <v>6513600</v>
      </c>
      <c r="G7487" s="69"/>
    </row>
    <row r="7488" spans="1:7" ht="18" customHeight="1">
      <c r="A7488" s="323"/>
      <c r="B7488" s="302"/>
      <c r="C7488" s="325"/>
      <c r="D7488" s="325"/>
      <c r="E7488" s="46"/>
      <c r="F7488" s="130">
        <f t="shared" si="120"/>
        <v>0</v>
      </c>
      <c r="G7488" s="69"/>
    </row>
    <row r="7489" spans="1:7" ht="18" customHeight="1">
      <c r="A7489" s="323" t="s">
        <v>63</v>
      </c>
      <c r="B7489" s="302" t="s">
        <v>64</v>
      </c>
      <c r="C7489" s="325" t="s">
        <v>65</v>
      </c>
      <c r="D7489" s="325">
        <v>310</v>
      </c>
      <c r="E7489" s="46">
        <v>36500</v>
      </c>
      <c r="F7489" s="130">
        <f>E7489*D7489</f>
        <v>11315000</v>
      </c>
      <c r="G7489" s="86">
        <f>SUM(F7489:F7490)</f>
        <v>17071250</v>
      </c>
    </row>
    <row r="7490" spans="1:7" ht="18" customHeight="1">
      <c r="A7490" s="323"/>
      <c r="B7490" s="302" t="s">
        <v>64</v>
      </c>
      <c r="C7490" s="325" t="s">
        <v>65</v>
      </c>
      <c r="D7490" s="325">
        <v>153.5</v>
      </c>
      <c r="E7490" s="46">
        <v>37500</v>
      </c>
      <c r="F7490" s="130">
        <f>E7490*D7490</f>
        <v>5756250</v>
      </c>
      <c r="G7490" s="69"/>
    </row>
    <row r="7491" spans="1:7" ht="18" customHeight="1">
      <c r="A7491" s="323"/>
      <c r="B7491" s="302"/>
      <c r="C7491" s="325"/>
      <c r="D7491" s="325"/>
      <c r="E7491" s="46"/>
      <c r="F7491" s="130">
        <f t="shared" si="120"/>
        <v>0</v>
      </c>
      <c r="G7491" s="69"/>
    </row>
    <row r="7492" spans="1:7" ht="18" customHeight="1">
      <c r="A7492" s="323" t="s">
        <v>1426</v>
      </c>
      <c r="B7492" s="302" t="s">
        <v>31</v>
      </c>
      <c r="C7492" s="325" t="s">
        <v>214</v>
      </c>
      <c r="D7492" s="325">
        <v>324</v>
      </c>
      <c r="E7492" s="46">
        <v>34000</v>
      </c>
      <c r="F7492" s="130">
        <f t="shared" si="120"/>
        <v>11016000</v>
      </c>
      <c r="G7492" s="86">
        <f>F7492</f>
        <v>11016000</v>
      </c>
    </row>
    <row r="7493" spans="1:7" ht="18" customHeight="1">
      <c r="A7493" s="323"/>
      <c r="B7493" s="302"/>
      <c r="C7493" s="325"/>
      <c r="D7493" s="325"/>
      <c r="E7493" s="46"/>
      <c r="F7493" s="130">
        <f t="shared" si="120"/>
        <v>0</v>
      </c>
      <c r="G7493" s="69"/>
    </row>
    <row r="7494" spans="1:7" ht="18" customHeight="1">
      <c r="A7494" s="323" t="s">
        <v>154</v>
      </c>
      <c r="B7494" s="444" t="s">
        <v>1293</v>
      </c>
      <c r="C7494" s="482" t="s">
        <v>1294</v>
      </c>
      <c r="D7494" s="482">
        <v>120</v>
      </c>
      <c r="E7494" s="116">
        <v>39000</v>
      </c>
      <c r="F7494" s="131">
        <f t="shared" si="120"/>
        <v>4680000</v>
      </c>
      <c r="G7494" s="86">
        <f>SUM(F7494:F7496)</f>
        <v>10980000</v>
      </c>
    </row>
    <row r="7495" spans="1:7" ht="18" customHeight="1">
      <c r="A7495" s="302"/>
      <c r="B7495" s="302" t="s">
        <v>13</v>
      </c>
      <c r="C7495" s="325" t="s">
        <v>43</v>
      </c>
      <c r="D7495" s="325">
        <v>60</v>
      </c>
      <c r="E7495" s="46">
        <v>31500</v>
      </c>
      <c r="F7495" s="130">
        <f t="shared" si="120"/>
        <v>1890000</v>
      </c>
      <c r="G7495" s="69"/>
    </row>
    <row r="7496" spans="1:7" ht="18" customHeight="1">
      <c r="A7496" s="323"/>
      <c r="B7496" s="302" t="s">
        <v>13</v>
      </c>
      <c r="C7496" s="325" t="s">
        <v>59</v>
      </c>
      <c r="D7496" s="325">
        <v>140</v>
      </c>
      <c r="E7496" s="46">
        <v>31500</v>
      </c>
      <c r="F7496" s="130">
        <f t="shared" si="120"/>
        <v>4410000</v>
      </c>
      <c r="G7496" s="69"/>
    </row>
    <row r="7497" spans="1:7" ht="18" customHeight="1">
      <c r="A7497" s="323"/>
      <c r="B7497" s="302"/>
      <c r="C7497" s="325"/>
      <c r="D7497" s="325"/>
      <c r="E7497" s="46"/>
      <c r="F7497" s="130">
        <f t="shared" si="120"/>
        <v>0</v>
      </c>
      <c r="G7497" s="69"/>
    </row>
    <row r="7498" spans="1:7" ht="18" customHeight="1">
      <c r="A7498" s="323" t="s">
        <v>93</v>
      </c>
      <c r="B7498" s="302" t="s">
        <v>315</v>
      </c>
      <c r="C7498" s="325" t="s">
        <v>342</v>
      </c>
      <c r="D7498" s="325">
        <v>-4</v>
      </c>
      <c r="E7498" s="46">
        <v>30500</v>
      </c>
      <c r="F7498" s="130">
        <f t="shared" si="120"/>
        <v>-122000</v>
      </c>
      <c r="G7498" s="86">
        <f>SUM(F7498:F7503)</f>
        <v>18580250</v>
      </c>
    </row>
    <row r="7499" spans="1:7" ht="18" customHeight="1">
      <c r="A7499" s="323"/>
      <c r="B7499" s="302" t="s">
        <v>724</v>
      </c>
      <c r="C7499" s="325" t="s">
        <v>118</v>
      </c>
      <c r="D7499" s="325">
        <v>243.1</v>
      </c>
      <c r="E7499" s="46">
        <v>35000</v>
      </c>
      <c r="F7499" s="130">
        <f t="shared" si="120"/>
        <v>8508500</v>
      </c>
      <c r="G7499" s="69"/>
    </row>
    <row r="7500" spans="1:7" ht="18" customHeight="1">
      <c r="A7500" s="323"/>
      <c r="B7500" s="302" t="s">
        <v>13</v>
      </c>
      <c r="C7500" s="325" t="s">
        <v>388</v>
      </c>
      <c r="D7500" s="325">
        <v>178</v>
      </c>
      <c r="E7500" s="46">
        <v>30500</v>
      </c>
      <c r="F7500" s="130">
        <f t="shared" si="120"/>
        <v>5429000</v>
      </c>
      <c r="G7500" s="69"/>
    </row>
    <row r="7501" spans="1:7" ht="18" customHeight="1">
      <c r="A7501" s="323"/>
      <c r="B7501" s="302" t="s">
        <v>13</v>
      </c>
      <c r="C7501" s="325" t="s">
        <v>909</v>
      </c>
      <c r="D7501" s="325">
        <v>53.5</v>
      </c>
      <c r="E7501" s="46">
        <v>30500</v>
      </c>
      <c r="F7501" s="130">
        <f t="shared" si="120"/>
        <v>1631750</v>
      </c>
      <c r="G7501" s="69"/>
    </row>
    <row r="7502" spans="1:7" ht="18" customHeight="1">
      <c r="A7502" s="323"/>
      <c r="B7502" s="302" t="s">
        <v>13</v>
      </c>
      <c r="C7502" s="325" t="s">
        <v>349</v>
      </c>
      <c r="D7502" s="325">
        <v>53.6</v>
      </c>
      <c r="E7502" s="46">
        <v>30000</v>
      </c>
      <c r="F7502" s="130">
        <f t="shared" si="120"/>
        <v>1608000</v>
      </c>
      <c r="G7502" s="69"/>
    </row>
    <row r="7503" spans="1:7" ht="18" customHeight="1">
      <c r="A7503" s="323"/>
      <c r="B7503" s="302" t="s">
        <v>13</v>
      </c>
      <c r="C7503" s="325" t="s">
        <v>14</v>
      </c>
      <c r="D7503" s="325">
        <v>50</v>
      </c>
      <c r="E7503" s="46">
        <v>30500</v>
      </c>
      <c r="F7503" s="130">
        <f t="shared" si="120"/>
        <v>1525000</v>
      </c>
      <c r="G7503" s="69"/>
    </row>
    <row r="7504" spans="1:7" ht="18" customHeight="1">
      <c r="A7504" s="323"/>
      <c r="B7504" s="302"/>
      <c r="C7504" s="325"/>
      <c r="D7504" s="325"/>
      <c r="E7504" s="46"/>
      <c r="F7504" s="130">
        <f t="shared" si="120"/>
        <v>0</v>
      </c>
      <c r="G7504" s="69"/>
    </row>
    <row r="7505" spans="1:7" ht="18" customHeight="1">
      <c r="A7505" s="323" t="s">
        <v>115</v>
      </c>
      <c r="B7505" s="444" t="s">
        <v>116</v>
      </c>
      <c r="C7505" s="482" t="s">
        <v>117</v>
      </c>
      <c r="D7505" s="482">
        <v>103</v>
      </c>
      <c r="E7505" s="116">
        <v>41500</v>
      </c>
      <c r="F7505" s="131">
        <f t="shared" si="120"/>
        <v>4274500</v>
      </c>
      <c r="G7505" s="86">
        <f>F7505</f>
        <v>4274500</v>
      </c>
    </row>
    <row r="7506" spans="1:7" ht="18" customHeight="1">
      <c r="A7506" s="323"/>
      <c r="B7506" s="302"/>
      <c r="C7506" s="325"/>
      <c r="D7506" s="325"/>
      <c r="E7506" s="46"/>
      <c r="F7506" s="130">
        <f t="shared" si="120"/>
        <v>0</v>
      </c>
      <c r="G7506" s="69"/>
    </row>
    <row r="7507" spans="1:7" ht="18" customHeight="1">
      <c r="A7507" s="323" t="s">
        <v>203</v>
      </c>
      <c r="B7507" s="302" t="s">
        <v>13</v>
      </c>
      <c r="C7507" s="325" t="s">
        <v>509</v>
      </c>
      <c r="D7507" s="325">
        <v>54.5</v>
      </c>
      <c r="E7507" s="46">
        <v>30500</v>
      </c>
      <c r="F7507" s="130">
        <f t="shared" si="120"/>
        <v>1662250</v>
      </c>
      <c r="G7507" s="86">
        <f>SUM(F7507:F7508)</f>
        <v>4712250</v>
      </c>
    </row>
    <row r="7508" spans="1:7" ht="18" customHeight="1">
      <c r="A7508" s="323"/>
      <c r="B7508" s="302" t="s">
        <v>319</v>
      </c>
      <c r="C7508" s="325" t="s">
        <v>1027</v>
      </c>
      <c r="D7508" s="325">
        <v>100</v>
      </c>
      <c r="E7508" s="46">
        <v>30500</v>
      </c>
      <c r="F7508" s="130">
        <f t="shared" si="120"/>
        <v>3050000</v>
      </c>
      <c r="G7508" s="69"/>
    </row>
    <row r="7509" spans="1:7" ht="18" customHeight="1">
      <c r="A7509" s="323"/>
      <c r="B7509" s="302"/>
      <c r="C7509" s="325"/>
      <c r="D7509" s="325"/>
      <c r="E7509" s="46"/>
      <c r="F7509" s="130">
        <f t="shared" si="120"/>
        <v>0</v>
      </c>
      <c r="G7509" s="69"/>
    </row>
    <row r="7510" spans="1:7" ht="18" customHeight="1">
      <c r="A7510" s="323" t="s">
        <v>1989</v>
      </c>
      <c r="B7510" s="302" t="s">
        <v>31</v>
      </c>
      <c r="C7510" s="325" t="s">
        <v>1370</v>
      </c>
      <c r="D7510" s="325">
        <v>107</v>
      </c>
      <c r="E7510" s="46">
        <v>34500</v>
      </c>
      <c r="F7510" s="130">
        <f t="shared" si="120"/>
        <v>3691500</v>
      </c>
      <c r="G7510" s="86">
        <f>F7510</f>
        <v>3691500</v>
      </c>
    </row>
    <row r="7511" spans="1:7" ht="18" customHeight="1">
      <c r="A7511" s="323"/>
      <c r="B7511" s="302"/>
      <c r="C7511" s="325"/>
      <c r="D7511" s="325"/>
      <c r="E7511" s="46"/>
      <c r="F7511" s="130">
        <f t="shared" si="120"/>
        <v>0</v>
      </c>
      <c r="G7511" s="69"/>
    </row>
    <row r="7512" spans="1:7" ht="18" customHeight="1">
      <c r="A7512" s="323" t="s">
        <v>235</v>
      </c>
      <c r="B7512" s="302" t="s">
        <v>13</v>
      </c>
      <c r="C7512" s="325" t="s">
        <v>46</v>
      </c>
      <c r="D7512" s="325">
        <v>210</v>
      </c>
      <c r="E7512" s="46">
        <v>30500</v>
      </c>
      <c r="F7512" s="130">
        <f t="shared" si="120"/>
        <v>6405000</v>
      </c>
      <c r="G7512" s="86">
        <f>F7512</f>
        <v>6405000</v>
      </c>
    </row>
    <row r="7513" spans="1:7" ht="18" customHeight="1">
      <c r="A7513" s="323"/>
      <c r="B7513" s="302"/>
      <c r="C7513" s="325"/>
      <c r="D7513" s="325"/>
      <c r="E7513" s="46"/>
      <c r="F7513" s="130">
        <f t="shared" si="120"/>
        <v>0</v>
      </c>
      <c r="G7513" s="69"/>
    </row>
    <row r="7514" spans="1:7" ht="18" customHeight="1">
      <c r="A7514" s="323" t="s">
        <v>380</v>
      </c>
      <c r="B7514" s="302" t="s">
        <v>23</v>
      </c>
      <c r="C7514" s="325" t="s">
        <v>301</v>
      </c>
      <c r="D7514" s="325">
        <v>50</v>
      </c>
      <c r="E7514" s="46">
        <v>33000</v>
      </c>
      <c r="F7514" s="130">
        <f t="shared" si="120"/>
        <v>1650000</v>
      </c>
      <c r="G7514" s="86">
        <f>F7514</f>
        <v>1650000</v>
      </c>
    </row>
    <row r="7515" spans="1:7" ht="18" customHeight="1">
      <c r="A7515" s="323"/>
      <c r="B7515" s="302"/>
      <c r="C7515" s="325"/>
      <c r="D7515" s="325"/>
      <c r="E7515" s="46"/>
      <c r="F7515" s="130">
        <f t="shared" si="120"/>
        <v>0</v>
      </c>
      <c r="G7515" s="69"/>
    </row>
    <row r="7516" spans="1:7" ht="18" customHeight="1">
      <c r="A7516" s="323" t="s">
        <v>311</v>
      </c>
      <c r="B7516" s="302" t="s">
        <v>31</v>
      </c>
      <c r="C7516" s="325" t="s">
        <v>414</v>
      </c>
      <c r="D7516" s="325">
        <v>720</v>
      </c>
      <c r="E7516" s="46">
        <v>35500</v>
      </c>
      <c r="F7516" s="130">
        <f t="shared" si="120"/>
        <v>25560000</v>
      </c>
      <c r="G7516" s="86">
        <f>F7516</f>
        <v>25560000</v>
      </c>
    </row>
    <row r="7517" spans="1:7" ht="18" customHeight="1">
      <c r="A7517" s="323"/>
      <c r="B7517" s="302"/>
      <c r="C7517" s="325"/>
      <c r="D7517" s="325"/>
      <c r="E7517" s="46"/>
      <c r="F7517" s="130">
        <f t="shared" si="120"/>
        <v>0</v>
      </c>
      <c r="G7517" s="69"/>
    </row>
    <row r="7518" spans="1:7" ht="18" customHeight="1">
      <c r="A7518" s="323" t="s">
        <v>418</v>
      </c>
      <c r="B7518" s="302" t="s">
        <v>23</v>
      </c>
      <c r="C7518" s="325" t="s">
        <v>416</v>
      </c>
      <c r="D7518" s="325">
        <v>216.8</v>
      </c>
      <c r="E7518" s="46">
        <v>35000</v>
      </c>
      <c r="F7518" s="130">
        <f t="shared" si="120"/>
        <v>7588000</v>
      </c>
      <c r="G7518" s="86">
        <f>F7518</f>
        <v>7588000</v>
      </c>
    </row>
    <row r="7519" spans="1:7" ht="18" customHeight="1">
      <c r="A7519" s="323"/>
      <c r="B7519" s="302"/>
      <c r="C7519" s="325"/>
      <c r="D7519" s="325"/>
      <c r="E7519" s="46"/>
      <c r="F7519" s="130">
        <f t="shared" si="120"/>
        <v>0</v>
      </c>
      <c r="G7519" s="69"/>
    </row>
    <row r="7520" spans="1:7" ht="18" customHeight="1">
      <c r="A7520" s="323" t="s">
        <v>88</v>
      </c>
      <c r="B7520" s="302" t="s">
        <v>13</v>
      </c>
      <c r="C7520" s="325" t="s">
        <v>124</v>
      </c>
      <c r="D7520" s="325">
        <v>528.6</v>
      </c>
      <c r="E7520" s="46">
        <v>30500</v>
      </c>
      <c r="F7520" s="130">
        <f t="shared" si="120"/>
        <v>16122300</v>
      </c>
      <c r="G7520" s="86">
        <f>SUM(F7520:F7521)</f>
        <v>22222300</v>
      </c>
    </row>
    <row r="7521" spans="1:7" ht="18" customHeight="1">
      <c r="A7521" s="323"/>
      <c r="B7521" s="302" t="s">
        <v>13</v>
      </c>
      <c r="C7521" s="325" t="s">
        <v>1992</v>
      </c>
      <c r="D7521" s="325">
        <v>200</v>
      </c>
      <c r="E7521" s="46">
        <v>30500</v>
      </c>
      <c r="F7521" s="130">
        <f t="shared" si="120"/>
        <v>6100000</v>
      </c>
      <c r="G7521" s="69"/>
    </row>
    <row r="7522" spans="1:7" ht="18" customHeight="1">
      <c r="A7522" s="323"/>
      <c r="B7522" s="302"/>
      <c r="C7522" s="325"/>
      <c r="D7522" s="325"/>
      <c r="E7522" s="46"/>
      <c r="F7522" s="130">
        <f t="shared" si="120"/>
        <v>0</v>
      </c>
      <c r="G7522" s="69"/>
    </row>
    <row r="7523" spans="1:7" ht="18" customHeight="1">
      <c r="A7523" s="323" t="s">
        <v>140</v>
      </c>
      <c r="B7523" s="302" t="s">
        <v>31</v>
      </c>
      <c r="C7523" s="325" t="s">
        <v>87</v>
      </c>
      <c r="D7523" s="325">
        <v>220</v>
      </c>
      <c r="E7523" s="46">
        <v>32000</v>
      </c>
      <c r="F7523" s="130">
        <f t="shared" si="120"/>
        <v>7040000</v>
      </c>
      <c r="G7523" s="86">
        <f>SUM(F7523:F7527)</f>
        <v>33170000</v>
      </c>
    </row>
    <row r="7524" spans="1:7" ht="18" customHeight="1">
      <c r="A7524" s="323"/>
      <c r="B7524" s="302" t="s">
        <v>31</v>
      </c>
      <c r="C7524" s="325" t="s">
        <v>373</v>
      </c>
      <c r="D7524" s="325">
        <v>160</v>
      </c>
      <c r="E7524" s="46">
        <v>32000</v>
      </c>
      <c r="F7524" s="130">
        <f t="shared" si="120"/>
        <v>5120000</v>
      </c>
      <c r="G7524" s="69"/>
    </row>
    <row r="7525" spans="1:7" ht="18" customHeight="1">
      <c r="A7525" s="323"/>
      <c r="B7525" s="302" t="s">
        <v>31</v>
      </c>
      <c r="C7525" s="325" t="s">
        <v>666</v>
      </c>
      <c r="D7525" s="325">
        <v>240</v>
      </c>
      <c r="E7525" s="46">
        <v>32000</v>
      </c>
      <c r="F7525" s="130">
        <f t="shared" si="120"/>
        <v>7680000</v>
      </c>
      <c r="G7525" s="69"/>
    </row>
    <row r="7526" spans="1:7" ht="18" customHeight="1">
      <c r="A7526" s="323"/>
      <c r="B7526" s="302" t="s">
        <v>31</v>
      </c>
      <c r="C7526" s="325" t="s">
        <v>667</v>
      </c>
      <c r="D7526" s="325">
        <v>200</v>
      </c>
      <c r="E7526" s="46">
        <v>32000</v>
      </c>
      <c r="F7526" s="130">
        <f t="shared" si="120"/>
        <v>6400000</v>
      </c>
      <c r="G7526" s="69"/>
    </row>
    <row r="7527" spans="1:7" ht="18" customHeight="1">
      <c r="A7527" s="323"/>
      <c r="B7527" s="302" t="s">
        <v>31</v>
      </c>
      <c r="C7527" s="325" t="s">
        <v>373</v>
      </c>
      <c r="D7527" s="325">
        <v>210</v>
      </c>
      <c r="E7527" s="46">
        <v>33000</v>
      </c>
      <c r="F7527" s="130">
        <f t="shared" si="120"/>
        <v>6930000</v>
      </c>
      <c r="G7527" s="69"/>
    </row>
    <row r="7528" spans="1:7" ht="18" customHeight="1">
      <c r="A7528" s="323"/>
      <c r="B7528" s="302"/>
      <c r="C7528" s="325"/>
      <c r="D7528" s="325"/>
      <c r="E7528" s="46"/>
      <c r="F7528" s="130">
        <f t="shared" si="120"/>
        <v>0</v>
      </c>
      <c r="G7528" s="69"/>
    </row>
    <row r="7529" spans="1:7" ht="18" customHeight="1">
      <c r="A7529" s="323" t="s">
        <v>336</v>
      </c>
      <c r="B7529" s="302" t="s">
        <v>13</v>
      </c>
      <c r="C7529" s="325" t="s">
        <v>2013</v>
      </c>
      <c r="D7529" s="325">
        <v>190</v>
      </c>
      <c r="E7529" s="46">
        <v>32000</v>
      </c>
      <c r="F7529" s="130">
        <f t="shared" ref="F7529:F7666" si="121">E7529*D7529</f>
        <v>6080000</v>
      </c>
      <c r="G7529" s="86">
        <f>SUM(F7529:F7532)</f>
        <v>18092900</v>
      </c>
    </row>
    <row r="7530" spans="1:7" ht="18" customHeight="1">
      <c r="A7530" s="323"/>
      <c r="B7530" s="302" t="s">
        <v>31</v>
      </c>
      <c r="C7530" s="325" t="s">
        <v>73</v>
      </c>
      <c r="D7530" s="325">
        <v>51.2</v>
      </c>
      <c r="E7530" s="46">
        <v>34000</v>
      </c>
      <c r="F7530" s="130">
        <f t="shared" si="121"/>
        <v>1740800</v>
      </c>
      <c r="G7530" s="69"/>
    </row>
    <row r="7531" spans="1:7" ht="18" customHeight="1">
      <c r="A7531" s="323"/>
      <c r="B7531" s="302" t="s">
        <v>31</v>
      </c>
      <c r="C7531" s="325" t="s">
        <v>1998</v>
      </c>
      <c r="D7531" s="325">
        <v>53.5</v>
      </c>
      <c r="E7531" s="46">
        <v>31000</v>
      </c>
      <c r="F7531" s="130">
        <f t="shared" si="121"/>
        <v>1658500</v>
      </c>
      <c r="G7531" s="69"/>
    </row>
    <row r="7532" spans="1:7" ht="18" customHeight="1">
      <c r="A7532" s="323"/>
      <c r="B7532" s="302" t="s">
        <v>570</v>
      </c>
      <c r="C7532" s="325" t="s">
        <v>571</v>
      </c>
      <c r="D7532" s="325">
        <v>232.8</v>
      </c>
      <c r="E7532" s="46">
        <v>37000</v>
      </c>
      <c r="F7532" s="130">
        <f t="shared" si="121"/>
        <v>8613600</v>
      </c>
      <c r="G7532" s="69"/>
    </row>
    <row r="7533" spans="1:7" ht="18" customHeight="1">
      <c r="A7533" s="323"/>
      <c r="B7533" s="302"/>
      <c r="C7533" s="325"/>
      <c r="D7533" s="325"/>
      <c r="E7533" s="46"/>
      <c r="F7533" s="130"/>
      <c r="G7533" s="69"/>
    </row>
    <row r="7534" spans="1:7" ht="18" customHeight="1">
      <c r="A7534" s="323" t="s">
        <v>394</v>
      </c>
      <c r="B7534" s="302" t="s">
        <v>570</v>
      </c>
      <c r="C7534" s="325" t="s">
        <v>1662</v>
      </c>
      <c r="D7534" s="325">
        <v>114</v>
      </c>
      <c r="E7534" s="46">
        <v>36000</v>
      </c>
      <c r="F7534" s="130">
        <f>E7534*D7534</f>
        <v>4104000</v>
      </c>
      <c r="G7534" s="86">
        <f>SUM(F7534:F7535)</f>
        <v>11329200</v>
      </c>
    </row>
    <row r="7535" spans="1:7" ht="18" customHeight="1">
      <c r="A7535" s="323"/>
      <c r="B7535" s="302" t="s">
        <v>64</v>
      </c>
      <c r="C7535" s="325" t="s">
        <v>2012</v>
      </c>
      <c r="D7535" s="325">
        <v>200.7</v>
      </c>
      <c r="E7535" s="46">
        <v>36000</v>
      </c>
      <c r="F7535" s="130">
        <f>E7535*D7535</f>
        <v>7225200</v>
      </c>
      <c r="G7535" s="69"/>
    </row>
    <row r="7536" spans="1:7" ht="18" customHeight="1">
      <c r="A7536" s="323"/>
      <c r="B7536" s="302"/>
      <c r="C7536" s="325"/>
      <c r="D7536" s="325"/>
      <c r="E7536" s="46"/>
      <c r="F7536" s="130">
        <f t="shared" si="121"/>
        <v>0</v>
      </c>
      <c r="G7536" s="69"/>
    </row>
    <row r="7537" spans="1:7" ht="18" customHeight="1">
      <c r="A7537" s="323" t="s">
        <v>2014</v>
      </c>
      <c r="B7537" s="302" t="s">
        <v>23</v>
      </c>
      <c r="C7537" s="325" t="s">
        <v>703</v>
      </c>
      <c r="D7537" s="325">
        <v>699</v>
      </c>
      <c r="E7537" s="46">
        <v>34000</v>
      </c>
      <c r="F7537" s="130">
        <f t="shared" si="121"/>
        <v>23766000</v>
      </c>
      <c r="G7537" s="86">
        <f>F7537</f>
        <v>23766000</v>
      </c>
    </row>
    <row r="7538" spans="1:7" ht="18" customHeight="1">
      <c r="A7538" s="323"/>
      <c r="B7538" s="302"/>
      <c r="C7538" s="325"/>
      <c r="D7538" s="325"/>
      <c r="E7538" s="46"/>
      <c r="F7538" s="130">
        <f t="shared" si="121"/>
        <v>0</v>
      </c>
      <c r="G7538" s="69"/>
    </row>
    <row r="7539" spans="1:7" ht="18" customHeight="1">
      <c r="A7539" s="323" t="s">
        <v>327</v>
      </c>
      <c r="B7539" s="302" t="s">
        <v>319</v>
      </c>
      <c r="C7539" s="325" t="s">
        <v>1716</v>
      </c>
      <c r="D7539" s="325">
        <v>275.2</v>
      </c>
      <c r="E7539" s="46">
        <v>34000</v>
      </c>
      <c r="F7539" s="130">
        <f t="shared" si="121"/>
        <v>9356800</v>
      </c>
      <c r="G7539" s="86">
        <f>SUM(F7539:F7542)</f>
        <v>19213600</v>
      </c>
    </row>
    <row r="7540" spans="1:7" ht="18" customHeight="1">
      <c r="A7540" s="323"/>
      <c r="B7540" s="302" t="s">
        <v>319</v>
      </c>
      <c r="C7540" s="325" t="s">
        <v>92</v>
      </c>
      <c r="D7540" s="325">
        <v>50</v>
      </c>
      <c r="E7540" s="46">
        <v>34000</v>
      </c>
      <c r="F7540" s="130">
        <f t="shared" si="121"/>
        <v>1700000</v>
      </c>
      <c r="G7540" s="69"/>
    </row>
    <row r="7541" spans="1:7" ht="18" customHeight="1">
      <c r="A7541" s="323"/>
      <c r="B7541" s="302" t="s">
        <v>31</v>
      </c>
      <c r="C7541" s="325" t="s">
        <v>158</v>
      </c>
      <c r="D7541" s="325">
        <v>50.7</v>
      </c>
      <c r="E7541" s="46">
        <v>34000</v>
      </c>
      <c r="F7541" s="130">
        <f t="shared" si="121"/>
        <v>1723800</v>
      </c>
      <c r="G7541" s="69"/>
    </row>
    <row r="7542" spans="1:7" ht="18" customHeight="1">
      <c r="A7542" s="323"/>
      <c r="B7542" s="302" t="s">
        <v>31</v>
      </c>
      <c r="C7542" s="325" t="s">
        <v>416</v>
      </c>
      <c r="D7542" s="325">
        <v>183.8</v>
      </c>
      <c r="E7542" s="46">
        <v>35000</v>
      </c>
      <c r="F7542" s="130">
        <f t="shared" si="121"/>
        <v>6433000</v>
      </c>
      <c r="G7542" s="69"/>
    </row>
    <row r="7543" spans="1:7" ht="18" customHeight="1">
      <c r="A7543" s="323"/>
      <c r="B7543" s="302"/>
      <c r="C7543" s="325"/>
      <c r="D7543" s="325"/>
      <c r="E7543" s="46"/>
      <c r="F7543" s="130">
        <f t="shared" si="121"/>
        <v>0</v>
      </c>
      <c r="G7543" s="69"/>
    </row>
    <row r="7544" spans="1:7" ht="18" customHeight="1">
      <c r="A7544" s="323" t="s">
        <v>304</v>
      </c>
      <c r="B7544" s="302" t="s">
        <v>13</v>
      </c>
      <c r="C7544" s="325" t="s">
        <v>909</v>
      </c>
      <c r="D7544" s="325">
        <v>527</v>
      </c>
      <c r="E7544" s="46">
        <v>32000</v>
      </c>
      <c r="F7544" s="130">
        <f t="shared" si="121"/>
        <v>16864000</v>
      </c>
      <c r="G7544" s="86">
        <f>SUM(F7544:F7545)</f>
        <v>21004800</v>
      </c>
    </row>
    <row r="7545" spans="1:7" ht="18" customHeight="1">
      <c r="A7545" s="323"/>
      <c r="B7545" s="302" t="s">
        <v>13</v>
      </c>
      <c r="C7545" s="325" t="s">
        <v>1984</v>
      </c>
      <c r="D7545" s="325">
        <v>129.4</v>
      </c>
      <c r="E7545" s="46">
        <v>32000</v>
      </c>
      <c r="F7545" s="130">
        <f t="shared" si="121"/>
        <v>4140800</v>
      </c>
      <c r="G7545" s="69"/>
    </row>
    <row r="7546" spans="1:7" ht="18" customHeight="1">
      <c r="A7546" s="323"/>
      <c r="B7546" s="302"/>
      <c r="C7546" s="325"/>
      <c r="D7546" s="325"/>
      <c r="E7546" s="46"/>
      <c r="F7546" s="130">
        <f t="shared" si="121"/>
        <v>0</v>
      </c>
      <c r="G7546" s="69"/>
    </row>
    <row r="7547" spans="1:7" ht="18" customHeight="1">
      <c r="A7547" s="323" t="s">
        <v>1470</v>
      </c>
      <c r="B7547" s="302" t="s">
        <v>13</v>
      </c>
      <c r="C7547" s="325" t="s">
        <v>449</v>
      </c>
      <c r="D7547" s="325">
        <v>896.6</v>
      </c>
      <c r="E7547" s="46">
        <v>32500</v>
      </c>
      <c r="F7547" s="130">
        <f t="shared" si="121"/>
        <v>29139500</v>
      </c>
      <c r="G7547" s="86">
        <f>F7547</f>
        <v>29139500</v>
      </c>
    </row>
    <row r="7548" spans="1:7" ht="18" customHeight="1">
      <c r="A7548" s="323"/>
      <c r="B7548" s="302"/>
      <c r="C7548" s="325"/>
      <c r="D7548" s="325"/>
      <c r="E7548" s="46"/>
      <c r="F7548" s="130">
        <f t="shared" si="121"/>
        <v>0</v>
      </c>
      <c r="G7548" s="69"/>
    </row>
    <row r="7549" spans="1:7" ht="18" customHeight="1">
      <c r="A7549" s="323" t="s">
        <v>145</v>
      </c>
      <c r="B7549" s="302" t="s">
        <v>441</v>
      </c>
      <c r="C7549" s="325" t="s">
        <v>186</v>
      </c>
      <c r="D7549" s="325">
        <v>100</v>
      </c>
      <c r="E7549" s="46">
        <v>29500</v>
      </c>
      <c r="F7549" s="130">
        <f t="shared" si="121"/>
        <v>2950000</v>
      </c>
      <c r="G7549" s="86">
        <f>SUM(F7549:F7550)</f>
        <v>4425000</v>
      </c>
    </row>
    <row r="7550" spans="1:7" ht="18" customHeight="1">
      <c r="A7550" s="323"/>
      <c r="B7550" s="302" t="s">
        <v>441</v>
      </c>
      <c r="C7550" s="325" t="s">
        <v>15</v>
      </c>
      <c r="D7550" s="325">
        <v>50</v>
      </c>
      <c r="E7550" s="46">
        <v>29500</v>
      </c>
      <c r="F7550" s="130">
        <f t="shared" si="121"/>
        <v>1475000</v>
      </c>
      <c r="G7550" s="69"/>
    </row>
    <row r="7551" spans="1:7" ht="18" customHeight="1">
      <c r="A7551" s="323"/>
      <c r="B7551" s="302"/>
      <c r="C7551" s="325"/>
      <c r="D7551" s="325"/>
      <c r="E7551" s="46"/>
      <c r="F7551" s="130">
        <f t="shared" si="121"/>
        <v>0</v>
      </c>
      <c r="G7551" s="69"/>
    </row>
    <row r="7552" spans="1:7" ht="18" customHeight="1">
      <c r="A7552" s="323" t="s">
        <v>245</v>
      </c>
      <c r="B7552" s="302" t="s">
        <v>23</v>
      </c>
      <c r="C7552" s="325" t="s">
        <v>62</v>
      </c>
      <c r="D7552" s="325">
        <v>102</v>
      </c>
      <c r="E7552" s="46">
        <v>34000</v>
      </c>
      <c r="F7552" s="130">
        <f t="shared" si="121"/>
        <v>3468000</v>
      </c>
      <c r="G7552" s="86">
        <f>SUM(F7552:F7554)</f>
        <v>11107800</v>
      </c>
    </row>
    <row r="7553" spans="1:7" ht="18" customHeight="1">
      <c r="A7553" s="323"/>
      <c r="B7553" s="302" t="s">
        <v>23</v>
      </c>
      <c r="C7553" s="325" t="s">
        <v>545</v>
      </c>
      <c r="D7553" s="325">
        <v>111.2</v>
      </c>
      <c r="E7553" s="46">
        <v>34000</v>
      </c>
      <c r="F7553" s="130">
        <f t="shared" si="121"/>
        <v>3780800</v>
      </c>
      <c r="G7553" s="69"/>
    </row>
    <row r="7554" spans="1:7" ht="18" customHeight="1">
      <c r="A7554" s="323"/>
      <c r="B7554" s="302" t="s">
        <v>23</v>
      </c>
      <c r="C7554" s="325" t="s">
        <v>703</v>
      </c>
      <c r="D7554" s="325">
        <v>113.5</v>
      </c>
      <c r="E7554" s="46">
        <v>34000</v>
      </c>
      <c r="F7554" s="130">
        <f t="shared" si="121"/>
        <v>3859000</v>
      </c>
      <c r="G7554" s="69"/>
    </row>
    <row r="7555" spans="1:7" ht="18" customHeight="1">
      <c r="A7555" s="323"/>
      <c r="B7555" s="302"/>
      <c r="C7555" s="325"/>
      <c r="D7555" s="325"/>
      <c r="E7555" s="46"/>
      <c r="F7555" s="130">
        <f t="shared" si="121"/>
        <v>0</v>
      </c>
      <c r="G7555" s="69"/>
    </row>
    <row r="7556" spans="1:7" ht="18" customHeight="1">
      <c r="A7556" s="323" t="s">
        <v>316</v>
      </c>
      <c r="B7556" s="302" t="s">
        <v>905</v>
      </c>
      <c r="C7556" s="325" t="s">
        <v>819</v>
      </c>
      <c r="D7556" s="325">
        <v>48.2</v>
      </c>
      <c r="E7556" s="46">
        <v>32500</v>
      </c>
      <c r="F7556" s="130">
        <f t="shared" si="121"/>
        <v>1566500</v>
      </c>
      <c r="G7556" s="86">
        <f>F7556</f>
        <v>1566500</v>
      </c>
    </row>
    <row r="7557" spans="1:7" ht="18" customHeight="1">
      <c r="A7557" s="323"/>
      <c r="B7557" s="302"/>
      <c r="C7557" s="325"/>
      <c r="D7557" s="325"/>
      <c r="E7557" s="46"/>
      <c r="F7557" s="130">
        <f t="shared" si="121"/>
        <v>0</v>
      </c>
      <c r="G7557" s="69"/>
    </row>
    <row r="7558" spans="1:7" ht="18" customHeight="1">
      <c r="A7558" s="323" t="s">
        <v>1410</v>
      </c>
      <c r="B7558" s="302" t="s">
        <v>2015</v>
      </c>
      <c r="C7558" s="325" t="s">
        <v>2016</v>
      </c>
      <c r="D7558" s="325">
        <v>25</v>
      </c>
      <c r="E7558" s="46">
        <v>38500</v>
      </c>
      <c r="F7558" s="130">
        <f t="shared" si="121"/>
        <v>962500</v>
      </c>
      <c r="G7558" s="86">
        <f>SUM(F7558:F7559)</f>
        <v>1722500</v>
      </c>
    </row>
    <row r="7559" spans="1:7" ht="18" customHeight="1">
      <c r="A7559" s="323"/>
      <c r="B7559" s="302" t="s">
        <v>233</v>
      </c>
      <c r="C7559" s="325" t="s">
        <v>581</v>
      </c>
      <c r="D7559" s="325">
        <v>20</v>
      </c>
      <c r="E7559" s="46">
        <v>38000</v>
      </c>
      <c r="F7559" s="130">
        <f t="shared" si="121"/>
        <v>760000</v>
      </c>
      <c r="G7559" s="69"/>
    </row>
    <row r="7560" spans="1:7" ht="18" customHeight="1">
      <c r="A7560" s="323"/>
      <c r="B7560" s="302"/>
      <c r="C7560" s="325"/>
      <c r="D7560" s="325"/>
      <c r="E7560" s="46"/>
      <c r="F7560" s="130">
        <f t="shared" si="121"/>
        <v>0</v>
      </c>
      <c r="G7560" s="69"/>
    </row>
    <row r="7561" spans="1:7" ht="18" customHeight="1">
      <c r="A7561" s="323" t="s">
        <v>24</v>
      </c>
      <c r="B7561" s="444" t="s">
        <v>137</v>
      </c>
      <c r="C7561" s="482" t="s">
        <v>267</v>
      </c>
      <c r="D7561" s="482">
        <v>100</v>
      </c>
      <c r="E7561" s="116">
        <v>38500</v>
      </c>
      <c r="F7561" s="131">
        <f t="shared" si="121"/>
        <v>3850000</v>
      </c>
      <c r="G7561" s="86">
        <f>SUM(F7561:F7562)</f>
        <v>17290000</v>
      </c>
    </row>
    <row r="7562" spans="1:7" ht="18" customHeight="1">
      <c r="A7562" s="323"/>
      <c r="B7562" s="444" t="s">
        <v>363</v>
      </c>
      <c r="C7562" s="482" t="s">
        <v>242</v>
      </c>
      <c r="D7562" s="482">
        <v>240</v>
      </c>
      <c r="E7562" s="116">
        <v>56000</v>
      </c>
      <c r="F7562" s="131">
        <f t="shared" si="121"/>
        <v>13440000</v>
      </c>
      <c r="G7562" s="69"/>
    </row>
    <row r="7563" spans="1:7" ht="18" customHeight="1">
      <c r="A7563" s="323"/>
      <c r="B7563" s="302"/>
      <c r="C7563" s="325"/>
      <c r="D7563" s="325"/>
      <c r="E7563" s="46"/>
      <c r="F7563" s="130">
        <f t="shared" si="121"/>
        <v>0</v>
      </c>
      <c r="G7563" s="69"/>
    </row>
    <row r="7564" spans="1:7" ht="18" customHeight="1">
      <c r="A7564" s="323" t="s">
        <v>18</v>
      </c>
      <c r="B7564" s="302" t="s">
        <v>13</v>
      </c>
      <c r="C7564" s="325" t="s">
        <v>2010</v>
      </c>
      <c r="D7564" s="325">
        <v>30</v>
      </c>
      <c r="E7564" s="46">
        <v>29000</v>
      </c>
      <c r="F7564" s="130">
        <f t="shared" si="121"/>
        <v>870000</v>
      </c>
      <c r="G7564" s="86">
        <f>F7564</f>
        <v>870000</v>
      </c>
    </row>
    <row r="7565" spans="1:7" ht="18" customHeight="1">
      <c r="A7565" s="323"/>
      <c r="B7565" s="302"/>
      <c r="C7565" s="325"/>
      <c r="D7565" s="325"/>
      <c r="E7565" s="46"/>
      <c r="F7565" s="130">
        <f t="shared" si="121"/>
        <v>0</v>
      </c>
      <c r="G7565" s="69"/>
    </row>
    <row r="7566" spans="1:7" ht="18" customHeight="1">
      <c r="A7566" s="323" t="s">
        <v>2017</v>
      </c>
      <c r="B7566" s="302" t="s">
        <v>13</v>
      </c>
      <c r="C7566" s="325" t="s">
        <v>15</v>
      </c>
      <c r="D7566" s="325">
        <v>50</v>
      </c>
      <c r="E7566" s="46">
        <v>31000</v>
      </c>
      <c r="F7566" s="130">
        <f t="shared" si="121"/>
        <v>1550000</v>
      </c>
      <c r="G7566" s="86">
        <f>SUM(F7566:F7567)</f>
        <v>3148000</v>
      </c>
    </row>
    <row r="7567" spans="1:7" ht="18" customHeight="1">
      <c r="A7567" s="323"/>
      <c r="B7567" s="302" t="s">
        <v>23</v>
      </c>
      <c r="C7567" s="325" t="s">
        <v>2011</v>
      </c>
      <c r="D7567" s="325">
        <v>47</v>
      </c>
      <c r="E7567" s="46">
        <v>34000</v>
      </c>
      <c r="F7567" s="130">
        <f t="shared" si="121"/>
        <v>1598000</v>
      </c>
      <c r="G7567" s="69"/>
    </row>
    <row r="7568" spans="1:7" ht="18" customHeight="1">
      <c r="A7568" s="323"/>
      <c r="B7568" s="302"/>
      <c r="C7568" s="325"/>
      <c r="D7568" s="325"/>
      <c r="E7568" s="46"/>
      <c r="F7568" s="130">
        <f t="shared" si="121"/>
        <v>0</v>
      </c>
      <c r="G7568" s="69"/>
    </row>
    <row r="7569" spans="1:7" ht="18" customHeight="1">
      <c r="A7569" s="323" t="s">
        <v>97</v>
      </c>
      <c r="B7569" s="302" t="s">
        <v>390</v>
      </c>
      <c r="C7569" s="325" t="s">
        <v>948</v>
      </c>
      <c r="D7569" s="325">
        <v>75.5</v>
      </c>
      <c r="E7569" s="46">
        <v>32000</v>
      </c>
      <c r="F7569" s="130">
        <f t="shared" si="121"/>
        <v>2416000</v>
      </c>
      <c r="G7569" s="86">
        <f>SUM(F7569:F7570)</f>
        <v>8074200</v>
      </c>
    </row>
    <row r="7570" spans="1:7" ht="18" customHeight="1">
      <c r="A7570" s="533"/>
      <c r="B7570" s="440" t="s">
        <v>233</v>
      </c>
      <c r="C7570" s="382" t="s">
        <v>948</v>
      </c>
      <c r="D7570" s="382">
        <v>148.9</v>
      </c>
      <c r="E7570" s="59">
        <v>38000</v>
      </c>
      <c r="F7570" s="132">
        <f t="shared" si="121"/>
        <v>5658200</v>
      </c>
      <c r="G7570" s="92"/>
    </row>
    <row r="7571" spans="1:7" ht="18" customHeight="1">
      <c r="A7571" s="526"/>
      <c r="B7571" s="435"/>
      <c r="C7571" s="484"/>
      <c r="D7571" s="484"/>
      <c r="E7571" s="113"/>
      <c r="F7571" s="126"/>
      <c r="G7571" s="9"/>
    </row>
    <row r="7572" spans="1:7" ht="18" customHeight="1">
      <c r="A7572" s="537">
        <v>42454</v>
      </c>
      <c r="B7572" s="355"/>
      <c r="C7572" s="491" t="s">
        <v>398</v>
      </c>
      <c r="D7572" s="525"/>
      <c r="F7572" s="127"/>
    </row>
    <row r="7573" spans="1:7" ht="18" customHeight="1">
      <c r="A7573" s="531" t="s">
        <v>127</v>
      </c>
      <c r="B7573" s="436" t="s">
        <v>134</v>
      </c>
      <c r="C7573" s="494" t="s">
        <v>152</v>
      </c>
      <c r="D7573" s="494">
        <f>SUM(D7574:D7666)</f>
        <v>11173.400000000001</v>
      </c>
      <c r="E7573" s="166"/>
      <c r="F7573" s="171">
        <f>SUM(F7574:F7666)</f>
        <v>384892630</v>
      </c>
      <c r="G7573" s="171">
        <f>SUM(G7574:G7666)</f>
        <v>384892630</v>
      </c>
    </row>
    <row r="7574" spans="1:7" ht="18" customHeight="1">
      <c r="A7574" s="532" t="s">
        <v>66</v>
      </c>
      <c r="B7574" s="441" t="s">
        <v>23</v>
      </c>
      <c r="C7574" s="492" t="s">
        <v>67</v>
      </c>
      <c r="D7574" s="492">
        <v>313.39999999999998</v>
      </c>
      <c r="E7574" s="62">
        <v>32500</v>
      </c>
      <c r="F7574" s="139">
        <f t="shared" si="121"/>
        <v>10185500</v>
      </c>
      <c r="G7574" s="85">
        <f>F7574</f>
        <v>10185500</v>
      </c>
    </row>
    <row r="7575" spans="1:7" ht="18" customHeight="1">
      <c r="A7575" s="323"/>
      <c r="B7575" s="302"/>
      <c r="C7575" s="325"/>
      <c r="D7575" s="325"/>
      <c r="E7575" s="46"/>
      <c r="F7575" s="130">
        <f t="shared" si="121"/>
        <v>0</v>
      </c>
      <c r="G7575" s="69"/>
    </row>
    <row r="7576" spans="1:7" ht="18" customHeight="1">
      <c r="A7576" s="323" t="s">
        <v>115</v>
      </c>
      <c r="B7576" s="444" t="s">
        <v>116</v>
      </c>
      <c r="C7576" s="482" t="s">
        <v>118</v>
      </c>
      <c r="D7576" s="482">
        <v>93.3</v>
      </c>
      <c r="E7576" s="116">
        <v>42500</v>
      </c>
      <c r="F7576" s="131">
        <f t="shared" si="121"/>
        <v>3965250</v>
      </c>
      <c r="G7576" s="86">
        <f>F7576</f>
        <v>3965250</v>
      </c>
    </row>
    <row r="7577" spans="1:7" ht="18" customHeight="1">
      <c r="A7577" s="323"/>
      <c r="B7577" s="302"/>
      <c r="C7577" s="325"/>
      <c r="D7577" s="325"/>
      <c r="E7577" s="46"/>
      <c r="F7577" s="130">
        <f t="shared" si="121"/>
        <v>0</v>
      </c>
      <c r="G7577" s="69"/>
    </row>
    <row r="7578" spans="1:7" ht="18" customHeight="1">
      <c r="A7578" s="323" t="s">
        <v>884</v>
      </c>
      <c r="B7578" s="444" t="s">
        <v>2018</v>
      </c>
      <c r="C7578" s="482" t="s">
        <v>1973</v>
      </c>
      <c r="D7578" s="482">
        <v>180</v>
      </c>
      <c r="E7578" s="116">
        <v>60000</v>
      </c>
      <c r="F7578" s="131">
        <f t="shared" si="121"/>
        <v>10800000</v>
      </c>
      <c r="G7578" s="86">
        <f>F7578</f>
        <v>10800000</v>
      </c>
    </row>
    <row r="7579" spans="1:7" ht="18" customHeight="1">
      <c r="A7579" s="323"/>
      <c r="B7579" s="302"/>
      <c r="C7579" s="325"/>
      <c r="D7579" s="325"/>
      <c r="E7579" s="46"/>
      <c r="F7579" s="130">
        <f t="shared" si="121"/>
        <v>0</v>
      </c>
      <c r="G7579" s="69"/>
    </row>
    <row r="7580" spans="1:7" ht="18" customHeight="1">
      <c r="A7580" s="323" t="s">
        <v>327</v>
      </c>
      <c r="B7580" s="439" t="s">
        <v>1274</v>
      </c>
      <c r="C7580" s="430"/>
      <c r="D7580" s="430">
        <v>-78</v>
      </c>
      <c r="E7580" s="54">
        <v>4000</v>
      </c>
      <c r="F7580" s="140">
        <f t="shared" si="121"/>
        <v>-312000</v>
      </c>
      <c r="G7580" s="86">
        <f>SUM(F7580:F7582)</f>
        <v>-392000</v>
      </c>
    </row>
    <row r="7581" spans="1:7" ht="18" customHeight="1">
      <c r="A7581" s="323"/>
      <c r="B7581" s="439" t="s">
        <v>893</v>
      </c>
      <c r="C7581" s="430"/>
      <c r="D7581" s="430">
        <v>-89</v>
      </c>
      <c r="E7581" s="54">
        <v>20000</v>
      </c>
      <c r="F7581" s="140">
        <f t="shared" si="121"/>
        <v>-1780000</v>
      </c>
      <c r="G7581" s="69"/>
    </row>
    <row r="7582" spans="1:7" ht="18" customHeight="1">
      <c r="A7582" s="323"/>
      <c r="B7582" s="302" t="s">
        <v>31</v>
      </c>
      <c r="C7582" s="325" t="s">
        <v>198</v>
      </c>
      <c r="D7582" s="325">
        <v>50</v>
      </c>
      <c r="E7582" s="46">
        <v>34000</v>
      </c>
      <c r="F7582" s="130">
        <f>E7582*D7582</f>
        <v>1700000</v>
      </c>
      <c r="G7582" s="69"/>
    </row>
    <row r="7583" spans="1:7" ht="18" customHeight="1">
      <c r="A7583" s="323"/>
      <c r="B7583" s="302"/>
      <c r="C7583" s="325"/>
      <c r="D7583" s="325"/>
      <c r="E7583" s="46"/>
      <c r="F7583" s="130">
        <f t="shared" si="121"/>
        <v>0</v>
      </c>
      <c r="G7583" s="69"/>
    </row>
    <row r="7584" spans="1:7" ht="18" customHeight="1">
      <c r="A7584" s="323" t="s">
        <v>330</v>
      </c>
      <c r="B7584" s="302" t="s">
        <v>64</v>
      </c>
      <c r="C7584" s="325" t="s">
        <v>483</v>
      </c>
      <c r="D7584" s="325">
        <v>124</v>
      </c>
      <c r="E7584" s="46">
        <v>34500</v>
      </c>
      <c r="F7584" s="130">
        <f t="shared" si="121"/>
        <v>4278000</v>
      </c>
      <c r="G7584" s="86">
        <f>SUM(F7584:F7587)</f>
        <v>23285300</v>
      </c>
    </row>
    <row r="7585" spans="1:7" ht="18" customHeight="1">
      <c r="A7585" s="323"/>
      <c r="B7585" s="302" t="s">
        <v>64</v>
      </c>
      <c r="C7585" s="325" t="s">
        <v>484</v>
      </c>
      <c r="D7585" s="325">
        <v>123.9</v>
      </c>
      <c r="E7585" s="46">
        <v>34500</v>
      </c>
      <c r="F7585" s="130">
        <f t="shared" si="121"/>
        <v>4274550</v>
      </c>
      <c r="G7585" s="69"/>
    </row>
    <row r="7586" spans="1:7" ht="18" customHeight="1">
      <c r="A7586" s="323"/>
      <c r="B7586" s="302" t="s">
        <v>289</v>
      </c>
      <c r="C7586" s="325" t="s">
        <v>2022</v>
      </c>
      <c r="D7586" s="325">
        <v>365</v>
      </c>
      <c r="E7586" s="46">
        <v>31000</v>
      </c>
      <c r="F7586" s="130">
        <f>E7586*D7586</f>
        <v>11315000</v>
      </c>
      <c r="G7586" s="86"/>
    </row>
    <row r="7587" spans="1:7" ht="18" customHeight="1">
      <c r="A7587" s="323"/>
      <c r="B7587" s="302" t="s">
        <v>289</v>
      </c>
      <c r="C7587" s="325" t="s">
        <v>2022</v>
      </c>
      <c r="D7587" s="325">
        <v>108.5</v>
      </c>
      <c r="E7587" s="46">
        <v>31500</v>
      </c>
      <c r="F7587" s="130">
        <f>E7587*D7587</f>
        <v>3417750</v>
      </c>
      <c r="G7587" s="69"/>
    </row>
    <row r="7588" spans="1:7" ht="18" customHeight="1">
      <c r="A7588" s="323"/>
      <c r="B7588" s="302"/>
      <c r="C7588" s="325"/>
      <c r="D7588" s="325"/>
      <c r="E7588" s="46"/>
      <c r="F7588" s="130">
        <f t="shared" si="121"/>
        <v>0</v>
      </c>
      <c r="G7588" s="69"/>
    </row>
    <row r="7589" spans="1:7" ht="18" customHeight="1">
      <c r="A7589" s="323" t="s">
        <v>123</v>
      </c>
      <c r="B7589" s="302" t="s">
        <v>31</v>
      </c>
      <c r="C7589" s="325" t="s">
        <v>416</v>
      </c>
      <c r="D7589" s="325">
        <v>101.3</v>
      </c>
      <c r="E7589" s="46">
        <v>33000</v>
      </c>
      <c r="F7589" s="130">
        <f t="shared" si="121"/>
        <v>3342900</v>
      </c>
      <c r="G7589" s="86">
        <f>SUM(F7589:F7590)</f>
        <v>10114500</v>
      </c>
    </row>
    <row r="7590" spans="1:7" ht="18" customHeight="1">
      <c r="A7590" s="323"/>
      <c r="B7590" s="302" t="s">
        <v>31</v>
      </c>
      <c r="C7590" s="325" t="s">
        <v>369</v>
      </c>
      <c r="D7590" s="325">
        <v>205.2</v>
      </c>
      <c r="E7590" s="46">
        <v>33000</v>
      </c>
      <c r="F7590" s="130">
        <f t="shared" si="121"/>
        <v>6771600</v>
      </c>
      <c r="G7590" s="69"/>
    </row>
    <row r="7591" spans="1:7" ht="18" customHeight="1">
      <c r="A7591" s="323"/>
      <c r="B7591" s="302"/>
      <c r="C7591" s="325"/>
      <c r="D7591" s="325"/>
      <c r="E7591" s="46"/>
      <c r="F7591" s="130">
        <f t="shared" si="121"/>
        <v>0</v>
      </c>
      <c r="G7591" s="69"/>
    </row>
    <row r="7592" spans="1:7" ht="18" customHeight="1">
      <c r="A7592" s="323" t="s">
        <v>321</v>
      </c>
      <c r="B7592" s="302" t="s">
        <v>64</v>
      </c>
      <c r="C7592" s="325" t="s">
        <v>1309</v>
      </c>
      <c r="D7592" s="325">
        <v>608.70000000000005</v>
      </c>
      <c r="E7592" s="46">
        <v>34000</v>
      </c>
      <c r="F7592" s="130">
        <f t="shared" si="121"/>
        <v>20695800</v>
      </c>
      <c r="G7592" s="86">
        <f>F7592</f>
        <v>20695800</v>
      </c>
    </row>
    <row r="7593" spans="1:7" ht="18" customHeight="1">
      <c r="A7593" s="323"/>
      <c r="B7593" s="302"/>
      <c r="C7593" s="325"/>
      <c r="D7593" s="325"/>
      <c r="E7593" s="46"/>
      <c r="F7593" s="130">
        <f t="shared" si="121"/>
        <v>0</v>
      </c>
      <c r="G7593" s="69"/>
    </row>
    <row r="7594" spans="1:7" ht="18" customHeight="1">
      <c r="A7594" s="323" t="s">
        <v>311</v>
      </c>
      <c r="B7594" s="302" t="s">
        <v>31</v>
      </c>
      <c r="C7594" s="325" t="s">
        <v>414</v>
      </c>
      <c r="D7594" s="325">
        <v>310</v>
      </c>
      <c r="E7594" s="46">
        <v>35500</v>
      </c>
      <c r="F7594" s="130">
        <f t="shared" si="121"/>
        <v>11005000</v>
      </c>
      <c r="G7594" s="86">
        <f>SUM(F7594:F7595)</f>
        <v>26270000</v>
      </c>
    </row>
    <row r="7595" spans="1:7" ht="18" customHeight="1">
      <c r="A7595" s="323"/>
      <c r="B7595" s="302" t="s">
        <v>31</v>
      </c>
      <c r="C7595" s="325" t="s">
        <v>206</v>
      </c>
      <c r="D7595" s="325">
        <v>430</v>
      </c>
      <c r="E7595" s="46">
        <v>35500</v>
      </c>
      <c r="F7595" s="130">
        <f t="shared" si="121"/>
        <v>15265000</v>
      </c>
      <c r="G7595" s="69"/>
    </row>
    <row r="7596" spans="1:7" ht="18" customHeight="1">
      <c r="A7596" s="323"/>
      <c r="B7596" s="302"/>
      <c r="C7596" s="325"/>
      <c r="D7596" s="325"/>
      <c r="E7596" s="46"/>
      <c r="F7596" s="130">
        <f t="shared" si="121"/>
        <v>0</v>
      </c>
      <c r="G7596" s="69"/>
    </row>
    <row r="7597" spans="1:7" ht="18" customHeight="1">
      <c r="A7597" s="323" t="s">
        <v>336</v>
      </c>
      <c r="B7597" s="302" t="s">
        <v>13</v>
      </c>
      <c r="C7597" s="325" t="s">
        <v>2013</v>
      </c>
      <c r="D7597" s="325">
        <v>50</v>
      </c>
      <c r="E7597" s="46">
        <v>32000</v>
      </c>
      <c r="F7597" s="130">
        <f t="shared" si="121"/>
        <v>1600000</v>
      </c>
      <c r="G7597" s="86">
        <f>SUM(F7597:F7599)</f>
        <v>27286600</v>
      </c>
    </row>
    <row r="7598" spans="1:7" ht="18" customHeight="1">
      <c r="A7598" s="323"/>
      <c r="B7598" s="302" t="s">
        <v>23</v>
      </c>
      <c r="C7598" s="325" t="s">
        <v>766</v>
      </c>
      <c r="D7598" s="325">
        <v>350</v>
      </c>
      <c r="E7598" s="46">
        <v>32500</v>
      </c>
      <c r="F7598" s="130">
        <f t="shared" si="121"/>
        <v>11375000</v>
      </c>
      <c r="G7598" s="69"/>
    </row>
    <row r="7599" spans="1:7" ht="18" customHeight="1">
      <c r="A7599" s="323"/>
      <c r="B7599" s="302" t="s">
        <v>570</v>
      </c>
      <c r="C7599" s="325" t="s">
        <v>571</v>
      </c>
      <c r="D7599" s="325">
        <v>386.8</v>
      </c>
      <c r="E7599" s="46">
        <v>37000</v>
      </c>
      <c r="F7599" s="130">
        <f t="shared" si="121"/>
        <v>14311600</v>
      </c>
      <c r="G7599" s="69"/>
    </row>
    <row r="7600" spans="1:7" ht="18" customHeight="1">
      <c r="A7600" s="323"/>
      <c r="B7600" s="302"/>
      <c r="C7600" s="325"/>
      <c r="D7600" s="325"/>
      <c r="E7600" s="46"/>
      <c r="F7600" s="130">
        <f t="shared" si="121"/>
        <v>0</v>
      </c>
      <c r="G7600" s="69"/>
    </row>
    <row r="7601" spans="1:7" ht="18" customHeight="1">
      <c r="A7601" s="323" t="s">
        <v>727</v>
      </c>
      <c r="B7601" s="302" t="s">
        <v>13</v>
      </c>
      <c r="C7601" s="325" t="s">
        <v>1459</v>
      </c>
      <c r="D7601" s="325">
        <v>124.7</v>
      </c>
      <c r="E7601" s="46">
        <v>32000</v>
      </c>
      <c r="F7601" s="130">
        <f t="shared" si="121"/>
        <v>3990400</v>
      </c>
      <c r="G7601" s="86">
        <f>F7601</f>
        <v>3990400</v>
      </c>
    </row>
    <row r="7602" spans="1:7" ht="18" customHeight="1">
      <c r="A7602" s="323"/>
      <c r="B7602" s="302"/>
      <c r="C7602" s="325"/>
      <c r="D7602" s="325"/>
      <c r="E7602" s="46"/>
      <c r="F7602" s="130">
        <f t="shared" si="121"/>
        <v>0</v>
      </c>
      <c r="G7602" s="69"/>
    </row>
    <row r="7603" spans="1:7" ht="18" customHeight="1">
      <c r="A7603" s="323" t="s">
        <v>304</v>
      </c>
      <c r="B7603" s="302" t="s">
        <v>13</v>
      </c>
      <c r="C7603" s="325" t="s">
        <v>365</v>
      </c>
      <c r="D7603" s="325">
        <v>205.2</v>
      </c>
      <c r="E7603" s="46">
        <v>32000</v>
      </c>
      <c r="F7603" s="130">
        <f t="shared" si="121"/>
        <v>6566400</v>
      </c>
      <c r="G7603" s="86">
        <f>F7603</f>
        <v>6566400</v>
      </c>
    </row>
    <row r="7604" spans="1:7" ht="18" customHeight="1">
      <c r="A7604" s="323"/>
      <c r="B7604" s="302"/>
      <c r="C7604" s="325"/>
      <c r="D7604" s="325"/>
      <c r="E7604" s="46"/>
      <c r="F7604" s="130">
        <f t="shared" si="121"/>
        <v>0</v>
      </c>
      <c r="G7604" s="69"/>
    </row>
    <row r="7605" spans="1:7" ht="18" customHeight="1">
      <c r="A7605" s="323" t="s">
        <v>1470</v>
      </c>
      <c r="B7605" s="302" t="s">
        <v>13</v>
      </c>
      <c r="C7605" s="325" t="s">
        <v>449</v>
      </c>
      <c r="D7605" s="325">
        <v>649.6</v>
      </c>
      <c r="E7605" s="46">
        <v>32800</v>
      </c>
      <c r="F7605" s="130">
        <f t="shared" si="121"/>
        <v>21306880</v>
      </c>
      <c r="G7605" s="86">
        <f>SUM(F7605:F7606)</f>
        <v>28014480</v>
      </c>
    </row>
    <row r="7606" spans="1:7" ht="18" customHeight="1">
      <c r="A7606" s="323"/>
      <c r="B7606" s="302" t="s">
        <v>13</v>
      </c>
      <c r="C7606" s="325" t="s">
        <v>563</v>
      </c>
      <c r="D7606" s="325">
        <v>204.5</v>
      </c>
      <c r="E7606" s="46">
        <v>32800</v>
      </c>
      <c r="F7606" s="130">
        <f t="shared" si="121"/>
        <v>6707600</v>
      </c>
      <c r="G7606" s="69"/>
    </row>
    <row r="7607" spans="1:7" ht="18" customHeight="1">
      <c r="A7607" s="323"/>
      <c r="B7607" s="302"/>
      <c r="C7607" s="325"/>
      <c r="D7607" s="325"/>
      <c r="E7607" s="46"/>
      <c r="F7607" s="130">
        <f t="shared" si="121"/>
        <v>0</v>
      </c>
      <c r="G7607" s="69"/>
    </row>
    <row r="7608" spans="1:7" ht="18" customHeight="1">
      <c r="A7608" s="323" t="s">
        <v>451</v>
      </c>
      <c r="B7608" s="302" t="s">
        <v>31</v>
      </c>
      <c r="C7608" s="325" t="s">
        <v>2019</v>
      </c>
      <c r="D7608" s="325">
        <v>600</v>
      </c>
      <c r="E7608" s="46">
        <v>35500</v>
      </c>
      <c r="F7608" s="130">
        <f t="shared" si="121"/>
        <v>21300000</v>
      </c>
      <c r="G7608" s="86">
        <f>SUM(F7608:F7611)</f>
        <v>31500000</v>
      </c>
    </row>
    <row r="7609" spans="1:7" ht="18" customHeight="1">
      <c r="A7609" s="323"/>
      <c r="B7609" s="302" t="s">
        <v>515</v>
      </c>
      <c r="C7609" s="325" t="s">
        <v>198</v>
      </c>
      <c r="D7609" s="325">
        <v>100</v>
      </c>
      <c r="E7609" s="46">
        <v>32000</v>
      </c>
      <c r="F7609" s="130">
        <f t="shared" si="121"/>
        <v>3200000</v>
      </c>
      <c r="G7609" s="69"/>
    </row>
    <row r="7610" spans="1:7" ht="18" customHeight="1">
      <c r="A7610" s="323"/>
      <c r="B7610" s="302" t="s">
        <v>31</v>
      </c>
      <c r="C7610" s="325" t="s">
        <v>200</v>
      </c>
      <c r="D7610" s="325">
        <v>100</v>
      </c>
      <c r="E7610" s="46">
        <v>35000</v>
      </c>
      <c r="F7610" s="130">
        <f t="shared" si="121"/>
        <v>3500000</v>
      </c>
      <c r="G7610" s="69"/>
    </row>
    <row r="7611" spans="1:7" ht="18" customHeight="1">
      <c r="A7611" s="323"/>
      <c r="B7611" s="302" t="s">
        <v>31</v>
      </c>
      <c r="C7611" s="325" t="s">
        <v>199</v>
      </c>
      <c r="D7611" s="325">
        <v>100</v>
      </c>
      <c r="E7611" s="46">
        <v>35000</v>
      </c>
      <c r="F7611" s="130">
        <f t="shared" si="121"/>
        <v>3500000</v>
      </c>
      <c r="G7611" s="69"/>
    </row>
    <row r="7612" spans="1:7" ht="18" customHeight="1">
      <c r="A7612" s="323"/>
      <c r="B7612" s="302"/>
      <c r="C7612" s="325"/>
      <c r="D7612" s="325"/>
      <c r="E7612" s="46"/>
      <c r="F7612" s="130">
        <f t="shared" si="121"/>
        <v>0</v>
      </c>
      <c r="G7612" s="69"/>
    </row>
    <row r="7613" spans="1:7" ht="18" customHeight="1">
      <c r="A7613" s="323" t="s">
        <v>93</v>
      </c>
      <c r="B7613" s="302" t="s">
        <v>13</v>
      </c>
      <c r="C7613" s="325" t="s">
        <v>2028</v>
      </c>
      <c r="D7613" s="325">
        <v>53</v>
      </c>
      <c r="E7613" s="46">
        <v>31000</v>
      </c>
      <c r="F7613" s="130">
        <f t="shared" si="121"/>
        <v>1643000</v>
      </c>
      <c r="G7613" s="86">
        <f>SUM(F7613:F7615)</f>
        <v>6471200</v>
      </c>
    </row>
    <row r="7614" spans="1:7" ht="18" customHeight="1">
      <c r="A7614" s="302"/>
      <c r="B7614" s="302" t="s">
        <v>13</v>
      </c>
      <c r="C7614" s="325" t="s">
        <v>365</v>
      </c>
      <c r="D7614" s="325">
        <v>40.4</v>
      </c>
      <c r="E7614" s="46">
        <v>30500</v>
      </c>
      <c r="F7614" s="130">
        <f t="shared" si="121"/>
        <v>1232200</v>
      </c>
      <c r="G7614" s="69"/>
    </row>
    <row r="7615" spans="1:7" ht="18" customHeight="1">
      <c r="A7615" s="323"/>
      <c r="B7615" s="302" t="s">
        <v>812</v>
      </c>
      <c r="C7615" s="325" t="s">
        <v>144</v>
      </c>
      <c r="D7615" s="325">
        <v>116</v>
      </c>
      <c r="E7615" s="46">
        <v>31000</v>
      </c>
      <c r="F7615" s="130">
        <f t="shared" si="121"/>
        <v>3596000</v>
      </c>
      <c r="G7615" s="69"/>
    </row>
    <row r="7616" spans="1:7" ht="18" customHeight="1">
      <c r="A7616" s="323"/>
      <c r="B7616" s="302"/>
      <c r="C7616" s="325"/>
      <c r="D7616" s="325"/>
      <c r="E7616" s="46"/>
      <c r="F7616" s="130">
        <f t="shared" si="121"/>
        <v>0</v>
      </c>
      <c r="G7616" s="69"/>
    </row>
    <row r="7617" spans="1:7" ht="18" customHeight="1">
      <c r="A7617" s="323" t="s">
        <v>1410</v>
      </c>
      <c r="B7617" s="302" t="s">
        <v>390</v>
      </c>
      <c r="C7617" s="325" t="s">
        <v>948</v>
      </c>
      <c r="D7617" s="325">
        <v>60</v>
      </c>
      <c r="E7617" s="46">
        <v>32000</v>
      </c>
      <c r="F7617" s="130">
        <f t="shared" si="121"/>
        <v>1920000</v>
      </c>
      <c r="G7617" s="86">
        <f>SUM(F7617:F7621)</f>
        <v>13529650</v>
      </c>
    </row>
    <row r="7618" spans="1:7" ht="18" customHeight="1">
      <c r="A7618" s="323"/>
      <c r="B7618" s="302" t="s">
        <v>390</v>
      </c>
      <c r="C7618" s="325" t="s">
        <v>385</v>
      </c>
      <c r="D7618" s="325">
        <v>104</v>
      </c>
      <c r="E7618" s="46">
        <v>32000</v>
      </c>
      <c r="F7618" s="130">
        <f t="shared" si="121"/>
        <v>3328000</v>
      </c>
      <c r="G7618" s="69"/>
    </row>
    <row r="7619" spans="1:7" ht="18" customHeight="1">
      <c r="A7619" s="323"/>
      <c r="B7619" s="302" t="s">
        <v>233</v>
      </c>
      <c r="C7619" s="325" t="s">
        <v>581</v>
      </c>
      <c r="D7619" s="325">
        <v>39.4</v>
      </c>
      <c r="E7619" s="46">
        <v>38000</v>
      </c>
      <c r="F7619" s="130">
        <f t="shared" si="121"/>
        <v>1497200</v>
      </c>
      <c r="G7619" s="69"/>
    </row>
    <row r="7620" spans="1:7" ht="18" customHeight="1">
      <c r="A7620" s="323"/>
      <c r="B7620" s="302" t="s">
        <v>233</v>
      </c>
      <c r="C7620" s="325" t="s">
        <v>59</v>
      </c>
      <c r="D7620" s="325">
        <v>98.6</v>
      </c>
      <c r="E7620" s="46">
        <v>38000</v>
      </c>
      <c r="F7620" s="130">
        <f t="shared" si="121"/>
        <v>3746800</v>
      </c>
      <c r="G7620" s="69"/>
    </row>
    <row r="7621" spans="1:7" ht="18" customHeight="1">
      <c r="A7621" s="323"/>
      <c r="B7621" s="302" t="s">
        <v>2015</v>
      </c>
      <c r="C7621" s="325" t="s">
        <v>614</v>
      </c>
      <c r="D7621" s="325">
        <v>78.900000000000006</v>
      </c>
      <c r="E7621" s="46">
        <v>38500</v>
      </c>
      <c r="F7621" s="130">
        <f t="shared" si="121"/>
        <v>3037650</v>
      </c>
      <c r="G7621" s="69"/>
    </row>
    <row r="7622" spans="1:7" ht="18" customHeight="1">
      <c r="A7622" s="323"/>
      <c r="B7622" s="302"/>
      <c r="C7622" s="325"/>
      <c r="D7622" s="325"/>
      <c r="E7622" s="46"/>
      <c r="F7622" s="130">
        <f t="shared" si="121"/>
        <v>0</v>
      </c>
      <c r="G7622" s="69"/>
    </row>
    <row r="7623" spans="1:7" ht="18" customHeight="1">
      <c r="A7623" s="323" t="s">
        <v>378</v>
      </c>
      <c r="B7623" s="302" t="s">
        <v>23</v>
      </c>
      <c r="C7623" s="325" t="s">
        <v>2023</v>
      </c>
      <c r="D7623" s="325">
        <v>505</v>
      </c>
      <c r="E7623" s="46">
        <v>34000</v>
      </c>
      <c r="F7623" s="130">
        <f t="shared" si="121"/>
        <v>17170000</v>
      </c>
      <c r="G7623" s="86">
        <f>F7623</f>
        <v>17170000</v>
      </c>
    </row>
    <row r="7624" spans="1:7" ht="18" customHeight="1">
      <c r="A7624" s="323"/>
      <c r="B7624" s="302"/>
      <c r="C7624" s="325"/>
      <c r="D7624" s="325"/>
      <c r="E7624" s="46"/>
      <c r="F7624" s="130">
        <f t="shared" si="121"/>
        <v>0</v>
      </c>
      <c r="G7624" s="69"/>
    </row>
    <row r="7625" spans="1:7" ht="18" customHeight="1">
      <c r="A7625" s="323" t="s">
        <v>245</v>
      </c>
      <c r="B7625" s="302" t="s">
        <v>2001</v>
      </c>
      <c r="C7625" s="325" t="s">
        <v>612</v>
      </c>
      <c r="D7625" s="325">
        <v>125</v>
      </c>
      <c r="E7625" s="46">
        <v>35000</v>
      </c>
      <c r="F7625" s="130">
        <f t="shared" si="121"/>
        <v>4375000</v>
      </c>
      <c r="G7625" s="86">
        <f>SUM(F7625:F7626)</f>
        <v>9250500</v>
      </c>
    </row>
    <row r="7626" spans="1:7" ht="18" customHeight="1">
      <c r="A7626" s="323"/>
      <c r="B7626" s="302" t="s">
        <v>2001</v>
      </c>
      <c r="C7626" s="325" t="s">
        <v>432</v>
      </c>
      <c r="D7626" s="325">
        <v>139.30000000000001</v>
      </c>
      <c r="E7626" s="46">
        <v>35000</v>
      </c>
      <c r="F7626" s="130">
        <f t="shared" si="121"/>
        <v>4875500</v>
      </c>
      <c r="G7626" s="69"/>
    </row>
    <row r="7627" spans="1:7" ht="18" customHeight="1">
      <c r="A7627" s="323"/>
      <c r="B7627" s="302"/>
      <c r="C7627" s="325"/>
      <c r="D7627" s="325"/>
      <c r="E7627" s="46"/>
      <c r="F7627" s="130">
        <f t="shared" si="121"/>
        <v>0</v>
      </c>
      <c r="G7627" s="69"/>
    </row>
    <row r="7628" spans="1:7" ht="18" customHeight="1">
      <c r="A7628" s="323" t="s">
        <v>318</v>
      </c>
      <c r="B7628" s="302" t="s">
        <v>31</v>
      </c>
      <c r="C7628" s="325" t="s">
        <v>1815</v>
      </c>
      <c r="D7628" s="325">
        <v>50</v>
      </c>
      <c r="E7628" s="46">
        <v>33500</v>
      </c>
      <c r="F7628" s="130">
        <f t="shared" si="121"/>
        <v>1675000</v>
      </c>
      <c r="G7628" s="86">
        <f>SUM(F7628:F7631)</f>
        <v>47264000</v>
      </c>
    </row>
    <row r="7629" spans="1:7" ht="18" customHeight="1">
      <c r="A7629" s="323"/>
      <c r="B7629" s="302" t="s">
        <v>31</v>
      </c>
      <c r="C7629" s="325" t="s">
        <v>443</v>
      </c>
      <c r="D7629" s="325">
        <v>506</v>
      </c>
      <c r="E7629" s="46">
        <v>34000</v>
      </c>
      <c r="F7629" s="130">
        <f t="shared" si="121"/>
        <v>17204000</v>
      </c>
      <c r="G7629" s="69"/>
    </row>
    <row r="7630" spans="1:7" ht="18" customHeight="1">
      <c r="A7630" s="323"/>
      <c r="B7630" s="302" t="s">
        <v>31</v>
      </c>
      <c r="C7630" s="325" t="s">
        <v>298</v>
      </c>
      <c r="D7630" s="325">
        <v>514</v>
      </c>
      <c r="E7630" s="46">
        <v>35000</v>
      </c>
      <c r="F7630" s="130">
        <f t="shared" si="121"/>
        <v>17990000</v>
      </c>
      <c r="G7630" s="69"/>
    </row>
    <row r="7631" spans="1:7" ht="18" customHeight="1">
      <c r="A7631" s="323"/>
      <c r="B7631" s="302" t="s">
        <v>31</v>
      </c>
      <c r="C7631" s="325" t="s">
        <v>1295</v>
      </c>
      <c r="D7631" s="325">
        <v>297</v>
      </c>
      <c r="E7631" s="46">
        <v>35000</v>
      </c>
      <c r="F7631" s="130">
        <f t="shared" si="121"/>
        <v>10395000</v>
      </c>
      <c r="G7631" s="69"/>
    </row>
    <row r="7632" spans="1:7" ht="18" customHeight="1">
      <c r="A7632" s="323"/>
      <c r="B7632" s="302"/>
      <c r="C7632" s="325"/>
      <c r="D7632" s="325"/>
      <c r="E7632" s="46"/>
      <c r="F7632" s="130">
        <f t="shared" si="121"/>
        <v>0</v>
      </c>
      <c r="G7632" s="69"/>
    </row>
    <row r="7633" spans="1:7" ht="18" customHeight="1">
      <c r="A7633" s="323" t="s">
        <v>145</v>
      </c>
      <c r="B7633" s="302" t="s">
        <v>441</v>
      </c>
      <c r="C7633" s="325" t="s">
        <v>15</v>
      </c>
      <c r="D7633" s="325">
        <v>400</v>
      </c>
      <c r="E7633" s="46">
        <v>29500</v>
      </c>
      <c r="F7633" s="130">
        <f t="shared" si="121"/>
        <v>11800000</v>
      </c>
      <c r="G7633" s="86">
        <f>SUM(F7633:F7634)</f>
        <v>23263700</v>
      </c>
    </row>
    <row r="7634" spans="1:7" ht="18" customHeight="1">
      <c r="A7634" s="323"/>
      <c r="B7634" s="302" t="s">
        <v>441</v>
      </c>
      <c r="C7634" s="325" t="s">
        <v>186</v>
      </c>
      <c r="D7634" s="325">
        <v>388.6</v>
      </c>
      <c r="E7634" s="46">
        <v>29500</v>
      </c>
      <c r="F7634" s="130">
        <f t="shared" si="121"/>
        <v>11463700</v>
      </c>
      <c r="G7634" s="69"/>
    </row>
    <row r="7635" spans="1:7" ht="18" customHeight="1">
      <c r="A7635" s="323"/>
      <c r="B7635" s="302"/>
      <c r="C7635" s="325"/>
      <c r="D7635" s="325"/>
      <c r="E7635" s="46"/>
      <c r="F7635" s="130">
        <f t="shared" si="121"/>
        <v>0</v>
      </c>
      <c r="G7635" s="69"/>
    </row>
    <row r="7636" spans="1:7" ht="18" customHeight="1">
      <c r="A7636" s="323" t="s">
        <v>140</v>
      </c>
      <c r="B7636" s="302" t="s">
        <v>31</v>
      </c>
      <c r="C7636" s="325" t="s">
        <v>2025</v>
      </c>
      <c r="D7636" s="325">
        <v>220</v>
      </c>
      <c r="E7636" s="46">
        <v>32000</v>
      </c>
      <c r="F7636" s="130">
        <f t="shared" si="121"/>
        <v>7040000</v>
      </c>
      <c r="G7636" s="86">
        <f>SUM(F7636:F7637)</f>
        <v>13440000</v>
      </c>
    </row>
    <row r="7637" spans="1:7" ht="18" customHeight="1">
      <c r="A7637" s="323"/>
      <c r="B7637" s="302" t="s">
        <v>31</v>
      </c>
      <c r="C7637" s="325" t="s">
        <v>2026</v>
      </c>
      <c r="D7637" s="325">
        <v>200</v>
      </c>
      <c r="E7637" s="46">
        <v>32000</v>
      </c>
      <c r="F7637" s="130">
        <f t="shared" si="121"/>
        <v>6400000</v>
      </c>
      <c r="G7637" s="69"/>
    </row>
    <row r="7638" spans="1:7" ht="18" customHeight="1">
      <c r="A7638" s="323"/>
      <c r="B7638" s="302"/>
      <c r="C7638" s="325"/>
      <c r="D7638" s="325"/>
      <c r="E7638" s="46"/>
      <c r="F7638" s="130">
        <f t="shared" si="121"/>
        <v>0</v>
      </c>
      <c r="G7638" s="69"/>
    </row>
    <row r="7639" spans="1:7" ht="18" customHeight="1">
      <c r="A7639" s="323" t="s">
        <v>178</v>
      </c>
      <c r="B7639" s="302" t="s">
        <v>333</v>
      </c>
      <c r="C7639" s="325" t="s">
        <v>678</v>
      </c>
      <c r="D7639" s="325">
        <v>110</v>
      </c>
      <c r="E7639" s="46">
        <v>31500</v>
      </c>
      <c r="F7639" s="130">
        <f t="shared" si="121"/>
        <v>3465000</v>
      </c>
      <c r="G7639" s="86">
        <f>F7639</f>
        <v>3465000</v>
      </c>
    </row>
    <row r="7640" spans="1:7" ht="18" customHeight="1">
      <c r="A7640" s="323"/>
      <c r="B7640" s="302"/>
      <c r="C7640" s="325"/>
      <c r="D7640" s="325"/>
      <c r="E7640" s="46"/>
      <c r="F7640" s="130">
        <f t="shared" si="121"/>
        <v>0</v>
      </c>
      <c r="G7640" s="69"/>
    </row>
    <row r="7641" spans="1:7" ht="18" customHeight="1">
      <c r="A7641" s="323" t="s">
        <v>1314</v>
      </c>
      <c r="B7641" s="302" t="s">
        <v>13</v>
      </c>
      <c r="C7641" s="325" t="s">
        <v>75</v>
      </c>
      <c r="D7641" s="325">
        <v>30</v>
      </c>
      <c r="E7641" s="46">
        <v>31500</v>
      </c>
      <c r="F7641" s="130">
        <f t="shared" si="121"/>
        <v>945000</v>
      </c>
      <c r="G7641" s="86">
        <f>F7641</f>
        <v>945000</v>
      </c>
    </row>
    <row r="7642" spans="1:7" ht="18" customHeight="1">
      <c r="A7642" s="323"/>
      <c r="B7642" s="302"/>
      <c r="C7642" s="325"/>
      <c r="D7642" s="325"/>
      <c r="E7642" s="46"/>
      <c r="F7642" s="130">
        <f t="shared" si="121"/>
        <v>0</v>
      </c>
      <c r="G7642" s="69"/>
    </row>
    <row r="7643" spans="1:7" ht="18" customHeight="1">
      <c r="A7643" s="323" t="s">
        <v>354</v>
      </c>
      <c r="B7643" s="443" t="s">
        <v>2020</v>
      </c>
      <c r="C7643" s="482" t="s">
        <v>25</v>
      </c>
      <c r="D7643" s="482">
        <v>280.2</v>
      </c>
      <c r="E7643" s="116">
        <v>41000</v>
      </c>
      <c r="F7643" s="131">
        <f t="shared" si="121"/>
        <v>11488200</v>
      </c>
      <c r="G7643" s="86">
        <f>SUM(F7643:F7644)</f>
        <v>19934200</v>
      </c>
    </row>
    <row r="7644" spans="1:7" ht="18" customHeight="1">
      <c r="A7644" s="323"/>
      <c r="B7644" s="443" t="s">
        <v>2020</v>
      </c>
      <c r="C7644" s="482" t="s">
        <v>2021</v>
      </c>
      <c r="D7644" s="482">
        <v>206</v>
      </c>
      <c r="E7644" s="116">
        <v>41000</v>
      </c>
      <c r="F7644" s="131">
        <f t="shared" si="121"/>
        <v>8446000</v>
      </c>
      <c r="G7644" s="69"/>
    </row>
    <row r="7645" spans="1:7" ht="18" customHeight="1">
      <c r="A7645" s="323"/>
      <c r="B7645" s="302"/>
      <c r="C7645" s="325"/>
      <c r="D7645" s="325"/>
      <c r="E7645" s="46"/>
      <c r="F7645" s="130">
        <f t="shared" si="121"/>
        <v>0</v>
      </c>
      <c r="G7645" s="69"/>
    </row>
    <row r="7646" spans="1:7" ht="18" customHeight="1">
      <c r="A7646" s="323" t="s">
        <v>648</v>
      </c>
      <c r="B7646" s="302" t="s">
        <v>23</v>
      </c>
      <c r="C7646" s="325" t="s">
        <v>2024</v>
      </c>
      <c r="D7646" s="325">
        <v>212.4</v>
      </c>
      <c r="E7646" s="46">
        <v>33500</v>
      </c>
      <c r="F7646" s="130">
        <f t="shared" si="121"/>
        <v>7115400</v>
      </c>
      <c r="G7646" s="86">
        <f>F7646</f>
        <v>7115400</v>
      </c>
    </row>
    <row r="7647" spans="1:7" ht="18" customHeight="1">
      <c r="A7647" s="323"/>
      <c r="B7647" s="302"/>
      <c r="C7647" s="325"/>
      <c r="D7647" s="325"/>
      <c r="E7647" s="46"/>
      <c r="F7647" s="130">
        <f t="shared" si="121"/>
        <v>0</v>
      </c>
      <c r="G7647" s="69"/>
    </row>
    <row r="7648" spans="1:7" ht="18" customHeight="1">
      <c r="A7648" s="323" t="s">
        <v>2008</v>
      </c>
      <c r="B7648" s="302" t="s">
        <v>13</v>
      </c>
      <c r="C7648" s="325" t="s">
        <v>14</v>
      </c>
      <c r="D7648" s="325">
        <v>10</v>
      </c>
      <c r="E7648" s="46">
        <v>31000</v>
      </c>
      <c r="F7648" s="130">
        <f t="shared" si="121"/>
        <v>310000</v>
      </c>
      <c r="G7648" s="86">
        <f>F7648</f>
        <v>310000</v>
      </c>
    </row>
    <row r="7649" spans="1:7" ht="18" customHeight="1">
      <c r="A7649" s="323"/>
      <c r="B7649" s="302"/>
      <c r="C7649" s="325"/>
      <c r="D7649" s="325"/>
      <c r="E7649" s="46"/>
      <c r="F7649" s="130">
        <f t="shared" si="121"/>
        <v>0</v>
      </c>
      <c r="G7649" s="69"/>
    </row>
    <row r="7650" spans="1:7" ht="18" customHeight="1">
      <c r="A7650" s="323" t="s">
        <v>1080</v>
      </c>
      <c r="B7650" s="302" t="s">
        <v>13</v>
      </c>
      <c r="C7650" s="325" t="s">
        <v>43</v>
      </c>
      <c r="D7650" s="325">
        <v>20</v>
      </c>
      <c r="E7650" s="46">
        <v>31000</v>
      </c>
      <c r="F7650" s="130">
        <f t="shared" si="121"/>
        <v>620000</v>
      </c>
      <c r="G7650" s="86">
        <f>SUM(F7650:F7654)</f>
        <v>6324750</v>
      </c>
    </row>
    <row r="7651" spans="1:7" ht="18" customHeight="1">
      <c r="A7651" s="323"/>
      <c r="B7651" s="302" t="s">
        <v>13</v>
      </c>
      <c r="C7651" s="325" t="s">
        <v>22</v>
      </c>
      <c r="D7651" s="325">
        <v>30</v>
      </c>
      <c r="E7651" s="46">
        <v>31000</v>
      </c>
      <c r="F7651" s="130">
        <f t="shared" si="121"/>
        <v>930000</v>
      </c>
      <c r="G7651" s="69"/>
    </row>
    <row r="7652" spans="1:7" ht="18" customHeight="1">
      <c r="A7652" s="323"/>
      <c r="B7652" s="302" t="s">
        <v>13</v>
      </c>
      <c r="C7652" s="325" t="s">
        <v>59</v>
      </c>
      <c r="D7652" s="325">
        <v>20</v>
      </c>
      <c r="E7652" s="46">
        <v>31000</v>
      </c>
      <c r="F7652" s="130">
        <f t="shared" si="121"/>
        <v>620000</v>
      </c>
      <c r="G7652" s="69"/>
    </row>
    <row r="7653" spans="1:7" ht="18" customHeight="1">
      <c r="A7653" s="323"/>
      <c r="B7653" s="302" t="s">
        <v>13</v>
      </c>
      <c r="C7653" s="325" t="s">
        <v>14</v>
      </c>
      <c r="D7653" s="325">
        <v>50</v>
      </c>
      <c r="E7653" s="46">
        <v>31000</v>
      </c>
      <c r="F7653" s="130">
        <f t="shared" si="121"/>
        <v>1550000</v>
      </c>
      <c r="G7653" s="69"/>
    </row>
    <row r="7654" spans="1:7" ht="18" customHeight="1">
      <c r="A7654" s="323"/>
      <c r="B7654" s="302" t="s">
        <v>64</v>
      </c>
      <c r="C7654" s="325" t="s">
        <v>2027</v>
      </c>
      <c r="D7654" s="325">
        <v>75.5</v>
      </c>
      <c r="E7654" s="46">
        <v>34500</v>
      </c>
      <c r="F7654" s="130">
        <f t="shared" si="121"/>
        <v>2604750</v>
      </c>
      <c r="G7654" s="69"/>
    </row>
    <row r="7655" spans="1:7" ht="18" customHeight="1">
      <c r="A7655" s="323"/>
      <c r="B7655" s="302"/>
      <c r="C7655" s="325"/>
      <c r="D7655" s="325"/>
      <c r="E7655" s="46"/>
      <c r="F7655" s="130">
        <f t="shared" si="121"/>
        <v>0</v>
      </c>
      <c r="G7655" s="69"/>
    </row>
    <row r="7656" spans="1:7" ht="18" customHeight="1">
      <c r="A7656" s="323" t="s">
        <v>26</v>
      </c>
      <c r="B7656" s="302" t="s">
        <v>13</v>
      </c>
      <c r="C7656" s="325" t="s">
        <v>60</v>
      </c>
      <c r="D7656" s="325">
        <v>50</v>
      </c>
      <c r="E7656" s="46">
        <v>30000</v>
      </c>
      <c r="F7656" s="130">
        <f t="shared" si="121"/>
        <v>1500000</v>
      </c>
      <c r="G7656" s="86">
        <f>F7656</f>
        <v>1500000</v>
      </c>
    </row>
    <row r="7657" spans="1:7" ht="18" customHeight="1">
      <c r="A7657" s="323"/>
      <c r="B7657" s="302"/>
      <c r="C7657" s="325"/>
      <c r="D7657" s="325"/>
      <c r="E7657" s="46"/>
      <c r="F7657" s="130">
        <f t="shared" si="121"/>
        <v>0</v>
      </c>
      <c r="G7657" s="69"/>
    </row>
    <row r="7658" spans="1:7" ht="18" customHeight="1">
      <c r="A7658" s="323" t="s">
        <v>18</v>
      </c>
      <c r="B7658" s="302" t="s">
        <v>13</v>
      </c>
      <c r="C7658" s="325" t="s">
        <v>60</v>
      </c>
      <c r="D7658" s="325">
        <v>50</v>
      </c>
      <c r="E7658" s="46">
        <v>29000</v>
      </c>
      <c r="F7658" s="130">
        <f t="shared" si="121"/>
        <v>1450000</v>
      </c>
      <c r="G7658" s="86">
        <f>SUM(F7658:F7660)</f>
        <v>8410000</v>
      </c>
    </row>
    <row r="7659" spans="1:7" ht="18" customHeight="1">
      <c r="A7659" s="323"/>
      <c r="B7659" s="302" t="s">
        <v>13</v>
      </c>
      <c r="C7659" s="325" t="s">
        <v>512</v>
      </c>
      <c r="D7659" s="325">
        <v>140</v>
      </c>
      <c r="E7659" s="46">
        <v>29000</v>
      </c>
      <c r="F7659" s="130">
        <f t="shared" si="121"/>
        <v>4060000</v>
      </c>
      <c r="G7659" s="69"/>
    </row>
    <row r="7660" spans="1:7" ht="18" customHeight="1">
      <c r="A7660" s="323"/>
      <c r="B7660" s="302" t="s">
        <v>13</v>
      </c>
      <c r="C7660" s="325" t="s">
        <v>14</v>
      </c>
      <c r="D7660" s="325">
        <v>100</v>
      </c>
      <c r="E7660" s="46">
        <v>29000</v>
      </c>
      <c r="F7660" s="130">
        <f t="shared" si="121"/>
        <v>2900000</v>
      </c>
      <c r="G7660" s="69"/>
    </row>
    <row r="7661" spans="1:7" ht="18" customHeight="1">
      <c r="A7661" s="323"/>
      <c r="B7661" s="302"/>
      <c r="C7661" s="325"/>
      <c r="D7661" s="325"/>
      <c r="E7661" s="46"/>
      <c r="F7661" s="130"/>
      <c r="G7661" s="69"/>
    </row>
    <row r="7662" spans="1:7" ht="18" customHeight="1">
      <c r="A7662" s="323" t="s">
        <v>578</v>
      </c>
      <c r="B7662" s="302" t="s">
        <v>13</v>
      </c>
      <c r="C7662" s="325" t="s">
        <v>404</v>
      </c>
      <c r="D7662" s="325">
        <v>37</v>
      </c>
      <c r="E7662" s="46">
        <v>31000</v>
      </c>
      <c r="F7662" s="130">
        <f>E7662*D7662</f>
        <v>1147000</v>
      </c>
      <c r="G7662" s="86">
        <f>SUM(F7662:F7663)</f>
        <v>1767000</v>
      </c>
    </row>
    <row r="7663" spans="1:7" ht="18" customHeight="1">
      <c r="A7663" s="323"/>
      <c r="B7663" s="302" t="s">
        <v>13</v>
      </c>
      <c r="C7663" s="325" t="s">
        <v>75</v>
      </c>
      <c r="D7663" s="325">
        <v>20</v>
      </c>
      <c r="E7663" s="46">
        <v>31000</v>
      </c>
      <c r="F7663" s="130">
        <f>E7663*D7663</f>
        <v>620000</v>
      </c>
      <c r="G7663" s="69"/>
    </row>
    <row r="7664" spans="1:7" ht="18" customHeight="1">
      <c r="A7664" s="323"/>
      <c r="B7664" s="302"/>
      <c r="C7664" s="325"/>
      <c r="D7664" s="325"/>
      <c r="E7664" s="46"/>
      <c r="F7664" s="130"/>
      <c r="G7664" s="69"/>
    </row>
    <row r="7665" spans="1:7" ht="18" customHeight="1">
      <c r="A7665" s="323" t="s">
        <v>24</v>
      </c>
      <c r="B7665" s="302" t="s">
        <v>13</v>
      </c>
      <c r="C7665" s="325" t="s">
        <v>59</v>
      </c>
      <c r="D7665" s="325">
        <v>50</v>
      </c>
      <c r="E7665" s="46">
        <v>31000</v>
      </c>
      <c r="F7665" s="130">
        <f t="shared" si="121"/>
        <v>1550000</v>
      </c>
      <c r="G7665" s="86">
        <f>SUM(F7665:F7666)</f>
        <v>2450000</v>
      </c>
    </row>
    <row r="7666" spans="1:7" ht="18" customHeight="1">
      <c r="A7666" s="533"/>
      <c r="B7666" s="440" t="s">
        <v>13</v>
      </c>
      <c r="C7666" s="382" t="s">
        <v>60</v>
      </c>
      <c r="D7666" s="382">
        <v>30</v>
      </c>
      <c r="E7666" s="59">
        <v>30000</v>
      </c>
      <c r="F7666" s="132">
        <f t="shared" si="121"/>
        <v>900000</v>
      </c>
      <c r="G7666" s="92"/>
    </row>
    <row r="7667" spans="1:7" ht="18" customHeight="1">
      <c r="A7667" s="526"/>
      <c r="B7667" s="435"/>
      <c r="C7667" s="484"/>
      <c r="D7667" s="484"/>
      <c r="E7667" s="113"/>
      <c r="F7667" s="126"/>
      <c r="G7667" s="9"/>
    </row>
    <row r="7668" spans="1:7" ht="18" customHeight="1">
      <c r="A7668" s="537">
        <v>42455</v>
      </c>
      <c r="B7668" s="355"/>
      <c r="C7668" s="491" t="s">
        <v>398</v>
      </c>
      <c r="D7668" s="525"/>
      <c r="F7668" s="127"/>
    </row>
    <row r="7669" spans="1:7" ht="18" customHeight="1">
      <c r="A7669" s="531" t="s">
        <v>127</v>
      </c>
      <c r="B7669" s="436" t="s">
        <v>134</v>
      </c>
      <c r="C7669" s="494" t="s">
        <v>152</v>
      </c>
      <c r="D7669" s="494">
        <f>SUM(D7670:D7793)</f>
        <v>12329.1</v>
      </c>
      <c r="E7669" s="166"/>
      <c r="F7669" s="171">
        <f>SUM(F7670:F7793)</f>
        <v>431536080</v>
      </c>
      <c r="G7669" s="171">
        <f>SUM(G7670:G7793)</f>
        <v>431536080</v>
      </c>
    </row>
    <row r="7670" spans="1:7" ht="18" customHeight="1">
      <c r="A7670" s="532" t="s">
        <v>318</v>
      </c>
      <c r="B7670" s="441" t="s">
        <v>31</v>
      </c>
      <c r="C7670" s="492" t="s">
        <v>1493</v>
      </c>
      <c r="D7670" s="492">
        <v>104</v>
      </c>
      <c r="E7670" s="62">
        <v>35000</v>
      </c>
      <c r="F7670" s="139">
        <f t="shared" ref="F7670:F7742" si="122">E7670*D7670</f>
        <v>3640000</v>
      </c>
      <c r="G7670" s="85">
        <f>SUM(F7670:F7676)</f>
        <v>18395450</v>
      </c>
    </row>
    <row r="7671" spans="1:7" ht="18" customHeight="1">
      <c r="A7671" s="323"/>
      <c r="B7671" s="302" t="s">
        <v>31</v>
      </c>
      <c r="C7671" s="325" t="s">
        <v>2029</v>
      </c>
      <c r="D7671" s="325">
        <v>92</v>
      </c>
      <c r="E7671" s="46">
        <v>35000</v>
      </c>
      <c r="F7671" s="130">
        <f t="shared" si="122"/>
        <v>3220000</v>
      </c>
      <c r="G7671" s="69"/>
    </row>
    <row r="7672" spans="1:7" ht="18" customHeight="1">
      <c r="A7672" s="323"/>
      <c r="B7672" s="302" t="s">
        <v>31</v>
      </c>
      <c r="C7672" s="325" t="s">
        <v>961</v>
      </c>
      <c r="D7672" s="325">
        <v>192</v>
      </c>
      <c r="E7672" s="46">
        <v>35000</v>
      </c>
      <c r="F7672" s="130">
        <f t="shared" si="122"/>
        <v>6720000</v>
      </c>
      <c r="G7672" s="69"/>
    </row>
    <row r="7673" spans="1:7" ht="18" customHeight="1">
      <c r="A7673" s="323"/>
      <c r="B7673" s="302" t="s">
        <v>13</v>
      </c>
      <c r="C7673" s="325" t="s">
        <v>125</v>
      </c>
      <c r="D7673" s="325">
        <v>38</v>
      </c>
      <c r="E7673" s="46">
        <v>32500</v>
      </c>
      <c r="F7673" s="130">
        <f t="shared" si="122"/>
        <v>1235000</v>
      </c>
      <c r="G7673" s="69"/>
    </row>
    <row r="7674" spans="1:7" ht="18" customHeight="1">
      <c r="A7674" s="323"/>
      <c r="B7674" s="302" t="s">
        <v>13</v>
      </c>
      <c r="C7674" s="325" t="s">
        <v>46</v>
      </c>
      <c r="D7674" s="325">
        <v>51.7</v>
      </c>
      <c r="E7674" s="46">
        <v>32500</v>
      </c>
      <c r="F7674" s="130">
        <f t="shared" si="122"/>
        <v>1680250</v>
      </c>
      <c r="G7674" s="69"/>
    </row>
    <row r="7675" spans="1:7" ht="18" customHeight="1">
      <c r="A7675" s="323"/>
      <c r="B7675" s="302" t="s">
        <v>13</v>
      </c>
      <c r="C7675" s="325" t="s">
        <v>22</v>
      </c>
      <c r="D7675" s="325">
        <v>30</v>
      </c>
      <c r="E7675" s="46">
        <v>32500</v>
      </c>
      <c r="F7675" s="130">
        <f t="shared" si="122"/>
        <v>975000</v>
      </c>
      <c r="G7675" s="69"/>
    </row>
    <row r="7676" spans="1:7" ht="18" customHeight="1">
      <c r="A7676" s="323"/>
      <c r="B7676" s="302" t="s">
        <v>23</v>
      </c>
      <c r="C7676" s="325" t="s">
        <v>1471</v>
      </c>
      <c r="D7676" s="325">
        <v>25.7</v>
      </c>
      <c r="E7676" s="46">
        <v>36000</v>
      </c>
      <c r="F7676" s="130">
        <f t="shared" si="122"/>
        <v>925200</v>
      </c>
      <c r="G7676" s="69"/>
    </row>
    <row r="7677" spans="1:7" ht="18" customHeight="1">
      <c r="A7677" s="323"/>
      <c r="B7677" s="302"/>
      <c r="C7677" s="325"/>
      <c r="D7677" s="325"/>
      <c r="E7677" s="46"/>
      <c r="F7677" s="130">
        <f t="shared" si="122"/>
        <v>0</v>
      </c>
      <c r="G7677" s="69"/>
    </row>
    <row r="7678" spans="1:7" ht="18" customHeight="1">
      <c r="A7678" s="323" t="s">
        <v>235</v>
      </c>
      <c r="B7678" s="302" t="s">
        <v>13</v>
      </c>
      <c r="C7678" s="325" t="s">
        <v>2030</v>
      </c>
      <c r="D7678" s="325">
        <v>100</v>
      </c>
      <c r="E7678" s="46">
        <v>31000</v>
      </c>
      <c r="F7678" s="130">
        <f t="shared" si="122"/>
        <v>3100000</v>
      </c>
      <c r="G7678" s="86">
        <f>F7678</f>
        <v>3100000</v>
      </c>
    </row>
    <row r="7679" spans="1:7" ht="18" customHeight="1">
      <c r="A7679" s="323"/>
      <c r="B7679" s="302"/>
      <c r="C7679" s="325"/>
      <c r="D7679" s="325"/>
      <c r="E7679" s="46"/>
      <c r="F7679" s="130">
        <f t="shared" si="122"/>
        <v>0</v>
      </c>
      <c r="G7679" s="69"/>
    </row>
    <row r="7680" spans="1:7" ht="18" customHeight="1">
      <c r="A7680" s="323" t="s">
        <v>40</v>
      </c>
      <c r="B7680" s="302" t="s">
        <v>164</v>
      </c>
      <c r="C7680" s="325" t="s">
        <v>41</v>
      </c>
      <c r="D7680" s="325">
        <v>101.5</v>
      </c>
      <c r="E7680" s="46">
        <v>31000</v>
      </c>
      <c r="F7680" s="130">
        <f t="shared" si="122"/>
        <v>3146500</v>
      </c>
      <c r="G7680" s="86">
        <f>SUM(F7680:F7681)</f>
        <v>7908100</v>
      </c>
    </row>
    <row r="7681" spans="1:7" ht="18" customHeight="1">
      <c r="A7681" s="323"/>
      <c r="B7681" s="302" t="s">
        <v>164</v>
      </c>
      <c r="C7681" s="325" t="s">
        <v>143</v>
      </c>
      <c r="D7681" s="325">
        <f>40+113.6</f>
        <v>153.6</v>
      </c>
      <c r="E7681" s="46">
        <v>31000</v>
      </c>
      <c r="F7681" s="130">
        <f t="shared" si="122"/>
        <v>4761600</v>
      </c>
      <c r="G7681" s="69"/>
    </row>
    <row r="7682" spans="1:7" ht="18" customHeight="1">
      <c r="A7682" s="323"/>
      <c r="B7682" s="302"/>
      <c r="C7682" s="325"/>
      <c r="D7682" s="325"/>
      <c r="E7682" s="46"/>
      <c r="F7682" s="130">
        <f t="shared" si="122"/>
        <v>0</v>
      </c>
      <c r="G7682" s="69"/>
    </row>
    <row r="7683" spans="1:7" ht="18" customHeight="1">
      <c r="A7683" s="323" t="s">
        <v>336</v>
      </c>
      <c r="B7683" s="446" t="s">
        <v>2031</v>
      </c>
      <c r="C7683" s="430" t="s">
        <v>2013</v>
      </c>
      <c r="D7683" s="430">
        <v>-190</v>
      </c>
      <c r="E7683" s="54">
        <v>32000</v>
      </c>
      <c r="F7683" s="140">
        <f t="shared" si="122"/>
        <v>-6080000</v>
      </c>
      <c r="G7683" s="86">
        <f>SUM(F7683:F7688)</f>
        <v>36324800</v>
      </c>
    </row>
    <row r="7684" spans="1:7" ht="18" customHeight="1">
      <c r="A7684" s="323"/>
      <c r="B7684" s="302" t="s">
        <v>23</v>
      </c>
      <c r="C7684" s="325" t="s">
        <v>766</v>
      </c>
      <c r="D7684" s="325">
        <v>150</v>
      </c>
      <c r="E7684" s="46">
        <v>32500</v>
      </c>
      <c r="F7684" s="130">
        <f t="shared" si="122"/>
        <v>4875000</v>
      </c>
      <c r="G7684" s="69"/>
    </row>
    <row r="7685" spans="1:7" ht="18" customHeight="1">
      <c r="A7685" s="323"/>
      <c r="B7685" s="302" t="s">
        <v>23</v>
      </c>
      <c r="C7685" s="325" t="s">
        <v>445</v>
      </c>
      <c r="D7685" s="325">
        <v>425</v>
      </c>
      <c r="E7685" s="46">
        <v>34000</v>
      </c>
      <c r="F7685" s="130">
        <f t="shared" si="122"/>
        <v>14450000</v>
      </c>
      <c r="G7685" s="69"/>
    </row>
    <row r="7686" spans="1:7" ht="18" customHeight="1">
      <c r="A7686" s="323"/>
      <c r="B7686" s="302" t="s">
        <v>31</v>
      </c>
      <c r="C7686" s="325" t="s">
        <v>25</v>
      </c>
      <c r="D7686" s="325">
        <v>50</v>
      </c>
      <c r="E7686" s="46">
        <v>34000</v>
      </c>
      <c r="F7686" s="130">
        <f t="shared" si="122"/>
        <v>1700000</v>
      </c>
      <c r="G7686" s="69"/>
    </row>
    <row r="7687" spans="1:7" ht="18" customHeight="1">
      <c r="A7687" s="323"/>
      <c r="B7687" s="302" t="s">
        <v>31</v>
      </c>
      <c r="C7687" s="325" t="s">
        <v>543</v>
      </c>
      <c r="D7687" s="325">
        <v>150.69999999999999</v>
      </c>
      <c r="E7687" s="46">
        <v>34000</v>
      </c>
      <c r="F7687" s="130">
        <f t="shared" si="122"/>
        <v>5123800</v>
      </c>
      <c r="G7687" s="69"/>
    </row>
    <row r="7688" spans="1:7" ht="18" customHeight="1">
      <c r="A7688" s="323"/>
      <c r="B7688" s="302" t="s">
        <v>31</v>
      </c>
      <c r="C7688" s="325" t="s">
        <v>2032</v>
      </c>
      <c r="D7688" s="325">
        <v>508</v>
      </c>
      <c r="E7688" s="46">
        <v>32000</v>
      </c>
      <c r="F7688" s="130">
        <f t="shared" si="122"/>
        <v>16256000</v>
      </c>
      <c r="G7688" s="69"/>
    </row>
    <row r="7689" spans="1:7" ht="18" customHeight="1">
      <c r="A7689" s="323"/>
      <c r="B7689" s="302"/>
      <c r="C7689" s="325"/>
      <c r="D7689" s="325"/>
      <c r="E7689" s="46"/>
      <c r="F7689" s="130">
        <f t="shared" si="122"/>
        <v>0</v>
      </c>
      <c r="G7689" s="69"/>
    </row>
    <row r="7690" spans="1:7" ht="18" customHeight="1">
      <c r="A7690" s="323" t="s">
        <v>115</v>
      </c>
      <c r="B7690" s="444" t="s">
        <v>116</v>
      </c>
      <c r="C7690" s="482" t="s">
        <v>118</v>
      </c>
      <c r="D7690" s="482">
        <v>91</v>
      </c>
      <c r="E7690" s="116">
        <v>42500</v>
      </c>
      <c r="F7690" s="131">
        <f t="shared" si="122"/>
        <v>3867500</v>
      </c>
      <c r="G7690" s="86">
        <f>F7690</f>
        <v>3867500</v>
      </c>
    </row>
    <row r="7691" spans="1:7" ht="18" customHeight="1">
      <c r="A7691" s="323"/>
      <c r="B7691" s="302"/>
      <c r="C7691" s="325"/>
      <c r="D7691" s="325"/>
      <c r="E7691" s="46"/>
      <c r="F7691" s="130">
        <f t="shared" si="122"/>
        <v>0</v>
      </c>
      <c r="G7691" s="69"/>
    </row>
    <row r="7692" spans="1:7" ht="18" customHeight="1">
      <c r="A7692" s="323" t="s">
        <v>380</v>
      </c>
      <c r="B7692" s="444" t="s">
        <v>812</v>
      </c>
      <c r="C7692" s="482" t="s">
        <v>947</v>
      </c>
      <c r="D7692" s="482">
        <v>112.6</v>
      </c>
      <c r="E7692" s="116">
        <v>42500</v>
      </c>
      <c r="F7692" s="131">
        <f t="shared" si="122"/>
        <v>4785500</v>
      </c>
      <c r="G7692" s="86">
        <f>F7692</f>
        <v>4785500</v>
      </c>
    </row>
    <row r="7693" spans="1:7" ht="18" customHeight="1">
      <c r="A7693" s="323"/>
      <c r="B7693" s="302"/>
      <c r="C7693" s="325"/>
      <c r="D7693" s="325"/>
      <c r="E7693" s="46"/>
      <c r="F7693" s="130">
        <f t="shared" si="122"/>
        <v>0</v>
      </c>
      <c r="G7693" s="69"/>
    </row>
    <row r="7694" spans="1:7" ht="18" customHeight="1">
      <c r="A7694" s="323" t="s">
        <v>451</v>
      </c>
      <c r="B7694" s="302" t="s">
        <v>2001</v>
      </c>
      <c r="C7694" s="325" t="s">
        <v>25</v>
      </c>
      <c r="D7694" s="325">
        <v>95.7</v>
      </c>
      <c r="E7694" s="46">
        <v>36000</v>
      </c>
      <c r="F7694" s="130">
        <f t="shared" si="122"/>
        <v>3445200</v>
      </c>
      <c r="G7694" s="86">
        <f>SUM(F7694:F7695)</f>
        <v>6945200</v>
      </c>
    </row>
    <row r="7695" spans="1:7" ht="18" customHeight="1">
      <c r="A7695" s="323"/>
      <c r="B7695" s="302" t="s">
        <v>31</v>
      </c>
      <c r="C7695" s="325" t="s">
        <v>201</v>
      </c>
      <c r="D7695" s="325">
        <v>100</v>
      </c>
      <c r="E7695" s="46">
        <v>35000</v>
      </c>
      <c r="F7695" s="130">
        <f t="shared" si="122"/>
        <v>3500000</v>
      </c>
      <c r="G7695" s="69"/>
    </row>
    <row r="7696" spans="1:7" ht="18" customHeight="1">
      <c r="A7696" s="323"/>
      <c r="B7696" s="302"/>
      <c r="C7696" s="325"/>
      <c r="D7696" s="325"/>
      <c r="E7696" s="46"/>
      <c r="F7696" s="130">
        <f t="shared" si="122"/>
        <v>0</v>
      </c>
      <c r="G7696" s="69"/>
    </row>
    <row r="7697" spans="1:7" ht="18" customHeight="1">
      <c r="A7697" s="323" t="s">
        <v>727</v>
      </c>
      <c r="B7697" s="302" t="s">
        <v>31</v>
      </c>
      <c r="C7697" s="325" t="s">
        <v>908</v>
      </c>
      <c r="D7697" s="325">
        <v>2</v>
      </c>
      <c r="E7697" s="46">
        <v>35000</v>
      </c>
      <c r="F7697" s="130">
        <f t="shared" si="122"/>
        <v>70000</v>
      </c>
      <c r="G7697" s="86">
        <f>SUM(F7697:F7698)</f>
        <v>13954800</v>
      </c>
    </row>
    <row r="7698" spans="1:7" ht="18" customHeight="1">
      <c r="A7698" s="323"/>
      <c r="B7698" s="302" t="s">
        <v>13</v>
      </c>
      <c r="C7698" s="325" t="s">
        <v>1459</v>
      </c>
      <c r="D7698" s="325">
        <v>433.9</v>
      </c>
      <c r="E7698" s="46">
        <v>32000</v>
      </c>
      <c r="F7698" s="130">
        <f t="shared" si="122"/>
        <v>13884800</v>
      </c>
      <c r="G7698" s="69"/>
    </row>
    <row r="7699" spans="1:7" ht="18" customHeight="1">
      <c r="A7699" s="323"/>
      <c r="B7699" s="302"/>
      <c r="C7699" s="325"/>
      <c r="D7699" s="325"/>
      <c r="E7699" s="46"/>
      <c r="F7699" s="130">
        <f t="shared" si="122"/>
        <v>0</v>
      </c>
      <c r="G7699" s="69"/>
    </row>
    <row r="7700" spans="1:7" ht="18" customHeight="1">
      <c r="A7700" s="323" t="s">
        <v>311</v>
      </c>
      <c r="B7700" s="302" t="s">
        <v>31</v>
      </c>
      <c r="C7700" s="325" t="s">
        <v>329</v>
      </c>
      <c r="D7700" s="325">
        <v>95.5</v>
      </c>
      <c r="E7700" s="46">
        <v>35500</v>
      </c>
      <c r="F7700" s="130">
        <f t="shared" si="122"/>
        <v>3390250</v>
      </c>
      <c r="G7700" s="86">
        <f>SUM(F7700:F7702)</f>
        <v>24171950</v>
      </c>
    </row>
    <row r="7701" spans="1:7" ht="18" customHeight="1">
      <c r="A7701" s="323"/>
      <c r="B7701" s="302" t="s">
        <v>31</v>
      </c>
      <c r="C7701" s="325" t="s">
        <v>1906</v>
      </c>
      <c r="D7701" s="325">
        <v>497.9</v>
      </c>
      <c r="E7701" s="46">
        <v>35500</v>
      </c>
      <c r="F7701" s="130">
        <f t="shared" si="122"/>
        <v>17675450</v>
      </c>
      <c r="G7701" s="69"/>
    </row>
    <row r="7702" spans="1:7" ht="18" customHeight="1">
      <c r="A7702" s="323"/>
      <c r="B7702" s="302" t="s">
        <v>31</v>
      </c>
      <c r="C7702" s="325" t="s">
        <v>206</v>
      </c>
      <c r="D7702" s="325">
        <v>87.5</v>
      </c>
      <c r="E7702" s="46">
        <v>35500</v>
      </c>
      <c r="F7702" s="130">
        <f t="shared" si="122"/>
        <v>3106250</v>
      </c>
      <c r="G7702" s="69"/>
    </row>
    <row r="7703" spans="1:7" ht="18" customHeight="1">
      <c r="A7703" s="323"/>
      <c r="B7703" s="302"/>
      <c r="C7703" s="325"/>
      <c r="D7703" s="325"/>
      <c r="E7703" s="46"/>
      <c r="F7703" s="130">
        <f t="shared" si="122"/>
        <v>0</v>
      </c>
      <c r="G7703" s="69"/>
    </row>
    <row r="7704" spans="1:7" ht="18" customHeight="1">
      <c r="A7704" s="323" t="s">
        <v>418</v>
      </c>
      <c r="B7704" s="302" t="s">
        <v>23</v>
      </c>
      <c r="C7704" s="325" t="s">
        <v>416</v>
      </c>
      <c r="D7704" s="325">
        <f>245.8+113.7</f>
        <v>359.5</v>
      </c>
      <c r="E7704" s="46">
        <v>34500</v>
      </c>
      <c r="F7704" s="130">
        <f t="shared" si="122"/>
        <v>12402750</v>
      </c>
      <c r="G7704" s="86">
        <f>F7704</f>
        <v>12402750</v>
      </c>
    </row>
    <row r="7705" spans="1:7" ht="18" customHeight="1">
      <c r="A7705" s="323"/>
      <c r="B7705" s="302"/>
      <c r="C7705" s="325"/>
      <c r="D7705" s="325"/>
      <c r="E7705" s="46"/>
      <c r="F7705" s="130">
        <f t="shared" si="122"/>
        <v>0</v>
      </c>
      <c r="G7705" s="69"/>
    </row>
    <row r="7706" spans="1:7" ht="18" customHeight="1">
      <c r="A7706" s="323" t="s">
        <v>1470</v>
      </c>
      <c r="B7706" s="302" t="s">
        <v>13</v>
      </c>
      <c r="C7706" s="325" t="s">
        <v>563</v>
      </c>
      <c r="D7706" s="325">
        <v>286.60000000000002</v>
      </c>
      <c r="E7706" s="46">
        <v>32800</v>
      </c>
      <c r="F7706" s="130">
        <f t="shared" si="122"/>
        <v>9400480</v>
      </c>
      <c r="G7706" s="86">
        <f>F7706</f>
        <v>9400480</v>
      </c>
    </row>
    <row r="7707" spans="1:7" ht="18" customHeight="1">
      <c r="A7707" s="323"/>
      <c r="B7707" s="302"/>
      <c r="C7707" s="325"/>
      <c r="D7707" s="325"/>
      <c r="E7707" s="46"/>
      <c r="F7707" s="130">
        <f t="shared" si="122"/>
        <v>0</v>
      </c>
      <c r="G7707" s="69"/>
    </row>
    <row r="7708" spans="1:7" ht="18" customHeight="1">
      <c r="A7708" s="323" t="s">
        <v>140</v>
      </c>
      <c r="B7708" s="302" t="s">
        <v>31</v>
      </c>
      <c r="C7708" s="325" t="s">
        <v>521</v>
      </c>
      <c r="D7708" s="325">
        <v>220</v>
      </c>
      <c r="E7708" s="46">
        <v>32000</v>
      </c>
      <c r="F7708" s="130">
        <f t="shared" si="122"/>
        <v>7040000</v>
      </c>
      <c r="G7708" s="86">
        <f>F7708</f>
        <v>7040000</v>
      </c>
    </row>
    <row r="7709" spans="1:7" ht="18" customHeight="1">
      <c r="A7709" s="323"/>
      <c r="B7709" s="302"/>
      <c r="C7709" s="325"/>
      <c r="D7709" s="325"/>
      <c r="E7709" s="46"/>
      <c r="F7709" s="130">
        <f t="shared" si="122"/>
        <v>0</v>
      </c>
      <c r="G7709" s="69"/>
    </row>
    <row r="7710" spans="1:7" ht="18" customHeight="1">
      <c r="A7710" s="323" t="s">
        <v>145</v>
      </c>
      <c r="B7710" s="302" t="s">
        <v>31</v>
      </c>
      <c r="C7710" s="325" t="s">
        <v>15</v>
      </c>
      <c r="D7710" s="325">
        <v>225</v>
      </c>
      <c r="E7710" s="46">
        <v>29500</v>
      </c>
      <c r="F7710" s="130">
        <f t="shared" si="122"/>
        <v>6637500</v>
      </c>
      <c r="G7710" s="86">
        <f>F7710</f>
        <v>6637500</v>
      </c>
    </row>
    <row r="7711" spans="1:7" ht="18" customHeight="1">
      <c r="A7711" s="323"/>
      <c r="B7711" s="302"/>
      <c r="C7711" s="325"/>
      <c r="D7711" s="325"/>
      <c r="E7711" s="46"/>
      <c r="F7711" s="130"/>
      <c r="G7711" s="86"/>
    </row>
    <row r="7712" spans="1:7" ht="18" customHeight="1">
      <c r="A7712" s="323" t="s">
        <v>523</v>
      </c>
      <c r="B7712" s="302" t="s">
        <v>23</v>
      </c>
      <c r="C7712" s="325" t="s">
        <v>1655</v>
      </c>
      <c r="D7712" s="325">
        <v>29.6</v>
      </c>
      <c r="E7712" s="46">
        <v>35500</v>
      </c>
      <c r="F7712" s="130">
        <f>E7712*D7712</f>
        <v>1050800</v>
      </c>
      <c r="G7712" s="86">
        <f>F7712</f>
        <v>1050800</v>
      </c>
    </row>
    <row r="7713" spans="1:7" ht="18" customHeight="1">
      <c r="A7713" s="323"/>
      <c r="B7713" s="302"/>
      <c r="C7713" s="325"/>
      <c r="D7713" s="325"/>
      <c r="E7713" s="46"/>
      <c r="F7713" s="130"/>
      <c r="G7713" s="86"/>
    </row>
    <row r="7714" spans="1:7" ht="18" customHeight="1">
      <c r="A7714" s="323" t="s">
        <v>203</v>
      </c>
      <c r="B7714" s="302" t="s">
        <v>319</v>
      </c>
      <c r="C7714" s="325" t="s">
        <v>1027</v>
      </c>
      <c r="D7714" s="325">
        <v>112.7</v>
      </c>
      <c r="E7714" s="46">
        <v>30500</v>
      </c>
      <c r="F7714" s="130">
        <f t="shared" si="122"/>
        <v>3437350</v>
      </c>
      <c r="G7714" s="86">
        <f>SUM(F7714:F7718)</f>
        <v>26219450</v>
      </c>
    </row>
    <row r="7715" spans="1:7" ht="18" customHeight="1">
      <c r="A7715" s="323"/>
      <c r="B7715" s="302" t="s">
        <v>31</v>
      </c>
      <c r="C7715" s="325" t="s">
        <v>2033</v>
      </c>
      <c r="D7715" s="325">
        <v>275</v>
      </c>
      <c r="E7715" s="46">
        <v>31000</v>
      </c>
      <c r="F7715" s="130">
        <f t="shared" si="122"/>
        <v>8525000</v>
      </c>
      <c r="G7715" s="69"/>
    </row>
    <row r="7716" spans="1:7" ht="18" customHeight="1">
      <c r="A7716" s="323"/>
      <c r="B7716" s="302" t="s">
        <v>168</v>
      </c>
      <c r="C7716" s="325" t="s">
        <v>255</v>
      </c>
      <c r="D7716" s="325">
        <v>49</v>
      </c>
      <c r="E7716" s="46">
        <v>31000</v>
      </c>
      <c r="F7716" s="130">
        <f t="shared" si="122"/>
        <v>1519000</v>
      </c>
      <c r="G7716" s="69"/>
    </row>
    <row r="7717" spans="1:7" ht="18" customHeight="1">
      <c r="A7717" s="323"/>
      <c r="B7717" s="302" t="s">
        <v>570</v>
      </c>
      <c r="C7717" s="325" t="s">
        <v>522</v>
      </c>
      <c r="D7717" s="325">
        <v>158.80000000000001</v>
      </c>
      <c r="E7717" s="46">
        <v>37000</v>
      </c>
      <c r="F7717" s="130">
        <f t="shared" si="122"/>
        <v>5875600</v>
      </c>
      <c r="G7717" s="69"/>
    </row>
    <row r="7718" spans="1:7" ht="18" customHeight="1">
      <c r="A7718" s="323"/>
      <c r="B7718" s="302" t="s">
        <v>570</v>
      </c>
      <c r="C7718" s="325" t="s">
        <v>711</v>
      </c>
      <c r="D7718" s="325">
        <v>225</v>
      </c>
      <c r="E7718" s="46">
        <v>30500</v>
      </c>
      <c r="F7718" s="130">
        <f t="shared" si="122"/>
        <v>6862500</v>
      </c>
      <c r="G7718" s="69"/>
    </row>
    <row r="7719" spans="1:7" ht="18" customHeight="1">
      <c r="A7719" s="323"/>
      <c r="B7719" s="302"/>
      <c r="C7719" s="325"/>
      <c r="D7719" s="325"/>
      <c r="E7719" s="46"/>
      <c r="F7719" s="130">
        <f t="shared" si="122"/>
        <v>0</v>
      </c>
      <c r="G7719" s="69"/>
    </row>
    <row r="7720" spans="1:7" ht="18" customHeight="1">
      <c r="A7720" s="323" t="s">
        <v>93</v>
      </c>
      <c r="B7720" s="302" t="s">
        <v>1999</v>
      </c>
      <c r="C7720" s="325" t="s">
        <v>78</v>
      </c>
      <c r="D7720" s="325">
        <v>180.5</v>
      </c>
      <c r="E7720" s="46">
        <v>34500</v>
      </c>
      <c r="F7720" s="130">
        <f t="shared" si="122"/>
        <v>6227250</v>
      </c>
      <c r="G7720" s="86">
        <f>SUM(F7720:F7726)</f>
        <v>30478500</v>
      </c>
    </row>
    <row r="7721" spans="1:7" ht="18" customHeight="1">
      <c r="A7721" s="323"/>
      <c r="B7721" s="302" t="s">
        <v>13</v>
      </c>
      <c r="C7721" s="325" t="s">
        <v>614</v>
      </c>
      <c r="D7721" s="325">
        <v>50</v>
      </c>
      <c r="E7721" s="46">
        <v>31000</v>
      </c>
      <c r="F7721" s="130">
        <f t="shared" si="122"/>
        <v>1550000</v>
      </c>
      <c r="G7721" s="69"/>
    </row>
    <row r="7722" spans="1:7" ht="18" customHeight="1">
      <c r="A7722" s="323"/>
      <c r="B7722" s="302" t="s">
        <v>13</v>
      </c>
      <c r="C7722" s="325" t="s">
        <v>117</v>
      </c>
      <c r="D7722" s="325">
        <v>53</v>
      </c>
      <c r="E7722" s="46">
        <v>30500</v>
      </c>
      <c r="F7722" s="130">
        <f t="shared" si="122"/>
        <v>1616500</v>
      </c>
      <c r="G7722" s="69"/>
    </row>
    <row r="7723" spans="1:7" ht="18" customHeight="1">
      <c r="A7723" s="323"/>
      <c r="B7723" s="302" t="s">
        <v>23</v>
      </c>
      <c r="C7723" s="325" t="s">
        <v>1001</v>
      </c>
      <c r="D7723" s="325">
        <v>179.5</v>
      </c>
      <c r="E7723" s="46">
        <v>34500</v>
      </c>
      <c r="F7723" s="130">
        <f t="shared" si="122"/>
        <v>6192750</v>
      </c>
      <c r="G7723" s="69"/>
    </row>
    <row r="7724" spans="1:7" ht="18" customHeight="1">
      <c r="A7724" s="323"/>
      <c r="B7724" s="302" t="s">
        <v>23</v>
      </c>
      <c r="C7724" s="325" t="s">
        <v>1231</v>
      </c>
      <c r="D7724" s="325">
        <v>295</v>
      </c>
      <c r="E7724" s="46">
        <v>34000</v>
      </c>
      <c r="F7724" s="130">
        <f t="shared" si="122"/>
        <v>10030000</v>
      </c>
      <c r="G7724" s="69"/>
    </row>
    <row r="7725" spans="1:7" ht="18" customHeight="1">
      <c r="A7725" s="323"/>
      <c r="B7725" s="302" t="s">
        <v>31</v>
      </c>
      <c r="C7725" s="325" t="s">
        <v>2034</v>
      </c>
      <c r="D7725" s="325">
        <v>53</v>
      </c>
      <c r="E7725" s="46">
        <v>34000</v>
      </c>
      <c r="F7725" s="130">
        <f t="shared" si="122"/>
        <v>1802000</v>
      </c>
      <c r="G7725" s="69"/>
    </row>
    <row r="7726" spans="1:7" ht="18" customHeight="1">
      <c r="A7726" s="323"/>
      <c r="B7726" s="302" t="s">
        <v>31</v>
      </c>
      <c r="C7726" s="325" t="s">
        <v>986</v>
      </c>
      <c r="D7726" s="325">
        <v>90</v>
      </c>
      <c r="E7726" s="46">
        <v>34000</v>
      </c>
      <c r="F7726" s="130">
        <f t="shared" si="122"/>
        <v>3060000</v>
      </c>
      <c r="G7726" s="69"/>
    </row>
    <row r="7727" spans="1:7" ht="18" customHeight="1">
      <c r="A7727" s="323"/>
      <c r="B7727" s="302"/>
      <c r="C7727" s="325"/>
      <c r="D7727" s="325"/>
      <c r="E7727" s="46"/>
      <c r="F7727" s="130">
        <f t="shared" si="122"/>
        <v>0</v>
      </c>
      <c r="G7727" s="69"/>
    </row>
    <row r="7728" spans="1:7" ht="18" customHeight="1">
      <c r="A7728" s="323" t="s">
        <v>304</v>
      </c>
      <c r="B7728" s="302" t="s">
        <v>13</v>
      </c>
      <c r="C7728" s="325" t="s">
        <v>416</v>
      </c>
      <c r="D7728" s="325">
        <v>377.5</v>
      </c>
      <c r="E7728" s="46">
        <v>32000</v>
      </c>
      <c r="F7728" s="130">
        <f t="shared" si="122"/>
        <v>12080000</v>
      </c>
      <c r="G7728" s="86">
        <f>F7728</f>
        <v>12080000</v>
      </c>
    </row>
    <row r="7729" spans="1:7" ht="18" customHeight="1">
      <c r="A7729" s="323"/>
      <c r="B7729" s="302"/>
      <c r="C7729" s="325"/>
      <c r="D7729" s="325"/>
      <c r="E7729" s="46"/>
      <c r="F7729" s="130">
        <f t="shared" si="122"/>
        <v>0</v>
      </c>
      <c r="G7729" s="69"/>
    </row>
    <row r="7730" spans="1:7" ht="18" customHeight="1">
      <c r="A7730" s="323" t="s">
        <v>316</v>
      </c>
      <c r="B7730" s="302" t="s">
        <v>23</v>
      </c>
      <c r="C7730" s="325" t="s">
        <v>372</v>
      </c>
      <c r="D7730" s="325">
        <v>104.4</v>
      </c>
      <c r="E7730" s="46">
        <v>29500</v>
      </c>
      <c r="F7730" s="130">
        <f t="shared" si="122"/>
        <v>3079800</v>
      </c>
      <c r="G7730" s="86">
        <f>SUM(F7730:F7732)</f>
        <v>14770650</v>
      </c>
    </row>
    <row r="7731" spans="1:7" ht="18" customHeight="1">
      <c r="A7731" s="323"/>
      <c r="B7731" s="302" t="s">
        <v>23</v>
      </c>
      <c r="C7731" s="325" t="s">
        <v>562</v>
      </c>
      <c r="D7731" s="325">
        <v>100</v>
      </c>
      <c r="E7731" s="46">
        <v>29500</v>
      </c>
      <c r="F7731" s="130">
        <f t="shared" si="122"/>
        <v>2950000</v>
      </c>
      <c r="G7731" s="69"/>
    </row>
    <row r="7732" spans="1:7" ht="18" customHeight="1">
      <c r="A7732" s="323"/>
      <c r="B7732" s="302" t="s">
        <v>23</v>
      </c>
      <c r="C7732" s="325" t="s">
        <v>962</v>
      </c>
      <c r="D7732" s="325">
        <v>296.3</v>
      </c>
      <c r="E7732" s="46">
        <v>29500</v>
      </c>
      <c r="F7732" s="130">
        <f t="shared" si="122"/>
        <v>8740850</v>
      </c>
      <c r="G7732" s="69"/>
    </row>
    <row r="7733" spans="1:7" ht="18" customHeight="1">
      <c r="A7733" s="323"/>
      <c r="B7733" s="302"/>
      <c r="C7733" s="325"/>
      <c r="D7733" s="325"/>
      <c r="E7733" s="46"/>
      <c r="F7733" s="130">
        <f t="shared" si="122"/>
        <v>0</v>
      </c>
      <c r="G7733" s="69"/>
    </row>
    <row r="7734" spans="1:7" ht="18" customHeight="1">
      <c r="A7734" s="323" t="s">
        <v>330</v>
      </c>
      <c r="B7734" s="302" t="s">
        <v>518</v>
      </c>
      <c r="C7734" s="325" t="s">
        <v>611</v>
      </c>
      <c r="D7734" s="325">
        <v>163</v>
      </c>
      <c r="E7734" s="46">
        <v>38000</v>
      </c>
      <c r="F7734" s="130">
        <f t="shared" si="122"/>
        <v>6194000</v>
      </c>
      <c r="G7734" s="86">
        <f>SUM(F7734:F7735)</f>
        <v>10185650</v>
      </c>
    </row>
    <row r="7735" spans="1:7" ht="18" customHeight="1">
      <c r="A7735" s="323"/>
      <c r="B7735" s="302" t="s">
        <v>208</v>
      </c>
      <c r="C7735" s="325" t="s">
        <v>366</v>
      </c>
      <c r="D7735" s="325">
        <v>115.7</v>
      </c>
      <c r="E7735" s="46">
        <v>34500</v>
      </c>
      <c r="F7735" s="130">
        <f t="shared" si="122"/>
        <v>3991650</v>
      </c>
      <c r="G7735" s="69"/>
    </row>
    <row r="7736" spans="1:7" ht="18" customHeight="1">
      <c r="A7736" s="323"/>
      <c r="B7736" s="302"/>
      <c r="C7736" s="325"/>
      <c r="D7736" s="325"/>
      <c r="E7736" s="46"/>
      <c r="F7736" s="130">
        <f t="shared" si="122"/>
        <v>0</v>
      </c>
      <c r="G7736" s="69"/>
    </row>
    <row r="7737" spans="1:7" ht="18" customHeight="1">
      <c r="A7737" s="323" t="s">
        <v>123</v>
      </c>
      <c r="B7737" s="302" t="s">
        <v>31</v>
      </c>
      <c r="C7737" s="325" t="s">
        <v>1050</v>
      </c>
      <c r="D7737" s="325">
        <v>127</v>
      </c>
      <c r="E7737" s="46">
        <v>32000</v>
      </c>
      <c r="F7737" s="130">
        <f t="shared" si="122"/>
        <v>4064000</v>
      </c>
      <c r="G7737" s="86">
        <f>SUM(F7737:F7739)</f>
        <v>23034250</v>
      </c>
    </row>
    <row r="7738" spans="1:7" ht="18" customHeight="1">
      <c r="A7738" s="323"/>
      <c r="B7738" s="302" t="s">
        <v>31</v>
      </c>
      <c r="C7738" s="325" t="s">
        <v>1065</v>
      </c>
      <c r="D7738" s="325">
        <v>375</v>
      </c>
      <c r="E7738" s="46">
        <v>32500</v>
      </c>
      <c r="F7738" s="130">
        <f t="shared" si="122"/>
        <v>12187500</v>
      </c>
      <c r="G7738" s="69"/>
    </row>
    <row r="7739" spans="1:7" ht="18" customHeight="1">
      <c r="A7739" s="323"/>
      <c r="B7739" s="302" t="s">
        <v>31</v>
      </c>
      <c r="C7739" s="325" t="s">
        <v>1066</v>
      </c>
      <c r="D7739" s="325">
        <v>208.7</v>
      </c>
      <c r="E7739" s="46">
        <v>32500</v>
      </c>
      <c r="F7739" s="130">
        <f t="shared" si="122"/>
        <v>6782750</v>
      </c>
      <c r="G7739" s="69"/>
    </row>
    <row r="7740" spans="1:7" ht="18" customHeight="1">
      <c r="A7740" s="323"/>
      <c r="B7740" s="302"/>
      <c r="C7740" s="325"/>
      <c r="D7740" s="325"/>
      <c r="E7740" s="46"/>
      <c r="F7740" s="130">
        <f t="shared" si="122"/>
        <v>0</v>
      </c>
      <c r="G7740" s="69"/>
    </row>
    <row r="7741" spans="1:7" ht="18" customHeight="1">
      <c r="A7741" s="323" t="s">
        <v>81</v>
      </c>
      <c r="B7741" s="302" t="s">
        <v>64</v>
      </c>
      <c r="C7741" s="325" t="s">
        <v>1702</v>
      </c>
      <c r="D7741" s="325">
        <v>150</v>
      </c>
      <c r="E7741" s="46">
        <v>33000</v>
      </c>
      <c r="F7741" s="130">
        <f t="shared" si="122"/>
        <v>4950000</v>
      </c>
      <c r="G7741" s="86">
        <f>SUM(F7741:F7742)</f>
        <v>11550000</v>
      </c>
    </row>
    <row r="7742" spans="1:7" ht="18" customHeight="1">
      <c r="A7742" s="323"/>
      <c r="B7742" s="302" t="s">
        <v>64</v>
      </c>
      <c r="C7742" s="325" t="s">
        <v>1700</v>
      </c>
      <c r="D7742" s="325">
        <v>200</v>
      </c>
      <c r="E7742" s="46">
        <v>33000</v>
      </c>
      <c r="F7742" s="130">
        <f t="shared" si="122"/>
        <v>6600000</v>
      </c>
      <c r="G7742" s="69"/>
    </row>
    <row r="7743" spans="1:7" ht="18" customHeight="1">
      <c r="A7743" s="323"/>
      <c r="B7743" s="302"/>
      <c r="C7743" s="325"/>
      <c r="D7743" s="325"/>
      <c r="E7743" s="46"/>
      <c r="F7743" s="130">
        <f t="shared" ref="F7743:F7811" si="123">E7743*D7743</f>
        <v>0</v>
      </c>
      <c r="G7743" s="69"/>
    </row>
    <row r="7744" spans="1:7" ht="18" customHeight="1">
      <c r="A7744" s="323" t="s">
        <v>394</v>
      </c>
      <c r="B7744" s="302" t="s">
        <v>23</v>
      </c>
      <c r="C7744" s="325" t="s">
        <v>1001</v>
      </c>
      <c r="D7744" s="325">
        <v>300.39999999999998</v>
      </c>
      <c r="E7744" s="46">
        <v>33000</v>
      </c>
      <c r="F7744" s="130">
        <f t="shared" si="123"/>
        <v>9913200</v>
      </c>
      <c r="G7744" s="86">
        <f>SUM(F7744:F7746)</f>
        <v>35851200</v>
      </c>
    </row>
    <row r="7745" spans="1:7" ht="18" customHeight="1">
      <c r="A7745" s="323"/>
      <c r="B7745" s="302" t="s">
        <v>64</v>
      </c>
      <c r="C7745" s="325" t="s">
        <v>1700</v>
      </c>
      <c r="D7745" s="325">
        <v>511</v>
      </c>
      <c r="E7745" s="46">
        <v>33000</v>
      </c>
      <c r="F7745" s="130">
        <f t="shared" si="123"/>
        <v>16863000</v>
      </c>
      <c r="G7745" s="69"/>
    </row>
    <row r="7746" spans="1:7" ht="18" customHeight="1">
      <c r="A7746" s="323"/>
      <c r="B7746" s="302" t="s">
        <v>64</v>
      </c>
      <c r="C7746" s="325" t="s">
        <v>1597</v>
      </c>
      <c r="D7746" s="325">
        <v>275</v>
      </c>
      <c r="E7746" s="46">
        <v>33000</v>
      </c>
      <c r="F7746" s="130">
        <f t="shared" si="123"/>
        <v>9075000</v>
      </c>
      <c r="G7746" s="69"/>
    </row>
    <row r="7747" spans="1:7" ht="18" customHeight="1">
      <c r="A7747" s="323"/>
      <c r="B7747" s="302"/>
      <c r="C7747" s="325"/>
      <c r="D7747" s="325"/>
      <c r="E7747" s="46"/>
      <c r="F7747" s="130">
        <f t="shared" si="123"/>
        <v>0</v>
      </c>
      <c r="G7747" s="69"/>
    </row>
    <row r="7748" spans="1:7" ht="18" customHeight="1">
      <c r="A7748" s="323" t="s">
        <v>740</v>
      </c>
      <c r="B7748" s="302" t="s">
        <v>13</v>
      </c>
      <c r="C7748" s="325" t="s">
        <v>2035</v>
      </c>
      <c r="D7748" s="325">
        <v>87</v>
      </c>
      <c r="E7748" s="46">
        <v>30500</v>
      </c>
      <c r="F7748" s="130">
        <f t="shared" si="123"/>
        <v>2653500</v>
      </c>
      <c r="G7748" s="86">
        <f>SUM(F7748:F7749)</f>
        <v>4483500</v>
      </c>
    </row>
    <row r="7749" spans="1:7" ht="18" customHeight="1">
      <c r="A7749" s="323"/>
      <c r="B7749" s="302" t="s">
        <v>13</v>
      </c>
      <c r="C7749" s="325" t="s">
        <v>1838</v>
      </c>
      <c r="D7749" s="325">
        <v>60</v>
      </c>
      <c r="E7749" s="46">
        <v>30500</v>
      </c>
      <c r="F7749" s="130">
        <f t="shared" si="123"/>
        <v>1830000</v>
      </c>
      <c r="G7749" s="69"/>
    </row>
    <row r="7750" spans="1:7" ht="18" customHeight="1">
      <c r="A7750" s="323"/>
      <c r="B7750" s="302"/>
      <c r="C7750" s="325"/>
      <c r="D7750" s="325"/>
      <c r="E7750" s="46"/>
      <c r="F7750" s="130">
        <f t="shared" si="123"/>
        <v>0</v>
      </c>
      <c r="G7750" s="69"/>
    </row>
    <row r="7751" spans="1:7" ht="18" customHeight="1">
      <c r="A7751" s="323" t="s">
        <v>1933</v>
      </c>
      <c r="B7751" s="302" t="s">
        <v>13</v>
      </c>
      <c r="C7751" s="325" t="s">
        <v>337</v>
      </c>
      <c r="D7751" s="325">
        <v>30</v>
      </c>
      <c r="E7751" s="46">
        <v>30500</v>
      </c>
      <c r="F7751" s="130">
        <f t="shared" si="123"/>
        <v>915000</v>
      </c>
      <c r="G7751" s="86">
        <f>F7751</f>
        <v>915000</v>
      </c>
    </row>
    <row r="7752" spans="1:7" ht="18" customHeight="1">
      <c r="A7752" s="323"/>
      <c r="B7752" s="302"/>
      <c r="C7752" s="325"/>
      <c r="D7752" s="325"/>
      <c r="E7752" s="46"/>
      <c r="F7752" s="130">
        <f t="shared" si="123"/>
        <v>0</v>
      </c>
      <c r="G7752" s="69"/>
    </row>
    <row r="7753" spans="1:7" ht="18" customHeight="1">
      <c r="A7753" s="323" t="s">
        <v>354</v>
      </c>
      <c r="B7753" s="444" t="s">
        <v>1059</v>
      </c>
      <c r="C7753" s="482"/>
      <c r="D7753" s="482">
        <v>1</v>
      </c>
      <c r="E7753" s="116">
        <v>1600000</v>
      </c>
      <c r="F7753" s="131">
        <f t="shared" si="123"/>
        <v>1600000</v>
      </c>
      <c r="G7753" s="86">
        <f>F7753</f>
        <v>1600000</v>
      </c>
    </row>
    <row r="7754" spans="1:7" ht="18" customHeight="1">
      <c r="A7754" s="323"/>
      <c r="B7754" s="302"/>
      <c r="C7754" s="325"/>
      <c r="D7754" s="325"/>
      <c r="E7754" s="46"/>
      <c r="F7754" s="130">
        <f t="shared" si="123"/>
        <v>0</v>
      </c>
      <c r="G7754" s="69"/>
    </row>
    <row r="7755" spans="1:7" ht="18" customHeight="1">
      <c r="A7755" s="323" t="s">
        <v>12</v>
      </c>
      <c r="B7755" s="302" t="s">
        <v>13</v>
      </c>
      <c r="C7755" s="325" t="s">
        <v>59</v>
      </c>
      <c r="D7755" s="325">
        <v>50</v>
      </c>
      <c r="E7755" s="46">
        <v>31000</v>
      </c>
      <c r="F7755" s="130">
        <f t="shared" si="123"/>
        <v>1550000</v>
      </c>
      <c r="G7755" s="86">
        <f>SUM(F7755:F7756)</f>
        <v>3100000</v>
      </c>
    </row>
    <row r="7756" spans="1:7" ht="18" customHeight="1">
      <c r="A7756" s="323"/>
      <c r="B7756" s="302" t="s">
        <v>13</v>
      </c>
      <c r="C7756" s="325" t="s">
        <v>60</v>
      </c>
      <c r="D7756" s="325">
        <v>50</v>
      </c>
      <c r="E7756" s="46">
        <v>31000</v>
      </c>
      <c r="F7756" s="130">
        <f t="shared" si="123"/>
        <v>1550000</v>
      </c>
      <c r="G7756" s="69"/>
    </row>
    <row r="7757" spans="1:7" ht="18" customHeight="1">
      <c r="A7757" s="323"/>
      <c r="B7757" s="302"/>
      <c r="C7757" s="325"/>
      <c r="D7757" s="325"/>
      <c r="E7757" s="46"/>
      <c r="F7757" s="130"/>
      <c r="G7757" s="69"/>
    </row>
    <row r="7758" spans="1:7" ht="18" customHeight="1">
      <c r="A7758" s="323" t="s">
        <v>2008</v>
      </c>
      <c r="B7758" s="302" t="s">
        <v>13</v>
      </c>
      <c r="C7758" s="325" t="s">
        <v>60</v>
      </c>
      <c r="D7758" s="325">
        <v>20</v>
      </c>
      <c r="E7758" s="46">
        <v>31000</v>
      </c>
      <c r="F7758" s="130">
        <f>E7758*D7758</f>
        <v>620000</v>
      </c>
      <c r="G7758" s="86">
        <f>F7758</f>
        <v>620000</v>
      </c>
    </row>
    <row r="7759" spans="1:7" ht="18" customHeight="1">
      <c r="A7759" s="323"/>
      <c r="B7759" s="302"/>
      <c r="C7759" s="325"/>
      <c r="D7759" s="325"/>
      <c r="E7759" s="46"/>
      <c r="F7759" s="130"/>
      <c r="G7759" s="86"/>
    </row>
    <row r="7760" spans="1:7" ht="18" customHeight="1">
      <c r="A7760" s="323" t="s">
        <v>24</v>
      </c>
      <c r="B7760" s="444" t="s">
        <v>137</v>
      </c>
      <c r="C7760" s="482" t="s">
        <v>863</v>
      </c>
      <c r="D7760" s="482">
        <v>300</v>
      </c>
      <c r="E7760" s="116">
        <v>39000</v>
      </c>
      <c r="F7760" s="131">
        <f t="shared" si="123"/>
        <v>11700000</v>
      </c>
      <c r="G7760" s="86">
        <f>SUM(F7760:F7770)</f>
        <v>85226350</v>
      </c>
    </row>
    <row r="7761" spans="1:7" ht="18" customHeight="1">
      <c r="A7761" s="323"/>
      <c r="B7761" s="444" t="s">
        <v>137</v>
      </c>
      <c r="C7761" s="482" t="s">
        <v>817</v>
      </c>
      <c r="D7761" s="482">
        <v>500</v>
      </c>
      <c r="E7761" s="116">
        <v>38500</v>
      </c>
      <c r="F7761" s="131">
        <f t="shared" si="123"/>
        <v>19250000</v>
      </c>
      <c r="G7761" s="69"/>
    </row>
    <row r="7762" spans="1:7" ht="18" customHeight="1">
      <c r="A7762" s="323"/>
      <c r="B7762" s="444" t="s">
        <v>137</v>
      </c>
      <c r="C7762" s="482" t="s">
        <v>139</v>
      </c>
      <c r="D7762" s="482">
        <v>50</v>
      </c>
      <c r="E7762" s="116">
        <v>41500</v>
      </c>
      <c r="F7762" s="131">
        <f t="shared" si="123"/>
        <v>2075000</v>
      </c>
      <c r="G7762" s="69"/>
    </row>
    <row r="7763" spans="1:7" ht="18" customHeight="1">
      <c r="A7763" s="323"/>
      <c r="B7763" s="444" t="s">
        <v>363</v>
      </c>
      <c r="C7763" s="482" t="s">
        <v>242</v>
      </c>
      <c r="D7763" s="482">
        <v>115.9</v>
      </c>
      <c r="E7763" s="116">
        <v>56000</v>
      </c>
      <c r="F7763" s="131">
        <f t="shared" si="123"/>
        <v>6490400</v>
      </c>
      <c r="G7763" s="69"/>
    </row>
    <row r="7764" spans="1:7" ht="18" customHeight="1">
      <c r="A7764" s="323"/>
      <c r="B7764" s="444" t="s">
        <v>363</v>
      </c>
      <c r="C7764" s="482" t="s">
        <v>364</v>
      </c>
      <c r="D7764" s="482">
        <v>500</v>
      </c>
      <c r="E7764" s="116">
        <v>56000</v>
      </c>
      <c r="F7764" s="131">
        <f t="shared" si="123"/>
        <v>28000000</v>
      </c>
      <c r="G7764" s="69"/>
    </row>
    <row r="7765" spans="1:7" ht="18" customHeight="1">
      <c r="A7765" s="323"/>
      <c r="B7765" s="444" t="s">
        <v>137</v>
      </c>
      <c r="C7765" s="482" t="s">
        <v>702</v>
      </c>
      <c r="D7765" s="482">
        <v>63.2</v>
      </c>
      <c r="E7765" s="116">
        <v>38500</v>
      </c>
      <c r="F7765" s="131">
        <f t="shared" si="123"/>
        <v>2433200</v>
      </c>
      <c r="G7765" s="69"/>
    </row>
    <row r="7766" spans="1:7" ht="18" customHeight="1">
      <c r="A7766" s="323"/>
      <c r="B7766" s="444" t="s">
        <v>137</v>
      </c>
      <c r="C7766" s="482" t="s">
        <v>529</v>
      </c>
      <c r="D7766" s="482">
        <v>140</v>
      </c>
      <c r="E7766" s="116">
        <v>38500</v>
      </c>
      <c r="F7766" s="131">
        <f t="shared" si="123"/>
        <v>5390000</v>
      </c>
      <c r="G7766" s="69"/>
    </row>
    <row r="7767" spans="1:7" ht="18" customHeight="1">
      <c r="A7767" s="323"/>
      <c r="B7767" s="302" t="s">
        <v>13</v>
      </c>
      <c r="C7767" s="325" t="s">
        <v>60</v>
      </c>
      <c r="D7767" s="325">
        <v>20</v>
      </c>
      <c r="E7767" s="46">
        <v>30000</v>
      </c>
      <c r="F7767" s="130">
        <f t="shared" si="123"/>
        <v>600000</v>
      </c>
      <c r="G7767" s="69"/>
    </row>
    <row r="7768" spans="1:7" ht="18" customHeight="1">
      <c r="A7768" s="323"/>
      <c r="B7768" s="302" t="s">
        <v>13</v>
      </c>
      <c r="C7768" s="325" t="s">
        <v>60</v>
      </c>
      <c r="D7768" s="325">
        <v>50</v>
      </c>
      <c r="E7768" s="46">
        <v>31000</v>
      </c>
      <c r="F7768" s="130">
        <f t="shared" si="123"/>
        <v>1550000</v>
      </c>
      <c r="G7768" s="69"/>
    </row>
    <row r="7769" spans="1:7" ht="18" customHeight="1">
      <c r="A7769" s="323"/>
      <c r="B7769" s="302" t="s">
        <v>31</v>
      </c>
      <c r="C7769" s="325" t="s">
        <v>561</v>
      </c>
      <c r="D7769" s="325">
        <v>32.5</v>
      </c>
      <c r="E7769" s="46">
        <v>33500</v>
      </c>
      <c r="F7769" s="130">
        <f t="shared" si="123"/>
        <v>1088750</v>
      </c>
      <c r="G7769" s="69"/>
    </row>
    <row r="7770" spans="1:7" ht="18" customHeight="1">
      <c r="A7770" s="323"/>
      <c r="B7770" s="302" t="s">
        <v>13</v>
      </c>
      <c r="C7770" s="325" t="s">
        <v>335</v>
      </c>
      <c r="D7770" s="325">
        <v>218</v>
      </c>
      <c r="E7770" s="46">
        <v>30500</v>
      </c>
      <c r="F7770" s="130">
        <f t="shared" si="123"/>
        <v>6649000</v>
      </c>
      <c r="G7770" s="69"/>
    </row>
    <row r="7771" spans="1:7" ht="18" customHeight="1">
      <c r="A7771" s="323"/>
      <c r="B7771" s="302"/>
      <c r="C7771" s="325"/>
      <c r="D7771" s="325"/>
      <c r="E7771" s="46"/>
      <c r="F7771" s="130">
        <f t="shared" si="123"/>
        <v>0</v>
      </c>
      <c r="G7771" s="69"/>
    </row>
    <row r="7772" spans="1:7" ht="18" customHeight="1">
      <c r="A7772" s="323" t="s">
        <v>18</v>
      </c>
      <c r="B7772" s="302" t="s">
        <v>13</v>
      </c>
      <c r="C7772" s="325" t="s">
        <v>461</v>
      </c>
      <c r="D7772" s="325">
        <v>53.5</v>
      </c>
      <c r="E7772" s="46">
        <v>29000</v>
      </c>
      <c r="F7772" s="130">
        <f t="shared" si="123"/>
        <v>1551500</v>
      </c>
      <c r="G7772" s="86">
        <f>SUM(F7772:F7776)</f>
        <v>8366500</v>
      </c>
    </row>
    <row r="7773" spans="1:7" ht="18" customHeight="1">
      <c r="A7773" s="323"/>
      <c r="B7773" s="302" t="s">
        <v>13</v>
      </c>
      <c r="C7773" s="325" t="s">
        <v>337</v>
      </c>
      <c r="D7773" s="325">
        <v>30</v>
      </c>
      <c r="E7773" s="46">
        <v>29000</v>
      </c>
      <c r="F7773" s="130">
        <f t="shared" si="123"/>
        <v>870000</v>
      </c>
      <c r="G7773" s="69"/>
    </row>
    <row r="7774" spans="1:7" ht="18" customHeight="1">
      <c r="A7774" s="323"/>
      <c r="B7774" s="302" t="s">
        <v>13</v>
      </c>
      <c r="C7774" s="325" t="s">
        <v>60</v>
      </c>
      <c r="D7774" s="325">
        <v>50</v>
      </c>
      <c r="E7774" s="46">
        <v>29000</v>
      </c>
      <c r="F7774" s="130">
        <f t="shared" si="123"/>
        <v>1450000</v>
      </c>
      <c r="G7774" s="69"/>
    </row>
    <row r="7775" spans="1:7" ht="18" customHeight="1">
      <c r="A7775" s="323"/>
      <c r="B7775" s="302" t="s">
        <v>13</v>
      </c>
      <c r="C7775" s="325" t="s">
        <v>735</v>
      </c>
      <c r="D7775" s="325">
        <v>50</v>
      </c>
      <c r="E7775" s="46">
        <v>29000</v>
      </c>
      <c r="F7775" s="130">
        <f t="shared" si="123"/>
        <v>1450000</v>
      </c>
      <c r="G7775" s="69"/>
    </row>
    <row r="7776" spans="1:7" ht="18" customHeight="1">
      <c r="A7776" s="323"/>
      <c r="B7776" s="302" t="s">
        <v>13</v>
      </c>
      <c r="C7776" s="325" t="s">
        <v>1719</v>
      </c>
      <c r="D7776" s="325">
        <v>105</v>
      </c>
      <c r="E7776" s="46">
        <v>29000</v>
      </c>
      <c r="F7776" s="130">
        <f t="shared" si="123"/>
        <v>3045000</v>
      </c>
      <c r="G7776" s="69"/>
    </row>
    <row r="7777" spans="1:7" ht="18" customHeight="1">
      <c r="A7777" s="323"/>
      <c r="B7777" s="302"/>
      <c r="C7777" s="325"/>
      <c r="D7777" s="325"/>
      <c r="E7777" s="46"/>
      <c r="F7777" s="130">
        <f t="shared" si="123"/>
        <v>0</v>
      </c>
      <c r="G7777" s="69"/>
    </row>
    <row r="7778" spans="1:7" ht="18" customHeight="1">
      <c r="A7778" s="323" t="s">
        <v>26</v>
      </c>
      <c r="B7778" s="302" t="s">
        <v>13</v>
      </c>
      <c r="C7778" s="325" t="s">
        <v>60</v>
      </c>
      <c r="D7778" s="325">
        <v>50</v>
      </c>
      <c r="E7778" s="46">
        <v>30000</v>
      </c>
      <c r="F7778" s="130">
        <f t="shared" si="123"/>
        <v>1500000</v>
      </c>
      <c r="G7778" s="86">
        <f>SUM(F7778:F7781)</f>
        <v>6150000</v>
      </c>
    </row>
    <row r="7779" spans="1:7" ht="18" customHeight="1">
      <c r="A7779" s="323"/>
      <c r="B7779" s="302" t="s">
        <v>13</v>
      </c>
      <c r="C7779" s="325" t="s">
        <v>14</v>
      </c>
      <c r="D7779" s="325">
        <v>50</v>
      </c>
      <c r="E7779" s="46">
        <v>31000</v>
      </c>
      <c r="F7779" s="130">
        <f t="shared" si="123"/>
        <v>1550000</v>
      </c>
      <c r="G7779" s="69"/>
    </row>
    <row r="7780" spans="1:7" ht="18" customHeight="1">
      <c r="A7780" s="323"/>
      <c r="B7780" s="302" t="s">
        <v>13</v>
      </c>
      <c r="C7780" s="325" t="s">
        <v>15</v>
      </c>
      <c r="D7780" s="325">
        <v>50</v>
      </c>
      <c r="E7780" s="46">
        <v>31000</v>
      </c>
      <c r="F7780" s="130">
        <f t="shared" si="123"/>
        <v>1550000</v>
      </c>
      <c r="G7780" s="69"/>
    </row>
    <row r="7781" spans="1:7" ht="18" customHeight="1">
      <c r="A7781" s="323"/>
      <c r="B7781" s="302" t="s">
        <v>13</v>
      </c>
      <c r="C7781" s="325" t="s">
        <v>62</v>
      </c>
      <c r="D7781" s="325">
        <v>50</v>
      </c>
      <c r="E7781" s="46">
        <v>31000</v>
      </c>
      <c r="F7781" s="130">
        <f t="shared" si="123"/>
        <v>1550000</v>
      </c>
      <c r="G7781" s="69"/>
    </row>
    <row r="7782" spans="1:7" ht="18" customHeight="1">
      <c r="A7782" s="323"/>
      <c r="B7782" s="302"/>
      <c r="C7782" s="325"/>
      <c r="D7782" s="325"/>
      <c r="E7782" s="46"/>
      <c r="F7782" s="130">
        <f t="shared" si="123"/>
        <v>0</v>
      </c>
      <c r="G7782" s="69"/>
    </row>
    <row r="7783" spans="1:7" ht="18" customHeight="1">
      <c r="A7783" s="323" t="s">
        <v>97</v>
      </c>
      <c r="B7783" s="302" t="s">
        <v>233</v>
      </c>
      <c r="C7783" s="325" t="s">
        <v>581</v>
      </c>
      <c r="D7783" s="325">
        <v>100.9</v>
      </c>
      <c r="E7783" s="46">
        <v>38000</v>
      </c>
      <c r="F7783" s="130">
        <f t="shared" si="123"/>
        <v>3834200</v>
      </c>
      <c r="G7783" s="86">
        <f>SUM(F7783:F7784)</f>
        <v>4784200</v>
      </c>
    </row>
    <row r="7784" spans="1:7" ht="18" customHeight="1">
      <c r="A7784" s="323"/>
      <c r="B7784" s="302" t="s">
        <v>233</v>
      </c>
      <c r="C7784" s="325" t="s">
        <v>60</v>
      </c>
      <c r="D7784" s="325">
        <v>25</v>
      </c>
      <c r="E7784" s="46">
        <v>38000</v>
      </c>
      <c r="F7784" s="130">
        <f t="shared" si="123"/>
        <v>950000</v>
      </c>
      <c r="G7784" s="69"/>
    </row>
    <row r="7785" spans="1:7" ht="18" customHeight="1">
      <c r="A7785" s="323"/>
      <c r="B7785" s="302"/>
      <c r="C7785" s="325"/>
      <c r="D7785" s="325"/>
      <c r="E7785" s="46"/>
      <c r="F7785" s="130">
        <f t="shared" si="123"/>
        <v>0</v>
      </c>
      <c r="G7785" s="69"/>
    </row>
    <row r="7786" spans="1:7" ht="18" customHeight="1">
      <c r="A7786" s="534" t="s">
        <v>314</v>
      </c>
      <c r="B7786" s="302"/>
      <c r="C7786" s="325"/>
      <c r="D7786" s="325"/>
      <c r="E7786" s="46"/>
      <c r="F7786" s="130">
        <f t="shared" si="123"/>
        <v>0</v>
      </c>
      <c r="G7786" s="86">
        <f>SUM(F7787:F7793)</f>
        <v>-3864000</v>
      </c>
    </row>
    <row r="7787" spans="1:7" ht="18" customHeight="1">
      <c r="A7787" s="323" t="s">
        <v>311</v>
      </c>
      <c r="B7787" s="439" t="s">
        <v>2036</v>
      </c>
      <c r="C7787" s="430" t="s">
        <v>2037</v>
      </c>
      <c r="D7787" s="430">
        <v>-6.1</v>
      </c>
      <c r="E7787" s="54">
        <v>10000</v>
      </c>
      <c r="F7787" s="140">
        <f t="shared" si="123"/>
        <v>-61000</v>
      </c>
      <c r="G7787" s="69"/>
    </row>
    <row r="7788" spans="1:7" ht="18" customHeight="1">
      <c r="A7788" s="323" t="s">
        <v>311</v>
      </c>
      <c r="B7788" s="439" t="s">
        <v>2036</v>
      </c>
      <c r="C7788" s="507" t="s">
        <v>2038</v>
      </c>
      <c r="D7788" s="430">
        <v>-5.8</v>
      </c>
      <c r="E7788" s="54">
        <v>10000</v>
      </c>
      <c r="F7788" s="140">
        <f t="shared" si="123"/>
        <v>-58000</v>
      </c>
      <c r="G7788" s="69"/>
    </row>
    <row r="7789" spans="1:7" ht="18" customHeight="1">
      <c r="A7789" s="323" t="s">
        <v>567</v>
      </c>
      <c r="B7789" s="439" t="s">
        <v>2039</v>
      </c>
      <c r="C7789" s="430" t="s">
        <v>2040</v>
      </c>
      <c r="D7789" s="430">
        <v>-7.2</v>
      </c>
      <c r="E7789" s="54">
        <v>10000</v>
      </c>
      <c r="F7789" s="140">
        <f t="shared" si="123"/>
        <v>-72000</v>
      </c>
      <c r="G7789" s="69"/>
    </row>
    <row r="7790" spans="1:7" ht="18" customHeight="1">
      <c r="A7790" s="323" t="s">
        <v>271</v>
      </c>
      <c r="B7790" s="439" t="s">
        <v>950</v>
      </c>
      <c r="C7790" s="430" t="s">
        <v>2041</v>
      </c>
      <c r="D7790" s="430">
        <v>-7.4</v>
      </c>
      <c r="E7790" s="54">
        <v>10000</v>
      </c>
      <c r="F7790" s="140">
        <f t="shared" si="123"/>
        <v>-74000</v>
      </c>
      <c r="G7790" s="69"/>
    </row>
    <row r="7791" spans="1:7" ht="18" customHeight="1">
      <c r="A7791" s="323" t="s">
        <v>722</v>
      </c>
      <c r="B7791" s="439" t="s">
        <v>950</v>
      </c>
      <c r="C7791" s="430" t="s">
        <v>2042</v>
      </c>
      <c r="D7791" s="430">
        <v>-21.9</v>
      </c>
      <c r="E7791" s="54">
        <v>10000</v>
      </c>
      <c r="F7791" s="140">
        <f t="shared" si="123"/>
        <v>-219000</v>
      </c>
      <c r="G7791" s="69"/>
    </row>
    <row r="7792" spans="1:7" ht="18" customHeight="1">
      <c r="A7792" s="323" t="s">
        <v>722</v>
      </c>
      <c r="B7792" s="439" t="s">
        <v>950</v>
      </c>
      <c r="C7792" s="430" t="s">
        <v>2043</v>
      </c>
      <c r="D7792" s="430">
        <v>-104</v>
      </c>
      <c r="E7792" s="54">
        <v>20000</v>
      </c>
      <c r="F7792" s="140">
        <f t="shared" si="123"/>
        <v>-2080000</v>
      </c>
      <c r="G7792" s="69"/>
    </row>
    <row r="7793" spans="1:7" ht="18" customHeight="1">
      <c r="A7793" s="533" t="s">
        <v>354</v>
      </c>
      <c r="B7793" s="447" t="s">
        <v>950</v>
      </c>
      <c r="C7793" s="497" t="s">
        <v>2043</v>
      </c>
      <c r="D7793" s="497">
        <v>-65</v>
      </c>
      <c r="E7793" s="123">
        <v>20000</v>
      </c>
      <c r="F7793" s="164">
        <f t="shared" si="123"/>
        <v>-1300000</v>
      </c>
      <c r="G7793" s="92"/>
    </row>
    <row r="7794" spans="1:7" ht="18" customHeight="1">
      <c r="A7794" s="526"/>
      <c r="B7794" s="435"/>
      <c r="C7794" s="484"/>
      <c r="D7794" s="484"/>
      <c r="E7794" s="113"/>
      <c r="F7794" s="126"/>
      <c r="G7794" s="9"/>
    </row>
    <row r="7795" spans="1:7" ht="18" customHeight="1">
      <c r="A7795" s="537">
        <v>42456</v>
      </c>
      <c r="B7795" s="355"/>
      <c r="C7795" s="491" t="s">
        <v>398</v>
      </c>
      <c r="D7795" s="525"/>
      <c r="F7795" s="127"/>
    </row>
    <row r="7796" spans="1:7" ht="18" customHeight="1">
      <c r="A7796" s="531" t="s">
        <v>127</v>
      </c>
      <c r="B7796" s="436" t="s">
        <v>134</v>
      </c>
      <c r="C7796" s="494" t="s">
        <v>152</v>
      </c>
      <c r="D7796" s="494">
        <f>SUM(D7797:D7840)</f>
        <v>3751.4999999999995</v>
      </c>
      <c r="E7796" s="166"/>
      <c r="F7796" s="171">
        <f>SUM(F7797:F7840)</f>
        <v>137767450</v>
      </c>
      <c r="G7796" s="171">
        <f>SUM(G7797:G7840)</f>
        <v>137767450</v>
      </c>
    </row>
    <row r="7797" spans="1:7" ht="17.25" customHeight="1">
      <c r="A7797" s="532" t="s">
        <v>1399</v>
      </c>
      <c r="B7797" s="441" t="s">
        <v>13</v>
      </c>
      <c r="C7797" s="492" t="s">
        <v>62</v>
      </c>
      <c r="D7797" s="492">
        <v>10</v>
      </c>
      <c r="E7797" s="62">
        <v>31000</v>
      </c>
      <c r="F7797" s="139">
        <f t="shared" si="123"/>
        <v>310000</v>
      </c>
      <c r="G7797" s="85">
        <f>F7797</f>
        <v>310000</v>
      </c>
    </row>
    <row r="7798" spans="1:7" ht="17.25" customHeight="1">
      <c r="A7798" s="323"/>
      <c r="B7798" s="302"/>
      <c r="C7798" s="325"/>
      <c r="D7798" s="325"/>
      <c r="E7798" s="46"/>
      <c r="F7798" s="130">
        <f t="shared" si="123"/>
        <v>0</v>
      </c>
      <c r="G7798" s="69"/>
    </row>
    <row r="7799" spans="1:7" ht="17.25" customHeight="1">
      <c r="A7799" s="323" t="s">
        <v>1782</v>
      </c>
      <c r="B7799" s="302" t="s">
        <v>23</v>
      </c>
      <c r="C7799" s="325" t="s">
        <v>1959</v>
      </c>
      <c r="D7799" s="325">
        <v>100</v>
      </c>
      <c r="E7799" s="46">
        <v>32500</v>
      </c>
      <c r="F7799" s="130">
        <f t="shared" si="123"/>
        <v>3250000</v>
      </c>
      <c r="G7799" s="86">
        <f>F7799</f>
        <v>3250000</v>
      </c>
    </row>
    <row r="7800" spans="1:7" ht="17.25" customHeight="1">
      <c r="A7800" s="323"/>
      <c r="B7800" s="302"/>
      <c r="C7800" s="325"/>
      <c r="D7800" s="325"/>
      <c r="E7800" s="46"/>
      <c r="F7800" s="130">
        <f t="shared" si="123"/>
        <v>0</v>
      </c>
      <c r="G7800" s="69"/>
    </row>
    <row r="7801" spans="1:7" ht="17.25" customHeight="1">
      <c r="A7801" s="323" t="s">
        <v>12</v>
      </c>
      <c r="B7801" s="302" t="s">
        <v>31</v>
      </c>
      <c r="C7801" s="325" t="s">
        <v>579</v>
      </c>
      <c r="D7801" s="325">
        <v>202</v>
      </c>
      <c r="E7801" s="46">
        <v>35000</v>
      </c>
      <c r="F7801" s="130">
        <f t="shared" si="123"/>
        <v>7070000</v>
      </c>
      <c r="G7801" s="86">
        <f>F7801</f>
        <v>7070000</v>
      </c>
    </row>
    <row r="7802" spans="1:7" ht="17.25" customHeight="1">
      <c r="A7802" s="323"/>
      <c r="B7802" s="302"/>
      <c r="C7802" s="325"/>
      <c r="D7802" s="325"/>
      <c r="E7802" s="46"/>
      <c r="F7802" s="130">
        <f t="shared" si="123"/>
        <v>0</v>
      </c>
      <c r="G7802" s="69"/>
    </row>
    <row r="7803" spans="1:7" ht="17.25" customHeight="1">
      <c r="A7803" s="323" t="s">
        <v>354</v>
      </c>
      <c r="B7803" s="302" t="s">
        <v>333</v>
      </c>
      <c r="C7803" s="325" t="s">
        <v>1590</v>
      </c>
      <c r="D7803" s="325">
        <v>109</v>
      </c>
      <c r="E7803" s="46">
        <v>35000</v>
      </c>
      <c r="F7803" s="130">
        <f t="shared" si="123"/>
        <v>3815000</v>
      </c>
      <c r="G7803" s="86">
        <f>SUM(F7803:F7804)</f>
        <v>5365000</v>
      </c>
    </row>
    <row r="7804" spans="1:7" ht="17.25" customHeight="1">
      <c r="A7804" s="323"/>
      <c r="B7804" s="302" t="s">
        <v>13</v>
      </c>
      <c r="C7804" s="325" t="s">
        <v>22</v>
      </c>
      <c r="D7804" s="325">
        <v>50</v>
      </c>
      <c r="E7804" s="46">
        <v>31000</v>
      </c>
      <c r="F7804" s="130">
        <f t="shared" si="123"/>
        <v>1550000</v>
      </c>
      <c r="G7804" s="69"/>
    </row>
    <row r="7805" spans="1:7" ht="17.25" customHeight="1">
      <c r="A7805" s="323"/>
      <c r="B7805" s="302"/>
      <c r="C7805" s="325"/>
      <c r="D7805" s="325"/>
      <c r="E7805" s="46"/>
      <c r="F7805" s="130">
        <f t="shared" si="123"/>
        <v>0</v>
      </c>
      <c r="G7805" s="69"/>
    </row>
    <row r="7806" spans="1:7" ht="17.25" customHeight="1">
      <c r="A7806" s="323" t="s">
        <v>2047</v>
      </c>
      <c r="B7806" s="302" t="s">
        <v>31</v>
      </c>
      <c r="C7806" s="325" t="s">
        <v>581</v>
      </c>
      <c r="D7806" s="325">
        <v>54</v>
      </c>
      <c r="E7806" s="46">
        <v>35000</v>
      </c>
      <c r="F7806" s="130">
        <f t="shared" si="123"/>
        <v>1890000</v>
      </c>
      <c r="G7806" s="86">
        <f>F7806</f>
        <v>1890000</v>
      </c>
    </row>
    <row r="7807" spans="1:7" ht="17.25" customHeight="1">
      <c r="A7807" s="323"/>
      <c r="B7807" s="302"/>
      <c r="C7807" s="325"/>
      <c r="D7807" s="325"/>
      <c r="E7807" s="46"/>
      <c r="F7807" s="130">
        <f t="shared" si="123"/>
        <v>0</v>
      </c>
      <c r="G7807" s="69"/>
    </row>
    <row r="7808" spans="1:7" ht="17.25" customHeight="1">
      <c r="A7808" s="323" t="s">
        <v>418</v>
      </c>
      <c r="B7808" s="439" t="s">
        <v>1274</v>
      </c>
      <c r="C7808" s="430"/>
      <c r="D7808" s="430">
        <v>-400</v>
      </c>
      <c r="E7808" s="54">
        <v>6000</v>
      </c>
      <c r="F7808" s="140">
        <f t="shared" si="123"/>
        <v>-2400000</v>
      </c>
      <c r="G7808" s="86">
        <f>SUM(F7808:F7809)</f>
        <v>17986050</v>
      </c>
    </row>
    <row r="7809" spans="1:7" ht="17.25" customHeight="1">
      <c r="A7809" s="323"/>
      <c r="B7809" s="302" t="s">
        <v>23</v>
      </c>
      <c r="C7809" s="325" t="s">
        <v>416</v>
      </c>
      <c r="D7809" s="325">
        <v>590.9</v>
      </c>
      <c r="E7809" s="46">
        <v>34500</v>
      </c>
      <c r="F7809" s="130">
        <f t="shared" si="123"/>
        <v>20386050</v>
      </c>
      <c r="G7809" s="69"/>
    </row>
    <row r="7810" spans="1:7" ht="17.25" customHeight="1">
      <c r="A7810" s="323"/>
      <c r="B7810" s="302"/>
      <c r="C7810" s="325"/>
      <c r="D7810" s="325"/>
      <c r="E7810" s="46"/>
      <c r="F7810" s="130">
        <f t="shared" si="123"/>
        <v>0</v>
      </c>
      <c r="G7810" s="69"/>
    </row>
    <row r="7811" spans="1:7" ht="17.25" customHeight="1">
      <c r="A7811" s="323" t="s">
        <v>304</v>
      </c>
      <c r="B7811" s="302" t="s">
        <v>13</v>
      </c>
      <c r="C7811" s="325" t="s">
        <v>416</v>
      </c>
      <c r="D7811" s="325">
        <v>219.9</v>
      </c>
      <c r="E7811" s="46">
        <v>32000</v>
      </c>
      <c r="F7811" s="130">
        <f t="shared" si="123"/>
        <v>7036800</v>
      </c>
      <c r="G7811" s="86">
        <f>F7811</f>
        <v>7036800</v>
      </c>
    </row>
    <row r="7812" spans="1:7" ht="17.25" customHeight="1">
      <c r="A7812" s="323"/>
      <c r="B7812" s="302"/>
      <c r="C7812" s="325"/>
      <c r="D7812" s="325"/>
      <c r="E7812" s="46"/>
      <c r="F7812" s="130">
        <f t="shared" ref="F7812:F7879" si="124">E7812*D7812</f>
        <v>0</v>
      </c>
      <c r="G7812" s="69"/>
    </row>
    <row r="7813" spans="1:7" ht="17.25" customHeight="1">
      <c r="A7813" s="323" t="s">
        <v>336</v>
      </c>
      <c r="B7813" s="302" t="s">
        <v>23</v>
      </c>
      <c r="C7813" s="325" t="s">
        <v>445</v>
      </c>
      <c r="D7813" s="325">
        <v>173.3</v>
      </c>
      <c r="E7813" s="46">
        <v>34000</v>
      </c>
      <c r="F7813" s="130">
        <f t="shared" si="124"/>
        <v>5892200</v>
      </c>
      <c r="G7813" s="86">
        <f>SUM(F7813:F7823)</f>
        <v>51141550</v>
      </c>
    </row>
    <row r="7814" spans="1:7" ht="17.25" customHeight="1">
      <c r="A7814" s="323"/>
      <c r="B7814" s="302" t="s">
        <v>319</v>
      </c>
      <c r="C7814" s="325" t="s">
        <v>874</v>
      </c>
      <c r="D7814" s="325">
        <v>209.8</v>
      </c>
      <c r="E7814" s="46">
        <v>33000</v>
      </c>
      <c r="F7814" s="130">
        <f t="shared" si="124"/>
        <v>6923400</v>
      </c>
      <c r="G7814" s="69"/>
    </row>
    <row r="7815" spans="1:7" ht="17.25" customHeight="1">
      <c r="A7815" s="323"/>
      <c r="B7815" s="302" t="s">
        <v>31</v>
      </c>
      <c r="C7815" s="325" t="s">
        <v>34</v>
      </c>
      <c r="D7815" s="325">
        <v>288.8</v>
      </c>
      <c r="E7815" s="46">
        <v>35000</v>
      </c>
      <c r="F7815" s="130">
        <f t="shared" si="124"/>
        <v>10108000</v>
      </c>
      <c r="G7815" s="69"/>
    </row>
    <row r="7816" spans="1:7" ht="17.25" customHeight="1">
      <c r="A7816" s="323"/>
      <c r="B7816" s="302" t="s">
        <v>31</v>
      </c>
      <c r="C7816" s="325" t="s">
        <v>293</v>
      </c>
      <c r="D7816" s="325">
        <v>30</v>
      </c>
      <c r="E7816" s="46">
        <v>32500</v>
      </c>
      <c r="F7816" s="130">
        <f t="shared" si="124"/>
        <v>975000</v>
      </c>
      <c r="G7816" s="69"/>
    </row>
    <row r="7817" spans="1:7" ht="17.25" customHeight="1">
      <c r="A7817" s="323"/>
      <c r="B7817" s="302" t="s">
        <v>31</v>
      </c>
      <c r="C7817" s="325" t="s">
        <v>1581</v>
      </c>
      <c r="D7817" s="325">
        <v>175</v>
      </c>
      <c r="E7817" s="46">
        <v>32000</v>
      </c>
      <c r="F7817" s="130">
        <f t="shared" si="124"/>
        <v>5600000</v>
      </c>
      <c r="G7817" s="69"/>
    </row>
    <row r="7818" spans="1:7" ht="17.25" customHeight="1">
      <c r="A7818" s="323"/>
      <c r="B7818" s="302" t="s">
        <v>64</v>
      </c>
      <c r="C7818" s="325" t="s">
        <v>933</v>
      </c>
      <c r="D7818" s="325">
        <v>153.6</v>
      </c>
      <c r="E7818" s="46">
        <v>31500</v>
      </c>
      <c r="F7818" s="130">
        <f t="shared" si="124"/>
        <v>4838400</v>
      </c>
      <c r="G7818" s="69"/>
    </row>
    <row r="7819" spans="1:7" ht="17.25" customHeight="1">
      <c r="A7819" s="323"/>
      <c r="B7819" s="302" t="s">
        <v>64</v>
      </c>
      <c r="C7819" s="325" t="s">
        <v>2044</v>
      </c>
      <c r="D7819" s="325">
        <v>69.3</v>
      </c>
      <c r="E7819" s="46">
        <v>31500</v>
      </c>
      <c r="F7819" s="130">
        <f t="shared" si="124"/>
        <v>2182950</v>
      </c>
      <c r="G7819" s="69"/>
    </row>
    <row r="7820" spans="1:7" ht="17.25" customHeight="1">
      <c r="A7820" s="323"/>
      <c r="B7820" s="302" t="s">
        <v>64</v>
      </c>
      <c r="C7820" s="325" t="s">
        <v>2045</v>
      </c>
      <c r="D7820" s="325">
        <v>50.8</v>
      </c>
      <c r="E7820" s="46">
        <v>31500</v>
      </c>
      <c r="F7820" s="130">
        <f t="shared" si="124"/>
        <v>1600200</v>
      </c>
      <c r="G7820" s="69"/>
    </row>
    <row r="7821" spans="1:7" ht="17.25" customHeight="1">
      <c r="A7821" s="323"/>
      <c r="B7821" s="302" t="s">
        <v>64</v>
      </c>
      <c r="C7821" s="325" t="s">
        <v>615</v>
      </c>
      <c r="D7821" s="325">
        <v>49</v>
      </c>
      <c r="E7821" s="46">
        <v>31500</v>
      </c>
      <c r="F7821" s="130">
        <f t="shared" si="124"/>
        <v>1543500</v>
      </c>
      <c r="G7821" s="69"/>
    </row>
    <row r="7822" spans="1:7" ht="17.25" customHeight="1">
      <c r="A7822" s="323"/>
      <c r="B7822" s="302" t="s">
        <v>64</v>
      </c>
      <c r="C7822" s="325" t="s">
        <v>2046</v>
      </c>
      <c r="D7822" s="325">
        <v>202.6</v>
      </c>
      <c r="E7822" s="46">
        <v>31500</v>
      </c>
      <c r="F7822" s="130">
        <f t="shared" si="124"/>
        <v>6381900</v>
      </c>
      <c r="G7822" s="69"/>
    </row>
    <row r="7823" spans="1:7" ht="17.25" customHeight="1">
      <c r="A7823" s="323"/>
      <c r="B7823" s="302" t="s">
        <v>64</v>
      </c>
      <c r="C7823" s="325" t="s">
        <v>880</v>
      </c>
      <c r="D7823" s="325">
        <v>156.80000000000001</v>
      </c>
      <c r="E7823" s="46">
        <v>32500</v>
      </c>
      <c r="F7823" s="130">
        <f t="shared" si="124"/>
        <v>5096000</v>
      </c>
      <c r="G7823" s="69"/>
    </row>
    <row r="7824" spans="1:7" ht="17.25" customHeight="1">
      <c r="A7824" s="323"/>
      <c r="B7824" s="302"/>
      <c r="C7824" s="325"/>
      <c r="D7824" s="325"/>
      <c r="E7824" s="46"/>
      <c r="F7824" s="130">
        <f t="shared" si="124"/>
        <v>0</v>
      </c>
      <c r="G7824" s="69"/>
    </row>
    <row r="7825" spans="1:7" ht="17.25" customHeight="1">
      <c r="A7825" s="323" t="s">
        <v>316</v>
      </c>
      <c r="B7825" s="302" t="s">
        <v>905</v>
      </c>
      <c r="C7825" s="325" t="s">
        <v>514</v>
      </c>
      <c r="D7825" s="325">
        <v>45.9</v>
      </c>
      <c r="E7825" s="46">
        <v>32500</v>
      </c>
      <c r="F7825" s="130">
        <f t="shared" si="124"/>
        <v>1491750</v>
      </c>
      <c r="G7825" s="86">
        <f>SUM(F7825:F7828)</f>
        <v>11834250</v>
      </c>
    </row>
    <row r="7826" spans="1:7" ht="17.25" customHeight="1">
      <c r="A7826" s="323"/>
      <c r="B7826" s="302" t="s">
        <v>31</v>
      </c>
      <c r="C7826" s="325" t="s">
        <v>455</v>
      </c>
      <c r="D7826" s="325">
        <v>103</v>
      </c>
      <c r="E7826" s="46">
        <v>35000</v>
      </c>
      <c r="F7826" s="130">
        <f t="shared" si="124"/>
        <v>3605000</v>
      </c>
      <c r="G7826" s="69"/>
    </row>
    <row r="7827" spans="1:7" ht="17.25" customHeight="1">
      <c r="A7827" s="323"/>
      <c r="B7827" s="302" t="s">
        <v>31</v>
      </c>
      <c r="C7827" s="325" t="s">
        <v>657</v>
      </c>
      <c r="D7827" s="325">
        <v>50</v>
      </c>
      <c r="E7827" s="46">
        <v>35000</v>
      </c>
      <c r="F7827" s="130">
        <f t="shared" si="124"/>
        <v>1750000</v>
      </c>
      <c r="G7827" s="69"/>
    </row>
    <row r="7828" spans="1:7" ht="17.25" customHeight="1">
      <c r="A7828" s="323"/>
      <c r="B7828" s="302" t="s">
        <v>31</v>
      </c>
      <c r="C7828" s="325" t="s">
        <v>15</v>
      </c>
      <c r="D7828" s="325">
        <v>142.5</v>
      </c>
      <c r="E7828" s="46">
        <v>35000</v>
      </c>
      <c r="F7828" s="130">
        <f t="shared" si="124"/>
        <v>4987500</v>
      </c>
      <c r="G7828" s="69"/>
    </row>
    <row r="7829" spans="1:7" ht="17.25" customHeight="1">
      <c r="A7829" s="323"/>
      <c r="B7829" s="302"/>
      <c r="C7829" s="325"/>
      <c r="D7829" s="325"/>
      <c r="E7829" s="46"/>
      <c r="F7829" s="130">
        <f t="shared" si="124"/>
        <v>0</v>
      </c>
      <c r="G7829" s="69"/>
    </row>
    <row r="7830" spans="1:7" ht="17.25" customHeight="1">
      <c r="A7830" s="323" t="s">
        <v>40</v>
      </c>
      <c r="B7830" s="302" t="s">
        <v>164</v>
      </c>
      <c r="C7830" s="325" t="s">
        <v>867</v>
      </c>
      <c r="D7830" s="325">
        <v>159</v>
      </c>
      <c r="E7830" s="46">
        <v>31000</v>
      </c>
      <c r="F7830" s="130">
        <f t="shared" si="124"/>
        <v>4929000</v>
      </c>
      <c r="G7830" s="86">
        <f>F7830</f>
        <v>4929000</v>
      </c>
    </row>
    <row r="7831" spans="1:7" ht="17.25" customHeight="1">
      <c r="A7831" s="323"/>
      <c r="B7831" s="302"/>
      <c r="C7831" s="325"/>
      <c r="D7831" s="325"/>
      <c r="E7831" s="46"/>
      <c r="F7831" s="130">
        <f t="shared" si="124"/>
        <v>0</v>
      </c>
      <c r="G7831" s="69"/>
    </row>
    <row r="7832" spans="1:7" ht="17.25" customHeight="1">
      <c r="A7832" s="323" t="s">
        <v>1410</v>
      </c>
      <c r="B7832" s="302" t="s">
        <v>31</v>
      </c>
      <c r="C7832" s="325" t="s">
        <v>19</v>
      </c>
      <c r="D7832" s="325">
        <v>100</v>
      </c>
      <c r="E7832" s="46">
        <v>35000</v>
      </c>
      <c r="F7832" s="130">
        <f t="shared" si="124"/>
        <v>3500000</v>
      </c>
      <c r="G7832" s="86">
        <f>SUM(F7832:F7834)</f>
        <v>18280400</v>
      </c>
    </row>
    <row r="7833" spans="1:7" ht="17.25" customHeight="1">
      <c r="A7833" s="323"/>
      <c r="B7833" s="302" t="s">
        <v>233</v>
      </c>
      <c r="C7833" s="325" t="s">
        <v>733</v>
      </c>
      <c r="D7833" s="325">
        <v>300.39999999999998</v>
      </c>
      <c r="E7833" s="46">
        <v>39500</v>
      </c>
      <c r="F7833" s="130">
        <f t="shared" si="124"/>
        <v>11865800</v>
      </c>
      <c r="G7833" s="69"/>
    </row>
    <row r="7834" spans="1:7" ht="17.25" customHeight="1">
      <c r="A7834" s="323"/>
      <c r="B7834" s="302" t="s">
        <v>233</v>
      </c>
      <c r="C7834" s="325" t="s">
        <v>60</v>
      </c>
      <c r="D7834" s="325">
        <v>76.7</v>
      </c>
      <c r="E7834" s="46">
        <v>38000</v>
      </c>
      <c r="F7834" s="130">
        <f t="shared" si="124"/>
        <v>2914600</v>
      </c>
      <c r="G7834" s="69"/>
    </row>
    <row r="7835" spans="1:7" ht="17.25" customHeight="1">
      <c r="A7835" s="323"/>
      <c r="B7835" s="302"/>
      <c r="C7835" s="325"/>
      <c r="D7835" s="325"/>
      <c r="E7835" s="46"/>
      <c r="F7835" s="130">
        <f t="shared" si="124"/>
        <v>0</v>
      </c>
      <c r="G7835" s="69"/>
    </row>
    <row r="7836" spans="1:7" ht="17.25" customHeight="1">
      <c r="A7836" s="323" t="s">
        <v>26</v>
      </c>
      <c r="B7836" s="302" t="s">
        <v>13</v>
      </c>
      <c r="C7836" s="325" t="s">
        <v>337</v>
      </c>
      <c r="D7836" s="325">
        <v>130</v>
      </c>
      <c r="E7836" s="46">
        <v>30000</v>
      </c>
      <c r="F7836" s="130">
        <f t="shared" si="124"/>
        <v>3900000</v>
      </c>
      <c r="G7836" s="86">
        <f>F7836</f>
        <v>3900000</v>
      </c>
    </row>
    <row r="7837" spans="1:7" ht="17.25" customHeight="1">
      <c r="A7837" s="323"/>
      <c r="B7837" s="302"/>
      <c r="C7837" s="325"/>
      <c r="D7837" s="325"/>
      <c r="E7837" s="46"/>
      <c r="F7837" s="130">
        <f t="shared" si="124"/>
        <v>0</v>
      </c>
      <c r="G7837" s="69"/>
    </row>
    <row r="7838" spans="1:7" ht="17.25" customHeight="1">
      <c r="A7838" s="323" t="s">
        <v>97</v>
      </c>
      <c r="B7838" s="302" t="s">
        <v>390</v>
      </c>
      <c r="C7838" s="325" t="s">
        <v>46</v>
      </c>
      <c r="D7838" s="325">
        <v>20</v>
      </c>
      <c r="E7838" s="46">
        <v>32000</v>
      </c>
      <c r="F7838" s="130">
        <f t="shared" si="124"/>
        <v>640000</v>
      </c>
      <c r="G7838" s="86">
        <f>SUM(F7838:F7840)</f>
        <v>4774400</v>
      </c>
    </row>
    <row r="7839" spans="1:7" ht="17.25" customHeight="1">
      <c r="A7839" s="323"/>
      <c r="B7839" s="302" t="s">
        <v>390</v>
      </c>
      <c r="C7839" s="325" t="s">
        <v>385</v>
      </c>
      <c r="D7839" s="325">
        <v>76.2</v>
      </c>
      <c r="E7839" s="46">
        <v>32000</v>
      </c>
      <c r="F7839" s="130">
        <f t="shared" si="124"/>
        <v>2438400</v>
      </c>
      <c r="G7839" s="69"/>
    </row>
    <row r="7840" spans="1:7" ht="17.25" customHeight="1">
      <c r="A7840" s="533"/>
      <c r="B7840" s="440" t="s">
        <v>390</v>
      </c>
      <c r="C7840" s="382" t="s">
        <v>59</v>
      </c>
      <c r="D7840" s="382">
        <v>53</v>
      </c>
      <c r="E7840" s="59">
        <v>32000</v>
      </c>
      <c r="F7840" s="132">
        <f t="shared" si="124"/>
        <v>1696000</v>
      </c>
      <c r="G7840" s="92"/>
    </row>
    <row r="7841" spans="1:7" ht="18" customHeight="1">
      <c r="A7841" s="526"/>
      <c r="B7841" s="435"/>
      <c r="C7841" s="484"/>
      <c r="D7841" s="484"/>
      <c r="E7841" s="113"/>
      <c r="F7841" s="126"/>
      <c r="G7841" s="9"/>
    </row>
    <row r="7842" spans="1:7" ht="18" customHeight="1">
      <c r="A7842" s="537">
        <v>42457</v>
      </c>
      <c r="B7842" s="355"/>
      <c r="C7842" s="491" t="s">
        <v>398</v>
      </c>
      <c r="D7842" s="525"/>
      <c r="F7842" s="127"/>
    </row>
    <row r="7843" spans="1:7" ht="18" customHeight="1">
      <c r="A7843" s="531" t="s">
        <v>127</v>
      </c>
      <c r="B7843" s="436" t="s">
        <v>134</v>
      </c>
      <c r="C7843" s="494" t="s">
        <v>152</v>
      </c>
      <c r="D7843" s="494">
        <f>SUM(D7844:D7964)</f>
        <v>15607.099999999997</v>
      </c>
      <c r="E7843" s="166"/>
      <c r="F7843" s="171">
        <f>SUM(F7844:F7964)</f>
        <v>525442900</v>
      </c>
      <c r="G7843" s="171">
        <f>SUM(G7844:G7964)</f>
        <v>525442900</v>
      </c>
    </row>
    <row r="7844" spans="1:7" ht="18" customHeight="1">
      <c r="A7844" s="532" t="s">
        <v>2048</v>
      </c>
      <c r="B7844" s="441" t="s">
        <v>13</v>
      </c>
      <c r="C7844" s="492" t="s">
        <v>2049</v>
      </c>
      <c r="D7844" s="492">
        <v>34.6</v>
      </c>
      <c r="E7844" s="62">
        <v>31000</v>
      </c>
      <c r="F7844" s="139">
        <f t="shared" si="124"/>
        <v>1072600</v>
      </c>
      <c r="G7844" s="85">
        <f>F7844</f>
        <v>1072600</v>
      </c>
    </row>
    <row r="7845" spans="1:7" ht="18" customHeight="1">
      <c r="A7845" s="323"/>
      <c r="B7845" s="302"/>
      <c r="C7845" s="325"/>
      <c r="D7845" s="325"/>
      <c r="E7845" s="46"/>
      <c r="F7845" s="130">
        <f t="shared" si="124"/>
        <v>0</v>
      </c>
      <c r="G7845" s="69"/>
    </row>
    <row r="7846" spans="1:7" ht="18" customHeight="1">
      <c r="A7846" s="323" t="s">
        <v>1812</v>
      </c>
      <c r="B7846" s="302" t="s">
        <v>13</v>
      </c>
      <c r="C7846" s="325" t="s">
        <v>1126</v>
      </c>
      <c r="D7846" s="325">
        <v>150</v>
      </c>
      <c r="E7846" s="46">
        <v>30500</v>
      </c>
      <c r="F7846" s="130">
        <f t="shared" si="124"/>
        <v>4575000</v>
      </c>
      <c r="G7846" s="86">
        <f>F7846</f>
        <v>4575000</v>
      </c>
    </row>
    <row r="7847" spans="1:7" ht="18" customHeight="1">
      <c r="A7847" s="323"/>
      <c r="B7847" s="302"/>
      <c r="C7847" s="325"/>
      <c r="D7847" s="325"/>
      <c r="E7847" s="46"/>
      <c r="F7847" s="130">
        <f t="shared" si="124"/>
        <v>0</v>
      </c>
      <c r="G7847" s="69"/>
    </row>
    <row r="7848" spans="1:7" ht="18" customHeight="1">
      <c r="A7848" s="323" t="s">
        <v>1808</v>
      </c>
      <c r="B7848" s="302" t="s">
        <v>13</v>
      </c>
      <c r="C7848" s="325" t="s">
        <v>85</v>
      </c>
      <c r="D7848" s="325">
        <v>50</v>
      </c>
      <c r="E7848" s="46">
        <v>31000</v>
      </c>
      <c r="F7848" s="130">
        <f t="shared" si="124"/>
        <v>1550000</v>
      </c>
      <c r="G7848" s="86">
        <f>SUM(F7848:F7849)</f>
        <v>5050000</v>
      </c>
    </row>
    <row r="7849" spans="1:7" ht="18" customHeight="1">
      <c r="A7849" s="323"/>
      <c r="B7849" s="302" t="s">
        <v>31</v>
      </c>
      <c r="C7849" s="325" t="s">
        <v>1289</v>
      </c>
      <c r="D7849" s="325">
        <v>100</v>
      </c>
      <c r="E7849" s="46">
        <v>35000</v>
      </c>
      <c r="F7849" s="130">
        <f t="shared" si="124"/>
        <v>3500000</v>
      </c>
      <c r="G7849" s="69"/>
    </row>
    <row r="7850" spans="1:7" ht="18" customHeight="1">
      <c r="A7850" s="323"/>
      <c r="B7850" s="302"/>
      <c r="C7850" s="325"/>
      <c r="D7850" s="325"/>
      <c r="E7850" s="46"/>
      <c r="F7850" s="130">
        <f t="shared" si="124"/>
        <v>0</v>
      </c>
      <c r="G7850" s="69"/>
    </row>
    <row r="7851" spans="1:7" ht="18" customHeight="1">
      <c r="A7851" s="323" t="s">
        <v>109</v>
      </c>
      <c r="B7851" s="302" t="s">
        <v>31</v>
      </c>
      <c r="C7851" s="325" t="s">
        <v>62</v>
      </c>
      <c r="D7851" s="325">
        <v>100</v>
      </c>
      <c r="E7851" s="46">
        <v>34000</v>
      </c>
      <c r="F7851" s="130">
        <f t="shared" si="124"/>
        <v>3400000</v>
      </c>
      <c r="G7851" s="86">
        <f>F7851</f>
        <v>3400000</v>
      </c>
    </row>
    <row r="7852" spans="1:7" ht="18" customHeight="1">
      <c r="A7852" s="323"/>
      <c r="B7852" s="302"/>
      <c r="C7852" s="325"/>
      <c r="D7852" s="325"/>
      <c r="E7852" s="46"/>
      <c r="F7852" s="130">
        <f t="shared" si="124"/>
        <v>0</v>
      </c>
      <c r="G7852" s="69"/>
    </row>
    <row r="7853" spans="1:7" ht="18" customHeight="1">
      <c r="A7853" s="323" t="s">
        <v>1825</v>
      </c>
      <c r="B7853" s="302" t="s">
        <v>31</v>
      </c>
      <c r="C7853" s="325" t="s">
        <v>2058</v>
      </c>
      <c r="D7853" s="325">
        <v>78.5</v>
      </c>
      <c r="E7853" s="46">
        <v>33500</v>
      </c>
      <c r="F7853" s="130">
        <f t="shared" si="124"/>
        <v>2629750</v>
      </c>
      <c r="G7853" s="86">
        <f>F7853</f>
        <v>2629750</v>
      </c>
    </row>
    <row r="7854" spans="1:7" ht="18" customHeight="1">
      <c r="A7854" s="323"/>
      <c r="B7854" s="302"/>
      <c r="C7854" s="325"/>
      <c r="D7854" s="325"/>
      <c r="E7854" s="46"/>
      <c r="F7854" s="130">
        <f t="shared" si="124"/>
        <v>0</v>
      </c>
      <c r="G7854" s="69"/>
    </row>
    <row r="7855" spans="1:7" ht="18" customHeight="1">
      <c r="A7855" s="323" t="s">
        <v>1426</v>
      </c>
      <c r="B7855" s="302" t="s">
        <v>13</v>
      </c>
      <c r="C7855" s="325" t="s">
        <v>1126</v>
      </c>
      <c r="D7855" s="325">
        <v>350</v>
      </c>
      <c r="E7855" s="46">
        <v>30500</v>
      </c>
      <c r="F7855" s="130">
        <f t="shared" si="124"/>
        <v>10675000</v>
      </c>
      <c r="G7855" s="86">
        <f>F7855</f>
        <v>10675000</v>
      </c>
    </row>
    <row r="7856" spans="1:7" ht="18" customHeight="1">
      <c r="A7856" s="323"/>
      <c r="B7856" s="302"/>
      <c r="C7856" s="325"/>
      <c r="D7856" s="325"/>
      <c r="E7856" s="46"/>
      <c r="F7856" s="130">
        <f t="shared" si="124"/>
        <v>0</v>
      </c>
      <c r="G7856" s="69"/>
    </row>
    <row r="7857" spans="1:7" ht="18" customHeight="1">
      <c r="A7857" s="323" t="s">
        <v>235</v>
      </c>
      <c r="B7857" s="302" t="s">
        <v>31</v>
      </c>
      <c r="C7857" s="325" t="s">
        <v>128</v>
      </c>
      <c r="D7857" s="325">
        <v>294.60000000000002</v>
      </c>
      <c r="E7857" s="46">
        <v>34000</v>
      </c>
      <c r="F7857" s="130">
        <f t="shared" si="124"/>
        <v>10016400</v>
      </c>
      <c r="G7857" s="86">
        <f>F7857</f>
        <v>10016400</v>
      </c>
    </row>
    <row r="7858" spans="1:7" ht="18" customHeight="1">
      <c r="A7858" s="323"/>
      <c r="B7858" s="302"/>
      <c r="C7858" s="325"/>
      <c r="D7858" s="325"/>
      <c r="E7858" s="46"/>
      <c r="F7858" s="130">
        <f t="shared" si="124"/>
        <v>0</v>
      </c>
      <c r="G7858" s="69"/>
    </row>
    <row r="7859" spans="1:7" ht="18" customHeight="1">
      <c r="A7859" s="323" t="s">
        <v>271</v>
      </c>
      <c r="B7859" s="302" t="s">
        <v>13</v>
      </c>
      <c r="C7859" s="325" t="s">
        <v>59</v>
      </c>
      <c r="D7859" s="325">
        <v>10</v>
      </c>
      <c r="E7859" s="46">
        <v>31000</v>
      </c>
      <c r="F7859" s="130">
        <f t="shared" si="124"/>
        <v>310000</v>
      </c>
      <c r="G7859" s="86">
        <f>SUM(F7859:F7863)</f>
        <v>1550000</v>
      </c>
    </row>
    <row r="7860" spans="1:7" ht="18" customHeight="1">
      <c r="A7860" s="323"/>
      <c r="B7860" s="302" t="s">
        <v>13</v>
      </c>
      <c r="C7860" s="325" t="s">
        <v>60</v>
      </c>
      <c r="D7860" s="325">
        <v>10</v>
      </c>
      <c r="E7860" s="46">
        <v>31000</v>
      </c>
      <c r="F7860" s="130">
        <f t="shared" si="124"/>
        <v>310000</v>
      </c>
      <c r="G7860" s="69"/>
    </row>
    <row r="7861" spans="1:7" ht="18" customHeight="1">
      <c r="A7861" s="323"/>
      <c r="B7861" s="302" t="s">
        <v>13</v>
      </c>
      <c r="C7861" s="325" t="s">
        <v>272</v>
      </c>
      <c r="D7861" s="325">
        <v>10</v>
      </c>
      <c r="E7861" s="46">
        <v>31000</v>
      </c>
      <c r="F7861" s="130">
        <f t="shared" si="124"/>
        <v>310000</v>
      </c>
      <c r="G7861" s="69"/>
    </row>
    <row r="7862" spans="1:7" ht="18" customHeight="1">
      <c r="A7862" s="323"/>
      <c r="B7862" s="302" t="s">
        <v>13</v>
      </c>
      <c r="C7862" s="325" t="s">
        <v>22</v>
      </c>
      <c r="D7862" s="325">
        <v>10</v>
      </c>
      <c r="E7862" s="46">
        <v>31000</v>
      </c>
      <c r="F7862" s="130">
        <f t="shared" si="124"/>
        <v>310000</v>
      </c>
      <c r="G7862" s="69"/>
    </row>
    <row r="7863" spans="1:7" ht="18" customHeight="1">
      <c r="A7863" s="323"/>
      <c r="B7863" s="302" t="s">
        <v>13</v>
      </c>
      <c r="C7863" s="325" t="s">
        <v>14</v>
      </c>
      <c r="D7863" s="325">
        <v>10</v>
      </c>
      <c r="E7863" s="46">
        <v>31000</v>
      </c>
      <c r="F7863" s="130">
        <f t="shared" si="124"/>
        <v>310000</v>
      </c>
      <c r="G7863" s="69"/>
    </row>
    <row r="7864" spans="1:7" ht="18" customHeight="1">
      <c r="A7864" s="323"/>
      <c r="B7864" s="302"/>
      <c r="C7864" s="325"/>
      <c r="D7864" s="325"/>
      <c r="E7864" s="46"/>
      <c r="F7864" s="130">
        <f t="shared" si="124"/>
        <v>0</v>
      </c>
      <c r="G7864" s="69"/>
    </row>
    <row r="7865" spans="1:7" ht="18" customHeight="1">
      <c r="A7865" s="323" t="s">
        <v>123</v>
      </c>
      <c r="B7865" s="302" t="s">
        <v>31</v>
      </c>
      <c r="C7865" s="325" t="s">
        <v>1050</v>
      </c>
      <c r="D7865" s="325">
        <v>75</v>
      </c>
      <c r="E7865" s="46">
        <v>32000</v>
      </c>
      <c r="F7865" s="130">
        <f t="shared" si="124"/>
        <v>2400000</v>
      </c>
      <c r="G7865" s="86">
        <f>F7865</f>
        <v>2400000</v>
      </c>
    </row>
    <row r="7866" spans="1:7" ht="18" customHeight="1">
      <c r="A7866" s="323"/>
      <c r="B7866" s="302"/>
      <c r="C7866" s="325"/>
      <c r="D7866" s="325"/>
      <c r="E7866" s="46"/>
      <c r="F7866" s="130">
        <f t="shared" si="124"/>
        <v>0</v>
      </c>
      <c r="G7866" s="69"/>
    </row>
    <row r="7867" spans="1:7" ht="18" customHeight="1">
      <c r="A7867" s="323" t="s">
        <v>154</v>
      </c>
      <c r="B7867" s="444" t="s">
        <v>1922</v>
      </c>
      <c r="C7867" s="482" t="s">
        <v>770</v>
      </c>
      <c r="D7867" s="482">
        <v>157.80000000000001</v>
      </c>
      <c r="E7867" s="116">
        <v>39000</v>
      </c>
      <c r="F7867" s="131">
        <f t="shared" si="124"/>
        <v>6154200</v>
      </c>
      <c r="G7867" s="86">
        <f>SUM(F7867:F7868)</f>
        <v>7644000</v>
      </c>
    </row>
    <row r="7868" spans="1:7" ht="18" customHeight="1">
      <c r="A7868" s="323"/>
      <c r="B7868" s="444" t="s">
        <v>1293</v>
      </c>
      <c r="C7868" s="482" t="s">
        <v>1294</v>
      </c>
      <c r="D7868" s="482">
        <v>38.200000000000003</v>
      </c>
      <c r="E7868" s="116">
        <v>39000</v>
      </c>
      <c r="F7868" s="131">
        <f t="shared" si="124"/>
        <v>1489800</v>
      </c>
      <c r="G7868" s="69"/>
    </row>
    <row r="7869" spans="1:7" ht="18" customHeight="1">
      <c r="A7869" s="323"/>
      <c r="B7869" s="302"/>
      <c r="C7869" s="325"/>
      <c r="D7869" s="325"/>
      <c r="E7869" s="46"/>
      <c r="F7869" s="130">
        <f t="shared" si="124"/>
        <v>0</v>
      </c>
      <c r="G7869" s="69"/>
    </row>
    <row r="7870" spans="1:7" ht="18" customHeight="1">
      <c r="A7870" s="323" t="s">
        <v>311</v>
      </c>
      <c r="B7870" s="302" t="s">
        <v>13</v>
      </c>
      <c r="C7870" s="325" t="s">
        <v>1171</v>
      </c>
      <c r="D7870" s="325">
        <v>206</v>
      </c>
      <c r="E7870" s="46">
        <v>32500</v>
      </c>
      <c r="F7870" s="130">
        <f t="shared" si="124"/>
        <v>6695000</v>
      </c>
      <c r="G7870" s="86">
        <f>SUM(F7870:F7872)</f>
        <v>25218000</v>
      </c>
    </row>
    <row r="7871" spans="1:7" ht="18" customHeight="1">
      <c r="A7871" s="323"/>
      <c r="B7871" s="302" t="s">
        <v>13</v>
      </c>
      <c r="C7871" s="325" t="s">
        <v>1311</v>
      </c>
      <c r="D7871" s="325">
        <v>50</v>
      </c>
      <c r="E7871" s="46">
        <v>32500</v>
      </c>
      <c r="F7871" s="130">
        <f t="shared" si="124"/>
        <v>1625000</v>
      </c>
      <c r="G7871" s="69"/>
    </row>
    <row r="7872" spans="1:7" ht="18" customHeight="1">
      <c r="A7872" s="323"/>
      <c r="B7872" s="302" t="s">
        <v>31</v>
      </c>
      <c r="C7872" s="325" t="s">
        <v>329</v>
      </c>
      <c r="D7872" s="325">
        <v>476</v>
      </c>
      <c r="E7872" s="46">
        <v>35500</v>
      </c>
      <c r="F7872" s="130">
        <f t="shared" si="124"/>
        <v>16898000</v>
      </c>
      <c r="G7872" s="69"/>
    </row>
    <row r="7873" spans="1:7" ht="18" customHeight="1">
      <c r="A7873" s="323"/>
      <c r="B7873" s="302"/>
      <c r="C7873" s="325"/>
      <c r="D7873" s="325"/>
      <c r="E7873" s="46"/>
      <c r="F7873" s="130">
        <f t="shared" si="124"/>
        <v>0</v>
      </c>
      <c r="G7873" s="69"/>
    </row>
    <row r="7874" spans="1:7" ht="18" customHeight="1">
      <c r="A7874" s="323" t="s">
        <v>259</v>
      </c>
      <c r="B7874" s="302" t="s">
        <v>13</v>
      </c>
      <c r="C7874" s="325" t="s">
        <v>171</v>
      </c>
      <c r="D7874" s="325">
        <v>1190</v>
      </c>
      <c r="E7874" s="46">
        <v>35000</v>
      </c>
      <c r="F7874" s="130">
        <f t="shared" si="124"/>
        <v>41650000</v>
      </c>
      <c r="G7874" s="86">
        <f>F7874</f>
        <v>41650000</v>
      </c>
    </row>
    <row r="7875" spans="1:7" ht="18" customHeight="1">
      <c r="A7875" s="323"/>
      <c r="B7875" s="302"/>
      <c r="C7875" s="325"/>
      <c r="D7875" s="325"/>
      <c r="E7875" s="46"/>
      <c r="F7875" s="130">
        <f t="shared" si="124"/>
        <v>0</v>
      </c>
      <c r="G7875" s="69"/>
    </row>
    <row r="7876" spans="1:7" ht="18" customHeight="1">
      <c r="A7876" s="323" t="s">
        <v>727</v>
      </c>
      <c r="B7876" s="302" t="s">
        <v>13</v>
      </c>
      <c r="C7876" s="325" t="s">
        <v>720</v>
      </c>
      <c r="D7876" s="325">
        <v>238.7</v>
      </c>
      <c r="E7876" s="46">
        <v>32000</v>
      </c>
      <c r="F7876" s="130">
        <f t="shared" si="124"/>
        <v>7638400</v>
      </c>
      <c r="G7876" s="86">
        <f>SUM(F7876:F7877)</f>
        <v>17138800</v>
      </c>
    </row>
    <row r="7877" spans="1:7" ht="18" customHeight="1">
      <c r="A7877" s="323"/>
      <c r="B7877" s="302" t="s">
        <v>31</v>
      </c>
      <c r="C7877" s="325" t="s">
        <v>388</v>
      </c>
      <c r="D7877" s="325">
        <v>263.89999999999998</v>
      </c>
      <c r="E7877" s="46">
        <v>36000</v>
      </c>
      <c r="F7877" s="130">
        <f t="shared" si="124"/>
        <v>9500400</v>
      </c>
      <c r="G7877" s="69"/>
    </row>
    <row r="7878" spans="1:7" ht="18" customHeight="1">
      <c r="A7878" s="323"/>
      <c r="B7878" s="302"/>
      <c r="C7878" s="325"/>
      <c r="D7878" s="325"/>
      <c r="E7878" s="46"/>
      <c r="F7878" s="130">
        <f t="shared" si="124"/>
        <v>0</v>
      </c>
      <c r="G7878" s="69"/>
    </row>
    <row r="7879" spans="1:7" ht="18" customHeight="1">
      <c r="A7879" s="323" t="s">
        <v>504</v>
      </c>
      <c r="B7879" s="302" t="s">
        <v>31</v>
      </c>
      <c r="C7879" s="325" t="s">
        <v>416</v>
      </c>
      <c r="D7879" s="325">
        <v>296.60000000000002</v>
      </c>
      <c r="E7879" s="46">
        <v>34000</v>
      </c>
      <c r="F7879" s="130">
        <f t="shared" si="124"/>
        <v>10084400</v>
      </c>
      <c r="G7879" s="86">
        <f>F7879</f>
        <v>10084400</v>
      </c>
    </row>
    <row r="7880" spans="1:7" ht="18" customHeight="1">
      <c r="A7880" s="323"/>
      <c r="B7880" s="302"/>
      <c r="C7880" s="325"/>
      <c r="D7880" s="325"/>
      <c r="E7880" s="46"/>
      <c r="F7880" s="130">
        <f t="shared" ref="F7880:F7984" si="125">E7880*D7880</f>
        <v>0</v>
      </c>
      <c r="G7880" s="69"/>
    </row>
    <row r="7881" spans="1:7" ht="18" customHeight="1">
      <c r="A7881" s="323" t="s">
        <v>318</v>
      </c>
      <c r="B7881" s="302" t="s">
        <v>31</v>
      </c>
      <c r="C7881" s="325" t="s">
        <v>170</v>
      </c>
      <c r="D7881" s="325">
        <v>54.2</v>
      </c>
      <c r="E7881" s="46">
        <v>33500</v>
      </c>
      <c r="F7881" s="130">
        <f t="shared" si="125"/>
        <v>1815700</v>
      </c>
      <c r="G7881" s="86">
        <f>SUM(F7881:F7882)</f>
        <v>6365700</v>
      </c>
    </row>
    <row r="7882" spans="1:7" ht="18" customHeight="1">
      <c r="A7882" s="323"/>
      <c r="B7882" s="302" t="s">
        <v>31</v>
      </c>
      <c r="C7882" s="325" t="s">
        <v>1153</v>
      </c>
      <c r="D7882" s="325">
        <v>130</v>
      </c>
      <c r="E7882" s="46">
        <v>35000</v>
      </c>
      <c r="F7882" s="130">
        <f t="shared" si="125"/>
        <v>4550000</v>
      </c>
      <c r="G7882" s="69"/>
    </row>
    <row r="7883" spans="1:7" ht="18" customHeight="1">
      <c r="A7883" s="323"/>
      <c r="B7883" s="302"/>
      <c r="C7883" s="325"/>
      <c r="D7883" s="325"/>
      <c r="E7883" s="46"/>
      <c r="F7883" s="130">
        <f t="shared" si="125"/>
        <v>0</v>
      </c>
      <c r="G7883" s="69"/>
    </row>
    <row r="7884" spans="1:7" ht="18" customHeight="1">
      <c r="A7884" s="323" t="s">
        <v>327</v>
      </c>
      <c r="B7884" s="302" t="s">
        <v>31</v>
      </c>
      <c r="C7884" s="510" t="s">
        <v>347</v>
      </c>
      <c r="D7884" s="325">
        <v>110</v>
      </c>
      <c r="E7884" s="46">
        <v>35000</v>
      </c>
      <c r="F7884" s="130">
        <f t="shared" si="125"/>
        <v>3850000</v>
      </c>
      <c r="G7884" s="86">
        <f>SUM(F7884:F7885)</f>
        <v>13394500</v>
      </c>
    </row>
    <row r="7885" spans="1:7" ht="18" customHeight="1">
      <c r="A7885" s="323"/>
      <c r="B7885" s="302" t="s">
        <v>31</v>
      </c>
      <c r="C7885" s="325" t="s">
        <v>59</v>
      </c>
      <c r="D7885" s="325">
        <v>272.7</v>
      </c>
      <c r="E7885" s="46">
        <v>35000</v>
      </c>
      <c r="F7885" s="130">
        <f t="shared" si="125"/>
        <v>9544500</v>
      </c>
      <c r="G7885" s="69"/>
    </row>
    <row r="7886" spans="1:7" ht="18" customHeight="1">
      <c r="A7886" s="323"/>
      <c r="B7886" s="302"/>
      <c r="C7886" s="325"/>
      <c r="D7886" s="325"/>
      <c r="E7886" s="46"/>
      <c r="F7886" s="130"/>
      <c r="G7886" s="69"/>
    </row>
    <row r="7887" spans="1:7" ht="18" customHeight="1">
      <c r="A7887" s="323" t="s">
        <v>457</v>
      </c>
      <c r="B7887" s="302" t="s">
        <v>13</v>
      </c>
      <c r="C7887" s="325" t="s">
        <v>417</v>
      </c>
      <c r="D7887" s="325">
        <v>56.3</v>
      </c>
      <c r="E7887" s="46">
        <v>31000</v>
      </c>
      <c r="F7887" s="130">
        <f>E7887*D7887</f>
        <v>1745300</v>
      </c>
      <c r="G7887" s="86">
        <f>F7887</f>
        <v>1745300</v>
      </c>
    </row>
    <row r="7888" spans="1:7" ht="18" customHeight="1">
      <c r="A7888" s="323"/>
      <c r="B7888" s="302"/>
      <c r="C7888" s="325"/>
      <c r="D7888" s="325"/>
      <c r="E7888" s="46"/>
      <c r="F7888" s="130"/>
      <c r="G7888" s="86"/>
    </row>
    <row r="7889" spans="1:7" ht="18" customHeight="1">
      <c r="A7889" s="323" t="s">
        <v>203</v>
      </c>
      <c r="B7889" s="302" t="s">
        <v>31</v>
      </c>
      <c r="C7889" s="325" t="s">
        <v>2033</v>
      </c>
      <c r="D7889" s="325">
        <v>121</v>
      </c>
      <c r="E7889" s="46">
        <v>31000</v>
      </c>
      <c r="F7889" s="130">
        <f t="shared" si="125"/>
        <v>3751000</v>
      </c>
      <c r="G7889" s="86">
        <f>SUM(F7889:F7890)</f>
        <v>26226000</v>
      </c>
    </row>
    <row r="7890" spans="1:7" ht="18" customHeight="1">
      <c r="A7890" s="323"/>
      <c r="B7890" s="302" t="s">
        <v>168</v>
      </c>
      <c r="C7890" s="325" t="s">
        <v>255</v>
      </c>
      <c r="D7890" s="325">
        <v>725</v>
      </c>
      <c r="E7890" s="46">
        <v>31000</v>
      </c>
      <c r="F7890" s="130">
        <f t="shared" si="125"/>
        <v>22475000</v>
      </c>
      <c r="G7890" s="69"/>
    </row>
    <row r="7891" spans="1:7" ht="18" customHeight="1">
      <c r="A7891" s="323"/>
      <c r="B7891" s="302"/>
      <c r="C7891" s="325"/>
      <c r="D7891" s="325"/>
      <c r="E7891" s="46"/>
      <c r="F7891" s="130">
        <f t="shared" si="125"/>
        <v>0</v>
      </c>
      <c r="G7891" s="69"/>
    </row>
    <row r="7892" spans="1:7" ht="18" customHeight="1">
      <c r="A7892" s="323" t="s">
        <v>336</v>
      </c>
      <c r="B7892" s="302" t="s">
        <v>23</v>
      </c>
      <c r="C7892" s="325" t="s">
        <v>158</v>
      </c>
      <c r="D7892" s="325">
        <v>214</v>
      </c>
      <c r="E7892" s="46">
        <v>33000</v>
      </c>
      <c r="F7892" s="130">
        <f t="shared" si="125"/>
        <v>7062000</v>
      </c>
      <c r="G7892" s="86">
        <f>SUM(F7892:F7895)</f>
        <v>34678700</v>
      </c>
    </row>
    <row r="7893" spans="1:7" ht="18" customHeight="1">
      <c r="A7893" s="323"/>
      <c r="B7893" s="302" t="s">
        <v>23</v>
      </c>
      <c r="C7893" s="325" t="s">
        <v>1348</v>
      </c>
      <c r="D7893" s="325">
        <v>207.9</v>
      </c>
      <c r="E7893" s="46">
        <v>33000</v>
      </c>
      <c r="F7893" s="130">
        <f t="shared" si="125"/>
        <v>6860700</v>
      </c>
      <c r="G7893" s="69"/>
    </row>
    <row r="7894" spans="1:7" ht="18" customHeight="1">
      <c r="A7894" s="323"/>
      <c r="B7894" s="302" t="s">
        <v>31</v>
      </c>
      <c r="C7894" s="325" t="s">
        <v>1581</v>
      </c>
      <c r="D7894" s="325">
        <v>133</v>
      </c>
      <c r="E7894" s="46">
        <v>32000</v>
      </c>
      <c r="F7894" s="130">
        <f t="shared" si="125"/>
        <v>4256000</v>
      </c>
      <c r="G7894" s="69"/>
    </row>
    <row r="7895" spans="1:7" ht="18" customHeight="1">
      <c r="A7895" s="323"/>
      <c r="B7895" s="302" t="s">
        <v>31</v>
      </c>
      <c r="C7895" s="325" t="s">
        <v>2050</v>
      </c>
      <c r="D7895" s="325">
        <v>500</v>
      </c>
      <c r="E7895" s="46">
        <v>33000</v>
      </c>
      <c r="F7895" s="130">
        <f t="shared" si="125"/>
        <v>16500000</v>
      </c>
      <c r="G7895" s="69"/>
    </row>
    <row r="7896" spans="1:7" ht="18" customHeight="1">
      <c r="A7896" s="323"/>
      <c r="B7896" s="302"/>
      <c r="C7896" s="325"/>
      <c r="D7896" s="325"/>
      <c r="E7896" s="46"/>
      <c r="F7896" s="130">
        <f t="shared" si="125"/>
        <v>0</v>
      </c>
      <c r="G7896" s="69"/>
    </row>
    <row r="7897" spans="1:7" ht="18" customHeight="1">
      <c r="A7897" s="323" t="s">
        <v>767</v>
      </c>
      <c r="B7897" s="302" t="s">
        <v>333</v>
      </c>
      <c r="C7897" s="325" t="s">
        <v>389</v>
      </c>
      <c r="D7897" s="325">
        <v>241.6</v>
      </c>
      <c r="E7897" s="46">
        <v>33500</v>
      </c>
      <c r="F7897" s="130">
        <f t="shared" si="125"/>
        <v>8093600</v>
      </c>
      <c r="G7897" s="86">
        <f>F7897</f>
        <v>8093600</v>
      </c>
    </row>
    <row r="7898" spans="1:7" ht="18" customHeight="1">
      <c r="A7898" s="323"/>
      <c r="B7898" s="302"/>
      <c r="C7898" s="325"/>
      <c r="D7898" s="325"/>
      <c r="E7898" s="46"/>
      <c r="F7898" s="130">
        <f t="shared" si="125"/>
        <v>0</v>
      </c>
      <c r="G7898" s="69"/>
    </row>
    <row r="7899" spans="1:7" ht="18" customHeight="1">
      <c r="A7899" s="323" t="s">
        <v>438</v>
      </c>
      <c r="B7899" s="302" t="s">
        <v>13</v>
      </c>
      <c r="C7899" s="325" t="s">
        <v>1035</v>
      </c>
      <c r="D7899" s="325">
        <v>510</v>
      </c>
      <c r="E7899" s="46">
        <v>32000</v>
      </c>
      <c r="F7899" s="130">
        <f t="shared" si="125"/>
        <v>16320000</v>
      </c>
      <c r="G7899" s="86">
        <f>SUM(F7899:F7900)</f>
        <v>31022400</v>
      </c>
    </row>
    <row r="7900" spans="1:7" ht="18" customHeight="1">
      <c r="A7900" s="323"/>
      <c r="B7900" s="302" t="s">
        <v>441</v>
      </c>
      <c r="C7900" s="325" t="s">
        <v>1283</v>
      </c>
      <c r="D7900" s="325">
        <v>408.4</v>
      </c>
      <c r="E7900" s="46">
        <v>36000</v>
      </c>
      <c r="F7900" s="130">
        <f t="shared" si="125"/>
        <v>14702400</v>
      </c>
      <c r="G7900" s="69"/>
    </row>
    <row r="7901" spans="1:7" ht="18" customHeight="1">
      <c r="A7901" s="323"/>
      <c r="B7901" s="302"/>
      <c r="C7901" s="325"/>
      <c r="D7901" s="325"/>
      <c r="E7901" s="46"/>
      <c r="F7901" s="130">
        <f t="shared" si="125"/>
        <v>0</v>
      </c>
      <c r="G7901" s="69"/>
    </row>
    <row r="7902" spans="1:7" ht="18" customHeight="1">
      <c r="A7902" s="323" t="s">
        <v>375</v>
      </c>
      <c r="B7902" s="302" t="s">
        <v>13</v>
      </c>
      <c r="C7902" s="325" t="s">
        <v>449</v>
      </c>
      <c r="D7902" s="325">
        <v>40</v>
      </c>
      <c r="E7902" s="46">
        <v>30500</v>
      </c>
      <c r="F7902" s="130">
        <f t="shared" si="125"/>
        <v>1220000</v>
      </c>
      <c r="G7902" s="86">
        <f>F7902</f>
        <v>1220000</v>
      </c>
    </row>
    <row r="7903" spans="1:7" ht="18" customHeight="1">
      <c r="A7903" s="323"/>
      <c r="B7903" s="302"/>
      <c r="C7903" s="325"/>
      <c r="D7903" s="325"/>
      <c r="E7903" s="46"/>
      <c r="F7903" s="130">
        <f t="shared" si="125"/>
        <v>0</v>
      </c>
      <c r="G7903" s="69"/>
    </row>
    <row r="7904" spans="1:7" ht="18" customHeight="1">
      <c r="A7904" s="323" t="s">
        <v>451</v>
      </c>
      <c r="B7904" s="302" t="s">
        <v>135</v>
      </c>
      <c r="C7904" s="325" t="s">
        <v>1133</v>
      </c>
      <c r="D7904" s="325">
        <v>114.6</v>
      </c>
      <c r="E7904" s="46">
        <v>36500</v>
      </c>
      <c r="F7904" s="130">
        <f t="shared" si="125"/>
        <v>4182900</v>
      </c>
      <c r="G7904" s="86">
        <f>SUM(F7904:F7906)</f>
        <v>8737900</v>
      </c>
    </row>
    <row r="7905" spans="1:7" ht="18" customHeight="1">
      <c r="A7905" s="323"/>
      <c r="B7905" s="302" t="s">
        <v>31</v>
      </c>
      <c r="C7905" s="325" t="s">
        <v>1134</v>
      </c>
      <c r="D7905" s="325">
        <v>50</v>
      </c>
      <c r="E7905" s="46">
        <v>36500</v>
      </c>
      <c r="F7905" s="130">
        <f t="shared" si="125"/>
        <v>1825000</v>
      </c>
      <c r="G7905" s="69"/>
    </row>
    <row r="7906" spans="1:7" ht="18" customHeight="1">
      <c r="A7906" s="323"/>
      <c r="B7906" s="302" t="s">
        <v>31</v>
      </c>
      <c r="C7906" s="325" t="s">
        <v>143</v>
      </c>
      <c r="D7906" s="325">
        <v>78</v>
      </c>
      <c r="E7906" s="46">
        <v>35000</v>
      </c>
      <c r="F7906" s="130">
        <f t="shared" si="125"/>
        <v>2730000</v>
      </c>
      <c r="G7906" s="69"/>
    </row>
    <row r="7907" spans="1:7" ht="18" customHeight="1">
      <c r="A7907" s="323"/>
      <c r="B7907" s="302"/>
      <c r="C7907" s="325"/>
      <c r="D7907" s="325"/>
      <c r="E7907" s="46"/>
      <c r="F7907" s="130">
        <f t="shared" si="125"/>
        <v>0</v>
      </c>
      <c r="G7907" s="69"/>
    </row>
    <row r="7908" spans="1:7" ht="18" customHeight="1">
      <c r="A7908" s="323" t="s">
        <v>803</v>
      </c>
      <c r="B7908" s="444" t="s">
        <v>137</v>
      </c>
      <c r="C7908" s="482" t="s">
        <v>2054</v>
      </c>
      <c r="D7908" s="482">
        <v>200</v>
      </c>
      <c r="E7908" s="116">
        <v>40000</v>
      </c>
      <c r="F7908" s="131">
        <f t="shared" si="125"/>
        <v>8000000</v>
      </c>
      <c r="G7908" s="86">
        <f>SUM(F7908:F7909)</f>
        <v>14840600</v>
      </c>
    </row>
    <row r="7909" spans="1:7" ht="18" customHeight="1">
      <c r="A7909" s="323"/>
      <c r="B7909" s="444" t="s">
        <v>924</v>
      </c>
      <c r="C7909" s="482" t="s">
        <v>974</v>
      </c>
      <c r="D7909" s="482">
        <v>175.4</v>
      </c>
      <c r="E7909" s="116">
        <v>39000</v>
      </c>
      <c r="F7909" s="131">
        <f t="shared" si="125"/>
        <v>6840600</v>
      </c>
      <c r="G7909" s="69"/>
    </row>
    <row r="7910" spans="1:7" ht="18" customHeight="1">
      <c r="A7910" s="323"/>
      <c r="B7910" s="302"/>
      <c r="C7910" s="325"/>
      <c r="D7910" s="325"/>
      <c r="E7910" s="46"/>
      <c r="F7910" s="130">
        <f t="shared" si="125"/>
        <v>0</v>
      </c>
      <c r="G7910" s="69"/>
    </row>
    <row r="7911" spans="1:7" ht="18" customHeight="1">
      <c r="A7911" s="323" t="s">
        <v>88</v>
      </c>
      <c r="B7911" s="302" t="s">
        <v>13</v>
      </c>
      <c r="C7911" s="325" t="s">
        <v>369</v>
      </c>
      <c r="D7911" s="325">
        <v>540.5</v>
      </c>
      <c r="E7911" s="46">
        <v>30500</v>
      </c>
      <c r="F7911" s="130">
        <f t="shared" si="125"/>
        <v>16485250</v>
      </c>
      <c r="G7911" s="86">
        <f>F7911</f>
        <v>16485250</v>
      </c>
    </row>
    <row r="7912" spans="1:7" ht="18" customHeight="1">
      <c r="A7912" s="323"/>
      <c r="B7912" s="302"/>
      <c r="C7912" s="325"/>
      <c r="D7912" s="325"/>
      <c r="E7912" s="46"/>
      <c r="F7912" s="130">
        <f t="shared" si="125"/>
        <v>0</v>
      </c>
      <c r="G7912" s="69"/>
    </row>
    <row r="7913" spans="1:7" ht="18" customHeight="1">
      <c r="A7913" s="323" t="s">
        <v>418</v>
      </c>
      <c r="B7913" s="302" t="s">
        <v>23</v>
      </c>
      <c r="C7913" s="325" t="s">
        <v>416</v>
      </c>
      <c r="D7913" s="325">
        <v>374.3</v>
      </c>
      <c r="E7913" s="46">
        <v>34500</v>
      </c>
      <c r="F7913" s="130">
        <f t="shared" si="125"/>
        <v>12913350</v>
      </c>
      <c r="G7913" s="86">
        <f>SUM(F7913:F7914)</f>
        <v>25912950</v>
      </c>
    </row>
    <row r="7914" spans="1:7" ht="18" customHeight="1">
      <c r="A7914" s="323"/>
      <c r="B7914" s="302" t="s">
        <v>23</v>
      </c>
      <c r="C7914" s="325" t="s">
        <v>369</v>
      </c>
      <c r="D7914" s="325">
        <v>376.8</v>
      </c>
      <c r="E7914" s="46">
        <v>34500</v>
      </c>
      <c r="F7914" s="130">
        <f t="shared" si="125"/>
        <v>12999600</v>
      </c>
      <c r="G7914" s="69"/>
    </row>
    <row r="7915" spans="1:7" ht="18" customHeight="1">
      <c r="A7915" s="323"/>
      <c r="B7915" s="302"/>
      <c r="C7915" s="325"/>
      <c r="D7915" s="325"/>
      <c r="E7915" s="46"/>
      <c r="F7915" s="130">
        <f t="shared" si="125"/>
        <v>0</v>
      </c>
      <c r="G7915" s="69"/>
    </row>
    <row r="7916" spans="1:7" ht="18" customHeight="1">
      <c r="A7916" s="323" t="s">
        <v>380</v>
      </c>
      <c r="B7916" s="302" t="s">
        <v>23</v>
      </c>
      <c r="C7916" s="325" t="s">
        <v>521</v>
      </c>
      <c r="D7916" s="325">
        <v>100</v>
      </c>
      <c r="E7916" s="46">
        <v>33500</v>
      </c>
      <c r="F7916" s="130">
        <f t="shared" si="125"/>
        <v>3350000</v>
      </c>
      <c r="G7916" s="86">
        <f>SUM(F7916:F7922)</f>
        <v>34863050</v>
      </c>
    </row>
    <row r="7917" spans="1:7" ht="18" customHeight="1">
      <c r="A7917" s="323"/>
      <c r="B7917" s="302" t="s">
        <v>23</v>
      </c>
      <c r="C7917" s="325" t="s">
        <v>286</v>
      </c>
      <c r="D7917" s="325">
        <v>216.3</v>
      </c>
      <c r="E7917" s="46">
        <v>33500</v>
      </c>
      <c r="F7917" s="130">
        <f t="shared" si="125"/>
        <v>7246050</v>
      </c>
      <c r="G7917" s="69"/>
    </row>
    <row r="7918" spans="1:7" ht="18" customHeight="1">
      <c r="A7918" s="323"/>
      <c r="B7918" s="302" t="s">
        <v>23</v>
      </c>
      <c r="C7918" s="325" t="s">
        <v>1690</v>
      </c>
      <c r="D7918" s="325">
        <v>100</v>
      </c>
      <c r="E7918" s="46">
        <v>33500</v>
      </c>
      <c r="F7918" s="130">
        <f t="shared" si="125"/>
        <v>3350000</v>
      </c>
      <c r="G7918" s="69"/>
    </row>
    <row r="7919" spans="1:7" ht="18" customHeight="1">
      <c r="A7919" s="323"/>
      <c r="B7919" s="302" t="s">
        <v>23</v>
      </c>
      <c r="C7919" s="325" t="s">
        <v>1439</v>
      </c>
      <c r="D7919" s="325">
        <v>309</v>
      </c>
      <c r="E7919" s="46">
        <v>33500</v>
      </c>
      <c r="F7919" s="130">
        <f t="shared" si="125"/>
        <v>10351500</v>
      </c>
      <c r="G7919" s="69"/>
    </row>
    <row r="7920" spans="1:7" ht="18" customHeight="1">
      <c r="A7920" s="323"/>
      <c r="B7920" s="302" t="s">
        <v>23</v>
      </c>
      <c r="C7920" s="325" t="s">
        <v>585</v>
      </c>
      <c r="D7920" s="325">
        <v>209</v>
      </c>
      <c r="E7920" s="46">
        <v>33500</v>
      </c>
      <c r="F7920" s="130">
        <f t="shared" si="125"/>
        <v>7001500</v>
      </c>
      <c r="G7920" s="69"/>
    </row>
    <row r="7921" spans="1:7" ht="18" customHeight="1">
      <c r="A7921" s="323"/>
      <c r="B7921" s="302" t="s">
        <v>31</v>
      </c>
      <c r="C7921" s="325" t="s">
        <v>2055</v>
      </c>
      <c r="D7921" s="325">
        <v>56</v>
      </c>
      <c r="E7921" s="46">
        <v>33000</v>
      </c>
      <c r="F7921" s="130">
        <f t="shared" si="125"/>
        <v>1848000</v>
      </c>
      <c r="G7921" s="69"/>
    </row>
    <row r="7922" spans="1:7" ht="18" customHeight="1">
      <c r="A7922" s="323"/>
      <c r="B7922" s="302" t="s">
        <v>31</v>
      </c>
      <c r="C7922" s="325" t="s">
        <v>495</v>
      </c>
      <c r="D7922" s="325">
        <v>52</v>
      </c>
      <c r="E7922" s="46">
        <v>33000</v>
      </c>
      <c r="F7922" s="130">
        <f t="shared" si="125"/>
        <v>1716000</v>
      </c>
      <c r="G7922" s="69"/>
    </row>
    <row r="7923" spans="1:7" ht="18" customHeight="1">
      <c r="A7923" s="323"/>
      <c r="B7923" s="302"/>
      <c r="C7923" s="325"/>
      <c r="D7923" s="325"/>
      <c r="E7923" s="46"/>
      <c r="F7923" s="130">
        <f t="shared" si="125"/>
        <v>0</v>
      </c>
      <c r="G7923" s="69"/>
    </row>
    <row r="7924" spans="1:7" ht="18" customHeight="1">
      <c r="A7924" s="323" t="s">
        <v>145</v>
      </c>
      <c r="B7924" s="302" t="s">
        <v>441</v>
      </c>
      <c r="C7924" s="325" t="s">
        <v>15</v>
      </c>
      <c r="D7924" s="325">
        <v>306</v>
      </c>
      <c r="E7924" s="46">
        <v>29500</v>
      </c>
      <c r="F7924" s="130">
        <f t="shared" si="125"/>
        <v>9027000</v>
      </c>
      <c r="G7924" s="86">
        <f>F7924</f>
        <v>9027000</v>
      </c>
    </row>
    <row r="7925" spans="1:7" ht="18" customHeight="1">
      <c r="A7925" s="323"/>
      <c r="B7925" s="302"/>
      <c r="C7925" s="325"/>
      <c r="D7925" s="325"/>
      <c r="E7925" s="46"/>
      <c r="F7925" s="130">
        <f t="shared" si="125"/>
        <v>0</v>
      </c>
      <c r="G7925" s="69"/>
    </row>
    <row r="7926" spans="1:7" ht="18" customHeight="1">
      <c r="A7926" s="323" t="s">
        <v>912</v>
      </c>
      <c r="B7926" s="302" t="s">
        <v>31</v>
      </c>
      <c r="C7926" s="325" t="s">
        <v>2056</v>
      </c>
      <c r="D7926" s="325">
        <v>300</v>
      </c>
      <c r="E7926" s="46">
        <v>33500</v>
      </c>
      <c r="F7926" s="130">
        <f t="shared" si="125"/>
        <v>10050000</v>
      </c>
      <c r="G7926" s="86">
        <f>SUM(F7926:F7927)</f>
        <v>38618800</v>
      </c>
    </row>
    <row r="7927" spans="1:7" ht="18" customHeight="1">
      <c r="A7927" s="323" t="s">
        <v>392</v>
      </c>
      <c r="B7927" s="302" t="s">
        <v>31</v>
      </c>
      <c r="C7927" s="325" t="s">
        <v>2057</v>
      </c>
      <c r="D7927" s="325">
        <v>852.8</v>
      </c>
      <c r="E7927" s="46">
        <v>33500</v>
      </c>
      <c r="F7927" s="130">
        <f t="shared" si="125"/>
        <v>28568800</v>
      </c>
      <c r="G7927" s="69"/>
    </row>
    <row r="7928" spans="1:7" ht="18" customHeight="1">
      <c r="A7928" s="323"/>
      <c r="B7928" s="302"/>
      <c r="C7928" s="325"/>
      <c r="D7928" s="325"/>
      <c r="E7928" s="46"/>
      <c r="F7928" s="130">
        <f t="shared" si="125"/>
        <v>0</v>
      </c>
      <c r="G7928" s="69"/>
    </row>
    <row r="7929" spans="1:7" ht="18" customHeight="1">
      <c r="A7929" s="323" t="s">
        <v>378</v>
      </c>
      <c r="B7929" s="302" t="s">
        <v>31</v>
      </c>
      <c r="C7929" s="325" t="s">
        <v>1753</v>
      </c>
      <c r="D7929" s="325">
        <v>494.5</v>
      </c>
      <c r="E7929" s="46">
        <v>34000</v>
      </c>
      <c r="F7929" s="130">
        <f t="shared" si="125"/>
        <v>16813000</v>
      </c>
      <c r="G7929" s="86">
        <f>F7929</f>
        <v>16813000</v>
      </c>
    </row>
    <row r="7930" spans="1:7" ht="18" customHeight="1">
      <c r="A7930" s="323"/>
      <c r="B7930" s="302"/>
      <c r="C7930" s="325"/>
      <c r="D7930" s="325"/>
      <c r="E7930" s="46"/>
      <c r="F7930" s="130">
        <f t="shared" si="125"/>
        <v>0</v>
      </c>
      <c r="G7930" s="69"/>
    </row>
    <row r="7931" spans="1:7" ht="18" customHeight="1">
      <c r="A7931" s="323" t="s">
        <v>316</v>
      </c>
      <c r="B7931" s="302" t="s">
        <v>31</v>
      </c>
      <c r="C7931" s="325" t="s">
        <v>416</v>
      </c>
      <c r="D7931" s="325">
        <v>99</v>
      </c>
      <c r="E7931" s="46">
        <v>33000</v>
      </c>
      <c r="F7931" s="130">
        <f t="shared" si="125"/>
        <v>3267000</v>
      </c>
      <c r="G7931" s="86">
        <f>F7931</f>
        <v>3267000</v>
      </c>
    </row>
    <row r="7932" spans="1:7" ht="18" customHeight="1">
      <c r="A7932" s="323"/>
      <c r="B7932" s="302"/>
      <c r="C7932" s="325"/>
      <c r="D7932" s="325"/>
      <c r="E7932" s="46"/>
      <c r="F7932" s="130">
        <f t="shared" si="125"/>
        <v>0</v>
      </c>
      <c r="G7932" s="69"/>
    </row>
    <row r="7933" spans="1:7" ht="18" customHeight="1">
      <c r="A7933" s="323" t="s">
        <v>394</v>
      </c>
      <c r="B7933" s="302" t="s">
        <v>23</v>
      </c>
      <c r="C7933" s="325" t="s">
        <v>1001</v>
      </c>
      <c r="D7933" s="325">
        <v>221.2</v>
      </c>
      <c r="E7933" s="46">
        <v>33000</v>
      </c>
      <c r="F7933" s="130">
        <f t="shared" si="125"/>
        <v>7299600</v>
      </c>
      <c r="G7933" s="86">
        <f>F7933</f>
        <v>7299600</v>
      </c>
    </row>
    <row r="7934" spans="1:7" ht="18" customHeight="1">
      <c r="A7934" s="323"/>
      <c r="B7934" s="302"/>
      <c r="C7934" s="325"/>
      <c r="D7934" s="325"/>
      <c r="E7934" s="46"/>
      <c r="F7934" s="130">
        <f t="shared" si="125"/>
        <v>0</v>
      </c>
      <c r="G7934" s="69"/>
    </row>
    <row r="7935" spans="1:7" ht="18" customHeight="1">
      <c r="A7935" s="323" t="s">
        <v>93</v>
      </c>
      <c r="B7935" s="302" t="s">
        <v>13</v>
      </c>
      <c r="C7935" s="325" t="s">
        <v>117</v>
      </c>
      <c r="D7935" s="325">
        <v>101.1</v>
      </c>
      <c r="E7935" s="46">
        <v>31000</v>
      </c>
      <c r="F7935" s="130">
        <f t="shared" si="125"/>
        <v>3134100</v>
      </c>
      <c r="G7935" s="86">
        <f>SUM(F7935:F7939)</f>
        <v>9497950</v>
      </c>
    </row>
    <row r="7936" spans="1:7" ht="18" customHeight="1">
      <c r="A7936" s="323"/>
      <c r="B7936" s="302" t="s">
        <v>13</v>
      </c>
      <c r="C7936" s="325" t="s">
        <v>754</v>
      </c>
      <c r="D7936" s="325">
        <v>44.5</v>
      </c>
      <c r="E7936" s="46">
        <v>30500</v>
      </c>
      <c r="F7936" s="130">
        <f t="shared" si="125"/>
        <v>1357250</v>
      </c>
      <c r="G7936" s="69"/>
    </row>
    <row r="7937" spans="1:7" ht="18" customHeight="1">
      <c r="A7937" s="323"/>
      <c r="B7937" s="302" t="s">
        <v>13</v>
      </c>
      <c r="C7937" s="325" t="s">
        <v>105</v>
      </c>
      <c r="D7937" s="325">
        <v>52.6</v>
      </c>
      <c r="E7937" s="46">
        <v>30500</v>
      </c>
      <c r="F7937" s="130">
        <f t="shared" si="125"/>
        <v>1604300</v>
      </c>
      <c r="G7937" s="69"/>
    </row>
    <row r="7938" spans="1:7" ht="18" customHeight="1">
      <c r="A7938" s="323"/>
      <c r="B7938" s="302" t="s">
        <v>13</v>
      </c>
      <c r="C7938" s="325" t="s">
        <v>370</v>
      </c>
      <c r="D7938" s="325">
        <v>53.3</v>
      </c>
      <c r="E7938" s="46">
        <v>31000</v>
      </c>
      <c r="F7938" s="130">
        <f t="shared" si="125"/>
        <v>1652300</v>
      </c>
      <c r="G7938" s="69"/>
    </row>
    <row r="7939" spans="1:7" ht="18" customHeight="1">
      <c r="A7939" s="323"/>
      <c r="B7939" s="302" t="s">
        <v>31</v>
      </c>
      <c r="C7939" s="325" t="s">
        <v>62</v>
      </c>
      <c r="D7939" s="325">
        <v>50</v>
      </c>
      <c r="E7939" s="46">
        <v>35000</v>
      </c>
      <c r="F7939" s="130">
        <f t="shared" si="125"/>
        <v>1750000</v>
      </c>
      <c r="G7939" s="69"/>
    </row>
    <row r="7940" spans="1:7" ht="18" customHeight="1">
      <c r="A7940" s="323"/>
      <c r="B7940" s="302"/>
      <c r="C7940" s="325"/>
      <c r="D7940" s="325"/>
      <c r="E7940" s="46"/>
      <c r="F7940" s="130">
        <f t="shared" si="125"/>
        <v>0</v>
      </c>
      <c r="G7940" s="69"/>
    </row>
    <row r="7941" spans="1:7" ht="18" customHeight="1">
      <c r="A7941" s="323" t="s">
        <v>24</v>
      </c>
      <c r="B7941" s="444" t="s">
        <v>363</v>
      </c>
      <c r="C7941" s="482" t="s">
        <v>267</v>
      </c>
      <c r="D7941" s="482">
        <v>150</v>
      </c>
      <c r="E7941" s="116">
        <v>56000</v>
      </c>
      <c r="F7941" s="131">
        <f t="shared" si="125"/>
        <v>8400000</v>
      </c>
      <c r="G7941" s="86">
        <f>SUM(F7941:F7946)</f>
        <v>26648250</v>
      </c>
    </row>
    <row r="7942" spans="1:7" ht="18" customHeight="1">
      <c r="A7942" s="323"/>
      <c r="B7942" s="444" t="s">
        <v>137</v>
      </c>
      <c r="C7942" s="482" t="s">
        <v>1003</v>
      </c>
      <c r="D7942" s="482">
        <v>100</v>
      </c>
      <c r="E7942" s="116">
        <v>38500</v>
      </c>
      <c r="F7942" s="131">
        <f t="shared" si="125"/>
        <v>3850000</v>
      </c>
      <c r="G7942" s="69"/>
    </row>
    <row r="7943" spans="1:7" ht="18" customHeight="1">
      <c r="A7943" s="323"/>
      <c r="B7943" s="444" t="s">
        <v>137</v>
      </c>
      <c r="C7943" s="482" t="s">
        <v>1003</v>
      </c>
      <c r="D7943" s="482">
        <v>100</v>
      </c>
      <c r="E7943" s="116">
        <v>39000</v>
      </c>
      <c r="F7943" s="131">
        <f t="shared" si="125"/>
        <v>3900000</v>
      </c>
      <c r="G7943" s="69"/>
    </row>
    <row r="7944" spans="1:7" ht="18" customHeight="1">
      <c r="A7944" s="323"/>
      <c r="B7944" s="444" t="s">
        <v>137</v>
      </c>
      <c r="C7944" s="482" t="s">
        <v>529</v>
      </c>
      <c r="D7944" s="482">
        <v>160</v>
      </c>
      <c r="E7944" s="116">
        <v>38500</v>
      </c>
      <c r="F7944" s="131">
        <f t="shared" si="125"/>
        <v>6160000</v>
      </c>
      <c r="G7944" s="69"/>
    </row>
    <row r="7945" spans="1:7" ht="18" customHeight="1">
      <c r="A7945" s="323"/>
      <c r="B7945" s="302" t="s">
        <v>31</v>
      </c>
      <c r="C7945" s="325" t="s">
        <v>60</v>
      </c>
      <c r="D7945" s="325">
        <v>100.8</v>
      </c>
      <c r="E7945" s="46">
        <v>33500</v>
      </c>
      <c r="F7945" s="130">
        <f t="shared" si="125"/>
        <v>3376800</v>
      </c>
      <c r="G7945" s="69"/>
    </row>
    <row r="7946" spans="1:7" ht="18" customHeight="1">
      <c r="A7946" s="323"/>
      <c r="B7946" s="302" t="s">
        <v>31</v>
      </c>
      <c r="C7946" s="325" t="s">
        <v>255</v>
      </c>
      <c r="D7946" s="325">
        <v>28.7</v>
      </c>
      <c r="E7946" s="46">
        <v>33500</v>
      </c>
      <c r="F7946" s="130">
        <f t="shared" si="125"/>
        <v>961450</v>
      </c>
      <c r="G7946" s="69"/>
    </row>
    <row r="7947" spans="1:7" ht="18" customHeight="1">
      <c r="A7947" s="323"/>
      <c r="B7947" s="302"/>
      <c r="C7947" s="325"/>
      <c r="D7947" s="325"/>
      <c r="E7947" s="46"/>
      <c r="F7947" s="130">
        <f t="shared" si="125"/>
        <v>0</v>
      </c>
      <c r="G7947" s="69"/>
    </row>
    <row r="7948" spans="1:7" ht="18" customHeight="1">
      <c r="A7948" s="323">
        <v>585</v>
      </c>
      <c r="B7948" s="302" t="s">
        <v>13</v>
      </c>
      <c r="C7948" s="325" t="s">
        <v>1082</v>
      </c>
      <c r="D7948" s="325">
        <v>1000</v>
      </c>
      <c r="E7948" s="46">
        <v>30000</v>
      </c>
      <c r="F7948" s="130">
        <f t="shared" si="125"/>
        <v>30000000</v>
      </c>
      <c r="G7948" s="86">
        <f>F7948</f>
        <v>30000000</v>
      </c>
    </row>
    <row r="7949" spans="1:7" ht="18" customHeight="1">
      <c r="A7949" s="323"/>
      <c r="B7949" s="302"/>
      <c r="C7949" s="325"/>
      <c r="D7949" s="325"/>
      <c r="E7949" s="46"/>
      <c r="F7949" s="130">
        <f t="shared" si="125"/>
        <v>0</v>
      </c>
      <c r="G7949" s="69"/>
    </row>
    <row r="7950" spans="1:7" ht="18" customHeight="1">
      <c r="A7950" s="323" t="s">
        <v>97</v>
      </c>
      <c r="B7950" s="302" t="s">
        <v>13</v>
      </c>
      <c r="C7950" s="325" t="s">
        <v>337</v>
      </c>
      <c r="D7950" s="325">
        <v>50</v>
      </c>
      <c r="E7950" s="46">
        <v>30000</v>
      </c>
      <c r="F7950" s="130">
        <f t="shared" si="125"/>
        <v>1500000</v>
      </c>
      <c r="G7950" s="86">
        <f>SUM(F7950:F7954)</f>
        <v>6686700</v>
      </c>
    </row>
    <row r="7951" spans="1:7" ht="18" customHeight="1">
      <c r="A7951" s="302"/>
      <c r="B7951" s="302" t="s">
        <v>390</v>
      </c>
      <c r="C7951" s="325" t="s">
        <v>799</v>
      </c>
      <c r="D7951" s="325">
        <v>48.7</v>
      </c>
      <c r="E7951" s="46">
        <v>32000</v>
      </c>
      <c r="F7951" s="130">
        <f t="shared" si="125"/>
        <v>1558400</v>
      </c>
      <c r="G7951" s="69"/>
    </row>
    <row r="7952" spans="1:7" ht="18" customHeight="1">
      <c r="A7952" s="323"/>
      <c r="B7952" s="302" t="s">
        <v>390</v>
      </c>
      <c r="C7952" s="325" t="s">
        <v>46</v>
      </c>
      <c r="D7952" s="325">
        <v>29.4</v>
      </c>
      <c r="E7952" s="46">
        <v>32000</v>
      </c>
      <c r="F7952" s="130">
        <f t="shared" si="125"/>
        <v>940800</v>
      </c>
      <c r="G7952" s="69"/>
    </row>
    <row r="7953" spans="1:7" ht="18" customHeight="1">
      <c r="A7953" s="323"/>
      <c r="B7953" s="302" t="s">
        <v>390</v>
      </c>
      <c r="C7953" s="325" t="s">
        <v>655</v>
      </c>
      <c r="D7953" s="325">
        <v>20</v>
      </c>
      <c r="E7953" s="46">
        <v>32000</v>
      </c>
      <c r="F7953" s="130">
        <f t="shared" si="125"/>
        <v>640000</v>
      </c>
      <c r="G7953" s="69"/>
    </row>
    <row r="7954" spans="1:7" ht="18" customHeight="1">
      <c r="A7954" s="323"/>
      <c r="B7954" s="302" t="s">
        <v>642</v>
      </c>
      <c r="C7954" s="325" t="s">
        <v>385</v>
      </c>
      <c r="D7954" s="325">
        <v>52.5</v>
      </c>
      <c r="E7954" s="46">
        <v>39000</v>
      </c>
      <c r="F7954" s="130">
        <f t="shared" si="125"/>
        <v>2047500</v>
      </c>
      <c r="G7954" s="69"/>
    </row>
    <row r="7955" spans="1:7" ht="18" customHeight="1">
      <c r="A7955" s="323"/>
      <c r="B7955" s="302"/>
      <c r="C7955" s="325"/>
      <c r="D7955" s="325"/>
      <c r="E7955" s="46"/>
      <c r="F7955" s="130">
        <f t="shared" si="125"/>
        <v>0</v>
      </c>
      <c r="G7955" s="69"/>
    </row>
    <row r="7956" spans="1:7" ht="18" customHeight="1">
      <c r="A7956" s="323" t="s">
        <v>2051</v>
      </c>
      <c r="B7956" s="302" t="s">
        <v>13</v>
      </c>
      <c r="C7956" s="325" t="s">
        <v>60</v>
      </c>
      <c r="D7956" s="325">
        <v>40</v>
      </c>
      <c r="E7956" s="46">
        <v>31000</v>
      </c>
      <c r="F7956" s="130">
        <f t="shared" si="125"/>
        <v>1240000</v>
      </c>
      <c r="G7956" s="86">
        <f>F7956</f>
        <v>1240000</v>
      </c>
    </row>
    <row r="7957" spans="1:7" ht="18" customHeight="1">
      <c r="A7957" s="323"/>
      <c r="B7957" s="302"/>
      <c r="C7957" s="325"/>
      <c r="D7957" s="325"/>
      <c r="E7957" s="46"/>
      <c r="F7957" s="130">
        <f t="shared" si="125"/>
        <v>0</v>
      </c>
      <c r="G7957" s="69"/>
    </row>
    <row r="7958" spans="1:7" ht="18" customHeight="1">
      <c r="A7958" s="323" t="s">
        <v>61</v>
      </c>
      <c r="B7958" s="444" t="s">
        <v>2052</v>
      </c>
      <c r="C7958" s="482" t="s">
        <v>2053</v>
      </c>
      <c r="D7958" s="482">
        <v>56.2</v>
      </c>
      <c r="E7958" s="116">
        <v>41000</v>
      </c>
      <c r="F7958" s="131">
        <f t="shared" si="125"/>
        <v>2304200</v>
      </c>
      <c r="G7958" s="86">
        <f>SUM(F7958:F7959)</f>
        <v>3234200</v>
      </c>
    </row>
    <row r="7959" spans="1:7" ht="18" customHeight="1">
      <c r="A7959" s="323"/>
      <c r="B7959" s="302" t="s">
        <v>13</v>
      </c>
      <c r="C7959" s="325" t="s">
        <v>337</v>
      </c>
      <c r="D7959" s="325">
        <v>30</v>
      </c>
      <c r="E7959" s="46">
        <v>31000</v>
      </c>
      <c r="F7959" s="130">
        <f>E7959*D7959</f>
        <v>930000</v>
      </c>
      <c r="G7959" s="69"/>
    </row>
    <row r="7960" spans="1:7" ht="18" customHeight="1">
      <c r="A7960" s="323"/>
      <c r="B7960" s="302"/>
      <c r="C7960" s="325"/>
      <c r="D7960" s="325"/>
      <c r="E7960" s="46"/>
      <c r="F7960" s="130">
        <f t="shared" si="125"/>
        <v>0</v>
      </c>
      <c r="G7960" s="69"/>
    </row>
    <row r="7961" spans="1:7" ht="18" customHeight="1">
      <c r="A7961" s="534" t="s">
        <v>314</v>
      </c>
      <c r="B7961" s="302"/>
      <c r="C7961" s="325"/>
      <c r="D7961" s="325"/>
      <c r="E7961" s="46"/>
      <c r="F7961" s="130">
        <f t="shared" si="125"/>
        <v>0</v>
      </c>
      <c r="G7961" s="86">
        <f>SUM(F7962:F7964)</f>
        <v>6420500</v>
      </c>
    </row>
    <row r="7962" spans="1:7" ht="18" customHeight="1">
      <c r="A7962" s="323" t="s">
        <v>154</v>
      </c>
      <c r="B7962" s="439" t="s">
        <v>216</v>
      </c>
      <c r="C7962" s="430"/>
      <c r="D7962" s="430">
        <v>-2.2000000000000002</v>
      </c>
      <c r="E7962" s="54">
        <v>30000</v>
      </c>
      <c r="F7962" s="140">
        <f t="shared" si="125"/>
        <v>-66000</v>
      </c>
      <c r="G7962" s="69"/>
    </row>
    <row r="7963" spans="1:7" ht="18" customHeight="1">
      <c r="A7963" s="323" t="s">
        <v>154</v>
      </c>
      <c r="B7963" s="439" t="s">
        <v>2059</v>
      </c>
      <c r="C7963" s="430"/>
      <c r="D7963" s="430">
        <v>-6.4</v>
      </c>
      <c r="E7963" s="54">
        <v>10000</v>
      </c>
      <c r="F7963" s="140">
        <f t="shared" si="125"/>
        <v>-64000</v>
      </c>
      <c r="G7963" s="69"/>
    </row>
    <row r="7964" spans="1:7" ht="18" customHeight="1">
      <c r="A7964" s="533" t="s">
        <v>271</v>
      </c>
      <c r="B7964" s="440" t="s">
        <v>91</v>
      </c>
      <c r="C7964" s="382" t="s">
        <v>671</v>
      </c>
      <c r="D7964" s="382">
        <v>198.5</v>
      </c>
      <c r="E7964" s="59">
        <v>33000</v>
      </c>
      <c r="F7964" s="132">
        <f t="shared" si="125"/>
        <v>6550500</v>
      </c>
      <c r="G7964" s="92"/>
    </row>
    <row r="7965" spans="1:7" ht="18" customHeight="1">
      <c r="A7965" s="526"/>
      <c r="B7965" s="435"/>
      <c r="C7965" s="484"/>
      <c r="D7965" s="484"/>
      <c r="E7965" s="113"/>
      <c r="F7965" s="126"/>
      <c r="G7965" s="9"/>
    </row>
    <row r="7966" spans="1:7" ht="18" customHeight="1">
      <c r="A7966" s="537">
        <v>42458</v>
      </c>
      <c r="B7966" s="355"/>
      <c r="C7966" s="491" t="s">
        <v>398</v>
      </c>
      <c r="D7966" s="525"/>
      <c r="F7966" s="127"/>
    </row>
    <row r="7967" spans="1:7" ht="18" customHeight="1">
      <c r="A7967" s="531" t="s">
        <v>127</v>
      </c>
      <c r="B7967" s="436" t="s">
        <v>134</v>
      </c>
      <c r="C7967" s="494" t="s">
        <v>152</v>
      </c>
      <c r="D7967" s="494">
        <f>SUM(D7968:D8086)</f>
        <v>14230</v>
      </c>
      <c r="E7967" s="166"/>
      <c r="F7967" s="171">
        <f>SUM(F7968:F8086)</f>
        <v>495464860</v>
      </c>
      <c r="G7967" s="171">
        <f>SUM(G7968:G8086)</f>
        <v>495464860</v>
      </c>
    </row>
    <row r="7968" spans="1:7" ht="18" customHeight="1">
      <c r="A7968" s="532" t="s">
        <v>318</v>
      </c>
      <c r="B7968" s="441" t="s">
        <v>13</v>
      </c>
      <c r="C7968" s="492" t="s">
        <v>647</v>
      </c>
      <c r="D7968" s="492">
        <v>30</v>
      </c>
      <c r="E7968" s="62">
        <v>32500</v>
      </c>
      <c r="F7968" s="139">
        <f t="shared" si="125"/>
        <v>975000</v>
      </c>
      <c r="G7968" s="85">
        <f>SUM(F7968:F7972)</f>
        <v>19673600</v>
      </c>
    </row>
    <row r="7969" spans="1:7" ht="18" customHeight="1">
      <c r="A7969" s="323"/>
      <c r="B7969" s="302" t="s">
        <v>13</v>
      </c>
      <c r="C7969" s="325" t="s">
        <v>2060</v>
      </c>
      <c r="D7969" s="325">
        <v>25</v>
      </c>
      <c r="E7969" s="46">
        <v>32000</v>
      </c>
      <c r="F7969" s="130">
        <f t="shared" si="125"/>
        <v>800000</v>
      </c>
      <c r="G7969" s="69"/>
    </row>
    <row r="7970" spans="1:7" ht="18" customHeight="1">
      <c r="A7970" s="323"/>
      <c r="B7970" s="302" t="s">
        <v>13</v>
      </c>
      <c r="C7970" s="325" t="s">
        <v>2074</v>
      </c>
      <c r="D7970" s="325">
        <v>180</v>
      </c>
      <c r="E7970" s="46">
        <v>32000</v>
      </c>
      <c r="F7970" s="130">
        <f t="shared" si="125"/>
        <v>5760000</v>
      </c>
      <c r="G7970" s="69"/>
    </row>
    <row r="7971" spans="1:7" ht="18" customHeight="1">
      <c r="A7971" s="323"/>
      <c r="B7971" s="302" t="s">
        <v>319</v>
      </c>
      <c r="C7971" s="325" t="s">
        <v>391</v>
      </c>
      <c r="D7971" s="325">
        <v>212.9</v>
      </c>
      <c r="E7971" s="46">
        <v>34000</v>
      </c>
      <c r="F7971" s="130">
        <f>E7971*D7971</f>
        <v>7238600</v>
      </c>
      <c r="G7971" s="86"/>
    </row>
    <row r="7972" spans="1:7" ht="18" customHeight="1">
      <c r="A7972" s="323"/>
      <c r="B7972" s="302" t="s">
        <v>31</v>
      </c>
      <c r="C7972" s="325" t="s">
        <v>493</v>
      </c>
      <c r="D7972" s="325">
        <v>140</v>
      </c>
      <c r="E7972" s="46">
        <v>35000</v>
      </c>
      <c r="F7972" s="130">
        <f>E7972*D7972</f>
        <v>4900000</v>
      </c>
      <c r="G7972" s="69"/>
    </row>
    <row r="7973" spans="1:7" ht="18" customHeight="1">
      <c r="A7973" s="323"/>
      <c r="B7973" s="302"/>
      <c r="C7973" s="325"/>
      <c r="D7973" s="325"/>
      <c r="E7973" s="46"/>
      <c r="F7973" s="130">
        <f t="shared" si="125"/>
        <v>0</v>
      </c>
      <c r="G7973" s="69"/>
    </row>
    <row r="7974" spans="1:7" ht="18" customHeight="1">
      <c r="A7974" s="323" t="s">
        <v>1426</v>
      </c>
      <c r="B7974" s="302" t="s">
        <v>13</v>
      </c>
      <c r="C7974" s="325" t="s">
        <v>1126</v>
      </c>
      <c r="D7974" s="325">
        <v>570</v>
      </c>
      <c r="E7974" s="46">
        <v>30500</v>
      </c>
      <c r="F7974" s="130">
        <f t="shared" si="125"/>
        <v>17385000</v>
      </c>
      <c r="G7974" s="86">
        <f>F7974</f>
        <v>17385000</v>
      </c>
    </row>
    <row r="7975" spans="1:7" ht="18" customHeight="1">
      <c r="A7975" s="323"/>
      <c r="B7975" s="302"/>
      <c r="C7975" s="325"/>
      <c r="D7975" s="325"/>
      <c r="E7975" s="46"/>
      <c r="F7975" s="130">
        <f t="shared" si="125"/>
        <v>0</v>
      </c>
      <c r="G7975" s="69"/>
    </row>
    <row r="7976" spans="1:7" ht="18" customHeight="1">
      <c r="A7976" s="323" t="s">
        <v>380</v>
      </c>
      <c r="B7976" s="302" t="s">
        <v>31</v>
      </c>
      <c r="C7976" s="325" t="s">
        <v>2061</v>
      </c>
      <c r="D7976" s="325">
        <v>50</v>
      </c>
      <c r="E7976" s="46">
        <v>33000</v>
      </c>
      <c r="F7976" s="130">
        <f t="shared" si="125"/>
        <v>1650000</v>
      </c>
      <c r="G7976" s="86">
        <f>SUM(F7976:F7979)</f>
        <v>11306550</v>
      </c>
    </row>
    <row r="7977" spans="1:7" ht="18" customHeight="1">
      <c r="A7977" s="323"/>
      <c r="B7977" s="302" t="s">
        <v>31</v>
      </c>
      <c r="C7977" s="325" t="s">
        <v>463</v>
      </c>
      <c r="D7977" s="325">
        <v>155</v>
      </c>
      <c r="E7977" s="46">
        <v>34500</v>
      </c>
      <c r="F7977" s="130">
        <f t="shared" si="125"/>
        <v>5347500</v>
      </c>
      <c r="G7977" s="69"/>
    </row>
    <row r="7978" spans="1:7" ht="18" customHeight="1">
      <c r="A7978" s="323"/>
      <c r="B7978" s="302" t="s">
        <v>31</v>
      </c>
      <c r="C7978" s="325" t="s">
        <v>2062</v>
      </c>
      <c r="D7978" s="325">
        <v>86.4</v>
      </c>
      <c r="E7978" s="46">
        <v>34500</v>
      </c>
      <c r="F7978" s="130">
        <f t="shared" si="125"/>
        <v>2980800</v>
      </c>
      <c r="G7978" s="69"/>
    </row>
    <row r="7979" spans="1:7" ht="18" customHeight="1">
      <c r="A7979" s="323"/>
      <c r="B7979" s="302" t="s">
        <v>31</v>
      </c>
      <c r="C7979" s="325" t="s">
        <v>1520</v>
      </c>
      <c r="D7979" s="325">
        <v>38.5</v>
      </c>
      <c r="E7979" s="46">
        <v>34500</v>
      </c>
      <c r="F7979" s="130">
        <f t="shared" si="125"/>
        <v>1328250</v>
      </c>
      <c r="G7979" s="69"/>
    </row>
    <row r="7980" spans="1:7" ht="18" customHeight="1">
      <c r="A7980" s="323"/>
      <c r="B7980" s="302"/>
      <c r="C7980" s="325"/>
      <c r="D7980" s="325"/>
      <c r="E7980" s="46"/>
      <c r="F7980" s="130">
        <f t="shared" si="125"/>
        <v>0</v>
      </c>
      <c r="G7980" s="69"/>
    </row>
    <row r="7981" spans="1:7" ht="18" customHeight="1">
      <c r="A7981" s="323" t="s">
        <v>115</v>
      </c>
      <c r="B7981" s="444" t="s">
        <v>116</v>
      </c>
      <c r="C7981" s="482" t="s">
        <v>1220</v>
      </c>
      <c r="D7981" s="482">
        <v>181.4</v>
      </c>
      <c r="E7981" s="116">
        <v>42500</v>
      </c>
      <c r="F7981" s="131">
        <f t="shared" si="125"/>
        <v>7709500</v>
      </c>
      <c r="G7981" s="86">
        <f>SUM(F7981:F7983)</f>
        <v>24097500</v>
      </c>
    </row>
    <row r="7982" spans="1:7" ht="18" customHeight="1">
      <c r="A7982" s="323"/>
      <c r="B7982" s="444" t="s">
        <v>116</v>
      </c>
      <c r="C7982" s="482" t="s">
        <v>117</v>
      </c>
      <c r="D7982" s="482">
        <v>231.2</v>
      </c>
      <c r="E7982" s="116">
        <v>42500</v>
      </c>
      <c r="F7982" s="131">
        <f t="shared" si="125"/>
        <v>9826000</v>
      </c>
      <c r="G7982" s="69"/>
    </row>
    <row r="7983" spans="1:7" ht="18" customHeight="1">
      <c r="A7983" s="323"/>
      <c r="B7983" s="444" t="s">
        <v>116</v>
      </c>
      <c r="C7983" s="482" t="s">
        <v>118</v>
      </c>
      <c r="D7983" s="482">
        <v>154.4</v>
      </c>
      <c r="E7983" s="116">
        <v>42500</v>
      </c>
      <c r="F7983" s="131">
        <f t="shared" si="125"/>
        <v>6562000</v>
      </c>
      <c r="G7983" s="69"/>
    </row>
    <row r="7984" spans="1:7" ht="18" customHeight="1">
      <c r="A7984" s="323"/>
      <c r="B7984" s="302"/>
      <c r="C7984" s="325"/>
      <c r="D7984" s="325"/>
      <c r="E7984" s="46"/>
      <c r="F7984" s="130">
        <f t="shared" si="125"/>
        <v>0</v>
      </c>
      <c r="G7984" s="69"/>
    </row>
    <row r="7985" spans="1:7" ht="18" customHeight="1">
      <c r="A7985" s="323" t="s">
        <v>52</v>
      </c>
      <c r="B7985" s="302" t="s">
        <v>208</v>
      </c>
      <c r="C7985" s="325" t="s">
        <v>1982</v>
      </c>
      <c r="D7985" s="325">
        <v>648.70000000000005</v>
      </c>
      <c r="E7985" s="46">
        <v>37800</v>
      </c>
      <c r="F7985" s="130">
        <f t="shared" ref="F7985:F8128" si="126">E7985*D7985</f>
        <v>24520860</v>
      </c>
      <c r="G7985" s="86">
        <f>SUM(F7985:F7986)</f>
        <v>29245860</v>
      </c>
    </row>
    <row r="7986" spans="1:7" ht="18" customHeight="1">
      <c r="A7986" s="323"/>
      <c r="B7986" s="302" t="s">
        <v>208</v>
      </c>
      <c r="C7986" s="325" t="s">
        <v>2063</v>
      </c>
      <c r="D7986" s="325">
        <v>125</v>
      </c>
      <c r="E7986" s="46">
        <v>37800</v>
      </c>
      <c r="F7986" s="130">
        <f t="shared" si="126"/>
        <v>4725000</v>
      </c>
      <c r="G7986" s="69"/>
    </row>
    <row r="7987" spans="1:7" ht="18" customHeight="1">
      <c r="A7987" s="323"/>
      <c r="B7987" s="302"/>
      <c r="C7987" s="325"/>
      <c r="D7987" s="325"/>
      <c r="E7987" s="46"/>
      <c r="F7987" s="130">
        <f t="shared" si="126"/>
        <v>0</v>
      </c>
      <c r="G7987" s="69"/>
    </row>
    <row r="7988" spans="1:7" ht="18" customHeight="1">
      <c r="A7988" s="323" t="s">
        <v>327</v>
      </c>
      <c r="B7988" s="302" t="s">
        <v>31</v>
      </c>
      <c r="C7988" s="325" t="s">
        <v>43</v>
      </c>
      <c r="D7988" s="325">
        <v>106</v>
      </c>
      <c r="E7988" s="46">
        <v>35000</v>
      </c>
      <c r="F7988" s="130">
        <f t="shared" si="126"/>
        <v>3710000</v>
      </c>
      <c r="G7988" s="86">
        <f>SUM(F7988:F7991)</f>
        <v>21178500</v>
      </c>
    </row>
    <row r="7989" spans="1:7" ht="18" customHeight="1">
      <c r="A7989" s="323"/>
      <c r="B7989" s="302" t="s">
        <v>31</v>
      </c>
      <c r="C7989" s="325" t="s">
        <v>22</v>
      </c>
      <c r="D7989" s="325">
        <v>100</v>
      </c>
      <c r="E7989" s="46">
        <v>35000</v>
      </c>
      <c r="F7989" s="130">
        <f t="shared" si="126"/>
        <v>3500000</v>
      </c>
      <c r="G7989" s="69"/>
    </row>
    <row r="7990" spans="1:7" ht="18" customHeight="1">
      <c r="A7990" s="323"/>
      <c r="B7990" s="302" t="s">
        <v>31</v>
      </c>
      <c r="C7990" s="325" t="s">
        <v>142</v>
      </c>
      <c r="D7990" s="325">
        <v>103</v>
      </c>
      <c r="E7990" s="46">
        <v>35000</v>
      </c>
      <c r="F7990" s="130">
        <f t="shared" si="126"/>
        <v>3605000</v>
      </c>
      <c r="G7990" s="69"/>
    </row>
    <row r="7991" spans="1:7" ht="18" customHeight="1">
      <c r="A7991" s="323"/>
      <c r="B7991" s="302" t="s">
        <v>31</v>
      </c>
      <c r="C7991" s="325" t="s">
        <v>416</v>
      </c>
      <c r="D7991" s="325">
        <v>296.10000000000002</v>
      </c>
      <c r="E7991" s="46">
        <v>35000</v>
      </c>
      <c r="F7991" s="130">
        <f t="shared" si="126"/>
        <v>10363500</v>
      </c>
      <c r="G7991" s="69"/>
    </row>
    <row r="7992" spans="1:7" ht="18" customHeight="1">
      <c r="A7992" s="323"/>
      <c r="B7992" s="302"/>
      <c r="C7992" s="325"/>
      <c r="D7992" s="325"/>
      <c r="E7992" s="46"/>
      <c r="F7992" s="130">
        <f t="shared" si="126"/>
        <v>0</v>
      </c>
      <c r="G7992" s="69"/>
    </row>
    <row r="7993" spans="1:7" ht="18" customHeight="1">
      <c r="A7993" s="323" t="s">
        <v>245</v>
      </c>
      <c r="B7993" s="302" t="s">
        <v>13</v>
      </c>
      <c r="C7993" s="325" t="s">
        <v>533</v>
      </c>
      <c r="D7993" s="325">
        <v>108.3</v>
      </c>
      <c r="E7993" s="46">
        <v>31000</v>
      </c>
      <c r="F7993" s="130">
        <f t="shared" si="126"/>
        <v>3357300</v>
      </c>
      <c r="G7993" s="86">
        <f>SUM(F7993:F7995)</f>
        <v>10000300</v>
      </c>
    </row>
    <row r="7994" spans="1:7" ht="18" customHeight="1">
      <c r="A7994" s="323"/>
      <c r="B7994" s="302" t="s">
        <v>13</v>
      </c>
      <c r="C7994" s="325" t="s">
        <v>2064</v>
      </c>
      <c r="D7994" s="325">
        <v>103</v>
      </c>
      <c r="E7994" s="46">
        <v>31000</v>
      </c>
      <c r="F7994" s="130">
        <f t="shared" si="126"/>
        <v>3193000</v>
      </c>
      <c r="G7994" s="69"/>
    </row>
    <row r="7995" spans="1:7" ht="18" customHeight="1">
      <c r="A7995" s="323"/>
      <c r="B7995" s="302" t="s">
        <v>23</v>
      </c>
      <c r="C7995" s="325" t="s">
        <v>158</v>
      </c>
      <c r="D7995" s="325">
        <v>100</v>
      </c>
      <c r="E7995" s="46">
        <v>34500</v>
      </c>
      <c r="F7995" s="130">
        <f>E7995*D7995</f>
        <v>3450000</v>
      </c>
      <c r="G7995" s="86"/>
    </row>
    <row r="7996" spans="1:7" ht="18" customHeight="1">
      <c r="A7996" s="323"/>
      <c r="B7996" s="302"/>
      <c r="C7996" s="325"/>
      <c r="D7996" s="325"/>
      <c r="E7996" s="46"/>
      <c r="F7996" s="130"/>
      <c r="G7996" s="86"/>
    </row>
    <row r="7997" spans="1:7" ht="18" customHeight="1">
      <c r="A7997" s="323" t="s">
        <v>311</v>
      </c>
      <c r="B7997" s="302" t="s">
        <v>13</v>
      </c>
      <c r="C7997" s="325" t="s">
        <v>1311</v>
      </c>
      <c r="D7997" s="325">
        <v>46.4</v>
      </c>
      <c r="E7997" s="46">
        <v>32500</v>
      </c>
      <c r="F7997" s="130">
        <f t="shared" si="126"/>
        <v>1508000</v>
      </c>
      <c r="G7997" s="86">
        <f>SUM(F7997:F7998)</f>
        <v>18587050</v>
      </c>
    </row>
    <row r="7998" spans="1:7" ht="18" customHeight="1">
      <c r="A7998" s="323"/>
      <c r="B7998" s="302" t="s">
        <v>31</v>
      </c>
      <c r="C7998" s="325" t="s">
        <v>329</v>
      </c>
      <c r="D7998" s="325">
        <v>481.1</v>
      </c>
      <c r="E7998" s="46">
        <v>35500</v>
      </c>
      <c r="F7998" s="130">
        <f t="shared" si="126"/>
        <v>17079050</v>
      </c>
      <c r="G7998" s="69"/>
    </row>
    <row r="7999" spans="1:7" ht="18" customHeight="1">
      <c r="A7999" s="323"/>
      <c r="B7999" s="302"/>
      <c r="C7999" s="325"/>
      <c r="D7999" s="325"/>
      <c r="E7999" s="46"/>
      <c r="F7999" s="130">
        <f t="shared" si="126"/>
        <v>0</v>
      </c>
      <c r="G7999" s="69"/>
    </row>
    <row r="8000" spans="1:7" ht="18" customHeight="1">
      <c r="A8000" s="323" t="s">
        <v>336</v>
      </c>
      <c r="B8000" s="302" t="s">
        <v>13</v>
      </c>
      <c r="C8000" s="325" t="s">
        <v>1424</v>
      </c>
      <c r="D8000" s="325">
        <v>100</v>
      </c>
      <c r="E8000" s="46">
        <v>32500</v>
      </c>
      <c r="F8000" s="130">
        <f t="shared" si="126"/>
        <v>3250000</v>
      </c>
      <c r="G8000" s="86">
        <f>SUM(F8000:F8006)</f>
        <v>41747000</v>
      </c>
    </row>
    <row r="8001" spans="1:7" ht="18" customHeight="1">
      <c r="A8001" s="323"/>
      <c r="B8001" s="302" t="s">
        <v>13</v>
      </c>
      <c r="C8001" s="325" t="s">
        <v>2065</v>
      </c>
      <c r="D8001" s="325">
        <v>50</v>
      </c>
      <c r="E8001" s="46">
        <v>32500</v>
      </c>
      <c r="F8001" s="130">
        <f t="shared" si="126"/>
        <v>1625000</v>
      </c>
      <c r="G8001" s="69"/>
    </row>
    <row r="8002" spans="1:7" ht="18" customHeight="1">
      <c r="A8002" s="323"/>
      <c r="B8002" s="302" t="s">
        <v>23</v>
      </c>
      <c r="C8002" s="325" t="s">
        <v>2066</v>
      </c>
      <c r="D8002" s="325">
        <v>166</v>
      </c>
      <c r="E8002" s="46">
        <v>35000</v>
      </c>
      <c r="F8002" s="130">
        <f t="shared" si="126"/>
        <v>5810000</v>
      </c>
      <c r="G8002" s="69"/>
    </row>
    <row r="8003" spans="1:7" ht="18" customHeight="1">
      <c r="A8003" s="323"/>
      <c r="B8003" s="302" t="s">
        <v>319</v>
      </c>
      <c r="C8003" s="325" t="s">
        <v>1630</v>
      </c>
      <c r="D8003" s="325">
        <v>62</v>
      </c>
      <c r="E8003" s="46">
        <v>34500</v>
      </c>
      <c r="F8003" s="130">
        <f t="shared" si="126"/>
        <v>2139000</v>
      </c>
      <c r="G8003" s="69"/>
    </row>
    <row r="8004" spans="1:7" ht="18" customHeight="1">
      <c r="A8004" s="323"/>
      <c r="B8004" s="302" t="s">
        <v>31</v>
      </c>
      <c r="C8004" s="325" t="s">
        <v>1242</v>
      </c>
      <c r="D8004" s="325">
        <v>165</v>
      </c>
      <c r="E8004" s="46">
        <v>35000</v>
      </c>
      <c r="F8004" s="130">
        <f t="shared" si="126"/>
        <v>5775000</v>
      </c>
      <c r="G8004" s="69"/>
    </row>
    <row r="8005" spans="1:7" ht="18" customHeight="1">
      <c r="A8005" s="323"/>
      <c r="B8005" s="302" t="s">
        <v>31</v>
      </c>
      <c r="C8005" s="325" t="s">
        <v>2050</v>
      </c>
      <c r="D8005" s="325">
        <v>504.7</v>
      </c>
      <c r="E8005" s="46">
        <v>33000</v>
      </c>
      <c r="F8005" s="130">
        <f t="shared" si="126"/>
        <v>16655100</v>
      </c>
      <c r="G8005" s="69"/>
    </row>
    <row r="8006" spans="1:7" ht="18" customHeight="1">
      <c r="A8006" s="323"/>
      <c r="B8006" s="302" t="s">
        <v>31</v>
      </c>
      <c r="C8006" s="325" t="s">
        <v>128</v>
      </c>
      <c r="D8006" s="325">
        <v>188.2</v>
      </c>
      <c r="E8006" s="46">
        <v>34500</v>
      </c>
      <c r="F8006" s="130">
        <f t="shared" si="126"/>
        <v>6492900</v>
      </c>
      <c r="G8006" s="69"/>
    </row>
    <row r="8007" spans="1:7" ht="18" customHeight="1">
      <c r="A8007" s="323"/>
      <c r="B8007" s="302"/>
      <c r="C8007" s="325"/>
      <c r="D8007" s="325"/>
      <c r="E8007" s="46"/>
      <c r="F8007" s="130">
        <f t="shared" si="126"/>
        <v>0</v>
      </c>
      <c r="G8007" s="69"/>
    </row>
    <row r="8008" spans="1:7" ht="18" customHeight="1">
      <c r="A8008" s="323" t="s">
        <v>88</v>
      </c>
      <c r="B8008" s="302" t="s">
        <v>13</v>
      </c>
      <c r="C8008" s="325" t="s">
        <v>124</v>
      </c>
      <c r="D8008" s="325">
        <v>241.5</v>
      </c>
      <c r="E8008" s="46">
        <v>30500</v>
      </c>
      <c r="F8008" s="130">
        <f t="shared" si="126"/>
        <v>7365750</v>
      </c>
      <c r="G8008" s="86">
        <f>SUM(F8008:F8009)</f>
        <v>22768250</v>
      </c>
    </row>
    <row r="8009" spans="1:7" ht="18" customHeight="1">
      <c r="A8009" s="323"/>
      <c r="B8009" s="302" t="s">
        <v>13</v>
      </c>
      <c r="C8009" s="325" t="s">
        <v>369</v>
      </c>
      <c r="D8009" s="325">
        <v>505</v>
      </c>
      <c r="E8009" s="46">
        <v>30500</v>
      </c>
      <c r="F8009" s="130">
        <f t="shared" si="126"/>
        <v>15402500</v>
      </c>
      <c r="G8009" s="69"/>
    </row>
    <row r="8010" spans="1:7" ht="18" customHeight="1">
      <c r="A8010" s="323"/>
      <c r="B8010" s="302"/>
      <c r="C8010" s="325"/>
      <c r="D8010" s="325"/>
      <c r="E8010" s="46"/>
      <c r="F8010" s="130"/>
      <c r="G8010" s="69"/>
    </row>
    <row r="8011" spans="1:7" ht="18" customHeight="1">
      <c r="A8011" s="323" t="s">
        <v>271</v>
      </c>
      <c r="B8011" s="302" t="s">
        <v>13</v>
      </c>
      <c r="C8011" s="325" t="s">
        <v>2070</v>
      </c>
      <c r="D8011" s="325">
        <v>60</v>
      </c>
      <c r="E8011" s="46">
        <v>29500</v>
      </c>
      <c r="F8011" s="130">
        <f>E8011*D8011</f>
        <v>1770000</v>
      </c>
      <c r="G8011" s="86">
        <f>F8011</f>
        <v>1770000</v>
      </c>
    </row>
    <row r="8012" spans="1:7" ht="18" customHeight="1">
      <c r="A8012" s="323"/>
      <c r="B8012" s="302"/>
      <c r="C8012" s="325"/>
      <c r="D8012" s="325"/>
      <c r="E8012" s="46"/>
      <c r="F8012" s="130"/>
      <c r="G8012" s="86"/>
    </row>
    <row r="8013" spans="1:7" ht="18" customHeight="1">
      <c r="A8013" s="323" t="s">
        <v>207</v>
      </c>
      <c r="B8013" s="302" t="s">
        <v>23</v>
      </c>
      <c r="C8013" s="325" t="s">
        <v>681</v>
      </c>
      <c r="D8013" s="325">
        <v>600</v>
      </c>
      <c r="E8013" s="46">
        <v>33500</v>
      </c>
      <c r="F8013" s="130">
        <f t="shared" si="126"/>
        <v>20100000</v>
      </c>
      <c r="G8013" s="86">
        <f>F8013</f>
        <v>20100000</v>
      </c>
    </row>
    <row r="8014" spans="1:7" ht="18" customHeight="1">
      <c r="A8014" s="323"/>
      <c r="B8014" s="302"/>
      <c r="C8014" s="325"/>
      <c r="D8014" s="325"/>
      <c r="E8014" s="46"/>
      <c r="F8014" s="130">
        <f t="shared" si="126"/>
        <v>0</v>
      </c>
      <c r="G8014" s="69"/>
    </row>
    <row r="8015" spans="1:7" ht="18" customHeight="1">
      <c r="A8015" s="323" t="s">
        <v>140</v>
      </c>
      <c r="B8015" s="302" t="s">
        <v>31</v>
      </c>
      <c r="C8015" s="325" t="s">
        <v>514</v>
      </c>
      <c r="D8015" s="325">
        <v>52</v>
      </c>
      <c r="E8015" s="46">
        <v>32000</v>
      </c>
      <c r="F8015" s="130">
        <f t="shared" si="126"/>
        <v>1664000</v>
      </c>
      <c r="G8015" s="86">
        <f>SUM(F8015:F8017)</f>
        <v>14784000</v>
      </c>
    </row>
    <row r="8016" spans="1:7" ht="18" customHeight="1">
      <c r="A8016" s="323"/>
      <c r="B8016" s="302" t="s">
        <v>31</v>
      </c>
      <c r="C8016" s="325" t="s">
        <v>2071</v>
      </c>
      <c r="D8016" s="325">
        <v>210</v>
      </c>
      <c r="E8016" s="46">
        <v>32000</v>
      </c>
      <c r="F8016" s="130">
        <f t="shared" si="126"/>
        <v>6720000</v>
      </c>
      <c r="G8016" s="69"/>
    </row>
    <row r="8017" spans="1:7" ht="18" customHeight="1">
      <c r="A8017" s="323"/>
      <c r="B8017" s="302" t="s">
        <v>31</v>
      </c>
      <c r="C8017" s="325" t="s">
        <v>2025</v>
      </c>
      <c r="D8017" s="325">
        <v>200</v>
      </c>
      <c r="E8017" s="46">
        <v>32000</v>
      </c>
      <c r="F8017" s="130">
        <f t="shared" si="126"/>
        <v>6400000</v>
      </c>
      <c r="G8017" s="69"/>
    </row>
    <row r="8018" spans="1:7" ht="18" customHeight="1">
      <c r="A8018" s="323"/>
      <c r="B8018" s="302"/>
      <c r="C8018" s="325"/>
      <c r="D8018" s="325"/>
      <c r="E8018" s="46"/>
      <c r="F8018" s="130">
        <f t="shared" si="126"/>
        <v>0</v>
      </c>
      <c r="G8018" s="69"/>
    </row>
    <row r="8019" spans="1:7" ht="18" customHeight="1">
      <c r="A8019" s="323" t="s">
        <v>451</v>
      </c>
      <c r="B8019" s="302" t="s">
        <v>31</v>
      </c>
      <c r="C8019" s="325" t="s">
        <v>867</v>
      </c>
      <c r="D8019" s="325">
        <v>304</v>
      </c>
      <c r="E8019" s="46">
        <v>36500</v>
      </c>
      <c r="F8019" s="130">
        <f t="shared" si="126"/>
        <v>11096000</v>
      </c>
      <c r="G8019" s="86">
        <f>F8019</f>
        <v>11096000</v>
      </c>
    </row>
    <row r="8020" spans="1:7" ht="18" customHeight="1">
      <c r="A8020" s="323"/>
      <c r="B8020" s="302"/>
      <c r="C8020" s="325"/>
      <c r="D8020" s="325"/>
      <c r="E8020" s="46"/>
      <c r="F8020" s="130">
        <f t="shared" si="126"/>
        <v>0</v>
      </c>
      <c r="G8020" s="69"/>
    </row>
    <row r="8021" spans="1:7" ht="18" customHeight="1">
      <c r="A8021" s="323" t="s">
        <v>727</v>
      </c>
      <c r="B8021" s="302" t="s">
        <v>31</v>
      </c>
      <c r="C8021" s="325" t="s">
        <v>388</v>
      </c>
      <c r="D8021" s="325">
        <v>740.1</v>
      </c>
      <c r="E8021" s="46">
        <v>36000</v>
      </c>
      <c r="F8021" s="130">
        <f t="shared" si="126"/>
        <v>26643600</v>
      </c>
      <c r="G8021" s="86">
        <f>F8021</f>
        <v>26643600</v>
      </c>
    </row>
    <row r="8022" spans="1:7" ht="18" customHeight="1">
      <c r="A8022" s="323"/>
      <c r="B8022" s="302"/>
      <c r="C8022" s="325"/>
      <c r="D8022" s="325"/>
      <c r="E8022" s="46"/>
      <c r="F8022" s="130">
        <f t="shared" si="126"/>
        <v>0</v>
      </c>
      <c r="G8022" s="69"/>
    </row>
    <row r="8023" spans="1:7" ht="18" customHeight="1">
      <c r="A8023" s="323" t="s">
        <v>504</v>
      </c>
      <c r="B8023" s="302" t="s">
        <v>570</v>
      </c>
      <c r="C8023" s="325" t="s">
        <v>372</v>
      </c>
      <c r="D8023" s="325">
        <v>195.6</v>
      </c>
      <c r="E8023" s="46">
        <v>38500</v>
      </c>
      <c r="F8023" s="130">
        <f t="shared" si="126"/>
        <v>7530600</v>
      </c>
      <c r="G8023" s="86">
        <f>F8023</f>
        <v>7530600</v>
      </c>
    </row>
    <row r="8024" spans="1:7" ht="18" customHeight="1">
      <c r="A8024" s="323"/>
      <c r="B8024" s="302"/>
      <c r="C8024" s="325"/>
      <c r="D8024" s="325"/>
      <c r="E8024" s="46"/>
      <c r="F8024" s="130">
        <f t="shared" si="126"/>
        <v>0</v>
      </c>
      <c r="G8024" s="69"/>
    </row>
    <row r="8025" spans="1:7" ht="18" customHeight="1">
      <c r="A8025" s="323" t="s">
        <v>912</v>
      </c>
      <c r="B8025" s="302" t="s">
        <v>31</v>
      </c>
      <c r="C8025" s="325" t="s">
        <v>2056</v>
      </c>
      <c r="D8025" s="325">
        <v>100</v>
      </c>
      <c r="E8025" s="46">
        <v>33500</v>
      </c>
      <c r="F8025" s="130">
        <f t="shared" si="126"/>
        <v>3350000</v>
      </c>
      <c r="G8025" s="86">
        <f>SUM(F8025:F8027)</f>
        <v>37475000</v>
      </c>
    </row>
    <row r="8026" spans="1:7" ht="18" customHeight="1">
      <c r="A8026" s="323"/>
      <c r="B8026" s="302" t="s">
        <v>31</v>
      </c>
      <c r="C8026" s="325" t="s">
        <v>2072</v>
      </c>
      <c r="D8026" s="325">
        <v>725</v>
      </c>
      <c r="E8026" s="46">
        <v>32500</v>
      </c>
      <c r="F8026" s="130">
        <f t="shared" si="126"/>
        <v>23562500</v>
      </c>
      <c r="G8026" s="69"/>
    </row>
    <row r="8027" spans="1:7" ht="18" customHeight="1">
      <c r="A8027" s="323" t="s">
        <v>392</v>
      </c>
      <c r="B8027" s="302" t="s">
        <v>31</v>
      </c>
      <c r="C8027" s="325" t="s">
        <v>2073</v>
      </c>
      <c r="D8027" s="325">
        <v>325</v>
      </c>
      <c r="E8027" s="46">
        <v>32500</v>
      </c>
      <c r="F8027" s="130">
        <f t="shared" si="126"/>
        <v>10562500</v>
      </c>
      <c r="G8027" s="69"/>
    </row>
    <row r="8028" spans="1:7" ht="18" customHeight="1">
      <c r="A8028" s="323"/>
      <c r="B8028" s="302"/>
      <c r="C8028" s="325"/>
      <c r="D8028" s="325"/>
      <c r="E8028" s="46"/>
      <c r="F8028" s="130">
        <f t="shared" si="126"/>
        <v>0</v>
      </c>
      <c r="G8028" s="69"/>
    </row>
    <row r="8029" spans="1:7" ht="18" customHeight="1">
      <c r="A8029" s="323" t="s">
        <v>203</v>
      </c>
      <c r="B8029" s="302" t="s">
        <v>31</v>
      </c>
      <c r="C8029" s="325" t="s">
        <v>206</v>
      </c>
      <c r="D8029" s="325">
        <v>175</v>
      </c>
      <c r="E8029" s="46">
        <v>30500</v>
      </c>
      <c r="F8029" s="130">
        <f t="shared" si="126"/>
        <v>5337500</v>
      </c>
      <c r="G8029" s="86">
        <f>SUM(F8029:F8032)</f>
        <v>22007750</v>
      </c>
    </row>
    <row r="8030" spans="1:7" ht="18" customHeight="1">
      <c r="A8030" s="323"/>
      <c r="B8030" s="302" t="s">
        <v>135</v>
      </c>
      <c r="C8030" s="325" t="s">
        <v>1684</v>
      </c>
      <c r="D8030" s="325">
        <v>159.5</v>
      </c>
      <c r="E8030" s="46">
        <v>30500</v>
      </c>
      <c r="F8030" s="130">
        <f t="shared" si="126"/>
        <v>4864750</v>
      </c>
      <c r="G8030" s="69"/>
    </row>
    <row r="8031" spans="1:7" ht="18" customHeight="1">
      <c r="A8031" s="323"/>
      <c r="B8031" s="302" t="s">
        <v>168</v>
      </c>
      <c r="C8031" s="325" t="s">
        <v>286</v>
      </c>
      <c r="D8031" s="325">
        <v>232.3</v>
      </c>
      <c r="E8031" s="46">
        <v>35000</v>
      </c>
      <c r="F8031" s="130">
        <f t="shared" si="126"/>
        <v>8130500</v>
      </c>
      <c r="G8031" s="69"/>
    </row>
    <row r="8032" spans="1:7" ht="18" customHeight="1">
      <c r="A8032" s="323"/>
      <c r="B8032" s="302" t="s">
        <v>168</v>
      </c>
      <c r="C8032" s="325" t="s">
        <v>458</v>
      </c>
      <c r="D8032" s="325">
        <v>105</v>
      </c>
      <c r="E8032" s="46">
        <v>35000</v>
      </c>
      <c r="F8032" s="130">
        <f t="shared" si="126"/>
        <v>3675000</v>
      </c>
      <c r="G8032" s="69"/>
    </row>
    <row r="8033" spans="1:7" ht="18" customHeight="1">
      <c r="A8033" s="323"/>
      <c r="B8033" s="302"/>
      <c r="C8033" s="325"/>
      <c r="D8033" s="325"/>
      <c r="E8033" s="46"/>
      <c r="F8033" s="130">
        <f t="shared" si="126"/>
        <v>0</v>
      </c>
      <c r="G8033" s="69"/>
    </row>
    <row r="8034" spans="1:7" ht="18" customHeight="1">
      <c r="A8034" s="323" t="s">
        <v>457</v>
      </c>
      <c r="B8034" s="302" t="s">
        <v>31</v>
      </c>
      <c r="C8034" s="325" t="s">
        <v>1444</v>
      </c>
      <c r="D8034" s="325">
        <v>62.4</v>
      </c>
      <c r="E8034" s="46">
        <v>35000</v>
      </c>
      <c r="F8034" s="130">
        <f t="shared" si="126"/>
        <v>2184000</v>
      </c>
      <c r="G8034" s="86">
        <f>F8034</f>
        <v>2184000</v>
      </c>
    </row>
    <row r="8035" spans="1:7" ht="18" customHeight="1">
      <c r="A8035" s="323"/>
      <c r="B8035" s="302"/>
      <c r="C8035" s="325"/>
      <c r="D8035" s="325"/>
      <c r="E8035" s="46"/>
      <c r="F8035" s="130">
        <f t="shared" si="126"/>
        <v>0</v>
      </c>
      <c r="G8035" s="69"/>
    </row>
    <row r="8036" spans="1:7" ht="18" customHeight="1">
      <c r="A8036" s="323" t="s">
        <v>485</v>
      </c>
      <c r="B8036" s="302" t="s">
        <v>13</v>
      </c>
      <c r="C8036" s="144" t="s">
        <v>75</v>
      </c>
      <c r="D8036" s="144">
        <v>100</v>
      </c>
      <c r="E8036" s="186">
        <v>30500</v>
      </c>
      <c r="F8036" s="130">
        <f t="shared" si="126"/>
        <v>3050000</v>
      </c>
      <c r="G8036" s="86">
        <f>SUM(F8036:F8041)</f>
        <v>18985750</v>
      </c>
    </row>
    <row r="8037" spans="1:7" ht="18" customHeight="1">
      <c r="A8037" s="323"/>
      <c r="B8037" s="302" t="s">
        <v>13</v>
      </c>
      <c r="C8037" s="144" t="s">
        <v>575</v>
      </c>
      <c r="D8037" s="144">
        <v>100</v>
      </c>
      <c r="E8037" s="186">
        <v>30500</v>
      </c>
      <c r="F8037" s="130">
        <f t="shared" si="126"/>
        <v>3050000</v>
      </c>
      <c r="G8037" s="69"/>
    </row>
    <row r="8038" spans="1:7" ht="18" customHeight="1">
      <c r="A8038" s="323"/>
      <c r="B8038" s="302" t="s">
        <v>31</v>
      </c>
      <c r="C8038" s="144" t="s">
        <v>970</v>
      </c>
      <c r="D8038" s="144">
        <v>117.5</v>
      </c>
      <c r="E8038" s="186">
        <v>34500</v>
      </c>
      <c r="F8038" s="130">
        <f t="shared" si="126"/>
        <v>4053750</v>
      </c>
      <c r="G8038" s="69"/>
    </row>
    <row r="8039" spans="1:7" ht="18" customHeight="1">
      <c r="A8039" s="323"/>
      <c r="B8039" s="302" t="s">
        <v>31</v>
      </c>
      <c r="C8039" s="144" t="s">
        <v>1056</v>
      </c>
      <c r="D8039" s="144">
        <v>50</v>
      </c>
      <c r="E8039" s="186">
        <v>34500</v>
      </c>
      <c r="F8039" s="130">
        <f t="shared" si="126"/>
        <v>1725000</v>
      </c>
      <c r="G8039" s="69"/>
    </row>
    <row r="8040" spans="1:7" ht="18" customHeight="1">
      <c r="A8040" s="323"/>
      <c r="B8040" s="302" t="s">
        <v>31</v>
      </c>
      <c r="C8040" s="144" t="s">
        <v>539</v>
      </c>
      <c r="D8040" s="144">
        <v>100</v>
      </c>
      <c r="E8040" s="186">
        <v>34500</v>
      </c>
      <c r="F8040" s="130">
        <f t="shared" si="126"/>
        <v>3450000</v>
      </c>
      <c r="G8040" s="69"/>
    </row>
    <row r="8041" spans="1:7" ht="18" customHeight="1">
      <c r="A8041" s="323"/>
      <c r="B8041" s="302" t="s">
        <v>31</v>
      </c>
      <c r="C8041" s="144" t="s">
        <v>744</v>
      </c>
      <c r="D8041" s="144">
        <v>106</v>
      </c>
      <c r="E8041" s="186">
        <v>34500</v>
      </c>
      <c r="F8041" s="130">
        <f t="shared" si="126"/>
        <v>3657000</v>
      </c>
      <c r="G8041" s="69"/>
    </row>
    <row r="8042" spans="1:7" ht="18" customHeight="1">
      <c r="A8042" s="323"/>
      <c r="B8042" s="302"/>
      <c r="C8042" s="325"/>
      <c r="D8042" s="325"/>
      <c r="E8042" s="46"/>
      <c r="F8042" s="130">
        <f t="shared" si="126"/>
        <v>0</v>
      </c>
      <c r="G8042" s="69"/>
    </row>
    <row r="8043" spans="1:7" ht="18" customHeight="1">
      <c r="A8043" s="323" t="s">
        <v>93</v>
      </c>
      <c r="B8043" s="302" t="s">
        <v>23</v>
      </c>
      <c r="C8043" s="325" t="s">
        <v>1130</v>
      </c>
      <c r="D8043" s="325">
        <v>57</v>
      </c>
      <c r="E8043" s="46">
        <v>34500</v>
      </c>
      <c r="F8043" s="130">
        <f t="shared" si="126"/>
        <v>1966500</v>
      </c>
      <c r="G8043" s="86">
        <f>SUM(F8043:F8044)</f>
        <v>5536500</v>
      </c>
    </row>
    <row r="8044" spans="1:7" ht="18" customHeight="1">
      <c r="A8044" s="323"/>
      <c r="B8044" s="302" t="s">
        <v>31</v>
      </c>
      <c r="C8044" s="325" t="s">
        <v>1583</v>
      </c>
      <c r="D8044" s="325">
        <v>102</v>
      </c>
      <c r="E8044" s="46">
        <v>35000</v>
      </c>
      <c r="F8044" s="130">
        <f t="shared" si="126"/>
        <v>3570000</v>
      </c>
      <c r="G8044" s="69"/>
    </row>
    <row r="8045" spans="1:7" ht="18" customHeight="1">
      <c r="A8045" s="323"/>
      <c r="B8045" s="302"/>
      <c r="C8045" s="325"/>
      <c r="D8045" s="325"/>
      <c r="E8045" s="46"/>
      <c r="F8045" s="130">
        <f t="shared" si="126"/>
        <v>0</v>
      </c>
      <c r="G8045" s="69"/>
    </row>
    <row r="8046" spans="1:7" ht="18" customHeight="1">
      <c r="A8046" s="323" t="s">
        <v>316</v>
      </c>
      <c r="B8046" s="302" t="s">
        <v>23</v>
      </c>
      <c r="C8046" s="325" t="s">
        <v>562</v>
      </c>
      <c r="D8046" s="325">
        <v>25</v>
      </c>
      <c r="E8046" s="46">
        <v>29500</v>
      </c>
      <c r="F8046" s="130">
        <f t="shared" si="126"/>
        <v>737500</v>
      </c>
      <c r="G8046" s="86">
        <f>SUM(F8046:F8047)</f>
        <v>15045000</v>
      </c>
    </row>
    <row r="8047" spans="1:7" ht="18" customHeight="1">
      <c r="A8047" s="323"/>
      <c r="B8047" s="302" t="s">
        <v>23</v>
      </c>
      <c r="C8047" s="325" t="s">
        <v>198</v>
      </c>
      <c r="D8047" s="325">
        <v>485</v>
      </c>
      <c r="E8047" s="46">
        <v>29500</v>
      </c>
      <c r="F8047" s="130">
        <f t="shared" si="126"/>
        <v>14307500</v>
      </c>
      <c r="G8047" s="69"/>
    </row>
    <row r="8048" spans="1:7" ht="18" customHeight="1">
      <c r="A8048" s="323"/>
      <c r="B8048" s="302"/>
      <c r="C8048" s="325"/>
      <c r="D8048" s="325"/>
      <c r="E8048" s="46"/>
      <c r="F8048" s="130">
        <f t="shared" si="126"/>
        <v>0</v>
      </c>
      <c r="G8048" s="69"/>
    </row>
    <row r="8049" spans="1:7" ht="18" customHeight="1">
      <c r="A8049" s="323" t="s">
        <v>1410</v>
      </c>
      <c r="B8049" s="302" t="s">
        <v>390</v>
      </c>
      <c r="C8049" s="325" t="s">
        <v>655</v>
      </c>
      <c r="D8049" s="325">
        <v>56.6</v>
      </c>
      <c r="E8049" s="46">
        <v>32000</v>
      </c>
      <c r="F8049" s="130">
        <f t="shared" si="126"/>
        <v>1811200</v>
      </c>
      <c r="G8049" s="86">
        <f>SUM(F8049:F8051)</f>
        <v>6428200</v>
      </c>
    </row>
    <row r="8050" spans="1:7" ht="18" customHeight="1">
      <c r="A8050" s="323"/>
      <c r="B8050" s="302" t="s">
        <v>233</v>
      </c>
      <c r="C8050" s="325" t="s">
        <v>799</v>
      </c>
      <c r="D8050" s="325">
        <v>66.5</v>
      </c>
      <c r="E8050" s="46">
        <v>38000</v>
      </c>
      <c r="F8050" s="130">
        <f t="shared" si="126"/>
        <v>2527000</v>
      </c>
      <c r="G8050" s="69"/>
    </row>
    <row r="8051" spans="1:7" ht="18" customHeight="1">
      <c r="A8051" s="323"/>
      <c r="B8051" s="302" t="s">
        <v>233</v>
      </c>
      <c r="C8051" s="325" t="s">
        <v>46</v>
      </c>
      <c r="D8051" s="325">
        <v>55</v>
      </c>
      <c r="E8051" s="46">
        <v>38000</v>
      </c>
      <c r="F8051" s="130">
        <f t="shared" si="126"/>
        <v>2090000</v>
      </c>
      <c r="G8051" s="69"/>
    </row>
    <row r="8052" spans="1:7" ht="18" customHeight="1">
      <c r="A8052" s="323"/>
      <c r="B8052" s="302"/>
      <c r="C8052" s="325"/>
      <c r="D8052" s="325"/>
      <c r="E8052" s="46"/>
      <c r="F8052" s="130">
        <f t="shared" si="126"/>
        <v>0</v>
      </c>
      <c r="G8052" s="69"/>
    </row>
    <row r="8053" spans="1:7" ht="18" customHeight="1">
      <c r="A8053" s="323" t="s">
        <v>523</v>
      </c>
      <c r="B8053" s="302" t="s">
        <v>31</v>
      </c>
      <c r="C8053" s="325" t="s">
        <v>2075</v>
      </c>
      <c r="D8053" s="325">
        <v>32.799999999999997</v>
      </c>
      <c r="E8053" s="46">
        <v>35000</v>
      </c>
      <c r="F8053" s="130">
        <f t="shared" si="126"/>
        <v>1148000</v>
      </c>
      <c r="G8053" s="86">
        <f>SUM(F8053:F8054)</f>
        <v>2798000</v>
      </c>
    </row>
    <row r="8054" spans="1:7" ht="18" customHeight="1">
      <c r="A8054" s="323"/>
      <c r="B8054" s="302" t="s">
        <v>441</v>
      </c>
      <c r="C8054" s="325" t="s">
        <v>1721</v>
      </c>
      <c r="D8054" s="325">
        <v>50</v>
      </c>
      <c r="E8054" s="46">
        <v>33000</v>
      </c>
      <c r="F8054" s="130">
        <f t="shared" si="126"/>
        <v>1650000</v>
      </c>
      <c r="G8054" s="69"/>
    </row>
    <row r="8055" spans="1:7" ht="18" customHeight="1">
      <c r="A8055" s="323"/>
      <c r="B8055" s="302"/>
      <c r="C8055" s="325"/>
      <c r="D8055" s="325"/>
      <c r="E8055" s="46"/>
      <c r="F8055" s="130">
        <f t="shared" si="126"/>
        <v>0</v>
      </c>
      <c r="G8055" s="69"/>
    </row>
    <row r="8056" spans="1:7" ht="18" customHeight="1">
      <c r="A8056" s="323" t="s">
        <v>178</v>
      </c>
      <c r="B8056" s="302" t="s">
        <v>13</v>
      </c>
      <c r="C8056" s="325" t="s">
        <v>75</v>
      </c>
      <c r="D8056" s="325">
        <v>80</v>
      </c>
      <c r="E8056" s="46">
        <v>32500</v>
      </c>
      <c r="F8056" s="130">
        <f t="shared" si="126"/>
        <v>2600000</v>
      </c>
      <c r="G8056" s="86">
        <f>SUM(F8056:F8057)</f>
        <v>4776000</v>
      </c>
    </row>
    <row r="8057" spans="1:7" ht="18" customHeight="1">
      <c r="A8057" s="323"/>
      <c r="B8057" s="302" t="s">
        <v>13</v>
      </c>
      <c r="C8057" s="325" t="s">
        <v>2076</v>
      </c>
      <c r="D8057" s="325">
        <v>68</v>
      </c>
      <c r="E8057" s="46">
        <v>32000</v>
      </c>
      <c r="F8057" s="130">
        <f t="shared" si="126"/>
        <v>2176000</v>
      </c>
      <c r="G8057" s="86"/>
    </row>
    <row r="8058" spans="1:7" ht="18" customHeight="1">
      <c r="A8058" s="323"/>
      <c r="B8058" s="302"/>
      <c r="C8058" s="325"/>
      <c r="D8058" s="325"/>
      <c r="E8058" s="46"/>
      <c r="F8058" s="130">
        <f t="shared" si="126"/>
        <v>0</v>
      </c>
      <c r="G8058" s="69"/>
    </row>
    <row r="8059" spans="1:7" ht="18" customHeight="1">
      <c r="A8059" s="323" t="s">
        <v>1812</v>
      </c>
      <c r="B8059" s="302" t="s">
        <v>13</v>
      </c>
      <c r="C8059" s="325" t="s">
        <v>2067</v>
      </c>
      <c r="D8059" s="325">
        <v>94.3</v>
      </c>
      <c r="E8059" s="46">
        <v>30500</v>
      </c>
      <c r="F8059" s="130">
        <f t="shared" si="126"/>
        <v>2876150</v>
      </c>
      <c r="G8059" s="86">
        <f>F8059</f>
        <v>2876150</v>
      </c>
    </row>
    <row r="8060" spans="1:7" ht="18" customHeight="1">
      <c r="A8060" s="323"/>
      <c r="B8060" s="302"/>
      <c r="C8060" s="325"/>
      <c r="D8060" s="325"/>
      <c r="E8060" s="46"/>
      <c r="F8060" s="130">
        <f t="shared" si="126"/>
        <v>0</v>
      </c>
      <c r="G8060" s="69"/>
    </row>
    <row r="8061" spans="1:7" ht="18" customHeight="1">
      <c r="A8061" s="323" t="s">
        <v>2068</v>
      </c>
      <c r="B8061" s="302" t="s">
        <v>13</v>
      </c>
      <c r="C8061" s="325" t="s">
        <v>1168</v>
      </c>
      <c r="D8061" s="325">
        <v>323.7</v>
      </c>
      <c r="E8061" s="46">
        <v>31500</v>
      </c>
      <c r="F8061" s="130">
        <f t="shared" si="126"/>
        <v>10196550</v>
      </c>
      <c r="G8061" s="86">
        <f>SUM(F8061:F8062)</f>
        <v>12716550</v>
      </c>
    </row>
    <row r="8062" spans="1:7" ht="18" customHeight="1">
      <c r="A8062" s="323"/>
      <c r="B8062" s="302" t="s">
        <v>13</v>
      </c>
      <c r="C8062" s="325" t="s">
        <v>238</v>
      </c>
      <c r="D8062" s="325">
        <v>80</v>
      </c>
      <c r="E8062" s="46">
        <v>31500</v>
      </c>
      <c r="F8062" s="130">
        <f t="shared" si="126"/>
        <v>2520000</v>
      </c>
      <c r="G8062" s="69"/>
    </row>
    <row r="8063" spans="1:7" ht="18" customHeight="1">
      <c r="A8063" s="323"/>
      <c r="B8063" s="302"/>
      <c r="C8063" s="325"/>
      <c r="D8063" s="325"/>
      <c r="E8063" s="46"/>
      <c r="F8063" s="130">
        <f t="shared" si="126"/>
        <v>0</v>
      </c>
      <c r="G8063" s="69"/>
    </row>
    <row r="8064" spans="1:7" ht="18" customHeight="1">
      <c r="A8064" s="323" t="s">
        <v>240</v>
      </c>
      <c r="B8064" s="444" t="s">
        <v>363</v>
      </c>
      <c r="C8064" s="482" t="s">
        <v>364</v>
      </c>
      <c r="D8064" s="482">
        <v>100</v>
      </c>
      <c r="E8064" s="116">
        <v>57000</v>
      </c>
      <c r="F8064" s="131">
        <f t="shared" si="126"/>
        <v>5700000</v>
      </c>
      <c r="G8064" s="86">
        <f>F8064</f>
        <v>5700000</v>
      </c>
    </row>
    <row r="8065" spans="1:7" ht="18" customHeight="1">
      <c r="A8065" s="323"/>
      <c r="B8065" s="302"/>
      <c r="C8065" s="325"/>
      <c r="D8065" s="325"/>
      <c r="E8065" s="46"/>
      <c r="F8065" s="130">
        <f t="shared" si="126"/>
        <v>0</v>
      </c>
      <c r="G8065" s="69"/>
    </row>
    <row r="8066" spans="1:7" ht="18" customHeight="1">
      <c r="A8066" s="323" t="s">
        <v>646</v>
      </c>
      <c r="B8066" s="302" t="s">
        <v>208</v>
      </c>
      <c r="C8066" s="325" t="s">
        <v>1025</v>
      </c>
      <c r="D8066" s="325">
        <v>55</v>
      </c>
      <c r="E8066" s="46">
        <v>37500</v>
      </c>
      <c r="F8066" s="130">
        <f t="shared" si="126"/>
        <v>2062500</v>
      </c>
      <c r="G8066" s="86">
        <f>SUM(F8066:F8067)</f>
        <v>5812500</v>
      </c>
    </row>
    <row r="8067" spans="1:7" ht="18" customHeight="1">
      <c r="A8067" s="323"/>
      <c r="B8067" s="302" t="s">
        <v>208</v>
      </c>
      <c r="C8067" s="325" t="s">
        <v>2003</v>
      </c>
      <c r="D8067" s="325">
        <v>100</v>
      </c>
      <c r="E8067" s="46">
        <v>37500</v>
      </c>
      <c r="F8067" s="130">
        <f t="shared" si="126"/>
        <v>3750000</v>
      </c>
      <c r="G8067" s="69"/>
    </row>
    <row r="8068" spans="1:7" ht="18" customHeight="1">
      <c r="A8068" s="323"/>
      <c r="B8068" s="302"/>
      <c r="C8068" s="325"/>
      <c r="D8068" s="325"/>
      <c r="E8068" s="46"/>
      <c r="F8068" s="130">
        <f t="shared" si="126"/>
        <v>0</v>
      </c>
      <c r="G8068" s="69"/>
    </row>
    <row r="8069" spans="1:7" ht="18" customHeight="1">
      <c r="A8069" s="323" t="s">
        <v>648</v>
      </c>
      <c r="B8069" s="302" t="s">
        <v>64</v>
      </c>
      <c r="C8069" s="325" t="s">
        <v>1208</v>
      </c>
      <c r="D8069" s="325">
        <v>106.5</v>
      </c>
      <c r="E8069" s="46">
        <v>33500</v>
      </c>
      <c r="F8069" s="130">
        <f t="shared" si="126"/>
        <v>3567750</v>
      </c>
      <c r="G8069" s="86">
        <f>F8069</f>
        <v>3567750</v>
      </c>
    </row>
    <row r="8070" spans="1:7" ht="18" customHeight="1">
      <c r="A8070" s="323"/>
      <c r="B8070" s="302"/>
      <c r="C8070" s="325"/>
      <c r="D8070" s="325"/>
      <c r="E8070" s="46"/>
      <c r="F8070" s="130">
        <f t="shared" si="126"/>
        <v>0</v>
      </c>
      <c r="G8070" s="69"/>
    </row>
    <row r="8071" spans="1:7" ht="18" customHeight="1">
      <c r="A8071" s="323" t="s">
        <v>102</v>
      </c>
      <c r="B8071" s="302" t="s">
        <v>13</v>
      </c>
      <c r="C8071" s="325" t="s">
        <v>75</v>
      </c>
      <c r="D8071" s="325">
        <v>10</v>
      </c>
      <c r="E8071" s="46">
        <v>31500</v>
      </c>
      <c r="F8071" s="130">
        <f t="shared" si="126"/>
        <v>315000</v>
      </c>
      <c r="G8071" s="86">
        <f>SUM(F8071:F8072)</f>
        <v>630000</v>
      </c>
    </row>
    <row r="8072" spans="1:7" ht="18" customHeight="1">
      <c r="A8072" s="323"/>
      <c r="B8072" s="302" t="s">
        <v>13</v>
      </c>
      <c r="C8072" s="325" t="s">
        <v>59</v>
      </c>
      <c r="D8072" s="325">
        <v>10</v>
      </c>
      <c r="E8072" s="46">
        <v>31500</v>
      </c>
      <c r="F8072" s="130">
        <f t="shared" si="126"/>
        <v>315000</v>
      </c>
      <c r="G8072" s="69"/>
    </row>
    <row r="8073" spans="1:7" ht="18" customHeight="1">
      <c r="A8073" s="323"/>
      <c r="B8073" s="302"/>
      <c r="C8073" s="325"/>
      <c r="D8073" s="325"/>
      <c r="E8073" s="46"/>
      <c r="F8073" s="130">
        <f t="shared" si="126"/>
        <v>0</v>
      </c>
      <c r="G8073" s="69"/>
    </row>
    <row r="8074" spans="1:7" ht="18" customHeight="1">
      <c r="A8074" s="323" t="s">
        <v>1994</v>
      </c>
      <c r="B8074" s="444" t="s">
        <v>2077</v>
      </c>
      <c r="C8074" s="482" t="s">
        <v>1247</v>
      </c>
      <c r="D8074" s="482">
        <v>119.7</v>
      </c>
      <c r="E8074" s="116">
        <v>53000</v>
      </c>
      <c r="F8074" s="131">
        <f t="shared" si="126"/>
        <v>6344100</v>
      </c>
      <c r="G8074" s="86">
        <f>SUM(F8074:F8076)</f>
        <v>18788600</v>
      </c>
    </row>
    <row r="8075" spans="1:7" ht="18" customHeight="1">
      <c r="A8075" s="323"/>
      <c r="B8075" s="444" t="s">
        <v>2077</v>
      </c>
      <c r="C8075" s="482" t="s">
        <v>1248</v>
      </c>
      <c r="D8075" s="482">
        <v>106.7</v>
      </c>
      <c r="E8075" s="116">
        <v>58000</v>
      </c>
      <c r="F8075" s="131">
        <f t="shared" si="126"/>
        <v>6188600</v>
      </c>
      <c r="G8075" s="69"/>
    </row>
    <row r="8076" spans="1:7" ht="18" customHeight="1">
      <c r="A8076" s="323"/>
      <c r="B8076" s="444" t="s">
        <v>2077</v>
      </c>
      <c r="C8076" s="482" t="s">
        <v>1249</v>
      </c>
      <c r="D8076" s="482">
        <v>99.3</v>
      </c>
      <c r="E8076" s="116">
        <v>63000</v>
      </c>
      <c r="F8076" s="131">
        <f t="shared" si="126"/>
        <v>6255900</v>
      </c>
      <c r="G8076" s="69"/>
    </row>
    <row r="8077" spans="1:7" ht="18" customHeight="1">
      <c r="A8077" s="323"/>
      <c r="B8077" s="302"/>
      <c r="C8077" s="325"/>
      <c r="D8077" s="325"/>
      <c r="E8077" s="46"/>
      <c r="F8077" s="130">
        <f t="shared" si="126"/>
        <v>0</v>
      </c>
      <c r="G8077" s="69"/>
    </row>
    <row r="8078" spans="1:7" ht="18" customHeight="1">
      <c r="A8078" s="323" t="s">
        <v>97</v>
      </c>
      <c r="B8078" s="302" t="s">
        <v>2069</v>
      </c>
      <c r="C8078" s="325" t="s">
        <v>655</v>
      </c>
      <c r="D8078" s="325">
        <v>31.2</v>
      </c>
      <c r="E8078" s="46">
        <v>32000</v>
      </c>
      <c r="F8078" s="130">
        <f t="shared" si="126"/>
        <v>998400</v>
      </c>
      <c r="G8078" s="86">
        <f>SUM(F8078:F8079)</f>
        <v>2548400</v>
      </c>
    </row>
    <row r="8079" spans="1:7" ht="18" customHeight="1">
      <c r="A8079" s="323"/>
      <c r="B8079" s="302" t="s">
        <v>13</v>
      </c>
      <c r="C8079" s="325" t="s">
        <v>337</v>
      </c>
      <c r="D8079" s="325">
        <v>50</v>
      </c>
      <c r="E8079" s="46">
        <v>31000</v>
      </c>
      <c r="F8079" s="130">
        <f t="shared" si="126"/>
        <v>1550000</v>
      </c>
      <c r="G8079" s="69"/>
    </row>
    <row r="8080" spans="1:7" ht="18" customHeight="1">
      <c r="A8080" s="323"/>
      <c r="B8080" s="302"/>
      <c r="C8080" s="325"/>
      <c r="D8080" s="325"/>
      <c r="E8080" s="46"/>
      <c r="F8080" s="130">
        <f t="shared" si="126"/>
        <v>0</v>
      </c>
      <c r="G8080" s="69"/>
    </row>
    <row r="8081" spans="1:7" ht="18" customHeight="1">
      <c r="A8081" s="323" t="s">
        <v>24</v>
      </c>
      <c r="B8081" s="444" t="s">
        <v>363</v>
      </c>
      <c r="C8081" s="482" t="s">
        <v>364</v>
      </c>
      <c r="D8081" s="482">
        <v>99.7</v>
      </c>
      <c r="E8081" s="116">
        <v>56000</v>
      </c>
      <c r="F8081" s="131">
        <f t="shared" si="126"/>
        <v>5583200</v>
      </c>
      <c r="G8081" s="86">
        <f>SUM(F8081:F8083)</f>
        <v>17333200</v>
      </c>
    </row>
    <row r="8082" spans="1:7" ht="18" customHeight="1">
      <c r="A8082" s="323"/>
      <c r="B8082" s="444" t="s">
        <v>137</v>
      </c>
      <c r="C8082" s="482" t="s">
        <v>529</v>
      </c>
      <c r="D8082" s="482">
        <v>100</v>
      </c>
      <c r="E8082" s="116">
        <v>38500</v>
      </c>
      <c r="F8082" s="131">
        <f t="shared" si="126"/>
        <v>3850000</v>
      </c>
      <c r="G8082" s="86"/>
    </row>
    <row r="8083" spans="1:7" ht="18" customHeight="1">
      <c r="A8083" s="323"/>
      <c r="B8083" s="444" t="s">
        <v>137</v>
      </c>
      <c r="C8083" s="482" t="s">
        <v>138</v>
      </c>
      <c r="D8083" s="482">
        <v>200</v>
      </c>
      <c r="E8083" s="116">
        <v>39500</v>
      </c>
      <c r="F8083" s="131">
        <f t="shared" si="126"/>
        <v>7900000</v>
      </c>
      <c r="G8083" s="86"/>
    </row>
    <row r="8084" spans="1:7" ht="18" customHeight="1">
      <c r="A8084" s="323"/>
      <c r="B8084" s="302"/>
      <c r="C8084" s="325"/>
      <c r="D8084" s="325"/>
      <c r="E8084" s="46"/>
      <c r="F8084" s="130">
        <f t="shared" si="126"/>
        <v>0</v>
      </c>
      <c r="G8084" s="69"/>
    </row>
    <row r="8085" spans="1:7" ht="18" customHeight="1">
      <c r="A8085" s="534" t="s">
        <v>314</v>
      </c>
      <c r="B8085" s="302"/>
      <c r="C8085" s="325"/>
      <c r="D8085" s="325"/>
      <c r="E8085" s="46"/>
      <c r="F8085" s="130">
        <f t="shared" si="126"/>
        <v>0</v>
      </c>
      <c r="G8085" s="86">
        <f>F8086</f>
        <v>12341700</v>
      </c>
    </row>
    <row r="8086" spans="1:7" ht="18" customHeight="1">
      <c r="A8086" s="533" t="s">
        <v>154</v>
      </c>
      <c r="B8086" s="440" t="s">
        <v>13</v>
      </c>
      <c r="C8086" s="382" t="s">
        <v>533</v>
      </c>
      <c r="D8086" s="382">
        <v>391.8</v>
      </c>
      <c r="E8086" s="59">
        <v>31500</v>
      </c>
      <c r="F8086" s="132">
        <f t="shared" si="126"/>
        <v>12341700</v>
      </c>
      <c r="G8086" s="92"/>
    </row>
    <row r="8087" spans="1:7" ht="18" customHeight="1">
      <c r="A8087" s="526"/>
      <c r="B8087" s="435"/>
      <c r="C8087" s="484"/>
      <c r="D8087" s="484"/>
      <c r="E8087" s="113"/>
      <c r="F8087" s="126"/>
      <c r="G8087" s="9"/>
    </row>
    <row r="8088" spans="1:7" ht="18" customHeight="1">
      <c r="A8088" s="537">
        <v>42459</v>
      </c>
      <c r="B8088" s="355"/>
      <c r="C8088" s="491" t="s">
        <v>398</v>
      </c>
      <c r="D8088" s="525"/>
      <c r="F8088" s="127"/>
    </row>
    <row r="8089" spans="1:7" ht="18" customHeight="1">
      <c r="A8089" s="531" t="s">
        <v>127</v>
      </c>
      <c r="B8089" s="436" t="s">
        <v>134</v>
      </c>
      <c r="C8089" s="494" t="s">
        <v>152</v>
      </c>
      <c r="D8089" s="494">
        <f>SUM(D8090:D8241)</f>
        <v>15498.999999999998</v>
      </c>
      <c r="E8089" s="166"/>
      <c r="F8089" s="171">
        <f>SUM(F8090:F8241)</f>
        <v>519285600</v>
      </c>
      <c r="G8089" s="171">
        <f>SUM(G8090:G8241)</f>
        <v>519285600</v>
      </c>
    </row>
    <row r="8090" spans="1:7" ht="18" customHeight="1">
      <c r="A8090" s="532" t="s">
        <v>318</v>
      </c>
      <c r="B8090" s="441" t="s">
        <v>13</v>
      </c>
      <c r="C8090" s="492" t="s">
        <v>2078</v>
      </c>
      <c r="D8090" s="492">
        <v>41</v>
      </c>
      <c r="E8090" s="62">
        <v>32000</v>
      </c>
      <c r="F8090" s="139">
        <f t="shared" si="126"/>
        <v>1312000</v>
      </c>
      <c r="G8090" s="85">
        <f>SUM(F8090:F8097)</f>
        <v>29184500</v>
      </c>
    </row>
    <row r="8091" spans="1:7" ht="18" customHeight="1">
      <c r="A8091" s="323"/>
      <c r="B8091" s="302" t="s">
        <v>13</v>
      </c>
      <c r="C8091" s="325" t="s">
        <v>1236</v>
      </c>
      <c r="D8091" s="325">
        <v>150</v>
      </c>
      <c r="E8091" s="46">
        <v>32000</v>
      </c>
      <c r="F8091" s="130">
        <f t="shared" si="126"/>
        <v>4800000</v>
      </c>
      <c r="G8091" s="69"/>
    </row>
    <row r="8092" spans="1:7" ht="18" customHeight="1">
      <c r="A8092" s="323"/>
      <c r="B8092" s="302" t="s">
        <v>13</v>
      </c>
      <c r="C8092" s="325" t="s">
        <v>284</v>
      </c>
      <c r="D8092" s="325">
        <v>547</v>
      </c>
      <c r="E8092" s="46">
        <v>32000</v>
      </c>
      <c r="F8092" s="130">
        <f t="shared" si="126"/>
        <v>17504000</v>
      </c>
      <c r="G8092" s="69"/>
    </row>
    <row r="8093" spans="1:7" ht="18" customHeight="1">
      <c r="A8093" s="323"/>
      <c r="B8093" s="302" t="s">
        <v>31</v>
      </c>
      <c r="C8093" s="325" t="s">
        <v>1237</v>
      </c>
      <c r="D8093" s="325">
        <v>30</v>
      </c>
      <c r="E8093" s="46">
        <v>35000</v>
      </c>
      <c r="F8093" s="130">
        <f t="shared" si="126"/>
        <v>1050000</v>
      </c>
      <c r="G8093" s="69"/>
    </row>
    <row r="8094" spans="1:7" ht="18" customHeight="1">
      <c r="A8094" s="323"/>
      <c r="B8094" s="302" t="s">
        <v>31</v>
      </c>
      <c r="C8094" s="325" t="s">
        <v>680</v>
      </c>
      <c r="D8094" s="325">
        <v>30</v>
      </c>
      <c r="E8094" s="46">
        <v>35000</v>
      </c>
      <c r="F8094" s="130">
        <f t="shared" si="126"/>
        <v>1050000</v>
      </c>
      <c r="G8094" s="69"/>
    </row>
    <row r="8095" spans="1:7" ht="18" customHeight="1">
      <c r="A8095" s="323"/>
      <c r="B8095" s="302" t="s">
        <v>31</v>
      </c>
      <c r="C8095" s="325" t="s">
        <v>2066</v>
      </c>
      <c r="D8095" s="325">
        <v>30</v>
      </c>
      <c r="E8095" s="46">
        <v>35000</v>
      </c>
      <c r="F8095" s="130">
        <f t="shared" si="126"/>
        <v>1050000</v>
      </c>
      <c r="G8095" s="69"/>
    </row>
    <row r="8096" spans="1:7" ht="18" customHeight="1">
      <c r="A8096" s="323"/>
      <c r="B8096" s="302" t="s">
        <v>31</v>
      </c>
      <c r="C8096" s="325" t="s">
        <v>1838</v>
      </c>
      <c r="D8096" s="325">
        <v>37.4</v>
      </c>
      <c r="E8096" s="46">
        <v>35000</v>
      </c>
      <c r="F8096" s="130">
        <f t="shared" si="126"/>
        <v>1309000</v>
      </c>
      <c r="G8096" s="69"/>
    </row>
    <row r="8097" spans="1:7" ht="18" customHeight="1">
      <c r="A8097" s="323"/>
      <c r="B8097" s="302" t="s">
        <v>31</v>
      </c>
      <c r="C8097" s="325" t="s">
        <v>2096</v>
      </c>
      <c r="D8097" s="325">
        <v>31.7</v>
      </c>
      <c r="E8097" s="46">
        <v>35000</v>
      </c>
      <c r="F8097" s="130">
        <f t="shared" si="126"/>
        <v>1109500</v>
      </c>
      <c r="G8097" s="69"/>
    </row>
    <row r="8098" spans="1:7" ht="18" customHeight="1">
      <c r="A8098" s="323"/>
      <c r="B8098" s="302"/>
      <c r="C8098" s="325"/>
      <c r="D8098" s="325"/>
      <c r="E8098" s="46"/>
      <c r="F8098" s="130">
        <f t="shared" si="126"/>
        <v>0</v>
      </c>
      <c r="G8098" s="69"/>
    </row>
    <row r="8099" spans="1:7" ht="18" customHeight="1">
      <c r="A8099" s="323" t="s">
        <v>451</v>
      </c>
      <c r="B8099" s="302" t="s">
        <v>31</v>
      </c>
      <c r="C8099" s="325" t="s">
        <v>200</v>
      </c>
      <c r="D8099" s="325">
        <v>50</v>
      </c>
      <c r="E8099" s="46">
        <v>35500</v>
      </c>
      <c r="F8099" s="130">
        <f t="shared" si="126"/>
        <v>1775000</v>
      </c>
      <c r="G8099" s="86">
        <f>SUM(F8099:F8100)</f>
        <v>5275000</v>
      </c>
    </row>
    <row r="8100" spans="1:7" ht="18" customHeight="1">
      <c r="A8100" s="323"/>
      <c r="B8100" s="302" t="s">
        <v>31</v>
      </c>
      <c r="C8100" s="325" t="s">
        <v>201</v>
      </c>
      <c r="D8100" s="325">
        <v>100</v>
      </c>
      <c r="E8100" s="46">
        <v>35000</v>
      </c>
      <c r="F8100" s="130">
        <f t="shared" si="126"/>
        <v>3500000</v>
      </c>
      <c r="G8100" s="69"/>
    </row>
    <row r="8101" spans="1:7" ht="18" customHeight="1">
      <c r="A8101" s="323"/>
      <c r="B8101" s="302"/>
      <c r="C8101" s="325"/>
      <c r="D8101" s="325"/>
      <c r="E8101" s="46"/>
      <c r="F8101" s="130">
        <f t="shared" si="126"/>
        <v>0</v>
      </c>
      <c r="G8101" s="69"/>
    </row>
    <row r="8102" spans="1:7" ht="18" customHeight="1">
      <c r="A8102" s="323" t="s">
        <v>380</v>
      </c>
      <c r="B8102" s="302" t="s">
        <v>23</v>
      </c>
      <c r="C8102" s="325" t="s">
        <v>1409</v>
      </c>
      <c r="D8102" s="325">
        <v>60</v>
      </c>
      <c r="E8102" s="46">
        <v>33500</v>
      </c>
      <c r="F8102" s="130">
        <f t="shared" si="126"/>
        <v>2010000</v>
      </c>
      <c r="G8102" s="86">
        <f>SUM(F8102:F8103)</f>
        <v>4817000</v>
      </c>
    </row>
    <row r="8103" spans="1:7" ht="18" customHeight="1">
      <c r="A8103" s="323"/>
      <c r="B8103" s="302" t="s">
        <v>31</v>
      </c>
      <c r="C8103" s="325" t="s">
        <v>1984</v>
      </c>
      <c r="D8103" s="325">
        <v>80.2</v>
      </c>
      <c r="E8103" s="46">
        <v>35000</v>
      </c>
      <c r="F8103" s="130">
        <f t="shared" si="126"/>
        <v>2807000</v>
      </c>
      <c r="G8103" s="69"/>
    </row>
    <row r="8104" spans="1:7" ht="18" customHeight="1">
      <c r="A8104" s="323"/>
      <c r="B8104" s="302"/>
      <c r="C8104" s="325"/>
      <c r="D8104" s="325"/>
      <c r="E8104" s="46"/>
      <c r="F8104" s="130">
        <f t="shared" si="126"/>
        <v>0</v>
      </c>
      <c r="G8104" s="69"/>
    </row>
    <row r="8105" spans="1:7" ht="18" customHeight="1">
      <c r="A8105" s="323" t="s">
        <v>253</v>
      </c>
      <c r="B8105" s="302" t="s">
        <v>254</v>
      </c>
      <c r="C8105" s="325" t="s">
        <v>255</v>
      </c>
      <c r="D8105" s="325">
        <v>108.6</v>
      </c>
      <c r="E8105" s="46">
        <v>36500</v>
      </c>
      <c r="F8105" s="130">
        <f t="shared" si="126"/>
        <v>3963900</v>
      </c>
      <c r="G8105" s="86">
        <f>SUM(F8105:F8106)</f>
        <v>14832300</v>
      </c>
    </row>
    <row r="8106" spans="1:7" ht="18" customHeight="1">
      <c r="A8106" s="323"/>
      <c r="B8106" s="302" t="s">
        <v>23</v>
      </c>
      <c r="C8106" s="325" t="s">
        <v>244</v>
      </c>
      <c r="D8106" s="325">
        <v>301.89999999999998</v>
      </c>
      <c r="E8106" s="46">
        <v>36000</v>
      </c>
      <c r="F8106" s="130">
        <f t="shared" si="126"/>
        <v>10868400</v>
      </c>
      <c r="G8106" s="69"/>
    </row>
    <row r="8107" spans="1:7" ht="18" customHeight="1">
      <c r="A8107" s="323"/>
      <c r="B8107" s="302"/>
      <c r="C8107" s="325"/>
      <c r="D8107" s="325"/>
      <c r="E8107" s="46"/>
      <c r="F8107" s="130">
        <f t="shared" si="126"/>
        <v>0</v>
      </c>
      <c r="G8107" s="69"/>
    </row>
    <row r="8108" spans="1:7" ht="18" customHeight="1">
      <c r="A8108" s="323" t="s">
        <v>271</v>
      </c>
      <c r="B8108" s="302" t="s">
        <v>13</v>
      </c>
      <c r="C8108" s="325" t="s">
        <v>821</v>
      </c>
      <c r="D8108" s="325">
        <v>50</v>
      </c>
      <c r="E8108" s="46">
        <v>29500</v>
      </c>
      <c r="F8108" s="130">
        <f t="shared" si="126"/>
        <v>1475000</v>
      </c>
      <c r="G8108" s="86">
        <f>SUM(F8108:F8109)</f>
        <v>1790000</v>
      </c>
    </row>
    <row r="8109" spans="1:7" ht="18" customHeight="1">
      <c r="A8109" s="323"/>
      <c r="B8109" s="302" t="s">
        <v>13</v>
      </c>
      <c r="C8109" s="325" t="s">
        <v>45</v>
      </c>
      <c r="D8109" s="325">
        <v>10</v>
      </c>
      <c r="E8109" s="46">
        <v>31500</v>
      </c>
      <c r="F8109" s="130">
        <f t="shared" si="126"/>
        <v>315000</v>
      </c>
      <c r="G8109" s="69"/>
    </row>
    <row r="8110" spans="1:7" ht="18" customHeight="1">
      <c r="A8110" s="323"/>
      <c r="B8110" s="302"/>
      <c r="C8110" s="325"/>
      <c r="D8110" s="325"/>
      <c r="E8110" s="46"/>
      <c r="F8110" s="130">
        <f t="shared" si="126"/>
        <v>0</v>
      </c>
      <c r="G8110" s="69"/>
    </row>
    <row r="8111" spans="1:7" ht="18" customHeight="1">
      <c r="A8111" s="323" t="s">
        <v>448</v>
      </c>
      <c r="B8111" s="439" t="s">
        <v>216</v>
      </c>
      <c r="C8111" s="430"/>
      <c r="D8111" s="430">
        <v>-6.6</v>
      </c>
      <c r="E8111" s="54">
        <v>29500</v>
      </c>
      <c r="F8111" s="140">
        <f t="shared" si="126"/>
        <v>-194700</v>
      </c>
      <c r="G8111" s="86">
        <f>F8111</f>
        <v>-194700</v>
      </c>
    </row>
    <row r="8112" spans="1:7" ht="18" customHeight="1">
      <c r="A8112" s="323"/>
      <c r="B8112" s="302"/>
      <c r="C8112" s="325"/>
      <c r="D8112" s="325"/>
      <c r="E8112" s="46"/>
      <c r="F8112" s="130">
        <f t="shared" si="126"/>
        <v>0</v>
      </c>
      <c r="G8112" s="69"/>
    </row>
    <row r="8113" spans="1:7" ht="18" customHeight="1">
      <c r="A8113" s="323" t="s">
        <v>321</v>
      </c>
      <c r="B8113" s="302" t="s">
        <v>31</v>
      </c>
      <c r="C8113" s="325" t="s">
        <v>416</v>
      </c>
      <c r="D8113" s="325">
        <f>343.3+241.3</f>
        <v>584.6</v>
      </c>
      <c r="E8113" s="46">
        <v>35000</v>
      </c>
      <c r="F8113" s="130">
        <f t="shared" si="126"/>
        <v>20461000</v>
      </c>
      <c r="G8113" s="86">
        <f>F8113</f>
        <v>20461000</v>
      </c>
    </row>
    <row r="8114" spans="1:7" ht="18" customHeight="1">
      <c r="A8114" s="323"/>
      <c r="B8114" s="302"/>
      <c r="C8114" s="325"/>
      <c r="D8114" s="325"/>
      <c r="E8114" s="46"/>
      <c r="F8114" s="130">
        <f t="shared" si="126"/>
        <v>0</v>
      </c>
      <c r="G8114" s="69"/>
    </row>
    <row r="8115" spans="1:7" ht="18" customHeight="1">
      <c r="A8115" s="323" t="s">
        <v>207</v>
      </c>
      <c r="B8115" s="302" t="s">
        <v>23</v>
      </c>
      <c r="C8115" s="325" t="s">
        <v>681</v>
      </c>
      <c r="D8115" s="325">
        <v>177</v>
      </c>
      <c r="E8115" s="46">
        <v>33500</v>
      </c>
      <c r="F8115" s="130">
        <f t="shared" si="126"/>
        <v>5929500</v>
      </c>
      <c r="G8115" s="86">
        <f>F8115</f>
        <v>5929500</v>
      </c>
    </row>
    <row r="8116" spans="1:7" ht="18" customHeight="1">
      <c r="A8116" s="323"/>
      <c r="B8116" s="302"/>
      <c r="C8116" s="325"/>
      <c r="D8116" s="325"/>
      <c r="E8116" s="46"/>
      <c r="F8116" s="130">
        <f t="shared" si="126"/>
        <v>0</v>
      </c>
      <c r="G8116" s="69"/>
    </row>
    <row r="8117" spans="1:7" ht="18" customHeight="1">
      <c r="A8117" s="323" t="s">
        <v>327</v>
      </c>
      <c r="B8117" s="302" t="s">
        <v>816</v>
      </c>
      <c r="C8117" s="325" t="s">
        <v>43</v>
      </c>
      <c r="D8117" s="325">
        <v>-10</v>
      </c>
      <c r="E8117" s="46">
        <v>35000</v>
      </c>
      <c r="F8117" s="130">
        <f t="shared" si="126"/>
        <v>-350000</v>
      </c>
      <c r="G8117" s="86">
        <f>SUM(F8117:F8125)</f>
        <v>35694300</v>
      </c>
    </row>
    <row r="8118" spans="1:7" ht="18" customHeight="1">
      <c r="A8118" s="323"/>
      <c r="B8118" s="302" t="s">
        <v>31</v>
      </c>
      <c r="C8118" s="325" t="s">
        <v>343</v>
      </c>
      <c r="D8118" s="325">
        <v>204.3</v>
      </c>
      <c r="E8118" s="46">
        <v>36000</v>
      </c>
      <c r="F8118" s="130">
        <f t="shared" ref="F8118:F8125" si="127">E8118*D8118</f>
        <v>7354800</v>
      </c>
      <c r="G8118" s="69"/>
    </row>
    <row r="8119" spans="1:7" ht="18" customHeight="1">
      <c r="A8119" s="323"/>
      <c r="B8119" s="302" t="s">
        <v>31</v>
      </c>
      <c r="C8119" s="325" t="s">
        <v>852</v>
      </c>
      <c r="D8119" s="325">
        <v>489.5</v>
      </c>
      <c r="E8119" s="46">
        <v>35000</v>
      </c>
      <c r="F8119" s="130">
        <f t="shared" si="127"/>
        <v>17132500</v>
      </c>
      <c r="G8119" s="69"/>
    </row>
    <row r="8120" spans="1:7" ht="18" customHeight="1">
      <c r="A8120" s="323"/>
      <c r="B8120" s="302" t="s">
        <v>31</v>
      </c>
      <c r="C8120" s="325" t="s">
        <v>2091</v>
      </c>
      <c r="D8120" s="325">
        <v>50</v>
      </c>
      <c r="E8120" s="46">
        <v>35000</v>
      </c>
      <c r="F8120" s="130">
        <f t="shared" si="127"/>
        <v>1750000</v>
      </c>
      <c r="G8120" s="69"/>
    </row>
    <row r="8121" spans="1:7" ht="18" customHeight="1">
      <c r="A8121" s="323"/>
      <c r="B8121" s="302" t="s">
        <v>31</v>
      </c>
      <c r="C8121" s="325" t="s">
        <v>2092</v>
      </c>
      <c r="D8121" s="325">
        <v>50</v>
      </c>
      <c r="E8121" s="46">
        <v>35000</v>
      </c>
      <c r="F8121" s="130">
        <f t="shared" si="127"/>
        <v>1750000</v>
      </c>
      <c r="G8121" s="69"/>
    </row>
    <row r="8122" spans="1:7" ht="18" customHeight="1">
      <c r="A8122" s="323"/>
      <c r="B8122" s="302" t="s">
        <v>669</v>
      </c>
      <c r="C8122" s="325" t="s">
        <v>1132</v>
      </c>
      <c r="D8122" s="325">
        <v>25</v>
      </c>
      <c r="E8122" s="46">
        <v>35000</v>
      </c>
      <c r="F8122" s="130">
        <f t="shared" si="127"/>
        <v>875000</v>
      </c>
      <c r="G8122" s="69"/>
    </row>
    <row r="8123" spans="1:7" ht="18" customHeight="1">
      <c r="A8123" s="323"/>
      <c r="B8123" s="302" t="s">
        <v>31</v>
      </c>
      <c r="C8123" s="325" t="s">
        <v>347</v>
      </c>
      <c r="D8123" s="325">
        <v>102.6</v>
      </c>
      <c r="E8123" s="46">
        <v>35000</v>
      </c>
      <c r="F8123" s="130">
        <f t="shared" si="127"/>
        <v>3591000</v>
      </c>
      <c r="G8123" s="69"/>
    </row>
    <row r="8124" spans="1:7" ht="18" customHeight="1">
      <c r="A8124" s="323"/>
      <c r="B8124" s="302" t="s">
        <v>31</v>
      </c>
      <c r="C8124" s="325" t="s">
        <v>14</v>
      </c>
      <c r="D8124" s="325">
        <v>52.6</v>
      </c>
      <c r="E8124" s="46">
        <v>35000</v>
      </c>
      <c r="F8124" s="130">
        <f t="shared" si="127"/>
        <v>1841000</v>
      </c>
      <c r="G8124" s="69"/>
    </row>
    <row r="8125" spans="1:7" ht="18" customHeight="1">
      <c r="A8125" s="323"/>
      <c r="B8125" s="302" t="s">
        <v>31</v>
      </c>
      <c r="C8125" s="325" t="s">
        <v>1687</v>
      </c>
      <c r="D8125" s="325">
        <v>50</v>
      </c>
      <c r="E8125" s="46">
        <v>35000</v>
      </c>
      <c r="F8125" s="130">
        <f t="shared" si="127"/>
        <v>1750000</v>
      </c>
      <c r="G8125" s="69"/>
    </row>
    <row r="8126" spans="1:7" ht="18" customHeight="1">
      <c r="A8126" s="323"/>
      <c r="B8126" s="302"/>
      <c r="C8126" s="325"/>
      <c r="D8126" s="325"/>
      <c r="E8126" s="46"/>
      <c r="F8126" s="130"/>
      <c r="G8126" s="69"/>
    </row>
    <row r="8127" spans="1:7" ht="18" customHeight="1">
      <c r="A8127" s="323" t="s">
        <v>727</v>
      </c>
      <c r="B8127" s="439" t="s">
        <v>1099</v>
      </c>
      <c r="C8127" s="430"/>
      <c r="D8127" s="430">
        <v>-3.5</v>
      </c>
      <c r="E8127" s="54">
        <v>35000</v>
      </c>
      <c r="F8127" s="140">
        <f t="shared" si="126"/>
        <v>-122500</v>
      </c>
      <c r="G8127" s="86">
        <f>SUM(F8127:F8129)</f>
        <v>10551500</v>
      </c>
    </row>
    <row r="8128" spans="1:7" ht="18" customHeight="1">
      <c r="A8128" s="323"/>
      <c r="B8128" s="302" t="s">
        <v>31</v>
      </c>
      <c r="C8128" s="325" t="s">
        <v>388</v>
      </c>
      <c r="D8128" s="325">
        <v>127.1</v>
      </c>
      <c r="E8128" s="46">
        <v>36000</v>
      </c>
      <c r="F8128" s="130">
        <f t="shared" si="126"/>
        <v>4575600</v>
      </c>
      <c r="G8128" s="69"/>
    </row>
    <row r="8129" spans="1:7" ht="18" customHeight="1">
      <c r="A8129" s="323"/>
      <c r="B8129" s="302" t="s">
        <v>31</v>
      </c>
      <c r="C8129" s="325" t="s">
        <v>343</v>
      </c>
      <c r="D8129" s="325">
        <v>169.4</v>
      </c>
      <c r="E8129" s="46">
        <v>36000</v>
      </c>
      <c r="F8129" s="130">
        <f t="shared" ref="F8129:F8234" si="128">E8129*D8129</f>
        <v>6098400</v>
      </c>
      <c r="G8129" s="69"/>
    </row>
    <row r="8130" spans="1:7" ht="18" customHeight="1">
      <c r="A8130" s="323"/>
      <c r="B8130" s="302"/>
      <c r="C8130" s="325"/>
      <c r="D8130" s="325"/>
      <c r="E8130" s="46"/>
      <c r="F8130" s="130">
        <f t="shared" si="128"/>
        <v>0</v>
      </c>
      <c r="G8130" s="69"/>
    </row>
    <row r="8131" spans="1:7" ht="18" customHeight="1">
      <c r="A8131" s="323" t="s">
        <v>641</v>
      </c>
      <c r="B8131" s="302" t="s">
        <v>13</v>
      </c>
      <c r="C8131" s="325" t="s">
        <v>60</v>
      </c>
      <c r="D8131" s="325">
        <v>100</v>
      </c>
      <c r="E8131" s="46">
        <v>31500</v>
      </c>
      <c r="F8131" s="130">
        <f t="shared" si="128"/>
        <v>3150000</v>
      </c>
      <c r="G8131" s="86">
        <f>F8131</f>
        <v>3150000</v>
      </c>
    </row>
    <row r="8132" spans="1:7" ht="18" customHeight="1">
      <c r="A8132" s="323"/>
      <c r="B8132" s="302"/>
      <c r="C8132" s="325"/>
      <c r="D8132" s="325"/>
      <c r="E8132" s="46"/>
      <c r="F8132" s="130">
        <f t="shared" si="128"/>
        <v>0</v>
      </c>
      <c r="G8132" s="69"/>
    </row>
    <row r="8133" spans="1:7" ht="18" customHeight="1">
      <c r="A8133" s="323" t="s">
        <v>140</v>
      </c>
      <c r="B8133" s="302" t="s">
        <v>31</v>
      </c>
      <c r="C8133" s="325" t="s">
        <v>2026</v>
      </c>
      <c r="D8133" s="325">
        <v>660</v>
      </c>
      <c r="E8133" s="46">
        <v>32000</v>
      </c>
      <c r="F8133" s="130">
        <f t="shared" si="128"/>
        <v>21120000</v>
      </c>
      <c r="G8133" s="86">
        <f>SUM(F8133:F8135)</f>
        <v>36480000</v>
      </c>
    </row>
    <row r="8134" spans="1:7" ht="18" customHeight="1">
      <c r="A8134" s="323"/>
      <c r="B8134" s="302" t="s">
        <v>31</v>
      </c>
      <c r="C8134" s="325" t="s">
        <v>2089</v>
      </c>
      <c r="D8134" s="325">
        <v>240</v>
      </c>
      <c r="E8134" s="46">
        <v>32000</v>
      </c>
      <c r="F8134" s="130">
        <f t="shared" si="128"/>
        <v>7680000</v>
      </c>
      <c r="G8134" s="69"/>
    </row>
    <row r="8135" spans="1:7" ht="18" customHeight="1">
      <c r="A8135" s="323"/>
      <c r="B8135" s="302" t="s">
        <v>31</v>
      </c>
      <c r="C8135" s="325" t="s">
        <v>2090</v>
      </c>
      <c r="D8135" s="325">
        <v>240</v>
      </c>
      <c r="E8135" s="46">
        <v>32000</v>
      </c>
      <c r="F8135" s="130">
        <f t="shared" si="128"/>
        <v>7680000</v>
      </c>
      <c r="G8135" s="69"/>
    </row>
    <row r="8136" spans="1:7" ht="18" customHeight="1">
      <c r="A8136" s="323"/>
      <c r="B8136" s="302"/>
      <c r="C8136" s="325"/>
      <c r="D8136" s="325"/>
      <c r="E8136" s="46"/>
      <c r="F8136" s="130">
        <f t="shared" si="128"/>
        <v>0</v>
      </c>
      <c r="G8136" s="69"/>
    </row>
    <row r="8137" spans="1:7" ht="18" customHeight="1">
      <c r="A8137" s="323" t="s">
        <v>93</v>
      </c>
      <c r="B8137" s="302" t="s">
        <v>13</v>
      </c>
      <c r="C8137" s="325" t="s">
        <v>1890</v>
      </c>
      <c r="D8137" s="325">
        <v>210.8</v>
      </c>
      <c r="E8137" s="46">
        <v>31000</v>
      </c>
      <c r="F8137" s="130">
        <f t="shared" si="128"/>
        <v>6534800</v>
      </c>
      <c r="G8137" s="86">
        <f>F8137</f>
        <v>6534800</v>
      </c>
    </row>
    <row r="8138" spans="1:7" ht="18" customHeight="1">
      <c r="A8138" s="323"/>
      <c r="B8138" s="302"/>
      <c r="C8138" s="325"/>
      <c r="D8138" s="325"/>
      <c r="E8138" s="46"/>
      <c r="F8138" s="130">
        <f t="shared" si="128"/>
        <v>0</v>
      </c>
      <c r="G8138" s="69"/>
    </row>
    <row r="8139" spans="1:7" ht="18" customHeight="1">
      <c r="A8139" s="323" t="s">
        <v>630</v>
      </c>
      <c r="B8139" s="302" t="s">
        <v>13</v>
      </c>
      <c r="C8139" s="325" t="s">
        <v>819</v>
      </c>
      <c r="D8139" s="325">
        <v>50</v>
      </c>
      <c r="E8139" s="46">
        <v>31000</v>
      </c>
      <c r="F8139" s="130">
        <f t="shared" si="128"/>
        <v>1550000</v>
      </c>
      <c r="G8139" s="86">
        <f>F8139</f>
        <v>1550000</v>
      </c>
    </row>
    <row r="8140" spans="1:7" ht="18" customHeight="1">
      <c r="A8140" s="323"/>
      <c r="B8140" s="302"/>
      <c r="C8140" s="325"/>
      <c r="D8140" s="325"/>
      <c r="E8140" s="46"/>
      <c r="F8140" s="130">
        <f t="shared" si="128"/>
        <v>0</v>
      </c>
      <c r="G8140" s="69"/>
    </row>
    <row r="8141" spans="1:7" ht="18" customHeight="1">
      <c r="A8141" s="323" t="s">
        <v>336</v>
      </c>
      <c r="B8141" s="302" t="s">
        <v>13</v>
      </c>
      <c r="C8141" s="325" t="s">
        <v>2013</v>
      </c>
      <c r="D8141" s="325">
        <v>140</v>
      </c>
      <c r="E8141" s="46">
        <v>32000</v>
      </c>
      <c r="F8141" s="130">
        <f t="shared" si="128"/>
        <v>4480000</v>
      </c>
      <c r="G8141" s="86">
        <f>SUM(F8141:F8151)</f>
        <v>68656550</v>
      </c>
    </row>
    <row r="8142" spans="1:7" ht="18" customHeight="1">
      <c r="A8142" s="323"/>
      <c r="B8142" s="302" t="s">
        <v>23</v>
      </c>
      <c r="C8142" s="325" t="s">
        <v>445</v>
      </c>
      <c r="D8142" s="325">
        <v>200</v>
      </c>
      <c r="E8142" s="46">
        <v>35000</v>
      </c>
      <c r="F8142" s="130">
        <f t="shared" si="128"/>
        <v>7000000</v>
      </c>
      <c r="G8142" s="69"/>
    </row>
    <row r="8143" spans="1:7" ht="18" customHeight="1">
      <c r="A8143" s="323"/>
      <c r="B8143" s="302" t="s">
        <v>23</v>
      </c>
      <c r="C8143" s="325" t="s">
        <v>185</v>
      </c>
      <c r="D8143" s="325">
        <v>100</v>
      </c>
      <c r="E8143" s="46">
        <v>32000</v>
      </c>
      <c r="F8143" s="130">
        <f t="shared" si="128"/>
        <v>3200000</v>
      </c>
      <c r="G8143" s="69"/>
    </row>
    <row r="8144" spans="1:7" ht="18" customHeight="1">
      <c r="A8144" s="323"/>
      <c r="B8144" s="302" t="s">
        <v>23</v>
      </c>
      <c r="C8144" s="325" t="s">
        <v>337</v>
      </c>
      <c r="D8144" s="325">
        <v>207.3</v>
      </c>
      <c r="E8144" s="46">
        <v>34500</v>
      </c>
      <c r="F8144" s="130">
        <f t="shared" si="128"/>
        <v>7151850</v>
      </c>
      <c r="G8144" s="69"/>
    </row>
    <row r="8145" spans="1:7" ht="18" customHeight="1">
      <c r="A8145" s="323"/>
      <c r="B8145" s="302" t="s">
        <v>23</v>
      </c>
      <c r="C8145" s="325" t="s">
        <v>444</v>
      </c>
      <c r="D8145" s="325">
        <v>203</v>
      </c>
      <c r="E8145" s="46">
        <v>35000</v>
      </c>
      <c r="F8145" s="130">
        <f t="shared" si="128"/>
        <v>7105000</v>
      </c>
      <c r="G8145" s="69"/>
    </row>
    <row r="8146" spans="1:7" ht="18" customHeight="1">
      <c r="A8146" s="323"/>
      <c r="B8146" s="302" t="s">
        <v>31</v>
      </c>
      <c r="C8146" s="325" t="s">
        <v>2093</v>
      </c>
      <c r="D8146" s="325">
        <v>300</v>
      </c>
      <c r="E8146" s="46">
        <v>32000</v>
      </c>
      <c r="F8146" s="130">
        <f t="shared" si="128"/>
        <v>9600000</v>
      </c>
      <c r="G8146" s="69"/>
    </row>
    <row r="8147" spans="1:7" ht="18" customHeight="1">
      <c r="A8147" s="323"/>
      <c r="B8147" s="302" t="s">
        <v>31</v>
      </c>
      <c r="C8147" s="325" t="s">
        <v>182</v>
      </c>
      <c r="D8147" s="325">
        <v>181</v>
      </c>
      <c r="E8147" s="46">
        <v>32000</v>
      </c>
      <c r="F8147" s="130">
        <f t="shared" si="128"/>
        <v>5792000</v>
      </c>
      <c r="G8147" s="69"/>
    </row>
    <row r="8148" spans="1:7" ht="18" customHeight="1">
      <c r="A8148" s="323"/>
      <c r="B8148" s="302" t="s">
        <v>31</v>
      </c>
      <c r="C8148" s="325" t="s">
        <v>148</v>
      </c>
      <c r="D8148" s="325">
        <v>500</v>
      </c>
      <c r="E8148" s="46">
        <v>31000</v>
      </c>
      <c r="F8148" s="130">
        <f t="shared" si="128"/>
        <v>15500000</v>
      </c>
      <c r="G8148" s="69"/>
    </row>
    <row r="8149" spans="1:7" ht="18" customHeight="1">
      <c r="A8149" s="323"/>
      <c r="B8149" s="302" t="s">
        <v>31</v>
      </c>
      <c r="C8149" s="325" t="s">
        <v>2094</v>
      </c>
      <c r="D8149" s="325">
        <v>33</v>
      </c>
      <c r="E8149" s="46">
        <v>32000</v>
      </c>
      <c r="F8149" s="130">
        <f t="shared" si="128"/>
        <v>1056000</v>
      </c>
      <c r="G8149" s="69"/>
    </row>
    <row r="8150" spans="1:7" ht="18" customHeight="1">
      <c r="A8150" s="323"/>
      <c r="B8150" s="302" t="s">
        <v>31</v>
      </c>
      <c r="C8150" s="325" t="s">
        <v>291</v>
      </c>
      <c r="D8150" s="325">
        <v>150</v>
      </c>
      <c r="E8150" s="46">
        <v>31000</v>
      </c>
      <c r="F8150" s="130">
        <f t="shared" si="128"/>
        <v>4650000</v>
      </c>
      <c r="G8150" s="69"/>
    </row>
    <row r="8151" spans="1:7" ht="18" customHeight="1">
      <c r="A8151" s="323"/>
      <c r="B8151" s="302" t="s">
        <v>31</v>
      </c>
      <c r="C8151" s="325" t="s">
        <v>2095</v>
      </c>
      <c r="D8151" s="325">
        <v>100.7</v>
      </c>
      <c r="E8151" s="46">
        <v>31000</v>
      </c>
      <c r="F8151" s="130">
        <f t="shared" si="128"/>
        <v>3121700</v>
      </c>
      <c r="G8151" s="69"/>
    </row>
    <row r="8152" spans="1:7" ht="18" customHeight="1">
      <c r="A8152" s="323"/>
      <c r="B8152" s="302"/>
      <c r="C8152" s="325"/>
      <c r="D8152" s="325"/>
      <c r="E8152" s="46"/>
      <c r="F8152" s="130">
        <f t="shared" si="128"/>
        <v>0</v>
      </c>
      <c r="G8152" s="69"/>
    </row>
    <row r="8153" spans="1:7" ht="18" customHeight="1">
      <c r="A8153" s="323" t="s">
        <v>912</v>
      </c>
      <c r="B8153" s="302" t="s">
        <v>31</v>
      </c>
      <c r="C8153" s="325" t="s">
        <v>2072</v>
      </c>
      <c r="D8153" s="325">
        <v>89.5</v>
      </c>
      <c r="E8153" s="46">
        <v>32500</v>
      </c>
      <c r="F8153" s="130">
        <f t="shared" si="128"/>
        <v>2908750</v>
      </c>
      <c r="G8153" s="86">
        <f>SUM(F8153:F8154)</f>
        <v>17923750</v>
      </c>
    </row>
    <row r="8154" spans="1:7" ht="18" customHeight="1">
      <c r="A8154" s="323" t="s">
        <v>392</v>
      </c>
      <c r="B8154" s="302" t="s">
        <v>31</v>
      </c>
      <c r="C8154" s="325" t="s">
        <v>2073</v>
      </c>
      <c r="D8154" s="325">
        <v>462</v>
      </c>
      <c r="E8154" s="46">
        <v>32500</v>
      </c>
      <c r="F8154" s="130">
        <f t="shared" si="128"/>
        <v>15015000</v>
      </c>
      <c r="G8154" s="69"/>
    </row>
    <row r="8155" spans="1:7" ht="18" customHeight="1">
      <c r="A8155" s="323"/>
      <c r="B8155" s="302"/>
      <c r="C8155" s="325"/>
      <c r="D8155" s="325"/>
      <c r="E8155" s="46"/>
      <c r="F8155" s="130">
        <f t="shared" si="128"/>
        <v>0</v>
      </c>
      <c r="G8155" s="69"/>
    </row>
    <row r="8156" spans="1:7" ht="18" customHeight="1">
      <c r="A8156" s="323" t="s">
        <v>210</v>
      </c>
      <c r="B8156" s="302" t="s">
        <v>212</v>
      </c>
      <c r="C8156" s="325" t="s">
        <v>1148</v>
      </c>
      <c r="D8156" s="325">
        <v>200</v>
      </c>
      <c r="E8156" s="46">
        <v>30500</v>
      </c>
      <c r="F8156" s="130">
        <f t="shared" si="128"/>
        <v>6100000</v>
      </c>
      <c r="G8156" s="86">
        <f>SUM(F8156:F8160)</f>
        <v>34519800</v>
      </c>
    </row>
    <row r="8157" spans="1:7" ht="18" customHeight="1">
      <c r="A8157" s="323"/>
      <c r="B8157" s="302" t="s">
        <v>212</v>
      </c>
      <c r="C8157" s="325" t="s">
        <v>344</v>
      </c>
      <c r="D8157" s="325">
        <v>250</v>
      </c>
      <c r="E8157" s="46">
        <v>30500</v>
      </c>
      <c r="F8157" s="130">
        <f t="shared" si="128"/>
        <v>7625000</v>
      </c>
      <c r="G8157" s="69"/>
    </row>
    <row r="8158" spans="1:7" ht="18" customHeight="1">
      <c r="A8158" s="323"/>
      <c r="B8158" s="302" t="s">
        <v>212</v>
      </c>
      <c r="C8158" s="325" t="s">
        <v>213</v>
      </c>
      <c r="D8158" s="325">
        <v>400</v>
      </c>
      <c r="E8158" s="46">
        <v>30000</v>
      </c>
      <c r="F8158" s="130">
        <f t="shared" si="128"/>
        <v>12000000</v>
      </c>
      <c r="G8158" s="69"/>
    </row>
    <row r="8159" spans="1:7" ht="18" customHeight="1">
      <c r="A8159" s="323"/>
      <c r="B8159" s="302" t="s">
        <v>31</v>
      </c>
      <c r="C8159" s="325" t="s">
        <v>1149</v>
      </c>
      <c r="D8159" s="325">
        <v>151.69999999999999</v>
      </c>
      <c r="E8159" s="46">
        <v>36000</v>
      </c>
      <c r="F8159" s="130">
        <f t="shared" si="128"/>
        <v>5461200</v>
      </c>
      <c r="G8159" s="69"/>
    </row>
    <row r="8160" spans="1:7" ht="18" customHeight="1">
      <c r="A8160" s="323"/>
      <c r="B8160" s="302" t="s">
        <v>31</v>
      </c>
      <c r="C8160" s="325" t="s">
        <v>238</v>
      </c>
      <c r="D8160" s="325">
        <v>92.6</v>
      </c>
      <c r="E8160" s="46">
        <v>36000</v>
      </c>
      <c r="F8160" s="130">
        <f t="shared" si="128"/>
        <v>3333600</v>
      </c>
      <c r="G8160" s="69"/>
    </row>
    <row r="8161" spans="1:7" ht="18" customHeight="1">
      <c r="A8161" s="323"/>
      <c r="B8161" s="302"/>
      <c r="C8161" s="325"/>
      <c r="D8161" s="325"/>
      <c r="E8161" s="46"/>
      <c r="F8161" s="130">
        <f t="shared" si="128"/>
        <v>0</v>
      </c>
      <c r="G8161" s="69"/>
    </row>
    <row r="8162" spans="1:7" ht="18" customHeight="1">
      <c r="A8162" s="323" t="s">
        <v>88</v>
      </c>
      <c r="B8162" s="302" t="s">
        <v>13</v>
      </c>
      <c r="C8162" s="325" t="s">
        <v>124</v>
      </c>
      <c r="D8162" s="325">
        <v>742.7</v>
      </c>
      <c r="E8162" s="46">
        <v>30500</v>
      </c>
      <c r="F8162" s="130">
        <f t="shared" si="128"/>
        <v>22652350</v>
      </c>
      <c r="G8162" s="86">
        <f>F8162</f>
        <v>22652350</v>
      </c>
    </row>
    <row r="8163" spans="1:7" ht="18" customHeight="1">
      <c r="A8163" s="323"/>
      <c r="B8163" s="302"/>
      <c r="C8163" s="325"/>
      <c r="D8163" s="325"/>
      <c r="E8163" s="46"/>
      <c r="F8163" s="130">
        <f t="shared" si="128"/>
        <v>0</v>
      </c>
      <c r="G8163" s="69"/>
    </row>
    <row r="8164" spans="1:7" ht="18" customHeight="1">
      <c r="A8164" s="323" t="s">
        <v>245</v>
      </c>
      <c r="B8164" s="302" t="s">
        <v>13</v>
      </c>
      <c r="C8164" s="325" t="s">
        <v>533</v>
      </c>
      <c r="D8164" s="325">
        <v>170</v>
      </c>
      <c r="E8164" s="46">
        <v>31000</v>
      </c>
      <c r="F8164" s="130">
        <f t="shared" si="128"/>
        <v>5270000</v>
      </c>
      <c r="G8164" s="86">
        <f>SUM(F8164:F8166)</f>
        <v>12917650</v>
      </c>
    </row>
    <row r="8165" spans="1:7" ht="18" customHeight="1">
      <c r="A8165" s="323"/>
      <c r="B8165" s="302" t="s">
        <v>23</v>
      </c>
      <c r="C8165" s="325" t="s">
        <v>158</v>
      </c>
      <c r="D8165" s="325">
        <v>102</v>
      </c>
      <c r="E8165" s="46">
        <v>34500</v>
      </c>
      <c r="F8165" s="130">
        <f t="shared" si="128"/>
        <v>3519000</v>
      </c>
      <c r="G8165" s="69"/>
    </row>
    <row r="8166" spans="1:7" ht="18" customHeight="1">
      <c r="A8166" s="323"/>
      <c r="B8166" s="302" t="s">
        <v>2001</v>
      </c>
      <c r="C8166" s="325" t="s">
        <v>1435</v>
      </c>
      <c r="D8166" s="325">
        <v>116.3</v>
      </c>
      <c r="E8166" s="46">
        <v>35500</v>
      </c>
      <c r="F8166" s="130">
        <f t="shared" si="128"/>
        <v>4128650</v>
      </c>
      <c r="G8166" s="69"/>
    </row>
    <row r="8167" spans="1:7" ht="18" customHeight="1">
      <c r="A8167" s="323"/>
      <c r="B8167" s="302"/>
      <c r="C8167" s="325"/>
      <c r="D8167" s="325"/>
      <c r="E8167" s="46"/>
      <c r="F8167" s="130">
        <f t="shared" si="128"/>
        <v>0</v>
      </c>
      <c r="G8167" s="69"/>
    </row>
    <row r="8168" spans="1:7" ht="18" customHeight="1">
      <c r="A8168" s="323" t="s">
        <v>2099</v>
      </c>
      <c r="B8168" s="302" t="s">
        <v>23</v>
      </c>
      <c r="C8168" s="325" t="s">
        <v>60</v>
      </c>
      <c r="D8168" s="325">
        <v>322.60000000000002</v>
      </c>
      <c r="E8168" s="46">
        <v>36000</v>
      </c>
      <c r="F8168" s="130">
        <f t="shared" si="128"/>
        <v>11613600</v>
      </c>
      <c r="G8168" s="86">
        <f>SUM(F8168:F8169)</f>
        <v>15321600</v>
      </c>
    </row>
    <row r="8169" spans="1:7" ht="18" customHeight="1">
      <c r="A8169" s="323"/>
      <c r="B8169" s="302" t="s">
        <v>23</v>
      </c>
      <c r="C8169" s="325" t="s">
        <v>67</v>
      </c>
      <c r="D8169" s="325">
        <v>103</v>
      </c>
      <c r="E8169" s="46">
        <v>36000</v>
      </c>
      <c r="F8169" s="130">
        <f t="shared" si="128"/>
        <v>3708000</v>
      </c>
      <c r="G8169" s="69"/>
    </row>
    <row r="8170" spans="1:7" ht="18" customHeight="1">
      <c r="A8170" s="323"/>
      <c r="B8170" s="302"/>
      <c r="C8170" s="325"/>
      <c r="D8170" s="325"/>
      <c r="E8170" s="46"/>
      <c r="F8170" s="130">
        <f t="shared" si="128"/>
        <v>0</v>
      </c>
      <c r="G8170" s="69"/>
    </row>
    <row r="8171" spans="1:7" ht="18" customHeight="1">
      <c r="A8171" s="323" t="s">
        <v>457</v>
      </c>
      <c r="B8171" s="302" t="s">
        <v>31</v>
      </c>
      <c r="C8171" s="325" t="s">
        <v>2098</v>
      </c>
      <c r="D8171" s="325">
        <v>43</v>
      </c>
      <c r="E8171" s="46">
        <v>35000</v>
      </c>
      <c r="F8171" s="130">
        <f t="shared" si="128"/>
        <v>1505000</v>
      </c>
      <c r="G8171" s="86">
        <f>F8171</f>
        <v>1505000</v>
      </c>
    </row>
    <row r="8172" spans="1:7" ht="18" customHeight="1">
      <c r="A8172" s="323"/>
      <c r="B8172" s="302"/>
      <c r="C8172" s="325"/>
      <c r="D8172" s="325"/>
      <c r="E8172" s="46"/>
      <c r="F8172" s="130">
        <f t="shared" si="128"/>
        <v>0</v>
      </c>
      <c r="G8172" s="69"/>
    </row>
    <row r="8173" spans="1:7" ht="18" customHeight="1">
      <c r="A8173" s="323" t="s">
        <v>109</v>
      </c>
      <c r="B8173" s="302" t="s">
        <v>31</v>
      </c>
      <c r="C8173" s="325" t="s">
        <v>62</v>
      </c>
      <c r="D8173" s="325">
        <v>425</v>
      </c>
      <c r="E8173" s="46">
        <v>34000</v>
      </c>
      <c r="F8173" s="130">
        <f t="shared" si="128"/>
        <v>14450000</v>
      </c>
      <c r="G8173" s="86">
        <f>F8173</f>
        <v>14450000</v>
      </c>
    </row>
    <row r="8174" spans="1:7" ht="18" customHeight="1">
      <c r="A8174" s="323"/>
      <c r="B8174" s="302"/>
      <c r="C8174" s="325"/>
      <c r="D8174" s="325"/>
      <c r="E8174" s="46"/>
      <c r="F8174" s="130">
        <f t="shared" si="128"/>
        <v>0</v>
      </c>
      <c r="G8174" s="69"/>
    </row>
    <row r="8175" spans="1:7" ht="18" customHeight="1">
      <c r="A8175" s="323" t="s">
        <v>788</v>
      </c>
      <c r="B8175" s="302" t="s">
        <v>31</v>
      </c>
      <c r="C8175" s="325" t="s">
        <v>793</v>
      </c>
      <c r="D8175" s="325">
        <v>52</v>
      </c>
      <c r="E8175" s="46">
        <v>34500</v>
      </c>
      <c r="F8175" s="130">
        <f t="shared" si="128"/>
        <v>1794000</v>
      </c>
      <c r="G8175" s="86">
        <f>SUM(F8175:F8176)</f>
        <v>3643200</v>
      </c>
    </row>
    <row r="8176" spans="1:7" ht="18" customHeight="1">
      <c r="A8176" s="323"/>
      <c r="B8176" s="302" t="s">
        <v>31</v>
      </c>
      <c r="C8176" s="325" t="s">
        <v>796</v>
      </c>
      <c r="D8176" s="325">
        <v>53.6</v>
      </c>
      <c r="E8176" s="46">
        <v>34500</v>
      </c>
      <c r="F8176" s="130">
        <f t="shared" si="128"/>
        <v>1849200</v>
      </c>
      <c r="G8176" s="69"/>
    </row>
    <row r="8177" spans="1:7" ht="18" customHeight="1">
      <c r="A8177" s="323"/>
      <c r="B8177" s="302"/>
      <c r="C8177" s="325"/>
      <c r="D8177" s="325"/>
      <c r="E8177" s="46"/>
      <c r="F8177" s="130"/>
      <c r="G8177" s="69"/>
    </row>
    <row r="8178" spans="1:7" ht="18" customHeight="1">
      <c r="A8178" s="323" t="s">
        <v>1399</v>
      </c>
      <c r="B8178" s="302" t="s">
        <v>13</v>
      </c>
      <c r="C8178" s="325" t="s">
        <v>62</v>
      </c>
      <c r="D8178" s="325">
        <v>20</v>
      </c>
      <c r="E8178" s="46">
        <v>31500</v>
      </c>
      <c r="F8178" s="130">
        <f>E8178*D8178</f>
        <v>630000</v>
      </c>
      <c r="G8178" s="86">
        <f>F8178</f>
        <v>630000</v>
      </c>
    </row>
    <row r="8179" spans="1:7" ht="18" customHeight="1">
      <c r="A8179" s="323"/>
      <c r="B8179" s="302"/>
      <c r="C8179" s="325"/>
      <c r="D8179" s="325"/>
      <c r="E8179" s="46"/>
      <c r="F8179" s="130"/>
      <c r="G8179" s="86"/>
    </row>
    <row r="8180" spans="1:7" ht="18" customHeight="1">
      <c r="A8180" s="323" t="s">
        <v>1005</v>
      </c>
      <c r="B8180" s="302" t="s">
        <v>23</v>
      </c>
      <c r="C8180" s="325" t="s">
        <v>111</v>
      </c>
      <c r="D8180" s="325">
        <v>44.8</v>
      </c>
      <c r="E8180" s="46">
        <v>35000</v>
      </c>
      <c r="F8180" s="130">
        <f t="shared" si="128"/>
        <v>1568000</v>
      </c>
      <c r="G8180" s="86">
        <f>SUM(F8180:F8182)</f>
        <v>5831000</v>
      </c>
    </row>
    <row r="8181" spans="1:7" ht="18" customHeight="1">
      <c r="A8181" s="323"/>
      <c r="B8181" s="302" t="s">
        <v>23</v>
      </c>
      <c r="C8181" s="325" t="s">
        <v>2085</v>
      </c>
      <c r="D8181" s="325">
        <v>60</v>
      </c>
      <c r="E8181" s="46">
        <v>35000</v>
      </c>
      <c r="F8181" s="130">
        <f t="shared" si="128"/>
        <v>2100000</v>
      </c>
      <c r="G8181" s="69"/>
    </row>
    <row r="8182" spans="1:7" ht="18" customHeight="1">
      <c r="A8182" s="323"/>
      <c r="B8182" s="302" t="s">
        <v>23</v>
      </c>
      <c r="C8182" s="325" t="s">
        <v>186</v>
      </c>
      <c r="D8182" s="325">
        <v>61.8</v>
      </c>
      <c r="E8182" s="46">
        <v>35000</v>
      </c>
      <c r="F8182" s="130">
        <f t="shared" si="128"/>
        <v>2163000</v>
      </c>
      <c r="G8182" s="69"/>
    </row>
    <row r="8183" spans="1:7" ht="18" customHeight="1">
      <c r="A8183" s="323"/>
      <c r="B8183" s="302"/>
      <c r="C8183" s="325"/>
      <c r="D8183" s="325"/>
      <c r="E8183" s="46"/>
      <c r="F8183" s="130">
        <f t="shared" si="128"/>
        <v>0</v>
      </c>
      <c r="G8183" s="69"/>
    </row>
    <row r="8184" spans="1:7" ht="18" customHeight="1">
      <c r="A8184" s="323" t="s">
        <v>58</v>
      </c>
      <c r="B8184" s="302" t="s">
        <v>13</v>
      </c>
      <c r="C8184" s="325" t="s">
        <v>15</v>
      </c>
      <c r="D8184" s="325">
        <v>20</v>
      </c>
      <c r="E8184" s="46">
        <v>31000</v>
      </c>
      <c r="F8184" s="130">
        <f t="shared" si="128"/>
        <v>620000</v>
      </c>
      <c r="G8184" s="86">
        <f>SUM(F8184:F8185)</f>
        <v>1550000</v>
      </c>
    </row>
    <row r="8185" spans="1:7" ht="18" customHeight="1">
      <c r="A8185" s="323"/>
      <c r="B8185" s="302" t="s">
        <v>13</v>
      </c>
      <c r="C8185" s="325" t="s">
        <v>60</v>
      </c>
      <c r="D8185" s="325">
        <v>30</v>
      </c>
      <c r="E8185" s="46">
        <v>31000</v>
      </c>
      <c r="F8185" s="130">
        <f t="shared" si="128"/>
        <v>930000</v>
      </c>
      <c r="G8185" s="69"/>
    </row>
    <row r="8186" spans="1:7" ht="18" customHeight="1">
      <c r="A8186" s="323"/>
      <c r="B8186" s="302"/>
      <c r="C8186" s="325"/>
      <c r="D8186" s="325"/>
      <c r="E8186" s="46"/>
      <c r="F8186" s="130">
        <f t="shared" si="128"/>
        <v>0</v>
      </c>
      <c r="G8186" s="69"/>
    </row>
    <row r="8187" spans="1:7" ht="18" customHeight="1">
      <c r="A8187" s="323" t="s">
        <v>2086</v>
      </c>
      <c r="B8187" s="302" t="s">
        <v>64</v>
      </c>
      <c r="C8187" s="325" t="s">
        <v>952</v>
      </c>
      <c r="D8187" s="325">
        <v>109.6</v>
      </c>
      <c r="E8187" s="46">
        <v>35500</v>
      </c>
      <c r="F8187" s="130">
        <f t="shared" si="128"/>
        <v>3890800</v>
      </c>
      <c r="G8187" s="86">
        <f>F8187</f>
        <v>3890800</v>
      </c>
    </row>
    <row r="8188" spans="1:7" ht="18" customHeight="1">
      <c r="A8188" s="323"/>
      <c r="B8188" s="302"/>
      <c r="C8188" s="325"/>
      <c r="D8188" s="325"/>
      <c r="E8188" s="46"/>
      <c r="F8188" s="130">
        <f t="shared" si="128"/>
        <v>0</v>
      </c>
      <c r="G8188" s="69"/>
    </row>
    <row r="8189" spans="1:7" ht="18" customHeight="1">
      <c r="A8189" s="323" t="s">
        <v>110</v>
      </c>
      <c r="B8189" s="302" t="s">
        <v>13</v>
      </c>
      <c r="C8189" s="325" t="s">
        <v>2087</v>
      </c>
      <c r="D8189" s="325">
        <v>48.5</v>
      </c>
      <c r="E8189" s="46">
        <v>31000</v>
      </c>
      <c r="F8189" s="130">
        <f t="shared" si="128"/>
        <v>1503500</v>
      </c>
      <c r="G8189" s="86">
        <f>SUM(F8189:F8192)</f>
        <v>4023500</v>
      </c>
    </row>
    <row r="8190" spans="1:7" ht="18" customHeight="1">
      <c r="A8190" s="323"/>
      <c r="B8190" s="302" t="s">
        <v>13</v>
      </c>
      <c r="C8190" s="325" t="s">
        <v>461</v>
      </c>
      <c r="D8190" s="325">
        <v>30</v>
      </c>
      <c r="E8190" s="46">
        <v>31500</v>
      </c>
      <c r="F8190" s="130">
        <f t="shared" si="128"/>
        <v>945000</v>
      </c>
      <c r="G8190" s="69"/>
    </row>
    <row r="8191" spans="1:7" ht="18" customHeight="1">
      <c r="A8191" s="323"/>
      <c r="B8191" s="302" t="s">
        <v>13</v>
      </c>
      <c r="C8191" s="325" t="s">
        <v>29</v>
      </c>
      <c r="D8191" s="325">
        <v>30</v>
      </c>
      <c r="E8191" s="46">
        <v>31500</v>
      </c>
      <c r="F8191" s="130">
        <f t="shared" si="128"/>
        <v>945000</v>
      </c>
      <c r="G8191" s="69"/>
    </row>
    <row r="8192" spans="1:7" ht="18" customHeight="1">
      <c r="A8192" s="323"/>
      <c r="B8192" s="302" t="s">
        <v>13</v>
      </c>
      <c r="C8192" s="325" t="s">
        <v>22</v>
      </c>
      <c r="D8192" s="325">
        <v>20</v>
      </c>
      <c r="E8192" s="46">
        <v>31500</v>
      </c>
      <c r="F8192" s="130">
        <f t="shared" si="128"/>
        <v>630000</v>
      </c>
      <c r="G8192" s="69"/>
    </row>
    <row r="8193" spans="1:7" ht="18" customHeight="1">
      <c r="A8193" s="323"/>
      <c r="B8193" s="302"/>
      <c r="C8193" s="325"/>
      <c r="D8193" s="325"/>
      <c r="E8193" s="46"/>
      <c r="F8193" s="130">
        <f t="shared" si="128"/>
        <v>0</v>
      </c>
      <c r="G8193" s="69"/>
    </row>
    <row r="8194" spans="1:7" ht="18" customHeight="1">
      <c r="A8194" s="323" t="s">
        <v>2068</v>
      </c>
      <c r="B8194" s="302" t="s">
        <v>13</v>
      </c>
      <c r="C8194" s="325" t="s">
        <v>238</v>
      </c>
      <c r="D8194" s="325">
        <v>237</v>
      </c>
      <c r="E8194" s="46">
        <v>31500</v>
      </c>
      <c r="F8194" s="130">
        <f t="shared" si="128"/>
        <v>7465500</v>
      </c>
      <c r="G8194" s="86">
        <f>F8194</f>
        <v>7465500</v>
      </c>
    </row>
    <row r="8195" spans="1:7" ht="18" customHeight="1">
      <c r="A8195" s="323"/>
      <c r="B8195" s="302"/>
      <c r="C8195" s="325"/>
      <c r="D8195" s="325"/>
      <c r="E8195" s="46"/>
      <c r="F8195" s="130">
        <f t="shared" si="128"/>
        <v>0</v>
      </c>
      <c r="G8195" s="69"/>
    </row>
    <row r="8196" spans="1:7" ht="18" customHeight="1">
      <c r="A8196" s="323" t="s">
        <v>263</v>
      </c>
      <c r="B8196" s="302" t="s">
        <v>13</v>
      </c>
      <c r="C8196" s="325" t="s">
        <v>264</v>
      </c>
      <c r="D8196" s="325">
        <v>55.4</v>
      </c>
      <c r="E8196" s="46">
        <v>31000</v>
      </c>
      <c r="F8196" s="130">
        <f t="shared" si="128"/>
        <v>1717400</v>
      </c>
      <c r="G8196" s="86">
        <f>SUM(F8196:F8198)</f>
        <v>6305400</v>
      </c>
    </row>
    <row r="8197" spans="1:7" ht="18" customHeight="1">
      <c r="A8197" s="323"/>
      <c r="B8197" s="302" t="s">
        <v>13</v>
      </c>
      <c r="C8197" s="325" t="s">
        <v>721</v>
      </c>
      <c r="D8197" s="325">
        <v>99</v>
      </c>
      <c r="E8197" s="46">
        <v>31000</v>
      </c>
      <c r="F8197" s="130">
        <f t="shared" si="128"/>
        <v>3069000</v>
      </c>
      <c r="G8197" s="69"/>
    </row>
    <row r="8198" spans="1:7" ht="18" customHeight="1">
      <c r="A8198" s="323"/>
      <c r="B8198" s="302" t="s">
        <v>13</v>
      </c>
      <c r="C8198" s="325" t="s">
        <v>1781</v>
      </c>
      <c r="D8198" s="325">
        <v>49</v>
      </c>
      <c r="E8198" s="46">
        <v>31000</v>
      </c>
      <c r="F8198" s="130">
        <f t="shared" si="128"/>
        <v>1519000</v>
      </c>
      <c r="G8198" s="69"/>
    </row>
    <row r="8199" spans="1:7" ht="18" customHeight="1">
      <c r="A8199" s="323"/>
      <c r="B8199" s="302"/>
      <c r="C8199" s="325"/>
      <c r="D8199" s="325"/>
      <c r="E8199" s="46"/>
      <c r="F8199" s="130">
        <f t="shared" si="128"/>
        <v>0</v>
      </c>
      <c r="G8199" s="69"/>
    </row>
    <row r="8200" spans="1:7" ht="18" customHeight="1">
      <c r="A8200" s="323" t="s">
        <v>97</v>
      </c>
      <c r="B8200" s="302" t="s">
        <v>13</v>
      </c>
      <c r="C8200" s="325" t="s">
        <v>1417</v>
      </c>
      <c r="D8200" s="325">
        <v>50</v>
      </c>
      <c r="E8200" s="46">
        <v>31000</v>
      </c>
      <c r="F8200" s="130">
        <f t="shared" si="128"/>
        <v>1550000</v>
      </c>
      <c r="G8200" s="86">
        <f>SUM(F8200:F8205)</f>
        <v>17831800</v>
      </c>
    </row>
    <row r="8201" spans="1:7" ht="18" customHeight="1">
      <c r="A8201" s="323"/>
      <c r="B8201" s="302" t="s">
        <v>13</v>
      </c>
      <c r="C8201" s="325" t="s">
        <v>2079</v>
      </c>
      <c r="D8201" s="325">
        <v>120</v>
      </c>
      <c r="E8201" s="46">
        <v>31000</v>
      </c>
      <c r="F8201" s="130">
        <f t="shared" si="128"/>
        <v>3720000</v>
      </c>
      <c r="G8201" s="69"/>
    </row>
    <row r="8202" spans="1:7" ht="18" customHeight="1">
      <c r="A8202" s="323"/>
      <c r="B8202" s="302" t="s">
        <v>233</v>
      </c>
      <c r="C8202" s="325" t="s">
        <v>46</v>
      </c>
      <c r="D8202" s="325">
        <v>160</v>
      </c>
      <c r="E8202" s="46">
        <v>38000</v>
      </c>
      <c r="F8202" s="130">
        <f t="shared" si="128"/>
        <v>6080000</v>
      </c>
      <c r="G8202" s="69"/>
    </row>
    <row r="8203" spans="1:7" ht="18" customHeight="1">
      <c r="A8203" s="323"/>
      <c r="B8203" s="302" t="s">
        <v>642</v>
      </c>
      <c r="C8203" s="325" t="s">
        <v>46</v>
      </c>
      <c r="D8203" s="325">
        <v>60</v>
      </c>
      <c r="E8203" s="46">
        <v>39000</v>
      </c>
      <c r="F8203" s="130">
        <f t="shared" si="128"/>
        <v>2340000</v>
      </c>
      <c r="G8203" s="69"/>
    </row>
    <row r="8204" spans="1:7" ht="18" customHeight="1">
      <c r="A8204" s="323"/>
      <c r="B8204" s="302" t="s">
        <v>642</v>
      </c>
      <c r="C8204" s="325" t="s">
        <v>948</v>
      </c>
      <c r="D8204" s="325">
        <v>53.4</v>
      </c>
      <c r="E8204" s="46">
        <v>39000</v>
      </c>
      <c r="F8204" s="130">
        <f t="shared" si="128"/>
        <v>2082600</v>
      </c>
      <c r="G8204" s="69"/>
    </row>
    <row r="8205" spans="1:7" ht="18" customHeight="1">
      <c r="A8205" s="323"/>
      <c r="B8205" s="302" t="s">
        <v>642</v>
      </c>
      <c r="C8205" s="325" t="s">
        <v>2080</v>
      </c>
      <c r="D8205" s="325">
        <v>52.8</v>
      </c>
      <c r="E8205" s="46">
        <v>39000</v>
      </c>
      <c r="F8205" s="130">
        <f t="shared" si="128"/>
        <v>2059200</v>
      </c>
      <c r="G8205" s="69"/>
    </row>
    <row r="8206" spans="1:7" ht="18" customHeight="1">
      <c r="A8206" s="323"/>
      <c r="B8206" s="302"/>
      <c r="C8206" s="325"/>
      <c r="D8206" s="325"/>
      <c r="E8206" s="46"/>
      <c r="F8206" s="130">
        <f t="shared" si="128"/>
        <v>0</v>
      </c>
      <c r="G8206" s="69"/>
    </row>
    <row r="8207" spans="1:7" ht="18" customHeight="1">
      <c r="A8207" s="323" t="s">
        <v>18</v>
      </c>
      <c r="B8207" s="302" t="s">
        <v>13</v>
      </c>
      <c r="C8207" s="325" t="s">
        <v>171</v>
      </c>
      <c r="D8207" s="325">
        <v>20</v>
      </c>
      <c r="E8207" s="46">
        <v>29000</v>
      </c>
      <c r="F8207" s="130">
        <f t="shared" si="128"/>
        <v>580000</v>
      </c>
      <c r="G8207" s="86">
        <f>SUM(F8207:F8209)</f>
        <v>5022100</v>
      </c>
    </row>
    <row r="8208" spans="1:7" ht="18" customHeight="1">
      <c r="A8208" s="323"/>
      <c r="B8208" s="302" t="s">
        <v>642</v>
      </c>
      <c r="C8208" s="325" t="s">
        <v>581</v>
      </c>
      <c r="D8208" s="325">
        <v>59.4</v>
      </c>
      <c r="E8208" s="46">
        <v>39000</v>
      </c>
      <c r="F8208" s="130">
        <f t="shared" si="128"/>
        <v>2316600</v>
      </c>
      <c r="G8208" s="69"/>
    </row>
    <row r="8209" spans="1:7" ht="18" customHeight="1">
      <c r="A8209" s="323"/>
      <c r="B8209" s="302" t="s">
        <v>642</v>
      </c>
      <c r="C8209" s="325" t="s">
        <v>59</v>
      </c>
      <c r="D8209" s="325">
        <v>54.5</v>
      </c>
      <c r="E8209" s="46">
        <v>39000</v>
      </c>
      <c r="F8209" s="130">
        <f t="shared" si="128"/>
        <v>2125500</v>
      </c>
      <c r="G8209" s="69"/>
    </row>
    <row r="8210" spans="1:7" ht="18" customHeight="1">
      <c r="A8210" s="323"/>
      <c r="B8210" s="302"/>
      <c r="C8210" s="325"/>
      <c r="D8210" s="325"/>
      <c r="E8210" s="46"/>
      <c r="F8210" s="130">
        <f t="shared" si="128"/>
        <v>0</v>
      </c>
      <c r="G8210" s="69"/>
    </row>
    <row r="8211" spans="1:7" ht="18" customHeight="1">
      <c r="A8211" s="323" t="s">
        <v>356</v>
      </c>
      <c r="B8211" s="302" t="s">
        <v>23</v>
      </c>
      <c r="C8211" s="325" t="s">
        <v>186</v>
      </c>
      <c r="D8211" s="325">
        <v>54</v>
      </c>
      <c r="E8211" s="46">
        <v>34500</v>
      </c>
      <c r="F8211" s="130">
        <f t="shared" si="128"/>
        <v>1863000</v>
      </c>
      <c r="G8211" s="86">
        <f>SUM(F8211:F8212)</f>
        <v>3760500</v>
      </c>
    </row>
    <row r="8212" spans="1:7" ht="18" customHeight="1">
      <c r="A8212" s="323"/>
      <c r="B8212" s="302" t="s">
        <v>23</v>
      </c>
      <c r="C8212" s="325" t="s">
        <v>158</v>
      </c>
      <c r="D8212" s="325">
        <v>55</v>
      </c>
      <c r="E8212" s="46">
        <v>34500</v>
      </c>
      <c r="F8212" s="130">
        <f t="shared" si="128"/>
        <v>1897500</v>
      </c>
      <c r="G8212" s="69"/>
    </row>
    <row r="8213" spans="1:7" ht="18" customHeight="1">
      <c r="A8213" s="323"/>
      <c r="B8213" s="302"/>
      <c r="C8213" s="325"/>
      <c r="D8213" s="325"/>
      <c r="E8213" s="46"/>
      <c r="F8213" s="130">
        <f t="shared" si="128"/>
        <v>0</v>
      </c>
      <c r="G8213" s="69"/>
    </row>
    <row r="8214" spans="1:7" ht="18" customHeight="1">
      <c r="A8214" s="323" t="s">
        <v>2088</v>
      </c>
      <c r="B8214" s="302" t="s">
        <v>642</v>
      </c>
      <c r="C8214" s="325" t="s">
        <v>46</v>
      </c>
      <c r="D8214" s="325">
        <v>180</v>
      </c>
      <c r="E8214" s="46">
        <v>39500</v>
      </c>
      <c r="F8214" s="130">
        <f t="shared" si="128"/>
        <v>7110000</v>
      </c>
      <c r="G8214" s="86">
        <f>F8214</f>
        <v>7110000</v>
      </c>
    </row>
    <row r="8215" spans="1:7" ht="18" customHeight="1">
      <c r="A8215" s="323"/>
      <c r="B8215" s="302"/>
      <c r="C8215" s="325"/>
      <c r="D8215" s="325"/>
      <c r="E8215" s="46"/>
      <c r="F8215" s="130">
        <f t="shared" si="128"/>
        <v>0</v>
      </c>
      <c r="G8215" s="69"/>
    </row>
    <row r="8216" spans="1:7" ht="18" customHeight="1">
      <c r="A8216" s="323" t="s">
        <v>24</v>
      </c>
      <c r="B8216" s="444" t="s">
        <v>363</v>
      </c>
      <c r="C8216" s="482" t="s">
        <v>267</v>
      </c>
      <c r="D8216" s="482">
        <v>230</v>
      </c>
      <c r="E8216" s="116">
        <v>56000</v>
      </c>
      <c r="F8216" s="131">
        <f t="shared" si="128"/>
        <v>12880000</v>
      </c>
      <c r="G8216" s="86">
        <f>SUM(F8216:F8221)</f>
        <v>44100900</v>
      </c>
    </row>
    <row r="8217" spans="1:7" ht="18" customHeight="1">
      <c r="A8217" s="323"/>
      <c r="B8217" s="444" t="s">
        <v>137</v>
      </c>
      <c r="C8217" s="482" t="s">
        <v>139</v>
      </c>
      <c r="D8217" s="482">
        <v>100</v>
      </c>
      <c r="E8217" s="116">
        <v>41500</v>
      </c>
      <c r="F8217" s="131">
        <f t="shared" si="128"/>
        <v>4150000</v>
      </c>
      <c r="G8217" s="69"/>
    </row>
    <row r="8218" spans="1:7" ht="18" customHeight="1">
      <c r="A8218" s="323"/>
      <c r="B8218" s="444" t="s">
        <v>137</v>
      </c>
      <c r="C8218" s="482" t="s">
        <v>973</v>
      </c>
      <c r="D8218" s="482">
        <v>100</v>
      </c>
      <c r="E8218" s="116">
        <v>38500</v>
      </c>
      <c r="F8218" s="131">
        <f t="shared" si="128"/>
        <v>3850000</v>
      </c>
      <c r="G8218" s="69"/>
    </row>
    <row r="8219" spans="1:7" ht="18" customHeight="1">
      <c r="A8219" s="323"/>
      <c r="B8219" s="444" t="s">
        <v>137</v>
      </c>
      <c r="C8219" s="482" t="s">
        <v>1048</v>
      </c>
      <c r="D8219" s="482">
        <v>94.2</v>
      </c>
      <c r="E8219" s="116">
        <v>39500</v>
      </c>
      <c r="F8219" s="131">
        <f t="shared" si="128"/>
        <v>3720900</v>
      </c>
      <c r="G8219" s="69"/>
    </row>
    <row r="8220" spans="1:7" ht="18" customHeight="1">
      <c r="A8220" s="323"/>
      <c r="B8220" s="444" t="s">
        <v>137</v>
      </c>
      <c r="C8220" s="482" t="s">
        <v>817</v>
      </c>
      <c r="D8220" s="482">
        <v>300</v>
      </c>
      <c r="E8220" s="116">
        <v>39000</v>
      </c>
      <c r="F8220" s="131">
        <f t="shared" si="128"/>
        <v>11700000</v>
      </c>
      <c r="G8220" s="69"/>
    </row>
    <row r="8221" spans="1:7" ht="18" customHeight="1">
      <c r="A8221" s="323"/>
      <c r="B8221" s="302" t="s">
        <v>13</v>
      </c>
      <c r="C8221" s="325" t="s">
        <v>156</v>
      </c>
      <c r="D8221" s="325">
        <v>260</v>
      </c>
      <c r="E8221" s="46">
        <v>30000</v>
      </c>
      <c r="F8221" s="130">
        <f t="shared" si="128"/>
        <v>7800000</v>
      </c>
      <c r="G8221" s="69"/>
    </row>
    <row r="8222" spans="1:7" ht="18" customHeight="1">
      <c r="A8222" s="323"/>
      <c r="B8222" s="302"/>
      <c r="C8222" s="325"/>
      <c r="D8222" s="325"/>
      <c r="E8222" s="46"/>
      <c r="F8222" s="130">
        <f t="shared" si="128"/>
        <v>0</v>
      </c>
      <c r="G8222" s="69"/>
    </row>
    <row r="8223" spans="1:7" ht="18" customHeight="1">
      <c r="A8223" s="323">
        <v>585</v>
      </c>
      <c r="B8223" s="302" t="s">
        <v>13</v>
      </c>
      <c r="C8223" s="325" t="s">
        <v>22</v>
      </c>
      <c r="D8223" s="325">
        <v>170</v>
      </c>
      <c r="E8223" s="46">
        <v>30000</v>
      </c>
      <c r="F8223" s="130">
        <f t="shared" si="128"/>
        <v>5100000</v>
      </c>
      <c r="G8223" s="86">
        <f>SUM(F8223:F8241)</f>
        <v>44119000</v>
      </c>
    </row>
    <row r="8224" spans="1:7" ht="18" customHeight="1">
      <c r="A8224" s="323"/>
      <c r="B8224" s="302" t="s">
        <v>13</v>
      </c>
      <c r="C8224" s="325" t="s">
        <v>2097</v>
      </c>
      <c r="D8224" s="325">
        <v>460</v>
      </c>
      <c r="E8224" s="46">
        <v>30000</v>
      </c>
      <c r="F8224" s="130">
        <f t="shared" si="128"/>
        <v>13800000</v>
      </c>
      <c r="G8224" s="69"/>
    </row>
    <row r="8225" spans="1:7" ht="18" customHeight="1">
      <c r="A8225" s="323"/>
      <c r="B8225" s="302" t="s">
        <v>13</v>
      </c>
      <c r="C8225" s="325" t="s">
        <v>1525</v>
      </c>
      <c r="D8225" s="325">
        <v>337</v>
      </c>
      <c r="E8225" s="46">
        <v>30000</v>
      </c>
      <c r="F8225" s="130">
        <f t="shared" si="128"/>
        <v>10110000</v>
      </c>
      <c r="G8225" s="69"/>
    </row>
    <row r="8226" spans="1:7" ht="18" customHeight="1">
      <c r="A8226" s="302"/>
      <c r="B8226" s="302" t="s">
        <v>13</v>
      </c>
      <c r="C8226" s="325" t="s">
        <v>839</v>
      </c>
      <c r="D8226" s="325">
        <v>20</v>
      </c>
      <c r="E8226" s="46">
        <v>29500</v>
      </c>
      <c r="F8226" s="130">
        <f t="shared" si="128"/>
        <v>590000</v>
      </c>
      <c r="G8226" s="69"/>
    </row>
    <row r="8227" spans="1:7" ht="18" customHeight="1">
      <c r="A8227" s="323"/>
      <c r="B8227" s="302" t="s">
        <v>13</v>
      </c>
      <c r="C8227" s="325" t="s">
        <v>275</v>
      </c>
      <c r="D8227" s="325">
        <v>22</v>
      </c>
      <c r="E8227" s="46">
        <v>29500</v>
      </c>
      <c r="F8227" s="130">
        <f t="shared" si="128"/>
        <v>649000</v>
      </c>
      <c r="G8227" s="69"/>
    </row>
    <row r="8228" spans="1:7" ht="18" customHeight="1">
      <c r="A8228" s="323"/>
      <c r="B8228" s="302" t="s">
        <v>13</v>
      </c>
      <c r="C8228" s="325" t="s">
        <v>2081</v>
      </c>
      <c r="D8228" s="325">
        <v>40</v>
      </c>
      <c r="E8228" s="46">
        <v>29500</v>
      </c>
      <c r="F8228" s="130">
        <f t="shared" si="128"/>
        <v>1180000</v>
      </c>
      <c r="G8228" s="69"/>
    </row>
    <row r="8229" spans="1:7" ht="18" customHeight="1">
      <c r="A8229" s="323"/>
      <c r="B8229" s="302" t="s">
        <v>13</v>
      </c>
      <c r="C8229" s="325" t="s">
        <v>2082</v>
      </c>
      <c r="D8229" s="325">
        <v>52</v>
      </c>
      <c r="E8229" s="46">
        <v>29500</v>
      </c>
      <c r="F8229" s="130">
        <f t="shared" si="128"/>
        <v>1534000</v>
      </c>
      <c r="G8229" s="69"/>
    </row>
    <row r="8230" spans="1:7" ht="18" customHeight="1">
      <c r="A8230" s="323"/>
      <c r="B8230" s="302" t="s">
        <v>13</v>
      </c>
      <c r="C8230" s="325" t="s">
        <v>2083</v>
      </c>
      <c r="D8230" s="325">
        <v>40</v>
      </c>
      <c r="E8230" s="46">
        <v>29500</v>
      </c>
      <c r="F8230" s="130">
        <f t="shared" si="128"/>
        <v>1180000</v>
      </c>
      <c r="G8230" s="69"/>
    </row>
    <row r="8231" spans="1:7" ht="18" customHeight="1">
      <c r="A8231" s="323"/>
      <c r="B8231" s="302" t="s">
        <v>13</v>
      </c>
      <c r="C8231" s="325" t="s">
        <v>2084</v>
      </c>
      <c r="D8231" s="325">
        <v>58</v>
      </c>
      <c r="E8231" s="46">
        <v>29500</v>
      </c>
      <c r="F8231" s="130">
        <f t="shared" si="128"/>
        <v>1711000</v>
      </c>
      <c r="G8231" s="69"/>
    </row>
    <row r="8232" spans="1:7" ht="18" customHeight="1">
      <c r="A8232" s="323"/>
      <c r="B8232" s="302" t="s">
        <v>13</v>
      </c>
      <c r="C8232" s="325" t="s">
        <v>595</v>
      </c>
      <c r="D8232" s="325">
        <v>30</v>
      </c>
      <c r="E8232" s="46">
        <v>29500</v>
      </c>
      <c r="F8232" s="130">
        <f t="shared" si="128"/>
        <v>885000</v>
      </c>
      <c r="G8232" s="69"/>
    </row>
    <row r="8233" spans="1:7" ht="18" customHeight="1">
      <c r="A8233" s="323"/>
      <c r="B8233" s="302" t="s">
        <v>13</v>
      </c>
      <c r="C8233" s="325" t="s">
        <v>898</v>
      </c>
      <c r="D8233" s="325">
        <v>40</v>
      </c>
      <c r="E8233" s="46">
        <v>29500</v>
      </c>
      <c r="F8233" s="130">
        <f t="shared" si="128"/>
        <v>1180000</v>
      </c>
      <c r="G8233" s="69"/>
    </row>
    <row r="8234" spans="1:7" ht="18" customHeight="1">
      <c r="A8234" s="323"/>
      <c r="B8234" s="302" t="s">
        <v>13</v>
      </c>
      <c r="C8234" s="325" t="s">
        <v>46</v>
      </c>
      <c r="D8234" s="325">
        <v>30</v>
      </c>
      <c r="E8234" s="46">
        <v>31000</v>
      </c>
      <c r="F8234" s="130">
        <f t="shared" si="128"/>
        <v>930000</v>
      </c>
      <c r="G8234" s="69"/>
    </row>
    <row r="8235" spans="1:7" ht="18" customHeight="1">
      <c r="A8235" s="323"/>
      <c r="B8235" s="302" t="s">
        <v>13</v>
      </c>
      <c r="C8235" s="325" t="s">
        <v>75</v>
      </c>
      <c r="D8235" s="325">
        <v>20</v>
      </c>
      <c r="E8235" s="46">
        <v>31000</v>
      </c>
      <c r="F8235" s="130">
        <f t="shared" ref="F8235:F8241" si="129">E8235*D8235</f>
        <v>620000</v>
      </c>
      <c r="G8235" s="69"/>
    </row>
    <row r="8236" spans="1:7" ht="18" customHeight="1">
      <c r="A8236" s="323"/>
      <c r="B8236" s="302" t="s">
        <v>13</v>
      </c>
      <c r="C8236" s="325" t="s">
        <v>59</v>
      </c>
      <c r="D8236" s="325">
        <v>20</v>
      </c>
      <c r="E8236" s="46">
        <v>31000</v>
      </c>
      <c r="F8236" s="130">
        <f t="shared" si="129"/>
        <v>620000</v>
      </c>
      <c r="G8236" s="69"/>
    </row>
    <row r="8237" spans="1:7" ht="18" customHeight="1">
      <c r="A8237" s="323"/>
      <c r="B8237" s="302" t="s">
        <v>13</v>
      </c>
      <c r="C8237" s="325" t="s">
        <v>57</v>
      </c>
      <c r="D8237" s="325">
        <v>20</v>
      </c>
      <c r="E8237" s="46">
        <v>31000</v>
      </c>
      <c r="F8237" s="130">
        <f t="shared" si="129"/>
        <v>620000</v>
      </c>
      <c r="G8237" s="69"/>
    </row>
    <row r="8238" spans="1:7" ht="18" customHeight="1">
      <c r="A8238" s="323"/>
      <c r="B8238" s="302" t="s">
        <v>13</v>
      </c>
      <c r="C8238" s="325" t="s">
        <v>126</v>
      </c>
      <c r="D8238" s="325">
        <v>20</v>
      </c>
      <c r="E8238" s="46">
        <v>31000</v>
      </c>
      <c r="F8238" s="130">
        <f t="shared" si="129"/>
        <v>620000</v>
      </c>
      <c r="G8238" s="69"/>
    </row>
    <row r="8239" spans="1:7" ht="18" customHeight="1">
      <c r="A8239" s="323"/>
      <c r="B8239" s="302" t="s">
        <v>13</v>
      </c>
      <c r="C8239" s="325" t="s">
        <v>43</v>
      </c>
      <c r="D8239" s="325">
        <v>20</v>
      </c>
      <c r="E8239" s="46">
        <v>31000</v>
      </c>
      <c r="F8239" s="130">
        <f t="shared" si="129"/>
        <v>620000</v>
      </c>
      <c r="G8239" s="69"/>
    </row>
    <row r="8240" spans="1:7" ht="18" customHeight="1">
      <c r="A8240" s="323"/>
      <c r="B8240" s="302" t="s">
        <v>13</v>
      </c>
      <c r="C8240" s="325" t="s">
        <v>22</v>
      </c>
      <c r="D8240" s="325">
        <v>50</v>
      </c>
      <c r="E8240" s="46">
        <v>31000</v>
      </c>
      <c r="F8240" s="130">
        <f t="shared" si="129"/>
        <v>1550000</v>
      </c>
      <c r="G8240" s="69"/>
    </row>
    <row r="8241" spans="1:7" ht="18" customHeight="1">
      <c r="A8241" s="533"/>
      <c r="B8241" s="440" t="s">
        <v>13</v>
      </c>
      <c r="C8241" s="382" t="s">
        <v>15</v>
      </c>
      <c r="D8241" s="382">
        <v>20</v>
      </c>
      <c r="E8241" s="59">
        <v>31000</v>
      </c>
      <c r="F8241" s="132">
        <f t="shared" si="129"/>
        <v>620000</v>
      </c>
      <c r="G8241" s="92"/>
    </row>
    <row r="8242" spans="1:7" ht="18" customHeight="1">
      <c r="A8242" s="526"/>
      <c r="B8242" s="435"/>
      <c r="C8242" s="484"/>
      <c r="D8242" s="484"/>
      <c r="E8242" s="113"/>
      <c r="F8242" s="126"/>
      <c r="G8242" s="9"/>
    </row>
    <row r="8243" spans="1:7" ht="18" customHeight="1">
      <c r="A8243" s="537">
        <v>42460</v>
      </c>
      <c r="B8243" s="355"/>
      <c r="C8243" s="491" t="s">
        <v>398</v>
      </c>
      <c r="D8243" s="525"/>
      <c r="F8243" s="127"/>
    </row>
    <row r="8244" spans="1:7" ht="18" customHeight="1">
      <c r="A8244" s="531" t="s">
        <v>127</v>
      </c>
      <c r="B8244" s="436" t="s">
        <v>134</v>
      </c>
      <c r="C8244" s="494" t="s">
        <v>152</v>
      </c>
      <c r="D8244" s="494">
        <f>SUM(D8245:D8370)</f>
        <v>11713.800000000003</v>
      </c>
      <c r="E8244" s="166"/>
      <c r="F8244" s="171">
        <f>SUM(F8245:F8370)</f>
        <v>403551150</v>
      </c>
      <c r="G8244" s="171">
        <f>SUM(G8245:G8370)</f>
        <v>403551150</v>
      </c>
    </row>
    <row r="8245" spans="1:7" ht="18" customHeight="1">
      <c r="A8245" s="532" t="s">
        <v>677</v>
      </c>
      <c r="B8245" s="441" t="s">
        <v>13</v>
      </c>
      <c r="C8245" s="492" t="s">
        <v>62</v>
      </c>
      <c r="D8245" s="492">
        <v>30</v>
      </c>
      <c r="E8245" s="62">
        <v>31500</v>
      </c>
      <c r="F8245" s="139">
        <f>E8245*D8245</f>
        <v>945000</v>
      </c>
      <c r="G8245" s="85">
        <f>F8245</f>
        <v>945000</v>
      </c>
    </row>
    <row r="8246" spans="1:7" ht="18" customHeight="1">
      <c r="A8246" s="323"/>
      <c r="B8246" s="302"/>
      <c r="C8246" s="325"/>
      <c r="D8246" s="325"/>
      <c r="E8246" s="46"/>
      <c r="F8246" s="130">
        <f t="shared" ref="F8246:F8318" si="130">E8246*D8246</f>
        <v>0</v>
      </c>
      <c r="G8246" s="69"/>
    </row>
    <row r="8247" spans="1:7" ht="18" customHeight="1">
      <c r="A8247" s="323" t="s">
        <v>2100</v>
      </c>
      <c r="B8247" s="302" t="s">
        <v>31</v>
      </c>
      <c r="C8247" s="325" t="s">
        <v>447</v>
      </c>
      <c r="D8247" s="325">
        <v>209.3</v>
      </c>
      <c r="E8247" s="46">
        <v>35500</v>
      </c>
      <c r="F8247" s="130">
        <f t="shared" si="130"/>
        <v>7430150</v>
      </c>
      <c r="G8247" s="86">
        <f>F8247</f>
        <v>7430150</v>
      </c>
    </row>
    <row r="8248" spans="1:7" ht="18" customHeight="1">
      <c r="A8248" s="323"/>
      <c r="B8248" s="302"/>
      <c r="C8248" s="325"/>
      <c r="D8248" s="325"/>
      <c r="E8248" s="46"/>
      <c r="F8248" s="130">
        <f t="shared" si="130"/>
        <v>0</v>
      </c>
      <c r="G8248" s="69"/>
    </row>
    <row r="8249" spans="1:7" ht="18" customHeight="1">
      <c r="A8249" s="323" t="s">
        <v>505</v>
      </c>
      <c r="B8249" s="302" t="s">
        <v>23</v>
      </c>
      <c r="C8249" s="325" t="s">
        <v>2101</v>
      </c>
      <c r="D8249" s="325">
        <v>62.4</v>
      </c>
      <c r="E8249" s="46">
        <v>37000</v>
      </c>
      <c r="F8249" s="130">
        <f t="shared" si="130"/>
        <v>2308800</v>
      </c>
      <c r="G8249" s="86">
        <f>F8249</f>
        <v>2308800</v>
      </c>
    </row>
    <row r="8250" spans="1:7" ht="18" customHeight="1">
      <c r="A8250" s="323"/>
      <c r="B8250" s="302"/>
      <c r="C8250" s="325"/>
      <c r="D8250" s="325"/>
      <c r="E8250" s="46"/>
      <c r="F8250" s="130">
        <f t="shared" si="130"/>
        <v>0</v>
      </c>
      <c r="G8250" s="69"/>
    </row>
    <row r="8251" spans="1:7" ht="18" customHeight="1">
      <c r="A8251" s="323" t="s">
        <v>2106</v>
      </c>
      <c r="B8251" s="302" t="s">
        <v>31</v>
      </c>
      <c r="C8251" s="325" t="s">
        <v>2107</v>
      </c>
      <c r="D8251" s="325">
        <v>50</v>
      </c>
      <c r="E8251" s="46">
        <v>31000</v>
      </c>
      <c r="F8251" s="130">
        <f t="shared" si="130"/>
        <v>1550000</v>
      </c>
      <c r="G8251" s="86">
        <f>SUM(F8251:F8252)</f>
        <v>3162000</v>
      </c>
    </row>
    <row r="8252" spans="1:7" ht="18" customHeight="1">
      <c r="A8252" s="323"/>
      <c r="B8252" s="302" t="s">
        <v>31</v>
      </c>
      <c r="C8252" s="325" t="s">
        <v>1738</v>
      </c>
      <c r="D8252" s="325">
        <v>52</v>
      </c>
      <c r="E8252" s="46">
        <v>31000</v>
      </c>
      <c r="F8252" s="130">
        <f t="shared" si="130"/>
        <v>1612000</v>
      </c>
      <c r="G8252" s="69"/>
    </row>
    <row r="8253" spans="1:7" ht="18" customHeight="1">
      <c r="A8253" s="323"/>
      <c r="B8253" s="302"/>
      <c r="C8253" s="325"/>
      <c r="D8253" s="325"/>
      <c r="E8253" s="46"/>
      <c r="F8253" s="130">
        <f t="shared" si="130"/>
        <v>0</v>
      </c>
      <c r="G8253" s="69"/>
    </row>
    <row r="8254" spans="1:7" ht="18" customHeight="1">
      <c r="A8254" s="323" t="s">
        <v>2112</v>
      </c>
      <c r="B8254" s="302" t="s">
        <v>23</v>
      </c>
      <c r="C8254" s="325" t="s">
        <v>2101</v>
      </c>
      <c r="D8254" s="325">
        <v>60</v>
      </c>
      <c r="E8254" s="46">
        <v>37000</v>
      </c>
      <c r="F8254" s="130">
        <f t="shared" si="130"/>
        <v>2220000</v>
      </c>
      <c r="G8254" s="86">
        <f>F8254</f>
        <v>2220000</v>
      </c>
    </row>
    <row r="8255" spans="1:7" ht="18" customHeight="1">
      <c r="A8255" s="323"/>
      <c r="B8255" s="302"/>
      <c r="C8255" s="325"/>
      <c r="D8255" s="325"/>
      <c r="E8255" s="46"/>
      <c r="F8255" s="130">
        <f t="shared" si="130"/>
        <v>0</v>
      </c>
      <c r="G8255" s="69"/>
    </row>
    <row r="8256" spans="1:7" ht="18" customHeight="1">
      <c r="A8256" s="323" t="s">
        <v>2128</v>
      </c>
      <c r="B8256" s="444" t="s">
        <v>137</v>
      </c>
      <c r="C8256" s="482" t="s">
        <v>364</v>
      </c>
      <c r="D8256" s="482">
        <v>200</v>
      </c>
      <c r="E8256" s="116">
        <v>40000</v>
      </c>
      <c r="F8256" s="131">
        <f t="shared" si="130"/>
        <v>8000000</v>
      </c>
      <c r="G8256" s="86">
        <f>F8256</f>
        <v>8000000</v>
      </c>
    </row>
    <row r="8257" spans="1:7" ht="18" customHeight="1">
      <c r="A8257" s="323"/>
      <c r="B8257" s="302"/>
      <c r="C8257" s="325"/>
      <c r="D8257" s="325"/>
      <c r="E8257" s="46"/>
      <c r="F8257" s="130">
        <f t="shared" si="130"/>
        <v>0</v>
      </c>
      <c r="G8257" s="69"/>
    </row>
    <row r="8258" spans="1:7" ht="18" customHeight="1">
      <c r="A8258" s="458" t="s">
        <v>851</v>
      </c>
      <c r="B8258" s="302" t="s">
        <v>31</v>
      </c>
      <c r="C8258" s="325" t="s">
        <v>60</v>
      </c>
      <c r="D8258" s="325">
        <v>100</v>
      </c>
      <c r="E8258" s="46">
        <v>35000</v>
      </c>
      <c r="F8258" s="130">
        <f t="shared" si="130"/>
        <v>3500000</v>
      </c>
      <c r="G8258" s="86">
        <f>SUM(F8258:F8259)</f>
        <v>5250000</v>
      </c>
    </row>
    <row r="8259" spans="1:7" ht="18" customHeight="1">
      <c r="A8259" s="323"/>
      <c r="B8259" s="302" t="s">
        <v>31</v>
      </c>
      <c r="C8259" s="325" t="s">
        <v>75</v>
      </c>
      <c r="D8259" s="325">
        <v>50</v>
      </c>
      <c r="E8259" s="46">
        <v>35000</v>
      </c>
      <c r="F8259" s="130">
        <f t="shared" si="130"/>
        <v>1750000</v>
      </c>
      <c r="G8259" s="69"/>
    </row>
    <row r="8260" spans="1:7" ht="18" customHeight="1">
      <c r="A8260" s="323"/>
      <c r="B8260" s="302"/>
      <c r="C8260" s="325"/>
      <c r="D8260" s="325"/>
      <c r="E8260" s="46"/>
      <c r="F8260" s="130">
        <f t="shared" si="130"/>
        <v>0</v>
      </c>
      <c r="G8260" s="69"/>
    </row>
    <row r="8261" spans="1:7" ht="18" customHeight="1">
      <c r="A8261" s="323" t="s">
        <v>951</v>
      </c>
      <c r="B8261" s="302" t="s">
        <v>31</v>
      </c>
      <c r="C8261" s="325" t="s">
        <v>1356</v>
      </c>
      <c r="D8261" s="325">
        <v>310</v>
      </c>
      <c r="E8261" s="46">
        <v>34500</v>
      </c>
      <c r="F8261" s="130">
        <f t="shared" si="130"/>
        <v>10695000</v>
      </c>
      <c r="G8261" s="86">
        <f>SUM(F8261:F8262)</f>
        <v>17595000</v>
      </c>
    </row>
    <row r="8262" spans="1:7" ht="18" customHeight="1">
      <c r="A8262" s="323"/>
      <c r="B8262" s="302" t="s">
        <v>31</v>
      </c>
      <c r="C8262" s="325" t="s">
        <v>713</v>
      </c>
      <c r="D8262" s="325">
        <v>200</v>
      </c>
      <c r="E8262" s="46">
        <v>34500</v>
      </c>
      <c r="F8262" s="130">
        <f t="shared" si="130"/>
        <v>6900000</v>
      </c>
      <c r="G8262" s="69"/>
    </row>
    <row r="8263" spans="1:7" ht="18" customHeight="1">
      <c r="A8263" s="323"/>
      <c r="B8263" s="302"/>
      <c r="C8263" s="325"/>
      <c r="D8263" s="325"/>
      <c r="E8263" s="46"/>
      <c r="F8263" s="130">
        <f t="shared" si="130"/>
        <v>0</v>
      </c>
      <c r="G8263" s="69"/>
    </row>
    <row r="8264" spans="1:7" ht="18" customHeight="1">
      <c r="A8264" s="323" t="s">
        <v>61</v>
      </c>
      <c r="B8264" s="302" t="s">
        <v>13</v>
      </c>
      <c r="C8264" s="325" t="s">
        <v>59</v>
      </c>
      <c r="D8264" s="325">
        <v>50</v>
      </c>
      <c r="E8264" s="46">
        <v>31500</v>
      </c>
      <c r="F8264" s="130">
        <f t="shared" si="130"/>
        <v>1575000</v>
      </c>
      <c r="G8264" s="86">
        <f>SUM(F8264:F8266)</f>
        <v>2835000</v>
      </c>
    </row>
    <row r="8265" spans="1:7" ht="18" customHeight="1">
      <c r="A8265" s="323"/>
      <c r="B8265" s="302" t="s">
        <v>13</v>
      </c>
      <c r="C8265" s="325" t="s">
        <v>22</v>
      </c>
      <c r="D8265" s="325">
        <v>20</v>
      </c>
      <c r="E8265" s="46">
        <v>31500</v>
      </c>
      <c r="F8265" s="130">
        <f t="shared" si="130"/>
        <v>630000</v>
      </c>
      <c r="G8265" s="69"/>
    </row>
    <row r="8266" spans="1:7" ht="18" customHeight="1">
      <c r="A8266" s="323"/>
      <c r="B8266" s="302" t="s">
        <v>13</v>
      </c>
      <c r="C8266" s="325" t="s">
        <v>60</v>
      </c>
      <c r="D8266" s="325">
        <v>20</v>
      </c>
      <c r="E8266" s="46">
        <v>31500</v>
      </c>
      <c r="F8266" s="130">
        <f t="shared" si="130"/>
        <v>630000</v>
      </c>
      <c r="G8266" s="69"/>
    </row>
    <row r="8267" spans="1:7" ht="18" customHeight="1">
      <c r="A8267" s="323"/>
      <c r="B8267" s="302"/>
      <c r="C8267" s="325"/>
      <c r="D8267" s="325"/>
      <c r="E8267" s="46"/>
      <c r="F8267" s="130">
        <f t="shared" si="130"/>
        <v>0</v>
      </c>
      <c r="G8267" s="69"/>
    </row>
    <row r="8268" spans="1:7" ht="18" customHeight="1">
      <c r="A8268" s="323" t="s">
        <v>2088</v>
      </c>
      <c r="B8268" s="302" t="s">
        <v>642</v>
      </c>
      <c r="C8268" s="325" t="s">
        <v>2102</v>
      </c>
      <c r="D8268" s="325">
        <v>120</v>
      </c>
      <c r="E8268" s="46">
        <v>39500</v>
      </c>
      <c r="F8268" s="130">
        <f t="shared" si="130"/>
        <v>4740000</v>
      </c>
      <c r="G8268" s="86">
        <f>F8268</f>
        <v>4740000</v>
      </c>
    </row>
    <row r="8269" spans="1:7" ht="18" customHeight="1">
      <c r="A8269" s="323"/>
      <c r="B8269" s="302"/>
      <c r="C8269" s="325"/>
      <c r="D8269" s="325"/>
      <c r="E8269" s="46"/>
      <c r="F8269" s="130">
        <f t="shared" si="130"/>
        <v>0</v>
      </c>
      <c r="G8269" s="69"/>
    </row>
    <row r="8270" spans="1:7" ht="18" customHeight="1">
      <c r="A8270" s="323" t="s">
        <v>18</v>
      </c>
      <c r="B8270" s="302" t="s">
        <v>13</v>
      </c>
      <c r="C8270" s="325" t="s">
        <v>2113</v>
      </c>
      <c r="D8270" s="325">
        <v>52</v>
      </c>
      <c r="E8270" s="46">
        <v>29000</v>
      </c>
      <c r="F8270" s="130">
        <f>E8270*D8270</f>
        <v>1508000</v>
      </c>
      <c r="G8270" s="86">
        <f>SUM(F8270:F8271)</f>
        <v>2465000</v>
      </c>
    </row>
    <row r="8271" spans="1:7" ht="18" customHeight="1">
      <c r="A8271" s="323"/>
      <c r="B8271" s="302" t="s">
        <v>13</v>
      </c>
      <c r="C8271" s="325" t="s">
        <v>2114</v>
      </c>
      <c r="D8271" s="325">
        <v>33</v>
      </c>
      <c r="E8271" s="46">
        <v>29000</v>
      </c>
      <c r="F8271" s="130">
        <f>E8271*D8271</f>
        <v>957000</v>
      </c>
      <c r="G8271" s="69"/>
    </row>
    <row r="8272" spans="1:7" ht="18" customHeight="1">
      <c r="A8272" s="323"/>
      <c r="B8272" s="302"/>
      <c r="C8272" s="325"/>
      <c r="D8272" s="325"/>
      <c r="E8272" s="46"/>
      <c r="F8272" s="130">
        <f t="shared" si="130"/>
        <v>0</v>
      </c>
      <c r="G8272" s="69"/>
    </row>
    <row r="8273" spans="1:7" ht="18" customHeight="1">
      <c r="A8273" s="323" t="s">
        <v>24</v>
      </c>
      <c r="B8273" s="444" t="s">
        <v>137</v>
      </c>
      <c r="C8273" s="482" t="s">
        <v>863</v>
      </c>
      <c r="D8273" s="482">
        <v>200</v>
      </c>
      <c r="E8273" s="116">
        <v>39000</v>
      </c>
      <c r="F8273" s="131">
        <f t="shared" si="130"/>
        <v>7800000</v>
      </c>
      <c r="G8273" s="86">
        <f>SUM(F8273:F8278)</f>
        <v>28690000</v>
      </c>
    </row>
    <row r="8274" spans="1:7" ht="18" customHeight="1">
      <c r="A8274" s="323"/>
      <c r="B8274" s="444" t="s">
        <v>137</v>
      </c>
      <c r="C8274" s="482" t="s">
        <v>702</v>
      </c>
      <c r="D8274" s="482">
        <v>100</v>
      </c>
      <c r="E8274" s="116">
        <v>38500</v>
      </c>
      <c r="F8274" s="131">
        <f t="shared" si="130"/>
        <v>3850000</v>
      </c>
      <c r="G8274" s="69"/>
    </row>
    <row r="8275" spans="1:7" ht="18" customHeight="1">
      <c r="A8275" s="323"/>
      <c r="B8275" s="444" t="s">
        <v>137</v>
      </c>
      <c r="C8275" s="482" t="s">
        <v>2103</v>
      </c>
      <c r="D8275" s="482">
        <v>30</v>
      </c>
      <c r="E8275" s="116">
        <v>40000</v>
      </c>
      <c r="F8275" s="131">
        <f t="shared" si="130"/>
        <v>1200000</v>
      </c>
      <c r="G8275" s="69"/>
    </row>
    <row r="8276" spans="1:7" ht="18" customHeight="1">
      <c r="A8276" s="323"/>
      <c r="B8276" s="444" t="s">
        <v>137</v>
      </c>
      <c r="C8276" s="482" t="s">
        <v>2104</v>
      </c>
      <c r="D8276" s="482">
        <v>30</v>
      </c>
      <c r="E8276" s="116">
        <v>40000</v>
      </c>
      <c r="F8276" s="131">
        <f t="shared" si="130"/>
        <v>1200000</v>
      </c>
      <c r="G8276" s="69"/>
    </row>
    <row r="8277" spans="1:7" ht="18" customHeight="1">
      <c r="A8277" s="323"/>
      <c r="B8277" s="302" t="s">
        <v>13</v>
      </c>
      <c r="C8277" s="325" t="s">
        <v>238</v>
      </c>
      <c r="D8277" s="325">
        <v>200</v>
      </c>
      <c r="E8277" s="46">
        <v>30500</v>
      </c>
      <c r="F8277" s="130">
        <f t="shared" si="130"/>
        <v>6100000</v>
      </c>
      <c r="G8277" s="69"/>
    </row>
    <row r="8278" spans="1:7" ht="18" customHeight="1">
      <c r="A8278" s="323"/>
      <c r="B8278" s="302" t="s">
        <v>13</v>
      </c>
      <c r="C8278" s="325" t="s">
        <v>2105</v>
      </c>
      <c r="D8278" s="325">
        <v>280</v>
      </c>
      <c r="E8278" s="46">
        <v>30500</v>
      </c>
      <c r="F8278" s="130">
        <f t="shared" si="130"/>
        <v>8540000</v>
      </c>
      <c r="G8278" s="69"/>
    </row>
    <row r="8279" spans="1:7" ht="18" customHeight="1">
      <c r="A8279" s="323"/>
      <c r="B8279" s="302"/>
      <c r="C8279" s="325"/>
      <c r="D8279" s="325"/>
      <c r="E8279" s="46"/>
      <c r="F8279" s="130">
        <f t="shared" si="130"/>
        <v>0</v>
      </c>
      <c r="G8279" s="69"/>
    </row>
    <row r="8280" spans="1:7" ht="18" customHeight="1">
      <c r="A8280" s="323">
        <v>585</v>
      </c>
      <c r="B8280" s="302" t="s">
        <v>13</v>
      </c>
      <c r="C8280" s="325" t="s">
        <v>907</v>
      </c>
      <c r="D8280" s="325">
        <v>59.5</v>
      </c>
      <c r="E8280" s="46">
        <v>31000</v>
      </c>
      <c r="F8280" s="130">
        <f t="shared" si="130"/>
        <v>1844500</v>
      </c>
      <c r="G8280" s="86">
        <f>F8280</f>
        <v>1844500</v>
      </c>
    </row>
    <row r="8281" spans="1:7" ht="18" customHeight="1">
      <c r="A8281" s="323"/>
      <c r="B8281" s="302"/>
      <c r="C8281" s="325"/>
      <c r="D8281" s="325"/>
      <c r="E8281" s="46"/>
      <c r="F8281" s="130">
        <f t="shared" si="130"/>
        <v>0</v>
      </c>
      <c r="G8281" s="69"/>
    </row>
    <row r="8282" spans="1:7" ht="18" customHeight="1">
      <c r="A8282" s="323" t="s">
        <v>641</v>
      </c>
      <c r="B8282" s="444" t="s">
        <v>137</v>
      </c>
      <c r="C8282" s="482" t="s">
        <v>242</v>
      </c>
      <c r="D8282" s="482">
        <v>100</v>
      </c>
      <c r="E8282" s="116">
        <v>39500</v>
      </c>
      <c r="F8282" s="131">
        <f>E8282*D8282</f>
        <v>3950000</v>
      </c>
      <c r="G8282" s="86">
        <f>SUM(F8282:F8284)</f>
        <v>11050000</v>
      </c>
    </row>
    <row r="8283" spans="1:7" ht="18" customHeight="1">
      <c r="A8283" s="323"/>
      <c r="B8283" s="444" t="s">
        <v>137</v>
      </c>
      <c r="C8283" s="482" t="s">
        <v>702</v>
      </c>
      <c r="D8283" s="482">
        <v>100</v>
      </c>
      <c r="E8283" s="116">
        <v>39500</v>
      </c>
      <c r="F8283" s="131">
        <f>E8283*D8283</f>
        <v>3950000</v>
      </c>
      <c r="G8283" s="69"/>
    </row>
    <row r="8284" spans="1:7" ht="18" customHeight="1">
      <c r="A8284" s="323"/>
      <c r="B8284" s="302" t="s">
        <v>13</v>
      </c>
      <c r="C8284" s="325" t="s">
        <v>1158</v>
      </c>
      <c r="D8284" s="325">
        <v>100</v>
      </c>
      <c r="E8284" s="46">
        <v>31500</v>
      </c>
      <c r="F8284" s="130">
        <f>E8284*D8284</f>
        <v>3150000</v>
      </c>
      <c r="G8284" s="69"/>
    </row>
    <row r="8285" spans="1:7" ht="18" customHeight="1">
      <c r="A8285" s="323"/>
      <c r="B8285" s="302"/>
      <c r="C8285" s="325"/>
      <c r="D8285" s="325"/>
      <c r="E8285" s="46"/>
      <c r="F8285" s="130">
        <f>E8285*D8285</f>
        <v>0</v>
      </c>
      <c r="G8285" s="69"/>
    </row>
    <row r="8286" spans="1:7" ht="18" customHeight="1">
      <c r="A8286" s="323" t="s">
        <v>884</v>
      </c>
      <c r="B8286" s="444" t="s">
        <v>2018</v>
      </c>
      <c r="C8286" s="482" t="s">
        <v>1973</v>
      </c>
      <c r="D8286" s="482">
        <v>578.6</v>
      </c>
      <c r="E8286" s="116">
        <v>60000</v>
      </c>
      <c r="F8286" s="131">
        <f>E8286*D8286</f>
        <v>34716000</v>
      </c>
      <c r="G8286" s="86">
        <f>F8286</f>
        <v>34716000</v>
      </c>
    </row>
    <row r="8287" spans="1:7" ht="18" customHeight="1">
      <c r="A8287" s="323"/>
      <c r="B8287" s="302"/>
      <c r="C8287" s="325"/>
      <c r="D8287" s="325"/>
      <c r="E8287" s="46"/>
      <c r="F8287" s="130"/>
      <c r="G8287" s="69"/>
    </row>
    <row r="8288" spans="1:7" ht="18" customHeight="1">
      <c r="A8288" s="323" t="s">
        <v>321</v>
      </c>
      <c r="B8288" s="446" t="s">
        <v>121</v>
      </c>
      <c r="C8288" s="430" t="s">
        <v>2109</v>
      </c>
      <c r="D8288" s="430">
        <v>-20.399999999999999</v>
      </c>
      <c r="E8288" s="54">
        <v>33000</v>
      </c>
      <c r="F8288" s="140">
        <f t="shared" ref="F8288:F8295" si="131">E8288*D8288</f>
        <v>-673200</v>
      </c>
      <c r="G8288" s="86">
        <f>SUM(F8288:F8295)</f>
        <v>5839250</v>
      </c>
    </row>
    <row r="8289" spans="1:7" ht="18" customHeight="1">
      <c r="A8289" s="323"/>
      <c r="B8289" s="439" t="s">
        <v>395</v>
      </c>
      <c r="C8289" s="430" t="s">
        <v>754</v>
      </c>
      <c r="D8289" s="430">
        <v>-2.5</v>
      </c>
      <c r="E8289" s="54">
        <v>34000</v>
      </c>
      <c r="F8289" s="140">
        <f t="shared" si="131"/>
        <v>-85000</v>
      </c>
      <c r="G8289" s="69"/>
    </row>
    <row r="8290" spans="1:7" ht="18" customHeight="1">
      <c r="A8290" s="323"/>
      <c r="B8290" s="446" t="s">
        <v>1120</v>
      </c>
      <c r="C8290" s="430" t="s">
        <v>244</v>
      </c>
      <c r="D8290" s="430">
        <v>-4.2</v>
      </c>
      <c r="E8290" s="54">
        <v>32000</v>
      </c>
      <c r="F8290" s="140">
        <f t="shared" si="131"/>
        <v>-134400</v>
      </c>
      <c r="G8290" s="69"/>
    </row>
    <row r="8291" spans="1:7" ht="18" customHeight="1">
      <c r="A8291" s="323"/>
      <c r="B8291" s="439" t="s">
        <v>1499</v>
      </c>
      <c r="C8291" s="430" t="s">
        <v>2110</v>
      </c>
      <c r="D8291" s="430">
        <v>-31.1</v>
      </c>
      <c r="E8291" s="54">
        <v>36000</v>
      </c>
      <c r="F8291" s="140">
        <f t="shared" si="131"/>
        <v>-1119600</v>
      </c>
      <c r="G8291" s="69"/>
    </row>
    <row r="8292" spans="1:7" ht="18" customHeight="1">
      <c r="A8292" s="323"/>
      <c r="B8292" s="439" t="s">
        <v>323</v>
      </c>
      <c r="C8292" s="430" t="s">
        <v>442</v>
      </c>
      <c r="D8292" s="430">
        <v>-8.4</v>
      </c>
      <c r="E8292" s="54">
        <v>34000</v>
      </c>
      <c r="F8292" s="140">
        <f t="shared" si="131"/>
        <v>-285600</v>
      </c>
      <c r="G8292" s="69"/>
    </row>
    <row r="8293" spans="1:7" ht="18" customHeight="1">
      <c r="A8293" s="323"/>
      <c r="B8293" s="439" t="s">
        <v>323</v>
      </c>
      <c r="C8293" s="430" t="s">
        <v>388</v>
      </c>
      <c r="D8293" s="430">
        <v>-6.7</v>
      </c>
      <c r="E8293" s="54">
        <v>33500</v>
      </c>
      <c r="F8293" s="140">
        <f t="shared" si="131"/>
        <v>-224450</v>
      </c>
      <c r="G8293" s="69"/>
    </row>
    <row r="8294" spans="1:7" ht="18" customHeight="1">
      <c r="A8294" s="323"/>
      <c r="B8294" s="446" t="s">
        <v>2108</v>
      </c>
      <c r="C8294" s="430" t="s">
        <v>2111</v>
      </c>
      <c r="D8294" s="430">
        <v>-10.5</v>
      </c>
      <c r="E8294" s="54">
        <v>37000</v>
      </c>
      <c r="F8294" s="140">
        <f t="shared" si="131"/>
        <v>-388500</v>
      </c>
      <c r="G8294" s="69"/>
    </row>
    <row r="8295" spans="1:7" ht="18" customHeight="1">
      <c r="A8295" s="323"/>
      <c r="B8295" s="302" t="s">
        <v>31</v>
      </c>
      <c r="C8295" s="325" t="s">
        <v>571</v>
      </c>
      <c r="D8295" s="325">
        <v>250</v>
      </c>
      <c r="E8295" s="46">
        <v>35000</v>
      </c>
      <c r="F8295" s="130">
        <f t="shared" si="131"/>
        <v>8750000</v>
      </c>
      <c r="G8295" s="69"/>
    </row>
    <row r="8296" spans="1:7" ht="18" customHeight="1">
      <c r="A8296" s="323"/>
      <c r="B8296" s="302"/>
      <c r="C8296" s="325"/>
      <c r="D8296" s="325"/>
      <c r="E8296" s="46"/>
      <c r="F8296" s="130">
        <f t="shared" si="130"/>
        <v>0</v>
      </c>
      <c r="G8296" s="69"/>
    </row>
    <row r="8297" spans="1:7" ht="18" customHeight="1">
      <c r="A8297" s="323" t="s">
        <v>203</v>
      </c>
      <c r="B8297" s="302" t="s">
        <v>31</v>
      </c>
      <c r="C8297" s="325" t="s">
        <v>1028</v>
      </c>
      <c r="D8297" s="325">
        <v>192.3</v>
      </c>
      <c r="E8297" s="46">
        <v>30000</v>
      </c>
      <c r="F8297" s="130">
        <f t="shared" si="130"/>
        <v>5769000</v>
      </c>
      <c r="G8297" s="86">
        <f>SUM(F8297:F8299)</f>
        <v>18432700</v>
      </c>
    </row>
    <row r="8298" spans="1:7" ht="18" customHeight="1">
      <c r="A8298" s="323"/>
      <c r="B8298" s="302" t="s">
        <v>31</v>
      </c>
      <c r="C8298" s="325" t="s">
        <v>206</v>
      </c>
      <c r="D8298" s="325">
        <v>345.8</v>
      </c>
      <c r="E8298" s="46">
        <v>30500</v>
      </c>
      <c r="F8298" s="130">
        <f t="shared" si="130"/>
        <v>10546900</v>
      </c>
      <c r="G8298" s="69"/>
    </row>
    <row r="8299" spans="1:7" ht="18" customHeight="1">
      <c r="A8299" s="323"/>
      <c r="B8299" s="302" t="s">
        <v>31</v>
      </c>
      <c r="C8299" s="325" t="s">
        <v>192</v>
      </c>
      <c r="D8299" s="325">
        <v>67.2</v>
      </c>
      <c r="E8299" s="46">
        <v>31500</v>
      </c>
      <c r="F8299" s="130">
        <f t="shared" si="130"/>
        <v>2116800</v>
      </c>
      <c r="G8299" s="69"/>
    </row>
    <row r="8300" spans="1:7" ht="18" customHeight="1">
      <c r="A8300" s="323"/>
      <c r="B8300" s="302"/>
      <c r="C8300" s="325"/>
      <c r="D8300" s="325"/>
      <c r="E8300" s="46"/>
      <c r="F8300" s="130">
        <f t="shared" si="130"/>
        <v>0</v>
      </c>
      <c r="G8300" s="69"/>
    </row>
    <row r="8301" spans="1:7" ht="18" customHeight="1">
      <c r="A8301" s="323" t="s">
        <v>178</v>
      </c>
      <c r="B8301" s="302" t="s">
        <v>31</v>
      </c>
      <c r="C8301" s="325" t="s">
        <v>179</v>
      </c>
      <c r="D8301" s="325">
        <v>51.3</v>
      </c>
      <c r="E8301" s="46">
        <v>35500</v>
      </c>
      <c r="F8301" s="130">
        <f t="shared" si="130"/>
        <v>1821150</v>
      </c>
      <c r="G8301" s="86">
        <f>SUM(F8301:F8303)</f>
        <v>5797150</v>
      </c>
    </row>
    <row r="8302" spans="1:7" ht="18" customHeight="1">
      <c r="A8302" s="323"/>
      <c r="B8302" s="302" t="s">
        <v>31</v>
      </c>
      <c r="C8302" s="325" t="s">
        <v>180</v>
      </c>
      <c r="D8302" s="325">
        <v>76</v>
      </c>
      <c r="E8302" s="46">
        <v>35500</v>
      </c>
      <c r="F8302" s="130">
        <f t="shared" si="130"/>
        <v>2698000</v>
      </c>
      <c r="G8302" s="69"/>
    </row>
    <row r="8303" spans="1:7" ht="18" customHeight="1">
      <c r="A8303" s="323"/>
      <c r="B8303" s="302" t="s">
        <v>31</v>
      </c>
      <c r="C8303" s="325" t="s">
        <v>686</v>
      </c>
      <c r="D8303" s="325">
        <v>36</v>
      </c>
      <c r="E8303" s="46">
        <v>35500</v>
      </c>
      <c r="F8303" s="130">
        <f t="shared" si="130"/>
        <v>1278000</v>
      </c>
      <c r="G8303" s="69"/>
    </row>
    <row r="8304" spans="1:7" ht="18" customHeight="1">
      <c r="A8304" s="323"/>
      <c r="B8304" s="302"/>
      <c r="C8304" s="325"/>
      <c r="D8304" s="325"/>
      <c r="E8304" s="46"/>
      <c r="F8304" s="130">
        <f t="shared" si="130"/>
        <v>0</v>
      </c>
      <c r="G8304" s="69"/>
    </row>
    <row r="8305" spans="1:7" ht="18" customHeight="1">
      <c r="A8305" s="323" t="s">
        <v>2115</v>
      </c>
      <c r="B8305" s="302" t="s">
        <v>64</v>
      </c>
      <c r="C8305" s="325" t="s">
        <v>2116</v>
      </c>
      <c r="D8305" s="325">
        <v>100</v>
      </c>
      <c r="E8305" s="46">
        <v>37000</v>
      </c>
      <c r="F8305" s="130">
        <f t="shared" si="130"/>
        <v>3700000</v>
      </c>
      <c r="G8305" s="86">
        <f>SUM(F8305:F8308)</f>
        <v>18895900</v>
      </c>
    </row>
    <row r="8306" spans="1:7" ht="18" customHeight="1">
      <c r="A8306" s="323"/>
      <c r="B8306" s="302" t="s">
        <v>64</v>
      </c>
      <c r="C8306" s="325" t="s">
        <v>2117</v>
      </c>
      <c r="D8306" s="325">
        <v>104</v>
      </c>
      <c r="E8306" s="46">
        <v>37000</v>
      </c>
      <c r="F8306" s="130">
        <f t="shared" si="130"/>
        <v>3848000</v>
      </c>
      <c r="G8306" s="69"/>
    </row>
    <row r="8307" spans="1:7" ht="18" customHeight="1">
      <c r="A8307" s="323"/>
      <c r="B8307" s="302" t="s">
        <v>64</v>
      </c>
      <c r="C8307" s="325" t="s">
        <v>2118</v>
      </c>
      <c r="D8307" s="325">
        <v>99.7</v>
      </c>
      <c r="E8307" s="46">
        <v>37000</v>
      </c>
      <c r="F8307" s="130">
        <f t="shared" si="130"/>
        <v>3688900</v>
      </c>
      <c r="G8307" s="69"/>
    </row>
    <row r="8308" spans="1:7" ht="18" customHeight="1">
      <c r="A8308" s="323"/>
      <c r="B8308" s="302" t="s">
        <v>64</v>
      </c>
      <c r="C8308" s="325" t="s">
        <v>2119</v>
      </c>
      <c r="D8308" s="325">
        <v>207</v>
      </c>
      <c r="E8308" s="46">
        <v>37000</v>
      </c>
      <c r="F8308" s="130">
        <f t="shared" si="130"/>
        <v>7659000</v>
      </c>
      <c r="G8308" s="69"/>
    </row>
    <row r="8309" spans="1:7" ht="18" customHeight="1">
      <c r="A8309" s="323"/>
      <c r="B8309" s="302"/>
      <c r="C8309" s="325"/>
      <c r="D8309" s="325"/>
      <c r="E8309" s="46"/>
      <c r="F8309" s="130">
        <f t="shared" si="130"/>
        <v>0</v>
      </c>
      <c r="G8309" s="69"/>
    </row>
    <row r="8310" spans="1:7" ht="18" customHeight="1">
      <c r="A8310" s="323" t="s">
        <v>123</v>
      </c>
      <c r="B8310" s="302" t="s">
        <v>441</v>
      </c>
      <c r="C8310" s="325" t="s">
        <v>192</v>
      </c>
      <c r="D8310" s="325">
        <v>171</v>
      </c>
      <c r="E8310" s="46">
        <v>32000</v>
      </c>
      <c r="F8310" s="130">
        <f t="shared" si="130"/>
        <v>5472000</v>
      </c>
      <c r="G8310" s="86">
        <f>F8310</f>
        <v>5472000</v>
      </c>
    </row>
    <row r="8311" spans="1:7" ht="18" customHeight="1">
      <c r="A8311" s="323"/>
      <c r="B8311" s="302"/>
      <c r="C8311" s="325"/>
      <c r="D8311" s="325"/>
      <c r="E8311" s="46"/>
      <c r="F8311" s="130">
        <f t="shared" si="130"/>
        <v>0</v>
      </c>
      <c r="G8311" s="69"/>
    </row>
    <row r="8312" spans="1:7" ht="18" customHeight="1">
      <c r="A8312" s="323" t="s">
        <v>327</v>
      </c>
      <c r="B8312" s="302" t="s">
        <v>23</v>
      </c>
      <c r="C8312" s="325" t="s">
        <v>278</v>
      </c>
      <c r="D8312" s="325">
        <v>200</v>
      </c>
      <c r="E8312" s="46">
        <v>34500</v>
      </c>
      <c r="F8312" s="130">
        <f t="shared" si="130"/>
        <v>6900000</v>
      </c>
      <c r="G8312" s="86">
        <f>SUM(F8312:F8326)</f>
        <v>65740300</v>
      </c>
    </row>
    <row r="8313" spans="1:7" ht="18" customHeight="1">
      <c r="A8313" s="323"/>
      <c r="B8313" s="302" t="s">
        <v>23</v>
      </c>
      <c r="C8313" s="325" t="s">
        <v>113</v>
      </c>
      <c r="D8313" s="325">
        <v>300</v>
      </c>
      <c r="E8313" s="46">
        <v>34500</v>
      </c>
      <c r="F8313" s="130">
        <f t="shared" si="130"/>
        <v>10350000</v>
      </c>
      <c r="G8313" s="69"/>
    </row>
    <row r="8314" spans="1:7" ht="18" customHeight="1">
      <c r="A8314" s="323"/>
      <c r="B8314" s="302" t="s">
        <v>23</v>
      </c>
      <c r="C8314" s="325" t="s">
        <v>279</v>
      </c>
      <c r="D8314" s="325">
        <v>209</v>
      </c>
      <c r="E8314" s="46">
        <v>34500</v>
      </c>
      <c r="F8314" s="130">
        <f t="shared" si="130"/>
        <v>7210500</v>
      </c>
      <c r="G8314" s="69"/>
    </row>
    <row r="8315" spans="1:7" ht="18" customHeight="1">
      <c r="A8315" s="323"/>
      <c r="B8315" s="302" t="s">
        <v>13</v>
      </c>
      <c r="C8315" s="325" t="s">
        <v>2120</v>
      </c>
      <c r="D8315" s="325">
        <v>38</v>
      </c>
      <c r="E8315" s="46">
        <v>31000</v>
      </c>
      <c r="F8315" s="130">
        <f t="shared" si="130"/>
        <v>1178000</v>
      </c>
      <c r="G8315" s="69"/>
    </row>
    <row r="8316" spans="1:7" ht="18" customHeight="1">
      <c r="A8316" s="323"/>
      <c r="B8316" s="302" t="s">
        <v>13</v>
      </c>
      <c r="C8316" s="325" t="s">
        <v>655</v>
      </c>
      <c r="D8316" s="325">
        <v>58.8</v>
      </c>
      <c r="E8316" s="46">
        <v>31000</v>
      </c>
      <c r="F8316" s="130">
        <f t="shared" si="130"/>
        <v>1822800</v>
      </c>
      <c r="G8316" s="69"/>
    </row>
    <row r="8317" spans="1:7" ht="18" customHeight="1">
      <c r="A8317" s="323"/>
      <c r="B8317" s="302" t="s">
        <v>13</v>
      </c>
      <c r="C8317" s="325" t="s">
        <v>141</v>
      </c>
      <c r="D8317" s="325">
        <v>60</v>
      </c>
      <c r="E8317" s="46">
        <v>31000</v>
      </c>
      <c r="F8317" s="130">
        <f t="shared" si="130"/>
        <v>1860000</v>
      </c>
      <c r="G8317" s="69"/>
    </row>
    <row r="8318" spans="1:7" ht="18" customHeight="1">
      <c r="A8318" s="323"/>
      <c r="B8318" s="302" t="s">
        <v>13</v>
      </c>
      <c r="C8318" s="325" t="s">
        <v>2121</v>
      </c>
      <c r="D8318" s="325">
        <v>114</v>
      </c>
      <c r="E8318" s="46">
        <v>31000</v>
      </c>
      <c r="F8318" s="130">
        <f t="shared" si="130"/>
        <v>3534000</v>
      </c>
      <c r="G8318" s="69"/>
    </row>
    <row r="8319" spans="1:7" ht="18" customHeight="1">
      <c r="A8319" s="323"/>
      <c r="B8319" s="302" t="s">
        <v>13</v>
      </c>
      <c r="C8319" s="325" t="s">
        <v>1743</v>
      </c>
      <c r="D8319" s="325">
        <v>409.5</v>
      </c>
      <c r="E8319" s="46">
        <v>31000</v>
      </c>
      <c r="F8319" s="130">
        <f t="shared" ref="F8319:F8398" si="132">E8319*D8319</f>
        <v>12694500</v>
      </c>
      <c r="G8319" s="69"/>
    </row>
    <row r="8320" spans="1:7" ht="18" customHeight="1">
      <c r="A8320" s="323"/>
      <c r="B8320" s="302" t="s">
        <v>13</v>
      </c>
      <c r="C8320" s="325" t="s">
        <v>489</v>
      </c>
      <c r="D8320" s="325">
        <v>110.5</v>
      </c>
      <c r="E8320" s="46">
        <v>31000</v>
      </c>
      <c r="F8320" s="130">
        <f t="shared" si="132"/>
        <v>3425500</v>
      </c>
      <c r="G8320" s="69"/>
    </row>
    <row r="8321" spans="1:7" ht="18" customHeight="1">
      <c r="A8321" s="323"/>
      <c r="B8321" s="302" t="s">
        <v>13</v>
      </c>
      <c r="C8321" s="325" t="s">
        <v>2122</v>
      </c>
      <c r="D8321" s="325">
        <v>78.5</v>
      </c>
      <c r="E8321" s="46">
        <v>31000</v>
      </c>
      <c r="F8321" s="130">
        <f t="shared" si="132"/>
        <v>2433500</v>
      </c>
      <c r="G8321" s="69"/>
    </row>
    <row r="8322" spans="1:7" ht="18" customHeight="1">
      <c r="A8322" s="323"/>
      <c r="B8322" s="302" t="s">
        <v>23</v>
      </c>
      <c r="C8322" s="325" t="s">
        <v>62</v>
      </c>
      <c r="D8322" s="325">
        <v>100</v>
      </c>
      <c r="E8322" s="46">
        <v>34500</v>
      </c>
      <c r="F8322" s="130">
        <f t="shared" si="132"/>
        <v>3450000</v>
      </c>
      <c r="G8322" s="69"/>
    </row>
    <row r="8323" spans="1:7" ht="18" customHeight="1">
      <c r="A8323" s="323"/>
      <c r="B8323" s="302" t="s">
        <v>233</v>
      </c>
      <c r="C8323" s="325" t="s">
        <v>2125</v>
      </c>
      <c r="D8323" s="325">
        <v>104.9</v>
      </c>
      <c r="E8323" s="46">
        <v>35000</v>
      </c>
      <c r="F8323" s="130">
        <f t="shared" si="132"/>
        <v>3671500</v>
      </c>
      <c r="G8323" s="69"/>
    </row>
    <row r="8324" spans="1:7" ht="18" customHeight="1">
      <c r="A8324" s="323"/>
      <c r="B8324" s="302" t="s">
        <v>233</v>
      </c>
      <c r="C8324" s="325" t="s">
        <v>1247</v>
      </c>
      <c r="D8324" s="325">
        <v>98</v>
      </c>
      <c r="E8324" s="46">
        <v>35000</v>
      </c>
      <c r="F8324" s="130">
        <f t="shared" si="132"/>
        <v>3430000</v>
      </c>
      <c r="G8324" s="69"/>
    </row>
    <row r="8325" spans="1:7" ht="18" customHeight="1">
      <c r="A8325" s="323"/>
      <c r="B8325" s="302" t="s">
        <v>31</v>
      </c>
      <c r="C8325" s="325" t="s">
        <v>2123</v>
      </c>
      <c r="D8325" s="325">
        <v>57</v>
      </c>
      <c r="E8325" s="46">
        <v>35000</v>
      </c>
      <c r="F8325" s="130">
        <f t="shared" si="132"/>
        <v>1995000</v>
      </c>
      <c r="G8325" s="69"/>
    </row>
    <row r="8326" spans="1:7" ht="18" customHeight="1">
      <c r="A8326" s="323"/>
      <c r="B8326" s="302" t="s">
        <v>31</v>
      </c>
      <c r="C8326" s="325" t="s">
        <v>2124</v>
      </c>
      <c r="D8326" s="325">
        <v>51</v>
      </c>
      <c r="E8326" s="46">
        <v>35000</v>
      </c>
      <c r="F8326" s="130">
        <f t="shared" si="132"/>
        <v>1785000</v>
      </c>
      <c r="G8326" s="69"/>
    </row>
    <row r="8327" spans="1:7" ht="18" customHeight="1">
      <c r="A8327" s="323"/>
      <c r="B8327" s="302"/>
      <c r="C8327" s="325"/>
      <c r="D8327" s="325"/>
      <c r="E8327" s="46"/>
      <c r="F8327" s="130">
        <f t="shared" si="132"/>
        <v>0</v>
      </c>
      <c r="G8327" s="69"/>
    </row>
    <row r="8328" spans="1:7" ht="18" customHeight="1">
      <c r="A8328" s="323" t="s">
        <v>93</v>
      </c>
      <c r="B8328" s="302" t="s">
        <v>13</v>
      </c>
      <c r="C8328" s="325" t="s">
        <v>78</v>
      </c>
      <c r="D8328" s="325">
        <v>101.9</v>
      </c>
      <c r="E8328" s="46">
        <v>30500</v>
      </c>
      <c r="F8328" s="130">
        <f t="shared" si="132"/>
        <v>3107950</v>
      </c>
      <c r="G8328" s="86">
        <f>F8328</f>
        <v>3107950</v>
      </c>
    </row>
    <row r="8329" spans="1:7" ht="18" customHeight="1">
      <c r="A8329" s="323"/>
      <c r="B8329" s="302"/>
      <c r="C8329" s="325"/>
      <c r="D8329" s="325"/>
      <c r="E8329" s="46"/>
      <c r="F8329" s="130">
        <f t="shared" si="132"/>
        <v>0</v>
      </c>
      <c r="G8329" s="69"/>
    </row>
    <row r="8330" spans="1:7" ht="18" customHeight="1">
      <c r="A8330" s="323" t="s">
        <v>88</v>
      </c>
      <c r="B8330" s="302" t="s">
        <v>13</v>
      </c>
      <c r="C8330" s="325" t="s">
        <v>1992</v>
      </c>
      <c r="D8330" s="325">
        <v>80</v>
      </c>
      <c r="E8330" s="46">
        <v>30500</v>
      </c>
      <c r="F8330" s="130">
        <f t="shared" si="132"/>
        <v>2440000</v>
      </c>
      <c r="G8330" s="86">
        <f>SUM(F8330:F8331)</f>
        <v>26034800</v>
      </c>
    </row>
    <row r="8331" spans="1:7" ht="18" customHeight="1">
      <c r="A8331" s="323"/>
      <c r="B8331" s="302" t="s">
        <v>13</v>
      </c>
      <c r="C8331" s="325" t="s">
        <v>124</v>
      </c>
      <c r="D8331" s="325">
        <v>773.6</v>
      </c>
      <c r="E8331" s="46">
        <v>30500</v>
      </c>
      <c r="F8331" s="130">
        <f t="shared" si="132"/>
        <v>23594800</v>
      </c>
      <c r="G8331" s="69"/>
    </row>
    <row r="8332" spans="1:7" ht="18" customHeight="1">
      <c r="A8332" s="323"/>
      <c r="B8332" s="302"/>
      <c r="C8332" s="325"/>
      <c r="D8332" s="325"/>
      <c r="E8332" s="46"/>
      <c r="F8332" s="130"/>
      <c r="G8332" s="69"/>
    </row>
    <row r="8333" spans="1:7" ht="18" customHeight="1">
      <c r="A8333" s="323" t="s">
        <v>2126</v>
      </c>
      <c r="B8333" s="302" t="s">
        <v>13</v>
      </c>
      <c r="C8333" s="325" t="s">
        <v>2127</v>
      </c>
      <c r="D8333" s="325">
        <v>200</v>
      </c>
      <c r="E8333" s="46">
        <v>31500</v>
      </c>
      <c r="F8333" s="130">
        <f>E8333*D8333</f>
        <v>6300000</v>
      </c>
      <c r="G8333" s="86">
        <f>F8333</f>
        <v>6300000</v>
      </c>
    </row>
    <row r="8334" spans="1:7" ht="18" customHeight="1">
      <c r="A8334" s="323"/>
      <c r="B8334" s="302"/>
      <c r="C8334" s="325"/>
      <c r="D8334" s="325"/>
      <c r="E8334" s="46"/>
      <c r="F8334" s="130"/>
      <c r="G8334" s="86"/>
    </row>
    <row r="8335" spans="1:7" ht="18" customHeight="1">
      <c r="A8335" s="323" t="s">
        <v>235</v>
      </c>
      <c r="B8335" s="302" t="s">
        <v>13</v>
      </c>
      <c r="C8335" s="325" t="s">
        <v>236</v>
      </c>
      <c r="D8335" s="325">
        <v>1000</v>
      </c>
      <c r="E8335" s="46">
        <v>29500</v>
      </c>
      <c r="F8335" s="130">
        <f t="shared" si="132"/>
        <v>29500000</v>
      </c>
      <c r="G8335" s="86">
        <f>SUM(F8335:F8336)</f>
        <v>38350000</v>
      </c>
    </row>
    <row r="8336" spans="1:7" ht="18" customHeight="1">
      <c r="A8336" s="323"/>
      <c r="B8336" s="302" t="s">
        <v>13</v>
      </c>
      <c r="C8336" s="325" t="s">
        <v>237</v>
      </c>
      <c r="D8336" s="325">
        <v>300</v>
      </c>
      <c r="E8336" s="46">
        <v>29500</v>
      </c>
      <c r="F8336" s="130">
        <f t="shared" si="132"/>
        <v>8850000</v>
      </c>
      <c r="G8336" s="69"/>
    </row>
    <row r="8337" spans="1:7" ht="18" customHeight="1">
      <c r="A8337" s="323"/>
      <c r="B8337" s="302"/>
      <c r="C8337" s="325"/>
      <c r="D8337" s="325"/>
      <c r="E8337" s="46"/>
      <c r="F8337" s="130">
        <f t="shared" si="132"/>
        <v>0</v>
      </c>
      <c r="G8337" s="69"/>
    </row>
    <row r="8338" spans="1:7" ht="18" customHeight="1">
      <c r="A8338" s="323" t="s">
        <v>318</v>
      </c>
      <c r="B8338" s="302" t="s">
        <v>31</v>
      </c>
      <c r="C8338" s="325" t="s">
        <v>2129</v>
      </c>
      <c r="D8338" s="325">
        <v>206.5</v>
      </c>
      <c r="E8338" s="46">
        <v>36000</v>
      </c>
      <c r="F8338" s="130">
        <f t="shared" si="132"/>
        <v>7434000</v>
      </c>
      <c r="G8338" s="86">
        <f>F8338</f>
        <v>7434000</v>
      </c>
    </row>
    <row r="8339" spans="1:7" ht="18" customHeight="1">
      <c r="A8339" s="323"/>
      <c r="B8339" s="302"/>
      <c r="C8339" s="325"/>
      <c r="D8339" s="325"/>
      <c r="E8339" s="46"/>
      <c r="F8339" s="130">
        <f t="shared" si="132"/>
        <v>0</v>
      </c>
      <c r="G8339" s="69"/>
    </row>
    <row r="8340" spans="1:7" ht="18" customHeight="1">
      <c r="A8340" s="323" t="s">
        <v>81</v>
      </c>
      <c r="B8340" s="302" t="s">
        <v>31</v>
      </c>
      <c r="C8340" s="325" t="s">
        <v>533</v>
      </c>
      <c r="D8340" s="325">
        <v>241.2</v>
      </c>
      <c r="E8340" s="46">
        <v>36000</v>
      </c>
      <c r="F8340" s="130">
        <f t="shared" si="132"/>
        <v>8683200</v>
      </c>
      <c r="G8340" s="86">
        <f>F8340</f>
        <v>8683200</v>
      </c>
    </row>
    <row r="8341" spans="1:7" ht="18" customHeight="1">
      <c r="A8341" s="323"/>
      <c r="B8341" s="302"/>
      <c r="C8341" s="325"/>
      <c r="D8341" s="325"/>
      <c r="E8341" s="46"/>
      <c r="F8341" s="130">
        <f t="shared" si="132"/>
        <v>0</v>
      </c>
      <c r="G8341" s="69"/>
    </row>
    <row r="8342" spans="1:7" ht="18" customHeight="1">
      <c r="A8342" s="323" t="s">
        <v>90</v>
      </c>
      <c r="B8342" s="302" t="s">
        <v>13</v>
      </c>
      <c r="C8342" s="325" t="s">
        <v>416</v>
      </c>
      <c r="D8342" s="325">
        <v>413.8</v>
      </c>
      <c r="E8342" s="46">
        <v>30500</v>
      </c>
      <c r="F8342" s="130">
        <f t="shared" si="132"/>
        <v>12620900</v>
      </c>
      <c r="G8342" s="86">
        <f>SUM(F8342:F8344)</f>
        <v>25984450</v>
      </c>
    </row>
    <row r="8343" spans="1:7" ht="18" customHeight="1">
      <c r="A8343" s="323"/>
      <c r="B8343" s="302" t="s">
        <v>518</v>
      </c>
      <c r="C8343" s="325" t="s">
        <v>92</v>
      </c>
      <c r="D8343" s="325">
        <v>145.4</v>
      </c>
      <c r="E8343" s="46">
        <v>35000</v>
      </c>
      <c r="F8343" s="130">
        <f t="shared" si="132"/>
        <v>5089000</v>
      </c>
      <c r="G8343" s="69"/>
    </row>
    <row r="8344" spans="1:7" ht="18" customHeight="1">
      <c r="A8344" s="323"/>
      <c r="B8344" s="302" t="s">
        <v>64</v>
      </c>
      <c r="C8344" s="325" t="s">
        <v>2130</v>
      </c>
      <c r="D8344" s="325">
        <v>226.7</v>
      </c>
      <c r="E8344" s="46">
        <v>36500</v>
      </c>
      <c r="F8344" s="130">
        <f t="shared" si="132"/>
        <v>8274550</v>
      </c>
      <c r="G8344" s="69"/>
    </row>
    <row r="8345" spans="1:7" ht="18" customHeight="1">
      <c r="A8345" s="323"/>
      <c r="B8345" s="302"/>
      <c r="C8345" s="325"/>
      <c r="D8345" s="325"/>
      <c r="E8345" s="46"/>
      <c r="F8345" s="130">
        <f t="shared" si="132"/>
        <v>0</v>
      </c>
      <c r="G8345" s="69"/>
    </row>
    <row r="8346" spans="1:7" ht="18" customHeight="1">
      <c r="A8346" s="323" t="s">
        <v>304</v>
      </c>
      <c r="B8346" s="302" t="s">
        <v>13</v>
      </c>
      <c r="C8346" s="325" t="s">
        <v>681</v>
      </c>
      <c r="D8346" s="325">
        <v>19</v>
      </c>
      <c r="E8346" s="46">
        <v>32000</v>
      </c>
      <c r="F8346" s="130">
        <f t="shared" si="132"/>
        <v>608000</v>
      </c>
      <c r="G8346" s="86">
        <f>SUM(F8346:F8347)</f>
        <v>4192000</v>
      </c>
    </row>
    <row r="8347" spans="1:7" ht="18" customHeight="1">
      <c r="A8347" s="323"/>
      <c r="B8347" s="302" t="s">
        <v>13</v>
      </c>
      <c r="C8347" s="325" t="s">
        <v>262</v>
      </c>
      <c r="D8347" s="325">
        <v>112</v>
      </c>
      <c r="E8347" s="46">
        <v>32000</v>
      </c>
      <c r="F8347" s="130">
        <f t="shared" si="132"/>
        <v>3584000</v>
      </c>
      <c r="G8347" s="69"/>
    </row>
    <row r="8348" spans="1:7" ht="18" customHeight="1">
      <c r="A8348" s="323"/>
      <c r="B8348" s="302"/>
      <c r="C8348" s="325"/>
      <c r="D8348" s="325"/>
      <c r="E8348" s="46"/>
      <c r="F8348" s="130">
        <f t="shared" si="132"/>
        <v>0</v>
      </c>
      <c r="G8348" s="69"/>
    </row>
    <row r="8349" spans="1:7" ht="18" customHeight="1">
      <c r="A8349" s="323" t="s">
        <v>63</v>
      </c>
      <c r="B8349" s="302" t="s">
        <v>168</v>
      </c>
      <c r="C8349" s="325" t="s">
        <v>281</v>
      </c>
      <c r="D8349" s="325">
        <v>99</v>
      </c>
      <c r="E8349" s="46">
        <v>37000</v>
      </c>
      <c r="F8349" s="130">
        <f t="shared" si="132"/>
        <v>3663000</v>
      </c>
      <c r="G8349" s="86">
        <f>F8349</f>
        <v>3663000</v>
      </c>
    </row>
    <row r="8350" spans="1:7" ht="18" customHeight="1">
      <c r="A8350" s="323"/>
      <c r="B8350" s="302"/>
      <c r="C8350" s="325"/>
      <c r="D8350" s="325"/>
      <c r="E8350" s="46"/>
      <c r="F8350" s="130">
        <f t="shared" si="132"/>
        <v>0</v>
      </c>
      <c r="G8350" s="69"/>
    </row>
    <row r="8351" spans="1:7" ht="18" customHeight="1">
      <c r="A8351" s="323" t="s">
        <v>154</v>
      </c>
      <c r="B8351" s="444" t="s">
        <v>798</v>
      </c>
      <c r="C8351" s="482" t="s">
        <v>799</v>
      </c>
      <c r="D8351" s="482">
        <v>30</v>
      </c>
      <c r="E8351" s="116">
        <v>41500</v>
      </c>
      <c r="F8351" s="131">
        <f t="shared" si="132"/>
        <v>1245000</v>
      </c>
      <c r="G8351" s="86">
        <f>F8351</f>
        <v>1245000</v>
      </c>
    </row>
    <row r="8352" spans="1:7" ht="18" customHeight="1">
      <c r="A8352" s="323"/>
      <c r="B8352" s="444"/>
      <c r="C8352" s="482"/>
      <c r="D8352" s="482"/>
      <c r="E8352" s="116"/>
      <c r="F8352" s="130">
        <f t="shared" si="132"/>
        <v>0</v>
      </c>
      <c r="G8352" s="86"/>
    </row>
    <row r="8353" spans="1:7" ht="18" customHeight="1">
      <c r="A8353" s="323" t="s">
        <v>336</v>
      </c>
      <c r="B8353" s="450" t="s">
        <v>1172</v>
      </c>
      <c r="C8353" s="430" t="s">
        <v>874</v>
      </c>
      <c r="D8353" s="430">
        <v>-9.8000000000000007</v>
      </c>
      <c r="E8353" s="54">
        <v>33000</v>
      </c>
      <c r="F8353" s="140">
        <f>E8353*D8353</f>
        <v>-323400</v>
      </c>
      <c r="G8353" s="86">
        <f>SUM(F8353:F8366)</f>
        <v>22001250</v>
      </c>
    </row>
    <row r="8354" spans="1:7" ht="18" customHeight="1">
      <c r="A8354" s="323"/>
      <c r="B8354" s="446" t="s">
        <v>488</v>
      </c>
      <c r="C8354" s="430" t="s">
        <v>934</v>
      </c>
      <c r="D8354" s="430">
        <v>-69.3</v>
      </c>
      <c r="E8354" s="54">
        <v>31500</v>
      </c>
      <c r="F8354" s="140">
        <f>E8354*D8354</f>
        <v>-2182950</v>
      </c>
      <c r="G8354" s="69"/>
    </row>
    <row r="8355" spans="1:7" ht="18" customHeight="1">
      <c r="A8355" s="323"/>
      <c r="B8355" s="302" t="s">
        <v>13</v>
      </c>
      <c r="C8355" s="325" t="s">
        <v>2013</v>
      </c>
      <c r="D8355" s="325">
        <v>120</v>
      </c>
      <c r="E8355" s="46">
        <v>32000</v>
      </c>
      <c r="F8355" s="130">
        <f t="shared" si="132"/>
        <v>3840000</v>
      </c>
      <c r="G8355" s="86"/>
    </row>
    <row r="8356" spans="1:7" ht="18" customHeight="1">
      <c r="A8356" s="323"/>
      <c r="B8356" s="302" t="s">
        <v>13</v>
      </c>
      <c r="C8356" s="325" t="s">
        <v>576</v>
      </c>
      <c r="D8356" s="325">
        <v>20</v>
      </c>
      <c r="E8356" s="46">
        <v>32500</v>
      </c>
      <c r="F8356" s="130">
        <f t="shared" si="132"/>
        <v>650000</v>
      </c>
      <c r="G8356" s="86"/>
    </row>
    <row r="8357" spans="1:7" ht="18" customHeight="1">
      <c r="A8357" s="323"/>
      <c r="B8357" s="302" t="s">
        <v>333</v>
      </c>
      <c r="C8357" s="325" t="s">
        <v>2131</v>
      </c>
      <c r="D8357" s="325">
        <v>114.6</v>
      </c>
      <c r="E8357" s="46">
        <v>34000</v>
      </c>
      <c r="F8357" s="130">
        <f t="shared" si="132"/>
        <v>3896400</v>
      </c>
      <c r="G8357" s="86"/>
    </row>
    <row r="8358" spans="1:7" ht="18" customHeight="1">
      <c r="A8358" s="323"/>
      <c r="B8358" s="302" t="s">
        <v>23</v>
      </c>
      <c r="C8358" s="325" t="s">
        <v>158</v>
      </c>
      <c r="D8358" s="325">
        <v>108.3</v>
      </c>
      <c r="E8358" s="46">
        <v>33000</v>
      </c>
      <c r="F8358" s="130">
        <f t="shared" si="132"/>
        <v>3573900</v>
      </c>
      <c r="G8358" s="86"/>
    </row>
    <row r="8359" spans="1:7" ht="18" customHeight="1">
      <c r="A8359" s="323"/>
      <c r="B8359" s="302" t="s">
        <v>23</v>
      </c>
      <c r="C8359" s="325" t="s">
        <v>184</v>
      </c>
      <c r="D8359" s="325">
        <v>107.2</v>
      </c>
      <c r="E8359" s="46">
        <v>33000</v>
      </c>
      <c r="F8359" s="130">
        <f t="shared" si="132"/>
        <v>3537600</v>
      </c>
      <c r="G8359" s="86"/>
    </row>
    <row r="8360" spans="1:7" ht="18" customHeight="1">
      <c r="A8360" s="323"/>
      <c r="B8360" s="302" t="s">
        <v>23</v>
      </c>
      <c r="C8360" s="325" t="s">
        <v>159</v>
      </c>
      <c r="D8360" s="325">
        <v>100</v>
      </c>
      <c r="E8360" s="46">
        <v>32000</v>
      </c>
      <c r="F8360" s="130">
        <f t="shared" si="132"/>
        <v>3200000</v>
      </c>
      <c r="G8360" s="86"/>
    </row>
    <row r="8361" spans="1:7" ht="18" customHeight="1">
      <c r="A8361" s="323"/>
      <c r="B8361" s="302" t="s">
        <v>31</v>
      </c>
      <c r="C8361" s="325" t="s">
        <v>2132</v>
      </c>
      <c r="D8361" s="325">
        <v>30</v>
      </c>
      <c r="E8361" s="46">
        <v>35000</v>
      </c>
      <c r="F8361" s="130">
        <f t="shared" si="132"/>
        <v>1050000</v>
      </c>
      <c r="G8361" s="86"/>
    </row>
    <row r="8362" spans="1:7" ht="18" customHeight="1">
      <c r="A8362" s="323"/>
      <c r="B8362" s="302" t="s">
        <v>31</v>
      </c>
      <c r="C8362" s="325" t="s">
        <v>2133</v>
      </c>
      <c r="D8362" s="325">
        <v>24.6</v>
      </c>
      <c r="E8362" s="46">
        <v>35000</v>
      </c>
      <c r="F8362" s="130">
        <f t="shared" si="132"/>
        <v>861000</v>
      </c>
      <c r="G8362" s="86"/>
    </row>
    <row r="8363" spans="1:7" ht="18" customHeight="1">
      <c r="A8363" s="323"/>
      <c r="B8363" s="302" t="s">
        <v>31</v>
      </c>
      <c r="C8363" s="325" t="s">
        <v>496</v>
      </c>
      <c r="D8363" s="325">
        <v>24</v>
      </c>
      <c r="E8363" s="46">
        <v>35000</v>
      </c>
      <c r="F8363" s="130">
        <f t="shared" si="132"/>
        <v>840000</v>
      </c>
      <c r="G8363" s="86"/>
    </row>
    <row r="8364" spans="1:7" ht="18" customHeight="1">
      <c r="A8364" s="323"/>
      <c r="B8364" s="302" t="s">
        <v>31</v>
      </c>
      <c r="C8364" s="325" t="s">
        <v>15</v>
      </c>
      <c r="D8364" s="325">
        <v>31.2</v>
      </c>
      <c r="E8364" s="46">
        <v>34000</v>
      </c>
      <c r="F8364" s="130">
        <f t="shared" si="132"/>
        <v>1060800</v>
      </c>
      <c r="G8364" s="86"/>
    </row>
    <row r="8365" spans="1:7" ht="18" customHeight="1">
      <c r="A8365" s="323"/>
      <c r="B8365" s="302" t="s">
        <v>31</v>
      </c>
      <c r="C8365" s="325" t="s">
        <v>62</v>
      </c>
      <c r="D8365" s="325">
        <v>29.3</v>
      </c>
      <c r="E8365" s="46">
        <v>35000</v>
      </c>
      <c r="F8365" s="130">
        <f t="shared" si="132"/>
        <v>1025500</v>
      </c>
      <c r="G8365" s="86"/>
    </row>
    <row r="8366" spans="1:7" ht="18" customHeight="1">
      <c r="A8366" s="323"/>
      <c r="B8366" s="302" t="s">
        <v>31</v>
      </c>
      <c r="C8366" s="325" t="s">
        <v>14</v>
      </c>
      <c r="D8366" s="325">
        <v>28.6</v>
      </c>
      <c r="E8366" s="46">
        <v>34000</v>
      </c>
      <c r="F8366" s="130">
        <f t="shared" si="132"/>
        <v>972400</v>
      </c>
      <c r="G8366" s="86"/>
    </row>
    <row r="8367" spans="1:7" ht="18" customHeight="1">
      <c r="A8367" s="323"/>
      <c r="B8367" s="302"/>
      <c r="C8367" s="325"/>
      <c r="D8367" s="325"/>
      <c r="E8367" s="46"/>
      <c r="F8367" s="130">
        <f t="shared" si="132"/>
        <v>0</v>
      </c>
      <c r="G8367" s="86"/>
    </row>
    <row r="8368" spans="1:7" ht="18" customHeight="1">
      <c r="A8368" s="534" t="s">
        <v>314</v>
      </c>
      <c r="B8368" s="302"/>
      <c r="C8368" s="325"/>
      <c r="D8368" s="325"/>
      <c r="E8368" s="46"/>
      <c r="F8368" s="130">
        <f t="shared" si="132"/>
        <v>0</v>
      </c>
      <c r="G8368" s="86">
        <f>SUM(F8369:F8370)</f>
        <v>3126749.9999999995</v>
      </c>
    </row>
    <row r="8369" spans="1:7" ht="18" customHeight="1">
      <c r="A8369" s="323" t="s">
        <v>354</v>
      </c>
      <c r="B8369" s="302" t="s">
        <v>518</v>
      </c>
      <c r="C8369" s="325" t="s">
        <v>442</v>
      </c>
      <c r="D8369" s="325">
        <v>128.19999999999999</v>
      </c>
      <c r="E8369" s="46">
        <v>32000</v>
      </c>
      <c r="F8369" s="130">
        <f t="shared" si="132"/>
        <v>4102399.9999999995</v>
      </c>
      <c r="G8369" s="69"/>
    </row>
    <row r="8370" spans="1:7" ht="18" customHeight="1">
      <c r="A8370" s="533" t="s">
        <v>1994</v>
      </c>
      <c r="B8370" s="463" t="s">
        <v>2134</v>
      </c>
      <c r="C8370" s="497" t="s">
        <v>22</v>
      </c>
      <c r="D8370" s="497">
        <v>-24.7</v>
      </c>
      <c r="E8370" s="123">
        <v>39500</v>
      </c>
      <c r="F8370" s="164">
        <f t="shared" si="132"/>
        <v>-975650</v>
      </c>
      <c r="G8370" s="92"/>
    </row>
    <row r="8371" spans="1:7" ht="18" customHeight="1">
      <c r="A8371" s="526"/>
      <c r="B8371" s="435"/>
      <c r="C8371" s="484"/>
      <c r="D8371" s="484"/>
      <c r="E8371" s="113"/>
      <c r="F8371" s="126"/>
      <c r="G8371" s="9"/>
    </row>
    <row r="8372" spans="1:7" ht="18" customHeight="1">
      <c r="A8372" s="537">
        <v>42461</v>
      </c>
      <c r="B8372" s="355"/>
      <c r="C8372" s="491" t="s">
        <v>398</v>
      </c>
      <c r="D8372" s="525"/>
      <c r="F8372" s="127"/>
    </row>
    <row r="8373" spans="1:7" ht="18" customHeight="1">
      <c r="A8373" s="531" t="s">
        <v>127</v>
      </c>
      <c r="B8373" s="436" t="s">
        <v>134</v>
      </c>
      <c r="C8373" s="494" t="s">
        <v>152</v>
      </c>
      <c r="D8373" s="494">
        <f>SUM(D8374:D8468)</f>
        <v>12614.199999999999</v>
      </c>
      <c r="E8373" s="166"/>
      <c r="F8373" s="171">
        <f>SUM(F8374:F8468)</f>
        <v>431763650</v>
      </c>
      <c r="G8373" s="171">
        <f>SUM(G8374:G8468)</f>
        <v>431763650</v>
      </c>
    </row>
    <row r="8374" spans="1:7" ht="18" customHeight="1">
      <c r="A8374" s="532" t="s">
        <v>178</v>
      </c>
      <c r="B8374" s="441" t="s">
        <v>13</v>
      </c>
      <c r="C8374" s="492" t="s">
        <v>43</v>
      </c>
      <c r="D8374" s="492">
        <v>20</v>
      </c>
      <c r="E8374" s="62">
        <v>33000</v>
      </c>
      <c r="F8374" s="139">
        <f t="shared" si="132"/>
        <v>660000</v>
      </c>
      <c r="G8374" s="85">
        <f>SUM(F8374:F8375)</f>
        <v>3910000</v>
      </c>
    </row>
    <row r="8375" spans="1:7" ht="18" customHeight="1">
      <c r="A8375" s="323"/>
      <c r="B8375" s="302" t="s">
        <v>13</v>
      </c>
      <c r="C8375" s="325" t="s">
        <v>735</v>
      </c>
      <c r="D8375" s="325">
        <v>100</v>
      </c>
      <c r="E8375" s="46">
        <v>32500</v>
      </c>
      <c r="F8375" s="130">
        <f t="shared" si="132"/>
        <v>3250000</v>
      </c>
      <c r="G8375" s="69"/>
    </row>
    <row r="8376" spans="1:7" ht="18" customHeight="1">
      <c r="A8376" s="323"/>
      <c r="B8376" s="302"/>
      <c r="C8376" s="325"/>
      <c r="D8376" s="325"/>
      <c r="E8376" s="46"/>
      <c r="F8376" s="130">
        <f t="shared" si="132"/>
        <v>0</v>
      </c>
      <c r="G8376" s="69"/>
    </row>
    <row r="8377" spans="1:7" ht="18" customHeight="1">
      <c r="A8377" s="323" t="s">
        <v>327</v>
      </c>
      <c r="B8377" s="302" t="s">
        <v>2135</v>
      </c>
      <c r="C8377" s="325"/>
      <c r="D8377" s="325">
        <v>100</v>
      </c>
      <c r="E8377" s="46">
        <v>1300</v>
      </c>
      <c r="F8377" s="130">
        <f t="shared" si="132"/>
        <v>130000</v>
      </c>
      <c r="G8377" s="86">
        <f>SUM(F8377:F8378)</f>
        <v>3892500</v>
      </c>
    </row>
    <row r="8378" spans="1:7" ht="18" customHeight="1">
      <c r="A8378" s="323"/>
      <c r="B8378" s="302" t="s">
        <v>31</v>
      </c>
      <c r="C8378" s="325" t="s">
        <v>449</v>
      </c>
      <c r="D8378" s="325">
        <v>107.5</v>
      </c>
      <c r="E8378" s="46">
        <v>35000</v>
      </c>
      <c r="F8378" s="130">
        <f t="shared" si="132"/>
        <v>3762500</v>
      </c>
      <c r="G8378" s="69"/>
    </row>
    <row r="8379" spans="1:7" ht="18" customHeight="1">
      <c r="A8379" s="323"/>
      <c r="B8379" s="302"/>
      <c r="C8379" s="325"/>
      <c r="D8379" s="325"/>
      <c r="E8379" s="46"/>
      <c r="F8379" s="130">
        <f t="shared" si="132"/>
        <v>0</v>
      </c>
      <c r="G8379" s="69"/>
    </row>
    <row r="8380" spans="1:7" ht="18" customHeight="1">
      <c r="A8380" s="323" t="s">
        <v>336</v>
      </c>
      <c r="B8380" s="446" t="s">
        <v>488</v>
      </c>
      <c r="C8380" s="430" t="s">
        <v>933</v>
      </c>
      <c r="D8380" s="430">
        <v>-153.6</v>
      </c>
      <c r="E8380" s="54">
        <v>31500</v>
      </c>
      <c r="F8380" s="140">
        <f t="shared" si="132"/>
        <v>-4838400</v>
      </c>
      <c r="G8380" s="86">
        <f>SUM(F8380:F8384)</f>
        <v>24534600</v>
      </c>
    </row>
    <row r="8381" spans="1:7" ht="18" customHeight="1">
      <c r="A8381" s="323"/>
      <c r="B8381" s="302" t="s">
        <v>13</v>
      </c>
      <c r="C8381" s="325" t="s">
        <v>2013</v>
      </c>
      <c r="D8381" s="325">
        <v>600</v>
      </c>
      <c r="E8381" s="46">
        <v>32000</v>
      </c>
      <c r="F8381" s="130">
        <f t="shared" si="132"/>
        <v>19200000</v>
      </c>
      <c r="G8381" s="69"/>
    </row>
    <row r="8382" spans="1:7" ht="18" customHeight="1">
      <c r="A8382" s="323"/>
      <c r="B8382" s="302" t="s">
        <v>31</v>
      </c>
      <c r="C8382" s="325" t="s">
        <v>1185</v>
      </c>
      <c r="D8382" s="325">
        <v>55</v>
      </c>
      <c r="E8382" s="46">
        <v>32000</v>
      </c>
      <c r="F8382" s="130">
        <f t="shared" si="132"/>
        <v>1760000</v>
      </c>
      <c r="G8382" s="69"/>
    </row>
    <row r="8383" spans="1:7" ht="18" customHeight="1">
      <c r="A8383" s="323"/>
      <c r="B8383" s="302" t="s">
        <v>31</v>
      </c>
      <c r="C8383" s="325" t="s">
        <v>1042</v>
      </c>
      <c r="D8383" s="325">
        <v>55.8</v>
      </c>
      <c r="E8383" s="46">
        <v>35000</v>
      </c>
      <c r="F8383" s="130">
        <f t="shared" si="132"/>
        <v>1953000</v>
      </c>
      <c r="G8383" s="69"/>
    </row>
    <row r="8384" spans="1:7" ht="18" customHeight="1">
      <c r="A8384" s="323"/>
      <c r="B8384" s="302" t="s">
        <v>31</v>
      </c>
      <c r="C8384" s="325" t="s">
        <v>171</v>
      </c>
      <c r="D8384" s="325">
        <v>190</v>
      </c>
      <c r="E8384" s="46">
        <v>34000</v>
      </c>
      <c r="F8384" s="130">
        <f t="shared" si="132"/>
        <v>6460000</v>
      </c>
      <c r="G8384" s="69"/>
    </row>
    <row r="8385" spans="1:7" ht="18" customHeight="1">
      <c r="A8385" s="323"/>
      <c r="B8385" s="302"/>
      <c r="C8385" s="325"/>
      <c r="D8385" s="325"/>
      <c r="E8385" s="46"/>
      <c r="F8385" s="130">
        <f t="shared" si="132"/>
        <v>0</v>
      </c>
      <c r="G8385" s="69"/>
    </row>
    <row r="8386" spans="1:7" ht="18" customHeight="1">
      <c r="A8386" s="323" t="s">
        <v>767</v>
      </c>
      <c r="B8386" s="302" t="s">
        <v>333</v>
      </c>
      <c r="C8386" s="325" t="s">
        <v>1528</v>
      </c>
      <c r="D8386" s="325">
        <v>195.4</v>
      </c>
      <c r="E8386" s="46">
        <v>33500</v>
      </c>
      <c r="F8386" s="130">
        <f t="shared" si="132"/>
        <v>6545900</v>
      </c>
      <c r="G8386" s="86">
        <f>F8386</f>
        <v>6545900</v>
      </c>
    </row>
    <row r="8387" spans="1:7" ht="18" customHeight="1">
      <c r="A8387" s="323"/>
      <c r="B8387" s="302"/>
      <c r="C8387" s="325"/>
      <c r="D8387" s="325"/>
      <c r="E8387" s="46"/>
      <c r="F8387" s="130">
        <f t="shared" si="132"/>
        <v>0</v>
      </c>
      <c r="G8387" s="69"/>
    </row>
    <row r="8388" spans="1:7" ht="18" customHeight="1">
      <c r="A8388" s="323" t="s">
        <v>731</v>
      </c>
      <c r="B8388" s="302" t="s">
        <v>13</v>
      </c>
      <c r="C8388" s="325" t="s">
        <v>1885</v>
      </c>
      <c r="D8388" s="325">
        <v>110</v>
      </c>
      <c r="E8388" s="46">
        <v>30500</v>
      </c>
      <c r="F8388" s="130">
        <f t="shared" si="132"/>
        <v>3355000</v>
      </c>
      <c r="G8388" s="86">
        <f>SUM(F8388:F8391)</f>
        <v>8218950</v>
      </c>
    </row>
    <row r="8389" spans="1:7" ht="18" customHeight="1">
      <c r="A8389" s="323"/>
      <c r="B8389" s="302" t="s">
        <v>13</v>
      </c>
      <c r="C8389" s="325" t="s">
        <v>1578</v>
      </c>
      <c r="D8389" s="325">
        <v>50</v>
      </c>
      <c r="E8389" s="46">
        <v>30500</v>
      </c>
      <c r="F8389" s="130">
        <f t="shared" si="132"/>
        <v>1525000</v>
      </c>
      <c r="G8389" s="69"/>
    </row>
    <row r="8390" spans="1:7" ht="18" customHeight="1">
      <c r="A8390" s="323"/>
      <c r="B8390" s="302" t="s">
        <v>13</v>
      </c>
      <c r="C8390" s="325" t="s">
        <v>2136</v>
      </c>
      <c r="D8390" s="325">
        <v>49.5</v>
      </c>
      <c r="E8390" s="46">
        <v>30500</v>
      </c>
      <c r="F8390" s="130">
        <f t="shared" si="132"/>
        <v>1509750</v>
      </c>
      <c r="G8390" s="69"/>
    </row>
    <row r="8391" spans="1:7" ht="18" customHeight="1">
      <c r="A8391" s="323"/>
      <c r="B8391" s="302" t="s">
        <v>31</v>
      </c>
      <c r="C8391" s="325" t="s">
        <v>1579</v>
      </c>
      <c r="D8391" s="325">
        <v>53.8</v>
      </c>
      <c r="E8391" s="46">
        <v>34000</v>
      </c>
      <c r="F8391" s="130">
        <f t="shared" si="132"/>
        <v>1829200</v>
      </c>
      <c r="G8391" s="69"/>
    </row>
    <row r="8392" spans="1:7" ht="18" customHeight="1">
      <c r="A8392" s="323"/>
      <c r="B8392" s="302"/>
      <c r="C8392" s="325"/>
      <c r="D8392" s="325"/>
      <c r="E8392" s="46"/>
      <c r="F8392" s="130">
        <f t="shared" si="132"/>
        <v>0</v>
      </c>
      <c r="G8392" s="69"/>
    </row>
    <row r="8393" spans="1:7" ht="18" customHeight="1">
      <c r="A8393" s="323" t="s">
        <v>490</v>
      </c>
      <c r="B8393" s="302" t="s">
        <v>13</v>
      </c>
      <c r="C8393" s="325" t="s">
        <v>899</v>
      </c>
      <c r="D8393" s="325">
        <v>118</v>
      </c>
      <c r="E8393" s="46">
        <v>31500</v>
      </c>
      <c r="F8393" s="130">
        <f t="shared" si="132"/>
        <v>3717000</v>
      </c>
      <c r="G8393" s="86">
        <f>F8393</f>
        <v>3717000</v>
      </c>
    </row>
    <row r="8394" spans="1:7" ht="18" customHeight="1">
      <c r="A8394" s="323"/>
      <c r="B8394" s="302"/>
      <c r="C8394" s="325"/>
      <c r="D8394" s="325"/>
      <c r="E8394" s="46"/>
      <c r="F8394" s="130">
        <f t="shared" si="132"/>
        <v>0</v>
      </c>
      <c r="G8394" s="69"/>
    </row>
    <row r="8395" spans="1:7" ht="18" customHeight="1">
      <c r="A8395" s="323" t="s">
        <v>311</v>
      </c>
      <c r="B8395" s="302" t="s">
        <v>333</v>
      </c>
      <c r="C8395" s="325" t="s">
        <v>195</v>
      </c>
      <c r="D8395" s="325">
        <v>960</v>
      </c>
      <c r="E8395" s="46">
        <v>33000</v>
      </c>
      <c r="F8395" s="130">
        <f t="shared" si="132"/>
        <v>31680000</v>
      </c>
      <c r="G8395" s="86">
        <f>SUM(F8395:F8396)</f>
        <v>64895000</v>
      </c>
    </row>
    <row r="8396" spans="1:7" ht="18" customHeight="1">
      <c r="A8396" s="323"/>
      <c r="B8396" s="302" t="s">
        <v>31</v>
      </c>
      <c r="C8396" s="325" t="s">
        <v>414</v>
      </c>
      <c r="D8396" s="325">
        <v>910</v>
      </c>
      <c r="E8396" s="46">
        <v>36500</v>
      </c>
      <c r="F8396" s="130">
        <f t="shared" si="132"/>
        <v>33215000</v>
      </c>
      <c r="G8396" s="69"/>
    </row>
    <row r="8397" spans="1:7" ht="18" customHeight="1">
      <c r="A8397" s="323"/>
      <c r="B8397" s="302"/>
      <c r="C8397" s="325"/>
      <c r="D8397" s="325"/>
      <c r="E8397" s="46"/>
      <c r="F8397" s="130">
        <f t="shared" si="132"/>
        <v>0</v>
      </c>
      <c r="G8397" s="69"/>
    </row>
    <row r="8398" spans="1:7" ht="18" customHeight="1">
      <c r="A8398" s="323" t="s">
        <v>1554</v>
      </c>
      <c r="B8398" s="302" t="s">
        <v>441</v>
      </c>
      <c r="C8398" s="325" t="s">
        <v>1555</v>
      </c>
      <c r="D8398" s="325">
        <v>487</v>
      </c>
      <c r="E8398" s="46">
        <v>33000</v>
      </c>
      <c r="F8398" s="130">
        <f t="shared" si="132"/>
        <v>16071000</v>
      </c>
      <c r="G8398" s="86">
        <f>F8398</f>
        <v>16071000</v>
      </c>
    </row>
    <row r="8399" spans="1:7" ht="18" customHeight="1">
      <c r="A8399" s="323"/>
      <c r="B8399" s="302"/>
      <c r="C8399" s="325"/>
      <c r="D8399" s="325"/>
      <c r="E8399" s="46"/>
      <c r="F8399" s="130">
        <f t="shared" ref="F8399:F8454" si="133">E8399*D8399</f>
        <v>0</v>
      </c>
      <c r="G8399" s="69"/>
    </row>
    <row r="8400" spans="1:7" ht="18" customHeight="1">
      <c r="A8400" s="323" t="s">
        <v>145</v>
      </c>
      <c r="B8400" s="302" t="s">
        <v>570</v>
      </c>
      <c r="C8400" s="325" t="s">
        <v>707</v>
      </c>
      <c r="D8400" s="325">
        <v>198.7</v>
      </c>
      <c r="E8400" s="46">
        <v>29000</v>
      </c>
      <c r="F8400" s="130">
        <f t="shared" si="133"/>
        <v>5762300</v>
      </c>
      <c r="G8400" s="86">
        <f>SUM(F8400:F8401)</f>
        <v>17012300</v>
      </c>
    </row>
    <row r="8401" spans="1:7" ht="18" customHeight="1">
      <c r="A8401" s="323"/>
      <c r="B8401" s="302" t="s">
        <v>31</v>
      </c>
      <c r="C8401" s="325" t="s">
        <v>186</v>
      </c>
      <c r="D8401" s="325">
        <v>375</v>
      </c>
      <c r="E8401" s="46">
        <v>30000</v>
      </c>
      <c r="F8401" s="130">
        <f t="shared" si="133"/>
        <v>11250000</v>
      </c>
      <c r="G8401" s="69"/>
    </row>
    <row r="8402" spans="1:7" ht="18" customHeight="1">
      <c r="A8402" s="323"/>
      <c r="B8402" s="302"/>
      <c r="C8402" s="325"/>
      <c r="D8402" s="325"/>
      <c r="E8402" s="46"/>
      <c r="F8402" s="130">
        <f t="shared" si="133"/>
        <v>0</v>
      </c>
      <c r="G8402" s="69"/>
    </row>
    <row r="8403" spans="1:7" ht="18" customHeight="1">
      <c r="A8403" s="323" t="s">
        <v>394</v>
      </c>
      <c r="B8403" s="302" t="s">
        <v>64</v>
      </c>
      <c r="C8403" s="325" t="s">
        <v>1587</v>
      </c>
      <c r="D8403" s="325">
        <v>391.6</v>
      </c>
      <c r="E8403" s="46">
        <v>33000</v>
      </c>
      <c r="F8403" s="130">
        <f t="shared" si="133"/>
        <v>12922800</v>
      </c>
      <c r="G8403" s="86">
        <f>SUM(F8403:F8404)</f>
        <v>15813600</v>
      </c>
    </row>
    <row r="8404" spans="1:7" ht="18" customHeight="1">
      <c r="A8404" s="323"/>
      <c r="B8404" s="302" t="s">
        <v>64</v>
      </c>
      <c r="C8404" s="325" t="s">
        <v>1597</v>
      </c>
      <c r="D8404" s="325">
        <v>87.6</v>
      </c>
      <c r="E8404" s="46">
        <v>33000</v>
      </c>
      <c r="F8404" s="130">
        <f t="shared" si="133"/>
        <v>2890800</v>
      </c>
      <c r="G8404" s="69"/>
    </row>
    <row r="8405" spans="1:7" ht="18" customHeight="1">
      <c r="A8405" s="323"/>
      <c r="B8405" s="302"/>
      <c r="C8405" s="325"/>
      <c r="D8405" s="325"/>
      <c r="E8405" s="46"/>
      <c r="F8405" s="130">
        <f t="shared" si="133"/>
        <v>0</v>
      </c>
      <c r="G8405" s="69"/>
    </row>
    <row r="8406" spans="1:7" ht="18" customHeight="1">
      <c r="A8406" s="323" t="s">
        <v>81</v>
      </c>
      <c r="B8406" s="302" t="s">
        <v>31</v>
      </c>
      <c r="C8406" s="325" t="s">
        <v>533</v>
      </c>
      <c r="D8406" s="325">
        <v>59.9</v>
      </c>
      <c r="E8406" s="46">
        <v>36000</v>
      </c>
      <c r="F8406" s="130">
        <f t="shared" si="133"/>
        <v>2156400</v>
      </c>
      <c r="G8406" s="86">
        <f>F8406</f>
        <v>2156400</v>
      </c>
    </row>
    <row r="8407" spans="1:7" ht="18" customHeight="1">
      <c r="A8407" s="323"/>
      <c r="B8407" s="302"/>
      <c r="C8407" s="325"/>
      <c r="D8407" s="325"/>
      <c r="E8407" s="46"/>
      <c r="F8407" s="130">
        <f t="shared" si="133"/>
        <v>0</v>
      </c>
      <c r="G8407" s="69"/>
    </row>
    <row r="8408" spans="1:7" ht="18" customHeight="1">
      <c r="A8408" s="323" t="s">
        <v>88</v>
      </c>
      <c r="B8408" s="302" t="s">
        <v>13</v>
      </c>
      <c r="C8408" s="325" t="s">
        <v>1992</v>
      </c>
      <c r="D8408" s="325">
        <v>180</v>
      </c>
      <c r="E8408" s="46">
        <v>30500</v>
      </c>
      <c r="F8408" s="130">
        <f t="shared" si="133"/>
        <v>5490000</v>
      </c>
      <c r="G8408" s="86">
        <f>SUM(F8408:F8409)</f>
        <v>14030000</v>
      </c>
    </row>
    <row r="8409" spans="1:7" ht="18" customHeight="1">
      <c r="A8409" s="323"/>
      <c r="B8409" s="302" t="s">
        <v>13</v>
      </c>
      <c r="C8409" s="325" t="s">
        <v>124</v>
      </c>
      <c r="D8409" s="325">
        <v>280</v>
      </c>
      <c r="E8409" s="46">
        <v>30500</v>
      </c>
      <c r="F8409" s="130">
        <f t="shared" si="133"/>
        <v>8540000</v>
      </c>
      <c r="G8409" s="69"/>
    </row>
    <row r="8410" spans="1:7" ht="18" customHeight="1">
      <c r="A8410" s="323"/>
      <c r="B8410" s="302"/>
      <c r="C8410" s="325"/>
      <c r="D8410" s="325"/>
      <c r="E8410" s="46"/>
      <c r="F8410" s="130">
        <f t="shared" si="133"/>
        <v>0</v>
      </c>
      <c r="G8410" s="69"/>
    </row>
    <row r="8411" spans="1:7" ht="18" customHeight="1">
      <c r="A8411" s="323" t="s">
        <v>90</v>
      </c>
      <c r="B8411" s="302" t="s">
        <v>13</v>
      </c>
      <c r="C8411" s="325" t="s">
        <v>416</v>
      </c>
      <c r="D8411" s="325">
        <v>251.5</v>
      </c>
      <c r="E8411" s="46">
        <v>30500</v>
      </c>
      <c r="F8411" s="130">
        <f t="shared" si="133"/>
        <v>7670750</v>
      </c>
      <c r="G8411" s="86">
        <f>F8411</f>
        <v>7670750</v>
      </c>
    </row>
    <row r="8412" spans="1:7" ht="18" customHeight="1">
      <c r="A8412" s="323"/>
      <c r="B8412" s="302"/>
      <c r="C8412" s="325"/>
      <c r="D8412" s="325"/>
      <c r="E8412" s="46"/>
      <c r="F8412" s="130">
        <f t="shared" si="133"/>
        <v>0</v>
      </c>
      <c r="G8412" s="69"/>
    </row>
    <row r="8413" spans="1:7" ht="18" customHeight="1">
      <c r="A8413" s="323" t="s">
        <v>235</v>
      </c>
      <c r="B8413" s="302" t="s">
        <v>23</v>
      </c>
      <c r="C8413" s="325" t="s">
        <v>1093</v>
      </c>
      <c r="D8413" s="325">
        <v>105</v>
      </c>
      <c r="E8413" s="46">
        <v>34500</v>
      </c>
      <c r="F8413" s="130">
        <f t="shared" si="133"/>
        <v>3622500</v>
      </c>
      <c r="G8413" s="86">
        <f>F8413</f>
        <v>3622500</v>
      </c>
    </row>
    <row r="8414" spans="1:7" ht="18" customHeight="1">
      <c r="A8414" s="323"/>
      <c r="B8414" s="302"/>
      <c r="C8414" s="325"/>
      <c r="D8414" s="325"/>
      <c r="E8414" s="46"/>
      <c r="F8414" s="130">
        <f t="shared" si="133"/>
        <v>0</v>
      </c>
      <c r="G8414" s="69"/>
    </row>
    <row r="8415" spans="1:7" ht="18" customHeight="1">
      <c r="A8415" s="323" t="s">
        <v>380</v>
      </c>
      <c r="B8415" s="302" t="s">
        <v>31</v>
      </c>
      <c r="C8415" s="325" t="s">
        <v>545</v>
      </c>
      <c r="D8415" s="325">
        <v>97.5</v>
      </c>
      <c r="E8415" s="46">
        <v>35000</v>
      </c>
      <c r="F8415" s="130">
        <f t="shared" si="133"/>
        <v>3412500</v>
      </c>
      <c r="G8415" s="86">
        <f>F8415</f>
        <v>3412500</v>
      </c>
    </row>
    <row r="8416" spans="1:7" ht="18" customHeight="1">
      <c r="A8416" s="323"/>
      <c r="B8416" s="302"/>
      <c r="C8416" s="325"/>
      <c r="D8416" s="325"/>
      <c r="E8416" s="46"/>
      <c r="F8416" s="130">
        <f t="shared" si="133"/>
        <v>0</v>
      </c>
      <c r="G8416" s="69"/>
    </row>
    <row r="8417" spans="1:7" ht="18" customHeight="1">
      <c r="A8417" s="323" t="s">
        <v>318</v>
      </c>
      <c r="B8417" s="302" t="s">
        <v>13</v>
      </c>
      <c r="C8417" s="325" t="s">
        <v>1236</v>
      </c>
      <c r="D8417" s="325">
        <v>170</v>
      </c>
      <c r="E8417" s="46">
        <v>32000</v>
      </c>
      <c r="F8417" s="130">
        <f t="shared" si="133"/>
        <v>5440000</v>
      </c>
      <c r="G8417" s="86">
        <f>SUM(F8417:F8420)</f>
        <v>22862000</v>
      </c>
    </row>
    <row r="8418" spans="1:7" ht="18" customHeight="1">
      <c r="A8418" s="323"/>
      <c r="B8418" s="302" t="s">
        <v>13</v>
      </c>
      <c r="C8418" s="325" t="s">
        <v>813</v>
      </c>
      <c r="D8418" s="325">
        <v>40</v>
      </c>
      <c r="E8418" s="46">
        <v>32000</v>
      </c>
      <c r="F8418" s="130">
        <f t="shared" si="133"/>
        <v>1280000</v>
      </c>
      <c r="G8418" s="69"/>
    </row>
    <row r="8419" spans="1:7" ht="18" customHeight="1">
      <c r="A8419" s="323"/>
      <c r="B8419" s="302" t="s">
        <v>31</v>
      </c>
      <c r="C8419" s="325" t="s">
        <v>461</v>
      </c>
      <c r="D8419" s="325">
        <v>399.2</v>
      </c>
      <c r="E8419" s="46">
        <v>35000</v>
      </c>
      <c r="F8419" s="130">
        <f t="shared" si="133"/>
        <v>13972000</v>
      </c>
      <c r="G8419" s="69"/>
    </row>
    <row r="8420" spans="1:7" ht="18" customHeight="1">
      <c r="A8420" s="323"/>
      <c r="B8420" s="302" t="s">
        <v>31</v>
      </c>
      <c r="C8420" s="325" t="s">
        <v>685</v>
      </c>
      <c r="D8420" s="325">
        <v>62</v>
      </c>
      <c r="E8420" s="46">
        <v>35000</v>
      </c>
      <c r="F8420" s="130">
        <f t="shared" si="133"/>
        <v>2170000</v>
      </c>
      <c r="G8420" s="69"/>
    </row>
    <row r="8421" spans="1:7" ht="18" customHeight="1">
      <c r="A8421" s="323"/>
      <c r="B8421" s="302"/>
      <c r="C8421" s="325"/>
      <c r="D8421" s="325"/>
      <c r="E8421" s="46"/>
      <c r="F8421" s="130">
        <f t="shared" si="133"/>
        <v>0</v>
      </c>
      <c r="G8421" s="69"/>
    </row>
    <row r="8422" spans="1:7" ht="18" customHeight="1">
      <c r="A8422" s="323" t="s">
        <v>392</v>
      </c>
      <c r="B8422" s="302" t="s">
        <v>31</v>
      </c>
      <c r="C8422" s="325" t="s">
        <v>2137</v>
      </c>
      <c r="D8422" s="325">
        <v>525</v>
      </c>
      <c r="E8422" s="46">
        <v>32500</v>
      </c>
      <c r="F8422" s="130">
        <f t="shared" si="133"/>
        <v>17062500</v>
      </c>
      <c r="G8422" s="86">
        <f>F8422</f>
        <v>17062500</v>
      </c>
    </row>
    <row r="8423" spans="1:7" ht="18" customHeight="1">
      <c r="A8423" s="323"/>
      <c r="B8423" s="302"/>
      <c r="C8423" s="325"/>
      <c r="D8423" s="325"/>
      <c r="E8423" s="46"/>
      <c r="F8423" s="130">
        <f t="shared" si="133"/>
        <v>0</v>
      </c>
      <c r="G8423" s="69"/>
    </row>
    <row r="8424" spans="1:7" ht="18" customHeight="1">
      <c r="A8424" s="323" t="s">
        <v>316</v>
      </c>
      <c r="B8424" s="302" t="s">
        <v>31</v>
      </c>
      <c r="C8424" s="325" t="s">
        <v>35</v>
      </c>
      <c r="D8424" s="325">
        <v>313.5</v>
      </c>
      <c r="E8424" s="46">
        <v>33000</v>
      </c>
      <c r="F8424" s="130">
        <f t="shared" si="133"/>
        <v>10345500</v>
      </c>
      <c r="G8424" s="86">
        <f>SUM(F8424:F8427)</f>
        <v>22888100</v>
      </c>
    </row>
    <row r="8425" spans="1:7" ht="18" customHeight="1">
      <c r="A8425" s="323"/>
      <c r="B8425" s="302" t="s">
        <v>31</v>
      </c>
      <c r="C8425" s="325" t="s">
        <v>521</v>
      </c>
      <c r="D8425" s="325">
        <v>201</v>
      </c>
      <c r="E8425" s="46">
        <v>34500</v>
      </c>
      <c r="F8425" s="130">
        <f t="shared" si="133"/>
        <v>6934500</v>
      </c>
      <c r="G8425" s="69"/>
    </row>
    <row r="8426" spans="1:7" ht="18" customHeight="1">
      <c r="A8426" s="323"/>
      <c r="B8426" s="302" t="s">
        <v>230</v>
      </c>
      <c r="C8426" s="325" t="s">
        <v>158</v>
      </c>
      <c r="D8426" s="325">
        <v>100</v>
      </c>
      <c r="E8426" s="46">
        <v>39000</v>
      </c>
      <c r="F8426" s="130">
        <f t="shared" si="133"/>
        <v>3900000</v>
      </c>
      <c r="G8426" s="69"/>
    </row>
    <row r="8427" spans="1:7" ht="18" customHeight="1">
      <c r="A8427" s="323"/>
      <c r="B8427" s="302" t="s">
        <v>13</v>
      </c>
      <c r="C8427" s="325" t="s">
        <v>124</v>
      </c>
      <c r="D8427" s="325">
        <v>55.1</v>
      </c>
      <c r="E8427" s="46">
        <v>31000</v>
      </c>
      <c r="F8427" s="130">
        <f t="shared" si="133"/>
        <v>1708100</v>
      </c>
      <c r="G8427" s="69"/>
    </row>
    <row r="8428" spans="1:7" ht="18" customHeight="1">
      <c r="A8428" s="323"/>
      <c r="B8428" s="302"/>
      <c r="C8428" s="325"/>
      <c r="D8428" s="325"/>
      <c r="E8428" s="46"/>
      <c r="F8428" s="130">
        <f t="shared" si="133"/>
        <v>0</v>
      </c>
      <c r="G8428" s="69"/>
    </row>
    <row r="8429" spans="1:7" ht="18" customHeight="1">
      <c r="A8429" s="323" t="s">
        <v>2138</v>
      </c>
      <c r="B8429" s="302" t="s">
        <v>132</v>
      </c>
      <c r="C8429" s="325" t="s">
        <v>171</v>
      </c>
      <c r="D8429" s="325">
        <v>100</v>
      </c>
      <c r="E8429" s="46">
        <v>40000</v>
      </c>
      <c r="F8429" s="130">
        <f t="shared" si="133"/>
        <v>4000000</v>
      </c>
      <c r="G8429" s="86">
        <f>SUM(F8429:F8432)</f>
        <v>69960000</v>
      </c>
    </row>
    <row r="8430" spans="1:7" ht="18" customHeight="1">
      <c r="A8430" s="323"/>
      <c r="B8430" s="302" t="s">
        <v>132</v>
      </c>
      <c r="C8430" s="325" t="s">
        <v>60</v>
      </c>
      <c r="D8430" s="325">
        <v>503</v>
      </c>
      <c r="E8430" s="46">
        <v>40000</v>
      </c>
      <c r="F8430" s="130">
        <f t="shared" si="133"/>
        <v>20120000</v>
      </c>
      <c r="G8430" s="69"/>
    </row>
    <row r="8431" spans="1:7" ht="18" customHeight="1">
      <c r="A8431" s="323"/>
      <c r="B8431" s="302" t="s">
        <v>132</v>
      </c>
      <c r="C8431" s="325" t="s">
        <v>886</v>
      </c>
      <c r="D8431" s="325">
        <v>596</v>
      </c>
      <c r="E8431" s="46">
        <v>40000</v>
      </c>
      <c r="F8431" s="130">
        <f t="shared" si="133"/>
        <v>23840000</v>
      </c>
      <c r="G8431" s="69"/>
    </row>
    <row r="8432" spans="1:7" ht="18" customHeight="1">
      <c r="A8432" s="323"/>
      <c r="B8432" s="302" t="s">
        <v>133</v>
      </c>
      <c r="C8432" s="325" t="s">
        <v>60</v>
      </c>
      <c r="D8432" s="325">
        <v>550</v>
      </c>
      <c r="E8432" s="46">
        <v>40000</v>
      </c>
      <c r="F8432" s="130">
        <f t="shared" si="133"/>
        <v>22000000</v>
      </c>
      <c r="G8432" s="69"/>
    </row>
    <row r="8433" spans="1:7" ht="18" customHeight="1">
      <c r="A8433" s="323"/>
      <c r="B8433" s="302"/>
      <c r="C8433" s="325"/>
      <c r="D8433" s="325"/>
      <c r="E8433" s="46"/>
      <c r="F8433" s="130">
        <f t="shared" si="133"/>
        <v>0</v>
      </c>
      <c r="G8433" s="69"/>
    </row>
    <row r="8434" spans="1:7" ht="18" customHeight="1">
      <c r="A8434" s="323" t="s">
        <v>93</v>
      </c>
      <c r="B8434" s="302" t="s">
        <v>724</v>
      </c>
      <c r="C8434" s="325" t="s">
        <v>117</v>
      </c>
      <c r="D8434" s="325">
        <v>234.8</v>
      </c>
      <c r="E8434" s="46">
        <v>36000</v>
      </c>
      <c r="F8434" s="130">
        <f t="shared" si="133"/>
        <v>8452800</v>
      </c>
      <c r="G8434" s="86">
        <f>SUM(F8434:F8436)</f>
        <v>24813000</v>
      </c>
    </row>
    <row r="8435" spans="1:7" ht="18" customHeight="1">
      <c r="A8435" s="323"/>
      <c r="B8435" s="302" t="s">
        <v>724</v>
      </c>
      <c r="C8435" s="325" t="s">
        <v>118</v>
      </c>
      <c r="D8435" s="325">
        <v>285.5</v>
      </c>
      <c r="E8435" s="46">
        <v>36000</v>
      </c>
      <c r="F8435" s="130">
        <f t="shared" si="133"/>
        <v>10278000</v>
      </c>
      <c r="G8435" s="69"/>
    </row>
    <row r="8436" spans="1:7" ht="18" customHeight="1">
      <c r="A8436" s="323"/>
      <c r="B8436" s="302" t="s">
        <v>13</v>
      </c>
      <c r="C8436" s="325" t="s">
        <v>388</v>
      </c>
      <c r="D8436" s="325">
        <v>196.2</v>
      </c>
      <c r="E8436" s="46">
        <v>31000</v>
      </c>
      <c r="F8436" s="130">
        <f t="shared" si="133"/>
        <v>6082200</v>
      </c>
      <c r="G8436" s="69"/>
    </row>
    <row r="8437" spans="1:7" ht="18" customHeight="1">
      <c r="A8437" s="323"/>
      <c r="B8437" s="302"/>
      <c r="C8437" s="325"/>
      <c r="D8437" s="325"/>
      <c r="E8437" s="46"/>
      <c r="F8437" s="130">
        <f t="shared" si="133"/>
        <v>0</v>
      </c>
      <c r="G8437" s="69"/>
    </row>
    <row r="8438" spans="1:7" ht="18" customHeight="1">
      <c r="A8438" s="323" t="s">
        <v>321</v>
      </c>
      <c r="B8438" s="302" t="s">
        <v>13</v>
      </c>
      <c r="C8438" s="325" t="s">
        <v>2139</v>
      </c>
      <c r="D8438" s="325">
        <v>374</v>
      </c>
      <c r="E8438" s="46">
        <v>35000</v>
      </c>
      <c r="F8438" s="130">
        <f t="shared" si="133"/>
        <v>13090000</v>
      </c>
      <c r="G8438" s="86">
        <f>F8438</f>
        <v>13090000</v>
      </c>
    </row>
    <row r="8439" spans="1:7" ht="18" customHeight="1">
      <c r="A8439" s="323"/>
      <c r="B8439" s="302"/>
      <c r="C8439" s="325"/>
      <c r="D8439" s="325"/>
      <c r="E8439" s="46"/>
      <c r="F8439" s="130">
        <f t="shared" si="133"/>
        <v>0</v>
      </c>
      <c r="G8439" s="69"/>
    </row>
    <row r="8440" spans="1:7" ht="18" customHeight="1">
      <c r="A8440" s="323" t="s">
        <v>245</v>
      </c>
      <c r="B8440" s="302" t="s">
        <v>13</v>
      </c>
      <c r="C8440" s="325" t="s">
        <v>1890</v>
      </c>
      <c r="D8440" s="325">
        <v>215.4</v>
      </c>
      <c r="E8440" s="46">
        <v>31000</v>
      </c>
      <c r="F8440" s="130">
        <f t="shared" si="133"/>
        <v>6677400</v>
      </c>
      <c r="G8440" s="86">
        <f>F8440</f>
        <v>6677400</v>
      </c>
    </row>
    <row r="8441" spans="1:7" ht="18" customHeight="1">
      <c r="A8441" s="323"/>
      <c r="B8441" s="302"/>
      <c r="C8441" s="325"/>
      <c r="D8441" s="325"/>
      <c r="E8441" s="46"/>
      <c r="F8441" s="130">
        <f t="shared" si="133"/>
        <v>0</v>
      </c>
      <c r="G8441" s="69"/>
    </row>
    <row r="8442" spans="1:7" ht="18" customHeight="1">
      <c r="A8442" s="323" t="s">
        <v>203</v>
      </c>
      <c r="B8442" s="302" t="s">
        <v>319</v>
      </c>
      <c r="C8442" s="325" t="s">
        <v>1027</v>
      </c>
      <c r="D8442" s="325">
        <v>493</v>
      </c>
      <c r="E8442" s="46">
        <v>31000</v>
      </c>
      <c r="F8442" s="130">
        <f t="shared" si="133"/>
        <v>15283000</v>
      </c>
      <c r="G8442" s="86">
        <f>SUM(F8442:F8444)</f>
        <v>23811150</v>
      </c>
    </row>
    <row r="8443" spans="1:7" ht="18" customHeight="1">
      <c r="A8443" s="323"/>
      <c r="B8443" s="302" t="s">
        <v>31</v>
      </c>
      <c r="C8443" s="325" t="s">
        <v>493</v>
      </c>
      <c r="D8443" s="325">
        <v>36</v>
      </c>
      <c r="E8443" s="46">
        <v>30500</v>
      </c>
      <c r="F8443" s="130">
        <f t="shared" si="133"/>
        <v>1098000</v>
      </c>
      <c r="G8443" s="69"/>
    </row>
    <row r="8444" spans="1:7" ht="18" customHeight="1">
      <c r="A8444" s="323"/>
      <c r="B8444" s="302" t="s">
        <v>31</v>
      </c>
      <c r="C8444" s="325" t="s">
        <v>2140</v>
      </c>
      <c r="D8444" s="325">
        <v>209.3</v>
      </c>
      <c r="E8444" s="46">
        <v>35500</v>
      </c>
      <c r="F8444" s="130">
        <f t="shared" si="133"/>
        <v>7430150</v>
      </c>
      <c r="G8444" s="69"/>
    </row>
    <row r="8445" spans="1:7" ht="18" customHeight="1">
      <c r="A8445" s="323"/>
      <c r="B8445" s="302"/>
      <c r="C8445" s="325"/>
      <c r="D8445" s="325"/>
      <c r="E8445" s="46"/>
      <c r="F8445" s="130">
        <f t="shared" si="133"/>
        <v>0</v>
      </c>
      <c r="G8445" s="69"/>
    </row>
    <row r="8446" spans="1:7" ht="18" customHeight="1">
      <c r="A8446" s="323" t="s">
        <v>2141</v>
      </c>
      <c r="B8446" s="302" t="s">
        <v>13</v>
      </c>
      <c r="C8446" s="325" t="s">
        <v>60</v>
      </c>
      <c r="D8446" s="325">
        <v>20</v>
      </c>
      <c r="E8446" s="46">
        <v>31500</v>
      </c>
      <c r="F8446" s="130">
        <f t="shared" si="133"/>
        <v>630000</v>
      </c>
      <c r="G8446" s="86">
        <f>SUM(F8446:F8449)</f>
        <v>2520000</v>
      </c>
    </row>
    <row r="8447" spans="1:7" ht="18" customHeight="1">
      <c r="A8447" s="323"/>
      <c r="B8447" s="302" t="s">
        <v>13</v>
      </c>
      <c r="C8447" s="325" t="s">
        <v>59</v>
      </c>
      <c r="D8447" s="325">
        <v>20</v>
      </c>
      <c r="E8447" s="46">
        <v>31500</v>
      </c>
      <c r="F8447" s="130">
        <f t="shared" si="133"/>
        <v>630000</v>
      </c>
      <c r="G8447" s="69"/>
    </row>
    <row r="8448" spans="1:7" ht="18" customHeight="1">
      <c r="A8448" s="323"/>
      <c r="B8448" s="302" t="s">
        <v>13</v>
      </c>
      <c r="C8448" s="325" t="s">
        <v>25</v>
      </c>
      <c r="D8448" s="325">
        <v>20</v>
      </c>
      <c r="E8448" s="46">
        <v>31500</v>
      </c>
      <c r="F8448" s="130">
        <f t="shared" si="133"/>
        <v>630000</v>
      </c>
      <c r="G8448" s="69"/>
    </row>
    <row r="8449" spans="1:14" ht="18" customHeight="1">
      <c r="A8449" s="323"/>
      <c r="B8449" s="302" t="s">
        <v>13</v>
      </c>
      <c r="C8449" s="325" t="s">
        <v>46</v>
      </c>
      <c r="D8449" s="325">
        <v>20</v>
      </c>
      <c r="E8449" s="46">
        <v>31500</v>
      </c>
      <c r="F8449" s="130">
        <f t="shared" si="133"/>
        <v>630000</v>
      </c>
      <c r="G8449" s="69"/>
    </row>
    <row r="8450" spans="1:14" ht="18" customHeight="1">
      <c r="A8450" s="323"/>
      <c r="B8450" s="302"/>
      <c r="C8450" s="325"/>
      <c r="D8450" s="325"/>
      <c r="E8450" s="46"/>
      <c r="F8450" s="130">
        <f t="shared" si="133"/>
        <v>0</v>
      </c>
      <c r="G8450" s="69"/>
    </row>
    <row r="8451" spans="1:14" ht="18" customHeight="1">
      <c r="A8451" s="323" t="s">
        <v>56</v>
      </c>
      <c r="B8451" s="302" t="s">
        <v>13</v>
      </c>
      <c r="C8451" s="325" t="s">
        <v>57</v>
      </c>
      <c r="D8451" s="325">
        <v>30</v>
      </c>
      <c r="E8451" s="46">
        <v>31500</v>
      </c>
      <c r="F8451" s="130">
        <f t="shared" si="133"/>
        <v>945000</v>
      </c>
      <c r="G8451" s="86">
        <f>F8451</f>
        <v>945000</v>
      </c>
    </row>
    <row r="8452" spans="1:14" ht="18" customHeight="1">
      <c r="A8452" s="323"/>
      <c r="B8452" s="302"/>
      <c r="C8452" s="325"/>
      <c r="D8452" s="325"/>
      <c r="E8452" s="46"/>
      <c r="F8452" s="130">
        <f t="shared" si="133"/>
        <v>0</v>
      </c>
      <c r="G8452" s="69"/>
    </row>
    <row r="8453" spans="1:14" ht="18" customHeight="1">
      <c r="A8453" s="323" t="s">
        <v>354</v>
      </c>
      <c r="B8453" s="443" t="s">
        <v>2142</v>
      </c>
      <c r="C8453" s="482"/>
      <c r="D8453" s="482">
        <v>2</v>
      </c>
      <c r="E8453" s="116">
        <v>1800000</v>
      </c>
      <c r="F8453" s="131">
        <f t="shared" si="133"/>
        <v>3600000</v>
      </c>
      <c r="G8453" s="86">
        <f>F8453</f>
        <v>3600000</v>
      </c>
    </row>
    <row r="8454" spans="1:14" ht="18" customHeight="1">
      <c r="A8454" s="323"/>
      <c r="B8454" s="302"/>
      <c r="C8454" s="325"/>
      <c r="D8454" s="325"/>
      <c r="E8454" s="46"/>
      <c r="F8454" s="130">
        <f t="shared" si="133"/>
        <v>0</v>
      </c>
      <c r="G8454" s="69"/>
    </row>
    <row r="8455" spans="1:14" ht="18" customHeight="1">
      <c r="A8455" s="323" t="s">
        <v>357</v>
      </c>
      <c r="B8455" s="302" t="s">
        <v>13</v>
      </c>
      <c r="C8455" s="325" t="s">
        <v>60</v>
      </c>
      <c r="D8455" s="325">
        <v>10</v>
      </c>
      <c r="E8455" s="46">
        <v>30000</v>
      </c>
      <c r="F8455" s="130">
        <f t="shared" ref="F8455:F8463" si="134">E8455*D8455</f>
        <v>300000</v>
      </c>
      <c r="G8455" s="86">
        <f>SUM(F8455:F8459)</f>
        <v>3198400</v>
      </c>
    </row>
    <row r="8456" spans="1:14" ht="18" customHeight="1">
      <c r="A8456" s="323"/>
      <c r="B8456" s="302" t="s">
        <v>13</v>
      </c>
      <c r="C8456" s="325" t="s">
        <v>59</v>
      </c>
      <c r="D8456" s="325">
        <v>20</v>
      </c>
      <c r="E8456" s="46">
        <v>30000</v>
      </c>
      <c r="F8456" s="130">
        <f t="shared" si="134"/>
        <v>600000</v>
      </c>
      <c r="G8456" s="69"/>
      <c r="I8456" s="8"/>
      <c r="J8456" s="28"/>
      <c r="K8456" s="28"/>
      <c r="L8456" s="29"/>
      <c r="M8456" s="129"/>
      <c r="N8456" s="1"/>
    </row>
    <row r="8457" spans="1:14" ht="18" customHeight="1">
      <c r="A8457" s="323"/>
      <c r="B8457" s="302" t="s">
        <v>31</v>
      </c>
      <c r="C8457" s="325" t="s">
        <v>1029</v>
      </c>
      <c r="D8457" s="325">
        <v>20</v>
      </c>
      <c r="E8457" s="46">
        <v>34000</v>
      </c>
      <c r="F8457" s="130">
        <f t="shared" si="134"/>
        <v>680000</v>
      </c>
      <c r="G8457" s="69"/>
    </row>
    <row r="8458" spans="1:14" ht="18" customHeight="1">
      <c r="A8458" s="323"/>
      <c r="B8458" s="302" t="s">
        <v>31</v>
      </c>
      <c r="C8458" s="325" t="s">
        <v>189</v>
      </c>
      <c r="D8458" s="325">
        <v>20</v>
      </c>
      <c r="E8458" s="46">
        <v>34000</v>
      </c>
      <c r="F8458" s="130">
        <f t="shared" si="134"/>
        <v>680000</v>
      </c>
      <c r="G8458" s="69"/>
    </row>
    <row r="8459" spans="1:14" ht="18" customHeight="1">
      <c r="A8459" s="323"/>
      <c r="B8459" s="302" t="s">
        <v>31</v>
      </c>
      <c r="C8459" s="325" t="s">
        <v>2143</v>
      </c>
      <c r="D8459" s="325">
        <v>27.6</v>
      </c>
      <c r="E8459" s="46">
        <v>34000</v>
      </c>
      <c r="F8459" s="130">
        <f t="shared" si="134"/>
        <v>938400</v>
      </c>
      <c r="G8459" s="69"/>
    </row>
    <row r="8460" spans="1:14" ht="18" customHeight="1">
      <c r="A8460" s="323"/>
      <c r="B8460" s="302"/>
      <c r="C8460" s="325"/>
      <c r="D8460" s="325"/>
      <c r="E8460" s="46"/>
      <c r="F8460" s="130">
        <f t="shared" si="134"/>
        <v>0</v>
      </c>
      <c r="G8460" s="69"/>
    </row>
    <row r="8461" spans="1:14" ht="18" customHeight="1">
      <c r="A8461" s="323" t="s">
        <v>26</v>
      </c>
      <c r="B8461" s="302" t="s">
        <v>13</v>
      </c>
      <c r="C8461" s="325" t="s">
        <v>1049</v>
      </c>
      <c r="D8461" s="325">
        <v>100</v>
      </c>
      <c r="E8461" s="46">
        <v>31500</v>
      </c>
      <c r="F8461" s="130">
        <f t="shared" si="134"/>
        <v>3150000</v>
      </c>
      <c r="G8461" s="86">
        <f>F8461</f>
        <v>3150000</v>
      </c>
    </row>
    <row r="8462" spans="1:14" ht="18" customHeight="1">
      <c r="A8462" s="323"/>
      <c r="B8462" s="302"/>
      <c r="C8462" s="325"/>
      <c r="D8462" s="325"/>
      <c r="E8462" s="46"/>
      <c r="F8462" s="130">
        <f t="shared" si="134"/>
        <v>0</v>
      </c>
      <c r="G8462" s="69"/>
    </row>
    <row r="8463" spans="1:14" ht="18" customHeight="1">
      <c r="A8463" s="323" t="s">
        <v>2088</v>
      </c>
      <c r="B8463" s="302" t="s">
        <v>642</v>
      </c>
      <c r="C8463" s="325" t="s">
        <v>2102</v>
      </c>
      <c r="D8463" s="325">
        <v>169</v>
      </c>
      <c r="E8463" s="46">
        <v>39500</v>
      </c>
      <c r="F8463" s="130">
        <f t="shared" si="134"/>
        <v>6675500</v>
      </c>
      <c r="G8463" s="86">
        <f>F8463</f>
        <v>6675500</v>
      </c>
    </row>
    <row r="8464" spans="1:14" ht="18" customHeight="1">
      <c r="A8464" s="323"/>
      <c r="B8464" s="302"/>
      <c r="C8464" s="325"/>
      <c r="D8464" s="325"/>
      <c r="E8464" s="46"/>
      <c r="F8464" s="130">
        <f t="shared" ref="F8464:F8531" si="135">E8464*D8464</f>
        <v>0</v>
      </c>
      <c r="G8464" s="69"/>
    </row>
    <row r="8465" spans="1:7" ht="18" customHeight="1">
      <c r="A8465" s="323" t="s">
        <v>24</v>
      </c>
      <c r="B8465" s="302" t="s">
        <v>31</v>
      </c>
      <c r="C8465" s="325" t="s">
        <v>159</v>
      </c>
      <c r="D8465" s="325">
        <v>103.6</v>
      </c>
      <c r="E8465" s="46">
        <v>34000</v>
      </c>
      <c r="F8465" s="130">
        <f t="shared" si="135"/>
        <v>3522400</v>
      </c>
      <c r="G8465" s="86">
        <f>SUM(F8465:F8468)</f>
        <v>15007600</v>
      </c>
    </row>
    <row r="8466" spans="1:7" ht="18" customHeight="1">
      <c r="A8466" s="323"/>
      <c r="B8466" s="302" t="s">
        <v>31</v>
      </c>
      <c r="C8466" s="325" t="s">
        <v>743</v>
      </c>
      <c r="D8466" s="325">
        <v>100</v>
      </c>
      <c r="E8466" s="46">
        <v>34000</v>
      </c>
      <c r="F8466" s="130">
        <f t="shared" si="135"/>
        <v>3400000</v>
      </c>
      <c r="G8466" s="69"/>
    </row>
    <row r="8467" spans="1:7" ht="18" customHeight="1">
      <c r="A8467" s="323"/>
      <c r="B8467" s="302" t="s">
        <v>31</v>
      </c>
      <c r="C8467" s="325" t="s">
        <v>672</v>
      </c>
      <c r="D8467" s="325">
        <v>87.8</v>
      </c>
      <c r="E8467" s="46">
        <v>34000</v>
      </c>
      <c r="F8467" s="130">
        <f t="shared" si="135"/>
        <v>2985200</v>
      </c>
      <c r="G8467" s="69"/>
    </row>
    <row r="8468" spans="1:7" ht="18" customHeight="1">
      <c r="A8468" s="533"/>
      <c r="B8468" s="440" t="s">
        <v>31</v>
      </c>
      <c r="C8468" s="382" t="s">
        <v>190</v>
      </c>
      <c r="D8468" s="382">
        <v>150</v>
      </c>
      <c r="E8468" s="59">
        <v>34000</v>
      </c>
      <c r="F8468" s="132">
        <f t="shared" si="135"/>
        <v>5100000</v>
      </c>
      <c r="G8468" s="92"/>
    </row>
    <row r="8469" spans="1:7" ht="18" customHeight="1">
      <c r="A8469" s="526"/>
      <c r="B8469" s="435"/>
      <c r="C8469" s="484"/>
      <c r="D8469" s="484"/>
      <c r="E8469" s="113"/>
      <c r="F8469" s="126"/>
      <c r="G8469" s="9"/>
    </row>
    <row r="8470" spans="1:7" ht="18" customHeight="1">
      <c r="A8470" s="537">
        <v>42462</v>
      </c>
      <c r="B8470" s="355"/>
      <c r="C8470" s="491" t="s">
        <v>398</v>
      </c>
      <c r="D8470" s="525"/>
      <c r="F8470" s="127"/>
    </row>
    <row r="8471" spans="1:7" ht="18" customHeight="1">
      <c r="A8471" s="531" t="s">
        <v>127</v>
      </c>
      <c r="B8471" s="436" t="s">
        <v>134</v>
      </c>
      <c r="C8471" s="494" t="s">
        <v>152</v>
      </c>
      <c r="D8471" s="494">
        <f>SUM(D8472:D8569)</f>
        <v>8401.2999999999993</v>
      </c>
      <c r="E8471" s="166"/>
      <c r="F8471" s="171">
        <f>SUM(F8472:F8569)</f>
        <v>283917070</v>
      </c>
      <c r="G8471" s="171">
        <f>SUM(G8472:G8569)</f>
        <v>283917070</v>
      </c>
    </row>
    <row r="8472" spans="1:7" ht="18" customHeight="1">
      <c r="A8472" s="532" t="s">
        <v>52</v>
      </c>
      <c r="B8472" s="441" t="s">
        <v>208</v>
      </c>
      <c r="C8472" s="492" t="s">
        <v>1941</v>
      </c>
      <c r="D8472" s="492">
        <v>20.9</v>
      </c>
      <c r="E8472" s="62">
        <v>35300</v>
      </c>
      <c r="F8472" s="139">
        <f t="shared" si="135"/>
        <v>737770</v>
      </c>
      <c r="G8472" s="85">
        <f>F8472</f>
        <v>737770</v>
      </c>
    </row>
    <row r="8473" spans="1:7" ht="18" customHeight="1">
      <c r="A8473" s="323"/>
      <c r="B8473" s="302"/>
      <c r="C8473" s="325"/>
      <c r="D8473" s="325"/>
      <c r="E8473" s="46"/>
      <c r="F8473" s="130">
        <f t="shared" si="135"/>
        <v>0</v>
      </c>
      <c r="G8473" s="69"/>
    </row>
    <row r="8474" spans="1:7" ht="18" customHeight="1">
      <c r="A8474" s="323" t="s">
        <v>63</v>
      </c>
      <c r="B8474" s="302" t="s">
        <v>13</v>
      </c>
      <c r="C8474" s="325" t="s">
        <v>67</v>
      </c>
      <c r="D8474" s="325">
        <v>96</v>
      </c>
      <c r="E8474" s="46">
        <v>32500</v>
      </c>
      <c r="F8474" s="130">
        <f t="shared" si="135"/>
        <v>3120000</v>
      </c>
      <c r="G8474" s="86">
        <f>F8474</f>
        <v>3120000</v>
      </c>
    </row>
    <row r="8475" spans="1:7" ht="18" customHeight="1">
      <c r="A8475" s="323"/>
      <c r="B8475" s="302"/>
      <c r="C8475" s="325"/>
      <c r="D8475" s="325"/>
      <c r="E8475" s="46"/>
      <c r="F8475" s="130">
        <f t="shared" si="135"/>
        <v>0</v>
      </c>
      <c r="G8475" s="69"/>
    </row>
    <row r="8476" spans="1:7" ht="18" customHeight="1">
      <c r="A8476" s="323" t="s">
        <v>274</v>
      </c>
      <c r="B8476" s="446" t="s">
        <v>1979</v>
      </c>
      <c r="C8476" s="430" t="s">
        <v>1244</v>
      </c>
      <c r="D8476" s="430">
        <v>-8.1999999999999993</v>
      </c>
      <c r="E8476" s="54">
        <v>34000</v>
      </c>
      <c r="F8476" s="140">
        <f t="shared" si="135"/>
        <v>-278800</v>
      </c>
      <c r="G8476" s="86">
        <f>F8476</f>
        <v>-278800</v>
      </c>
    </row>
    <row r="8477" spans="1:7" ht="18" customHeight="1">
      <c r="A8477" s="323"/>
      <c r="B8477" s="302"/>
      <c r="C8477" s="325"/>
      <c r="D8477" s="325"/>
      <c r="E8477" s="46"/>
      <c r="F8477" s="130">
        <f t="shared" si="135"/>
        <v>0</v>
      </c>
      <c r="G8477" s="69"/>
    </row>
    <row r="8478" spans="1:7" ht="18" customHeight="1">
      <c r="A8478" s="323" t="s">
        <v>394</v>
      </c>
      <c r="B8478" s="439" t="s">
        <v>395</v>
      </c>
      <c r="C8478" s="507" t="s">
        <v>2144</v>
      </c>
      <c r="D8478" s="430">
        <v>-26.2</v>
      </c>
      <c r="E8478" s="54">
        <v>33000</v>
      </c>
      <c r="F8478" s="140">
        <f t="shared" si="135"/>
        <v>-864600</v>
      </c>
      <c r="G8478" s="86">
        <f>SUM(F8478:F8481)</f>
        <v>6313600</v>
      </c>
    </row>
    <row r="8479" spans="1:7" ht="18" customHeight="1">
      <c r="A8479" s="323"/>
      <c r="B8479" s="439" t="s">
        <v>395</v>
      </c>
      <c r="C8479" s="430" t="s">
        <v>2145</v>
      </c>
      <c r="D8479" s="430">
        <v>-8</v>
      </c>
      <c r="E8479" s="54">
        <v>33000</v>
      </c>
      <c r="F8479" s="140">
        <f t="shared" si="135"/>
        <v>-264000</v>
      </c>
      <c r="G8479" s="69"/>
    </row>
    <row r="8480" spans="1:7" ht="18" customHeight="1">
      <c r="A8480" s="323"/>
      <c r="B8480" s="439" t="s">
        <v>1499</v>
      </c>
      <c r="C8480" s="430" t="s">
        <v>1662</v>
      </c>
      <c r="D8480" s="430">
        <v>-27.4</v>
      </c>
      <c r="E8480" s="54">
        <v>36000</v>
      </c>
      <c r="F8480" s="140">
        <f t="shared" si="135"/>
        <v>-986400</v>
      </c>
      <c r="G8480" s="69"/>
    </row>
    <row r="8481" spans="1:7" ht="18" customHeight="1">
      <c r="A8481" s="323"/>
      <c r="B8481" s="302" t="s">
        <v>319</v>
      </c>
      <c r="C8481" s="325" t="s">
        <v>1214</v>
      </c>
      <c r="D8481" s="325">
        <v>247.9</v>
      </c>
      <c r="E8481" s="46">
        <v>34000</v>
      </c>
      <c r="F8481" s="130">
        <f>E8481*D8481</f>
        <v>8428600</v>
      </c>
      <c r="G8481" s="86"/>
    </row>
    <row r="8482" spans="1:7" ht="18" customHeight="1">
      <c r="A8482" s="323"/>
      <c r="B8482" s="302"/>
      <c r="C8482" s="325"/>
      <c r="D8482" s="325"/>
      <c r="E8482" s="46"/>
      <c r="F8482" s="130">
        <f t="shared" si="135"/>
        <v>0</v>
      </c>
      <c r="G8482" s="69"/>
    </row>
    <row r="8483" spans="1:7" ht="18" customHeight="1">
      <c r="A8483" s="323" t="s">
        <v>316</v>
      </c>
      <c r="B8483" s="302" t="s">
        <v>31</v>
      </c>
      <c r="C8483" s="325" t="s">
        <v>823</v>
      </c>
      <c r="D8483" s="325">
        <v>53.5</v>
      </c>
      <c r="E8483" s="46">
        <v>35000</v>
      </c>
      <c r="F8483" s="130">
        <f t="shared" si="135"/>
        <v>1872500</v>
      </c>
      <c r="G8483" s="86">
        <f>SUM(F8483:F8488)</f>
        <v>20807400</v>
      </c>
    </row>
    <row r="8484" spans="1:7" ht="18" customHeight="1">
      <c r="A8484" s="323"/>
      <c r="B8484" s="302" t="s">
        <v>135</v>
      </c>
      <c r="C8484" s="325" t="s">
        <v>1259</v>
      </c>
      <c r="D8484" s="325">
        <v>50</v>
      </c>
      <c r="E8484" s="46">
        <v>35500</v>
      </c>
      <c r="F8484" s="130">
        <f t="shared" si="135"/>
        <v>1775000</v>
      </c>
      <c r="G8484" s="69"/>
    </row>
    <row r="8485" spans="1:7" ht="18" customHeight="1">
      <c r="A8485" s="323"/>
      <c r="B8485" s="302" t="s">
        <v>135</v>
      </c>
      <c r="C8485" s="325" t="s">
        <v>1261</v>
      </c>
      <c r="D8485" s="325">
        <v>108.3</v>
      </c>
      <c r="E8485" s="46">
        <v>35500</v>
      </c>
      <c r="F8485" s="130">
        <f t="shared" si="135"/>
        <v>3844650</v>
      </c>
      <c r="G8485" s="69"/>
    </row>
    <row r="8486" spans="1:7" ht="18" customHeight="1">
      <c r="A8486" s="323"/>
      <c r="B8486" s="302" t="s">
        <v>135</v>
      </c>
      <c r="C8486" s="325" t="s">
        <v>1260</v>
      </c>
      <c r="D8486" s="325">
        <v>103.7</v>
      </c>
      <c r="E8486" s="46">
        <v>35500</v>
      </c>
      <c r="F8486" s="130">
        <f t="shared" si="135"/>
        <v>3681350</v>
      </c>
      <c r="G8486" s="69"/>
    </row>
    <row r="8487" spans="1:7" ht="18" customHeight="1">
      <c r="A8487" s="323"/>
      <c r="B8487" s="302" t="s">
        <v>230</v>
      </c>
      <c r="C8487" s="325" t="s">
        <v>158</v>
      </c>
      <c r="D8487" s="325">
        <v>201</v>
      </c>
      <c r="E8487" s="46">
        <v>39000</v>
      </c>
      <c r="F8487" s="130">
        <f t="shared" si="135"/>
        <v>7839000</v>
      </c>
      <c r="G8487" s="69"/>
    </row>
    <row r="8488" spans="1:7" ht="18" customHeight="1">
      <c r="A8488" s="323"/>
      <c r="B8488" s="302" t="s">
        <v>31</v>
      </c>
      <c r="C8488" s="325" t="s">
        <v>305</v>
      </c>
      <c r="D8488" s="325">
        <v>57.9</v>
      </c>
      <c r="E8488" s="46">
        <v>31000</v>
      </c>
      <c r="F8488" s="130">
        <f t="shared" si="135"/>
        <v>1794900</v>
      </c>
      <c r="G8488" s="69"/>
    </row>
    <row r="8489" spans="1:7" ht="18" customHeight="1">
      <c r="A8489" s="323"/>
      <c r="B8489" s="302"/>
      <c r="C8489" s="325"/>
      <c r="D8489" s="325"/>
      <c r="E8489" s="46"/>
      <c r="F8489" s="130">
        <f t="shared" si="135"/>
        <v>0</v>
      </c>
      <c r="G8489" s="69"/>
    </row>
    <row r="8490" spans="1:7" ht="18" customHeight="1">
      <c r="A8490" s="323" t="s">
        <v>327</v>
      </c>
      <c r="B8490" s="302" t="s">
        <v>13</v>
      </c>
      <c r="C8490" s="325" t="s">
        <v>2146</v>
      </c>
      <c r="D8490" s="325">
        <v>50</v>
      </c>
      <c r="E8490" s="46">
        <v>31000</v>
      </c>
      <c r="F8490" s="130">
        <f t="shared" si="135"/>
        <v>1550000</v>
      </c>
      <c r="G8490" s="86">
        <f>SUM(F8490:F8493)</f>
        <v>32726000</v>
      </c>
    </row>
    <row r="8491" spans="1:7" ht="18" customHeight="1">
      <c r="A8491" s="323"/>
      <c r="B8491" s="302" t="s">
        <v>13</v>
      </c>
      <c r="C8491" s="325" t="s">
        <v>2147</v>
      </c>
      <c r="D8491" s="325">
        <v>46</v>
      </c>
      <c r="E8491" s="46">
        <v>31000</v>
      </c>
      <c r="F8491" s="130">
        <f t="shared" si="135"/>
        <v>1426000</v>
      </c>
      <c r="G8491" s="69"/>
    </row>
    <row r="8492" spans="1:7" ht="18" customHeight="1">
      <c r="A8492" s="323"/>
      <c r="B8492" s="302" t="s">
        <v>31</v>
      </c>
      <c r="C8492" s="325" t="s">
        <v>1091</v>
      </c>
      <c r="D8492" s="325">
        <v>306.5</v>
      </c>
      <c r="E8492" s="46">
        <v>35000</v>
      </c>
      <c r="F8492" s="130">
        <f t="shared" si="135"/>
        <v>10727500</v>
      </c>
      <c r="G8492" s="69"/>
    </row>
    <row r="8493" spans="1:7" ht="18" customHeight="1">
      <c r="A8493" s="323"/>
      <c r="B8493" s="302" t="s">
        <v>31</v>
      </c>
      <c r="C8493" s="325" t="s">
        <v>449</v>
      </c>
      <c r="D8493" s="325">
        <v>543.5</v>
      </c>
      <c r="E8493" s="46">
        <v>35000</v>
      </c>
      <c r="F8493" s="130">
        <f t="shared" si="135"/>
        <v>19022500</v>
      </c>
      <c r="G8493" s="69"/>
    </row>
    <row r="8494" spans="1:7" ht="18" customHeight="1">
      <c r="A8494" s="323"/>
      <c r="B8494" s="302"/>
      <c r="C8494" s="325"/>
      <c r="D8494" s="325"/>
      <c r="E8494" s="46"/>
      <c r="F8494" s="130">
        <f t="shared" si="135"/>
        <v>0</v>
      </c>
      <c r="G8494" s="69"/>
    </row>
    <row r="8495" spans="1:7" ht="18" customHeight="1">
      <c r="A8495" s="323" t="s">
        <v>336</v>
      </c>
      <c r="B8495" s="302" t="s">
        <v>13</v>
      </c>
      <c r="C8495" s="325" t="s">
        <v>2013</v>
      </c>
      <c r="D8495" s="325">
        <v>151.9</v>
      </c>
      <c r="E8495" s="46">
        <v>32000</v>
      </c>
      <c r="F8495" s="130">
        <f t="shared" si="135"/>
        <v>4860800</v>
      </c>
      <c r="G8495" s="86">
        <f>SUM(F8495:F8498)</f>
        <v>12992050</v>
      </c>
    </row>
    <row r="8496" spans="1:7" ht="18" customHeight="1">
      <c r="A8496" s="323"/>
      <c r="B8496" s="302" t="s">
        <v>31</v>
      </c>
      <c r="C8496" s="325" t="s">
        <v>1678</v>
      </c>
      <c r="D8496" s="325">
        <v>109</v>
      </c>
      <c r="E8496" s="46">
        <v>34000</v>
      </c>
      <c r="F8496" s="130">
        <f t="shared" si="135"/>
        <v>3706000</v>
      </c>
      <c r="G8496" s="69"/>
    </row>
    <row r="8497" spans="1:7" ht="18" customHeight="1">
      <c r="A8497" s="323"/>
      <c r="B8497" s="302" t="s">
        <v>64</v>
      </c>
      <c r="C8497" s="325" t="s">
        <v>615</v>
      </c>
      <c r="D8497" s="325">
        <v>50</v>
      </c>
      <c r="E8497" s="46">
        <v>31500</v>
      </c>
      <c r="F8497" s="130">
        <f t="shared" si="135"/>
        <v>1575000</v>
      </c>
      <c r="G8497" s="69"/>
    </row>
    <row r="8498" spans="1:7" ht="18" customHeight="1">
      <c r="A8498" s="323"/>
      <c r="B8498" s="302" t="s">
        <v>64</v>
      </c>
      <c r="C8498" s="325" t="s">
        <v>2046</v>
      </c>
      <c r="D8498" s="325">
        <v>87.7</v>
      </c>
      <c r="E8498" s="46">
        <v>32500</v>
      </c>
      <c r="F8498" s="130">
        <f t="shared" si="135"/>
        <v>2850250</v>
      </c>
      <c r="G8498" s="69"/>
    </row>
    <row r="8499" spans="1:7" ht="18" customHeight="1">
      <c r="A8499" s="323"/>
      <c r="B8499" s="302"/>
      <c r="C8499" s="325"/>
      <c r="D8499" s="325"/>
      <c r="E8499" s="46"/>
      <c r="F8499" s="130">
        <f t="shared" si="135"/>
        <v>0</v>
      </c>
      <c r="G8499" s="69"/>
    </row>
    <row r="8500" spans="1:7" ht="18" customHeight="1">
      <c r="A8500" s="323" t="s">
        <v>178</v>
      </c>
      <c r="B8500" s="302" t="s">
        <v>13</v>
      </c>
      <c r="C8500" s="325" t="s">
        <v>1035</v>
      </c>
      <c r="D8500" s="325">
        <v>50</v>
      </c>
      <c r="E8500" s="46">
        <v>32500</v>
      </c>
      <c r="F8500" s="130">
        <f t="shared" si="135"/>
        <v>1625000</v>
      </c>
      <c r="G8500" s="86">
        <f>F8500</f>
        <v>1625000</v>
      </c>
    </row>
    <row r="8501" spans="1:7" ht="18" customHeight="1">
      <c r="A8501" s="323"/>
      <c r="B8501" s="302"/>
      <c r="C8501" s="325"/>
      <c r="D8501" s="325"/>
      <c r="E8501" s="46"/>
      <c r="F8501" s="130">
        <f t="shared" si="135"/>
        <v>0</v>
      </c>
      <c r="G8501" s="69"/>
    </row>
    <row r="8502" spans="1:7" ht="18" customHeight="1">
      <c r="A8502" s="323" t="s">
        <v>210</v>
      </c>
      <c r="B8502" s="302" t="s">
        <v>212</v>
      </c>
      <c r="C8502" s="325" t="s">
        <v>344</v>
      </c>
      <c r="D8502" s="325">
        <v>300</v>
      </c>
      <c r="E8502" s="46">
        <v>30500</v>
      </c>
      <c r="F8502" s="130">
        <f t="shared" si="135"/>
        <v>9150000</v>
      </c>
      <c r="G8502" s="86">
        <f>SUM(F8502:F8509)</f>
        <v>70877500</v>
      </c>
    </row>
    <row r="8503" spans="1:7" ht="18" customHeight="1">
      <c r="A8503" s="323"/>
      <c r="B8503" s="302" t="s">
        <v>212</v>
      </c>
      <c r="C8503" s="325" t="s">
        <v>213</v>
      </c>
      <c r="D8503" s="325">
        <v>400</v>
      </c>
      <c r="E8503" s="46">
        <v>30500</v>
      </c>
      <c r="F8503" s="130">
        <f t="shared" si="135"/>
        <v>12200000</v>
      </c>
      <c r="G8503" s="69"/>
    </row>
    <row r="8504" spans="1:7" ht="18" customHeight="1">
      <c r="A8504" s="323"/>
      <c r="B8504" s="302" t="s">
        <v>31</v>
      </c>
      <c r="C8504" s="325" t="s">
        <v>799</v>
      </c>
      <c r="D8504" s="325">
        <v>100</v>
      </c>
      <c r="E8504" s="46">
        <v>36500</v>
      </c>
      <c r="F8504" s="130">
        <f t="shared" si="135"/>
        <v>3650000</v>
      </c>
      <c r="G8504" s="69"/>
    </row>
    <row r="8505" spans="1:7" ht="18" customHeight="1">
      <c r="A8505" s="323"/>
      <c r="B8505" s="302" t="s">
        <v>31</v>
      </c>
      <c r="C8505" s="325" t="s">
        <v>171</v>
      </c>
      <c r="D8505" s="325">
        <v>100</v>
      </c>
      <c r="E8505" s="46">
        <v>36000</v>
      </c>
      <c r="F8505" s="130">
        <f t="shared" si="135"/>
        <v>3600000</v>
      </c>
      <c r="G8505" s="69"/>
    </row>
    <row r="8506" spans="1:7" ht="18" customHeight="1">
      <c r="A8506" s="323"/>
      <c r="B8506" s="302" t="s">
        <v>31</v>
      </c>
      <c r="C8506" s="325" t="s">
        <v>171</v>
      </c>
      <c r="D8506" s="325">
        <v>710</v>
      </c>
      <c r="E8506" s="46">
        <v>36500</v>
      </c>
      <c r="F8506" s="130">
        <f t="shared" si="135"/>
        <v>25915000</v>
      </c>
      <c r="G8506" s="69"/>
    </row>
    <row r="8507" spans="1:7" ht="18" customHeight="1">
      <c r="A8507" s="323"/>
      <c r="B8507" s="302" t="s">
        <v>31</v>
      </c>
      <c r="C8507" s="325" t="s">
        <v>287</v>
      </c>
      <c r="D8507" s="325">
        <v>125</v>
      </c>
      <c r="E8507" s="46">
        <v>36000</v>
      </c>
      <c r="F8507" s="130">
        <f t="shared" si="135"/>
        <v>4500000</v>
      </c>
      <c r="G8507" s="69"/>
    </row>
    <row r="8508" spans="1:7" ht="18" customHeight="1">
      <c r="A8508" s="323"/>
      <c r="B8508" s="302" t="s">
        <v>31</v>
      </c>
      <c r="C8508" s="325" t="s">
        <v>59</v>
      </c>
      <c r="D8508" s="325">
        <v>300</v>
      </c>
      <c r="E8508" s="46">
        <v>36500</v>
      </c>
      <c r="F8508" s="130">
        <f t="shared" si="135"/>
        <v>10950000</v>
      </c>
      <c r="G8508" s="69"/>
    </row>
    <row r="8509" spans="1:7" ht="18" customHeight="1">
      <c r="A8509" s="323"/>
      <c r="B8509" s="302" t="s">
        <v>31</v>
      </c>
      <c r="C8509" s="325" t="s">
        <v>148</v>
      </c>
      <c r="D8509" s="325">
        <v>25</v>
      </c>
      <c r="E8509" s="46">
        <v>36500</v>
      </c>
      <c r="F8509" s="130">
        <f t="shared" si="135"/>
        <v>912500</v>
      </c>
      <c r="G8509" s="69"/>
    </row>
    <row r="8510" spans="1:7" ht="18" customHeight="1">
      <c r="A8510" s="323"/>
      <c r="B8510" s="302"/>
      <c r="C8510" s="325"/>
      <c r="D8510" s="325"/>
      <c r="E8510" s="46"/>
      <c r="F8510" s="130">
        <f t="shared" si="135"/>
        <v>0</v>
      </c>
      <c r="G8510" s="69"/>
    </row>
    <row r="8511" spans="1:7" ht="18" customHeight="1">
      <c r="A8511" s="323" t="s">
        <v>318</v>
      </c>
      <c r="B8511" s="302" t="s">
        <v>13</v>
      </c>
      <c r="C8511" s="325" t="s">
        <v>2148</v>
      </c>
      <c r="D8511" s="325">
        <v>36</v>
      </c>
      <c r="E8511" s="46">
        <v>32500</v>
      </c>
      <c r="F8511" s="130">
        <f t="shared" si="135"/>
        <v>1170000</v>
      </c>
      <c r="G8511" s="86">
        <f>SUM(F8511:F8513)</f>
        <v>15911000</v>
      </c>
    </row>
    <row r="8512" spans="1:7" ht="18" customHeight="1">
      <c r="A8512" s="323"/>
      <c r="B8512" s="302" t="s">
        <v>212</v>
      </c>
      <c r="C8512" s="325" t="s">
        <v>2149</v>
      </c>
      <c r="D8512" s="325">
        <v>112.6</v>
      </c>
      <c r="E8512" s="46">
        <v>35000</v>
      </c>
      <c r="F8512" s="130">
        <f t="shared" si="135"/>
        <v>3941000</v>
      </c>
      <c r="G8512" s="69"/>
    </row>
    <row r="8513" spans="1:7" ht="18" customHeight="1">
      <c r="A8513" s="323"/>
      <c r="B8513" s="302" t="s">
        <v>31</v>
      </c>
      <c r="C8513" s="325" t="s">
        <v>725</v>
      </c>
      <c r="D8513" s="325">
        <v>300</v>
      </c>
      <c r="E8513" s="46">
        <v>36000</v>
      </c>
      <c r="F8513" s="130">
        <f t="shared" si="135"/>
        <v>10800000</v>
      </c>
      <c r="G8513" s="69"/>
    </row>
    <row r="8514" spans="1:7" ht="18" customHeight="1">
      <c r="A8514" s="323"/>
      <c r="B8514" s="302"/>
      <c r="C8514" s="325"/>
      <c r="D8514" s="325"/>
      <c r="E8514" s="46"/>
      <c r="F8514" s="130"/>
      <c r="G8514" s="69"/>
    </row>
    <row r="8515" spans="1:7" ht="18" customHeight="1">
      <c r="A8515" s="323" t="s">
        <v>271</v>
      </c>
      <c r="B8515" s="302" t="s">
        <v>13</v>
      </c>
      <c r="C8515" s="325" t="s">
        <v>272</v>
      </c>
      <c r="D8515" s="325">
        <v>10</v>
      </c>
      <c r="E8515" s="46">
        <v>31500</v>
      </c>
      <c r="F8515" s="130">
        <f>E8515*D8515</f>
        <v>315000</v>
      </c>
      <c r="G8515" s="86">
        <f>SUM(F8515:F8516)</f>
        <v>630000</v>
      </c>
    </row>
    <row r="8516" spans="1:7" ht="18" customHeight="1">
      <c r="A8516" s="323"/>
      <c r="B8516" s="302" t="s">
        <v>13</v>
      </c>
      <c r="C8516" s="325" t="s">
        <v>59</v>
      </c>
      <c r="D8516" s="325">
        <v>10</v>
      </c>
      <c r="E8516" s="46">
        <v>31500</v>
      </c>
      <c r="F8516" s="130">
        <f>E8516*D8516</f>
        <v>315000</v>
      </c>
      <c r="G8516" s="69"/>
    </row>
    <row r="8517" spans="1:7" ht="18" customHeight="1">
      <c r="A8517" s="323"/>
      <c r="B8517" s="302"/>
      <c r="C8517" s="325"/>
      <c r="D8517" s="325"/>
      <c r="E8517" s="46"/>
      <c r="F8517" s="130"/>
      <c r="G8517" s="69"/>
    </row>
    <row r="8518" spans="1:7" ht="18" customHeight="1">
      <c r="A8518" s="323"/>
      <c r="B8518" s="302"/>
      <c r="C8518" s="325"/>
      <c r="D8518" s="325"/>
      <c r="E8518" s="46"/>
      <c r="F8518" s="130">
        <f t="shared" si="135"/>
        <v>0</v>
      </c>
      <c r="G8518" s="69"/>
    </row>
    <row r="8519" spans="1:7" ht="18" customHeight="1">
      <c r="A8519" s="323" t="s">
        <v>2138</v>
      </c>
      <c r="B8519" s="302" t="s">
        <v>132</v>
      </c>
      <c r="C8519" s="325" t="s">
        <v>171</v>
      </c>
      <c r="D8519" s="325">
        <v>20</v>
      </c>
      <c r="E8519" s="46">
        <v>40000</v>
      </c>
      <c r="F8519" s="130">
        <f t="shared" si="135"/>
        <v>800000</v>
      </c>
      <c r="G8519" s="86">
        <f>SUM(F8519:F8521)</f>
        <v>13524000</v>
      </c>
    </row>
    <row r="8520" spans="1:7" ht="18" customHeight="1">
      <c r="A8520" s="323"/>
      <c r="B8520" s="302" t="s">
        <v>133</v>
      </c>
      <c r="C8520" s="325" t="s">
        <v>171</v>
      </c>
      <c r="D8520" s="325">
        <v>121.5</v>
      </c>
      <c r="E8520" s="46">
        <v>40000</v>
      </c>
      <c r="F8520" s="130">
        <f t="shared" si="135"/>
        <v>4860000</v>
      </c>
      <c r="G8520" s="69"/>
    </row>
    <row r="8521" spans="1:7" ht="18" customHeight="1">
      <c r="A8521" s="323"/>
      <c r="B8521" s="302" t="s">
        <v>133</v>
      </c>
      <c r="C8521" s="325" t="s">
        <v>886</v>
      </c>
      <c r="D8521" s="325">
        <v>196.6</v>
      </c>
      <c r="E8521" s="46">
        <v>40000</v>
      </c>
      <c r="F8521" s="130">
        <f t="shared" si="135"/>
        <v>7864000</v>
      </c>
      <c r="G8521" s="69"/>
    </row>
    <row r="8522" spans="1:7" ht="18" customHeight="1">
      <c r="A8522" s="323"/>
      <c r="B8522" s="302"/>
      <c r="C8522" s="325"/>
      <c r="D8522" s="325"/>
      <c r="E8522" s="46"/>
      <c r="F8522" s="130">
        <f t="shared" si="135"/>
        <v>0</v>
      </c>
      <c r="G8522" s="69"/>
    </row>
    <row r="8523" spans="1:7" ht="18" customHeight="1">
      <c r="A8523" s="323" t="s">
        <v>145</v>
      </c>
      <c r="B8523" s="302" t="s">
        <v>31</v>
      </c>
      <c r="C8523" s="325" t="s">
        <v>186</v>
      </c>
      <c r="D8523" s="325">
        <v>650</v>
      </c>
      <c r="E8523" s="46">
        <v>30000</v>
      </c>
      <c r="F8523" s="130">
        <f t="shared" si="135"/>
        <v>19500000</v>
      </c>
      <c r="G8523" s="86">
        <f>F8523</f>
        <v>19500000</v>
      </c>
    </row>
    <row r="8524" spans="1:7" ht="18" customHeight="1">
      <c r="A8524" s="323"/>
      <c r="B8524" s="302"/>
      <c r="C8524" s="325"/>
      <c r="D8524" s="325"/>
      <c r="E8524" s="46"/>
      <c r="F8524" s="130">
        <f t="shared" si="135"/>
        <v>0</v>
      </c>
      <c r="G8524" s="69"/>
    </row>
    <row r="8525" spans="1:7" ht="18" customHeight="1">
      <c r="A8525" s="323" t="s">
        <v>321</v>
      </c>
      <c r="B8525" s="302" t="s">
        <v>31</v>
      </c>
      <c r="C8525" s="325" t="s">
        <v>2139</v>
      </c>
      <c r="D8525" s="325">
        <v>79.900000000000006</v>
      </c>
      <c r="E8525" s="46">
        <v>35000</v>
      </c>
      <c r="F8525" s="130">
        <f t="shared" si="135"/>
        <v>2796500</v>
      </c>
      <c r="G8525" s="86">
        <f>F8525</f>
        <v>2796500</v>
      </c>
    </row>
    <row r="8526" spans="1:7" ht="18" customHeight="1">
      <c r="A8526" s="323"/>
      <c r="B8526" s="302"/>
      <c r="C8526" s="325"/>
      <c r="D8526" s="325"/>
      <c r="E8526" s="46"/>
      <c r="F8526" s="130">
        <f t="shared" si="135"/>
        <v>0</v>
      </c>
      <c r="G8526" s="69"/>
    </row>
    <row r="8527" spans="1:7" ht="18" customHeight="1">
      <c r="A8527" s="323" t="s">
        <v>451</v>
      </c>
      <c r="B8527" s="302" t="s">
        <v>31</v>
      </c>
      <c r="C8527" s="325" t="s">
        <v>2150</v>
      </c>
      <c r="D8527" s="325">
        <v>121.5</v>
      </c>
      <c r="E8527" s="46">
        <v>37500</v>
      </c>
      <c r="F8527" s="130">
        <f t="shared" si="135"/>
        <v>4556250</v>
      </c>
      <c r="G8527" s="86">
        <f>F8527</f>
        <v>4556250</v>
      </c>
    </row>
    <row r="8528" spans="1:7" ht="18" customHeight="1">
      <c r="A8528" s="323"/>
      <c r="B8528" s="302"/>
      <c r="C8528" s="325"/>
      <c r="D8528" s="325"/>
      <c r="E8528" s="46"/>
      <c r="F8528" s="130">
        <f t="shared" si="135"/>
        <v>0</v>
      </c>
      <c r="G8528" s="69"/>
    </row>
    <row r="8529" spans="1:7" ht="18" customHeight="1">
      <c r="A8529" s="323" t="s">
        <v>93</v>
      </c>
      <c r="B8529" s="446" t="s">
        <v>783</v>
      </c>
      <c r="C8529" s="430" t="s">
        <v>14</v>
      </c>
      <c r="D8529" s="430">
        <v>-50</v>
      </c>
      <c r="E8529" s="54">
        <v>30500</v>
      </c>
      <c r="F8529" s="140">
        <f t="shared" si="135"/>
        <v>-1525000</v>
      </c>
      <c r="G8529" s="86">
        <f>SUM(F8529:F8530)</f>
        <v>7871000</v>
      </c>
    </row>
    <row r="8530" spans="1:7" ht="18" customHeight="1">
      <c r="A8530" s="302"/>
      <c r="B8530" s="302" t="s">
        <v>724</v>
      </c>
      <c r="C8530" s="325" t="s">
        <v>1220</v>
      </c>
      <c r="D8530" s="325">
        <v>261</v>
      </c>
      <c r="E8530" s="46">
        <v>36000</v>
      </c>
      <c r="F8530" s="130">
        <f t="shared" si="135"/>
        <v>9396000</v>
      </c>
      <c r="G8530" s="69"/>
    </row>
    <row r="8531" spans="1:7" ht="18" customHeight="1">
      <c r="A8531" s="323"/>
      <c r="B8531" s="302"/>
      <c r="C8531" s="325"/>
      <c r="D8531" s="325"/>
      <c r="E8531" s="46"/>
      <c r="F8531" s="130">
        <f t="shared" si="135"/>
        <v>0</v>
      </c>
      <c r="G8531" s="69"/>
    </row>
    <row r="8532" spans="1:7" ht="18" customHeight="1">
      <c r="A8532" s="323" t="s">
        <v>88</v>
      </c>
      <c r="B8532" s="302" t="s">
        <v>13</v>
      </c>
      <c r="C8532" s="325" t="s">
        <v>1992</v>
      </c>
      <c r="D8532" s="325">
        <v>140</v>
      </c>
      <c r="E8532" s="46">
        <v>30500</v>
      </c>
      <c r="F8532" s="130">
        <f t="shared" ref="F8532:F8601" si="136">E8532*D8532</f>
        <v>4270000</v>
      </c>
      <c r="G8532" s="86">
        <f>F8532</f>
        <v>4270000</v>
      </c>
    </row>
    <row r="8533" spans="1:7" ht="18" customHeight="1">
      <c r="A8533" s="323"/>
      <c r="B8533" s="302"/>
      <c r="C8533" s="325"/>
      <c r="D8533" s="325"/>
      <c r="E8533" s="46"/>
      <c r="F8533" s="130">
        <f t="shared" si="136"/>
        <v>0</v>
      </c>
      <c r="G8533" s="69"/>
    </row>
    <row r="8534" spans="1:7" ht="18" customHeight="1">
      <c r="A8534" s="323" t="s">
        <v>304</v>
      </c>
      <c r="B8534" s="302" t="s">
        <v>13</v>
      </c>
      <c r="C8534" s="325" t="s">
        <v>909</v>
      </c>
      <c r="D8534" s="325">
        <v>529.6</v>
      </c>
      <c r="E8534" s="46">
        <v>32500</v>
      </c>
      <c r="F8534" s="130">
        <f t="shared" si="136"/>
        <v>17212000</v>
      </c>
      <c r="G8534" s="86">
        <f>F8534</f>
        <v>17212000</v>
      </c>
    </row>
    <row r="8535" spans="1:7" ht="18" customHeight="1">
      <c r="A8535" s="323"/>
      <c r="B8535" s="302"/>
      <c r="C8535" s="325"/>
      <c r="D8535" s="325"/>
      <c r="E8535" s="46"/>
      <c r="F8535" s="130">
        <f t="shared" si="136"/>
        <v>0</v>
      </c>
      <c r="G8535" s="69"/>
    </row>
    <row r="8536" spans="1:7" ht="18" customHeight="1">
      <c r="A8536" s="323" t="s">
        <v>504</v>
      </c>
      <c r="B8536" s="302" t="s">
        <v>233</v>
      </c>
      <c r="C8536" s="325" t="s">
        <v>2151</v>
      </c>
      <c r="D8536" s="325">
        <v>30.4</v>
      </c>
      <c r="E8536" s="46">
        <v>38500</v>
      </c>
      <c r="F8536" s="130">
        <f t="shared" si="136"/>
        <v>1170400</v>
      </c>
      <c r="G8536" s="86">
        <f>F8536</f>
        <v>1170400</v>
      </c>
    </row>
    <row r="8537" spans="1:7" ht="18" customHeight="1">
      <c r="A8537" s="323"/>
      <c r="B8537" s="302"/>
      <c r="C8537" s="325"/>
      <c r="D8537" s="325"/>
      <c r="E8537" s="46"/>
      <c r="F8537" s="130">
        <f t="shared" si="136"/>
        <v>0</v>
      </c>
      <c r="G8537" s="69"/>
    </row>
    <row r="8538" spans="1:7" ht="18" customHeight="1">
      <c r="A8538" s="323" t="s">
        <v>109</v>
      </c>
      <c r="B8538" s="302" t="s">
        <v>31</v>
      </c>
      <c r="C8538" s="325" t="s">
        <v>62</v>
      </c>
      <c r="D8538" s="325">
        <v>125</v>
      </c>
      <c r="E8538" s="46">
        <v>36000</v>
      </c>
      <c r="F8538" s="130">
        <f t="shared" si="136"/>
        <v>4500000</v>
      </c>
      <c r="G8538" s="86">
        <f>F8538</f>
        <v>4500000</v>
      </c>
    </row>
    <row r="8539" spans="1:7" ht="18" customHeight="1">
      <c r="A8539" s="323"/>
      <c r="B8539" s="302"/>
      <c r="C8539" s="325"/>
      <c r="D8539" s="325"/>
      <c r="E8539" s="46"/>
      <c r="F8539" s="130">
        <f t="shared" si="136"/>
        <v>0</v>
      </c>
      <c r="G8539" s="69"/>
    </row>
    <row r="8540" spans="1:7" ht="18" customHeight="1">
      <c r="A8540" s="323" t="s">
        <v>58</v>
      </c>
      <c r="B8540" s="302" t="s">
        <v>13</v>
      </c>
      <c r="C8540" s="325" t="s">
        <v>60</v>
      </c>
      <c r="D8540" s="325">
        <v>20</v>
      </c>
      <c r="E8540" s="46">
        <v>31000</v>
      </c>
      <c r="F8540" s="130">
        <f t="shared" si="136"/>
        <v>620000</v>
      </c>
      <c r="G8540" s="86">
        <f>SUM(F8540:F8541)</f>
        <v>1860000</v>
      </c>
    </row>
    <row r="8541" spans="1:7" ht="18" customHeight="1">
      <c r="A8541" s="323"/>
      <c r="B8541" s="302" t="s">
        <v>13</v>
      </c>
      <c r="C8541" s="325" t="s">
        <v>14</v>
      </c>
      <c r="D8541" s="325">
        <v>40</v>
      </c>
      <c r="E8541" s="46">
        <v>31000</v>
      </c>
      <c r="F8541" s="130">
        <f t="shared" si="136"/>
        <v>1240000</v>
      </c>
      <c r="G8541" s="69"/>
    </row>
    <row r="8542" spans="1:7" ht="18" customHeight="1">
      <c r="A8542" s="323"/>
      <c r="B8542" s="302"/>
      <c r="C8542" s="325"/>
      <c r="D8542" s="325"/>
      <c r="E8542" s="46"/>
      <c r="F8542" s="130">
        <f t="shared" si="136"/>
        <v>0</v>
      </c>
      <c r="G8542" s="69"/>
    </row>
    <row r="8543" spans="1:7" ht="18" customHeight="1">
      <c r="A8543" s="323" t="s">
        <v>56</v>
      </c>
      <c r="B8543" s="302" t="s">
        <v>13</v>
      </c>
      <c r="C8543" s="325" t="s">
        <v>60</v>
      </c>
      <c r="D8543" s="325">
        <v>20</v>
      </c>
      <c r="E8543" s="46">
        <v>31500</v>
      </c>
      <c r="F8543" s="130">
        <f t="shared" si="136"/>
        <v>630000</v>
      </c>
      <c r="G8543" s="86">
        <f>F8543</f>
        <v>630000</v>
      </c>
    </row>
    <row r="8544" spans="1:7" ht="18" customHeight="1">
      <c r="A8544" s="323"/>
      <c r="B8544" s="302"/>
      <c r="C8544" s="325"/>
      <c r="D8544" s="325"/>
      <c r="E8544" s="46"/>
      <c r="F8544" s="130">
        <f t="shared" si="136"/>
        <v>0</v>
      </c>
      <c r="G8544" s="69"/>
    </row>
    <row r="8545" spans="1:7" ht="18" customHeight="1">
      <c r="A8545" s="323" t="s">
        <v>2141</v>
      </c>
      <c r="B8545" s="302" t="s">
        <v>289</v>
      </c>
      <c r="C8545" s="325" t="s">
        <v>22</v>
      </c>
      <c r="D8545" s="325">
        <v>80</v>
      </c>
      <c r="E8545" s="46">
        <v>32000</v>
      </c>
      <c r="F8545" s="130">
        <f t="shared" si="136"/>
        <v>2560000</v>
      </c>
      <c r="G8545" s="86">
        <f>SUM(F8545:F8548)</f>
        <v>4450000</v>
      </c>
    </row>
    <row r="8546" spans="1:7" ht="18" customHeight="1">
      <c r="A8546" s="323"/>
      <c r="B8546" s="302" t="s">
        <v>13</v>
      </c>
      <c r="C8546" s="325" t="s">
        <v>75</v>
      </c>
      <c r="D8546" s="325">
        <v>20</v>
      </c>
      <c r="E8546" s="46">
        <v>31500</v>
      </c>
      <c r="F8546" s="130">
        <f t="shared" si="136"/>
        <v>630000</v>
      </c>
      <c r="G8546" s="69"/>
    </row>
    <row r="8547" spans="1:7" ht="18" customHeight="1">
      <c r="A8547" s="323"/>
      <c r="B8547" s="302" t="s">
        <v>13</v>
      </c>
      <c r="C8547" s="325" t="s">
        <v>76</v>
      </c>
      <c r="D8547" s="325">
        <v>20</v>
      </c>
      <c r="E8547" s="46">
        <v>31500</v>
      </c>
      <c r="F8547" s="130">
        <f t="shared" si="136"/>
        <v>630000</v>
      </c>
      <c r="G8547" s="69"/>
    </row>
    <row r="8548" spans="1:7" ht="18" customHeight="1">
      <c r="A8548" s="323"/>
      <c r="B8548" s="302" t="s">
        <v>13</v>
      </c>
      <c r="C8548" s="325" t="s">
        <v>14</v>
      </c>
      <c r="D8548" s="325">
        <v>20</v>
      </c>
      <c r="E8548" s="46">
        <v>31500</v>
      </c>
      <c r="F8548" s="130">
        <f t="shared" si="136"/>
        <v>630000</v>
      </c>
      <c r="G8548" s="69"/>
    </row>
    <row r="8549" spans="1:7" ht="18" customHeight="1">
      <c r="A8549" s="323"/>
      <c r="B8549" s="302"/>
      <c r="C8549" s="325"/>
      <c r="D8549" s="325"/>
      <c r="E8549" s="46"/>
      <c r="F8549" s="130">
        <f t="shared" si="136"/>
        <v>0</v>
      </c>
      <c r="G8549" s="69"/>
    </row>
    <row r="8550" spans="1:7" ht="18" customHeight="1">
      <c r="A8550" s="323" t="s">
        <v>2152</v>
      </c>
      <c r="B8550" s="302" t="s">
        <v>132</v>
      </c>
      <c r="C8550" s="325" t="s">
        <v>2153</v>
      </c>
      <c r="D8550" s="325">
        <v>97.2</v>
      </c>
      <c r="E8550" s="46">
        <v>32000</v>
      </c>
      <c r="F8550" s="130">
        <f t="shared" si="136"/>
        <v>3110400</v>
      </c>
      <c r="G8550" s="86">
        <f>SUM(F8550:F8551)</f>
        <v>6820400</v>
      </c>
    </row>
    <row r="8551" spans="1:7" ht="18" customHeight="1">
      <c r="A8551" s="323"/>
      <c r="B8551" s="302" t="s">
        <v>132</v>
      </c>
      <c r="C8551" s="325" t="s">
        <v>2154</v>
      </c>
      <c r="D8551" s="325">
        <v>106</v>
      </c>
      <c r="E8551" s="46">
        <v>35000</v>
      </c>
      <c r="F8551" s="130">
        <f t="shared" si="136"/>
        <v>3710000</v>
      </c>
      <c r="G8551" s="69"/>
    </row>
    <row r="8552" spans="1:7" ht="18" customHeight="1">
      <c r="A8552" s="323"/>
      <c r="B8552" s="302"/>
      <c r="C8552" s="325"/>
      <c r="D8552" s="325"/>
      <c r="E8552" s="46"/>
      <c r="F8552" s="130">
        <f t="shared" si="136"/>
        <v>0</v>
      </c>
      <c r="G8552" s="69"/>
    </row>
    <row r="8553" spans="1:7" ht="18" customHeight="1">
      <c r="A8553" s="323" t="s">
        <v>573</v>
      </c>
      <c r="B8553" s="302" t="s">
        <v>13</v>
      </c>
      <c r="C8553" s="325" t="s">
        <v>75</v>
      </c>
      <c r="D8553" s="325">
        <v>20</v>
      </c>
      <c r="E8553" s="46">
        <v>31500</v>
      </c>
      <c r="F8553" s="130">
        <f t="shared" si="136"/>
        <v>630000</v>
      </c>
      <c r="G8553" s="86">
        <f>SUM(F8553:F8554)</f>
        <v>945000</v>
      </c>
    </row>
    <row r="8554" spans="1:7" ht="18" customHeight="1">
      <c r="A8554" s="323"/>
      <c r="B8554" s="302" t="s">
        <v>13</v>
      </c>
      <c r="C8554" s="325" t="s">
        <v>60</v>
      </c>
      <c r="D8554" s="325">
        <v>10</v>
      </c>
      <c r="E8554" s="46">
        <v>31500</v>
      </c>
      <c r="F8554" s="130">
        <f t="shared" si="136"/>
        <v>315000</v>
      </c>
      <c r="G8554" s="69"/>
    </row>
    <row r="8555" spans="1:7" ht="18" customHeight="1">
      <c r="A8555" s="323"/>
      <c r="B8555" s="302"/>
      <c r="C8555" s="325"/>
      <c r="D8555" s="325"/>
      <c r="E8555" s="46"/>
      <c r="F8555" s="130">
        <f t="shared" si="136"/>
        <v>0</v>
      </c>
      <c r="G8555" s="69"/>
    </row>
    <row r="8556" spans="1:7" ht="18" customHeight="1">
      <c r="A8556" s="323" t="s">
        <v>2155</v>
      </c>
      <c r="B8556" s="302" t="s">
        <v>23</v>
      </c>
      <c r="C8556" s="325" t="s">
        <v>60</v>
      </c>
      <c r="D8556" s="325">
        <v>100</v>
      </c>
      <c r="E8556" s="46">
        <v>35000</v>
      </c>
      <c r="F8556" s="130">
        <f t="shared" si="136"/>
        <v>3500000</v>
      </c>
      <c r="G8556" s="86">
        <f>F8556</f>
        <v>3500000</v>
      </c>
    </row>
    <row r="8557" spans="1:7" ht="18" customHeight="1">
      <c r="A8557" s="323"/>
      <c r="B8557" s="302"/>
      <c r="C8557" s="325"/>
      <c r="D8557" s="325"/>
      <c r="E8557" s="46"/>
      <c r="F8557" s="130">
        <f t="shared" si="136"/>
        <v>0</v>
      </c>
      <c r="G8557" s="69"/>
    </row>
    <row r="8558" spans="1:7" ht="18" customHeight="1">
      <c r="A8558" s="323" t="s">
        <v>61</v>
      </c>
      <c r="B8558" s="302" t="s">
        <v>13</v>
      </c>
      <c r="C8558" s="325" t="s">
        <v>686</v>
      </c>
      <c r="D8558" s="325">
        <v>80</v>
      </c>
      <c r="E8558" s="46">
        <v>31000</v>
      </c>
      <c r="F8558" s="130">
        <f t="shared" si="136"/>
        <v>2480000</v>
      </c>
      <c r="G8558" s="86">
        <f>SUM(F8558:F8559)</f>
        <v>3110000</v>
      </c>
    </row>
    <row r="8559" spans="1:7" ht="18" customHeight="1">
      <c r="A8559" s="323"/>
      <c r="B8559" s="302" t="s">
        <v>13</v>
      </c>
      <c r="C8559" s="325" t="s">
        <v>14</v>
      </c>
      <c r="D8559" s="325">
        <v>20</v>
      </c>
      <c r="E8559" s="46">
        <v>31500</v>
      </c>
      <c r="F8559" s="130">
        <f t="shared" si="136"/>
        <v>630000</v>
      </c>
      <c r="G8559" s="69"/>
    </row>
    <row r="8560" spans="1:7" ht="18" customHeight="1">
      <c r="A8560" s="323"/>
      <c r="B8560" s="302"/>
      <c r="C8560" s="325"/>
      <c r="D8560" s="325"/>
      <c r="E8560" s="46"/>
      <c r="F8560" s="130">
        <f t="shared" si="136"/>
        <v>0</v>
      </c>
      <c r="G8560" s="69"/>
    </row>
    <row r="8561" spans="1:7" ht="18" customHeight="1">
      <c r="A8561" s="323" t="s">
        <v>26</v>
      </c>
      <c r="B8561" s="302" t="s">
        <v>13</v>
      </c>
      <c r="C8561" s="325" t="s">
        <v>686</v>
      </c>
      <c r="D8561" s="325">
        <v>40</v>
      </c>
      <c r="E8561" s="46">
        <v>30000</v>
      </c>
      <c r="F8561" s="130">
        <f t="shared" si="136"/>
        <v>1200000</v>
      </c>
      <c r="G8561" s="86">
        <f>F8561</f>
        <v>1200000</v>
      </c>
    </row>
    <row r="8562" spans="1:7" ht="18" customHeight="1">
      <c r="A8562" s="323"/>
      <c r="B8562" s="302"/>
      <c r="C8562" s="325"/>
      <c r="D8562" s="325"/>
      <c r="E8562" s="46"/>
      <c r="F8562" s="130">
        <f t="shared" si="136"/>
        <v>0</v>
      </c>
      <c r="G8562" s="86"/>
    </row>
    <row r="8563" spans="1:7" ht="18" customHeight="1">
      <c r="A8563" s="323" t="s">
        <v>18</v>
      </c>
      <c r="B8563" s="302" t="s">
        <v>13</v>
      </c>
      <c r="C8563" s="325" t="s">
        <v>1082</v>
      </c>
      <c r="D8563" s="325">
        <v>20</v>
      </c>
      <c r="E8563" s="46">
        <v>29000</v>
      </c>
      <c r="F8563" s="130">
        <f t="shared" si="136"/>
        <v>580000</v>
      </c>
      <c r="G8563" s="86">
        <f>SUM(F8563:F8567)</f>
        <v>4640000</v>
      </c>
    </row>
    <row r="8564" spans="1:7" ht="18" customHeight="1">
      <c r="A8564" s="323"/>
      <c r="B8564" s="302" t="s">
        <v>13</v>
      </c>
      <c r="C8564" s="325" t="s">
        <v>614</v>
      </c>
      <c r="D8564" s="325">
        <v>30</v>
      </c>
      <c r="E8564" s="46">
        <v>29000</v>
      </c>
      <c r="F8564" s="130">
        <f t="shared" si="136"/>
        <v>870000</v>
      </c>
      <c r="G8564" s="69"/>
    </row>
    <row r="8565" spans="1:7" ht="18" customHeight="1">
      <c r="A8565" s="323"/>
      <c r="B8565" s="302" t="s">
        <v>13</v>
      </c>
      <c r="C8565" s="325" t="s">
        <v>686</v>
      </c>
      <c r="D8565" s="325">
        <v>30</v>
      </c>
      <c r="E8565" s="46">
        <v>29000</v>
      </c>
      <c r="F8565" s="130">
        <f t="shared" si="136"/>
        <v>870000</v>
      </c>
      <c r="G8565" s="69"/>
    </row>
    <row r="8566" spans="1:7" ht="18" customHeight="1">
      <c r="A8566" s="323"/>
      <c r="B8566" s="302" t="s">
        <v>13</v>
      </c>
      <c r="C8566" s="325" t="s">
        <v>282</v>
      </c>
      <c r="D8566" s="325">
        <v>30</v>
      </c>
      <c r="E8566" s="46">
        <v>29000</v>
      </c>
      <c r="F8566" s="130">
        <f t="shared" si="136"/>
        <v>870000</v>
      </c>
      <c r="G8566" s="69"/>
    </row>
    <row r="8567" spans="1:7" ht="18" customHeight="1">
      <c r="A8567" s="323"/>
      <c r="B8567" s="302" t="s">
        <v>13</v>
      </c>
      <c r="C8567" s="325" t="s">
        <v>60</v>
      </c>
      <c r="D8567" s="325">
        <v>50</v>
      </c>
      <c r="E8567" s="46">
        <v>29000</v>
      </c>
      <c r="F8567" s="130">
        <f t="shared" si="136"/>
        <v>1450000</v>
      </c>
      <c r="G8567" s="69"/>
    </row>
    <row r="8568" spans="1:7" ht="18" customHeight="1">
      <c r="A8568" s="323"/>
      <c r="B8568" s="302"/>
      <c r="C8568" s="325"/>
      <c r="D8568" s="325"/>
      <c r="E8568" s="46"/>
      <c r="F8568" s="130">
        <f t="shared" si="136"/>
        <v>0</v>
      </c>
      <c r="G8568" s="69"/>
    </row>
    <row r="8569" spans="1:7" ht="18" customHeight="1">
      <c r="A8569" s="533" t="s">
        <v>24</v>
      </c>
      <c r="B8569" s="440" t="s">
        <v>13</v>
      </c>
      <c r="C8569" s="382" t="s">
        <v>156</v>
      </c>
      <c r="D8569" s="382">
        <v>530</v>
      </c>
      <c r="E8569" s="59">
        <v>30000</v>
      </c>
      <c r="F8569" s="132">
        <f t="shared" si="136"/>
        <v>15900000</v>
      </c>
      <c r="G8569" s="125">
        <f>F8569</f>
        <v>15900000</v>
      </c>
    </row>
    <row r="8570" spans="1:7" ht="18" customHeight="1">
      <c r="A8570" s="526"/>
      <c r="B8570" s="435"/>
      <c r="C8570" s="484"/>
      <c r="D8570" s="484"/>
      <c r="E8570" s="113"/>
      <c r="F8570" s="126"/>
      <c r="G8570" s="9"/>
    </row>
    <row r="8571" spans="1:7" ht="18" customHeight="1">
      <c r="A8571" s="537">
        <v>42463</v>
      </c>
      <c r="B8571" s="355"/>
      <c r="C8571" s="491" t="s">
        <v>398</v>
      </c>
      <c r="D8571" s="525"/>
      <c r="F8571" s="127"/>
    </row>
    <row r="8572" spans="1:7" ht="18" customHeight="1">
      <c r="A8572" s="531" t="s">
        <v>127</v>
      </c>
      <c r="B8572" s="436" t="s">
        <v>134</v>
      </c>
      <c r="C8572" s="494" t="s">
        <v>152</v>
      </c>
      <c r="D8572" s="494">
        <f>SUM(D8573:D8737)</f>
        <v>33694.699999999997</v>
      </c>
      <c r="E8572" s="166"/>
      <c r="F8572" s="171">
        <f>SUM(F8573:F8737)</f>
        <v>1142548420</v>
      </c>
      <c r="G8572" s="171">
        <f>SUM(G8573:G8737)</f>
        <v>1142548420</v>
      </c>
    </row>
    <row r="8573" spans="1:7" ht="18" customHeight="1">
      <c r="A8573" s="539" t="s">
        <v>2165</v>
      </c>
      <c r="B8573" s="449" t="s">
        <v>13</v>
      </c>
      <c r="C8573" s="499" t="s">
        <v>76</v>
      </c>
      <c r="D8573" s="499">
        <v>20</v>
      </c>
      <c r="E8573" s="148">
        <v>31500</v>
      </c>
      <c r="F8573" s="149">
        <f t="shared" si="136"/>
        <v>630000</v>
      </c>
      <c r="G8573" s="168">
        <f>SUM(F8573:F8574)</f>
        <v>2205000</v>
      </c>
    </row>
    <row r="8574" spans="1:7" ht="18" customHeight="1">
      <c r="A8574" s="323"/>
      <c r="B8574" s="302" t="s">
        <v>13</v>
      </c>
      <c r="C8574" s="325" t="s">
        <v>59</v>
      </c>
      <c r="D8574" s="325">
        <v>50</v>
      </c>
      <c r="E8574" s="46">
        <v>31500</v>
      </c>
      <c r="F8574" s="130">
        <f t="shared" si="136"/>
        <v>1575000</v>
      </c>
      <c r="G8574" s="69"/>
    </row>
    <row r="8575" spans="1:7" ht="18" customHeight="1">
      <c r="A8575" s="323"/>
      <c r="B8575" s="302"/>
      <c r="C8575" s="325"/>
      <c r="D8575" s="325"/>
      <c r="E8575" s="46"/>
      <c r="F8575" s="130">
        <f t="shared" si="136"/>
        <v>0</v>
      </c>
      <c r="G8575" s="69"/>
    </row>
    <row r="8576" spans="1:7" ht="18" customHeight="1">
      <c r="A8576" s="323" t="s">
        <v>109</v>
      </c>
      <c r="B8576" s="302" t="s">
        <v>31</v>
      </c>
      <c r="C8576" s="325" t="s">
        <v>62</v>
      </c>
      <c r="D8576" s="325">
        <v>350</v>
      </c>
      <c r="E8576" s="46">
        <v>36000</v>
      </c>
      <c r="F8576" s="130">
        <f t="shared" si="136"/>
        <v>12600000</v>
      </c>
      <c r="G8576" s="86">
        <f>SUM(F8576:F8577)</f>
        <v>12600000</v>
      </c>
    </row>
    <row r="8577" spans="1:7" ht="18" customHeight="1">
      <c r="A8577" s="323"/>
      <c r="B8577" s="302"/>
      <c r="C8577" s="325"/>
      <c r="D8577" s="325"/>
      <c r="E8577" s="46"/>
      <c r="F8577" s="130">
        <f t="shared" si="136"/>
        <v>0</v>
      </c>
      <c r="G8577" s="69"/>
    </row>
    <row r="8578" spans="1:7" ht="18" customHeight="1">
      <c r="A8578" s="323" t="s">
        <v>951</v>
      </c>
      <c r="B8578" s="302" t="s">
        <v>13</v>
      </c>
      <c r="C8578" s="325" t="s">
        <v>85</v>
      </c>
      <c r="D8578" s="325">
        <v>240.7</v>
      </c>
      <c r="E8578" s="46">
        <v>31000</v>
      </c>
      <c r="F8578" s="130">
        <f t="shared" si="136"/>
        <v>7461700</v>
      </c>
      <c r="G8578" s="86">
        <f>SUM(F8578:F8579)</f>
        <v>7461700</v>
      </c>
    </row>
    <row r="8579" spans="1:7" ht="18" customHeight="1">
      <c r="A8579" s="323"/>
      <c r="B8579" s="302"/>
      <c r="C8579" s="325"/>
      <c r="D8579" s="325"/>
      <c r="E8579" s="46"/>
      <c r="F8579" s="130">
        <f t="shared" si="136"/>
        <v>0</v>
      </c>
      <c r="G8579" s="69"/>
    </row>
    <row r="8580" spans="1:7" ht="18" customHeight="1">
      <c r="A8580" s="323" t="s">
        <v>309</v>
      </c>
      <c r="B8580" s="302" t="s">
        <v>13</v>
      </c>
      <c r="C8580" s="325" t="s">
        <v>41</v>
      </c>
      <c r="D8580" s="325">
        <v>202</v>
      </c>
      <c r="E8580" s="46">
        <v>31000</v>
      </c>
      <c r="F8580" s="130">
        <f t="shared" si="136"/>
        <v>6262000</v>
      </c>
      <c r="G8580" s="86">
        <f>SUM(F8580:F8581)</f>
        <v>6262000</v>
      </c>
    </row>
    <row r="8581" spans="1:7" ht="18" customHeight="1">
      <c r="A8581" s="323"/>
      <c r="B8581" s="302"/>
      <c r="C8581" s="325"/>
      <c r="D8581" s="325"/>
      <c r="E8581" s="46"/>
      <c r="F8581" s="130">
        <f t="shared" si="136"/>
        <v>0</v>
      </c>
      <c r="G8581" s="69"/>
    </row>
    <row r="8582" spans="1:7" ht="18" customHeight="1">
      <c r="A8582" s="323" t="s">
        <v>963</v>
      </c>
      <c r="B8582" s="302" t="s">
        <v>13</v>
      </c>
      <c r="C8582" s="325" t="s">
        <v>1445</v>
      </c>
      <c r="D8582" s="325">
        <v>107.5</v>
      </c>
      <c r="E8582" s="46">
        <v>31500</v>
      </c>
      <c r="F8582" s="130">
        <f>E8582*D8582</f>
        <v>3386250</v>
      </c>
      <c r="G8582" s="86">
        <f>SUM(F8582:F8584)</f>
        <v>6741000</v>
      </c>
    </row>
    <row r="8583" spans="1:7" ht="18" customHeight="1">
      <c r="A8583" s="323"/>
      <c r="B8583" s="302" t="s">
        <v>13</v>
      </c>
      <c r="C8583" s="325" t="s">
        <v>1444</v>
      </c>
      <c r="D8583" s="325">
        <v>106.5</v>
      </c>
      <c r="E8583" s="46">
        <v>31500</v>
      </c>
      <c r="F8583" s="130">
        <f>E8583*D8583</f>
        <v>3354750</v>
      </c>
      <c r="G8583" s="69"/>
    </row>
    <row r="8584" spans="1:7" ht="18" customHeight="1">
      <c r="A8584" s="323"/>
      <c r="B8584" s="302"/>
      <c r="C8584" s="325"/>
      <c r="D8584" s="325"/>
      <c r="E8584" s="46"/>
      <c r="F8584" s="130"/>
      <c r="G8584" s="69"/>
    </row>
    <row r="8585" spans="1:7" ht="18" customHeight="1">
      <c r="A8585" s="323" t="s">
        <v>321</v>
      </c>
      <c r="B8585" s="302" t="s">
        <v>64</v>
      </c>
      <c r="C8585" s="325" t="s">
        <v>2156</v>
      </c>
      <c r="D8585" s="325">
        <v>569.79999999999995</v>
      </c>
      <c r="E8585" s="46">
        <v>36500</v>
      </c>
      <c r="F8585" s="130">
        <f t="shared" si="136"/>
        <v>20797700</v>
      </c>
      <c r="G8585" s="86">
        <f>SUM(F8585:F8586)</f>
        <v>20797700</v>
      </c>
    </row>
    <row r="8586" spans="1:7" ht="18" customHeight="1">
      <c r="A8586" s="323"/>
      <c r="B8586" s="302"/>
      <c r="C8586" s="325"/>
      <c r="D8586" s="325"/>
      <c r="E8586" s="46"/>
      <c r="F8586" s="130">
        <f t="shared" si="136"/>
        <v>0</v>
      </c>
      <c r="G8586" s="69"/>
    </row>
    <row r="8587" spans="1:7" ht="18" customHeight="1">
      <c r="A8587" s="323" t="s">
        <v>51</v>
      </c>
      <c r="B8587" s="302" t="s">
        <v>31</v>
      </c>
      <c r="C8587" s="325" t="s">
        <v>67</v>
      </c>
      <c r="D8587" s="325">
        <v>394.6</v>
      </c>
      <c r="E8587" s="46">
        <v>32000</v>
      </c>
      <c r="F8587" s="130">
        <f t="shared" si="136"/>
        <v>12627200</v>
      </c>
      <c r="G8587" s="86">
        <f>SUM(F8587:F8591)</f>
        <v>34645900</v>
      </c>
    </row>
    <row r="8588" spans="1:7" ht="18" customHeight="1">
      <c r="A8588" s="323"/>
      <c r="B8588" s="302" t="s">
        <v>31</v>
      </c>
      <c r="C8588" s="325" t="s">
        <v>62</v>
      </c>
      <c r="D8588" s="325">
        <v>100</v>
      </c>
      <c r="E8588" s="46">
        <v>34000</v>
      </c>
      <c r="F8588" s="130">
        <f t="shared" si="136"/>
        <v>3400000</v>
      </c>
      <c r="G8588" s="69"/>
    </row>
    <row r="8589" spans="1:7" ht="18" customHeight="1">
      <c r="A8589" s="323"/>
      <c r="B8589" s="302" t="s">
        <v>31</v>
      </c>
      <c r="C8589" s="325" t="s">
        <v>615</v>
      </c>
      <c r="D8589" s="325">
        <v>450</v>
      </c>
      <c r="E8589" s="46">
        <v>31500</v>
      </c>
      <c r="F8589" s="130">
        <f t="shared" si="136"/>
        <v>14175000</v>
      </c>
      <c r="G8589" s="69"/>
    </row>
    <row r="8590" spans="1:7" ht="18" customHeight="1">
      <c r="A8590" s="323"/>
      <c r="B8590" s="302" t="s">
        <v>31</v>
      </c>
      <c r="C8590" s="325" t="s">
        <v>2046</v>
      </c>
      <c r="D8590" s="325">
        <v>25</v>
      </c>
      <c r="E8590" s="46">
        <v>32500</v>
      </c>
      <c r="F8590" s="130">
        <f t="shared" si="136"/>
        <v>812500</v>
      </c>
      <c r="G8590" s="69"/>
    </row>
    <row r="8591" spans="1:7" ht="18" customHeight="1">
      <c r="A8591" s="323"/>
      <c r="B8591" s="302" t="s">
        <v>23</v>
      </c>
      <c r="C8591" s="325" t="s">
        <v>338</v>
      </c>
      <c r="D8591" s="325">
        <v>106.8</v>
      </c>
      <c r="E8591" s="46">
        <v>34000</v>
      </c>
      <c r="F8591" s="130">
        <f t="shared" si="136"/>
        <v>3631200</v>
      </c>
      <c r="G8591" s="69"/>
    </row>
    <row r="8592" spans="1:7" ht="18" customHeight="1">
      <c r="A8592" s="323"/>
      <c r="B8592" s="302"/>
      <c r="C8592" s="325"/>
      <c r="D8592" s="325"/>
      <c r="E8592" s="46"/>
      <c r="F8592" s="130">
        <f t="shared" si="136"/>
        <v>0</v>
      </c>
      <c r="G8592" s="69"/>
    </row>
    <row r="8593" spans="1:7" ht="18" customHeight="1">
      <c r="A8593" s="323" t="s">
        <v>178</v>
      </c>
      <c r="B8593" s="302" t="s">
        <v>13</v>
      </c>
      <c r="C8593" s="325" t="s">
        <v>2157</v>
      </c>
      <c r="D8593" s="325">
        <v>30</v>
      </c>
      <c r="E8593" s="46">
        <v>33000</v>
      </c>
      <c r="F8593" s="130">
        <f t="shared" si="136"/>
        <v>990000</v>
      </c>
      <c r="G8593" s="86">
        <f>SUM(F8593:F8595)</f>
        <v>4290000</v>
      </c>
    </row>
    <row r="8594" spans="1:7" ht="18" customHeight="1">
      <c r="A8594" s="323"/>
      <c r="B8594" s="302" t="s">
        <v>13</v>
      </c>
      <c r="C8594" s="325" t="s">
        <v>1368</v>
      </c>
      <c r="D8594" s="325">
        <v>100</v>
      </c>
      <c r="E8594" s="46">
        <v>33000</v>
      </c>
      <c r="F8594" s="130">
        <f t="shared" si="136"/>
        <v>3300000</v>
      </c>
      <c r="G8594" s="69"/>
    </row>
    <row r="8595" spans="1:7" ht="18" customHeight="1">
      <c r="A8595" s="323"/>
      <c r="B8595" s="302"/>
      <c r="C8595" s="325"/>
      <c r="D8595" s="325"/>
      <c r="E8595" s="46"/>
      <c r="F8595" s="130">
        <f t="shared" si="136"/>
        <v>0</v>
      </c>
      <c r="G8595" s="69"/>
    </row>
    <row r="8596" spans="1:7" ht="18" customHeight="1">
      <c r="A8596" s="323" t="s">
        <v>2158</v>
      </c>
      <c r="B8596" s="444" t="s">
        <v>116</v>
      </c>
      <c r="C8596" s="482" t="s">
        <v>2159</v>
      </c>
      <c r="D8596" s="482">
        <v>124.6</v>
      </c>
      <c r="E8596" s="116">
        <v>42500</v>
      </c>
      <c r="F8596" s="131">
        <f t="shared" si="136"/>
        <v>5295500</v>
      </c>
      <c r="G8596" s="86">
        <f>SUM(F8596:F8597)</f>
        <v>5295500</v>
      </c>
    </row>
    <row r="8597" spans="1:7" ht="18" customHeight="1">
      <c r="A8597" s="323"/>
      <c r="B8597" s="302"/>
      <c r="C8597" s="325"/>
      <c r="D8597" s="325"/>
      <c r="E8597" s="46"/>
      <c r="F8597" s="130">
        <f t="shared" si="136"/>
        <v>0</v>
      </c>
      <c r="G8597" s="69"/>
    </row>
    <row r="8598" spans="1:7" ht="18" customHeight="1">
      <c r="A8598" s="323" t="s">
        <v>2164</v>
      </c>
      <c r="B8598" s="302" t="s">
        <v>13</v>
      </c>
      <c r="C8598" s="325" t="s">
        <v>2160</v>
      </c>
      <c r="D8598" s="325">
        <v>-71</v>
      </c>
      <c r="E8598" s="46">
        <v>16000</v>
      </c>
      <c r="F8598" s="130">
        <f t="shared" si="136"/>
        <v>-1136000</v>
      </c>
      <c r="G8598" s="86">
        <f>SUM(F8598:F8599)</f>
        <v>-1136000</v>
      </c>
    </row>
    <row r="8599" spans="1:7" ht="18" customHeight="1">
      <c r="A8599" s="323"/>
      <c r="B8599" s="302"/>
      <c r="C8599" s="325"/>
      <c r="D8599" s="325"/>
      <c r="E8599" s="46"/>
      <c r="F8599" s="130">
        <f t="shared" si="136"/>
        <v>0</v>
      </c>
      <c r="G8599" s="69"/>
    </row>
    <row r="8600" spans="1:7" ht="18" customHeight="1">
      <c r="A8600" s="323" t="s">
        <v>2163</v>
      </c>
      <c r="B8600" s="302" t="s">
        <v>116</v>
      </c>
      <c r="C8600" s="325" t="s">
        <v>2161</v>
      </c>
      <c r="D8600" s="325"/>
      <c r="E8600" s="46"/>
      <c r="F8600" s="130">
        <v>300000</v>
      </c>
      <c r="G8600" s="86">
        <f>SUM(F8600:F8601)</f>
        <v>300000</v>
      </c>
    </row>
    <row r="8601" spans="1:7" ht="18" customHeight="1">
      <c r="A8601" s="323"/>
      <c r="B8601" s="302"/>
      <c r="C8601" s="325"/>
      <c r="D8601" s="325"/>
      <c r="E8601" s="46"/>
      <c r="F8601" s="130">
        <f t="shared" si="136"/>
        <v>0</v>
      </c>
      <c r="G8601" s="69"/>
    </row>
    <row r="8602" spans="1:7" ht="18" customHeight="1">
      <c r="A8602" s="323" t="s">
        <v>2162</v>
      </c>
      <c r="B8602" s="302" t="s">
        <v>518</v>
      </c>
      <c r="C8602" s="325" t="s">
        <v>244</v>
      </c>
      <c r="D8602" s="325">
        <v>228.5</v>
      </c>
      <c r="E8602" s="46">
        <v>36000</v>
      </c>
      <c r="F8602" s="130">
        <f t="shared" ref="F8602:F8733" si="137">E8602*D8602</f>
        <v>8226000</v>
      </c>
      <c r="G8602" s="86">
        <f>SUM(F8602:F8603)</f>
        <v>8226000</v>
      </c>
    </row>
    <row r="8603" spans="1:7" ht="18" customHeight="1">
      <c r="A8603" s="323"/>
      <c r="B8603" s="302"/>
      <c r="C8603" s="325"/>
      <c r="D8603" s="325"/>
      <c r="E8603" s="46"/>
      <c r="F8603" s="130">
        <f t="shared" si="137"/>
        <v>0</v>
      </c>
      <c r="G8603" s="69"/>
    </row>
    <row r="8604" spans="1:7" ht="18" customHeight="1">
      <c r="A8604" s="323" t="s">
        <v>93</v>
      </c>
      <c r="B8604" s="302" t="s">
        <v>13</v>
      </c>
      <c r="C8604" s="325" t="s">
        <v>370</v>
      </c>
      <c r="D8604" s="325">
        <v>49.7</v>
      </c>
      <c r="E8604" s="46">
        <v>31000</v>
      </c>
      <c r="F8604" s="130">
        <f t="shared" si="137"/>
        <v>1540700</v>
      </c>
      <c r="G8604" s="86">
        <f>SUM(F8604:F8604)</f>
        <v>1540700</v>
      </c>
    </row>
    <row r="8605" spans="1:7" ht="18" customHeight="1">
      <c r="A8605" s="526"/>
      <c r="B8605" s="435"/>
      <c r="C8605" s="484"/>
      <c r="D8605" s="484"/>
      <c r="E8605" s="113"/>
      <c r="F8605" s="126"/>
      <c r="G8605" s="9"/>
    </row>
    <row r="8606" spans="1:7" ht="18" customHeight="1">
      <c r="A8606" s="537">
        <v>42464</v>
      </c>
      <c r="B8606" s="355"/>
      <c r="C8606" s="491" t="s">
        <v>398</v>
      </c>
      <c r="D8606" s="525"/>
      <c r="F8606" s="127"/>
    </row>
    <row r="8607" spans="1:7" ht="18" customHeight="1">
      <c r="A8607" s="531" t="s">
        <v>127</v>
      </c>
      <c r="B8607" s="436" t="s">
        <v>134</v>
      </c>
      <c r="C8607" s="494" t="s">
        <v>152</v>
      </c>
      <c r="D8607" s="494">
        <f>SUM(D8608:D8739)</f>
        <v>15355.899999999994</v>
      </c>
      <c r="E8607" s="166"/>
      <c r="F8607" s="171">
        <f>SUM(F8608:F8739)</f>
        <v>519812360</v>
      </c>
      <c r="G8607" s="171">
        <f>SUM(G8608:G8739)</f>
        <v>519812360</v>
      </c>
    </row>
    <row r="8608" spans="1:7" ht="18" customHeight="1">
      <c r="A8608" s="532" t="s">
        <v>318</v>
      </c>
      <c r="B8608" s="441" t="s">
        <v>13</v>
      </c>
      <c r="C8608" s="492" t="s">
        <v>2060</v>
      </c>
      <c r="D8608" s="492">
        <v>52</v>
      </c>
      <c r="E8608" s="62">
        <v>32000</v>
      </c>
      <c r="F8608" s="139">
        <f t="shared" si="137"/>
        <v>1664000</v>
      </c>
      <c r="G8608" s="85">
        <f>SUM(F8608:F8613)</f>
        <v>32722400</v>
      </c>
    </row>
    <row r="8609" spans="1:7" ht="18" customHeight="1">
      <c r="A8609" s="323"/>
      <c r="B8609" s="302" t="s">
        <v>13</v>
      </c>
      <c r="C8609" s="325" t="s">
        <v>284</v>
      </c>
      <c r="D8609" s="325">
        <v>500</v>
      </c>
      <c r="E8609" s="46">
        <v>32000</v>
      </c>
      <c r="F8609" s="130">
        <f t="shared" si="137"/>
        <v>16000000</v>
      </c>
      <c r="G8609" s="69"/>
    </row>
    <row r="8610" spans="1:7" ht="18" customHeight="1">
      <c r="A8610" s="323"/>
      <c r="B8610" s="302" t="s">
        <v>13</v>
      </c>
      <c r="C8610" s="325" t="s">
        <v>777</v>
      </c>
      <c r="D8610" s="325">
        <v>155</v>
      </c>
      <c r="E8610" s="46">
        <v>33000</v>
      </c>
      <c r="F8610" s="130">
        <f t="shared" si="137"/>
        <v>5115000</v>
      </c>
      <c r="G8610" s="69"/>
    </row>
    <row r="8611" spans="1:7" ht="18" customHeight="1">
      <c r="A8611" s="323"/>
      <c r="B8611" s="302" t="s">
        <v>23</v>
      </c>
      <c r="C8611" s="325" t="s">
        <v>764</v>
      </c>
      <c r="D8611" s="325">
        <v>51.3</v>
      </c>
      <c r="E8611" s="46">
        <v>36000</v>
      </c>
      <c r="F8611" s="130">
        <f t="shared" si="137"/>
        <v>1846800</v>
      </c>
      <c r="G8611" s="69"/>
    </row>
    <row r="8612" spans="1:7" ht="18" customHeight="1">
      <c r="A8612" s="323"/>
      <c r="B8612" s="302" t="s">
        <v>31</v>
      </c>
      <c r="C8612" s="325" t="s">
        <v>59</v>
      </c>
      <c r="D8612" s="325">
        <v>25</v>
      </c>
      <c r="E8612" s="46">
        <v>35000</v>
      </c>
      <c r="F8612" s="130">
        <f t="shared" si="137"/>
        <v>875000</v>
      </c>
      <c r="G8612" s="69"/>
    </row>
    <row r="8613" spans="1:7" ht="18" customHeight="1">
      <c r="A8613" s="323"/>
      <c r="B8613" s="302" t="s">
        <v>31</v>
      </c>
      <c r="C8613" s="325" t="s">
        <v>726</v>
      </c>
      <c r="D8613" s="325">
        <v>200.6</v>
      </c>
      <c r="E8613" s="46">
        <v>36000</v>
      </c>
      <c r="F8613" s="130">
        <f t="shared" si="137"/>
        <v>7221600</v>
      </c>
      <c r="G8613" s="69"/>
    </row>
    <row r="8614" spans="1:7" ht="18" customHeight="1">
      <c r="A8614" s="323"/>
      <c r="B8614" s="302"/>
      <c r="C8614" s="325"/>
      <c r="D8614" s="325"/>
      <c r="E8614" s="46"/>
      <c r="F8614" s="130">
        <f t="shared" si="137"/>
        <v>0</v>
      </c>
      <c r="G8614" s="69"/>
    </row>
    <row r="8615" spans="1:7" ht="18" customHeight="1">
      <c r="A8615" s="323" t="s">
        <v>63</v>
      </c>
      <c r="B8615" s="302" t="s">
        <v>64</v>
      </c>
      <c r="C8615" s="325" t="s">
        <v>2166</v>
      </c>
      <c r="D8615" s="325">
        <v>150</v>
      </c>
      <c r="E8615" s="46">
        <v>38000</v>
      </c>
      <c r="F8615" s="130">
        <f t="shared" si="137"/>
        <v>5700000</v>
      </c>
      <c r="G8615" s="86">
        <f>SUM(F8615:F8616)</f>
        <v>7752000</v>
      </c>
    </row>
    <row r="8616" spans="1:7" ht="18" customHeight="1">
      <c r="A8616" s="323"/>
      <c r="B8616" s="302" t="s">
        <v>64</v>
      </c>
      <c r="C8616" s="325" t="s">
        <v>2167</v>
      </c>
      <c r="D8616" s="325">
        <v>54</v>
      </c>
      <c r="E8616" s="46">
        <v>38000</v>
      </c>
      <c r="F8616" s="130">
        <f t="shared" si="137"/>
        <v>2052000</v>
      </c>
      <c r="G8616" s="69"/>
    </row>
    <row r="8617" spans="1:7" ht="18" customHeight="1">
      <c r="A8617" s="323"/>
      <c r="B8617" s="302"/>
      <c r="C8617" s="325"/>
      <c r="D8617" s="325"/>
      <c r="E8617" s="46"/>
      <c r="F8617" s="130">
        <f t="shared" si="137"/>
        <v>0</v>
      </c>
      <c r="G8617" s="69"/>
    </row>
    <row r="8618" spans="1:7" ht="18" customHeight="1">
      <c r="A8618" s="323" t="s">
        <v>1989</v>
      </c>
      <c r="B8618" s="302" t="s">
        <v>64</v>
      </c>
      <c r="C8618" s="325" t="s">
        <v>2168</v>
      </c>
      <c r="D8618" s="325">
        <v>48.3</v>
      </c>
      <c r="E8618" s="46">
        <v>35000</v>
      </c>
      <c r="F8618" s="130">
        <f t="shared" si="137"/>
        <v>1690500</v>
      </c>
      <c r="G8618" s="86">
        <f>SUM(F8618:F8620)</f>
        <v>3566000</v>
      </c>
    </row>
    <row r="8619" spans="1:7" ht="18" customHeight="1">
      <c r="A8619" s="323"/>
      <c r="B8619" s="302" t="s">
        <v>64</v>
      </c>
      <c r="C8619" s="325" t="s">
        <v>2169</v>
      </c>
      <c r="D8619" s="325">
        <v>25</v>
      </c>
      <c r="E8619" s="46">
        <v>35000</v>
      </c>
      <c r="F8619" s="130">
        <f t="shared" si="137"/>
        <v>875000</v>
      </c>
      <c r="G8619" s="69"/>
    </row>
    <row r="8620" spans="1:7" ht="18" customHeight="1">
      <c r="A8620" s="323"/>
      <c r="B8620" s="302" t="s">
        <v>31</v>
      </c>
      <c r="C8620" s="325" t="s">
        <v>2170</v>
      </c>
      <c r="D8620" s="325">
        <v>29</v>
      </c>
      <c r="E8620" s="46">
        <v>34500</v>
      </c>
      <c r="F8620" s="130">
        <f t="shared" si="137"/>
        <v>1000500</v>
      </c>
      <c r="G8620" s="69"/>
    </row>
    <row r="8621" spans="1:7" ht="18" customHeight="1">
      <c r="A8621" s="323"/>
      <c r="B8621" s="302"/>
      <c r="C8621" s="325"/>
      <c r="D8621" s="325"/>
      <c r="E8621" s="46"/>
      <c r="F8621" s="130">
        <f t="shared" si="137"/>
        <v>0</v>
      </c>
      <c r="G8621" s="69"/>
    </row>
    <row r="8622" spans="1:7" ht="18" customHeight="1">
      <c r="A8622" s="323" t="s">
        <v>818</v>
      </c>
      <c r="B8622" s="302" t="s">
        <v>31</v>
      </c>
      <c r="C8622" s="325" t="s">
        <v>75</v>
      </c>
      <c r="D8622" s="325">
        <f>153.8+210</f>
        <v>363.8</v>
      </c>
      <c r="E8622" s="46">
        <v>35500</v>
      </c>
      <c r="F8622" s="130">
        <f t="shared" si="137"/>
        <v>12914900</v>
      </c>
      <c r="G8622" s="86">
        <f>SUM(F8622:F8623)</f>
        <v>19214900</v>
      </c>
    </row>
    <row r="8623" spans="1:7" ht="18" customHeight="1">
      <c r="A8623" s="323"/>
      <c r="B8623" s="302" t="s">
        <v>31</v>
      </c>
      <c r="C8623" s="325" t="s">
        <v>819</v>
      </c>
      <c r="D8623" s="325">
        <v>180</v>
      </c>
      <c r="E8623" s="46">
        <v>35000</v>
      </c>
      <c r="F8623" s="130">
        <f t="shared" si="137"/>
        <v>6300000</v>
      </c>
      <c r="G8623" s="69"/>
    </row>
    <row r="8624" spans="1:7" ht="18" customHeight="1">
      <c r="A8624" s="323"/>
      <c r="B8624" s="302"/>
      <c r="C8624" s="325"/>
      <c r="D8624" s="325"/>
      <c r="E8624" s="46"/>
      <c r="F8624" s="130">
        <f t="shared" si="137"/>
        <v>0</v>
      </c>
      <c r="G8624" s="69"/>
    </row>
    <row r="8625" spans="1:7" ht="18" customHeight="1">
      <c r="A8625" s="323" t="s">
        <v>311</v>
      </c>
      <c r="B8625" s="302" t="s">
        <v>31</v>
      </c>
      <c r="C8625" s="325" t="s">
        <v>414</v>
      </c>
      <c r="D8625" s="325">
        <v>90</v>
      </c>
      <c r="E8625" s="46">
        <v>36500</v>
      </c>
      <c r="F8625" s="130">
        <f t="shared" si="137"/>
        <v>3285000</v>
      </c>
      <c r="G8625" s="86">
        <f>SUM(F8625:F8627)</f>
        <v>41489100</v>
      </c>
    </row>
    <row r="8626" spans="1:7" ht="18" customHeight="1">
      <c r="A8626" s="323"/>
      <c r="B8626" s="302" t="s">
        <v>31</v>
      </c>
      <c r="C8626" s="325" t="s">
        <v>414</v>
      </c>
      <c r="D8626" s="325">
        <v>120</v>
      </c>
      <c r="E8626" s="46">
        <v>37500</v>
      </c>
      <c r="F8626" s="130">
        <f t="shared" si="137"/>
        <v>4500000</v>
      </c>
      <c r="G8626" s="69"/>
    </row>
    <row r="8627" spans="1:7" ht="18" customHeight="1">
      <c r="A8627" s="323"/>
      <c r="B8627" s="302" t="s">
        <v>31</v>
      </c>
      <c r="C8627" s="325" t="s">
        <v>329</v>
      </c>
      <c r="D8627" s="325">
        <v>923.4</v>
      </c>
      <c r="E8627" s="46">
        <v>36500</v>
      </c>
      <c r="F8627" s="130">
        <f t="shared" si="137"/>
        <v>33704100</v>
      </c>
      <c r="G8627" s="69"/>
    </row>
    <row r="8628" spans="1:7" ht="18" customHeight="1">
      <c r="A8628" s="323"/>
      <c r="B8628" s="302"/>
      <c r="C8628" s="325"/>
      <c r="D8628" s="325"/>
      <c r="E8628" s="46"/>
      <c r="F8628" s="130">
        <f t="shared" si="137"/>
        <v>0</v>
      </c>
      <c r="G8628" s="69"/>
    </row>
    <row r="8629" spans="1:7" ht="18" customHeight="1">
      <c r="A8629" s="323" t="s">
        <v>1470</v>
      </c>
      <c r="B8629" s="302" t="s">
        <v>13</v>
      </c>
      <c r="C8629" s="325" t="s">
        <v>171</v>
      </c>
      <c r="D8629" s="325">
        <v>203</v>
      </c>
      <c r="E8629" s="46">
        <v>33800</v>
      </c>
      <c r="F8629" s="130">
        <f t="shared" si="137"/>
        <v>6861400</v>
      </c>
      <c r="G8629" s="86">
        <f>SUM(F8629:F8634)</f>
        <v>38471160</v>
      </c>
    </row>
    <row r="8630" spans="1:7" ht="18" customHeight="1">
      <c r="A8630" s="323"/>
      <c r="B8630" s="302" t="s">
        <v>13</v>
      </c>
      <c r="C8630" s="325" t="s">
        <v>1694</v>
      </c>
      <c r="D8630" s="325">
        <v>248</v>
      </c>
      <c r="E8630" s="46">
        <v>33800</v>
      </c>
      <c r="F8630" s="130">
        <f t="shared" si="137"/>
        <v>8382400</v>
      </c>
      <c r="G8630" s="69"/>
    </row>
    <row r="8631" spans="1:7" ht="18" customHeight="1">
      <c r="A8631" s="323"/>
      <c r="B8631" s="302" t="s">
        <v>13</v>
      </c>
      <c r="C8631" s="325" t="s">
        <v>2171</v>
      </c>
      <c r="D8631" s="325">
        <v>15.5</v>
      </c>
      <c r="E8631" s="46">
        <v>33800</v>
      </c>
      <c r="F8631" s="130">
        <f t="shared" si="137"/>
        <v>523900</v>
      </c>
      <c r="G8631" s="69"/>
    </row>
    <row r="8632" spans="1:7" ht="18" customHeight="1">
      <c r="A8632" s="323"/>
      <c r="B8632" s="302" t="s">
        <v>13</v>
      </c>
      <c r="C8632" s="325" t="s">
        <v>2171</v>
      </c>
      <c r="D8632" s="325">
        <v>602.1</v>
      </c>
      <c r="E8632" s="46">
        <v>33800</v>
      </c>
      <c r="F8632" s="130">
        <f t="shared" si="137"/>
        <v>20350980</v>
      </c>
      <c r="G8632" s="69"/>
    </row>
    <row r="8633" spans="1:7" ht="18" customHeight="1">
      <c r="A8633" s="323"/>
      <c r="B8633" s="302" t="s">
        <v>13</v>
      </c>
      <c r="C8633" s="325" t="s">
        <v>106</v>
      </c>
      <c r="D8633" s="325">
        <v>32.799999999999997</v>
      </c>
      <c r="E8633" s="46">
        <v>33800</v>
      </c>
      <c r="F8633" s="130">
        <f t="shared" si="137"/>
        <v>1108640</v>
      </c>
      <c r="G8633" s="69"/>
    </row>
    <row r="8634" spans="1:7" ht="18" customHeight="1">
      <c r="A8634" s="323"/>
      <c r="B8634" s="302" t="s">
        <v>13</v>
      </c>
      <c r="C8634" s="325" t="s">
        <v>305</v>
      </c>
      <c r="D8634" s="325">
        <v>36.799999999999997</v>
      </c>
      <c r="E8634" s="46">
        <v>33800</v>
      </c>
      <c r="F8634" s="130">
        <f t="shared" si="137"/>
        <v>1243840</v>
      </c>
      <c r="G8634" s="69"/>
    </row>
    <row r="8635" spans="1:7" ht="18" customHeight="1">
      <c r="A8635" s="323"/>
      <c r="B8635" s="302"/>
      <c r="C8635" s="325"/>
      <c r="D8635" s="325"/>
      <c r="E8635" s="46"/>
      <c r="F8635" s="130">
        <f t="shared" si="137"/>
        <v>0</v>
      </c>
      <c r="G8635" s="69"/>
    </row>
    <row r="8636" spans="1:7" ht="18" customHeight="1">
      <c r="A8636" s="323" t="s">
        <v>517</v>
      </c>
      <c r="B8636" s="302" t="s">
        <v>164</v>
      </c>
      <c r="C8636" s="325" t="s">
        <v>807</v>
      </c>
      <c r="D8636" s="325">
        <v>577.70000000000005</v>
      </c>
      <c r="E8636" s="46">
        <v>33500</v>
      </c>
      <c r="F8636" s="130">
        <f t="shared" si="137"/>
        <v>19352950</v>
      </c>
      <c r="G8636" s="86">
        <f>SUM(F8636:F8637)</f>
        <v>30464900</v>
      </c>
    </row>
    <row r="8637" spans="1:7" ht="18" customHeight="1">
      <c r="A8637" s="323"/>
      <c r="B8637" s="302" t="s">
        <v>164</v>
      </c>
      <c r="C8637" s="325" t="s">
        <v>118</v>
      </c>
      <c r="D8637" s="325">
        <v>331.7</v>
      </c>
      <c r="E8637" s="46">
        <v>33500</v>
      </c>
      <c r="F8637" s="130">
        <f t="shared" si="137"/>
        <v>11111950</v>
      </c>
      <c r="G8637" s="69"/>
    </row>
    <row r="8638" spans="1:7" ht="18" customHeight="1">
      <c r="A8638" s="323"/>
      <c r="B8638" s="302"/>
      <c r="C8638" s="325"/>
      <c r="D8638" s="325"/>
      <c r="E8638" s="46"/>
      <c r="F8638" s="130">
        <f t="shared" si="137"/>
        <v>0</v>
      </c>
      <c r="G8638" s="69"/>
    </row>
    <row r="8639" spans="1:7" ht="18" customHeight="1">
      <c r="A8639" s="323" t="s">
        <v>271</v>
      </c>
      <c r="B8639" s="302" t="s">
        <v>13</v>
      </c>
      <c r="C8639" s="325" t="s">
        <v>22</v>
      </c>
      <c r="D8639" s="325">
        <v>10</v>
      </c>
      <c r="E8639" s="46">
        <v>31500</v>
      </c>
      <c r="F8639" s="130">
        <f t="shared" si="137"/>
        <v>315000</v>
      </c>
      <c r="G8639" s="86">
        <f>SUM(F8639:F8640)</f>
        <v>630000</v>
      </c>
    </row>
    <row r="8640" spans="1:7" ht="18" customHeight="1">
      <c r="A8640" s="323"/>
      <c r="B8640" s="302" t="s">
        <v>13</v>
      </c>
      <c r="C8640" s="325" t="s">
        <v>60</v>
      </c>
      <c r="D8640" s="325">
        <v>10</v>
      </c>
      <c r="E8640" s="46">
        <v>31500</v>
      </c>
      <c r="F8640" s="130">
        <f t="shared" si="137"/>
        <v>315000</v>
      </c>
      <c r="G8640" s="69"/>
    </row>
    <row r="8641" spans="1:7" ht="18" customHeight="1">
      <c r="A8641" s="323"/>
      <c r="B8641" s="302"/>
      <c r="C8641" s="325"/>
      <c r="D8641" s="325"/>
      <c r="E8641" s="46"/>
      <c r="F8641" s="130">
        <f t="shared" si="137"/>
        <v>0</v>
      </c>
      <c r="G8641" s="69"/>
    </row>
    <row r="8642" spans="1:7" ht="18" customHeight="1">
      <c r="A8642" s="323" t="s">
        <v>258</v>
      </c>
      <c r="B8642" s="302" t="s">
        <v>481</v>
      </c>
      <c r="C8642" s="325" t="s">
        <v>1562</v>
      </c>
      <c r="D8642" s="325">
        <v>75.8</v>
      </c>
      <c r="E8642" s="46">
        <v>41000</v>
      </c>
      <c r="F8642" s="130">
        <f t="shared" si="137"/>
        <v>3107800</v>
      </c>
      <c r="G8642" s="86">
        <f>SUM(F8642:F8646)</f>
        <v>6343300</v>
      </c>
    </row>
    <row r="8643" spans="1:7" ht="18" customHeight="1">
      <c r="A8643" s="323"/>
      <c r="B8643" s="302" t="s">
        <v>23</v>
      </c>
      <c r="C8643" s="325" t="s">
        <v>214</v>
      </c>
      <c r="D8643" s="325">
        <v>50</v>
      </c>
      <c r="E8643" s="46">
        <v>34500</v>
      </c>
      <c r="F8643" s="130">
        <f t="shared" si="137"/>
        <v>1725000</v>
      </c>
      <c r="G8643" s="69"/>
    </row>
    <row r="8644" spans="1:7" ht="18" customHeight="1">
      <c r="A8644" s="323"/>
      <c r="B8644" s="302" t="s">
        <v>23</v>
      </c>
      <c r="C8644" s="325" t="s">
        <v>150</v>
      </c>
      <c r="D8644" s="325">
        <v>49</v>
      </c>
      <c r="E8644" s="46">
        <v>34500</v>
      </c>
      <c r="F8644" s="130">
        <f t="shared" si="137"/>
        <v>1690500</v>
      </c>
      <c r="G8644" s="69"/>
    </row>
    <row r="8645" spans="1:7" ht="18" customHeight="1">
      <c r="A8645" s="323"/>
      <c r="B8645" s="302" t="s">
        <v>23</v>
      </c>
      <c r="C8645" s="325" t="s">
        <v>2178</v>
      </c>
      <c r="D8645" s="325">
        <v>20</v>
      </c>
      <c r="E8645" s="46">
        <v>36000</v>
      </c>
      <c r="F8645" s="130">
        <f t="shared" si="137"/>
        <v>720000</v>
      </c>
      <c r="G8645" s="69"/>
    </row>
    <row r="8646" spans="1:7" ht="18" customHeight="1">
      <c r="A8646" s="323"/>
      <c r="B8646" s="450" t="s">
        <v>2191</v>
      </c>
      <c r="C8646" s="430" t="s">
        <v>1141</v>
      </c>
      <c r="D8646" s="430">
        <v>-25</v>
      </c>
      <c r="E8646" s="54">
        <v>36000</v>
      </c>
      <c r="F8646" s="140">
        <f t="shared" si="137"/>
        <v>-900000</v>
      </c>
      <c r="G8646" s="69"/>
    </row>
    <row r="8647" spans="1:7" ht="18" customHeight="1">
      <c r="A8647" s="323"/>
      <c r="B8647" s="302"/>
      <c r="C8647" s="325"/>
      <c r="D8647" s="325"/>
      <c r="E8647" s="46"/>
      <c r="F8647" s="130">
        <f t="shared" si="137"/>
        <v>0</v>
      </c>
      <c r="G8647" s="69"/>
    </row>
    <row r="8648" spans="1:7" ht="18" customHeight="1">
      <c r="A8648" s="542" t="s">
        <v>1479</v>
      </c>
      <c r="B8648" s="302" t="s">
        <v>31</v>
      </c>
      <c r="C8648" s="325" t="s">
        <v>534</v>
      </c>
      <c r="D8648" s="325">
        <v>31.5</v>
      </c>
      <c r="E8648" s="46">
        <v>35500</v>
      </c>
      <c r="F8648" s="130">
        <f t="shared" si="137"/>
        <v>1118250</v>
      </c>
      <c r="G8648" s="86">
        <f>SUM(F8648:F8649)</f>
        <v>2680250</v>
      </c>
    </row>
    <row r="8649" spans="1:7" ht="18" customHeight="1">
      <c r="A8649" s="323"/>
      <c r="B8649" s="302" t="s">
        <v>31</v>
      </c>
      <c r="C8649" s="325" t="s">
        <v>2179</v>
      </c>
      <c r="D8649" s="325">
        <v>44</v>
      </c>
      <c r="E8649" s="46">
        <v>35500</v>
      </c>
      <c r="F8649" s="130">
        <f t="shared" si="137"/>
        <v>1562000</v>
      </c>
      <c r="G8649" s="69"/>
    </row>
    <row r="8650" spans="1:7" ht="18" customHeight="1">
      <c r="A8650" s="323"/>
      <c r="B8650" s="302"/>
      <c r="C8650" s="325"/>
      <c r="D8650" s="325"/>
      <c r="E8650" s="46"/>
      <c r="F8650" s="130"/>
      <c r="G8650" s="69"/>
    </row>
    <row r="8651" spans="1:7" ht="18" customHeight="1">
      <c r="A8651" s="323" t="s">
        <v>93</v>
      </c>
      <c r="B8651" s="302" t="s">
        <v>724</v>
      </c>
      <c r="C8651" s="325" t="s">
        <v>130</v>
      </c>
      <c r="D8651" s="325">
        <v>309.3</v>
      </c>
      <c r="E8651" s="46">
        <v>36000</v>
      </c>
      <c r="F8651" s="130">
        <f>E8651*D8651</f>
        <v>11134800</v>
      </c>
      <c r="G8651" s="86">
        <f>F8651</f>
        <v>11134800</v>
      </c>
    </row>
    <row r="8652" spans="1:7" ht="18" customHeight="1">
      <c r="A8652" s="323"/>
      <c r="B8652" s="302"/>
      <c r="C8652" s="325"/>
      <c r="D8652" s="325"/>
      <c r="E8652" s="46"/>
      <c r="F8652" s="130"/>
      <c r="G8652" s="86"/>
    </row>
    <row r="8653" spans="1:7" ht="18" customHeight="1">
      <c r="A8653" s="323" t="s">
        <v>123</v>
      </c>
      <c r="B8653" s="302" t="s">
        <v>31</v>
      </c>
      <c r="C8653" s="325" t="s">
        <v>369</v>
      </c>
      <c r="D8653" s="325">
        <v>301.5</v>
      </c>
      <c r="E8653" s="46">
        <v>36000</v>
      </c>
      <c r="F8653" s="130">
        <f t="shared" si="137"/>
        <v>10854000</v>
      </c>
      <c r="G8653" s="86">
        <f>F8653</f>
        <v>10854000</v>
      </c>
    </row>
    <row r="8654" spans="1:7" ht="18" customHeight="1">
      <c r="A8654" s="323"/>
      <c r="B8654" s="302"/>
      <c r="C8654" s="325"/>
      <c r="D8654" s="325"/>
      <c r="E8654" s="46"/>
      <c r="F8654" s="130">
        <f t="shared" si="137"/>
        <v>0</v>
      </c>
      <c r="G8654" s="69"/>
    </row>
    <row r="8655" spans="1:7" ht="18" customHeight="1">
      <c r="A8655" s="323" t="s">
        <v>330</v>
      </c>
      <c r="B8655" s="302" t="s">
        <v>31</v>
      </c>
      <c r="C8655" s="325" t="s">
        <v>2180</v>
      </c>
      <c r="D8655" s="325">
        <v>104.9</v>
      </c>
      <c r="E8655" s="46">
        <v>36000</v>
      </c>
      <c r="F8655" s="130">
        <f t="shared" si="137"/>
        <v>3776400</v>
      </c>
      <c r="G8655" s="86">
        <f>SUM(F8655:F8658)</f>
        <v>15663600</v>
      </c>
    </row>
    <row r="8656" spans="1:7" ht="18" customHeight="1">
      <c r="A8656" s="323"/>
      <c r="B8656" s="302" t="s">
        <v>31</v>
      </c>
      <c r="C8656" s="325" t="s">
        <v>2181</v>
      </c>
      <c r="D8656" s="325">
        <v>115.8</v>
      </c>
      <c r="E8656" s="46">
        <v>36000</v>
      </c>
      <c r="F8656" s="130">
        <f t="shared" si="137"/>
        <v>4168800</v>
      </c>
      <c r="G8656" s="69"/>
    </row>
    <row r="8657" spans="1:7" ht="18" customHeight="1">
      <c r="A8657" s="323"/>
      <c r="B8657" s="302" t="s">
        <v>31</v>
      </c>
      <c r="C8657" s="325" t="s">
        <v>2182</v>
      </c>
      <c r="D8657" s="325">
        <v>108.5</v>
      </c>
      <c r="E8657" s="46">
        <v>36000</v>
      </c>
      <c r="F8657" s="130">
        <f t="shared" si="137"/>
        <v>3906000</v>
      </c>
      <c r="G8657" s="69"/>
    </row>
    <row r="8658" spans="1:7" ht="18" customHeight="1">
      <c r="A8658" s="323"/>
      <c r="B8658" s="302" t="s">
        <v>31</v>
      </c>
      <c r="C8658" s="325" t="s">
        <v>918</v>
      </c>
      <c r="D8658" s="325">
        <v>105.9</v>
      </c>
      <c r="E8658" s="46">
        <v>36000</v>
      </c>
      <c r="F8658" s="130">
        <f t="shared" si="137"/>
        <v>3812400</v>
      </c>
      <c r="G8658" s="69"/>
    </row>
    <row r="8659" spans="1:7" ht="18" customHeight="1">
      <c r="A8659" s="323"/>
      <c r="B8659" s="302"/>
      <c r="C8659" s="325"/>
      <c r="D8659" s="325"/>
      <c r="E8659" s="46"/>
      <c r="F8659" s="130">
        <f t="shared" si="137"/>
        <v>0</v>
      </c>
      <c r="G8659" s="69"/>
    </row>
    <row r="8660" spans="1:7" ht="18" customHeight="1">
      <c r="A8660" s="323" t="s">
        <v>145</v>
      </c>
      <c r="B8660" s="302" t="s">
        <v>31</v>
      </c>
      <c r="C8660" s="325" t="s">
        <v>15</v>
      </c>
      <c r="D8660" s="325">
        <v>490.3</v>
      </c>
      <c r="E8660" s="46">
        <v>30000</v>
      </c>
      <c r="F8660" s="130">
        <f t="shared" si="137"/>
        <v>14709000</v>
      </c>
      <c r="G8660" s="86">
        <f>F8660</f>
        <v>14709000</v>
      </c>
    </row>
    <row r="8661" spans="1:7" ht="18" customHeight="1">
      <c r="A8661" s="323"/>
      <c r="B8661" s="302"/>
      <c r="C8661" s="325"/>
      <c r="D8661" s="325"/>
      <c r="E8661" s="46"/>
      <c r="F8661" s="130">
        <f t="shared" si="137"/>
        <v>0</v>
      </c>
      <c r="G8661" s="69"/>
    </row>
    <row r="8662" spans="1:7" ht="18" customHeight="1">
      <c r="A8662" s="323" t="s">
        <v>203</v>
      </c>
      <c r="B8662" s="302" t="s">
        <v>31</v>
      </c>
      <c r="C8662" s="325" t="s">
        <v>60</v>
      </c>
      <c r="D8662" s="325">
        <v>506</v>
      </c>
      <c r="E8662" s="46">
        <v>31000</v>
      </c>
      <c r="F8662" s="130">
        <f t="shared" si="137"/>
        <v>15686000</v>
      </c>
      <c r="G8662" s="86">
        <f>SUM(F8662:F8664)</f>
        <v>32352700</v>
      </c>
    </row>
    <row r="8663" spans="1:7" ht="18" customHeight="1">
      <c r="A8663" s="323"/>
      <c r="B8663" s="302" t="s">
        <v>31</v>
      </c>
      <c r="C8663" s="325" t="s">
        <v>67</v>
      </c>
      <c r="D8663" s="325">
        <v>308</v>
      </c>
      <c r="E8663" s="46">
        <v>31000</v>
      </c>
      <c r="F8663" s="130">
        <f t="shared" si="137"/>
        <v>9548000</v>
      </c>
      <c r="G8663" s="69"/>
    </row>
    <row r="8664" spans="1:7" ht="18" customHeight="1">
      <c r="A8664" s="323"/>
      <c r="B8664" s="302" t="s">
        <v>168</v>
      </c>
      <c r="C8664" s="325" t="s">
        <v>367</v>
      </c>
      <c r="D8664" s="325">
        <v>233.4</v>
      </c>
      <c r="E8664" s="46">
        <v>30500</v>
      </c>
      <c r="F8664" s="130">
        <f t="shared" si="137"/>
        <v>7118700</v>
      </c>
      <c r="G8664" s="69"/>
    </row>
    <row r="8665" spans="1:7" ht="18" customHeight="1">
      <c r="A8665" s="323"/>
      <c r="B8665" s="302"/>
      <c r="C8665" s="325"/>
      <c r="D8665" s="325"/>
      <c r="E8665" s="46"/>
      <c r="F8665" s="130">
        <f t="shared" si="137"/>
        <v>0</v>
      </c>
      <c r="G8665" s="69"/>
    </row>
    <row r="8666" spans="1:7" ht="18" customHeight="1">
      <c r="A8666" s="323" t="s">
        <v>2115</v>
      </c>
      <c r="B8666" s="302" t="s">
        <v>64</v>
      </c>
      <c r="C8666" s="325" t="s">
        <v>2183</v>
      </c>
      <c r="D8666" s="325">
        <v>112.3</v>
      </c>
      <c r="E8666" s="46">
        <v>37000</v>
      </c>
      <c r="F8666" s="130">
        <f t="shared" si="137"/>
        <v>4155100</v>
      </c>
      <c r="G8666" s="86">
        <f>SUM(F8666:F8667)</f>
        <v>7777400</v>
      </c>
    </row>
    <row r="8667" spans="1:7" ht="18" customHeight="1">
      <c r="A8667" s="323"/>
      <c r="B8667" s="302" t="s">
        <v>64</v>
      </c>
      <c r="C8667" s="325" t="s">
        <v>2116</v>
      </c>
      <c r="D8667" s="325">
        <v>97.9</v>
      </c>
      <c r="E8667" s="46">
        <v>37000</v>
      </c>
      <c r="F8667" s="130">
        <f t="shared" si="137"/>
        <v>3622300</v>
      </c>
      <c r="G8667" s="69"/>
    </row>
    <row r="8668" spans="1:7" ht="18" customHeight="1">
      <c r="A8668" s="323"/>
      <c r="B8668" s="302"/>
      <c r="C8668" s="325"/>
      <c r="D8668" s="325"/>
      <c r="E8668" s="46"/>
      <c r="F8668" s="130">
        <f t="shared" si="137"/>
        <v>0</v>
      </c>
      <c r="G8668" s="69"/>
    </row>
    <row r="8669" spans="1:7" ht="18" customHeight="1">
      <c r="A8669" s="323" t="s">
        <v>336</v>
      </c>
      <c r="B8669" s="302" t="s">
        <v>31</v>
      </c>
      <c r="C8669" s="325" t="s">
        <v>72</v>
      </c>
      <c r="D8669" s="325">
        <v>51.5</v>
      </c>
      <c r="E8669" s="46">
        <v>36000</v>
      </c>
      <c r="F8669" s="130">
        <f t="shared" si="137"/>
        <v>1854000</v>
      </c>
      <c r="G8669" s="86">
        <f>SUM(F8669:F8677)</f>
        <v>55530600</v>
      </c>
    </row>
    <row r="8670" spans="1:7" ht="18" customHeight="1">
      <c r="A8670" s="323"/>
      <c r="B8670" s="302" t="s">
        <v>31</v>
      </c>
      <c r="C8670" s="325" t="s">
        <v>73</v>
      </c>
      <c r="D8670" s="325">
        <v>50</v>
      </c>
      <c r="E8670" s="46">
        <v>36000</v>
      </c>
      <c r="F8670" s="130">
        <f t="shared" si="137"/>
        <v>1800000</v>
      </c>
      <c r="G8670" s="69"/>
    </row>
    <row r="8671" spans="1:7" ht="18" customHeight="1">
      <c r="A8671" s="323"/>
      <c r="B8671" s="302" t="s">
        <v>31</v>
      </c>
      <c r="C8671" s="325" t="s">
        <v>2184</v>
      </c>
      <c r="D8671" s="325">
        <v>208</v>
      </c>
      <c r="E8671" s="46">
        <v>34000</v>
      </c>
      <c r="F8671" s="130">
        <f t="shared" si="137"/>
        <v>7072000</v>
      </c>
      <c r="G8671" s="69"/>
    </row>
    <row r="8672" spans="1:7" ht="18" customHeight="1">
      <c r="A8672" s="323"/>
      <c r="B8672" s="302" t="s">
        <v>31</v>
      </c>
      <c r="C8672" s="325" t="s">
        <v>1384</v>
      </c>
      <c r="D8672" s="325">
        <v>391</v>
      </c>
      <c r="E8672" s="46">
        <v>32000</v>
      </c>
      <c r="F8672" s="130">
        <f t="shared" si="137"/>
        <v>12512000</v>
      </c>
      <c r="G8672" s="69"/>
    </row>
    <row r="8673" spans="1:7" ht="18" customHeight="1">
      <c r="A8673" s="323"/>
      <c r="B8673" s="302" t="s">
        <v>31</v>
      </c>
      <c r="C8673" s="325" t="s">
        <v>2045</v>
      </c>
      <c r="D8673" s="325">
        <v>362</v>
      </c>
      <c r="E8673" s="46">
        <v>31500</v>
      </c>
      <c r="F8673" s="130">
        <f t="shared" si="137"/>
        <v>11403000</v>
      </c>
      <c r="G8673" s="69"/>
    </row>
    <row r="8674" spans="1:7" ht="18" customHeight="1">
      <c r="A8674" s="323"/>
      <c r="B8674" s="302" t="s">
        <v>31</v>
      </c>
      <c r="C8674" s="325" t="s">
        <v>987</v>
      </c>
      <c r="D8674" s="325">
        <v>100</v>
      </c>
      <c r="E8674" s="46">
        <v>32500</v>
      </c>
      <c r="F8674" s="130">
        <f t="shared" si="137"/>
        <v>3250000</v>
      </c>
      <c r="G8674" s="69"/>
    </row>
    <row r="8675" spans="1:7" ht="18" customHeight="1">
      <c r="A8675" s="323"/>
      <c r="B8675" s="302" t="s">
        <v>31</v>
      </c>
      <c r="C8675" s="325" t="s">
        <v>615</v>
      </c>
      <c r="D8675" s="325">
        <v>33</v>
      </c>
      <c r="E8675" s="46">
        <v>31500</v>
      </c>
      <c r="F8675" s="130">
        <f t="shared" si="137"/>
        <v>1039500</v>
      </c>
      <c r="G8675" s="69"/>
    </row>
    <row r="8676" spans="1:7" ht="18" customHeight="1">
      <c r="A8676" s="323"/>
      <c r="B8676" s="302" t="s">
        <v>31</v>
      </c>
      <c r="C8676" s="325" t="s">
        <v>1138</v>
      </c>
      <c r="D8676" s="325">
        <v>400</v>
      </c>
      <c r="E8676" s="46">
        <v>32500</v>
      </c>
      <c r="F8676" s="130">
        <f t="shared" si="137"/>
        <v>13000000</v>
      </c>
      <c r="G8676" s="69"/>
    </row>
    <row r="8677" spans="1:7" ht="18" customHeight="1">
      <c r="A8677" s="323"/>
      <c r="B8677" s="302" t="s">
        <v>23</v>
      </c>
      <c r="C8677" s="325" t="s">
        <v>765</v>
      </c>
      <c r="D8677" s="325">
        <v>97.3</v>
      </c>
      <c r="E8677" s="46">
        <v>37000</v>
      </c>
      <c r="F8677" s="130">
        <f t="shared" si="137"/>
        <v>3600100</v>
      </c>
      <c r="G8677" s="69"/>
    </row>
    <row r="8678" spans="1:7" ht="18" customHeight="1">
      <c r="A8678" s="323"/>
      <c r="B8678" s="302"/>
      <c r="C8678" s="325"/>
      <c r="D8678" s="325"/>
      <c r="E8678" s="46"/>
      <c r="F8678" s="130">
        <f t="shared" si="137"/>
        <v>0</v>
      </c>
      <c r="G8678" s="69"/>
    </row>
    <row r="8679" spans="1:7" ht="18" customHeight="1">
      <c r="A8679" s="323" t="s">
        <v>327</v>
      </c>
      <c r="B8679" s="302" t="s">
        <v>31</v>
      </c>
      <c r="C8679" s="325" t="s">
        <v>2185</v>
      </c>
      <c r="D8679" s="325">
        <v>117.3</v>
      </c>
      <c r="E8679" s="46">
        <v>36000</v>
      </c>
      <c r="F8679" s="130">
        <f t="shared" si="137"/>
        <v>4222800</v>
      </c>
      <c r="G8679" s="86">
        <f>SUM(F8679:F8682)</f>
        <v>92610300</v>
      </c>
    </row>
    <row r="8680" spans="1:7" ht="18" customHeight="1">
      <c r="A8680" s="323"/>
      <c r="B8680" s="302" t="s">
        <v>31</v>
      </c>
      <c r="C8680" s="325" t="s">
        <v>2186</v>
      </c>
      <c r="D8680" s="325">
        <v>30</v>
      </c>
      <c r="E8680" s="46">
        <v>36000</v>
      </c>
      <c r="F8680" s="130">
        <f t="shared" si="137"/>
        <v>1080000</v>
      </c>
      <c r="G8680" s="69"/>
    </row>
    <row r="8681" spans="1:7" ht="18" customHeight="1">
      <c r="A8681" s="323"/>
      <c r="B8681" s="302" t="s">
        <v>23</v>
      </c>
      <c r="C8681" s="325" t="s">
        <v>1993</v>
      </c>
      <c r="D8681" s="325">
        <v>1000</v>
      </c>
      <c r="E8681" s="46">
        <v>35000</v>
      </c>
      <c r="F8681" s="130">
        <f t="shared" si="137"/>
        <v>35000000</v>
      </c>
      <c r="G8681" s="69"/>
    </row>
    <row r="8682" spans="1:7" ht="18" customHeight="1">
      <c r="A8682" s="323"/>
      <c r="B8682" s="302" t="s">
        <v>23</v>
      </c>
      <c r="C8682" s="325" t="s">
        <v>1178</v>
      </c>
      <c r="D8682" s="325">
        <v>1494.5</v>
      </c>
      <c r="E8682" s="46">
        <v>35000</v>
      </c>
      <c r="F8682" s="130">
        <f t="shared" si="137"/>
        <v>52307500</v>
      </c>
      <c r="G8682" s="69"/>
    </row>
    <row r="8683" spans="1:7" ht="18" customHeight="1">
      <c r="A8683" s="323"/>
      <c r="B8683" s="302"/>
      <c r="C8683" s="325"/>
      <c r="D8683" s="325"/>
      <c r="E8683" s="46"/>
      <c r="F8683" s="130">
        <f t="shared" si="137"/>
        <v>0</v>
      </c>
      <c r="G8683" s="69"/>
    </row>
    <row r="8684" spans="1:7" ht="18" customHeight="1">
      <c r="A8684" s="323" t="s">
        <v>394</v>
      </c>
      <c r="B8684" s="302" t="s">
        <v>518</v>
      </c>
      <c r="C8684" s="325" t="s">
        <v>1292</v>
      </c>
      <c r="D8684" s="325">
        <v>257.39999999999998</v>
      </c>
      <c r="E8684" s="46">
        <v>33000</v>
      </c>
      <c r="F8684" s="130">
        <f t="shared" si="137"/>
        <v>8494200</v>
      </c>
      <c r="G8684" s="86">
        <f>F8684</f>
        <v>8494200</v>
      </c>
    </row>
    <row r="8685" spans="1:7" ht="18" customHeight="1">
      <c r="A8685" s="323"/>
      <c r="B8685" s="302"/>
      <c r="C8685" s="325"/>
      <c r="D8685" s="325"/>
      <c r="E8685" s="46"/>
      <c r="F8685" s="130">
        <f t="shared" si="137"/>
        <v>0</v>
      </c>
      <c r="G8685" s="69"/>
    </row>
    <row r="8686" spans="1:7" ht="18" customHeight="1">
      <c r="A8686" s="323" t="s">
        <v>245</v>
      </c>
      <c r="B8686" s="302" t="s">
        <v>13</v>
      </c>
      <c r="C8686" s="325" t="s">
        <v>2187</v>
      </c>
      <c r="D8686" s="325">
        <v>200</v>
      </c>
      <c r="E8686" s="46">
        <v>31000</v>
      </c>
      <c r="F8686" s="130">
        <f t="shared" si="137"/>
        <v>6200000</v>
      </c>
      <c r="G8686" s="86">
        <f>F8686</f>
        <v>6200000</v>
      </c>
    </row>
    <row r="8687" spans="1:7" ht="18" customHeight="1">
      <c r="A8687" s="323"/>
      <c r="B8687" s="302"/>
      <c r="C8687" s="325"/>
      <c r="D8687" s="325"/>
      <c r="E8687" s="46"/>
      <c r="F8687" s="130">
        <f t="shared" si="137"/>
        <v>0</v>
      </c>
      <c r="G8687" s="69"/>
    </row>
    <row r="8688" spans="1:7" ht="18" customHeight="1">
      <c r="A8688" s="323" t="s">
        <v>316</v>
      </c>
      <c r="B8688" s="302" t="s">
        <v>515</v>
      </c>
      <c r="C8688" s="325" t="s">
        <v>1465</v>
      </c>
      <c r="D8688" s="325">
        <v>314.7</v>
      </c>
      <c r="E8688" s="46">
        <v>28000</v>
      </c>
      <c r="F8688" s="130">
        <f t="shared" si="137"/>
        <v>8811600</v>
      </c>
      <c r="G8688" s="86">
        <f>SUM(F8688:F8690)</f>
        <v>16221600</v>
      </c>
    </row>
    <row r="8689" spans="1:7" ht="18" customHeight="1">
      <c r="A8689" s="323"/>
      <c r="B8689" s="302" t="s">
        <v>230</v>
      </c>
      <c r="C8689" s="325" t="s">
        <v>365</v>
      </c>
      <c r="D8689" s="325">
        <v>93.8</v>
      </c>
      <c r="E8689" s="46">
        <v>38000</v>
      </c>
      <c r="F8689" s="130">
        <f t="shared" si="137"/>
        <v>3564400</v>
      </c>
      <c r="G8689" s="69"/>
    </row>
    <row r="8690" spans="1:7" ht="18" customHeight="1">
      <c r="A8690" s="323"/>
      <c r="B8690" s="302" t="s">
        <v>230</v>
      </c>
      <c r="C8690" s="325" t="s">
        <v>1984</v>
      </c>
      <c r="D8690" s="325">
        <v>101.2</v>
      </c>
      <c r="E8690" s="46">
        <v>38000</v>
      </c>
      <c r="F8690" s="130">
        <f t="shared" si="137"/>
        <v>3845600</v>
      </c>
      <c r="G8690" s="69"/>
    </row>
    <row r="8691" spans="1:7" ht="18" customHeight="1">
      <c r="A8691" s="323"/>
      <c r="B8691" s="302"/>
      <c r="C8691" s="325"/>
      <c r="D8691" s="325"/>
      <c r="E8691" s="46"/>
      <c r="F8691" s="130">
        <f t="shared" si="137"/>
        <v>0</v>
      </c>
      <c r="G8691" s="69"/>
    </row>
    <row r="8692" spans="1:7" ht="18" customHeight="1">
      <c r="A8692" s="323" t="s">
        <v>178</v>
      </c>
      <c r="B8692" s="302" t="s">
        <v>13</v>
      </c>
      <c r="C8692" s="325" t="s">
        <v>2188</v>
      </c>
      <c r="D8692" s="325">
        <v>106</v>
      </c>
      <c r="E8692" s="46">
        <v>33500</v>
      </c>
      <c r="F8692" s="130">
        <f t="shared" si="137"/>
        <v>3551000</v>
      </c>
      <c r="G8692" s="86">
        <f>SUM(F8692:F8693)</f>
        <v>5613500</v>
      </c>
    </row>
    <row r="8693" spans="1:7" ht="18" customHeight="1">
      <c r="A8693" s="323"/>
      <c r="B8693" s="302" t="s">
        <v>31</v>
      </c>
      <c r="C8693" s="325" t="s">
        <v>180</v>
      </c>
      <c r="D8693" s="325">
        <v>55</v>
      </c>
      <c r="E8693" s="46">
        <v>37500</v>
      </c>
      <c r="F8693" s="130">
        <f t="shared" si="137"/>
        <v>2062500</v>
      </c>
      <c r="G8693" s="69"/>
    </row>
    <row r="8694" spans="1:7" ht="18" customHeight="1">
      <c r="A8694" s="323"/>
      <c r="B8694" s="302"/>
      <c r="C8694" s="325"/>
      <c r="D8694" s="325"/>
      <c r="E8694" s="46"/>
      <c r="F8694" s="130">
        <f t="shared" si="137"/>
        <v>0</v>
      </c>
      <c r="G8694" s="69"/>
    </row>
    <row r="8695" spans="1:7" ht="18" customHeight="1">
      <c r="A8695" s="323" t="s">
        <v>300</v>
      </c>
      <c r="B8695" s="439" t="s">
        <v>580</v>
      </c>
      <c r="C8695" s="430" t="s">
        <v>2189</v>
      </c>
      <c r="D8695" s="430">
        <v>-5</v>
      </c>
      <c r="E8695" s="54">
        <v>33500</v>
      </c>
      <c r="F8695" s="140">
        <f t="shared" si="137"/>
        <v>-167500</v>
      </c>
      <c r="G8695" s="86">
        <f>F8695</f>
        <v>-167500</v>
      </c>
    </row>
    <row r="8696" spans="1:7" ht="18" customHeight="1">
      <c r="A8696" s="323"/>
      <c r="B8696" s="302"/>
      <c r="C8696" s="325"/>
      <c r="D8696" s="325"/>
      <c r="E8696" s="46"/>
      <c r="F8696" s="130">
        <f t="shared" si="137"/>
        <v>0</v>
      </c>
      <c r="G8696" s="69"/>
    </row>
    <row r="8697" spans="1:7" ht="18" customHeight="1">
      <c r="A8697" s="323" t="s">
        <v>485</v>
      </c>
      <c r="B8697" s="302" t="s">
        <v>31</v>
      </c>
      <c r="C8697" s="325" t="s">
        <v>158</v>
      </c>
      <c r="D8697" s="325">
        <v>50</v>
      </c>
      <c r="E8697" s="46">
        <v>34500</v>
      </c>
      <c r="F8697" s="130">
        <f t="shared" si="137"/>
        <v>1725000</v>
      </c>
      <c r="G8697" s="86">
        <f>F8697</f>
        <v>1725000</v>
      </c>
    </row>
    <row r="8698" spans="1:7" ht="18" customHeight="1">
      <c r="A8698" s="323"/>
      <c r="B8698" s="302"/>
      <c r="C8698" s="325"/>
      <c r="D8698" s="325"/>
      <c r="E8698" s="46"/>
      <c r="F8698" s="130">
        <f t="shared" si="137"/>
        <v>0</v>
      </c>
      <c r="G8698" s="69"/>
    </row>
    <row r="8699" spans="1:7" ht="18" customHeight="1">
      <c r="A8699" s="323" t="s">
        <v>154</v>
      </c>
      <c r="B8699" s="444" t="s">
        <v>798</v>
      </c>
      <c r="C8699" s="482" t="s">
        <v>799</v>
      </c>
      <c r="D8699" s="482">
        <v>120</v>
      </c>
      <c r="E8699" s="116">
        <v>41500</v>
      </c>
      <c r="F8699" s="131">
        <f t="shared" si="137"/>
        <v>4980000</v>
      </c>
      <c r="G8699" s="86">
        <f>F8699</f>
        <v>4980000</v>
      </c>
    </row>
    <row r="8700" spans="1:7" ht="18" customHeight="1">
      <c r="A8700" s="323"/>
      <c r="B8700" s="444"/>
      <c r="C8700" s="482"/>
      <c r="D8700" s="482"/>
      <c r="E8700" s="116"/>
      <c r="F8700" s="131">
        <f t="shared" si="137"/>
        <v>0</v>
      </c>
      <c r="G8700" s="86"/>
    </row>
    <row r="8701" spans="1:7" ht="18" customHeight="1">
      <c r="A8701" s="323" t="s">
        <v>375</v>
      </c>
      <c r="B8701" s="302" t="s">
        <v>376</v>
      </c>
      <c r="C8701" s="325" t="s">
        <v>861</v>
      </c>
      <c r="D8701" s="325">
        <v>66.5</v>
      </c>
      <c r="E8701" s="46">
        <v>31000</v>
      </c>
      <c r="F8701" s="130">
        <f t="shared" si="137"/>
        <v>2061500</v>
      </c>
      <c r="G8701" s="86">
        <f>F8701</f>
        <v>2061500</v>
      </c>
    </row>
    <row r="8702" spans="1:7" ht="18" customHeight="1">
      <c r="A8702" s="323"/>
      <c r="B8702" s="302"/>
      <c r="C8702" s="325"/>
      <c r="D8702" s="325"/>
      <c r="E8702" s="46"/>
      <c r="F8702" s="130">
        <f t="shared" si="137"/>
        <v>0</v>
      </c>
      <c r="G8702" s="86"/>
    </row>
    <row r="8703" spans="1:7" ht="18" customHeight="1">
      <c r="A8703" s="323" t="s">
        <v>2192</v>
      </c>
      <c r="B8703" s="302" t="s">
        <v>13</v>
      </c>
      <c r="C8703" s="325" t="s">
        <v>22</v>
      </c>
      <c r="D8703" s="325">
        <v>20</v>
      </c>
      <c r="E8703" s="46">
        <v>31000</v>
      </c>
      <c r="F8703" s="130">
        <f t="shared" si="137"/>
        <v>620000</v>
      </c>
      <c r="G8703" s="86">
        <f>SUM(F8703:F8707)</f>
        <v>8370000</v>
      </c>
    </row>
    <row r="8704" spans="1:7" ht="18" customHeight="1">
      <c r="A8704" s="323"/>
      <c r="B8704" s="302" t="s">
        <v>13</v>
      </c>
      <c r="C8704" s="325" t="s">
        <v>59</v>
      </c>
      <c r="D8704" s="325">
        <v>20</v>
      </c>
      <c r="E8704" s="46">
        <v>31000</v>
      </c>
      <c r="F8704" s="130">
        <f t="shared" si="137"/>
        <v>620000</v>
      </c>
      <c r="G8704" s="86"/>
    </row>
    <row r="8705" spans="1:7" ht="18" customHeight="1">
      <c r="A8705" s="323"/>
      <c r="B8705" s="302" t="s">
        <v>13</v>
      </c>
      <c r="C8705" s="325" t="s">
        <v>372</v>
      </c>
      <c r="D8705" s="325">
        <v>50</v>
      </c>
      <c r="E8705" s="46">
        <v>31000</v>
      </c>
      <c r="F8705" s="130">
        <f t="shared" si="137"/>
        <v>1550000</v>
      </c>
      <c r="G8705" s="86"/>
    </row>
    <row r="8706" spans="1:7" ht="18" customHeight="1">
      <c r="A8706" s="323"/>
      <c r="B8706" s="302" t="s">
        <v>13</v>
      </c>
      <c r="C8706" s="325" t="s">
        <v>60</v>
      </c>
      <c r="D8706" s="325">
        <v>160</v>
      </c>
      <c r="E8706" s="46">
        <v>31000</v>
      </c>
      <c r="F8706" s="130">
        <f t="shared" si="137"/>
        <v>4960000</v>
      </c>
      <c r="G8706" s="86"/>
    </row>
    <row r="8707" spans="1:7" ht="18" customHeight="1">
      <c r="A8707" s="323"/>
      <c r="B8707" s="302" t="s">
        <v>13</v>
      </c>
      <c r="C8707" s="325" t="s">
        <v>43</v>
      </c>
      <c r="D8707" s="325">
        <v>20</v>
      </c>
      <c r="E8707" s="46">
        <v>31000</v>
      </c>
      <c r="F8707" s="130">
        <f t="shared" si="137"/>
        <v>620000</v>
      </c>
      <c r="G8707" s="86"/>
    </row>
    <row r="8708" spans="1:7" ht="18" customHeight="1">
      <c r="A8708" s="323"/>
      <c r="B8708" s="302"/>
      <c r="C8708" s="325"/>
      <c r="D8708" s="325"/>
      <c r="E8708" s="46"/>
      <c r="F8708" s="130">
        <f t="shared" si="137"/>
        <v>0</v>
      </c>
      <c r="G8708" s="86"/>
    </row>
    <row r="8709" spans="1:7" ht="18" customHeight="1">
      <c r="A8709" s="323" t="s">
        <v>12</v>
      </c>
      <c r="B8709" s="302" t="s">
        <v>64</v>
      </c>
      <c r="C8709" s="325" t="s">
        <v>2172</v>
      </c>
      <c r="D8709" s="325">
        <v>96</v>
      </c>
      <c r="E8709" s="46">
        <v>37000</v>
      </c>
      <c r="F8709" s="130">
        <f t="shared" si="137"/>
        <v>3552000</v>
      </c>
      <c r="G8709" s="86">
        <f>F8709</f>
        <v>3552000</v>
      </c>
    </row>
    <row r="8710" spans="1:7" ht="18" customHeight="1">
      <c r="A8710" s="323"/>
      <c r="B8710" s="302"/>
      <c r="C8710" s="325"/>
      <c r="D8710" s="325"/>
      <c r="E8710" s="46"/>
      <c r="F8710" s="130">
        <f t="shared" si="137"/>
        <v>0</v>
      </c>
      <c r="G8710" s="69"/>
    </row>
    <row r="8711" spans="1:7" ht="18" customHeight="1">
      <c r="A8711" s="542" t="s">
        <v>2173</v>
      </c>
      <c r="B8711" s="302" t="s">
        <v>31</v>
      </c>
      <c r="C8711" s="325" t="s">
        <v>2174</v>
      </c>
      <c r="D8711" s="325">
        <v>54.3</v>
      </c>
      <c r="E8711" s="46">
        <v>36000</v>
      </c>
      <c r="F8711" s="130">
        <f t="shared" si="137"/>
        <v>1954800</v>
      </c>
      <c r="G8711" s="86">
        <f>SUM(F8711:F8712)</f>
        <v>3769200</v>
      </c>
    </row>
    <row r="8712" spans="1:7" ht="18" customHeight="1">
      <c r="A8712" s="323"/>
      <c r="B8712" s="302" t="s">
        <v>31</v>
      </c>
      <c r="C8712" s="325" t="s">
        <v>2175</v>
      </c>
      <c r="D8712" s="325">
        <v>50.4</v>
      </c>
      <c r="E8712" s="46">
        <v>36000</v>
      </c>
      <c r="F8712" s="130">
        <f t="shared" si="137"/>
        <v>1814400</v>
      </c>
      <c r="G8712" s="69"/>
    </row>
    <row r="8713" spans="1:7" ht="18" customHeight="1">
      <c r="A8713" s="323"/>
      <c r="B8713" s="302"/>
      <c r="C8713" s="325"/>
      <c r="D8713" s="325"/>
      <c r="E8713" s="46"/>
      <c r="F8713" s="130">
        <f t="shared" si="137"/>
        <v>0</v>
      </c>
      <c r="G8713" s="69"/>
    </row>
    <row r="8714" spans="1:7" ht="18" customHeight="1">
      <c r="A8714" s="458" t="s">
        <v>1808</v>
      </c>
      <c r="B8714" s="302" t="s">
        <v>13</v>
      </c>
      <c r="C8714" s="325" t="s">
        <v>60</v>
      </c>
      <c r="D8714" s="325">
        <v>50</v>
      </c>
      <c r="E8714" s="46">
        <v>32000</v>
      </c>
      <c r="F8714" s="130">
        <f t="shared" si="137"/>
        <v>1600000</v>
      </c>
      <c r="G8714" s="86">
        <f>SUM(F8714:F8716)</f>
        <v>4925000</v>
      </c>
    </row>
    <row r="8715" spans="1:7" ht="18" customHeight="1">
      <c r="A8715" s="323"/>
      <c r="B8715" s="302" t="s">
        <v>13</v>
      </c>
      <c r="C8715" s="325" t="s">
        <v>25</v>
      </c>
      <c r="D8715" s="325">
        <v>50</v>
      </c>
      <c r="E8715" s="46">
        <v>32000</v>
      </c>
      <c r="F8715" s="130">
        <f t="shared" si="137"/>
        <v>1600000</v>
      </c>
      <c r="G8715" s="69"/>
    </row>
    <row r="8716" spans="1:7" ht="18" customHeight="1">
      <c r="A8716" s="323"/>
      <c r="B8716" s="302" t="s">
        <v>31</v>
      </c>
      <c r="C8716" s="325" t="s">
        <v>14</v>
      </c>
      <c r="D8716" s="325">
        <v>50</v>
      </c>
      <c r="E8716" s="46">
        <v>34500</v>
      </c>
      <c r="F8716" s="130">
        <f t="shared" si="137"/>
        <v>1725000</v>
      </c>
      <c r="G8716" s="69"/>
    </row>
    <row r="8717" spans="1:7" ht="18" customHeight="1">
      <c r="A8717" s="323"/>
      <c r="B8717" s="302"/>
      <c r="C8717" s="325"/>
      <c r="D8717" s="325"/>
      <c r="E8717" s="46"/>
      <c r="F8717" s="130">
        <f t="shared" si="137"/>
        <v>0</v>
      </c>
      <c r="G8717" s="69"/>
    </row>
    <row r="8718" spans="1:7" ht="18" customHeight="1">
      <c r="A8718" s="323" t="s">
        <v>574</v>
      </c>
      <c r="B8718" s="302" t="s">
        <v>13</v>
      </c>
      <c r="C8718" s="325" t="s">
        <v>819</v>
      </c>
      <c r="D8718" s="325">
        <v>80</v>
      </c>
      <c r="E8718" s="46">
        <v>31500</v>
      </c>
      <c r="F8718" s="130">
        <f t="shared" si="137"/>
        <v>2520000</v>
      </c>
      <c r="G8718" s="86">
        <f>SUM(F8718:F8719)</f>
        <v>5670000</v>
      </c>
    </row>
    <row r="8719" spans="1:7" ht="18" customHeight="1">
      <c r="A8719" s="323"/>
      <c r="B8719" s="302" t="s">
        <v>13</v>
      </c>
      <c r="C8719" s="325" t="s">
        <v>1082</v>
      </c>
      <c r="D8719" s="325">
        <v>100</v>
      </c>
      <c r="E8719" s="46">
        <v>31500</v>
      </c>
      <c r="F8719" s="130">
        <f t="shared" si="137"/>
        <v>3150000</v>
      </c>
      <c r="G8719" s="69"/>
    </row>
    <row r="8720" spans="1:7" ht="18" customHeight="1">
      <c r="A8720" s="323"/>
      <c r="B8720" s="302"/>
      <c r="C8720" s="325"/>
      <c r="D8720" s="325"/>
      <c r="E8720" s="46"/>
      <c r="F8720" s="130">
        <f t="shared" si="137"/>
        <v>0</v>
      </c>
      <c r="G8720" s="69"/>
    </row>
    <row r="8721" spans="1:7" ht="18" customHeight="1">
      <c r="A8721" s="323" t="s">
        <v>1812</v>
      </c>
      <c r="B8721" s="302" t="s">
        <v>13</v>
      </c>
      <c r="C8721" s="325" t="s">
        <v>310</v>
      </c>
      <c r="D8721" s="325">
        <v>180</v>
      </c>
      <c r="E8721" s="46">
        <v>30500</v>
      </c>
      <c r="F8721" s="130">
        <f t="shared" si="137"/>
        <v>5490000</v>
      </c>
      <c r="G8721" s="86">
        <f>F8721</f>
        <v>5490000</v>
      </c>
    </row>
    <row r="8722" spans="1:7" ht="18" customHeight="1">
      <c r="A8722" s="323"/>
      <c r="B8722" s="302"/>
      <c r="C8722" s="325"/>
      <c r="D8722" s="325"/>
      <c r="E8722" s="46"/>
      <c r="F8722" s="130">
        <f t="shared" si="137"/>
        <v>0</v>
      </c>
      <c r="G8722" s="86"/>
    </row>
    <row r="8723" spans="1:7" ht="18" customHeight="1">
      <c r="A8723" s="323" t="s">
        <v>102</v>
      </c>
      <c r="B8723" s="302" t="s">
        <v>13</v>
      </c>
      <c r="C8723" s="325" t="s">
        <v>59</v>
      </c>
      <c r="D8723" s="325">
        <v>50</v>
      </c>
      <c r="E8723" s="46">
        <v>31500</v>
      </c>
      <c r="F8723" s="130">
        <f t="shared" si="137"/>
        <v>1575000</v>
      </c>
      <c r="G8723" s="86">
        <f>F8723</f>
        <v>1575000</v>
      </c>
    </row>
    <row r="8724" spans="1:7" ht="18" customHeight="1">
      <c r="A8724" s="323"/>
      <c r="B8724" s="302"/>
      <c r="C8724" s="325"/>
      <c r="D8724" s="325"/>
      <c r="E8724" s="46"/>
      <c r="F8724" s="130">
        <f t="shared" si="137"/>
        <v>0</v>
      </c>
      <c r="G8724" s="86"/>
    </row>
    <row r="8725" spans="1:7" ht="18" customHeight="1">
      <c r="A8725" s="323" t="s">
        <v>536</v>
      </c>
      <c r="B8725" s="302" t="s">
        <v>13</v>
      </c>
      <c r="C8725" s="325" t="s">
        <v>60</v>
      </c>
      <c r="D8725" s="325">
        <v>50</v>
      </c>
      <c r="E8725" s="46">
        <v>31500</v>
      </c>
      <c r="F8725" s="130">
        <f t="shared" si="137"/>
        <v>1575000</v>
      </c>
      <c r="G8725" s="86">
        <f>F8725</f>
        <v>1575000</v>
      </c>
    </row>
    <row r="8726" spans="1:7" ht="18" customHeight="1">
      <c r="A8726" s="323"/>
      <c r="B8726" s="302"/>
      <c r="C8726" s="325"/>
      <c r="D8726" s="325"/>
      <c r="E8726" s="46"/>
      <c r="F8726" s="130">
        <f t="shared" si="137"/>
        <v>0</v>
      </c>
      <c r="G8726" s="86"/>
    </row>
    <row r="8727" spans="1:7" ht="18" customHeight="1">
      <c r="A8727" s="323" t="s">
        <v>2141</v>
      </c>
      <c r="B8727" s="302" t="s">
        <v>289</v>
      </c>
      <c r="C8727" s="325" t="s">
        <v>22</v>
      </c>
      <c r="D8727" s="325">
        <v>50</v>
      </c>
      <c r="E8727" s="46">
        <v>32000</v>
      </c>
      <c r="F8727" s="130">
        <f t="shared" si="137"/>
        <v>1600000</v>
      </c>
      <c r="G8727" s="86">
        <f>F8727</f>
        <v>1600000</v>
      </c>
    </row>
    <row r="8728" spans="1:7" ht="18" customHeight="1">
      <c r="A8728" s="323"/>
      <c r="B8728" s="302"/>
      <c r="C8728" s="325"/>
      <c r="D8728" s="325"/>
      <c r="E8728" s="46"/>
      <c r="F8728" s="130">
        <f t="shared" si="137"/>
        <v>0</v>
      </c>
      <c r="G8728" s="86"/>
    </row>
    <row r="8729" spans="1:7" ht="18" customHeight="1">
      <c r="A8729" s="323" t="s">
        <v>26</v>
      </c>
      <c r="B8729" s="302" t="s">
        <v>13</v>
      </c>
      <c r="C8729" s="325" t="s">
        <v>2176</v>
      </c>
      <c r="D8729" s="325">
        <v>50</v>
      </c>
      <c r="E8729" s="46">
        <v>32000</v>
      </c>
      <c r="F8729" s="130">
        <f t="shared" si="137"/>
        <v>1600000</v>
      </c>
      <c r="G8729" s="86">
        <f>SUM(F8729:F8732)</f>
        <v>7115650</v>
      </c>
    </row>
    <row r="8730" spans="1:7" ht="18" customHeight="1">
      <c r="A8730" s="323"/>
      <c r="B8730" s="302" t="s">
        <v>13</v>
      </c>
      <c r="C8730" s="325" t="s">
        <v>1493</v>
      </c>
      <c r="D8730" s="325">
        <v>101.8</v>
      </c>
      <c r="E8730" s="46">
        <v>31500</v>
      </c>
      <c r="F8730" s="130">
        <f t="shared" si="137"/>
        <v>3206700</v>
      </c>
      <c r="G8730" s="69"/>
    </row>
    <row r="8731" spans="1:7" ht="18" customHeight="1">
      <c r="A8731" s="323"/>
      <c r="B8731" s="302" t="s">
        <v>13</v>
      </c>
      <c r="C8731" s="325" t="s">
        <v>2190</v>
      </c>
      <c r="D8731" s="325">
        <v>33.299999999999997</v>
      </c>
      <c r="E8731" s="46">
        <v>31500</v>
      </c>
      <c r="F8731" s="130">
        <f t="shared" si="137"/>
        <v>1048950</v>
      </c>
      <c r="G8731" s="69"/>
    </row>
    <row r="8732" spans="1:7" ht="18" customHeight="1">
      <c r="A8732" s="323"/>
      <c r="B8732" s="302" t="s">
        <v>13</v>
      </c>
      <c r="C8732" s="325" t="s">
        <v>339</v>
      </c>
      <c r="D8732" s="325">
        <v>40</v>
      </c>
      <c r="E8732" s="46">
        <v>31500</v>
      </c>
      <c r="F8732" s="130">
        <f t="shared" si="137"/>
        <v>1260000</v>
      </c>
      <c r="G8732" s="69"/>
    </row>
    <row r="8733" spans="1:7" ht="18" customHeight="1">
      <c r="A8733" s="323"/>
      <c r="B8733" s="302"/>
      <c r="C8733" s="325"/>
      <c r="D8733" s="325"/>
      <c r="E8733" s="46"/>
      <c r="F8733" s="130">
        <f t="shared" si="137"/>
        <v>0</v>
      </c>
      <c r="G8733" s="69"/>
    </row>
    <row r="8734" spans="1:7" ht="18" customHeight="1">
      <c r="A8734" s="323" t="s">
        <v>97</v>
      </c>
      <c r="B8734" s="302" t="s">
        <v>2177</v>
      </c>
      <c r="C8734" s="325" t="s">
        <v>337</v>
      </c>
      <c r="D8734" s="325">
        <v>-50</v>
      </c>
      <c r="E8734" s="46">
        <v>31000</v>
      </c>
      <c r="F8734" s="130">
        <f t="shared" ref="F8734:F8826" si="138">E8734*D8734</f>
        <v>-1550000</v>
      </c>
      <c r="G8734" s="86">
        <f>F8734</f>
        <v>-1550000</v>
      </c>
    </row>
    <row r="8735" spans="1:7" ht="18" customHeight="1">
      <c r="A8735" s="323"/>
      <c r="B8735" s="302"/>
      <c r="C8735" s="325"/>
      <c r="D8735" s="325"/>
      <c r="E8735" s="46"/>
      <c r="F8735" s="130">
        <f t="shared" si="138"/>
        <v>0</v>
      </c>
      <c r="G8735" s="69"/>
    </row>
    <row r="8736" spans="1:7" ht="18" customHeight="1">
      <c r="A8736" s="323" t="s">
        <v>18</v>
      </c>
      <c r="B8736" s="302" t="s">
        <v>13</v>
      </c>
      <c r="C8736" s="325" t="s">
        <v>1638</v>
      </c>
      <c r="D8736" s="325">
        <v>80</v>
      </c>
      <c r="E8736" s="46">
        <v>29000</v>
      </c>
      <c r="F8736" s="130">
        <f t="shared" si="138"/>
        <v>2320000</v>
      </c>
      <c r="G8736" s="86">
        <f>F8736</f>
        <v>2320000</v>
      </c>
    </row>
    <row r="8737" spans="1:7" ht="18" customHeight="1">
      <c r="A8737" s="323"/>
      <c r="B8737" s="302"/>
      <c r="C8737" s="325"/>
      <c r="D8737" s="325"/>
      <c r="E8737" s="46"/>
      <c r="F8737" s="130">
        <f t="shared" si="138"/>
        <v>0</v>
      </c>
      <c r="G8737" s="69"/>
    </row>
    <row r="8738" spans="1:7" ht="18" customHeight="1">
      <c r="A8738" s="323" t="s">
        <v>24</v>
      </c>
      <c r="B8738" s="302" t="s">
        <v>13</v>
      </c>
      <c r="C8738" s="325" t="s">
        <v>738</v>
      </c>
      <c r="D8738" s="325">
        <v>101.8</v>
      </c>
      <c r="E8738" s="46">
        <v>31000</v>
      </c>
      <c r="F8738" s="130">
        <f t="shared" si="138"/>
        <v>3155800</v>
      </c>
      <c r="G8738" s="86">
        <f>SUM(F8738:F8739)</f>
        <v>6305800</v>
      </c>
    </row>
    <row r="8739" spans="1:7" ht="18" customHeight="1">
      <c r="A8739" s="533"/>
      <c r="B8739" s="440" t="s">
        <v>13</v>
      </c>
      <c r="C8739" s="382" t="s">
        <v>59</v>
      </c>
      <c r="D8739" s="382">
        <v>100</v>
      </c>
      <c r="E8739" s="59">
        <v>31500</v>
      </c>
      <c r="F8739" s="132">
        <f t="shared" si="138"/>
        <v>3150000</v>
      </c>
      <c r="G8739" s="92"/>
    </row>
    <row r="8740" spans="1:7" ht="18" customHeight="1">
      <c r="A8740" s="526"/>
      <c r="B8740" s="435"/>
      <c r="C8740" s="484"/>
      <c r="D8740" s="484"/>
      <c r="E8740" s="113"/>
      <c r="F8740" s="126"/>
      <c r="G8740" s="9"/>
    </row>
    <row r="8741" spans="1:7" ht="18" customHeight="1">
      <c r="A8741" s="537">
        <v>42465</v>
      </c>
      <c r="B8741" s="355"/>
      <c r="C8741" s="491" t="s">
        <v>398</v>
      </c>
      <c r="D8741" s="525"/>
      <c r="F8741" s="127"/>
    </row>
    <row r="8742" spans="1:7" ht="18" customHeight="1">
      <c r="A8742" s="531" t="s">
        <v>127</v>
      </c>
      <c r="B8742" s="436" t="s">
        <v>134</v>
      </c>
      <c r="C8742" s="494" t="s">
        <v>152</v>
      </c>
      <c r="D8742" s="494">
        <f>SUM(D8743:D8855)</f>
        <v>13482.400000000003</v>
      </c>
      <c r="E8742" s="166"/>
      <c r="F8742" s="171">
        <f>SUM(F8743:F8855)</f>
        <v>503650550</v>
      </c>
      <c r="G8742" s="171">
        <f>SUM(G8743:G8855)</f>
        <v>503650550</v>
      </c>
    </row>
    <row r="8743" spans="1:7" ht="18" customHeight="1">
      <c r="A8743" s="532" t="s">
        <v>451</v>
      </c>
      <c r="B8743" s="441" t="s">
        <v>515</v>
      </c>
      <c r="C8743" s="492" t="s">
        <v>886</v>
      </c>
      <c r="D8743" s="492">
        <v>109.8</v>
      </c>
      <c r="E8743" s="62">
        <v>32000</v>
      </c>
      <c r="F8743" s="139">
        <f t="shared" si="138"/>
        <v>3513600</v>
      </c>
      <c r="G8743" s="85">
        <f>SUM(F8743:F8747)</f>
        <v>34888600</v>
      </c>
    </row>
    <row r="8744" spans="1:7" ht="18" customHeight="1">
      <c r="A8744" s="323"/>
      <c r="B8744" s="302" t="s">
        <v>31</v>
      </c>
      <c r="C8744" s="325" t="s">
        <v>199</v>
      </c>
      <c r="D8744" s="325">
        <v>100</v>
      </c>
      <c r="E8744" s="46">
        <v>35000</v>
      </c>
      <c r="F8744" s="130">
        <f t="shared" si="138"/>
        <v>3500000</v>
      </c>
      <c r="G8744" s="69"/>
    </row>
    <row r="8745" spans="1:7" ht="18" customHeight="1">
      <c r="A8745" s="323"/>
      <c r="B8745" s="302" t="s">
        <v>31</v>
      </c>
      <c r="C8745" s="325" t="s">
        <v>200</v>
      </c>
      <c r="D8745" s="325">
        <v>100</v>
      </c>
      <c r="E8745" s="46">
        <v>35500</v>
      </c>
      <c r="F8745" s="130">
        <f t="shared" si="138"/>
        <v>3550000</v>
      </c>
      <c r="G8745" s="69"/>
    </row>
    <row r="8746" spans="1:7" ht="18" customHeight="1">
      <c r="A8746" s="323"/>
      <c r="B8746" s="302" t="s">
        <v>31</v>
      </c>
      <c r="C8746" s="325" t="s">
        <v>273</v>
      </c>
      <c r="D8746" s="325">
        <v>50</v>
      </c>
      <c r="E8746" s="46">
        <v>35000</v>
      </c>
      <c r="F8746" s="130">
        <f t="shared" si="138"/>
        <v>1750000</v>
      </c>
      <c r="G8746" s="69"/>
    </row>
    <row r="8747" spans="1:7" ht="18" customHeight="1">
      <c r="A8747" s="323"/>
      <c r="B8747" s="302" t="s">
        <v>31</v>
      </c>
      <c r="C8747" s="325" t="s">
        <v>317</v>
      </c>
      <c r="D8747" s="325">
        <v>602</v>
      </c>
      <c r="E8747" s="46">
        <v>37500</v>
      </c>
      <c r="F8747" s="130">
        <f>E8747*D8747</f>
        <v>22575000</v>
      </c>
      <c r="G8747" s="86"/>
    </row>
    <row r="8748" spans="1:7" ht="18" customHeight="1">
      <c r="A8748" s="323"/>
      <c r="B8748" s="302"/>
      <c r="C8748" s="325"/>
      <c r="D8748" s="325"/>
      <c r="E8748" s="46"/>
      <c r="F8748" s="130">
        <f t="shared" si="138"/>
        <v>0</v>
      </c>
      <c r="G8748" s="69"/>
    </row>
    <row r="8749" spans="1:7" ht="18" customHeight="1">
      <c r="A8749" s="323" t="s">
        <v>235</v>
      </c>
      <c r="B8749" s="302" t="s">
        <v>13</v>
      </c>
      <c r="C8749" s="325" t="s">
        <v>2193</v>
      </c>
      <c r="D8749" s="325">
        <v>102.3</v>
      </c>
      <c r="E8749" s="46">
        <v>31000</v>
      </c>
      <c r="F8749" s="130">
        <f t="shared" si="138"/>
        <v>3171300</v>
      </c>
      <c r="G8749" s="86">
        <f>F8749</f>
        <v>3171300</v>
      </c>
    </row>
    <row r="8750" spans="1:7" ht="18" customHeight="1">
      <c r="A8750" s="323"/>
      <c r="B8750" s="302"/>
      <c r="C8750" s="325"/>
      <c r="D8750" s="325"/>
      <c r="E8750" s="46"/>
      <c r="F8750" s="130">
        <f t="shared" si="138"/>
        <v>0</v>
      </c>
      <c r="G8750" s="69"/>
    </row>
    <row r="8751" spans="1:7" ht="18" customHeight="1">
      <c r="A8751" s="323" t="s">
        <v>93</v>
      </c>
      <c r="B8751" s="302" t="s">
        <v>1453</v>
      </c>
      <c r="C8751" s="325" t="s">
        <v>2209</v>
      </c>
      <c r="D8751" s="325">
        <v>47.7</v>
      </c>
      <c r="E8751" s="46">
        <v>36000</v>
      </c>
      <c r="F8751" s="130">
        <f t="shared" si="138"/>
        <v>1717200</v>
      </c>
      <c r="G8751" s="86">
        <f>F8751</f>
        <v>1717200</v>
      </c>
    </row>
    <row r="8752" spans="1:7" ht="18" customHeight="1">
      <c r="A8752" s="323"/>
      <c r="B8752" s="302"/>
      <c r="C8752" s="325"/>
      <c r="D8752" s="325"/>
      <c r="E8752" s="46"/>
      <c r="F8752" s="130">
        <f t="shared" si="138"/>
        <v>0</v>
      </c>
      <c r="G8752" s="69"/>
    </row>
    <row r="8753" spans="1:7" ht="18" customHeight="1">
      <c r="A8753" s="323" t="s">
        <v>245</v>
      </c>
      <c r="B8753" s="443" t="s">
        <v>2194</v>
      </c>
      <c r="C8753" s="482" t="s">
        <v>825</v>
      </c>
      <c r="D8753" s="482">
        <v>330</v>
      </c>
      <c r="E8753" s="116">
        <v>47000</v>
      </c>
      <c r="F8753" s="131">
        <f t="shared" si="138"/>
        <v>15510000</v>
      </c>
      <c r="G8753" s="86">
        <f>F8753</f>
        <v>15510000</v>
      </c>
    </row>
    <row r="8754" spans="1:7" ht="18" customHeight="1">
      <c r="A8754" s="323"/>
      <c r="B8754" s="302"/>
      <c r="C8754" s="325"/>
      <c r="D8754" s="325"/>
      <c r="E8754" s="46"/>
      <c r="F8754" s="130">
        <f t="shared" si="138"/>
        <v>0</v>
      </c>
      <c r="G8754" s="69"/>
    </row>
    <row r="8755" spans="1:7" ht="18" customHeight="1">
      <c r="A8755" s="323" t="s">
        <v>154</v>
      </c>
      <c r="B8755" s="439" t="s">
        <v>2195</v>
      </c>
      <c r="C8755" s="430" t="s">
        <v>799</v>
      </c>
      <c r="D8755" s="430">
        <v>-15.2</v>
      </c>
      <c r="E8755" s="54">
        <v>38500</v>
      </c>
      <c r="F8755" s="140">
        <f t="shared" si="138"/>
        <v>-585200</v>
      </c>
      <c r="G8755" s="86">
        <f>F8755</f>
        <v>-585200</v>
      </c>
    </row>
    <row r="8756" spans="1:7" ht="18" customHeight="1">
      <c r="A8756" s="323"/>
      <c r="B8756" s="302"/>
      <c r="C8756" s="325"/>
      <c r="D8756" s="325"/>
      <c r="E8756" s="46"/>
      <c r="F8756" s="130">
        <f t="shared" si="138"/>
        <v>0</v>
      </c>
      <c r="G8756" s="69"/>
    </row>
    <row r="8757" spans="1:7" ht="18" customHeight="1">
      <c r="A8757" s="323" t="s">
        <v>321</v>
      </c>
      <c r="B8757" s="302" t="s">
        <v>31</v>
      </c>
      <c r="C8757" s="325" t="s">
        <v>416</v>
      </c>
      <c r="D8757" s="325">
        <v>209.8</v>
      </c>
      <c r="E8757" s="46">
        <v>36000</v>
      </c>
      <c r="F8757" s="130">
        <f t="shared" si="138"/>
        <v>7552800</v>
      </c>
      <c r="G8757" s="86">
        <f>SUM(F8757:F8758)</f>
        <v>12283200</v>
      </c>
    </row>
    <row r="8758" spans="1:7" ht="18" customHeight="1">
      <c r="A8758" s="323"/>
      <c r="B8758" s="302" t="s">
        <v>31</v>
      </c>
      <c r="C8758" s="325" t="s">
        <v>95</v>
      </c>
      <c r="D8758" s="325">
        <v>131.4</v>
      </c>
      <c r="E8758" s="46">
        <v>36000</v>
      </c>
      <c r="F8758" s="130">
        <f t="shared" si="138"/>
        <v>4730400</v>
      </c>
      <c r="G8758" s="69"/>
    </row>
    <row r="8759" spans="1:7" ht="18" customHeight="1">
      <c r="A8759" s="323"/>
      <c r="B8759" s="302"/>
      <c r="C8759" s="325"/>
      <c r="D8759" s="325"/>
      <c r="E8759" s="46"/>
      <c r="F8759" s="130">
        <f t="shared" si="138"/>
        <v>0</v>
      </c>
      <c r="G8759" s="69"/>
    </row>
    <row r="8760" spans="1:7" ht="18" customHeight="1">
      <c r="A8760" s="323" t="s">
        <v>336</v>
      </c>
      <c r="B8760" s="302" t="s">
        <v>23</v>
      </c>
      <c r="C8760" s="325" t="s">
        <v>1772</v>
      </c>
      <c r="D8760" s="325">
        <v>205</v>
      </c>
      <c r="E8760" s="46">
        <v>34000</v>
      </c>
      <c r="F8760" s="130">
        <f t="shared" si="138"/>
        <v>6970000</v>
      </c>
      <c r="G8760" s="86">
        <f>SUM(F8760:F8768)</f>
        <v>28132700</v>
      </c>
    </row>
    <row r="8761" spans="1:7" ht="18" customHeight="1">
      <c r="A8761" s="323"/>
      <c r="B8761" s="302" t="s">
        <v>23</v>
      </c>
      <c r="C8761" s="325" t="s">
        <v>158</v>
      </c>
      <c r="D8761" s="325">
        <v>58.3</v>
      </c>
      <c r="E8761" s="46">
        <v>33000</v>
      </c>
      <c r="F8761" s="130">
        <f t="shared" si="138"/>
        <v>1923900</v>
      </c>
      <c r="G8761" s="69"/>
    </row>
    <row r="8762" spans="1:7" ht="18" customHeight="1">
      <c r="A8762" s="323"/>
      <c r="B8762" s="302" t="s">
        <v>23</v>
      </c>
      <c r="C8762" s="325" t="s">
        <v>809</v>
      </c>
      <c r="D8762" s="325">
        <v>55.7</v>
      </c>
      <c r="E8762" s="46">
        <v>33000</v>
      </c>
      <c r="F8762" s="130">
        <f t="shared" si="138"/>
        <v>1838100</v>
      </c>
      <c r="G8762" s="69"/>
    </row>
    <row r="8763" spans="1:7" ht="18" customHeight="1">
      <c r="A8763" s="323"/>
      <c r="B8763" s="302" t="s">
        <v>23</v>
      </c>
      <c r="C8763" s="325" t="s">
        <v>763</v>
      </c>
      <c r="D8763" s="325">
        <v>200</v>
      </c>
      <c r="E8763" s="46">
        <v>37000</v>
      </c>
      <c r="F8763" s="130">
        <f t="shared" si="138"/>
        <v>7400000</v>
      </c>
      <c r="G8763" s="69"/>
    </row>
    <row r="8764" spans="1:7" ht="18" customHeight="1">
      <c r="A8764" s="323"/>
      <c r="B8764" s="302" t="s">
        <v>31</v>
      </c>
      <c r="C8764" s="325" t="s">
        <v>786</v>
      </c>
      <c r="D8764" s="325">
        <v>54.8</v>
      </c>
      <c r="E8764" s="46">
        <v>34000</v>
      </c>
      <c r="F8764" s="130">
        <f t="shared" si="138"/>
        <v>1863200</v>
      </c>
      <c r="G8764" s="69"/>
    </row>
    <row r="8765" spans="1:7" ht="18" customHeight="1">
      <c r="A8765" s="323"/>
      <c r="B8765" s="302" t="s">
        <v>31</v>
      </c>
      <c r="C8765" s="325" t="s">
        <v>148</v>
      </c>
      <c r="D8765" s="325">
        <v>100</v>
      </c>
      <c r="E8765" s="46">
        <v>36000</v>
      </c>
      <c r="F8765" s="130">
        <f t="shared" si="138"/>
        <v>3600000</v>
      </c>
      <c r="G8765" s="69"/>
    </row>
    <row r="8766" spans="1:7" ht="18" customHeight="1">
      <c r="A8766" s="323"/>
      <c r="B8766" s="302" t="s">
        <v>31</v>
      </c>
      <c r="C8766" s="325" t="s">
        <v>1053</v>
      </c>
      <c r="D8766" s="325">
        <v>50</v>
      </c>
      <c r="E8766" s="46">
        <v>33000</v>
      </c>
      <c r="F8766" s="130">
        <f t="shared" si="138"/>
        <v>1650000</v>
      </c>
      <c r="G8766" s="69"/>
    </row>
    <row r="8767" spans="1:7" ht="18" customHeight="1">
      <c r="A8767" s="323"/>
      <c r="B8767" s="302" t="s">
        <v>31</v>
      </c>
      <c r="C8767" s="325" t="s">
        <v>1043</v>
      </c>
      <c r="D8767" s="325">
        <v>57.5</v>
      </c>
      <c r="E8767" s="46">
        <v>33000</v>
      </c>
      <c r="F8767" s="130">
        <f t="shared" si="138"/>
        <v>1897500</v>
      </c>
      <c r="G8767" s="69"/>
    </row>
    <row r="8768" spans="1:7" ht="18" customHeight="1">
      <c r="A8768" s="323"/>
      <c r="B8768" s="302" t="s">
        <v>31</v>
      </c>
      <c r="C8768" s="325" t="s">
        <v>1321</v>
      </c>
      <c r="D8768" s="325">
        <v>30</v>
      </c>
      <c r="E8768" s="46">
        <v>33000</v>
      </c>
      <c r="F8768" s="130">
        <f t="shared" si="138"/>
        <v>990000</v>
      </c>
      <c r="G8768" s="69"/>
    </row>
    <row r="8769" spans="1:7" ht="18" customHeight="1">
      <c r="A8769" s="323"/>
      <c r="B8769" s="302"/>
      <c r="C8769" s="325"/>
      <c r="D8769" s="325"/>
      <c r="E8769" s="46"/>
      <c r="F8769" s="130">
        <f t="shared" si="138"/>
        <v>0</v>
      </c>
      <c r="G8769" s="69"/>
    </row>
    <row r="8770" spans="1:7" ht="18" customHeight="1">
      <c r="A8770" s="323" t="s">
        <v>311</v>
      </c>
      <c r="B8770" s="302" t="s">
        <v>333</v>
      </c>
      <c r="C8770" s="325" t="s">
        <v>195</v>
      </c>
      <c r="D8770" s="325">
        <v>800</v>
      </c>
      <c r="E8770" s="46">
        <v>33000</v>
      </c>
      <c r="F8770" s="130">
        <f t="shared" si="138"/>
        <v>26400000</v>
      </c>
      <c r="G8770" s="86">
        <f>SUM(F8770:F8771)</f>
        <v>48472500</v>
      </c>
    </row>
    <row r="8771" spans="1:7" ht="18" customHeight="1">
      <c r="A8771" s="323"/>
      <c r="B8771" s="302" t="s">
        <v>31</v>
      </c>
      <c r="C8771" s="325" t="s">
        <v>329</v>
      </c>
      <c r="D8771" s="325">
        <v>588.6</v>
      </c>
      <c r="E8771" s="46">
        <v>37500</v>
      </c>
      <c r="F8771" s="130">
        <f t="shared" si="138"/>
        <v>22072500</v>
      </c>
      <c r="G8771" s="69"/>
    </row>
    <row r="8772" spans="1:7" ht="18" customHeight="1">
      <c r="A8772" s="323"/>
      <c r="B8772" s="302"/>
      <c r="C8772" s="325"/>
      <c r="D8772" s="325"/>
      <c r="E8772" s="46"/>
      <c r="F8772" s="130">
        <f t="shared" si="138"/>
        <v>0</v>
      </c>
      <c r="G8772" s="69"/>
    </row>
    <row r="8773" spans="1:7" ht="18" customHeight="1">
      <c r="A8773" s="323" t="s">
        <v>318</v>
      </c>
      <c r="B8773" s="450" t="s">
        <v>782</v>
      </c>
      <c r="C8773" s="430" t="s">
        <v>2200</v>
      </c>
      <c r="D8773" s="430">
        <v>-20</v>
      </c>
      <c r="E8773" s="54">
        <v>33500</v>
      </c>
      <c r="F8773" s="140">
        <f t="shared" si="138"/>
        <v>-670000</v>
      </c>
      <c r="G8773" s="86">
        <f>SUM(F8773:F8774)</f>
        <v>1850000</v>
      </c>
    </row>
    <row r="8774" spans="1:7" ht="18" customHeight="1">
      <c r="A8774" s="302"/>
      <c r="B8774" s="302" t="s">
        <v>31</v>
      </c>
      <c r="C8774" s="325" t="s">
        <v>443</v>
      </c>
      <c r="D8774" s="325">
        <v>70</v>
      </c>
      <c r="E8774" s="46">
        <v>36000</v>
      </c>
      <c r="F8774" s="130">
        <f t="shared" si="138"/>
        <v>2520000</v>
      </c>
      <c r="G8774" s="69"/>
    </row>
    <row r="8775" spans="1:7" ht="18" customHeight="1">
      <c r="A8775" s="323"/>
      <c r="B8775" s="302"/>
      <c r="C8775" s="325"/>
      <c r="D8775" s="325"/>
      <c r="E8775" s="46"/>
      <c r="F8775" s="130">
        <f t="shared" si="138"/>
        <v>0</v>
      </c>
      <c r="G8775" s="69"/>
    </row>
    <row r="8776" spans="1:7" ht="18" customHeight="1">
      <c r="A8776" s="323" t="s">
        <v>166</v>
      </c>
      <c r="B8776" s="302" t="s">
        <v>31</v>
      </c>
      <c r="C8776" s="325" t="s">
        <v>167</v>
      </c>
      <c r="D8776" s="325">
        <v>86.6</v>
      </c>
      <c r="E8776" s="46">
        <v>37500</v>
      </c>
      <c r="F8776" s="130">
        <f t="shared" si="138"/>
        <v>3247500</v>
      </c>
      <c r="G8776" s="86">
        <f>SUM(F8776:F8777)</f>
        <v>7076250</v>
      </c>
    </row>
    <row r="8777" spans="1:7" ht="18" customHeight="1">
      <c r="A8777" s="323"/>
      <c r="B8777" s="302" t="s">
        <v>31</v>
      </c>
      <c r="C8777" s="325" t="s">
        <v>170</v>
      </c>
      <c r="D8777" s="325">
        <v>102.1</v>
      </c>
      <c r="E8777" s="46">
        <v>37500</v>
      </c>
      <c r="F8777" s="130">
        <f t="shared" si="138"/>
        <v>3828750</v>
      </c>
      <c r="G8777" s="69"/>
    </row>
    <row r="8778" spans="1:7" ht="18" customHeight="1">
      <c r="A8778" s="323"/>
      <c r="B8778" s="302"/>
      <c r="C8778" s="325"/>
      <c r="D8778" s="325"/>
      <c r="E8778" s="46"/>
      <c r="F8778" s="130">
        <f t="shared" si="138"/>
        <v>0</v>
      </c>
      <c r="G8778" s="69"/>
    </row>
    <row r="8779" spans="1:7" ht="18" customHeight="1">
      <c r="A8779" s="323" t="s">
        <v>2201</v>
      </c>
      <c r="B8779" s="302" t="s">
        <v>164</v>
      </c>
      <c r="C8779" s="325" t="s">
        <v>807</v>
      </c>
      <c r="D8779" s="325">
        <v>406</v>
      </c>
      <c r="E8779" s="46">
        <v>33500</v>
      </c>
      <c r="F8779" s="130">
        <f t="shared" si="138"/>
        <v>13601000</v>
      </c>
      <c r="G8779" s="86">
        <f>SUM(F8779:F8781)</f>
        <v>35781350</v>
      </c>
    </row>
    <row r="8780" spans="1:7" ht="18" customHeight="1">
      <c r="A8780" s="323"/>
      <c r="B8780" s="302" t="s">
        <v>164</v>
      </c>
      <c r="C8780" s="325" t="s">
        <v>118</v>
      </c>
      <c r="D8780" s="325">
        <v>313.8</v>
      </c>
      <c r="E8780" s="46">
        <v>33500</v>
      </c>
      <c r="F8780" s="130">
        <f t="shared" si="138"/>
        <v>10512300</v>
      </c>
      <c r="G8780" s="69"/>
    </row>
    <row r="8781" spans="1:7" ht="18" customHeight="1">
      <c r="A8781" s="323"/>
      <c r="B8781" s="302" t="s">
        <v>164</v>
      </c>
      <c r="C8781" s="325" t="s">
        <v>908</v>
      </c>
      <c r="D8781" s="325">
        <v>348.3</v>
      </c>
      <c r="E8781" s="46">
        <v>33500</v>
      </c>
      <c r="F8781" s="130">
        <f t="shared" si="138"/>
        <v>11668050</v>
      </c>
      <c r="G8781" s="69"/>
    </row>
    <row r="8782" spans="1:7" ht="18" customHeight="1">
      <c r="A8782" s="323"/>
      <c r="B8782" s="302"/>
      <c r="C8782" s="325"/>
      <c r="D8782" s="325"/>
      <c r="E8782" s="46"/>
      <c r="F8782" s="130">
        <f t="shared" si="138"/>
        <v>0</v>
      </c>
      <c r="G8782" s="69"/>
    </row>
    <row r="8783" spans="1:7" ht="18" customHeight="1">
      <c r="A8783" s="323" t="s">
        <v>767</v>
      </c>
      <c r="B8783" s="302" t="s">
        <v>13</v>
      </c>
      <c r="C8783" s="325" t="s">
        <v>1113</v>
      </c>
      <c r="D8783" s="325">
        <v>80</v>
      </c>
      <c r="E8783" s="46">
        <v>33500</v>
      </c>
      <c r="F8783" s="130">
        <f t="shared" si="138"/>
        <v>2680000</v>
      </c>
      <c r="G8783" s="86">
        <f>SUM(F8783:F8784)</f>
        <v>33633500</v>
      </c>
    </row>
    <row r="8784" spans="1:7" ht="18" customHeight="1">
      <c r="A8784" s="323"/>
      <c r="B8784" s="302" t="s">
        <v>13</v>
      </c>
      <c r="C8784" s="325" t="s">
        <v>2202</v>
      </c>
      <c r="D8784" s="325">
        <v>998.5</v>
      </c>
      <c r="E8784" s="46">
        <v>31000</v>
      </c>
      <c r="F8784" s="130">
        <f t="shared" si="138"/>
        <v>30953500</v>
      </c>
      <c r="G8784" s="69"/>
    </row>
    <row r="8785" spans="1:7" ht="18" customHeight="1">
      <c r="A8785" s="323"/>
      <c r="B8785" s="302"/>
      <c r="C8785" s="325"/>
      <c r="D8785" s="325"/>
      <c r="E8785" s="46"/>
      <c r="F8785" s="130"/>
      <c r="G8785" s="69"/>
    </row>
    <row r="8786" spans="1:7" ht="18" customHeight="1">
      <c r="A8786" s="323" t="s">
        <v>2196</v>
      </c>
      <c r="B8786" s="444" t="s">
        <v>2052</v>
      </c>
      <c r="C8786" s="482" t="s">
        <v>2197</v>
      </c>
      <c r="D8786" s="482">
        <v>179.3</v>
      </c>
      <c r="E8786" s="116">
        <v>40500</v>
      </c>
      <c r="F8786" s="131">
        <f>E8786*D8786</f>
        <v>7261650</v>
      </c>
      <c r="G8786" s="86">
        <f>F8786</f>
        <v>7261650</v>
      </c>
    </row>
    <row r="8787" spans="1:7" ht="18" customHeight="1">
      <c r="A8787" s="323"/>
      <c r="B8787" s="444"/>
      <c r="C8787" s="482"/>
      <c r="D8787" s="482"/>
      <c r="E8787" s="116"/>
      <c r="F8787" s="131"/>
      <c r="G8787" s="86"/>
    </row>
    <row r="8788" spans="1:7" ht="18" customHeight="1">
      <c r="A8788" s="323" t="s">
        <v>727</v>
      </c>
      <c r="B8788" s="302" t="s">
        <v>2207</v>
      </c>
      <c r="C8788" s="325" t="s">
        <v>920</v>
      </c>
      <c r="D8788" s="325">
        <v>203.8</v>
      </c>
      <c r="E8788" s="46">
        <v>35000</v>
      </c>
      <c r="F8788" s="130">
        <f t="shared" si="138"/>
        <v>7133000</v>
      </c>
      <c r="G8788" s="86">
        <f>SUM(F8788:F8789)</f>
        <v>14364000</v>
      </c>
    </row>
    <row r="8789" spans="1:7" ht="18" customHeight="1">
      <c r="A8789" s="323"/>
      <c r="B8789" s="302" t="s">
        <v>2207</v>
      </c>
      <c r="C8789" s="325" t="s">
        <v>533</v>
      </c>
      <c r="D8789" s="325">
        <v>206.6</v>
      </c>
      <c r="E8789" s="46">
        <v>35000</v>
      </c>
      <c r="F8789" s="130">
        <f t="shared" si="138"/>
        <v>7231000</v>
      </c>
      <c r="G8789" s="69"/>
    </row>
    <row r="8790" spans="1:7" ht="18" customHeight="1">
      <c r="A8790" s="323"/>
      <c r="B8790" s="302"/>
      <c r="C8790" s="325"/>
      <c r="D8790" s="325"/>
      <c r="E8790" s="46"/>
      <c r="F8790" s="130">
        <f t="shared" si="138"/>
        <v>0</v>
      </c>
      <c r="G8790" s="69"/>
    </row>
    <row r="8791" spans="1:7" ht="18" customHeight="1">
      <c r="A8791" s="323" t="s">
        <v>1162</v>
      </c>
      <c r="B8791" s="444" t="s">
        <v>137</v>
      </c>
      <c r="C8791" s="482" t="s">
        <v>532</v>
      </c>
      <c r="D8791" s="482">
        <v>20</v>
      </c>
      <c r="E8791" s="116">
        <v>44000</v>
      </c>
      <c r="F8791" s="131">
        <f t="shared" si="138"/>
        <v>880000</v>
      </c>
      <c r="G8791" s="86">
        <f>SUM(F8791:F8793)</f>
        <v>5720000</v>
      </c>
    </row>
    <row r="8792" spans="1:7" ht="18" customHeight="1">
      <c r="A8792" s="323"/>
      <c r="B8792" s="444" t="s">
        <v>137</v>
      </c>
      <c r="C8792" s="482" t="s">
        <v>1446</v>
      </c>
      <c r="D8792" s="482">
        <v>100</v>
      </c>
      <c r="E8792" s="116">
        <v>44000</v>
      </c>
      <c r="F8792" s="131">
        <f t="shared" si="138"/>
        <v>4400000</v>
      </c>
      <c r="G8792" s="69"/>
    </row>
    <row r="8793" spans="1:7" ht="18" customHeight="1">
      <c r="A8793" s="323"/>
      <c r="B8793" s="444" t="s">
        <v>137</v>
      </c>
      <c r="C8793" s="482" t="s">
        <v>297</v>
      </c>
      <c r="D8793" s="482">
        <v>10</v>
      </c>
      <c r="E8793" s="116">
        <v>44000</v>
      </c>
      <c r="F8793" s="131">
        <f t="shared" si="138"/>
        <v>440000</v>
      </c>
      <c r="G8793" s="69"/>
    </row>
    <row r="8794" spans="1:7" ht="18" customHeight="1">
      <c r="A8794" s="323"/>
      <c r="B8794" s="302"/>
      <c r="C8794" s="325"/>
      <c r="D8794" s="325"/>
      <c r="E8794" s="46"/>
      <c r="F8794" s="130">
        <f t="shared" si="138"/>
        <v>0</v>
      </c>
      <c r="G8794" s="69"/>
    </row>
    <row r="8795" spans="1:7" ht="18" customHeight="1">
      <c r="A8795" s="323" t="s">
        <v>316</v>
      </c>
      <c r="B8795" s="302" t="s">
        <v>233</v>
      </c>
      <c r="C8795" s="325" t="s">
        <v>234</v>
      </c>
      <c r="D8795" s="325">
        <v>104.7</v>
      </c>
      <c r="E8795" s="46">
        <v>40000</v>
      </c>
      <c r="F8795" s="130">
        <f t="shared" si="138"/>
        <v>4188000</v>
      </c>
      <c r="G8795" s="86">
        <f>SUM(F8795:F8797)</f>
        <v>21938000</v>
      </c>
    </row>
    <row r="8796" spans="1:7" ht="18" customHeight="1">
      <c r="A8796" s="323"/>
      <c r="B8796" s="302" t="s">
        <v>31</v>
      </c>
      <c r="C8796" s="325" t="s">
        <v>62</v>
      </c>
      <c r="D8796" s="325">
        <v>375</v>
      </c>
      <c r="E8796" s="46">
        <v>36000</v>
      </c>
      <c r="F8796" s="130">
        <f t="shared" si="138"/>
        <v>13500000</v>
      </c>
      <c r="G8796" s="69"/>
    </row>
    <row r="8797" spans="1:7" ht="18" customHeight="1">
      <c r="A8797" s="323"/>
      <c r="B8797" s="302" t="s">
        <v>31</v>
      </c>
      <c r="C8797" s="325" t="s">
        <v>143</v>
      </c>
      <c r="D8797" s="325">
        <v>125</v>
      </c>
      <c r="E8797" s="46">
        <v>34000</v>
      </c>
      <c r="F8797" s="130">
        <f t="shared" si="138"/>
        <v>4250000</v>
      </c>
      <c r="G8797" s="69"/>
    </row>
    <row r="8798" spans="1:7" ht="18" customHeight="1">
      <c r="A8798" s="323"/>
      <c r="B8798" s="302"/>
      <c r="C8798" s="325"/>
      <c r="D8798" s="325"/>
      <c r="E8798" s="46"/>
      <c r="F8798" s="130">
        <f t="shared" si="138"/>
        <v>0</v>
      </c>
      <c r="G8798" s="69"/>
    </row>
    <row r="8799" spans="1:7" ht="18" customHeight="1">
      <c r="A8799" s="323" t="s">
        <v>327</v>
      </c>
      <c r="B8799" s="302" t="s">
        <v>31</v>
      </c>
      <c r="C8799" s="325" t="s">
        <v>281</v>
      </c>
      <c r="D8799" s="325">
        <v>109.7</v>
      </c>
      <c r="E8799" s="46">
        <v>35000</v>
      </c>
      <c r="F8799" s="130">
        <f t="shared" si="138"/>
        <v>3839500</v>
      </c>
      <c r="G8799" s="86">
        <f>F8799</f>
        <v>3839500</v>
      </c>
    </row>
    <row r="8800" spans="1:7" ht="18" customHeight="1">
      <c r="A8800" s="323"/>
      <c r="B8800" s="302"/>
      <c r="C8800" s="325"/>
      <c r="D8800" s="325"/>
      <c r="E8800" s="46"/>
      <c r="F8800" s="130">
        <f t="shared" si="138"/>
        <v>0</v>
      </c>
      <c r="G8800" s="69"/>
    </row>
    <row r="8801" spans="1:7" ht="18" customHeight="1">
      <c r="A8801" s="323" t="s">
        <v>203</v>
      </c>
      <c r="B8801" s="302" t="s">
        <v>168</v>
      </c>
      <c r="C8801" s="325" t="s">
        <v>277</v>
      </c>
      <c r="D8801" s="325">
        <v>160.1</v>
      </c>
      <c r="E8801" s="46">
        <v>30500</v>
      </c>
      <c r="F8801" s="130">
        <f t="shared" si="138"/>
        <v>4883050</v>
      </c>
      <c r="G8801" s="86">
        <f>SUM(F8801:F8802)</f>
        <v>17711350</v>
      </c>
    </row>
    <row r="8802" spans="1:7" ht="18" customHeight="1">
      <c r="A8802" s="323"/>
      <c r="B8802" s="302" t="s">
        <v>168</v>
      </c>
      <c r="C8802" s="325" t="s">
        <v>368</v>
      </c>
      <c r="D8802" s="325">
        <v>420.6</v>
      </c>
      <c r="E8802" s="46">
        <v>30500</v>
      </c>
      <c r="F8802" s="130">
        <f t="shared" si="138"/>
        <v>12828300</v>
      </c>
      <c r="G8802" s="69"/>
    </row>
    <row r="8803" spans="1:7" ht="18" customHeight="1">
      <c r="A8803" s="323"/>
      <c r="B8803" s="302"/>
      <c r="C8803" s="325"/>
      <c r="D8803" s="325"/>
      <c r="E8803" s="46"/>
      <c r="F8803" s="130">
        <f t="shared" si="138"/>
        <v>0</v>
      </c>
      <c r="G8803" s="69"/>
    </row>
    <row r="8804" spans="1:7" ht="18" customHeight="1">
      <c r="A8804" s="323" t="s">
        <v>1088</v>
      </c>
      <c r="B8804" s="302" t="s">
        <v>208</v>
      </c>
      <c r="C8804" s="325" t="s">
        <v>1721</v>
      </c>
      <c r="D8804" s="325">
        <v>50</v>
      </c>
      <c r="E8804" s="46">
        <v>36000</v>
      </c>
      <c r="F8804" s="130">
        <f t="shared" si="138"/>
        <v>1800000</v>
      </c>
      <c r="G8804" s="86">
        <f>F8804</f>
        <v>1800000</v>
      </c>
    </row>
    <row r="8805" spans="1:7" ht="18" customHeight="1">
      <c r="A8805" s="323"/>
      <c r="B8805" s="302"/>
      <c r="C8805" s="325"/>
      <c r="D8805" s="325"/>
      <c r="E8805" s="46"/>
      <c r="F8805" s="130">
        <f t="shared" si="138"/>
        <v>0</v>
      </c>
      <c r="G8805" s="69"/>
    </row>
    <row r="8806" spans="1:7" ht="18" customHeight="1">
      <c r="A8806" s="323" t="s">
        <v>457</v>
      </c>
      <c r="B8806" s="302" t="s">
        <v>31</v>
      </c>
      <c r="C8806" s="325" t="s">
        <v>978</v>
      </c>
      <c r="D8806" s="325">
        <v>157</v>
      </c>
      <c r="E8806" s="46">
        <v>35000</v>
      </c>
      <c r="F8806" s="130">
        <f t="shared" si="138"/>
        <v>5495000</v>
      </c>
      <c r="G8806" s="86">
        <f>F8806</f>
        <v>5495000</v>
      </c>
    </row>
    <row r="8807" spans="1:7" ht="18" customHeight="1">
      <c r="A8807" s="323"/>
      <c r="B8807" s="302"/>
      <c r="C8807" s="325"/>
      <c r="D8807" s="325"/>
      <c r="E8807" s="46"/>
      <c r="F8807" s="130">
        <f t="shared" si="138"/>
        <v>0</v>
      </c>
      <c r="G8807" s="69"/>
    </row>
    <row r="8808" spans="1:7" ht="18" customHeight="1">
      <c r="A8808" s="323" t="s">
        <v>210</v>
      </c>
      <c r="B8808" s="302" t="s">
        <v>212</v>
      </c>
      <c r="C8808" s="325" t="s">
        <v>1026</v>
      </c>
      <c r="D8808" s="325">
        <v>550</v>
      </c>
      <c r="E8808" s="46">
        <v>31500</v>
      </c>
      <c r="F8808" s="130">
        <f t="shared" si="138"/>
        <v>17325000</v>
      </c>
      <c r="G8808" s="86">
        <f>SUM(F8808:F8815)</f>
        <v>51173350</v>
      </c>
    </row>
    <row r="8809" spans="1:7" ht="18" customHeight="1">
      <c r="A8809" s="323"/>
      <c r="B8809" s="302" t="s">
        <v>212</v>
      </c>
      <c r="C8809" s="325" t="s">
        <v>2203</v>
      </c>
      <c r="D8809" s="325">
        <v>300</v>
      </c>
      <c r="E8809" s="46">
        <v>31500</v>
      </c>
      <c r="F8809" s="130">
        <f t="shared" si="138"/>
        <v>9450000</v>
      </c>
      <c r="G8809" s="69"/>
    </row>
    <row r="8810" spans="1:7" ht="18" customHeight="1">
      <c r="A8810" s="323"/>
      <c r="B8810" s="302" t="s">
        <v>515</v>
      </c>
      <c r="C8810" s="325" t="s">
        <v>67</v>
      </c>
      <c r="D8810" s="325">
        <v>100</v>
      </c>
      <c r="E8810" s="46">
        <v>30500</v>
      </c>
      <c r="F8810" s="130">
        <f t="shared" si="138"/>
        <v>3050000</v>
      </c>
      <c r="G8810" s="69"/>
    </row>
    <row r="8811" spans="1:7" ht="18" customHeight="1">
      <c r="A8811" s="323"/>
      <c r="B8811" s="302" t="s">
        <v>515</v>
      </c>
      <c r="C8811" s="325" t="s">
        <v>148</v>
      </c>
      <c r="D8811" s="325">
        <v>98.7</v>
      </c>
      <c r="E8811" s="46">
        <v>29500</v>
      </c>
      <c r="F8811" s="130">
        <f t="shared" si="138"/>
        <v>2911650</v>
      </c>
      <c r="G8811" s="69"/>
    </row>
    <row r="8812" spans="1:7" ht="18" customHeight="1">
      <c r="A8812" s="323"/>
      <c r="B8812" s="302" t="s">
        <v>132</v>
      </c>
      <c r="C8812" s="325" t="s">
        <v>416</v>
      </c>
      <c r="D8812" s="325">
        <v>66.3</v>
      </c>
      <c r="E8812" s="46">
        <v>35000</v>
      </c>
      <c r="F8812" s="130">
        <f t="shared" si="138"/>
        <v>2320500</v>
      </c>
      <c r="G8812" s="69"/>
    </row>
    <row r="8813" spans="1:7" ht="18" customHeight="1">
      <c r="A8813" s="323"/>
      <c r="B8813" s="302" t="s">
        <v>31</v>
      </c>
      <c r="C8813" s="325" t="s">
        <v>339</v>
      </c>
      <c r="D8813" s="325">
        <v>100</v>
      </c>
      <c r="E8813" s="46">
        <v>36500</v>
      </c>
      <c r="F8813" s="130">
        <f t="shared" si="138"/>
        <v>3650000</v>
      </c>
      <c r="G8813" s="69"/>
    </row>
    <row r="8814" spans="1:7" ht="18" customHeight="1">
      <c r="A8814" s="323"/>
      <c r="B8814" s="302" t="s">
        <v>208</v>
      </c>
      <c r="C8814" s="325" t="s">
        <v>59</v>
      </c>
      <c r="D8814" s="325">
        <v>312.60000000000002</v>
      </c>
      <c r="E8814" s="46">
        <v>37000</v>
      </c>
      <c r="F8814" s="130">
        <f t="shared" si="138"/>
        <v>11566200</v>
      </c>
      <c r="G8814" s="69"/>
    </row>
    <row r="8815" spans="1:7" ht="18" customHeight="1">
      <c r="A8815" s="323"/>
      <c r="B8815" s="302" t="s">
        <v>31</v>
      </c>
      <c r="C8815" s="325" t="s">
        <v>148</v>
      </c>
      <c r="D8815" s="325">
        <v>25</v>
      </c>
      <c r="E8815" s="46">
        <v>36000</v>
      </c>
      <c r="F8815" s="130">
        <f t="shared" si="138"/>
        <v>900000</v>
      </c>
      <c r="G8815" s="69"/>
    </row>
    <row r="8816" spans="1:7" ht="18" customHeight="1">
      <c r="A8816" s="323"/>
      <c r="B8816" s="302"/>
      <c r="C8816" s="325"/>
      <c r="D8816" s="325"/>
      <c r="E8816" s="46"/>
      <c r="F8816" s="130">
        <f t="shared" si="138"/>
        <v>0</v>
      </c>
      <c r="G8816" s="69"/>
    </row>
    <row r="8817" spans="1:7" ht="18" customHeight="1">
      <c r="A8817" s="323" t="s">
        <v>300</v>
      </c>
      <c r="B8817" s="302" t="s">
        <v>23</v>
      </c>
      <c r="C8817" s="325" t="s">
        <v>2204</v>
      </c>
      <c r="D8817" s="325">
        <v>208.8</v>
      </c>
      <c r="E8817" s="46">
        <v>32000</v>
      </c>
      <c r="F8817" s="130">
        <f t="shared" si="138"/>
        <v>6681600</v>
      </c>
      <c r="G8817" s="86">
        <f>F8817</f>
        <v>6681600</v>
      </c>
    </row>
    <row r="8818" spans="1:7" ht="18" customHeight="1">
      <c r="A8818" s="323"/>
      <c r="B8818" s="302"/>
      <c r="C8818" s="325"/>
      <c r="D8818" s="325"/>
      <c r="E8818" s="46"/>
      <c r="F8818" s="130">
        <f t="shared" si="138"/>
        <v>0</v>
      </c>
      <c r="G8818" s="69"/>
    </row>
    <row r="8819" spans="1:7" ht="18" customHeight="1">
      <c r="A8819" s="323" t="s">
        <v>271</v>
      </c>
      <c r="B8819" s="444" t="s">
        <v>923</v>
      </c>
      <c r="C8819" s="482" t="s">
        <v>46</v>
      </c>
      <c r="D8819" s="482">
        <v>193.2</v>
      </c>
      <c r="E8819" s="116">
        <v>40000</v>
      </c>
      <c r="F8819" s="131">
        <f t="shared" si="138"/>
        <v>7728000</v>
      </c>
      <c r="G8819" s="86">
        <f>F8819</f>
        <v>7728000</v>
      </c>
    </row>
    <row r="8820" spans="1:7" ht="18" customHeight="1">
      <c r="A8820" s="323"/>
      <c r="B8820" s="302"/>
      <c r="C8820" s="325"/>
      <c r="D8820" s="325"/>
      <c r="E8820" s="46"/>
      <c r="F8820" s="130">
        <f t="shared" si="138"/>
        <v>0</v>
      </c>
      <c r="G8820" s="69"/>
    </row>
    <row r="8821" spans="1:7" ht="18" customHeight="1">
      <c r="A8821" s="323" t="s">
        <v>394</v>
      </c>
      <c r="B8821" s="302" t="s">
        <v>23</v>
      </c>
      <c r="C8821" s="325" t="s">
        <v>1151</v>
      </c>
      <c r="D8821" s="325">
        <v>96</v>
      </c>
      <c r="E8821" s="46">
        <v>33000</v>
      </c>
      <c r="F8821" s="130">
        <f t="shared" si="138"/>
        <v>3168000</v>
      </c>
      <c r="G8821" s="86">
        <f>F8821</f>
        <v>3168000</v>
      </c>
    </row>
    <row r="8822" spans="1:7" ht="18" customHeight="1">
      <c r="A8822" s="323"/>
      <c r="B8822" s="302"/>
      <c r="C8822" s="325"/>
      <c r="D8822" s="325"/>
      <c r="E8822" s="46"/>
      <c r="F8822" s="130">
        <f t="shared" si="138"/>
        <v>0</v>
      </c>
      <c r="G8822" s="69"/>
    </row>
    <row r="8823" spans="1:7" ht="18" customHeight="1">
      <c r="A8823" s="323" t="s">
        <v>480</v>
      </c>
      <c r="B8823" s="302" t="s">
        <v>230</v>
      </c>
      <c r="C8823" s="325" t="s">
        <v>2208</v>
      </c>
      <c r="D8823" s="325">
        <v>97.2</v>
      </c>
      <c r="E8823" s="46">
        <v>42500</v>
      </c>
      <c r="F8823" s="130">
        <f t="shared" si="138"/>
        <v>4131000</v>
      </c>
      <c r="G8823" s="86">
        <f>F8823</f>
        <v>4131000</v>
      </c>
    </row>
    <row r="8824" spans="1:7" ht="18" customHeight="1">
      <c r="A8824" s="323"/>
      <c r="B8824" s="302"/>
      <c r="C8824" s="325"/>
      <c r="D8824" s="325"/>
      <c r="E8824" s="46"/>
      <c r="F8824" s="130">
        <f t="shared" si="138"/>
        <v>0</v>
      </c>
      <c r="G8824" s="86"/>
    </row>
    <row r="8825" spans="1:7" ht="18" customHeight="1">
      <c r="A8825" s="323" t="s">
        <v>630</v>
      </c>
      <c r="B8825" s="302" t="s">
        <v>13</v>
      </c>
      <c r="C8825" s="325" t="s">
        <v>60</v>
      </c>
      <c r="D8825" s="325">
        <v>40</v>
      </c>
      <c r="E8825" s="46">
        <v>31000</v>
      </c>
      <c r="F8825" s="130">
        <f t="shared" si="138"/>
        <v>1240000</v>
      </c>
      <c r="G8825" s="86">
        <f>F8825</f>
        <v>1240000</v>
      </c>
    </row>
    <row r="8826" spans="1:7" ht="18" customHeight="1">
      <c r="A8826" s="323"/>
      <c r="B8826" s="302"/>
      <c r="C8826" s="325"/>
      <c r="D8826" s="325"/>
      <c r="E8826" s="46"/>
      <c r="F8826" s="130">
        <f t="shared" si="138"/>
        <v>0</v>
      </c>
      <c r="G8826" s="69"/>
    </row>
    <row r="8827" spans="1:7" ht="18" customHeight="1">
      <c r="A8827" s="323" t="s">
        <v>2199</v>
      </c>
      <c r="B8827" s="302" t="s">
        <v>31</v>
      </c>
      <c r="C8827" s="325" t="s">
        <v>62</v>
      </c>
      <c r="D8827" s="325">
        <v>90</v>
      </c>
      <c r="E8827" s="46">
        <v>36000</v>
      </c>
      <c r="F8827" s="130">
        <f t="shared" ref="F8827:F8897" si="139">E8827*D8827</f>
        <v>3240000</v>
      </c>
      <c r="G8827" s="86">
        <f>SUM(F8827:F8829)</f>
        <v>8701200</v>
      </c>
    </row>
    <row r="8828" spans="1:7" ht="18" customHeight="1">
      <c r="A8828" s="323"/>
      <c r="B8828" s="302" t="s">
        <v>31</v>
      </c>
      <c r="C8828" s="325" t="s">
        <v>158</v>
      </c>
      <c r="D8828" s="325">
        <v>51.7</v>
      </c>
      <c r="E8828" s="46">
        <v>36000</v>
      </c>
      <c r="F8828" s="130">
        <f t="shared" si="139"/>
        <v>1861200</v>
      </c>
      <c r="G8828" s="69"/>
    </row>
    <row r="8829" spans="1:7" ht="18" customHeight="1">
      <c r="A8829" s="323"/>
      <c r="B8829" s="302" t="s">
        <v>31</v>
      </c>
      <c r="C8829" s="325" t="s">
        <v>159</v>
      </c>
      <c r="D8829" s="325">
        <v>100</v>
      </c>
      <c r="E8829" s="46">
        <v>36000</v>
      </c>
      <c r="F8829" s="130">
        <f t="shared" si="139"/>
        <v>3600000</v>
      </c>
      <c r="G8829" s="69"/>
    </row>
    <row r="8830" spans="1:7" ht="18" customHeight="1">
      <c r="A8830" s="323"/>
      <c r="B8830" s="302"/>
      <c r="C8830" s="325"/>
      <c r="D8830" s="325"/>
      <c r="E8830" s="46"/>
      <c r="F8830" s="130"/>
      <c r="G8830" s="69"/>
    </row>
    <row r="8831" spans="1:7" ht="18" customHeight="1">
      <c r="A8831" s="323" t="s">
        <v>537</v>
      </c>
      <c r="B8831" s="302" t="s">
        <v>31</v>
      </c>
      <c r="C8831" s="325" t="s">
        <v>700</v>
      </c>
      <c r="D8831" s="325">
        <v>107.7</v>
      </c>
      <c r="E8831" s="46">
        <v>36000</v>
      </c>
      <c r="F8831" s="130">
        <f>E8831*D8831</f>
        <v>3877200</v>
      </c>
      <c r="G8831" s="86">
        <f>F8831</f>
        <v>3877200</v>
      </c>
    </row>
    <row r="8832" spans="1:7" ht="18" customHeight="1">
      <c r="A8832" s="323"/>
      <c r="B8832" s="302"/>
      <c r="C8832" s="325"/>
      <c r="D8832" s="325"/>
      <c r="E8832" s="46"/>
      <c r="F8832" s="130"/>
      <c r="G8832" s="86"/>
    </row>
    <row r="8833" spans="1:7" ht="18" customHeight="1">
      <c r="A8833" s="323" t="s">
        <v>2206</v>
      </c>
      <c r="B8833" s="302" t="s">
        <v>13</v>
      </c>
      <c r="C8833" s="325" t="s">
        <v>75</v>
      </c>
      <c r="D8833" s="325">
        <v>100</v>
      </c>
      <c r="E8833" s="46">
        <v>31000</v>
      </c>
      <c r="F8833" s="130">
        <f t="shared" si="139"/>
        <v>3100000</v>
      </c>
      <c r="G8833" s="86">
        <f>SUM(F8833:F8834)</f>
        <v>6300000</v>
      </c>
    </row>
    <row r="8834" spans="1:7" ht="18" customHeight="1">
      <c r="A8834" s="323"/>
      <c r="B8834" s="302" t="s">
        <v>13</v>
      </c>
      <c r="C8834" s="325" t="s">
        <v>22</v>
      </c>
      <c r="D8834" s="325">
        <v>100</v>
      </c>
      <c r="E8834" s="46">
        <v>32000</v>
      </c>
      <c r="F8834" s="130">
        <f t="shared" si="139"/>
        <v>3200000</v>
      </c>
      <c r="G8834" s="69"/>
    </row>
    <row r="8835" spans="1:7" ht="18" customHeight="1">
      <c r="A8835" s="323"/>
      <c r="B8835" s="302"/>
      <c r="C8835" s="325"/>
      <c r="D8835" s="325"/>
      <c r="E8835" s="46"/>
      <c r="F8835" s="130">
        <f t="shared" si="139"/>
        <v>0</v>
      </c>
      <c r="G8835" s="69"/>
    </row>
    <row r="8836" spans="1:7" ht="18" customHeight="1">
      <c r="A8836" s="323" t="s">
        <v>97</v>
      </c>
      <c r="B8836" s="444" t="s">
        <v>2198</v>
      </c>
      <c r="C8836" s="482" t="s">
        <v>1016</v>
      </c>
      <c r="D8836" s="482">
        <v>975.6</v>
      </c>
      <c r="E8836" s="116">
        <v>56500</v>
      </c>
      <c r="F8836" s="131">
        <f t="shared" si="139"/>
        <v>55121400</v>
      </c>
      <c r="G8836" s="86">
        <f>SUM(F8836:F8838)</f>
        <v>61421400</v>
      </c>
    </row>
    <row r="8837" spans="1:7" ht="18" customHeight="1">
      <c r="A8837" s="323"/>
      <c r="B8837" s="302" t="s">
        <v>13</v>
      </c>
      <c r="C8837" s="325" t="s">
        <v>14</v>
      </c>
      <c r="D8837" s="325">
        <v>100</v>
      </c>
      <c r="E8837" s="46">
        <v>31500</v>
      </c>
      <c r="F8837" s="130">
        <f t="shared" si="139"/>
        <v>3150000</v>
      </c>
      <c r="G8837" s="69"/>
    </row>
    <row r="8838" spans="1:7" ht="18" customHeight="1">
      <c r="A8838" s="323"/>
      <c r="B8838" s="302" t="s">
        <v>13</v>
      </c>
      <c r="C8838" s="325" t="s">
        <v>62</v>
      </c>
      <c r="D8838" s="325">
        <v>100</v>
      </c>
      <c r="E8838" s="46">
        <v>31500</v>
      </c>
      <c r="F8838" s="130">
        <f t="shared" si="139"/>
        <v>3150000</v>
      </c>
      <c r="G8838" s="69"/>
    </row>
    <row r="8839" spans="1:7" ht="18" customHeight="1">
      <c r="A8839" s="323"/>
      <c r="B8839" s="302"/>
      <c r="C8839" s="325"/>
      <c r="D8839" s="325"/>
      <c r="E8839" s="46"/>
      <c r="F8839" s="130">
        <f t="shared" si="139"/>
        <v>0</v>
      </c>
      <c r="G8839" s="69"/>
    </row>
    <row r="8840" spans="1:7" ht="18" customHeight="1">
      <c r="A8840" s="323" t="s">
        <v>18</v>
      </c>
      <c r="B8840" s="444" t="s">
        <v>1734</v>
      </c>
      <c r="C8840" s="482" t="s">
        <v>1004</v>
      </c>
      <c r="D8840" s="482">
        <v>20</v>
      </c>
      <c r="E8840" s="116">
        <v>34000</v>
      </c>
      <c r="F8840" s="131">
        <f t="shared" si="139"/>
        <v>680000</v>
      </c>
      <c r="G8840" s="86">
        <f>SUM(F8840:F8841)</f>
        <v>2130000</v>
      </c>
    </row>
    <row r="8841" spans="1:7" ht="18" customHeight="1">
      <c r="A8841" s="323"/>
      <c r="B8841" s="302" t="s">
        <v>13</v>
      </c>
      <c r="C8841" s="325" t="s">
        <v>60</v>
      </c>
      <c r="D8841" s="325">
        <v>50</v>
      </c>
      <c r="E8841" s="46">
        <v>29000</v>
      </c>
      <c r="F8841" s="130">
        <f t="shared" si="139"/>
        <v>1450000</v>
      </c>
      <c r="G8841" s="69"/>
    </row>
    <row r="8842" spans="1:7" ht="18" customHeight="1">
      <c r="A8842" s="323"/>
      <c r="B8842" s="302"/>
      <c r="C8842" s="325"/>
      <c r="D8842" s="325"/>
      <c r="E8842" s="46"/>
      <c r="F8842" s="130">
        <f t="shared" si="139"/>
        <v>0</v>
      </c>
      <c r="G8842" s="69"/>
    </row>
    <row r="8843" spans="1:7" ht="18" customHeight="1">
      <c r="A8843" s="323" t="s">
        <v>357</v>
      </c>
      <c r="B8843" s="302" t="s">
        <v>13</v>
      </c>
      <c r="C8843" s="325" t="s">
        <v>60</v>
      </c>
      <c r="D8843" s="325">
        <v>10</v>
      </c>
      <c r="E8843" s="46">
        <v>30000</v>
      </c>
      <c r="F8843" s="130">
        <f t="shared" si="139"/>
        <v>300000</v>
      </c>
      <c r="G8843" s="86">
        <f>SUM(F8843:F8844)</f>
        <v>600000</v>
      </c>
    </row>
    <row r="8844" spans="1:7" ht="18" customHeight="1">
      <c r="A8844" s="323"/>
      <c r="B8844" s="302" t="s">
        <v>13</v>
      </c>
      <c r="C8844" s="325" t="s">
        <v>14</v>
      </c>
      <c r="D8844" s="325">
        <v>10</v>
      </c>
      <c r="E8844" s="46">
        <v>30000</v>
      </c>
      <c r="F8844" s="130">
        <f t="shared" si="139"/>
        <v>300000</v>
      </c>
      <c r="G8844" s="69"/>
    </row>
    <row r="8845" spans="1:7" ht="18" customHeight="1">
      <c r="A8845" s="323"/>
      <c r="B8845" s="302"/>
      <c r="C8845" s="325"/>
      <c r="D8845" s="325"/>
      <c r="E8845" s="46"/>
      <c r="F8845" s="130">
        <f t="shared" si="139"/>
        <v>0</v>
      </c>
      <c r="G8845" s="69"/>
    </row>
    <row r="8846" spans="1:7" ht="18" customHeight="1">
      <c r="A8846" s="323" t="s">
        <v>26</v>
      </c>
      <c r="B8846" s="444" t="s">
        <v>133</v>
      </c>
      <c r="C8846" s="482" t="s">
        <v>85</v>
      </c>
      <c r="D8846" s="482">
        <v>10</v>
      </c>
      <c r="E8846" s="116">
        <v>43000</v>
      </c>
      <c r="F8846" s="131">
        <f>E8846*D8846</f>
        <v>430000</v>
      </c>
      <c r="G8846" s="86">
        <f>F8846</f>
        <v>430000</v>
      </c>
    </row>
    <row r="8847" spans="1:7" ht="18" customHeight="1">
      <c r="A8847" s="323"/>
      <c r="B8847" s="302"/>
      <c r="C8847" s="325"/>
      <c r="D8847" s="325"/>
      <c r="E8847" s="46"/>
      <c r="F8847" s="130">
        <f>E8847*D8847</f>
        <v>0</v>
      </c>
      <c r="G8847" s="69"/>
    </row>
    <row r="8848" spans="1:7" ht="18" customHeight="1">
      <c r="A8848" s="323" t="s">
        <v>24</v>
      </c>
      <c r="B8848" s="444" t="s">
        <v>363</v>
      </c>
      <c r="C8848" s="482" t="s">
        <v>242</v>
      </c>
      <c r="D8848" s="482">
        <v>240</v>
      </c>
      <c r="E8848" s="116">
        <v>57500</v>
      </c>
      <c r="F8848" s="131">
        <f t="shared" si="139"/>
        <v>13800000</v>
      </c>
      <c r="G8848" s="86">
        <f>SUM(F8848:F8851)</f>
        <v>46117500</v>
      </c>
    </row>
    <row r="8849" spans="1:7" ht="18" customHeight="1">
      <c r="A8849" s="323"/>
      <c r="B8849" s="444" t="s">
        <v>363</v>
      </c>
      <c r="C8849" s="482" t="s">
        <v>364</v>
      </c>
      <c r="D8849" s="482">
        <v>433</v>
      </c>
      <c r="E8849" s="116">
        <v>57500</v>
      </c>
      <c r="F8849" s="131">
        <f t="shared" si="139"/>
        <v>24897500</v>
      </c>
      <c r="G8849" s="69"/>
    </row>
    <row r="8850" spans="1:7" ht="18" customHeight="1">
      <c r="A8850" s="323"/>
      <c r="B8850" s="444" t="s">
        <v>363</v>
      </c>
      <c r="C8850" s="482" t="s">
        <v>267</v>
      </c>
      <c r="D8850" s="482">
        <v>20</v>
      </c>
      <c r="E8850" s="116">
        <v>56000</v>
      </c>
      <c r="F8850" s="131">
        <f t="shared" si="139"/>
        <v>1120000</v>
      </c>
      <c r="G8850" s="69"/>
    </row>
    <row r="8851" spans="1:7" ht="18" customHeight="1">
      <c r="A8851" s="323"/>
      <c r="B8851" s="302" t="s">
        <v>13</v>
      </c>
      <c r="C8851" s="325" t="s">
        <v>156</v>
      </c>
      <c r="D8851" s="325">
        <v>210</v>
      </c>
      <c r="E8851" s="46">
        <v>30000</v>
      </c>
      <c r="F8851" s="130">
        <f t="shared" si="139"/>
        <v>6300000</v>
      </c>
      <c r="G8851" s="69"/>
    </row>
    <row r="8852" spans="1:7" ht="18" customHeight="1">
      <c r="A8852" s="323"/>
      <c r="B8852" s="302"/>
      <c r="C8852" s="325"/>
      <c r="D8852" s="325"/>
      <c r="E8852" s="46"/>
      <c r="F8852" s="130">
        <f t="shared" si="139"/>
        <v>0</v>
      </c>
      <c r="G8852" s="69"/>
    </row>
    <row r="8853" spans="1:7" ht="18" customHeight="1">
      <c r="A8853" s="534" t="s">
        <v>314</v>
      </c>
      <c r="B8853" s="302"/>
      <c r="C8853" s="325"/>
      <c r="D8853" s="325"/>
      <c r="E8853" s="46"/>
      <c r="F8853" s="130">
        <f t="shared" si="139"/>
        <v>0</v>
      </c>
      <c r="G8853" s="86">
        <f>SUM(F8854:F8855)</f>
        <v>-109600</v>
      </c>
    </row>
    <row r="8854" spans="1:7" ht="18" customHeight="1">
      <c r="A8854" s="323" t="s">
        <v>271</v>
      </c>
      <c r="B8854" s="439" t="s">
        <v>395</v>
      </c>
      <c r="C8854" s="430"/>
      <c r="D8854" s="430">
        <v>-1.2</v>
      </c>
      <c r="E8854" s="54">
        <v>33000</v>
      </c>
      <c r="F8854" s="140">
        <f t="shared" si="139"/>
        <v>-39600</v>
      </c>
      <c r="G8854" s="69"/>
    </row>
    <row r="8855" spans="1:7" ht="18" customHeight="1">
      <c r="A8855" s="533" t="s">
        <v>271</v>
      </c>
      <c r="B8855" s="447" t="s">
        <v>2205</v>
      </c>
      <c r="C8855" s="497"/>
      <c r="D8855" s="497">
        <v>-7</v>
      </c>
      <c r="E8855" s="123">
        <v>10000</v>
      </c>
      <c r="F8855" s="164">
        <f t="shared" si="139"/>
        <v>-70000</v>
      </c>
      <c r="G8855" s="92"/>
    </row>
    <row r="8856" spans="1:7" ht="18" customHeight="1">
      <c r="A8856" s="526"/>
      <c r="B8856" s="435"/>
      <c r="C8856" s="484"/>
      <c r="D8856" s="484"/>
      <c r="E8856" s="113"/>
      <c r="F8856" s="126"/>
      <c r="G8856" s="9"/>
    </row>
    <row r="8857" spans="1:7" ht="18" customHeight="1">
      <c r="A8857" s="537">
        <v>42466</v>
      </c>
      <c r="B8857" s="355"/>
      <c r="C8857" s="491" t="s">
        <v>398</v>
      </c>
      <c r="D8857" s="525"/>
      <c r="F8857" s="127"/>
    </row>
    <row r="8858" spans="1:7" ht="18" customHeight="1">
      <c r="A8858" s="531" t="s">
        <v>127</v>
      </c>
      <c r="B8858" s="436" t="s">
        <v>134</v>
      </c>
      <c r="C8858" s="494" t="s">
        <v>152</v>
      </c>
      <c r="D8858" s="494">
        <f>SUM(D8859:D8934)</f>
        <v>8791.9</v>
      </c>
      <c r="E8858" s="166"/>
      <c r="F8858" s="171">
        <f>SUM(F8859:F8934)</f>
        <v>304290590</v>
      </c>
      <c r="G8858" s="171">
        <f>SUM(G8859:G8934)</f>
        <v>304290590</v>
      </c>
    </row>
    <row r="8859" spans="1:7" ht="18" customHeight="1">
      <c r="A8859" s="532" t="s">
        <v>52</v>
      </c>
      <c r="B8859" s="441" t="s">
        <v>208</v>
      </c>
      <c r="C8859" s="492" t="s">
        <v>1941</v>
      </c>
      <c r="D8859" s="492">
        <v>26.8</v>
      </c>
      <c r="E8859" s="62">
        <v>35300</v>
      </c>
      <c r="F8859" s="139">
        <f t="shared" si="139"/>
        <v>946040</v>
      </c>
      <c r="G8859" s="85">
        <f>F8859</f>
        <v>946040</v>
      </c>
    </row>
    <row r="8860" spans="1:7" ht="18" customHeight="1">
      <c r="A8860" s="323"/>
      <c r="B8860" s="302"/>
      <c r="C8860" s="325"/>
      <c r="D8860" s="325"/>
      <c r="E8860" s="46"/>
      <c r="F8860" s="130">
        <f t="shared" si="139"/>
        <v>0</v>
      </c>
      <c r="G8860" s="69"/>
    </row>
    <row r="8861" spans="1:7" ht="18" customHeight="1">
      <c r="A8861" s="323" t="s">
        <v>93</v>
      </c>
      <c r="B8861" s="302" t="s">
        <v>724</v>
      </c>
      <c r="C8861" s="325" t="s">
        <v>118</v>
      </c>
      <c r="D8861" s="325">
        <v>269.7</v>
      </c>
      <c r="E8861" s="46">
        <v>36000</v>
      </c>
      <c r="F8861" s="130">
        <f>E8861*D8861</f>
        <v>9709200</v>
      </c>
      <c r="G8861" s="86">
        <f>SUM(F8861:F8864)</f>
        <v>13537200</v>
      </c>
    </row>
    <row r="8862" spans="1:7" ht="18" customHeight="1">
      <c r="A8862" s="323"/>
      <c r="B8862" s="302" t="s">
        <v>13</v>
      </c>
      <c r="C8862" s="325" t="s">
        <v>1913</v>
      </c>
      <c r="D8862" s="325">
        <v>30</v>
      </c>
      <c r="E8862" s="46">
        <v>31500</v>
      </c>
      <c r="F8862" s="130">
        <f>E8862*D8862</f>
        <v>945000</v>
      </c>
      <c r="G8862" s="69"/>
    </row>
    <row r="8863" spans="1:7" ht="18" customHeight="1">
      <c r="A8863" s="323"/>
      <c r="B8863" s="302" t="s">
        <v>13</v>
      </c>
      <c r="C8863" s="325" t="s">
        <v>2210</v>
      </c>
      <c r="D8863" s="325">
        <v>62</v>
      </c>
      <c r="E8863" s="46">
        <v>31500</v>
      </c>
      <c r="F8863" s="130">
        <f>E8863*D8863</f>
        <v>1953000</v>
      </c>
      <c r="G8863" s="69"/>
    </row>
    <row r="8864" spans="1:7" ht="18" customHeight="1">
      <c r="A8864" s="323"/>
      <c r="B8864" s="302" t="s">
        <v>13</v>
      </c>
      <c r="C8864" s="325" t="s">
        <v>2211</v>
      </c>
      <c r="D8864" s="325">
        <v>30</v>
      </c>
      <c r="E8864" s="46">
        <v>31000</v>
      </c>
      <c r="F8864" s="130">
        <f>E8864*D8864</f>
        <v>930000</v>
      </c>
      <c r="G8864" s="69"/>
    </row>
    <row r="8865" spans="1:7" ht="18" customHeight="1">
      <c r="A8865" s="323"/>
      <c r="B8865" s="302"/>
      <c r="C8865" s="325"/>
      <c r="D8865" s="325"/>
      <c r="E8865" s="46"/>
      <c r="F8865" s="130">
        <f t="shared" si="139"/>
        <v>0</v>
      </c>
      <c r="G8865" s="69"/>
    </row>
    <row r="8866" spans="1:7" ht="18" customHeight="1">
      <c r="A8866" s="323" t="s">
        <v>336</v>
      </c>
      <c r="B8866" s="439" t="s">
        <v>580</v>
      </c>
      <c r="C8866" s="430" t="s">
        <v>1772</v>
      </c>
      <c r="D8866" s="430">
        <v>-1</v>
      </c>
      <c r="E8866" s="54">
        <v>34000</v>
      </c>
      <c r="F8866" s="140">
        <f t="shared" si="139"/>
        <v>-34000</v>
      </c>
      <c r="G8866" s="86">
        <f>SUM(F8866:F8870)</f>
        <v>34488800</v>
      </c>
    </row>
    <row r="8867" spans="1:7" ht="18" customHeight="1">
      <c r="A8867" s="323"/>
      <c r="B8867" s="302" t="s">
        <v>31</v>
      </c>
      <c r="C8867" s="325" t="s">
        <v>1438</v>
      </c>
      <c r="D8867" s="325">
        <v>202</v>
      </c>
      <c r="E8867" s="46">
        <v>36000</v>
      </c>
      <c r="F8867" s="130">
        <f t="shared" si="139"/>
        <v>7272000</v>
      </c>
      <c r="G8867" s="69"/>
    </row>
    <row r="8868" spans="1:7" ht="18" customHeight="1">
      <c r="A8868" s="323"/>
      <c r="B8868" s="302" t="s">
        <v>31</v>
      </c>
      <c r="C8868" s="325" t="s">
        <v>148</v>
      </c>
      <c r="D8868" s="325">
        <v>426.5</v>
      </c>
      <c r="E8868" s="46">
        <v>36000</v>
      </c>
      <c r="F8868" s="130">
        <f t="shared" si="139"/>
        <v>15354000</v>
      </c>
      <c r="G8868" s="69"/>
    </row>
    <row r="8869" spans="1:7" ht="18" customHeight="1">
      <c r="A8869" s="323"/>
      <c r="B8869" s="302" t="s">
        <v>31</v>
      </c>
      <c r="C8869" s="325" t="s">
        <v>1137</v>
      </c>
      <c r="D8869" s="325">
        <v>107</v>
      </c>
      <c r="E8869" s="46">
        <v>36000</v>
      </c>
      <c r="F8869" s="130">
        <f t="shared" si="139"/>
        <v>3852000</v>
      </c>
      <c r="G8869" s="69"/>
    </row>
    <row r="8870" spans="1:7" ht="18" customHeight="1">
      <c r="A8870" s="323"/>
      <c r="B8870" s="302" t="s">
        <v>31</v>
      </c>
      <c r="C8870" s="325" t="s">
        <v>192</v>
      </c>
      <c r="D8870" s="325">
        <v>251.4</v>
      </c>
      <c r="E8870" s="46">
        <v>32000</v>
      </c>
      <c r="F8870" s="130">
        <f t="shared" si="139"/>
        <v>8044800</v>
      </c>
      <c r="G8870" s="69"/>
    </row>
    <row r="8871" spans="1:7" ht="18" customHeight="1">
      <c r="A8871" s="323"/>
      <c r="B8871" s="302"/>
      <c r="C8871" s="325"/>
      <c r="D8871" s="325"/>
      <c r="E8871" s="46"/>
      <c r="F8871" s="130">
        <f t="shared" si="139"/>
        <v>0</v>
      </c>
      <c r="G8871" s="69"/>
    </row>
    <row r="8872" spans="1:7" ht="18" customHeight="1">
      <c r="A8872" s="323" t="s">
        <v>123</v>
      </c>
      <c r="B8872" s="302" t="s">
        <v>31</v>
      </c>
      <c r="C8872" s="325" t="s">
        <v>416</v>
      </c>
      <c r="D8872" s="325">
        <f>252.6+47.3</f>
        <v>299.89999999999998</v>
      </c>
      <c r="E8872" s="46">
        <v>36000</v>
      </c>
      <c r="F8872" s="130">
        <f t="shared" si="139"/>
        <v>10796400</v>
      </c>
      <c r="G8872" s="86">
        <f>F8872</f>
        <v>10796400</v>
      </c>
    </row>
    <row r="8873" spans="1:7" ht="18" customHeight="1">
      <c r="A8873" s="323"/>
      <c r="B8873" s="302"/>
      <c r="C8873" s="325"/>
      <c r="D8873" s="325"/>
      <c r="E8873" s="46"/>
      <c r="F8873" s="130">
        <f t="shared" si="139"/>
        <v>0</v>
      </c>
      <c r="G8873" s="69"/>
    </row>
    <row r="8874" spans="1:7" ht="18" customHeight="1">
      <c r="A8874" s="323" t="s">
        <v>166</v>
      </c>
      <c r="B8874" s="302" t="s">
        <v>168</v>
      </c>
      <c r="C8874" s="325" t="s">
        <v>169</v>
      </c>
      <c r="D8874" s="325">
        <v>91.5</v>
      </c>
      <c r="E8874" s="46">
        <v>38000</v>
      </c>
      <c r="F8874" s="130">
        <f t="shared" si="139"/>
        <v>3477000</v>
      </c>
      <c r="G8874" s="86">
        <f>F8874</f>
        <v>3477000</v>
      </c>
    </row>
    <row r="8875" spans="1:7" ht="18" customHeight="1">
      <c r="A8875" s="323"/>
      <c r="B8875" s="302"/>
      <c r="C8875" s="325"/>
      <c r="D8875" s="325"/>
      <c r="E8875" s="46"/>
      <c r="F8875" s="130">
        <f t="shared" si="139"/>
        <v>0</v>
      </c>
      <c r="G8875" s="69"/>
    </row>
    <row r="8876" spans="1:7" ht="18" customHeight="1">
      <c r="A8876" s="323" t="s">
        <v>207</v>
      </c>
      <c r="B8876" s="302" t="s">
        <v>208</v>
      </c>
      <c r="C8876" s="325" t="s">
        <v>54</v>
      </c>
      <c r="D8876" s="325">
        <v>100</v>
      </c>
      <c r="E8876" s="46">
        <v>37500</v>
      </c>
      <c r="F8876" s="130">
        <f t="shared" si="139"/>
        <v>3750000</v>
      </c>
      <c r="G8876" s="86">
        <f>F8876</f>
        <v>3750000</v>
      </c>
    </row>
    <row r="8877" spans="1:7" ht="18" customHeight="1">
      <c r="A8877" s="323"/>
      <c r="B8877" s="302"/>
      <c r="C8877" s="325"/>
      <c r="D8877" s="325"/>
      <c r="E8877" s="46"/>
      <c r="F8877" s="130">
        <f t="shared" si="139"/>
        <v>0</v>
      </c>
      <c r="G8877" s="69"/>
    </row>
    <row r="8878" spans="1:7" ht="18" customHeight="1">
      <c r="A8878" s="323" t="s">
        <v>178</v>
      </c>
      <c r="B8878" s="302" t="s">
        <v>31</v>
      </c>
      <c r="C8878" s="325" t="s">
        <v>1904</v>
      </c>
      <c r="D8878" s="325">
        <v>97.3</v>
      </c>
      <c r="E8878" s="46">
        <v>35500</v>
      </c>
      <c r="F8878" s="130">
        <f t="shared" si="139"/>
        <v>3454150</v>
      </c>
      <c r="G8878" s="86">
        <f>F8878</f>
        <v>3454150</v>
      </c>
    </row>
    <row r="8879" spans="1:7" ht="18" customHeight="1">
      <c r="A8879" s="323"/>
      <c r="B8879" s="302"/>
      <c r="C8879" s="325"/>
      <c r="D8879" s="325"/>
      <c r="E8879" s="46"/>
      <c r="F8879" s="130">
        <f t="shared" si="139"/>
        <v>0</v>
      </c>
      <c r="G8879" s="69"/>
    </row>
    <row r="8880" spans="1:7" ht="18" customHeight="1">
      <c r="A8880" s="323" t="s">
        <v>311</v>
      </c>
      <c r="B8880" s="302" t="s">
        <v>333</v>
      </c>
      <c r="C8880" s="325" t="s">
        <v>195</v>
      </c>
      <c r="D8880" s="325">
        <v>270</v>
      </c>
      <c r="E8880" s="46">
        <v>33500</v>
      </c>
      <c r="F8880" s="130">
        <f t="shared" si="139"/>
        <v>9045000</v>
      </c>
      <c r="G8880" s="86">
        <f>SUM(F8880:F8881)</f>
        <v>27795000</v>
      </c>
    </row>
    <row r="8881" spans="1:7" ht="18" customHeight="1">
      <c r="A8881" s="323"/>
      <c r="B8881" s="302" t="s">
        <v>31</v>
      </c>
      <c r="C8881" s="325" t="s">
        <v>1906</v>
      </c>
      <c r="D8881" s="325">
        <v>500</v>
      </c>
      <c r="E8881" s="46">
        <v>37500</v>
      </c>
      <c r="F8881" s="130">
        <f t="shared" si="139"/>
        <v>18750000</v>
      </c>
      <c r="G8881" s="69"/>
    </row>
    <row r="8882" spans="1:7" ht="18" customHeight="1">
      <c r="A8882" s="323"/>
      <c r="B8882" s="302"/>
      <c r="C8882" s="325"/>
      <c r="D8882" s="325"/>
      <c r="E8882" s="46"/>
      <c r="F8882" s="130">
        <f t="shared" si="139"/>
        <v>0</v>
      </c>
      <c r="G8882" s="69"/>
    </row>
    <row r="8883" spans="1:7" ht="18" customHeight="1">
      <c r="A8883" s="323" t="s">
        <v>1656</v>
      </c>
      <c r="B8883" s="302" t="s">
        <v>13</v>
      </c>
      <c r="C8883" s="325" t="s">
        <v>1459</v>
      </c>
      <c r="D8883" s="325">
        <v>352.7</v>
      </c>
      <c r="E8883" s="46">
        <v>32000</v>
      </c>
      <c r="F8883" s="130">
        <f t="shared" si="139"/>
        <v>11286400</v>
      </c>
      <c r="G8883" s="86">
        <f>SUM(F8883:F8884)</f>
        <v>23228400</v>
      </c>
    </row>
    <row r="8884" spans="1:7" ht="18" customHeight="1">
      <c r="A8884" s="323"/>
      <c r="B8884" s="302" t="s">
        <v>2207</v>
      </c>
      <c r="C8884" s="325" t="s">
        <v>533</v>
      </c>
      <c r="D8884" s="325">
        <v>341.2</v>
      </c>
      <c r="E8884" s="46">
        <v>35000</v>
      </c>
      <c r="F8884" s="130">
        <f t="shared" si="139"/>
        <v>11942000</v>
      </c>
      <c r="G8884" s="69"/>
    </row>
    <row r="8885" spans="1:7" ht="18" customHeight="1">
      <c r="A8885" s="323"/>
      <c r="B8885" s="302"/>
      <c r="C8885" s="325"/>
      <c r="D8885" s="325"/>
      <c r="E8885" s="46"/>
      <c r="F8885" s="130">
        <f t="shared" si="139"/>
        <v>0</v>
      </c>
      <c r="G8885" s="69"/>
    </row>
    <row r="8886" spans="1:7" ht="18" customHeight="1">
      <c r="A8886" s="323" t="s">
        <v>806</v>
      </c>
      <c r="B8886" s="302" t="s">
        <v>164</v>
      </c>
      <c r="C8886" s="325" t="s">
        <v>807</v>
      </c>
      <c r="D8886" s="325">
        <v>215.1</v>
      </c>
      <c r="E8886" s="46">
        <v>33500</v>
      </c>
      <c r="F8886" s="130">
        <f t="shared" si="139"/>
        <v>7205850</v>
      </c>
      <c r="G8886" s="86">
        <f>SUM(F8886:F8888)</f>
        <v>23272450</v>
      </c>
    </row>
    <row r="8887" spans="1:7" ht="18" customHeight="1">
      <c r="A8887" s="323"/>
      <c r="B8887" s="302" t="s">
        <v>164</v>
      </c>
      <c r="C8887" s="325" t="s">
        <v>908</v>
      </c>
      <c r="D8887" s="325">
        <v>228.4</v>
      </c>
      <c r="E8887" s="46">
        <v>33500</v>
      </c>
      <c r="F8887" s="130">
        <f t="shared" si="139"/>
        <v>7651400</v>
      </c>
      <c r="G8887" s="69"/>
    </row>
    <row r="8888" spans="1:7" ht="18" customHeight="1">
      <c r="A8888" s="323"/>
      <c r="B8888" s="302" t="s">
        <v>164</v>
      </c>
      <c r="C8888" s="325" t="s">
        <v>533</v>
      </c>
      <c r="D8888" s="325">
        <v>251.2</v>
      </c>
      <c r="E8888" s="46">
        <v>33500</v>
      </c>
      <c r="F8888" s="130">
        <f t="shared" si="139"/>
        <v>8415200</v>
      </c>
      <c r="G8888" s="69"/>
    </row>
    <row r="8889" spans="1:7" ht="18" customHeight="1">
      <c r="A8889" s="323"/>
      <c r="B8889" s="302"/>
      <c r="C8889" s="325"/>
      <c r="D8889" s="325"/>
      <c r="E8889" s="46"/>
      <c r="F8889" s="130">
        <f t="shared" si="139"/>
        <v>0</v>
      </c>
      <c r="G8889" s="69"/>
    </row>
    <row r="8890" spans="1:7" ht="18" customHeight="1">
      <c r="A8890" s="323" t="s">
        <v>210</v>
      </c>
      <c r="B8890" s="302" t="s">
        <v>31</v>
      </c>
      <c r="C8890" s="325" t="s">
        <v>347</v>
      </c>
      <c r="D8890" s="325">
        <v>50</v>
      </c>
      <c r="E8890" s="46">
        <v>37000</v>
      </c>
      <c r="F8890" s="130">
        <f t="shared" si="139"/>
        <v>1850000</v>
      </c>
      <c r="G8890" s="86">
        <f>SUM(F8890:F8892)</f>
        <v>17515450</v>
      </c>
    </row>
    <row r="8891" spans="1:7" ht="18" customHeight="1">
      <c r="A8891" s="302"/>
      <c r="B8891" s="302" t="s">
        <v>23</v>
      </c>
      <c r="C8891" s="325" t="s">
        <v>14</v>
      </c>
      <c r="D8891" s="325">
        <v>300</v>
      </c>
      <c r="E8891" s="46">
        <v>36000</v>
      </c>
      <c r="F8891" s="130">
        <f t="shared" si="139"/>
        <v>10800000</v>
      </c>
      <c r="G8891" s="207"/>
    </row>
    <row r="8892" spans="1:7" ht="18" customHeight="1">
      <c r="A8892" s="323"/>
      <c r="B8892" s="302" t="s">
        <v>212</v>
      </c>
      <c r="C8892" s="325" t="s">
        <v>396</v>
      </c>
      <c r="D8892" s="325">
        <v>133.30000000000001</v>
      </c>
      <c r="E8892" s="46">
        <v>36500</v>
      </c>
      <c r="F8892" s="130">
        <f t="shared" si="139"/>
        <v>4865450</v>
      </c>
      <c r="G8892" s="69"/>
    </row>
    <row r="8893" spans="1:7" ht="18" customHeight="1">
      <c r="A8893" s="323"/>
      <c r="B8893" s="302"/>
      <c r="C8893" s="325"/>
      <c r="D8893" s="325"/>
      <c r="E8893" s="46"/>
      <c r="F8893" s="130">
        <f t="shared" si="139"/>
        <v>0</v>
      </c>
      <c r="G8893" s="69"/>
    </row>
    <row r="8894" spans="1:7" ht="18" customHeight="1">
      <c r="A8894" s="323" t="s">
        <v>318</v>
      </c>
      <c r="B8894" s="302" t="s">
        <v>13</v>
      </c>
      <c r="C8894" s="325" t="s">
        <v>2212</v>
      </c>
      <c r="D8894" s="325">
        <v>107.5</v>
      </c>
      <c r="E8894" s="46">
        <v>33000</v>
      </c>
      <c r="F8894" s="130">
        <f t="shared" si="139"/>
        <v>3547500</v>
      </c>
      <c r="G8894" s="86">
        <f>SUM(F8894:F8901)</f>
        <v>76282700</v>
      </c>
    </row>
    <row r="8895" spans="1:7" ht="18" customHeight="1">
      <c r="A8895" s="323"/>
      <c r="B8895" s="302" t="s">
        <v>13</v>
      </c>
      <c r="C8895" s="325" t="s">
        <v>2213</v>
      </c>
      <c r="D8895" s="325">
        <v>210</v>
      </c>
      <c r="E8895" s="46">
        <v>32500</v>
      </c>
      <c r="F8895" s="130">
        <f t="shared" si="139"/>
        <v>6825000</v>
      </c>
      <c r="G8895" s="69"/>
    </row>
    <row r="8896" spans="1:7" ht="18" customHeight="1">
      <c r="A8896" s="323"/>
      <c r="B8896" s="302" t="s">
        <v>13</v>
      </c>
      <c r="C8896" s="325" t="s">
        <v>283</v>
      </c>
      <c r="D8896" s="325">
        <v>1040</v>
      </c>
      <c r="E8896" s="46">
        <v>32000</v>
      </c>
      <c r="F8896" s="130">
        <f t="shared" si="139"/>
        <v>33280000</v>
      </c>
      <c r="G8896" s="69"/>
    </row>
    <row r="8897" spans="1:7" ht="18" customHeight="1">
      <c r="A8897" s="323"/>
      <c r="B8897" s="302" t="s">
        <v>319</v>
      </c>
      <c r="C8897" s="325" t="s">
        <v>1415</v>
      </c>
      <c r="D8897" s="325">
        <v>174.7</v>
      </c>
      <c r="E8897" s="46">
        <v>34000</v>
      </c>
      <c r="F8897" s="130">
        <f t="shared" si="139"/>
        <v>5939800</v>
      </c>
      <c r="G8897" s="69"/>
    </row>
    <row r="8898" spans="1:7" ht="18" customHeight="1">
      <c r="A8898" s="323"/>
      <c r="B8898" s="302" t="s">
        <v>31</v>
      </c>
      <c r="C8898" s="325" t="s">
        <v>1060</v>
      </c>
      <c r="D8898" s="325">
        <v>75</v>
      </c>
      <c r="E8898" s="46">
        <v>36000</v>
      </c>
      <c r="F8898" s="130">
        <f t="shared" ref="F8898:F8953" si="140">E8898*D8898</f>
        <v>2700000</v>
      </c>
      <c r="G8898" s="69"/>
    </row>
    <row r="8899" spans="1:7" ht="18" customHeight="1">
      <c r="A8899" s="323"/>
      <c r="B8899" s="302" t="s">
        <v>31</v>
      </c>
      <c r="C8899" s="325" t="s">
        <v>14</v>
      </c>
      <c r="D8899" s="325">
        <v>513.5</v>
      </c>
      <c r="E8899" s="46">
        <v>36000</v>
      </c>
      <c r="F8899" s="130">
        <f t="shared" si="140"/>
        <v>18486000</v>
      </c>
      <c r="G8899" s="69"/>
    </row>
    <row r="8900" spans="1:7" ht="18" customHeight="1">
      <c r="A8900" s="323"/>
      <c r="B8900" s="302" t="s">
        <v>31</v>
      </c>
      <c r="C8900" s="325" t="s">
        <v>396</v>
      </c>
      <c r="D8900" s="325">
        <v>49</v>
      </c>
      <c r="E8900" s="46">
        <v>36000</v>
      </c>
      <c r="F8900" s="130">
        <f t="shared" si="140"/>
        <v>1764000</v>
      </c>
      <c r="G8900" s="69"/>
    </row>
    <row r="8901" spans="1:7" ht="18" customHeight="1">
      <c r="A8901" s="323"/>
      <c r="B8901" s="302" t="s">
        <v>31</v>
      </c>
      <c r="C8901" s="325" t="s">
        <v>886</v>
      </c>
      <c r="D8901" s="325">
        <v>103.9</v>
      </c>
      <c r="E8901" s="46">
        <v>36000</v>
      </c>
      <c r="F8901" s="130">
        <f t="shared" si="140"/>
        <v>3740400</v>
      </c>
      <c r="G8901" s="69"/>
    </row>
    <row r="8902" spans="1:7" ht="18" customHeight="1">
      <c r="A8902" s="323"/>
      <c r="B8902" s="302"/>
      <c r="C8902" s="325"/>
      <c r="D8902" s="325"/>
      <c r="E8902" s="46"/>
      <c r="F8902" s="130">
        <f t="shared" si="140"/>
        <v>0</v>
      </c>
      <c r="G8902" s="69"/>
    </row>
    <row r="8903" spans="1:7" ht="18" customHeight="1">
      <c r="A8903" s="323" t="s">
        <v>203</v>
      </c>
      <c r="B8903" s="302" t="s">
        <v>31</v>
      </c>
      <c r="C8903" s="325" t="s">
        <v>1441</v>
      </c>
      <c r="D8903" s="325">
        <v>50</v>
      </c>
      <c r="E8903" s="46">
        <v>30500</v>
      </c>
      <c r="F8903" s="130">
        <f t="shared" si="140"/>
        <v>1525000</v>
      </c>
      <c r="G8903" s="86">
        <f>SUM(F8903:F8905)</f>
        <v>19742000</v>
      </c>
    </row>
    <row r="8904" spans="1:7" ht="18" customHeight="1">
      <c r="A8904" s="323"/>
      <c r="B8904" s="302" t="s">
        <v>168</v>
      </c>
      <c r="C8904" s="325" t="s">
        <v>607</v>
      </c>
      <c r="D8904" s="325">
        <v>394</v>
      </c>
      <c r="E8904" s="46">
        <v>30500</v>
      </c>
      <c r="F8904" s="130">
        <f t="shared" si="140"/>
        <v>12017000</v>
      </c>
      <c r="G8904" s="69"/>
    </row>
    <row r="8905" spans="1:7" ht="18" customHeight="1">
      <c r="A8905" s="323"/>
      <c r="B8905" s="302" t="s">
        <v>31</v>
      </c>
      <c r="C8905" s="325" t="s">
        <v>1029</v>
      </c>
      <c r="D8905" s="325">
        <v>200</v>
      </c>
      <c r="E8905" s="46">
        <v>31000</v>
      </c>
      <c r="F8905" s="130">
        <f t="shared" si="140"/>
        <v>6200000</v>
      </c>
      <c r="G8905" s="69"/>
    </row>
    <row r="8906" spans="1:7" ht="18" customHeight="1">
      <c r="A8906" s="323"/>
      <c r="B8906" s="302"/>
      <c r="C8906" s="325"/>
      <c r="D8906" s="325"/>
      <c r="E8906" s="46"/>
      <c r="F8906" s="130">
        <f t="shared" si="140"/>
        <v>0</v>
      </c>
      <c r="G8906" s="69"/>
    </row>
    <row r="8907" spans="1:7" ht="18" customHeight="1">
      <c r="A8907" s="323" t="s">
        <v>90</v>
      </c>
      <c r="B8907" s="302" t="s">
        <v>23</v>
      </c>
      <c r="C8907" s="325" t="s">
        <v>442</v>
      </c>
      <c r="D8907" s="325">
        <v>268.5</v>
      </c>
      <c r="E8907" s="46">
        <v>34000</v>
      </c>
      <c r="F8907" s="130">
        <f t="shared" si="140"/>
        <v>9129000</v>
      </c>
      <c r="G8907" s="86">
        <f>F8907</f>
        <v>9129000</v>
      </c>
    </row>
    <row r="8908" spans="1:7" ht="18" customHeight="1">
      <c r="A8908" s="323"/>
      <c r="B8908" s="302"/>
      <c r="C8908" s="325"/>
      <c r="D8908" s="325"/>
      <c r="E8908" s="46"/>
      <c r="F8908" s="130">
        <f t="shared" si="140"/>
        <v>0</v>
      </c>
      <c r="G8908" s="69"/>
    </row>
    <row r="8909" spans="1:7" ht="18" customHeight="1">
      <c r="A8909" s="323" t="s">
        <v>451</v>
      </c>
      <c r="B8909" s="302" t="s">
        <v>31</v>
      </c>
      <c r="C8909" s="325" t="s">
        <v>2215</v>
      </c>
      <c r="D8909" s="325">
        <v>50</v>
      </c>
      <c r="E8909" s="46">
        <v>37500</v>
      </c>
      <c r="F8909" s="130">
        <f t="shared" si="140"/>
        <v>1875000</v>
      </c>
      <c r="G8909" s="86">
        <f>F8909</f>
        <v>1875000</v>
      </c>
    </row>
    <row r="8910" spans="1:7" ht="18" customHeight="1">
      <c r="A8910" s="323"/>
      <c r="B8910" s="302"/>
      <c r="C8910" s="325"/>
      <c r="D8910" s="325"/>
      <c r="E8910" s="46"/>
      <c r="F8910" s="130">
        <f t="shared" si="140"/>
        <v>0</v>
      </c>
      <c r="G8910" s="69"/>
    </row>
    <row r="8911" spans="1:7" ht="18" customHeight="1">
      <c r="A8911" s="323" t="s">
        <v>2214</v>
      </c>
      <c r="B8911" s="302" t="s">
        <v>13</v>
      </c>
      <c r="C8911" s="325" t="s">
        <v>60</v>
      </c>
      <c r="D8911" s="325">
        <v>60</v>
      </c>
      <c r="E8911" s="46">
        <v>31500</v>
      </c>
      <c r="F8911" s="130">
        <f t="shared" si="140"/>
        <v>1890000</v>
      </c>
      <c r="G8911" s="86">
        <f>SUM(F8911:F8912)</f>
        <v>2520000</v>
      </c>
    </row>
    <row r="8912" spans="1:7" ht="18" customHeight="1">
      <c r="A8912" s="323"/>
      <c r="B8912" s="302" t="s">
        <v>13</v>
      </c>
      <c r="C8912" s="325" t="s">
        <v>296</v>
      </c>
      <c r="D8912" s="325">
        <v>20</v>
      </c>
      <c r="E8912" s="46">
        <v>31500</v>
      </c>
      <c r="F8912" s="130">
        <f t="shared" si="140"/>
        <v>630000</v>
      </c>
      <c r="G8912" s="69"/>
    </row>
    <row r="8913" spans="1:7" ht="18" customHeight="1">
      <c r="A8913" s="323"/>
      <c r="B8913" s="302"/>
      <c r="C8913" s="325"/>
      <c r="D8913" s="325"/>
      <c r="E8913" s="46"/>
      <c r="F8913" s="130">
        <f t="shared" si="140"/>
        <v>0</v>
      </c>
      <c r="G8913" s="69"/>
    </row>
    <row r="8914" spans="1:7" ht="18" customHeight="1">
      <c r="A8914" s="323" t="s">
        <v>47</v>
      </c>
      <c r="B8914" s="302" t="s">
        <v>13</v>
      </c>
      <c r="C8914" s="325" t="s">
        <v>22</v>
      </c>
      <c r="D8914" s="325">
        <v>10</v>
      </c>
      <c r="E8914" s="46">
        <v>31500</v>
      </c>
      <c r="F8914" s="130">
        <f t="shared" si="140"/>
        <v>315000</v>
      </c>
      <c r="G8914" s="86">
        <f>SUM(F8914:F8917)</f>
        <v>3150000</v>
      </c>
    </row>
    <row r="8915" spans="1:7" ht="18" customHeight="1">
      <c r="A8915" s="323"/>
      <c r="B8915" s="302" t="s">
        <v>13</v>
      </c>
      <c r="C8915" s="325" t="s">
        <v>60</v>
      </c>
      <c r="D8915" s="325">
        <v>40</v>
      </c>
      <c r="E8915" s="46">
        <v>31500</v>
      </c>
      <c r="F8915" s="130">
        <f t="shared" si="140"/>
        <v>1260000</v>
      </c>
      <c r="G8915" s="69"/>
    </row>
    <row r="8916" spans="1:7" ht="18" customHeight="1">
      <c r="A8916" s="323"/>
      <c r="B8916" s="302" t="s">
        <v>13</v>
      </c>
      <c r="C8916" s="325" t="s">
        <v>14</v>
      </c>
      <c r="D8916" s="325">
        <v>30</v>
      </c>
      <c r="E8916" s="46">
        <v>31500</v>
      </c>
      <c r="F8916" s="130">
        <f t="shared" si="140"/>
        <v>945000</v>
      </c>
      <c r="G8916" s="69"/>
    </row>
    <row r="8917" spans="1:7" ht="18" customHeight="1">
      <c r="A8917" s="323"/>
      <c r="B8917" s="302" t="s">
        <v>13</v>
      </c>
      <c r="C8917" s="325" t="s">
        <v>15</v>
      </c>
      <c r="D8917" s="325">
        <v>20</v>
      </c>
      <c r="E8917" s="46">
        <v>31500</v>
      </c>
      <c r="F8917" s="130">
        <f t="shared" si="140"/>
        <v>630000</v>
      </c>
      <c r="G8917" s="69"/>
    </row>
    <row r="8918" spans="1:7" ht="18" customHeight="1">
      <c r="A8918" s="323"/>
      <c r="B8918" s="302"/>
      <c r="C8918" s="325"/>
      <c r="D8918" s="325"/>
      <c r="E8918" s="46"/>
      <c r="F8918" s="130">
        <f t="shared" si="140"/>
        <v>0</v>
      </c>
      <c r="G8918" s="69"/>
    </row>
    <row r="8919" spans="1:7" ht="18" customHeight="1">
      <c r="A8919" s="323" t="s">
        <v>2141</v>
      </c>
      <c r="B8919" s="302" t="s">
        <v>289</v>
      </c>
      <c r="C8919" s="325" t="s">
        <v>22</v>
      </c>
      <c r="D8919" s="325">
        <v>50</v>
      </c>
      <c r="E8919" s="46">
        <v>32000</v>
      </c>
      <c r="F8919" s="130">
        <f t="shared" si="140"/>
        <v>1600000</v>
      </c>
      <c r="G8919" s="86">
        <f>F8919</f>
        <v>1600000</v>
      </c>
    </row>
    <row r="8920" spans="1:7" ht="18" customHeight="1">
      <c r="A8920" s="323"/>
      <c r="B8920" s="302"/>
      <c r="C8920" s="325"/>
      <c r="D8920" s="325"/>
      <c r="E8920" s="46"/>
      <c r="F8920" s="130">
        <f t="shared" si="140"/>
        <v>0</v>
      </c>
      <c r="G8920" s="86"/>
    </row>
    <row r="8921" spans="1:7" ht="18" customHeight="1">
      <c r="A8921" s="323" t="s">
        <v>56</v>
      </c>
      <c r="B8921" s="302" t="s">
        <v>13</v>
      </c>
      <c r="C8921" s="325" t="s">
        <v>60</v>
      </c>
      <c r="D8921" s="325">
        <v>20</v>
      </c>
      <c r="E8921" s="46">
        <v>32000</v>
      </c>
      <c r="F8921" s="130">
        <f t="shared" si="140"/>
        <v>640000</v>
      </c>
      <c r="G8921" s="86">
        <f>F8921</f>
        <v>640000</v>
      </c>
    </row>
    <row r="8922" spans="1:7" ht="18" customHeight="1">
      <c r="A8922" s="323"/>
      <c r="B8922" s="302"/>
      <c r="C8922" s="325"/>
      <c r="D8922" s="325"/>
      <c r="E8922" s="46"/>
      <c r="F8922" s="130">
        <f t="shared" si="140"/>
        <v>0</v>
      </c>
      <c r="G8922" s="69"/>
    </row>
    <row r="8923" spans="1:7" ht="18" customHeight="1">
      <c r="A8923" s="323" t="s">
        <v>24</v>
      </c>
      <c r="B8923" s="444" t="s">
        <v>363</v>
      </c>
      <c r="C8923" s="482" t="s">
        <v>267</v>
      </c>
      <c r="D8923" s="482">
        <v>250.8</v>
      </c>
      <c r="E8923" s="116">
        <v>57500</v>
      </c>
      <c r="F8923" s="131">
        <f t="shared" si="140"/>
        <v>14421000</v>
      </c>
      <c r="G8923" s="86">
        <f>F8923</f>
        <v>14421000</v>
      </c>
    </row>
    <row r="8924" spans="1:7" ht="18" customHeight="1">
      <c r="A8924" s="323"/>
      <c r="B8924" s="302"/>
      <c r="C8924" s="325"/>
      <c r="D8924" s="325"/>
      <c r="E8924" s="46"/>
      <c r="F8924" s="130">
        <f t="shared" si="140"/>
        <v>0</v>
      </c>
      <c r="G8924" s="69"/>
    </row>
    <row r="8925" spans="1:7" ht="18" customHeight="1">
      <c r="A8925" s="323" t="s">
        <v>1083</v>
      </c>
      <c r="B8925" s="302" t="s">
        <v>13</v>
      </c>
      <c r="C8925" s="325" t="s">
        <v>59</v>
      </c>
      <c r="D8925" s="325">
        <v>30</v>
      </c>
      <c r="E8925" s="46">
        <v>31500</v>
      </c>
      <c r="F8925" s="130">
        <f t="shared" si="140"/>
        <v>945000</v>
      </c>
      <c r="G8925" s="86">
        <f>SUM(F8925:F8926)</f>
        <v>1890000</v>
      </c>
    </row>
    <row r="8926" spans="1:7" ht="18" customHeight="1">
      <c r="A8926" s="323"/>
      <c r="B8926" s="302" t="s">
        <v>13</v>
      </c>
      <c r="C8926" s="325" t="s">
        <v>60</v>
      </c>
      <c r="D8926" s="325">
        <v>30</v>
      </c>
      <c r="E8926" s="46">
        <v>31500</v>
      </c>
      <c r="F8926" s="130">
        <f t="shared" si="140"/>
        <v>945000</v>
      </c>
      <c r="G8926" s="69"/>
    </row>
    <row r="8927" spans="1:7" ht="18" customHeight="1">
      <c r="A8927" s="323"/>
      <c r="B8927" s="302"/>
      <c r="C8927" s="325"/>
      <c r="D8927" s="325"/>
      <c r="E8927" s="46"/>
      <c r="F8927" s="130">
        <f t="shared" si="140"/>
        <v>0</v>
      </c>
      <c r="G8927" s="69"/>
    </row>
    <row r="8928" spans="1:7" ht="18" customHeight="1">
      <c r="A8928" s="323" t="s">
        <v>18</v>
      </c>
      <c r="B8928" s="302" t="s">
        <v>13</v>
      </c>
      <c r="C8928" s="325" t="s">
        <v>456</v>
      </c>
      <c r="D8928" s="325">
        <v>230</v>
      </c>
      <c r="E8928" s="46">
        <v>29000</v>
      </c>
      <c r="F8928" s="130">
        <f t="shared" si="140"/>
        <v>6670000</v>
      </c>
      <c r="G8928" s="86">
        <f>F8928</f>
        <v>6670000</v>
      </c>
    </row>
    <row r="8929" spans="1:7" ht="18" customHeight="1">
      <c r="A8929" s="323"/>
      <c r="B8929" s="302"/>
      <c r="C8929" s="325"/>
      <c r="D8929" s="325"/>
      <c r="E8929" s="46"/>
      <c r="F8929" s="130">
        <f t="shared" si="140"/>
        <v>0</v>
      </c>
      <c r="G8929" s="69"/>
    </row>
    <row r="8930" spans="1:7" ht="18" customHeight="1">
      <c r="A8930" s="323" t="s">
        <v>26</v>
      </c>
      <c r="B8930" s="302" t="s">
        <v>13</v>
      </c>
      <c r="C8930" s="325" t="s">
        <v>60</v>
      </c>
      <c r="D8930" s="325">
        <v>100</v>
      </c>
      <c r="E8930" s="46">
        <v>31500</v>
      </c>
      <c r="F8930" s="130">
        <f t="shared" si="140"/>
        <v>3150000</v>
      </c>
      <c r="G8930" s="86">
        <f>F8930</f>
        <v>3150000</v>
      </c>
    </row>
    <row r="8931" spans="1:7" ht="18" customHeight="1">
      <c r="A8931" s="323"/>
      <c r="B8931" s="302"/>
      <c r="C8931" s="325"/>
      <c r="D8931" s="325"/>
      <c r="E8931" s="46"/>
      <c r="F8931" s="130">
        <f t="shared" si="140"/>
        <v>0</v>
      </c>
      <c r="G8931" s="69"/>
    </row>
    <row r="8932" spans="1:7" ht="18" customHeight="1">
      <c r="A8932" s="323" t="s">
        <v>578</v>
      </c>
      <c r="B8932" s="302" t="s">
        <v>13</v>
      </c>
      <c r="C8932" s="325" t="s">
        <v>43</v>
      </c>
      <c r="D8932" s="325">
        <v>10</v>
      </c>
      <c r="E8932" s="46">
        <v>32000</v>
      </c>
      <c r="F8932" s="130">
        <f t="shared" si="140"/>
        <v>320000</v>
      </c>
      <c r="G8932" s="86">
        <f>SUM(F8932:F8934)</f>
        <v>960000</v>
      </c>
    </row>
    <row r="8933" spans="1:7" ht="18" customHeight="1">
      <c r="A8933" s="323"/>
      <c r="B8933" s="302" t="s">
        <v>13</v>
      </c>
      <c r="C8933" s="325" t="s">
        <v>45</v>
      </c>
      <c r="D8933" s="325">
        <v>10</v>
      </c>
      <c r="E8933" s="46">
        <v>32000</v>
      </c>
      <c r="F8933" s="130">
        <f t="shared" si="140"/>
        <v>320000</v>
      </c>
      <c r="G8933" s="69"/>
    </row>
    <row r="8934" spans="1:7" ht="18" customHeight="1">
      <c r="A8934" s="533"/>
      <c r="B8934" s="440" t="s">
        <v>13</v>
      </c>
      <c r="C8934" s="382" t="s">
        <v>60</v>
      </c>
      <c r="D8934" s="382">
        <v>10</v>
      </c>
      <c r="E8934" s="59">
        <v>32000</v>
      </c>
      <c r="F8934" s="132">
        <f t="shared" si="140"/>
        <v>320000</v>
      </c>
      <c r="G8934" s="92"/>
    </row>
    <row r="8935" spans="1:7" ht="18" customHeight="1">
      <c r="A8935" s="526"/>
      <c r="B8935" s="435"/>
      <c r="C8935" s="484"/>
      <c r="D8935" s="484"/>
      <c r="E8935" s="113"/>
      <c r="F8935" s="126"/>
      <c r="G8935" s="9"/>
    </row>
    <row r="8936" spans="1:7" ht="18" customHeight="1">
      <c r="A8936" s="537">
        <v>42467</v>
      </c>
      <c r="B8936" s="355"/>
      <c r="C8936" s="491" t="s">
        <v>398</v>
      </c>
      <c r="D8936" s="525"/>
      <c r="F8936" s="127"/>
    </row>
    <row r="8937" spans="1:7" ht="18" customHeight="1">
      <c r="A8937" s="531" t="s">
        <v>127</v>
      </c>
      <c r="B8937" s="436" t="s">
        <v>134</v>
      </c>
      <c r="C8937" s="494" t="s">
        <v>152</v>
      </c>
      <c r="D8937" s="494">
        <f>SUM(D8938:D9059)</f>
        <v>13226.599999999997</v>
      </c>
      <c r="E8937" s="166"/>
      <c r="F8937" s="171">
        <f>SUM(F8938:F9059)</f>
        <v>477108000</v>
      </c>
      <c r="G8937" s="171">
        <f>SUM(G8938:G9059)</f>
        <v>477108000</v>
      </c>
    </row>
    <row r="8938" spans="1:7" ht="18" customHeight="1">
      <c r="A8938" s="532" t="s">
        <v>115</v>
      </c>
      <c r="B8938" s="437" t="s">
        <v>116</v>
      </c>
      <c r="C8938" s="487" t="s">
        <v>1220</v>
      </c>
      <c r="D8938" s="487">
        <v>170.6</v>
      </c>
      <c r="E8938" s="42">
        <v>42500</v>
      </c>
      <c r="F8938" s="142">
        <f t="shared" si="140"/>
        <v>7250500</v>
      </c>
      <c r="G8938" s="85">
        <f>SUM(F8938:F8941)</f>
        <v>27404000</v>
      </c>
    </row>
    <row r="8939" spans="1:7" ht="18" customHeight="1">
      <c r="A8939" s="323"/>
      <c r="B8939" s="444" t="s">
        <v>116</v>
      </c>
      <c r="C8939" s="482" t="s">
        <v>117</v>
      </c>
      <c r="D8939" s="482">
        <v>239.2</v>
      </c>
      <c r="E8939" s="116">
        <v>42500</v>
      </c>
      <c r="F8939" s="131">
        <f t="shared" si="140"/>
        <v>10166000</v>
      </c>
      <c r="G8939" s="69"/>
    </row>
    <row r="8940" spans="1:7" ht="18" customHeight="1">
      <c r="A8940" s="323"/>
      <c r="B8940" s="444" t="s">
        <v>116</v>
      </c>
      <c r="C8940" s="482" t="s">
        <v>118</v>
      </c>
      <c r="D8940" s="482">
        <v>184.2</v>
      </c>
      <c r="E8940" s="116">
        <v>42500</v>
      </c>
      <c r="F8940" s="131">
        <f t="shared" si="140"/>
        <v>7828499.9999999991</v>
      </c>
      <c r="G8940" s="69"/>
    </row>
    <row r="8941" spans="1:7" ht="18" customHeight="1">
      <c r="A8941" s="323"/>
      <c r="B8941" s="444" t="s">
        <v>116</v>
      </c>
      <c r="C8941" s="482" t="s">
        <v>130</v>
      </c>
      <c r="D8941" s="482">
        <v>50.8</v>
      </c>
      <c r="E8941" s="116">
        <v>42500</v>
      </c>
      <c r="F8941" s="131">
        <f t="shared" si="140"/>
        <v>2159000</v>
      </c>
      <c r="G8941" s="69"/>
    </row>
    <row r="8942" spans="1:7" ht="18" customHeight="1">
      <c r="A8942" s="323"/>
      <c r="B8942" s="302"/>
      <c r="C8942" s="325"/>
      <c r="D8942" s="325"/>
      <c r="E8942" s="46"/>
      <c r="F8942" s="130">
        <f t="shared" si="140"/>
        <v>0</v>
      </c>
      <c r="G8942" s="69"/>
    </row>
    <row r="8943" spans="1:7" ht="18" customHeight="1">
      <c r="A8943" s="323" t="s">
        <v>245</v>
      </c>
      <c r="B8943" s="443" t="s">
        <v>2217</v>
      </c>
      <c r="C8943" s="482" t="s">
        <v>825</v>
      </c>
      <c r="D8943" s="482">
        <v>600</v>
      </c>
      <c r="E8943" s="116">
        <v>47000</v>
      </c>
      <c r="F8943" s="131">
        <f t="shared" si="140"/>
        <v>28200000</v>
      </c>
      <c r="G8943" s="86">
        <f>F8943</f>
        <v>28200000</v>
      </c>
    </row>
    <row r="8944" spans="1:7" ht="18" customHeight="1">
      <c r="A8944" s="323"/>
      <c r="B8944" s="302"/>
      <c r="C8944" s="325"/>
      <c r="D8944" s="325"/>
      <c r="E8944" s="46"/>
      <c r="F8944" s="130">
        <f t="shared" si="140"/>
        <v>0</v>
      </c>
      <c r="G8944" s="69"/>
    </row>
    <row r="8945" spans="1:7" ht="18" customHeight="1">
      <c r="A8945" s="323" t="s">
        <v>235</v>
      </c>
      <c r="B8945" s="302" t="s">
        <v>31</v>
      </c>
      <c r="C8945" s="325" t="s">
        <v>281</v>
      </c>
      <c r="D8945" s="325">
        <v>199.5</v>
      </c>
      <c r="E8945" s="46">
        <v>35000</v>
      </c>
      <c r="F8945" s="130">
        <f t="shared" si="140"/>
        <v>6982500</v>
      </c>
      <c r="G8945" s="86">
        <f>F8945</f>
        <v>6982500</v>
      </c>
    </row>
    <row r="8946" spans="1:7" ht="18" customHeight="1">
      <c r="A8946" s="323"/>
      <c r="B8946" s="302"/>
      <c r="C8946" s="325"/>
      <c r="D8946" s="325"/>
      <c r="E8946" s="46"/>
      <c r="F8946" s="130">
        <f t="shared" si="140"/>
        <v>0</v>
      </c>
      <c r="G8946" s="69"/>
    </row>
    <row r="8947" spans="1:7" ht="18" customHeight="1">
      <c r="A8947" s="323" t="s">
        <v>123</v>
      </c>
      <c r="B8947" s="302" t="s">
        <v>13</v>
      </c>
      <c r="C8947" s="325" t="s">
        <v>2218</v>
      </c>
      <c r="D8947" s="325">
        <v>97</v>
      </c>
      <c r="E8947" s="46">
        <v>31500</v>
      </c>
      <c r="F8947" s="130">
        <f t="shared" si="140"/>
        <v>3055500</v>
      </c>
      <c r="G8947" s="86">
        <f>F8947</f>
        <v>3055500</v>
      </c>
    </row>
    <row r="8948" spans="1:7" ht="18" customHeight="1">
      <c r="A8948" s="323"/>
      <c r="B8948" s="302"/>
      <c r="C8948" s="325"/>
      <c r="D8948" s="325"/>
      <c r="E8948" s="46"/>
      <c r="F8948" s="130">
        <f t="shared" si="140"/>
        <v>0</v>
      </c>
      <c r="G8948" s="69"/>
    </row>
    <row r="8949" spans="1:7" ht="18" customHeight="1">
      <c r="A8949" s="323" t="s">
        <v>1410</v>
      </c>
      <c r="B8949" s="302" t="s">
        <v>13</v>
      </c>
      <c r="C8949" s="325" t="s">
        <v>2219</v>
      </c>
      <c r="D8949" s="325">
        <v>72.7</v>
      </c>
      <c r="E8949" s="46">
        <v>31500</v>
      </c>
      <c r="F8949" s="130">
        <f t="shared" si="140"/>
        <v>2290050</v>
      </c>
      <c r="G8949" s="86">
        <f>F8949</f>
        <v>2290050</v>
      </c>
    </row>
    <row r="8950" spans="1:7" ht="18" customHeight="1">
      <c r="A8950" s="323"/>
      <c r="B8950" s="302"/>
      <c r="C8950" s="325"/>
      <c r="D8950" s="325"/>
      <c r="E8950" s="46"/>
      <c r="F8950" s="130">
        <f t="shared" si="140"/>
        <v>0</v>
      </c>
      <c r="G8950" s="69"/>
    </row>
    <row r="8951" spans="1:7" ht="18" customHeight="1">
      <c r="A8951" s="323" t="s">
        <v>330</v>
      </c>
      <c r="B8951" s="302" t="s">
        <v>13</v>
      </c>
      <c r="C8951" s="325" t="s">
        <v>124</v>
      </c>
      <c r="D8951" s="325">
        <v>71.3</v>
      </c>
      <c r="E8951" s="46">
        <v>31500</v>
      </c>
      <c r="F8951" s="130">
        <f t="shared" si="140"/>
        <v>2245950</v>
      </c>
      <c r="G8951" s="86">
        <f>F8951</f>
        <v>2245950</v>
      </c>
    </row>
    <row r="8952" spans="1:7" ht="18" customHeight="1">
      <c r="A8952" s="323"/>
      <c r="B8952" s="302"/>
      <c r="C8952" s="325"/>
      <c r="D8952" s="325"/>
      <c r="E8952" s="46"/>
      <c r="F8952" s="130">
        <f t="shared" si="140"/>
        <v>0</v>
      </c>
      <c r="G8952" s="69"/>
    </row>
    <row r="8953" spans="1:7" ht="18" customHeight="1">
      <c r="A8953" s="323" t="s">
        <v>316</v>
      </c>
      <c r="B8953" s="302" t="s">
        <v>13</v>
      </c>
      <c r="C8953" s="325" t="s">
        <v>369</v>
      </c>
      <c r="D8953" s="325">
        <v>486.9</v>
      </c>
      <c r="E8953" s="46">
        <v>31500</v>
      </c>
      <c r="F8953" s="130">
        <f t="shared" si="140"/>
        <v>15337350</v>
      </c>
      <c r="G8953" s="86">
        <f>SUM(F8953:F8955)</f>
        <v>33419150</v>
      </c>
    </row>
    <row r="8954" spans="1:7" ht="18" customHeight="1">
      <c r="A8954" s="323"/>
      <c r="B8954" s="302" t="s">
        <v>31</v>
      </c>
      <c r="C8954" s="325" t="s">
        <v>143</v>
      </c>
      <c r="D8954" s="325">
        <v>187.7</v>
      </c>
      <c r="E8954" s="46">
        <v>34000</v>
      </c>
      <c r="F8954" s="130">
        <f t="shared" ref="F8954:F9038" si="141">E8954*D8954</f>
        <v>6381800</v>
      </c>
      <c r="G8954" s="69"/>
    </row>
    <row r="8955" spans="1:7" ht="18" customHeight="1">
      <c r="A8955" s="323"/>
      <c r="B8955" s="302" t="s">
        <v>31</v>
      </c>
      <c r="C8955" s="325" t="s">
        <v>2184</v>
      </c>
      <c r="D8955" s="325">
        <v>325</v>
      </c>
      <c r="E8955" s="46">
        <v>36000</v>
      </c>
      <c r="F8955" s="130">
        <f t="shared" si="141"/>
        <v>11700000</v>
      </c>
      <c r="G8955" s="69"/>
    </row>
    <row r="8956" spans="1:7" ht="18" customHeight="1">
      <c r="A8956" s="323"/>
      <c r="B8956" s="302"/>
      <c r="C8956" s="325"/>
      <c r="D8956" s="325"/>
      <c r="E8956" s="46"/>
      <c r="F8956" s="130">
        <f t="shared" si="141"/>
        <v>0</v>
      </c>
      <c r="G8956" s="69"/>
    </row>
    <row r="8957" spans="1:7" ht="18" customHeight="1">
      <c r="A8957" s="323" t="s">
        <v>767</v>
      </c>
      <c r="B8957" s="302" t="s">
        <v>289</v>
      </c>
      <c r="C8957" s="325" t="s">
        <v>1113</v>
      </c>
      <c r="D8957" s="325">
        <v>123</v>
      </c>
      <c r="E8957" s="46">
        <v>33500</v>
      </c>
      <c r="F8957" s="130">
        <f t="shared" si="141"/>
        <v>4120500</v>
      </c>
      <c r="G8957" s="86">
        <f>SUM(F8957:F8958)</f>
        <v>17520500</v>
      </c>
    </row>
    <row r="8958" spans="1:7" ht="18" customHeight="1">
      <c r="A8958" s="323"/>
      <c r="B8958" s="302" t="s">
        <v>333</v>
      </c>
      <c r="C8958" s="325" t="s">
        <v>2220</v>
      </c>
      <c r="D8958" s="325">
        <v>400</v>
      </c>
      <c r="E8958" s="46">
        <v>33500</v>
      </c>
      <c r="F8958" s="130">
        <f t="shared" si="141"/>
        <v>13400000</v>
      </c>
      <c r="G8958" s="69"/>
    </row>
    <row r="8959" spans="1:7" ht="18" customHeight="1">
      <c r="A8959" s="323"/>
      <c r="B8959" s="302"/>
      <c r="C8959" s="325"/>
      <c r="D8959" s="325"/>
      <c r="E8959" s="46"/>
      <c r="F8959" s="130">
        <f t="shared" si="141"/>
        <v>0</v>
      </c>
      <c r="G8959" s="69"/>
    </row>
    <row r="8960" spans="1:7" ht="18" customHeight="1">
      <c r="A8960" s="323" t="s">
        <v>806</v>
      </c>
      <c r="B8960" s="302" t="s">
        <v>164</v>
      </c>
      <c r="C8960" s="325" t="s">
        <v>807</v>
      </c>
      <c r="D8960" s="325">
        <v>99.9</v>
      </c>
      <c r="E8960" s="46">
        <v>33500</v>
      </c>
      <c r="F8960" s="130">
        <f t="shared" si="141"/>
        <v>3346650</v>
      </c>
      <c r="G8960" s="86">
        <f>SUM(F8960:F8961)</f>
        <v>6512400</v>
      </c>
    </row>
    <row r="8961" spans="1:7" ht="18" customHeight="1">
      <c r="A8961" s="323"/>
      <c r="B8961" s="302" t="s">
        <v>164</v>
      </c>
      <c r="C8961" s="325" t="s">
        <v>533</v>
      </c>
      <c r="D8961" s="325">
        <v>94.5</v>
      </c>
      <c r="E8961" s="46">
        <v>33500</v>
      </c>
      <c r="F8961" s="130">
        <f t="shared" si="141"/>
        <v>3165750</v>
      </c>
      <c r="G8961" s="69"/>
    </row>
    <row r="8962" spans="1:7" ht="18" customHeight="1">
      <c r="A8962" s="323"/>
      <c r="B8962" s="302"/>
      <c r="C8962" s="325"/>
      <c r="D8962" s="325"/>
      <c r="E8962" s="46"/>
      <c r="F8962" s="130">
        <f t="shared" si="141"/>
        <v>0</v>
      </c>
      <c r="G8962" s="69"/>
    </row>
    <row r="8963" spans="1:7" ht="18" customHeight="1">
      <c r="A8963" s="323" t="s">
        <v>1656</v>
      </c>
      <c r="B8963" s="302" t="s">
        <v>13</v>
      </c>
      <c r="C8963" s="325" t="s">
        <v>1459</v>
      </c>
      <c r="D8963" s="325">
        <v>210.7</v>
      </c>
      <c r="E8963" s="46">
        <v>32000</v>
      </c>
      <c r="F8963" s="130">
        <f t="shared" si="141"/>
        <v>6742400</v>
      </c>
      <c r="G8963" s="86">
        <f>F8963</f>
        <v>6742400</v>
      </c>
    </row>
    <row r="8964" spans="1:7" ht="18" customHeight="1">
      <c r="A8964" s="323"/>
      <c r="B8964" s="302"/>
      <c r="C8964" s="325"/>
      <c r="D8964" s="325"/>
      <c r="E8964" s="46"/>
      <c r="F8964" s="130">
        <f t="shared" si="141"/>
        <v>0</v>
      </c>
      <c r="G8964" s="69"/>
    </row>
    <row r="8965" spans="1:7" ht="18" customHeight="1">
      <c r="A8965" s="323" t="s">
        <v>490</v>
      </c>
      <c r="B8965" s="302" t="s">
        <v>13</v>
      </c>
      <c r="C8965" s="325" t="s">
        <v>144</v>
      </c>
      <c r="D8965" s="325">
        <v>22.3</v>
      </c>
      <c r="E8965" s="46">
        <v>31500</v>
      </c>
      <c r="F8965" s="130">
        <f t="shared" si="141"/>
        <v>702450</v>
      </c>
      <c r="G8965" s="86">
        <f>F8965</f>
        <v>702450</v>
      </c>
    </row>
    <row r="8966" spans="1:7" ht="18" customHeight="1">
      <c r="A8966" s="323"/>
      <c r="B8966" s="302"/>
      <c r="C8966" s="325"/>
      <c r="D8966" s="325"/>
      <c r="E8966" s="46"/>
      <c r="F8966" s="130">
        <f t="shared" si="141"/>
        <v>0</v>
      </c>
      <c r="G8966" s="69"/>
    </row>
    <row r="8967" spans="1:7" ht="18" customHeight="1">
      <c r="A8967" s="323" t="s">
        <v>327</v>
      </c>
      <c r="B8967" s="302" t="s">
        <v>23</v>
      </c>
      <c r="C8967" s="325" t="s">
        <v>15</v>
      </c>
      <c r="D8967" s="325">
        <v>102.6</v>
      </c>
      <c r="E8967" s="46">
        <v>35000</v>
      </c>
      <c r="F8967" s="130">
        <f t="shared" si="141"/>
        <v>3591000</v>
      </c>
      <c r="G8967" s="86">
        <f>F8967</f>
        <v>3591000</v>
      </c>
    </row>
    <row r="8968" spans="1:7" ht="18" customHeight="1">
      <c r="A8968" s="323"/>
      <c r="B8968" s="302"/>
      <c r="C8968" s="325"/>
      <c r="D8968" s="325"/>
      <c r="E8968" s="46"/>
      <c r="F8968" s="130">
        <f t="shared" si="141"/>
        <v>0</v>
      </c>
      <c r="G8968" s="69"/>
    </row>
    <row r="8969" spans="1:7" ht="18" customHeight="1">
      <c r="A8969" s="323" t="s">
        <v>336</v>
      </c>
      <c r="B8969" s="450" t="s">
        <v>782</v>
      </c>
      <c r="C8969" s="430" t="s">
        <v>987</v>
      </c>
      <c r="D8969" s="430">
        <v>-22</v>
      </c>
      <c r="E8969" s="54">
        <v>32500</v>
      </c>
      <c r="F8969" s="140">
        <f t="shared" si="141"/>
        <v>-715000</v>
      </c>
      <c r="G8969" s="86">
        <f>SUM(F8969:F8974)</f>
        <v>18694400</v>
      </c>
    </row>
    <row r="8970" spans="1:7" ht="18" customHeight="1">
      <c r="A8970" s="323"/>
      <c r="B8970" s="439" t="s">
        <v>1255</v>
      </c>
      <c r="C8970" s="430"/>
      <c r="D8970" s="430">
        <v>-4.5</v>
      </c>
      <c r="E8970" s="54">
        <v>20000</v>
      </c>
      <c r="F8970" s="140">
        <f t="shared" si="141"/>
        <v>-90000</v>
      </c>
      <c r="G8970" s="69"/>
    </row>
    <row r="8971" spans="1:7" ht="18" customHeight="1">
      <c r="A8971" s="323"/>
      <c r="B8971" s="302" t="s">
        <v>31</v>
      </c>
      <c r="C8971" s="325" t="s">
        <v>25</v>
      </c>
      <c r="D8971" s="325">
        <v>50</v>
      </c>
      <c r="E8971" s="46">
        <v>35000</v>
      </c>
      <c r="F8971" s="130">
        <f t="shared" si="141"/>
        <v>1750000</v>
      </c>
      <c r="G8971" s="69"/>
    </row>
    <row r="8972" spans="1:7" ht="18" customHeight="1">
      <c r="A8972" s="323"/>
      <c r="B8972" s="302" t="s">
        <v>31</v>
      </c>
      <c r="C8972" s="325" t="s">
        <v>292</v>
      </c>
      <c r="D8972" s="325">
        <v>409.7</v>
      </c>
      <c r="E8972" s="46">
        <v>32000</v>
      </c>
      <c r="F8972" s="130">
        <f t="shared" si="141"/>
        <v>13110400</v>
      </c>
      <c r="G8972" s="69"/>
    </row>
    <row r="8973" spans="1:7" ht="18" customHeight="1">
      <c r="A8973" s="323"/>
      <c r="B8973" s="302" t="s">
        <v>31</v>
      </c>
      <c r="C8973" s="325" t="s">
        <v>184</v>
      </c>
      <c r="D8973" s="325">
        <v>98.2</v>
      </c>
      <c r="E8973" s="46">
        <v>33000</v>
      </c>
      <c r="F8973" s="130">
        <f t="shared" si="141"/>
        <v>3240600</v>
      </c>
      <c r="G8973" s="69"/>
    </row>
    <row r="8974" spans="1:7" ht="18" customHeight="1">
      <c r="A8974" s="323"/>
      <c r="B8974" s="302" t="s">
        <v>31</v>
      </c>
      <c r="C8974" s="325" t="s">
        <v>192</v>
      </c>
      <c r="D8974" s="325">
        <v>43.7</v>
      </c>
      <c r="E8974" s="46">
        <v>32000</v>
      </c>
      <c r="F8974" s="130">
        <f t="shared" si="141"/>
        <v>1398400</v>
      </c>
      <c r="G8974" s="69"/>
    </row>
    <row r="8975" spans="1:7" ht="18" customHeight="1">
      <c r="A8975" s="323"/>
      <c r="B8975" s="302"/>
      <c r="C8975" s="325"/>
      <c r="D8975" s="325"/>
      <c r="E8975" s="46"/>
      <c r="F8975" s="130">
        <f t="shared" si="141"/>
        <v>0</v>
      </c>
      <c r="G8975" s="69"/>
    </row>
    <row r="8976" spans="1:7" ht="18" customHeight="1">
      <c r="A8976" s="323" t="s">
        <v>318</v>
      </c>
      <c r="B8976" s="302" t="s">
        <v>31</v>
      </c>
      <c r="C8976" s="325" t="s">
        <v>686</v>
      </c>
      <c r="D8976" s="325">
        <v>99.3</v>
      </c>
      <c r="E8976" s="46">
        <v>36000</v>
      </c>
      <c r="F8976" s="130">
        <f t="shared" si="141"/>
        <v>3574800</v>
      </c>
      <c r="G8976" s="86">
        <f>SUM(F8976:F8979)</f>
        <v>17150400</v>
      </c>
    </row>
    <row r="8977" spans="1:7" ht="18" customHeight="1">
      <c r="A8977" s="323"/>
      <c r="B8977" s="302" t="s">
        <v>31</v>
      </c>
      <c r="C8977" s="325" t="s">
        <v>1060</v>
      </c>
      <c r="D8977" s="325">
        <v>107.9</v>
      </c>
      <c r="E8977" s="46">
        <v>36000</v>
      </c>
      <c r="F8977" s="130">
        <f t="shared" si="141"/>
        <v>3884400</v>
      </c>
      <c r="G8977" s="69"/>
    </row>
    <row r="8978" spans="1:7" ht="18" customHeight="1">
      <c r="A8978" s="323"/>
      <c r="B8978" s="302" t="s">
        <v>31</v>
      </c>
      <c r="C8978" s="325" t="s">
        <v>60</v>
      </c>
      <c r="D8978" s="325">
        <v>131.4</v>
      </c>
      <c r="E8978" s="46">
        <v>36000</v>
      </c>
      <c r="F8978" s="130">
        <f t="shared" si="141"/>
        <v>4730400</v>
      </c>
      <c r="G8978" s="69"/>
    </row>
    <row r="8979" spans="1:7" ht="18" customHeight="1">
      <c r="A8979" s="323"/>
      <c r="B8979" s="302" t="s">
        <v>31</v>
      </c>
      <c r="C8979" s="325" t="s">
        <v>15</v>
      </c>
      <c r="D8979" s="325">
        <v>137.80000000000001</v>
      </c>
      <c r="E8979" s="46">
        <v>36000</v>
      </c>
      <c r="F8979" s="130">
        <f t="shared" si="141"/>
        <v>4960800</v>
      </c>
      <c r="G8979" s="69"/>
    </row>
    <row r="8980" spans="1:7" ht="18" customHeight="1">
      <c r="A8980" s="323"/>
      <c r="B8980" s="302"/>
      <c r="C8980" s="325"/>
      <c r="D8980" s="325"/>
      <c r="E8980" s="46"/>
      <c r="F8980" s="130">
        <f t="shared" si="141"/>
        <v>0</v>
      </c>
      <c r="G8980" s="69"/>
    </row>
    <row r="8981" spans="1:7" ht="18" customHeight="1">
      <c r="A8981" s="323" t="s">
        <v>321</v>
      </c>
      <c r="B8981" s="302" t="s">
        <v>518</v>
      </c>
      <c r="C8981" s="325" t="s">
        <v>416</v>
      </c>
      <c r="D8981" s="325">
        <v>411.3</v>
      </c>
      <c r="E8981" s="46">
        <v>34000</v>
      </c>
      <c r="F8981" s="130">
        <f t="shared" si="141"/>
        <v>13984200</v>
      </c>
      <c r="G8981" s="86">
        <f>F8981</f>
        <v>13984200</v>
      </c>
    </row>
    <row r="8982" spans="1:7" ht="18" customHeight="1">
      <c r="A8982" s="323"/>
      <c r="B8982" s="302"/>
      <c r="C8982" s="325"/>
      <c r="D8982" s="325"/>
      <c r="E8982" s="46"/>
      <c r="F8982" s="130">
        <f t="shared" si="141"/>
        <v>0</v>
      </c>
      <c r="G8982" s="86"/>
    </row>
    <row r="8983" spans="1:7" ht="18" customHeight="1">
      <c r="A8983" s="323" t="s">
        <v>207</v>
      </c>
      <c r="B8983" s="302" t="s">
        <v>208</v>
      </c>
      <c r="C8983" s="325" t="s">
        <v>54</v>
      </c>
      <c r="D8983" s="325">
        <f>475+67.7</f>
        <v>542.70000000000005</v>
      </c>
      <c r="E8983" s="46">
        <v>37500</v>
      </c>
      <c r="F8983" s="130">
        <f t="shared" si="141"/>
        <v>20351250</v>
      </c>
      <c r="G8983" s="86">
        <f>F8983</f>
        <v>20351250</v>
      </c>
    </row>
    <row r="8984" spans="1:7" ht="18" customHeight="1">
      <c r="A8984" s="323"/>
      <c r="B8984" s="302"/>
      <c r="C8984" s="325"/>
      <c r="D8984" s="325"/>
      <c r="E8984" s="46"/>
      <c r="F8984" s="130">
        <f t="shared" si="141"/>
        <v>0</v>
      </c>
      <c r="G8984" s="69"/>
    </row>
    <row r="8985" spans="1:7" ht="18" customHeight="1">
      <c r="A8985" s="323" t="s">
        <v>304</v>
      </c>
      <c r="B8985" s="302" t="s">
        <v>2207</v>
      </c>
      <c r="C8985" s="325" t="s">
        <v>533</v>
      </c>
      <c r="D8985" s="325">
        <v>31.7</v>
      </c>
      <c r="E8985" s="46">
        <v>35500</v>
      </c>
      <c r="F8985" s="130">
        <f t="shared" si="141"/>
        <v>1125350</v>
      </c>
      <c r="G8985" s="86">
        <f>F8985</f>
        <v>1125350</v>
      </c>
    </row>
    <row r="8986" spans="1:7" ht="18" customHeight="1">
      <c r="A8986" s="323"/>
      <c r="B8986" s="302"/>
      <c r="C8986" s="325"/>
      <c r="D8986" s="325"/>
      <c r="E8986" s="46"/>
      <c r="F8986" s="130">
        <f t="shared" si="141"/>
        <v>0</v>
      </c>
      <c r="G8986" s="69"/>
    </row>
    <row r="8987" spans="1:7" ht="18" customHeight="1">
      <c r="A8987" s="323" t="s">
        <v>311</v>
      </c>
      <c r="B8987" s="302" t="s">
        <v>13</v>
      </c>
      <c r="C8987" s="325" t="s">
        <v>261</v>
      </c>
      <c r="D8987" s="325">
        <v>502</v>
      </c>
      <c r="E8987" s="46">
        <v>33000</v>
      </c>
      <c r="F8987" s="130">
        <f t="shared" si="141"/>
        <v>16566000</v>
      </c>
      <c r="G8987" s="86">
        <f>SUM(F8987:F8988)</f>
        <v>34918500</v>
      </c>
    </row>
    <row r="8988" spans="1:7" ht="18" customHeight="1">
      <c r="A8988" s="323"/>
      <c r="B8988" s="302" t="s">
        <v>31</v>
      </c>
      <c r="C8988" s="325" t="s">
        <v>206</v>
      </c>
      <c r="D8988" s="325">
        <v>489.4</v>
      </c>
      <c r="E8988" s="46">
        <v>37500</v>
      </c>
      <c r="F8988" s="130">
        <f t="shared" si="141"/>
        <v>18352500</v>
      </c>
      <c r="G8988" s="69"/>
    </row>
    <row r="8989" spans="1:7" ht="18" customHeight="1">
      <c r="A8989" s="323"/>
      <c r="B8989" s="302"/>
      <c r="C8989" s="325"/>
      <c r="D8989" s="325"/>
      <c r="E8989" s="46"/>
      <c r="F8989" s="130">
        <f t="shared" si="141"/>
        <v>0</v>
      </c>
      <c r="G8989" s="69"/>
    </row>
    <row r="8990" spans="1:7" ht="18" customHeight="1">
      <c r="A8990" s="323" t="s">
        <v>93</v>
      </c>
      <c r="B8990" s="302" t="s">
        <v>724</v>
      </c>
      <c r="C8990" s="325" t="s">
        <v>118</v>
      </c>
      <c r="D8990" s="325">
        <v>223</v>
      </c>
      <c r="E8990" s="46">
        <v>36000</v>
      </c>
      <c r="F8990" s="130">
        <f t="shared" si="141"/>
        <v>8028000</v>
      </c>
      <c r="G8990" s="86">
        <f>F8990</f>
        <v>8028000</v>
      </c>
    </row>
    <row r="8991" spans="1:7" ht="18" customHeight="1">
      <c r="A8991" s="323"/>
      <c r="B8991" s="302"/>
      <c r="C8991" s="325"/>
      <c r="D8991" s="325"/>
      <c r="E8991" s="46"/>
      <c r="F8991" s="130">
        <f t="shared" si="141"/>
        <v>0</v>
      </c>
      <c r="G8991" s="69"/>
    </row>
    <row r="8992" spans="1:7" ht="18" customHeight="1">
      <c r="A8992" s="323" t="s">
        <v>203</v>
      </c>
      <c r="B8992" s="302" t="s">
        <v>570</v>
      </c>
      <c r="C8992" s="325" t="s">
        <v>711</v>
      </c>
      <c r="D8992" s="325">
        <v>600</v>
      </c>
      <c r="E8992" s="46">
        <v>30500</v>
      </c>
      <c r="F8992" s="130">
        <f t="shared" si="141"/>
        <v>18300000</v>
      </c>
      <c r="G8992" s="86">
        <f>SUM(F8992:F8993)</f>
        <v>26013450</v>
      </c>
    </row>
    <row r="8993" spans="1:7" ht="18" customHeight="1">
      <c r="A8993" s="323"/>
      <c r="B8993" s="302" t="s">
        <v>31</v>
      </c>
      <c r="C8993" s="325" t="s">
        <v>1441</v>
      </c>
      <c r="D8993" s="325">
        <v>252.9</v>
      </c>
      <c r="E8993" s="46">
        <v>30500</v>
      </c>
      <c r="F8993" s="130">
        <f t="shared" si="141"/>
        <v>7713450</v>
      </c>
      <c r="G8993" s="69"/>
    </row>
    <row r="8994" spans="1:7" ht="18" customHeight="1">
      <c r="A8994" s="323"/>
      <c r="B8994" s="302"/>
      <c r="C8994" s="325"/>
      <c r="D8994" s="325"/>
      <c r="E8994" s="46"/>
      <c r="F8994" s="130">
        <f t="shared" si="141"/>
        <v>0</v>
      </c>
      <c r="G8994" s="69"/>
    </row>
    <row r="8995" spans="1:7" ht="18" customHeight="1">
      <c r="A8995" s="323" t="s">
        <v>210</v>
      </c>
      <c r="B8995" s="302" t="s">
        <v>31</v>
      </c>
      <c r="C8995" s="325" t="s">
        <v>347</v>
      </c>
      <c r="D8995" s="325">
        <v>170</v>
      </c>
      <c r="E8995" s="46">
        <v>37000</v>
      </c>
      <c r="F8995" s="130">
        <f t="shared" si="141"/>
        <v>6290000</v>
      </c>
      <c r="G8995" s="86">
        <f>SUM(F8995:F9004)</f>
        <v>76048700</v>
      </c>
    </row>
    <row r="8996" spans="1:7" ht="18" customHeight="1">
      <c r="A8996" s="323"/>
      <c r="B8996" s="302" t="s">
        <v>31</v>
      </c>
      <c r="C8996" s="325" t="s">
        <v>15</v>
      </c>
      <c r="D8996" s="325">
        <v>50</v>
      </c>
      <c r="E8996" s="46">
        <v>36000</v>
      </c>
      <c r="F8996" s="130">
        <f t="shared" si="141"/>
        <v>1800000</v>
      </c>
      <c r="G8996" s="69"/>
    </row>
    <row r="8997" spans="1:7" ht="18" customHeight="1">
      <c r="A8997" s="323"/>
      <c r="B8997" s="302" t="s">
        <v>31</v>
      </c>
      <c r="C8997" s="325" t="s">
        <v>62</v>
      </c>
      <c r="D8997" s="325">
        <v>100</v>
      </c>
      <c r="E8997" s="46">
        <v>36500</v>
      </c>
      <c r="F8997" s="130">
        <f t="shared" si="141"/>
        <v>3650000</v>
      </c>
      <c r="G8997" s="69"/>
    </row>
    <row r="8998" spans="1:7" ht="18" customHeight="1">
      <c r="A8998" s="323"/>
      <c r="B8998" s="302" t="s">
        <v>208</v>
      </c>
      <c r="C8998" s="325" t="s">
        <v>59</v>
      </c>
      <c r="D8998" s="325">
        <v>125</v>
      </c>
      <c r="E8998" s="46">
        <v>37000</v>
      </c>
      <c r="F8998" s="130">
        <f t="shared" si="141"/>
        <v>4625000</v>
      </c>
      <c r="G8998" s="69"/>
    </row>
    <row r="8999" spans="1:7" ht="18" customHeight="1">
      <c r="A8999" s="323"/>
      <c r="B8999" s="302" t="s">
        <v>515</v>
      </c>
      <c r="C8999" s="325" t="s">
        <v>214</v>
      </c>
      <c r="D8999" s="325">
        <v>175</v>
      </c>
      <c r="E8999" s="46">
        <v>31000</v>
      </c>
      <c r="F8999" s="130">
        <f t="shared" si="141"/>
        <v>5425000</v>
      </c>
      <c r="G8999" s="69"/>
    </row>
    <row r="9000" spans="1:7" ht="18" customHeight="1">
      <c r="A9000" s="323"/>
      <c r="B9000" s="302" t="s">
        <v>23</v>
      </c>
      <c r="C9000" s="325" t="s">
        <v>59</v>
      </c>
      <c r="D9000" s="325">
        <v>300</v>
      </c>
      <c r="E9000" s="46">
        <v>36000</v>
      </c>
      <c r="F9000" s="130">
        <f t="shared" si="141"/>
        <v>10800000</v>
      </c>
      <c r="G9000" s="69"/>
    </row>
    <row r="9001" spans="1:7" ht="18" customHeight="1">
      <c r="A9001" s="323"/>
      <c r="B9001" s="302" t="s">
        <v>23</v>
      </c>
      <c r="C9001" s="325" t="s">
        <v>14</v>
      </c>
      <c r="D9001" s="325">
        <v>325</v>
      </c>
      <c r="E9001" s="46">
        <v>36000</v>
      </c>
      <c r="F9001" s="130">
        <f t="shared" si="141"/>
        <v>11700000</v>
      </c>
      <c r="G9001" s="69"/>
    </row>
    <row r="9002" spans="1:7" ht="18" customHeight="1">
      <c r="A9002" s="323"/>
      <c r="B9002" s="302" t="s">
        <v>23</v>
      </c>
      <c r="C9002" s="325" t="s">
        <v>62</v>
      </c>
      <c r="D9002" s="325">
        <v>147.19999999999999</v>
      </c>
      <c r="E9002" s="46">
        <v>36000</v>
      </c>
      <c r="F9002" s="130">
        <f t="shared" si="141"/>
        <v>5299200</v>
      </c>
      <c r="G9002" s="69"/>
    </row>
    <row r="9003" spans="1:7" ht="18" customHeight="1">
      <c r="A9003" s="323"/>
      <c r="B9003" s="302" t="s">
        <v>23</v>
      </c>
      <c r="C9003" s="325" t="s">
        <v>396</v>
      </c>
      <c r="D9003" s="325">
        <v>225</v>
      </c>
      <c r="E9003" s="46">
        <v>36000</v>
      </c>
      <c r="F9003" s="130">
        <f t="shared" si="141"/>
        <v>8100000</v>
      </c>
      <c r="G9003" s="69"/>
    </row>
    <row r="9004" spans="1:7" ht="18" customHeight="1">
      <c r="A9004" s="323"/>
      <c r="B9004" s="302" t="s">
        <v>212</v>
      </c>
      <c r="C9004" s="325" t="s">
        <v>214</v>
      </c>
      <c r="D9004" s="325">
        <v>503</v>
      </c>
      <c r="E9004" s="46">
        <v>36500</v>
      </c>
      <c r="F9004" s="130">
        <f t="shared" si="141"/>
        <v>18359500</v>
      </c>
      <c r="G9004" s="69"/>
    </row>
    <row r="9005" spans="1:7" ht="18" customHeight="1">
      <c r="A9005" s="323"/>
      <c r="B9005" s="302"/>
      <c r="C9005" s="325"/>
      <c r="D9005" s="325"/>
      <c r="E9005" s="46"/>
      <c r="F9005" s="130">
        <f t="shared" si="141"/>
        <v>0</v>
      </c>
      <c r="G9005" s="69"/>
    </row>
    <row r="9006" spans="1:7" ht="18" customHeight="1">
      <c r="A9006" s="323" t="s">
        <v>415</v>
      </c>
      <c r="B9006" s="302" t="s">
        <v>23</v>
      </c>
      <c r="C9006" s="325" t="s">
        <v>764</v>
      </c>
      <c r="D9006" s="325">
        <v>25</v>
      </c>
      <c r="E9006" s="46">
        <v>38000</v>
      </c>
      <c r="F9006" s="130">
        <f t="shared" si="141"/>
        <v>950000</v>
      </c>
      <c r="G9006" s="86">
        <f>F9006</f>
        <v>950000</v>
      </c>
    </row>
    <row r="9007" spans="1:7" ht="18" customHeight="1">
      <c r="A9007" s="323"/>
      <c r="B9007" s="302"/>
      <c r="C9007" s="325"/>
      <c r="D9007" s="325"/>
      <c r="E9007" s="46"/>
      <c r="F9007" s="130">
        <f t="shared" si="141"/>
        <v>0</v>
      </c>
      <c r="G9007" s="69"/>
    </row>
    <row r="9008" spans="1:7" ht="18" customHeight="1">
      <c r="A9008" s="323" t="s">
        <v>90</v>
      </c>
      <c r="B9008" s="302" t="s">
        <v>23</v>
      </c>
      <c r="C9008" s="325" t="s">
        <v>442</v>
      </c>
      <c r="D9008" s="325">
        <v>29.4</v>
      </c>
      <c r="E9008" s="46">
        <v>34000</v>
      </c>
      <c r="F9008" s="130">
        <f t="shared" si="141"/>
        <v>999600</v>
      </c>
      <c r="G9008" s="86">
        <f>F9008</f>
        <v>999600</v>
      </c>
    </row>
    <row r="9009" spans="1:7" ht="18" customHeight="1">
      <c r="A9009" s="323"/>
      <c r="B9009" s="302"/>
      <c r="C9009" s="325"/>
      <c r="D9009" s="325"/>
      <c r="E9009" s="46"/>
      <c r="F9009" s="130">
        <f t="shared" si="141"/>
        <v>0</v>
      </c>
      <c r="G9009" s="69"/>
    </row>
    <row r="9010" spans="1:7" ht="18" customHeight="1">
      <c r="A9010" s="323" t="s">
        <v>485</v>
      </c>
      <c r="B9010" s="302" t="s">
        <v>13</v>
      </c>
      <c r="C9010" s="325" t="s">
        <v>60</v>
      </c>
      <c r="D9010" s="325">
        <v>50</v>
      </c>
      <c r="E9010" s="46">
        <v>31500</v>
      </c>
      <c r="F9010" s="130">
        <f t="shared" si="141"/>
        <v>1575000</v>
      </c>
      <c r="G9010" s="86">
        <f>F9010</f>
        <v>1575000</v>
      </c>
    </row>
    <row r="9011" spans="1:7" ht="18" customHeight="1">
      <c r="A9011" s="323"/>
      <c r="B9011" s="302"/>
      <c r="C9011" s="325"/>
      <c r="D9011" s="325"/>
      <c r="E9011" s="46"/>
      <c r="F9011" s="130">
        <f t="shared" si="141"/>
        <v>0</v>
      </c>
      <c r="G9011" s="69"/>
    </row>
    <row r="9012" spans="1:7" ht="18" customHeight="1">
      <c r="A9012" s="323" t="s">
        <v>394</v>
      </c>
      <c r="B9012" s="302" t="s">
        <v>23</v>
      </c>
      <c r="C9012" s="325" t="s">
        <v>620</v>
      </c>
      <c r="D9012" s="325">
        <v>205.7</v>
      </c>
      <c r="E9012" s="46">
        <v>34000</v>
      </c>
      <c r="F9012" s="130">
        <f t="shared" si="141"/>
        <v>6993800</v>
      </c>
      <c r="G9012" s="86">
        <f>SUM(F9012:F9013)</f>
        <v>15568800</v>
      </c>
    </row>
    <row r="9013" spans="1:7" ht="18" customHeight="1">
      <c r="A9013" s="323"/>
      <c r="B9013" s="302" t="s">
        <v>31</v>
      </c>
      <c r="C9013" s="325" t="s">
        <v>2235</v>
      </c>
      <c r="D9013" s="325">
        <v>245</v>
      </c>
      <c r="E9013" s="46">
        <v>35000</v>
      </c>
      <c r="F9013" s="130">
        <f t="shared" si="141"/>
        <v>8575000</v>
      </c>
      <c r="G9013" s="69"/>
    </row>
    <row r="9014" spans="1:7" ht="18" customHeight="1">
      <c r="A9014" s="323"/>
      <c r="B9014" s="302"/>
      <c r="C9014" s="325"/>
      <c r="D9014" s="325"/>
      <c r="E9014" s="46"/>
      <c r="F9014" s="130"/>
      <c r="G9014" s="69"/>
    </row>
    <row r="9015" spans="1:7" ht="18" customHeight="1">
      <c r="A9015" s="323" t="s">
        <v>2214</v>
      </c>
      <c r="B9015" s="302" t="s">
        <v>13</v>
      </c>
      <c r="C9015" s="325" t="s">
        <v>14</v>
      </c>
      <c r="D9015" s="325">
        <v>50</v>
      </c>
      <c r="E9015" s="46">
        <v>31500</v>
      </c>
      <c r="F9015" s="130">
        <f t="shared" ref="F9015:F9024" si="142">E9015*D9015</f>
        <v>1575000</v>
      </c>
      <c r="G9015" s="86">
        <f>F9015</f>
        <v>1575000</v>
      </c>
    </row>
    <row r="9016" spans="1:7" ht="18" customHeight="1">
      <c r="A9016" s="323"/>
      <c r="B9016" s="302"/>
      <c r="C9016" s="325"/>
      <c r="D9016" s="325"/>
      <c r="E9016" s="46"/>
      <c r="F9016" s="130">
        <f t="shared" si="142"/>
        <v>0</v>
      </c>
      <c r="G9016" s="69"/>
    </row>
    <row r="9017" spans="1:7" ht="18" customHeight="1">
      <c r="A9017" s="323" t="s">
        <v>12</v>
      </c>
      <c r="B9017" s="302" t="s">
        <v>13</v>
      </c>
      <c r="C9017" s="325" t="s">
        <v>306</v>
      </c>
      <c r="D9017" s="325">
        <v>50</v>
      </c>
      <c r="E9017" s="46">
        <v>31000</v>
      </c>
      <c r="F9017" s="130">
        <f t="shared" si="142"/>
        <v>1550000</v>
      </c>
      <c r="G9017" s="86">
        <f>F9017</f>
        <v>1550000</v>
      </c>
    </row>
    <row r="9018" spans="1:7" ht="18" customHeight="1">
      <c r="A9018" s="323"/>
      <c r="B9018" s="302"/>
      <c r="C9018" s="325"/>
      <c r="D9018" s="325"/>
      <c r="E9018" s="46"/>
      <c r="F9018" s="130">
        <f t="shared" si="142"/>
        <v>0</v>
      </c>
      <c r="G9018" s="69"/>
    </row>
    <row r="9019" spans="1:7" ht="18" customHeight="1">
      <c r="A9019" s="323" t="s">
        <v>354</v>
      </c>
      <c r="B9019" s="444" t="s">
        <v>2229</v>
      </c>
      <c r="C9019" s="482" t="s">
        <v>1362</v>
      </c>
      <c r="D9019" s="482">
        <v>116.7</v>
      </c>
      <c r="E9019" s="116">
        <v>53500</v>
      </c>
      <c r="F9019" s="131">
        <f t="shared" si="142"/>
        <v>6243450</v>
      </c>
      <c r="G9019" s="86">
        <f>SUM(F9019:F9021)</f>
        <v>15281850</v>
      </c>
    </row>
    <row r="9020" spans="1:7" ht="18" customHeight="1">
      <c r="A9020" s="323"/>
      <c r="B9020" s="444" t="s">
        <v>2230</v>
      </c>
      <c r="C9020" s="482" t="s">
        <v>75</v>
      </c>
      <c r="D9020" s="482">
        <v>123.6</v>
      </c>
      <c r="E9020" s="116">
        <v>44000</v>
      </c>
      <c r="F9020" s="131">
        <f t="shared" si="142"/>
        <v>5438400</v>
      </c>
      <c r="G9020" s="69"/>
    </row>
    <row r="9021" spans="1:7" ht="18" customHeight="1">
      <c r="A9021" s="323"/>
      <c r="B9021" s="444" t="s">
        <v>1059</v>
      </c>
      <c r="C9021" s="482"/>
      <c r="D9021" s="482">
        <v>2</v>
      </c>
      <c r="E9021" s="116">
        <v>1800000</v>
      </c>
      <c r="F9021" s="131">
        <f t="shared" si="142"/>
        <v>3600000</v>
      </c>
      <c r="G9021" s="69"/>
    </row>
    <row r="9022" spans="1:7" ht="18" customHeight="1">
      <c r="A9022" s="323"/>
      <c r="B9022" s="302"/>
      <c r="C9022" s="325"/>
      <c r="D9022" s="325"/>
      <c r="E9022" s="46"/>
      <c r="F9022" s="130">
        <f t="shared" si="142"/>
        <v>0</v>
      </c>
      <c r="G9022" s="69"/>
    </row>
    <row r="9023" spans="1:7" ht="18" customHeight="1">
      <c r="A9023" s="323" t="s">
        <v>263</v>
      </c>
      <c r="B9023" s="302" t="s">
        <v>13</v>
      </c>
      <c r="C9023" s="325" t="s">
        <v>721</v>
      </c>
      <c r="D9023" s="325">
        <v>100</v>
      </c>
      <c r="E9023" s="46">
        <v>31500</v>
      </c>
      <c r="F9023" s="130">
        <f t="shared" si="142"/>
        <v>3150000</v>
      </c>
      <c r="G9023" s="86">
        <f>SUM(F9023:F9024)</f>
        <v>6268500</v>
      </c>
    </row>
    <row r="9024" spans="1:7" ht="18" customHeight="1">
      <c r="A9024" s="323"/>
      <c r="B9024" s="302" t="s">
        <v>13</v>
      </c>
      <c r="C9024" s="325" t="s">
        <v>264</v>
      </c>
      <c r="D9024" s="325">
        <v>99</v>
      </c>
      <c r="E9024" s="46">
        <v>31500</v>
      </c>
      <c r="F9024" s="130">
        <f t="shared" si="142"/>
        <v>3118500</v>
      </c>
      <c r="G9024" s="69"/>
    </row>
    <row r="9025" spans="1:7" ht="18" customHeight="1">
      <c r="A9025" s="323"/>
      <c r="B9025" s="302"/>
      <c r="C9025" s="325"/>
      <c r="D9025" s="325"/>
      <c r="E9025" s="46"/>
      <c r="F9025" s="130">
        <f t="shared" si="141"/>
        <v>0</v>
      </c>
      <c r="G9025" s="69"/>
    </row>
    <row r="9026" spans="1:7" ht="18" customHeight="1">
      <c r="A9026" s="323" t="s">
        <v>646</v>
      </c>
      <c r="B9026" s="302" t="s">
        <v>905</v>
      </c>
      <c r="C9026" s="325" t="s">
        <v>2221</v>
      </c>
      <c r="D9026" s="325">
        <v>51</v>
      </c>
      <c r="E9026" s="46">
        <v>35000</v>
      </c>
      <c r="F9026" s="130">
        <f t="shared" si="141"/>
        <v>1785000</v>
      </c>
      <c r="G9026" s="86">
        <f>SUM(F9026:F9037)</f>
        <v>36981250</v>
      </c>
    </row>
    <row r="9027" spans="1:7" ht="18" customHeight="1">
      <c r="A9027" s="323"/>
      <c r="B9027" s="302" t="s">
        <v>905</v>
      </c>
      <c r="C9027" s="325" t="s">
        <v>2222</v>
      </c>
      <c r="D9027" s="325">
        <v>49.3</v>
      </c>
      <c r="E9027" s="46">
        <v>35000</v>
      </c>
      <c r="F9027" s="130">
        <f t="shared" si="141"/>
        <v>1725500</v>
      </c>
      <c r="G9027" s="69"/>
    </row>
    <row r="9028" spans="1:7" ht="18" customHeight="1">
      <c r="A9028" s="323"/>
      <c r="B9028" s="302" t="s">
        <v>905</v>
      </c>
      <c r="C9028" s="325" t="s">
        <v>2223</v>
      </c>
      <c r="D9028" s="325">
        <v>51.4</v>
      </c>
      <c r="E9028" s="46">
        <v>35000</v>
      </c>
      <c r="F9028" s="130">
        <f t="shared" si="141"/>
        <v>1799000</v>
      </c>
      <c r="G9028" s="69"/>
    </row>
    <row r="9029" spans="1:7" ht="18" customHeight="1">
      <c r="A9029" s="323"/>
      <c r="B9029" s="302" t="s">
        <v>905</v>
      </c>
      <c r="C9029" s="325" t="s">
        <v>2224</v>
      </c>
      <c r="D9029" s="325">
        <v>49.6</v>
      </c>
      <c r="E9029" s="46">
        <v>35000</v>
      </c>
      <c r="F9029" s="130">
        <f t="shared" si="141"/>
        <v>1736000</v>
      </c>
      <c r="G9029" s="69"/>
    </row>
    <row r="9030" spans="1:7" ht="18" customHeight="1">
      <c r="A9030" s="323"/>
      <c r="B9030" s="302" t="s">
        <v>905</v>
      </c>
      <c r="C9030" s="325" t="s">
        <v>2225</v>
      </c>
      <c r="D9030" s="325">
        <v>51.3</v>
      </c>
      <c r="E9030" s="46">
        <v>35000</v>
      </c>
      <c r="F9030" s="130">
        <f t="shared" si="141"/>
        <v>1795500</v>
      </c>
      <c r="G9030" s="69"/>
    </row>
    <row r="9031" spans="1:7" ht="18" customHeight="1">
      <c r="A9031" s="323"/>
      <c r="B9031" s="302" t="s">
        <v>905</v>
      </c>
      <c r="C9031" s="325" t="s">
        <v>2226</v>
      </c>
      <c r="D9031" s="325">
        <v>51.2</v>
      </c>
      <c r="E9031" s="46">
        <v>35000</v>
      </c>
      <c r="F9031" s="130">
        <f t="shared" si="141"/>
        <v>1792000</v>
      </c>
      <c r="G9031" s="69"/>
    </row>
    <row r="9032" spans="1:7" ht="18" customHeight="1">
      <c r="A9032" s="323"/>
      <c r="B9032" s="302" t="s">
        <v>905</v>
      </c>
      <c r="C9032" s="325" t="s">
        <v>2227</v>
      </c>
      <c r="D9032" s="325">
        <v>123.3</v>
      </c>
      <c r="E9032" s="46">
        <v>35000</v>
      </c>
      <c r="F9032" s="130">
        <f t="shared" si="141"/>
        <v>4315500</v>
      </c>
      <c r="G9032" s="69"/>
    </row>
    <row r="9033" spans="1:7" ht="18" customHeight="1">
      <c r="A9033" s="323"/>
      <c r="B9033" s="302" t="s">
        <v>31</v>
      </c>
      <c r="C9033" s="325" t="s">
        <v>62</v>
      </c>
      <c r="D9033" s="325">
        <v>56.5</v>
      </c>
      <c r="E9033" s="46">
        <v>36000</v>
      </c>
      <c r="F9033" s="130">
        <f t="shared" si="141"/>
        <v>2034000</v>
      </c>
      <c r="G9033" s="69"/>
    </row>
    <row r="9034" spans="1:7" ht="18" customHeight="1">
      <c r="A9034" s="323"/>
      <c r="B9034" s="302" t="s">
        <v>31</v>
      </c>
      <c r="C9034" s="325" t="s">
        <v>416</v>
      </c>
      <c r="D9034" s="325">
        <v>99.4</v>
      </c>
      <c r="E9034" s="46">
        <v>37500</v>
      </c>
      <c r="F9034" s="130">
        <f t="shared" si="141"/>
        <v>3727500</v>
      </c>
      <c r="G9034" s="69"/>
    </row>
    <row r="9035" spans="1:7" ht="18" customHeight="1">
      <c r="A9035" s="323"/>
      <c r="B9035" s="302" t="s">
        <v>31</v>
      </c>
      <c r="C9035" s="325" t="s">
        <v>128</v>
      </c>
      <c r="D9035" s="325">
        <v>64.599999999999994</v>
      </c>
      <c r="E9035" s="46">
        <v>37500</v>
      </c>
      <c r="F9035" s="130">
        <f t="shared" si="141"/>
        <v>2422500</v>
      </c>
      <c r="G9035" s="69"/>
    </row>
    <row r="9036" spans="1:7" ht="18" customHeight="1">
      <c r="A9036" s="323"/>
      <c r="B9036" s="302" t="s">
        <v>31</v>
      </c>
      <c r="C9036" s="325" t="s">
        <v>184</v>
      </c>
      <c r="D9036" s="325">
        <v>51.3</v>
      </c>
      <c r="E9036" s="46">
        <v>37500</v>
      </c>
      <c r="F9036" s="130">
        <f t="shared" si="141"/>
        <v>1923750</v>
      </c>
      <c r="G9036" s="69"/>
    </row>
    <row r="9037" spans="1:7" ht="18" customHeight="1">
      <c r="A9037" s="323"/>
      <c r="B9037" s="302" t="s">
        <v>31</v>
      </c>
      <c r="C9037" s="325" t="s">
        <v>113</v>
      </c>
      <c r="D9037" s="325">
        <v>318</v>
      </c>
      <c r="E9037" s="46">
        <v>37500</v>
      </c>
      <c r="F9037" s="130">
        <f t="shared" si="141"/>
        <v>11925000</v>
      </c>
      <c r="G9037" s="69"/>
    </row>
    <row r="9038" spans="1:7" ht="18" customHeight="1">
      <c r="A9038" s="323"/>
      <c r="B9038" s="302"/>
      <c r="C9038" s="325"/>
      <c r="D9038" s="325"/>
      <c r="E9038" s="46"/>
      <c r="F9038" s="130">
        <f t="shared" si="141"/>
        <v>0</v>
      </c>
      <c r="G9038" s="69"/>
    </row>
    <row r="9039" spans="1:7" ht="18" customHeight="1">
      <c r="A9039" s="323" t="s">
        <v>157</v>
      </c>
      <c r="B9039" s="302" t="s">
        <v>31</v>
      </c>
      <c r="C9039" s="325" t="s">
        <v>744</v>
      </c>
      <c r="D9039" s="325">
        <v>60</v>
      </c>
      <c r="E9039" s="46">
        <v>36500</v>
      </c>
      <c r="F9039" s="130">
        <f>E9039*D9039</f>
        <v>2190000</v>
      </c>
      <c r="G9039" s="86">
        <f>F9039</f>
        <v>2190000</v>
      </c>
    </row>
    <row r="9040" spans="1:7" ht="18" customHeight="1">
      <c r="A9040" s="323"/>
      <c r="B9040" s="302"/>
      <c r="C9040" s="325"/>
      <c r="D9040" s="325"/>
      <c r="E9040" s="46"/>
      <c r="F9040" s="130">
        <f t="shared" ref="F9040:F9107" si="143">E9040*D9040</f>
        <v>0</v>
      </c>
      <c r="G9040" s="69"/>
    </row>
    <row r="9041" spans="1:7" ht="18" customHeight="1">
      <c r="A9041" s="323" t="s">
        <v>2231</v>
      </c>
      <c r="B9041" s="302" t="s">
        <v>570</v>
      </c>
      <c r="C9041" s="325" t="s">
        <v>2232</v>
      </c>
      <c r="D9041" s="325">
        <v>236.9</v>
      </c>
      <c r="E9041" s="46">
        <v>39500</v>
      </c>
      <c r="F9041" s="130">
        <f t="shared" si="143"/>
        <v>9357550</v>
      </c>
      <c r="G9041" s="86">
        <f>SUM(F9041:F9042)</f>
        <v>18387250</v>
      </c>
    </row>
    <row r="9042" spans="1:7" ht="18" customHeight="1">
      <c r="A9042" s="323"/>
      <c r="B9042" s="302" t="s">
        <v>570</v>
      </c>
      <c r="C9042" s="325" t="s">
        <v>2233</v>
      </c>
      <c r="D9042" s="325">
        <v>228.6</v>
      </c>
      <c r="E9042" s="46">
        <v>39500</v>
      </c>
      <c r="F9042" s="130">
        <f t="shared" si="143"/>
        <v>9029700</v>
      </c>
      <c r="G9042" s="69"/>
    </row>
    <row r="9043" spans="1:7" ht="18" customHeight="1">
      <c r="A9043" s="323"/>
      <c r="B9043" s="302"/>
      <c r="C9043" s="325"/>
      <c r="D9043" s="325"/>
      <c r="E9043" s="46"/>
      <c r="F9043" s="130">
        <f t="shared" si="143"/>
        <v>0</v>
      </c>
      <c r="G9043" s="69"/>
    </row>
    <row r="9044" spans="1:7" ht="18" customHeight="1">
      <c r="A9044" s="323" t="s">
        <v>2234</v>
      </c>
      <c r="B9044" s="302" t="s">
        <v>13</v>
      </c>
      <c r="C9044" s="325" t="s">
        <v>60</v>
      </c>
      <c r="D9044" s="325">
        <v>100</v>
      </c>
      <c r="E9044" s="46">
        <v>31500</v>
      </c>
      <c r="F9044" s="130">
        <f t="shared" si="143"/>
        <v>3150000</v>
      </c>
      <c r="G9044" s="86">
        <f>SUM(F9044:F9047)</f>
        <v>10710000</v>
      </c>
    </row>
    <row r="9045" spans="1:7" ht="18" customHeight="1">
      <c r="A9045" s="323"/>
      <c r="B9045" s="302" t="s">
        <v>13</v>
      </c>
      <c r="C9045" s="325" t="s">
        <v>85</v>
      </c>
      <c r="D9045" s="325">
        <v>40</v>
      </c>
      <c r="E9045" s="46">
        <v>31500</v>
      </c>
      <c r="F9045" s="130">
        <f t="shared" si="143"/>
        <v>1260000</v>
      </c>
      <c r="G9045" s="69"/>
    </row>
    <row r="9046" spans="1:7" ht="18" customHeight="1">
      <c r="A9046" s="323"/>
      <c r="B9046" s="302" t="s">
        <v>13</v>
      </c>
      <c r="C9046" s="325" t="s">
        <v>1377</v>
      </c>
      <c r="D9046" s="325">
        <v>100</v>
      </c>
      <c r="E9046" s="46">
        <v>31500</v>
      </c>
      <c r="F9046" s="130">
        <f t="shared" si="143"/>
        <v>3150000</v>
      </c>
      <c r="G9046" s="69"/>
    </row>
    <row r="9047" spans="1:7" ht="18" customHeight="1">
      <c r="A9047" s="323"/>
      <c r="B9047" s="302" t="s">
        <v>13</v>
      </c>
      <c r="C9047" s="325" t="s">
        <v>29</v>
      </c>
      <c r="D9047" s="325">
        <v>100</v>
      </c>
      <c r="E9047" s="46">
        <v>31500</v>
      </c>
      <c r="F9047" s="130">
        <f t="shared" si="143"/>
        <v>3150000</v>
      </c>
      <c r="G9047" s="69"/>
    </row>
    <row r="9048" spans="1:7" ht="18" customHeight="1">
      <c r="A9048" s="323"/>
      <c r="B9048" s="302"/>
      <c r="C9048" s="325"/>
      <c r="D9048" s="325"/>
      <c r="E9048" s="46"/>
      <c r="F9048" s="130">
        <f t="shared" si="143"/>
        <v>0</v>
      </c>
      <c r="G9048" s="69"/>
    </row>
    <row r="9049" spans="1:7" ht="18" customHeight="1">
      <c r="A9049" s="323" t="s">
        <v>2141</v>
      </c>
      <c r="B9049" s="302" t="s">
        <v>13</v>
      </c>
      <c r="C9049" s="325" t="s">
        <v>59</v>
      </c>
      <c r="D9049" s="325">
        <v>50</v>
      </c>
      <c r="E9049" s="46">
        <v>31500</v>
      </c>
      <c r="F9049" s="130">
        <f t="shared" si="143"/>
        <v>1575000</v>
      </c>
      <c r="G9049" s="86">
        <f>SUM(F9049:F9051)</f>
        <v>3465000</v>
      </c>
    </row>
    <row r="9050" spans="1:7" ht="18" customHeight="1">
      <c r="A9050" s="323"/>
      <c r="B9050" s="302" t="s">
        <v>13</v>
      </c>
      <c r="C9050" s="325" t="s">
        <v>60</v>
      </c>
      <c r="D9050" s="325">
        <v>30</v>
      </c>
      <c r="E9050" s="46">
        <v>31500</v>
      </c>
      <c r="F9050" s="130">
        <f t="shared" si="143"/>
        <v>945000</v>
      </c>
      <c r="G9050" s="69"/>
    </row>
    <row r="9051" spans="1:7" ht="18" customHeight="1">
      <c r="A9051" s="323"/>
      <c r="B9051" s="302" t="s">
        <v>13</v>
      </c>
      <c r="C9051" s="325" t="s">
        <v>25</v>
      </c>
      <c r="D9051" s="325">
        <v>30</v>
      </c>
      <c r="E9051" s="46">
        <v>31500</v>
      </c>
      <c r="F9051" s="130">
        <f t="shared" si="143"/>
        <v>945000</v>
      </c>
      <c r="G9051" s="69"/>
    </row>
    <row r="9052" spans="1:7" ht="18" customHeight="1">
      <c r="A9052" s="323"/>
      <c r="B9052" s="302"/>
      <c r="C9052" s="325"/>
      <c r="D9052" s="325"/>
      <c r="E9052" s="46"/>
      <c r="F9052" s="130">
        <f t="shared" si="143"/>
        <v>0</v>
      </c>
      <c r="G9052" s="69"/>
    </row>
    <row r="9053" spans="1:7" ht="18" customHeight="1">
      <c r="A9053" s="323" t="s">
        <v>24</v>
      </c>
      <c r="B9053" s="444" t="s">
        <v>137</v>
      </c>
      <c r="C9053" s="482" t="s">
        <v>1802</v>
      </c>
      <c r="D9053" s="482">
        <v>100</v>
      </c>
      <c r="E9053" s="116">
        <v>39000</v>
      </c>
      <c r="F9053" s="131">
        <f t="shared" si="143"/>
        <v>3900000</v>
      </c>
      <c r="G9053" s="86">
        <f>F9053</f>
        <v>3900000</v>
      </c>
    </row>
    <row r="9054" spans="1:7" ht="18" customHeight="1">
      <c r="A9054" s="323"/>
      <c r="B9054" s="302"/>
      <c r="C9054" s="325"/>
      <c r="D9054" s="325"/>
      <c r="E9054" s="46"/>
      <c r="F9054" s="130">
        <f t="shared" si="143"/>
        <v>0</v>
      </c>
      <c r="G9054" s="69"/>
    </row>
    <row r="9055" spans="1:7" ht="18" customHeight="1">
      <c r="A9055" s="323" t="s">
        <v>26</v>
      </c>
      <c r="B9055" s="302" t="s">
        <v>13</v>
      </c>
      <c r="C9055" s="325" t="s">
        <v>29</v>
      </c>
      <c r="D9055" s="325">
        <v>30.4</v>
      </c>
      <c r="E9055" s="46">
        <v>31500</v>
      </c>
      <c r="F9055" s="130">
        <f t="shared" si="143"/>
        <v>957600</v>
      </c>
      <c r="G9055" s="86">
        <f>F9055</f>
        <v>957600</v>
      </c>
    </row>
    <row r="9056" spans="1:7" ht="18" customHeight="1">
      <c r="A9056" s="323"/>
      <c r="B9056" s="302"/>
      <c r="C9056" s="325"/>
      <c r="D9056" s="325"/>
      <c r="E9056" s="46"/>
      <c r="F9056" s="130">
        <f t="shared" si="143"/>
        <v>0</v>
      </c>
      <c r="G9056" s="69"/>
    </row>
    <row r="9057" spans="1:7" ht="18" customHeight="1">
      <c r="A9057" s="323" t="s">
        <v>578</v>
      </c>
      <c r="B9057" s="302" t="s">
        <v>13</v>
      </c>
      <c r="C9057" s="325" t="s">
        <v>60</v>
      </c>
      <c r="D9057" s="325">
        <v>60</v>
      </c>
      <c r="E9057" s="46">
        <v>32000</v>
      </c>
      <c r="F9057" s="130">
        <f t="shared" si="143"/>
        <v>1920000</v>
      </c>
      <c r="G9057" s="86">
        <f>F9057</f>
        <v>1920000</v>
      </c>
    </row>
    <row r="9058" spans="1:7" ht="18" customHeight="1">
      <c r="A9058" s="323"/>
      <c r="B9058" s="302"/>
      <c r="C9058" s="325"/>
      <c r="D9058" s="325"/>
      <c r="E9058" s="46"/>
      <c r="F9058" s="130">
        <f t="shared" si="143"/>
        <v>0</v>
      </c>
      <c r="G9058" s="69"/>
    </row>
    <row r="9059" spans="1:7" ht="18" customHeight="1">
      <c r="A9059" s="543" t="s">
        <v>314</v>
      </c>
      <c r="B9059" s="447" t="s">
        <v>2228</v>
      </c>
      <c r="C9059" s="497"/>
      <c r="D9059" s="497">
        <v>-15.2</v>
      </c>
      <c r="E9059" s="123">
        <v>10000</v>
      </c>
      <c r="F9059" s="164">
        <f t="shared" si="143"/>
        <v>-152000</v>
      </c>
      <c r="G9059" s="125">
        <f>F9059</f>
        <v>-152000</v>
      </c>
    </row>
    <row r="9060" spans="1:7" ht="18" customHeight="1">
      <c r="A9060" s="526"/>
      <c r="B9060" s="435"/>
      <c r="C9060" s="484"/>
      <c r="D9060" s="484"/>
      <c r="E9060" s="113"/>
      <c r="F9060" s="126"/>
      <c r="G9060" s="9"/>
    </row>
    <row r="9061" spans="1:7" ht="18" customHeight="1">
      <c r="A9061" s="537">
        <v>42468</v>
      </c>
      <c r="B9061" s="355"/>
      <c r="C9061" s="491" t="s">
        <v>398</v>
      </c>
      <c r="D9061" s="525"/>
      <c r="F9061" s="127"/>
    </row>
    <row r="9062" spans="1:7" ht="18" customHeight="1">
      <c r="A9062" s="531" t="s">
        <v>127</v>
      </c>
      <c r="B9062" s="436" t="s">
        <v>134</v>
      </c>
      <c r="C9062" s="494" t="s">
        <v>152</v>
      </c>
      <c r="D9062" s="494">
        <f>SUM(D9063:D9162)</f>
        <v>10134.600000000002</v>
      </c>
      <c r="E9062" s="166"/>
      <c r="F9062" s="171">
        <f>SUM(F9063:F9162)</f>
        <v>345768650</v>
      </c>
      <c r="G9062" s="171">
        <f>SUM(G9063:G9162)</f>
        <v>345768650</v>
      </c>
    </row>
    <row r="9063" spans="1:7" ht="18" customHeight="1">
      <c r="A9063" s="532" t="s">
        <v>145</v>
      </c>
      <c r="B9063" s="441" t="s">
        <v>31</v>
      </c>
      <c r="C9063" s="492" t="s">
        <v>75</v>
      </c>
      <c r="D9063" s="492">
        <v>193</v>
      </c>
      <c r="E9063" s="62">
        <v>29000</v>
      </c>
      <c r="F9063" s="139">
        <f t="shared" si="143"/>
        <v>5597000</v>
      </c>
      <c r="G9063" s="85">
        <f>F9063</f>
        <v>5597000</v>
      </c>
    </row>
    <row r="9064" spans="1:7" ht="18" customHeight="1">
      <c r="A9064" s="302"/>
      <c r="B9064" s="302"/>
      <c r="C9064" s="325"/>
      <c r="D9064" s="325"/>
      <c r="E9064" s="46"/>
      <c r="F9064" s="130">
        <f t="shared" si="143"/>
        <v>0</v>
      </c>
      <c r="G9064" s="69"/>
    </row>
    <row r="9065" spans="1:7" ht="18" customHeight="1">
      <c r="A9065" s="323" t="s">
        <v>316</v>
      </c>
      <c r="B9065" s="439" t="s">
        <v>1255</v>
      </c>
      <c r="C9065" s="430"/>
      <c r="D9065" s="430">
        <v>-11.5</v>
      </c>
      <c r="E9065" s="54">
        <v>20000</v>
      </c>
      <c r="F9065" s="140">
        <f t="shared" si="143"/>
        <v>-230000</v>
      </c>
      <c r="G9065" s="86">
        <f>SUM(F9065:F9067)</f>
        <v>12527800</v>
      </c>
    </row>
    <row r="9066" spans="1:7" ht="18" customHeight="1">
      <c r="A9066" s="302"/>
      <c r="B9066" s="302" t="s">
        <v>31</v>
      </c>
      <c r="C9066" s="325" t="s">
        <v>75</v>
      </c>
      <c r="D9066" s="325">
        <v>308.60000000000002</v>
      </c>
      <c r="E9066" s="46">
        <v>35500</v>
      </c>
      <c r="F9066" s="130">
        <f t="shared" si="143"/>
        <v>10955300</v>
      </c>
      <c r="G9066" s="69"/>
    </row>
    <row r="9067" spans="1:7" ht="18" customHeight="1">
      <c r="A9067" s="323"/>
      <c r="B9067" s="302" t="s">
        <v>31</v>
      </c>
      <c r="C9067" s="325" t="s">
        <v>2236</v>
      </c>
      <c r="D9067" s="325">
        <v>51.5</v>
      </c>
      <c r="E9067" s="46">
        <v>35000</v>
      </c>
      <c r="F9067" s="130">
        <f t="shared" si="143"/>
        <v>1802500</v>
      </c>
      <c r="G9067" s="69"/>
    </row>
    <row r="9068" spans="1:7" ht="18" customHeight="1">
      <c r="A9068" s="323"/>
      <c r="B9068" s="302"/>
      <c r="C9068" s="325"/>
      <c r="D9068" s="325"/>
      <c r="E9068" s="46"/>
      <c r="F9068" s="130">
        <f t="shared" si="143"/>
        <v>0</v>
      </c>
      <c r="G9068" s="69"/>
    </row>
    <row r="9069" spans="1:7" ht="18" customHeight="1">
      <c r="A9069" s="323" t="s">
        <v>318</v>
      </c>
      <c r="B9069" s="302" t="s">
        <v>31</v>
      </c>
      <c r="C9069" s="325" t="s">
        <v>46</v>
      </c>
      <c r="D9069" s="325">
        <v>185</v>
      </c>
      <c r="E9069" s="46">
        <v>36000</v>
      </c>
      <c r="F9069" s="130">
        <f t="shared" si="143"/>
        <v>6660000</v>
      </c>
      <c r="G9069" s="86">
        <f>SUM(F9069:F9073)</f>
        <v>38672500</v>
      </c>
    </row>
    <row r="9070" spans="1:7" ht="18" customHeight="1">
      <c r="A9070" s="323"/>
      <c r="B9070" s="302" t="s">
        <v>31</v>
      </c>
      <c r="C9070" s="325" t="s">
        <v>442</v>
      </c>
      <c r="D9070" s="325">
        <v>176.9</v>
      </c>
      <c r="E9070" s="46">
        <v>36000</v>
      </c>
      <c r="F9070" s="130">
        <f t="shared" si="143"/>
        <v>6368400</v>
      </c>
      <c r="G9070" s="69"/>
    </row>
    <row r="9071" spans="1:7" ht="18" customHeight="1">
      <c r="A9071" s="323"/>
      <c r="B9071" s="302" t="s">
        <v>168</v>
      </c>
      <c r="C9071" s="325" t="s">
        <v>192</v>
      </c>
      <c r="D9071" s="325">
        <v>161</v>
      </c>
      <c r="E9071" s="46">
        <v>36500</v>
      </c>
      <c r="F9071" s="130">
        <f t="shared" si="143"/>
        <v>5876500</v>
      </c>
      <c r="G9071" s="69"/>
    </row>
    <row r="9072" spans="1:7" ht="18" customHeight="1">
      <c r="A9072" s="323"/>
      <c r="B9072" s="302" t="s">
        <v>31</v>
      </c>
      <c r="C9072" s="325" t="s">
        <v>1029</v>
      </c>
      <c r="D9072" s="325">
        <v>244.4</v>
      </c>
      <c r="E9072" s="46">
        <v>36000</v>
      </c>
      <c r="F9072" s="130">
        <f t="shared" si="143"/>
        <v>8798400</v>
      </c>
      <c r="G9072" s="69"/>
    </row>
    <row r="9073" spans="1:7" ht="18" customHeight="1">
      <c r="A9073" s="323"/>
      <c r="B9073" s="302" t="s">
        <v>23</v>
      </c>
      <c r="C9073" s="325" t="s">
        <v>778</v>
      </c>
      <c r="D9073" s="325">
        <v>304.7</v>
      </c>
      <c r="E9073" s="46">
        <v>36000</v>
      </c>
      <c r="F9073" s="130">
        <f t="shared" si="143"/>
        <v>10969200</v>
      </c>
      <c r="G9073" s="69"/>
    </row>
    <row r="9074" spans="1:7" ht="18" customHeight="1">
      <c r="A9074" s="323"/>
      <c r="B9074" s="302"/>
      <c r="C9074" s="325"/>
      <c r="D9074" s="325"/>
      <c r="E9074" s="46"/>
      <c r="F9074" s="130">
        <f t="shared" si="143"/>
        <v>0</v>
      </c>
      <c r="G9074" s="69"/>
    </row>
    <row r="9075" spans="1:7" ht="18" customHeight="1">
      <c r="A9075" s="323" t="s">
        <v>523</v>
      </c>
      <c r="B9075" s="302" t="s">
        <v>208</v>
      </c>
      <c r="C9075" s="325" t="s">
        <v>1721</v>
      </c>
      <c r="D9075" s="325">
        <v>100</v>
      </c>
      <c r="E9075" s="46">
        <v>36500</v>
      </c>
      <c r="F9075" s="130">
        <f t="shared" si="143"/>
        <v>3650000</v>
      </c>
      <c r="G9075" s="86">
        <f>SUM(F9075:F9076)</f>
        <v>10857200</v>
      </c>
    </row>
    <row r="9076" spans="1:7" ht="18" customHeight="1">
      <c r="A9076" s="323"/>
      <c r="B9076" s="302" t="s">
        <v>31</v>
      </c>
      <c r="C9076" s="325" t="s">
        <v>807</v>
      </c>
      <c r="D9076" s="325">
        <v>200.2</v>
      </c>
      <c r="E9076" s="46">
        <v>36000</v>
      </c>
      <c r="F9076" s="130">
        <f t="shared" si="143"/>
        <v>7207200</v>
      </c>
      <c r="G9076" s="69"/>
    </row>
    <row r="9077" spans="1:7" ht="18" customHeight="1">
      <c r="A9077" s="323"/>
      <c r="B9077" s="302"/>
      <c r="C9077" s="325"/>
      <c r="D9077" s="325"/>
      <c r="E9077" s="46"/>
      <c r="F9077" s="130">
        <f t="shared" si="143"/>
        <v>0</v>
      </c>
      <c r="G9077" s="69"/>
    </row>
    <row r="9078" spans="1:7" ht="18" customHeight="1">
      <c r="A9078" s="323" t="s">
        <v>210</v>
      </c>
      <c r="B9078" s="302" t="s">
        <v>212</v>
      </c>
      <c r="C9078" s="325" t="s">
        <v>213</v>
      </c>
      <c r="D9078" s="325">
        <v>550</v>
      </c>
      <c r="E9078" s="46">
        <v>31500</v>
      </c>
      <c r="F9078" s="130">
        <f t="shared" si="143"/>
        <v>17325000</v>
      </c>
      <c r="G9078" s="86">
        <f>SUM(F9078:F9083)</f>
        <v>54327500</v>
      </c>
    </row>
    <row r="9079" spans="1:7" ht="18" customHeight="1">
      <c r="A9079" s="323"/>
      <c r="B9079" s="302" t="s">
        <v>212</v>
      </c>
      <c r="C9079" s="325" t="s">
        <v>344</v>
      </c>
      <c r="D9079" s="325">
        <v>375</v>
      </c>
      <c r="E9079" s="46">
        <v>31500</v>
      </c>
      <c r="F9079" s="130">
        <f t="shared" si="143"/>
        <v>11812500</v>
      </c>
      <c r="G9079" s="69"/>
    </row>
    <row r="9080" spans="1:7" ht="18" customHeight="1">
      <c r="A9080" s="323"/>
      <c r="B9080" s="302" t="s">
        <v>212</v>
      </c>
      <c r="C9080" s="325" t="s">
        <v>346</v>
      </c>
      <c r="D9080" s="325">
        <v>200</v>
      </c>
      <c r="E9080" s="46">
        <v>31500</v>
      </c>
      <c r="F9080" s="130">
        <f t="shared" si="143"/>
        <v>6300000</v>
      </c>
      <c r="G9080" s="69"/>
    </row>
    <row r="9081" spans="1:7" ht="18" customHeight="1">
      <c r="A9081" s="323"/>
      <c r="B9081" s="302" t="s">
        <v>31</v>
      </c>
      <c r="C9081" s="325" t="s">
        <v>347</v>
      </c>
      <c r="D9081" s="325">
        <v>300</v>
      </c>
      <c r="E9081" s="46">
        <v>37000</v>
      </c>
      <c r="F9081" s="130">
        <f t="shared" si="143"/>
        <v>11100000</v>
      </c>
      <c r="G9081" s="69"/>
    </row>
    <row r="9082" spans="1:7" ht="18" customHeight="1">
      <c r="A9082" s="323"/>
      <c r="B9082" s="302" t="s">
        <v>31</v>
      </c>
      <c r="C9082" s="325" t="s">
        <v>60</v>
      </c>
      <c r="D9082" s="325">
        <v>100</v>
      </c>
      <c r="E9082" s="46">
        <v>36500</v>
      </c>
      <c r="F9082" s="130">
        <f t="shared" si="143"/>
        <v>3650000</v>
      </c>
      <c r="G9082" s="69"/>
    </row>
    <row r="9083" spans="1:7" ht="18" customHeight="1">
      <c r="A9083" s="323"/>
      <c r="B9083" s="302" t="s">
        <v>230</v>
      </c>
      <c r="C9083" s="325" t="s">
        <v>416</v>
      </c>
      <c r="D9083" s="325">
        <v>115</v>
      </c>
      <c r="E9083" s="46">
        <v>36000</v>
      </c>
      <c r="F9083" s="130">
        <f t="shared" si="143"/>
        <v>4140000</v>
      </c>
      <c r="G9083" s="69"/>
    </row>
    <row r="9084" spans="1:7" ht="18" customHeight="1">
      <c r="A9084" s="323"/>
      <c r="B9084" s="302"/>
      <c r="C9084" s="325"/>
      <c r="D9084" s="325"/>
      <c r="E9084" s="46"/>
      <c r="F9084" s="130">
        <f t="shared" si="143"/>
        <v>0</v>
      </c>
      <c r="G9084" s="69"/>
    </row>
    <row r="9085" spans="1:7" ht="18" customHeight="1">
      <c r="A9085" s="323" t="s">
        <v>438</v>
      </c>
      <c r="B9085" s="302" t="s">
        <v>13</v>
      </c>
      <c r="C9085" s="325" t="s">
        <v>45</v>
      </c>
      <c r="D9085" s="325">
        <v>400</v>
      </c>
      <c r="E9085" s="46">
        <v>33000</v>
      </c>
      <c r="F9085" s="130">
        <f t="shared" si="143"/>
        <v>13200000</v>
      </c>
      <c r="G9085" s="86">
        <f>F9085</f>
        <v>13200000</v>
      </c>
    </row>
    <row r="9086" spans="1:7" ht="18" customHeight="1">
      <c r="A9086" s="323"/>
      <c r="B9086" s="302"/>
      <c r="C9086" s="325"/>
      <c r="D9086" s="325"/>
      <c r="E9086" s="46"/>
      <c r="F9086" s="130">
        <f t="shared" si="143"/>
        <v>0</v>
      </c>
      <c r="G9086" s="69"/>
    </row>
    <row r="9087" spans="1:7" ht="18" customHeight="1">
      <c r="A9087" s="323" t="s">
        <v>327</v>
      </c>
      <c r="B9087" s="302" t="s">
        <v>580</v>
      </c>
      <c r="C9087" s="325" t="s">
        <v>15</v>
      </c>
      <c r="D9087" s="325">
        <v>-3.6</v>
      </c>
      <c r="E9087" s="46">
        <v>35000</v>
      </c>
      <c r="F9087" s="130">
        <f t="shared" si="143"/>
        <v>-126000</v>
      </c>
      <c r="G9087" s="86">
        <f>F9087</f>
        <v>-126000</v>
      </c>
    </row>
    <row r="9088" spans="1:7" ht="18" customHeight="1">
      <c r="A9088" s="323"/>
      <c r="B9088" s="302"/>
      <c r="C9088" s="325"/>
      <c r="D9088" s="325"/>
      <c r="E9088" s="46"/>
      <c r="F9088" s="130">
        <f t="shared" si="143"/>
        <v>0</v>
      </c>
      <c r="G9088" s="69"/>
    </row>
    <row r="9089" spans="1:7" ht="18" customHeight="1">
      <c r="A9089" s="323" t="s">
        <v>1656</v>
      </c>
      <c r="B9089" s="439" t="s">
        <v>2237</v>
      </c>
      <c r="C9089" s="430" t="s">
        <v>533</v>
      </c>
      <c r="D9089" s="430">
        <v>-32</v>
      </c>
      <c r="E9089" s="54">
        <v>35000</v>
      </c>
      <c r="F9089" s="140">
        <f t="shared" si="143"/>
        <v>-1120000</v>
      </c>
      <c r="G9089" s="86">
        <f>F9089</f>
        <v>-1120000</v>
      </c>
    </row>
    <row r="9090" spans="1:7" ht="18" customHeight="1">
      <c r="A9090" s="323"/>
      <c r="B9090" s="302"/>
      <c r="C9090" s="325"/>
      <c r="D9090" s="325"/>
      <c r="E9090" s="46"/>
      <c r="F9090" s="130">
        <f t="shared" si="143"/>
        <v>0</v>
      </c>
      <c r="G9090" s="69"/>
    </row>
    <row r="9091" spans="1:7" ht="18" customHeight="1">
      <c r="A9091" s="323" t="s">
        <v>1162</v>
      </c>
      <c r="B9091" s="444" t="s">
        <v>137</v>
      </c>
      <c r="C9091" s="482" t="s">
        <v>532</v>
      </c>
      <c r="D9091" s="482">
        <v>50</v>
      </c>
      <c r="E9091" s="116">
        <v>44000</v>
      </c>
      <c r="F9091" s="131">
        <f t="shared" si="143"/>
        <v>2200000</v>
      </c>
      <c r="G9091" s="86">
        <f>F9091</f>
        <v>2200000</v>
      </c>
    </row>
    <row r="9092" spans="1:7" ht="18" customHeight="1">
      <c r="A9092" s="323"/>
      <c r="B9092" s="302"/>
      <c r="C9092" s="325"/>
      <c r="D9092" s="325"/>
      <c r="E9092" s="46"/>
      <c r="F9092" s="130">
        <f t="shared" si="143"/>
        <v>0</v>
      </c>
      <c r="G9092" s="69"/>
    </row>
    <row r="9093" spans="1:7" ht="18" customHeight="1">
      <c r="A9093" s="323" t="s">
        <v>451</v>
      </c>
      <c r="B9093" s="302" t="s">
        <v>515</v>
      </c>
      <c r="C9093" s="325" t="s">
        <v>198</v>
      </c>
      <c r="D9093" s="325">
        <v>100</v>
      </c>
      <c r="E9093" s="46">
        <v>32000</v>
      </c>
      <c r="F9093" s="130">
        <f t="shared" si="143"/>
        <v>3200000</v>
      </c>
      <c r="G9093" s="86">
        <f>F9093</f>
        <v>3200000</v>
      </c>
    </row>
    <row r="9094" spans="1:7" ht="18" customHeight="1">
      <c r="A9094" s="323"/>
      <c r="B9094" s="302"/>
      <c r="C9094" s="325"/>
      <c r="D9094" s="325"/>
      <c r="E9094" s="46"/>
      <c r="F9094" s="130">
        <f t="shared" si="143"/>
        <v>0</v>
      </c>
      <c r="G9094" s="69"/>
    </row>
    <row r="9095" spans="1:7" ht="18" customHeight="1">
      <c r="A9095" s="323" t="s">
        <v>245</v>
      </c>
      <c r="B9095" s="302" t="s">
        <v>13</v>
      </c>
      <c r="C9095" s="325" t="s">
        <v>2238</v>
      </c>
      <c r="D9095" s="325">
        <v>100</v>
      </c>
      <c r="E9095" s="46">
        <v>31000</v>
      </c>
      <c r="F9095" s="130">
        <f t="shared" si="143"/>
        <v>3100000</v>
      </c>
      <c r="G9095" s="86">
        <f>SUM(F9095:F9097)</f>
        <v>17391950</v>
      </c>
    </row>
    <row r="9096" spans="1:7" ht="18" customHeight="1">
      <c r="A9096" s="323"/>
      <c r="B9096" s="302" t="s">
        <v>13</v>
      </c>
      <c r="C9096" s="325" t="s">
        <v>1258</v>
      </c>
      <c r="D9096" s="325">
        <v>100</v>
      </c>
      <c r="E9096" s="46">
        <v>31000</v>
      </c>
      <c r="F9096" s="130">
        <f t="shared" si="143"/>
        <v>3100000</v>
      </c>
      <c r="G9096" s="69"/>
    </row>
    <row r="9097" spans="1:7" ht="18" customHeight="1">
      <c r="A9097" s="323"/>
      <c r="B9097" s="302" t="s">
        <v>13</v>
      </c>
      <c r="C9097" s="325" t="s">
        <v>533</v>
      </c>
      <c r="D9097" s="325">
        <v>355.3</v>
      </c>
      <c r="E9097" s="46">
        <v>31500</v>
      </c>
      <c r="F9097" s="130">
        <f t="shared" si="143"/>
        <v>11191950</v>
      </c>
      <c r="G9097" s="69"/>
    </row>
    <row r="9098" spans="1:7" ht="18" customHeight="1">
      <c r="A9098" s="323"/>
      <c r="B9098" s="302"/>
      <c r="C9098" s="325"/>
      <c r="D9098" s="325"/>
      <c r="E9098" s="46"/>
      <c r="F9098" s="130">
        <f t="shared" si="143"/>
        <v>0</v>
      </c>
      <c r="G9098" s="69"/>
    </row>
    <row r="9099" spans="1:7" ht="18" customHeight="1">
      <c r="A9099" s="323" t="s">
        <v>304</v>
      </c>
      <c r="B9099" s="302" t="s">
        <v>13</v>
      </c>
      <c r="C9099" s="325" t="s">
        <v>852</v>
      </c>
      <c r="D9099" s="325">
        <v>242.5</v>
      </c>
      <c r="E9099" s="46">
        <v>33000</v>
      </c>
      <c r="F9099" s="130">
        <f t="shared" si="143"/>
        <v>8002500</v>
      </c>
      <c r="G9099" s="86">
        <f>F9099</f>
        <v>8002500</v>
      </c>
    </row>
    <row r="9100" spans="1:7" ht="18" customHeight="1">
      <c r="A9100" s="323"/>
      <c r="B9100" s="302"/>
      <c r="C9100" s="325"/>
      <c r="D9100" s="325"/>
      <c r="E9100" s="46"/>
      <c r="F9100" s="130">
        <f t="shared" si="143"/>
        <v>0</v>
      </c>
      <c r="G9100" s="69"/>
    </row>
    <row r="9101" spans="1:7" ht="18" customHeight="1">
      <c r="A9101" s="323" t="s">
        <v>90</v>
      </c>
      <c r="B9101" s="302" t="s">
        <v>133</v>
      </c>
      <c r="C9101" s="325" t="s">
        <v>122</v>
      </c>
      <c r="D9101" s="325">
        <v>205.6</v>
      </c>
      <c r="E9101" s="46">
        <v>34500</v>
      </c>
      <c r="F9101" s="130">
        <f t="shared" si="143"/>
        <v>7093200</v>
      </c>
      <c r="G9101" s="86">
        <f>SUM(F9101:F9102)</f>
        <v>13920750</v>
      </c>
    </row>
    <row r="9102" spans="1:7" ht="18" customHeight="1">
      <c r="A9102" s="323"/>
      <c r="B9102" s="302" t="s">
        <v>133</v>
      </c>
      <c r="C9102" s="325" t="s">
        <v>2239</v>
      </c>
      <c r="D9102" s="325">
        <v>197.9</v>
      </c>
      <c r="E9102" s="46">
        <v>34500</v>
      </c>
      <c r="F9102" s="130">
        <f t="shared" si="143"/>
        <v>6827550</v>
      </c>
      <c r="G9102" s="69"/>
    </row>
    <row r="9103" spans="1:7" ht="18" customHeight="1">
      <c r="A9103" s="323"/>
      <c r="B9103" s="302"/>
      <c r="C9103" s="325"/>
      <c r="D9103" s="325"/>
      <c r="E9103" s="46"/>
      <c r="F9103" s="130">
        <f t="shared" si="143"/>
        <v>0</v>
      </c>
      <c r="G9103" s="69"/>
    </row>
    <row r="9104" spans="1:7" ht="18" customHeight="1">
      <c r="A9104" s="323" t="s">
        <v>394</v>
      </c>
      <c r="B9104" s="302" t="s">
        <v>518</v>
      </c>
      <c r="C9104" s="325" t="s">
        <v>1292</v>
      </c>
      <c r="D9104" s="325">
        <v>137.30000000000001</v>
      </c>
      <c r="E9104" s="46">
        <v>33000</v>
      </c>
      <c r="F9104" s="130">
        <f t="shared" si="143"/>
        <v>4530900</v>
      </c>
      <c r="G9104" s="86">
        <f>SUM(F9104:F9105)</f>
        <v>7680900</v>
      </c>
    </row>
    <row r="9105" spans="1:7" ht="18" customHeight="1">
      <c r="A9105" s="323"/>
      <c r="B9105" s="302" t="s">
        <v>31</v>
      </c>
      <c r="C9105" s="325" t="s">
        <v>2235</v>
      </c>
      <c r="D9105" s="325">
        <v>90</v>
      </c>
      <c r="E9105" s="46">
        <v>35000</v>
      </c>
      <c r="F9105" s="130">
        <f t="shared" si="143"/>
        <v>3150000</v>
      </c>
      <c r="G9105" s="69"/>
    </row>
    <row r="9106" spans="1:7" ht="18" customHeight="1">
      <c r="A9106" s="323"/>
      <c r="B9106" s="302"/>
      <c r="C9106" s="325"/>
      <c r="D9106" s="325"/>
      <c r="E9106" s="46"/>
      <c r="F9106" s="130">
        <f t="shared" si="143"/>
        <v>0</v>
      </c>
      <c r="G9106" s="69"/>
    </row>
    <row r="9107" spans="1:7" ht="18" customHeight="1">
      <c r="A9107" s="323" t="s">
        <v>1008</v>
      </c>
      <c r="B9107" s="302" t="s">
        <v>64</v>
      </c>
      <c r="C9107" s="325" t="s">
        <v>71</v>
      </c>
      <c r="D9107" s="325">
        <v>645.5</v>
      </c>
      <c r="E9107" s="46">
        <v>35000</v>
      </c>
      <c r="F9107" s="130">
        <f t="shared" si="143"/>
        <v>22592500</v>
      </c>
      <c r="G9107" s="86">
        <f>F9107</f>
        <v>22592500</v>
      </c>
    </row>
    <row r="9108" spans="1:7" ht="18" customHeight="1">
      <c r="A9108" s="323"/>
      <c r="B9108" s="302"/>
      <c r="C9108" s="325"/>
      <c r="D9108" s="325"/>
      <c r="E9108" s="46"/>
      <c r="F9108" s="130">
        <f t="shared" ref="F9108:F9125" si="144">E9108*D9108</f>
        <v>0</v>
      </c>
      <c r="G9108" s="69"/>
    </row>
    <row r="9109" spans="1:7" ht="18" customHeight="1">
      <c r="A9109" s="323" t="s">
        <v>203</v>
      </c>
      <c r="B9109" s="302" t="s">
        <v>570</v>
      </c>
      <c r="C9109" s="325" t="s">
        <v>711</v>
      </c>
      <c r="D9109" s="325">
        <v>575</v>
      </c>
      <c r="E9109" s="46">
        <v>30500</v>
      </c>
      <c r="F9109" s="130">
        <f t="shared" si="144"/>
        <v>17537500</v>
      </c>
      <c r="G9109" s="86">
        <f>SUM(F9109:F9110)</f>
        <v>18620250</v>
      </c>
    </row>
    <row r="9110" spans="1:7" ht="18" customHeight="1">
      <c r="A9110" s="323"/>
      <c r="B9110" s="302" t="s">
        <v>31</v>
      </c>
      <c r="C9110" s="325" t="s">
        <v>2240</v>
      </c>
      <c r="D9110" s="325">
        <v>35.5</v>
      </c>
      <c r="E9110" s="46">
        <v>30500</v>
      </c>
      <c r="F9110" s="130">
        <f t="shared" si="144"/>
        <v>1082750</v>
      </c>
      <c r="G9110" s="69"/>
    </row>
    <row r="9111" spans="1:7" ht="18" customHeight="1">
      <c r="A9111" s="323"/>
      <c r="B9111" s="302"/>
      <c r="C9111" s="325"/>
      <c r="D9111" s="325"/>
      <c r="E9111" s="46"/>
      <c r="F9111" s="130">
        <f t="shared" si="144"/>
        <v>0</v>
      </c>
      <c r="G9111" s="69"/>
    </row>
    <row r="9112" spans="1:7" ht="18" customHeight="1">
      <c r="A9112" s="323" t="s">
        <v>336</v>
      </c>
      <c r="B9112" s="302" t="s">
        <v>23</v>
      </c>
      <c r="C9112" s="325" t="s">
        <v>765</v>
      </c>
      <c r="D9112" s="325">
        <v>81</v>
      </c>
      <c r="E9112" s="46">
        <v>37000</v>
      </c>
      <c r="F9112" s="130">
        <f t="shared" si="144"/>
        <v>2997000</v>
      </c>
      <c r="G9112" s="86">
        <f>SUM(F9112:F9114)</f>
        <v>7407000</v>
      </c>
    </row>
    <row r="9113" spans="1:7" ht="18" customHeight="1">
      <c r="A9113" s="323"/>
      <c r="B9113" s="302" t="s">
        <v>31</v>
      </c>
      <c r="C9113" s="325" t="s">
        <v>442</v>
      </c>
      <c r="D9113" s="325">
        <v>105</v>
      </c>
      <c r="E9113" s="46">
        <v>32000</v>
      </c>
      <c r="F9113" s="130">
        <f t="shared" si="144"/>
        <v>3360000</v>
      </c>
      <c r="G9113" s="69"/>
    </row>
    <row r="9114" spans="1:7" ht="18" customHeight="1">
      <c r="A9114" s="323"/>
      <c r="B9114" s="302" t="s">
        <v>31</v>
      </c>
      <c r="C9114" s="325" t="s">
        <v>214</v>
      </c>
      <c r="D9114" s="325">
        <v>30</v>
      </c>
      <c r="E9114" s="46">
        <v>35000</v>
      </c>
      <c r="F9114" s="130">
        <f t="shared" si="144"/>
        <v>1050000</v>
      </c>
      <c r="G9114" s="69"/>
    </row>
    <row r="9115" spans="1:7" ht="18" customHeight="1">
      <c r="A9115" s="323"/>
      <c r="B9115" s="302"/>
      <c r="C9115" s="325"/>
      <c r="D9115" s="325"/>
      <c r="E9115" s="46"/>
      <c r="F9115" s="130">
        <f t="shared" si="144"/>
        <v>0</v>
      </c>
      <c r="G9115" s="69"/>
    </row>
    <row r="9116" spans="1:7" ht="18" customHeight="1">
      <c r="A9116" s="323" t="s">
        <v>321</v>
      </c>
      <c r="B9116" s="302" t="s">
        <v>518</v>
      </c>
      <c r="C9116" s="325" t="s">
        <v>416</v>
      </c>
      <c r="D9116" s="325">
        <v>271</v>
      </c>
      <c r="E9116" s="46">
        <v>34000</v>
      </c>
      <c r="F9116" s="130">
        <f t="shared" si="144"/>
        <v>9214000</v>
      </c>
      <c r="G9116" s="86">
        <f>SUM(F9116:F9117)</f>
        <v>31278000</v>
      </c>
    </row>
    <row r="9117" spans="1:7" ht="18" customHeight="1">
      <c r="A9117" s="323"/>
      <c r="B9117" s="302" t="s">
        <v>132</v>
      </c>
      <c r="C9117" s="325" t="s">
        <v>416</v>
      </c>
      <c r="D9117" s="325">
        <v>630.4</v>
      </c>
      <c r="E9117" s="46">
        <v>35000</v>
      </c>
      <c r="F9117" s="130">
        <f t="shared" si="144"/>
        <v>22064000</v>
      </c>
      <c r="G9117" s="69"/>
    </row>
    <row r="9118" spans="1:7" ht="18" customHeight="1">
      <c r="A9118" s="323"/>
      <c r="B9118" s="302"/>
      <c r="C9118" s="325"/>
      <c r="D9118" s="325"/>
      <c r="E9118" s="46"/>
      <c r="F9118" s="130">
        <f t="shared" si="144"/>
        <v>0</v>
      </c>
      <c r="G9118" s="69"/>
    </row>
    <row r="9119" spans="1:7" ht="18" customHeight="1">
      <c r="A9119" s="323" t="s">
        <v>271</v>
      </c>
      <c r="B9119" s="302" t="s">
        <v>13</v>
      </c>
      <c r="C9119" s="325" t="s">
        <v>2244</v>
      </c>
      <c r="D9119" s="325">
        <v>10</v>
      </c>
      <c r="E9119" s="46">
        <v>31500</v>
      </c>
      <c r="F9119" s="130">
        <f t="shared" si="144"/>
        <v>315000</v>
      </c>
      <c r="G9119" s="86">
        <f>SUM(F9119:F9121)</f>
        <v>945000</v>
      </c>
    </row>
    <row r="9120" spans="1:7" ht="18" customHeight="1">
      <c r="A9120" s="323"/>
      <c r="B9120" s="302" t="s">
        <v>13</v>
      </c>
      <c r="C9120" s="325" t="s">
        <v>22</v>
      </c>
      <c r="D9120" s="325">
        <v>10</v>
      </c>
      <c r="E9120" s="46">
        <v>31500</v>
      </c>
      <c r="F9120" s="130">
        <f t="shared" si="144"/>
        <v>315000</v>
      </c>
      <c r="G9120" s="69"/>
    </row>
    <row r="9121" spans="1:7" ht="18" customHeight="1">
      <c r="A9121" s="323"/>
      <c r="B9121" s="302" t="s">
        <v>13</v>
      </c>
      <c r="C9121" s="325" t="s">
        <v>75</v>
      </c>
      <c r="D9121" s="325">
        <v>10</v>
      </c>
      <c r="E9121" s="46">
        <v>31500</v>
      </c>
      <c r="F9121" s="130">
        <f t="shared" si="144"/>
        <v>315000</v>
      </c>
      <c r="G9121" s="69"/>
    </row>
    <row r="9122" spans="1:7" ht="18" customHeight="1">
      <c r="A9122" s="323"/>
      <c r="B9122" s="302"/>
      <c r="C9122" s="325"/>
      <c r="D9122" s="325"/>
      <c r="E9122" s="46"/>
      <c r="F9122" s="130">
        <f t="shared" si="144"/>
        <v>0</v>
      </c>
      <c r="G9122" s="69"/>
    </row>
    <row r="9123" spans="1:7" ht="18" customHeight="1">
      <c r="A9123" s="323" t="s">
        <v>93</v>
      </c>
      <c r="B9123" s="302" t="s">
        <v>2245</v>
      </c>
      <c r="C9123" s="325" t="s">
        <v>144</v>
      </c>
      <c r="D9123" s="325">
        <v>98.8</v>
      </c>
      <c r="E9123" s="46">
        <v>31500</v>
      </c>
      <c r="F9123" s="130">
        <f t="shared" si="144"/>
        <v>3112200</v>
      </c>
      <c r="G9123" s="86">
        <f>SUM(F9123:F9125)</f>
        <v>7097400</v>
      </c>
    </row>
    <row r="9124" spans="1:7" ht="18" customHeight="1">
      <c r="A9124" s="323"/>
      <c r="B9124" s="302" t="s">
        <v>708</v>
      </c>
      <c r="C9124" s="325" t="s">
        <v>2139</v>
      </c>
      <c r="D9124" s="325">
        <v>57.7</v>
      </c>
      <c r="E9124" s="46">
        <v>36000</v>
      </c>
      <c r="F9124" s="130">
        <f t="shared" si="144"/>
        <v>2077200</v>
      </c>
      <c r="G9124" s="69"/>
    </row>
    <row r="9125" spans="1:7" ht="18" customHeight="1">
      <c r="A9125" s="323"/>
      <c r="B9125" s="302" t="s">
        <v>708</v>
      </c>
      <c r="C9125" s="325" t="s">
        <v>2246</v>
      </c>
      <c r="D9125" s="325">
        <v>53</v>
      </c>
      <c r="E9125" s="46">
        <v>36000</v>
      </c>
      <c r="F9125" s="130">
        <f t="shared" si="144"/>
        <v>1908000</v>
      </c>
      <c r="G9125" s="69"/>
    </row>
    <row r="9126" spans="1:7" ht="18" customHeight="1">
      <c r="A9126" s="323"/>
      <c r="B9126" s="302"/>
      <c r="C9126" s="325"/>
      <c r="D9126" s="325"/>
      <c r="E9126" s="46"/>
      <c r="F9126" s="130">
        <f t="shared" ref="F9126:F9202" si="145">E9126*D9126</f>
        <v>0</v>
      </c>
      <c r="G9126" s="69"/>
    </row>
    <row r="9127" spans="1:7" ht="18" customHeight="1">
      <c r="A9127" s="323" t="s">
        <v>154</v>
      </c>
      <c r="B9127" s="444" t="s">
        <v>798</v>
      </c>
      <c r="C9127" s="482" t="s">
        <v>799</v>
      </c>
      <c r="D9127" s="482">
        <v>180</v>
      </c>
      <c r="E9127" s="116">
        <v>41500</v>
      </c>
      <c r="F9127" s="131">
        <f t="shared" si="145"/>
        <v>7470000</v>
      </c>
      <c r="G9127" s="86">
        <f>F9127</f>
        <v>7470000</v>
      </c>
    </row>
    <row r="9128" spans="1:7" ht="18" customHeight="1">
      <c r="A9128" s="323"/>
      <c r="B9128" s="302"/>
      <c r="C9128" s="325"/>
      <c r="D9128" s="325"/>
      <c r="E9128" s="46"/>
      <c r="F9128" s="130">
        <f t="shared" si="145"/>
        <v>0</v>
      </c>
      <c r="G9128" s="69"/>
    </row>
    <row r="9129" spans="1:7" ht="18" customHeight="1">
      <c r="A9129" s="323" t="s">
        <v>1013</v>
      </c>
      <c r="B9129" s="302" t="s">
        <v>13</v>
      </c>
      <c r="C9129" s="325" t="s">
        <v>1014</v>
      </c>
      <c r="D9129" s="325">
        <v>60</v>
      </c>
      <c r="E9129" s="46">
        <v>32000</v>
      </c>
      <c r="F9129" s="130">
        <f t="shared" si="145"/>
        <v>1920000</v>
      </c>
      <c r="G9129" s="86">
        <f>F9129</f>
        <v>1920000</v>
      </c>
    </row>
    <row r="9130" spans="1:7" ht="18" customHeight="1">
      <c r="A9130" s="323"/>
      <c r="B9130" s="302"/>
      <c r="C9130" s="325"/>
      <c r="D9130" s="325"/>
      <c r="E9130" s="46"/>
      <c r="F9130" s="130">
        <f t="shared" si="145"/>
        <v>0</v>
      </c>
      <c r="G9130" s="69"/>
    </row>
    <row r="9131" spans="1:7" ht="18" customHeight="1">
      <c r="A9131" s="323" t="s">
        <v>361</v>
      </c>
      <c r="B9131" s="302" t="s">
        <v>31</v>
      </c>
      <c r="C9131" s="325" t="s">
        <v>971</v>
      </c>
      <c r="D9131" s="325">
        <v>190</v>
      </c>
      <c r="E9131" s="46">
        <v>36000</v>
      </c>
      <c r="F9131" s="130">
        <f t="shared" si="145"/>
        <v>6840000</v>
      </c>
      <c r="G9131" s="86">
        <f>F9131</f>
        <v>6840000</v>
      </c>
    </row>
    <row r="9132" spans="1:7" ht="18" customHeight="1">
      <c r="A9132" s="323"/>
      <c r="B9132" s="302"/>
      <c r="C9132" s="325"/>
      <c r="D9132" s="325"/>
      <c r="E9132" s="46"/>
      <c r="F9132" s="130">
        <f t="shared" si="145"/>
        <v>0</v>
      </c>
      <c r="G9132" s="69"/>
    </row>
    <row r="9133" spans="1:7" ht="18" customHeight="1">
      <c r="A9133" s="323" t="s">
        <v>56</v>
      </c>
      <c r="B9133" s="302" t="s">
        <v>13</v>
      </c>
      <c r="C9133" s="325" t="s">
        <v>426</v>
      </c>
      <c r="D9133" s="325">
        <v>10</v>
      </c>
      <c r="E9133" s="46">
        <v>32000</v>
      </c>
      <c r="F9133" s="130">
        <f t="shared" si="145"/>
        <v>320000</v>
      </c>
      <c r="G9133" s="86">
        <f>SUM(F9133:F9134)</f>
        <v>640000</v>
      </c>
    </row>
    <row r="9134" spans="1:7" ht="18" customHeight="1">
      <c r="A9134" s="323"/>
      <c r="B9134" s="302" t="s">
        <v>13</v>
      </c>
      <c r="C9134" s="325" t="s">
        <v>14</v>
      </c>
      <c r="D9134" s="325">
        <v>10</v>
      </c>
      <c r="E9134" s="46">
        <v>32000</v>
      </c>
      <c r="F9134" s="130">
        <f t="shared" si="145"/>
        <v>320000</v>
      </c>
      <c r="G9134" s="69"/>
    </row>
    <row r="9135" spans="1:7" ht="18" customHeight="1">
      <c r="A9135" s="302"/>
      <c r="B9135" s="302"/>
      <c r="C9135" s="325"/>
      <c r="D9135" s="325"/>
      <c r="E9135" s="46"/>
      <c r="F9135" s="130">
        <f t="shared" si="145"/>
        <v>0</v>
      </c>
      <c r="G9135" s="69"/>
    </row>
    <row r="9136" spans="1:7" ht="18" customHeight="1">
      <c r="A9136" s="323" t="s">
        <v>354</v>
      </c>
      <c r="B9136" s="444" t="s">
        <v>256</v>
      </c>
      <c r="C9136" s="482" t="s">
        <v>2243</v>
      </c>
      <c r="D9136" s="482">
        <v>48.7</v>
      </c>
      <c r="E9136" s="116">
        <v>43000</v>
      </c>
      <c r="F9136" s="131">
        <f t="shared" si="145"/>
        <v>2094100.0000000002</v>
      </c>
      <c r="G9136" s="86">
        <f>SUM(F9136:F9139)</f>
        <v>4614100</v>
      </c>
    </row>
    <row r="9137" spans="1:7" ht="18" customHeight="1">
      <c r="A9137" s="302"/>
      <c r="B9137" s="302" t="s">
        <v>13</v>
      </c>
      <c r="C9137" s="325" t="s">
        <v>60</v>
      </c>
      <c r="D9137" s="325">
        <v>20</v>
      </c>
      <c r="E9137" s="46">
        <v>31500</v>
      </c>
      <c r="F9137" s="130">
        <f t="shared" si="145"/>
        <v>630000</v>
      </c>
      <c r="G9137" s="69"/>
    </row>
    <row r="9138" spans="1:7" ht="18" customHeight="1">
      <c r="A9138" s="323"/>
      <c r="B9138" s="302" t="s">
        <v>13</v>
      </c>
      <c r="C9138" s="325" t="s">
        <v>2241</v>
      </c>
      <c r="D9138" s="325">
        <v>30</v>
      </c>
      <c r="E9138" s="46">
        <v>31500</v>
      </c>
      <c r="F9138" s="130">
        <f t="shared" si="145"/>
        <v>945000</v>
      </c>
      <c r="G9138" s="69"/>
    </row>
    <row r="9139" spans="1:7" ht="18" customHeight="1">
      <c r="A9139" s="323"/>
      <c r="B9139" s="302" t="s">
        <v>13</v>
      </c>
      <c r="C9139" s="325" t="s">
        <v>2242</v>
      </c>
      <c r="D9139" s="325">
        <v>30</v>
      </c>
      <c r="E9139" s="46">
        <v>31500</v>
      </c>
      <c r="F9139" s="130">
        <f t="shared" si="145"/>
        <v>945000</v>
      </c>
      <c r="G9139" s="69"/>
    </row>
    <row r="9140" spans="1:7" ht="18" customHeight="1">
      <c r="A9140" s="323"/>
      <c r="B9140" s="302"/>
      <c r="C9140" s="325"/>
      <c r="D9140" s="325"/>
      <c r="E9140" s="46"/>
      <c r="F9140" s="130">
        <f t="shared" si="145"/>
        <v>0</v>
      </c>
      <c r="G9140" s="69"/>
    </row>
    <row r="9141" spans="1:7" ht="18" customHeight="1">
      <c r="A9141" s="323" t="s">
        <v>2141</v>
      </c>
      <c r="B9141" s="302" t="s">
        <v>289</v>
      </c>
      <c r="C9141" s="325" t="s">
        <v>22</v>
      </c>
      <c r="D9141" s="325">
        <v>100</v>
      </c>
      <c r="E9141" s="46">
        <v>32000</v>
      </c>
      <c r="F9141" s="130">
        <f t="shared" si="145"/>
        <v>3200000</v>
      </c>
      <c r="G9141" s="86">
        <f>SUM(F9141:F9142)</f>
        <v>3515000</v>
      </c>
    </row>
    <row r="9142" spans="1:7" ht="18" customHeight="1">
      <c r="A9142" s="323"/>
      <c r="B9142" s="302" t="s">
        <v>13</v>
      </c>
      <c r="C9142" s="325" t="s">
        <v>15</v>
      </c>
      <c r="D9142" s="325">
        <v>10</v>
      </c>
      <c r="E9142" s="46">
        <v>31500</v>
      </c>
      <c r="F9142" s="130">
        <f t="shared" si="145"/>
        <v>315000</v>
      </c>
      <c r="G9142" s="69"/>
    </row>
    <row r="9143" spans="1:7" ht="18" customHeight="1">
      <c r="A9143" s="323"/>
      <c r="B9143" s="302"/>
      <c r="C9143" s="325"/>
      <c r="D9143" s="325"/>
      <c r="E9143" s="46"/>
      <c r="F9143" s="130">
        <f t="shared" si="145"/>
        <v>0</v>
      </c>
      <c r="G9143" s="69"/>
    </row>
    <row r="9144" spans="1:7" ht="18" customHeight="1">
      <c r="A9144" s="323" t="s">
        <v>1589</v>
      </c>
      <c r="B9144" s="302" t="s">
        <v>64</v>
      </c>
      <c r="C9144" s="325" t="s">
        <v>248</v>
      </c>
      <c r="D9144" s="325">
        <v>407</v>
      </c>
      <c r="E9144" s="46">
        <v>36500</v>
      </c>
      <c r="F9144" s="130">
        <f t="shared" si="145"/>
        <v>14855500</v>
      </c>
      <c r="G9144" s="86">
        <f>F9144</f>
        <v>14855500</v>
      </c>
    </row>
    <row r="9145" spans="1:7" ht="18" customHeight="1">
      <c r="A9145" s="323"/>
      <c r="B9145" s="302"/>
      <c r="C9145" s="325"/>
      <c r="D9145" s="325"/>
      <c r="E9145" s="46"/>
      <c r="F9145" s="130">
        <f t="shared" si="145"/>
        <v>0</v>
      </c>
      <c r="G9145" s="69"/>
    </row>
    <row r="9146" spans="1:7" ht="18" customHeight="1">
      <c r="A9146" s="323" t="s">
        <v>218</v>
      </c>
      <c r="B9146" s="444" t="s">
        <v>137</v>
      </c>
      <c r="C9146" s="482" t="s">
        <v>973</v>
      </c>
      <c r="D9146" s="482">
        <v>50</v>
      </c>
      <c r="E9146" s="116">
        <v>40500</v>
      </c>
      <c r="F9146" s="131">
        <f t="shared" si="145"/>
        <v>2025000</v>
      </c>
      <c r="G9146" s="86">
        <f>F9146</f>
        <v>2025000</v>
      </c>
    </row>
    <row r="9147" spans="1:7" ht="18" customHeight="1">
      <c r="A9147" s="323"/>
      <c r="B9147" s="302"/>
      <c r="C9147" s="325"/>
      <c r="D9147" s="325"/>
      <c r="E9147" s="46"/>
      <c r="F9147" s="130">
        <f t="shared" si="145"/>
        <v>0</v>
      </c>
      <c r="G9147" s="86"/>
    </row>
    <row r="9148" spans="1:7" ht="18" customHeight="1">
      <c r="A9148" s="323" t="s">
        <v>2247</v>
      </c>
      <c r="B9148" s="302" t="s">
        <v>13</v>
      </c>
      <c r="C9148" s="325" t="s">
        <v>85</v>
      </c>
      <c r="D9148" s="325">
        <v>10</v>
      </c>
      <c r="E9148" s="46">
        <v>31500</v>
      </c>
      <c r="F9148" s="130">
        <f t="shared" si="145"/>
        <v>315000</v>
      </c>
      <c r="G9148" s="86">
        <f>F9148</f>
        <v>315000</v>
      </c>
    </row>
    <row r="9149" spans="1:7" ht="18" customHeight="1">
      <c r="A9149" s="323"/>
      <c r="B9149" s="302"/>
      <c r="C9149" s="325"/>
      <c r="D9149" s="325"/>
      <c r="E9149" s="46"/>
      <c r="F9149" s="130">
        <f t="shared" si="145"/>
        <v>0</v>
      </c>
      <c r="G9149" s="69"/>
    </row>
    <row r="9150" spans="1:7" ht="18" customHeight="1">
      <c r="A9150" s="323" t="s">
        <v>1083</v>
      </c>
      <c r="B9150" s="302" t="s">
        <v>13</v>
      </c>
      <c r="C9150" s="325" t="s">
        <v>1160</v>
      </c>
      <c r="D9150" s="325">
        <v>203</v>
      </c>
      <c r="E9150" s="46">
        <v>31500</v>
      </c>
      <c r="F9150" s="130">
        <f>E9150*D9150</f>
        <v>6394500</v>
      </c>
      <c r="G9150" s="86">
        <f>F9150</f>
        <v>6394500</v>
      </c>
    </row>
    <row r="9151" spans="1:7" ht="18" customHeight="1">
      <c r="A9151" s="323"/>
      <c r="B9151" s="302"/>
      <c r="C9151" s="325"/>
      <c r="D9151" s="325"/>
      <c r="E9151" s="46"/>
      <c r="F9151" s="130">
        <f>E9151*D9151</f>
        <v>0</v>
      </c>
      <c r="G9151" s="69"/>
    </row>
    <row r="9152" spans="1:7" ht="18" customHeight="1">
      <c r="A9152" s="323" t="s">
        <v>18</v>
      </c>
      <c r="B9152" s="302" t="s">
        <v>13</v>
      </c>
      <c r="C9152" s="325" t="s">
        <v>22</v>
      </c>
      <c r="D9152" s="325">
        <v>20</v>
      </c>
      <c r="E9152" s="46">
        <v>29000</v>
      </c>
      <c r="F9152" s="130">
        <f>E9152*D9152</f>
        <v>580000</v>
      </c>
      <c r="G9152" s="86">
        <f>SUM(F9152:F9154)</f>
        <v>2378000</v>
      </c>
    </row>
    <row r="9153" spans="1:7" ht="18" customHeight="1">
      <c r="A9153" s="323"/>
      <c r="B9153" s="302" t="s">
        <v>13</v>
      </c>
      <c r="C9153" s="325" t="s">
        <v>75</v>
      </c>
      <c r="D9153" s="325">
        <v>20</v>
      </c>
      <c r="E9153" s="46">
        <v>29000</v>
      </c>
      <c r="F9153" s="130">
        <f>E9153*D9153</f>
        <v>580000</v>
      </c>
      <c r="G9153" s="69"/>
    </row>
    <row r="9154" spans="1:7" ht="18" customHeight="1">
      <c r="A9154" s="323"/>
      <c r="B9154" s="302" t="s">
        <v>13</v>
      </c>
      <c r="C9154" s="325" t="s">
        <v>489</v>
      </c>
      <c r="D9154" s="325">
        <v>42</v>
      </c>
      <c r="E9154" s="46">
        <v>29000</v>
      </c>
      <c r="F9154" s="130">
        <f>E9154*D9154</f>
        <v>1218000</v>
      </c>
      <c r="G9154" s="69"/>
    </row>
    <row r="9155" spans="1:7" ht="18" customHeight="1">
      <c r="A9155" s="323"/>
      <c r="B9155" s="302"/>
      <c r="C9155" s="325"/>
      <c r="D9155" s="325"/>
      <c r="E9155" s="46"/>
      <c r="F9155" s="130"/>
      <c r="G9155" s="69"/>
    </row>
    <row r="9156" spans="1:7" ht="18" customHeight="1">
      <c r="A9156" s="323" t="s">
        <v>24</v>
      </c>
      <c r="B9156" s="444" t="s">
        <v>137</v>
      </c>
      <c r="C9156" s="482" t="s">
        <v>1003</v>
      </c>
      <c r="D9156" s="482">
        <v>100</v>
      </c>
      <c r="E9156" s="116">
        <v>39000</v>
      </c>
      <c r="F9156" s="131">
        <f t="shared" si="145"/>
        <v>3900000</v>
      </c>
      <c r="G9156" s="86">
        <f>SUM(F9156:F9159)</f>
        <v>13448100</v>
      </c>
    </row>
    <row r="9157" spans="1:7" ht="18" customHeight="1">
      <c r="A9157" s="323"/>
      <c r="B9157" s="444" t="s">
        <v>137</v>
      </c>
      <c r="C9157" s="482" t="s">
        <v>139</v>
      </c>
      <c r="D9157" s="482">
        <v>62.7</v>
      </c>
      <c r="E9157" s="116">
        <v>41500</v>
      </c>
      <c r="F9157" s="131">
        <f t="shared" si="145"/>
        <v>2602050</v>
      </c>
      <c r="G9157" s="69"/>
    </row>
    <row r="9158" spans="1:7" ht="18" customHeight="1">
      <c r="A9158" s="323"/>
      <c r="B9158" s="444" t="s">
        <v>137</v>
      </c>
      <c r="C9158" s="482" t="s">
        <v>529</v>
      </c>
      <c r="D9158" s="482">
        <v>100</v>
      </c>
      <c r="E9158" s="116">
        <v>39000</v>
      </c>
      <c r="F9158" s="131">
        <f t="shared" si="145"/>
        <v>3900000</v>
      </c>
      <c r="G9158" s="69"/>
    </row>
    <row r="9159" spans="1:7" ht="18" customHeight="1">
      <c r="A9159" s="323"/>
      <c r="B9159" s="302" t="s">
        <v>13</v>
      </c>
      <c r="C9159" s="325" t="s">
        <v>238</v>
      </c>
      <c r="D9159" s="325">
        <v>96.7</v>
      </c>
      <c r="E9159" s="46">
        <v>31500</v>
      </c>
      <c r="F9159" s="130">
        <f>E9159*D9159</f>
        <v>3046050</v>
      </c>
      <c r="G9159" s="69"/>
    </row>
    <row r="9160" spans="1:7" ht="18" customHeight="1">
      <c r="A9160" s="323"/>
      <c r="B9160" s="302"/>
      <c r="C9160" s="325"/>
      <c r="D9160" s="325"/>
      <c r="E9160" s="46"/>
      <c r="F9160" s="130"/>
      <c r="G9160" s="69"/>
    </row>
    <row r="9161" spans="1:7" ht="18" customHeight="1">
      <c r="A9161" s="534" t="s">
        <v>314</v>
      </c>
      <c r="B9161" s="302"/>
      <c r="C9161" s="325"/>
      <c r="D9161" s="325"/>
      <c r="E9161" s="46"/>
      <c r="F9161" s="130">
        <f t="shared" si="145"/>
        <v>0</v>
      </c>
      <c r="G9161" s="86">
        <f>F9162</f>
        <v>7081200</v>
      </c>
    </row>
    <row r="9162" spans="1:7" ht="18" customHeight="1">
      <c r="A9162" s="533" t="s">
        <v>311</v>
      </c>
      <c r="B9162" s="440" t="s">
        <v>13</v>
      </c>
      <c r="C9162" s="382" t="s">
        <v>754</v>
      </c>
      <c r="D9162" s="382">
        <v>224.8</v>
      </c>
      <c r="E9162" s="59">
        <v>31500</v>
      </c>
      <c r="F9162" s="132">
        <f t="shared" si="145"/>
        <v>7081200</v>
      </c>
      <c r="G9162" s="92"/>
    </row>
    <row r="9163" spans="1:7" ht="18" customHeight="1">
      <c r="A9163" s="526"/>
      <c r="B9163" s="435"/>
      <c r="C9163" s="484"/>
      <c r="D9163" s="484"/>
      <c r="E9163" s="113"/>
      <c r="F9163" s="126"/>
      <c r="G9163" s="9"/>
    </row>
    <row r="9164" spans="1:7" ht="18" customHeight="1">
      <c r="A9164" s="537">
        <v>42469</v>
      </c>
      <c r="B9164" s="355"/>
      <c r="C9164" s="491" t="s">
        <v>398</v>
      </c>
      <c r="D9164" s="525"/>
      <c r="F9164" s="127"/>
    </row>
    <row r="9165" spans="1:7" ht="18" customHeight="1">
      <c r="A9165" s="531" t="s">
        <v>127</v>
      </c>
      <c r="B9165" s="436" t="s">
        <v>134</v>
      </c>
      <c r="C9165" s="494" t="s">
        <v>152</v>
      </c>
      <c r="D9165" s="494">
        <f>SUM(D9166:D9283)</f>
        <v>9955.9999999999964</v>
      </c>
      <c r="E9165" s="166"/>
      <c r="F9165" s="171">
        <f>SUM(F9166:F9283)</f>
        <v>351940200</v>
      </c>
      <c r="G9165" s="171">
        <f>SUM(G9166:G9283)</f>
        <v>351940200</v>
      </c>
    </row>
    <row r="9166" spans="1:7" ht="18" customHeight="1">
      <c r="A9166" s="532" t="s">
        <v>81</v>
      </c>
      <c r="B9166" s="441" t="s">
        <v>816</v>
      </c>
      <c r="C9166" s="492" t="s">
        <v>1899</v>
      </c>
      <c r="D9166" s="492">
        <v>-5</v>
      </c>
      <c r="E9166" s="62">
        <v>33000</v>
      </c>
      <c r="F9166" s="139">
        <f t="shared" si="145"/>
        <v>-165000</v>
      </c>
      <c r="G9166" s="85">
        <f>F9166</f>
        <v>-165000</v>
      </c>
    </row>
    <row r="9167" spans="1:7" ht="18" customHeight="1">
      <c r="A9167" s="323"/>
      <c r="B9167" s="302"/>
      <c r="C9167" s="325"/>
      <c r="D9167" s="325"/>
      <c r="E9167" s="46"/>
      <c r="F9167" s="130">
        <f t="shared" si="145"/>
        <v>0</v>
      </c>
      <c r="G9167" s="69"/>
    </row>
    <row r="9168" spans="1:7" ht="18" customHeight="1">
      <c r="A9168" s="323" t="s">
        <v>1447</v>
      </c>
      <c r="B9168" s="302" t="s">
        <v>31</v>
      </c>
      <c r="C9168" s="325" t="s">
        <v>159</v>
      </c>
      <c r="D9168" s="325">
        <v>115.4</v>
      </c>
      <c r="E9168" s="46">
        <v>37500</v>
      </c>
      <c r="F9168" s="130">
        <f t="shared" si="145"/>
        <v>4327500</v>
      </c>
      <c r="G9168" s="86">
        <f>F9168</f>
        <v>4327500</v>
      </c>
    </row>
    <row r="9169" spans="1:7" ht="18" customHeight="1">
      <c r="A9169" s="323"/>
      <c r="B9169" s="302"/>
      <c r="C9169" s="325"/>
      <c r="D9169" s="325"/>
      <c r="E9169" s="46"/>
      <c r="F9169" s="130">
        <f t="shared" si="145"/>
        <v>0</v>
      </c>
      <c r="G9169" s="69"/>
    </row>
    <row r="9170" spans="1:7" ht="18" customHeight="1">
      <c r="A9170" s="323" t="s">
        <v>63</v>
      </c>
      <c r="B9170" s="302" t="s">
        <v>13</v>
      </c>
      <c r="C9170" s="325" t="s">
        <v>15</v>
      </c>
      <c r="D9170" s="325">
        <v>100</v>
      </c>
      <c r="E9170" s="46">
        <v>33000</v>
      </c>
      <c r="F9170" s="130">
        <f t="shared" si="145"/>
        <v>3300000</v>
      </c>
      <c r="G9170" s="86">
        <f>SUM(F9170:F9174)</f>
        <v>9504000</v>
      </c>
    </row>
    <row r="9171" spans="1:7" ht="18" customHeight="1">
      <c r="A9171" s="323"/>
      <c r="B9171" s="302" t="s">
        <v>13</v>
      </c>
      <c r="C9171" s="325" t="s">
        <v>148</v>
      </c>
      <c r="D9171" s="325">
        <v>60</v>
      </c>
      <c r="E9171" s="46">
        <v>33000</v>
      </c>
      <c r="F9171" s="130">
        <f t="shared" si="145"/>
        <v>1980000</v>
      </c>
      <c r="G9171" s="69"/>
    </row>
    <row r="9172" spans="1:7" ht="18" customHeight="1">
      <c r="A9172" s="323"/>
      <c r="B9172" s="302" t="s">
        <v>13</v>
      </c>
      <c r="C9172" s="325" t="s">
        <v>186</v>
      </c>
      <c r="D9172" s="325">
        <v>83</v>
      </c>
      <c r="E9172" s="46">
        <v>33000</v>
      </c>
      <c r="F9172" s="130">
        <f t="shared" si="145"/>
        <v>2739000</v>
      </c>
      <c r="G9172" s="69"/>
    </row>
    <row r="9173" spans="1:7" ht="18" customHeight="1">
      <c r="A9173" s="323"/>
      <c r="B9173" s="302" t="s">
        <v>13</v>
      </c>
      <c r="C9173" s="325" t="s">
        <v>85</v>
      </c>
      <c r="D9173" s="325">
        <v>20</v>
      </c>
      <c r="E9173" s="46">
        <v>33000</v>
      </c>
      <c r="F9173" s="130">
        <f t="shared" si="145"/>
        <v>660000</v>
      </c>
      <c r="G9173" s="69"/>
    </row>
    <row r="9174" spans="1:7" ht="18" customHeight="1">
      <c r="A9174" s="323"/>
      <c r="B9174" s="302" t="s">
        <v>13</v>
      </c>
      <c r="C9174" s="325" t="s">
        <v>2133</v>
      </c>
      <c r="D9174" s="325">
        <v>25</v>
      </c>
      <c r="E9174" s="46">
        <v>33000</v>
      </c>
      <c r="F9174" s="130">
        <f t="shared" si="145"/>
        <v>825000</v>
      </c>
      <c r="G9174" s="69"/>
    </row>
    <row r="9175" spans="1:7" ht="18" customHeight="1">
      <c r="A9175" s="323"/>
      <c r="B9175" s="302"/>
      <c r="C9175" s="325"/>
      <c r="D9175" s="325"/>
      <c r="E9175" s="46"/>
      <c r="F9175" s="130">
        <f t="shared" si="145"/>
        <v>0</v>
      </c>
      <c r="G9175" s="69"/>
    </row>
    <row r="9176" spans="1:7" ht="18" customHeight="1">
      <c r="A9176" s="323" t="s">
        <v>336</v>
      </c>
      <c r="B9176" s="302" t="s">
        <v>31</v>
      </c>
      <c r="C9176" s="325" t="s">
        <v>60</v>
      </c>
      <c r="D9176" s="325">
        <v>56</v>
      </c>
      <c r="E9176" s="46">
        <v>36000</v>
      </c>
      <c r="F9176" s="130">
        <f t="shared" si="145"/>
        <v>2016000</v>
      </c>
      <c r="G9176" s="86">
        <f>SUM(F9176:F9183)</f>
        <v>28786150</v>
      </c>
    </row>
    <row r="9177" spans="1:7" ht="18" customHeight="1">
      <c r="A9177" s="323"/>
      <c r="B9177" s="302" t="s">
        <v>31</v>
      </c>
      <c r="C9177" s="325" t="s">
        <v>15</v>
      </c>
      <c r="D9177" s="325">
        <v>97.8</v>
      </c>
      <c r="E9177" s="46">
        <v>34000</v>
      </c>
      <c r="F9177" s="130">
        <f t="shared" si="145"/>
        <v>3325200</v>
      </c>
      <c r="G9177" s="69"/>
    </row>
    <row r="9178" spans="1:7" ht="18" customHeight="1">
      <c r="A9178" s="323"/>
      <c r="B9178" s="302" t="s">
        <v>31</v>
      </c>
      <c r="C9178" s="325" t="s">
        <v>396</v>
      </c>
      <c r="D9178" s="325">
        <v>50</v>
      </c>
      <c r="E9178" s="46">
        <v>34000</v>
      </c>
      <c r="F9178" s="130">
        <f t="shared" si="145"/>
        <v>1700000</v>
      </c>
      <c r="G9178" s="69"/>
    </row>
    <row r="9179" spans="1:7" ht="18" customHeight="1">
      <c r="A9179" s="323"/>
      <c r="B9179" s="302" t="s">
        <v>31</v>
      </c>
      <c r="C9179" s="325" t="s">
        <v>2248</v>
      </c>
      <c r="D9179" s="325">
        <v>100</v>
      </c>
      <c r="E9179" s="46">
        <v>33000</v>
      </c>
      <c r="F9179" s="130">
        <f t="shared" si="145"/>
        <v>3300000</v>
      </c>
      <c r="G9179" s="69"/>
    </row>
    <row r="9180" spans="1:7" ht="18" customHeight="1">
      <c r="A9180" s="323"/>
      <c r="B9180" s="302" t="s">
        <v>31</v>
      </c>
      <c r="C9180" s="325" t="s">
        <v>158</v>
      </c>
      <c r="D9180" s="325">
        <v>100</v>
      </c>
      <c r="E9180" s="46">
        <v>36000</v>
      </c>
      <c r="F9180" s="130">
        <f t="shared" si="145"/>
        <v>3600000</v>
      </c>
      <c r="G9180" s="69"/>
    </row>
    <row r="9181" spans="1:7" ht="18" customHeight="1">
      <c r="A9181" s="323"/>
      <c r="B9181" s="302" t="s">
        <v>31</v>
      </c>
      <c r="C9181" s="325" t="s">
        <v>292</v>
      </c>
      <c r="D9181" s="325">
        <v>86.3</v>
      </c>
      <c r="E9181" s="46">
        <v>33000</v>
      </c>
      <c r="F9181" s="130">
        <f t="shared" si="145"/>
        <v>2847900</v>
      </c>
      <c r="G9181" s="69"/>
    </row>
    <row r="9182" spans="1:7" ht="18" customHeight="1">
      <c r="A9182" s="323"/>
      <c r="B9182" s="302" t="s">
        <v>64</v>
      </c>
      <c r="C9182" s="325" t="s">
        <v>1187</v>
      </c>
      <c r="D9182" s="325">
        <v>299.3</v>
      </c>
      <c r="E9182" s="46">
        <v>33500</v>
      </c>
      <c r="F9182" s="130">
        <f t="shared" si="145"/>
        <v>10026550</v>
      </c>
      <c r="G9182" s="69"/>
    </row>
    <row r="9183" spans="1:7" ht="18" customHeight="1">
      <c r="A9183" s="323"/>
      <c r="B9183" s="302" t="s">
        <v>31</v>
      </c>
      <c r="C9183" s="325" t="s">
        <v>974</v>
      </c>
      <c r="D9183" s="325">
        <v>56.3</v>
      </c>
      <c r="E9183" s="46">
        <v>35000</v>
      </c>
      <c r="F9183" s="130">
        <f t="shared" si="145"/>
        <v>1970500</v>
      </c>
      <c r="G9183" s="69"/>
    </row>
    <row r="9184" spans="1:7" ht="18" customHeight="1">
      <c r="A9184" s="323"/>
      <c r="B9184" s="302"/>
      <c r="C9184" s="325"/>
      <c r="D9184" s="325"/>
      <c r="E9184" s="46"/>
      <c r="F9184" s="130">
        <f t="shared" si="145"/>
        <v>0</v>
      </c>
      <c r="G9184" s="69"/>
    </row>
    <row r="9185" spans="1:7" ht="18" customHeight="1">
      <c r="A9185" s="323" t="s">
        <v>316</v>
      </c>
      <c r="B9185" s="302" t="s">
        <v>31</v>
      </c>
      <c r="C9185" s="325" t="s">
        <v>442</v>
      </c>
      <c r="D9185" s="325">
        <v>91.2</v>
      </c>
      <c r="E9185" s="46">
        <v>35500</v>
      </c>
      <c r="F9185" s="130">
        <f t="shared" si="145"/>
        <v>3237600</v>
      </c>
      <c r="G9185" s="86">
        <f>SUM(F9185:F9187)</f>
        <v>21453600</v>
      </c>
    </row>
    <row r="9186" spans="1:7" ht="18" customHeight="1">
      <c r="A9186" s="323"/>
      <c r="B9186" s="302" t="s">
        <v>135</v>
      </c>
      <c r="C9186" s="325" t="s">
        <v>136</v>
      </c>
      <c r="D9186" s="325">
        <v>75</v>
      </c>
      <c r="E9186" s="46">
        <v>36000</v>
      </c>
      <c r="F9186" s="130">
        <f t="shared" si="145"/>
        <v>2700000</v>
      </c>
      <c r="G9186" s="69"/>
    </row>
    <row r="9187" spans="1:7" ht="18" customHeight="1">
      <c r="A9187" s="323"/>
      <c r="B9187" s="302" t="s">
        <v>135</v>
      </c>
      <c r="C9187" s="325" t="s">
        <v>627</v>
      </c>
      <c r="D9187" s="325">
        <f>331+100</f>
        <v>431</v>
      </c>
      <c r="E9187" s="46">
        <v>36000</v>
      </c>
      <c r="F9187" s="130">
        <f t="shared" si="145"/>
        <v>15516000</v>
      </c>
      <c r="G9187" s="69"/>
    </row>
    <row r="9188" spans="1:7" ht="18" customHeight="1">
      <c r="A9188" s="323"/>
      <c r="B9188" s="302"/>
      <c r="C9188" s="325"/>
      <c r="D9188" s="325"/>
      <c r="E9188" s="46"/>
      <c r="F9188" s="130">
        <f t="shared" si="145"/>
        <v>0</v>
      </c>
      <c r="G9188" s="69"/>
    </row>
    <row r="9189" spans="1:7" ht="18" customHeight="1">
      <c r="A9189" s="323" t="s">
        <v>145</v>
      </c>
      <c r="B9189" s="302" t="s">
        <v>23</v>
      </c>
      <c r="C9189" s="325" t="s">
        <v>2249</v>
      </c>
      <c r="D9189" s="325">
        <v>154.80000000000001</v>
      </c>
      <c r="E9189" s="46">
        <v>33000</v>
      </c>
      <c r="F9189" s="130">
        <f t="shared" si="145"/>
        <v>5108400</v>
      </c>
      <c r="G9189" s="86">
        <f>SUM(F9189:F9190)</f>
        <v>19985400</v>
      </c>
    </row>
    <row r="9190" spans="1:7" ht="18" customHeight="1">
      <c r="A9190" s="323"/>
      <c r="B9190" s="302" t="s">
        <v>31</v>
      </c>
      <c r="C9190" s="325" t="s">
        <v>15</v>
      </c>
      <c r="D9190" s="325">
        <v>513</v>
      </c>
      <c r="E9190" s="46">
        <v>29000</v>
      </c>
      <c r="F9190" s="130">
        <f t="shared" si="145"/>
        <v>14877000</v>
      </c>
      <c r="G9190" s="69"/>
    </row>
    <row r="9191" spans="1:7" ht="18" customHeight="1">
      <c r="A9191" s="323"/>
      <c r="B9191" s="302"/>
      <c r="C9191" s="325"/>
      <c r="D9191" s="325"/>
      <c r="E9191" s="46"/>
      <c r="F9191" s="130">
        <f t="shared" si="145"/>
        <v>0</v>
      </c>
      <c r="G9191" s="69"/>
    </row>
    <row r="9192" spans="1:7" ht="18" customHeight="1">
      <c r="A9192" s="323" t="s">
        <v>418</v>
      </c>
      <c r="B9192" s="302" t="s">
        <v>23</v>
      </c>
      <c r="C9192" s="325" t="s">
        <v>369</v>
      </c>
      <c r="D9192" s="325">
        <f>773.3+120</f>
        <v>893.3</v>
      </c>
      <c r="E9192" s="46">
        <v>34500</v>
      </c>
      <c r="F9192" s="130">
        <f t="shared" si="145"/>
        <v>30818850</v>
      </c>
      <c r="G9192" s="86">
        <f>F9192</f>
        <v>30818850</v>
      </c>
    </row>
    <row r="9193" spans="1:7" ht="18" customHeight="1">
      <c r="A9193" s="323"/>
      <c r="B9193" s="302"/>
      <c r="C9193" s="325"/>
      <c r="D9193" s="325"/>
      <c r="E9193" s="46"/>
      <c r="F9193" s="130">
        <f t="shared" si="145"/>
        <v>0</v>
      </c>
      <c r="G9193" s="69"/>
    </row>
    <row r="9194" spans="1:7" ht="18" customHeight="1">
      <c r="A9194" s="323" t="s">
        <v>93</v>
      </c>
      <c r="B9194" s="302" t="s">
        <v>2250</v>
      </c>
      <c r="C9194" s="325" t="s">
        <v>442</v>
      </c>
      <c r="D9194" s="325">
        <v>127.2</v>
      </c>
      <c r="E9194" s="46">
        <v>32000</v>
      </c>
      <c r="F9194" s="130">
        <f t="shared" si="145"/>
        <v>4070400</v>
      </c>
      <c r="G9194" s="86">
        <f>SUM(F9194:F9195)</f>
        <v>5856000</v>
      </c>
    </row>
    <row r="9195" spans="1:7" ht="18" customHeight="1">
      <c r="A9195" s="323"/>
      <c r="B9195" s="302" t="s">
        <v>708</v>
      </c>
      <c r="C9195" s="325" t="s">
        <v>442</v>
      </c>
      <c r="D9195" s="325">
        <v>49.6</v>
      </c>
      <c r="E9195" s="46">
        <v>36000</v>
      </c>
      <c r="F9195" s="130">
        <f t="shared" si="145"/>
        <v>1785600</v>
      </c>
      <c r="G9195" s="69"/>
    </row>
    <row r="9196" spans="1:7" ht="18" customHeight="1">
      <c r="A9196" s="323"/>
      <c r="B9196" s="302"/>
      <c r="C9196" s="325"/>
      <c r="D9196" s="325"/>
      <c r="E9196" s="46"/>
      <c r="F9196" s="130">
        <f t="shared" si="145"/>
        <v>0</v>
      </c>
      <c r="G9196" s="69"/>
    </row>
    <row r="9197" spans="1:7" ht="18" customHeight="1">
      <c r="A9197" s="323" t="s">
        <v>767</v>
      </c>
      <c r="B9197" s="302" t="s">
        <v>289</v>
      </c>
      <c r="C9197" s="325" t="s">
        <v>1814</v>
      </c>
      <c r="D9197" s="325">
        <v>98.6</v>
      </c>
      <c r="E9197" s="46">
        <v>31000</v>
      </c>
      <c r="F9197" s="130">
        <f t="shared" si="145"/>
        <v>3056600</v>
      </c>
      <c r="G9197" s="86">
        <f>SUM(F9197:F9198)</f>
        <v>18801600</v>
      </c>
    </row>
    <row r="9198" spans="1:7" ht="18" customHeight="1">
      <c r="A9198" s="323"/>
      <c r="B9198" s="302" t="s">
        <v>333</v>
      </c>
      <c r="C9198" s="325" t="s">
        <v>990</v>
      </c>
      <c r="D9198" s="325">
        <v>470</v>
      </c>
      <c r="E9198" s="46">
        <v>33500</v>
      </c>
      <c r="F9198" s="130">
        <f t="shared" si="145"/>
        <v>15745000</v>
      </c>
      <c r="G9198" s="69"/>
    </row>
    <row r="9199" spans="1:7" ht="18" customHeight="1">
      <c r="A9199" s="323"/>
      <c r="B9199" s="302"/>
      <c r="C9199" s="325"/>
      <c r="D9199" s="325"/>
      <c r="E9199" s="46"/>
      <c r="F9199" s="130">
        <f t="shared" si="145"/>
        <v>0</v>
      </c>
      <c r="G9199" s="69"/>
    </row>
    <row r="9200" spans="1:7" ht="18" customHeight="1">
      <c r="A9200" s="323" t="s">
        <v>178</v>
      </c>
      <c r="B9200" s="302" t="s">
        <v>13</v>
      </c>
      <c r="C9200" s="325" t="s">
        <v>1368</v>
      </c>
      <c r="D9200" s="325">
        <v>96</v>
      </c>
      <c r="E9200" s="46">
        <v>33000</v>
      </c>
      <c r="F9200" s="130">
        <f t="shared" si="145"/>
        <v>3168000</v>
      </c>
      <c r="G9200" s="86">
        <f>SUM(F9200:F9201)</f>
        <v>5425000</v>
      </c>
    </row>
    <row r="9201" spans="1:7" ht="18" customHeight="1">
      <c r="A9201" s="323"/>
      <c r="B9201" s="302" t="s">
        <v>64</v>
      </c>
      <c r="C9201" s="325" t="s">
        <v>1437</v>
      </c>
      <c r="D9201" s="325">
        <v>61</v>
      </c>
      <c r="E9201" s="46">
        <v>37000</v>
      </c>
      <c r="F9201" s="130">
        <f t="shared" si="145"/>
        <v>2257000</v>
      </c>
      <c r="G9201" s="86"/>
    </row>
    <row r="9202" spans="1:7" ht="18" customHeight="1">
      <c r="A9202" s="323"/>
      <c r="B9202" s="302"/>
      <c r="C9202" s="325"/>
      <c r="D9202" s="325"/>
      <c r="E9202" s="46"/>
      <c r="F9202" s="130">
        <f t="shared" si="145"/>
        <v>0</v>
      </c>
      <c r="G9202" s="69"/>
    </row>
    <row r="9203" spans="1:7" ht="18" customHeight="1">
      <c r="A9203" s="323" t="s">
        <v>154</v>
      </c>
      <c r="B9203" s="444" t="s">
        <v>798</v>
      </c>
      <c r="C9203" s="482" t="s">
        <v>799</v>
      </c>
      <c r="D9203" s="482">
        <v>55</v>
      </c>
      <c r="E9203" s="116">
        <v>41500</v>
      </c>
      <c r="F9203" s="131">
        <f t="shared" ref="F9203:F9307" si="146">E9203*D9203</f>
        <v>2282500</v>
      </c>
      <c r="G9203" s="86">
        <f>F9203</f>
        <v>2282500</v>
      </c>
    </row>
    <row r="9204" spans="1:7" ht="18" customHeight="1">
      <c r="A9204" s="323"/>
      <c r="B9204" s="302"/>
      <c r="C9204" s="325"/>
      <c r="D9204" s="325"/>
      <c r="E9204" s="46"/>
      <c r="F9204" s="130">
        <f t="shared" si="146"/>
        <v>0</v>
      </c>
      <c r="G9204" s="69"/>
    </row>
    <row r="9205" spans="1:7" ht="18" customHeight="1">
      <c r="A9205" s="323" t="s">
        <v>245</v>
      </c>
      <c r="B9205" s="443" t="s">
        <v>2217</v>
      </c>
      <c r="C9205" s="482" t="s">
        <v>825</v>
      </c>
      <c r="D9205" s="482">
        <v>600</v>
      </c>
      <c r="E9205" s="116">
        <v>47000</v>
      </c>
      <c r="F9205" s="131">
        <f t="shared" si="146"/>
        <v>28200000</v>
      </c>
      <c r="G9205" s="86">
        <f>F9205</f>
        <v>28200000</v>
      </c>
    </row>
    <row r="9206" spans="1:7" ht="18" customHeight="1">
      <c r="A9206" s="323"/>
      <c r="B9206" s="302"/>
      <c r="C9206" s="325"/>
      <c r="D9206" s="325"/>
      <c r="E9206" s="46"/>
      <c r="F9206" s="130">
        <f t="shared" si="146"/>
        <v>0</v>
      </c>
      <c r="G9206" s="69"/>
    </row>
    <row r="9207" spans="1:7" ht="18" customHeight="1">
      <c r="A9207" s="323" t="s">
        <v>271</v>
      </c>
      <c r="B9207" s="302" t="s">
        <v>13</v>
      </c>
      <c r="C9207" s="325" t="s">
        <v>43</v>
      </c>
      <c r="D9207" s="325">
        <v>10</v>
      </c>
      <c r="E9207" s="46">
        <v>31500</v>
      </c>
      <c r="F9207" s="130">
        <f t="shared" si="146"/>
        <v>315000</v>
      </c>
      <c r="G9207" s="86">
        <f>F9207</f>
        <v>315000</v>
      </c>
    </row>
    <row r="9208" spans="1:7" ht="18" customHeight="1">
      <c r="A9208" s="323"/>
      <c r="B9208" s="302"/>
      <c r="C9208" s="325"/>
      <c r="D9208" s="325"/>
      <c r="E9208" s="46"/>
      <c r="F9208" s="130">
        <f t="shared" si="146"/>
        <v>0</v>
      </c>
      <c r="G9208" s="69"/>
    </row>
    <row r="9209" spans="1:7" ht="18" customHeight="1">
      <c r="A9209" s="323" t="s">
        <v>330</v>
      </c>
      <c r="B9209" s="302" t="s">
        <v>31</v>
      </c>
      <c r="C9209" s="325" t="s">
        <v>2253</v>
      </c>
      <c r="D9209" s="325">
        <v>59</v>
      </c>
      <c r="E9209" s="46">
        <v>36000</v>
      </c>
      <c r="F9209" s="130">
        <f t="shared" si="146"/>
        <v>2124000</v>
      </c>
      <c r="G9209" s="86">
        <f>F9209</f>
        <v>2124000</v>
      </c>
    </row>
    <row r="9210" spans="1:7" ht="18" customHeight="1">
      <c r="A9210" s="323"/>
      <c r="B9210" s="302"/>
      <c r="C9210" s="325"/>
      <c r="D9210" s="325"/>
      <c r="E9210" s="46"/>
      <c r="F9210" s="130">
        <f t="shared" si="146"/>
        <v>0</v>
      </c>
      <c r="G9210" s="69"/>
    </row>
    <row r="9211" spans="1:7" ht="18" customHeight="1">
      <c r="A9211" s="323" t="s">
        <v>378</v>
      </c>
      <c r="B9211" s="302" t="s">
        <v>31</v>
      </c>
      <c r="C9211" s="325" t="s">
        <v>1169</v>
      </c>
      <c r="D9211" s="325">
        <v>500</v>
      </c>
      <c r="E9211" s="46">
        <v>35000</v>
      </c>
      <c r="F9211" s="130">
        <f t="shared" si="146"/>
        <v>17500000</v>
      </c>
      <c r="G9211" s="86">
        <f>F9211</f>
        <v>17500000</v>
      </c>
    </row>
    <row r="9212" spans="1:7" ht="18" customHeight="1">
      <c r="A9212" s="323"/>
      <c r="B9212" s="302"/>
      <c r="C9212" s="325"/>
      <c r="D9212" s="325"/>
      <c r="E9212" s="46"/>
      <c r="F9212" s="130">
        <f t="shared" si="146"/>
        <v>0</v>
      </c>
      <c r="G9212" s="69"/>
    </row>
    <row r="9213" spans="1:7" ht="18" customHeight="1">
      <c r="A9213" s="323" t="s">
        <v>912</v>
      </c>
      <c r="B9213" s="302" t="s">
        <v>31</v>
      </c>
      <c r="C9213" s="325" t="s">
        <v>1204</v>
      </c>
      <c r="D9213" s="325">
        <v>360.6</v>
      </c>
      <c r="E9213" s="46">
        <v>32500</v>
      </c>
      <c r="F9213" s="130">
        <f t="shared" si="146"/>
        <v>11719500</v>
      </c>
      <c r="G9213" s="86">
        <f>SUM(F9213:F9214)</f>
        <v>19608750</v>
      </c>
    </row>
    <row r="9214" spans="1:7" ht="18" customHeight="1">
      <c r="A9214" s="323" t="s">
        <v>392</v>
      </c>
      <c r="B9214" s="302" t="s">
        <v>31</v>
      </c>
      <c r="C9214" s="325" t="s">
        <v>85</v>
      </c>
      <c r="D9214" s="325">
        <v>235.5</v>
      </c>
      <c r="E9214" s="46">
        <v>33500</v>
      </c>
      <c r="F9214" s="130">
        <f t="shared" si="146"/>
        <v>7889250</v>
      </c>
      <c r="G9214" s="69"/>
    </row>
    <row r="9215" spans="1:7" ht="18" customHeight="1">
      <c r="A9215" s="323"/>
      <c r="B9215" s="302"/>
      <c r="C9215" s="325"/>
      <c r="D9215" s="325"/>
      <c r="E9215" s="46"/>
      <c r="F9215" s="130">
        <f t="shared" si="146"/>
        <v>0</v>
      </c>
      <c r="G9215" s="69"/>
    </row>
    <row r="9216" spans="1:7" ht="18" customHeight="1">
      <c r="A9216" s="323" t="s">
        <v>90</v>
      </c>
      <c r="B9216" s="302" t="s">
        <v>568</v>
      </c>
      <c r="C9216" s="325" t="s">
        <v>918</v>
      </c>
      <c r="D9216" s="325">
        <v>146.5</v>
      </c>
      <c r="E9216" s="46">
        <v>39000</v>
      </c>
      <c r="F9216" s="130">
        <f t="shared" si="146"/>
        <v>5713500</v>
      </c>
      <c r="G9216" s="86">
        <f>F9216</f>
        <v>5713500</v>
      </c>
    </row>
    <row r="9217" spans="1:7" ht="18" customHeight="1">
      <c r="A9217" s="323"/>
      <c r="B9217" s="302"/>
      <c r="C9217" s="325"/>
      <c r="D9217" s="325"/>
      <c r="E9217" s="46"/>
      <c r="F9217" s="130">
        <f t="shared" si="146"/>
        <v>0</v>
      </c>
      <c r="G9217" s="69"/>
    </row>
    <row r="9218" spans="1:7" ht="18" customHeight="1">
      <c r="A9218" s="323" t="s">
        <v>394</v>
      </c>
      <c r="B9218" s="302" t="s">
        <v>570</v>
      </c>
      <c r="C9218" s="325" t="s">
        <v>611</v>
      </c>
      <c r="D9218" s="325">
        <v>121.4</v>
      </c>
      <c r="E9218" s="46">
        <v>37000</v>
      </c>
      <c r="F9218" s="130">
        <f t="shared" si="146"/>
        <v>4491800</v>
      </c>
      <c r="G9218" s="86">
        <f>SUM(F9218:F9221)</f>
        <v>14492900</v>
      </c>
    </row>
    <row r="9219" spans="1:7" ht="18" customHeight="1">
      <c r="A9219" s="323"/>
      <c r="B9219" s="302" t="s">
        <v>570</v>
      </c>
      <c r="C9219" s="325" t="s">
        <v>2254</v>
      </c>
      <c r="D9219" s="325">
        <v>44.4</v>
      </c>
      <c r="E9219" s="46">
        <v>37000</v>
      </c>
      <c r="F9219" s="130">
        <f t="shared" si="146"/>
        <v>1642800</v>
      </c>
      <c r="G9219" s="69"/>
    </row>
    <row r="9220" spans="1:7" ht="18" customHeight="1">
      <c r="A9220" s="323"/>
      <c r="B9220" s="302" t="s">
        <v>570</v>
      </c>
      <c r="C9220" s="325" t="s">
        <v>2255</v>
      </c>
      <c r="D9220" s="325">
        <v>115.1</v>
      </c>
      <c r="E9220" s="46">
        <v>37000</v>
      </c>
      <c r="F9220" s="130">
        <f t="shared" si="146"/>
        <v>4258700</v>
      </c>
      <c r="G9220" s="69"/>
    </row>
    <row r="9221" spans="1:7" ht="18" customHeight="1">
      <c r="A9221" s="323"/>
      <c r="B9221" s="302" t="s">
        <v>570</v>
      </c>
      <c r="C9221" s="325" t="s">
        <v>2256</v>
      </c>
      <c r="D9221" s="325">
        <v>110.8</v>
      </c>
      <c r="E9221" s="46">
        <v>37000</v>
      </c>
      <c r="F9221" s="130">
        <f t="shared" si="146"/>
        <v>4099600</v>
      </c>
      <c r="G9221" s="69"/>
    </row>
    <row r="9222" spans="1:7" ht="18" customHeight="1">
      <c r="A9222" s="323"/>
      <c r="B9222" s="302"/>
      <c r="C9222" s="325"/>
      <c r="D9222" s="325"/>
      <c r="E9222" s="46"/>
      <c r="F9222" s="130">
        <f t="shared" si="146"/>
        <v>0</v>
      </c>
      <c r="G9222" s="69"/>
    </row>
    <row r="9223" spans="1:7" ht="18" customHeight="1">
      <c r="A9223" s="323" t="s">
        <v>1410</v>
      </c>
      <c r="B9223" s="302" t="s">
        <v>23</v>
      </c>
      <c r="C9223" s="325" t="s">
        <v>2257</v>
      </c>
      <c r="D9223" s="325">
        <v>207</v>
      </c>
      <c r="E9223" s="46">
        <v>35500</v>
      </c>
      <c r="F9223" s="130">
        <f t="shared" si="146"/>
        <v>7348500</v>
      </c>
      <c r="G9223" s="86">
        <f>F9223</f>
        <v>7348500</v>
      </c>
    </row>
    <row r="9224" spans="1:7" ht="18" customHeight="1">
      <c r="A9224" s="323"/>
      <c r="B9224" s="302"/>
      <c r="C9224" s="325"/>
      <c r="D9224" s="325"/>
      <c r="E9224" s="46"/>
      <c r="F9224" s="130">
        <f t="shared" si="146"/>
        <v>0</v>
      </c>
      <c r="G9224" s="69"/>
    </row>
    <row r="9225" spans="1:7" ht="18" customHeight="1">
      <c r="A9225" s="323" t="s">
        <v>321</v>
      </c>
      <c r="B9225" s="302" t="s">
        <v>132</v>
      </c>
      <c r="C9225" s="325" t="s">
        <v>416</v>
      </c>
      <c r="D9225" s="325">
        <v>533.5</v>
      </c>
      <c r="E9225" s="46">
        <v>35000</v>
      </c>
      <c r="F9225" s="130">
        <f t="shared" si="146"/>
        <v>18672500</v>
      </c>
      <c r="G9225" s="86">
        <f>F9225</f>
        <v>18672500</v>
      </c>
    </row>
    <row r="9226" spans="1:7" ht="18" customHeight="1">
      <c r="A9226" s="323"/>
      <c r="B9226" s="302"/>
      <c r="C9226" s="325"/>
      <c r="D9226" s="325"/>
      <c r="E9226" s="46"/>
      <c r="F9226" s="130">
        <f t="shared" si="146"/>
        <v>0</v>
      </c>
      <c r="G9226" s="69"/>
    </row>
    <row r="9227" spans="1:7" ht="18" customHeight="1">
      <c r="A9227" s="323" t="s">
        <v>235</v>
      </c>
      <c r="B9227" s="302" t="s">
        <v>376</v>
      </c>
      <c r="C9227" s="325" t="s">
        <v>514</v>
      </c>
      <c r="D9227" s="325">
        <v>106</v>
      </c>
      <c r="E9227" s="46">
        <v>31500</v>
      </c>
      <c r="F9227" s="130">
        <f t="shared" si="146"/>
        <v>3339000</v>
      </c>
      <c r="G9227" s="86">
        <f>F9227</f>
        <v>3339000</v>
      </c>
    </row>
    <row r="9228" spans="1:7" ht="18" customHeight="1">
      <c r="A9228" s="323"/>
      <c r="B9228" s="302"/>
      <c r="C9228" s="325"/>
      <c r="D9228" s="325"/>
      <c r="E9228" s="46"/>
      <c r="F9228" s="130">
        <f t="shared" si="146"/>
        <v>0</v>
      </c>
      <c r="G9228" s="69"/>
    </row>
    <row r="9229" spans="1:7" ht="18" customHeight="1">
      <c r="A9229" s="323" t="s">
        <v>380</v>
      </c>
      <c r="B9229" s="302" t="s">
        <v>31</v>
      </c>
      <c r="C9229" s="325" t="s">
        <v>184</v>
      </c>
      <c r="D9229" s="325">
        <v>52.9</v>
      </c>
      <c r="E9229" s="46">
        <v>35000</v>
      </c>
      <c r="F9229" s="130">
        <f t="shared" si="146"/>
        <v>1851500</v>
      </c>
      <c r="G9229" s="86">
        <f>SUM(F9229:F9230)</f>
        <v>4994250</v>
      </c>
    </row>
    <row r="9230" spans="1:7" ht="18" customHeight="1">
      <c r="A9230" s="323"/>
      <c r="B9230" s="302" t="s">
        <v>319</v>
      </c>
      <c r="C9230" s="325" t="s">
        <v>2258</v>
      </c>
      <c r="D9230" s="325">
        <v>96.7</v>
      </c>
      <c r="E9230" s="46">
        <v>32500</v>
      </c>
      <c r="F9230" s="130">
        <f t="shared" si="146"/>
        <v>3142750</v>
      </c>
      <c r="G9230" s="69"/>
    </row>
    <row r="9231" spans="1:7" ht="18" customHeight="1">
      <c r="A9231" s="323"/>
      <c r="B9231" s="302"/>
      <c r="C9231" s="325"/>
      <c r="D9231" s="325"/>
      <c r="E9231" s="46"/>
      <c r="F9231" s="130">
        <f t="shared" si="146"/>
        <v>0</v>
      </c>
      <c r="G9231" s="69"/>
    </row>
    <row r="9232" spans="1:7" ht="18" customHeight="1">
      <c r="A9232" s="323" t="s">
        <v>451</v>
      </c>
      <c r="B9232" s="302" t="s">
        <v>31</v>
      </c>
      <c r="C9232" s="325" t="s">
        <v>200</v>
      </c>
      <c r="D9232" s="325">
        <v>150</v>
      </c>
      <c r="E9232" s="46">
        <v>35500</v>
      </c>
      <c r="F9232" s="130">
        <f t="shared" si="146"/>
        <v>5325000</v>
      </c>
      <c r="G9232" s="86">
        <f>F9232</f>
        <v>5325000</v>
      </c>
    </row>
    <row r="9233" spans="1:7" ht="18" customHeight="1">
      <c r="A9233" s="323"/>
      <c r="B9233" s="302"/>
      <c r="C9233" s="325"/>
      <c r="D9233" s="325"/>
      <c r="E9233" s="46"/>
      <c r="F9233" s="130">
        <f t="shared" si="146"/>
        <v>0</v>
      </c>
      <c r="G9233" s="69"/>
    </row>
    <row r="9234" spans="1:7" ht="18" customHeight="1">
      <c r="A9234" s="323" t="s">
        <v>318</v>
      </c>
      <c r="B9234" s="302" t="s">
        <v>390</v>
      </c>
      <c r="C9234" s="325" t="s">
        <v>2261</v>
      </c>
      <c r="D9234" s="325">
        <v>105.4</v>
      </c>
      <c r="E9234" s="46">
        <v>34000</v>
      </c>
      <c r="F9234" s="130">
        <f t="shared" si="146"/>
        <v>3583600</v>
      </c>
      <c r="G9234" s="86">
        <f>F9234</f>
        <v>3583600</v>
      </c>
    </row>
    <row r="9235" spans="1:7" ht="18" customHeight="1">
      <c r="A9235" s="323"/>
      <c r="B9235" s="302"/>
      <c r="C9235" s="325"/>
      <c r="D9235" s="325"/>
      <c r="E9235" s="46"/>
      <c r="F9235" s="130">
        <f t="shared" si="146"/>
        <v>0</v>
      </c>
      <c r="G9235" s="69"/>
    </row>
    <row r="9236" spans="1:7" ht="18" customHeight="1">
      <c r="A9236" s="323" t="s">
        <v>490</v>
      </c>
      <c r="B9236" s="302" t="s">
        <v>13</v>
      </c>
      <c r="C9236" s="325" t="s">
        <v>381</v>
      </c>
      <c r="D9236" s="325">
        <v>170.2</v>
      </c>
      <c r="E9236" s="46">
        <v>31500</v>
      </c>
      <c r="F9236" s="130">
        <f t="shared" si="146"/>
        <v>5361300</v>
      </c>
      <c r="G9236" s="86">
        <f>F9236</f>
        <v>5361300</v>
      </c>
    </row>
    <row r="9237" spans="1:7" ht="18" customHeight="1">
      <c r="A9237" s="323"/>
      <c r="B9237" s="302"/>
      <c r="C9237" s="325"/>
      <c r="D9237" s="325"/>
      <c r="E9237" s="46"/>
      <c r="F9237" s="130">
        <f t="shared" si="146"/>
        <v>0</v>
      </c>
      <c r="G9237" s="69"/>
    </row>
    <row r="9238" spans="1:7" ht="18" customHeight="1">
      <c r="A9238" s="323" t="s">
        <v>630</v>
      </c>
      <c r="B9238" s="302" t="s">
        <v>13</v>
      </c>
      <c r="C9238" s="325" t="s">
        <v>22</v>
      </c>
      <c r="D9238" s="325">
        <v>20</v>
      </c>
      <c r="E9238" s="46">
        <v>31500</v>
      </c>
      <c r="F9238" s="130">
        <f t="shared" si="146"/>
        <v>630000</v>
      </c>
      <c r="G9238" s="86">
        <f>SUM(F9238:F9247)</f>
        <v>12195000</v>
      </c>
    </row>
    <row r="9239" spans="1:7" ht="18" customHeight="1">
      <c r="A9239" s="323"/>
      <c r="B9239" s="302" t="s">
        <v>13</v>
      </c>
      <c r="C9239" s="325" t="s">
        <v>75</v>
      </c>
      <c r="D9239" s="325">
        <v>20</v>
      </c>
      <c r="E9239" s="46">
        <v>31500</v>
      </c>
      <c r="F9239" s="130">
        <f t="shared" si="146"/>
        <v>630000</v>
      </c>
      <c r="G9239" s="69"/>
    </row>
    <row r="9240" spans="1:7" ht="18" customHeight="1">
      <c r="A9240" s="323"/>
      <c r="B9240" s="302" t="s">
        <v>13</v>
      </c>
      <c r="C9240" s="325" t="s">
        <v>631</v>
      </c>
      <c r="D9240" s="325">
        <v>70</v>
      </c>
      <c r="E9240" s="46">
        <v>31500</v>
      </c>
      <c r="F9240" s="130">
        <f t="shared" si="146"/>
        <v>2205000</v>
      </c>
      <c r="G9240" s="69"/>
    </row>
    <row r="9241" spans="1:7" ht="18" customHeight="1">
      <c r="A9241" s="323"/>
      <c r="B9241" s="302" t="s">
        <v>13</v>
      </c>
      <c r="C9241" s="325" t="s">
        <v>339</v>
      </c>
      <c r="D9241" s="325">
        <v>30</v>
      </c>
      <c r="E9241" s="46">
        <v>31500</v>
      </c>
      <c r="F9241" s="130">
        <f t="shared" si="146"/>
        <v>945000</v>
      </c>
      <c r="G9241" s="69"/>
    </row>
    <row r="9242" spans="1:7" ht="18" customHeight="1">
      <c r="A9242" s="323"/>
      <c r="B9242" s="302" t="s">
        <v>13</v>
      </c>
      <c r="C9242" s="325" t="s">
        <v>59</v>
      </c>
      <c r="D9242" s="325">
        <v>50</v>
      </c>
      <c r="E9242" s="46">
        <v>31500</v>
      </c>
      <c r="F9242" s="130">
        <f t="shared" si="146"/>
        <v>1575000</v>
      </c>
      <c r="G9242" s="69"/>
    </row>
    <row r="9243" spans="1:7" ht="18" customHeight="1">
      <c r="A9243" s="323"/>
      <c r="B9243" s="302" t="s">
        <v>13</v>
      </c>
      <c r="C9243" s="325" t="s">
        <v>60</v>
      </c>
      <c r="D9243" s="325">
        <v>50</v>
      </c>
      <c r="E9243" s="46">
        <v>31500</v>
      </c>
      <c r="F9243" s="130">
        <f t="shared" si="146"/>
        <v>1575000</v>
      </c>
      <c r="G9243" s="69"/>
    </row>
    <row r="9244" spans="1:7" ht="18" customHeight="1">
      <c r="A9244" s="323"/>
      <c r="B9244" s="302" t="s">
        <v>13</v>
      </c>
      <c r="C9244" s="325" t="s">
        <v>14</v>
      </c>
      <c r="D9244" s="325">
        <v>40</v>
      </c>
      <c r="E9244" s="46">
        <v>31500</v>
      </c>
      <c r="F9244" s="130">
        <f t="shared" si="146"/>
        <v>1260000</v>
      </c>
      <c r="G9244" s="69"/>
    </row>
    <row r="9245" spans="1:7" ht="18" customHeight="1">
      <c r="A9245" s="323"/>
      <c r="B9245" s="302" t="s">
        <v>13</v>
      </c>
      <c r="C9245" s="325" t="s">
        <v>62</v>
      </c>
      <c r="D9245" s="325">
        <v>20</v>
      </c>
      <c r="E9245" s="46">
        <v>31500</v>
      </c>
      <c r="F9245" s="130">
        <f t="shared" si="146"/>
        <v>630000</v>
      </c>
      <c r="G9245" s="69"/>
    </row>
    <row r="9246" spans="1:7" ht="18" customHeight="1">
      <c r="A9246" s="323"/>
      <c r="B9246" s="302" t="s">
        <v>13</v>
      </c>
      <c r="C9246" s="325" t="s">
        <v>287</v>
      </c>
      <c r="D9246" s="325">
        <v>30</v>
      </c>
      <c r="E9246" s="46">
        <v>31500</v>
      </c>
      <c r="F9246" s="130">
        <f t="shared" si="146"/>
        <v>945000</v>
      </c>
      <c r="G9246" s="69"/>
    </row>
    <row r="9247" spans="1:7" ht="18" customHeight="1">
      <c r="A9247" s="323"/>
      <c r="B9247" s="302" t="s">
        <v>31</v>
      </c>
      <c r="C9247" s="325" t="s">
        <v>499</v>
      </c>
      <c r="D9247" s="325">
        <v>50</v>
      </c>
      <c r="E9247" s="46">
        <v>36000</v>
      </c>
      <c r="F9247" s="130">
        <f t="shared" si="146"/>
        <v>1800000</v>
      </c>
      <c r="G9247" s="69"/>
    </row>
    <row r="9248" spans="1:7" ht="18" customHeight="1">
      <c r="A9248" s="323"/>
      <c r="B9248" s="302"/>
      <c r="C9248" s="325"/>
      <c r="D9248" s="325"/>
      <c r="E9248" s="46"/>
      <c r="F9248" s="130">
        <f t="shared" si="146"/>
        <v>0</v>
      </c>
      <c r="G9248" s="69"/>
    </row>
    <row r="9249" spans="1:7" ht="18" customHeight="1">
      <c r="A9249" s="323" t="s">
        <v>2214</v>
      </c>
      <c r="B9249" s="302" t="s">
        <v>13</v>
      </c>
      <c r="C9249" s="325" t="s">
        <v>2251</v>
      </c>
      <c r="D9249" s="325">
        <v>107.5</v>
      </c>
      <c r="E9249" s="46">
        <v>31500</v>
      </c>
      <c r="F9249" s="130">
        <f t="shared" si="146"/>
        <v>3386250</v>
      </c>
      <c r="G9249" s="86">
        <f>SUM(F9249:F9251)</f>
        <v>5717250</v>
      </c>
    </row>
    <row r="9250" spans="1:7" ht="18" customHeight="1">
      <c r="A9250" s="323"/>
      <c r="B9250" s="302" t="s">
        <v>13</v>
      </c>
      <c r="C9250" s="325" t="s">
        <v>686</v>
      </c>
      <c r="D9250" s="325">
        <v>30</v>
      </c>
      <c r="E9250" s="46">
        <v>31500</v>
      </c>
      <c r="F9250" s="130">
        <f t="shared" si="146"/>
        <v>945000</v>
      </c>
      <c r="G9250" s="69"/>
    </row>
    <row r="9251" spans="1:7" ht="18" customHeight="1">
      <c r="A9251" s="323"/>
      <c r="B9251" s="302" t="s">
        <v>13</v>
      </c>
      <c r="C9251" s="325" t="s">
        <v>565</v>
      </c>
      <c r="D9251" s="325">
        <v>44</v>
      </c>
      <c r="E9251" s="46">
        <v>31500</v>
      </c>
      <c r="F9251" s="130">
        <f t="shared" si="146"/>
        <v>1386000</v>
      </c>
      <c r="G9251" s="69"/>
    </row>
    <row r="9252" spans="1:7" ht="18" customHeight="1">
      <c r="A9252" s="323"/>
      <c r="B9252" s="302"/>
      <c r="C9252" s="325"/>
      <c r="D9252" s="325"/>
      <c r="E9252" s="46"/>
      <c r="F9252" s="130">
        <f t="shared" si="146"/>
        <v>0</v>
      </c>
      <c r="G9252" s="69"/>
    </row>
    <row r="9253" spans="1:7" ht="18" customHeight="1">
      <c r="A9253" s="323" t="s">
        <v>2231</v>
      </c>
      <c r="B9253" s="302" t="s">
        <v>570</v>
      </c>
      <c r="C9253" s="325" t="s">
        <v>754</v>
      </c>
      <c r="D9253" s="325">
        <v>296</v>
      </c>
      <c r="E9253" s="46">
        <v>39000</v>
      </c>
      <c r="F9253" s="130">
        <f t="shared" si="146"/>
        <v>11544000</v>
      </c>
      <c r="G9253" s="86">
        <f>F9253</f>
        <v>11544000</v>
      </c>
    </row>
    <row r="9254" spans="1:7" ht="18" customHeight="1">
      <c r="A9254" s="323"/>
      <c r="B9254" s="302"/>
      <c r="C9254" s="325"/>
      <c r="D9254" s="325"/>
      <c r="E9254" s="46"/>
      <c r="F9254" s="130">
        <f t="shared" si="146"/>
        <v>0</v>
      </c>
      <c r="G9254" s="69"/>
    </row>
    <row r="9255" spans="1:7" ht="18" customHeight="1">
      <c r="A9255" s="323" t="s">
        <v>157</v>
      </c>
      <c r="B9255" s="302" t="s">
        <v>31</v>
      </c>
      <c r="C9255" s="325" t="s">
        <v>969</v>
      </c>
      <c r="D9255" s="325">
        <v>51</v>
      </c>
      <c r="E9255" s="46">
        <v>36000</v>
      </c>
      <c r="F9255" s="130">
        <f t="shared" si="146"/>
        <v>1836000</v>
      </c>
      <c r="G9255" s="86">
        <f>SUM(F9255:F9257)</f>
        <v>7556400</v>
      </c>
    </row>
    <row r="9256" spans="1:7" ht="18" customHeight="1">
      <c r="A9256" s="323"/>
      <c r="B9256" s="302" t="s">
        <v>31</v>
      </c>
      <c r="C9256" s="325" t="s">
        <v>158</v>
      </c>
      <c r="D9256" s="325">
        <v>106.9</v>
      </c>
      <c r="E9256" s="46">
        <v>36000</v>
      </c>
      <c r="F9256" s="130">
        <f t="shared" si="146"/>
        <v>3848400</v>
      </c>
      <c r="G9256" s="69"/>
    </row>
    <row r="9257" spans="1:7" ht="18" customHeight="1">
      <c r="A9257" s="323"/>
      <c r="B9257" s="302" t="s">
        <v>31</v>
      </c>
      <c r="C9257" s="325" t="s">
        <v>358</v>
      </c>
      <c r="D9257" s="325">
        <v>52</v>
      </c>
      <c r="E9257" s="46">
        <v>36000</v>
      </c>
      <c r="F9257" s="130">
        <f t="shared" si="146"/>
        <v>1872000</v>
      </c>
      <c r="G9257" s="69"/>
    </row>
    <row r="9258" spans="1:7" ht="18" customHeight="1">
      <c r="A9258" s="323"/>
      <c r="B9258" s="302"/>
      <c r="C9258" s="325"/>
      <c r="D9258" s="325"/>
      <c r="E9258" s="46"/>
      <c r="F9258" s="130">
        <f t="shared" si="146"/>
        <v>0</v>
      </c>
      <c r="G9258" s="69"/>
    </row>
    <row r="9259" spans="1:7" ht="18" customHeight="1">
      <c r="A9259" s="323" t="s">
        <v>58</v>
      </c>
      <c r="B9259" s="302" t="s">
        <v>31</v>
      </c>
      <c r="C9259" s="325" t="s">
        <v>358</v>
      </c>
      <c r="D9259" s="325">
        <v>50</v>
      </c>
      <c r="E9259" s="46">
        <v>35000</v>
      </c>
      <c r="F9259" s="130">
        <f t="shared" ref="F9259:F9264" si="147">E9259*D9259</f>
        <v>1750000</v>
      </c>
      <c r="G9259" s="86">
        <f>F9259</f>
        <v>1750000</v>
      </c>
    </row>
    <row r="9260" spans="1:7" ht="18" customHeight="1">
      <c r="A9260" s="323"/>
      <c r="B9260" s="302"/>
      <c r="C9260" s="325"/>
      <c r="D9260" s="325"/>
      <c r="E9260" s="46"/>
      <c r="F9260" s="130">
        <f t="shared" si="147"/>
        <v>0</v>
      </c>
      <c r="G9260" s="86"/>
    </row>
    <row r="9261" spans="1:7" ht="18" customHeight="1">
      <c r="A9261" s="323" t="s">
        <v>12</v>
      </c>
      <c r="B9261" s="302" t="s">
        <v>13</v>
      </c>
      <c r="C9261" s="325" t="s">
        <v>76</v>
      </c>
      <c r="D9261" s="325">
        <v>20</v>
      </c>
      <c r="E9261" s="46">
        <v>31500</v>
      </c>
      <c r="F9261" s="130">
        <f t="shared" si="147"/>
        <v>630000</v>
      </c>
      <c r="G9261" s="86">
        <f>SUM(F9261:F9263)</f>
        <v>1890000</v>
      </c>
    </row>
    <row r="9262" spans="1:7" ht="18" customHeight="1">
      <c r="A9262" s="323"/>
      <c r="B9262" s="302" t="s">
        <v>13</v>
      </c>
      <c r="C9262" s="325" t="s">
        <v>59</v>
      </c>
      <c r="D9262" s="325">
        <v>20</v>
      </c>
      <c r="E9262" s="46">
        <v>31500</v>
      </c>
      <c r="F9262" s="130">
        <f t="shared" si="147"/>
        <v>630000</v>
      </c>
      <c r="G9262" s="86"/>
    </row>
    <row r="9263" spans="1:7" ht="18" customHeight="1">
      <c r="A9263" s="323"/>
      <c r="B9263" s="302" t="s">
        <v>13</v>
      </c>
      <c r="C9263" s="325" t="s">
        <v>45</v>
      </c>
      <c r="D9263" s="325">
        <v>20</v>
      </c>
      <c r="E9263" s="46">
        <v>31500</v>
      </c>
      <c r="F9263" s="130">
        <f t="shared" si="147"/>
        <v>630000</v>
      </c>
      <c r="G9263" s="86"/>
    </row>
    <row r="9264" spans="1:7" ht="18" customHeight="1">
      <c r="A9264" s="323"/>
      <c r="B9264" s="302"/>
      <c r="C9264" s="325"/>
      <c r="D9264" s="325"/>
      <c r="E9264" s="46"/>
      <c r="F9264" s="130">
        <f t="shared" si="147"/>
        <v>0</v>
      </c>
      <c r="G9264" s="69"/>
    </row>
    <row r="9265" spans="1:7" ht="18" customHeight="1">
      <c r="A9265" s="323" t="s">
        <v>97</v>
      </c>
      <c r="B9265" s="302" t="s">
        <v>13</v>
      </c>
      <c r="C9265" s="325" t="s">
        <v>856</v>
      </c>
      <c r="D9265" s="325">
        <v>80</v>
      </c>
      <c r="E9265" s="46">
        <v>31500</v>
      </c>
      <c r="F9265" s="130">
        <f t="shared" si="146"/>
        <v>2520000</v>
      </c>
      <c r="G9265" s="86">
        <f>SUM(F9265:F9266)</f>
        <v>4095000</v>
      </c>
    </row>
    <row r="9266" spans="1:7" ht="18" customHeight="1">
      <c r="A9266" s="323"/>
      <c r="B9266" s="302" t="s">
        <v>13</v>
      </c>
      <c r="C9266" s="325" t="s">
        <v>60</v>
      </c>
      <c r="D9266" s="325">
        <v>50</v>
      </c>
      <c r="E9266" s="46">
        <v>31500</v>
      </c>
      <c r="F9266" s="130">
        <f t="shared" si="146"/>
        <v>1575000</v>
      </c>
      <c r="G9266" s="69"/>
    </row>
    <row r="9267" spans="1:7" ht="18" customHeight="1">
      <c r="A9267" s="323"/>
      <c r="B9267" s="302"/>
      <c r="C9267" s="325"/>
      <c r="D9267" s="325"/>
      <c r="E9267" s="46"/>
      <c r="F9267" s="130">
        <f t="shared" si="146"/>
        <v>0</v>
      </c>
      <c r="G9267" s="69"/>
    </row>
    <row r="9268" spans="1:7" ht="18" customHeight="1">
      <c r="A9268" s="323" t="s">
        <v>26</v>
      </c>
      <c r="B9268" s="302" t="s">
        <v>13</v>
      </c>
      <c r="C9268" s="325" t="s">
        <v>198</v>
      </c>
      <c r="D9268" s="325">
        <v>100</v>
      </c>
      <c r="E9268" s="46">
        <v>31500</v>
      </c>
      <c r="F9268" s="130">
        <f t="shared" si="146"/>
        <v>3150000</v>
      </c>
      <c r="G9268" s="86">
        <f>F9268</f>
        <v>3150000</v>
      </c>
    </row>
    <row r="9269" spans="1:7" ht="18" customHeight="1">
      <c r="A9269" s="323"/>
      <c r="B9269" s="302"/>
      <c r="C9269" s="325"/>
      <c r="D9269" s="325"/>
      <c r="E9269" s="46"/>
      <c r="F9269" s="130">
        <f t="shared" si="146"/>
        <v>0</v>
      </c>
      <c r="G9269" s="69"/>
    </row>
    <row r="9270" spans="1:7" ht="18" customHeight="1">
      <c r="A9270" s="323" t="s">
        <v>18</v>
      </c>
      <c r="B9270" s="302" t="s">
        <v>13</v>
      </c>
      <c r="C9270" s="325" t="s">
        <v>865</v>
      </c>
      <c r="D9270" s="325">
        <v>50</v>
      </c>
      <c r="E9270" s="46">
        <v>30000</v>
      </c>
      <c r="F9270" s="130">
        <f t="shared" si="146"/>
        <v>1500000</v>
      </c>
      <c r="G9270" s="86">
        <f>F9270</f>
        <v>1500000</v>
      </c>
    </row>
    <row r="9271" spans="1:7" ht="18" customHeight="1">
      <c r="A9271" s="323"/>
      <c r="B9271" s="302"/>
      <c r="C9271" s="325"/>
      <c r="D9271" s="325"/>
      <c r="E9271" s="46"/>
      <c r="F9271" s="130">
        <f t="shared" si="146"/>
        <v>0</v>
      </c>
      <c r="G9271" s="69"/>
    </row>
    <row r="9272" spans="1:7" ht="18" customHeight="1">
      <c r="A9272" s="323" t="s">
        <v>24</v>
      </c>
      <c r="B9272" s="444" t="s">
        <v>363</v>
      </c>
      <c r="C9272" s="482" t="s">
        <v>242</v>
      </c>
      <c r="D9272" s="482">
        <v>188</v>
      </c>
      <c r="E9272" s="116">
        <v>57500</v>
      </c>
      <c r="F9272" s="131">
        <f t="shared" si="146"/>
        <v>10810000</v>
      </c>
      <c r="G9272" s="86">
        <f>SUM(F9272:F9274)</f>
        <v>16760000</v>
      </c>
    </row>
    <row r="9273" spans="1:7" ht="18" customHeight="1">
      <c r="A9273" s="323"/>
      <c r="B9273" s="444" t="s">
        <v>137</v>
      </c>
      <c r="C9273" s="482" t="s">
        <v>1004</v>
      </c>
      <c r="D9273" s="482">
        <v>50</v>
      </c>
      <c r="E9273" s="116">
        <v>39000</v>
      </c>
      <c r="F9273" s="131">
        <f t="shared" si="146"/>
        <v>1950000</v>
      </c>
      <c r="G9273" s="69"/>
    </row>
    <row r="9274" spans="1:7" ht="18" customHeight="1">
      <c r="A9274" s="323"/>
      <c r="B9274" s="444" t="s">
        <v>137</v>
      </c>
      <c r="C9274" s="482" t="s">
        <v>862</v>
      </c>
      <c r="D9274" s="482">
        <v>100</v>
      </c>
      <c r="E9274" s="116">
        <v>40000</v>
      </c>
      <c r="F9274" s="131">
        <f t="shared" si="146"/>
        <v>4000000</v>
      </c>
      <c r="G9274" s="69"/>
    </row>
    <row r="9275" spans="1:7" ht="18" customHeight="1">
      <c r="A9275" s="323"/>
      <c r="B9275" s="444"/>
      <c r="C9275" s="482"/>
      <c r="D9275" s="482"/>
      <c r="E9275" s="116"/>
      <c r="F9275" s="131"/>
      <c r="G9275" s="69"/>
    </row>
    <row r="9276" spans="1:7" ht="18" customHeight="1">
      <c r="A9276" s="323">
        <v>585</v>
      </c>
      <c r="B9276" s="302" t="s">
        <v>13</v>
      </c>
      <c r="C9276" s="325" t="s">
        <v>2259</v>
      </c>
      <c r="D9276" s="325">
        <v>30</v>
      </c>
      <c r="E9276" s="46">
        <v>30000</v>
      </c>
      <c r="F9276" s="130">
        <f>E9276*D9276</f>
        <v>900000</v>
      </c>
      <c r="G9276" s="86">
        <f>SUM(F9276:F9277)</f>
        <v>4200000</v>
      </c>
    </row>
    <row r="9277" spans="1:7" ht="18" customHeight="1">
      <c r="A9277" s="323"/>
      <c r="B9277" s="302" t="s">
        <v>13</v>
      </c>
      <c r="C9277" s="325" t="s">
        <v>2260</v>
      </c>
      <c r="D9277" s="325">
        <v>110</v>
      </c>
      <c r="E9277" s="46">
        <v>30000</v>
      </c>
      <c r="F9277" s="130">
        <f>E9277*D9277</f>
        <v>3300000</v>
      </c>
      <c r="G9277" s="69"/>
    </row>
    <row r="9278" spans="1:7" ht="18" customHeight="1">
      <c r="A9278" s="323"/>
      <c r="B9278" s="302"/>
      <c r="C9278" s="325"/>
      <c r="D9278" s="325"/>
      <c r="E9278" s="46"/>
      <c r="F9278" s="130">
        <f t="shared" si="146"/>
        <v>0</v>
      </c>
      <c r="G9278" s="69"/>
    </row>
    <row r="9279" spans="1:7" ht="18" customHeight="1">
      <c r="A9279" s="534" t="s">
        <v>314</v>
      </c>
      <c r="B9279" s="302"/>
      <c r="C9279" s="325"/>
      <c r="D9279" s="325"/>
      <c r="E9279" s="46"/>
      <c r="F9279" s="130">
        <f t="shared" si="146"/>
        <v>0</v>
      </c>
      <c r="G9279" s="86">
        <f>SUM(F9280:F9283)</f>
        <v>-2071350</v>
      </c>
    </row>
    <row r="9280" spans="1:7" ht="18" customHeight="1">
      <c r="A9280" s="323" t="s">
        <v>354</v>
      </c>
      <c r="B9280" s="439" t="s">
        <v>2250</v>
      </c>
      <c r="C9280" s="430" t="s">
        <v>442</v>
      </c>
      <c r="D9280" s="430">
        <v>-128.19999999999999</v>
      </c>
      <c r="E9280" s="54">
        <v>32000</v>
      </c>
      <c r="F9280" s="140">
        <f t="shared" si="146"/>
        <v>-4102399.9999999995</v>
      </c>
      <c r="G9280" s="69"/>
    </row>
    <row r="9281" spans="1:11" ht="18" customHeight="1">
      <c r="A9281" s="323" t="s">
        <v>154</v>
      </c>
      <c r="B9281" s="439" t="s">
        <v>216</v>
      </c>
      <c r="C9281" s="430"/>
      <c r="D9281" s="430">
        <v>-6.6</v>
      </c>
      <c r="E9281" s="54">
        <v>31500</v>
      </c>
      <c r="F9281" s="140">
        <f t="shared" si="146"/>
        <v>-207900</v>
      </c>
      <c r="G9281" s="69"/>
    </row>
    <row r="9282" spans="1:11" ht="18" customHeight="1">
      <c r="A9282" s="323" t="s">
        <v>154</v>
      </c>
      <c r="B9282" s="439" t="s">
        <v>2252</v>
      </c>
      <c r="C9282" s="430"/>
      <c r="D9282" s="430">
        <v>-0.7</v>
      </c>
      <c r="E9282" s="54">
        <v>10000</v>
      </c>
      <c r="F9282" s="140">
        <f t="shared" si="146"/>
        <v>-7000</v>
      </c>
      <c r="G9282" s="69"/>
    </row>
    <row r="9283" spans="1:11" ht="18" customHeight="1">
      <c r="A9283" s="533" t="s">
        <v>311</v>
      </c>
      <c r="B9283" s="440" t="s">
        <v>13</v>
      </c>
      <c r="C9283" s="382" t="s">
        <v>754</v>
      </c>
      <c r="D9283" s="382">
        <v>71.3</v>
      </c>
      <c r="E9283" s="59">
        <v>31500</v>
      </c>
      <c r="F9283" s="132">
        <f t="shared" si="146"/>
        <v>2245950</v>
      </c>
      <c r="G9283" s="92"/>
    </row>
    <row r="9284" spans="1:11" ht="18" customHeight="1">
      <c r="A9284" s="526"/>
      <c r="B9284" s="435"/>
      <c r="C9284" s="484"/>
      <c r="D9284" s="484"/>
      <c r="E9284" s="113"/>
      <c r="F9284" s="126"/>
      <c r="G9284" s="9"/>
    </row>
    <row r="9285" spans="1:11" ht="18" customHeight="1">
      <c r="A9285" s="537">
        <v>42470</v>
      </c>
      <c r="B9285" s="355"/>
      <c r="C9285" s="491" t="s">
        <v>398</v>
      </c>
      <c r="D9285" s="525"/>
      <c r="F9285" s="127"/>
    </row>
    <row r="9286" spans="1:11" ht="18" customHeight="1">
      <c r="A9286" s="531" t="s">
        <v>127</v>
      </c>
      <c r="B9286" s="436" t="s">
        <v>134</v>
      </c>
      <c r="C9286" s="494" t="s">
        <v>152</v>
      </c>
      <c r="D9286" s="494">
        <f>SUM(D9287:D9342)</f>
        <v>5759.5999999999995</v>
      </c>
      <c r="E9286" s="166"/>
      <c r="F9286" s="171">
        <f>SUM(F9287:F9342)</f>
        <v>200021900</v>
      </c>
      <c r="G9286" s="171">
        <f>SUM(G9287:G9342)</f>
        <v>200021900</v>
      </c>
    </row>
    <row r="9287" spans="1:11" s="243" customFormat="1" ht="18" customHeight="1">
      <c r="A9287" s="532" t="s">
        <v>115</v>
      </c>
      <c r="B9287" s="437" t="s">
        <v>116</v>
      </c>
      <c r="C9287" s="487" t="s">
        <v>118</v>
      </c>
      <c r="D9287" s="487">
        <v>115.6</v>
      </c>
      <c r="E9287" s="42">
        <v>42500</v>
      </c>
      <c r="F9287" s="142">
        <f t="shared" si="146"/>
        <v>4913000</v>
      </c>
      <c r="G9287" s="245">
        <f>F9287</f>
        <v>4913000</v>
      </c>
      <c r="H9287" s="277"/>
      <c r="I9287" s="280"/>
      <c r="J9287" s="566"/>
      <c r="K9287" s="244"/>
    </row>
    <row r="9288" spans="1:11" ht="18" customHeight="1">
      <c r="A9288" s="323"/>
      <c r="B9288" s="302"/>
      <c r="C9288" s="325"/>
      <c r="D9288" s="325"/>
      <c r="E9288" s="46"/>
      <c r="F9288" s="130">
        <f t="shared" si="146"/>
        <v>0</v>
      </c>
      <c r="G9288" s="69"/>
    </row>
    <row r="9289" spans="1:11" ht="18" customHeight="1">
      <c r="A9289" s="323" t="s">
        <v>2262</v>
      </c>
      <c r="B9289" s="302" t="s">
        <v>13</v>
      </c>
      <c r="C9289" s="325" t="s">
        <v>927</v>
      </c>
      <c r="D9289" s="325">
        <v>62</v>
      </c>
      <c r="E9289" s="46">
        <v>32000</v>
      </c>
      <c r="F9289" s="130">
        <f t="shared" si="146"/>
        <v>1984000</v>
      </c>
      <c r="G9289" s="86">
        <f>SUM(F9289:F9293)</f>
        <v>6006400</v>
      </c>
    </row>
    <row r="9290" spans="1:11" ht="18" customHeight="1">
      <c r="A9290" s="323"/>
      <c r="B9290" s="302"/>
      <c r="C9290" s="325" t="s">
        <v>2263</v>
      </c>
      <c r="D9290" s="325">
        <v>30</v>
      </c>
      <c r="E9290" s="46">
        <v>32000</v>
      </c>
      <c r="F9290" s="130">
        <f t="shared" si="146"/>
        <v>960000</v>
      </c>
      <c r="G9290" s="69"/>
    </row>
    <row r="9291" spans="1:11" ht="18" customHeight="1">
      <c r="A9291" s="323"/>
      <c r="B9291" s="302"/>
      <c r="C9291" s="325" t="s">
        <v>697</v>
      </c>
      <c r="D9291" s="325">
        <v>50</v>
      </c>
      <c r="E9291" s="46">
        <v>32000</v>
      </c>
      <c r="F9291" s="130">
        <f t="shared" si="146"/>
        <v>1600000</v>
      </c>
      <c r="G9291" s="69"/>
    </row>
    <row r="9292" spans="1:11" ht="18" customHeight="1">
      <c r="A9292" s="323"/>
      <c r="B9292" s="302"/>
      <c r="C9292" s="325" t="s">
        <v>696</v>
      </c>
      <c r="D9292" s="325">
        <v>20</v>
      </c>
      <c r="E9292" s="46">
        <v>32000</v>
      </c>
      <c r="F9292" s="130">
        <f t="shared" si="146"/>
        <v>640000</v>
      </c>
      <c r="G9292" s="69"/>
    </row>
    <row r="9293" spans="1:11" ht="18" customHeight="1">
      <c r="A9293" s="323"/>
      <c r="B9293" s="302"/>
      <c r="C9293" s="325" t="s">
        <v>698</v>
      </c>
      <c r="D9293" s="325">
        <v>25.7</v>
      </c>
      <c r="E9293" s="46">
        <v>32000</v>
      </c>
      <c r="F9293" s="130">
        <f t="shared" si="146"/>
        <v>822400</v>
      </c>
      <c r="G9293" s="69"/>
    </row>
    <row r="9294" spans="1:11" ht="18" customHeight="1">
      <c r="A9294" s="323"/>
      <c r="B9294" s="302"/>
      <c r="C9294" s="325"/>
      <c r="D9294" s="325"/>
      <c r="E9294" s="46"/>
      <c r="F9294" s="130">
        <f t="shared" si="146"/>
        <v>0</v>
      </c>
      <c r="G9294" s="69"/>
    </row>
    <row r="9295" spans="1:11" ht="18" customHeight="1">
      <c r="A9295" s="323" t="s">
        <v>2264</v>
      </c>
      <c r="B9295" s="302" t="s">
        <v>13</v>
      </c>
      <c r="C9295" s="325" t="s">
        <v>804</v>
      </c>
      <c r="D9295" s="325">
        <v>150</v>
      </c>
      <c r="E9295" s="46">
        <v>31500</v>
      </c>
      <c r="F9295" s="130">
        <f t="shared" si="146"/>
        <v>4725000</v>
      </c>
      <c r="G9295" s="86">
        <f>F9295</f>
        <v>4725000</v>
      </c>
    </row>
    <row r="9296" spans="1:11" ht="18" customHeight="1">
      <c r="A9296" s="323"/>
      <c r="B9296" s="302"/>
      <c r="C9296" s="325"/>
      <c r="D9296" s="325"/>
      <c r="E9296" s="46"/>
      <c r="F9296" s="130">
        <f t="shared" si="146"/>
        <v>0</v>
      </c>
      <c r="G9296" s="69"/>
    </row>
    <row r="9297" spans="1:7" ht="18" customHeight="1">
      <c r="A9297" s="323" t="s">
        <v>336</v>
      </c>
      <c r="B9297" s="302" t="s">
        <v>31</v>
      </c>
      <c r="C9297" s="325" t="s">
        <v>1127</v>
      </c>
      <c r="D9297" s="325">
        <v>193.5</v>
      </c>
      <c r="E9297" s="46">
        <v>35000</v>
      </c>
      <c r="F9297" s="130">
        <f t="shared" si="146"/>
        <v>6772500</v>
      </c>
      <c r="G9297" s="86">
        <f>SUM(F9297:F9301)</f>
        <v>24248100</v>
      </c>
    </row>
    <row r="9298" spans="1:7" ht="18" customHeight="1">
      <c r="A9298" s="323"/>
      <c r="B9298" s="302" t="s">
        <v>31</v>
      </c>
      <c r="C9298" s="325" t="s">
        <v>14</v>
      </c>
      <c r="D9298" s="325">
        <v>150</v>
      </c>
      <c r="E9298" s="46">
        <v>36000</v>
      </c>
      <c r="F9298" s="130">
        <f t="shared" si="146"/>
        <v>5400000</v>
      </c>
      <c r="G9298" s="69"/>
    </row>
    <row r="9299" spans="1:7" ht="18" customHeight="1">
      <c r="A9299" s="323"/>
      <c r="B9299" s="302" t="s">
        <v>31</v>
      </c>
      <c r="C9299" s="325" t="s">
        <v>62</v>
      </c>
      <c r="D9299" s="325">
        <v>100</v>
      </c>
      <c r="E9299" s="46">
        <v>36000</v>
      </c>
      <c r="F9299" s="130">
        <f t="shared" si="146"/>
        <v>3600000</v>
      </c>
      <c r="G9299" s="69"/>
    </row>
    <row r="9300" spans="1:7" ht="18" customHeight="1">
      <c r="A9300" s="323"/>
      <c r="B9300" s="302" t="s">
        <v>31</v>
      </c>
      <c r="C9300" s="325" t="s">
        <v>158</v>
      </c>
      <c r="D9300" s="325">
        <v>92.5</v>
      </c>
      <c r="E9300" s="46">
        <v>36000</v>
      </c>
      <c r="F9300" s="130">
        <f t="shared" si="146"/>
        <v>3330000</v>
      </c>
      <c r="G9300" s="69"/>
    </row>
    <row r="9301" spans="1:7" ht="18" customHeight="1">
      <c r="A9301" s="323"/>
      <c r="B9301" s="302" t="s">
        <v>31</v>
      </c>
      <c r="C9301" s="325" t="s">
        <v>933</v>
      </c>
      <c r="D9301" s="325">
        <v>153.6</v>
      </c>
      <c r="E9301" s="46">
        <v>33500</v>
      </c>
      <c r="F9301" s="130">
        <f t="shared" si="146"/>
        <v>5145600</v>
      </c>
      <c r="G9301" s="69"/>
    </row>
    <row r="9302" spans="1:7" ht="18" customHeight="1">
      <c r="A9302" s="323"/>
      <c r="B9302" s="302"/>
      <c r="C9302" s="325"/>
      <c r="D9302" s="325"/>
      <c r="E9302" s="46"/>
      <c r="F9302" s="130">
        <f t="shared" si="146"/>
        <v>0</v>
      </c>
      <c r="G9302" s="69"/>
    </row>
    <row r="9303" spans="1:7" ht="18" customHeight="1">
      <c r="A9303" s="323" t="s">
        <v>30</v>
      </c>
      <c r="B9303" s="302" t="s">
        <v>31</v>
      </c>
      <c r="C9303" s="325" t="s">
        <v>62</v>
      </c>
      <c r="D9303" s="325">
        <v>225</v>
      </c>
      <c r="E9303" s="46">
        <v>35000</v>
      </c>
      <c r="F9303" s="130">
        <f t="shared" si="146"/>
        <v>7875000</v>
      </c>
      <c r="G9303" s="86">
        <f>SUM(F9303:F9310)</f>
        <v>53774700</v>
      </c>
    </row>
    <row r="9304" spans="1:7" ht="18" customHeight="1">
      <c r="A9304" s="323"/>
      <c r="B9304" s="302" t="s">
        <v>31</v>
      </c>
      <c r="C9304" s="325" t="s">
        <v>62</v>
      </c>
      <c r="D9304" s="325">
        <v>350</v>
      </c>
      <c r="E9304" s="46">
        <v>35000</v>
      </c>
      <c r="F9304" s="130">
        <f t="shared" si="146"/>
        <v>12250000</v>
      </c>
      <c r="G9304" s="69"/>
    </row>
    <row r="9305" spans="1:7" ht="18" customHeight="1">
      <c r="A9305" s="323"/>
      <c r="B9305" s="302" t="s">
        <v>31</v>
      </c>
      <c r="C9305" s="325" t="s">
        <v>15</v>
      </c>
      <c r="D9305" s="325">
        <v>201</v>
      </c>
      <c r="E9305" s="46">
        <v>35500</v>
      </c>
      <c r="F9305" s="130">
        <f t="shared" si="146"/>
        <v>7135500</v>
      </c>
      <c r="G9305" s="69"/>
    </row>
    <row r="9306" spans="1:7" ht="18" customHeight="1">
      <c r="A9306" s="323"/>
      <c r="B9306" s="302" t="s">
        <v>31</v>
      </c>
      <c r="C9306" s="325" t="s">
        <v>1466</v>
      </c>
      <c r="D9306" s="325">
        <v>155</v>
      </c>
      <c r="E9306" s="46">
        <v>36000</v>
      </c>
      <c r="F9306" s="130">
        <f t="shared" si="146"/>
        <v>5580000</v>
      </c>
      <c r="G9306" s="69"/>
    </row>
    <row r="9307" spans="1:7" ht="18" customHeight="1">
      <c r="A9307" s="323"/>
      <c r="B9307" s="302" t="s">
        <v>31</v>
      </c>
      <c r="C9307" s="325" t="s">
        <v>1262</v>
      </c>
      <c r="D9307" s="325">
        <v>50</v>
      </c>
      <c r="E9307" s="46">
        <v>35500</v>
      </c>
      <c r="F9307" s="130">
        <f t="shared" si="146"/>
        <v>1775000</v>
      </c>
      <c r="G9307" s="69"/>
    </row>
    <row r="9308" spans="1:7" ht="18" customHeight="1">
      <c r="A9308" s="323"/>
      <c r="B9308" s="302" t="s">
        <v>31</v>
      </c>
      <c r="C9308" s="325" t="s">
        <v>2265</v>
      </c>
      <c r="D9308" s="325">
        <v>202</v>
      </c>
      <c r="E9308" s="46">
        <v>36000</v>
      </c>
      <c r="F9308" s="130">
        <f t="shared" ref="F9308:F9379" si="148">E9308*D9308</f>
        <v>7272000</v>
      </c>
      <c r="G9308" s="69"/>
    </row>
    <row r="9309" spans="1:7" ht="18" customHeight="1">
      <c r="A9309" s="323"/>
      <c r="B9309" s="302" t="s">
        <v>31</v>
      </c>
      <c r="C9309" s="325" t="s">
        <v>148</v>
      </c>
      <c r="D9309" s="325">
        <v>205</v>
      </c>
      <c r="E9309" s="46">
        <v>36000</v>
      </c>
      <c r="F9309" s="130">
        <f t="shared" si="148"/>
        <v>7380000</v>
      </c>
      <c r="G9309" s="69"/>
    </row>
    <row r="9310" spans="1:7" ht="18" customHeight="1">
      <c r="A9310" s="323"/>
      <c r="B9310" s="302" t="s">
        <v>31</v>
      </c>
      <c r="C9310" s="325" t="s">
        <v>136</v>
      </c>
      <c r="D9310" s="325">
        <v>125.2</v>
      </c>
      <c r="E9310" s="46">
        <v>36000</v>
      </c>
      <c r="F9310" s="130">
        <f t="shared" si="148"/>
        <v>4507200</v>
      </c>
      <c r="G9310" s="69"/>
    </row>
    <row r="9311" spans="1:7" ht="18" customHeight="1">
      <c r="A9311" s="323"/>
      <c r="B9311" s="302"/>
      <c r="C9311" s="325"/>
      <c r="D9311" s="325"/>
      <c r="E9311" s="46"/>
      <c r="F9311" s="130">
        <f t="shared" si="148"/>
        <v>0</v>
      </c>
      <c r="G9311" s="69"/>
    </row>
    <row r="9312" spans="1:7" ht="18" customHeight="1">
      <c r="A9312" s="323" t="s">
        <v>2266</v>
      </c>
      <c r="B9312" s="302" t="s">
        <v>31</v>
      </c>
      <c r="C9312" s="325" t="s">
        <v>186</v>
      </c>
      <c r="D9312" s="325">
        <v>480</v>
      </c>
      <c r="E9312" s="46">
        <v>35500</v>
      </c>
      <c r="F9312" s="130">
        <f t="shared" si="148"/>
        <v>17040000</v>
      </c>
      <c r="G9312" s="86">
        <f>F9312</f>
        <v>17040000</v>
      </c>
    </row>
    <row r="9313" spans="1:7" ht="18" customHeight="1">
      <c r="A9313" s="323"/>
      <c r="B9313" s="302"/>
      <c r="C9313" s="325"/>
      <c r="D9313" s="325"/>
      <c r="E9313" s="46"/>
      <c r="F9313" s="130">
        <f t="shared" si="148"/>
        <v>0</v>
      </c>
      <c r="G9313" s="69"/>
    </row>
    <row r="9314" spans="1:7" ht="18" customHeight="1">
      <c r="A9314" s="323" t="s">
        <v>1843</v>
      </c>
      <c r="B9314" s="302" t="s">
        <v>31</v>
      </c>
      <c r="C9314" s="325" t="s">
        <v>899</v>
      </c>
      <c r="D9314" s="325">
        <v>271.60000000000002</v>
      </c>
      <c r="E9314" s="46">
        <v>36000</v>
      </c>
      <c r="F9314" s="130">
        <f t="shared" si="148"/>
        <v>9777600</v>
      </c>
      <c r="G9314" s="86">
        <f>F9314</f>
        <v>9777600</v>
      </c>
    </row>
    <row r="9315" spans="1:7" ht="18" customHeight="1">
      <c r="A9315" s="323"/>
      <c r="B9315" s="302"/>
      <c r="C9315" s="325"/>
      <c r="D9315" s="325"/>
      <c r="E9315" s="46"/>
      <c r="F9315" s="130">
        <f t="shared" si="148"/>
        <v>0</v>
      </c>
      <c r="G9315" s="69"/>
    </row>
    <row r="9316" spans="1:7" ht="18" customHeight="1">
      <c r="A9316" s="323" t="s">
        <v>302</v>
      </c>
      <c r="B9316" s="302" t="s">
        <v>2267</v>
      </c>
      <c r="C9316" s="325" t="s">
        <v>2268</v>
      </c>
      <c r="D9316" s="325">
        <v>252.7</v>
      </c>
      <c r="E9316" s="46">
        <v>34000</v>
      </c>
      <c r="F9316" s="130">
        <f t="shared" si="148"/>
        <v>8591800</v>
      </c>
      <c r="G9316" s="86">
        <f>F9316</f>
        <v>8591800</v>
      </c>
    </row>
    <row r="9317" spans="1:7" ht="18" customHeight="1">
      <c r="A9317" s="323"/>
      <c r="B9317" s="302"/>
      <c r="C9317" s="325"/>
      <c r="D9317" s="325"/>
      <c r="E9317" s="46"/>
      <c r="F9317" s="130">
        <f t="shared" si="148"/>
        <v>0</v>
      </c>
      <c r="G9317" s="69"/>
    </row>
    <row r="9318" spans="1:7" ht="18" customHeight="1">
      <c r="A9318" s="323" t="s">
        <v>243</v>
      </c>
      <c r="B9318" s="302" t="s">
        <v>13</v>
      </c>
      <c r="C9318" s="325" t="s">
        <v>715</v>
      </c>
      <c r="D9318" s="325">
        <v>252</v>
      </c>
      <c r="E9318" s="46">
        <v>31500</v>
      </c>
      <c r="F9318" s="130">
        <f t="shared" si="148"/>
        <v>7938000</v>
      </c>
      <c r="G9318" s="86">
        <f>F9318</f>
        <v>7938000</v>
      </c>
    </row>
    <row r="9319" spans="1:7" ht="18" customHeight="1">
      <c r="A9319" s="323"/>
      <c r="B9319" s="302"/>
      <c r="C9319" s="325"/>
      <c r="D9319" s="325"/>
      <c r="E9319" s="46"/>
      <c r="F9319" s="130">
        <f t="shared" si="148"/>
        <v>0</v>
      </c>
      <c r="G9319" s="69"/>
    </row>
    <row r="9320" spans="1:7" ht="18" customHeight="1">
      <c r="A9320" s="323" t="s">
        <v>490</v>
      </c>
      <c r="B9320" s="302" t="s">
        <v>13</v>
      </c>
      <c r="C9320" s="325" t="s">
        <v>1257</v>
      </c>
      <c r="D9320" s="325">
        <v>50</v>
      </c>
      <c r="E9320" s="46">
        <v>31500</v>
      </c>
      <c r="F9320" s="130">
        <f t="shared" si="148"/>
        <v>1575000</v>
      </c>
      <c r="G9320" s="86">
        <f>SUM(F9320:F9321)</f>
        <v>12555900</v>
      </c>
    </row>
    <row r="9321" spans="1:7" ht="18" customHeight="1">
      <c r="A9321" s="323"/>
      <c r="B9321" s="302" t="s">
        <v>13</v>
      </c>
      <c r="C9321" s="325" t="s">
        <v>381</v>
      </c>
      <c r="D9321" s="325">
        <v>348.6</v>
      </c>
      <c r="E9321" s="46">
        <v>31500</v>
      </c>
      <c r="F9321" s="130">
        <f t="shared" si="148"/>
        <v>10980900</v>
      </c>
      <c r="G9321" s="69"/>
    </row>
    <row r="9322" spans="1:7" ht="18" customHeight="1">
      <c r="A9322" s="323"/>
      <c r="B9322" s="302"/>
      <c r="C9322" s="325"/>
      <c r="D9322" s="325"/>
      <c r="E9322" s="46"/>
      <c r="F9322" s="130">
        <f t="shared" si="148"/>
        <v>0</v>
      </c>
      <c r="G9322" s="69"/>
    </row>
    <row r="9323" spans="1:7" ht="18" customHeight="1">
      <c r="A9323" s="323" t="s">
        <v>2269</v>
      </c>
      <c r="B9323" s="302" t="s">
        <v>31</v>
      </c>
      <c r="C9323" s="325" t="s">
        <v>2270</v>
      </c>
      <c r="D9323" s="325">
        <v>47</v>
      </c>
      <c r="E9323" s="46">
        <v>35000</v>
      </c>
      <c r="F9323" s="130">
        <f t="shared" si="148"/>
        <v>1645000</v>
      </c>
      <c r="G9323" s="86">
        <f>F9323</f>
        <v>1645000</v>
      </c>
    </row>
    <row r="9324" spans="1:7" ht="18" customHeight="1">
      <c r="A9324" s="323"/>
      <c r="B9324" s="302"/>
      <c r="C9324" s="325"/>
      <c r="D9324" s="325"/>
      <c r="E9324" s="46"/>
      <c r="F9324" s="130">
        <f t="shared" si="148"/>
        <v>0</v>
      </c>
      <c r="G9324" s="69"/>
    </row>
    <row r="9325" spans="1:7" ht="18" customHeight="1">
      <c r="A9325" s="323" t="s">
        <v>38</v>
      </c>
      <c r="B9325" s="302" t="s">
        <v>13</v>
      </c>
      <c r="C9325" s="325" t="s">
        <v>2271</v>
      </c>
      <c r="D9325" s="325">
        <v>160</v>
      </c>
      <c r="E9325" s="46">
        <v>31500</v>
      </c>
      <c r="F9325" s="130">
        <f t="shared" si="148"/>
        <v>5040000</v>
      </c>
      <c r="G9325" s="86">
        <f>F9325</f>
        <v>5040000</v>
      </c>
    </row>
    <row r="9326" spans="1:7" ht="18" customHeight="1">
      <c r="A9326" s="323"/>
      <c r="B9326" s="302"/>
      <c r="C9326" s="325"/>
      <c r="D9326" s="325"/>
      <c r="E9326" s="46"/>
      <c r="F9326" s="130">
        <f t="shared" si="148"/>
        <v>0</v>
      </c>
      <c r="G9326" s="69"/>
    </row>
    <row r="9327" spans="1:7" ht="18" customHeight="1">
      <c r="A9327" s="323" t="s">
        <v>56</v>
      </c>
      <c r="B9327" s="302" t="s">
        <v>13</v>
      </c>
      <c r="C9327" s="325" t="s">
        <v>29</v>
      </c>
      <c r="D9327" s="325">
        <v>20</v>
      </c>
      <c r="E9327" s="46">
        <v>31500</v>
      </c>
      <c r="F9327" s="130">
        <f t="shared" si="148"/>
        <v>630000</v>
      </c>
      <c r="G9327" s="86">
        <f>F9327</f>
        <v>630000</v>
      </c>
    </row>
    <row r="9328" spans="1:7" ht="18" customHeight="1">
      <c r="A9328" s="323"/>
      <c r="B9328" s="302"/>
      <c r="C9328" s="325"/>
      <c r="D9328" s="325"/>
      <c r="E9328" s="46"/>
      <c r="F9328" s="130">
        <f t="shared" si="148"/>
        <v>0</v>
      </c>
      <c r="G9328" s="69"/>
    </row>
    <row r="9329" spans="1:7" ht="18" customHeight="1">
      <c r="A9329" s="323" t="s">
        <v>779</v>
      </c>
      <c r="B9329" s="302" t="s">
        <v>23</v>
      </c>
      <c r="C9329" s="325" t="s">
        <v>205</v>
      </c>
      <c r="D9329" s="325">
        <v>63</v>
      </c>
      <c r="E9329" s="46">
        <v>35000</v>
      </c>
      <c r="F9329" s="130">
        <f t="shared" si="148"/>
        <v>2205000</v>
      </c>
      <c r="G9329" s="86">
        <f>F9329</f>
        <v>2205000</v>
      </c>
    </row>
    <row r="9330" spans="1:7" ht="18" customHeight="1">
      <c r="A9330" s="323"/>
      <c r="B9330" s="302"/>
      <c r="C9330" s="325"/>
      <c r="D9330" s="325"/>
      <c r="E9330" s="46"/>
      <c r="F9330" s="130">
        <f t="shared" si="148"/>
        <v>0</v>
      </c>
      <c r="G9330" s="69"/>
    </row>
    <row r="9331" spans="1:7" ht="18" customHeight="1">
      <c r="A9331" s="323" t="s">
        <v>2272</v>
      </c>
      <c r="B9331" s="302" t="s">
        <v>13</v>
      </c>
      <c r="C9331" s="325" t="s">
        <v>15</v>
      </c>
      <c r="D9331" s="325">
        <v>50</v>
      </c>
      <c r="E9331" s="46">
        <v>31500</v>
      </c>
      <c r="F9331" s="130">
        <f t="shared" si="148"/>
        <v>1575000</v>
      </c>
      <c r="G9331" s="86">
        <f>SUM(F9331:F9333)</f>
        <v>3780000</v>
      </c>
    </row>
    <row r="9332" spans="1:7" ht="18" customHeight="1">
      <c r="A9332" s="323"/>
      <c r="B9332" s="302" t="s">
        <v>13</v>
      </c>
      <c r="C9332" s="325" t="s">
        <v>59</v>
      </c>
      <c r="D9332" s="325">
        <v>50</v>
      </c>
      <c r="E9332" s="46">
        <v>31500</v>
      </c>
      <c r="F9332" s="130">
        <f t="shared" si="148"/>
        <v>1575000</v>
      </c>
      <c r="G9332" s="69"/>
    </row>
    <row r="9333" spans="1:7" ht="18" customHeight="1">
      <c r="A9333" s="323"/>
      <c r="B9333" s="302" t="s">
        <v>13</v>
      </c>
      <c r="C9333" s="325" t="s">
        <v>29</v>
      </c>
      <c r="D9333" s="325">
        <v>20</v>
      </c>
      <c r="E9333" s="46">
        <v>31500</v>
      </c>
      <c r="F9333" s="130">
        <f t="shared" si="148"/>
        <v>630000</v>
      </c>
      <c r="G9333" s="69"/>
    </row>
    <row r="9334" spans="1:7" ht="18" customHeight="1">
      <c r="A9334" s="323"/>
      <c r="B9334" s="302"/>
      <c r="C9334" s="325"/>
      <c r="D9334" s="325"/>
      <c r="E9334" s="46"/>
      <c r="F9334" s="130">
        <f t="shared" si="148"/>
        <v>0</v>
      </c>
      <c r="G9334" s="69"/>
    </row>
    <row r="9335" spans="1:7" ht="18" customHeight="1">
      <c r="A9335" s="323" t="s">
        <v>630</v>
      </c>
      <c r="B9335" s="302" t="s">
        <v>13</v>
      </c>
      <c r="C9335" s="325" t="s">
        <v>202</v>
      </c>
      <c r="D9335" s="325">
        <v>20</v>
      </c>
      <c r="E9335" s="46">
        <v>31500</v>
      </c>
      <c r="F9335" s="130">
        <f t="shared" si="148"/>
        <v>630000</v>
      </c>
      <c r="G9335" s="86">
        <f>SUM(F9335:F9336)</f>
        <v>1260000</v>
      </c>
    </row>
    <row r="9336" spans="1:7" ht="18" customHeight="1">
      <c r="A9336" s="323"/>
      <c r="B9336" s="302" t="s">
        <v>13</v>
      </c>
      <c r="C9336" s="325" t="s">
        <v>76</v>
      </c>
      <c r="D9336" s="325">
        <v>20</v>
      </c>
      <c r="E9336" s="46">
        <v>31500</v>
      </c>
      <c r="F9336" s="130">
        <f t="shared" si="148"/>
        <v>630000</v>
      </c>
      <c r="G9336" s="69"/>
    </row>
    <row r="9337" spans="1:7" ht="18" customHeight="1">
      <c r="A9337" s="323"/>
      <c r="B9337" s="302"/>
      <c r="C9337" s="325"/>
      <c r="D9337" s="325"/>
      <c r="E9337" s="46"/>
      <c r="F9337" s="130">
        <f t="shared" si="148"/>
        <v>0</v>
      </c>
      <c r="G9337" s="69"/>
    </row>
    <row r="9338" spans="1:7" ht="18" customHeight="1">
      <c r="A9338" s="323" t="s">
        <v>2273</v>
      </c>
      <c r="B9338" s="302" t="s">
        <v>13</v>
      </c>
      <c r="C9338" s="325" t="s">
        <v>1071</v>
      </c>
      <c r="D9338" s="325">
        <v>70</v>
      </c>
      <c r="E9338" s="46">
        <v>31500</v>
      </c>
      <c r="F9338" s="130">
        <f t="shared" si="148"/>
        <v>2205000</v>
      </c>
      <c r="G9338" s="86">
        <f>F9338</f>
        <v>2205000</v>
      </c>
    </row>
    <row r="9339" spans="1:7" ht="18" customHeight="1">
      <c r="A9339" s="323"/>
      <c r="B9339" s="302"/>
      <c r="C9339" s="325"/>
      <c r="D9339" s="325"/>
      <c r="E9339" s="46"/>
      <c r="F9339" s="130">
        <f t="shared" si="148"/>
        <v>0</v>
      </c>
      <c r="G9339" s="69"/>
    </row>
    <row r="9340" spans="1:7" ht="18" customHeight="1">
      <c r="A9340" s="323" t="s">
        <v>81</v>
      </c>
      <c r="B9340" s="302" t="s">
        <v>518</v>
      </c>
      <c r="C9340" s="325" t="s">
        <v>1911</v>
      </c>
      <c r="D9340" s="325">
        <v>505.8</v>
      </c>
      <c r="E9340" s="46">
        <v>34000</v>
      </c>
      <c r="F9340" s="130">
        <f t="shared" si="148"/>
        <v>17197200</v>
      </c>
      <c r="G9340" s="86">
        <f>F9340</f>
        <v>17197200</v>
      </c>
    </row>
    <row r="9341" spans="1:7" ht="18" customHeight="1">
      <c r="A9341" s="323"/>
      <c r="B9341" s="302"/>
      <c r="C9341" s="325"/>
      <c r="D9341" s="325"/>
      <c r="E9341" s="46"/>
      <c r="F9341" s="130">
        <f t="shared" si="148"/>
        <v>0</v>
      </c>
      <c r="G9341" s="69"/>
    </row>
    <row r="9342" spans="1:7" ht="18" customHeight="1">
      <c r="A9342" s="533" t="s">
        <v>90</v>
      </c>
      <c r="B9342" s="440" t="s">
        <v>568</v>
      </c>
      <c r="C9342" s="382" t="s">
        <v>918</v>
      </c>
      <c r="D9342" s="382">
        <v>422.8</v>
      </c>
      <c r="E9342" s="59">
        <v>39000</v>
      </c>
      <c r="F9342" s="132">
        <f t="shared" si="148"/>
        <v>16489200</v>
      </c>
      <c r="G9342" s="125">
        <f>F9342</f>
        <v>16489200</v>
      </c>
    </row>
    <row r="9343" spans="1:7" ht="18" customHeight="1">
      <c r="A9343" s="526"/>
      <c r="B9343" s="435"/>
      <c r="C9343" s="484"/>
      <c r="D9343" s="484"/>
      <c r="E9343" s="113"/>
      <c r="F9343" s="126"/>
      <c r="G9343" s="9"/>
    </row>
    <row r="9344" spans="1:7" ht="18" customHeight="1">
      <c r="A9344" s="537">
        <v>42471</v>
      </c>
      <c r="B9344" s="355"/>
      <c r="C9344" s="491" t="s">
        <v>398</v>
      </c>
      <c r="D9344" s="525"/>
      <c r="F9344" s="127"/>
    </row>
    <row r="9345" spans="1:7" ht="18" customHeight="1">
      <c r="A9345" s="531" t="s">
        <v>127</v>
      </c>
      <c r="B9345" s="436" t="s">
        <v>134</v>
      </c>
      <c r="C9345" s="494" t="s">
        <v>152</v>
      </c>
      <c r="D9345" s="494">
        <f>SUM(D9346:D9456)</f>
        <v>14331.9</v>
      </c>
      <c r="E9345" s="166"/>
      <c r="F9345" s="171">
        <f>SUM(F9346:F9456)</f>
        <v>497425740</v>
      </c>
      <c r="G9345" s="171">
        <f>SUM(G9346:G9456)</f>
        <v>497425740</v>
      </c>
    </row>
    <row r="9346" spans="1:7" ht="18" customHeight="1">
      <c r="A9346" s="532" t="s">
        <v>63</v>
      </c>
      <c r="B9346" s="441" t="s">
        <v>254</v>
      </c>
      <c r="C9346" s="492" t="s">
        <v>192</v>
      </c>
      <c r="D9346" s="492">
        <v>422.2</v>
      </c>
      <c r="E9346" s="62">
        <v>38000</v>
      </c>
      <c r="F9346" s="139">
        <f t="shared" si="148"/>
        <v>16043600</v>
      </c>
      <c r="G9346" s="85">
        <f>F9346</f>
        <v>16043600</v>
      </c>
    </row>
    <row r="9347" spans="1:7" ht="18" customHeight="1">
      <c r="A9347" s="323"/>
      <c r="B9347" s="302"/>
      <c r="C9347" s="325"/>
      <c r="D9347" s="325"/>
      <c r="E9347" s="46"/>
      <c r="F9347" s="130">
        <f t="shared" si="148"/>
        <v>0</v>
      </c>
      <c r="G9347" s="69"/>
    </row>
    <row r="9348" spans="1:7" ht="18" customHeight="1">
      <c r="A9348" s="323" t="s">
        <v>12</v>
      </c>
      <c r="B9348" s="302" t="s">
        <v>13</v>
      </c>
      <c r="C9348" s="325" t="s">
        <v>214</v>
      </c>
      <c r="D9348" s="325">
        <v>98</v>
      </c>
      <c r="E9348" s="46">
        <v>31500</v>
      </c>
      <c r="F9348" s="130">
        <f t="shared" si="148"/>
        <v>3087000</v>
      </c>
      <c r="G9348" s="86">
        <f>F9348</f>
        <v>3087000</v>
      </c>
    </row>
    <row r="9349" spans="1:7" ht="18" customHeight="1">
      <c r="A9349" s="323"/>
      <c r="B9349" s="302"/>
      <c r="C9349" s="325"/>
      <c r="D9349" s="325"/>
      <c r="E9349" s="46"/>
      <c r="F9349" s="130">
        <f t="shared" si="148"/>
        <v>0</v>
      </c>
      <c r="G9349" s="69"/>
    </row>
    <row r="9350" spans="1:7" ht="18" customHeight="1">
      <c r="A9350" s="323" t="s">
        <v>97</v>
      </c>
      <c r="B9350" s="302" t="s">
        <v>13</v>
      </c>
      <c r="C9350" s="325" t="s">
        <v>14</v>
      </c>
      <c r="D9350" s="325">
        <v>30</v>
      </c>
      <c r="E9350" s="46">
        <v>31500</v>
      </c>
      <c r="F9350" s="130">
        <f t="shared" si="148"/>
        <v>945000</v>
      </c>
      <c r="G9350" s="86">
        <f>SUM(F9350:F9352)</f>
        <v>8034750</v>
      </c>
    </row>
    <row r="9351" spans="1:7" ht="18" customHeight="1">
      <c r="A9351" s="323"/>
      <c r="B9351" s="302" t="s">
        <v>13</v>
      </c>
      <c r="C9351" s="325" t="s">
        <v>60</v>
      </c>
      <c r="D9351" s="325">
        <v>20</v>
      </c>
      <c r="E9351" s="46">
        <v>31500</v>
      </c>
      <c r="F9351" s="130">
        <f t="shared" si="148"/>
        <v>630000</v>
      </c>
      <c r="G9351" s="69"/>
    </row>
    <row r="9352" spans="1:7" ht="18" customHeight="1">
      <c r="A9352" s="323"/>
      <c r="B9352" s="302" t="s">
        <v>31</v>
      </c>
      <c r="C9352" s="325" t="s">
        <v>385</v>
      </c>
      <c r="D9352" s="325">
        <v>159.5</v>
      </c>
      <c r="E9352" s="46">
        <v>40500</v>
      </c>
      <c r="F9352" s="130">
        <f>E9352*D9352</f>
        <v>6459750</v>
      </c>
      <c r="G9352" s="86"/>
    </row>
    <row r="9353" spans="1:7" ht="18" customHeight="1">
      <c r="A9353" s="323"/>
      <c r="B9353" s="302"/>
      <c r="C9353" s="325"/>
      <c r="D9353" s="325"/>
      <c r="E9353" s="46"/>
      <c r="F9353" s="130"/>
      <c r="G9353" s="86"/>
    </row>
    <row r="9354" spans="1:7" ht="18" customHeight="1">
      <c r="A9354" s="323" t="s">
        <v>259</v>
      </c>
      <c r="B9354" s="302" t="s">
        <v>13</v>
      </c>
      <c r="C9354" s="325" t="s">
        <v>171</v>
      </c>
      <c r="D9354" s="325">
        <v>1000</v>
      </c>
      <c r="E9354" s="46">
        <v>35000</v>
      </c>
      <c r="F9354" s="130">
        <f t="shared" si="148"/>
        <v>35000000</v>
      </c>
      <c r="G9354" s="86">
        <f>F9354</f>
        <v>35000000</v>
      </c>
    </row>
    <row r="9355" spans="1:7" ht="18" customHeight="1">
      <c r="A9355" s="323"/>
      <c r="B9355" s="302"/>
      <c r="C9355" s="325"/>
      <c r="D9355" s="325"/>
      <c r="E9355" s="46"/>
      <c r="F9355" s="130">
        <f t="shared" si="148"/>
        <v>0</v>
      </c>
      <c r="G9355" s="69"/>
    </row>
    <row r="9356" spans="1:7" ht="18" customHeight="1">
      <c r="A9356" s="323" t="s">
        <v>2274</v>
      </c>
      <c r="B9356" s="302" t="s">
        <v>13</v>
      </c>
      <c r="C9356" s="325" t="s">
        <v>106</v>
      </c>
      <c r="D9356" s="325">
        <v>27.9</v>
      </c>
      <c r="E9356" s="46">
        <v>33800</v>
      </c>
      <c r="F9356" s="130">
        <f t="shared" si="148"/>
        <v>943020</v>
      </c>
      <c r="G9356" s="86">
        <f>SUM(F9356:F9361)</f>
        <v>13513240</v>
      </c>
    </row>
    <row r="9357" spans="1:7" ht="18" customHeight="1">
      <c r="A9357" s="323"/>
      <c r="B9357" s="302" t="s">
        <v>13</v>
      </c>
      <c r="C9357" s="325" t="s">
        <v>106</v>
      </c>
      <c r="D9357" s="325">
        <v>21.5</v>
      </c>
      <c r="E9357" s="46">
        <v>33800</v>
      </c>
      <c r="F9357" s="130">
        <f t="shared" si="148"/>
        <v>726700</v>
      </c>
      <c r="G9357" s="69"/>
    </row>
    <row r="9358" spans="1:7" ht="18" customHeight="1">
      <c r="A9358" s="323"/>
      <c r="B9358" s="302" t="s">
        <v>13</v>
      </c>
      <c r="C9358" s="325" t="s">
        <v>449</v>
      </c>
      <c r="D9358" s="325">
        <v>42.6</v>
      </c>
      <c r="E9358" s="46">
        <v>33800</v>
      </c>
      <c r="F9358" s="130">
        <f t="shared" si="148"/>
        <v>1439880</v>
      </c>
      <c r="G9358" s="69"/>
    </row>
    <row r="9359" spans="1:7" ht="18" customHeight="1">
      <c r="A9359" s="323"/>
      <c r="B9359" s="302" t="s">
        <v>13</v>
      </c>
      <c r="C9359" s="325" t="s">
        <v>1000</v>
      </c>
      <c r="D9359" s="325">
        <v>45.8</v>
      </c>
      <c r="E9359" s="46">
        <v>33800</v>
      </c>
      <c r="F9359" s="130">
        <f t="shared" si="148"/>
        <v>1548040</v>
      </c>
      <c r="G9359" s="69"/>
    </row>
    <row r="9360" spans="1:7" ht="18" customHeight="1">
      <c r="A9360" s="323"/>
      <c r="B9360" s="302" t="s">
        <v>13</v>
      </c>
      <c r="C9360" s="325" t="s">
        <v>2275</v>
      </c>
      <c r="D9360" s="325">
        <v>84</v>
      </c>
      <c r="E9360" s="46">
        <v>33800</v>
      </c>
      <c r="F9360" s="130">
        <f t="shared" si="148"/>
        <v>2839200</v>
      </c>
      <c r="G9360" s="69"/>
    </row>
    <row r="9361" spans="1:7" ht="18" customHeight="1">
      <c r="A9361" s="323"/>
      <c r="B9361" s="302" t="s">
        <v>13</v>
      </c>
      <c r="C9361" s="325" t="s">
        <v>1037</v>
      </c>
      <c r="D9361" s="325">
        <v>178</v>
      </c>
      <c r="E9361" s="46">
        <v>33800</v>
      </c>
      <c r="F9361" s="130">
        <f t="shared" si="148"/>
        <v>6016400</v>
      </c>
      <c r="G9361" s="69"/>
    </row>
    <row r="9362" spans="1:7" ht="18" customHeight="1">
      <c r="A9362" s="323"/>
      <c r="B9362" s="302"/>
      <c r="C9362" s="325"/>
      <c r="D9362" s="325"/>
      <c r="E9362" s="46"/>
      <c r="F9362" s="130">
        <f t="shared" si="148"/>
        <v>0</v>
      </c>
      <c r="G9362" s="69"/>
    </row>
    <row r="9363" spans="1:7" ht="18" customHeight="1">
      <c r="A9363" s="323" t="s">
        <v>1843</v>
      </c>
      <c r="B9363" s="302" t="s">
        <v>13</v>
      </c>
      <c r="C9363" s="325" t="s">
        <v>1190</v>
      </c>
      <c r="D9363" s="325">
        <v>74.5</v>
      </c>
      <c r="E9363" s="46">
        <v>31500</v>
      </c>
      <c r="F9363" s="130">
        <f t="shared" si="148"/>
        <v>2346750</v>
      </c>
      <c r="G9363" s="86">
        <f>SUM(F9363:F9367)</f>
        <v>26833950</v>
      </c>
    </row>
    <row r="9364" spans="1:7" ht="18" customHeight="1">
      <c r="A9364" s="323"/>
      <c r="B9364" s="302" t="s">
        <v>31</v>
      </c>
      <c r="C9364" s="325" t="s">
        <v>2276</v>
      </c>
      <c r="D9364" s="325">
        <v>55.3</v>
      </c>
      <c r="E9364" s="46">
        <v>36000</v>
      </c>
      <c r="F9364" s="130">
        <f t="shared" si="148"/>
        <v>1990800</v>
      </c>
      <c r="G9364" s="69"/>
    </row>
    <row r="9365" spans="1:7" ht="18" customHeight="1">
      <c r="A9365" s="323"/>
      <c r="B9365" s="302" t="s">
        <v>31</v>
      </c>
      <c r="C9365" s="325" t="s">
        <v>15</v>
      </c>
      <c r="D9365" s="325">
        <v>34.5</v>
      </c>
      <c r="E9365" s="46">
        <v>36000</v>
      </c>
      <c r="F9365" s="130">
        <f t="shared" si="148"/>
        <v>1242000</v>
      </c>
      <c r="G9365" s="69"/>
    </row>
    <row r="9366" spans="1:7" ht="18" customHeight="1">
      <c r="A9366" s="323"/>
      <c r="B9366" s="302" t="s">
        <v>31</v>
      </c>
      <c r="C9366" s="325" t="s">
        <v>2277</v>
      </c>
      <c r="D9366" s="325">
        <v>99</v>
      </c>
      <c r="E9366" s="46">
        <v>36000</v>
      </c>
      <c r="F9366" s="130">
        <f t="shared" si="148"/>
        <v>3564000</v>
      </c>
      <c r="G9366" s="69"/>
    </row>
    <row r="9367" spans="1:7" ht="18" customHeight="1">
      <c r="A9367" s="323"/>
      <c r="B9367" s="302" t="s">
        <v>31</v>
      </c>
      <c r="C9367" s="325" t="s">
        <v>416</v>
      </c>
      <c r="D9367" s="325">
        <v>491.4</v>
      </c>
      <c r="E9367" s="46">
        <v>36000</v>
      </c>
      <c r="F9367" s="130">
        <f>E9367*D9367</f>
        <v>17690400</v>
      </c>
      <c r="G9367" s="86"/>
    </row>
    <row r="9368" spans="1:7" ht="18" customHeight="1">
      <c r="A9368" s="323"/>
      <c r="B9368" s="302"/>
      <c r="C9368" s="325"/>
      <c r="D9368" s="325"/>
      <c r="E9368" s="46"/>
      <c r="F9368" s="130">
        <f>E9368*D9368</f>
        <v>0</v>
      </c>
      <c r="G9368" s="86"/>
    </row>
    <row r="9369" spans="1:7" ht="18" customHeight="1">
      <c r="A9369" s="323" t="s">
        <v>451</v>
      </c>
      <c r="B9369" s="302" t="s">
        <v>31</v>
      </c>
      <c r="C9369" s="325" t="s">
        <v>1132</v>
      </c>
      <c r="D9369" s="325">
        <v>280</v>
      </c>
      <c r="E9369" s="46">
        <v>37500</v>
      </c>
      <c r="F9369" s="130">
        <f t="shared" si="148"/>
        <v>10500000</v>
      </c>
      <c r="G9369" s="86">
        <f>SUM(F9369:F9371)</f>
        <v>25091050</v>
      </c>
    </row>
    <row r="9370" spans="1:7" ht="18" customHeight="1">
      <c r="A9370" s="323"/>
      <c r="B9370" s="302" t="s">
        <v>1512</v>
      </c>
      <c r="C9370" s="325" t="s">
        <v>25</v>
      </c>
      <c r="D9370" s="325">
        <v>150</v>
      </c>
      <c r="E9370" s="46">
        <v>37000</v>
      </c>
      <c r="F9370" s="130">
        <f t="shared" si="148"/>
        <v>5550000</v>
      </c>
      <c r="G9370" s="69"/>
    </row>
    <row r="9371" spans="1:7" ht="18" customHeight="1">
      <c r="A9371" s="323"/>
      <c r="B9371" s="302" t="s">
        <v>23</v>
      </c>
      <c r="C9371" s="325" t="s">
        <v>1237</v>
      </c>
      <c r="D9371" s="325">
        <v>247.7</v>
      </c>
      <c r="E9371" s="46">
        <v>36500</v>
      </c>
      <c r="F9371" s="130">
        <f>E9371*D9371</f>
        <v>9041050</v>
      </c>
      <c r="G9371" s="86"/>
    </row>
    <row r="9372" spans="1:7" ht="18" customHeight="1">
      <c r="A9372" s="323"/>
      <c r="B9372" s="302"/>
      <c r="C9372" s="325"/>
      <c r="D9372" s="325"/>
      <c r="E9372" s="46"/>
      <c r="F9372" s="130"/>
      <c r="G9372" s="86"/>
    </row>
    <row r="9373" spans="1:7" ht="18" customHeight="1">
      <c r="A9373" s="323" t="s">
        <v>818</v>
      </c>
      <c r="B9373" s="302" t="s">
        <v>31</v>
      </c>
      <c r="C9373" s="325" t="s">
        <v>75</v>
      </c>
      <c r="D9373" s="325">
        <v>561.4</v>
      </c>
      <c r="E9373" s="46">
        <v>35500</v>
      </c>
      <c r="F9373" s="130">
        <f t="shared" si="148"/>
        <v>19929700</v>
      </c>
      <c r="G9373" s="86">
        <f>F9373</f>
        <v>19929700</v>
      </c>
    </row>
    <row r="9374" spans="1:7" ht="18" customHeight="1">
      <c r="A9374" s="323"/>
      <c r="B9374" s="302"/>
      <c r="C9374" s="325"/>
      <c r="D9374" s="325"/>
      <c r="E9374" s="46"/>
      <c r="F9374" s="130">
        <f t="shared" si="148"/>
        <v>0</v>
      </c>
      <c r="G9374" s="69"/>
    </row>
    <row r="9375" spans="1:7" ht="18" customHeight="1">
      <c r="A9375" s="323" t="s">
        <v>258</v>
      </c>
      <c r="B9375" s="438" t="s">
        <v>1099</v>
      </c>
      <c r="C9375" s="490" t="s">
        <v>2282</v>
      </c>
      <c r="D9375" s="490">
        <v>-75.8</v>
      </c>
      <c r="E9375" s="56">
        <v>41000</v>
      </c>
      <c r="F9375" s="250">
        <f t="shared" si="148"/>
        <v>-3107800</v>
      </c>
      <c r="G9375" s="86">
        <f>F9375</f>
        <v>-3107800</v>
      </c>
    </row>
    <row r="9376" spans="1:7" ht="18" customHeight="1">
      <c r="A9376" s="323"/>
      <c r="B9376" s="302"/>
      <c r="C9376" s="325"/>
      <c r="D9376" s="325"/>
      <c r="E9376" s="46"/>
      <c r="F9376" s="130">
        <f t="shared" si="148"/>
        <v>0</v>
      </c>
      <c r="G9376" s="69"/>
    </row>
    <row r="9377" spans="1:7" ht="18" customHeight="1">
      <c r="A9377" s="323" t="s">
        <v>330</v>
      </c>
      <c r="B9377" s="302" t="s">
        <v>13</v>
      </c>
      <c r="C9377" s="325" t="s">
        <v>715</v>
      </c>
      <c r="D9377" s="325">
        <v>57.1</v>
      </c>
      <c r="E9377" s="46">
        <v>31500</v>
      </c>
      <c r="F9377" s="130">
        <f t="shared" si="148"/>
        <v>1798650</v>
      </c>
      <c r="G9377" s="86">
        <f>SUM(F9377:F9378)</f>
        <v>3598650</v>
      </c>
    </row>
    <row r="9378" spans="1:7" ht="18" customHeight="1">
      <c r="A9378" s="323"/>
      <c r="B9378" s="302" t="s">
        <v>31</v>
      </c>
      <c r="C9378" s="325" t="s">
        <v>2278</v>
      </c>
      <c r="D9378" s="325">
        <v>50</v>
      </c>
      <c r="E9378" s="46">
        <v>36000</v>
      </c>
      <c r="F9378" s="130">
        <f t="shared" si="148"/>
        <v>1800000</v>
      </c>
      <c r="G9378" s="69"/>
    </row>
    <row r="9379" spans="1:7" ht="18" customHeight="1">
      <c r="A9379" s="323"/>
      <c r="B9379" s="302"/>
      <c r="C9379" s="325"/>
      <c r="D9379" s="325"/>
      <c r="E9379" s="46"/>
      <c r="F9379" s="130">
        <f t="shared" si="148"/>
        <v>0</v>
      </c>
      <c r="G9379" s="69"/>
    </row>
    <row r="9380" spans="1:7" ht="18" customHeight="1">
      <c r="A9380" s="323" t="s">
        <v>2264</v>
      </c>
      <c r="B9380" s="302" t="s">
        <v>13</v>
      </c>
      <c r="C9380" s="325" t="s">
        <v>804</v>
      </c>
      <c r="D9380" s="325">
        <v>151.5</v>
      </c>
      <c r="E9380" s="46">
        <v>31500</v>
      </c>
      <c r="F9380" s="130">
        <f t="shared" ref="F9380:F9445" si="149">E9380*D9380</f>
        <v>4772250</v>
      </c>
      <c r="G9380" s="86">
        <f>F9380</f>
        <v>4772250</v>
      </c>
    </row>
    <row r="9381" spans="1:7" ht="18" customHeight="1">
      <c r="A9381" s="323"/>
      <c r="B9381" s="302"/>
      <c r="C9381" s="325"/>
      <c r="D9381" s="325"/>
      <c r="E9381" s="46"/>
      <c r="F9381" s="130">
        <f t="shared" si="149"/>
        <v>0</v>
      </c>
      <c r="G9381" s="69"/>
    </row>
    <row r="9382" spans="1:7" ht="18" customHeight="1">
      <c r="A9382" s="323" t="s">
        <v>418</v>
      </c>
      <c r="B9382" s="302" t="s">
        <v>23</v>
      </c>
      <c r="C9382" s="325" t="s">
        <v>369</v>
      </c>
      <c r="D9382" s="325">
        <v>129</v>
      </c>
      <c r="E9382" s="46">
        <v>34500</v>
      </c>
      <c r="F9382" s="130">
        <f>E9382*D9382</f>
        <v>4450500</v>
      </c>
      <c r="G9382" s="86">
        <f>F9382</f>
        <v>4450500</v>
      </c>
    </row>
    <row r="9383" spans="1:7" ht="18" customHeight="1">
      <c r="A9383" s="323"/>
      <c r="B9383" s="302"/>
      <c r="C9383" s="325"/>
      <c r="D9383" s="325"/>
      <c r="E9383" s="46"/>
      <c r="F9383" s="130">
        <f t="shared" si="149"/>
        <v>0</v>
      </c>
      <c r="G9383" s="69"/>
    </row>
    <row r="9384" spans="1:7" ht="18" customHeight="1">
      <c r="A9384" s="323" t="s">
        <v>356</v>
      </c>
      <c r="B9384" s="302" t="s">
        <v>31</v>
      </c>
      <c r="C9384" s="325" t="s">
        <v>189</v>
      </c>
      <c r="D9384" s="325">
        <v>114</v>
      </c>
      <c r="E9384" s="46">
        <v>36000</v>
      </c>
      <c r="F9384" s="130">
        <f t="shared" si="149"/>
        <v>4104000</v>
      </c>
      <c r="G9384" s="86">
        <f>F9384</f>
        <v>4104000</v>
      </c>
    </row>
    <row r="9385" spans="1:7" ht="18" customHeight="1">
      <c r="A9385" s="323"/>
      <c r="B9385" s="302"/>
      <c r="C9385" s="325"/>
      <c r="D9385" s="325"/>
      <c r="E9385" s="46"/>
      <c r="F9385" s="130">
        <f t="shared" si="149"/>
        <v>0</v>
      </c>
      <c r="G9385" s="69"/>
    </row>
    <row r="9386" spans="1:7" ht="18" customHeight="1">
      <c r="A9386" s="323" t="s">
        <v>61</v>
      </c>
      <c r="B9386" s="302" t="s">
        <v>13</v>
      </c>
      <c r="C9386" s="325" t="s">
        <v>14</v>
      </c>
      <c r="D9386" s="325">
        <v>50</v>
      </c>
      <c r="E9386" s="46">
        <v>31500</v>
      </c>
      <c r="F9386" s="130">
        <f t="shared" si="149"/>
        <v>1575000</v>
      </c>
      <c r="G9386" s="86">
        <f>SUM(F9386:F9387)</f>
        <v>3150000</v>
      </c>
    </row>
    <row r="9387" spans="1:7" ht="18" customHeight="1">
      <c r="A9387" s="323"/>
      <c r="B9387" s="302" t="s">
        <v>13</v>
      </c>
      <c r="C9387" s="325" t="s">
        <v>60</v>
      </c>
      <c r="D9387" s="325">
        <v>50</v>
      </c>
      <c r="E9387" s="46">
        <v>31500</v>
      </c>
      <c r="F9387" s="130">
        <f t="shared" si="149"/>
        <v>1575000</v>
      </c>
      <c r="G9387" s="69"/>
    </row>
    <row r="9388" spans="1:7" ht="18" customHeight="1">
      <c r="A9388" s="323"/>
      <c r="B9388" s="302"/>
      <c r="C9388" s="325"/>
      <c r="D9388" s="325"/>
      <c r="E9388" s="46"/>
      <c r="F9388" s="130">
        <f t="shared" si="149"/>
        <v>0</v>
      </c>
      <c r="G9388" s="69"/>
    </row>
    <row r="9389" spans="1:7" ht="18" customHeight="1">
      <c r="A9389" s="323" t="s">
        <v>18</v>
      </c>
      <c r="B9389" s="464" t="s">
        <v>693</v>
      </c>
      <c r="C9389" s="511" t="s">
        <v>1362</v>
      </c>
      <c r="D9389" s="511">
        <v>59.2</v>
      </c>
      <c r="E9389" s="253">
        <v>38500</v>
      </c>
      <c r="F9389" s="254">
        <f t="shared" si="149"/>
        <v>2279200</v>
      </c>
      <c r="G9389" s="86">
        <f>F9389</f>
        <v>2279200</v>
      </c>
    </row>
    <row r="9390" spans="1:7" ht="18" customHeight="1">
      <c r="A9390" s="323"/>
      <c r="B9390" s="302"/>
      <c r="C9390" s="325"/>
      <c r="D9390" s="325"/>
      <c r="E9390" s="46"/>
      <c r="F9390" s="130">
        <f t="shared" si="149"/>
        <v>0</v>
      </c>
      <c r="G9390" s="69"/>
    </row>
    <row r="9391" spans="1:7" ht="18" customHeight="1">
      <c r="A9391" s="323" t="s">
        <v>1013</v>
      </c>
      <c r="B9391" s="438" t="s">
        <v>2279</v>
      </c>
      <c r="C9391" s="490" t="s">
        <v>1660</v>
      </c>
      <c r="D9391" s="490">
        <v>-40</v>
      </c>
      <c r="E9391" s="56">
        <v>32000</v>
      </c>
      <c r="F9391" s="250">
        <f t="shared" si="149"/>
        <v>-1280000</v>
      </c>
      <c r="G9391" s="86">
        <f>F9391</f>
        <v>-1280000</v>
      </c>
    </row>
    <row r="9392" spans="1:7" ht="18" customHeight="1">
      <c r="A9392" s="323"/>
      <c r="B9392" s="302"/>
      <c r="C9392" s="325"/>
      <c r="D9392" s="325"/>
      <c r="E9392" s="46"/>
      <c r="F9392" s="130">
        <f t="shared" si="149"/>
        <v>0</v>
      </c>
      <c r="G9392" s="69"/>
    </row>
    <row r="9393" spans="1:7" ht="18" customHeight="1">
      <c r="A9393" s="323" t="s">
        <v>38</v>
      </c>
      <c r="B9393" s="302" t="s">
        <v>13</v>
      </c>
      <c r="C9393" s="325" t="s">
        <v>2271</v>
      </c>
      <c r="D9393" s="325">
        <v>51</v>
      </c>
      <c r="E9393" s="46">
        <v>31500</v>
      </c>
      <c r="F9393" s="130">
        <f t="shared" si="149"/>
        <v>1606500</v>
      </c>
      <c r="G9393" s="86">
        <f>F9393</f>
        <v>1606500</v>
      </c>
    </row>
    <row r="9394" spans="1:7" ht="18" customHeight="1">
      <c r="A9394" s="323"/>
      <c r="B9394" s="302"/>
      <c r="C9394" s="325"/>
      <c r="D9394" s="325"/>
      <c r="E9394" s="46"/>
      <c r="F9394" s="130">
        <f t="shared" si="149"/>
        <v>0</v>
      </c>
      <c r="G9394" s="69"/>
    </row>
    <row r="9395" spans="1:7" ht="18" customHeight="1">
      <c r="A9395" s="323" t="s">
        <v>1514</v>
      </c>
      <c r="B9395" s="302" t="s">
        <v>31</v>
      </c>
      <c r="C9395" s="325" t="s">
        <v>1167</v>
      </c>
      <c r="D9395" s="325">
        <v>38.700000000000003</v>
      </c>
      <c r="E9395" s="46">
        <v>36000</v>
      </c>
      <c r="F9395" s="130">
        <f t="shared" si="149"/>
        <v>1393200</v>
      </c>
      <c r="G9395" s="86">
        <f>SUM(F9395:F9397)</f>
        <v>4996700</v>
      </c>
    </row>
    <row r="9396" spans="1:7" ht="18" customHeight="1">
      <c r="A9396" s="323"/>
      <c r="B9396" s="302" t="s">
        <v>31</v>
      </c>
      <c r="C9396" s="325" t="s">
        <v>2280</v>
      </c>
      <c r="D9396" s="325">
        <v>49</v>
      </c>
      <c r="E9396" s="46">
        <v>36000</v>
      </c>
      <c r="F9396" s="130">
        <f t="shared" si="149"/>
        <v>1764000</v>
      </c>
      <c r="G9396" s="69"/>
    </row>
    <row r="9397" spans="1:7" ht="18" customHeight="1">
      <c r="A9397" s="323"/>
      <c r="B9397" s="302" t="s">
        <v>23</v>
      </c>
      <c r="C9397" s="325" t="s">
        <v>2281</v>
      </c>
      <c r="D9397" s="325">
        <v>56.6</v>
      </c>
      <c r="E9397" s="46">
        <v>32500</v>
      </c>
      <c r="F9397" s="130">
        <f t="shared" si="149"/>
        <v>1839500</v>
      </c>
      <c r="G9397" s="69"/>
    </row>
    <row r="9398" spans="1:7" ht="18" customHeight="1">
      <c r="A9398" s="323"/>
      <c r="B9398" s="302"/>
      <c r="C9398" s="325"/>
      <c r="D9398" s="325"/>
      <c r="E9398" s="46"/>
      <c r="F9398" s="130">
        <f t="shared" si="149"/>
        <v>0</v>
      </c>
      <c r="G9398" s="69"/>
    </row>
    <row r="9399" spans="1:7" ht="18" customHeight="1">
      <c r="A9399" s="323" t="s">
        <v>311</v>
      </c>
      <c r="B9399" s="302" t="s">
        <v>13</v>
      </c>
      <c r="C9399" s="325" t="s">
        <v>195</v>
      </c>
      <c r="D9399" s="325">
        <v>140</v>
      </c>
      <c r="E9399" s="46">
        <v>33500</v>
      </c>
      <c r="F9399" s="130">
        <f t="shared" si="149"/>
        <v>4690000</v>
      </c>
      <c r="G9399" s="86">
        <f>SUM(F9399:F9401)</f>
        <v>46025000</v>
      </c>
    </row>
    <row r="9400" spans="1:7" ht="18" customHeight="1">
      <c r="A9400" s="323"/>
      <c r="B9400" s="302" t="s">
        <v>13</v>
      </c>
      <c r="C9400" s="325" t="s">
        <v>2283</v>
      </c>
      <c r="D9400" s="325">
        <v>260</v>
      </c>
      <c r="E9400" s="46">
        <v>33500</v>
      </c>
      <c r="F9400" s="130">
        <f t="shared" si="149"/>
        <v>8710000</v>
      </c>
      <c r="G9400" s="69"/>
    </row>
    <row r="9401" spans="1:7" ht="18" customHeight="1">
      <c r="A9401" s="323"/>
      <c r="B9401" s="302" t="s">
        <v>31</v>
      </c>
      <c r="C9401" s="325" t="s">
        <v>414</v>
      </c>
      <c r="D9401" s="325">
        <v>870</v>
      </c>
      <c r="E9401" s="46">
        <v>37500</v>
      </c>
      <c r="F9401" s="130">
        <f t="shared" si="149"/>
        <v>32625000</v>
      </c>
      <c r="G9401" s="69"/>
    </row>
    <row r="9402" spans="1:7" ht="18" customHeight="1">
      <c r="A9402" s="323"/>
      <c r="B9402" s="302"/>
      <c r="C9402" s="325"/>
      <c r="D9402" s="325"/>
      <c r="E9402" s="46"/>
      <c r="F9402" s="130">
        <f t="shared" si="149"/>
        <v>0</v>
      </c>
      <c r="G9402" s="69"/>
    </row>
    <row r="9403" spans="1:7" ht="18" customHeight="1">
      <c r="A9403" s="323" t="s">
        <v>90</v>
      </c>
      <c r="B9403" s="302" t="s">
        <v>1487</v>
      </c>
      <c r="C9403" s="325" t="s">
        <v>2284</v>
      </c>
      <c r="D9403" s="325">
        <v>403.6</v>
      </c>
      <c r="E9403" s="46">
        <v>39000</v>
      </c>
      <c r="F9403" s="130">
        <f t="shared" si="149"/>
        <v>15740400</v>
      </c>
      <c r="G9403" s="86">
        <f>F9403</f>
        <v>15740400</v>
      </c>
    </row>
    <row r="9404" spans="1:7" ht="18" customHeight="1">
      <c r="A9404" s="323"/>
      <c r="B9404" s="302"/>
      <c r="C9404" s="325"/>
      <c r="D9404" s="325"/>
      <c r="E9404" s="46"/>
      <c r="F9404" s="130">
        <f t="shared" si="149"/>
        <v>0</v>
      </c>
      <c r="G9404" s="69"/>
    </row>
    <row r="9405" spans="1:7" ht="18" customHeight="1">
      <c r="A9405" s="323" t="s">
        <v>712</v>
      </c>
      <c r="B9405" s="302" t="s">
        <v>31</v>
      </c>
      <c r="C9405" s="325" t="s">
        <v>2285</v>
      </c>
      <c r="D9405" s="325">
        <v>1010</v>
      </c>
      <c r="E9405" s="46">
        <v>35500</v>
      </c>
      <c r="F9405" s="130">
        <f t="shared" si="149"/>
        <v>35855000</v>
      </c>
      <c r="G9405" s="86">
        <f>SUM(F9405:F9406)</f>
        <v>54315000</v>
      </c>
    </row>
    <row r="9406" spans="1:7" ht="18" customHeight="1">
      <c r="A9406" s="323"/>
      <c r="B9406" s="302" t="s">
        <v>31</v>
      </c>
      <c r="C9406" s="325" t="s">
        <v>2293</v>
      </c>
      <c r="D9406" s="325">
        <v>520</v>
      </c>
      <c r="E9406" s="46">
        <v>35500</v>
      </c>
      <c r="F9406" s="130">
        <f t="shared" si="149"/>
        <v>18460000</v>
      </c>
      <c r="G9406" s="69"/>
    </row>
    <row r="9407" spans="1:7" ht="18" customHeight="1">
      <c r="A9407" s="323"/>
      <c r="B9407" s="302"/>
      <c r="C9407" s="325"/>
      <c r="D9407" s="325"/>
      <c r="E9407" s="46"/>
      <c r="F9407" s="130">
        <f t="shared" si="149"/>
        <v>0</v>
      </c>
      <c r="G9407" s="69"/>
    </row>
    <row r="9408" spans="1:7" ht="18" customHeight="1">
      <c r="A9408" s="323" t="s">
        <v>203</v>
      </c>
      <c r="B9408" s="302" t="s">
        <v>570</v>
      </c>
      <c r="C9408" s="325" t="s">
        <v>711</v>
      </c>
      <c r="D9408" s="325">
        <v>575</v>
      </c>
      <c r="E9408" s="46">
        <v>30500</v>
      </c>
      <c r="F9408" s="130">
        <f t="shared" si="149"/>
        <v>17537500</v>
      </c>
      <c r="G9408" s="86">
        <f>F9408</f>
        <v>17537500</v>
      </c>
    </row>
    <row r="9409" spans="1:7" ht="18" customHeight="1">
      <c r="A9409" s="323"/>
      <c r="B9409" s="302" t="s">
        <v>2286</v>
      </c>
      <c r="C9409" s="325"/>
      <c r="D9409" s="325"/>
      <c r="E9409" s="46"/>
      <c r="F9409" s="130">
        <f t="shared" si="149"/>
        <v>0</v>
      </c>
      <c r="G9409" s="69"/>
    </row>
    <row r="9410" spans="1:7" ht="18" customHeight="1">
      <c r="A9410" s="323" t="s">
        <v>2287</v>
      </c>
      <c r="B9410" s="302" t="s">
        <v>233</v>
      </c>
      <c r="C9410" s="325" t="s">
        <v>46</v>
      </c>
      <c r="D9410" s="325">
        <v>160.69999999999999</v>
      </c>
      <c r="E9410" s="46">
        <v>40500</v>
      </c>
      <c r="F9410" s="130">
        <f t="shared" si="149"/>
        <v>6508350</v>
      </c>
      <c r="G9410" s="86">
        <f>SUM(F9410:F9414)</f>
        <v>35554950</v>
      </c>
    </row>
    <row r="9411" spans="1:7" ht="18" customHeight="1">
      <c r="A9411" s="323"/>
      <c r="B9411" s="302" t="s">
        <v>233</v>
      </c>
      <c r="C9411" s="325" t="s">
        <v>948</v>
      </c>
      <c r="D9411" s="325">
        <v>215.7</v>
      </c>
      <c r="E9411" s="46">
        <v>40500</v>
      </c>
      <c r="F9411" s="130">
        <f t="shared" si="149"/>
        <v>8735850</v>
      </c>
      <c r="G9411" s="69"/>
    </row>
    <row r="9412" spans="1:7" ht="18" customHeight="1">
      <c r="A9412" s="323"/>
      <c r="B9412" s="302" t="s">
        <v>233</v>
      </c>
      <c r="C9412" s="325" t="s">
        <v>581</v>
      </c>
      <c r="D9412" s="325">
        <v>198.3</v>
      </c>
      <c r="E9412" s="46">
        <v>40500</v>
      </c>
      <c r="F9412" s="130">
        <f t="shared" si="149"/>
        <v>8031150</v>
      </c>
      <c r="G9412" s="69"/>
    </row>
    <row r="9413" spans="1:7" ht="18" customHeight="1">
      <c r="A9413" s="323"/>
      <c r="B9413" s="302" t="s">
        <v>233</v>
      </c>
      <c r="C9413" s="325" t="s">
        <v>59</v>
      </c>
      <c r="D9413" s="325">
        <v>148.4</v>
      </c>
      <c r="E9413" s="46">
        <v>40500</v>
      </c>
      <c r="F9413" s="130">
        <f t="shared" si="149"/>
        <v>6010200</v>
      </c>
      <c r="G9413" s="69"/>
    </row>
    <row r="9414" spans="1:7" ht="18" customHeight="1">
      <c r="A9414" s="323"/>
      <c r="B9414" s="302" t="s">
        <v>233</v>
      </c>
      <c r="C9414" s="325" t="s">
        <v>60</v>
      </c>
      <c r="D9414" s="325">
        <v>154.80000000000001</v>
      </c>
      <c r="E9414" s="46">
        <v>40500</v>
      </c>
      <c r="F9414" s="130">
        <f t="shared" si="149"/>
        <v>6269400</v>
      </c>
      <c r="G9414" s="69"/>
    </row>
    <row r="9415" spans="1:7" ht="18" customHeight="1">
      <c r="A9415" s="323"/>
      <c r="B9415" s="302"/>
      <c r="C9415" s="325"/>
      <c r="D9415" s="325"/>
      <c r="E9415" s="46"/>
      <c r="F9415" s="130">
        <f t="shared" si="149"/>
        <v>0</v>
      </c>
      <c r="G9415" s="69"/>
    </row>
    <row r="9416" spans="1:7" ht="18" customHeight="1">
      <c r="A9416" s="323" t="s">
        <v>336</v>
      </c>
      <c r="B9416" s="302" t="s">
        <v>31</v>
      </c>
      <c r="C9416" s="325" t="s">
        <v>493</v>
      </c>
      <c r="D9416" s="325">
        <v>54.3</v>
      </c>
      <c r="E9416" s="46">
        <v>35000</v>
      </c>
      <c r="F9416" s="130">
        <f t="shared" si="149"/>
        <v>1900500</v>
      </c>
      <c r="G9416" s="86">
        <f>SUM(F9416:F9421)</f>
        <v>21761100</v>
      </c>
    </row>
    <row r="9417" spans="1:7" ht="18" customHeight="1">
      <c r="A9417" s="323"/>
      <c r="B9417" s="302" t="s">
        <v>31</v>
      </c>
      <c r="C9417" s="325" t="s">
        <v>60</v>
      </c>
      <c r="D9417" s="325">
        <v>300</v>
      </c>
      <c r="E9417" s="46">
        <v>36000</v>
      </c>
      <c r="F9417" s="130">
        <f t="shared" si="149"/>
        <v>10800000</v>
      </c>
      <c r="G9417" s="69"/>
    </row>
    <row r="9418" spans="1:7" ht="18" customHeight="1">
      <c r="A9418" s="323"/>
      <c r="B9418" s="302" t="s">
        <v>31</v>
      </c>
      <c r="C9418" s="325" t="s">
        <v>14</v>
      </c>
      <c r="D9418" s="325">
        <v>51.2</v>
      </c>
      <c r="E9418" s="46">
        <v>36000</v>
      </c>
      <c r="F9418" s="130">
        <f t="shared" si="149"/>
        <v>1843200</v>
      </c>
      <c r="G9418" s="69"/>
    </row>
    <row r="9419" spans="1:7" ht="18" customHeight="1">
      <c r="A9419" s="323"/>
      <c r="B9419" s="302" t="s">
        <v>1513</v>
      </c>
      <c r="C9419" s="325" t="s">
        <v>281</v>
      </c>
      <c r="D9419" s="325">
        <v>98.4</v>
      </c>
      <c r="E9419" s="46">
        <v>36000</v>
      </c>
      <c r="F9419" s="130">
        <f t="shared" si="149"/>
        <v>3542400</v>
      </c>
      <c r="G9419" s="69"/>
    </row>
    <row r="9420" spans="1:7" ht="18" customHeight="1">
      <c r="A9420" s="323"/>
      <c r="B9420" s="302" t="s">
        <v>23</v>
      </c>
      <c r="C9420" s="325" t="s">
        <v>1276</v>
      </c>
      <c r="D9420" s="325">
        <v>55</v>
      </c>
      <c r="E9420" s="46">
        <v>35000</v>
      </c>
      <c r="F9420" s="130">
        <f t="shared" si="149"/>
        <v>1925000</v>
      </c>
      <c r="G9420" s="69"/>
    </row>
    <row r="9421" spans="1:7" ht="18" customHeight="1">
      <c r="A9421" s="323"/>
      <c r="B9421" s="302" t="s">
        <v>23</v>
      </c>
      <c r="C9421" s="325" t="s">
        <v>2294</v>
      </c>
      <c r="D9421" s="325">
        <v>50</v>
      </c>
      <c r="E9421" s="46">
        <v>35000</v>
      </c>
      <c r="F9421" s="130">
        <f t="shared" si="149"/>
        <v>1750000</v>
      </c>
      <c r="G9421" s="69"/>
    </row>
    <row r="9422" spans="1:7" ht="18" customHeight="1">
      <c r="A9422" s="323"/>
      <c r="B9422" s="302"/>
      <c r="C9422" s="325"/>
      <c r="D9422" s="325"/>
      <c r="E9422" s="46"/>
      <c r="F9422" s="130">
        <f t="shared" si="149"/>
        <v>0</v>
      </c>
      <c r="G9422" s="69"/>
    </row>
    <row r="9423" spans="1:7" ht="18" customHeight="1">
      <c r="A9423" s="323" t="s">
        <v>210</v>
      </c>
      <c r="B9423" s="302" t="s">
        <v>212</v>
      </c>
      <c r="C9423" s="325" t="s">
        <v>345</v>
      </c>
      <c r="D9423" s="325">
        <v>200</v>
      </c>
      <c r="E9423" s="46">
        <v>31500</v>
      </c>
      <c r="F9423" s="130">
        <f t="shared" si="149"/>
        <v>6300000</v>
      </c>
      <c r="G9423" s="86">
        <f>SUM(F9423:F9426)</f>
        <v>30200000</v>
      </c>
    </row>
    <row r="9424" spans="1:7" ht="18" customHeight="1">
      <c r="A9424" s="323"/>
      <c r="B9424" s="302" t="s">
        <v>212</v>
      </c>
      <c r="C9424" s="325" t="s">
        <v>346</v>
      </c>
      <c r="D9424" s="325">
        <v>325</v>
      </c>
      <c r="E9424" s="46">
        <v>31500</v>
      </c>
      <c r="F9424" s="130">
        <f t="shared" si="149"/>
        <v>10237500</v>
      </c>
      <c r="G9424" s="69"/>
    </row>
    <row r="9425" spans="1:7" ht="18" customHeight="1">
      <c r="A9425" s="323"/>
      <c r="B9425" s="302" t="s">
        <v>212</v>
      </c>
      <c r="C9425" s="325" t="s">
        <v>213</v>
      </c>
      <c r="D9425" s="325">
        <v>150</v>
      </c>
      <c r="E9425" s="46">
        <v>31500</v>
      </c>
      <c r="F9425" s="130">
        <f t="shared" si="149"/>
        <v>4725000</v>
      </c>
      <c r="G9425" s="69"/>
    </row>
    <row r="9426" spans="1:7" ht="18" customHeight="1">
      <c r="A9426" s="323"/>
      <c r="B9426" s="302" t="s">
        <v>1319</v>
      </c>
      <c r="C9426" s="325" t="s">
        <v>1320</v>
      </c>
      <c r="D9426" s="325">
        <v>275</v>
      </c>
      <c r="E9426" s="46">
        <v>32500</v>
      </c>
      <c r="F9426" s="130">
        <f t="shared" si="149"/>
        <v>8937500</v>
      </c>
      <c r="G9426" s="69"/>
    </row>
    <row r="9427" spans="1:7" ht="18" customHeight="1">
      <c r="A9427" s="323"/>
      <c r="B9427" s="302"/>
      <c r="C9427" s="325"/>
      <c r="D9427" s="325"/>
      <c r="E9427" s="46"/>
      <c r="F9427" s="130">
        <f t="shared" si="149"/>
        <v>0</v>
      </c>
      <c r="G9427" s="69"/>
    </row>
    <row r="9428" spans="1:7" ht="18" customHeight="1">
      <c r="A9428" s="323" t="s">
        <v>2288</v>
      </c>
      <c r="B9428" s="302" t="s">
        <v>13</v>
      </c>
      <c r="C9428" s="325" t="s">
        <v>1257</v>
      </c>
      <c r="D9428" s="325">
        <v>151</v>
      </c>
      <c r="E9428" s="46">
        <v>31500</v>
      </c>
      <c r="F9428" s="130">
        <f t="shared" si="149"/>
        <v>4756500</v>
      </c>
      <c r="G9428" s="86">
        <f>F9428</f>
        <v>4756500</v>
      </c>
    </row>
    <row r="9429" spans="1:7" ht="18" customHeight="1">
      <c r="A9429" s="323"/>
      <c r="B9429" s="302"/>
      <c r="C9429" s="325"/>
      <c r="D9429" s="325"/>
      <c r="E9429" s="46"/>
      <c r="F9429" s="130">
        <f t="shared" si="149"/>
        <v>0</v>
      </c>
      <c r="G9429" s="69"/>
    </row>
    <row r="9430" spans="1:7" ht="18" customHeight="1">
      <c r="A9430" s="323" t="s">
        <v>93</v>
      </c>
      <c r="B9430" s="302" t="s">
        <v>13</v>
      </c>
      <c r="C9430" s="325" t="s">
        <v>1229</v>
      </c>
      <c r="D9430" s="325">
        <v>35.5</v>
      </c>
      <c r="E9430" s="46">
        <v>31000</v>
      </c>
      <c r="F9430" s="130">
        <f t="shared" si="149"/>
        <v>1100500</v>
      </c>
      <c r="G9430" s="86">
        <f>SUM(F9430:F9434)</f>
        <v>11543200</v>
      </c>
    </row>
    <row r="9431" spans="1:7" ht="18" customHeight="1">
      <c r="A9431" s="323"/>
      <c r="B9431" s="302" t="s">
        <v>13</v>
      </c>
      <c r="C9431" s="325" t="s">
        <v>117</v>
      </c>
      <c r="D9431" s="325">
        <v>77.400000000000006</v>
      </c>
      <c r="E9431" s="46">
        <v>31500</v>
      </c>
      <c r="F9431" s="130">
        <f>E9431*D9431</f>
        <v>2438100</v>
      </c>
      <c r="G9431" s="86"/>
    </row>
    <row r="9432" spans="1:7" ht="18" customHeight="1">
      <c r="A9432" s="323"/>
      <c r="B9432" s="302" t="s">
        <v>13</v>
      </c>
      <c r="C9432" s="325" t="s">
        <v>342</v>
      </c>
      <c r="D9432" s="325">
        <v>45.8</v>
      </c>
      <c r="E9432" s="46">
        <v>31500</v>
      </c>
      <c r="F9432" s="130">
        <f>E9432*D9432</f>
        <v>1442700</v>
      </c>
      <c r="G9432" s="69"/>
    </row>
    <row r="9433" spans="1:7" ht="18" customHeight="1">
      <c r="A9433" s="323"/>
      <c r="B9433" s="302" t="s">
        <v>13</v>
      </c>
      <c r="C9433" s="325" t="s">
        <v>1837</v>
      </c>
      <c r="D9433" s="325">
        <v>101.8</v>
      </c>
      <c r="E9433" s="46">
        <v>31500</v>
      </c>
      <c r="F9433" s="130">
        <f>E9433*D9433</f>
        <v>3206700</v>
      </c>
      <c r="G9433" s="69"/>
    </row>
    <row r="9434" spans="1:7" ht="18" customHeight="1">
      <c r="A9434" s="323"/>
      <c r="B9434" s="302" t="s">
        <v>708</v>
      </c>
      <c r="C9434" s="325" t="s">
        <v>365</v>
      </c>
      <c r="D9434" s="325">
        <v>93.2</v>
      </c>
      <c r="E9434" s="46">
        <v>36000</v>
      </c>
      <c r="F9434" s="130">
        <f>E9434*D9434</f>
        <v>3355200</v>
      </c>
      <c r="G9434" s="86"/>
    </row>
    <row r="9435" spans="1:7" ht="18" customHeight="1">
      <c r="A9435" s="323"/>
      <c r="B9435" s="302"/>
      <c r="C9435" s="325"/>
      <c r="D9435" s="325"/>
      <c r="E9435" s="46"/>
      <c r="F9435" s="130">
        <f t="shared" si="149"/>
        <v>0</v>
      </c>
      <c r="G9435" s="69"/>
    </row>
    <row r="9436" spans="1:7" ht="18" customHeight="1">
      <c r="A9436" s="323" t="s">
        <v>523</v>
      </c>
      <c r="B9436" s="302" t="s">
        <v>13</v>
      </c>
      <c r="C9436" s="325" t="s">
        <v>1089</v>
      </c>
      <c r="D9436" s="325">
        <v>211.7</v>
      </c>
      <c r="E9436" s="46">
        <v>31500</v>
      </c>
      <c r="F9436" s="130">
        <f t="shared" si="149"/>
        <v>6668550</v>
      </c>
      <c r="G9436" s="86">
        <f>SUM(F9436:F9438)</f>
        <v>22365550</v>
      </c>
    </row>
    <row r="9437" spans="1:7" ht="18" customHeight="1">
      <c r="A9437" s="323"/>
      <c r="B9437" s="302" t="s">
        <v>570</v>
      </c>
      <c r="C9437" s="325" t="s">
        <v>2289</v>
      </c>
      <c r="D9437" s="325">
        <v>169.9</v>
      </c>
      <c r="E9437" s="46">
        <v>37500</v>
      </c>
      <c r="F9437" s="130">
        <f t="shared" si="149"/>
        <v>6371250</v>
      </c>
      <c r="G9437" s="69"/>
    </row>
    <row r="9438" spans="1:7" ht="18" customHeight="1">
      <c r="A9438" s="323"/>
      <c r="B9438" s="302" t="s">
        <v>31</v>
      </c>
      <c r="C9438" s="325" t="s">
        <v>1721</v>
      </c>
      <c r="D9438" s="325">
        <v>255.5</v>
      </c>
      <c r="E9438" s="46">
        <v>36500</v>
      </c>
      <c r="F9438" s="130">
        <f t="shared" si="149"/>
        <v>9325750</v>
      </c>
      <c r="G9438" s="69"/>
    </row>
    <row r="9439" spans="1:7" ht="18" customHeight="1">
      <c r="A9439" s="323"/>
      <c r="B9439" s="302"/>
      <c r="C9439" s="325"/>
      <c r="D9439" s="325"/>
      <c r="E9439" s="46"/>
      <c r="F9439" s="130">
        <f t="shared" si="149"/>
        <v>0</v>
      </c>
      <c r="G9439" s="69"/>
    </row>
    <row r="9440" spans="1:7" ht="18" customHeight="1">
      <c r="A9440" s="323" t="s">
        <v>318</v>
      </c>
      <c r="B9440" s="302" t="s">
        <v>31</v>
      </c>
      <c r="C9440" s="325" t="s">
        <v>2290</v>
      </c>
      <c r="D9440" s="325">
        <f>130+72</f>
        <v>202</v>
      </c>
      <c r="E9440" s="46">
        <v>36000</v>
      </c>
      <c r="F9440" s="130">
        <f t="shared" si="149"/>
        <v>7272000</v>
      </c>
      <c r="G9440" s="86">
        <f>SUM(F9440:F9444)</f>
        <v>15871000</v>
      </c>
    </row>
    <row r="9441" spans="1:7" ht="18" customHeight="1">
      <c r="A9441" s="323"/>
      <c r="B9441" s="302" t="s">
        <v>23</v>
      </c>
      <c r="C9441" s="325" t="s">
        <v>1667</v>
      </c>
      <c r="D9441" s="325">
        <v>44.6</v>
      </c>
      <c r="E9441" s="46">
        <v>35000</v>
      </c>
      <c r="F9441" s="130">
        <f t="shared" si="149"/>
        <v>1561000</v>
      </c>
      <c r="G9441" s="69"/>
    </row>
    <row r="9442" spans="1:7" ht="18" customHeight="1">
      <c r="A9442" s="323"/>
      <c r="B9442" s="302" t="s">
        <v>31</v>
      </c>
      <c r="C9442" s="325" t="s">
        <v>76</v>
      </c>
      <c r="D9442" s="325">
        <v>78.5</v>
      </c>
      <c r="E9442" s="46">
        <v>36000</v>
      </c>
      <c r="F9442" s="130">
        <f t="shared" si="149"/>
        <v>2826000</v>
      </c>
      <c r="G9442" s="69"/>
    </row>
    <row r="9443" spans="1:7" ht="18" customHeight="1">
      <c r="A9443" s="323"/>
      <c r="B9443" s="302" t="s">
        <v>31</v>
      </c>
      <c r="C9443" s="325" t="s">
        <v>500</v>
      </c>
      <c r="D9443" s="325">
        <v>45</v>
      </c>
      <c r="E9443" s="46">
        <v>36000</v>
      </c>
      <c r="F9443" s="130">
        <f t="shared" si="149"/>
        <v>1620000</v>
      </c>
      <c r="G9443" s="69"/>
    </row>
    <row r="9444" spans="1:7" ht="18" customHeight="1">
      <c r="A9444" s="323"/>
      <c r="B9444" s="302" t="s">
        <v>31</v>
      </c>
      <c r="C9444" s="325" t="s">
        <v>2290</v>
      </c>
      <c r="D9444" s="325">
        <v>72</v>
      </c>
      <c r="E9444" s="46">
        <v>36000</v>
      </c>
      <c r="F9444" s="130">
        <f t="shared" si="149"/>
        <v>2592000</v>
      </c>
      <c r="G9444" s="69"/>
    </row>
    <row r="9445" spans="1:7" ht="18" customHeight="1">
      <c r="A9445" s="323"/>
      <c r="B9445" s="302"/>
      <c r="C9445" s="325"/>
      <c r="D9445" s="325"/>
      <c r="E9445" s="46"/>
      <c r="F9445" s="130">
        <f t="shared" si="149"/>
        <v>0</v>
      </c>
      <c r="G9445" s="69"/>
    </row>
    <row r="9446" spans="1:7" ht="18" customHeight="1">
      <c r="A9446" s="323" t="s">
        <v>2273</v>
      </c>
      <c r="B9446" s="302" t="s">
        <v>13</v>
      </c>
      <c r="C9446" s="325" t="s">
        <v>1071</v>
      </c>
      <c r="D9446" s="325">
        <v>219</v>
      </c>
      <c r="E9446" s="46">
        <v>31500</v>
      </c>
      <c r="F9446" s="130">
        <f t="shared" ref="F9446:F9509" si="150">E9446*D9446</f>
        <v>6898500</v>
      </c>
      <c r="G9446" s="86">
        <f>F9446</f>
        <v>6898500</v>
      </c>
    </row>
    <row r="9447" spans="1:7" ht="18" customHeight="1">
      <c r="A9447" s="323"/>
      <c r="B9447" s="302"/>
      <c r="C9447" s="325"/>
      <c r="D9447" s="325"/>
      <c r="E9447" s="46"/>
      <c r="F9447" s="130">
        <f t="shared" si="150"/>
        <v>0</v>
      </c>
      <c r="G9447" s="69"/>
    </row>
    <row r="9448" spans="1:7" ht="18" customHeight="1">
      <c r="A9448" s="323" t="s">
        <v>321</v>
      </c>
      <c r="B9448" s="302" t="s">
        <v>23</v>
      </c>
      <c r="C9448" s="325" t="s">
        <v>2291</v>
      </c>
      <c r="D9448" s="325">
        <v>266.5</v>
      </c>
      <c r="E9448" s="46">
        <v>35000</v>
      </c>
      <c r="F9448" s="130">
        <f t="shared" si="150"/>
        <v>9327500</v>
      </c>
      <c r="G9448" s="86">
        <f>F9448</f>
        <v>9327500</v>
      </c>
    </row>
    <row r="9449" spans="1:7" ht="18" customHeight="1">
      <c r="A9449" s="323"/>
      <c r="B9449" s="302"/>
      <c r="C9449" s="325"/>
      <c r="D9449" s="325"/>
      <c r="E9449" s="46"/>
      <c r="F9449" s="130">
        <f t="shared" si="150"/>
        <v>0</v>
      </c>
      <c r="G9449" s="86"/>
    </row>
    <row r="9450" spans="1:7" ht="18" customHeight="1">
      <c r="A9450" s="323" t="s">
        <v>779</v>
      </c>
      <c r="B9450" s="302" t="s">
        <v>922</v>
      </c>
      <c r="C9450" s="325"/>
      <c r="D9450" s="325">
        <v>250</v>
      </c>
      <c r="E9450" s="46">
        <v>12000</v>
      </c>
      <c r="F9450" s="130">
        <f t="shared" si="150"/>
        <v>3000000</v>
      </c>
      <c r="G9450" s="86">
        <f>SUM(F9450:F9451)</f>
        <v>3175000</v>
      </c>
    </row>
    <row r="9451" spans="1:7" ht="18" customHeight="1">
      <c r="A9451" s="323"/>
      <c r="B9451" s="302" t="s">
        <v>975</v>
      </c>
      <c r="C9451" s="325"/>
      <c r="D9451" s="325">
        <v>10</v>
      </c>
      <c r="E9451" s="46">
        <v>17500</v>
      </c>
      <c r="F9451" s="130">
        <f t="shared" si="150"/>
        <v>175000</v>
      </c>
      <c r="G9451" s="86"/>
    </row>
    <row r="9452" spans="1:7" ht="18" customHeight="1">
      <c r="A9452" s="323"/>
      <c r="B9452" s="302"/>
      <c r="C9452" s="325"/>
      <c r="D9452" s="325"/>
      <c r="E9452" s="46"/>
      <c r="F9452" s="130">
        <f t="shared" si="150"/>
        <v>0</v>
      </c>
      <c r="G9452" s="69"/>
    </row>
    <row r="9453" spans="1:7" ht="18" customHeight="1">
      <c r="A9453" s="323" t="s">
        <v>30</v>
      </c>
      <c r="B9453" s="302" t="s">
        <v>31</v>
      </c>
      <c r="C9453" s="325" t="s">
        <v>2292</v>
      </c>
      <c r="D9453" s="325">
        <v>150</v>
      </c>
      <c r="E9453" s="46">
        <v>35000</v>
      </c>
      <c r="F9453" s="130">
        <f t="shared" si="150"/>
        <v>5250000</v>
      </c>
      <c r="G9453" s="86">
        <f>SUM(F9453:F9456)</f>
        <v>30251250</v>
      </c>
    </row>
    <row r="9454" spans="1:7" ht="18" customHeight="1">
      <c r="A9454" s="323"/>
      <c r="B9454" s="302" t="s">
        <v>31</v>
      </c>
      <c r="C9454" s="325" t="s">
        <v>1068</v>
      </c>
      <c r="D9454" s="325">
        <v>159</v>
      </c>
      <c r="E9454" s="46">
        <v>35500</v>
      </c>
      <c r="F9454" s="130">
        <f t="shared" si="150"/>
        <v>5644500</v>
      </c>
      <c r="G9454" s="69"/>
    </row>
    <row r="9455" spans="1:7" ht="18" customHeight="1">
      <c r="A9455" s="323"/>
      <c r="B9455" s="302" t="s">
        <v>13</v>
      </c>
      <c r="C9455" s="325" t="s">
        <v>59</v>
      </c>
      <c r="D9455" s="325">
        <v>310</v>
      </c>
      <c r="E9455" s="46">
        <v>31500</v>
      </c>
      <c r="F9455" s="130">
        <f t="shared" si="150"/>
        <v>9765000</v>
      </c>
      <c r="G9455" s="69"/>
    </row>
    <row r="9456" spans="1:7" ht="18" customHeight="1">
      <c r="A9456" s="533"/>
      <c r="B9456" s="440" t="s">
        <v>13</v>
      </c>
      <c r="C9456" s="382" t="s">
        <v>852</v>
      </c>
      <c r="D9456" s="382">
        <v>304.5</v>
      </c>
      <c r="E9456" s="59">
        <v>31500</v>
      </c>
      <c r="F9456" s="132">
        <f t="shared" si="150"/>
        <v>9591750</v>
      </c>
      <c r="G9456" s="92"/>
    </row>
    <row r="9457" spans="1:7" ht="18" customHeight="1">
      <c r="A9457" s="526"/>
      <c r="B9457" s="435"/>
      <c r="C9457" s="484"/>
      <c r="D9457" s="484"/>
      <c r="E9457" s="113"/>
      <c r="F9457" s="126"/>
      <c r="G9457" s="9"/>
    </row>
    <row r="9458" spans="1:7" ht="18" customHeight="1">
      <c r="A9458" s="537">
        <v>42472</v>
      </c>
      <c r="B9458" s="355"/>
      <c r="C9458" s="491" t="s">
        <v>398</v>
      </c>
      <c r="D9458" s="525"/>
      <c r="F9458" s="127"/>
    </row>
    <row r="9459" spans="1:7" ht="18" customHeight="1">
      <c r="A9459" s="531" t="s">
        <v>127</v>
      </c>
      <c r="B9459" s="436" t="s">
        <v>134</v>
      </c>
      <c r="C9459" s="494" t="s">
        <v>152</v>
      </c>
      <c r="D9459" s="494">
        <f>SUM(D9460:D9619)</f>
        <v>12525.399999999998</v>
      </c>
      <c r="E9459" s="166"/>
      <c r="F9459" s="171">
        <f>SUM(F9460:F9619)</f>
        <v>445632080</v>
      </c>
      <c r="G9459" s="171">
        <f>SUM(G9460:G9619)</f>
        <v>445632080</v>
      </c>
    </row>
    <row r="9460" spans="1:7" ht="18" customHeight="1">
      <c r="A9460" s="532" t="s">
        <v>357</v>
      </c>
      <c r="B9460" s="441" t="s">
        <v>31</v>
      </c>
      <c r="C9460" s="492" t="s">
        <v>189</v>
      </c>
      <c r="D9460" s="492">
        <v>25</v>
      </c>
      <c r="E9460" s="62">
        <v>36000</v>
      </c>
      <c r="F9460" s="139">
        <f t="shared" si="150"/>
        <v>900000</v>
      </c>
      <c r="G9460" s="85">
        <f>F9460</f>
        <v>900000</v>
      </c>
    </row>
    <row r="9461" spans="1:7" ht="18" customHeight="1">
      <c r="A9461" s="323"/>
      <c r="B9461" s="302"/>
      <c r="C9461" s="325"/>
      <c r="D9461" s="325"/>
      <c r="E9461" s="46"/>
      <c r="F9461" s="130">
        <f t="shared" si="150"/>
        <v>0</v>
      </c>
      <c r="G9461" s="69"/>
    </row>
    <row r="9462" spans="1:7" ht="18" customHeight="1">
      <c r="A9462" s="323">
        <v>585</v>
      </c>
      <c r="B9462" s="302" t="s">
        <v>23</v>
      </c>
      <c r="C9462" s="325" t="s">
        <v>60</v>
      </c>
      <c r="D9462" s="325">
        <v>50</v>
      </c>
      <c r="E9462" s="46">
        <v>36000</v>
      </c>
      <c r="F9462" s="130">
        <f t="shared" si="150"/>
        <v>1800000</v>
      </c>
      <c r="G9462" s="86">
        <f>SUM(F9462:F9464)</f>
        <v>3970000</v>
      </c>
    </row>
    <row r="9463" spans="1:7" ht="18" customHeight="1">
      <c r="A9463" s="323"/>
      <c r="B9463" s="302" t="s">
        <v>13</v>
      </c>
      <c r="C9463" s="325" t="s">
        <v>14</v>
      </c>
      <c r="D9463" s="325">
        <v>50</v>
      </c>
      <c r="E9463" s="46">
        <v>31000</v>
      </c>
      <c r="F9463" s="130">
        <f t="shared" si="150"/>
        <v>1550000</v>
      </c>
      <c r="G9463" s="86"/>
    </row>
    <row r="9464" spans="1:7" ht="18" customHeight="1">
      <c r="A9464" s="323"/>
      <c r="B9464" s="302" t="s">
        <v>13</v>
      </c>
      <c r="C9464" s="325" t="s">
        <v>60</v>
      </c>
      <c r="D9464" s="325">
        <v>20</v>
      </c>
      <c r="E9464" s="46">
        <v>31000</v>
      </c>
      <c r="F9464" s="130">
        <f t="shared" si="150"/>
        <v>620000</v>
      </c>
      <c r="G9464" s="86"/>
    </row>
    <row r="9465" spans="1:7" ht="18" customHeight="1">
      <c r="A9465" s="323"/>
      <c r="B9465" s="302"/>
      <c r="C9465" s="325"/>
      <c r="D9465" s="325"/>
      <c r="E9465" s="46"/>
      <c r="F9465" s="130">
        <f t="shared" si="150"/>
        <v>0</v>
      </c>
      <c r="G9465" s="69"/>
    </row>
    <row r="9466" spans="1:7" ht="18" customHeight="1">
      <c r="A9466" s="323" t="s">
        <v>1083</v>
      </c>
      <c r="B9466" s="444" t="s">
        <v>693</v>
      </c>
      <c r="C9466" s="482" t="s">
        <v>75</v>
      </c>
      <c r="D9466" s="482">
        <v>57.7</v>
      </c>
      <c r="E9466" s="116">
        <v>43000</v>
      </c>
      <c r="F9466" s="131">
        <f t="shared" si="150"/>
        <v>2481100</v>
      </c>
      <c r="G9466" s="86">
        <f>SUM(F9466:F9467)</f>
        <v>4764400</v>
      </c>
    </row>
    <row r="9467" spans="1:7" ht="18" customHeight="1">
      <c r="A9467" s="323"/>
      <c r="B9467" s="444" t="s">
        <v>693</v>
      </c>
      <c r="C9467" s="482" t="s">
        <v>59</v>
      </c>
      <c r="D9467" s="482">
        <v>53.1</v>
      </c>
      <c r="E9467" s="116">
        <v>43000</v>
      </c>
      <c r="F9467" s="131">
        <f t="shared" si="150"/>
        <v>2283300</v>
      </c>
      <c r="G9467" s="69"/>
    </row>
    <row r="9468" spans="1:7" ht="18" customHeight="1">
      <c r="A9468" s="323"/>
      <c r="B9468" s="302"/>
      <c r="C9468" s="325"/>
      <c r="D9468" s="325"/>
      <c r="E9468" s="46"/>
      <c r="F9468" s="130">
        <f t="shared" si="150"/>
        <v>0</v>
      </c>
      <c r="G9468" s="69"/>
    </row>
    <row r="9469" spans="1:7" ht="18" customHeight="1">
      <c r="A9469" s="323" t="s">
        <v>2295</v>
      </c>
      <c r="B9469" s="302" t="s">
        <v>13</v>
      </c>
      <c r="C9469" s="325" t="s">
        <v>823</v>
      </c>
      <c r="D9469" s="325">
        <v>50</v>
      </c>
      <c r="E9469" s="46">
        <v>30000</v>
      </c>
      <c r="F9469" s="130">
        <f t="shared" si="150"/>
        <v>1500000</v>
      </c>
      <c r="G9469" s="86">
        <f>SUM(F9469:F9471)</f>
        <v>3600000</v>
      </c>
    </row>
    <row r="9470" spans="1:7" ht="18" customHeight="1">
      <c r="A9470" s="323"/>
      <c r="B9470" s="302" t="s">
        <v>13</v>
      </c>
      <c r="C9470" s="325" t="s">
        <v>1082</v>
      </c>
      <c r="D9470" s="325">
        <v>20</v>
      </c>
      <c r="E9470" s="46">
        <v>30000</v>
      </c>
      <c r="F9470" s="130">
        <f t="shared" si="150"/>
        <v>600000</v>
      </c>
      <c r="G9470" s="69"/>
    </row>
    <row r="9471" spans="1:7" ht="18" customHeight="1">
      <c r="A9471" s="323"/>
      <c r="B9471" s="302" t="s">
        <v>13</v>
      </c>
      <c r="C9471" s="325" t="s">
        <v>22</v>
      </c>
      <c r="D9471" s="325">
        <v>50</v>
      </c>
      <c r="E9471" s="46">
        <v>30000</v>
      </c>
      <c r="F9471" s="130">
        <f t="shared" si="150"/>
        <v>1500000</v>
      </c>
      <c r="G9471" s="69"/>
    </row>
    <row r="9472" spans="1:7" ht="18" customHeight="1">
      <c r="A9472" s="323"/>
      <c r="B9472" s="302"/>
      <c r="C9472" s="325"/>
      <c r="D9472" s="325"/>
      <c r="E9472" s="46"/>
      <c r="F9472" s="130">
        <f t="shared" si="150"/>
        <v>0</v>
      </c>
      <c r="G9472" s="69"/>
    </row>
    <row r="9473" spans="1:7" ht="18" customHeight="1">
      <c r="A9473" s="323" t="s">
        <v>380</v>
      </c>
      <c r="B9473" s="444" t="s">
        <v>1874</v>
      </c>
      <c r="C9473" s="512" t="s">
        <v>947</v>
      </c>
      <c r="D9473" s="482">
        <v>70</v>
      </c>
      <c r="E9473" s="116">
        <v>42000</v>
      </c>
      <c r="F9473" s="130">
        <f t="shared" si="150"/>
        <v>2940000</v>
      </c>
      <c r="G9473" s="86">
        <f>SUM(F9473:F9476)</f>
        <v>14934000</v>
      </c>
    </row>
    <row r="9474" spans="1:7" ht="18" customHeight="1">
      <c r="A9474" s="323"/>
      <c r="B9474" s="302" t="s">
        <v>31</v>
      </c>
      <c r="C9474" s="325" t="s">
        <v>2306</v>
      </c>
      <c r="D9474" s="325">
        <v>120</v>
      </c>
      <c r="E9474" s="46">
        <v>34000</v>
      </c>
      <c r="F9474" s="130">
        <f>E9474*D9474</f>
        <v>4080000</v>
      </c>
      <c r="G9474" s="86"/>
    </row>
    <row r="9475" spans="1:7" ht="18" customHeight="1">
      <c r="A9475" s="323"/>
      <c r="B9475" s="302" t="s">
        <v>31</v>
      </c>
      <c r="C9475" s="325" t="s">
        <v>1687</v>
      </c>
      <c r="D9475" s="325">
        <v>93.3</v>
      </c>
      <c r="E9475" s="46">
        <v>36000</v>
      </c>
      <c r="F9475" s="130">
        <f>E9475*D9475</f>
        <v>3358800</v>
      </c>
      <c r="G9475" s="69"/>
    </row>
    <row r="9476" spans="1:7" ht="18" customHeight="1">
      <c r="A9476" s="323"/>
      <c r="B9476" s="302" t="s">
        <v>31</v>
      </c>
      <c r="C9476" s="325" t="s">
        <v>2307</v>
      </c>
      <c r="D9476" s="325">
        <v>124.8</v>
      </c>
      <c r="E9476" s="46">
        <v>36500</v>
      </c>
      <c r="F9476" s="130">
        <f>E9476*D9476</f>
        <v>4555200</v>
      </c>
      <c r="G9476" s="69"/>
    </row>
    <row r="9477" spans="1:7" ht="18" customHeight="1">
      <c r="A9477" s="323"/>
      <c r="B9477" s="302"/>
      <c r="C9477" s="325"/>
      <c r="D9477" s="325"/>
      <c r="E9477" s="46"/>
      <c r="F9477" s="130">
        <f t="shared" si="150"/>
        <v>0</v>
      </c>
      <c r="G9477" s="69"/>
    </row>
    <row r="9478" spans="1:7" ht="18" customHeight="1">
      <c r="A9478" s="323" t="s">
        <v>451</v>
      </c>
      <c r="B9478" s="302" t="s">
        <v>23</v>
      </c>
      <c r="C9478" s="325" t="s">
        <v>25</v>
      </c>
      <c r="D9478" s="325">
        <v>64.2</v>
      </c>
      <c r="E9478" s="46">
        <v>37000</v>
      </c>
      <c r="F9478" s="130">
        <f t="shared" si="150"/>
        <v>2375400</v>
      </c>
      <c r="G9478" s="86">
        <f>SUM(F9478:F9483)</f>
        <v>5525400</v>
      </c>
    </row>
    <row r="9479" spans="1:7" ht="18" customHeight="1">
      <c r="A9479" s="323"/>
      <c r="B9479" s="302" t="s">
        <v>31</v>
      </c>
      <c r="C9479" s="325" t="s">
        <v>202</v>
      </c>
      <c r="D9479" s="325">
        <v>20</v>
      </c>
      <c r="E9479" s="46">
        <v>35000</v>
      </c>
      <c r="F9479" s="130">
        <f t="shared" si="150"/>
        <v>700000</v>
      </c>
      <c r="G9479" s="69"/>
    </row>
    <row r="9480" spans="1:7" ht="18" customHeight="1">
      <c r="A9480" s="323"/>
      <c r="B9480" s="302" t="s">
        <v>31</v>
      </c>
      <c r="C9480" s="325" t="s">
        <v>46</v>
      </c>
      <c r="D9480" s="325">
        <v>20</v>
      </c>
      <c r="E9480" s="46">
        <v>35000</v>
      </c>
      <c r="F9480" s="130">
        <f t="shared" si="150"/>
        <v>700000</v>
      </c>
      <c r="G9480" s="69"/>
    </row>
    <row r="9481" spans="1:7" ht="18" customHeight="1">
      <c r="A9481" s="323"/>
      <c r="B9481" s="302" t="s">
        <v>31</v>
      </c>
      <c r="C9481" s="325" t="s">
        <v>632</v>
      </c>
      <c r="D9481" s="325">
        <v>10</v>
      </c>
      <c r="E9481" s="46">
        <v>35000</v>
      </c>
      <c r="F9481" s="130">
        <f t="shared" si="150"/>
        <v>350000</v>
      </c>
      <c r="G9481" s="69"/>
    </row>
    <row r="9482" spans="1:7" ht="18" customHeight="1">
      <c r="A9482" s="323"/>
      <c r="B9482" s="302" t="s">
        <v>31</v>
      </c>
      <c r="C9482" s="325" t="s">
        <v>1569</v>
      </c>
      <c r="D9482" s="325">
        <v>20</v>
      </c>
      <c r="E9482" s="46">
        <v>35000</v>
      </c>
      <c r="F9482" s="130">
        <f t="shared" si="150"/>
        <v>700000</v>
      </c>
      <c r="G9482" s="69"/>
    </row>
    <row r="9483" spans="1:7" ht="18" customHeight="1">
      <c r="A9483" s="323"/>
      <c r="B9483" s="302" t="s">
        <v>31</v>
      </c>
      <c r="C9483" s="325" t="s">
        <v>43</v>
      </c>
      <c r="D9483" s="325">
        <v>20</v>
      </c>
      <c r="E9483" s="46">
        <v>35000</v>
      </c>
      <c r="F9483" s="130">
        <f t="shared" si="150"/>
        <v>700000</v>
      </c>
      <c r="G9483" s="69"/>
    </row>
    <row r="9484" spans="1:7" ht="18" customHeight="1">
      <c r="A9484" s="323"/>
      <c r="B9484" s="302"/>
      <c r="C9484" s="325"/>
      <c r="D9484" s="325"/>
      <c r="E9484" s="46"/>
      <c r="F9484" s="130">
        <f t="shared" si="150"/>
        <v>0</v>
      </c>
      <c r="G9484" s="69"/>
    </row>
    <row r="9485" spans="1:7" ht="18" customHeight="1">
      <c r="A9485" s="323" t="s">
        <v>115</v>
      </c>
      <c r="B9485" s="444" t="s">
        <v>2297</v>
      </c>
      <c r="C9485" s="482" t="s">
        <v>1220</v>
      </c>
      <c r="D9485" s="482">
        <v>134</v>
      </c>
      <c r="E9485" s="116">
        <v>42500</v>
      </c>
      <c r="F9485" s="130">
        <f t="shared" si="150"/>
        <v>5695000</v>
      </c>
      <c r="G9485" s="86">
        <f>SUM(F9485:F9487)</f>
        <v>21607000</v>
      </c>
    </row>
    <row r="9486" spans="1:7" ht="18" customHeight="1">
      <c r="A9486" s="323"/>
      <c r="B9486" s="444" t="s">
        <v>2297</v>
      </c>
      <c r="C9486" s="482" t="s">
        <v>118</v>
      </c>
      <c r="D9486" s="482">
        <v>110.4</v>
      </c>
      <c r="E9486" s="116">
        <v>42500</v>
      </c>
      <c r="F9486" s="130">
        <f t="shared" si="150"/>
        <v>4692000</v>
      </c>
      <c r="G9486" s="69"/>
    </row>
    <row r="9487" spans="1:7" ht="18" customHeight="1">
      <c r="A9487" s="323"/>
      <c r="B9487" s="444" t="s">
        <v>2298</v>
      </c>
      <c r="C9487" s="482" t="s">
        <v>130</v>
      </c>
      <c r="D9487" s="482">
        <v>264</v>
      </c>
      <c r="E9487" s="116">
        <v>42500</v>
      </c>
      <c r="F9487" s="130">
        <f t="shared" si="150"/>
        <v>11220000</v>
      </c>
      <c r="G9487" s="69"/>
    </row>
    <row r="9488" spans="1:7" ht="18" customHeight="1">
      <c r="A9488" s="323"/>
      <c r="B9488" s="302"/>
      <c r="C9488" s="325"/>
      <c r="D9488" s="325"/>
      <c r="E9488" s="46"/>
      <c r="F9488" s="130">
        <f t="shared" si="150"/>
        <v>0</v>
      </c>
      <c r="G9488" s="69"/>
    </row>
    <row r="9489" spans="1:7" ht="18" customHeight="1">
      <c r="A9489" s="323" t="s">
        <v>779</v>
      </c>
      <c r="B9489" s="302" t="s">
        <v>23</v>
      </c>
      <c r="C9489" s="325" t="s">
        <v>886</v>
      </c>
      <c r="D9489" s="325">
        <v>109</v>
      </c>
      <c r="E9489" s="46">
        <v>35000</v>
      </c>
      <c r="F9489" s="130">
        <f t="shared" si="150"/>
        <v>3815000</v>
      </c>
      <c r="G9489" s="86">
        <f>F9489</f>
        <v>3815000</v>
      </c>
    </row>
    <row r="9490" spans="1:7" ht="18" customHeight="1">
      <c r="A9490" s="323"/>
      <c r="B9490" s="302"/>
      <c r="C9490" s="325"/>
      <c r="D9490" s="325"/>
      <c r="E9490" s="46"/>
      <c r="F9490" s="130">
        <f t="shared" si="150"/>
        <v>0</v>
      </c>
      <c r="G9490" s="69"/>
    </row>
    <row r="9491" spans="1:7" ht="18" customHeight="1">
      <c r="A9491" s="323" t="s">
        <v>415</v>
      </c>
      <c r="B9491" s="465" t="s">
        <v>1250</v>
      </c>
      <c r="C9491" s="490" t="s">
        <v>819</v>
      </c>
      <c r="D9491" s="490">
        <v>-20</v>
      </c>
      <c r="E9491" s="56">
        <v>33800</v>
      </c>
      <c r="F9491" s="130">
        <f t="shared" si="150"/>
        <v>-676000</v>
      </c>
      <c r="G9491" s="86">
        <f>SUM(F9491:F9493)</f>
        <v>-2954120</v>
      </c>
    </row>
    <row r="9492" spans="1:7" ht="18" customHeight="1">
      <c r="A9492" s="323"/>
      <c r="B9492" s="465" t="s">
        <v>1250</v>
      </c>
      <c r="C9492" s="490" t="s">
        <v>106</v>
      </c>
      <c r="D9492" s="490">
        <v>-32</v>
      </c>
      <c r="E9492" s="56">
        <v>33800</v>
      </c>
      <c r="F9492" s="130">
        <f t="shared" si="150"/>
        <v>-1081600</v>
      </c>
      <c r="G9492" s="69"/>
    </row>
    <row r="9493" spans="1:7" ht="18" customHeight="1">
      <c r="A9493" s="323"/>
      <c r="B9493" s="465" t="s">
        <v>1250</v>
      </c>
      <c r="C9493" s="490" t="s">
        <v>305</v>
      </c>
      <c r="D9493" s="490">
        <v>-35.4</v>
      </c>
      <c r="E9493" s="56">
        <v>33800</v>
      </c>
      <c r="F9493" s="130">
        <f t="shared" si="150"/>
        <v>-1196520</v>
      </c>
      <c r="G9493" s="69"/>
    </row>
    <row r="9494" spans="1:7" ht="18" customHeight="1">
      <c r="A9494" s="323"/>
      <c r="B9494" s="302"/>
      <c r="C9494" s="325"/>
      <c r="D9494" s="325"/>
      <c r="E9494" s="46"/>
      <c r="F9494" s="130">
        <f t="shared" si="150"/>
        <v>0</v>
      </c>
      <c r="G9494" s="69"/>
    </row>
    <row r="9495" spans="1:7" ht="18" customHeight="1">
      <c r="A9495" s="323" t="s">
        <v>26</v>
      </c>
      <c r="B9495" s="302" t="s">
        <v>13</v>
      </c>
      <c r="C9495" s="325" t="s">
        <v>796</v>
      </c>
      <c r="D9495" s="325">
        <v>50</v>
      </c>
      <c r="E9495" s="46">
        <v>31500</v>
      </c>
      <c r="F9495" s="130">
        <f t="shared" si="150"/>
        <v>1575000</v>
      </c>
      <c r="G9495" s="86">
        <f>F9495</f>
        <v>1575000</v>
      </c>
    </row>
    <row r="9496" spans="1:7" ht="18" customHeight="1">
      <c r="A9496" s="323"/>
      <c r="B9496" s="302"/>
      <c r="C9496" s="325"/>
      <c r="D9496" s="325"/>
      <c r="E9496" s="46"/>
      <c r="F9496" s="130">
        <f t="shared" si="150"/>
        <v>0</v>
      </c>
      <c r="G9496" s="69"/>
    </row>
    <row r="9497" spans="1:7" ht="18" customHeight="1">
      <c r="A9497" s="323" t="s">
        <v>677</v>
      </c>
      <c r="B9497" s="302" t="s">
        <v>13</v>
      </c>
      <c r="C9497" s="325" t="s">
        <v>703</v>
      </c>
      <c r="D9497" s="325">
        <v>100</v>
      </c>
      <c r="E9497" s="46">
        <v>31500</v>
      </c>
      <c r="F9497" s="130">
        <f t="shared" si="150"/>
        <v>3150000</v>
      </c>
      <c r="G9497" s="86">
        <f>F9497</f>
        <v>3150000</v>
      </c>
    </row>
    <row r="9498" spans="1:7" ht="18" customHeight="1">
      <c r="A9498" s="323"/>
      <c r="B9498" s="302"/>
      <c r="C9498" s="325"/>
      <c r="D9498" s="325"/>
      <c r="E9498" s="46"/>
      <c r="F9498" s="130">
        <f t="shared" si="150"/>
        <v>0</v>
      </c>
      <c r="G9498" s="69"/>
    </row>
    <row r="9499" spans="1:7" ht="18" customHeight="1">
      <c r="A9499" s="323" t="s">
        <v>356</v>
      </c>
      <c r="B9499" s="302" t="s">
        <v>23</v>
      </c>
      <c r="C9499" s="325" t="s">
        <v>189</v>
      </c>
      <c r="D9499" s="325">
        <v>98.3</v>
      </c>
      <c r="E9499" s="46">
        <v>35000</v>
      </c>
      <c r="F9499" s="130">
        <f t="shared" si="150"/>
        <v>3440500</v>
      </c>
      <c r="G9499" s="86">
        <f>F9499</f>
        <v>3440500</v>
      </c>
    </row>
    <row r="9500" spans="1:7" ht="18" customHeight="1">
      <c r="A9500" s="323"/>
      <c r="B9500" s="302"/>
      <c r="C9500" s="325"/>
      <c r="D9500" s="325"/>
      <c r="E9500" s="46"/>
      <c r="F9500" s="130">
        <f t="shared" si="150"/>
        <v>0</v>
      </c>
      <c r="G9500" s="69"/>
    </row>
    <row r="9501" spans="1:7" ht="18" customHeight="1">
      <c r="A9501" s="323" t="s">
        <v>157</v>
      </c>
      <c r="B9501" s="302" t="s">
        <v>31</v>
      </c>
      <c r="C9501" s="325" t="s">
        <v>255</v>
      </c>
      <c r="D9501" s="325">
        <v>45</v>
      </c>
      <c r="E9501" s="46">
        <v>36000</v>
      </c>
      <c r="F9501" s="130">
        <f t="shared" si="150"/>
        <v>1620000</v>
      </c>
      <c r="G9501" s="86">
        <f>SUM(F9501:F9502)</f>
        <v>3420000</v>
      </c>
    </row>
    <row r="9502" spans="1:7" ht="18" customHeight="1">
      <c r="A9502" s="323"/>
      <c r="B9502" s="302" t="s">
        <v>31</v>
      </c>
      <c r="C9502" s="325" t="s">
        <v>255</v>
      </c>
      <c r="D9502" s="325">
        <v>50</v>
      </c>
      <c r="E9502" s="46">
        <v>36000</v>
      </c>
      <c r="F9502" s="130">
        <f t="shared" si="150"/>
        <v>1800000</v>
      </c>
      <c r="G9502" s="69"/>
    </row>
    <row r="9503" spans="1:7" ht="18" customHeight="1">
      <c r="A9503" s="323"/>
      <c r="B9503" s="302"/>
      <c r="C9503" s="325"/>
      <c r="D9503" s="325"/>
      <c r="E9503" s="46"/>
      <c r="F9503" s="130">
        <f t="shared" si="150"/>
        <v>0</v>
      </c>
      <c r="G9503" s="69"/>
    </row>
    <row r="9504" spans="1:7" ht="18" customHeight="1">
      <c r="A9504" s="323" t="s">
        <v>61</v>
      </c>
      <c r="B9504" s="302" t="s">
        <v>13</v>
      </c>
      <c r="C9504" s="325" t="s">
        <v>272</v>
      </c>
      <c r="D9504" s="325">
        <v>150</v>
      </c>
      <c r="E9504" s="46">
        <v>31500</v>
      </c>
      <c r="F9504" s="130">
        <f t="shared" si="150"/>
        <v>4725000</v>
      </c>
      <c r="G9504" s="86">
        <f>F9504</f>
        <v>4725000</v>
      </c>
    </row>
    <row r="9505" spans="1:7" ht="18" customHeight="1">
      <c r="A9505" s="323"/>
      <c r="B9505" s="302"/>
      <c r="C9505" s="325"/>
      <c r="D9505" s="325"/>
      <c r="E9505" s="46"/>
      <c r="F9505" s="130">
        <f t="shared" si="150"/>
        <v>0</v>
      </c>
      <c r="G9505" s="69"/>
    </row>
    <row r="9506" spans="1:7" ht="18" customHeight="1">
      <c r="A9506" s="323" t="s">
        <v>2299</v>
      </c>
      <c r="B9506" s="302" t="s">
        <v>13</v>
      </c>
      <c r="C9506" s="325" t="s">
        <v>372</v>
      </c>
      <c r="D9506" s="325">
        <v>50</v>
      </c>
      <c r="E9506" s="46">
        <v>31500</v>
      </c>
      <c r="F9506" s="130">
        <f t="shared" si="150"/>
        <v>1575000</v>
      </c>
      <c r="G9506" s="86">
        <f>F9506</f>
        <v>1575000</v>
      </c>
    </row>
    <row r="9507" spans="1:7" ht="18" customHeight="1">
      <c r="A9507" s="323"/>
      <c r="B9507" s="302"/>
      <c r="C9507" s="325"/>
      <c r="D9507" s="325"/>
      <c r="E9507" s="46"/>
      <c r="F9507" s="130">
        <f t="shared" si="150"/>
        <v>0</v>
      </c>
      <c r="G9507" s="69"/>
    </row>
    <row r="9508" spans="1:7" ht="18" customHeight="1">
      <c r="A9508" s="323" t="s">
        <v>2300</v>
      </c>
      <c r="B9508" s="302" t="s">
        <v>13</v>
      </c>
      <c r="C9508" s="325" t="s">
        <v>20</v>
      </c>
      <c r="D9508" s="325">
        <v>50</v>
      </c>
      <c r="E9508" s="46">
        <v>31500</v>
      </c>
      <c r="F9508" s="130">
        <f t="shared" si="150"/>
        <v>1575000</v>
      </c>
      <c r="G9508" s="86">
        <f>SUM(F9508:F9514)</f>
        <v>6662250</v>
      </c>
    </row>
    <row r="9509" spans="1:7" ht="18" customHeight="1">
      <c r="A9509" s="323"/>
      <c r="B9509" s="302" t="s">
        <v>13</v>
      </c>
      <c r="C9509" s="325" t="s">
        <v>45</v>
      </c>
      <c r="D9509" s="325">
        <v>20</v>
      </c>
      <c r="E9509" s="46">
        <v>31500</v>
      </c>
      <c r="F9509" s="130">
        <f t="shared" si="150"/>
        <v>630000</v>
      </c>
      <c r="G9509" s="69"/>
    </row>
    <row r="9510" spans="1:7" ht="18" customHeight="1">
      <c r="A9510" s="323"/>
      <c r="B9510" s="302" t="s">
        <v>13</v>
      </c>
      <c r="C9510" s="325" t="s">
        <v>1887</v>
      </c>
      <c r="D9510" s="325">
        <v>10</v>
      </c>
      <c r="E9510" s="46">
        <v>31500</v>
      </c>
      <c r="F9510" s="130">
        <f t="shared" ref="F9510:F9572" si="151">E9510*D9510</f>
        <v>315000</v>
      </c>
      <c r="G9510" s="69"/>
    </row>
    <row r="9511" spans="1:7" ht="18" customHeight="1">
      <c r="A9511" s="323"/>
      <c r="B9511" s="302" t="s">
        <v>13</v>
      </c>
      <c r="C9511" s="325" t="s">
        <v>489</v>
      </c>
      <c r="D9511" s="325">
        <v>10</v>
      </c>
      <c r="E9511" s="46">
        <v>31500</v>
      </c>
      <c r="F9511" s="130">
        <f t="shared" si="151"/>
        <v>315000</v>
      </c>
      <c r="G9511" s="69"/>
    </row>
    <row r="9512" spans="1:7" ht="18" customHeight="1">
      <c r="A9512" s="323"/>
      <c r="B9512" s="302" t="s">
        <v>13</v>
      </c>
      <c r="C9512" s="325" t="s">
        <v>60</v>
      </c>
      <c r="D9512" s="325">
        <v>50</v>
      </c>
      <c r="E9512" s="46">
        <v>31500</v>
      </c>
      <c r="F9512" s="130">
        <f t="shared" si="151"/>
        <v>1575000</v>
      </c>
      <c r="G9512" s="69"/>
    </row>
    <row r="9513" spans="1:7" ht="18" customHeight="1">
      <c r="A9513" s="323"/>
      <c r="B9513" s="302" t="s">
        <v>13</v>
      </c>
      <c r="C9513" s="325" t="s">
        <v>372</v>
      </c>
      <c r="D9513" s="325">
        <v>51.5</v>
      </c>
      <c r="E9513" s="46">
        <v>31500</v>
      </c>
      <c r="F9513" s="130">
        <f t="shared" si="151"/>
        <v>1622250</v>
      </c>
      <c r="G9513" s="69"/>
    </row>
    <row r="9514" spans="1:7" ht="18" customHeight="1">
      <c r="A9514" s="323"/>
      <c r="B9514" s="302" t="s">
        <v>13</v>
      </c>
      <c r="C9514" s="325" t="s">
        <v>15</v>
      </c>
      <c r="D9514" s="325">
        <v>20</v>
      </c>
      <c r="E9514" s="46">
        <v>31500</v>
      </c>
      <c r="F9514" s="130">
        <f t="shared" si="151"/>
        <v>630000</v>
      </c>
      <c r="G9514" s="69"/>
    </row>
    <row r="9515" spans="1:7" ht="18" customHeight="1">
      <c r="A9515" s="323"/>
      <c r="B9515" s="302"/>
      <c r="C9515" s="325"/>
      <c r="D9515" s="325"/>
      <c r="E9515" s="46"/>
      <c r="F9515" s="130">
        <f t="shared" si="151"/>
        <v>0</v>
      </c>
      <c r="G9515" s="69"/>
    </row>
    <row r="9516" spans="1:7" ht="18" customHeight="1">
      <c r="A9516" s="323" t="s">
        <v>327</v>
      </c>
      <c r="B9516" s="302" t="s">
        <v>23</v>
      </c>
      <c r="C9516" s="325" t="s">
        <v>2301</v>
      </c>
      <c r="D9516" s="325">
        <v>99.4</v>
      </c>
      <c r="E9516" s="46">
        <v>35000</v>
      </c>
      <c r="F9516" s="130">
        <f t="shared" si="151"/>
        <v>3479000</v>
      </c>
      <c r="G9516" s="86">
        <f>SUM(F9516:F9520)</f>
        <v>15489150</v>
      </c>
    </row>
    <row r="9517" spans="1:7" ht="18" customHeight="1">
      <c r="A9517" s="323"/>
      <c r="B9517" s="302" t="s">
        <v>31</v>
      </c>
      <c r="C9517" s="325" t="s">
        <v>280</v>
      </c>
      <c r="D9517" s="325">
        <v>62.5</v>
      </c>
      <c r="E9517" s="46">
        <v>36500</v>
      </c>
      <c r="F9517" s="130">
        <f t="shared" si="151"/>
        <v>2281250</v>
      </c>
      <c r="G9517" s="69"/>
    </row>
    <row r="9518" spans="1:7" ht="18" customHeight="1">
      <c r="A9518" s="323"/>
      <c r="B9518" s="302" t="s">
        <v>31</v>
      </c>
      <c r="C9518" s="325" t="s">
        <v>1501</v>
      </c>
      <c r="D9518" s="325">
        <v>53</v>
      </c>
      <c r="E9518" s="46">
        <v>36500</v>
      </c>
      <c r="F9518" s="130">
        <f t="shared" si="151"/>
        <v>1934500</v>
      </c>
      <c r="G9518" s="69"/>
    </row>
    <row r="9519" spans="1:7" ht="18" customHeight="1">
      <c r="A9519" s="323"/>
      <c r="B9519" s="302" t="s">
        <v>31</v>
      </c>
      <c r="C9519" s="325" t="s">
        <v>1846</v>
      </c>
      <c r="D9519" s="325">
        <v>25.4</v>
      </c>
      <c r="E9519" s="46">
        <v>36500</v>
      </c>
      <c r="F9519" s="130">
        <f t="shared" si="151"/>
        <v>927100</v>
      </c>
      <c r="G9519" s="69"/>
    </row>
    <row r="9520" spans="1:7" ht="18" customHeight="1">
      <c r="A9520" s="323"/>
      <c r="B9520" s="302" t="s">
        <v>31</v>
      </c>
      <c r="C9520" s="325" t="s">
        <v>184</v>
      </c>
      <c r="D9520" s="325">
        <v>208.1</v>
      </c>
      <c r="E9520" s="46">
        <v>33000</v>
      </c>
      <c r="F9520" s="130">
        <f t="shared" si="151"/>
        <v>6867300</v>
      </c>
      <c r="G9520" s="69"/>
    </row>
    <row r="9521" spans="1:7" ht="18" customHeight="1">
      <c r="A9521" s="323"/>
      <c r="B9521" s="302"/>
      <c r="C9521" s="325"/>
      <c r="D9521" s="325"/>
      <c r="E9521" s="46"/>
      <c r="F9521" s="130">
        <f t="shared" si="151"/>
        <v>0</v>
      </c>
      <c r="G9521" s="69"/>
    </row>
    <row r="9522" spans="1:7" ht="18" customHeight="1">
      <c r="A9522" s="323" t="s">
        <v>93</v>
      </c>
      <c r="B9522" s="446" t="s">
        <v>2302</v>
      </c>
      <c r="C9522" s="430" t="s">
        <v>1229</v>
      </c>
      <c r="D9522" s="430">
        <v>-35</v>
      </c>
      <c r="E9522" s="54">
        <v>30000</v>
      </c>
      <c r="F9522" s="130">
        <f t="shared" si="151"/>
        <v>-1050000</v>
      </c>
      <c r="G9522" s="86">
        <f>SUM(F9522:F9524)</f>
        <v>9533200</v>
      </c>
    </row>
    <row r="9523" spans="1:7" ht="18" customHeight="1">
      <c r="A9523" s="323"/>
      <c r="B9523" s="458" t="s">
        <v>905</v>
      </c>
      <c r="C9523" s="325" t="s">
        <v>339</v>
      </c>
      <c r="D9523" s="325">
        <v>96.2</v>
      </c>
      <c r="E9523" s="46">
        <v>33500</v>
      </c>
      <c r="F9523" s="130">
        <f t="shared" si="151"/>
        <v>3222700</v>
      </c>
      <c r="G9523" s="86"/>
    </row>
    <row r="9524" spans="1:7" ht="18" customHeight="1">
      <c r="A9524" s="323"/>
      <c r="B9524" s="458" t="s">
        <v>23</v>
      </c>
      <c r="C9524" s="325" t="s">
        <v>1231</v>
      </c>
      <c r="D9524" s="325">
        <v>210.3</v>
      </c>
      <c r="E9524" s="46">
        <v>35000</v>
      </c>
      <c r="F9524" s="130">
        <f t="shared" si="151"/>
        <v>7360500</v>
      </c>
      <c r="G9524" s="86"/>
    </row>
    <row r="9525" spans="1:7" ht="18" customHeight="1">
      <c r="A9525" s="323"/>
      <c r="B9525" s="302"/>
      <c r="C9525" s="325"/>
      <c r="D9525" s="325"/>
      <c r="E9525" s="46"/>
      <c r="F9525" s="130">
        <f t="shared" si="151"/>
        <v>0</v>
      </c>
      <c r="G9525" s="69"/>
    </row>
    <row r="9526" spans="1:7" ht="18" customHeight="1">
      <c r="A9526" s="323" t="s">
        <v>102</v>
      </c>
      <c r="B9526" s="302" t="s">
        <v>13</v>
      </c>
      <c r="C9526" s="325" t="s">
        <v>45</v>
      </c>
      <c r="D9526" s="325">
        <v>10</v>
      </c>
      <c r="E9526" s="46">
        <v>31500</v>
      </c>
      <c r="F9526" s="130">
        <f t="shared" si="151"/>
        <v>315000</v>
      </c>
      <c r="G9526" s="86">
        <f>F9526</f>
        <v>315000</v>
      </c>
    </row>
    <row r="9527" spans="1:7" ht="18" customHeight="1">
      <c r="A9527" s="323"/>
      <c r="B9527" s="302"/>
      <c r="C9527" s="325"/>
      <c r="D9527" s="325"/>
      <c r="E9527" s="46"/>
      <c r="F9527" s="130">
        <f t="shared" si="151"/>
        <v>0</v>
      </c>
      <c r="G9527" s="69"/>
    </row>
    <row r="9528" spans="1:7" ht="18" customHeight="1">
      <c r="A9528" s="323" t="s">
        <v>81</v>
      </c>
      <c r="B9528" s="446" t="s">
        <v>2303</v>
      </c>
      <c r="C9528" s="430" t="s">
        <v>244</v>
      </c>
      <c r="D9528" s="430">
        <v>-2.4</v>
      </c>
      <c r="E9528" s="54">
        <v>36000</v>
      </c>
      <c r="F9528" s="130">
        <f t="shared" si="151"/>
        <v>-86400</v>
      </c>
      <c r="G9528" s="86">
        <f>SUM(F9528:F9529)</f>
        <v>-180000</v>
      </c>
    </row>
    <row r="9529" spans="1:7" ht="18" customHeight="1">
      <c r="A9529" s="323"/>
      <c r="B9529" s="439" t="s">
        <v>2304</v>
      </c>
      <c r="C9529" s="430" t="s">
        <v>533</v>
      </c>
      <c r="D9529" s="430">
        <v>-2.6</v>
      </c>
      <c r="E9529" s="54">
        <v>36000</v>
      </c>
      <c r="F9529" s="130">
        <f t="shared" si="151"/>
        <v>-93600</v>
      </c>
      <c r="G9529" s="69"/>
    </row>
    <row r="9530" spans="1:7" ht="18" customHeight="1">
      <c r="A9530" s="323"/>
      <c r="B9530" s="302"/>
      <c r="C9530" s="325"/>
      <c r="D9530" s="325"/>
      <c r="E9530" s="46"/>
      <c r="F9530" s="130">
        <f t="shared" si="151"/>
        <v>0</v>
      </c>
      <c r="G9530" s="69"/>
    </row>
    <row r="9531" spans="1:7" ht="18" customHeight="1">
      <c r="A9531" s="323" t="s">
        <v>2305</v>
      </c>
      <c r="B9531" s="302" t="s">
        <v>13</v>
      </c>
      <c r="C9531" s="325" t="s">
        <v>1636</v>
      </c>
      <c r="D9531" s="325">
        <v>60</v>
      </c>
      <c r="E9531" s="46">
        <v>31500</v>
      </c>
      <c r="F9531" s="130">
        <f t="shared" si="151"/>
        <v>1890000</v>
      </c>
      <c r="G9531" s="86">
        <f>SUM(F9531:F9533)</f>
        <v>8421000</v>
      </c>
    </row>
    <row r="9532" spans="1:7" ht="18" customHeight="1">
      <c r="A9532" s="323"/>
      <c r="B9532" s="302" t="s">
        <v>31</v>
      </c>
      <c r="C9532" s="325" t="s">
        <v>46</v>
      </c>
      <c r="D9532" s="325">
        <v>147</v>
      </c>
      <c r="E9532" s="46">
        <v>38000</v>
      </c>
      <c r="F9532" s="130">
        <f t="shared" si="151"/>
        <v>5586000</v>
      </c>
      <c r="G9532" s="69"/>
    </row>
    <row r="9533" spans="1:7" ht="18" customHeight="1">
      <c r="A9533" s="323"/>
      <c r="B9533" s="302" t="s">
        <v>13</v>
      </c>
      <c r="C9533" s="325" t="s">
        <v>835</v>
      </c>
      <c r="D9533" s="325">
        <v>30</v>
      </c>
      <c r="E9533" s="46">
        <v>31500</v>
      </c>
      <c r="F9533" s="130">
        <f t="shared" si="151"/>
        <v>945000</v>
      </c>
      <c r="G9533" s="69"/>
    </row>
    <row r="9534" spans="1:7" ht="18" customHeight="1">
      <c r="A9534" s="323"/>
      <c r="B9534" s="302"/>
      <c r="C9534" s="325"/>
      <c r="D9534" s="325"/>
      <c r="E9534" s="46"/>
      <c r="F9534" s="130">
        <f t="shared" si="151"/>
        <v>0</v>
      </c>
      <c r="G9534" s="69"/>
    </row>
    <row r="9535" spans="1:7" ht="18" customHeight="1">
      <c r="A9535" s="323" t="s">
        <v>235</v>
      </c>
      <c r="B9535" s="302" t="s">
        <v>13</v>
      </c>
      <c r="C9535" s="325" t="s">
        <v>22</v>
      </c>
      <c r="D9535" s="325">
        <v>100</v>
      </c>
      <c r="E9535" s="46">
        <v>31500</v>
      </c>
      <c r="F9535" s="130">
        <f t="shared" si="151"/>
        <v>3150000</v>
      </c>
      <c r="G9535" s="86">
        <f>SUM(F9535:F9539)</f>
        <v>7816000</v>
      </c>
    </row>
    <row r="9536" spans="1:7" ht="18" customHeight="1">
      <c r="A9536" s="323"/>
      <c r="B9536" s="302" t="s">
        <v>23</v>
      </c>
      <c r="C9536" s="325" t="s">
        <v>2270</v>
      </c>
      <c r="D9536" s="325">
        <v>50</v>
      </c>
      <c r="E9536" s="46">
        <v>35000</v>
      </c>
      <c r="F9536" s="130">
        <f t="shared" si="151"/>
        <v>1750000</v>
      </c>
      <c r="G9536" s="69"/>
    </row>
    <row r="9537" spans="1:7" ht="18" customHeight="1">
      <c r="A9537" s="323"/>
      <c r="B9537" s="302" t="s">
        <v>31</v>
      </c>
      <c r="C9537" s="325" t="s">
        <v>143</v>
      </c>
      <c r="D9537" s="325">
        <v>31.5</v>
      </c>
      <c r="E9537" s="46">
        <v>36000</v>
      </c>
      <c r="F9537" s="130">
        <f t="shared" si="151"/>
        <v>1134000</v>
      </c>
      <c r="G9537" s="69"/>
    </row>
    <row r="9538" spans="1:7" ht="18" customHeight="1">
      <c r="A9538" s="323"/>
      <c r="B9538" s="302" t="s">
        <v>31</v>
      </c>
      <c r="C9538" s="325" t="s">
        <v>2308</v>
      </c>
      <c r="D9538" s="325">
        <v>17.5</v>
      </c>
      <c r="E9538" s="46">
        <v>36000</v>
      </c>
      <c r="F9538" s="130">
        <f t="shared" si="151"/>
        <v>630000</v>
      </c>
      <c r="G9538" s="69"/>
    </row>
    <row r="9539" spans="1:7" ht="18" customHeight="1">
      <c r="A9539" s="323"/>
      <c r="B9539" s="302" t="s">
        <v>31</v>
      </c>
      <c r="C9539" s="325" t="s">
        <v>1139</v>
      </c>
      <c r="D9539" s="325">
        <v>32</v>
      </c>
      <c r="E9539" s="46">
        <v>36000</v>
      </c>
      <c r="F9539" s="130">
        <f t="shared" si="151"/>
        <v>1152000</v>
      </c>
      <c r="G9539" s="69"/>
    </row>
    <row r="9540" spans="1:7" ht="18" customHeight="1">
      <c r="A9540" s="323"/>
      <c r="B9540" s="302"/>
      <c r="C9540" s="325"/>
      <c r="D9540" s="325"/>
      <c r="E9540" s="46"/>
      <c r="F9540" s="130">
        <f t="shared" si="151"/>
        <v>0</v>
      </c>
      <c r="G9540" s="69"/>
    </row>
    <row r="9541" spans="1:7" ht="18" customHeight="1">
      <c r="A9541" s="323" t="s">
        <v>2214</v>
      </c>
      <c r="B9541" s="302" t="s">
        <v>13</v>
      </c>
      <c r="C9541" s="325" t="s">
        <v>15</v>
      </c>
      <c r="D9541" s="325">
        <v>50</v>
      </c>
      <c r="E9541" s="46">
        <v>31500</v>
      </c>
      <c r="F9541" s="130">
        <f t="shared" si="151"/>
        <v>1575000</v>
      </c>
      <c r="G9541" s="86">
        <f>F9541</f>
        <v>1575000</v>
      </c>
    </row>
    <row r="9542" spans="1:7" ht="18" customHeight="1">
      <c r="A9542" s="323"/>
      <c r="B9542" s="302"/>
      <c r="C9542" s="325"/>
      <c r="D9542" s="325"/>
      <c r="E9542" s="46"/>
      <c r="F9542" s="130">
        <f t="shared" si="151"/>
        <v>0</v>
      </c>
      <c r="G9542" s="69"/>
    </row>
    <row r="9543" spans="1:7" ht="18" customHeight="1">
      <c r="A9543" s="323" t="s">
        <v>1933</v>
      </c>
      <c r="B9543" s="302" t="s">
        <v>31</v>
      </c>
      <c r="C9543" s="325" t="s">
        <v>1637</v>
      </c>
      <c r="D9543" s="325">
        <v>38</v>
      </c>
      <c r="E9543" s="46">
        <v>36000</v>
      </c>
      <c r="F9543" s="130">
        <f t="shared" si="151"/>
        <v>1368000</v>
      </c>
      <c r="G9543" s="86">
        <f>F9543</f>
        <v>1368000</v>
      </c>
    </row>
    <row r="9544" spans="1:7" ht="18" customHeight="1">
      <c r="A9544" s="323"/>
      <c r="B9544" s="302"/>
      <c r="C9544" s="325"/>
      <c r="D9544" s="325"/>
      <c r="E9544" s="46"/>
      <c r="F9544" s="130">
        <f t="shared" si="151"/>
        <v>0</v>
      </c>
      <c r="G9544" s="69"/>
    </row>
    <row r="9545" spans="1:7" ht="18" customHeight="1">
      <c r="A9545" s="323" t="s">
        <v>578</v>
      </c>
      <c r="B9545" s="302" t="s">
        <v>13</v>
      </c>
      <c r="C9545" s="325" t="s">
        <v>75</v>
      </c>
      <c r="D9545" s="325">
        <v>30</v>
      </c>
      <c r="E9545" s="46">
        <v>31500</v>
      </c>
      <c r="F9545" s="130">
        <f t="shared" si="151"/>
        <v>945000</v>
      </c>
      <c r="G9545" s="86">
        <f>SUM(F9545:F9546)</f>
        <v>1260000</v>
      </c>
    </row>
    <row r="9546" spans="1:7" ht="18" customHeight="1">
      <c r="A9546" s="323"/>
      <c r="B9546" s="302" t="s">
        <v>13</v>
      </c>
      <c r="C9546" s="325" t="s">
        <v>14</v>
      </c>
      <c r="D9546" s="325">
        <v>10</v>
      </c>
      <c r="E9546" s="46">
        <v>31500</v>
      </c>
      <c r="F9546" s="130">
        <f t="shared" si="151"/>
        <v>315000</v>
      </c>
      <c r="G9546" s="69"/>
    </row>
    <row r="9547" spans="1:7" ht="18" customHeight="1">
      <c r="A9547" s="323"/>
      <c r="B9547" s="302"/>
      <c r="C9547" s="325"/>
      <c r="D9547" s="325"/>
      <c r="E9547" s="46"/>
      <c r="F9547" s="130">
        <f t="shared" si="151"/>
        <v>0</v>
      </c>
      <c r="G9547" s="69"/>
    </row>
    <row r="9548" spans="1:7" ht="18" customHeight="1">
      <c r="A9548" s="323" t="s">
        <v>12</v>
      </c>
      <c r="B9548" s="302" t="s">
        <v>31</v>
      </c>
      <c r="C9548" s="325" t="s">
        <v>579</v>
      </c>
      <c r="D9548" s="325">
        <v>105</v>
      </c>
      <c r="E9548" s="46">
        <v>36000</v>
      </c>
      <c r="F9548" s="130">
        <f t="shared" si="151"/>
        <v>3780000</v>
      </c>
      <c r="G9548" s="86">
        <f>F9548</f>
        <v>3780000</v>
      </c>
    </row>
    <row r="9549" spans="1:7" ht="18" customHeight="1">
      <c r="A9549" s="323"/>
      <c r="B9549" s="302"/>
      <c r="C9549" s="325"/>
      <c r="D9549" s="325"/>
      <c r="E9549" s="46"/>
      <c r="F9549" s="130">
        <f t="shared" si="151"/>
        <v>0</v>
      </c>
      <c r="G9549" s="69"/>
    </row>
    <row r="9550" spans="1:7" ht="18" customHeight="1">
      <c r="A9550" s="323" t="s">
        <v>485</v>
      </c>
      <c r="B9550" s="302" t="s">
        <v>13</v>
      </c>
      <c r="C9550" s="325" t="s">
        <v>575</v>
      </c>
      <c r="D9550" s="325">
        <v>50</v>
      </c>
      <c r="E9550" s="46">
        <v>31500</v>
      </c>
      <c r="F9550" s="130">
        <f t="shared" si="151"/>
        <v>1575000</v>
      </c>
      <c r="G9550" s="86">
        <f>F9550</f>
        <v>1575000</v>
      </c>
    </row>
    <row r="9551" spans="1:7" ht="18" customHeight="1">
      <c r="A9551" s="323"/>
      <c r="B9551" s="302"/>
      <c r="C9551" s="325"/>
      <c r="D9551" s="325"/>
      <c r="E9551" s="46"/>
      <c r="F9551" s="130">
        <f t="shared" si="151"/>
        <v>0</v>
      </c>
      <c r="G9551" s="69"/>
    </row>
    <row r="9552" spans="1:7" ht="18" customHeight="1">
      <c r="A9552" s="323" t="s">
        <v>318</v>
      </c>
      <c r="B9552" s="302" t="s">
        <v>13</v>
      </c>
      <c r="C9552" s="325" t="s">
        <v>958</v>
      </c>
      <c r="D9552" s="325">
        <v>32</v>
      </c>
      <c r="E9552" s="46">
        <v>32500</v>
      </c>
      <c r="F9552" s="130">
        <f t="shared" si="151"/>
        <v>1040000</v>
      </c>
      <c r="G9552" s="86">
        <f>SUM(F9552:F9564)</f>
        <v>18207500</v>
      </c>
    </row>
    <row r="9553" spans="1:7" ht="18" customHeight="1">
      <c r="A9553" s="323"/>
      <c r="B9553" s="302" t="s">
        <v>13</v>
      </c>
      <c r="C9553" s="325" t="s">
        <v>1227</v>
      </c>
      <c r="D9553" s="325">
        <v>30</v>
      </c>
      <c r="E9553" s="46">
        <v>33000</v>
      </c>
      <c r="F9553" s="130">
        <f t="shared" si="151"/>
        <v>990000</v>
      </c>
      <c r="G9553" s="69"/>
    </row>
    <row r="9554" spans="1:7" ht="18" customHeight="1">
      <c r="A9554" s="323"/>
      <c r="B9554" s="302" t="s">
        <v>13</v>
      </c>
      <c r="C9554" s="325" t="s">
        <v>283</v>
      </c>
      <c r="D9554" s="325">
        <v>190</v>
      </c>
      <c r="E9554" s="46">
        <v>32000</v>
      </c>
      <c r="F9554" s="130">
        <f t="shared" si="151"/>
        <v>6080000</v>
      </c>
      <c r="G9554" s="69"/>
    </row>
    <row r="9555" spans="1:7" ht="18" customHeight="1">
      <c r="A9555" s="323"/>
      <c r="B9555" s="302" t="s">
        <v>13</v>
      </c>
      <c r="C9555" s="325" t="s">
        <v>1400</v>
      </c>
      <c r="D9555" s="325">
        <v>12.5</v>
      </c>
      <c r="E9555" s="46">
        <v>33000</v>
      </c>
      <c r="F9555" s="130">
        <f t="shared" si="151"/>
        <v>412500</v>
      </c>
      <c r="G9555" s="69"/>
    </row>
    <row r="9556" spans="1:7" ht="18" customHeight="1">
      <c r="A9556" s="323"/>
      <c r="B9556" s="302" t="s">
        <v>13</v>
      </c>
      <c r="C9556" s="325" t="s">
        <v>793</v>
      </c>
      <c r="D9556" s="325">
        <v>10</v>
      </c>
      <c r="E9556" s="46">
        <v>33000</v>
      </c>
      <c r="F9556" s="130">
        <f t="shared" si="151"/>
        <v>330000</v>
      </c>
      <c r="G9556" s="69"/>
    </row>
    <row r="9557" spans="1:7" ht="18" customHeight="1">
      <c r="A9557" s="323"/>
      <c r="B9557" s="302" t="s">
        <v>13</v>
      </c>
      <c r="C9557" s="325" t="s">
        <v>198</v>
      </c>
      <c r="D9557" s="325">
        <v>11</v>
      </c>
      <c r="E9557" s="46">
        <v>33000</v>
      </c>
      <c r="F9557" s="130">
        <f t="shared" si="151"/>
        <v>363000</v>
      </c>
      <c r="G9557" s="69"/>
    </row>
    <row r="9558" spans="1:7" ht="18" customHeight="1">
      <c r="A9558" s="323"/>
      <c r="B9558" s="302" t="s">
        <v>13</v>
      </c>
      <c r="C9558" s="325" t="s">
        <v>686</v>
      </c>
      <c r="D9558" s="325">
        <v>5</v>
      </c>
      <c r="E9558" s="46">
        <v>33000</v>
      </c>
      <c r="F9558" s="130">
        <f t="shared" si="151"/>
        <v>165000</v>
      </c>
      <c r="G9558" s="69"/>
    </row>
    <row r="9559" spans="1:7" ht="18" customHeight="1">
      <c r="A9559" s="323"/>
      <c r="B9559" s="302" t="s">
        <v>13</v>
      </c>
      <c r="C9559" s="325" t="s">
        <v>2309</v>
      </c>
      <c r="D9559" s="325">
        <v>10</v>
      </c>
      <c r="E9559" s="46">
        <v>33000</v>
      </c>
      <c r="F9559" s="130">
        <f t="shared" si="151"/>
        <v>330000</v>
      </c>
      <c r="G9559" s="69"/>
    </row>
    <row r="9560" spans="1:7" ht="18" customHeight="1">
      <c r="A9560" s="323"/>
      <c r="B9560" s="302" t="s">
        <v>13</v>
      </c>
      <c r="C9560" s="325" t="s">
        <v>2310</v>
      </c>
      <c r="D9560" s="325">
        <v>27.2</v>
      </c>
      <c r="E9560" s="46">
        <v>33000</v>
      </c>
      <c r="F9560" s="130">
        <f t="shared" si="151"/>
        <v>897600</v>
      </c>
      <c r="G9560" s="69"/>
    </row>
    <row r="9561" spans="1:7" ht="18" customHeight="1">
      <c r="A9561" s="323"/>
      <c r="B9561" s="302" t="s">
        <v>23</v>
      </c>
      <c r="C9561" s="325" t="s">
        <v>159</v>
      </c>
      <c r="D9561" s="325">
        <v>39</v>
      </c>
      <c r="E9561" s="46">
        <v>35000</v>
      </c>
      <c r="F9561" s="130">
        <f t="shared" si="151"/>
        <v>1365000</v>
      </c>
      <c r="G9561" s="69"/>
    </row>
    <row r="9562" spans="1:7" ht="18" customHeight="1">
      <c r="A9562" s="323"/>
      <c r="B9562" s="302" t="s">
        <v>23</v>
      </c>
      <c r="C9562" s="325" t="s">
        <v>1110</v>
      </c>
      <c r="D9562" s="325">
        <v>151.6</v>
      </c>
      <c r="E9562" s="46">
        <v>34000</v>
      </c>
      <c r="F9562" s="130">
        <f t="shared" si="151"/>
        <v>5154400</v>
      </c>
      <c r="G9562" s="69"/>
    </row>
    <row r="9563" spans="1:7" ht="18" customHeight="1">
      <c r="A9563" s="323"/>
      <c r="B9563" s="302" t="s">
        <v>31</v>
      </c>
      <c r="C9563" s="325" t="s">
        <v>272</v>
      </c>
      <c r="D9563" s="325">
        <v>10</v>
      </c>
      <c r="E9563" s="46">
        <v>36000</v>
      </c>
      <c r="F9563" s="130">
        <f t="shared" si="151"/>
        <v>360000</v>
      </c>
      <c r="G9563" s="69"/>
    </row>
    <row r="9564" spans="1:7" ht="18" customHeight="1">
      <c r="A9564" s="323"/>
      <c r="B9564" s="302" t="s">
        <v>31</v>
      </c>
      <c r="C9564" s="325" t="s">
        <v>46</v>
      </c>
      <c r="D9564" s="325">
        <v>20</v>
      </c>
      <c r="E9564" s="46">
        <v>36000</v>
      </c>
      <c r="F9564" s="130">
        <f t="shared" si="151"/>
        <v>720000</v>
      </c>
      <c r="G9564" s="69"/>
    </row>
    <row r="9565" spans="1:7" ht="18" customHeight="1">
      <c r="A9565" s="323"/>
      <c r="B9565" s="302"/>
      <c r="C9565" s="325"/>
      <c r="D9565" s="325"/>
      <c r="E9565" s="46"/>
      <c r="F9565" s="130">
        <f t="shared" si="151"/>
        <v>0</v>
      </c>
      <c r="G9565" s="69"/>
    </row>
    <row r="9566" spans="1:7" ht="18" customHeight="1">
      <c r="A9566" s="323" t="s">
        <v>178</v>
      </c>
      <c r="B9566" s="302" t="s">
        <v>31</v>
      </c>
      <c r="C9566" s="325" t="s">
        <v>1483</v>
      </c>
      <c r="D9566" s="325">
        <v>54</v>
      </c>
      <c r="E9566" s="46">
        <v>37500</v>
      </c>
      <c r="F9566" s="130">
        <f t="shared" si="151"/>
        <v>2025000</v>
      </c>
      <c r="G9566" s="86">
        <f>SUM(F9566:F9567)</f>
        <v>4162500</v>
      </c>
    </row>
    <row r="9567" spans="1:7" ht="18" customHeight="1">
      <c r="A9567" s="323"/>
      <c r="B9567" s="302" t="s">
        <v>31</v>
      </c>
      <c r="C9567" s="325" t="s">
        <v>2311</v>
      </c>
      <c r="D9567" s="325">
        <v>57</v>
      </c>
      <c r="E9567" s="46">
        <v>37500</v>
      </c>
      <c r="F9567" s="130">
        <f t="shared" si="151"/>
        <v>2137500</v>
      </c>
      <c r="G9567" s="69"/>
    </row>
    <row r="9568" spans="1:7" ht="18" customHeight="1">
      <c r="A9568" s="323"/>
      <c r="B9568" s="302"/>
      <c r="C9568" s="325"/>
      <c r="D9568" s="325"/>
      <c r="E9568" s="46"/>
      <c r="F9568" s="130">
        <f t="shared" si="151"/>
        <v>0</v>
      </c>
      <c r="G9568" s="69"/>
    </row>
    <row r="9569" spans="1:7" ht="18" customHeight="1">
      <c r="A9569" s="323" t="s">
        <v>336</v>
      </c>
      <c r="B9569" s="302" t="s">
        <v>31</v>
      </c>
      <c r="C9569" s="325" t="s">
        <v>75</v>
      </c>
      <c r="D9569" s="325">
        <v>30.5</v>
      </c>
      <c r="E9569" s="46">
        <v>33000</v>
      </c>
      <c r="F9569" s="130">
        <f t="shared" si="151"/>
        <v>1006500</v>
      </c>
      <c r="G9569" s="86">
        <f>SUM(F9569:F9574)</f>
        <v>20320200</v>
      </c>
    </row>
    <row r="9570" spans="1:7" ht="18" customHeight="1">
      <c r="A9570" s="323"/>
      <c r="B9570" s="302" t="s">
        <v>31</v>
      </c>
      <c r="C9570" s="325" t="s">
        <v>1302</v>
      </c>
      <c r="D9570" s="325">
        <v>75</v>
      </c>
      <c r="E9570" s="46">
        <v>33000</v>
      </c>
      <c r="F9570" s="130">
        <f t="shared" si="151"/>
        <v>2475000</v>
      </c>
      <c r="G9570" s="69"/>
    </row>
    <row r="9571" spans="1:7" ht="18" customHeight="1">
      <c r="A9571" s="323"/>
      <c r="B9571" s="302" t="s">
        <v>31</v>
      </c>
      <c r="C9571" s="325" t="s">
        <v>187</v>
      </c>
      <c r="D9571" s="325">
        <v>53</v>
      </c>
      <c r="E9571" s="46">
        <v>33000</v>
      </c>
      <c r="F9571" s="130">
        <f t="shared" si="151"/>
        <v>1749000</v>
      </c>
      <c r="G9571" s="69"/>
    </row>
    <row r="9572" spans="1:7" ht="18" customHeight="1">
      <c r="A9572" s="323"/>
      <c r="B9572" s="302" t="s">
        <v>31</v>
      </c>
      <c r="C9572" s="325" t="s">
        <v>190</v>
      </c>
      <c r="D9572" s="325">
        <v>120.4</v>
      </c>
      <c r="E9572" s="46">
        <v>33000</v>
      </c>
      <c r="F9572" s="130">
        <f t="shared" si="151"/>
        <v>3973200</v>
      </c>
      <c r="G9572" s="69"/>
    </row>
    <row r="9573" spans="1:7" ht="18" customHeight="1">
      <c r="A9573" s="323"/>
      <c r="B9573" s="302" t="s">
        <v>31</v>
      </c>
      <c r="C9573" s="325" t="s">
        <v>192</v>
      </c>
      <c r="D9573" s="325">
        <v>150.5</v>
      </c>
      <c r="E9573" s="46">
        <v>33000</v>
      </c>
      <c r="F9573" s="130">
        <f t="shared" ref="F9573:F9619" si="152">E9573*D9573</f>
        <v>4966500</v>
      </c>
      <c r="G9573" s="69"/>
    </row>
    <row r="9574" spans="1:7" ht="18" customHeight="1">
      <c r="A9574" s="323"/>
      <c r="B9574" s="302" t="s">
        <v>230</v>
      </c>
      <c r="C9574" s="325" t="s">
        <v>2312</v>
      </c>
      <c r="D9574" s="325">
        <v>150</v>
      </c>
      <c r="E9574" s="46">
        <v>41000</v>
      </c>
      <c r="F9574" s="130">
        <f t="shared" si="152"/>
        <v>6150000</v>
      </c>
      <c r="G9574" s="69"/>
    </row>
    <row r="9575" spans="1:7" ht="18" customHeight="1">
      <c r="A9575" s="323"/>
      <c r="B9575" s="302"/>
      <c r="C9575" s="325"/>
      <c r="D9575" s="325"/>
      <c r="E9575" s="46"/>
      <c r="F9575" s="130">
        <f t="shared" si="152"/>
        <v>0</v>
      </c>
      <c r="G9575" s="69"/>
    </row>
    <row r="9576" spans="1:7" ht="18" customHeight="1">
      <c r="A9576" s="323" t="s">
        <v>628</v>
      </c>
      <c r="B9576" s="302" t="s">
        <v>319</v>
      </c>
      <c r="C9576" s="325" t="s">
        <v>629</v>
      </c>
      <c r="D9576" s="325">
        <v>398.9</v>
      </c>
      <c r="E9576" s="46">
        <v>37000</v>
      </c>
      <c r="F9576" s="130">
        <f t="shared" si="152"/>
        <v>14759300</v>
      </c>
      <c r="G9576" s="86">
        <f>SUM(F9576:F9577)</f>
        <v>30168300</v>
      </c>
    </row>
    <row r="9577" spans="1:7" ht="18" customHeight="1">
      <c r="A9577" s="323"/>
      <c r="B9577" s="302" t="s">
        <v>31</v>
      </c>
      <c r="C9577" s="325" t="s">
        <v>290</v>
      </c>
      <c r="D9577" s="325">
        <v>405.5</v>
      </c>
      <c r="E9577" s="46">
        <v>38000</v>
      </c>
      <c r="F9577" s="130">
        <f t="shared" si="152"/>
        <v>15409000</v>
      </c>
      <c r="G9577" s="69"/>
    </row>
    <row r="9578" spans="1:7" ht="18" customHeight="1">
      <c r="A9578" s="323"/>
      <c r="B9578" s="302"/>
      <c r="C9578" s="325"/>
      <c r="D9578" s="325"/>
      <c r="E9578" s="46"/>
      <c r="F9578" s="130">
        <f t="shared" si="152"/>
        <v>0</v>
      </c>
      <c r="G9578" s="69"/>
    </row>
    <row r="9579" spans="1:7" ht="18" customHeight="1">
      <c r="A9579" s="323" t="s">
        <v>2319</v>
      </c>
      <c r="B9579" s="302" t="s">
        <v>31</v>
      </c>
      <c r="C9579" s="325" t="s">
        <v>2293</v>
      </c>
      <c r="D9579" s="325">
        <v>460</v>
      </c>
      <c r="E9579" s="46">
        <v>35500</v>
      </c>
      <c r="F9579" s="130">
        <f t="shared" si="152"/>
        <v>16330000</v>
      </c>
      <c r="G9579" s="86">
        <f>F9579</f>
        <v>16330000</v>
      </c>
    </row>
    <row r="9580" spans="1:7" ht="18" customHeight="1">
      <c r="A9580" s="323"/>
      <c r="B9580" s="302"/>
      <c r="C9580" s="325"/>
      <c r="D9580" s="325"/>
      <c r="E9580" s="46"/>
      <c r="F9580" s="130">
        <f t="shared" si="152"/>
        <v>0</v>
      </c>
      <c r="G9580" s="69"/>
    </row>
    <row r="9581" spans="1:7" ht="18" customHeight="1">
      <c r="A9581" s="323" t="s">
        <v>573</v>
      </c>
      <c r="B9581" s="302" t="s">
        <v>13</v>
      </c>
      <c r="C9581" s="325" t="s">
        <v>59</v>
      </c>
      <c r="D9581" s="325">
        <v>40</v>
      </c>
      <c r="E9581" s="46">
        <v>31500</v>
      </c>
      <c r="F9581" s="130">
        <f t="shared" si="152"/>
        <v>1260000</v>
      </c>
      <c r="G9581" s="86">
        <f>SUM(F9581:F9584)</f>
        <v>3150000</v>
      </c>
    </row>
    <row r="9582" spans="1:7" ht="18" customHeight="1">
      <c r="A9582" s="323"/>
      <c r="B9582" s="302" t="s">
        <v>13</v>
      </c>
      <c r="C9582" s="325" t="s">
        <v>60</v>
      </c>
      <c r="D9582" s="325">
        <v>20</v>
      </c>
      <c r="E9582" s="46">
        <v>31500</v>
      </c>
      <c r="F9582" s="130">
        <f t="shared" si="152"/>
        <v>630000</v>
      </c>
      <c r="G9582" s="69"/>
    </row>
    <row r="9583" spans="1:7" ht="18" customHeight="1">
      <c r="A9583" s="323"/>
      <c r="B9583" s="302" t="s">
        <v>13</v>
      </c>
      <c r="C9583" s="325" t="s">
        <v>14</v>
      </c>
      <c r="D9583" s="325">
        <v>20</v>
      </c>
      <c r="E9583" s="46">
        <v>31500</v>
      </c>
      <c r="F9583" s="130">
        <f t="shared" si="152"/>
        <v>630000</v>
      </c>
      <c r="G9583" s="69"/>
    </row>
    <row r="9584" spans="1:7" ht="18" customHeight="1">
      <c r="A9584" s="323"/>
      <c r="B9584" s="302" t="s">
        <v>13</v>
      </c>
      <c r="C9584" s="325" t="s">
        <v>62</v>
      </c>
      <c r="D9584" s="325">
        <v>20</v>
      </c>
      <c r="E9584" s="46">
        <v>31500</v>
      </c>
      <c r="F9584" s="130">
        <f t="shared" si="152"/>
        <v>630000</v>
      </c>
      <c r="G9584" s="69"/>
    </row>
    <row r="9585" spans="1:7" ht="18" customHeight="1">
      <c r="A9585" s="323"/>
      <c r="B9585" s="302"/>
      <c r="C9585" s="325"/>
      <c r="D9585" s="325"/>
      <c r="E9585" s="46"/>
      <c r="F9585" s="130">
        <f t="shared" si="152"/>
        <v>0</v>
      </c>
      <c r="G9585" s="69"/>
    </row>
    <row r="9586" spans="1:7" ht="18" customHeight="1">
      <c r="A9586" s="323" t="s">
        <v>274</v>
      </c>
      <c r="B9586" s="302" t="s">
        <v>31</v>
      </c>
      <c r="C9586" s="325" t="s">
        <v>244</v>
      </c>
      <c r="D9586" s="325">
        <v>79.3</v>
      </c>
      <c r="E9586" s="46">
        <v>36000</v>
      </c>
      <c r="F9586" s="130">
        <f t="shared" si="152"/>
        <v>2854800</v>
      </c>
      <c r="G9586" s="86">
        <f>SUM(F9586:F9588)</f>
        <v>6620400</v>
      </c>
    </row>
    <row r="9587" spans="1:7" ht="18" customHeight="1">
      <c r="A9587" s="323"/>
      <c r="B9587" s="302" t="s">
        <v>31</v>
      </c>
      <c r="C9587" s="325" t="s">
        <v>144</v>
      </c>
      <c r="D9587" s="325">
        <v>57.6</v>
      </c>
      <c r="E9587" s="46">
        <v>36000</v>
      </c>
      <c r="F9587" s="130">
        <f t="shared" si="152"/>
        <v>2073600</v>
      </c>
      <c r="G9587" s="69"/>
    </row>
    <row r="9588" spans="1:7" ht="18" customHeight="1">
      <c r="A9588" s="323"/>
      <c r="B9588" s="302" t="s">
        <v>31</v>
      </c>
      <c r="C9588" s="325" t="s">
        <v>60</v>
      </c>
      <c r="D9588" s="325">
        <v>47</v>
      </c>
      <c r="E9588" s="46">
        <v>36000</v>
      </c>
      <c r="F9588" s="130">
        <f t="shared" si="152"/>
        <v>1692000</v>
      </c>
      <c r="G9588" s="69"/>
    </row>
    <row r="9589" spans="1:7" ht="18" customHeight="1">
      <c r="A9589" s="323"/>
      <c r="B9589" s="302"/>
      <c r="C9589" s="325"/>
      <c r="D9589" s="325"/>
      <c r="E9589" s="46"/>
      <c r="F9589" s="130">
        <f t="shared" si="152"/>
        <v>0</v>
      </c>
      <c r="G9589" s="69"/>
    </row>
    <row r="9590" spans="1:7" ht="18" customHeight="1">
      <c r="A9590" s="323" t="s">
        <v>30</v>
      </c>
      <c r="B9590" s="302" t="s">
        <v>31</v>
      </c>
      <c r="C9590" s="325" t="s">
        <v>46</v>
      </c>
      <c r="D9590" s="325">
        <v>155</v>
      </c>
      <c r="E9590" s="46">
        <v>35500</v>
      </c>
      <c r="F9590" s="130">
        <f t="shared" si="152"/>
        <v>5502500</v>
      </c>
      <c r="G9590" s="86">
        <f>SUM(F9590:F9596)</f>
        <v>78158100</v>
      </c>
    </row>
    <row r="9591" spans="1:7" ht="18" customHeight="1">
      <c r="A9591" s="323"/>
      <c r="B9591" s="302" t="s">
        <v>31</v>
      </c>
      <c r="C9591" s="325" t="s">
        <v>1469</v>
      </c>
      <c r="D9591" s="325">
        <v>593.4</v>
      </c>
      <c r="E9591" s="46">
        <v>35500</v>
      </c>
      <c r="F9591" s="130">
        <f t="shared" si="152"/>
        <v>21065700</v>
      </c>
      <c r="G9591" s="69"/>
    </row>
    <row r="9592" spans="1:7" ht="18" customHeight="1">
      <c r="A9592" s="323"/>
      <c r="B9592" s="302" t="s">
        <v>31</v>
      </c>
      <c r="C9592" s="325" t="s">
        <v>2313</v>
      </c>
      <c r="D9592" s="325">
        <v>900</v>
      </c>
      <c r="E9592" s="46">
        <v>35000</v>
      </c>
      <c r="F9592" s="130">
        <f t="shared" si="152"/>
        <v>31500000</v>
      </c>
      <c r="G9592" s="69"/>
    </row>
    <row r="9593" spans="1:7" ht="18" customHeight="1">
      <c r="A9593" s="323"/>
      <c r="B9593" s="302" t="s">
        <v>31</v>
      </c>
      <c r="C9593" s="325" t="s">
        <v>658</v>
      </c>
      <c r="D9593" s="325">
        <v>150</v>
      </c>
      <c r="E9593" s="46">
        <v>35500</v>
      </c>
      <c r="F9593" s="130">
        <f t="shared" si="152"/>
        <v>5325000</v>
      </c>
      <c r="G9593" s="69"/>
    </row>
    <row r="9594" spans="1:7" ht="18" customHeight="1">
      <c r="A9594" s="323"/>
      <c r="B9594" s="302" t="s">
        <v>31</v>
      </c>
      <c r="C9594" s="325" t="s">
        <v>371</v>
      </c>
      <c r="D9594" s="325">
        <v>143.80000000000001</v>
      </c>
      <c r="E9594" s="46">
        <v>35500</v>
      </c>
      <c r="F9594" s="130">
        <f t="shared" si="152"/>
        <v>5104900</v>
      </c>
      <c r="G9594" s="69"/>
    </row>
    <row r="9595" spans="1:7" ht="18" customHeight="1">
      <c r="A9595" s="323"/>
      <c r="B9595" s="302" t="s">
        <v>23</v>
      </c>
      <c r="C9595" s="325" t="s">
        <v>1315</v>
      </c>
      <c r="D9595" s="325">
        <v>116</v>
      </c>
      <c r="E9595" s="46">
        <v>30000</v>
      </c>
      <c r="F9595" s="130">
        <f t="shared" si="152"/>
        <v>3480000</v>
      </c>
      <c r="G9595" s="69"/>
    </row>
    <row r="9596" spans="1:7" ht="18" customHeight="1">
      <c r="A9596" s="323"/>
      <c r="B9596" s="302" t="s">
        <v>23</v>
      </c>
      <c r="C9596" s="325" t="s">
        <v>372</v>
      </c>
      <c r="D9596" s="325">
        <v>206</v>
      </c>
      <c r="E9596" s="46">
        <v>30000</v>
      </c>
      <c r="F9596" s="130">
        <f t="shared" si="152"/>
        <v>6180000</v>
      </c>
      <c r="G9596" s="69"/>
    </row>
    <row r="9597" spans="1:7" ht="18" customHeight="1">
      <c r="A9597" s="323"/>
      <c r="B9597" s="302"/>
      <c r="C9597" s="325"/>
      <c r="D9597" s="325"/>
      <c r="E9597" s="46"/>
      <c r="F9597" s="130">
        <f t="shared" si="152"/>
        <v>0</v>
      </c>
      <c r="G9597" s="69"/>
    </row>
    <row r="9598" spans="1:7" ht="18" customHeight="1">
      <c r="A9598" s="323" t="s">
        <v>210</v>
      </c>
      <c r="B9598" s="302" t="s">
        <v>23</v>
      </c>
      <c r="C9598" s="325" t="s">
        <v>14</v>
      </c>
      <c r="D9598" s="325">
        <v>450</v>
      </c>
      <c r="E9598" s="46">
        <v>36000</v>
      </c>
      <c r="F9598" s="130">
        <f t="shared" si="152"/>
        <v>16200000</v>
      </c>
      <c r="G9598" s="86">
        <f>SUM(F9598:F9607)</f>
        <v>119461100</v>
      </c>
    </row>
    <row r="9599" spans="1:7" ht="18" customHeight="1">
      <c r="A9599" s="323"/>
      <c r="B9599" s="302" t="s">
        <v>23</v>
      </c>
      <c r="C9599" s="325" t="s">
        <v>60</v>
      </c>
      <c r="D9599" s="325">
        <v>200</v>
      </c>
      <c r="E9599" s="46">
        <v>36000</v>
      </c>
      <c r="F9599" s="130">
        <f t="shared" si="152"/>
        <v>7200000</v>
      </c>
      <c r="G9599" s="69"/>
    </row>
    <row r="9600" spans="1:7" ht="18" customHeight="1">
      <c r="A9600" s="323"/>
      <c r="B9600" s="302" t="s">
        <v>2314</v>
      </c>
      <c r="C9600" s="325" t="s">
        <v>59</v>
      </c>
      <c r="D9600" s="325">
        <v>400</v>
      </c>
      <c r="E9600" s="46">
        <v>36500</v>
      </c>
      <c r="F9600" s="130">
        <f t="shared" si="152"/>
        <v>14600000</v>
      </c>
      <c r="G9600" s="69"/>
    </row>
    <row r="9601" spans="1:7" ht="18" customHeight="1">
      <c r="A9601" s="323"/>
      <c r="B9601" s="302" t="s">
        <v>2314</v>
      </c>
      <c r="C9601" s="325" t="s">
        <v>214</v>
      </c>
      <c r="D9601" s="325">
        <v>219.6</v>
      </c>
      <c r="E9601" s="46">
        <v>36500</v>
      </c>
      <c r="F9601" s="130">
        <f t="shared" si="152"/>
        <v>8015400</v>
      </c>
      <c r="G9601" s="69"/>
    </row>
    <row r="9602" spans="1:7" ht="18" customHeight="1">
      <c r="A9602" s="323"/>
      <c r="B9602" s="302" t="s">
        <v>31</v>
      </c>
      <c r="C9602" s="325" t="s">
        <v>692</v>
      </c>
      <c r="D9602" s="325">
        <v>54</v>
      </c>
      <c r="E9602" s="46">
        <v>37000</v>
      </c>
      <c r="F9602" s="130">
        <f t="shared" si="152"/>
        <v>1998000</v>
      </c>
      <c r="G9602" s="69"/>
    </row>
    <row r="9603" spans="1:7" ht="18" customHeight="1">
      <c r="A9603" s="323"/>
      <c r="B9603" s="302" t="s">
        <v>31</v>
      </c>
      <c r="C9603" s="325" t="s">
        <v>347</v>
      </c>
      <c r="D9603" s="325">
        <v>480</v>
      </c>
      <c r="E9603" s="46">
        <v>37000</v>
      </c>
      <c r="F9603" s="130">
        <f t="shared" si="152"/>
        <v>17760000</v>
      </c>
      <c r="G9603" s="69"/>
    </row>
    <row r="9604" spans="1:7" ht="18" customHeight="1">
      <c r="A9604" s="323"/>
      <c r="B9604" s="302" t="s">
        <v>31</v>
      </c>
      <c r="C9604" s="325" t="s">
        <v>14</v>
      </c>
      <c r="D9604" s="325">
        <v>279.8</v>
      </c>
      <c r="E9604" s="46">
        <v>36500</v>
      </c>
      <c r="F9604" s="130">
        <f t="shared" si="152"/>
        <v>10212700</v>
      </c>
      <c r="G9604" s="69"/>
    </row>
    <row r="9605" spans="1:7" ht="18" customHeight="1">
      <c r="A9605" s="323"/>
      <c r="B9605" s="302" t="s">
        <v>31</v>
      </c>
      <c r="C9605" s="325" t="s">
        <v>59</v>
      </c>
      <c r="D9605" s="325">
        <v>275</v>
      </c>
      <c r="E9605" s="46">
        <v>37000</v>
      </c>
      <c r="F9605" s="130">
        <f t="shared" si="152"/>
        <v>10175000</v>
      </c>
      <c r="G9605" s="69"/>
    </row>
    <row r="9606" spans="1:7" ht="18" customHeight="1">
      <c r="A9606" s="323"/>
      <c r="B9606" s="302" t="s">
        <v>31</v>
      </c>
      <c r="C9606" s="325" t="s">
        <v>214</v>
      </c>
      <c r="D9606" s="325">
        <v>800</v>
      </c>
      <c r="E9606" s="46">
        <v>37000</v>
      </c>
      <c r="F9606" s="130">
        <f t="shared" si="152"/>
        <v>29600000</v>
      </c>
      <c r="G9606" s="69"/>
    </row>
    <row r="9607" spans="1:7" ht="18" customHeight="1">
      <c r="A9607" s="323"/>
      <c r="B9607" s="302" t="s">
        <v>31</v>
      </c>
      <c r="C9607" s="325" t="s">
        <v>60</v>
      </c>
      <c r="D9607" s="325">
        <v>100</v>
      </c>
      <c r="E9607" s="46">
        <v>37000</v>
      </c>
      <c r="F9607" s="130">
        <f t="shared" si="152"/>
        <v>3700000</v>
      </c>
      <c r="G9607" s="69"/>
    </row>
    <row r="9608" spans="1:7" ht="18" customHeight="1">
      <c r="A9608" s="323"/>
      <c r="B9608" s="302"/>
      <c r="C9608" s="325"/>
      <c r="D9608" s="325"/>
      <c r="E9608" s="46"/>
      <c r="F9608" s="130">
        <f t="shared" si="152"/>
        <v>0</v>
      </c>
      <c r="G9608" s="69"/>
    </row>
    <row r="9609" spans="1:7" ht="18" customHeight="1">
      <c r="A9609" s="323" t="s">
        <v>2315</v>
      </c>
      <c r="B9609" s="302" t="s">
        <v>570</v>
      </c>
      <c r="C9609" s="325" t="s">
        <v>2316</v>
      </c>
      <c r="D9609" s="325">
        <v>73.2</v>
      </c>
      <c r="E9609" s="46">
        <v>37000</v>
      </c>
      <c r="F9609" s="130">
        <f t="shared" si="152"/>
        <v>2708400</v>
      </c>
      <c r="G9609" s="86">
        <f>F9609</f>
        <v>2708400</v>
      </c>
    </row>
    <row r="9610" spans="1:7" ht="18" customHeight="1">
      <c r="A9610" s="323"/>
      <c r="B9610" s="302"/>
      <c r="C9610" s="325"/>
      <c r="D9610" s="325"/>
      <c r="E9610" s="46"/>
      <c r="F9610" s="130">
        <f t="shared" si="152"/>
        <v>0</v>
      </c>
      <c r="G9610" s="69"/>
    </row>
    <row r="9611" spans="1:7" ht="18" customHeight="1">
      <c r="A9611" s="323" t="s">
        <v>2017</v>
      </c>
      <c r="B9611" s="302" t="s">
        <v>13</v>
      </c>
      <c r="C9611" s="325" t="s">
        <v>337</v>
      </c>
      <c r="D9611" s="325">
        <v>30</v>
      </c>
      <c r="E9611" s="46">
        <v>31500</v>
      </c>
      <c r="F9611" s="130">
        <f t="shared" si="152"/>
        <v>945000</v>
      </c>
      <c r="G9611" s="86">
        <f>SUM(F9611:F9614)</f>
        <v>2835000</v>
      </c>
    </row>
    <row r="9612" spans="1:7" ht="18" customHeight="1">
      <c r="A9612" s="323"/>
      <c r="B9612" s="302" t="s">
        <v>13</v>
      </c>
      <c r="C9612" s="325" t="s">
        <v>75</v>
      </c>
      <c r="D9612" s="325">
        <v>30</v>
      </c>
      <c r="E9612" s="46">
        <v>31500</v>
      </c>
      <c r="F9612" s="130">
        <f t="shared" si="152"/>
        <v>945000</v>
      </c>
      <c r="G9612" s="69"/>
    </row>
    <row r="9613" spans="1:7" ht="18" customHeight="1">
      <c r="A9613" s="323"/>
      <c r="B9613" s="302" t="s">
        <v>13</v>
      </c>
      <c r="C9613" s="325" t="s">
        <v>22</v>
      </c>
      <c r="D9613" s="325">
        <v>20</v>
      </c>
      <c r="E9613" s="46">
        <v>31500</v>
      </c>
      <c r="F9613" s="130">
        <f t="shared" si="152"/>
        <v>630000</v>
      </c>
      <c r="G9613" s="69"/>
    </row>
    <row r="9614" spans="1:7" ht="18" customHeight="1">
      <c r="A9614" s="323"/>
      <c r="B9614" s="302" t="s">
        <v>13</v>
      </c>
      <c r="C9614" s="325" t="s">
        <v>2317</v>
      </c>
      <c r="D9614" s="325">
        <v>10</v>
      </c>
      <c r="E9614" s="46">
        <v>31500</v>
      </c>
      <c r="F9614" s="130">
        <f t="shared" si="152"/>
        <v>315000</v>
      </c>
      <c r="G9614" s="69"/>
    </row>
    <row r="9615" spans="1:7" ht="18" customHeight="1">
      <c r="A9615" s="323"/>
      <c r="B9615" s="302"/>
      <c r="C9615" s="325"/>
      <c r="D9615" s="325"/>
      <c r="E9615" s="46"/>
      <c r="F9615" s="130">
        <f t="shared" si="152"/>
        <v>0</v>
      </c>
      <c r="G9615" s="69"/>
    </row>
    <row r="9616" spans="1:7" ht="18" customHeight="1">
      <c r="A9616" s="544" t="s">
        <v>2318</v>
      </c>
      <c r="B9616" s="466" t="s">
        <v>31</v>
      </c>
      <c r="C9616" s="513" t="s">
        <v>186</v>
      </c>
      <c r="D9616" s="513">
        <v>57.8</v>
      </c>
      <c r="E9616" s="257">
        <v>36000</v>
      </c>
      <c r="F9616" s="258">
        <f t="shared" si="152"/>
        <v>2080800</v>
      </c>
      <c r="G9616" s="259">
        <f>F9616</f>
        <v>2080800</v>
      </c>
    </row>
    <row r="9617" spans="1:7" ht="18" customHeight="1">
      <c r="A9617" s="323"/>
      <c r="B9617" s="302"/>
      <c r="C9617" s="325"/>
      <c r="D9617" s="325"/>
      <c r="E9617" s="46"/>
      <c r="F9617" s="130">
        <f t="shared" si="152"/>
        <v>0</v>
      </c>
      <c r="G9617" s="69"/>
    </row>
    <row r="9618" spans="1:7" ht="18" customHeight="1">
      <c r="A9618" s="534" t="s">
        <v>314</v>
      </c>
      <c r="B9618" s="302"/>
      <c r="C9618" s="325"/>
      <c r="D9618" s="325"/>
      <c r="E9618" s="46"/>
      <c r="F9618" s="130">
        <f t="shared" si="152"/>
        <v>0</v>
      </c>
      <c r="G9618" s="86">
        <f>F9619</f>
        <v>9768000</v>
      </c>
    </row>
    <row r="9619" spans="1:7" ht="18" customHeight="1">
      <c r="A9619" s="533" t="s">
        <v>354</v>
      </c>
      <c r="B9619" s="440" t="s">
        <v>91</v>
      </c>
      <c r="C9619" s="382" t="s">
        <v>322</v>
      </c>
      <c r="D9619" s="382">
        <v>296</v>
      </c>
      <c r="E9619" s="59">
        <v>33000</v>
      </c>
      <c r="F9619" s="132">
        <f t="shared" si="152"/>
        <v>9768000</v>
      </c>
      <c r="G9619" s="92"/>
    </row>
    <row r="9620" spans="1:7" ht="18" customHeight="1">
      <c r="A9620" s="526"/>
      <c r="B9620" s="435"/>
      <c r="C9620" s="484"/>
      <c r="D9620" s="484"/>
      <c r="E9620" s="113"/>
      <c r="F9620" s="126"/>
      <c r="G9620" s="9"/>
    </row>
    <row r="9621" spans="1:7" ht="18" customHeight="1">
      <c r="A9621" s="537">
        <v>42473</v>
      </c>
      <c r="B9621" s="355"/>
      <c r="C9621" s="491" t="s">
        <v>398</v>
      </c>
      <c r="D9621" s="525"/>
      <c r="F9621" s="127"/>
    </row>
    <row r="9622" spans="1:7" ht="18" customHeight="1">
      <c r="A9622" s="545" t="s">
        <v>127</v>
      </c>
      <c r="B9622" s="467" t="s">
        <v>134</v>
      </c>
      <c r="C9622" s="514" t="s">
        <v>152</v>
      </c>
      <c r="D9622" s="514">
        <f>SUM(D9623:D9732)</f>
        <v>11657.4</v>
      </c>
      <c r="E9622" s="413"/>
      <c r="F9622" s="262">
        <f>SUM(F9623:F9732)</f>
        <v>406384500</v>
      </c>
      <c r="G9622" s="262">
        <f>SUM(G9623:G9732)</f>
        <v>406384500</v>
      </c>
    </row>
    <row r="9623" spans="1:7" ht="18" customHeight="1">
      <c r="A9623" s="532" t="s">
        <v>336</v>
      </c>
      <c r="B9623" s="468" t="s">
        <v>2320</v>
      </c>
      <c r="C9623" s="509" t="s">
        <v>444</v>
      </c>
      <c r="D9623" s="509">
        <v>-3</v>
      </c>
      <c r="E9623" s="135">
        <v>33000</v>
      </c>
      <c r="F9623" s="139">
        <f t="shared" ref="F9623:F9679" si="153">E9623*D9623</f>
        <v>-99000</v>
      </c>
      <c r="G9623" s="85">
        <f>SUM(F9623:F9630)</f>
        <v>28065500</v>
      </c>
    </row>
    <row r="9624" spans="1:7" ht="18" customHeight="1">
      <c r="A9624" s="323"/>
      <c r="B9624" s="302" t="s">
        <v>13</v>
      </c>
      <c r="C9624" s="325" t="s">
        <v>2321</v>
      </c>
      <c r="D9624" s="325">
        <v>53.9</v>
      </c>
      <c r="E9624" s="46">
        <v>33000</v>
      </c>
      <c r="F9624" s="130">
        <f t="shared" si="153"/>
        <v>1778700</v>
      </c>
      <c r="G9624" s="69"/>
    </row>
    <row r="9625" spans="1:7" ht="18" customHeight="1">
      <c r="A9625" s="323"/>
      <c r="B9625" s="302" t="s">
        <v>31</v>
      </c>
      <c r="C9625" s="325" t="s">
        <v>1877</v>
      </c>
      <c r="D9625" s="325">
        <v>52.6</v>
      </c>
      <c r="E9625" s="46">
        <v>36000</v>
      </c>
      <c r="F9625" s="130">
        <f t="shared" si="153"/>
        <v>1893600</v>
      </c>
      <c r="G9625" s="69"/>
    </row>
    <row r="9626" spans="1:7" ht="18" customHeight="1">
      <c r="A9626" s="323"/>
      <c r="B9626" s="302" t="s">
        <v>31</v>
      </c>
      <c r="C9626" s="325" t="s">
        <v>1941</v>
      </c>
      <c r="D9626" s="325">
        <v>29.5</v>
      </c>
      <c r="E9626" s="46">
        <v>36000</v>
      </c>
      <c r="F9626" s="130">
        <f t="shared" si="153"/>
        <v>1062000</v>
      </c>
      <c r="G9626" s="69"/>
    </row>
    <row r="9627" spans="1:7" ht="18" customHeight="1">
      <c r="A9627" s="323"/>
      <c r="B9627" s="302" t="s">
        <v>31</v>
      </c>
      <c r="C9627" s="325" t="s">
        <v>1069</v>
      </c>
      <c r="D9627" s="325">
        <v>100</v>
      </c>
      <c r="E9627" s="46">
        <v>36000</v>
      </c>
      <c r="F9627" s="130">
        <f t="shared" si="153"/>
        <v>3600000</v>
      </c>
      <c r="G9627" s="69"/>
    </row>
    <row r="9628" spans="1:7" ht="18" customHeight="1">
      <c r="A9628" s="323"/>
      <c r="B9628" s="302" t="s">
        <v>31</v>
      </c>
      <c r="C9628" s="325" t="s">
        <v>1302</v>
      </c>
      <c r="D9628" s="325">
        <v>445</v>
      </c>
      <c r="E9628" s="46">
        <v>33000</v>
      </c>
      <c r="F9628" s="130">
        <f t="shared" si="153"/>
        <v>14685000</v>
      </c>
      <c r="G9628" s="69"/>
    </row>
    <row r="9629" spans="1:7" ht="18" customHeight="1">
      <c r="A9629" s="323"/>
      <c r="B9629" s="302" t="s">
        <v>31</v>
      </c>
      <c r="C9629" s="325" t="s">
        <v>2322</v>
      </c>
      <c r="D9629" s="325">
        <v>101</v>
      </c>
      <c r="E9629" s="46">
        <v>33000</v>
      </c>
      <c r="F9629" s="130">
        <f t="shared" si="153"/>
        <v>3333000</v>
      </c>
      <c r="G9629" s="69"/>
    </row>
    <row r="9630" spans="1:7" ht="18" customHeight="1">
      <c r="A9630" s="323"/>
      <c r="B9630" s="302" t="s">
        <v>2323</v>
      </c>
      <c r="C9630" s="325" t="s">
        <v>1136</v>
      </c>
      <c r="D9630" s="325">
        <v>44.2</v>
      </c>
      <c r="E9630" s="46">
        <v>41000</v>
      </c>
      <c r="F9630" s="130">
        <f t="shared" si="153"/>
        <v>1812200.0000000002</v>
      </c>
      <c r="G9630" s="69"/>
    </row>
    <row r="9631" spans="1:7" ht="18" customHeight="1">
      <c r="A9631" s="323"/>
      <c r="B9631" s="302"/>
      <c r="C9631" s="325"/>
      <c r="D9631" s="325"/>
      <c r="E9631" s="46"/>
      <c r="F9631" s="130">
        <f t="shared" si="153"/>
        <v>0</v>
      </c>
      <c r="G9631" s="69"/>
    </row>
    <row r="9632" spans="1:7" ht="18" customHeight="1">
      <c r="A9632" s="323" t="s">
        <v>245</v>
      </c>
      <c r="B9632" s="469" t="s">
        <v>2324</v>
      </c>
      <c r="C9632" s="482" t="s">
        <v>825</v>
      </c>
      <c r="D9632" s="482">
        <v>74.7</v>
      </c>
      <c r="E9632" s="116">
        <v>47000</v>
      </c>
      <c r="F9632" s="131">
        <f t="shared" si="153"/>
        <v>3510900</v>
      </c>
      <c r="G9632" s="86">
        <f>SUM(F9632:F9633)</f>
        <v>23250900</v>
      </c>
    </row>
    <row r="9633" spans="1:7" ht="18" customHeight="1">
      <c r="A9633" s="323"/>
      <c r="B9633" s="469" t="s">
        <v>2324</v>
      </c>
      <c r="C9633" s="482" t="s">
        <v>825</v>
      </c>
      <c r="D9633" s="482">
        <v>420</v>
      </c>
      <c r="E9633" s="116">
        <v>47000</v>
      </c>
      <c r="F9633" s="131">
        <f t="shared" si="153"/>
        <v>19740000</v>
      </c>
      <c r="G9633" s="69"/>
    </row>
    <row r="9634" spans="1:7" ht="18" customHeight="1">
      <c r="A9634" s="323"/>
      <c r="B9634" s="302"/>
      <c r="C9634" s="325"/>
      <c r="D9634" s="325"/>
      <c r="E9634" s="46"/>
      <c r="F9634" s="130">
        <f t="shared" si="153"/>
        <v>0</v>
      </c>
      <c r="G9634" s="69"/>
    </row>
    <row r="9635" spans="1:7" ht="18" customHeight="1">
      <c r="A9635" s="323" t="s">
        <v>2325</v>
      </c>
      <c r="B9635" s="302" t="s">
        <v>13</v>
      </c>
      <c r="C9635" s="325" t="s">
        <v>22</v>
      </c>
      <c r="D9635" s="325">
        <v>156.4</v>
      </c>
      <c r="E9635" s="46">
        <v>31500</v>
      </c>
      <c r="F9635" s="130">
        <f t="shared" si="153"/>
        <v>4926600</v>
      </c>
      <c r="G9635" s="86">
        <f>F9635</f>
        <v>4926600</v>
      </c>
    </row>
    <row r="9636" spans="1:7" ht="18" customHeight="1">
      <c r="A9636" s="323"/>
      <c r="B9636" s="302"/>
      <c r="C9636" s="325"/>
      <c r="D9636" s="325"/>
      <c r="E9636" s="46"/>
      <c r="F9636" s="130">
        <f t="shared" si="153"/>
        <v>0</v>
      </c>
      <c r="G9636" s="69"/>
    </row>
    <row r="9637" spans="1:7" ht="18" customHeight="1">
      <c r="A9637" s="323" t="s">
        <v>523</v>
      </c>
      <c r="B9637" s="302" t="s">
        <v>31</v>
      </c>
      <c r="C9637" s="325" t="s">
        <v>2075</v>
      </c>
      <c r="D9637" s="325">
        <v>200</v>
      </c>
      <c r="E9637" s="46">
        <v>35000</v>
      </c>
      <c r="F9637" s="130">
        <f t="shared" si="153"/>
        <v>7000000</v>
      </c>
      <c r="G9637" s="86">
        <f>SUM(F9637:F9638)</f>
        <v>11562500</v>
      </c>
    </row>
    <row r="9638" spans="1:7" ht="18" customHeight="1">
      <c r="A9638" s="323"/>
      <c r="B9638" s="302" t="s">
        <v>31</v>
      </c>
      <c r="C9638" s="325" t="s">
        <v>1721</v>
      </c>
      <c r="D9638" s="325">
        <v>125</v>
      </c>
      <c r="E9638" s="46">
        <v>36500</v>
      </c>
      <c r="F9638" s="130">
        <f t="shared" si="153"/>
        <v>4562500</v>
      </c>
      <c r="G9638" s="69"/>
    </row>
    <row r="9639" spans="1:7" ht="18" customHeight="1">
      <c r="A9639" s="323"/>
      <c r="B9639" s="302"/>
      <c r="C9639" s="325"/>
      <c r="D9639" s="325"/>
      <c r="E9639" s="46"/>
      <c r="F9639" s="130">
        <f t="shared" si="153"/>
        <v>0</v>
      </c>
      <c r="G9639" s="69"/>
    </row>
    <row r="9640" spans="1:7" ht="18" customHeight="1">
      <c r="A9640" s="323" t="s">
        <v>90</v>
      </c>
      <c r="B9640" s="302" t="s">
        <v>31</v>
      </c>
      <c r="C9640" s="325" t="s">
        <v>419</v>
      </c>
      <c r="D9640" s="325">
        <v>502.4</v>
      </c>
      <c r="E9640" s="46">
        <v>36000</v>
      </c>
      <c r="F9640" s="130">
        <f t="shared" si="153"/>
        <v>18086400</v>
      </c>
      <c r="G9640" s="86">
        <f>SUM(F9640:F9641)</f>
        <v>23247500</v>
      </c>
    </row>
    <row r="9641" spans="1:7" ht="18" customHeight="1">
      <c r="A9641" s="323"/>
      <c r="B9641" s="302" t="s">
        <v>31</v>
      </c>
      <c r="C9641" s="325" t="s">
        <v>2326</v>
      </c>
      <c r="D9641" s="325">
        <v>141.4</v>
      </c>
      <c r="E9641" s="46">
        <v>36500</v>
      </c>
      <c r="F9641" s="130">
        <f t="shared" si="153"/>
        <v>5161100</v>
      </c>
      <c r="G9641" s="86"/>
    </row>
    <row r="9642" spans="1:7" ht="18" customHeight="1">
      <c r="A9642" s="323"/>
      <c r="B9642" s="302"/>
      <c r="C9642" s="325"/>
      <c r="D9642" s="325"/>
      <c r="E9642" s="46"/>
      <c r="F9642" s="130">
        <f t="shared" si="153"/>
        <v>0</v>
      </c>
      <c r="G9642" s="69"/>
    </row>
    <row r="9643" spans="1:7" ht="18" customHeight="1">
      <c r="A9643" s="323" t="s">
        <v>327</v>
      </c>
      <c r="B9643" s="302" t="s">
        <v>31</v>
      </c>
      <c r="C9643" s="325" t="s">
        <v>1846</v>
      </c>
      <c r="D9643" s="325">
        <v>25</v>
      </c>
      <c r="E9643" s="46">
        <v>36500</v>
      </c>
      <c r="F9643" s="130">
        <f t="shared" si="153"/>
        <v>912500</v>
      </c>
      <c r="G9643" s="86">
        <f>SUM(F9643:F9644)</f>
        <v>11071700</v>
      </c>
    </row>
    <row r="9644" spans="1:7" ht="18" customHeight="1">
      <c r="A9644" s="323"/>
      <c r="B9644" s="302" t="s">
        <v>31</v>
      </c>
      <c r="C9644" s="325" t="s">
        <v>105</v>
      </c>
      <c r="D9644" s="325">
        <v>282.2</v>
      </c>
      <c r="E9644" s="46">
        <v>36000</v>
      </c>
      <c r="F9644" s="130">
        <f>E9644*D9644</f>
        <v>10159200</v>
      </c>
      <c r="G9644" s="86"/>
    </row>
    <row r="9645" spans="1:7" ht="18" customHeight="1">
      <c r="A9645" s="323"/>
      <c r="B9645" s="302"/>
      <c r="C9645" s="325"/>
      <c r="D9645" s="325"/>
      <c r="E9645" s="46"/>
      <c r="F9645" s="130"/>
      <c r="G9645" s="86"/>
    </row>
    <row r="9646" spans="1:7" ht="18" customHeight="1">
      <c r="A9646" s="323" t="s">
        <v>668</v>
      </c>
      <c r="B9646" s="302" t="s">
        <v>13</v>
      </c>
      <c r="C9646" s="325" t="s">
        <v>171</v>
      </c>
      <c r="D9646" s="325">
        <v>20</v>
      </c>
      <c r="E9646" s="46">
        <v>33800</v>
      </c>
      <c r="F9646" s="130">
        <f t="shared" si="153"/>
        <v>676000</v>
      </c>
      <c r="G9646" s="86">
        <f>SUM(F9646:F9647)</f>
        <v>6760000</v>
      </c>
    </row>
    <row r="9647" spans="1:7" ht="18" customHeight="1">
      <c r="A9647" s="323"/>
      <c r="B9647" s="302" t="s">
        <v>13</v>
      </c>
      <c r="C9647" s="325" t="s">
        <v>1694</v>
      </c>
      <c r="D9647" s="325">
        <v>180</v>
      </c>
      <c r="E9647" s="46">
        <v>33800</v>
      </c>
      <c r="F9647" s="130">
        <f t="shared" si="153"/>
        <v>6084000</v>
      </c>
      <c r="G9647" s="69"/>
    </row>
    <row r="9648" spans="1:7" ht="18" customHeight="1">
      <c r="A9648" s="323"/>
      <c r="B9648" s="302"/>
      <c r="C9648" s="325"/>
      <c r="D9648" s="325"/>
      <c r="E9648" s="46"/>
      <c r="F9648" s="130">
        <f t="shared" si="153"/>
        <v>0</v>
      </c>
      <c r="G9648" s="69"/>
    </row>
    <row r="9649" spans="1:7" ht="18" customHeight="1">
      <c r="A9649" s="323" t="s">
        <v>2329</v>
      </c>
      <c r="B9649" s="302" t="s">
        <v>31</v>
      </c>
      <c r="C9649" s="325" t="s">
        <v>2306</v>
      </c>
      <c r="D9649" s="325">
        <v>189.3</v>
      </c>
      <c r="E9649" s="46">
        <v>34000</v>
      </c>
      <c r="F9649" s="130">
        <f t="shared" si="153"/>
        <v>6436200</v>
      </c>
      <c r="G9649" s="86">
        <f>F9649</f>
        <v>6436200</v>
      </c>
    </row>
    <row r="9650" spans="1:7" ht="18" customHeight="1">
      <c r="A9650" s="323"/>
      <c r="B9650" s="302"/>
      <c r="C9650" s="325"/>
      <c r="D9650" s="325"/>
      <c r="E9650" s="46"/>
      <c r="F9650" s="130">
        <f t="shared" si="153"/>
        <v>0</v>
      </c>
      <c r="G9650" s="69"/>
    </row>
    <row r="9651" spans="1:7" ht="18" customHeight="1">
      <c r="A9651" s="323" t="s">
        <v>38</v>
      </c>
      <c r="B9651" s="302" t="s">
        <v>13</v>
      </c>
      <c r="C9651" s="325" t="s">
        <v>2330</v>
      </c>
      <c r="D9651" s="325">
        <v>200</v>
      </c>
      <c r="E9651" s="46">
        <v>31500</v>
      </c>
      <c r="F9651" s="130">
        <f t="shared" si="153"/>
        <v>6300000</v>
      </c>
      <c r="G9651" s="86">
        <f>F9651</f>
        <v>6300000</v>
      </c>
    </row>
    <row r="9652" spans="1:7" ht="18" customHeight="1">
      <c r="A9652" s="323"/>
      <c r="B9652" s="302"/>
      <c r="C9652" s="325"/>
      <c r="D9652" s="325"/>
      <c r="E9652" s="46"/>
      <c r="F9652" s="130">
        <f t="shared" si="153"/>
        <v>0</v>
      </c>
      <c r="G9652" s="69"/>
    </row>
    <row r="9653" spans="1:7" ht="18" customHeight="1">
      <c r="A9653" s="323" t="s">
        <v>203</v>
      </c>
      <c r="B9653" s="302" t="s">
        <v>31</v>
      </c>
      <c r="C9653" s="325" t="s">
        <v>1559</v>
      </c>
      <c r="D9653" s="325">
        <v>289</v>
      </c>
      <c r="E9653" s="46">
        <v>31500</v>
      </c>
      <c r="F9653" s="130">
        <f t="shared" si="153"/>
        <v>9103500</v>
      </c>
      <c r="G9653" s="86">
        <f>F9653</f>
        <v>9103500</v>
      </c>
    </row>
    <row r="9654" spans="1:7" ht="18" customHeight="1">
      <c r="A9654" s="323"/>
      <c r="B9654" s="302"/>
      <c r="C9654" s="325"/>
      <c r="D9654" s="325"/>
      <c r="E9654" s="46"/>
      <c r="F9654" s="130">
        <f t="shared" si="153"/>
        <v>0</v>
      </c>
      <c r="G9654" s="69"/>
    </row>
    <row r="9655" spans="1:7" ht="18" customHeight="1">
      <c r="A9655" s="323" t="s">
        <v>271</v>
      </c>
      <c r="B9655" s="302" t="s">
        <v>13</v>
      </c>
      <c r="C9655" s="325" t="s">
        <v>45</v>
      </c>
      <c r="D9655" s="325">
        <v>10</v>
      </c>
      <c r="E9655" s="46">
        <v>31500</v>
      </c>
      <c r="F9655" s="130">
        <f t="shared" si="153"/>
        <v>315000</v>
      </c>
      <c r="G9655" s="86">
        <f>SUM(F9655:F9658)</f>
        <v>2520000</v>
      </c>
    </row>
    <row r="9656" spans="1:7" ht="18" customHeight="1">
      <c r="A9656" s="323"/>
      <c r="B9656" s="302" t="s">
        <v>13</v>
      </c>
      <c r="C9656" s="325" t="s">
        <v>76</v>
      </c>
      <c r="D9656" s="325">
        <v>10</v>
      </c>
      <c r="E9656" s="46">
        <v>31500</v>
      </c>
      <c r="F9656" s="130">
        <f t="shared" si="153"/>
        <v>315000</v>
      </c>
      <c r="G9656" s="69"/>
    </row>
    <row r="9657" spans="1:7" ht="18" customHeight="1">
      <c r="A9657" s="323"/>
      <c r="B9657" s="302" t="s">
        <v>13</v>
      </c>
      <c r="C9657" s="325" t="s">
        <v>59</v>
      </c>
      <c r="D9657" s="325">
        <v>10</v>
      </c>
      <c r="E9657" s="46">
        <v>31500</v>
      </c>
      <c r="F9657" s="130">
        <f t="shared" si="153"/>
        <v>315000</v>
      </c>
      <c r="G9657" s="69"/>
    </row>
    <row r="9658" spans="1:7" ht="18" customHeight="1">
      <c r="A9658" s="323"/>
      <c r="B9658" s="302" t="s">
        <v>13</v>
      </c>
      <c r="C9658" s="325" t="s">
        <v>129</v>
      </c>
      <c r="D9658" s="325">
        <v>50</v>
      </c>
      <c r="E9658" s="46">
        <v>31500</v>
      </c>
      <c r="F9658" s="130">
        <f>E9658*D9658</f>
        <v>1575000</v>
      </c>
      <c r="G9658" s="86"/>
    </row>
    <row r="9659" spans="1:7" ht="18" customHeight="1">
      <c r="A9659" s="323"/>
      <c r="B9659" s="302"/>
      <c r="C9659" s="325"/>
      <c r="D9659" s="325"/>
      <c r="E9659" s="46"/>
      <c r="F9659" s="130">
        <f t="shared" si="153"/>
        <v>0</v>
      </c>
      <c r="G9659" s="69"/>
    </row>
    <row r="9660" spans="1:7" ht="18" customHeight="1">
      <c r="A9660" s="323" t="s">
        <v>93</v>
      </c>
      <c r="B9660" s="302" t="s">
        <v>13</v>
      </c>
      <c r="C9660" s="325" t="s">
        <v>105</v>
      </c>
      <c r="D9660" s="325">
        <v>63</v>
      </c>
      <c r="E9660" s="46">
        <v>31500</v>
      </c>
      <c r="F9660" s="130">
        <f t="shared" si="153"/>
        <v>1984500</v>
      </c>
      <c r="G9660" s="86">
        <f>SUM(F9660:F9664)</f>
        <v>20174500</v>
      </c>
    </row>
    <row r="9661" spans="1:7" ht="18" customHeight="1">
      <c r="A9661" s="323"/>
      <c r="B9661" s="302" t="s">
        <v>13</v>
      </c>
      <c r="C9661" s="325" t="s">
        <v>124</v>
      </c>
      <c r="D9661" s="325">
        <v>68</v>
      </c>
      <c r="E9661" s="46">
        <v>31500</v>
      </c>
      <c r="F9661" s="130">
        <f t="shared" si="153"/>
        <v>2142000</v>
      </c>
      <c r="G9661" s="69"/>
    </row>
    <row r="9662" spans="1:7" ht="18" customHeight="1">
      <c r="A9662" s="323"/>
      <c r="B9662" s="302" t="s">
        <v>13</v>
      </c>
      <c r="C9662" s="325" t="s">
        <v>349</v>
      </c>
      <c r="D9662" s="325">
        <v>280</v>
      </c>
      <c r="E9662" s="46">
        <v>31500</v>
      </c>
      <c r="F9662" s="130">
        <f>E9662*D9662</f>
        <v>8820000</v>
      </c>
      <c r="G9662" s="69"/>
    </row>
    <row r="9663" spans="1:7" ht="18" customHeight="1">
      <c r="A9663" s="323"/>
      <c r="B9663" s="302" t="s">
        <v>31</v>
      </c>
      <c r="C9663" s="325" t="s">
        <v>143</v>
      </c>
      <c r="D9663" s="325">
        <v>53</v>
      </c>
      <c r="E9663" s="46">
        <v>36000</v>
      </c>
      <c r="F9663" s="130">
        <f>E9663*D9663</f>
        <v>1908000</v>
      </c>
      <c r="G9663" s="69"/>
    </row>
    <row r="9664" spans="1:7" ht="18" customHeight="1">
      <c r="A9664" s="323"/>
      <c r="B9664" s="302" t="s">
        <v>1999</v>
      </c>
      <c r="C9664" s="325" t="s">
        <v>78</v>
      </c>
      <c r="D9664" s="325">
        <v>152</v>
      </c>
      <c r="E9664" s="46">
        <v>35000</v>
      </c>
      <c r="F9664" s="130">
        <f t="shared" si="153"/>
        <v>5320000</v>
      </c>
      <c r="G9664" s="69"/>
    </row>
    <row r="9665" spans="1:7" ht="18" customHeight="1">
      <c r="A9665" s="323"/>
      <c r="B9665" s="302"/>
      <c r="C9665" s="325"/>
      <c r="D9665" s="325"/>
      <c r="E9665" s="46"/>
      <c r="F9665" s="130"/>
      <c r="G9665" s="69"/>
    </row>
    <row r="9666" spans="1:7" ht="18" customHeight="1">
      <c r="A9666" s="323" t="s">
        <v>235</v>
      </c>
      <c r="B9666" s="302" t="s">
        <v>13</v>
      </c>
      <c r="C9666" s="325" t="s">
        <v>22</v>
      </c>
      <c r="D9666" s="325">
        <v>96.8</v>
      </c>
      <c r="E9666" s="46">
        <v>31500</v>
      </c>
      <c r="F9666" s="130">
        <f>E9666*D9666</f>
        <v>3049200</v>
      </c>
      <c r="G9666" s="86">
        <f>SUM(F9666:F9667)</f>
        <v>5079600</v>
      </c>
    </row>
    <row r="9667" spans="1:7" ht="18" customHeight="1">
      <c r="A9667" s="323"/>
      <c r="B9667" s="302" t="s">
        <v>31</v>
      </c>
      <c r="C9667" s="325" t="s">
        <v>581</v>
      </c>
      <c r="D9667" s="325">
        <v>56.4</v>
      </c>
      <c r="E9667" s="46">
        <v>36000</v>
      </c>
      <c r="F9667" s="130">
        <f>E9667*D9667</f>
        <v>2030400</v>
      </c>
      <c r="G9667" s="69"/>
    </row>
    <row r="9668" spans="1:7" ht="18" customHeight="1">
      <c r="A9668" s="323"/>
      <c r="B9668" s="302"/>
      <c r="C9668" s="325"/>
      <c r="D9668" s="325"/>
      <c r="E9668" s="46"/>
      <c r="F9668" s="130"/>
      <c r="G9668" s="69"/>
    </row>
    <row r="9669" spans="1:7" ht="18" customHeight="1">
      <c r="A9669" s="323" t="s">
        <v>210</v>
      </c>
      <c r="B9669" s="302" t="s">
        <v>2333</v>
      </c>
      <c r="C9669" s="325" t="s">
        <v>345</v>
      </c>
      <c r="D9669" s="325">
        <v>100</v>
      </c>
      <c r="E9669" s="46">
        <v>31500</v>
      </c>
      <c r="F9669" s="130">
        <f t="shared" si="153"/>
        <v>3150000</v>
      </c>
      <c r="G9669" s="86">
        <f>SUM(F9669:F9673)</f>
        <v>26739500</v>
      </c>
    </row>
    <row r="9670" spans="1:7" ht="18" customHeight="1">
      <c r="A9670" s="323"/>
      <c r="B9670" s="302" t="s">
        <v>2333</v>
      </c>
      <c r="C9670" s="325" t="s">
        <v>1522</v>
      </c>
      <c r="D9670" s="325">
        <v>200</v>
      </c>
      <c r="E9670" s="46">
        <v>31500</v>
      </c>
      <c r="F9670" s="130">
        <f t="shared" si="153"/>
        <v>6300000</v>
      </c>
      <c r="G9670" s="69"/>
    </row>
    <row r="9671" spans="1:7" ht="18" customHeight="1">
      <c r="A9671" s="323"/>
      <c r="B9671" s="302" t="s">
        <v>2333</v>
      </c>
      <c r="C9671" s="325" t="s">
        <v>344</v>
      </c>
      <c r="D9671" s="325">
        <v>200</v>
      </c>
      <c r="E9671" s="46">
        <v>31500</v>
      </c>
      <c r="F9671" s="130">
        <f t="shared" si="153"/>
        <v>6300000</v>
      </c>
      <c r="G9671" s="69"/>
    </row>
    <row r="9672" spans="1:7" ht="18" customHeight="1">
      <c r="A9672" s="323"/>
      <c r="B9672" s="302" t="s">
        <v>2334</v>
      </c>
      <c r="C9672" s="325" t="s">
        <v>1320</v>
      </c>
      <c r="D9672" s="325">
        <v>230</v>
      </c>
      <c r="E9672" s="46">
        <v>32500</v>
      </c>
      <c r="F9672" s="130">
        <f t="shared" si="153"/>
        <v>7475000</v>
      </c>
      <c r="G9672" s="69"/>
    </row>
    <row r="9673" spans="1:7" ht="18" customHeight="1">
      <c r="A9673" s="323"/>
      <c r="B9673" s="302" t="s">
        <v>132</v>
      </c>
      <c r="C9673" s="325" t="s">
        <v>416</v>
      </c>
      <c r="D9673" s="325">
        <v>99</v>
      </c>
      <c r="E9673" s="46">
        <v>35500</v>
      </c>
      <c r="F9673" s="130">
        <f t="shared" si="153"/>
        <v>3514500</v>
      </c>
      <c r="G9673" s="69"/>
    </row>
    <row r="9674" spans="1:7" ht="18" customHeight="1">
      <c r="A9674" s="323"/>
      <c r="B9674" s="302"/>
      <c r="C9674" s="325"/>
      <c r="D9674" s="325"/>
      <c r="E9674" s="46"/>
      <c r="F9674" s="130">
        <f t="shared" si="153"/>
        <v>0</v>
      </c>
      <c r="G9674" s="69"/>
    </row>
    <row r="9675" spans="1:7" ht="18" customHeight="1">
      <c r="A9675" s="323" t="s">
        <v>145</v>
      </c>
      <c r="B9675" s="302" t="s">
        <v>31</v>
      </c>
      <c r="C9675" s="325" t="s">
        <v>1318</v>
      </c>
      <c r="D9675" s="325">
        <v>350</v>
      </c>
      <c r="E9675" s="46">
        <v>29000</v>
      </c>
      <c r="F9675" s="130">
        <f t="shared" si="153"/>
        <v>10150000</v>
      </c>
      <c r="G9675" s="86">
        <f>F9675</f>
        <v>10150000</v>
      </c>
    </row>
    <row r="9676" spans="1:7" ht="18" customHeight="1">
      <c r="A9676" s="323"/>
      <c r="B9676" s="302"/>
      <c r="C9676" s="325"/>
      <c r="D9676" s="325"/>
      <c r="E9676" s="46"/>
      <c r="F9676" s="130">
        <f t="shared" si="153"/>
        <v>0</v>
      </c>
      <c r="G9676" s="69"/>
    </row>
    <row r="9677" spans="1:7" ht="18" customHeight="1">
      <c r="A9677" s="323" t="s">
        <v>712</v>
      </c>
      <c r="B9677" s="302" t="s">
        <v>31</v>
      </c>
      <c r="C9677" s="325" t="s">
        <v>186</v>
      </c>
      <c r="D9677" s="325">
        <v>520</v>
      </c>
      <c r="E9677" s="46">
        <v>35500</v>
      </c>
      <c r="F9677" s="130">
        <f t="shared" si="153"/>
        <v>18460000</v>
      </c>
      <c r="G9677" s="86">
        <f>F9677</f>
        <v>18460000</v>
      </c>
    </row>
    <row r="9678" spans="1:7" ht="18" customHeight="1">
      <c r="A9678" s="323"/>
      <c r="B9678" s="302"/>
      <c r="C9678" s="325"/>
      <c r="D9678" s="325"/>
      <c r="E9678" s="46"/>
      <c r="F9678" s="130">
        <f t="shared" si="153"/>
        <v>0</v>
      </c>
      <c r="G9678" s="69"/>
    </row>
    <row r="9679" spans="1:7" ht="18" customHeight="1">
      <c r="A9679" s="323" t="s">
        <v>418</v>
      </c>
      <c r="B9679" s="302" t="s">
        <v>23</v>
      </c>
      <c r="C9679" s="325" t="s">
        <v>78</v>
      </c>
      <c r="D9679" s="325">
        <v>112.4</v>
      </c>
      <c r="E9679" s="46">
        <v>35000</v>
      </c>
      <c r="F9679" s="130">
        <f t="shared" si="153"/>
        <v>3934000</v>
      </c>
      <c r="G9679" s="86">
        <f>SUM(F9679:F9680)</f>
        <v>5999000</v>
      </c>
    </row>
    <row r="9680" spans="1:7" ht="18" customHeight="1">
      <c r="A9680" s="323"/>
      <c r="B9680" s="302" t="s">
        <v>23</v>
      </c>
      <c r="C9680" s="325" t="s">
        <v>2335</v>
      </c>
      <c r="D9680" s="325">
        <v>59</v>
      </c>
      <c r="E9680" s="46">
        <v>35000</v>
      </c>
      <c r="F9680" s="130">
        <f t="shared" ref="F9680:F9710" si="154">E9680*D9680</f>
        <v>2065000</v>
      </c>
      <c r="G9680" s="69"/>
    </row>
    <row r="9681" spans="1:7" ht="18" customHeight="1">
      <c r="A9681" s="323"/>
      <c r="B9681" s="302"/>
      <c r="C9681" s="325"/>
      <c r="D9681" s="325"/>
      <c r="E9681" s="46"/>
      <c r="F9681" s="130">
        <f t="shared" si="154"/>
        <v>0</v>
      </c>
      <c r="G9681" s="69"/>
    </row>
    <row r="9682" spans="1:7" ht="18" customHeight="1">
      <c r="A9682" s="323" t="s">
        <v>321</v>
      </c>
      <c r="B9682" s="302" t="s">
        <v>31</v>
      </c>
      <c r="C9682" s="325" t="s">
        <v>2139</v>
      </c>
      <c r="D9682" s="325">
        <v>209.6</v>
      </c>
      <c r="E9682" s="46">
        <v>36000</v>
      </c>
      <c r="F9682" s="130">
        <f t="shared" si="154"/>
        <v>7545600</v>
      </c>
      <c r="G9682" s="86">
        <f>F9682</f>
        <v>7545600</v>
      </c>
    </row>
    <row r="9683" spans="1:7" ht="18" customHeight="1">
      <c r="A9683" s="323"/>
      <c r="B9683" s="302"/>
      <c r="C9683" s="325"/>
      <c r="D9683" s="325"/>
      <c r="E9683" s="46"/>
      <c r="F9683" s="130">
        <f t="shared" si="154"/>
        <v>0</v>
      </c>
      <c r="G9683" s="69"/>
    </row>
    <row r="9684" spans="1:7" ht="18" customHeight="1">
      <c r="A9684" s="323" t="s">
        <v>392</v>
      </c>
      <c r="B9684" s="302" t="s">
        <v>31</v>
      </c>
      <c r="C9684" s="325" t="s">
        <v>2336</v>
      </c>
      <c r="D9684" s="325">
        <v>258.39999999999998</v>
      </c>
      <c r="E9684" s="46">
        <v>32500</v>
      </c>
      <c r="F9684" s="130">
        <f t="shared" si="154"/>
        <v>8398000</v>
      </c>
      <c r="G9684" s="86">
        <f>SUM(F9684:F9686)</f>
        <v>38483250</v>
      </c>
    </row>
    <row r="9685" spans="1:7" ht="18" customHeight="1">
      <c r="A9685" s="323"/>
      <c r="B9685" s="302" t="s">
        <v>31</v>
      </c>
      <c r="C9685" s="325" t="s">
        <v>2337</v>
      </c>
      <c r="D9685" s="325">
        <v>521.70000000000005</v>
      </c>
      <c r="E9685" s="46">
        <v>32500</v>
      </c>
      <c r="F9685" s="130">
        <f t="shared" si="154"/>
        <v>16955250</v>
      </c>
      <c r="G9685" s="69"/>
    </row>
    <row r="9686" spans="1:7" ht="18" customHeight="1">
      <c r="A9686" s="323"/>
      <c r="B9686" s="302" t="s">
        <v>31</v>
      </c>
      <c r="C9686" s="325" t="s">
        <v>2338</v>
      </c>
      <c r="D9686" s="325">
        <v>404</v>
      </c>
      <c r="E9686" s="46">
        <v>32500</v>
      </c>
      <c r="F9686" s="130">
        <f t="shared" si="154"/>
        <v>13130000</v>
      </c>
      <c r="G9686" s="69"/>
    </row>
    <row r="9687" spans="1:7" ht="18" customHeight="1">
      <c r="A9687" s="323"/>
      <c r="B9687" s="302"/>
      <c r="C9687" s="325"/>
      <c r="D9687" s="325"/>
      <c r="E9687" s="46"/>
      <c r="F9687" s="130">
        <f t="shared" si="154"/>
        <v>0</v>
      </c>
      <c r="G9687" s="69"/>
    </row>
    <row r="9688" spans="1:7" ht="18" customHeight="1">
      <c r="A9688" s="323" t="s">
        <v>480</v>
      </c>
      <c r="B9688" s="302" t="s">
        <v>23</v>
      </c>
      <c r="C9688" s="325" t="s">
        <v>822</v>
      </c>
      <c r="D9688" s="325">
        <v>100</v>
      </c>
      <c r="E9688" s="46">
        <v>35000</v>
      </c>
      <c r="F9688" s="130">
        <f t="shared" si="154"/>
        <v>3500000</v>
      </c>
      <c r="G9688" s="86">
        <f>SUM(F9688:F9689)</f>
        <v>10151250</v>
      </c>
    </row>
    <row r="9689" spans="1:7" ht="18" customHeight="1">
      <c r="A9689" s="323"/>
      <c r="B9689" s="302" t="s">
        <v>31</v>
      </c>
      <c r="C9689" s="325" t="s">
        <v>2339</v>
      </c>
      <c r="D9689" s="325">
        <v>156.5</v>
      </c>
      <c r="E9689" s="46">
        <v>42500</v>
      </c>
      <c r="F9689" s="130">
        <f t="shared" si="154"/>
        <v>6651250</v>
      </c>
      <c r="G9689" s="69"/>
    </row>
    <row r="9690" spans="1:7" ht="18" customHeight="1">
      <c r="A9690" s="323"/>
      <c r="B9690" s="302"/>
      <c r="C9690" s="325"/>
      <c r="D9690" s="325"/>
      <c r="E9690" s="46"/>
      <c r="F9690" s="130">
        <f t="shared" si="154"/>
        <v>0</v>
      </c>
      <c r="G9690" s="69"/>
    </row>
    <row r="9691" spans="1:7" ht="18" customHeight="1">
      <c r="A9691" s="323" t="s">
        <v>318</v>
      </c>
      <c r="B9691" s="302" t="s">
        <v>31</v>
      </c>
      <c r="C9691" s="325" t="s">
        <v>297</v>
      </c>
      <c r="D9691" s="325">
        <v>103</v>
      </c>
      <c r="E9691" s="46">
        <v>36000</v>
      </c>
      <c r="F9691" s="130">
        <f t="shared" si="154"/>
        <v>3708000</v>
      </c>
      <c r="G9691" s="86">
        <f>SUM(F9691:F9693)</f>
        <v>50230800</v>
      </c>
    </row>
    <row r="9692" spans="1:7" ht="18" customHeight="1">
      <c r="A9692" s="323"/>
      <c r="B9692" s="302" t="s">
        <v>31</v>
      </c>
      <c r="C9692" s="325" t="s">
        <v>298</v>
      </c>
      <c r="D9692" s="325">
        <v>1000</v>
      </c>
      <c r="E9692" s="46">
        <v>36000</v>
      </c>
      <c r="F9692" s="130">
        <f t="shared" si="154"/>
        <v>36000000</v>
      </c>
      <c r="G9692" s="69"/>
    </row>
    <row r="9693" spans="1:7" ht="18" customHeight="1">
      <c r="A9693" s="323"/>
      <c r="B9693" s="302" t="s">
        <v>31</v>
      </c>
      <c r="C9693" s="325" t="s">
        <v>1295</v>
      </c>
      <c r="D9693" s="325">
        <v>292.3</v>
      </c>
      <c r="E9693" s="46">
        <v>36000</v>
      </c>
      <c r="F9693" s="130">
        <f t="shared" si="154"/>
        <v>10522800</v>
      </c>
      <c r="G9693" s="69"/>
    </row>
    <row r="9694" spans="1:7" ht="18" customHeight="1">
      <c r="A9694" s="323"/>
      <c r="B9694" s="302"/>
      <c r="C9694" s="325"/>
      <c r="D9694" s="325"/>
      <c r="E9694" s="46"/>
      <c r="F9694" s="130">
        <f t="shared" si="154"/>
        <v>0</v>
      </c>
      <c r="G9694" s="69"/>
    </row>
    <row r="9695" spans="1:7" ht="18" customHeight="1">
      <c r="A9695" s="323" t="s">
        <v>253</v>
      </c>
      <c r="B9695" s="302" t="s">
        <v>23</v>
      </c>
      <c r="C9695" s="325" t="s">
        <v>416</v>
      </c>
      <c r="D9695" s="325">
        <v>224.8</v>
      </c>
      <c r="E9695" s="46">
        <v>36500</v>
      </c>
      <c r="F9695" s="130">
        <f t="shared" si="154"/>
        <v>8205200</v>
      </c>
      <c r="G9695" s="86">
        <f>F9695</f>
        <v>8205200</v>
      </c>
    </row>
    <row r="9696" spans="1:7" ht="18" customHeight="1">
      <c r="A9696" s="323"/>
      <c r="B9696" s="302"/>
      <c r="C9696" s="325"/>
      <c r="D9696" s="325"/>
      <c r="E9696" s="46"/>
      <c r="F9696" s="130">
        <f t="shared" si="154"/>
        <v>0</v>
      </c>
      <c r="G9696" s="86"/>
    </row>
    <row r="9697" spans="1:7" ht="18" customHeight="1">
      <c r="A9697" s="323" t="s">
        <v>2287</v>
      </c>
      <c r="B9697" s="302" t="s">
        <v>31</v>
      </c>
      <c r="C9697" s="325" t="s">
        <v>908</v>
      </c>
      <c r="D9697" s="325">
        <v>208.2</v>
      </c>
      <c r="E9697" s="46">
        <v>36000</v>
      </c>
      <c r="F9697" s="130">
        <f t="shared" si="154"/>
        <v>7495200</v>
      </c>
      <c r="G9697" s="86">
        <f>F9697</f>
        <v>7495200</v>
      </c>
    </row>
    <row r="9698" spans="1:7" ht="18" customHeight="1">
      <c r="A9698" s="323"/>
      <c r="B9698" s="302"/>
      <c r="C9698" s="325"/>
      <c r="D9698" s="325"/>
      <c r="E9698" s="46"/>
      <c r="F9698" s="130">
        <f t="shared" si="154"/>
        <v>0</v>
      </c>
      <c r="G9698" s="86"/>
    </row>
    <row r="9699" spans="1:7" ht="18" customHeight="1">
      <c r="A9699" s="323" t="s">
        <v>2340</v>
      </c>
      <c r="B9699" s="302" t="s">
        <v>13</v>
      </c>
      <c r="C9699" s="325" t="s">
        <v>14</v>
      </c>
      <c r="D9699" s="325">
        <v>50</v>
      </c>
      <c r="E9699" s="46">
        <v>31500</v>
      </c>
      <c r="F9699" s="130">
        <f t="shared" si="154"/>
        <v>1575000</v>
      </c>
      <c r="G9699" s="86">
        <f>F9699</f>
        <v>1575000</v>
      </c>
    </row>
    <row r="9700" spans="1:7" ht="18" customHeight="1">
      <c r="A9700" s="323"/>
      <c r="B9700" s="302"/>
      <c r="C9700" s="325"/>
      <c r="D9700" s="325"/>
      <c r="E9700" s="46"/>
      <c r="F9700" s="130">
        <f t="shared" si="154"/>
        <v>0</v>
      </c>
      <c r="G9700" s="86"/>
    </row>
    <row r="9701" spans="1:7" ht="18" customHeight="1">
      <c r="A9701" s="323" t="s">
        <v>1008</v>
      </c>
      <c r="B9701" s="302" t="s">
        <v>31</v>
      </c>
      <c r="C9701" s="325" t="s">
        <v>1348</v>
      </c>
      <c r="D9701" s="325">
        <v>198.7</v>
      </c>
      <c r="E9701" s="46">
        <v>36000</v>
      </c>
      <c r="F9701" s="130">
        <f t="shared" si="154"/>
        <v>7153200</v>
      </c>
      <c r="G9701" s="86">
        <f>F9701</f>
        <v>7153200</v>
      </c>
    </row>
    <row r="9702" spans="1:7" ht="18" customHeight="1">
      <c r="A9702" s="323"/>
      <c r="B9702" s="302"/>
      <c r="C9702" s="325"/>
      <c r="D9702" s="325"/>
      <c r="E9702" s="46"/>
      <c r="F9702" s="130">
        <f t="shared" si="154"/>
        <v>0</v>
      </c>
      <c r="G9702" s="86"/>
    </row>
    <row r="9703" spans="1:7" ht="18" customHeight="1">
      <c r="A9703" s="323" t="s">
        <v>2331</v>
      </c>
      <c r="B9703" s="302" t="s">
        <v>13</v>
      </c>
      <c r="C9703" s="325" t="s">
        <v>2332</v>
      </c>
      <c r="D9703" s="325">
        <v>100</v>
      </c>
      <c r="E9703" s="46">
        <v>31500</v>
      </c>
      <c r="F9703" s="130">
        <f t="shared" si="154"/>
        <v>3150000</v>
      </c>
      <c r="G9703" s="86">
        <f>SUM(F9703:F9704)</f>
        <v>7875000</v>
      </c>
    </row>
    <row r="9704" spans="1:7" ht="18" customHeight="1">
      <c r="A9704" s="323"/>
      <c r="B9704" s="302" t="s">
        <v>13</v>
      </c>
      <c r="C9704" s="325" t="s">
        <v>1069</v>
      </c>
      <c r="D9704" s="325">
        <v>150</v>
      </c>
      <c r="E9704" s="46">
        <v>31500</v>
      </c>
      <c r="F9704" s="130">
        <f t="shared" si="154"/>
        <v>4725000</v>
      </c>
      <c r="G9704" s="69"/>
    </row>
    <row r="9705" spans="1:7" ht="18" customHeight="1">
      <c r="A9705" s="323"/>
      <c r="B9705" s="302"/>
      <c r="C9705" s="325"/>
      <c r="D9705" s="325"/>
      <c r="E9705" s="46"/>
      <c r="F9705" s="130">
        <f t="shared" si="154"/>
        <v>0</v>
      </c>
      <c r="G9705" s="86"/>
    </row>
    <row r="9706" spans="1:7" ht="18" customHeight="1">
      <c r="A9706" s="323" t="s">
        <v>2214</v>
      </c>
      <c r="B9706" s="302" t="s">
        <v>13</v>
      </c>
      <c r="C9706" s="325" t="s">
        <v>588</v>
      </c>
      <c r="D9706" s="325">
        <v>50</v>
      </c>
      <c r="E9706" s="46">
        <v>31500</v>
      </c>
      <c r="F9706" s="130">
        <f t="shared" si="154"/>
        <v>1575000</v>
      </c>
      <c r="G9706" s="86">
        <f>F9706</f>
        <v>1575000</v>
      </c>
    </row>
    <row r="9707" spans="1:7" ht="18" customHeight="1">
      <c r="A9707" s="323"/>
      <c r="B9707" s="302"/>
      <c r="C9707" s="325"/>
      <c r="D9707" s="325"/>
      <c r="E9707" s="46"/>
      <c r="F9707" s="130">
        <f t="shared" si="154"/>
        <v>0</v>
      </c>
      <c r="G9707" s="86"/>
    </row>
    <row r="9708" spans="1:7" ht="18" customHeight="1">
      <c r="A9708" s="323" t="s">
        <v>2327</v>
      </c>
      <c r="B9708" s="302" t="s">
        <v>13</v>
      </c>
      <c r="C9708" s="325" t="s">
        <v>2328</v>
      </c>
      <c r="D9708" s="325">
        <v>60</v>
      </c>
      <c r="E9708" s="46">
        <v>32000</v>
      </c>
      <c r="F9708" s="130">
        <f t="shared" si="154"/>
        <v>1920000</v>
      </c>
      <c r="G9708" s="86">
        <f>F9708</f>
        <v>1920000</v>
      </c>
    </row>
    <row r="9709" spans="1:7" ht="18" customHeight="1">
      <c r="A9709" s="323"/>
      <c r="B9709" s="302"/>
      <c r="C9709" s="325"/>
      <c r="D9709" s="325"/>
      <c r="E9709" s="46"/>
      <c r="F9709" s="130">
        <f t="shared" si="154"/>
        <v>0</v>
      </c>
      <c r="G9709" s="69"/>
    </row>
    <row r="9710" spans="1:7" ht="18" customHeight="1">
      <c r="A9710" s="323" t="s">
        <v>109</v>
      </c>
      <c r="B9710" s="302" t="s">
        <v>31</v>
      </c>
      <c r="C9710" s="325" t="s">
        <v>62</v>
      </c>
      <c r="D9710" s="325">
        <v>375</v>
      </c>
      <c r="E9710" s="46">
        <v>36000</v>
      </c>
      <c r="F9710" s="130">
        <f t="shared" si="154"/>
        <v>13500000</v>
      </c>
      <c r="G9710" s="86">
        <f>F9710</f>
        <v>13500000</v>
      </c>
    </row>
    <row r="9711" spans="1:7" ht="18" customHeight="1">
      <c r="A9711" s="323"/>
      <c r="B9711" s="302"/>
      <c r="C9711" s="325"/>
      <c r="D9711" s="325"/>
      <c r="E9711" s="46"/>
      <c r="F9711" s="130">
        <f t="shared" ref="F9711:F9780" si="155">E9711*D9711</f>
        <v>0</v>
      </c>
      <c r="G9711" s="69"/>
    </row>
    <row r="9712" spans="1:7" ht="18" customHeight="1">
      <c r="A9712" s="323">
        <v>585</v>
      </c>
      <c r="B9712" s="439" t="s">
        <v>2177</v>
      </c>
      <c r="C9712" s="430" t="s">
        <v>14</v>
      </c>
      <c r="D9712" s="430">
        <v>-20</v>
      </c>
      <c r="E9712" s="54">
        <v>31000</v>
      </c>
      <c r="F9712" s="140">
        <f>E9712*D9712</f>
        <v>-620000</v>
      </c>
      <c r="G9712" s="86">
        <f>F9712</f>
        <v>-620000</v>
      </c>
    </row>
    <row r="9713" spans="1:7" ht="18" customHeight="1">
      <c r="A9713" s="323"/>
      <c r="B9713" s="302"/>
      <c r="C9713" s="325"/>
      <c r="D9713" s="325"/>
      <c r="E9713" s="46"/>
      <c r="F9713" s="130">
        <f t="shared" si="155"/>
        <v>0</v>
      </c>
      <c r="G9713" s="69"/>
    </row>
    <row r="9714" spans="1:7" ht="18" customHeight="1">
      <c r="A9714" s="323" t="s">
        <v>24</v>
      </c>
      <c r="B9714" s="444" t="s">
        <v>137</v>
      </c>
      <c r="C9714" s="482" t="s">
        <v>863</v>
      </c>
      <c r="D9714" s="482">
        <v>60</v>
      </c>
      <c r="E9714" s="116">
        <v>39500</v>
      </c>
      <c r="F9714" s="131">
        <f>E9714*D9714</f>
        <v>2370000</v>
      </c>
      <c r="G9714" s="86">
        <f>SUM(F9714:F9717)</f>
        <v>5250000</v>
      </c>
    </row>
    <row r="9715" spans="1:7" ht="18" customHeight="1">
      <c r="A9715" s="323"/>
      <c r="B9715" s="302" t="s">
        <v>31</v>
      </c>
      <c r="C9715" s="325" t="s">
        <v>14</v>
      </c>
      <c r="D9715" s="325">
        <v>20</v>
      </c>
      <c r="E9715" s="46">
        <v>36000</v>
      </c>
      <c r="F9715" s="130">
        <f>E9715*D9715</f>
        <v>720000</v>
      </c>
      <c r="G9715" s="69"/>
    </row>
    <row r="9716" spans="1:7" ht="18" customHeight="1">
      <c r="A9716" s="323"/>
      <c r="B9716" s="302" t="s">
        <v>31</v>
      </c>
      <c r="C9716" s="325" t="s">
        <v>1377</v>
      </c>
      <c r="D9716" s="325">
        <v>30</v>
      </c>
      <c r="E9716" s="46">
        <v>36000</v>
      </c>
      <c r="F9716" s="130">
        <f>E9716*D9716</f>
        <v>1080000</v>
      </c>
      <c r="G9716" s="69"/>
    </row>
    <row r="9717" spans="1:7" ht="18" customHeight="1">
      <c r="A9717" s="323"/>
      <c r="B9717" s="302" t="s">
        <v>31</v>
      </c>
      <c r="C9717" s="325" t="s">
        <v>1708</v>
      </c>
      <c r="D9717" s="325">
        <v>30</v>
      </c>
      <c r="E9717" s="46">
        <v>36000</v>
      </c>
      <c r="F9717" s="130">
        <f>E9717*D9717</f>
        <v>1080000</v>
      </c>
      <c r="G9717" s="69"/>
    </row>
    <row r="9718" spans="1:7" ht="18" customHeight="1">
      <c r="A9718" s="323"/>
      <c r="B9718" s="302"/>
      <c r="C9718" s="325"/>
      <c r="D9718" s="325"/>
      <c r="E9718" s="46"/>
      <c r="F9718" s="130">
        <f t="shared" si="155"/>
        <v>0</v>
      </c>
      <c r="G9718" s="69"/>
    </row>
    <row r="9719" spans="1:7" ht="18" customHeight="1">
      <c r="A9719" s="323" t="s">
        <v>97</v>
      </c>
      <c r="B9719" s="302" t="s">
        <v>1022</v>
      </c>
      <c r="C9719" s="325" t="s">
        <v>948</v>
      </c>
      <c r="D9719" s="325">
        <v>51</v>
      </c>
      <c r="E9719" s="46">
        <v>39000</v>
      </c>
      <c r="F9719" s="130">
        <f t="shared" ref="F9719:F9732" si="156">E9719*D9719</f>
        <v>1989000</v>
      </c>
      <c r="G9719" s="86">
        <f>SUM(F9719:F9729)</f>
        <v>20723000</v>
      </c>
    </row>
    <row r="9720" spans="1:7" ht="18" customHeight="1">
      <c r="A9720" s="323"/>
      <c r="B9720" s="302" t="s">
        <v>639</v>
      </c>
      <c r="C9720" s="325" t="s">
        <v>948</v>
      </c>
      <c r="D9720" s="325">
        <v>25</v>
      </c>
      <c r="E9720" s="46">
        <v>39000</v>
      </c>
      <c r="F9720" s="130">
        <f t="shared" si="156"/>
        <v>975000</v>
      </c>
      <c r="G9720" s="69"/>
    </row>
    <row r="9721" spans="1:7" ht="18" customHeight="1">
      <c r="A9721" s="323"/>
      <c r="B9721" s="302" t="s">
        <v>639</v>
      </c>
      <c r="C9721" s="325" t="s">
        <v>581</v>
      </c>
      <c r="D9721" s="325">
        <v>74.900000000000006</v>
      </c>
      <c r="E9721" s="46">
        <v>39000</v>
      </c>
      <c r="F9721" s="130">
        <f t="shared" si="156"/>
        <v>2921100</v>
      </c>
      <c r="G9721" s="69"/>
    </row>
    <row r="9722" spans="1:7" ht="18" customHeight="1">
      <c r="A9722" s="323"/>
      <c r="B9722" s="302" t="s">
        <v>1022</v>
      </c>
      <c r="C9722" s="325" t="s">
        <v>60</v>
      </c>
      <c r="D9722" s="325">
        <v>51.9</v>
      </c>
      <c r="E9722" s="46">
        <v>39000</v>
      </c>
      <c r="F9722" s="130">
        <f t="shared" si="156"/>
        <v>2024100</v>
      </c>
      <c r="G9722" s="69"/>
    </row>
    <row r="9723" spans="1:7" ht="18" customHeight="1">
      <c r="A9723" s="323"/>
      <c r="B9723" s="302" t="s">
        <v>639</v>
      </c>
      <c r="C9723" s="325" t="s">
        <v>60</v>
      </c>
      <c r="D9723" s="325">
        <v>50.6</v>
      </c>
      <c r="E9723" s="46">
        <v>39000</v>
      </c>
      <c r="F9723" s="130">
        <f t="shared" si="156"/>
        <v>1973400</v>
      </c>
      <c r="G9723" s="69"/>
    </row>
    <row r="9724" spans="1:7" ht="18" customHeight="1">
      <c r="A9724" s="323"/>
      <c r="B9724" s="302" t="s">
        <v>13</v>
      </c>
      <c r="C9724" s="325" t="s">
        <v>1636</v>
      </c>
      <c r="D9724" s="325">
        <v>40</v>
      </c>
      <c r="E9724" s="46">
        <v>31500</v>
      </c>
      <c r="F9724" s="130">
        <f t="shared" si="156"/>
        <v>1260000</v>
      </c>
      <c r="G9724" s="69"/>
    </row>
    <row r="9725" spans="1:7" ht="18" customHeight="1">
      <c r="A9725" s="323"/>
      <c r="B9725" s="302" t="s">
        <v>13</v>
      </c>
      <c r="C9725" s="325" t="s">
        <v>1637</v>
      </c>
      <c r="D9725" s="325">
        <v>30</v>
      </c>
      <c r="E9725" s="46">
        <v>31500</v>
      </c>
      <c r="F9725" s="130">
        <f t="shared" si="156"/>
        <v>945000</v>
      </c>
      <c r="G9725" s="69"/>
    </row>
    <row r="9726" spans="1:7" ht="18" customHeight="1">
      <c r="A9726" s="323"/>
      <c r="B9726" s="302" t="s">
        <v>1022</v>
      </c>
      <c r="C9726" s="325" t="s">
        <v>385</v>
      </c>
      <c r="D9726" s="325">
        <v>57</v>
      </c>
      <c r="E9726" s="46">
        <v>39000</v>
      </c>
      <c r="F9726" s="130">
        <f t="shared" si="156"/>
        <v>2223000</v>
      </c>
      <c r="G9726" s="69"/>
    </row>
    <row r="9727" spans="1:7" ht="18" customHeight="1">
      <c r="A9727" s="323"/>
      <c r="B9727" s="302" t="s">
        <v>639</v>
      </c>
      <c r="C9727" s="325" t="s">
        <v>948</v>
      </c>
      <c r="D9727" s="325">
        <v>28.4</v>
      </c>
      <c r="E9727" s="46">
        <v>39000</v>
      </c>
      <c r="F9727" s="130">
        <f t="shared" si="156"/>
        <v>1107600</v>
      </c>
      <c r="G9727" s="69"/>
    </row>
    <row r="9728" spans="1:7" ht="18" customHeight="1">
      <c r="A9728" s="323"/>
      <c r="B9728" s="302" t="s">
        <v>1022</v>
      </c>
      <c r="C9728" s="325" t="s">
        <v>59</v>
      </c>
      <c r="D9728" s="325">
        <v>53.2</v>
      </c>
      <c r="E9728" s="46">
        <v>39000</v>
      </c>
      <c r="F9728" s="130">
        <f t="shared" si="156"/>
        <v>2074800</v>
      </c>
      <c r="G9728" s="69"/>
    </row>
    <row r="9729" spans="1:7" ht="18" customHeight="1">
      <c r="A9729" s="323"/>
      <c r="B9729" s="302" t="s">
        <v>233</v>
      </c>
      <c r="C9729" s="325" t="s">
        <v>786</v>
      </c>
      <c r="D9729" s="325">
        <v>85</v>
      </c>
      <c r="E9729" s="46">
        <v>38000</v>
      </c>
      <c r="F9729" s="130">
        <f t="shared" si="156"/>
        <v>3230000</v>
      </c>
      <c r="G9729" s="69"/>
    </row>
    <row r="9730" spans="1:7" ht="18" customHeight="1">
      <c r="A9730" s="323"/>
      <c r="B9730" s="302"/>
      <c r="C9730" s="325"/>
      <c r="D9730" s="325"/>
      <c r="E9730" s="46"/>
      <c r="F9730" s="130">
        <f t="shared" si="156"/>
        <v>0</v>
      </c>
      <c r="G9730" s="69"/>
    </row>
    <row r="9731" spans="1:7" ht="18" customHeight="1">
      <c r="A9731" s="323" t="s">
        <v>26</v>
      </c>
      <c r="B9731" s="302" t="s">
        <v>13</v>
      </c>
      <c r="C9731" s="325" t="s">
        <v>686</v>
      </c>
      <c r="D9731" s="325">
        <v>130</v>
      </c>
      <c r="E9731" s="46">
        <v>30000</v>
      </c>
      <c r="F9731" s="130">
        <f t="shared" si="156"/>
        <v>3900000</v>
      </c>
      <c r="G9731" s="86">
        <f>SUM(F9731:F9732)</f>
        <v>5475000</v>
      </c>
    </row>
    <row r="9732" spans="1:7" ht="18" customHeight="1">
      <c r="A9732" s="533"/>
      <c r="B9732" s="440" t="s">
        <v>13</v>
      </c>
      <c r="C9732" s="382" t="s">
        <v>1654</v>
      </c>
      <c r="D9732" s="382">
        <v>50</v>
      </c>
      <c r="E9732" s="59">
        <v>31500</v>
      </c>
      <c r="F9732" s="132">
        <f t="shared" si="156"/>
        <v>1575000</v>
      </c>
      <c r="G9732" s="125"/>
    </row>
    <row r="9733" spans="1:7" ht="18" customHeight="1">
      <c r="A9733" s="526"/>
      <c r="B9733" s="435"/>
      <c r="C9733" s="484"/>
      <c r="D9733" s="484"/>
      <c r="E9733" s="113"/>
      <c r="F9733" s="126"/>
      <c r="G9733" s="9"/>
    </row>
    <row r="9734" spans="1:7" ht="18" customHeight="1">
      <c r="A9734" s="537">
        <v>42474</v>
      </c>
      <c r="B9734" s="355"/>
      <c r="C9734" s="491" t="s">
        <v>398</v>
      </c>
      <c r="D9734" s="525"/>
      <c r="F9734" s="127"/>
    </row>
    <row r="9735" spans="1:7" ht="18" customHeight="1">
      <c r="A9735" s="531" t="s">
        <v>127</v>
      </c>
      <c r="B9735" s="436" t="s">
        <v>134</v>
      </c>
      <c r="C9735" s="494" t="s">
        <v>152</v>
      </c>
      <c r="D9735" s="494">
        <f>SUM(D9736:D9857)</f>
        <v>11878</v>
      </c>
      <c r="E9735" s="166"/>
      <c r="F9735" s="171">
        <f>SUM(F9736:F9857)</f>
        <v>426888950</v>
      </c>
      <c r="G9735" s="171">
        <f>SUM(G9736:G9857)</f>
        <v>426888950</v>
      </c>
    </row>
    <row r="9736" spans="1:7" ht="18" customHeight="1">
      <c r="A9736" s="532" t="s">
        <v>2341</v>
      </c>
      <c r="B9736" s="437" t="s">
        <v>137</v>
      </c>
      <c r="C9736" s="487" t="s">
        <v>863</v>
      </c>
      <c r="D9736" s="487">
        <v>340</v>
      </c>
      <c r="E9736" s="42">
        <v>39000</v>
      </c>
      <c r="F9736" s="142">
        <f t="shared" si="155"/>
        <v>13260000</v>
      </c>
      <c r="G9736" s="85">
        <f>SUM(F9736:F9739)</f>
        <v>27960000</v>
      </c>
    </row>
    <row r="9737" spans="1:7" ht="18" customHeight="1">
      <c r="A9737" s="323"/>
      <c r="B9737" s="444" t="s">
        <v>137</v>
      </c>
      <c r="C9737" s="482" t="s">
        <v>817</v>
      </c>
      <c r="D9737" s="482">
        <v>300</v>
      </c>
      <c r="E9737" s="116">
        <v>38500</v>
      </c>
      <c r="F9737" s="131">
        <f t="shared" si="155"/>
        <v>11550000</v>
      </c>
      <c r="G9737" s="69"/>
    </row>
    <row r="9738" spans="1:7" ht="18" customHeight="1">
      <c r="A9738" s="323"/>
      <c r="B9738" s="302" t="s">
        <v>13</v>
      </c>
      <c r="C9738" s="325" t="s">
        <v>59</v>
      </c>
      <c r="D9738" s="325">
        <v>50</v>
      </c>
      <c r="E9738" s="46">
        <v>31500</v>
      </c>
      <c r="F9738" s="130">
        <f>E9738*D9738</f>
        <v>1575000</v>
      </c>
      <c r="G9738" s="69"/>
    </row>
    <row r="9739" spans="1:7" ht="18" customHeight="1">
      <c r="A9739" s="323"/>
      <c r="B9739" s="302" t="s">
        <v>13</v>
      </c>
      <c r="C9739" s="325" t="s">
        <v>60</v>
      </c>
      <c r="D9739" s="325">
        <v>50</v>
      </c>
      <c r="E9739" s="46">
        <v>31500</v>
      </c>
      <c r="F9739" s="130">
        <f>E9739*D9739</f>
        <v>1575000</v>
      </c>
      <c r="G9739" s="69"/>
    </row>
    <row r="9740" spans="1:7" ht="18" customHeight="1">
      <c r="A9740" s="323"/>
      <c r="B9740" s="302"/>
      <c r="C9740" s="325"/>
      <c r="D9740" s="325"/>
      <c r="E9740" s="46"/>
      <c r="F9740" s="130">
        <f t="shared" si="155"/>
        <v>0</v>
      </c>
      <c r="G9740" s="69"/>
    </row>
    <row r="9741" spans="1:7" ht="18" customHeight="1">
      <c r="A9741" s="323" t="s">
        <v>115</v>
      </c>
      <c r="B9741" s="444" t="s">
        <v>116</v>
      </c>
      <c r="C9741" s="482" t="s">
        <v>118</v>
      </c>
      <c r="D9741" s="482">
        <v>167</v>
      </c>
      <c r="E9741" s="116">
        <v>42500</v>
      </c>
      <c r="F9741" s="131">
        <f t="shared" si="155"/>
        <v>7097500</v>
      </c>
      <c r="G9741" s="86">
        <f>SUM(F9741:F9742)</f>
        <v>5312500</v>
      </c>
    </row>
    <row r="9742" spans="1:7" ht="18" customHeight="1">
      <c r="A9742" s="323"/>
      <c r="B9742" s="430" t="s">
        <v>2304</v>
      </c>
      <c r="C9742" s="325"/>
      <c r="D9742" s="430">
        <v>-42</v>
      </c>
      <c r="E9742" s="54">
        <v>42500</v>
      </c>
      <c r="F9742" s="250">
        <f t="shared" si="155"/>
        <v>-1785000</v>
      </c>
      <c r="G9742" s="69"/>
    </row>
    <row r="9743" spans="1:7" ht="18" customHeight="1">
      <c r="A9743" s="323"/>
      <c r="B9743" s="302"/>
      <c r="C9743" s="325"/>
      <c r="D9743" s="325"/>
      <c r="E9743" s="46"/>
      <c r="F9743" s="250">
        <f t="shared" si="155"/>
        <v>0</v>
      </c>
      <c r="G9743" s="69"/>
    </row>
    <row r="9744" spans="1:7" ht="18" customHeight="1">
      <c r="A9744" s="323" t="s">
        <v>668</v>
      </c>
      <c r="B9744" s="439" t="s">
        <v>2342</v>
      </c>
      <c r="C9744" s="430" t="s">
        <v>1037</v>
      </c>
      <c r="D9744" s="430">
        <v>-168</v>
      </c>
      <c r="E9744" s="54">
        <v>33800</v>
      </c>
      <c r="F9744" s="250">
        <f t="shared" si="155"/>
        <v>-5678400</v>
      </c>
      <c r="G9744" s="86">
        <f>F9744</f>
        <v>-5678400</v>
      </c>
    </row>
    <row r="9745" spans="1:7" ht="18" customHeight="1">
      <c r="A9745" s="323"/>
      <c r="B9745" s="302"/>
      <c r="C9745" s="325"/>
      <c r="D9745" s="325"/>
      <c r="E9745" s="46"/>
      <c r="F9745" s="130">
        <f t="shared" si="155"/>
        <v>0</v>
      </c>
      <c r="G9745" s="69"/>
    </row>
    <row r="9746" spans="1:7" ht="18" customHeight="1">
      <c r="A9746" s="323" t="s">
        <v>109</v>
      </c>
      <c r="B9746" s="302" t="s">
        <v>31</v>
      </c>
      <c r="C9746" s="325" t="s">
        <v>62</v>
      </c>
      <c r="D9746" s="325">
        <v>125</v>
      </c>
      <c r="E9746" s="46">
        <v>36000</v>
      </c>
      <c r="F9746" s="130">
        <f t="shared" si="155"/>
        <v>4500000</v>
      </c>
      <c r="G9746" s="86">
        <f>F9746</f>
        <v>4500000</v>
      </c>
    </row>
    <row r="9747" spans="1:7" ht="18" customHeight="1">
      <c r="A9747" s="323"/>
      <c r="B9747" s="302"/>
      <c r="C9747" s="325"/>
      <c r="D9747" s="325"/>
      <c r="E9747" s="46"/>
      <c r="F9747" s="130">
        <f t="shared" si="155"/>
        <v>0</v>
      </c>
      <c r="G9747" s="69"/>
    </row>
    <row r="9748" spans="1:7" ht="18" customHeight="1">
      <c r="A9748" s="323" t="s">
        <v>2343</v>
      </c>
      <c r="B9748" s="302" t="s">
        <v>2344</v>
      </c>
      <c r="C9748" s="325" t="s">
        <v>579</v>
      </c>
      <c r="D9748" s="325">
        <v>56.8</v>
      </c>
      <c r="E9748" s="46">
        <v>37000</v>
      </c>
      <c r="F9748" s="130">
        <f t="shared" si="155"/>
        <v>2101600</v>
      </c>
      <c r="G9748" s="86">
        <f>F9748</f>
        <v>2101600</v>
      </c>
    </row>
    <row r="9749" spans="1:7" ht="18" customHeight="1">
      <c r="A9749" s="323"/>
      <c r="B9749" s="302"/>
      <c r="C9749" s="325"/>
      <c r="D9749" s="325"/>
      <c r="E9749" s="46"/>
      <c r="F9749" s="130">
        <f t="shared" si="155"/>
        <v>0</v>
      </c>
      <c r="G9749" s="69"/>
    </row>
    <row r="9750" spans="1:7" ht="18" customHeight="1">
      <c r="A9750" s="323" t="s">
        <v>123</v>
      </c>
      <c r="B9750" s="302" t="s">
        <v>31</v>
      </c>
      <c r="C9750" s="325" t="s">
        <v>184</v>
      </c>
      <c r="D9750" s="325">
        <v>152.80000000000001</v>
      </c>
      <c r="E9750" s="46">
        <v>36000</v>
      </c>
      <c r="F9750" s="130">
        <f t="shared" si="155"/>
        <v>5500800</v>
      </c>
      <c r="G9750" s="86">
        <f>SUM(F9750:F9751)</f>
        <v>16365600</v>
      </c>
    </row>
    <row r="9751" spans="1:7" ht="18" customHeight="1">
      <c r="A9751" s="323"/>
      <c r="B9751" s="302" t="s">
        <v>31</v>
      </c>
      <c r="C9751" s="325" t="s">
        <v>192</v>
      </c>
      <c r="D9751" s="325">
        <v>301.8</v>
      </c>
      <c r="E9751" s="46">
        <v>36000</v>
      </c>
      <c r="F9751" s="130">
        <f t="shared" si="155"/>
        <v>10864800</v>
      </c>
      <c r="G9751" s="69"/>
    </row>
    <row r="9752" spans="1:7" ht="18" customHeight="1">
      <c r="A9752" s="323"/>
      <c r="B9752" s="302"/>
      <c r="C9752" s="325"/>
      <c r="D9752" s="325"/>
      <c r="E9752" s="46"/>
      <c r="F9752" s="130">
        <f t="shared" si="155"/>
        <v>0</v>
      </c>
      <c r="G9752" s="69"/>
    </row>
    <row r="9753" spans="1:7" ht="18" customHeight="1">
      <c r="A9753" s="323" t="s">
        <v>2345</v>
      </c>
      <c r="B9753" s="302" t="s">
        <v>31</v>
      </c>
      <c r="C9753" s="325" t="s">
        <v>416</v>
      </c>
      <c r="D9753" s="325">
        <v>321.7</v>
      </c>
      <c r="E9753" s="46">
        <v>35000</v>
      </c>
      <c r="F9753" s="130">
        <f t="shared" si="155"/>
        <v>11259500</v>
      </c>
      <c r="G9753" s="86">
        <f>F9753</f>
        <v>11259500</v>
      </c>
    </row>
    <row r="9754" spans="1:7" ht="18" customHeight="1">
      <c r="A9754" s="323"/>
      <c r="B9754" s="302"/>
      <c r="C9754" s="325"/>
      <c r="D9754" s="325"/>
      <c r="E9754" s="46"/>
      <c r="F9754" s="130">
        <f t="shared" si="155"/>
        <v>0</v>
      </c>
      <c r="G9754" s="69"/>
    </row>
    <row r="9755" spans="1:7" ht="18" customHeight="1">
      <c r="A9755" s="323" t="s">
        <v>336</v>
      </c>
      <c r="B9755" s="302" t="s">
        <v>13</v>
      </c>
      <c r="C9755" s="325" t="s">
        <v>22</v>
      </c>
      <c r="D9755" s="325">
        <v>55.7</v>
      </c>
      <c r="E9755" s="46">
        <v>33000</v>
      </c>
      <c r="F9755" s="130">
        <f t="shared" si="155"/>
        <v>1838100</v>
      </c>
      <c r="G9755" s="86">
        <f>SUM(F9755:F9762)</f>
        <v>32308000</v>
      </c>
    </row>
    <row r="9756" spans="1:7" ht="18" customHeight="1">
      <c r="A9756" s="323"/>
      <c r="B9756" s="302" t="s">
        <v>31</v>
      </c>
      <c r="C9756" s="325" t="s">
        <v>75</v>
      </c>
      <c r="D9756" s="325">
        <v>35</v>
      </c>
      <c r="E9756" s="46">
        <v>35000</v>
      </c>
      <c r="F9756" s="130">
        <f t="shared" si="155"/>
        <v>1225000</v>
      </c>
      <c r="G9756" s="69"/>
    </row>
    <row r="9757" spans="1:7" ht="18" customHeight="1">
      <c r="A9757" s="323"/>
      <c r="B9757" s="302" t="s">
        <v>31</v>
      </c>
      <c r="C9757" s="325" t="s">
        <v>59</v>
      </c>
      <c r="D9757" s="325">
        <v>49.5</v>
      </c>
      <c r="E9757" s="46">
        <v>35000</v>
      </c>
      <c r="F9757" s="130">
        <f t="shared" si="155"/>
        <v>1732500</v>
      </c>
      <c r="G9757" s="69"/>
    </row>
    <row r="9758" spans="1:7" ht="18" customHeight="1">
      <c r="A9758" s="323"/>
      <c r="B9758" s="302" t="s">
        <v>31</v>
      </c>
      <c r="C9758" s="325" t="s">
        <v>1069</v>
      </c>
      <c r="D9758" s="325">
        <v>215.5</v>
      </c>
      <c r="E9758" s="46">
        <v>36000</v>
      </c>
      <c r="F9758" s="130">
        <f t="shared" si="155"/>
        <v>7758000</v>
      </c>
      <c r="G9758" s="69"/>
    </row>
    <row r="9759" spans="1:7" ht="18" customHeight="1">
      <c r="A9759" s="323"/>
      <c r="B9759" s="302" t="s">
        <v>31</v>
      </c>
      <c r="C9759" s="325" t="s">
        <v>293</v>
      </c>
      <c r="D9759" s="325">
        <v>36.700000000000003</v>
      </c>
      <c r="E9759" s="46">
        <v>36000</v>
      </c>
      <c r="F9759" s="130">
        <f t="shared" si="155"/>
        <v>1321200</v>
      </c>
      <c r="G9759" s="69"/>
    </row>
    <row r="9760" spans="1:7" ht="18" customHeight="1">
      <c r="A9760" s="323"/>
      <c r="B9760" s="302" t="s">
        <v>31</v>
      </c>
      <c r="C9760" s="325" t="s">
        <v>2346</v>
      </c>
      <c r="D9760" s="325">
        <v>100</v>
      </c>
      <c r="E9760" s="46">
        <v>33000</v>
      </c>
      <c r="F9760" s="130">
        <f t="shared" si="155"/>
        <v>3300000</v>
      </c>
      <c r="G9760" s="69"/>
    </row>
    <row r="9761" spans="1:7" ht="18" customHeight="1">
      <c r="A9761" s="323"/>
      <c r="B9761" s="302" t="s">
        <v>31</v>
      </c>
      <c r="C9761" s="325" t="s">
        <v>1302</v>
      </c>
      <c r="D9761" s="325">
        <v>211.7</v>
      </c>
      <c r="E9761" s="46">
        <v>33000</v>
      </c>
      <c r="F9761" s="130">
        <f t="shared" si="155"/>
        <v>6986100</v>
      </c>
      <c r="G9761" s="69"/>
    </row>
    <row r="9762" spans="1:7" ht="18" customHeight="1">
      <c r="A9762" s="323"/>
      <c r="B9762" s="302" t="s">
        <v>570</v>
      </c>
      <c r="C9762" s="325" t="s">
        <v>533</v>
      </c>
      <c r="D9762" s="325">
        <v>208.9</v>
      </c>
      <c r="E9762" s="46">
        <v>39000</v>
      </c>
      <c r="F9762" s="130">
        <f>E9762*D9762</f>
        <v>8147100</v>
      </c>
      <c r="G9762" s="69"/>
    </row>
    <row r="9763" spans="1:7" ht="18" customHeight="1">
      <c r="A9763" s="323"/>
      <c r="B9763" s="302"/>
      <c r="C9763" s="325"/>
      <c r="D9763" s="325"/>
      <c r="E9763" s="46"/>
      <c r="F9763" s="130">
        <f t="shared" si="155"/>
        <v>0</v>
      </c>
      <c r="G9763" s="69"/>
    </row>
    <row r="9764" spans="1:7" ht="18" customHeight="1">
      <c r="A9764" s="323" t="s">
        <v>418</v>
      </c>
      <c r="B9764" s="302" t="s">
        <v>23</v>
      </c>
      <c r="C9764" s="325" t="s">
        <v>2335</v>
      </c>
      <c r="D9764" s="325">
        <v>61.2</v>
      </c>
      <c r="E9764" s="46">
        <v>34500</v>
      </c>
      <c r="F9764" s="130">
        <f t="shared" si="155"/>
        <v>2111400</v>
      </c>
      <c r="G9764" s="86">
        <f>SUM(F9764:F9767)</f>
        <v>23849850</v>
      </c>
    </row>
    <row r="9765" spans="1:7" ht="18" customHeight="1">
      <c r="A9765" s="323"/>
      <c r="B9765" s="302" t="s">
        <v>2347</v>
      </c>
      <c r="C9765" s="325" t="s">
        <v>2348</v>
      </c>
      <c r="D9765" s="325">
        <v>437.6</v>
      </c>
      <c r="E9765" s="46">
        <v>36000</v>
      </c>
      <c r="F9765" s="130">
        <f t="shared" si="155"/>
        <v>15753600</v>
      </c>
      <c r="G9765" s="69"/>
    </row>
    <row r="9766" spans="1:7" ht="18" customHeight="1">
      <c r="A9766" s="323"/>
      <c r="B9766" s="302" t="s">
        <v>23</v>
      </c>
      <c r="C9766" s="325" t="s">
        <v>2335</v>
      </c>
      <c r="D9766" s="325">
        <v>111.7</v>
      </c>
      <c r="E9766" s="46">
        <v>34500</v>
      </c>
      <c r="F9766" s="130">
        <f>E9766*D9766</f>
        <v>3853650</v>
      </c>
      <c r="G9766" s="69"/>
    </row>
    <row r="9767" spans="1:7" ht="18" customHeight="1">
      <c r="A9767" s="323"/>
      <c r="B9767" s="302" t="s">
        <v>2347</v>
      </c>
      <c r="C9767" s="325" t="s">
        <v>2348</v>
      </c>
      <c r="D9767" s="325">
        <v>59.2</v>
      </c>
      <c r="E9767" s="46">
        <v>36000</v>
      </c>
      <c r="F9767" s="130">
        <f>E9767*D9767</f>
        <v>2131200</v>
      </c>
      <c r="G9767" s="69"/>
    </row>
    <row r="9768" spans="1:7" ht="18" customHeight="1">
      <c r="A9768" s="323"/>
      <c r="B9768" s="302"/>
      <c r="C9768" s="325"/>
      <c r="D9768" s="325"/>
      <c r="E9768" s="46"/>
      <c r="F9768" s="130">
        <f t="shared" si="155"/>
        <v>0</v>
      </c>
      <c r="G9768" s="69"/>
    </row>
    <row r="9769" spans="1:7" ht="18" customHeight="1">
      <c r="A9769" s="323" t="s">
        <v>2349</v>
      </c>
      <c r="B9769" s="302" t="s">
        <v>13</v>
      </c>
      <c r="C9769" s="325" t="s">
        <v>19</v>
      </c>
      <c r="D9769" s="325">
        <v>90</v>
      </c>
      <c r="E9769" s="46">
        <v>30000</v>
      </c>
      <c r="F9769" s="130">
        <f t="shared" si="155"/>
        <v>2700000</v>
      </c>
      <c r="G9769" s="86">
        <f>SUM(F9769:F9771)</f>
        <v>8130000</v>
      </c>
    </row>
    <row r="9770" spans="1:7" ht="18" customHeight="1">
      <c r="A9770" s="323"/>
      <c r="B9770" s="302" t="s">
        <v>13</v>
      </c>
      <c r="C9770" s="325" t="s">
        <v>45</v>
      </c>
      <c r="D9770" s="325">
        <v>61</v>
      </c>
      <c r="E9770" s="46">
        <v>30000</v>
      </c>
      <c r="F9770" s="130">
        <f t="shared" si="155"/>
        <v>1830000</v>
      </c>
      <c r="G9770" s="69"/>
    </row>
    <row r="9771" spans="1:7" ht="18" customHeight="1">
      <c r="A9771" s="323"/>
      <c r="B9771" s="302" t="s">
        <v>13</v>
      </c>
      <c r="C9771" s="325" t="s">
        <v>19</v>
      </c>
      <c r="D9771" s="325">
        <v>120</v>
      </c>
      <c r="E9771" s="46">
        <v>30000</v>
      </c>
      <c r="F9771" s="130">
        <f>E9771*D9771</f>
        <v>3600000</v>
      </c>
      <c r="G9771" s="69"/>
    </row>
    <row r="9772" spans="1:7" ht="18" customHeight="1">
      <c r="A9772" s="323"/>
      <c r="B9772" s="302"/>
      <c r="C9772" s="325"/>
      <c r="D9772" s="325"/>
      <c r="E9772" s="46"/>
      <c r="F9772" s="130">
        <f t="shared" si="155"/>
        <v>0</v>
      </c>
      <c r="G9772" s="69"/>
    </row>
    <row r="9773" spans="1:7" ht="18" customHeight="1">
      <c r="A9773" s="323" t="s">
        <v>61</v>
      </c>
      <c r="B9773" s="302" t="s">
        <v>13</v>
      </c>
      <c r="C9773" s="302" t="s">
        <v>19</v>
      </c>
      <c r="D9773" s="325">
        <v>100</v>
      </c>
      <c r="E9773" s="46">
        <v>31500</v>
      </c>
      <c r="F9773" s="130">
        <f t="shared" si="155"/>
        <v>3150000</v>
      </c>
      <c r="G9773" s="86">
        <f>F9773</f>
        <v>3150000</v>
      </c>
    </row>
    <row r="9774" spans="1:7" ht="18" customHeight="1">
      <c r="A9774" s="323"/>
      <c r="B9774" s="302"/>
      <c r="C9774" s="325"/>
      <c r="D9774" s="325"/>
      <c r="E9774" s="46"/>
      <c r="F9774" s="130">
        <f t="shared" si="155"/>
        <v>0</v>
      </c>
      <c r="G9774" s="69"/>
    </row>
    <row r="9775" spans="1:7" ht="18" customHeight="1">
      <c r="A9775" s="323" t="s">
        <v>1933</v>
      </c>
      <c r="B9775" s="302" t="s">
        <v>31</v>
      </c>
      <c r="C9775" s="325" t="s">
        <v>281</v>
      </c>
      <c r="D9775" s="325">
        <v>45.2</v>
      </c>
      <c r="E9775" s="46">
        <v>36000</v>
      </c>
      <c r="F9775" s="130">
        <f t="shared" si="155"/>
        <v>1627200</v>
      </c>
      <c r="G9775" s="86">
        <f>F9775</f>
        <v>1627200</v>
      </c>
    </row>
    <row r="9776" spans="1:7" ht="18" customHeight="1">
      <c r="A9776" s="323"/>
      <c r="B9776" s="302"/>
      <c r="C9776" s="325"/>
      <c r="D9776" s="325"/>
      <c r="E9776" s="46"/>
      <c r="F9776" s="130">
        <f t="shared" si="155"/>
        <v>0</v>
      </c>
      <c r="G9776" s="69"/>
    </row>
    <row r="9777" spans="1:7" ht="18" customHeight="1">
      <c r="A9777" s="323" t="s">
        <v>26</v>
      </c>
      <c r="B9777" s="302" t="s">
        <v>13</v>
      </c>
      <c r="C9777" s="325" t="s">
        <v>561</v>
      </c>
      <c r="D9777" s="325">
        <v>56.7</v>
      </c>
      <c r="E9777" s="46">
        <v>31500</v>
      </c>
      <c r="F9777" s="130">
        <f t="shared" si="155"/>
        <v>1786050</v>
      </c>
      <c r="G9777" s="86">
        <f>F9777</f>
        <v>1786050</v>
      </c>
    </row>
    <row r="9778" spans="1:7" ht="18" customHeight="1">
      <c r="A9778" s="323"/>
      <c r="B9778" s="302"/>
      <c r="C9778" s="325"/>
      <c r="D9778" s="325"/>
      <c r="E9778" s="46"/>
      <c r="F9778" s="130">
        <f t="shared" si="155"/>
        <v>0</v>
      </c>
      <c r="G9778" s="69"/>
    </row>
    <row r="9779" spans="1:7" ht="18" customHeight="1">
      <c r="A9779" s="323" t="s">
        <v>235</v>
      </c>
      <c r="B9779" s="302" t="s">
        <v>13</v>
      </c>
      <c r="C9779" s="325" t="s">
        <v>347</v>
      </c>
      <c r="D9779" s="325">
        <v>90.5</v>
      </c>
      <c r="E9779" s="46">
        <v>31500</v>
      </c>
      <c r="F9779" s="130">
        <f t="shared" si="155"/>
        <v>2850750</v>
      </c>
      <c r="G9779" s="86">
        <f>F9779</f>
        <v>2850750</v>
      </c>
    </row>
    <row r="9780" spans="1:7" ht="18" customHeight="1">
      <c r="A9780" s="323"/>
      <c r="B9780" s="302"/>
      <c r="C9780" s="325"/>
      <c r="D9780" s="325"/>
      <c r="E9780" s="46"/>
      <c r="F9780" s="130">
        <f t="shared" si="155"/>
        <v>0</v>
      </c>
      <c r="G9780" s="69"/>
    </row>
    <row r="9781" spans="1:7" ht="18" customHeight="1">
      <c r="A9781" s="323" t="s">
        <v>63</v>
      </c>
      <c r="B9781" s="302" t="s">
        <v>31</v>
      </c>
      <c r="C9781" s="325" t="s">
        <v>65</v>
      </c>
      <c r="D9781" s="325">
        <v>250</v>
      </c>
      <c r="E9781" s="46">
        <v>38500</v>
      </c>
      <c r="F9781" s="130">
        <f t="shared" ref="F9781:F9842" si="157">E9781*D9781</f>
        <v>9625000</v>
      </c>
      <c r="G9781" s="86">
        <f>SUM(F9781:F9783)</f>
        <v>17325000</v>
      </c>
    </row>
    <row r="9782" spans="1:7" ht="18" customHeight="1">
      <c r="A9782" s="323"/>
      <c r="B9782" s="302" t="s">
        <v>31</v>
      </c>
      <c r="C9782" s="325" t="s">
        <v>65</v>
      </c>
      <c r="D9782" s="325">
        <v>75</v>
      </c>
      <c r="E9782" s="46">
        <v>38500</v>
      </c>
      <c r="F9782" s="130">
        <f>E9782*D9782</f>
        <v>2887500</v>
      </c>
      <c r="G9782" s="69"/>
    </row>
    <row r="9783" spans="1:7" ht="18" customHeight="1">
      <c r="A9783" s="323"/>
      <c r="B9783" s="302" t="s">
        <v>31</v>
      </c>
      <c r="C9783" s="325" t="s">
        <v>2365</v>
      </c>
      <c r="D9783" s="325">
        <v>125</v>
      </c>
      <c r="E9783" s="46">
        <v>38500</v>
      </c>
      <c r="F9783" s="130">
        <f>E9783*D9783</f>
        <v>4812500</v>
      </c>
      <c r="G9783" s="69"/>
    </row>
    <row r="9784" spans="1:7" ht="18" customHeight="1">
      <c r="A9784" s="323"/>
      <c r="B9784" s="302"/>
      <c r="C9784" s="325"/>
      <c r="D9784" s="325"/>
      <c r="E9784" s="46"/>
      <c r="F9784" s="130">
        <f t="shared" si="157"/>
        <v>0</v>
      </c>
      <c r="G9784" s="69"/>
    </row>
    <row r="9785" spans="1:7" ht="18" customHeight="1">
      <c r="A9785" s="323" t="s">
        <v>380</v>
      </c>
      <c r="B9785" s="444" t="s">
        <v>249</v>
      </c>
      <c r="C9785" s="482" t="s">
        <v>947</v>
      </c>
      <c r="D9785" s="482">
        <v>26.7</v>
      </c>
      <c r="E9785" s="116">
        <v>42000</v>
      </c>
      <c r="F9785" s="131">
        <f t="shared" si="157"/>
        <v>1121400</v>
      </c>
      <c r="G9785" s="86">
        <f>SUM(F9785:F9786)</f>
        <v>4465800</v>
      </c>
    </row>
    <row r="9786" spans="1:7" ht="18" customHeight="1">
      <c r="A9786" s="323"/>
      <c r="B9786" s="302" t="s">
        <v>31</v>
      </c>
      <c r="C9786" s="325" t="s">
        <v>2350</v>
      </c>
      <c r="D9786" s="325">
        <v>92.9</v>
      </c>
      <c r="E9786" s="46">
        <v>36000</v>
      </c>
      <c r="F9786" s="130">
        <f t="shared" si="157"/>
        <v>3344400</v>
      </c>
      <c r="G9786" s="69"/>
    </row>
    <row r="9787" spans="1:7" ht="18" customHeight="1">
      <c r="A9787" s="323"/>
      <c r="B9787" s="302"/>
      <c r="C9787" s="325"/>
      <c r="D9787" s="325"/>
      <c r="E9787" s="46"/>
      <c r="F9787" s="130">
        <f t="shared" si="157"/>
        <v>0</v>
      </c>
      <c r="G9787" s="69"/>
    </row>
    <row r="9788" spans="1:7" ht="18" customHeight="1">
      <c r="A9788" s="323" t="s">
        <v>97</v>
      </c>
      <c r="B9788" s="302" t="s">
        <v>13</v>
      </c>
      <c r="C9788" s="325" t="s">
        <v>1636</v>
      </c>
      <c r="D9788" s="325">
        <v>60</v>
      </c>
      <c r="E9788" s="46">
        <v>31500</v>
      </c>
      <c r="F9788" s="130">
        <f t="shared" si="157"/>
        <v>1890000</v>
      </c>
      <c r="G9788" s="86">
        <f>SUM(F9788:F9790)</f>
        <v>5804000</v>
      </c>
    </row>
    <row r="9789" spans="1:7" ht="18" customHeight="1">
      <c r="A9789" s="323"/>
      <c r="B9789" s="302" t="s">
        <v>233</v>
      </c>
      <c r="C9789" s="325" t="s">
        <v>46</v>
      </c>
      <c r="D9789" s="325">
        <v>63.4</v>
      </c>
      <c r="E9789" s="46">
        <v>38000</v>
      </c>
      <c r="F9789" s="130">
        <f t="shared" si="157"/>
        <v>2409200</v>
      </c>
      <c r="G9789" s="69"/>
    </row>
    <row r="9790" spans="1:7" ht="18" customHeight="1">
      <c r="A9790" s="323"/>
      <c r="B9790" s="302" t="s">
        <v>233</v>
      </c>
      <c r="C9790" s="325" t="s">
        <v>60</v>
      </c>
      <c r="D9790" s="325">
        <v>39.6</v>
      </c>
      <c r="E9790" s="46">
        <v>38000</v>
      </c>
      <c r="F9790" s="130">
        <f t="shared" si="157"/>
        <v>1504800</v>
      </c>
      <c r="G9790" s="69"/>
    </row>
    <row r="9791" spans="1:7" ht="18" customHeight="1">
      <c r="A9791" s="323"/>
      <c r="B9791" s="302"/>
      <c r="C9791" s="325"/>
      <c r="D9791" s="325"/>
      <c r="E9791" s="46"/>
      <c r="F9791" s="130">
        <f t="shared" si="157"/>
        <v>0</v>
      </c>
      <c r="G9791" s="69"/>
    </row>
    <row r="9792" spans="1:7" ht="18" customHeight="1">
      <c r="A9792" s="323" t="s">
        <v>408</v>
      </c>
      <c r="B9792" s="302" t="s">
        <v>31</v>
      </c>
      <c r="C9792" s="325" t="s">
        <v>46</v>
      </c>
      <c r="D9792" s="325">
        <v>100</v>
      </c>
      <c r="E9792" s="46">
        <v>34000</v>
      </c>
      <c r="F9792" s="130">
        <f t="shared" si="157"/>
        <v>3400000</v>
      </c>
      <c r="G9792" s="86">
        <f>SUM(F9792:F9793)</f>
        <v>10200000</v>
      </c>
    </row>
    <row r="9793" spans="1:7" ht="18" customHeight="1">
      <c r="A9793" s="323"/>
      <c r="B9793" s="302" t="s">
        <v>31</v>
      </c>
      <c r="C9793" s="325" t="s">
        <v>2351</v>
      </c>
      <c r="D9793" s="325">
        <v>200</v>
      </c>
      <c r="E9793" s="46">
        <v>34000</v>
      </c>
      <c r="F9793" s="130">
        <f t="shared" si="157"/>
        <v>6800000</v>
      </c>
      <c r="G9793" s="69"/>
    </row>
    <row r="9794" spans="1:7" ht="18" customHeight="1">
      <c r="A9794" s="323"/>
      <c r="B9794" s="302"/>
      <c r="C9794" s="325"/>
      <c r="D9794" s="325"/>
      <c r="E9794" s="46"/>
      <c r="F9794" s="130">
        <f t="shared" si="157"/>
        <v>0</v>
      </c>
      <c r="G9794" s="69"/>
    </row>
    <row r="9795" spans="1:7" ht="18" customHeight="1">
      <c r="A9795" s="323" t="s">
        <v>354</v>
      </c>
      <c r="B9795" s="302" t="s">
        <v>13</v>
      </c>
      <c r="C9795" s="325" t="s">
        <v>579</v>
      </c>
      <c r="D9795" s="325">
        <v>20</v>
      </c>
      <c r="E9795" s="46">
        <v>31500</v>
      </c>
      <c r="F9795" s="130">
        <f t="shared" si="157"/>
        <v>630000</v>
      </c>
      <c r="G9795" s="86">
        <f>SUM(F9795:F9797)</f>
        <v>3150000</v>
      </c>
    </row>
    <row r="9796" spans="1:7" ht="18" customHeight="1">
      <c r="A9796" s="323"/>
      <c r="B9796" s="302" t="s">
        <v>13</v>
      </c>
      <c r="C9796" s="325" t="s">
        <v>22</v>
      </c>
      <c r="D9796" s="325">
        <v>40</v>
      </c>
      <c r="E9796" s="46">
        <v>31500</v>
      </c>
      <c r="F9796" s="130">
        <f t="shared" si="157"/>
        <v>1260000</v>
      </c>
      <c r="G9796" s="69"/>
    </row>
    <row r="9797" spans="1:7" ht="18" customHeight="1">
      <c r="A9797" s="323"/>
      <c r="B9797" s="302" t="s">
        <v>31</v>
      </c>
      <c r="C9797" s="325" t="s">
        <v>255</v>
      </c>
      <c r="D9797" s="325">
        <v>35</v>
      </c>
      <c r="E9797" s="46">
        <v>36000</v>
      </c>
      <c r="F9797" s="130">
        <f t="shared" si="157"/>
        <v>1260000</v>
      </c>
      <c r="G9797" s="69"/>
    </row>
    <row r="9798" spans="1:7" ht="18" customHeight="1">
      <c r="A9798" s="323"/>
      <c r="B9798" s="302"/>
      <c r="C9798" s="325"/>
      <c r="D9798" s="325"/>
      <c r="E9798" s="46"/>
      <c r="F9798" s="130">
        <f t="shared" si="157"/>
        <v>0</v>
      </c>
      <c r="G9798" s="69"/>
    </row>
    <row r="9799" spans="1:7" ht="18" customHeight="1">
      <c r="A9799" s="323" t="s">
        <v>327</v>
      </c>
      <c r="B9799" s="302" t="s">
        <v>31</v>
      </c>
      <c r="C9799" s="325" t="s">
        <v>184</v>
      </c>
      <c r="D9799" s="325">
        <v>286.5</v>
      </c>
      <c r="E9799" s="46">
        <v>33000</v>
      </c>
      <c r="F9799" s="130">
        <f t="shared" si="157"/>
        <v>9454500</v>
      </c>
      <c r="G9799" s="86">
        <f>SUM(F9799:F9803)</f>
        <v>14398500</v>
      </c>
    </row>
    <row r="9800" spans="1:7" ht="18" customHeight="1">
      <c r="A9800" s="323"/>
      <c r="B9800" s="302" t="s">
        <v>23</v>
      </c>
      <c r="C9800" s="325" t="s">
        <v>2361</v>
      </c>
      <c r="D9800" s="325">
        <v>25.9</v>
      </c>
      <c r="E9800" s="46">
        <v>32000</v>
      </c>
      <c r="F9800" s="130">
        <f>E9800*D9800</f>
        <v>828800</v>
      </c>
      <c r="G9800" s="69"/>
    </row>
    <row r="9801" spans="1:7" ht="18" customHeight="1">
      <c r="A9801" s="323"/>
      <c r="B9801" s="302" t="s">
        <v>23</v>
      </c>
      <c r="C9801" s="325" t="s">
        <v>2362</v>
      </c>
      <c r="D9801" s="325">
        <v>35.799999999999997</v>
      </c>
      <c r="E9801" s="46">
        <v>32000</v>
      </c>
      <c r="F9801" s="130">
        <f>E9801*D9801</f>
        <v>1145600</v>
      </c>
      <c r="G9801" s="69"/>
    </row>
    <row r="9802" spans="1:7" ht="18" customHeight="1">
      <c r="A9802" s="323"/>
      <c r="B9802" s="302" t="s">
        <v>23</v>
      </c>
      <c r="C9802" s="325" t="s">
        <v>2363</v>
      </c>
      <c r="D9802" s="325">
        <v>35</v>
      </c>
      <c r="E9802" s="46">
        <v>32000</v>
      </c>
      <c r="F9802" s="130">
        <f>E9802*D9802</f>
        <v>1120000</v>
      </c>
      <c r="G9802" s="69"/>
    </row>
    <row r="9803" spans="1:7" ht="18" customHeight="1">
      <c r="A9803" s="323"/>
      <c r="B9803" s="302" t="s">
        <v>23</v>
      </c>
      <c r="C9803" s="325" t="s">
        <v>2364</v>
      </c>
      <c r="D9803" s="325">
        <v>57.8</v>
      </c>
      <c r="E9803" s="46">
        <v>32000</v>
      </c>
      <c r="F9803" s="130">
        <f>E9803*D9803</f>
        <v>1849600</v>
      </c>
      <c r="G9803" s="69"/>
    </row>
    <row r="9804" spans="1:7" ht="18" customHeight="1">
      <c r="A9804" s="323"/>
      <c r="B9804" s="302"/>
      <c r="C9804" s="325"/>
      <c r="D9804" s="325"/>
      <c r="E9804" s="46"/>
      <c r="F9804" s="130">
        <f t="shared" si="157"/>
        <v>0</v>
      </c>
      <c r="G9804" s="69"/>
    </row>
    <row r="9805" spans="1:7" ht="18" customHeight="1">
      <c r="A9805" s="323" t="s">
        <v>1458</v>
      </c>
      <c r="B9805" s="302" t="s">
        <v>568</v>
      </c>
      <c r="C9805" s="325" t="s">
        <v>130</v>
      </c>
      <c r="D9805" s="325">
        <v>172.4</v>
      </c>
      <c r="E9805" s="46">
        <v>39000</v>
      </c>
      <c r="F9805" s="130">
        <f t="shared" si="157"/>
        <v>6723600</v>
      </c>
      <c r="G9805" s="86">
        <f>F9805</f>
        <v>6723600</v>
      </c>
    </row>
    <row r="9806" spans="1:7" ht="18" customHeight="1">
      <c r="A9806" s="323"/>
      <c r="B9806" s="302"/>
      <c r="C9806" s="325"/>
      <c r="D9806" s="325"/>
      <c r="E9806" s="46"/>
      <c r="F9806" s="130">
        <f t="shared" si="157"/>
        <v>0</v>
      </c>
      <c r="G9806" s="69"/>
    </row>
    <row r="9807" spans="1:7" ht="18" customHeight="1">
      <c r="A9807" s="323" t="s">
        <v>145</v>
      </c>
      <c r="B9807" s="302" t="s">
        <v>31</v>
      </c>
      <c r="C9807" s="325" t="s">
        <v>1318</v>
      </c>
      <c r="D9807" s="325">
        <v>164.5</v>
      </c>
      <c r="E9807" s="46">
        <v>29000</v>
      </c>
      <c r="F9807" s="130">
        <f t="shared" si="157"/>
        <v>4770500</v>
      </c>
      <c r="G9807" s="86">
        <f>SUM(F9807:F9808)</f>
        <v>16370500</v>
      </c>
    </row>
    <row r="9808" spans="1:7" ht="18" customHeight="1">
      <c r="A9808" s="323"/>
      <c r="B9808" s="302" t="s">
        <v>31</v>
      </c>
      <c r="C9808" s="325" t="s">
        <v>15</v>
      </c>
      <c r="D9808" s="325">
        <v>400</v>
      </c>
      <c r="E9808" s="46">
        <v>29000</v>
      </c>
      <c r="F9808" s="130">
        <f t="shared" si="157"/>
        <v>11600000</v>
      </c>
      <c r="G9808" s="69"/>
    </row>
    <row r="9809" spans="1:7" ht="18" customHeight="1">
      <c r="A9809" s="323"/>
      <c r="B9809" s="302"/>
      <c r="C9809" s="325"/>
      <c r="D9809" s="325"/>
      <c r="E9809" s="46"/>
      <c r="F9809" s="130">
        <f t="shared" si="157"/>
        <v>0</v>
      </c>
      <c r="G9809" s="69"/>
    </row>
    <row r="9810" spans="1:7" ht="18" customHeight="1">
      <c r="A9810" s="323" t="s">
        <v>30</v>
      </c>
      <c r="B9810" s="302" t="s">
        <v>23</v>
      </c>
      <c r="C9810" s="325" t="s">
        <v>562</v>
      </c>
      <c r="D9810" s="325">
        <v>409.6</v>
      </c>
      <c r="E9810" s="46">
        <v>30000</v>
      </c>
      <c r="F9810" s="130">
        <f t="shared" si="157"/>
        <v>12288000</v>
      </c>
      <c r="G9810" s="86">
        <f>SUM(F9810:F9816)</f>
        <v>45666050</v>
      </c>
    </row>
    <row r="9811" spans="1:7" ht="18" customHeight="1">
      <c r="A9811" s="323"/>
      <c r="B9811" s="302" t="s">
        <v>23</v>
      </c>
      <c r="C9811" s="325" t="s">
        <v>198</v>
      </c>
      <c r="D9811" s="325">
        <v>100</v>
      </c>
      <c r="E9811" s="46">
        <v>30000</v>
      </c>
      <c r="F9811" s="130">
        <f t="shared" si="157"/>
        <v>3000000</v>
      </c>
      <c r="G9811" s="69"/>
    </row>
    <row r="9812" spans="1:7" ht="18" customHeight="1">
      <c r="A9812" s="323"/>
      <c r="B9812" s="302" t="s">
        <v>31</v>
      </c>
      <c r="C9812" s="325" t="s">
        <v>2352</v>
      </c>
      <c r="D9812" s="325">
        <v>100</v>
      </c>
      <c r="E9812" s="46">
        <v>35500</v>
      </c>
      <c r="F9812" s="130">
        <f t="shared" si="157"/>
        <v>3550000</v>
      </c>
      <c r="G9812" s="69"/>
    </row>
    <row r="9813" spans="1:7" ht="18" customHeight="1">
      <c r="A9813" s="323"/>
      <c r="B9813" s="302" t="s">
        <v>31</v>
      </c>
      <c r="C9813" s="325" t="s">
        <v>281</v>
      </c>
      <c r="D9813" s="325">
        <v>388</v>
      </c>
      <c r="E9813" s="46">
        <v>35500</v>
      </c>
      <c r="F9813" s="130">
        <f t="shared" si="157"/>
        <v>13774000</v>
      </c>
      <c r="G9813" s="69"/>
    </row>
    <row r="9814" spans="1:7" ht="18" customHeight="1">
      <c r="A9814" s="323"/>
      <c r="B9814" s="302" t="s">
        <v>233</v>
      </c>
      <c r="C9814" s="325" t="s">
        <v>1567</v>
      </c>
      <c r="D9814" s="325">
        <v>59.9</v>
      </c>
      <c r="E9814" s="46">
        <v>40500</v>
      </c>
      <c r="F9814" s="130">
        <f t="shared" si="157"/>
        <v>2425950</v>
      </c>
      <c r="G9814" s="69"/>
    </row>
    <row r="9815" spans="1:7" ht="18" customHeight="1">
      <c r="A9815" s="323"/>
      <c r="B9815" s="302" t="s">
        <v>233</v>
      </c>
      <c r="C9815" s="325" t="s">
        <v>1741</v>
      </c>
      <c r="D9815" s="325">
        <v>110.6</v>
      </c>
      <c r="E9815" s="46">
        <v>40500</v>
      </c>
      <c r="F9815" s="130">
        <f t="shared" si="157"/>
        <v>4479300</v>
      </c>
      <c r="G9815" s="69"/>
    </row>
    <row r="9816" spans="1:7" ht="18" customHeight="1">
      <c r="A9816" s="323"/>
      <c r="B9816" s="302" t="s">
        <v>13</v>
      </c>
      <c r="C9816" s="325" t="s">
        <v>442</v>
      </c>
      <c r="D9816" s="325">
        <v>195.2</v>
      </c>
      <c r="E9816" s="46">
        <v>31500</v>
      </c>
      <c r="F9816" s="130">
        <f>E9816*D9816</f>
        <v>6148800</v>
      </c>
      <c r="G9816" s="69"/>
    </row>
    <row r="9817" spans="1:7" ht="18" customHeight="1">
      <c r="A9817" s="323"/>
      <c r="B9817" s="302"/>
      <c r="C9817" s="325"/>
      <c r="D9817" s="325"/>
      <c r="E9817" s="46"/>
      <c r="F9817" s="130">
        <f t="shared" si="157"/>
        <v>0</v>
      </c>
      <c r="G9817" s="69"/>
    </row>
    <row r="9818" spans="1:7" ht="18" customHeight="1">
      <c r="A9818" s="323" t="s">
        <v>767</v>
      </c>
      <c r="B9818" s="302" t="s">
        <v>13</v>
      </c>
      <c r="C9818" s="325" t="s">
        <v>1168</v>
      </c>
      <c r="D9818" s="325">
        <v>101.8</v>
      </c>
      <c r="E9818" s="46">
        <v>33000</v>
      </c>
      <c r="F9818" s="130">
        <f t="shared" si="157"/>
        <v>3359400</v>
      </c>
      <c r="G9818" s="86">
        <f>SUM(F9818:F9823)</f>
        <v>18969700</v>
      </c>
    </row>
    <row r="9819" spans="1:7" ht="18" customHeight="1">
      <c r="A9819" s="323"/>
      <c r="B9819" s="302" t="s">
        <v>13</v>
      </c>
      <c r="C9819" s="325" t="s">
        <v>2353</v>
      </c>
      <c r="D9819" s="325">
        <v>222.5</v>
      </c>
      <c r="E9819" s="46">
        <v>33000</v>
      </c>
      <c r="F9819" s="130">
        <f t="shared" si="157"/>
        <v>7342500</v>
      </c>
      <c r="G9819" s="69"/>
    </row>
    <row r="9820" spans="1:7" ht="18" customHeight="1">
      <c r="A9820" s="323"/>
      <c r="B9820" s="302" t="s">
        <v>13</v>
      </c>
      <c r="C9820" s="325" t="s">
        <v>990</v>
      </c>
      <c r="D9820" s="325">
        <v>40</v>
      </c>
      <c r="E9820" s="46">
        <v>33500</v>
      </c>
      <c r="F9820" s="130">
        <f t="shared" si="157"/>
        <v>1340000</v>
      </c>
      <c r="G9820" s="69"/>
    </row>
    <row r="9821" spans="1:7" ht="18" customHeight="1">
      <c r="A9821" s="323"/>
      <c r="B9821" s="302" t="s">
        <v>289</v>
      </c>
      <c r="C9821" s="325" t="s">
        <v>1211</v>
      </c>
      <c r="D9821" s="325">
        <v>55</v>
      </c>
      <c r="E9821" s="46">
        <v>33500</v>
      </c>
      <c r="F9821" s="130">
        <f t="shared" si="157"/>
        <v>1842500</v>
      </c>
      <c r="G9821" s="69"/>
    </row>
    <row r="9822" spans="1:7" ht="18" customHeight="1">
      <c r="A9822" s="323"/>
      <c r="B9822" s="302" t="s">
        <v>289</v>
      </c>
      <c r="C9822" s="325" t="s">
        <v>1112</v>
      </c>
      <c r="D9822" s="325">
        <v>41.8</v>
      </c>
      <c r="E9822" s="46">
        <v>33500</v>
      </c>
      <c r="F9822" s="130">
        <f t="shared" si="157"/>
        <v>1400300</v>
      </c>
      <c r="G9822" s="69"/>
    </row>
    <row r="9823" spans="1:7" ht="18" customHeight="1">
      <c r="A9823" s="323"/>
      <c r="B9823" s="302" t="s">
        <v>289</v>
      </c>
      <c r="C9823" s="325" t="s">
        <v>1113</v>
      </c>
      <c r="D9823" s="325">
        <v>110</v>
      </c>
      <c r="E9823" s="46">
        <v>33500</v>
      </c>
      <c r="F9823" s="130">
        <f t="shared" si="157"/>
        <v>3685000</v>
      </c>
      <c r="G9823" s="69"/>
    </row>
    <row r="9824" spans="1:7" ht="18" customHeight="1">
      <c r="A9824" s="323"/>
      <c r="B9824" s="302"/>
      <c r="C9824" s="325"/>
      <c r="D9824" s="325"/>
      <c r="E9824" s="46"/>
      <c r="F9824" s="130">
        <f t="shared" si="157"/>
        <v>0</v>
      </c>
      <c r="G9824" s="69"/>
    </row>
    <row r="9825" spans="1:7" ht="18" customHeight="1">
      <c r="A9825" s="323" t="s">
        <v>2288</v>
      </c>
      <c r="B9825" s="302" t="s">
        <v>13</v>
      </c>
      <c r="C9825" s="325" t="s">
        <v>1001</v>
      </c>
      <c r="D9825" s="325">
        <v>130.30000000000001</v>
      </c>
      <c r="E9825" s="46">
        <v>31500</v>
      </c>
      <c r="F9825" s="130">
        <f t="shared" si="157"/>
        <v>4104450.0000000005</v>
      </c>
      <c r="G9825" s="86">
        <f>F9825</f>
        <v>4104450.0000000005</v>
      </c>
    </row>
    <row r="9826" spans="1:7" ht="18" customHeight="1">
      <c r="A9826" s="323"/>
      <c r="B9826" s="302"/>
      <c r="C9826" s="325"/>
      <c r="D9826" s="325"/>
      <c r="E9826" s="46"/>
      <c r="F9826" s="130">
        <f t="shared" si="157"/>
        <v>0</v>
      </c>
      <c r="G9826" s="69"/>
    </row>
    <row r="9827" spans="1:7" ht="18" customHeight="1">
      <c r="A9827" s="323" t="s">
        <v>2354</v>
      </c>
      <c r="B9827" s="302" t="s">
        <v>13</v>
      </c>
      <c r="C9827" s="325" t="s">
        <v>852</v>
      </c>
      <c r="D9827" s="325">
        <v>246.9</v>
      </c>
      <c r="E9827" s="46">
        <v>33000</v>
      </c>
      <c r="F9827" s="130">
        <f t="shared" si="157"/>
        <v>8147700</v>
      </c>
      <c r="G9827" s="86">
        <f>F9827</f>
        <v>8147700</v>
      </c>
    </row>
    <row r="9828" spans="1:7" ht="18" customHeight="1">
      <c r="A9828" s="323"/>
      <c r="B9828" s="302"/>
      <c r="C9828" s="325"/>
      <c r="D9828" s="325"/>
      <c r="E9828" s="46"/>
      <c r="F9828" s="130">
        <f t="shared" si="157"/>
        <v>0</v>
      </c>
      <c r="G9828" s="69"/>
    </row>
    <row r="9829" spans="1:7" ht="18" customHeight="1">
      <c r="A9829" s="323" t="s">
        <v>93</v>
      </c>
      <c r="B9829" s="302" t="s">
        <v>13</v>
      </c>
      <c r="C9829" s="325" t="s">
        <v>2355</v>
      </c>
      <c r="D9829" s="325">
        <v>100</v>
      </c>
      <c r="E9829" s="46">
        <v>31500</v>
      </c>
      <c r="F9829" s="130">
        <f t="shared" si="157"/>
        <v>3150000</v>
      </c>
      <c r="G9829" s="86">
        <f>SUM(F9829:F9831)</f>
        <v>8704800</v>
      </c>
    </row>
    <row r="9830" spans="1:7" ht="18" customHeight="1">
      <c r="A9830" s="323"/>
      <c r="B9830" s="302" t="s">
        <v>13</v>
      </c>
      <c r="C9830" s="325" t="s">
        <v>1565</v>
      </c>
      <c r="D9830" s="325">
        <v>60</v>
      </c>
      <c r="E9830" s="46">
        <v>31500</v>
      </c>
      <c r="F9830" s="130">
        <f t="shared" si="157"/>
        <v>1890000</v>
      </c>
      <c r="G9830" s="69"/>
    </row>
    <row r="9831" spans="1:7" ht="18" customHeight="1">
      <c r="A9831" s="323"/>
      <c r="B9831" s="302" t="s">
        <v>31</v>
      </c>
      <c r="C9831" s="325" t="s">
        <v>1195</v>
      </c>
      <c r="D9831" s="325">
        <v>101.8</v>
      </c>
      <c r="E9831" s="46">
        <v>36000</v>
      </c>
      <c r="F9831" s="130">
        <f t="shared" si="157"/>
        <v>3664800</v>
      </c>
      <c r="G9831" s="69"/>
    </row>
    <row r="9832" spans="1:7" ht="18" customHeight="1">
      <c r="A9832" s="323"/>
      <c r="B9832" s="302"/>
      <c r="C9832" s="325"/>
      <c r="D9832" s="325"/>
      <c r="E9832" s="46"/>
      <c r="F9832" s="130">
        <f t="shared" si="157"/>
        <v>0</v>
      </c>
      <c r="G9832" s="69"/>
    </row>
    <row r="9833" spans="1:7" ht="18" customHeight="1">
      <c r="A9833" s="323" t="s">
        <v>210</v>
      </c>
      <c r="B9833" s="302" t="s">
        <v>212</v>
      </c>
      <c r="C9833" s="325" t="s">
        <v>1522</v>
      </c>
      <c r="D9833" s="325">
        <v>25</v>
      </c>
      <c r="E9833" s="46">
        <v>31500</v>
      </c>
      <c r="F9833" s="130">
        <f t="shared" si="157"/>
        <v>787500</v>
      </c>
      <c r="G9833" s="86">
        <f>SUM(F9833:F9838)</f>
        <v>25874200</v>
      </c>
    </row>
    <row r="9834" spans="1:7" ht="18" customHeight="1">
      <c r="A9834" s="323"/>
      <c r="B9834" s="302" t="s">
        <v>212</v>
      </c>
      <c r="C9834" s="325" t="s">
        <v>213</v>
      </c>
      <c r="D9834" s="325">
        <v>600</v>
      </c>
      <c r="E9834" s="46">
        <v>31500</v>
      </c>
      <c r="F9834" s="130">
        <f t="shared" si="157"/>
        <v>18900000</v>
      </c>
      <c r="G9834" s="69"/>
    </row>
    <row r="9835" spans="1:7" ht="18" customHeight="1">
      <c r="A9835" s="323"/>
      <c r="B9835" s="302" t="s">
        <v>1319</v>
      </c>
      <c r="C9835" s="325" t="s">
        <v>1320</v>
      </c>
      <c r="D9835" s="325">
        <v>25</v>
      </c>
      <c r="E9835" s="46">
        <v>32500</v>
      </c>
      <c r="F9835" s="130">
        <f t="shared" si="157"/>
        <v>812500</v>
      </c>
      <c r="G9835" s="69"/>
    </row>
    <row r="9836" spans="1:7" ht="18" customHeight="1">
      <c r="A9836" s="323"/>
      <c r="B9836" s="302" t="s">
        <v>31</v>
      </c>
      <c r="C9836" s="325" t="s">
        <v>287</v>
      </c>
      <c r="D9836" s="325">
        <v>50</v>
      </c>
      <c r="E9836" s="46">
        <v>36000</v>
      </c>
      <c r="F9836" s="130">
        <f t="shared" si="157"/>
        <v>1800000</v>
      </c>
      <c r="G9836" s="69"/>
    </row>
    <row r="9837" spans="1:7" ht="18" customHeight="1">
      <c r="A9837" s="323"/>
      <c r="B9837" s="302" t="s">
        <v>31</v>
      </c>
      <c r="C9837" s="325" t="s">
        <v>238</v>
      </c>
      <c r="D9837" s="325">
        <v>50</v>
      </c>
      <c r="E9837" s="46">
        <v>37000</v>
      </c>
      <c r="F9837" s="130">
        <f t="shared" si="157"/>
        <v>1850000</v>
      </c>
      <c r="G9837" s="69"/>
    </row>
    <row r="9838" spans="1:7" ht="18" customHeight="1">
      <c r="A9838" s="323"/>
      <c r="B9838" s="302" t="s">
        <v>31</v>
      </c>
      <c r="C9838" s="325" t="s">
        <v>148</v>
      </c>
      <c r="D9838" s="325">
        <v>46.6</v>
      </c>
      <c r="E9838" s="46">
        <v>37000</v>
      </c>
      <c r="F9838" s="130">
        <f t="shared" si="157"/>
        <v>1724200</v>
      </c>
      <c r="G9838" s="69"/>
    </row>
    <row r="9839" spans="1:7" ht="18" customHeight="1">
      <c r="A9839" s="323"/>
      <c r="B9839" s="302"/>
      <c r="C9839" s="325"/>
      <c r="D9839" s="325"/>
      <c r="E9839" s="46"/>
      <c r="F9839" s="130">
        <f t="shared" si="157"/>
        <v>0</v>
      </c>
      <c r="G9839" s="69"/>
    </row>
    <row r="9840" spans="1:7" ht="18" customHeight="1">
      <c r="A9840" s="323" t="s">
        <v>263</v>
      </c>
      <c r="B9840" s="302" t="s">
        <v>13</v>
      </c>
      <c r="C9840" s="325" t="s">
        <v>1210</v>
      </c>
      <c r="D9840" s="325">
        <v>311</v>
      </c>
      <c r="E9840" s="46">
        <v>31500</v>
      </c>
      <c r="F9840" s="130">
        <f t="shared" si="157"/>
        <v>9796500</v>
      </c>
      <c r="G9840" s="86">
        <f>SUM(F9840:F9841)</f>
        <v>12946500</v>
      </c>
    </row>
    <row r="9841" spans="1:7" ht="18" customHeight="1">
      <c r="A9841" s="323"/>
      <c r="B9841" s="302" t="s">
        <v>31</v>
      </c>
      <c r="C9841" s="325" t="s">
        <v>2356</v>
      </c>
      <c r="D9841" s="325">
        <v>87.5</v>
      </c>
      <c r="E9841" s="46">
        <v>36000</v>
      </c>
      <c r="F9841" s="130">
        <f t="shared" si="157"/>
        <v>3150000</v>
      </c>
      <c r="G9841" s="69"/>
    </row>
    <row r="9842" spans="1:7" ht="18" customHeight="1">
      <c r="A9842" s="323"/>
      <c r="B9842" s="302"/>
      <c r="C9842" s="325"/>
      <c r="D9842" s="325"/>
      <c r="E9842" s="46"/>
      <c r="F9842" s="130">
        <f t="shared" si="157"/>
        <v>0</v>
      </c>
      <c r="G9842" s="69"/>
    </row>
    <row r="9843" spans="1:7" ht="18" customHeight="1">
      <c r="A9843" s="323" t="s">
        <v>311</v>
      </c>
      <c r="B9843" s="302" t="s">
        <v>13</v>
      </c>
      <c r="C9843" s="325" t="s">
        <v>2283</v>
      </c>
      <c r="D9843" s="325">
        <v>350</v>
      </c>
      <c r="E9843" s="46">
        <v>33500</v>
      </c>
      <c r="F9843" s="130">
        <f t="shared" ref="F9843:F9898" si="158">E9843*D9843</f>
        <v>11725000</v>
      </c>
      <c r="G9843" s="86">
        <f>SUM(F9843:F9845)</f>
        <v>48100000</v>
      </c>
    </row>
    <row r="9844" spans="1:7" ht="18" customHeight="1">
      <c r="A9844" s="323"/>
      <c r="B9844" s="302" t="s">
        <v>31</v>
      </c>
      <c r="C9844" s="325" t="s">
        <v>206</v>
      </c>
      <c r="D9844" s="325">
        <v>510</v>
      </c>
      <c r="E9844" s="46">
        <v>37500</v>
      </c>
      <c r="F9844" s="130">
        <f t="shared" si="158"/>
        <v>19125000</v>
      </c>
      <c r="G9844" s="69"/>
    </row>
    <row r="9845" spans="1:7" ht="18" customHeight="1">
      <c r="A9845" s="323"/>
      <c r="B9845" s="302" t="s">
        <v>31</v>
      </c>
      <c r="C9845" s="325" t="s">
        <v>414</v>
      </c>
      <c r="D9845" s="325">
        <v>460</v>
      </c>
      <c r="E9845" s="46">
        <v>37500</v>
      </c>
      <c r="F9845" s="130">
        <f t="shared" si="158"/>
        <v>17250000</v>
      </c>
      <c r="G9845" s="69"/>
    </row>
    <row r="9846" spans="1:7" ht="18" customHeight="1">
      <c r="A9846" s="323"/>
      <c r="B9846" s="302"/>
      <c r="C9846" s="325"/>
      <c r="D9846" s="325"/>
      <c r="E9846" s="46"/>
      <c r="F9846" s="130">
        <f t="shared" si="158"/>
        <v>0</v>
      </c>
      <c r="G9846" s="69"/>
    </row>
    <row r="9847" spans="1:7" ht="18" customHeight="1">
      <c r="A9847" s="323" t="s">
        <v>90</v>
      </c>
      <c r="B9847" s="302" t="s">
        <v>133</v>
      </c>
      <c r="C9847" s="325" t="s">
        <v>2357</v>
      </c>
      <c r="D9847" s="325">
        <v>58.6</v>
      </c>
      <c r="E9847" s="46">
        <v>34500</v>
      </c>
      <c r="F9847" s="130">
        <f t="shared" si="158"/>
        <v>2021700</v>
      </c>
      <c r="G9847" s="86">
        <f>SUM(F9847:F9848)</f>
        <v>7314000</v>
      </c>
    </row>
    <row r="9848" spans="1:7" ht="18" customHeight="1">
      <c r="A9848" s="323"/>
      <c r="B9848" s="302" t="s">
        <v>568</v>
      </c>
      <c r="C9848" s="325" t="s">
        <v>918</v>
      </c>
      <c r="D9848" s="325">
        <v>135.69999999999999</v>
      </c>
      <c r="E9848" s="46">
        <v>39000</v>
      </c>
      <c r="F9848" s="130">
        <f t="shared" si="158"/>
        <v>5292300</v>
      </c>
      <c r="G9848" s="69"/>
    </row>
    <row r="9849" spans="1:7" ht="18" customHeight="1">
      <c r="A9849" s="323"/>
      <c r="B9849" s="302"/>
      <c r="C9849" s="325"/>
      <c r="D9849" s="325"/>
      <c r="E9849" s="46"/>
      <c r="F9849" s="130">
        <f t="shared" si="158"/>
        <v>0</v>
      </c>
      <c r="G9849" s="69"/>
    </row>
    <row r="9850" spans="1:7" ht="18" customHeight="1">
      <c r="A9850" s="323" t="s">
        <v>330</v>
      </c>
      <c r="B9850" s="302" t="s">
        <v>13</v>
      </c>
      <c r="C9850" s="325" t="s">
        <v>1154</v>
      </c>
      <c r="D9850" s="325">
        <v>285</v>
      </c>
      <c r="E9850" s="46">
        <v>31500</v>
      </c>
      <c r="F9850" s="130">
        <f t="shared" si="158"/>
        <v>8977500</v>
      </c>
      <c r="G9850" s="86">
        <f>SUM(F9850:F9851)</f>
        <v>12451500</v>
      </c>
    </row>
    <row r="9851" spans="1:7" ht="18" customHeight="1">
      <c r="A9851" s="323"/>
      <c r="B9851" s="302" t="s">
        <v>31</v>
      </c>
      <c r="C9851" s="325" t="s">
        <v>2358</v>
      </c>
      <c r="D9851" s="325">
        <v>96.5</v>
      </c>
      <c r="E9851" s="46">
        <v>36000</v>
      </c>
      <c r="F9851" s="130">
        <f t="shared" si="158"/>
        <v>3474000</v>
      </c>
      <c r="G9851" s="69"/>
    </row>
    <row r="9852" spans="1:7" ht="18" customHeight="1">
      <c r="A9852" s="323"/>
      <c r="B9852" s="302"/>
      <c r="C9852" s="325"/>
      <c r="D9852" s="325"/>
      <c r="E9852" s="46"/>
      <c r="F9852" s="130">
        <f t="shared" si="158"/>
        <v>0</v>
      </c>
      <c r="G9852" s="69"/>
    </row>
    <row r="9853" spans="1:7" ht="18" customHeight="1">
      <c r="A9853" s="323" t="s">
        <v>1080</v>
      </c>
      <c r="B9853" s="444" t="s">
        <v>2359</v>
      </c>
      <c r="C9853" s="482" t="s">
        <v>2360</v>
      </c>
      <c r="D9853" s="482">
        <v>35</v>
      </c>
      <c r="E9853" s="116">
        <v>56000</v>
      </c>
      <c r="F9853" s="131">
        <f t="shared" si="158"/>
        <v>1960000</v>
      </c>
      <c r="G9853" s="86">
        <f>SUM(F9853:F9854)</f>
        <v>18760000</v>
      </c>
    </row>
    <row r="9854" spans="1:7" ht="18" customHeight="1">
      <c r="A9854" s="323"/>
      <c r="B9854" s="444" t="s">
        <v>1059</v>
      </c>
      <c r="C9854" s="482"/>
      <c r="D9854" s="482">
        <v>12</v>
      </c>
      <c r="E9854" s="116">
        <v>1400000</v>
      </c>
      <c r="F9854" s="131">
        <f t="shared" si="158"/>
        <v>16800000</v>
      </c>
      <c r="G9854" s="69"/>
    </row>
    <row r="9855" spans="1:7" ht="18" customHeight="1">
      <c r="A9855" s="323"/>
      <c r="B9855" s="302"/>
      <c r="C9855" s="325"/>
      <c r="D9855" s="325"/>
      <c r="E9855" s="46"/>
      <c r="F9855" s="130">
        <f t="shared" si="158"/>
        <v>0</v>
      </c>
      <c r="G9855" s="69"/>
    </row>
    <row r="9856" spans="1:7" ht="18" customHeight="1">
      <c r="A9856" s="323" t="s">
        <v>2141</v>
      </c>
      <c r="B9856" s="302" t="s">
        <v>13</v>
      </c>
      <c r="C9856" s="325" t="s">
        <v>85</v>
      </c>
      <c r="D9856" s="325">
        <v>50</v>
      </c>
      <c r="E9856" s="46">
        <v>31500</v>
      </c>
      <c r="F9856" s="130">
        <f t="shared" si="158"/>
        <v>1575000</v>
      </c>
      <c r="G9856" s="86">
        <f>SUM(F9856:F9857)</f>
        <v>1890000</v>
      </c>
    </row>
    <row r="9857" spans="1:7" ht="18" customHeight="1">
      <c r="A9857" s="533"/>
      <c r="B9857" s="440" t="s">
        <v>13</v>
      </c>
      <c r="C9857" s="382" t="s">
        <v>75</v>
      </c>
      <c r="D9857" s="382">
        <v>10</v>
      </c>
      <c r="E9857" s="59">
        <v>31500</v>
      </c>
      <c r="F9857" s="132">
        <f t="shared" si="158"/>
        <v>315000</v>
      </c>
      <c r="G9857" s="92"/>
    </row>
    <row r="9858" spans="1:7" ht="18" customHeight="1">
      <c r="A9858" s="526"/>
      <c r="B9858" s="435"/>
      <c r="C9858" s="484"/>
      <c r="D9858" s="484"/>
      <c r="E9858" s="113"/>
      <c r="F9858" s="126"/>
      <c r="G9858" s="9"/>
    </row>
    <row r="9859" spans="1:7" ht="18" customHeight="1">
      <c r="A9859" s="537">
        <v>42475</v>
      </c>
      <c r="B9859" s="355"/>
      <c r="C9859" s="491" t="s">
        <v>398</v>
      </c>
      <c r="D9859" s="525"/>
      <c r="F9859" s="127"/>
    </row>
    <row r="9860" spans="1:7" ht="18" customHeight="1">
      <c r="A9860" s="531" t="s">
        <v>127</v>
      </c>
      <c r="B9860" s="436" t="s">
        <v>134</v>
      </c>
      <c r="C9860" s="494" t="s">
        <v>152</v>
      </c>
      <c r="D9860" s="494">
        <f>SUM(D9861:D9972)</f>
        <v>9972.44</v>
      </c>
      <c r="E9860" s="166"/>
      <c r="F9860" s="171">
        <f>SUM(F9861:F9972)</f>
        <v>342399010</v>
      </c>
      <c r="G9860" s="171">
        <f>SUM(G9861:G9972)</f>
        <v>342399010</v>
      </c>
    </row>
    <row r="9861" spans="1:7" ht="18" customHeight="1">
      <c r="A9861" s="532" t="s">
        <v>102</v>
      </c>
      <c r="B9861" s="441" t="s">
        <v>13</v>
      </c>
      <c r="C9861" s="492" t="s">
        <v>25</v>
      </c>
      <c r="D9861" s="492">
        <v>10</v>
      </c>
      <c r="E9861" s="62">
        <v>31500</v>
      </c>
      <c r="F9861" s="139">
        <f t="shared" si="158"/>
        <v>315000</v>
      </c>
      <c r="G9861" s="85">
        <f>F9861</f>
        <v>315000</v>
      </c>
    </row>
    <row r="9862" spans="1:7" ht="18" customHeight="1">
      <c r="A9862" s="323"/>
      <c r="B9862" s="302"/>
      <c r="C9862" s="325"/>
      <c r="D9862" s="325"/>
      <c r="E9862" s="46"/>
      <c r="F9862" s="130">
        <f t="shared" si="158"/>
        <v>0</v>
      </c>
      <c r="G9862" s="69"/>
    </row>
    <row r="9863" spans="1:7" ht="18" customHeight="1">
      <c r="A9863" s="323" t="s">
        <v>818</v>
      </c>
      <c r="B9863" s="302" t="s">
        <v>1513</v>
      </c>
      <c r="C9863" s="325" t="s">
        <v>819</v>
      </c>
      <c r="D9863" s="325">
        <v>540</v>
      </c>
      <c r="E9863" s="46">
        <v>35500</v>
      </c>
      <c r="F9863" s="130">
        <f t="shared" si="158"/>
        <v>19170000</v>
      </c>
      <c r="G9863" s="86">
        <f>F9863</f>
        <v>19170000</v>
      </c>
    </row>
    <row r="9864" spans="1:7" ht="18" customHeight="1">
      <c r="A9864" s="323"/>
      <c r="B9864" s="302"/>
      <c r="C9864" s="325"/>
      <c r="D9864" s="325"/>
      <c r="E9864" s="46"/>
      <c r="F9864" s="130">
        <f t="shared" si="158"/>
        <v>0</v>
      </c>
      <c r="G9864" s="69"/>
    </row>
    <row r="9865" spans="1:7" ht="18" customHeight="1">
      <c r="A9865" s="323" t="s">
        <v>2366</v>
      </c>
      <c r="B9865" s="438" t="s">
        <v>2392</v>
      </c>
      <c r="C9865" s="490" t="s">
        <v>416</v>
      </c>
      <c r="D9865" s="490">
        <v>-9</v>
      </c>
      <c r="E9865" s="56">
        <v>35000</v>
      </c>
      <c r="F9865" s="250">
        <f t="shared" si="158"/>
        <v>-315000</v>
      </c>
      <c r="G9865" s="86">
        <f>F9865</f>
        <v>-315000</v>
      </c>
    </row>
    <row r="9866" spans="1:7" ht="18" customHeight="1">
      <c r="A9866" s="323"/>
      <c r="B9866" s="302"/>
      <c r="C9866" s="325"/>
      <c r="D9866" s="325"/>
      <c r="E9866" s="46"/>
      <c r="F9866" s="130">
        <f t="shared" si="158"/>
        <v>0</v>
      </c>
      <c r="G9866" s="69"/>
    </row>
    <row r="9867" spans="1:7" ht="18" customHeight="1">
      <c r="A9867" s="323" t="s">
        <v>451</v>
      </c>
      <c r="B9867" s="302" t="s">
        <v>23</v>
      </c>
      <c r="C9867" s="325" t="s">
        <v>1338</v>
      </c>
      <c r="D9867" s="325">
        <v>318.3</v>
      </c>
      <c r="E9867" s="46">
        <v>37500</v>
      </c>
      <c r="F9867" s="130">
        <f t="shared" si="158"/>
        <v>11936250</v>
      </c>
      <c r="G9867" s="86">
        <f>SUM(F9867:F9872)</f>
        <v>26221450</v>
      </c>
    </row>
    <row r="9868" spans="1:7" ht="18" customHeight="1">
      <c r="A9868" s="323"/>
      <c r="B9868" s="302" t="s">
        <v>31</v>
      </c>
      <c r="C9868" s="325" t="s">
        <v>199</v>
      </c>
      <c r="D9868" s="325">
        <v>96.4</v>
      </c>
      <c r="E9868" s="46">
        <v>35500</v>
      </c>
      <c r="F9868" s="130">
        <f t="shared" si="158"/>
        <v>3422200</v>
      </c>
      <c r="G9868" s="69"/>
    </row>
    <row r="9869" spans="1:7" ht="18" customHeight="1">
      <c r="A9869" s="323"/>
      <c r="B9869" s="302" t="s">
        <v>31</v>
      </c>
      <c r="C9869" s="325" t="s">
        <v>200</v>
      </c>
      <c r="D9869" s="325">
        <v>100</v>
      </c>
      <c r="E9869" s="46">
        <v>35500</v>
      </c>
      <c r="F9869" s="130">
        <f t="shared" si="158"/>
        <v>3550000</v>
      </c>
      <c r="G9869" s="69"/>
    </row>
    <row r="9870" spans="1:7" ht="18" customHeight="1">
      <c r="A9870" s="323"/>
      <c r="B9870" s="302" t="s">
        <v>31</v>
      </c>
      <c r="C9870" s="325" t="s">
        <v>273</v>
      </c>
      <c r="D9870" s="325">
        <v>53</v>
      </c>
      <c r="E9870" s="46">
        <v>35500</v>
      </c>
      <c r="F9870" s="130">
        <f t="shared" si="158"/>
        <v>1881500</v>
      </c>
      <c r="G9870" s="69"/>
    </row>
    <row r="9871" spans="1:7" ht="18" customHeight="1">
      <c r="A9871" s="323"/>
      <c r="B9871" s="302" t="s">
        <v>31</v>
      </c>
      <c r="C9871" s="325" t="s">
        <v>143</v>
      </c>
      <c r="D9871" s="325">
        <v>51</v>
      </c>
      <c r="E9871" s="46">
        <v>35500</v>
      </c>
      <c r="F9871" s="130">
        <f t="shared" si="158"/>
        <v>1810500</v>
      </c>
      <c r="G9871" s="69"/>
    </row>
    <row r="9872" spans="1:7" ht="18" customHeight="1">
      <c r="A9872" s="323"/>
      <c r="B9872" s="302" t="s">
        <v>31</v>
      </c>
      <c r="C9872" s="325" t="s">
        <v>201</v>
      </c>
      <c r="D9872" s="325">
        <v>102</v>
      </c>
      <c r="E9872" s="46">
        <v>35500</v>
      </c>
      <c r="F9872" s="130">
        <f t="shared" si="158"/>
        <v>3621000</v>
      </c>
      <c r="G9872" s="69"/>
    </row>
    <row r="9873" spans="1:7" ht="18" customHeight="1">
      <c r="A9873" s="323"/>
      <c r="B9873" s="302"/>
      <c r="C9873" s="325"/>
      <c r="D9873" s="325"/>
      <c r="E9873" s="46"/>
      <c r="F9873" s="130">
        <f t="shared" si="158"/>
        <v>0</v>
      </c>
      <c r="G9873" s="69"/>
    </row>
    <row r="9874" spans="1:7" ht="18" customHeight="1">
      <c r="A9874" s="323" t="s">
        <v>63</v>
      </c>
      <c r="B9874" s="302" t="s">
        <v>31</v>
      </c>
      <c r="C9874" s="325" t="s">
        <v>65</v>
      </c>
      <c r="D9874" s="325">
        <v>245</v>
      </c>
      <c r="E9874" s="46">
        <v>38500</v>
      </c>
      <c r="F9874" s="130">
        <f t="shared" si="158"/>
        <v>9432500</v>
      </c>
      <c r="G9874" s="86">
        <f>SUM(F9874:F9875)</f>
        <v>17040100</v>
      </c>
    </row>
    <row r="9875" spans="1:7" ht="18" customHeight="1">
      <c r="A9875" s="323"/>
      <c r="B9875" s="302" t="s">
        <v>31</v>
      </c>
      <c r="C9875" s="325" t="s">
        <v>2367</v>
      </c>
      <c r="D9875" s="325">
        <v>200.2</v>
      </c>
      <c r="E9875" s="46">
        <v>38000</v>
      </c>
      <c r="F9875" s="130">
        <f t="shared" si="158"/>
        <v>7607600</v>
      </c>
      <c r="G9875" s="69"/>
    </row>
    <row r="9876" spans="1:7" ht="18" customHeight="1">
      <c r="A9876" s="323"/>
      <c r="B9876" s="302"/>
      <c r="C9876" s="325"/>
      <c r="D9876" s="325"/>
      <c r="E9876" s="46"/>
      <c r="F9876" s="130">
        <f t="shared" si="158"/>
        <v>0</v>
      </c>
      <c r="G9876" s="69"/>
    </row>
    <row r="9877" spans="1:7" ht="18" customHeight="1">
      <c r="A9877" s="323" t="s">
        <v>178</v>
      </c>
      <c r="B9877" s="302" t="s">
        <v>31</v>
      </c>
      <c r="C9877" s="325" t="s">
        <v>272</v>
      </c>
      <c r="D9877" s="325">
        <v>51.5</v>
      </c>
      <c r="E9877" s="46">
        <v>37500</v>
      </c>
      <c r="F9877" s="130">
        <f t="shared" si="158"/>
        <v>1931250</v>
      </c>
      <c r="G9877" s="86">
        <f>SUM(F9877:F9878)</f>
        <v>3870000</v>
      </c>
    </row>
    <row r="9878" spans="1:7" ht="18" customHeight="1">
      <c r="A9878" s="323"/>
      <c r="B9878" s="302" t="s">
        <v>31</v>
      </c>
      <c r="C9878" s="325" t="s">
        <v>1886</v>
      </c>
      <c r="D9878" s="325">
        <v>51.7</v>
      </c>
      <c r="E9878" s="46">
        <v>37500</v>
      </c>
      <c r="F9878" s="130">
        <f t="shared" si="158"/>
        <v>1938750</v>
      </c>
      <c r="G9878" s="69"/>
    </row>
    <row r="9879" spans="1:7" ht="18" customHeight="1">
      <c r="A9879" s="323"/>
      <c r="B9879" s="302"/>
      <c r="C9879" s="325"/>
      <c r="D9879" s="325"/>
      <c r="E9879" s="46"/>
      <c r="F9879" s="130">
        <f t="shared" si="158"/>
        <v>0</v>
      </c>
      <c r="G9879" s="69"/>
    </row>
    <row r="9880" spans="1:7" ht="18" customHeight="1">
      <c r="A9880" s="323" t="s">
        <v>145</v>
      </c>
      <c r="B9880" s="302" t="s">
        <v>31</v>
      </c>
      <c r="C9880" s="325" t="s">
        <v>75</v>
      </c>
      <c r="D9880" s="325">
        <v>396</v>
      </c>
      <c r="E9880" s="46">
        <v>29000</v>
      </c>
      <c r="F9880" s="130">
        <f t="shared" si="158"/>
        <v>11484000</v>
      </c>
      <c r="G9880" s="86">
        <f>SUM(F9880:F9881)</f>
        <v>24534000</v>
      </c>
    </row>
    <row r="9881" spans="1:7" ht="18" customHeight="1">
      <c r="A9881" s="323"/>
      <c r="B9881" s="302" t="s">
        <v>31</v>
      </c>
      <c r="C9881" s="325" t="s">
        <v>15</v>
      </c>
      <c r="D9881" s="325">
        <v>450</v>
      </c>
      <c r="E9881" s="46">
        <v>29000</v>
      </c>
      <c r="F9881" s="130">
        <f t="shared" si="158"/>
        <v>13050000</v>
      </c>
      <c r="G9881" s="69"/>
    </row>
    <row r="9882" spans="1:7" ht="18" customHeight="1">
      <c r="A9882" s="323"/>
      <c r="B9882" s="302"/>
      <c r="C9882" s="325"/>
      <c r="D9882" s="325"/>
      <c r="E9882" s="46"/>
      <c r="F9882" s="130">
        <f t="shared" si="158"/>
        <v>0</v>
      </c>
      <c r="G9882" s="69"/>
    </row>
    <row r="9883" spans="1:7" ht="18" customHeight="1">
      <c r="A9883" s="323" t="s">
        <v>336</v>
      </c>
      <c r="B9883" s="302" t="s">
        <v>23</v>
      </c>
      <c r="C9883" s="325" t="s">
        <v>2368</v>
      </c>
      <c r="D9883" s="325">
        <v>110.4</v>
      </c>
      <c r="E9883" s="46">
        <v>35000</v>
      </c>
      <c r="F9883" s="130">
        <f t="shared" si="158"/>
        <v>3864000</v>
      </c>
      <c r="G9883" s="86">
        <f>SUM(F9883:F9890)</f>
        <v>42210450</v>
      </c>
    </row>
    <row r="9884" spans="1:7" ht="18" customHeight="1">
      <c r="A9884" s="323"/>
      <c r="B9884" s="302" t="s">
        <v>31</v>
      </c>
      <c r="C9884" s="325" t="s">
        <v>59</v>
      </c>
      <c r="D9884" s="325">
        <v>50</v>
      </c>
      <c r="E9884" s="46">
        <v>35000</v>
      </c>
      <c r="F9884" s="130">
        <f t="shared" si="158"/>
        <v>1750000</v>
      </c>
      <c r="G9884" s="69"/>
    </row>
    <row r="9885" spans="1:7" ht="18" customHeight="1">
      <c r="A9885" s="323"/>
      <c r="B9885" s="302" t="s">
        <v>31</v>
      </c>
      <c r="C9885" s="325" t="s">
        <v>2369</v>
      </c>
      <c r="D9885" s="325">
        <v>200</v>
      </c>
      <c r="E9885" s="46">
        <v>35000</v>
      </c>
      <c r="F9885" s="130">
        <f t="shared" si="158"/>
        <v>7000000</v>
      </c>
      <c r="G9885" s="69"/>
    </row>
    <row r="9886" spans="1:7" ht="18" customHeight="1">
      <c r="A9886" s="323"/>
      <c r="B9886" s="302" t="s">
        <v>31</v>
      </c>
      <c r="C9886" s="325" t="s">
        <v>14</v>
      </c>
      <c r="D9886" s="325">
        <v>50</v>
      </c>
      <c r="E9886" s="46">
        <v>36000</v>
      </c>
      <c r="F9886" s="130">
        <f t="shared" si="158"/>
        <v>1800000</v>
      </c>
      <c r="G9886" s="69"/>
    </row>
    <row r="9887" spans="1:7" ht="18" customHeight="1">
      <c r="A9887" s="323"/>
      <c r="B9887" s="302" t="s">
        <v>31</v>
      </c>
      <c r="C9887" s="325" t="s">
        <v>2370</v>
      </c>
      <c r="D9887" s="325">
        <v>59.6</v>
      </c>
      <c r="E9887" s="46">
        <v>36000</v>
      </c>
      <c r="F9887" s="130">
        <f t="shared" si="158"/>
        <v>2145600</v>
      </c>
      <c r="G9887" s="69"/>
    </row>
    <row r="9888" spans="1:7" ht="18" customHeight="1">
      <c r="A9888" s="323"/>
      <c r="B9888" s="302" t="s">
        <v>31</v>
      </c>
      <c r="C9888" s="325" t="s">
        <v>191</v>
      </c>
      <c r="D9888" s="325">
        <v>297.8</v>
      </c>
      <c r="E9888" s="46">
        <v>33500</v>
      </c>
      <c r="F9888" s="130">
        <f t="shared" si="158"/>
        <v>9976300</v>
      </c>
      <c r="G9888" s="69"/>
    </row>
    <row r="9889" spans="1:7" ht="18" customHeight="1">
      <c r="A9889" s="323"/>
      <c r="B9889" s="302" t="s">
        <v>31</v>
      </c>
      <c r="C9889" s="325" t="s">
        <v>2046</v>
      </c>
      <c r="D9889" s="325">
        <v>309.3</v>
      </c>
      <c r="E9889" s="46">
        <v>33500</v>
      </c>
      <c r="F9889" s="130">
        <f t="shared" si="158"/>
        <v>10361550</v>
      </c>
      <c r="G9889" s="69"/>
    </row>
    <row r="9890" spans="1:7" ht="18" customHeight="1">
      <c r="A9890" s="323"/>
      <c r="B9890" s="302" t="s">
        <v>31</v>
      </c>
      <c r="C9890" s="325" t="s">
        <v>2388</v>
      </c>
      <c r="D9890" s="325">
        <v>151.80000000000001</v>
      </c>
      <c r="E9890" s="46">
        <v>35000</v>
      </c>
      <c r="F9890" s="130">
        <f t="shared" si="158"/>
        <v>5313000</v>
      </c>
      <c r="G9890" s="69"/>
    </row>
    <row r="9891" spans="1:7" ht="18" customHeight="1">
      <c r="A9891" s="323"/>
      <c r="B9891" s="302"/>
      <c r="C9891" s="325"/>
      <c r="D9891" s="325"/>
      <c r="E9891" s="46"/>
      <c r="F9891" s="130">
        <f t="shared" si="158"/>
        <v>0</v>
      </c>
      <c r="G9891" s="69"/>
    </row>
    <row r="9892" spans="1:7" ht="18" customHeight="1">
      <c r="A9892" s="323" t="s">
        <v>418</v>
      </c>
      <c r="B9892" s="302" t="s">
        <v>23</v>
      </c>
      <c r="C9892" s="325" t="s">
        <v>2335</v>
      </c>
      <c r="D9892" s="325">
        <v>468.7</v>
      </c>
      <c r="E9892" s="46">
        <v>34500</v>
      </c>
      <c r="F9892" s="130">
        <f t="shared" si="158"/>
        <v>16170150</v>
      </c>
      <c r="G9892" s="86">
        <f>F9892</f>
        <v>16170150</v>
      </c>
    </row>
    <row r="9893" spans="1:7" ht="18" customHeight="1">
      <c r="A9893" s="323"/>
      <c r="B9893" s="302"/>
      <c r="C9893" s="325"/>
      <c r="D9893" s="325"/>
      <c r="E9893" s="46"/>
      <c r="F9893" s="130">
        <f t="shared" si="158"/>
        <v>0</v>
      </c>
      <c r="G9893" s="69"/>
    </row>
    <row r="9894" spans="1:7" ht="18" customHeight="1">
      <c r="A9894" s="323" t="s">
        <v>779</v>
      </c>
      <c r="B9894" s="302" t="s">
        <v>13</v>
      </c>
      <c r="C9894" s="302" t="s">
        <v>2371</v>
      </c>
      <c r="D9894" s="325">
        <v>10</v>
      </c>
      <c r="E9894" s="46">
        <v>17500</v>
      </c>
      <c r="F9894" s="130">
        <f t="shared" si="158"/>
        <v>175000</v>
      </c>
      <c r="G9894" s="86">
        <f>F9894</f>
        <v>175000</v>
      </c>
    </row>
    <row r="9895" spans="1:7" ht="18" customHeight="1">
      <c r="A9895" s="323"/>
      <c r="B9895" s="302"/>
      <c r="C9895" s="325"/>
      <c r="D9895" s="325"/>
      <c r="E9895" s="46"/>
      <c r="F9895" s="130">
        <f t="shared" si="158"/>
        <v>0</v>
      </c>
      <c r="G9895" s="69"/>
    </row>
    <row r="9896" spans="1:7" ht="18" customHeight="1">
      <c r="A9896" s="323" t="s">
        <v>311</v>
      </c>
      <c r="B9896" s="302" t="s">
        <v>13</v>
      </c>
      <c r="C9896" s="325" t="s">
        <v>2283</v>
      </c>
      <c r="D9896" s="325">
        <v>280</v>
      </c>
      <c r="E9896" s="46">
        <v>33500</v>
      </c>
      <c r="F9896" s="130">
        <f t="shared" si="158"/>
        <v>9380000</v>
      </c>
      <c r="G9896" s="86">
        <f>SUM(F9896:F9897)</f>
        <v>20255000</v>
      </c>
    </row>
    <row r="9897" spans="1:7" ht="18" customHeight="1">
      <c r="A9897" s="323"/>
      <c r="B9897" s="302" t="s">
        <v>31</v>
      </c>
      <c r="C9897" s="325" t="s">
        <v>414</v>
      </c>
      <c r="D9897" s="325">
        <v>290</v>
      </c>
      <c r="E9897" s="46">
        <v>37500</v>
      </c>
      <c r="F9897" s="130">
        <f t="shared" si="158"/>
        <v>10875000</v>
      </c>
      <c r="G9897" s="69"/>
    </row>
    <row r="9898" spans="1:7" ht="18" customHeight="1">
      <c r="A9898" s="323"/>
      <c r="B9898" s="302"/>
      <c r="C9898" s="325"/>
      <c r="D9898" s="325"/>
      <c r="E9898" s="46"/>
      <c r="F9898" s="130">
        <f t="shared" si="158"/>
        <v>0</v>
      </c>
      <c r="G9898" s="69"/>
    </row>
    <row r="9899" spans="1:7" ht="18" customHeight="1">
      <c r="A9899" s="323" t="s">
        <v>2372</v>
      </c>
      <c r="B9899" s="302" t="s">
        <v>23</v>
      </c>
      <c r="C9899" s="325" t="s">
        <v>2373</v>
      </c>
      <c r="D9899" s="325">
        <v>210.7</v>
      </c>
      <c r="E9899" s="46">
        <v>35000</v>
      </c>
      <c r="F9899" s="130">
        <f t="shared" ref="F9899:F9960" si="159">E9899*D9899</f>
        <v>7374500</v>
      </c>
      <c r="G9899" s="86">
        <f>F9899</f>
        <v>7374500</v>
      </c>
    </row>
    <row r="9900" spans="1:7" ht="18" customHeight="1">
      <c r="A9900" s="323"/>
      <c r="B9900" s="302"/>
      <c r="C9900" s="325"/>
      <c r="D9900" s="325"/>
      <c r="E9900" s="46"/>
      <c r="F9900" s="130">
        <f t="shared" si="159"/>
        <v>0</v>
      </c>
      <c r="G9900" s="69"/>
    </row>
    <row r="9901" spans="1:7" ht="18" customHeight="1">
      <c r="A9901" s="323" t="s">
        <v>2374</v>
      </c>
      <c r="B9901" s="302" t="s">
        <v>13</v>
      </c>
      <c r="C9901" s="325" t="s">
        <v>60</v>
      </c>
      <c r="D9901" s="325">
        <v>20</v>
      </c>
      <c r="E9901" s="46">
        <v>31500</v>
      </c>
      <c r="F9901" s="130">
        <f t="shared" si="159"/>
        <v>630000</v>
      </c>
      <c r="G9901" s="86">
        <f>SUM(F9901:F9905)</f>
        <v>2315000</v>
      </c>
    </row>
    <row r="9902" spans="1:7" ht="18" customHeight="1">
      <c r="A9902" s="323"/>
      <c r="B9902" s="302" t="s">
        <v>13</v>
      </c>
      <c r="C9902" s="325" t="s">
        <v>14</v>
      </c>
      <c r="D9902" s="325">
        <v>10</v>
      </c>
      <c r="E9902" s="46">
        <v>31500</v>
      </c>
      <c r="F9902" s="130">
        <f t="shared" si="159"/>
        <v>315000</v>
      </c>
      <c r="G9902" s="69"/>
    </row>
    <row r="9903" spans="1:7" ht="18" customHeight="1">
      <c r="A9903" s="323"/>
      <c r="B9903" s="302" t="s">
        <v>23</v>
      </c>
      <c r="C9903" s="325" t="s">
        <v>15</v>
      </c>
      <c r="D9903" s="325">
        <v>30</v>
      </c>
      <c r="E9903" s="46">
        <v>35000</v>
      </c>
      <c r="F9903" s="130">
        <f t="shared" si="159"/>
        <v>1050000</v>
      </c>
      <c r="G9903" s="69"/>
    </row>
    <row r="9904" spans="1:7" ht="18" customHeight="1">
      <c r="A9904" s="323"/>
      <c r="B9904" s="302" t="s">
        <v>23</v>
      </c>
      <c r="C9904" s="325" t="s">
        <v>60</v>
      </c>
      <c r="D9904" s="325">
        <v>10</v>
      </c>
      <c r="E9904" s="46">
        <v>35000</v>
      </c>
      <c r="F9904" s="130">
        <f t="shared" si="159"/>
        <v>350000</v>
      </c>
      <c r="G9904" s="69"/>
    </row>
    <row r="9905" spans="1:11" s="263" customFormat="1" ht="18" customHeight="1">
      <c r="A9905" s="323"/>
      <c r="B9905" s="439" t="s">
        <v>699</v>
      </c>
      <c r="C9905" s="430" t="s">
        <v>60</v>
      </c>
      <c r="D9905" s="430">
        <v>-1</v>
      </c>
      <c r="E9905" s="54">
        <v>30000</v>
      </c>
      <c r="F9905" s="140">
        <f t="shared" si="159"/>
        <v>-30000</v>
      </c>
      <c r="G9905" s="265"/>
      <c r="H9905" s="277"/>
      <c r="I9905" s="280"/>
      <c r="J9905" s="425"/>
      <c r="K9905" s="264"/>
    </row>
    <row r="9906" spans="1:11" ht="18" customHeight="1">
      <c r="A9906" s="323"/>
      <c r="B9906" s="302"/>
      <c r="C9906" s="325"/>
      <c r="D9906" s="325"/>
      <c r="E9906" s="46"/>
      <c r="F9906" s="130">
        <f t="shared" si="159"/>
        <v>0</v>
      </c>
      <c r="G9906" s="69"/>
    </row>
    <row r="9907" spans="1:11" ht="18" customHeight="1">
      <c r="A9907" s="323" t="s">
        <v>357</v>
      </c>
      <c r="B9907" s="302" t="s">
        <v>31</v>
      </c>
      <c r="C9907" s="325" t="s">
        <v>189</v>
      </c>
      <c r="D9907" s="325">
        <v>26</v>
      </c>
      <c r="E9907" s="46">
        <v>36000</v>
      </c>
      <c r="F9907" s="130">
        <f t="shared" si="159"/>
        <v>936000</v>
      </c>
      <c r="G9907" s="86">
        <f>F9907</f>
        <v>936000</v>
      </c>
    </row>
    <row r="9908" spans="1:11" ht="18" customHeight="1">
      <c r="A9908" s="323"/>
      <c r="B9908" s="302"/>
      <c r="C9908" s="325"/>
      <c r="D9908" s="325"/>
      <c r="E9908" s="46"/>
      <c r="F9908" s="130">
        <f t="shared" si="159"/>
        <v>0</v>
      </c>
      <c r="G9908" s="69"/>
    </row>
    <row r="9909" spans="1:11" ht="18" customHeight="1">
      <c r="A9909" s="323" t="s">
        <v>578</v>
      </c>
      <c r="B9909" s="302" t="s">
        <v>31</v>
      </c>
      <c r="C9909" s="325" t="s">
        <v>255</v>
      </c>
      <c r="D9909" s="325">
        <v>25</v>
      </c>
      <c r="E9909" s="46">
        <v>36000</v>
      </c>
      <c r="F9909" s="130">
        <f t="shared" si="159"/>
        <v>900000</v>
      </c>
      <c r="G9909" s="86">
        <f>F9909</f>
        <v>900000</v>
      </c>
    </row>
    <row r="9910" spans="1:11" ht="18" customHeight="1">
      <c r="A9910" s="323"/>
      <c r="B9910" s="302"/>
      <c r="C9910" s="325"/>
      <c r="D9910" s="325"/>
      <c r="E9910" s="46"/>
      <c r="F9910" s="130">
        <f t="shared" si="159"/>
        <v>0</v>
      </c>
      <c r="G9910" s="69"/>
    </row>
    <row r="9911" spans="1:11" ht="18" customHeight="1">
      <c r="A9911" s="323" t="s">
        <v>2048</v>
      </c>
      <c r="B9911" s="302" t="s">
        <v>13</v>
      </c>
      <c r="C9911" s="325" t="s">
        <v>75</v>
      </c>
      <c r="D9911" s="325">
        <v>10</v>
      </c>
      <c r="E9911" s="46">
        <v>32000</v>
      </c>
      <c r="F9911" s="130">
        <f t="shared" si="159"/>
        <v>320000</v>
      </c>
      <c r="G9911" s="86">
        <f>F9911</f>
        <v>320000</v>
      </c>
    </row>
    <row r="9912" spans="1:11" ht="18" customHeight="1">
      <c r="A9912" s="323"/>
      <c r="B9912" s="302"/>
      <c r="C9912" s="325"/>
      <c r="D9912" s="325"/>
      <c r="E9912" s="46"/>
      <c r="F9912" s="130">
        <f t="shared" si="159"/>
        <v>0</v>
      </c>
      <c r="G9912" s="69"/>
    </row>
    <row r="9913" spans="1:11" ht="18" customHeight="1">
      <c r="A9913" s="323" t="s">
        <v>2375</v>
      </c>
      <c r="B9913" s="444" t="s">
        <v>6</v>
      </c>
      <c r="C9913" s="482" t="s">
        <v>128</v>
      </c>
      <c r="D9913" s="482">
        <v>76.44</v>
      </c>
      <c r="E9913" s="116">
        <v>39000</v>
      </c>
      <c r="F9913" s="131">
        <f t="shared" si="159"/>
        <v>2981160</v>
      </c>
      <c r="G9913" s="86">
        <f>F9913</f>
        <v>2981160</v>
      </c>
    </row>
    <row r="9914" spans="1:11" ht="18" customHeight="1">
      <c r="A9914" s="323"/>
      <c r="B9914" s="302"/>
      <c r="C9914" s="325"/>
      <c r="D9914" s="325"/>
      <c r="E9914" s="46"/>
      <c r="F9914" s="130">
        <f t="shared" si="159"/>
        <v>0</v>
      </c>
      <c r="G9914" s="69"/>
    </row>
    <row r="9915" spans="1:11" ht="18" customHeight="1">
      <c r="A9915" s="323" t="s">
        <v>330</v>
      </c>
      <c r="B9915" s="302" t="s">
        <v>23</v>
      </c>
      <c r="C9915" s="325" t="s">
        <v>521</v>
      </c>
      <c r="D9915" s="325">
        <v>200</v>
      </c>
      <c r="E9915" s="46">
        <v>30000</v>
      </c>
      <c r="F9915" s="130">
        <f t="shared" si="159"/>
        <v>6000000</v>
      </c>
      <c r="G9915" s="86">
        <f>F9915</f>
        <v>6000000</v>
      </c>
    </row>
    <row r="9916" spans="1:11" ht="18" customHeight="1">
      <c r="A9916" s="323"/>
      <c r="B9916" s="302"/>
      <c r="C9916" s="325"/>
      <c r="D9916" s="325"/>
      <c r="E9916" s="46"/>
      <c r="F9916" s="130">
        <f t="shared" si="159"/>
        <v>0</v>
      </c>
      <c r="G9916" s="69"/>
    </row>
    <row r="9917" spans="1:11" ht="18" customHeight="1">
      <c r="A9917" s="323" t="s">
        <v>311</v>
      </c>
      <c r="B9917" s="438" t="s">
        <v>2376</v>
      </c>
      <c r="C9917" s="490" t="s">
        <v>206</v>
      </c>
      <c r="D9917" s="490">
        <v>-489.4</v>
      </c>
      <c r="E9917" s="56">
        <v>37500</v>
      </c>
      <c r="F9917" s="250">
        <f t="shared" si="159"/>
        <v>-18352500</v>
      </c>
      <c r="G9917" s="86">
        <f>F9917</f>
        <v>-18352500</v>
      </c>
    </row>
    <row r="9918" spans="1:11" ht="18" customHeight="1">
      <c r="A9918" s="323"/>
      <c r="B9918" s="302"/>
      <c r="C9918" s="325"/>
      <c r="D9918" s="325"/>
      <c r="E9918" s="46"/>
      <c r="F9918" s="130">
        <f t="shared" si="159"/>
        <v>0</v>
      </c>
      <c r="G9918" s="69"/>
    </row>
    <row r="9919" spans="1:11" ht="18" customHeight="1">
      <c r="A9919" s="323" t="s">
        <v>1080</v>
      </c>
      <c r="B9919" s="444" t="s">
        <v>2377</v>
      </c>
      <c r="C9919" s="482" t="s">
        <v>2378</v>
      </c>
      <c r="D9919" s="482">
        <v>175</v>
      </c>
      <c r="E9919" s="116">
        <v>56000</v>
      </c>
      <c r="F9919" s="131">
        <f t="shared" si="159"/>
        <v>9800000</v>
      </c>
      <c r="G9919" s="86">
        <f>SUM(F9919:F9921)</f>
        <v>20496000</v>
      </c>
    </row>
    <row r="9920" spans="1:11" ht="18" customHeight="1">
      <c r="A9920" s="323"/>
      <c r="B9920" s="444" t="s">
        <v>2379</v>
      </c>
      <c r="C9920" s="482" t="s">
        <v>2360</v>
      </c>
      <c r="D9920" s="482">
        <v>35</v>
      </c>
      <c r="E9920" s="116">
        <v>56000</v>
      </c>
      <c r="F9920" s="131">
        <f t="shared" si="159"/>
        <v>1960000</v>
      </c>
      <c r="G9920" s="69"/>
    </row>
    <row r="9921" spans="1:7" ht="18" customHeight="1">
      <c r="A9921" s="323"/>
      <c r="B9921" s="444" t="s">
        <v>2380</v>
      </c>
      <c r="C9921" s="482" t="s">
        <v>1147</v>
      </c>
      <c r="D9921" s="482">
        <v>156</v>
      </c>
      <c r="E9921" s="116">
        <v>56000</v>
      </c>
      <c r="F9921" s="131">
        <f t="shared" si="159"/>
        <v>8736000</v>
      </c>
      <c r="G9921" s="69"/>
    </row>
    <row r="9922" spans="1:7" ht="18" customHeight="1">
      <c r="A9922" s="323"/>
      <c r="B9922" s="302"/>
      <c r="C9922" s="325"/>
      <c r="D9922" s="325"/>
      <c r="E9922" s="46"/>
      <c r="F9922" s="130">
        <f t="shared" si="159"/>
        <v>0</v>
      </c>
      <c r="G9922" s="69"/>
    </row>
    <row r="9923" spans="1:7" ht="18" customHeight="1">
      <c r="A9923" s="323" t="s">
        <v>18</v>
      </c>
      <c r="B9923" s="302" t="s">
        <v>13</v>
      </c>
      <c r="C9923" s="325" t="s">
        <v>75</v>
      </c>
      <c r="D9923" s="325">
        <v>20</v>
      </c>
      <c r="E9923" s="46">
        <v>30000</v>
      </c>
      <c r="F9923" s="130">
        <f t="shared" si="159"/>
        <v>600000</v>
      </c>
      <c r="G9923" s="86">
        <f>SUM(F9923:F9925)</f>
        <v>1800000</v>
      </c>
    </row>
    <row r="9924" spans="1:7" ht="18" customHeight="1">
      <c r="A9924" s="323"/>
      <c r="B9924" s="302" t="s">
        <v>13</v>
      </c>
      <c r="C9924" s="325" t="s">
        <v>60</v>
      </c>
      <c r="D9924" s="325">
        <v>20</v>
      </c>
      <c r="E9924" s="46">
        <v>30000</v>
      </c>
      <c r="F9924" s="130">
        <f t="shared" si="159"/>
        <v>600000</v>
      </c>
      <c r="G9924" s="69"/>
    </row>
    <row r="9925" spans="1:7" ht="18" customHeight="1">
      <c r="A9925" s="323"/>
      <c r="B9925" s="302" t="s">
        <v>13</v>
      </c>
      <c r="C9925" s="325" t="s">
        <v>15</v>
      </c>
      <c r="D9925" s="325">
        <v>20</v>
      </c>
      <c r="E9925" s="46">
        <v>30000</v>
      </c>
      <c r="F9925" s="130">
        <f t="shared" si="159"/>
        <v>600000</v>
      </c>
      <c r="G9925" s="69"/>
    </row>
    <row r="9926" spans="1:7" ht="18" customHeight="1">
      <c r="A9926" s="323"/>
      <c r="B9926" s="302"/>
      <c r="C9926" s="325"/>
      <c r="D9926" s="325"/>
      <c r="E9926" s="46"/>
      <c r="F9926" s="130">
        <f t="shared" si="159"/>
        <v>0</v>
      </c>
      <c r="G9926" s="69"/>
    </row>
    <row r="9927" spans="1:7" ht="18" customHeight="1">
      <c r="A9927" s="323" t="s">
        <v>61</v>
      </c>
      <c r="B9927" s="302" t="s">
        <v>13</v>
      </c>
      <c r="C9927" s="325" t="s">
        <v>75</v>
      </c>
      <c r="D9927" s="325">
        <v>10</v>
      </c>
      <c r="E9927" s="46">
        <v>31500</v>
      </c>
      <c r="F9927" s="130">
        <f t="shared" si="159"/>
        <v>315000</v>
      </c>
      <c r="G9927" s="86">
        <f>SUM(F9927:F9928)</f>
        <v>630000</v>
      </c>
    </row>
    <row r="9928" spans="1:7" ht="18" customHeight="1">
      <c r="A9928" s="323"/>
      <c r="B9928" s="302" t="s">
        <v>13</v>
      </c>
      <c r="C9928" s="325" t="s">
        <v>62</v>
      </c>
      <c r="D9928" s="325">
        <v>10</v>
      </c>
      <c r="E9928" s="46">
        <v>31500</v>
      </c>
      <c r="F9928" s="130">
        <f t="shared" si="159"/>
        <v>315000</v>
      </c>
      <c r="G9928" s="69"/>
    </row>
    <row r="9929" spans="1:7" ht="18" customHeight="1">
      <c r="A9929" s="323"/>
      <c r="B9929" s="302"/>
      <c r="C9929" s="325"/>
      <c r="D9929" s="325"/>
      <c r="E9929" s="46"/>
      <c r="F9929" s="130">
        <f t="shared" si="159"/>
        <v>0</v>
      </c>
      <c r="G9929" s="69"/>
    </row>
    <row r="9930" spans="1:7" ht="18" customHeight="1">
      <c r="A9930" s="323" t="s">
        <v>2141</v>
      </c>
      <c r="B9930" s="302" t="s">
        <v>289</v>
      </c>
      <c r="C9930" s="325" t="s">
        <v>22</v>
      </c>
      <c r="D9930" s="325">
        <v>50</v>
      </c>
      <c r="E9930" s="46">
        <v>32000</v>
      </c>
      <c r="F9930" s="130">
        <f t="shared" si="159"/>
        <v>1600000</v>
      </c>
      <c r="G9930" s="86">
        <f>F9930</f>
        <v>1600000</v>
      </c>
    </row>
    <row r="9931" spans="1:7" ht="18" customHeight="1">
      <c r="A9931" s="323"/>
      <c r="B9931" s="302"/>
      <c r="C9931" s="325"/>
      <c r="D9931" s="325"/>
      <c r="E9931" s="46"/>
      <c r="F9931" s="130">
        <f t="shared" si="159"/>
        <v>0</v>
      </c>
      <c r="G9931" s="69"/>
    </row>
    <row r="9932" spans="1:7" ht="18" customHeight="1">
      <c r="A9932" s="323" t="s">
        <v>648</v>
      </c>
      <c r="B9932" s="302" t="s">
        <v>31</v>
      </c>
      <c r="C9932" s="325" t="s">
        <v>1544</v>
      </c>
      <c r="D9932" s="325">
        <v>202.8</v>
      </c>
      <c r="E9932" s="46">
        <v>34500</v>
      </c>
      <c r="F9932" s="130">
        <f t="shared" si="159"/>
        <v>6996600</v>
      </c>
      <c r="G9932" s="86">
        <f>F9932</f>
        <v>6996600</v>
      </c>
    </row>
    <row r="9933" spans="1:7" ht="18" customHeight="1">
      <c r="A9933" s="323"/>
      <c r="B9933" s="302"/>
      <c r="C9933" s="325"/>
      <c r="D9933" s="325"/>
      <c r="E9933" s="46"/>
      <c r="F9933" s="130">
        <f t="shared" si="159"/>
        <v>0</v>
      </c>
      <c r="G9933" s="69"/>
    </row>
    <row r="9934" spans="1:7" ht="18" customHeight="1">
      <c r="A9934" s="323" t="s">
        <v>1458</v>
      </c>
      <c r="B9934" s="302" t="s">
        <v>568</v>
      </c>
      <c r="C9934" s="325" t="s">
        <v>130</v>
      </c>
      <c r="D9934" s="325">
        <v>167.7</v>
      </c>
      <c r="E9934" s="46">
        <v>39000</v>
      </c>
      <c r="F9934" s="130">
        <f t="shared" si="159"/>
        <v>6540300</v>
      </c>
      <c r="G9934" s="86">
        <f>F9934</f>
        <v>6540300</v>
      </c>
    </row>
    <row r="9935" spans="1:7" ht="18" customHeight="1">
      <c r="A9935" s="323"/>
      <c r="B9935" s="302"/>
      <c r="C9935" s="325"/>
      <c r="D9935" s="325"/>
      <c r="E9935" s="46"/>
      <c r="F9935" s="130">
        <f t="shared" si="159"/>
        <v>0</v>
      </c>
      <c r="G9935" s="69"/>
    </row>
    <row r="9936" spans="1:7" ht="18" customHeight="1">
      <c r="A9936" s="323" t="s">
        <v>93</v>
      </c>
      <c r="B9936" s="302" t="s">
        <v>13</v>
      </c>
      <c r="C9936" s="325" t="s">
        <v>807</v>
      </c>
      <c r="D9936" s="325">
        <v>177.7</v>
      </c>
      <c r="E9936" s="46">
        <v>31500</v>
      </c>
      <c r="F9936" s="130">
        <f t="shared" si="159"/>
        <v>5597550</v>
      </c>
      <c r="G9936" s="86">
        <f>SUM(F9936:F9939)</f>
        <v>11527200</v>
      </c>
    </row>
    <row r="9937" spans="1:7" ht="18" customHeight="1">
      <c r="A9937" s="323"/>
      <c r="B9937" s="302" t="s">
        <v>31</v>
      </c>
      <c r="C9937" s="325" t="s">
        <v>2381</v>
      </c>
      <c r="D9937" s="325">
        <v>26.3</v>
      </c>
      <c r="E9937" s="46">
        <v>31500</v>
      </c>
      <c r="F9937" s="130">
        <f t="shared" si="159"/>
        <v>828450</v>
      </c>
      <c r="G9937" s="69"/>
    </row>
    <row r="9938" spans="1:7" ht="18" customHeight="1">
      <c r="A9938" s="323"/>
      <c r="B9938" s="302" t="s">
        <v>31</v>
      </c>
      <c r="C9938" s="325" t="s">
        <v>54</v>
      </c>
      <c r="D9938" s="325">
        <v>50</v>
      </c>
      <c r="E9938" s="46">
        <v>36000</v>
      </c>
      <c r="F9938" s="130">
        <f t="shared" si="159"/>
        <v>1800000</v>
      </c>
      <c r="G9938" s="69"/>
    </row>
    <row r="9939" spans="1:7" ht="18" customHeight="1">
      <c r="A9939" s="323"/>
      <c r="B9939" s="302" t="s">
        <v>13</v>
      </c>
      <c r="C9939" s="325" t="s">
        <v>807</v>
      </c>
      <c r="D9939" s="325">
        <v>104.8</v>
      </c>
      <c r="E9939" s="46">
        <v>31500</v>
      </c>
      <c r="F9939" s="130">
        <f>E9939*D9939</f>
        <v>3301200</v>
      </c>
      <c r="G9939" s="69"/>
    </row>
    <row r="9940" spans="1:7" ht="18" customHeight="1">
      <c r="A9940" s="323"/>
      <c r="B9940" s="302"/>
      <c r="C9940" s="325"/>
      <c r="D9940" s="325"/>
      <c r="E9940" s="46"/>
      <c r="F9940" s="130">
        <f t="shared" si="159"/>
        <v>0</v>
      </c>
      <c r="G9940" s="69"/>
    </row>
    <row r="9941" spans="1:7" ht="18" customHeight="1">
      <c r="A9941" s="323" t="s">
        <v>30</v>
      </c>
      <c r="B9941" s="302" t="s">
        <v>13</v>
      </c>
      <c r="C9941" s="325" t="s">
        <v>1089</v>
      </c>
      <c r="D9941" s="325">
        <v>101.2</v>
      </c>
      <c r="E9941" s="46">
        <v>31500</v>
      </c>
      <c r="F9941" s="130">
        <f t="shared" si="159"/>
        <v>3187800</v>
      </c>
      <c r="G9941" s="86">
        <f>SUM(F9941:F9943)</f>
        <v>24774750</v>
      </c>
    </row>
    <row r="9942" spans="1:7" ht="18" customHeight="1">
      <c r="A9942" s="323"/>
      <c r="B9942" s="302" t="s">
        <v>13</v>
      </c>
      <c r="C9942" s="325" t="s">
        <v>209</v>
      </c>
      <c r="D9942" s="325">
        <v>185.3</v>
      </c>
      <c r="E9942" s="46">
        <v>31500</v>
      </c>
      <c r="F9942" s="130">
        <f t="shared" si="159"/>
        <v>5836950</v>
      </c>
      <c r="G9942" s="69"/>
    </row>
    <row r="9943" spans="1:7" ht="18" customHeight="1">
      <c r="A9943" s="323"/>
      <c r="B9943" s="302" t="s">
        <v>13</v>
      </c>
      <c r="C9943" s="325" t="s">
        <v>703</v>
      </c>
      <c r="D9943" s="325">
        <v>500</v>
      </c>
      <c r="E9943" s="46">
        <v>31500</v>
      </c>
      <c r="F9943" s="130">
        <f t="shared" si="159"/>
        <v>15750000</v>
      </c>
      <c r="G9943" s="69"/>
    </row>
    <row r="9944" spans="1:7" ht="18" customHeight="1">
      <c r="A9944" s="323"/>
      <c r="B9944" s="302"/>
      <c r="C9944" s="325"/>
      <c r="D9944" s="325"/>
      <c r="E9944" s="46"/>
      <c r="F9944" s="130">
        <f t="shared" si="159"/>
        <v>0</v>
      </c>
      <c r="G9944" s="69"/>
    </row>
    <row r="9945" spans="1:7" ht="18" customHeight="1">
      <c r="A9945" s="323" t="s">
        <v>235</v>
      </c>
      <c r="B9945" s="302" t="s">
        <v>13</v>
      </c>
      <c r="C9945" s="325" t="s">
        <v>236</v>
      </c>
      <c r="D9945" s="325">
        <v>500</v>
      </c>
      <c r="E9945" s="46">
        <v>29500</v>
      </c>
      <c r="F9945" s="130">
        <f t="shared" si="159"/>
        <v>14750000</v>
      </c>
      <c r="G9945" s="86">
        <f>SUM(F9945:F9946)</f>
        <v>31432250</v>
      </c>
    </row>
    <row r="9946" spans="1:7" ht="18" customHeight="1">
      <c r="A9946" s="323"/>
      <c r="B9946" s="302" t="s">
        <v>13</v>
      </c>
      <c r="C9946" s="325" t="s">
        <v>237</v>
      </c>
      <c r="D9946" s="325">
        <v>565.5</v>
      </c>
      <c r="E9946" s="46">
        <v>29500</v>
      </c>
      <c r="F9946" s="130">
        <f t="shared" si="159"/>
        <v>16682250</v>
      </c>
      <c r="G9946" s="69"/>
    </row>
    <row r="9947" spans="1:7" ht="18" customHeight="1">
      <c r="A9947" s="323"/>
      <c r="B9947" s="302"/>
      <c r="C9947" s="325"/>
      <c r="D9947" s="325"/>
      <c r="E9947" s="46"/>
      <c r="F9947" s="130">
        <f t="shared" si="159"/>
        <v>0</v>
      </c>
      <c r="G9947" s="69"/>
    </row>
    <row r="9948" spans="1:7" ht="18" customHeight="1">
      <c r="A9948" s="323" t="s">
        <v>327</v>
      </c>
      <c r="B9948" s="302" t="s">
        <v>254</v>
      </c>
      <c r="C9948" s="325" t="s">
        <v>170</v>
      </c>
      <c r="D9948" s="325">
        <v>102.9</v>
      </c>
      <c r="E9948" s="46">
        <v>35500</v>
      </c>
      <c r="F9948" s="130">
        <f t="shared" si="159"/>
        <v>3652950</v>
      </c>
      <c r="G9948" s="86">
        <f>F9948</f>
        <v>3652950</v>
      </c>
    </row>
    <row r="9949" spans="1:7" ht="18" customHeight="1">
      <c r="A9949" s="323"/>
      <c r="B9949" s="302"/>
      <c r="C9949" s="325"/>
      <c r="D9949" s="325"/>
      <c r="E9949" s="46"/>
      <c r="F9949" s="130">
        <f t="shared" si="159"/>
        <v>0</v>
      </c>
      <c r="G9949" s="69"/>
    </row>
    <row r="9950" spans="1:7" ht="18" customHeight="1">
      <c r="A9950" s="323" t="s">
        <v>245</v>
      </c>
      <c r="B9950" s="302" t="s">
        <v>23</v>
      </c>
      <c r="C9950" s="325" t="s">
        <v>2382</v>
      </c>
      <c r="D9950" s="325">
        <v>222.4</v>
      </c>
      <c r="E9950" s="46">
        <v>36000</v>
      </c>
      <c r="F9950" s="130">
        <f t="shared" si="159"/>
        <v>8006400</v>
      </c>
      <c r="G9950" s="86">
        <f>SUM(F9950:F9951)</f>
        <v>36806400</v>
      </c>
    </row>
    <row r="9951" spans="1:7" ht="18" customHeight="1">
      <c r="A9951" s="323"/>
      <c r="B9951" s="302" t="s">
        <v>31</v>
      </c>
      <c r="C9951" s="325" t="s">
        <v>246</v>
      </c>
      <c r="D9951" s="325">
        <v>800</v>
      </c>
      <c r="E9951" s="46">
        <v>36000</v>
      </c>
      <c r="F9951" s="130">
        <f t="shared" si="159"/>
        <v>28800000</v>
      </c>
      <c r="G9951" s="69"/>
    </row>
    <row r="9952" spans="1:7" ht="18" customHeight="1">
      <c r="A9952" s="323"/>
      <c r="B9952" s="302"/>
      <c r="C9952" s="325"/>
      <c r="D9952" s="325"/>
      <c r="E9952" s="46"/>
      <c r="F9952" s="130">
        <f t="shared" si="159"/>
        <v>0</v>
      </c>
      <c r="G9952" s="69"/>
    </row>
    <row r="9953" spans="1:7" ht="18" customHeight="1">
      <c r="A9953" s="323" t="s">
        <v>1245</v>
      </c>
      <c r="B9953" s="302" t="s">
        <v>31</v>
      </c>
      <c r="C9953" s="325" t="s">
        <v>435</v>
      </c>
      <c r="D9953" s="325">
        <v>106.4</v>
      </c>
      <c r="E9953" s="46">
        <v>36000</v>
      </c>
      <c r="F9953" s="130">
        <f t="shared" si="159"/>
        <v>3830400</v>
      </c>
      <c r="G9953" s="86">
        <f>F9953</f>
        <v>3830400</v>
      </c>
    </row>
    <row r="9954" spans="1:7" ht="18" customHeight="1">
      <c r="A9954" s="323"/>
      <c r="B9954" s="302"/>
      <c r="C9954" s="325"/>
      <c r="D9954" s="325"/>
      <c r="E9954" s="46"/>
      <c r="F9954" s="130">
        <f t="shared" si="159"/>
        <v>0</v>
      </c>
      <c r="G9954" s="69"/>
    </row>
    <row r="9955" spans="1:7" ht="18" customHeight="1">
      <c r="A9955" s="323" t="s">
        <v>2017</v>
      </c>
      <c r="B9955" s="302" t="s">
        <v>13</v>
      </c>
      <c r="C9955" s="325" t="s">
        <v>1060</v>
      </c>
      <c r="D9955" s="325">
        <v>64.900000000000006</v>
      </c>
      <c r="E9955" s="46">
        <v>31500</v>
      </c>
      <c r="F9955" s="130">
        <f t="shared" si="159"/>
        <v>2044350.0000000002</v>
      </c>
      <c r="G9955" s="86">
        <f>F9955</f>
        <v>2044350.0000000002</v>
      </c>
    </row>
    <row r="9956" spans="1:7" ht="18" customHeight="1">
      <c r="A9956" s="323"/>
      <c r="B9956" s="302"/>
      <c r="C9956" s="325"/>
      <c r="D9956" s="325"/>
      <c r="E9956" s="46"/>
      <c r="F9956" s="130">
        <f t="shared" si="159"/>
        <v>0</v>
      </c>
      <c r="G9956" s="69"/>
    </row>
    <row r="9957" spans="1:7" ht="18" customHeight="1">
      <c r="A9957" s="323" t="s">
        <v>2383</v>
      </c>
      <c r="B9957" s="302" t="s">
        <v>13</v>
      </c>
      <c r="C9957" s="325" t="s">
        <v>1211</v>
      </c>
      <c r="D9957" s="325">
        <v>50</v>
      </c>
      <c r="E9957" s="46">
        <v>31500</v>
      </c>
      <c r="F9957" s="130">
        <f t="shared" si="159"/>
        <v>1575000</v>
      </c>
      <c r="G9957" s="86">
        <f>F9957</f>
        <v>1575000</v>
      </c>
    </row>
    <row r="9958" spans="1:7" ht="18" customHeight="1">
      <c r="A9958" s="323"/>
      <c r="B9958" s="302"/>
      <c r="C9958" s="325"/>
      <c r="D9958" s="325"/>
      <c r="E9958" s="46"/>
      <c r="F9958" s="130">
        <f t="shared" si="159"/>
        <v>0</v>
      </c>
      <c r="G9958" s="69"/>
    </row>
    <row r="9959" spans="1:7" ht="18" customHeight="1">
      <c r="A9959" s="323" t="s">
        <v>56</v>
      </c>
      <c r="B9959" s="302" t="s">
        <v>13</v>
      </c>
      <c r="C9959" s="325" t="s">
        <v>2384</v>
      </c>
      <c r="D9959" s="325">
        <v>55</v>
      </c>
      <c r="E9959" s="46">
        <v>31500</v>
      </c>
      <c r="F9959" s="130">
        <f t="shared" si="159"/>
        <v>1732500</v>
      </c>
      <c r="G9959" s="86">
        <f>F9959</f>
        <v>1732500</v>
      </c>
    </row>
    <row r="9960" spans="1:7" ht="18" customHeight="1">
      <c r="A9960" s="323"/>
      <c r="B9960" s="302"/>
      <c r="C9960" s="325"/>
      <c r="D9960" s="325"/>
      <c r="E9960" s="46"/>
      <c r="F9960" s="130">
        <f t="shared" si="159"/>
        <v>0</v>
      </c>
      <c r="G9960" s="69"/>
    </row>
    <row r="9961" spans="1:7" ht="18" customHeight="1">
      <c r="A9961" s="323" t="s">
        <v>2385</v>
      </c>
      <c r="B9961" s="302" t="s">
        <v>13</v>
      </c>
      <c r="C9961" s="325" t="s">
        <v>2386</v>
      </c>
      <c r="D9961" s="325">
        <v>40</v>
      </c>
      <c r="E9961" s="46">
        <v>33000</v>
      </c>
      <c r="F9961" s="130">
        <f t="shared" ref="F9961:F10028" si="160">E9961*D9961</f>
        <v>1320000</v>
      </c>
      <c r="G9961" s="86">
        <f>SUM(F9961:F9962)</f>
        <v>3075600</v>
      </c>
    </row>
    <row r="9962" spans="1:7" ht="18" customHeight="1">
      <c r="A9962" s="323"/>
      <c r="B9962" s="302" t="s">
        <v>13</v>
      </c>
      <c r="C9962" s="325" t="s">
        <v>2387</v>
      </c>
      <c r="D9962" s="325">
        <v>53.2</v>
      </c>
      <c r="E9962" s="46">
        <v>33000</v>
      </c>
      <c r="F9962" s="130">
        <f t="shared" si="160"/>
        <v>1755600</v>
      </c>
      <c r="G9962" s="69"/>
    </row>
    <row r="9963" spans="1:7" ht="18" customHeight="1">
      <c r="A9963" s="323"/>
      <c r="B9963" s="302"/>
      <c r="C9963" s="325"/>
      <c r="D9963" s="325"/>
      <c r="E9963" s="46"/>
      <c r="F9963" s="130">
        <f t="shared" si="160"/>
        <v>0</v>
      </c>
      <c r="G9963" s="69"/>
    </row>
    <row r="9964" spans="1:7" ht="18" customHeight="1">
      <c r="A9964" s="323" t="s">
        <v>457</v>
      </c>
      <c r="B9964" s="302" t="s">
        <v>31</v>
      </c>
      <c r="C9964" s="325" t="s">
        <v>1585</v>
      </c>
      <c r="D9964" s="325">
        <v>112.9</v>
      </c>
      <c r="E9964" s="46">
        <v>36000</v>
      </c>
      <c r="F9964" s="130">
        <f t="shared" si="160"/>
        <v>4064400</v>
      </c>
      <c r="G9964" s="86">
        <f>F9964</f>
        <v>4064400</v>
      </c>
    </row>
    <row r="9965" spans="1:7" ht="18" customHeight="1">
      <c r="A9965" s="323"/>
      <c r="B9965" s="302"/>
      <c r="C9965" s="325"/>
      <c r="D9965" s="325"/>
      <c r="E9965" s="46"/>
      <c r="F9965" s="130">
        <f t="shared" si="160"/>
        <v>0</v>
      </c>
      <c r="G9965" s="69"/>
    </row>
    <row r="9966" spans="1:7" ht="18" customHeight="1">
      <c r="A9966" s="323" t="s">
        <v>2389</v>
      </c>
      <c r="B9966" s="302" t="s">
        <v>13</v>
      </c>
      <c r="C9966" s="325" t="s">
        <v>2390</v>
      </c>
      <c r="D9966" s="325">
        <v>50</v>
      </c>
      <c r="E9966" s="46">
        <v>35000</v>
      </c>
      <c r="F9966" s="130">
        <f t="shared" si="160"/>
        <v>1750000</v>
      </c>
      <c r="G9966" s="86">
        <f>SUM(F9966:F9967)</f>
        <v>5250000</v>
      </c>
    </row>
    <row r="9967" spans="1:7" ht="18" customHeight="1">
      <c r="A9967" s="323"/>
      <c r="B9967" s="302" t="s">
        <v>13</v>
      </c>
      <c r="C9967" s="325" t="s">
        <v>57</v>
      </c>
      <c r="D9967" s="325">
        <v>100</v>
      </c>
      <c r="E9967" s="46">
        <v>35000</v>
      </c>
      <c r="F9967" s="130">
        <f t="shared" si="160"/>
        <v>3500000</v>
      </c>
      <c r="G9967" s="69"/>
    </row>
    <row r="9968" spans="1:7" ht="18" customHeight="1">
      <c r="A9968" s="323"/>
      <c r="B9968" s="302"/>
      <c r="C9968" s="325"/>
      <c r="D9968" s="325"/>
      <c r="E9968" s="46"/>
      <c r="F9968" s="130">
        <f t="shared" si="160"/>
        <v>0</v>
      </c>
      <c r="G9968" s="69"/>
    </row>
    <row r="9969" spans="1:7" ht="18" customHeight="1">
      <c r="A9969" s="323" t="s">
        <v>271</v>
      </c>
      <c r="B9969" s="302" t="s">
        <v>13</v>
      </c>
      <c r="C9969" s="325" t="s">
        <v>22</v>
      </c>
      <c r="D9969" s="325">
        <v>10</v>
      </c>
      <c r="E9969" s="46">
        <v>31500</v>
      </c>
      <c r="F9969" s="130">
        <f t="shared" si="160"/>
        <v>315000</v>
      </c>
      <c r="G9969" s="86">
        <f>SUM(F9969:F9970)</f>
        <v>630000</v>
      </c>
    </row>
    <row r="9970" spans="1:7" ht="18" customHeight="1">
      <c r="A9970" s="323"/>
      <c r="B9970" s="302" t="s">
        <v>13</v>
      </c>
      <c r="C9970" s="325" t="s">
        <v>60</v>
      </c>
      <c r="D9970" s="325">
        <v>10</v>
      </c>
      <c r="E9970" s="46">
        <v>31500</v>
      </c>
      <c r="F9970" s="130">
        <f t="shared" si="160"/>
        <v>315000</v>
      </c>
      <c r="G9970" s="69"/>
    </row>
    <row r="9971" spans="1:7" ht="18" customHeight="1">
      <c r="A9971" s="323"/>
      <c r="B9971" s="302"/>
      <c r="C9971" s="325"/>
      <c r="D9971" s="325"/>
      <c r="E9971" s="46"/>
      <c r="F9971" s="130">
        <f t="shared" si="160"/>
        <v>0</v>
      </c>
      <c r="G9971" s="69"/>
    </row>
    <row r="9972" spans="1:7" ht="18" customHeight="1">
      <c r="A9972" s="533" t="s">
        <v>1194</v>
      </c>
      <c r="B9972" s="440" t="s">
        <v>13</v>
      </c>
      <c r="C9972" s="382" t="s">
        <v>2391</v>
      </c>
      <c r="D9972" s="382">
        <v>56</v>
      </c>
      <c r="E9972" s="59">
        <v>32500</v>
      </c>
      <c r="F9972" s="132">
        <f t="shared" si="160"/>
        <v>1820000</v>
      </c>
      <c r="G9972" s="125">
        <f>F9972</f>
        <v>1820000</v>
      </c>
    </row>
    <row r="9973" spans="1:7" ht="18" customHeight="1">
      <c r="A9973" s="526"/>
      <c r="B9973" s="435"/>
      <c r="C9973" s="484"/>
      <c r="D9973" s="484"/>
      <c r="E9973" s="113"/>
      <c r="F9973" s="126"/>
      <c r="G9973" s="9"/>
    </row>
    <row r="9974" spans="1:7" ht="18" customHeight="1">
      <c r="A9974" s="537">
        <v>42476</v>
      </c>
      <c r="B9974" s="355"/>
      <c r="C9974" s="491" t="s">
        <v>398</v>
      </c>
      <c r="D9974" s="525"/>
      <c r="F9974" s="127"/>
    </row>
    <row r="9975" spans="1:7" ht="18" customHeight="1">
      <c r="A9975" s="531" t="s">
        <v>127</v>
      </c>
      <c r="B9975" s="436" t="s">
        <v>134</v>
      </c>
      <c r="C9975" s="494" t="s">
        <v>152</v>
      </c>
      <c r="D9975" s="494">
        <f>SUM(D9976:D10024)</f>
        <v>2504.8000000000002</v>
      </c>
      <c r="E9975" s="166"/>
      <c r="F9975" s="171">
        <f>SUM(F9976:F10024)</f>
        <v>92244700</v>
      </c>
      <c r="G9975" s="171">
        <f>SUM(G9976:G10024)</f>
        <v>92244700</v>
      </c>
    </row>
    <row r="9976" spans="1:7" ht="15.75" customHeight="1">
      <c r="A9976" s="532" t="s">
        <v>235</v>
      </c>
      <c r="B9976" s="441" t="s">
        <v>13</v>
      </c>
      <c r="C9976" s="492" t="s">
        <v>75</v>
      </c>
      <c r="D9976" s="492">
        <v>10</v>
      </c>
      <c r="E9976" s="62">
        <v>31500</v>
      </c>
      <c r="F9976" s="139">
        <f t="shared" si="160"/>
        <v>315000</v>
      </c>
      <c r="G9976" s="85">
        <f>SUM(F9976:F9977)</f>
        <v>3565800</v>
      </c>
    </row>
    <row r="9977" spans="1:7" ht="15.75" customHeight="1">
      <c r="A9977" s="323"/>
      <c r="B9977" s="302" t="s">
        <v>31</v>
      </c>
      <c r="C9977" s="325" t="s">
        <v>281</v>
      </c>
      <c r="D9977" s="325">
        <v>90.3</v>
      </c>
      <c r="E9977" s="46">
        <v>36000</v>
      </c>
      <c r="F9977" s="130">
        <f t="shared" si="160"/>
        <v>3250800</v>
      </c>
      <c r="G9977" s="69"/>
    </row>
    <row r="9978" spans="1:7" ht="15.75" customHeight="1">
      <c r="A9978" s="323"/>
      <c r="B9978" s="302"/>
      <c r="C9978" s="325"/>
      <c r="D9978" s="325"/>
      <c r="E9978" s="46"/>
      <c r="F9978" s="130">
        <f t="shared" si="160"/>
        <v>0</v>
      </c>
      <c r="G9978" s="69"/>
    </row>
    <row r="9979" spans="1:7" ht="15.75" customHeight="1">
      <c r="A9979" s="323" t="s">
        <v>1420</v>
      </c>
      <c r="B9979" s="444" t="s">
        <v>693</v>
      </c>
      <c r="C9979" s="482" t="s">
        <v>2393</v>
      </c>
      <c r="D9979" s="482">
        <v>84.4</v>
      </c>
      <c r="E9979" s="116">
        <v>45000</v>
      </c>
      <c r="F9979" s="131">
        <f t="shared" si="160"/>
        <v>3798000.0000000005</v>
      </c>
      <c r="G9979" s="86">
        <f>SUM(F9979:F9980)</f>
        <v>6057000</v>
      </c>
    </row>
    <row r="9980" spans="1:7" ht="15.75" customHeight="1">
      <c r="A9980" s="323"/>
      <c r="B9980" s="444" t="s">
        <v>693</v>
      </c>
      <c r="C9980" s="482" t="s">
        <v>2394</v>
      </c>
      <c r="D9980" s="482">
        <v>50.2</v>
      </c>
      <c r="E9980" s="116">
        <v>45000</v>
      </c>
      <c r="F9980" s="131">
        <f t="shared" si="160"/>
        <v>2259000</v>
      </c>
      <c r="G9980" s="69"/>
    </row>
    <row r="9981" spans="1:7" ht="15.75" customHeight="1">
      <c r="A9981" s="323"/>
      <c r="B9981" s="302"/>
      <c r="C9981" s="325"/>
      <c r="D9981" s="325"/>
      <c r="E9981" s="46"/>
      <c r="F9981" s="130">
        <f t="shared" si="160"/>
        <v>0</v>
      </c>
      <c r="G9981" s="69"/>
    </row>
    <row r="9982" spans="1:7" ht="15.75" customHeight="1">
      <c r="A9982" s="323" t="s">
        <v>311</v>
      </c>
      <c r="B9982" s="444" t="s">
        <v>312</v>
      </c>
      <c r="C9982" s="482" t="s">
        <v>142</v>
      </c>
      <c r="D9982" s="482">
        <v>150</v>
      </c>
      <c r="E9982" s="116">
        <v>50500</v>
      </c>
      <c r="F9982" s="131">
        <f t="shared" si="160"/>
        <v>7575000</v>
      </c>
      <c r="G9982" s="86">
        <f>SUM(F9982:F9983)</f>
        <v>14645000</v>
      </c>
    </row>
    <row r="9983" spans="1:7" ht="15.75" customHeight="1">
      <c r="A9983" s="323"/>
      <c r="B9983" s="444" t="s">
        <v>312</v>
      </c>
      <c r="C9983" s="482" t="s">
        <v>313</v>
      </c>
      <c r="D9983" s="482">
        <v>140</v>
      </c>
      <c r="E9983" s="116">
        <v>50500</v>
      </c>
      <c r="F9983" s="131">
        <f t="shared" si="160"/>
        <v>7070000</v>
      </c>
      <c r="G9983" s="69"/>
    </row>
    <row r="9984" spans="1:7" ht="15.75" customHeight="1">
      <c r="A9984" s="323"/>
      <c r="B9984" s="302"/>
      <c r="C9984" s="325"/>
      <c r="D9984" s="325"/>
      <c r="E9984" s="46"/>
      <c r="F9984" s="130">
        <f t="shared" si="160"/>
        <v>0</v>
      </c>
      <c r="G9984" s="69"/>
    </row>
    <row r="9985" spans="1:7" ht="15.75" customHeight="1">
      <c r="A9985" s="323" t="s">
        <v>336</v>
      </c>
      <c r="B9985" s="302" t="s">
        <v>816</v>
      </c>
      <c r="C9985" s="325" t="s">
        <v>191</v>
      </c>
      <c r="D9985" s="325">
        <v>-100</v>
      </c>
      <c r="E9985" s="46">
        <v>33500</v>
      </c>
      <c r="F9985" s="130">
        <f t="shared" si="160"/>
        <v>-3350000</v>
      </c>
      <c r="G9985" s="86">
        <f>F9985</f>
        <v>-3350000</v>
      </c>
    </row>
    <row r="9986" spans="1:7" ht="15.75" customHeight="1">
      <c r="A9986" s="323"/>
      <c r="B9986" s="302"/>
      <c r="C9986" s="325"/>
      <c r="D9986" s="325"/>
      <c r="E9986" s="46"/>
      <c r="F9986" s="130">
        <f t="shared" si="160"/>
        <v>0</v>
      </c>
      <c r="G9986" s="69"/>
    </row>
    <row r="9987" spans="1:7" ht="15.75" customHeight="1">
      <c r="A9987" s="323" t="s">
        <v>81</v>
      </c>
      <c r="B9987" s="302" t="s">
        <v>64</v>
      </c>
      <c r="C9987" s="325" t="s">
        <v>1702</v>
      </c>
      <c r="D9987" s="325">
        <v>254.7</v>
      </c>
      <c r="E9987" s="46">
        <v>35000</v>
      </c>
      <c r="F9987" s="130">
        <f t="shared" si="160"/>
        <v>8914500</v>
      </c>
      <c r="G9987" s="86">
        <f>SUM(F9987:F9989)</f>
        <v>18627000</v>
      </c>
    </row>
    <row r="9988" spans="1:7" ht="15.75" customHeight="1">
      <c r="A9988" s="323"/>
      <c r="B9988" s="302" t="s">
        <v>64</v>
      </c>
      <c r="C9988" s="325" t="s">
        <v>2395</v>
      </c>
      <c r="D9988" s="325">
        <v>75.8</v>
      </c>
      <c r="E9988" s="46">
        <v>35000</v>
      </c>
      <c r="F9988" s="130">
        <f t="shared" si="160"/>
        <v>2653000</v>
      </c>
      <c r="G9988" s="69"/>
    </row>
    <row r="9989" spans="1:7" ht="15.75" customHeight="1">
      <c r="A9989" s="323"/>
      <c r="B9989" s="302" t="s">
        <v>64</v>
      </c>
      <c r="C9989" s="325" t="s">
        <v>1700</v>
      </c>
      <c r="D9989" s="325">
        <v>201.7</v>
      </c>
      <c r="E9989" s="46">
        <v>35000</v>
      </c>
      <c r="F9989" s="130">
        <f t="shared" si="160"/>
        <v>7059500</v>
      </c>
      <c r="G9989" s="69"/>
    </row>
    <row r="9990" spans="1:7" ht="15.75" customHeight="1">
      <c r="A9990" s="323"/>
      <c r="B9990" s="302"/>
      <c r="C9990" s="325"/>
      <c r="D9990" s="325"/>
      <c r="E9990" s="46"/>
      <c r="F9990" s="130">
        <f t="shared" si="160"/>
        <v>0</v>
      </c>
      <c r="G9990" s="69"/>
    </row>
    <row r="9991" spans="1:7" ht="15.75" customHeight="1">
      <c r="A9991" s="323" t="s">
        <v>327</v>
      </c>
      <c r="B9991" s="302" t="s">
        <v>13</v>
      </c>
      <c r="C9991" s="325" t="s">
        <v>2122</v>
      </c>
      <c r="D9991" s="325">
        <v>92</v>
      </c>
      <c r="E9991" s="46">
        <v>31500</v>
      </c>
      <c r="F9991" s="130">
        <f t="shared" si="160"/>
        <v>2898000</v>
      </c>
      <c r="G9991" s="86">
        <f>SUM(F9991:F9994)</f>
        <v>19724400</v>
      </c>
    </row>
    <row r="9992" spans="1:7" ht="15.75" customHeight="1">
      <c r="A9992" s="323"/>
      <c r="B9992" s="302" t="s">
        <v>13</v>
      </c>
      <c r="C9992" s="325" t="s">
        <v>1157</v>
      </c>
      <c r="D9992" s="325">
        <v>104</v>
      </c>
      <c r="E9992" s="46">
        <v>31500</v>
      </c>
      <c r="F9992" s="130">
        <f t="shared" si="160"/>
        <v>3276000</v>
      </c>
      <c r="G9992" s="69"/>
    </row>
    <row r="9993" spans="1:7" ht="15.75" customHeight="1">
      <c r="A9993" s="323"/>
      <c r="B9993" s="302" t="s">
        <v>31</v>
      </c>
      <c r="C9993" s="325" t="s">
        <v>365</v>
      </c>
      <c r="D9993" s="325">
        <v>179.7</v>
      </c>
      <c r="E9993" s="46">
        <v>36000</v>
      </c>
      <c r="F9993" s="130">
        <f t="shared" si="160"/>
        <v>6469200</v>
      </c>
      <c r="G9993" s="69"/>
    </row>
    <row r="9994" spans="1:7" ht="15.75" customHeight="1">
      <c r="A9994" s="323"/>
      <c r="B9994" s="302" t="s">
        <v>31</v>
      </c>
      <c r="C9994" s="325" t="s">
        <v>128</v>
      </c>
      <c r="D9994" s="325">
        <v>196.7</v>
      </c>
      <c r="E9994" s="46">
        <v>36000</v>
      </c>
      <c r="F9994" s="130">
        <f t="shared" si="160"/>
        <v>7081200</v>
      </c>
      <c r="G9994" s="69"/>
    </row>
    <row r="9995" spans="1:7" ht="15.75" customHeight="1">
      <c r="A9995" s="323"/>
      <c r="B9995" s="302"/>
      <c r="C9995" s="325"/>
      <c r="D9995" s="325"/>
      <c r="E9995" s="46"/>
      <c r="F9995" s="130">
        <f t="shared" si="160"/>
        <v>0</v>
      </c>
      <c r="G9995" s="69"/>
    </row>
    <row r="9996" spans="1:7" ht="15.75" customHeight="1">
      <c r="A9996" s="323" t="s">
        <v>2196</v>
      </c>
      <c r="B9996" s="444" t="s">
        <v>2052</v>
      </c>
      <c r="C9996" s="482" t="s">
        <v>2197</v>
      </c>
      <c r="D9996" s="482">
        <v>152.9</v>
      </c>
      <c r="E9996" s="116">
        <v>42000</v>
      </c>
      <c r="F9996" s="131">
        <f t="shared" si="160"/>
        <v>6421800</v>
      </c>
      <c r="G9996" s="86">
        <f>F9996</f>
        <v>6421800</v>
      </c>
    </row>
    <row r="9997" spans="1:7" ht="15.75" customHeight="1">
      <c r="A9997" s="323"/>
      <c r="B9997" s="302"/>
      <c r="C9997" s="325"/>
      <c r="D9997" s="325"/>
      <c r="E9997" s="46"/>
      <c r="F9997" s="130">
        <f t="shared" si="160"/>
        <v>0</v>
      </c>
      <c r="G9997" s="69"/>
    </row>
    <row r="9998" spans="1:7" ht="15.75" customHeight="1">
      <c r="A9998" s="323" t="s">
        <v>2192</v>
      </c>
      <c r="B9998" s="302" t="s">
        <v>13</v>
      </c>
      <c r="C9998" s="325" t="s">
        <v>75</v>
      </c>
      <c r="D9998" s="325">
        <v>20</v>
      </c>
      <c r="E9998" s="46">
        <v>31500</v>
      </c>
      <c r="F9998" s="130">
        <f t="shared" si="160"/>
        <v>630000</v>
      </c>
      <c r="G9998" s="86">
        <f>SUM(F9998:F10005)</f>
        <v>9135000</v>
      </c>
    </row>
    <row r="9999" spans="1:7" ht="15.75" customHeight="1">
      <c r="A9999" s="323"/>
      <c r="B9999" s="302" t="s">
        <v>13</v>
      </c>
      <c r="C9999" s="325" t="s">
        <v>14</v>
      </c>
      <c r="D9999" s="325">
        <v>40</v>
      </c>
      <c r="E9999" s="46">
        <v>31500</v>
      </c>
      <c r="F9999" s="130">
        <f t="shared" si="160"/>
        <v>1260000</v>
      </c>
      <c r="G9999" s="69"/>
    </row>
    <row r="10000" spans="1:7" ht="15.75" customHeight="1">
      <c r="A10000" s="323"/>
      <c r="B10000" s="302" t="s">
        <v>13</v>
      </c>
      <c r="C10000" s="325" t="s">
        <v>62</v>
      </c>
      <c r="D10000" s="325">
        <v>20</v>
      </c>
      <c r="E10000" s="46">
        <v>31500</v>
      </c>
      <c r="F10000" s="130">
        <f t="shared" si="160"/>
        <v>630000</v>
      </c>
      <c r="G10000" s="69"/>
    </row>
    <row r="10001" spans="1:7" ht="15.75" customHeight="1">
      <c r="A10001" s="323"/>
      <c r="B10001" s="302" t="s">
        <v>13</v>
      </c>
      <c r="C10001" s="325" t="s">
        <v>337</v>
      </c>
      <c r="D10001" s="325">
        <v>50</v>
      </c>
      <c r="E10001" s="46">
        <v>31500</v>
      </c>
      <c r="F10001" s="130">
        <f t="shared" si="160"/>
        <v>1575000</v>
      </c>
      <c r="G10001" s="69"/>
    </row>
    <row r="10002" spans="1:7" ht="15.75" customHeight="1">
      <c r="A10002" s="323"/>
      <c r="B10002" s="302" t="s">
        <v>13</v>
      </c>
      <c r="C10002" s="325" t="s">
        <v>631</v>
      </c>
      <c r="D10002" s="325">
        <v>80</v>
      </c>
      <c r="E10002" s="46">
        <v>31500</v>
      </c>
      <c r="F10002" s="130">
        <f t="shared" si="160"/>
        <v>2520000</v>
      </c>
      <c r="G10002" s="69"/>
    </row>
    <row r="10003" spans="1:7" ht="15.75" customHeight="1">
      <c r="A10003" s="323"/>
      <c r="B10003" s="302" t="s">
        <v>13</v>
      </c>
      <c r="C10003" s="325" t="s">
        <v>22</v>
      </c>
      <c r="D10003" s="325">
        <v>30</v>
      </c>
      <c r="E10003" s="46">
        <v>31500</v>
      </c>
      <c r="F10003" s="130">
        <f t="shared" si="160"/>
        <v>945000</v>
      </c>
      <c r="G10003" s="69"/>
    </row>
    <row r="10004" spans="1:7" ht="15.75" customHeight="1">
      <c r="A10004" s="323"/>
      <c r="B10004" s="302" t="s">
        <v>13</v>
      </c>
      <c r="C10004" s="325" t="s">
        <v>2396</v>
      </c>
      <c r="D10004" s="325">
        <v>20</v>
      </c>
      <c r="E10004" s="46">
        <v>31500</v>
      </c>
      <c r="F10004" s="130">
        <f t="shared" si="160"/>
        <v>630000</v>
      </c>
      <c r="G10004" s="69"/>
    </row>
    <row r="10005" spans="1:7" ht="15.75" customHeight="1">
      <c r="A10005" s="323"/>
      <c r="B10005" s="302" t="s">
        <v>13</v>
      </c>
      <c r="C10005" s="325" t="s">
        <v>1113</v>
      </c>
      <c r="D10005" s="325">
        <v>30</v>
      </c>
      <c r="E10005" s="46">
        <v>31500</v>
      </c>
      <c r="F10005" s="130">
        <f t="shared" si="160"/>
        <v>945000</v>
      </c>
      <c r="G10005" s="69"/>
    </row>
    <row r="10006" spans="1:7" ht="15.75" customHeight="1">
      <c r="A10006" s="323"/>
      <c r="B10006" s="302"/>
      <c r="C10006" s="325"/>
      <c r="D10006" s="325"/>
      <c r="E10006" s="46"/>
      <c r="F10006" s="130">
        <f t="shared" si="160"/>
        <v>0</v>
      </c>
      <c r="G10006" s="69"/>
    </row>
    <row r="10007" spans="1:7" ht="15.75" customHeight="1">
      <c r="A10007" s="323" t="s">
        <v>90</v>
      </c>
      <c r="B10007" s="302" t="s">
        <v>518</v>
      </c>
      <c r="C10007" s="325" t="s">
        <v>2399</v>
      </c>
      <c r="D10007" s="325">
        <v>109.3</v>
      </c>
      <c r="E10007" s="46">
        <v>34000</v>
      </c>
      <c r="F10007" s="130">
        <f t="shared" si="160"/>
        <v>3716200</v>
      </c>
      <c r="G10007" s="86">
        <f>F10007</f>
        <v>3716200</v>
      </c>
    </row>
    <row r="10008" spans="1:7" ht="15.75" customHeight="1">
      <c r="A10008" s="323"/>
      <c r="B10008" s="302"/>
      <c r="C10008" s="325"/>
      <c r="D10008" s="325"/>
      <c r="E10008" s="46"/>
      <c r="F10008" s="130">
        <f t="shared" si="160"/>
        <v>0</v>
      </c>
      <c r="G10008" s="69"/>
    </row>
    <row r="10009" spans="1:7" ht="15.75" customHeight="1">
      <c r="A10009" s="323" t="s">
        <v>537</v>
      </c>
      <c r="B10009" s="302" t="s">
        <v>13</v>
      </c>
      <c r="C10009" s="325" t="s">
        <v>59</v>
      </c>
      <c r="D10009" s="325">
        <v>10</v>
      </c>
      <c r="E10009" s="46">
        <v>31500</v>
      </c>
      <c r="F10009" s="130">
        <f t="shared" si="160"/>
        <v>315000</v>
      </c>
      <c r="G10009" s="86">
        <f>SUM(F10009:F10010)</f>
        <v>70200</v>
      </c>
    </row>
    <row r="10010" spans="1:7" ht="15.75" customHeight="1">
      <c r="A10010" s="323"/>
      <c r="B10010" s="439" t="s">
        <v>1979</v>
      </c>
      <c r="C10010" s="430" t="s">
        <v>255</v>
      </c>
      <c r="D10010" s="430">
        <v>-6.8</v>
      </c>
      <c r="E10010" s="54">
        <v>36000</v>
      </c>
      <c r="F10010" s="140">
        <f t="shared" si="160"/>
        <v>-244800</v>
      </c>
      <c r="G10010" s="69"/>
    </row>
    <row r="10011" spans="1:7" ht="15.75" customHeight="1">
      <c r="A10011" s="323"/>
      <c r="B10011" s="302"/>
      <c r="C10011" s="325"/>
      <c r="D10011" s="325"/>
      <c r="E10011" s="46"/>
      <c r="F10011" s="130">
        <f t="shared" si="160"/>
        <v>0</v>
      </c>
      <c r="G10011" s="69"/>
    </row>
    <row r="10012" spans="1:7" ht="15.75" customHeight="1">
      <c r="A10012" s="323" t="s">
        <v>12</v>
      </c>
      <c r="B10012" s="302" t="s">
        <v>13</v>
      </c>
      <c r="C10012" s="325" t="s">
        <v>59</v>
      </c>
      <c r="D10012" s="325">
        <v>50</v>
      </c>
      <c r="E10012" s="46">
        <v>31500</v>
      </c>
      <c r="F10012" s="130">
        <f t="shared" si="160"/>
        <v>1575000</v>
      </c>
      <c r="G10012" s="86">
        <f>SUM(F10012:F10013)</f>
        <v>2475000</v>
      </c>
    </row>
    <row r="10013" spans="1:7" ht="15.75" customHeight="1">
      <c r="A10013" s="323"/>
      <c r="B10013" s="302" t="s">
        <v>31</v>
      </c>
      <c r="C10013" s="325" t="s">
        <v>189</v>
      </c>
      <c r="D10013" s="325">
        <v>25</v>
      </c>
      <c r="E10013" s="46">
        <v>36000</v>
      </c>
      <c r="F10013" s="130">
        <f t="shared" si="160"/>
        <v>900000</v>
      </c>
      <c r="G10013" s="69"/>
    </row>
    <row r="10014" spans="1:7" ht="15.75" customHeight="1">
      <c r="A10014" s="323"/>
      <c r="B10014" s="302"/>
      <c r="C10014" s="325"/>
      <c r="D10014" s="325"/>
      <c r="E10014" s="46"/>
      <c r="F10014" s="130">
        <f t="shared" si="160"/>
        <v>0</v>
      </c>
      <c r="G10014" s="69"/>
    </row>
    <row r="10015" spans="1:7" ht="15.75" customHeight="1">
      <c r="A10015" s="323" t="s">
        <v>56</v>
      </c>
      <c r="B10015" s="302" t="s">
        <v>13</v>
      </c>
      <c r="C10015" s="325" t="s">
        <v>306</v>
      </c>
      <c r="D10015" s="325">
        <v>109</v>
      </c>
      <c r="E10015" s="46">
        <v>31500</v>
      </c>
      <c r="F10015" s="130">
        <f t="shared" si="160"/>
        <v>3433500</v>
      </c>
      <c r="G10015" s="86">
        <f>F10015</f>
        <v>3433500</v>
      </c>
    </row>
    <row r="10016" spans="1:7" ht="15.75" customHeight="1">
      <c r="A10016" s="323"/>
      <c r="B10016" s="302"/>
      <c r="C10016" s="325"/>
      <c r="D10016" s="325"/>
      <c r="E10016" s="46"/>
      <c r="F10016" s="130">
        <f t="shared" si="160"/>
        <v>0</v>
      </c>
      <c r="G10016" s="69"/>
    </row>
    <row r="10017" spans="1:7" ht="15.75" customHeight="1">
      <c r="A10017" s="323" t="s">
        <v>648</v>
      </c>
      <c r="B10017" s="302" t="s">
        <v>31</v>
      </c>
      <c r="C10017" s="325" t="s">
        <v>2400</v>
      </c>
      <c r="D10017" s="325">
        <v>46.4</v>
      </c>
      <c r="E10017" s="46">
        <v>34500</v>
      </c>
      <c r="F10017" s="130">
        <f t="shared" si="160"/>
        <v>1600800</v>
      </c>
      <c r="G10017" s="86">
        <f>F10017</f>
        <v>1600800</v>
      </c>
    </row>
    <row r="10018" spans="1:7" ht="15.75" customHeight="1">
      <c r="A10018" s="323"/>
      <c r="B10018" s="302"/>
      <c r="C10018" s="325"/>
      <c r="D10018" s="325"/>
      <c r="E10018" s="46"/>
      <c r="F10018" s="130">
        <f t="shared" si="160"/>
        <v>0</v>
      </c>
      <c r="G10018" s="69"/>
    </row>
    <row r="10019" spans="1:7" ht="15.75" customHeight="1">
      <c r="A10019" s="323" t="s">
        <v>61</v>
      </c>
      <c r="B10019" s="302" t="s">
        <v>13</v>
      </c>
      <c r="C10019" s="325" t="s">
        <v>59</v>
      </c>
      <c r="D10019" s="325">
        <v>50</v>
      </c>
      <c r="E10019" s="46">
        <v>31500</v>
      </c>
      <c r="F10019" s="130">
        <f t="shared" si="160"/>
        <v>1575000</v>
      </c>
      <c r="G10019" s="86">
        <f>F10019</f>
        <v>1575000</v>
      </c>
    </row>
    <row r="10020" spans="1:7" ht="15.75" customHeight="1">
      <c r="A10020" s="323"/>
      <c r="B10020" s="302"/>
      <c r="C10020" s="325"/>
      <c r="D10020" s="325"/>
      <c r="E10020" s="46"/>
      <c r="F10020" s="130">
        <f t="shared" si="160"/>
        <v>0</v>
      </c>
      <c r="G10020" s="69"/>
    </row>
    <row r="10021" spans="1:7" ht="15.75" customHeight="1">
      <c r="A10021" s="323" t="s">
        <v>172</v>
      </c>
      <c r="B10021" s="302" t="s">
        <v>31</v>
      </c>
      <c r="C10021" s="325" t="s">
        <v>2397</v>
      </c>
      <c r="D10021" s="325">
        <v>60.5</v>
      </c>
      <c r="E10021" s="46">
        <v>36000</v>
      </c>
      <c r="F10021" s="130">
        <f t="shared" si="160"/>
        <v>2178000</v>
      </c>
      <c r="G10021" s="86">
        <f>F10021</f>
        <v>2178000</v>
      </c>
    </row>
    <row r="10022" spans="1:7" ht="15.75" customHeight="1">
      <c r="A10022" s="323"/>
      <c r="B10022" s="302"/>
      <c r="C10022" s="325"/>
      <c r="D10022" s="325"/>
      <c r="E10022" s="46"/>
      <c r="F10022" s="130">
        <f t="shared" si="160"/>
        <v>0</v>
      </c>
      <c r="G10022" s="69"/>
    </row>
    <row r="10023" spans="1:7" ht="15.75" customHeight="1">
      <c r="A10023" s="323" t="s">
        <v>18</v>
      </c>
      <c r="B10023" s="302" t="s">
        <v>13</v>
      </c>
      <c r="C10023" s="325" t="s">
        <v>2398</v>
      </c>
      <c r="D10023" s="325">
        <v>59</v>
      </c>
      <c r="E10023" s="46">
        <v>30000</v>
      </c>
      <c r="F10023" s="130">
        <f t="shared" si="160"/>
        <v>1770000</v>
      </c>
      <c r="G10023" s="86">
        <f>SUM(F10023:F10024)</f>
        <v>2370000</v>
      </c>
    </row>
    <row r="10024" spans="1:7" ht="15.75" customHeight="1">
      <c r="A10024" s="533"/>
      <c r="B10024" s="440" t="s">
        <v>13</v>
      </c>
      <c r="C10024" s="382" t="s">
        <v>14</v>
      </c>
      <c r="D10024" s="382">
        <v>20</v>
      </c>
      <c r="E10024" s="59">
        <v>30000</v>
      </c>
      <c r="F10024" s="132">
        <f t="shared" si="160"/>
        <v>600000</v>
      </c>
      <c r="G10024" s="92"/>
    </row>
    <row r="10025" spans="1:7" ht="18" customHeight="1">
      <c r="A10025" s="526"/>
      <c r="B10025" s="435"/>
      <c r="C10025" s="484"/>
      <c r="D10025" s="484"/>
      <c r="E10025" s="113"/>
      <c r="F10025" s="126"/>
      <c r="G10025" s="9"/>
    </row>
    <row r="10026" spans="1:7" ht="18" customHeight="1">
      <c r="A10026" s="537">
        <v>42478</v>
      </c>
      <c r="B10026" s="355"/>
      <c r="C10026" s="491" t="s">
        <v>398</v>
      </c>
      <c r="D10026" s="525"/>
      <c r="F10026" s="127"/>
    </row>
    <row r="10027" spans="1:7" ht="18" customHeight="1">
      <c r="A10027" s="531" t="s">
        <v>127</v>
      </c>
      <c r="B10027" s="436" t="s">
        <v>134</v>
      </c>
      <c r="C10027" s="494" t="s">
        <v>152</v>
      </c>
      <c r="D10027" s="494">
        <f>SUM(D10028:D10131)</f>
        <v>13275.600000000002</v>
      </c>
      <c r="E10027" s="166"/>
      <c r="F10027" s="171">
        <f>SUM(F10028:F10131)</f>
        <v>457143580</v>
      </c>
      <c r="G10027" s="171">
        <f>SUM(G10028:G10131)</f>
        <v>457143580</v>
      </c>
    </row>
    <row r="10028" spans="1:7" ht="18" customHeight="1">
      <c r="A10028" s="532">
        <v>585</v>
      </c>
      <c r="B10028" s="441" t="s">
        <v>13</v>
      </c>
      <c r="C10028" s="515" t="s">
        <v>845</v>
      </c>
      <c r="D10028" s="492">
        <v>40</v>
      </c>
      <c r="E10028" s="62">
        <v>30000</v>
      </c>
      <c r="F10028" s="139">
        <f t="shared" si="160"/>
        <v>1200000</v>
      </c>
      <c r="G10028" s="85">
        <f>F10028</f>
        <v>1200000</v>
      </c>
    </row>
    <row r="10029" spans="1:7" ht="18" customHeight="1">
      <c r="A10029" s="323"/>
      <c r="B10029" s="302"/>
      <c r="C10029" s="325"/>
      <c r="D10029" s="325"/>
      <c r="E10029" s="46"/>
      <c r="F10029" s="130">
        <f t="shared" ref="F10029:F10098" si="161">E10029*D10029</f>
        <v>0</v>
      </c>
      <c r="G10029" s="69"/>
    </row>
    <row r="10030" spans="1:7" ht="18" customHeight="1">
      <c r="A10030" s="323" t="s">
        <v>1848</v>
      </c>
      <c r="B10030" s="302" t="s">
        <v>13</v>
      </c>
      <c r="C10030" s="325" t="s">
        <v>819</v>
      </c>
      <c r="D10030" s="325">
        <v>118.1</v>
      </c>
      <c r="E10030" s="46">
        <v>31000</v>
      </c>
      <c r="F10030" s="130">
        <f t="shared" si="161"/>
        <v>3661100</v>
      </c>
      <c r="G10030" s="86">
        <f>SUM(F10030:F10036)</f>
        <v>22416100</v>
      </c>
    </row>
    <row r="10031" spans="1:7" ht="18" customHeight="1">
      <c r="A10031" s="323"/>
      <c r="B10031" s="302" t="s">
        <v>13</v>
      </c>
      <c r="C10031" s="325" t="s">
        <v>1559</v>
      </c>
      <c r="D10031" s="325">
        <v>106</v>
      </c>
      <c r="E10031" s="46">
        <v>31000</v>
      </c>
      <c r="F10031" s="130">
        <f t="shared" si="161"/>
        <v>3286000</v>
      </c>
      <c r="G10031" s="69"/>
    </row>
    <row r="10032" spans="1:7" ht="18" customHeight="1">
      <c r="A10032" s="323"/>
      <c r="B10032" s="302" t="s">
        <v>13</v>
      </c>
      <c r="C10032" s="325" t="s">
        <v>1469</v>
      </c>
      <c r="D10032" s="325">
        <v>96.5</v>
      </c>
      <c r="E10032" s="46">
        <v>31000</v>
      </c>
      <c r="F10032" s="130">
        <f t="shared" si="161"/>
        <v>2991500</v>
      </c>
      <c r="G10032" s="69"/>
    </row>
    <row r="10033" spans="1:7" ht="18" customHeight="1">
      <c r="A10033" s="323"/>
      <c r="B10033" s="302" t="s">
        <v>13</v>
      </c>
      <c r="C10033" s="325" t="s">
        <v>229</v>
      </c>
      <c r="D10033" s="325">
        <v>99</v>
      </c>
      <c r="E10033" s="46">
        <v>31000</v>
      </c>
      <c r="F10033" s="130">
        <f t="shared" si="161"/>
        <v>3069000</v>
      </c>
      <c r="G10033" s="69"/>
    </row>
    <row r="10034" spans="1:7" ht="18" customHeight="1">
      <c r="A10034" s="323"/>
      <c r="B10034" s="302" t="s">
        <v>13</v>
      </c>
      <c r="C10034" s="325" t="s">
        <v>1028</v>
      </c>
      <c r="D10034" s="325">
        <v>100</v>
      </c>
      <c r="E10034" s="46">
        <v>31000</v>
      </c>
      <c r="F10034" s="130">
        <f t="shared" si="161"/>
        <v>3100000</v>
      </c>
      <c r="G10034" s="69"/>
    </row>
    <row r="10035" spans="1:7" ht="18" customHeight="1">
      <c r="A10035" s="323"/>
      <c r="B10035" s="302" t="s">
        <v>13</v>
      </c>
      <c r="C10035" s="325" t="s">
        <v>2401</v>
      </c>
      <c r="D10035" s="325">
        <v>106</v>
      </c>
      <c r="E10035" s="46">
        <v>31000</v>
      </c>
      <c r="F10035" s="130">
        <f t="shared" si="161"/>
        <v>3286000</v>
      </c>
      <c r="G10035" s="69"/>
    </row>
    <row r="10036" spans="1:7" ht="18" customHeight="1">
      <c r="A10036" s="323"/>
      <c r="B10036" s="302" t="s">
        <v>13</v>
      </c>
      <c r="C10036" s="325" t="s">
        <v>2402</v>
      </c>
      <c r="D10036" s="325">
        <v>97.5</v>
      </c>
      <c r="E10036" s="46">
        <v>31000</v>
      </c>
      <c r="F10036" s="130">
        <f t="shared" si="161"/>
        <v>3022500</v>
      </c>
      <c r="G10036" s="69"/>
    </row>
    <row r="10037" spans="1:7" ht="18" customHeight="1">
      <c r="A10037" s="323"/>
      <c r="B10037" s="302"/>
      <c r="C10037" s="325"/>
      <c r="D10037" s="325"/>
      <c r="E10037" s="46"/>
      <c r="F10037" s="130">
        <f t="shared" si="161"/>
        <v>0</v>
      </c>
      <c r="G10037" s="69"/>
    </row>
    <row r="10038" spans="1:7" ht="18" customHeight="1">
      <c r="A10038" s="323" t="s">
        <v>1005</v>
      </c>
      <c r="B10038" s="302" t="s">
        <v>13</v>
      </c>
      <c r="C10038" s="325" t="s">
        <v>75</v>
      </c>
      <c r="D10038" s="325">
        <v>32.700000000000003</v>
      </c>
      <c r="E10038" s="46">
        <v>31500</v>
      </c>
      <c r="F10038" s="130">
        <f t="shared" si="161"/>
        <v>1030050.0000000001</v>
      </c>
      <c r="G10038" s="86">
        <f>SUM(F10038:F10040)</f>
        <v>3975300</v>
      </c>
    </row>
    <row r="10039" spans="1:7" ht="18" customHeight="1">
      <c r="A10039" s="323"/>
      <c r="B10039" s="302" t="s">
        <v>13</v>
      </c>
      <c r="C10039" s="325" t="s">
        <v>142</v>
      </c>
      <c r="D10039" s="325">
        <v>57.5</v>
      </c>
      <c r="E10039" s="46">
        <v>31500</v>
      </c>
      <c r="F10039" s="130">
        <f t="shared" si="161"/>
        <v>1811250</v>
      </c>
      <c r="G10039" s="69"/>
    </row>
    <row r="10040" spans="1:7" ht="18" customHeight="1">
      <c r="A10040" s="323"/>
      <c r="B10040" s="302" t="s">
        <v>13</v>
      </c>
      <c r="C10040" s="325" t="s">
        <v>60</v>
      </c>
      <c r="D10040" s="325">
        <v>36</v>
      </c>
      <c r="E10040" s="46">
        <v>31500</v>
      </c>
      <c r="F10040" s="130">
        <f t="shared" si="161"/>
        <v>1134000</v>
      </c>
      <c r="G10040" s="69"/>
    </row>
    <row r="10041" spans="1:7" ht="18" customHeight="1">
      <c r="A10041" s="323"/>
      <c r="B10041" s="302"/>
      <c r="C10041" s="325"/>
      <c r="D10041" s="325"/>
      <c r="E10041" s="46"/>
      <c r="F10041" s="130">
        <f t="shared" si="161"/>
        <v>0</v>
      </c>
      <c r="G10041" s="69"/>
    </row>
    <row r="10042" spans="1:7" ht="18" customHeight="1">
      <c r="A10042" s="323" t="s">
        <v>24</v>
      </c>
      <c r="B10042" s="302" t="s">
        <v>13</v>
      </c>
      <c r="C10042" s="325" t="s">
        <v>238</v>
      </c>
      <c r="D10042" s="325">
        <v>108</v>
      </c>
      <c r="E10042" s="46">
        <v>31500</v>
      </c>
      <c r="F10042" s="130">
        <f t="shared" si="161"/>
        <v>3402000</v>
      </c>
      <c r="G10042" s="86">
        <f>SUM(F10042:F10049)</f>
        <v>15347400</v>
      </c>
    </row>
    <row r="10043" spans="1:7" ht="18" customHeight="1">
      <c r="A10043" s="323"/>
      <c r="B10043" s="302" t="s">
        <v>13</v>
      </c>
      <c r="C10043" s="325" t="s">
        <v>528</v>
      </c>
      <c r="D10043" s="325">
        <v>50</v>
      </c>
      <c r="E10043" s="46">
        <v>31500</v>
      </c>
      <c r="F10043" s="130">
        <f t="shared" ref="F10043:F10049" si="162">E10043*D10043</f>
        <v>1575000</v>
      </c>
      <c r="G10043" s="86"/>
    </row>
    <row r="10044" spans="1:7" ht="18" customHeight="1">
      <c r="A10044" s="323"/>
      <c r="B10044" s="302" t="s">
        <v>13</v>
      </c>
      <c r="C10044" s="325" t="s">
        <v>1057</v>
      </c>
      <c r="D10044" s="325">
        <v>30</v>
      </c>
      <c r="E10044" s="46">
        <v>31500</v>
      </c>
      <c r="F10044" s="130">
        <f t="shared" si="162"/>
        <v>945000</v>
      </c>
      <c r="G10044" s="69"/>
    </row>
    <row r="10045" spans="1:7" ht="18" customHeight="1">
      <c r="A10045" s="323"/>
      <c r="B10045" s="302" t="s">
        <v>13</v>
      </c>
      <c r="C10045" s="325" t="s">
        <v>508</v>
      </c>
      <c r="D10045" s="325">
        <v>30</v>
      </c>
      <c r="E10045" s="46">
        <v>31500</v>
      </c>
      <c r="F10045" s="130">
        <f t="shared" si="162"/>
        <v>945000</v>
      </c>
      <c r="G10045" s="69"/>
    </row>
    <row r="10046" spans="1:7" ht="18" customHeight="1">
      <c r="A10046" s="323"/>
      <c r="B10046" s="302" t="s">
        <v>13</v>
      </c>
      <c r="C10046" s="325" t="s">
        <v>29</v>
      </c>
      <c r="D10046" s="325">
        <v>41.6</v>
      </c>
      <c r="E10046" s="46">
        <v>31500</v>
      </c>
      <c r="F10046" s="130">
        <f t="shared" si="162"/>
        <v>1310400</v>
      </c>
      <c r="G10046" s="69"/>
    </row>
    <row r="10047" spans="1:7" ht="18" customHeight="1">
      <c r="A10047" s="323"/>
      <c r="B10047" s="302" t="s">
        <v>13</v>
      </c>
      <c r="C10047" s="325" t="s">
        <v>14</v>
      </c>
      <c r="D10047" s="325">
        <v>30</v>
      </c>
      <c r="E10047" s="46">
        <v>31500</v>
      </c>
      <c r="F10047" s="130">
        <f t="shared" si="162"/>
        <v>945000</v>
      </c>
      <c r="G10047" s="69"/>
    </row>
    <row r="10048" spans="1:7" ht="18" customHeight="1">
      <c r="A10048" s="323"/>
      <c r="B10048" s="302" t="s">
        <v>13</v>
      </c>
      <c r="C10048" s="325" t="s">
        <v>1132</v>
      </c>
      <c r="D10048" s="325">
        <v>100</v>
      </c>
      <c r="E10048" s="46">
        <v>31500</v>
      </c>
      <c r="F10048" s="130">
        <f t="shared" si="162"/>
        <v>3150000</v>
      </c>
      <c r="G10048" s="86"/>
    </row>
    <row r="10049" spans="1:7" ht="18" customHeight="1">
      <c r="A10049" s="323"/>
      <c r="B10049" s="444" t="s">
        <v>137</v>
      </c>
      <c r="C10049" s="482" t="s">
        <v>2413</v>
      </c>
      <c r="D10049" s="482">
        <v>75</v>
      </c>
      <c r="E10049" s="116">
        <v>41000</v>
      </c>
      <c r="F10049" s="131">
        <f t="shared" si="162"/>
        <v>3075000</v>
      </c>
      <c r="G10049" s="86"/>
    </row>
    <row r="10050" spans="1:7" ht="18" customHeight="1">
      <c r="A10050" s="323"/>
      <c r="B10050" s="302"/>
      <c r="C10050" s="325"/>
      <c r="D10050" s="325"/>
      <c r="E10050" s="46"/>
      <c r="F10050" s="130">
        <f t="shared" si="161"/>
        <v>0</v>
      </c>
      <c r="G10050" s="69"/>
    </row>
    <row r="10051" spans="1:7" ht="18" customHeight="1">
      <c r="A10051" s="323" t="s">
        <v>93</v>
      </c>
      <c r="B10051" s="302" t="s">
        <v>13</v>
      </c>
      <c r="C10051" s="325" t="s">
        <v>754</v>
      </c>
      <c r="D10051" s="325">
        <v>64.3</v>
      </c>
      <c r="E10051" s="46">
        <v>31500</v>
      </c>
      <c r="F10051" s="130">
        <f t="shared" si="161"/>
        <v>2025450</v>
      </c>
      <c r="G10051" s="86">
        <f>SUM(F10051:F10054)</f>
        <v>10221750</v>
      </c>
    </row>
    <row r="10052" spans="1:7" ht="18" customHeight="1">
      <c r="A10052" s="323"/>
      <c r="B10052" s="302" t="s">
        <v>13</v>
      </c>
      <c r="C10052" s="325" t="s">
        <v>348</v>
      </c>
      <c r="D10052" s="325">
        <v>71.400000000000006</v>
      </c>
      <c r="E10052" s="46">
        <v>31500</v>
      </c>
      <c r="F10052" s="130">
        <f t="shared" si="161"/>
        <v>2249100</v>
      </c>
      <c r="G10052" s="69"/>
    </row>
    <row r="10053" spans="1:7" ht="18" customHeight="1">
      <c r="A10053" s="323"/>
      <c r="B10053" s="302" t="s">
        <v>13</v>
      </c>
      <c r="C10053" s="325" t="s">
        <v>754</v>
      </c>
      <c r="D10053" s="325">
        <v>69.8</v>
      </c>
      <c r="E10053" s="46">
        <v>31500</v>
      </c>
      <c r="F10053" s="130">
        <f>E10053*D10053</f>
        <v>2198700</v>
      </c>
      <c r="G10053" s="86"/>
    </row>
    <row r="10054" spans="1:7" ht="18" customHeight="1">
      <c r="A10054" s="323"/>
      <c r="B10054" s="302" t="s">
        <v>13</v>
      </c>
      <c r="C10054" s="325" t="s">
        <v>348</v>
      </c>
      <c r="D10054" s="325">
        <v>119</v>
      </c>
      <c r="E10054" s="46">
        <v>31500</v>
      </c>
      <c r="F10054" s="130">
        <f>E10054*D10054</f>
        <v>3748500</v>
      </c>
      <c r="G10054" s="69"/>
    </row>
    <row r="10055" spans="1:7" ht="18" customHeight="1">
      <c r="A10055" s="323"/>
      <c r="B10055" s="302"/>
      <c r="C10055" s="325"/>
      <c r="D10055" s="325"/>
      <c r="E10055" s="46"/>
      <c r="F10055" s="130">
        <f t="shared" si="161"/>
        <v>0</v>
      </c>
      <c r="G10055" s="69"/>
    </row>
    <row r="10056" spans="1:7" ht="18" customHeight="1">
      <c r="A10056" s="323" t="s">
        <v>2354</v>
      </c>
      <c r="B10056" s="302" t="s">
        <v>13</v>
      </c>
      <c r="C10056" s="325" t="s">
        <v>2403</v>
      </c>
      <c r="D10056" s="325">
        <v>132.69999999999999</v>
      </c>
      <c r="E10056" s="46">
        <v>33000</v>
      </c>
      <c r="F10056" s="130">
        <f t="shared" si="161"/>
        <v>4379100</v>
      </c>
      <c r="G10056" s="86">
        <f>SUM(F10056:F10057)</f>
        <v>18496500</v>
      </c>
    </row>
    <row r="10057" spans="1:7" ht="18" customHeight="1">
      <c r="A10057" s="323"/>
      <c r="B10057" s="302" t="s">
        <v>13</v>
      </c>
      <c r="C10057" s="325" t="s">
        <v>2404</v>
      </c>
      <c r="D10057" s="325">
        <v>427.8</v>
      </c>
      <c r="E10057" s="46">
        <v>33000</v>
      </c>
      <c r="F10057" s="130">
        <f t="shared" si="161"/>
        <v>14117400</v>
      </c>
      <c r="G10057" s="69"/>
    </row>
    <row r="10058" spans="1:7" ht="18" customHeight="1">
      <c r="A10058" s="323"/>
      <c r="B10058" s="302"/>
      <c r="C10058" s="325"/>
      <c r="D10058" s="325"/>
      <c r="E10058" s="46"/>
      <c r="F10058" s="130">
        <f t="shared" si="161"/>
        <v>0</v>
      </c>
      <c r="G10058" s="69"/>
    </row>
    <row r="10059" spans="1:7" ht="18" customHeight="1">
      <c r="A10059" s="323" t="s">
        <v>330</v>
      </c>
      <c r="B10059" s="302" t="s">
        <v>13</v>
      </c>
      <c r="C10059" s="325" t="s">
        <v>728</v>
      </c>
      <c r="D10059" s="325">
        <v>73.400000000000006</v>
      </c>
      <c r="E10059" s="46">
        <v>31500</v>
      </c>
      <c r="F10059" s="130">
        <f t="shared" si="161"/>
        <v>2312100</v>
      </c>
      <c r="G10059" s="86">
        <f>SUM(F10059:F10061)</f>
        <v>19051100</v>
      </c>
    </row>
    <row r="10060" spans="1:7" ht="18" customHeight="1">
      <c r="A10060" s="323"/>
      <c r="B10060" s="302" t="s">
        <v>518</v>
      </c>
      <c r="C10060" s="325" t="s">
        <v>611</v>
      </c>
      <c r="D10060" s="325">
        <v>250.9</v>
      </c>
      <c r="E10060" s="46">
        <v>38000</v>
      </c>
      <c r="F10060" s="130">
        <f t="shared" si="161"/>
        <v>9534200</v>
      </c>
      <c r="G10060" s="69"/>
    </row>
    <row r="10061" spans="1:7" ht="18" customHeight="1">
      <c r="A10061" s="323"/>
      <c r="B10061" s="302" t="s">
        <v>518</v>
      </c>
      <c r="C10061" s="325" t="s">
        <v>610</v>
      </c>
      <c r="D10061" s="325">
        <v>189.6</v>
      </c>
      <c r="E10061" s="46">
        <v>38000</v>
      </c>
      <c r="F10061" s="130">
        <f t="shared" si="161"/>
        <v>7204800</v>
      </c>
      <c r="G10061" s="69"/>
    </row>
    <row r="10062" spans="1:7" ht="18" customHeight="1">
      <c r="A10062" s="323"/>
      <c r="B10062" s="302"/>
      <c r="C10062" s="325"/>
      <c r="D10062" s="325"/>
      <c r="E10062" s="46"/>
      <c r="F10062" s="130">
        <f t="shared" si="161"/>
        <v>0</v>
      </c>
      <c r="G10062" s="69"/>
    </row>
    <row r="10063" spans="1:7" ht="18" customHeight="1">
      <c r="A10063" s="323" t="s">
        <v>523</v>
      </c>
      <c r="B10063" s="302" t="s">
        <v>31</v>
      </c>
      <c r="C10063" s="325" t="s">
        <v>919</v>
      </c>
      <c r="D10063" s="325">
        <v>310</v>
      </c>
      <c r="E10063" s="46">
        <v>36000</v>
      </c>
      <c r="F10063" s="130">
        <f t="shared" si="161"/>
        <v>11160000</v>
      </c>
      <c r="G10063" s="86">
        <f>SUM(F10063:F10064)</f>
        <v>46546750</v>
      </c>
    </row>
    <row r="10064" spans="1:7" ht="18" customHeight="1">
      <c r="A10064" s="323"/>
      <c r="B10064" s="302" t="s">
        <v>31</v>
      </c>
      <c r="C10064" s="325" t="s">
        <v>1721</v>
      </c>
      <c r="D10064" s="325">
        <v>969.5</v>
      </c>
      <c r="E10064" s="46">
        <v>36500</v>
      </c>
      <c r="F10064" s="130">
        <f t="shared" si="161"/>
        <v>35386750</v>
      </c>
      <c r="G10064" s="69"/>
    </row>
    <row r="10065" spans="1:7" ht="18" customHeight="1">
      <c r="A10065" s="323"/>
      <c r="B10065" s="302"/>
      <c r="C10065" s="325"/>
      <c r="D10065" s="325"/>
      <c r="E10065" s="46"/>
      <c r="F10065" s="130">
        <f t="shared" si="161"/>
        <v>0</v>
      </c>
      <c r="G10065" s="69"/>
    </row>
    <row r="10066" spans="1:7" ht="18" customHeight="1">
      <c r="A10066" s="323" t="s">
        <v>311</v>
      </c>
      <c r="B10066" s="302" t="s">
        <v>13</v>
      </c>
      <c r="C10066" s="325" t="s">
        <v>2283</v>
      </c>
      <c r="D10066" s="325">
        <v>510</v>
      </c>
      <c r="E10066" s="46">
        <v>33500</v>
      </c>
      <c r="F10066" s="130">
        <f t="shared" si="161"/>
        <v>17085000</v>
      </c>
      <c r="G10066" s="86">
        <f>SUM(F10066:F10068)</f>
        <v>65700000</v>
      </c>
    </row>
    <row r="10067" spans="1:7" ht="18" customHeight="1">
      <c r="A10067" s="323"/>
      <c r="B10067" s="302" t="s">
        <v>31</v>
      </c>
      <c r="C10067" s="325" t="s">
        <v>414</v>
      </c>
      <c r="D10067" s="325">
        <v>320</v>
      </c>
      <c r="E10067" s="46">
        <v>37500</v>
      </c>
      <c r="F10067" s="130">
        <f t="shared" si="161"/>
        <v>12000000</v>
      </c>
      <c r="G10067" s="69"/>
    </row>
    <row r="10068" spans="1:7" ht="18" customHeight="1">
      <c r="A10068" s="323"/>
      <c r="B10068" s="302" t="s">
        <v>31</v>
      </c>
      <c r="C10068" s="325" t="s">
        <v>329</v>
      </c>
      <c r="D10068" s="325">
        <v>976.4</v>
      </c>
      <c r="E10068" s="46">
        <v>37500</v>
      </c>
      <c r="F10068" s="130">
        <f t="shared" si="161"/>
        <v>36615000</v>
      </c>
      <c r="G10068" s="69"/>
    </row>
    <row r="10069" spans="1:7" ht="18" customHeight="1">
      <c r="A10069" s="323"/>
      <c r="B10069" s="302"/>
      <c r="C10069" s="325"/>
      <c r="D10069" s="325"/>
      <c r="E10069" s="46"/>
      <c r="F10069" s="130">
        <f t="shared" si="161"/>
        <v>0</v>
      </c>
      <c r="G10069" s="69"/>
    </row>
    <row r="10070" spans="1:7" ht="18" customHeight="1">
      <c r="A10070" s="323" t="s">
        <v>415</v>
      </c>
      <c r="B10070" s="302" t="s">
        <v>13</v>
      </c>
      <c r="C10070" s="325" t="s">
        <v>1694</v>
      </c>
      <c r="D10070" s="325">
        <v>160</v>
      </c>
      <c r="E10070" s="46">
        <v>33800</v>
      </c>
      <c r="F10070" s="130">
        <f t="shared" si="161"/>
        <v>5408000</v>
      </c>
      <c r="G10070" s="86">
        <f>SUM(F10070:F10075)</f>
        <v>27683180</v>
      </c>
    </row>
    <row r="10071" spans="1:7" ht="18" customHeight="1">
      <c r="A10071" s="323"/>
      <c r="B10071" s="302" t="s">
        <v>23</v>
      </c>
      <c r="C10071" s="325" t="s">
        <v>935</v>
      </c>
      <c r="D10071" s="325">
        <v>19</v>
      </c>
      <c r="E10071" s="46">
        <v>37300</v>
      </c>
      <c r="F10071" s="130">
        <f t="shared" si="161"/>
        <v>708700</v>
      </c>
      <c r="G10071" s="69"/>
    </row>
    <row r="10072" spans="1:7" ht="18" customHeight="1">
      <c r="A10072" s="323"/>
      <c r="B10072" s="302" t="s">
        <v>23</v>
      </c>
      <c r="C10072" s="325" t="s">
        <v>2405</v>
      </c>
      <c r="D10072" s="325">
        <v>479</v>
      </c>
      <c r="E10072" s="46">
        <v>37300</v>
      </c>
      <c r="F10072" s="130">
        <f t="shared" si="161"/>
        <v>17866700</v>
      </c>
      <c r="G10072" s="69"/>
    </row>
    <row r="10073" spans="1:7" ht="18" customHeight="1">
      <c r="A10073" s="323"/>
      <c r="B10073" s="302" t="s">
        <v>212</v>
      </c>
      <c r="C10073" s="325" t="s">
        <v>2406</v>
      </c>
      <c r="D10073" s="325">
        <v>41.6</v>
      </c>
      <c r="E10073" s="46">
        <v>38300</v>
      </c>
      <c r="F10073" s="130">
        <f t="shared" si="161"/>
        <v>1593280</v>
      </c>
      <c r="G10073" s="69"/>
    </row>
    <row r="10074" spans="1:7" ht="18" customHeight="1">
      <c r="A10074" s="323"/>
      <c r="B10074" s="302" t="s">
        <v>212</v>
      </c>
      <c r="C10074" s="325" t="s">
        <v>2407</v>
      </c>
      <c r="D10074" s="325">
        <v>25</v>
      </c>
      <c r="E10074" s="46">
        <v>38300</v>
      </c>
      <c r="F10074" s="130">
        <f t="shared" si="161"/>
        <v>957500</v>
      </c>
      <c r="G10074" s="69"/>
    </row>
    <row r="10075" spans="1:7" ht="18" customHeight="1">
      <c r="A10075" s="323"/>
      <c r="B10075" s="302" t="s">
        <v>212</v>
      </c>
      <c r="C10075" s="325" t="s">
        <v>2408</v>
      </c>
      <c r="D10075" s="325">
        <v>30</v>
      </c>
      <c r="E10075" s="46">
        <v>38300</v>
      </c>
      <c r="F10075" s="130">
        <f t="shared" si="161"/>
        <v>1149000</v>
      </c>
      <c r="G10075" s="69"/>
    </row>
    <row r="10076" spans="1:7" ht="18" customHeight="1">
      <c r="A10076" s="323"/>
      <c r="B10076" s="302"/>
      <c r="C10076" s="325"/>
      <c r="D10076" s="325"/>
      <c r="E10076" s="46"/>
      <c r="F10076" s="130">
        <f t="shared" si="161"/>
        <v>0</v>
      </c>
      <c r="G10076" s="69"/>
    </row>
    <row r="10077" spans="1:7" ht="18" customHeight="1">
      <c r="A10077" s="323" t="s">
        <v>309</v>
      </c>
      <c r="B10077" s="302" t="s">
        <v>13</v>
      </c>
      <c r="C10077" s="325" t="s">
        <v>1126</v>
      </c>
      <c r="D10077" s="325">
        <v>99.8</v>
      </c>
      <c r="E10077" s="46">
        <v>31500</v>
      </c>
      <c r="F10077" s="130">
        <f t="shared" si="161"/>
        <v>3143700</v>
      </c>
      <c r="G10077" s="86">
        <f>SUM(F10077:F10078)</f>
        <v>6923700</v>
      </c>
    </row>
    <row r="10078" spans="1:7" ht="18" customHeight="1">
      <c r="A10078" s="323"/>
      <c r="B10078" s="302" t="s">
        <v>13</v>
      </c>
      <c r="C10078" s="325" t="s">
        <v>310</v>
      </c>
      <c r="D10078" s="325">
        <v>120</v>
      </c>
      <c r="E10078" s="46">
        <v>31500</v>
      </c>
      <c r="F10078" s="130">
        <f>E10078*D10078</f>
        <v>3780000</v>
      </c>
      <c r="G10078" s="86"/>
    </row>
    <row r="10079" spans="1:7" ht="18" customHeight="1">
      <c r="A10079" s="323"/>
      <c r="B10079" s="302"/>
      <c r="C10079" s="325"/>
      <c r="D10079" s="325"/>
      <c r="E10079" s="46"/>
      <c r="F10079" s="130">
        <f t="shared" si="161"/>
        <v>0</v>
      </c>
      <c r="G10079" s="69"/>
    </row>
    <row r="10080" spans="1:7" ht="18" customHeight="1">
      <c r="A10080" s="323" t="s">
        <v>380</v>
      </c>
      <c r="B10080" s="302" t="s">
        <v>31</v>
      </c>
      <c r="C10080" s="325" t="s">
        <v>2409</v>
      </c>
      <c r="D10080" s="325">
        <v>250</v>
      </c>
      <c r="E10080" s="46">
        <v>35000</v>
      </c>
      <c r="F10080" s="130">
        <f t="shared" si="161"/>
        <v>8750000</v>
      </c>
      <c r="G10080" s="86">
        <f>SUM(F10080:F10084)</f>
        <v>27150000</v>
      </c>
    </row>
    <row r="10081" spans="1:7" ht="18" customHeight="1">
      <c r="A10081" s="323"/>
      <c r="B10081" s="302" t="s">
        <v>31</v>
      </c>
      <c r="C10081" s="325" t="s">
        <v>2410</v>
      </c>
      <c r="D10081" s="325">
        <v>100</v>
      </c>
      <c r="E10081" s="46">
        <v>36000</v>
      </c>
      <c r="F10081" s="130">
        <f t="shared" si="161"/>
        <v>3600000</v>
      </c>
      <c r="G10081" s="69"/>
    </row>
    <row r="10082" spans="1:7" ht="18" customHeight="1">
      <c r="A10082" s="323"/>
      <c r="B10082" s="302" t="s">
        <v>31</v>
      </c>
      <c r="C10082" s="325" t="s">
        <v>463</v>
      </c>
      <c r="D10082" s="325">
        <v>51</v>
      </c>
      <c r="E10082" s="46">
        <v>36000</v>
      </c>
      <c r="F10082" s="130">
        <f t="shared" si="161"/>
        <v>1836000</v>
      </c>
      <c r="G10082" s="69"/>
    </row>
    <row r="10083" spans="1:7" ht="18" customHeight="1">
      <c r="A10083" s="323"/>
      <c r="B10083" s="302" t="s">
        <v>31</v>
      </c>
      <c r="C10083" s="325" t="s">
        <v>796</v>
      </c>
      <c r="D10083" s="325">
        <v>295.39999999999998</v>
      </c>
      <c r="E10083" s="46">
        <v>35000</v>
      </c>
      <c r="F10083" s="130">
        <f>E10083*D10083</f>
        <v>10339000</v>
      </c>
      <c r="G10083" s="86"/>
    </row>
    <row r="10084" spans="1:7" ht="18" customHeight="1">
      <c r="A10084" s="323"/>
      <c r="B10084" s="302" t="s">
        <v>31</v>
      </c>
      <c r="C10084" s="325" t="s">
        <v>2409</v>
      </c>
      <c r="D10084" s="325">
        <v>75</v>
      </c>
      <c r="E10084" s="46">
        <v>35000</v>
      </c>
      <c r="F10084" s="130">
        <f>E10084*D10084</f>
        <v>2625000</v>
      </c>
      <c r="G10084" s="69"/>
    </row>
    <row r="10085" spans="1:7" ht="18" customHeight="1">
      <c r="A10085" s="323"/>
      <c r="B10085" s="302"/>
      <c r="C10085" s="325"/>
      <c r="D10085" s="325"/>
      <c r="E10085" s="46"/>
      <c r="F10085" s="130">
        <f t="shared" si="161"/>
        <v>0</v>
      </c>
      <c r="G10085" s="69"/>
    </row>
    <row r="10086" spans="1:7" ht="18" customHeight="1">
      <c r="A10086" s="323" t="s">
        <v>40</v>
      </c>
      <c r="B10086" s="302" t="s">
        <v>164</v>
      </c>
      <c r="C10086" s="325" t="s">
        <v>143</v>
      </c>
      <c r="D10086" s="325">
        <v>300</v>
      </c>
      <c r="E10086" s="46">
        <v>31000</v>
      </c>
      <c r="F10086" s="130">
        <f t="shared" si="161"/>
        <v>9300000</v>
      </c>
      <c r="G10086" s="86">
        <f>F10086</f>
        <v>9300000</v>
      </c>
    </row>
    <row r="10087" spans="1:7" ht="18" customHeight="1">
      <c r="A10087" s="323"/>
      <c r="B10087" s="302"/>
      <c r="C10087" s="325"/>
      <c r="D10087" s="325"/>
      <c r="E10087" s="46"/>
      <c r="F10087" s="130">
        <f t="shared" si="161"/>
        <v>0</v>
      </c>
      <c r="G10087" s="69"/>
    </row>
    <row r="10088" spans="1:7" ht="18" customHeight="1">
      <c r="A10088" s="323" t="s">
        <v>1226</v>
      </c>
      <c r="B10088" s="302" t="s">
        <v>13</v>
      </c>
      <c r="C10088" s="302" t="s">
        <v>2411</v>
      </c>
      <c r="D10088" s="325">
        <v>50</v>
      </c>
      <c r="E10088" s="46">
        <v>31500</v>
      </c>
      <c r="F10088" s="130">
        <f t="shared" si="161"/>
        <v>1575000</v>
      </c>
      <c r="G10088" s="86">
        <f>F10088</f>
        <v>1575000</v>
      </c>
    </row>
    <row r="10089" spans="1:7" ht="18" customHeight="1">
      <c r="A10089" s="323"/>
      <c r="B10089" s="302"/>
      <c r="C10089" s="325"/>
      <c r="D10089" s="325"/>
      <c r="E10089" s="46"/>
      <c r="F10089" s="130">
        <f t="shared" si="161"/>
        <v>0</v>
      </c>
      <c r="G10089" s="69"/>
    </row>
    <row r="10090" spans="1:7" ht="18" customHeight="1">
      <c r="A10090" s="323" t="s">
        <v>56</v>
      </c>
      <c r="B10090" s="302" t="s">
        <v>13</v>
      </c>
      <c r="C10090" s="325" t="s">
        <v>57</v>
      </c>
      <c r="D10090" s="325">
        <v>20</v>
      </c>
      <c r="E10090" s="46">
        <v>31500</v>
      </c>
      <c r="F10090" s="130">
        <f t="shared" si="161"/>
        <v>630000</v>
      </c>
      <c r="G10090" s="86">
        <f>F10090</f>
        <v>630000</v>
      </c>
    </row>
    <row r="10091" spans="1:7" ht="18" customHeight="1">
      <c r="A10091" s="323"/>
      <c r="B10091" s="302"/>
      <c r="C10091" s="325"/>
      <c r="D10091" s="325"/>
      <c r="E10091" s="46"/>
      <c r="F10091" s="130">
        <f t="shared" si="161"/>
        <v>0</v>
      </c>
      <c r="G10091" s="69"/>
    </row>
    <row r="10092" spans="1:7" ht="18" customHeight="1">
      <c r="A10092" s="323" t="s">
        <v>61</v>
      </c>
      <c r="B10092" s="302" t="s">
        <v>13</v>
      </c>
      <c r="C10092" s="325" t="s">
        <v>76</v>
      </c>
      <c r="D10092" s="325">
        <v>10</v>
      </c>
      <c r="E10092" s="46">
        <v>31500</v>
      </c>
      <c r="F10092" s="130">
        <f t="shared" si="161"/>
        <v>315000</v>
      </c>
      <c r="G10092" s="86">
        <f>SUM(F10092:F10096)</f>
        <v>2520000</v>
      </c>
    </row>
    <row r="10093" spans="1:7" ht="18" customHeight="1">
      <c r="A10093" s="323"/>
      <c r="B10093" s="302" t="s">
        <v>13</v>
      </c>
      <c r="C10093" s="325" t="s">
        <v>22</v>
      </c>
      <c r="D10093" s="325">
        <v>20</v>
      </c>
      <c r="E10093" s="46">
        <v>31500</v>
      </c>
      <c r="F10093" s="130">
        <f t="shared" si="161"/>
        <v>630000</v>
      </c>
      <c r="G10093" s="69"/>
    </row>
    <row r="10094" spans="1:7" ht="18" customHeight="1">
      <c r="A10094" s="323"/>
      <c r="B10094" s="302" t="s">
        <v>13</v>
      </c>
      <c r="C10094" s="325" t="s">
        <v>75</v>
      </c>
      <c r="D10094" s="325">
        <v>20</v>
      </c>
      <c r="E10094" s="46">
        <v>31500</v>
      </c>
      <c r="F10094" s="130">
        <f t="shared" si="161"/>
        <v>630000</v>
      </c>
      <c r="G10094" s="69"/>
    </row>
    <row r="10095" spans="1:7" ht="18" customHeight="1">
      <c r="A10095" s="323"/>
      <c r="B10095" s="302" t="s">
        <v>13</v>
      </c>
      <c r="C10095" s="325" t="s">
        <v>15</v>
      </c>
      <c r="D10095" s="325">
        <v>10</v>
      </c>
      <c r="E10095" s="46">
        <v>31500</v>
      </c>
      <c r="F10095" s="130">
        <f t="shared" si="161"/>
        <v>315000</v>
      </c>
      <c r="G10095" s="69"/>
    </row>
    <row r="10096" spans="1:7" ht="18" customHeight="1">
      <c r="A10096" s="323"/>
      <c r="B10096" s="302" t="s">
        <v>13</v>
      </c>
      <c r="C10096" s="325" t="s">
        <v>62</v>
      </c>
      <c r="D10096" s="325">
        <v>20</v>
      </c>
      <c r="E10096" s="46">
        <v>31500</v>
      </c>
      <c r="F10096" s="130">
        <f t="shared" si="161"/>
        <v>630000</v>
      </c>
      <c r="G10096" s="69"/>
    </row>
    <row r="10097" spans="1:7" ht="18" customHeight="1">
      <c r="A10097" s="323"/>
      <c r="B10097" s="302"/>
      <c r="C10097" s="325"/>
      <c r="D10097" s="325"/>
      <c r="E10097" s="46"/>
      <c r="F10097" s="130">
        <f t="shared" si="161"/>
        <v>0</v>
      </c>
      <c r="G10097" s="69"/>
    </row>
    <row r="10098" spans="1:7" ht="18" customHeight="1">
      <c r="A10098" s="323" t="s">
        <v>18</v>
      </c>
      <c r="B10098" s="444" t="s">
        <v>924</v>
      </c>
      <c r="C10098" s="482" t="s">
        <v>1004</v>
      </c>
      <c r="D10098" s="482">
        <v>15.7</v>
      </c>
      <c r="E10098" s="116">
        <v>34000</v>
      </c>
      <c r="F10098" s="131">
        <f t="shared" si="161"/>
        <v>533800</v>
      </c>
      <c r="G10098" s="86">
        <f>F10098</f>
        <v>533800</v>
      </c>
    </row>
    <row r="10099" spans="1:7" ht="18" customHeight="1">
      <c r="A10099" s="323"/>
      <c r="B10099" s="302"/>
      <c r="C10099" s="325"/>
      <c r="D10099" s="325"/>
      <c r="E10099" s="46"/>
      <c r="F10099" s="130">
        <f t="shared" ref="F10099:F10152" si="163">E10099*D10099</f>
        <v>0</v>
      </c>
      <c r="G10099" s="69"/>
    </row>
    <row r="10100" spans="1:7" ht="18" customHeight="1">
      <c r="A10100" s="323" t="s">
        <v>2141</v>
      </c>
      <c r="B10100" s="302" t="s">
        <v>13</v>
      </c>
      <c r="C10100" s="325" t="s">
        <v>59</v>
      </c>
      <c r="D10100" s="325">
        <v>50</v>
      </c>
      <c r="E10100" s="46">
        <v>31500</v>
      </c>
      <c r="F10100" s="130">
        <f t="shared" si="163"/>
        <v>1575000</v>
      </c>
      <c r="G10100" s="86">
        <f>SUM(F10100:F10102)</f>
        <v>3805000</v>
      </c>
    </row>
    <row r="10101" spans="1:7" ht="18" customHeight="1">
      <c r="A10101" s="323"/>
      <c r="B10101" s="302" t="s">
        <v>13</v>
      </c>
      <c r="C10101" s="325" t="s">
        <v>75</v>
      </c>
      <c r="D10101" s="325">
        <v>20</v>
      </c>
      <c r="E10101" s="46">
        <v>31500</v>
      </c>
      <c r="F10101" s="130">
        <f t="shared" si="163"/>
        <v>630000</v>
      </c>
      <c r="G10101" s="69"/>
    </row>
    <row r="10102" spans="1:7" ht="18" customHeight="1">
      <c r="A10102" s="323"/>
      <c r="B10102" s="302" t="s">
        <v>289</v>
      </c>
      <c r="C10102" s="325" t="s">
        <v>22</v>
      </c>
      <c r="D10102" s="325">
        <v>50</v>
      </c>
      <c r="E10102" s="46">
        <v>32000</v>
      </c>
      <c r="F10102" s="130">
        <f>E10102*D10102</f>
        <v>1600000</v>
      </c>
      <c r="G10102" s="86"/>
    </row>
    <row r="10103" spans="1:7" ht="18" customHeight="1">
      <c r="A10103" s="323"/>
      <c r="B10103" s="302"/>
      <c r="C10103" s="325"/>
      <c r="D10103" s="325"/>
      <c r="E10103" s="46"/>
      <c r="F10103" s="130">
        <f t="shared" si="163"/>
        <v>0</v>
      </c>
      <c r="G10103" s="69"/>
    </row>
    <row r="10104" spans="1:7" ht="18" customHeight="1">
      <c r="A10104" s="323" t="s">
        <v>271</v>
      </c>
      <c r="B10104" s="302" t="s">
        <v>13</v>
      </c>
      <c r="C10104" s="325" t="s">
        <v>43</v>
      </c>
      <c r="D10104" s="325">
        <v>10</v>
      </c>
      <c r="E10104" s="46">
        <v>31500</v>
      </c>
      <c r="F10104" s="130">
        <f t="shared" si="163"/>
        <v>315000</v>
      </c>
      <c r="G10104" s="86">
        <f>F10104</f>
        <v>315000</v>
      </c>
    </row>
    <row r="10105" spans="1:7" ht="18" customHeight="1">
      <c r="A10105" s="323"/>
      <c r="B10105" s="302"/>
      <c r="C10105" s="325"/>
      <c r="D10105" s="325"/>
      <c r="E10105" s="46"/>
      <c r="F10105" s="130">
        <f t="shared" si="163"/>
        <v>0</v>
      </c>
      <c r="G10105" s="69"/>
    </row>
    <row r="10106" spans="1:7" ht="18" customHeight="1">
      <c r="A10106" s="323" t="s">
        <v>145</v>
      </c>
      <c r="B10106" s="302" t="s">
        <v>31</v>
      </c>
      <c r="C10106" s="325" t="s">
        <v>15</v>
      </c>
      <c r="D10106" s="325">
        <v>165</v>
      </c>
      <c r="E10106" s="46">
        <v>29000</v>
      </c>
      <c r="F10106" s="130">
        <f t="shared" si="163"/>
        <v>4785000</v>
      </c>
      <c r="G10106" s="86">
        <f>F10106</f>
        <v>4785000</v>
      </c>
    </row>
    <row r="10107" spans="1:7" ht="18" customHeight="1">
      <c r="A10107" s="323"/>
      <c r="B10107" s="302"/>
      <c r="C10107" s="325"/>
      <c r="D10107" s="325"/>
      <c r="E10107" s="46"/>
      <c r="F10107" s="130">
        <f t="shared" si="163"/>
        <v>0</v>
      </c>
      <c r="G10107" s="69"/>
    </row>
    <row r="10108" spans="1:7" ht="18" customHeight="1">
      <c r="A10108" s="323" t="s">
        <v>203</v>
      </c>
      <c r="B10108" s="302" t="s">
        <v>31</v>
      </c>
      <c r="C10108" s="325" t="s">
        <v>206</v>
      </c>
      <c r="D10108" s="325">
        <v>517</v>
      </c>
      <c r="E10108" s="46">
        <v>30500</v>
      </c>
      <c r="F10108" s="130">
        <f t="shared" si="163"/>
        <v>15768500</v>
      </c>
      <c r="G10108" s="86">
        <f>SUM(F10108:F10109)</f>
        <v>24431000</v>
      </c>
    </row>
    <row r="10109" spans="1:7" ht="18" customHeight="1">
      <c r="A10109" s="323"/>
      <c r="B10109" s="302" t="s">
        <v>168</v>
      </c>
      <c r="C10109" s="325" t="s">
        <v>255</v>
      </c>
      <c r="D10109" s="325">
        <v>275</v>
      </c>
      <c r="E10109" s="46">
        <v>31500</v>
      </c>
      <c r="F10109" s="130">
        <f t="shared" si="163"/>
        <v>8662500</v>
      </c>
      <c r="G10109" s="69"/>
    </row>
    <row r="10110" spans="1:7" ht="18" customHeight="1">
      <c r="A10110" s="323"/>
      <c r="B10110" s="302"/>
      <c r="C10110" s="325"/>
      <c r="D10110" s="325"/>
      <c r="E10110" s="46"/>
      <c r="F10110" s="130">
        <f t="shared" si="163"/>
        <v>0</v>
      </c>
      <c r="G10110" s="69"/>
    </row>
    <row r="10111" spans="1:7" ht="18" customHeight="1">
      <c r="A10111" s="323" t="s">
        <v>245</v>
      </c>
      <c r="B10111" s="302" t="s">
        <v>31</v>
      </c>
      <c r="C10111" s="325" t="s">
        <v>1108</v>
      </c>
      <c r="D10111" s="325">
        <v>531</v>
      </c>
      <c r="E10111" s="46">
        <v>36000</v>
      </c>
      <c r="F10111" s="130">
        <f t="shared" si="163"/>
        <v>19116000</v>
      </c>
      <c r="G10111" s="86">
        <f>SUM(F10111:F10113)</f>
        <v>87613200</v>
      </c>
    </row>
    <row r="10112" spans="1:7" ht="18" customHeight="1">
      <c r="A10112" s="323"/>
      <c r="B10112" s="302" t="s">
        <v>31</v>
      </c>
      <c r="C10112" s="325" t="s">
        <v>246</v>
      </c>
      <c r="D10112" s="325">
        <v>1300</v>
      </c>
      <c r="E10112" s="46">
        <v>36000</v>
      </c>
      <c r="F10112" s="130">
        <f t="shared" si="163"/>
        <v>46800000</v>
      </c>
      <c r="G10112" s="69"/>
    </row>
    <row r="10113" spans="1:7" ht="18" customHeight="1">
      <c r="A10113" s="323"/>
      <c r="B10113" s="302" t="s">
        <v>31</v>
      </c>
      <c r="C10113" s="325" t="s">
        <v>101</v>
      </c>
      <c r="D10113" s="325">
        <v>602.70000000000005</v>
      </c>
      <c r="E10113" s="46">
        <v>36000</v>
      </c>
      <c r="F10113" s="130">
        <f t="shared" si="163"/>
        <v>21697200</v>
      </c>
      <c r="G10113" s="69"/>
    </row>
    <row r="10114" spans="1:7" ht="18" customHeight="1">
      <c r="A10114" s="323"/>
      <c r="B10114" s="302"/>
      <c r="C10114" s="325"/>
      <c r="D10114" s="325"/>
      <c r="E10114" s="46"/>
      <c r="F10114" s="130">
        <f t="shared" si="163"/>
        <v>0</v>
      </c>
      <c r="G10114" s="69"/>
    </row>
    <row r="10115" spans="1:7" ht="18" customHeight="1">
      <c r="A10115" s="323" t="s">
        <v>210</v>
      </c>
      <c r="B10115" s="302" t="s">
        <v>23</v>
      </c>
      <c r="C10115" s="325" t="s">
        <v>211</v>
      </c>
      <c r="D10115" s="325">
        <v>491</v>
      </c>
      <c r="E10115" s="46">
        <v>31500</v>
      </c>
      <c r="F10115" s="130">
        <f t="shared" si="163"/>
        <v>15466500</v>
      </c>
      <c r="G10115" s="86">
        <f>SUM(F10115:F10116)</f>
        <v>22554000</v>
      </c>
    </row>
    <row r="10116" spans="1:7" ht="18" customHeight="1">
      <c r="A10116" s="323"/>
      <c r="B10116" s="302" t="s">
        <v>212</v>
      </c>
      <c r="C10116" s="325" t="s">
        <v>213</v>
      </c>
      <c r="D10116" s="325">
        <v>225</v>
      </c>
      <c r="E10116" s="46">
        <v>31500</v>
      </c>
      <c r="F10116" s="130">
        <f t="shared" si="163"/>
        <v>7087500</v>
      </c>
      <c r="G10116" s="69"/>
    </row>
    <row r="10117" spans="1:7" ht="18" customHeight="1">
      <c r="A10117" s="323"/>
      <c r="B10117" s="302"/>
      <c r="C10117" s="325"/>
      <c r="D10117" s="325"/>
      <c r="E10117" s="46"/>
      <c r="F10117" s="130">
        <f t="shared" si="163"/>
        <v>0</v>
      </c>
      <c r="G10117" s="69"/>
    </row>
    <row r="10118" spans="1:7" ht="18" customHeight="1">
      <c r="A10118" s="323" t="s">
        <v>2315</v>
      </c>
      <c r="B10118" s="302" t="s">
        <v>1198</v>
      </c>
      <c r="C10118" s="325" t="s">
        <v>118</v>
      </c>
      <c r="D10118" s="325">
        <v>326.89999999999998</v>
      </c>
      <c r="E10118" s="46">
        <v>35000</v>
      </c>
      <c r="F10118" s="130">
        <f t="shared" si="163"/>
        <v>11441500</v>
      </c>
      <c r="G10118" s="86">
        <f>SUM(F10118:F10119)</f>
        <v>19456500</v>
      </c>
    </row>
    <row r="10119" spans="1:7" ht="18" customHeight="1">
      <c r="A10119" s="323"/>
      <c r="B10119" s="302" t="s">
        <v>1198</v>
      </c>
      <c r="C10119" s="325" t="s">
        <v>1505</v>
      </c>
      <c r="D10119" s="325">
        <v>229</v>
      </c>
      <c r="E10119" s="46">
        <v>35000</v>
      </c>
      <c r="F10119" s="130">
        <f t="shared" si="163"/>
        <v>8015000</v>
      </c>
      <c r="G10119" s="69"/>
    </row>
    <row r="10120" spans="1:7" ht="18" customHeight="1">
      <c r="A10120" s="323"/>
      <c r="B10120" s="302"/>
      <c r="C10120" s="325"/>
      <c r="D10120" s="325"/>
      <c r="E10120" s="46"/>
      <c r="F10120" s="130">
        <f t="shared" si="163"/>
        <v>0</v>
      </c>
      <c r="G10120" s="69"/>
    </row>
    <row r="10121" spans="1:7" ht="18" customHeight="1">
      <c r="A10121" s="323" t="s">
        <v>727</v>
      </c>
      <c r="B10121" s="302" t="s">
        <v>13</v>
      </c>
      <c r="C10121" s="325" t="s">
        <v>130</v>
      </c>
      <c r="D10121" s="325">
        <v>131.19999999999999</v>
      </c>
      <c r="E10121" s="46">
        <v>33000</v>
      </c>
      <c r="F10121" s="130">
        <f t="shared" si="163"/>
        <v>4329600</v>
      </c>
      <c r="G10121" s="86">
        <f>SUM(F10121:F10122)</f>
        <v>7311800</v>
      </c>
    </row>
    <row r="10122" spans="1:7" ht="18" customHeight="1">
      <c r="A10122" s="323"/>
      <c r="B10122" s="302" t="s">
        <v>31</v>
      </c>
      <c r="C10122" s="325" t="s">
        <v>918</v>
      </c>
      <c r="D10122" s="325">
        <v>80.599999999999994</v>
      </c>
      <c r="E10122" s="46">
        <v>37000</v>
      </c>
      <c r="F10122" s="130">
        <f t="shared" si="163"/>
        <v>2982200</v>
      </c>
      <c r="G10122" s="69"/>
    </row>
    <row r="10123" spans="1:7" ht="18" customHeight="1">
      <c r="A10123" s="323"/>
      <c r="B10123" s="302"/>
      <c r="C10123" s="325"/>
      <c r="D10123" s="325"/>
      <c r="E10123" s="46"/>
      <c r="F10123" s="130">
        <f t="shared" si="163"/>
        <v>0</v>
      </c>
      <c r="G10123" s="69"/>
    </row>
    <row r="10124" spans="1:7" ht="18" customHeight="1">
      <c r="A10124" s="323" t="s">
        <v>90</v>
      </c>
      <c r="B10124" s="302" t="s">
        <v>518</v>
      </c>
      <c r="C10124" s="325" t="s">
        <v>2412</v>
      </c>
      <c r="D10124" s="325">
        <v>6</v>
      </c>
      <c r="E10124" s="46">
        <v>34000</v>
      </c>
      <c r="F10124" s="130">
        <f t="shared" si="163"/>
        <v>204000</v>
      </c>
      <c r="G10124" s="86">
        <f>F10124</f>
        <v>204000</v>
      </c>
    </row>
    <row r="10125" spans="1:7" ht="18" customHeight="1">
      <c r="A10125" s="323"/>
      <c r="B10125" s="302"/>
      <c r="C10125" s="325"/>
      <c r="D10125" s="325"/>
      <c r="E10125" s="46"/>
      <c r="F10125" s="130">
        <f t="shared" si="163"/>
        <v>0</v>
      </c>
      <c r="G10125" s="69"/>
    </row>
    <row r="10126" spans="1:7" ht="18" customHeight="1">
      <c r="A10126" s="323" t="s">
        <v>457</v>
      </c>
      <c r="B10126" s="302" t="s">
        <v>208</v>
      </c>
      <c r="C10126" s="325" t="s">
        <v>214</v>
      </c>
      <c r="D10126" s="325">
        <v>125</v>
      </c>
      <c r="E10126" s="46">
        <v>36500</v>
      </c>
      <c r="F10126" s="130">
        <f t="shared" si="163"/>
        <v>4562500</v>
      </c>
      <c r="G10126" s="86">
        <f>F10126</f>
        <v>4562500</v>
      </c>
    </row>
    <row r="10127" spans="1:7" ht="18" customHeight="1">
      <c r="A10127" s="323"/>
      <c r="B10127" s="302"/>
      <c r="C10127" s="325"/>
      <c r="D10127" s="325"/>
      <c r="E10127" s="46"/>
      <c r="F10127" s="130">
        <f t="shared" si="163"/>
        <v>0</v>
      </c>
      <c r="G10127" s="69"/>
    </row>
    <row r="10128" spans="1:7" ht="18" customHeight="1">
      <c r="A10128" s="323" t="s">
        <v>58</v>
      </c>
      <c r="B10128" s="302" t="s">
        <v>13</v>
      </c>
      <c r="C10128" s="325" t="s">
        <v>59</v>
      </c>
      <c r="D10128" s="325">
        <v>40</v>
      </c>
      <c r="E10128" s="46">
        <v>31500</v>
      </c>
      <c r="F10128" s="130">
        <f t="shared" si="163"/>
        <v>1260000</v>
      </c>
      <c r="G10128" s="86">
        <f>SUM(F10128:F10129)</f>
        <v>2205000</v>
      </c>
    </row>
    <row r="10129" spans="1:10" ht="18" customHeight="1">
      <c r="A10129" s="323"/>
      <c r="B10129" s="302" t="s">
        <v>13</v>
      </c>
      <c r="C10129" s="325" t="s">
        <v>14</v>
      </c>
      <c r="D10129" s="325">
        <v>30</v>
      </c>
      <c r="E10129" s="46">
        <v>31500</v>
      </c>
      <c r="F10129" s="130">
        <f t="shared" si="163"/>
        <v>945000</v>
      </c>
      <c r="G10129" s="69"/>
    </row>
    <row r="10130" spans="1:10" ht="18" customHeight="1">
      <c r="A10130" s="323"/>
      <c r="B10130" s="302"/>
      <c r="C10130" s="325"/>
      <c r="D10130" s="325"/>
      <c r="E10130" s="46"/>
      <c r="F10130" s="130">
        <f t="shared" si="163"/>
        <v>0</v>
      </c>
      <c r="G10130" s="69"/>
    </row>
    <row r="10131" spans="1:10" ht="18" customHeight="1">
      <c r="A10131" s="533" t="s">
        <v>1933</v>
      </c>
      <c r="B10131" s="440" t="s">
        <v>13</v>
      </c>
      <c r="C10131" s="382" t="s">
        <v>60</v>
      </c>
      <c r="D10131" s="382">
        <v>20</v>
      </c>
      <c r="E10131" s="59">
        <v>31500</v>
      </c>
      <c r="F10131" s="132">
        <f t="shared" si="163"/>
        <v>630000</v>
      </c>
      <c r="G10131" s="125">
        <f>F10131</f>
        <v>630000</v>
      </c>
    </row>
    <row r="10132" spans="1:10" ht="18" customHeight="1">
      <c r="A10132" s="526"/>
      <c r="B10132" s="435"/>
      <c r="C10132" s="484"/>
      <c r="D10132" s="484"/>
      <c r="E10132" s="113"/>
      <c r="F10132" s="126"/>
      <c r="G10132" s="9"/>
    </row>
    <row r="10133" spans="1:10" ht="18" customHeight="1">
      <c r="A10133" s="537">
        <v>42479</v>
      </c>
      <c r="B10133" s="355"/>
      <c r="C10133" s="491" t="s">
        <v>398</v>
      </c>
      <c r="D10133" s="525"/>
      <c r="F10133" s="127"/>
    </row>
    <row r="10134" spans="1:10" ht="18" customHeight="1">
      <c r="A10134" s="531" t="s">
        <v>127</v>
      </c>
      <c r="B10134" s="436" t="s">
        <v>134</v>
      </c>
      <c r="C10134" s="494" t="s">
        <v>152</v>
      </c>
      <c r="D10134" s="494">
        <f>SUM(D10135:D10227)</f>
        <v>12946.6</v>
      </c>
      <c r="E10134" s="166"/>
      <c r="F10134" s="171">
        <f>SUM(F10135:F10227)</f>
        <v>447714600</v>
      </c>
      <c r="G10134" s="171">
        <f>SUM(G10135:G10227)</f>
        <v>447714600</v>
      </c>
    </row>
    <row r="10135" spans="1:10" ht="18" customHeight="1">
      <c r="A10135" s="505" t="s">
        <v>646</v>
      </c>
      <c r="B10135" s="505" t="s">
        <v>31</v>
      </c>
      <c r="C10135" s="505" t="s">
        <v>416</v>
      </c>
      <c r="D10135" s="505">
        <v>113.6</v>
      </c>
      <c r="E10135" s="554">
        <v>37500</v>
      </c>
      <c r="F10135" s="139">
        <f>E10135*D10135</f>
        <v>4260000</v>
      </c>
      <c r="G10135" s="85">
        <f>SUM(F10135:F10138)</f>
        <v>15266250</v>
      </c>
    </row>
    <row r="10136" spans="1:10" ht="18" customHeight="1">
      <c r="A10136" s="144"/>
      <c r="B10136" s="144" t="s">
        <v>31</v>
      </c>
      <c r="C10136" s="144" t="s">
        <v>1690</v>
      </c>
      <c r="D10136" s="144">
        <v>94.5</v>
      </c>
      <c r="E10136" s="186">
        <v>37500</v>
      </c>
      <c r="F10136" s="130">
        <f>E10136*D10136</f>
        <v>3543750</v>
      </c>
      <c r="G10136" s="69"/>
    </row>
    <row r="10137" spans="1:10" ht="18" customHeight="1">
      <c r="A10137" s="144"/>
      <c r="B10137" s="144" t="s">
        <v>31</v>
      </c>
      <c r="C10137" s="144" t="s">
        <v>443</v>
      </c>
      <c r="D10137" s="144">
        <v>102</v>
      </c>
      <c r="E10137" s="186">
        <v>37500</v>
      </c>
      <c r="F10137" s="130">
        <f>E10137*D10137</f>
        <v>3825000</v>
      </c>
      <c r="G10137" s="69"/>
    </row>
    <row r="10138" spans="1:10" ht="18" customHeight="1">
      <c r="A10138" s="144"/>
      <c r="B10138" s="144" t="s">
        <v>31</v>
      </c>
      <c r="C10138" s="144" t="s">
        <v>113</v>
      </c>
      <c r="D10138" s="144">
        <v>97</v>
      </c>
      <c r="E10138" s="186">
        <v>37500</v>
      </c>
      <c r="F10138" s="130">
        <f>E10138*D10138</f>
        <v>3637500</v>
      </c>
      <c r="G10138" s="69"/>
    </row>
    <row r="10139" spans="1:10" ht="18" customHeight="1">
      <c r="A10139" s="323"/>
      <c r="B10139" s="302"/>
      <c r="C10139" s="325"/>
      <c r="D10139" s="325"/>
      <c r="E10139" s="46"/>
      <c r="F10139" s="130">
        <f t="shared" si="163"/>
        <v>0</v>
      </c>
      <c r="G10139" s="69"/>
      <c r="J10139" s="283"/>
    </row>
    <row r="10140" spans="1:10" ht="18" customHeight="1">
      <c r="A10140" s="323" t="s">
        <v>1420</v>
      </c>
      <c r="B10140" s="302" t="s">
        <v>208</v>
      </c>
      <c r="C10140" s="325" t="s">
        <v>1421</v>
      </c>
      <c r="D10140" s="325">
        <v>1736</v>
      </c>
      <c r="E10140" s="46">
        <v>37000</v>
      </c>
      <c r="F10140" s="130">
        <f t="shared" si="163"/>
        <v>64232000</v>
      </c>
      <c r="G10140" s="86">
        <f>F10140</f>
        <v>64232000</v>
      </c>
    </row>
    <row r="10141" spans="1:10" ht="18" customHeight="1">
      <c r="A10141" s="323"/>
      <c r="B10141" s="302"/>
      <c r="C10141" s="325"/>
      <c r="D10141" s="325"/>
      <c r="E10141" s="46"/>
      <c r="F10141" s="130">
        <f t="shared" si="163"/>
        <v>0</v>
      </c>
      <c r="G10141" s="69"/>
    </row>
    <row r="10142" spans="1:10" ht="18" customHeight="1">
      <c r="A10142" s="323" t="s">
        <v>327</v>
      </c>
      <c r="B10142" s="302" t="s">
        <v>31</v>
      </c>
      <c r="C10142" s="325" t="s">
        <v>659</v>
      </c>
      <c r="D10142" s="325">
        <v>152.5</v>
      </c>
      <c r="E10142" s="46">
        <v>36000</v>
      </c>
      <c r="F10142" s="130">
        <f t="shared" si="163"/>
        <v>5490000</v>
      </c>
      <c r="G10142" s="86">
        <f>SUM(F10142:F10144)</f>
        <v>11986200</v>
      </c>
    </row>
    <row r="10143" spans="1:10" ht="18" customHeight="1">
      <c r="A10143" s="323"/>
      <c r="B10143" s="302" t="s">
        <v>13</v>
      </c>
      <c r="C10143" s="325" t="s">
        <v>442</v>
      </c>
      <c r="D10143" s="325">
        <v>89.2</v>
      </c>
      <c r="E10143" s="46">
        <v>31500</v>
      </c>
      <c r="F10143" s="130">
        <f>E10143*D10143</f>
        <v>2809800</v>
      </c>
      <c r="G10143" s="86"/>
    </row>
    <row r="10144" spans="1:10" ht="18" customHeight="1">
      <c r="A10144" s="323"/>
      <c r="B10144" s="302" t="s">
        <v>31</v>
      </c>
      <c r="C10144" s="325" t="s">
        <v>244</v>
      </c>
      <c r="D10144" s="325">
        <v>102.4</v>
      </c>
      <c r="E10144" s="46">
        <v>36000</v>
      </c>
      <c r="F10144" s="130">
        <f>E10144*D10144</f>
        <v>3686400</v>
      </c>
      <c r="G10144" s="69"/>
    </row>
    <row r="10145" spans="1:7" ht="18" customHeight="1">
      <c r="A10145" s="323"/>
      <c r="B10145" s="302"/>
      <c r="C10145" s="325"/>
      <c r="D10145" s="325"/>
      <c r="E10145" s="46"/>
      <c r="F10145" s="130">
        <f t="shared" si="163"/>
        <v>0</v>
      </c>
      <c r="G10145" s="69"/>
    </row>
    <row r="10146" spans="1:7" ht="18" customHeight="1">
      <c r="A10146" s="323" t="s">
        <v>309</v>
      </c>
      <c r="B10146" s="302" t="s">
        <v>13</v>
      </c>
      <c r="C10146" s="325" t="s">
        <v>310</v>
      </c>
      <c r="D10146" s="325">
        <v>86</v>
      </c>
      <c r="E10146" s="46">
        <v>31500</v>
      </c>
      <c r="F10146" s="130">
        <f t="shared" si="163"/>
        <v>2709000</v>
      </c>
      <c r="G10146" s="86">
        <f>F10146</f>
        <v>2709000</v>
      </c>
    </row>
    <row r="10147" spans="1:7" ht="18" customHeight="1">
      <c r="A10147" s="323"/>
      <c r="B10147" s="302"/>
      <c r="C10147" s="325"/>
      <c r="D10147" s="325"/>
      <c r="E10147" s="46"/>
      <c r="F10147" s="130">
        <f t="shared" si="163"/>
        <v>0</v>
      </c>
      <c r="G10147" s="69"/>
    </row>
    <row r="10148" spans="1:7" ht="18" customHeight="1">
      <c r="A10148" s="323" t="s">
        <v>63</v>
      </c>
      <c r="B10148" s="302" t="s">
        <v>31</v>
      </c>
      <c r="C10148" s="325" t="s">
        <v>1134</v>
      </c>
      <c r="D10148" s="325">
        <v>85</v>
      </c>
      <c r="E10148" s="46">
        <v>36000</v>
      </c>
      <c r="F10148" s="130">
        <f t="shared" si="163"/>
        <v>3060000</v>
      </c>
      <c r="G10148" s="86">
        <f>F10148</f>
        <v>3060000</v>
      </c>
    </row>
    <row r="10149" spans="1:7" ht="18" customHeight="1">
      <c r="A10149" s="323"/>
      <c r="B10149" s="302"/>
      <c r="C10149" s="325"/>
      <c r="D10149" s="325"/>
      <c r="E10149" s="46"/>
      <c r="F10149" s="130">
        <f t="shared" si="163"/>
        <v>0</v>
      </c>
      <c r="G10149" s="69"/>
    </row>
    <row r="10150" spans="1:7" ht="18" customHeight="1">
      <c r="A10150" s="323" t="s">
        <v>336</v>
      </c>
      <c r="B10150" s="302" t="s">
        <v>13</v>
      </c>
      <c r="C10150" s="325" t="s">
        <v>1154</v>
      </c>
      <c r="D10150" s="325">
        <v>255.2</v>
      </c>
      <c r="E10150" s="46">
        <v>33000</v>
      </c>
      <c r="F10150" s="130">
        <f t="shared" si="163"/>
        <v>8421600</v>
      </c>
      <c r="G10150" s="86">
        <f>SUM(F10150:F10156)</f>
        <v>54062300</v>
      </c>
    </row>
    <row r="10151" spans="1:7" ht="18" customHeight="1">
      <c r="A10151" s="323"/>
      <c r="B10151" s="302" t="s">
        <v>13</v>
      </c>
      <c r="C10151" s="325" t="s">
        <v>1054</v>
      </c>
      <c r="D10151" s="325">
        <v>761.8</v>
      </c>
      <c r="E10151" s="46">
        <v>33000</v>
      </c>
      <c r="F10151" s="130">
        <f t="shared" si="163"/>
        <v>25139400</v>
      </c>
      <c r="G10151" s="69"/>
    </row>
    <row r="10152" spans="1:7" ht="18" customHeight="1">
      <c r="A10152" s="323"/>
      <c r="B10152" s="302" t="s">
        <v>13</v>
      </c>
      <c r="C10152" s="325" t="s">
        <v>25</v>
      </c>
      <c r="D10152" s="325">
        <v>109</v>
      </c>
      <c r="E10152" s="46">
        <v>33000</v>
      </c>
      <c r="F10152" s="130">
        <f t="shared" si="163"/>
        <v>3597000</v>
      </c>
      <c r="G10152" s="69"/>
    </row>
    <row r="10153" spans="1:7" ht="18" customHeight="1">
      <c r="A10153" s="323"/>
      <c r="B10153" s="302" t="s">
        <v>390</v>
      </c>
      <c r="C10153" s="325" t="s">
        <v>2414</v>
      </c>
      <c r="D10153" s="325">
        <v>201.2</v>
      </c>
      <c r="E10153" s="46">
        <v>33000</v>
      </c>
      <c r="F10153" s="130">
        <f t="shared" ref="F10153:F10212" si="164">E10153*D10153</f>
        <v>6639600</v>
      </c>
      <c r="G10153" s="69"/>
    </row>
    <row r="10154" spans="1:7" ht="18" customHeight="1">
      <c r="A10154" s="323"/>
      <c r="B10154" s="302" t="s">
        <v>31</v>
      </c>
      <c r="C10154" s="325" t="s">
        <v>875</v>
      </c>
      <c r="D10154" s="325">
        <v>51.8</v>
      </c>
      <c r="E10154" s="46">
        <v>36000</v>
      </c>
      <c r="F10154" s="130">
        <f t="shared" si="164"/>
        <v>1864800</v>
      </c>
      <c r="G10154" s="69"/>
    </row>
    <row r="10155" spans="1:7" ht="18" customHeight="1">
      <c r="A10155" s="323"/>
      <c r="B10155" s="302" t="s">
        <v>31</v>
      </c>
      <c r="C10155" s="325" t="s">
        <v>786</v>
      </c>
      <c r="D10155" s="325">
        <v>107.3</v>
      </c>
      <c r="E10155" s="46">
        <v>35000</v>
      </c>
      <c r="F10155" s="130">
        <f t="shared" si="164"/>
        <v>3755500</v>
      </c>
      <c r="G10155" s="69"/>
    </row>
    <row r="10156" spans="1:7" ht="18" customHeight="1">
      <c r="A10156" s="323"/>
      <c r="B10156" s="302" t="s">
        <v>31</v>
      </c>
      <c r="C10156" s="325" t="s">
        <v>2415</v>
      </c>
      <c r="D10156" s="325">
        <v>136.6</v>
      </c>
      <c r="E10156" s="46">
        <v>34000</v>
      </c>
      <c r="F10156" s="130">
        <f t="shared" si="164"/>
        <v>4644400</v>
      </c>
      <c r="G10156" s="69"/>
    </row>
    <row r="10157" spans="1:7" ht="18" customHeight="1">
      <c r="A10157" s="323"/>
      <c r="B10157" s="302"/>
      <c r="C10157" s="325"/>
      <c r="D10157" s="325"/>
      <c r="E10157" s="46"/>
      <c r="F10157" s="130">
        <f t="shared" si="164"/>
        <v>0</v>
      </c>
      <c r="G10157" s="69"/>
    </row>
    <row r="10158" spans="1:7" ht="18" customHeight="1">
      <c r="A10158" s="323" t="s">
        <v>418</v>
      </c>
      <c r="B10158" s="302" t="s">
        <v>23</v>
      </c>
      <c r="C10158" s="325" t="s">
        <v>2335</v>
      </c>
      <c r="D10158" s="325">
        <v>286.7</v>
      </c>
      <c r="E10158" s="46">
        <v>34500</v>
      </c>
      <c r="F10158" s="130">
        <f t="shared" si="164"/>
        <v>9891150</v>
      </c>
      <c r="G10158" s="86">
        <f>SUM(F10158:F10161)</f>
        <v>41780950</v>
      </c>
    </row>
    <row r="10159" spans="1:7" ht="18" customHeight="1">
      <c r="A10159" s="323"/>
      <c r="B10159" s="302" t="s">
        <v>23</v>
      </c>
      <c r="C10159" s="325" t="s">
        <v>2416</v>
      </c>
      <c r="D10159" s="325">
        <v>509.8</v>
      </c>
      <c r="E10159" s="46">
        <v>35000</v>
      </c>
      <c r="F10159" s="130">
        <f t="shared" si="164"/>
        <v>17843000</v>
      </c>
      <c r="G10159" s="69"/>
    </row>
    <row r="10160" spans="1:7" ht="18" customHeight="1">
      <c r="A10160" s="323"/>
      <c r="B10160" s="302" t="s">
        <v>2347</v>
      </c>
      <c r="C10160" s="325" t="s">
        <v>2417</v>
      </c>
      <c r="D10160" s="325">
        <v>336.8</v>
      </c>
      <c r="E10160" s="46">
        <v>36000</v>
      </c>
      <c r="F10160" s="130">
        <f t="shared" si="164"/>
        <v>12124800</v>
      </c>
      <c r="G10160" s="69"/>
    </row>
    <row r="10161" spans="1:7" ht="18" customHeight="1">
      <c r="A10161" s="323"/>
      <c r="B10161" s="302" t="s">
        <v>13</v>
      </c>
      <c r="C10161" s="325" t="s">
        <v>170</v>
      </c>
      <c r="D10161" s="325">
        <v>62</v>
      </c>
      <c r="E10161" s="46">
        <v>31000</v>
      </c>
      <c r="F10161" s="130">
        <f>E10161*D10161</f>
        <v>1922000</v>
      </c>
      <c r="G10161" s="86"/>
    </row>
    <row r="10162" spans="1:7" ht="18" customHeight="1">
      <c r="A10162" s="323"/>
      <c r="B10162" s="302"/>
      <c r="C10162" s="325"/>
      <c r="D10162" s="325"/>
      <c r="E10162" s="46"/>
      <c r="F10162" s="130">
        <f t="shared" si="164"/>
        <v>0</v>
      </c>
      <c r="G10162" s="69"/>
    </row>
    <row r="10163" spans="1:7" ht="18" customHeight="1">
      <c r="A10163" s="323" t="s">
        <v>178</v>
      </c>
      <c r="B10163" s="302" t="s">
        <v>13</v>
      </c>
      <c r="C10163" s="325" t="s">
        <v>707</v>
      </c>
      <c r="D10163" s="325">
        <v>50</v>
      </c>
      <c r="E10163" s="46">
        <v>33000</v>
      </c>
      <c r="F10163" s="130">
        <f t="shared" si="164"/>
        <v>1650000</v>
      </c>
      <c r="G10163" s="86">
        <f>SUM(F10163:F10165)</f>
        <v>5365700</v>
      </c>
    </row>
    <row r="10164" spans="1:7" ht="18" customHeight="1">
      <c r="A10164" s="323"/>
      <c r="B10164" s="302" t="s">
        <v>31</v>
      </c>
      <c r="C10164" s="325" t="s">
        <v>180</v>
      </c>
      <c r="D10164" s="325">
        <v>50</v>
      </c>
      <c r="E10164" s="46">
        <v>36500</v>
      </c>
      <c r="F10164" s="130">
        <f t="shared" si="164"/>
        <v>1825000</v>
      </c>
      <c r="G10164" s="69"/>
    </row>
    <row r="10165" spans="1:7" ht="18" customHeight="1">
      <c r="A10165" s="323"/>
      <c r="B10165" s="302" t="s">
        <v>31</v>
      </c>
      <c r="C10165" s="325" t="s">
        <v>686</v>
      </c>
      <c r="D10165" s="325">
        <v>51.8</v>
      </c>
      <c r="E10165" s="46">
        <v>36500</v>
      </c>
      <c r="F10165" s="130">
        <f t="shared" si="164"/>
        <v>1890700</v>
      </c>
      <c r="G10165" s="69"/>
    </row>
    <row r="10166" spans="1:7" ht="18" customHeight="1">
      <c r="A10166" s="323"/>
      <c r="B10166" s="302"/>
      <c r="C10166" s="325"/>
      <c r="D10166" s="325"/>
      <c r="E10166" s="46"/>
      <c r="F10166" s="130">
        <f t="shared" si="164"/>
        <v>0</v>
      </c>
      <c r="G10166" s="69"/>
    </row>
    <row r="10167" spans="1:7" ht="18" customHeight="1">
      <c r="A10167" s="323" t="s">
        <v>2375</v>
      </c>
      <c r="B10167" s="444" t="s">
        <v>924</v>
      </c>
      <c r="C10167" s="482" t="s">
        <v>925</v>
      </c>
      <c r="D10167" s="482">
        <v>102</v>
      </c>
      <c r="E10167" s="116">
        <v>40000</v>
      </c>
      <c r="F10167" s="131">
        <f t="shared" si="164"/>
        <v>4080000</v>
      </c>
      <c r="G10167" s="86">
        <f>F10167</f>
        <v>4080000</v>
      </c>
    </row>
    <row r="10168" spans="1:7" ht="18" customHeight="1">
      <c r="A10168" s="323"/>
      <c r="B10168" s="302"/>
      <c r="C10168" s="325"/>
      <c r="D10168" s="325"/>
      <c r="E10168" s="46"/>
      <c r="F10168" s="130">
        <f t="shared" si="164"/>
        <v>0</v>
      </c>
      <c r="G10168" s="69"/>
    </row>
    <row r="10169" spans="1:7" ht="18" customHeight="1">
      <c r="A10169" s="323" t="s">
        <v>2419</v>
      </c>
      <c r="B10169" s="302" t="s">
        <v>31</v>
      </c>
      <c r="C10169" s="325" t="s">
        <v>541</v>
      </c>
      <c r="D10169" s="325">
        <v>75</v>
      </c>
      <c r="E10169" s="46">
        <v>34000</v>
      </c>
      <c r="F10169" s="130">
        <f t="shared" si="164"/>
        <v>2550000</v>
      </c>
      <c r="G10169" s="86">
        <f>F10169</f>
        <v>2550000</v>
      </c>
    </row>
    <row r="10170" spans="1:7" ht="18" customHeight="1">
      <c r="A10170" s="323"/>
      <c r="B10170" s="302"/>
      <c r="C10170" s="325"/>
      <c r="D10170" s="325"/>
      <c r="E10170" s="46"/>
      <c r="F10170" s="130">
        <f t="shared" si="164"/>
        <v>0</v>
      </c>
      <c r="G10170" s="69"/>
    </row>
    <row r="10171" spans="1:7" ht="18" customHeight="1">
      <c r="A10171" s="323" t="s">
        <v>2141</v>
      </c>
      <c r="B10171" s="302" t="s">
        <v>289</v>
      </c>
      <c r="C10171" s="325" t="s">
        <v>22</v>
      </c>
      <c r="D10171" s="325">
        <v>100</v>
      </c>
      <c r="E10171" s="46">
        <v>32000</v>
      </c>
      <c r="F10171" s="130">
        <f t="shared" si="164"/>
        <v>3200000</v>
      </c>
      <c r="G10171" s="86">
        <f>SUM(F10171:F10174)</f>
        <v>5405000</v>
      </c>
    </row>
    <row r="10172" spans="1:7" ht="18" customHeight="1">
      <c r="A10172" s="323"/>
      <c r="B10172" s="302" t="s">
        <v>13</v>
      </c>
      <c r="C10172" s="325" t="s">
        <v>75</v>
      </c>
      <c r="D10172" s="325">
        <v>10</v>
      </c>
      <c r="E10172" s="46">
        <v>31500</v>
      </c>
      <c r="F10172" s="130">
        <f t="shared" si="164"/>
        <v>315000</v>
      </c>
      <c r="G10172" s="69"/>
    </row>
    <row r="10173" spans="1:7" ht="18" customHeight="1">
      <c r="A10173" s="323"/>
      <c r="B10173" s="302" t="s">
        <v>13</v>
      </c>
      <c r="C10173" s="325" t="s">
        <v>59</v>
      </c>
      <c r="D10173" s="325">
        <v>30</v>
      </c>
      <c r="E10173" s="46">
        <v>31500</v>
      </c>
      <c r="F10173" s="130">
        <f t="shared" si="164"/>
        <v>945000</v>
      </c>
      <c r="G10173" s="69"/>
    </row>
    <row r="10174" spans="1:7" ht="18" customHeight="1">
      <c r="A10174" s="323"/>
      <c r="B10174" s="302" t="s">
        <v>13</v>
      </c>
      <c r="C10174" s="325" t="s">
        <v>60</v>
      </c>
      <c r="D10174" s="325">
        <v>30</v>
      </c>
      <c r="E10174" s="46">
        <v>31500</v>
      </c>
      <c r="F10174" s="130">
        <f t="shared" si="164"/>
        <v>945000</v>
      </c>
      <c r="G10174" s="69"/>
    </row>
    <row r="10175" spans="1:7" ht="18" customHeight="1">
      <c r="A10175" s="323"/>
      <c r="B10175" s="302"/>
      <c r="C10175" s="325"/>
      <c r="D10175" s="325"/>
      <c r="E10175" s="46"/>
      <c r="F10175" s="130">
        <f t="shared" si="164"/>
        <v>0</v>
      </c>
      <c r="G10175" s="69"/>
    </row>
    <row r="10176" spans="1:7" ht="18" customHeight="1">
      <c r="A10176" s="323" t="s">
        <v>1891</v>
      </c>
      <c r="B10176" s="302" t="s">
        <v>212</v>
      </c>
      <c r="C10176" s="325" t="s">
        <v>2129</v>
      </c>
      <c r="D10176" s="325">
        <v>200</v>
      </c>
      <c r="E10176" s="46">
        <v>35500</v>
      </c>
      <c r="F10176" s="130">
        <f t="shared" si="164"/>
        <v>7100000</v>
      </c>
      <c r="G10176" s="86">
        <f>F10176</f>
        <v>7100000</v>
      </c>
    </row>
    <row r="10177" spans="1:7" ht="18" customHeight="1">
      <c r="A10177" s="323"/>
      <c r="B10177" s="302"/>
      <c r="C10177" s="325"/>
      <c r="D10177" s="325"/>
      <c r="E10177" s="46"/>
      <c r="F10177" s="130">
        <f t="shared" si="164"/>
        <v>0</v>
      </c>
      <c r="G10177" s="69"/>
    </row>
    <row r="10178" spans="1:7" ht="18" customHeight="1">
      <c r="A10178" s="323" t="s">
        <v>330</v>
      </c>
      <c r="B10178" s="302" t="s">
        <v>23</v>
      </c>
      <c r="C10178" s="325" t="s">
        <v>482</v>
      </c>
      <c r="D10178" s="325">
        <v>232.3</v>
      </c>
      <c r="E10178" s="46">
        <v>35000</v>
      </c>
      <c r="F10178" s="130">
        <f t="shared" si="164"/>
        <v>8130500</v>
      </c>
      <c r="G10178" s="86">
        <f>F10178</f>
        <v>8130500</v>
      </c>
    </row>
    <row r="10179" spans="1:7" ht="18" customHeight="1">
      <c r="A10179" s="323"/>
      <c r="B10179" s="302"/>
      <c r="C10179" s="325"/>
      <c r="D10179" s="325"/>
      <c r="E10179" s="46"/>
      <c r="F10179" s="130">
        <f t="shared" si="164"/>
        <v>0</v>
      </c>
      <c r="G10179" s="69"/>
    </row>
    <row r="10180" spans="1:7" ht="18" customHeight="1">
      <c r="A10180" s="323" t="s">
        <v>203</v>
      </c>
      <c r="B10180" s="302" t="s">
        <v>168</v>
      </c>
      <c r="C10180" s="325" t="s">
        <v>286</v>
      </c>
      <c r="D10180" s="325">
        <v>184</v>
      </c>
      <c r="E10180" s="46">
        <v>36000</v>
      </c>
      <c r="F10180" s="130">
        <f t="shared" si="164"/>
        <v>6624000</v>
      </c>
      <c r="G10180" s="86">
        <f>SUM(F10180:F10182)</f>
        <v>37624000</v>
      </c>
    </row>
    <row r="10181" spans="1:7" ht="18" customHeight="1">
      <c r="A10181" s="323"/>
      <c r="B10181" s="302" t="s">
        <v>168</v>
      </c>
      <c r="C10181" s="325" t="s">
        <v>255</v>
      </c>
      <c r="D10181" s="325">
        <v>500</v>
      </c>
      <c r="E10181" s="46">
        <v>31500</v>
      </c>
      <c r="F10181" s="130">
        <f t="shared" si="164"/>
        <v>15750000</v>
      </c>
      <c r="G10181" s="69"/>
    </row>
    <row r="10182" spans="1:7" ht="18" customHeight="1">
      <c r="A10182" s="323"/>
      <c r="B10182" s="302" t="s">
        <v>570</v>
      </c>
      <c r="C10182" s="325" t="s">
        <v>711</v>
      </c>
      <c r="D10182" s="325">
        <v>500</v>
      </c>
      <c r="E10182" s="46">
        <v>30500</v>
      </c>
      <c r="F10182" s="130">
        <f t="shared" si="164"/>
        <v>15250000</v>
      </c>
      <c r="G10182" s="69"/>
    </row>
    <row r="10183" spans="1:7" ht="18" customHeight="1">
      <c r="A10183" s="323"/>
      <c r="B10183" s="302"/>
      <c r="C10183" s="325"/>
      <c r="D10183" s="325"/>
      <c r="E10183" s="46"/>
      <c r="F10183" s="130">
        <f t="shared" si="164"/>
        <v>0</v>
      </c>
      <c r="G10183" s="69"/>
    </row>
    <row r="10184" spans="1:7" ht="18" customHeight="1">
      <c r="A10184" s="323" t="s">
        <v>2231</v>
      </c>
      <c r="B10184" s="302" t="s">
        <v>570</v>
      </c>
      <c r="C10184" s="325" t="s">
        <v>2420</v>
      </c>
      <c r="D10184" s="325">
        <v>214.2</v>
      </c>
      <c r="E10184" s="46">
        <v>39500</v>
      </c>
      <c r="F10184" s="130">
        <f t="shared" si="164"/>
        <v>8460900</v>
      </c>
      <c r="G10184" s="86">
        <f>SUM(F10184:F10185)</f>
        <v>10574100</v>
      </c>
    </row>
    <row r="10185" spans="1:7" ht="18" customHeight="1">
      <c r="A10185" s="323"/>
      <c r="B10185" s="302" t="s">
        <v>31</v>
      </c>
      <c r="C10185" s="325" t="s">
        <v>754</v>
      </c>
      <c r="D10185" s="325">
        <v>58.7</v>
      </c>
      <c r="E10185" s="46">
        <v>36000</v>
      </c>
      <c r="F10185" s="130">
        <f t="shared" si="164"/>
        <v>2113200</v>
      </c>
      <c r="G10185" s="69"/>
    </row>
    <row r="10186" spans="1:7" ht="18" customHeight="1">
      <c r="A10186" s="323"/>
      <c r="B10186" s="302"/>
      <c r="C10186" s="325"/>
      <c r="D10186" s="325"/>
      <c r="E10186" s="46"/>
      <c r="F10186" s="130">
        <f t="shared" si="164"/>
        <v>0</v>
      </c>
      <c r="G10186" s="69"/>
    </row>
    <row r="10187" spans="1:7" ht="18" customHeight="1">
      <c r="A10187" s="323" t="s">
        <v>318</v>
      </c>
      <c r="B10187" s="302" t="s">
        <v>13</v>
      </c>
      <c r="C10187" s="325" t="s">
        <v>284</v>
      </c>
      <c r="D10187" s="325">
        <v>830</v>
      </c>
      <c r="E10187" s="46">
        <v>32000</v>
      </c>
      <c r="F10187" s="130">
        <f t="shared" si="164"/>
        <v>26560000</v>
      </c>
      <c r="G10187" s="86">
        <f>SUM(F10187:F10194)</f>
        <v>66719650</v>
      </c>
    </row>
    <row r="10188" spans="1:7" ht="18" customHeight="1">
      <c r="A10188" s="323"/>
      <c r="B10188" s="302" t="s">
        <v>23</v>
      </c>
      <c r="C10188" s="325" t="s">
        <v>320</v>
      </c>
      <c r="D10188" s="325">
        <v>205.4</v>
      </c>
      <c r="E10188" s="46">
        <v>34000</v>
      </c>
      <c r="F10188" s="130">
        <f t="shared" si="164"/>
        <v>6983600</v>
      </c>
      <c r="G10188" s="69"/>
    </row>
    <row r="10189" spans="1:7" ht="18" customHeight="1">
      <c r="A10189" s="323"/>
      <c r="B10189" s="302" t="s">
        <v>23</v>
      </c>
      <c r="C10189" s="325" t="s">
        <v>1419</v>
      </c>
      <c r="D10189" s="325">
        <v>202.9</v>
      </c>
      <c r="E10189" s="46">
        <v>34000</v>
      </c>
      <c r="F10189" s="130">
        <f t="shared" si="164"/>
        <v>6898600</v>
      </c>
      <c r="G10189" s="69"/>
    </row>
    <row r="10190" spans="1:7" ht="18" customHeight="1">
      <c r="A10190" s="323"/>
      <c r="B10190" s="302" t="s">
        <v>31</v>
      </c>
      <c r="C10190" s="325" t="s">
        <v>583</v>
      </c>
      <c r="D10190" s="325">
        <v>222.4</v>
      </c>
      <c r="E10190" s="46">
        <v>36000</v>
      </c>
      <c r="F10190" s="130">
        <f t="shared" si="164"/>
        <v>8006400</v>
      </c>
      <c r="G10190" s="69"/>
    </row>
    <row r="10191" spans="1:7" ht="18" customHeight="1">
      <c r="A10191" s="323"/>
      <c r="B10191" s="302" t="s">
        <v>31</v>
      </c>
      <c r="C10191" s="325" t="s">
        <v>870</v>
      </c>
      <c r="D10191" s="325">
        <v>50.8</v>
      </c>
      <c r="E10191" s="46">
        <v>36000</v>
      </c>
      <c r="F10191" s="130">
        <f t="shared" si="164"/>
        <v>1828800</v>
      </c>
      <c r="G10191" s="69"/>
    </row>
    <row r="10192" spans="1:7" ht="18" customHeight="1">
      <c r="A10192" s="323"/>
      <c r="B10192" s="302" t="s">
        <v>31</v>
      </c>
      <c r="C10192" s="325" t="s">
        <v>995</v>
      </c>
      <c r="D10192" s="325">
        <v>304.5</v>
      </c>
      <c r="E10192" s="46">
        <v>36500</v>
      </c>
      <c r="F10192" s="130">
        <f t="shared" si="164"/>
        <v>11114250</v>
      </c>
      <c r="G10192" s="69"/>
    </row>
    <row r="10193" spans="1:7" ht="18" customHeight="1">
      <c r="A10193" s="323"/>
      <c r="B10193" s="302" t="s">
        <v>31</v>
      </c>
      <c r="C10193" s="325" t="s">
        <v>1614</v>
      </c>
      <c r="D10193" s="325">
        <v>106</v>
      </c>
      <c r="E10193" s="46">
        <v>36000</v>
      </c>
      <c r="F10193" s="130">
        <f t="shared" si="164"/>
        <v>3816000</v>
      </c>
      <c r="G10193" s="69"/>
    </row>
    <row r="10194" spans="1:7" ht="18" customHeight="1">
      <c r="A10194" s="323"/>
      <c r="B10194" s="302" t="s">
        <v>31</v>
      </c>
      <c r="C10194" s="325" t="s">
        <v>2421</v>
      </c>
      <c r="D10194" s="325">
        <v>42</v>
      </c>
      <c r="E10194" s="46">
        <v>36000</v>
      </c>
      <c r="F10194" s="130">
        <f t="shared" si="164"/>
        <v>1512000</v>
      </c>
      <c r="G10194" s="69"/>
    </row>
    <row r="10195" spans="1:7" ht="18" customHeight="1">
      <c r="A10195" s="323"/>
      <c r="B10195" s="302"/>
      <c r="C10195" s="325"/>
      <c r="D10195" s="325"/>
      <c r="E10195" s="46"/>
      <c r="F10195" s="130">
        <f t="shared" si="164"/>
        <v>0</v>
      </c>
      <c r="G10195" s="69"/>
    </row>
    <row r="10196" spans="1:7" ht="18" customHeight="1">
      <c r="A10196" s="323" t="s">
        <v>767</v>
      </c>
      <c r="B10196" s="302" t="s">
        <v>289</v>
      </c>
      <c r="C10196" s="325" t="s">
        <v>2422</v>
      </c>
      <c r="D10196" s="325">
        <v>116</v>
      </c>
      <c r="E10196" s="46">
        <v>33500</v>
      </c>
      <c r="F10196" s="130">
        <f t="shared" si="164"/>
        <v>3886000</v>
      </c>
      <c r="G10196" s="86">
        <f>SUM(F10196:F10199)</f>
        <v>30596000</v>
      </c>
    </row>
    <row r="10197" spans="1:7" ht="18" customHeight="1">
      <c r="A10197" s="323"/>
      <c r="B10197" s="302" t="s">
        <v>13</v>
      </c>
      <c r="C10197" s="325" t="s">
        <v>298</v>
      </c>
      <c r="D10197" s="325">
        <v>210</v>
      </c>
      <c r="E10197" s="46">
        <v>33000</v>
      </c>
      <c r="F10197" s="130">
        <f t="shared" si="164"/>
        <v>6930000</v>
      </c>
      <c r="G10197" s="69"/>
    </row>
    <row r="10198" spans="1:7" ht="18" customHeight="1">
      <c r="A10198" s="323"/>
      <c r="B10198" s="302" t="s">
        <v>13</v>
      </c>
      <c r="C10198" s="325" t="s">
        <v>1627</v>
      </c>
      <c r="D10198" s="325">
        <v>305</v>
      </c>
      <c r="E10198" s="46">
        <v>33000</v>
      </c>
      <c r="F10198" s="130">
        <f t="shared" si="164"/>
        <v>10065000</v>
      </c>
      <c r="G10198" s="69"/>
    </row>
    <row r="10199" spans="1:7" ht="18" customHeight="1">
      <c r="A10199" s="323"/>
      <c r="B10199" s="302" t="s">
        <v>13</v>
      </c>
      <c r="C10199" s="325" t="s">
        <v>990</v>
      </c>
      <c r="D10199" s="325">
        <v>290</v>
      </c>
      <c r="E10199" s="46">
        <v>33500</v>
      </c>
      <c r="F10199" s="130">
        <f t="shared" si="164"/>
        <v>9715000</v>
      </c>
      <c r="G10199" s="69"/>
    </row>
    <row r="10200" spans="1:7" ht="18" customHeight="1">
      <c r="A10200" s="323"/>
      <c r="B10200" s="302"/>
      <c r="C10200" s="325"/>
      <c r="D10200" s="325"/>
      <c r="E10200" s="46"/>
      <c r="F10200" s="130">
        <f t="shared" si="164"/>
        <v>0</v>
      </c>
      <c r="G10200" s="69"/>
    </row>
    <row r="10201" spans="1:7" ht="18" customHeight="1">
      <c r="A10201" s="323" t="s">
        <v>26</v>
      </c>
      <c r="B10201" s="302" t="s">
        <v>13</v>
      </c>
      <c r="C10201" s="325" t="s">
        <v>60</v>
      </c>
      <c r="D10201" s="325">
        <v>100</v>
      </c>
      <c r="E10201" s="46">
        <v>31500</v>
      </c>
      <c r="F10201" s="130">
        <f t="shared" si="164"/>
        <v>3150000</v>
      </c>
      <c r="G10201" s="86">
        <f>SUM(F10201:F10202)</f>
        <v>4772250</v>
      </c>
    </row>
    <row r="10202" spans="1:7" ht="18" customHeight="1">
      <c r="A10202" s="323"/>
      <c r="B10202" s="302" t="s">
        <v>13</v>
      </c>
      <c r="C10202" s="325" t="s">
        <v>2423</v>
      </c>
      <c r="D10202" s="325">
        <v>51.5</v>
      </c>
      <c r="E10202" s="46">
        <v>31500</v>
      </c>
      <c r="F10202" s="130">
        <f t="shared" si="164"/>
        <v>1622250</v>
      </c>
      <c r="G10202" s="69"/>
    </row>
    <row r="10203" spans="1:7" ht="18" customHeight="1">
      <c r="A10203" s="323"/>
      <c r="B10203" s="302"/>
      <c r="C10203" s="325"/>
      <c r="D10203" s="325"/>
      <c r="E10203" s="46"/>
      <c r="F10203" s="130">
        <f t="shared" si="164"/>
        <v>0</v>
      </c>
      <c r="G10203" s="69"/>
    </row>
    <row r="10204" spans="1:7" ht="18" customHeight="1">
      <c r="A10204" s="323" t="s">
        <v>2214</v>
      </c>
      <c r="B10204" s="302" t="s">
        <v>13</v>
      </c>
      <c r="C10204" s="325" t="s">
        <v>22</v>
      </c>
      <c r="D10204" s="325">
        <v>50</v>
      </c>
      <c r="E10204" s="46">
        <v>31500</v>
      </c>
      <c r="F10204" s="130">
        <f t="shared" si="164"/>
        <v>1575000</v>
      </c>
      <c r="G10204" s="86">
        <f>F10204</f>
        <v>1575000</v>
      </c>
    </row>
    <row r="10205" spans="1:7" ht="18" customHeight="1">
      <c r="A10205" s="323"/>
      <c r="B10205" s="302"/>
      <c r="C10205" s="325"/>
      <c r="D10205" s="325"/>
      <c r="E10205" s="46"/>
      <c r="F10205" s="130">
        <f t="shared" si="164"/>
        <v>0</v>
      </c>
      <c r="G10205" s="69"/>
    </row>
    <row r="10206" spans="1:7" ht="18" customHeight="1">
      <c r="A10206" s="323" t="s">
        <v>2424</v>
      </c>
      <c r="B10206" s="302" t="s">
        <v>31</v>
      </c>
      <c r="C10206" s="325" t="s">
        <v>1896</v>
      </c>
      <c r="D10206" s="325">
        <v>53</v>
      </c>
      <c r="E10206" s="46">
        <v>37500</v>
      </c>
      <c r="F10206" s="130">
        <f t="shared" si="164"/>
        <v>1987500</v>
      </c>
      <c r="G10206" s="86">
        <f>SUM(F10206:F10209)</f>
        <v>10862500</v>
      </c>
    </row>
    <row r="10207" spans="1:7" ht="18" customHeight="1">
      <c r="A10207" s="323"/>
      <c r="B10207" s="302" t="s">
        <v>31</v>
      </c>
      <c r="C10207" s="325" t="s">
        <v>199</v>
      </c>
      <c r="D10207" s="325">
        <v>50</v>
      </c>
      <c r="E10207" s="46">
        <v>35500</v>
      </c>
      <c r="F10207" s="130">
        <f t="shared" si="164"/>
        <v>1775000</v>
      </c>
      <c r="G10207" s="69"/>
    </row>
    <row r="10208" spans="1:7" ht="18" customHeight="1">
      <c r="A10208" s="323"/>
      <c r="B10208" s="302" t="s">
        <v>31</v>
      </c>
      <c r="C10208" s="325" t="s">
        <v>200</v>
      </c>
      <c r="D10208" s="325">
        <v>100</v>
      </c>
      <c r="E10208" s="46">
        <v>35500</v>
      </c>
      <c r="F10208" s="130">
        <f t="shared" si="164"/>
        <v>3550000</v>
      </c>
      <c r="G10208" s="69"/>
    </row>
    <row r="10209" spans="1:7" ht="18" customHeight="1">
      <c r="A10209" s="323"/>
      <c r="B10209" s="302" t="s">
        <v>31</v>
      </c>
      <c r="C10209" s="325" t="s">
        <v>201</v>
      </c>
      <c r="D10209" s="325">
        <v>100</v>
      </c>
      <c r="E10209" s="46">
        <v>35500</v>
      </c>
      <c r="F10209" s="130">
        <f t="shared" si="164"/>
        <v>3550000</v>
      </c>
      <c r="G10209" s="69"/>
    </row>
    <row r="10210" spans="1:7" ht="18" customHeight="1">
      <c r="A10210" s="323"/>
      <c r="B10210" s="302"/>
      <c r="C10210" s="325"/>
      <c r="D10210" s="325"/>
      <c r="E10210" s="46"/>
      <c r="F10210" s="130">
        <f t="shared" si="164"/>
        <v>0</v>
      </c>
      <c r="G10210" s="69"/>
    </row>
    <row r="10211" spans="1:7" ht="18" customHeight="1">
      <c r="A10211" s="323" t="s">
        <v>123</v>
      </c>
      <c r="B10211" s="302" t="s">
        <v>13</v>
      </c>
      <c r="C10211" s="325" t="s">
        <v>124</v>
      </c>
      <c r="D10211" s="325">
        <v>60.7</v>
      </c>
      <c r="E10211" s="46">
        <v>31500</v>
      </c>
      <c r="F10211" s="130">
        <f t="shared" si="164"/>
        <v>1912050</v>
      </c>
      <c r="G10211" s="86">
        <f>F10211</f>
        <v>1912050</v>
      </c>
    </row>
    <row r="10212" spans="1:7" ht="18" customHeight="1">
      <c r="A10212" s="323"/>
      <c r="B10212" s="302"/>
      <c r="C10212" s="325"/>
      <c r="D10212" s="325"/>
      <c r="E10212" s="46"/>
      <c r="F10212" s="130">
        <f t="shared" si="164"/>
        <v>0</v>
      </c>
      <c r="G10212" s="69"/>
    </row>
    <row r="10213" spans="1:7" ht="18" customHeight="1">
      <c r="A10213" s="323" t="s">
        <v>648</v>
      </c>
      <c r="B10213" s="302" t="s">
        <v>31</v>
      </c>
      <c r="C10213" s="325" t="s">
        <v>2425</v>
      </c>
      <c r="D10213" s="325">
        <v>218</v>
      </c>
      <c r="E10213" s="46">
        <v>34500</v>
      </c>
      <c r="F10213" s="130">
        <f t="shared" ref="F10213:F10282" si="165">E10213*D10213</f>
        <v>7521000</v>
      </c>
      <c r="G10213" s="86">
        <f>F10213</f>
        <v>7521000</v>
      </c>
    </row>
    <row r="10214" spans="1:7" ht="18" customHeight="1">
      <c r="A10214" s="323"/>
      <c r="B10214" s="302"/>
      <c r="C10214" s="325"/>
      <c r="D10214" s="325"/>
      <c r="E10214" s="46"/>
      <c r="F10214" s="130">
        <f t="shared" si="165"/>
        <v>0</v>
      </c>
      <c r="G10214" s="69"/>
    </row>
    <row r="10215" spans="1:7" ht="18" customHeight="1">
      <c r="A10215" s="323" t="s">
        <v>2426</v>
      </c>
      <c r="B10215" s="302" t="s">
        <v>13</v>
      </c>
      <c r="C10215" s="325" t="s">
        <v>22</v>
      </c>
      <c r="D10215" s="325">
        <v>50</v>
      </c>
      <c r="E10215" s="46">
        <v>31500</v>
      </c>
      <c r="F10215" s="130">
        <f t="shared" si="165"/>
        <v>1575000</v>
      </c>
      <c r="G10215" s="86">
        <f>SUM(F10215:F10216)</f>
        <v>1890000</v>
      </c>
    </row>
    <row r="10216" spans="1:7" ht="18" customHeight="1">
      <c r="A10216" s="323"/>
      <c r="B10216" s="302" t="s">
        <v>13</v>
      </c>
      <c r="C10216" s="325" t="s">
        <v>75</v>
      </c>
      <c r="D10216" s="325">
        <v>10</v>
      </c>
      <c r="E10216" s="46">
        <v>31500</v>
      </c>
      <c r="F10216" s="130">
        <f t="shared" si="165"/>
        <v>315000</v>
      </c>
      <c r="G10216" s="69"/>
    </row>
    <row r="10217" spans="1:7" ht="18" customHeight="1">
      <c r="A10217" s="323"/>
      <c r="B10217" s="302"/>
      <c r="C10217" s="325"/>
      <c r="D10217" s="325"/>
      <c r="E10217" s="46"/>
      <c r="F10217" s="130">
        <f t="shared" si="165"/>
        <v>0</v>
      </c>
      <c r="G10217" s="69"/>
    </row>
    <row r="10218" spans="1:7" ht="18" customHeight="1">
      <c r="A10218" s="323" t="s">
        <v>93</v>
      </c>
      <c r="B10218" s="302" t="s">
        <v>13</v>
      </c>
      <c r="C10218" s="325" t="s">
        <v>754</v>
      </c>
      <c r="D10218" s="325">
        <v>70.5</v>
      </c>
      <c r="E10218" s="46">
        <v>31500</v>
      </c>
      <c r="F10218" s="130">
        <f t="shared" si="165"/>
        <v>2220750</v>
      </c>
      <c r="G10218" s="86">
        <f>SUM(F10218:F10219)</f>
        <v>3074400</v>
      </c>
    </row>
    <row r="10219" spans="1:7" ht="18" customHeight="1">
      <c r="A10219" s="323"/>
      <c r="B10219" s="302" t="s">
        <v>13</v>
      </c>
      <c r="C10219" s="325" t="s">
        <v>348</v>
      </c>
      <c r="D10219" s="325">
        <v>27.1</v>
      </c>
      <c r="E10219" s="46">
        <v>31500</v>
      </c>
      <c r="F10219" s="130">
        <f t="shared" si="165"/>
        <v>853650</v>
      </c>
      <c r="G10219" s="69"/>
    </row>
    <row r="10220" spans="1:7" ht="18" customHeight="1">
      <c r="A10220" s="323"/>
      <c r="B10220" s="302"/>
      <c r="C10220" s="325"/>
      <c r="D10220" s="325"/>
      <c r="E10220" s="46"/>
      <c r="F10220" s="130">
        <f t="shared" si="165"/>
        <v>0</v>
      </c>
      <c r="G10220" s="69"/>
    </row>
    <row r="10221" spans="1:7" ht="18" customHeight="1">
      <c r="A10221" s="323" t="s">
        <v>1458</v>
      </c>
      <c r="B10221" s="302" t="s">
        <v>31</v>
      </c>
      <c r="C10221" s="325" t="s">
        <v>918</v>
      </c>
      <c r="D10221" s="325">
        <v>389.9</v>
      </c>
      <c r="E10221" s="46">
        <v>37000</v>
      </c>
      <c r="F10221" s="130">
        <f t="shared" si="165"/>
        <v>14426300</v>
      </c>
      <c r="G10221" s="86">
        <f>F10221</f>
        <v>14426300</v>
      </c>
    </row>
    <row r="10222" spans="1:7" ht="18" customHeight="1">
      <c r="A10222" s="323"/>
      <c r="B10222" s="302"/>
      <c r="C10222" s="325"/>
      <c r="D10222" s="325"/>
      <c r="E10222" s="46"/>
      <c r="F10222" s="130">
        <f t="shared" si="165"/>
        <v>0</v>
      </c>
      <c r="G10222" s="69"/>
    </row>
    <row r="10223" spans="1:7" ht="18" customHeight="1">
      <c r="A10223" s="323" t="s">
        <v>316</v>
      </c>
      <c r="B10223" s="302" t="s">
        <v>13</v>
      </c>
      <c r="C10223" s="325" t="s">
        <v>1908</v>
      </c>
      <c r="D10223" s="325">
        <v>112.4</v>
      </c>
      <c r="E10223" s="46">
        <v>31500</v>
      </c>
      <c r="F10223" s="130">
        <f t="shared" si="165"/>
        <v>3540600</v>
      </c>
      <c r="G10223" s="86">
        <f>SUM(F10223:F10226)</f>
        <v>23001850</v>
      </c>
    </row>
    <row r="10224" spans="1:7" ht="18" customHeight="1">
      <c r="A10224" s="323"/>
      <c r="B10224" s="302" t="s">
        <v>31</v>
      </c>
      <c r="C10224" s="325" t="s">
        <v>754</v>
      </c>
      <c r="D10224" s="325">
        <v>97.5</v>
      </c>
      <c r="E10224" s="46">
        <v>35500</v>
      </c>
      <c r="F10224" s="130">
        <f t="shared" si="165"/>
        <v>3461250</v>
      </c>
      <c r="G10224" s="69"/>
    </row>
    <row r="10225" spans="1:7" ht="18" customHeight="1">
      <c r="A10225" s="323"/>
      <c r="B10225" s="302" t="s">
        <v>31</v>
      </c>
      <c r="C10225" s="325" t="s">
        <v>857</v>
      </c>
      <c r="D10225" s="325">
        <v>400</v>
      </c>
      <c r="E10225" s="46">
        <v>35500</v>
      </c>
      <c r="F10225" s="130">
        <f t="shared" si="165"/>
        <v>14200000</v>
      </c>
      <c r="G10225" s="69"/>
    </row>
    <row r="10226" spans="1:7" ht="18" customHeight="1">
      <c r="A10226" s="546"/>
      <c r="B10226" s="302" t="s">
        <v>31</v>
      </c>
      <c r="C10226" s="325" t="s">
        <v>186</v>
      </c>
      <c r="D10226" s="325">
        <v>50</v>
      </c>
      <c r="E10226" s="46">
        <v>36000</v>
      </c>
      <c r="F10226" s="130">
        <f t="shared" si="165"/>
        <v>1800000</v>
      </c>
      <c r="G10226" s="269"/>
    </row>
    <row r="10227" spans="1:7" ht="18" customHeight="1">
      <c r="A10227" s="547" t="s">
        <v>380</v>
      </c>
      <c r="B10227" s="440" t="s">
        <v>31</v>
      </c>
      <c r="C10227" s="382" t="s">
        <v>715</v>
      </c>
      <c r="D10227" s="382">
        <v>206.6</v>
      </c>
      <c r="E10227" s="59">
        <v>36000</v>
      </c>
      <c r="F10227" s="132">
        <f t="shared" si="165"/>
        <v>7437600</v>
      </c>
      <c r="G10227" s="270">
        <f>F10227</f>
        <v>7437600</v>
      </c>
    </row>
    <row r="10228" spans="1:7" ht="18" customHeight="1">
      <c r="A10228" s="526"/>
      <c r="B10228" s="435"/>
      <c r="C10228" s="484"/>
      <c r="D10228" s="484"/>
      <c r="E10228" s="113"/>
      <c r="F10228" s="126"/>
      <c r="G10228" s="9"/>
    </row>
    <row r="10229" spans="1:7" ht="18" customHeight="1">
      <c r="A10229" s="537">
        <v>42480</v>
      </c>
      <c r="B10229" s="355"/>
      <c r="C10229" s="491" t="s">
        <v>398</v>
      </c>
      <c r="D10229" s="525"/>
      <c r="F10229" s="127"/>
    </row>
    <row r="10230" spans="1:7" ht="18" customHeight="1">
      <c r="A10230" s="531" t="s">
        <v>127</v>
      </c>
      <c r="B10230" s="436" t="s">
        <v>134</v>
      </c>
      <c r="C10230" s="494" t="s">
        <v>152</v>
      </c>
      <c r="D10230" s="494">
        <f>SUM(D10231:D10340)</f>
        <v>12699.6</v>
      </c>
      <c r="E10230" s="166"/>
      <c r="F10230" s="171">
        <f>SUM(F10231:F10340)</f>
        <v>445934750</v>
      </c>
      <c r="G10230" s="171">
        <f>SUM(G10231:G10340)</f>
        <v>445934750</v>
      </c>
    </row>
    <row r="10231" spans="1:7" ht="18" customHeight="1">
      <c r="A10231" s="548" t="s">
        <v>1479</v>
      </c>
      <c r="B10231" s="441" t="s">
        <v>23</v>
      </c>
      <c r="C10231" s="492" t="s">
        <v>541</v>
      </c>
      <c r="D10231" s="492">
        <v>338.3</v>
      </c>
      <c r="E10231" s="62">
        <v>34000</v>
      </c>
      <c r="F10231" s="139">
        <f t="shared" si="165"/>
        <v>11502200</v>
      </c>
      <c r="G10231" s="85">
        <f>SUM(F10231:F10233)</f>
        <v>20104200</v>
      </c>
    </row>
    <row r="10232" spans="1:7" ht="18" customHeight="1">
      <c r="A10232" s="323"/>
      <c r="B10232" s="302" t="s">
        <v>31</v>
      </c>
      <c r="C10232" s="325" t="s">
        <v>541</v>
      </c>
      <c r="D10232" s="325">
        <v>175</v>
      </c>
      <c r="E10232" s="46">
        <v>34000</v>
      </c>
      <c r="F10232" s="130">
        <f t="shared" si="165"/>
        <v>5950000</v>
      </c>
      <c r="G10232" s="69"/>
    </row>
    <row r="10233" spans="1:7" ht="18" customHeight="1">
      <c r="A10233" s="323"/>
      <c r="B10233" s="302" t="s">
        <v>23</v>
      </c>
      <c r="C10233" s="325" t="s">
        <v>541</v>
      </c>
      <c r="D10233" s="325">
        <v>78</v>
      </c>
      <c r="E10233" s="46">
        <v>34000</v>
      </c>
      <c r="F10233" s="130">
        <f t="shared" si="165"/>
        <v>2652000</v>
      </c>
      <c r="G10233" s="69"/>
    </row>
    <row r="10234" spans="1:7" ht="18" customHeight="1">
      <c r="A10234" s="323"/>
      <c r="B10234" s="302"/>
      <c r="C10234" s="325"/>
      <c r="D10234" s="325"/>
      <c r="E10234" s="46"/>
      <c r="F10234" s="130">
        <f t="shared" si="165"/>
        <v>0</v>
      </c>
      <c r="G10234" s="69"/>
    </row>
    <row r="10235" spans="1:7" ht="18" customHeight="1">
      <c r="A10235" s="323" t="s">
        <v>1420</v>
      </c>
      <c r="B10235" s="444" t="s">
        <v>693</v>
      </c>
      <c r="C10235" s="482" t="s">
        <v>2427</v>
      </c>
      <c r="D10235" s="482">
        <v>10</v>
      </c>
      <c r="E10235" s="116">
        <v>45000</v>
      </c>
      <c r="F10235" s="131">
        <f t="shared" si="165"/>
        <v>450000</v>
      </c>
      <c r="G10235" s="86">
        <f>F10235</f>
        <v>450000</v>
      </c>
    </row>
    <row r="10236" spans="1:7" ht="18" customHeight="1">
      <c r="A10236" s="323"/>
      <c r="B10236" s="302"/>
      <c r="C10236" s="325"/>
      <c r="D10236" s="325"/>
      <c r="E10236" s="46"/>
      <c r="F10236" s="130">
        <f t="shared" si="165"/>
        <v>0</v>
      </c>
      <c r="G10236" s="69"/>
    </row>
    <row r="10237" spans="1:7" ht="18" customHeight="1">
      <c r="A10237" s="323" t="s">
        <v>1514</v>
      </c>
      <c r="B10237" s="302" t="s">
        <v>13</v>
      </c>
      <c r="C10237" s="325" t="s">
        <v>707</v>
      </c>
      <c r="D10237" s="325">
        <v>101.8</v>
      </c>
      <c r="E10237" s="46">
        <v>31500</v>
      </c>
      <c r="F10237" s="130">
        <f t="shared" si="165"/>
        <v>3206700</v>
      </c>
      <c r="G10237" s="86">
        <f>F10237</f>
        <v>3206700</v>
      </c>
    </row>
    <row r="10238" spans="1:7" ht="18" customHeight="1">
      <c r="A10238" s="323"/>
      <c r="B10238" s="302"/>
      <c r="C10238" s="325"/>
      <c r="D10238" s="325"/>
      <c r="E10238" s="46"/>
      <c r="F10238" s="130">
        <f t="shared" si="165"/>
        <v>0</v>
      </c>
      <c r="G10238" s="69"/>
    </row>
    <row r="10239" spans="1:7" ht="18" customHeight="1">
      <c r="A10239" s="323" t="s">
        <v>438</v>
      </c>
      <c r="B10239" s="302" t="s">
        <v>31</v>
      </c>
      <c r="C10239" s="325" t="s">
        <v>159</v>
      </c>
      <c r="D10239" s="325">
        <v>494</v>
      </c>
      <c r="E10239" s="46">
        <v>37000</v>
      </c>
      <c r="F10239" s="130">
        <f t="shared" si="165"/>
        <v>18278000</v>
      </c>
      <c r="G10239" s="86">
        <f>F10239</f>
        <v>18278000</v>
      </c>
    </row>
    <row r="10240" spans="1:7" ht="18" customHeight="1">
      <c r="A10240" s="323"/>
      <c r="B10240" s="302"/>
      <c r="C10240" s="325"/>
      <c r="D10240" s="325"/>
      <c r="E10240" s="46"/>
      <c r="F10240" s="130">
        <f t="shared" si="165"/>
        <v>0</v>
      </c>
      <c r="G10240" s="69"/>
    </row>
    <row r="10241" spans="1:7" ht="18" customHeight="1">
      <c r="A10241" s="323" t="s">
        <v>1843</v>
      </c>
      <c r="B10241" s="302" t="s">
        <v>31</v>
      </c>
      <c r="C10241" s="325" t="s">
        <v>1158</v>
      </c>
      <c r="D10241" s="325">
        <v>92.3</v>
      </c>
      <c r="E10241" s="46">
        <v>36000</v>
      </c>
      <c r="F10241" s="130">
        <f t="shared" si="165"/>
        <v>3322800</v>
      </c>
      <c r="G10241" s="86">
        <f>SUM(F10241:F10243)</f>
        <v>11724750</v>
      </c>
    </row>
    <row r="10242" spans="1:7" ht="18" customHeight="1">
      <c r="A10242" s="323"/>
      <c r="B10242" s="302" t="s">
        <v>31</v>
      </c>
      <c r="C10242" s="325" t="s">
        <v>659</v>
      </c>
      <c r="D10242" s="325">
        <v>46.4</v>
      </c>
      <c r="E10242" s="46">
        <v>36000</v>
      </c>
      <c r="F10242" s="130">
        <f t="shared" si="165"/>
        <v>1670400</v>
      </c>
      <c r="G10242" s="69"/>
    </row>
    <row r="10243" spans="1:7" ht="18" customHeight="1">
      <c r="A10243" s="323"/>
      <c r="B10243" s="302" t="s">
        <v>13</v>
      </c>
      <c r="C10243" s="325" t="s">
        <v>442</v>
      </c>
      <c r="D10243" s="325">
        <v>213.7</v>
      </c>
      <c r="E10243" s="46">
        <v>31500</v>
      </c>
      <c r="F10243" s="130">
        <f t="shared" si="165"/>
        <v>6731550</v>
      </c>
      <c r="G10243" s="69"/>
    </row>
    <row r="10244" spans="1:7" ht="18" customHeight="1">
      <c r="A10244" s="323"/>
      <c r="B10244" s="302"/>
      <c r="C10244" s="325"/>
      <c r="D10244" s="325"/>
      <c r="E10244" s="46"/>
      <c r="F10244" s="130">
        <f t="shared" si="165"/>
        <v>0</v>
      </c>
      <c r="G10244" s="69"/>
    </row>
    <row r="10245" spans="1:7" ht="18" customHeight="1">
      <c r="A10245" s="323" t="s">
        <v>151</v>
      </c>
      <c r="B10245" s="302" t="s">
        <v>13</v>
      </c>
      <c r="C10245" s="325" t="s">
        <v>412</v>
      </c>
      <c r="D10245" s="325">
        <v>191.8</v>
      </c>
      <c r="E10245" s="46">
        <v>33000</v>
      </c>
      <c r="F10245" s="130">
        <f t="shared" si="165"/>
        <v>6329400</v>
      </c>
      <c r="G10245" s="86">
        <f>SUM(F10245:F10246)</f>
        <v>26094400</v>
      </c>
    </row>
    <row r="10246" spans="1:7" ht="18" customHeight="1">
      <c r="A10246" s="323"/>
      <c r="B10246" s="302" t="s">
        <v>13</v>
      </c>
      <c r="C10246" s="325" t="s">
        <v>2283</v>
      </c>
      <c r="D10246" s="325">
        <v>590</v>
      </c>
      <c r="E10246" s="46">
        <v>33500</v>
      </c>
      <c r="F10246" s="130">
        <f t="shared" si="165"/>
        <v>19765000</v>
      </c>
      <c r="G10246" s="69"/>
    </row>
    <row r="10247" spans="1:7" ht="18" customHeight="1">
      <c r="A10247" s="323"/>
      <c r="B10247" s="302"/>
      <c r="C10247" s="325"/>
      <c r="D10247" s="325"/>
      <c r="E10247" s="46"/>
      <c r="F10247" s="130">
        <f t="shared" si="165"/>
        <v>0</v>
      </c>
      <c r="G10247" s="69"/>
    </row>
    <row r="10248" spans="1:7" ht="18" customHeight="1">
      <c r="A10248" s="323" t="s">
        <v>178</v>
      </c>
      <c r="B10248" s="302" t="s">
        <v>13</v>
      </c>
      <c r="C10248" s="325" t="s">
        <v>214</v>
      </c>
      <c r="D10248" s="325">
        <v>100</v>
      </c>
      <c r="E10248" s="46">
        <v>33000</v>
      </c>
      <c r="F10248" s="130">
        <f t="shared" si="165"/>
        <v>3300000</v>
      </c>
      <c r="G10248" s="86">
        <f>SUM(F10248:F10249)</f>
        <v>5051250</v>
      </c>
    </row>
    <row r="10249" spans="1:7" ht="18" customHeight="1">
      <c r="A10249" s="323"/>
      <c r="B10249" s="302" t="s">
        <v>31</v>
      </c>
      <c r="C10249" s="325" t="s">
        <v>1403</v>
      </c>
      <c r="D10249" s="325">
        <v>46.7</v>
      </c>
      <c r="E10249" s="46">
        <v>37500</v>
      </c>
      <c r="F10249" s="130">
        <f t="shared" si="165"/>
        <v>1751250</v>
      </c>
      <c r="G10249" s="69"/>
    </row>
    <row r="10250" spans="1:7" ht="18" customHeight="1">
      <c r="A10250" s="323"/>
      <c r="B10250" s="302"/>
      <c r="C10250" s="325"/>
      <c r="D10250" s="325"/>
      <c r="E10250" s="46"/>
      <c r="F10250" s="130">
        <f t="shared" si="165"/>
        <v>0</v>
      </c>
      <c r="G10250" s="69"/>
    </row>
    <row r="10251" spans="1:7" ht="18" customHeight="1">
      <c r="A10251" s="323" t="s">
        <v>727</v>
      </c>
      <c r="B10251" s="439" t="s">
        <v>1175</v>
      </c>
      <c r="C10251" s="430"/>
      <c r="D10251" s="430">
        <v>-1.9</v>
      </c>
      <c r="E10251" s="54">
        <v>32000</v>
      </c>
      <c r="F10251" s="140">
        <f t="shared" si="165"/>
        <v>-60800</v>
      </c>
      <c r="G10251" s="69"/>
    </row>
    <row r="10252" spans="1:7" ht="18" customHeight="1">
      <c r="A10252" s="323"/>
      <c r="B10252" s="439" t="s">
        <v>2428</v>
      </c>
      <c r="C10252" s="430"/>
      <c r="D10252" s="430">
        <v>-50.8</v>
      </c>
      <c r="E10252" s="54">
        <v>39000</v>
      </c>
      <c r="F10252" s="140">
        <f t="shared" si="165"/>
        <v>-1981200</v>
      </c>
      <c r="G10252" s="69"/>
    </row>
    <row r="10253" spans="1:7" ht="18" customHeight="1">
      <c r="A10253" s="323"/>
      <c r="B10253" s="302" t="s">
        <v>31</v>
      </c>
      <c r="C10253" s="325" t="s">
        <v>1984</v>
      </c>
      <c r="D10253" s="325">
        <v>332.7</v>
      </c>
      <c r="E10253" s="46">
        <v>37000</v>
      </c>
      <c r="F10253" s="130">
        <f t="shared" si="165"/>
        <v>12309900</v>
      </c>
      <c r="G10253" s="86">
        <f>SUM(F10251:F10253)</f>
        <v>10267900</v>
      </c>
    </row>
    <row r="10254" spans="1:7" ht="18" customHeight="1">
      <c r="A10254" s="323"/>
      <c r="B10254" s="302"/>
      <c r="C10254" s="325"/>
      <c r="D10254" s="325"/>
      <c r="E10254" s="46"/>
      <c r="F10254" s="130">
        <f t="shared" si="165"/>
        <v>0</v>
      </c>
      <c r="G10254" s="69"/>
    </row>
    <row r="10255" spans="1:7" ht="18" customHeight="1">
      <c r="A10255" s="323" t="s">
        <v>2429</v>
      </c>
      <c r="B10255" s="302" t="s">
        <v>23</v>
      </c>
      <c r="C10255" s="325" t="s">
        <v>339</v>
      </c>
      <c r="D10255" s="325">
        <v>900</v>
      </c>
      <c r="E10255" s="46">
        <v>33000</v>
      </c>
      <c r="F10255" s="130">
        <f t="shared" si="165"/>
        <v>29700000</v>
      </c>
      <c r="G10255" s="86">
        <f>F10255</f>
        <v>29700000</v>
      </c>
    </row>
    <row r="10256" spans="1:7" ht="18" customHeight="1">
      <c r="A10256" s="323"/>
      <c r="B10256" s="302"/>
      <c r="C10256" s="325"/>
      <c r="D10256" s="325"/>
      <c r="E10256" s="46"/>
      <c r="F10256" s="130">
        <f t="shared" si="165"/>
        <v>0</v>
      </c>
      <c r="G10256" s="69"/>
    </row>
    <row r="10257" spans="1:7" ht="18" customHeight="1">
      <c r="A10257" s="323" t="s">
        <v>2315</v>
      </c>
      <c r="B10257" s="302" t="s">
        <v>1198</v>
      </c>
      <c r="C10257" s="325" t="s">
        <v>1505</v>
      </c>
      <c r="D10257" s="325">
        <v>91.7</v>
      </c>
      <c r="E10257" s="46">
        <v>35000</v>
      </c>
      <c r="F10257" s="130">
        <f t="shared" si="165"/>
        <v>3209500</v>
      </c>
      <c r="G10257" s="86">
        <f>SUM(F10257:F10259)</f>
        <v>14857500</v>
      </c>
    </row>
    <row r="10258" spans="1:7" ht="18" customHeight="1">
      <c r="A10258" s="323"/>
      <c r="B10258" s="302" t="s">
        <v>23</v>
      </c>
      <c r="C10258" s="325" t="s">
        <v>908</v>
      </c>
      <c r="D10258" s="325">
        <v>207.1</v>
      </c>
      <c r="E10258" s="46">
        <v>35000</v>
      </c>
      <c r="F10258" s="130">
        <f t="shared" si="165"/>
        <v>7248500</v>
      </c>
      <c r="G10258" s="86"/>
    </row>
    <row r="10259" spans="1:7" ht="18" customHeight="1">
      <c r="A10259" s="323"/>
      <c r="B10259" s="302" t="s">
        <v>23</v>
      </c>
      <c r="C10259" s="325" t="s">
        <v>720</v>
      </c>
      <c r="D10259" s="325">
        <v>125.7</v>
      </c>
      <c r="E10259" s="46">
        <v>35000</v>
      </c>
      <c r="F10259" s="130">
        <f t="shared" si="165"/>
        <v>4399500</v>
      </c>
      <c r="G10259" s="69"/>
    </row>
    <row r="10260" spans="1:7" ht="18" customHeight="1">
      <c r="A10260" s="323"/>
      <c r="B10260" s="302"/>
      <c r="C10260" s="325"/>
      <c r="D10260" s="325"/>
      <c r="E10260" s="46"/>
      <c r="F10260" s="130"/>
      <c r="G10260" s="69"/>
    </row>
    <row r="10261" spans="1:7" ht="18" customHeight="1">
      <c r="A10261" s="323" t="s">
        <v>90</v>
      </c>
      <c r="B10261" s="302" t="s">
        <v>133</v>
      </c>
      <c r="C10261" s="325" t="s">
        <v>365</v>
      </c>
      <c r="D10261" s="325">
        <v>113</v>
      </c>
      <c r="E10261" s="46">
        <v>36000</v>
      </c>
      <c r="F10261" s="130">
        <f t="shared" si="165"/>
        <v>4068000</v>
      </c>
      <c r="G10261" s="86">
        <f>SUM(F10261:F10263)</f>
        <v>26582100</v>
      </c>
    </row>
    <row r="10262" spans="1:7" ht="18" customHeight="1">
      <c r="A10262" s="323"/>
      <c r="B10262" s="302" t="s">
        <v>132</v>
      </c>
      <c r="C10262" s="325" t="s">
        <v>2441</v>
      </c>
      <c r="D10262" s="325">
        <v>315.10000000000002</v>
      </c>
      <c r="E10262" s="46">
        <v>35500</v>
      </c>
      <c r="F10262" s="130">
        <f t="shared" si="165"/>
        <v>11186050</v>
      </c>
      <c r="G10262" s="69"/>
    </row>
    <row r="10263" spans="1:7" ht="18" customHeight="1">
      <c r="A10263" s="323"/>
      <c r="B10263" s="302" t="s">
        <v>133</v>
      </c>
      <c r="C10263" s="325" t="s">
        <v>2442</v>
      </c>
      <c r="D10263" s="325">
        <v>319.10000000000002</v>
      </c>
      <c r="E10263" s="46">
        <v>35500</v>
      </c>
      <c r="F10263" s="130">
        <f t="shared" si="165"/>
        <v>11328050</v>
      </c>
      <c r="G10263" s="69"/>
    </row>
    <row r="10264" spans="1:7" ht="18" customHeight="1">
      <c r="A10264" s="323"/>
      <c r="B10264" s="302"/>
      <c r="C10264" s="325"/>
      <c r="D10264" s="325"/>
      <c r="E10264" s="46"/>
      <c r="F10264" s="130">
        <f t="shared" si="165"/>
        <v>0</v>
      </c>
      <c r="G10264" s="69"/>
    </row>
    <row r="10265" spans="1:7" ht="18" customHeight="1">
      <c r="A10265" s="323">
        <v>585</v>
      </c>
      <c r="B10265" s="302" t="s">
        <v>13</v>
      </c>
      <c r="C10265" s="325" t="s">
        <v>1436</v>
      </c>
      <c r="D10265" s="325">
        <v>20</v>
      </c>
      <c r="E10265" s="46">
        <v>30000</v>
      </c>
      <c r="F10265" s="130">
        <f t="shared" si="165"/>
        <v>600000</v>
      </c>
      <c r="G10265" s="86">
        <f>SUM(F10265:F10266)</f>
        <v>2400000</v>
      </c>
    </row>
    <row r="10266" spans="1:7" ht="18" customHeight="1">
      <c r="A10266" s="323"/>
      <c r="B10266" s="302" t="s">
        <v>31</v>
      </c>
      <c r="C10266" s="325" t="s">
        <v>60</v>
      </c>
      <c r="D10266" s="325">
        <v>50</v>
      </c>
      <c r="E10266" s="46">
        <v>36000</v>
      </c>
      <c r="F10266" s="130">
        <f t="shared" si="165"/>
        <v>1800000</v>
      </c>
      <c r="G10266" s="69"/>
    </row>
    <row r="10267" spans="1:7" ht="18" customHeight="1">
      <c r="A10267" s="323"/>
      <c r="B10267" s="302"/>
      <c r="C10267" s="325"/>
      <c r="D10267" s="325"/>
      <c r="E10267" s="46"/>
      <c r="F10267" s="130">
        <f t="shared" si="165"/>
        <v>0</v>
      </c>
      <c r="G10267" s="69"/>
    </row>
    <row r="10268" spans="1:7" ht="18" customHeight="1">
      <c r="A10268" s="323" t="s">
        <v>2430</v>
      </c>
      <c r="B10268" s="302" t="s">
        <v>13</v>
      </c>
      <c r="C10268" s="325" t="s">
        <v>272</v>
      </c>
      <c r="D10268" s="325">
        <v>30</v>
      </c>
      <c r="E10268" s="46">
        <v>31500</v>
      </c>
      <c r="F10268" s="130">
        <f t="shared" si="165"/>
        <v>945000</v>
      </c>
      <c r="G10268" s="86">
        <f>SUM(F10268:F10269)</f>
        <v>1890000</v>
      </c>
    </row>
    <row r="10269" spans="1:7" ht="18" customHeight="1">
      <c r="A10269" s="323"/>
      <c r="B10269" s="302" t="s">
        <v>13</v>
      </c>
      <c r="C10269" s="325" t="s">
        <v>22</v>
      </c>
      <c r="D10269" s="325">
        <v>30</v>
      </c>
      <c r="E10269" s="46">
        <v>31500</v>
      </c>
      <c r="F10269" s="130">
        <f t="shared" si="165"/>
        <v>945000</v>
      </c>
      <c r="G10269" s="69"/>
    </row>
    <row r="10270" spans="1:7" ht="18" customHeight="1">
      <c r="A10270" s="323"/>
      <c r="B10270" s="302"/>
      <c r="C10270" s="325"/>
      <c r="D10270" s="325"/>
      <c r="E10270" s="46"/>
      <c r="F10270" s="130">
        <f t="shared" si="165"/>
        <v>0</v>
      </c>
      <c r="G10270" s="69"/>
    </row>
    <row r="10271" spans="1:7" ht="18" customHeight="1">
      <c r="A10271" s="144" t="s">
        <v>354</v>
      </c>
      <c r="B10271" s="219" t="s">
        <v>2435</v>
      </c>
      <c r="C10271" s="219" t="s">
        <v>59</v>
      </c>
      <c r="D10271" s="219">
        <v>255.2</v>
      </c>
      <c r="E10271" s="555">
        <v>42000</v>
      </c>
      <c r="F10271" s="131">
        <f t="shared" si="165"/>
        <v>10718400</v>
      </c>
      <c r="G10271" s="86">
        <f>SUM(F10271:F10275)</f>
        <v>17636150</v>
      </c>
    </row>
    <row r="10272" spans="1:7" ht="18" customHeight="1">
      <c r="A10272" s="323"/>
      <c r="B10272" s="302" t="s">
        <v>13</v>
      </c>
      <c r="C10272" s="325" t="s">
        <v>1590</v>
      </c>
      <c r="D10272" s="325">
        <v>100</v>
      </c>
      <c r="E10272" s="46">
        <v>35000</v>
      </c>
      <c r="F10272" s="130">
        <f t="shared" si="165"/>
        <v>3500000</v>
      </c>
      <c r="G10272" s="333"/>
    </row>
    <row r="10273" spans="1:8" ht="18" customHeight="1">
      <c r="A10273" s="323"/>
      <c r="B10273" s="302" t="s">
        <v>13</v>
      </c>
      <c r="C10273" s="325" t="s">
        <v>1060</v>
      </c>
      <c r="D10273" s="325">
        <v>30</v>
      </c>
      <c r="E10273" s="46">
        <v>31500</v>
      </c>
      <c r="F10273" s="130">
        <f t="shared" si="165"/>
        <v>945000</v>
      </c>
      <c r="G10273" s="69"/>
    </row>
    <row r="10274" spans="1:8" ht="18" customHeight="1">
      <c r="A10274" s="323"/>
      <c r="B10274" s="302" t="s">
        <v>13</v>
      </c>
      <c r="C10274" s="325" t="s">
        <v>1845</v>
      </c>
      <c r="D10274" s="325">
        <v>22</v>
      </c>
      <c r="E10274" s="46">
        <v>31500</v>
      </c>
      <c r="F10274" s="130">
        <f t="shared" si="165"/>
        <v>693000</v>
      </c>
      <c r="G10274" s="69"/>
    </row>
    <row r="10275" spans="1:8" ht="18" customHeight="1">
      <c r="A10275" s="323"/>
      <c r="B10275" s="302" t="s">
        <v>13</v>
      </c>
      <c r="C10275" s="325" t="s">
        <v>2431</v>
      </c>
      <c r="D10275" s="325">
        <v>56.5</v>
      </c>
      <c r="E10275" s="46">
        <v>31500</v>
      </c>
      <c r="F10275" s="130">
        <f t="shared" si="165"/>
        <v>1779750</v>
      </c>
      <c r="G10275" s="69"/>
    </row>
    <row r="10276" spans="1:8" ht="18" customHeight="1">
      <c r="A10276" s="323"/>
      <c r="B10276" s="302"/>
      <c r="C10276" s="325"/>
      <c r="D10276" s="325"/>
      <c r="E10276" s="46"/>
      <c r="F10276" s="130">
        <f t="shared" si="165"/>
        <v>0</v>
      </c>
      <c r="G10276" s="69"/>
    </row>
    <row r="10277" spans="1:8" ht="18" customHeight="1">
      <c r="A10277" s="542" t="s">
        <v>2436</v>
      </c>
      <c r="B10277" s="302" t="s">
        <v>208</v>
      </c>
      <c r="C10277" s="325" t="s">
        <v>1811</v>
      </c>
      <c r="D10277" s="325">
        <v>96.8</v>
      </c>
      <c r="E10277" s="46">
        <v>37000</v>
      </c>
      <c r="F10277" s="130">
        <f t="shared" si="165"/>
        <v>3581600</v>
      </c>
      <c r="G10277" s="86">
        <f>SUM(F10277:F10278)</f>
        <v>6671100</v>
      </c>
    </row>
    <row r="10278" spans="1:8" ht="18" customHeight="1">
      <c r="A10278" s="323"/>
      <c r="B10278" s="302" t="s">
        <v>208</v>
      </c>
      <c r="C10278" s="325" t="s">
        <v>652</v>
      </c>
      <c r="D10278" s="325">
        <v>83.5</v>
      </c>
      <c r="E10278" s="46">
        <v>37000</v>
      </c>
      <c r="F10278" s="130">
        <f t="shared" si="165"/>
        <v>3089500</v>
      </c>
      <c r="G10278" s="69"/>
    </row>
    <row r="10279" spans="1:8" ht="18" customHeight="1">
      <c r="A10279" s="323"/>
      <c r="B10279" s="302"/>
      <c r="C10279" s="325"/>
      <c r="D10279" s="325"/>
      <c r="E10279" s="46"/>
      <c r="F10279" s="130">
        <f t="shared" si="165"/>
        <v>0</v>
      </c>
      <c r="G10279" s="69"/>
    </row>
    <row r="10280" spans="1:8" ht="18" customHeight="1">
      <c r="A10280" s="323" t="s">
        <v>203</v>
      </c>
      <c r="B10280" s="302" t="s">
        <v>570</v>
      </c>
      <c r="C10280" s="325" t="s">
        <v>711</v>
      </c>
      <c r="D10280" s="325">
        <v>1025</v>
      </c>
      <c r="E10280" s="46">
        <v>30500</v>
      </c>
      <c r="F10280" s="130">
        <f t="shared" si="165"/>
        <v>31262500</v>
      </c>
      <c r="G10280" s="86">
        <f>SUM(F10280:F10281)</f>
        <v>38350000</v>
      </c>
    </row>
    <row r="10281" spans="1:8" ht="18" customHeight="1">
      <c r="A10281" s="323"/>
      <c r="B10281" s="302" t="s">
        <v>168</v>
      </c>
      <c r="C10281" s="325" t="s">
        <v>255</v>
      </c>
      <c r="D10281" s="325">
        <v>225</v>
      </c>
      <c r="E10281" s="46">
        <v>31500</v>
      </c>
      <c r="F10281" s="130">
        <f t="shared" si="165"/>
        <v>7087500</v>
      </c>
      <c r="G10281" s="69"/>
    </row>
    <row r="10282" spans="1:8" ht="18" customHeight="1">
      <c r="A10282" s="323"/>
      <c r="B10282" s="302"/>
      <c r="C10282" s="325"/>
      <c r="D10282" s="325"/>
      <c r="E10282" s="46"/>
      <c r="F10282" s="130">
        <f t="shared" si="165"/>
        <v>0</v>
      </c>
      <c r="G10282" s="69"/>
    </row>
    <row r="10283" spans="1:8" ht="18" customHeight="1">
      <c r="A10283" s="323" t="s">
        <v>2287</v>
      </c>
      <c r="B10283" s="302" t="s">
        <v>31</v>
      </c>
      <c r="C10283" s="325" t="s">
        <v>754</v>
      </c>
      <c r="D10283" s="325">
        <v>473.3</v>
      </c>
      <c r="E10283" s="46">
        <v>36000</v>
      </c>
      <c r="F10283" s="130">
        <f t="shared" ref="F10283:F10351" si="166">E10283*D10283</f>
        <v>17038800</v>
      </c>
      <c r="G10283" s="86">
        <f>F10283</f>
        <v>17038800</v>
      </c>
    </row>
    <row r="10284" spans="1:8" ht="18" customHeight="1">
      <c r="A10284" s="323"/>
      <c r="B10284" s="302"/>
      <c r="C10284" s="325"/>
      <c r="D10284" s="325"/>
      <c r="E10284" s="46"/>
      <c r="F10284" s="130">
        <f t="shared" si="166"/>
        <v>0</v>
      </c>
      <c r="G10284" s="69"/>
    </row>
    <row r="10285" spans="1:8" ht="18" customHeight="1">
      <c r="A10285" s="323" t="s">
        <v>418</v>
      </c>
      <c r="B10285" s="302" t="s">
        <v>31</v>
      </c>
      <c r="C10285" s="325" t="s">
        <v>2437</v>
      </c>
      <c r="D10285" s="325">
        <v>268.8</v>
      </c>
      <c r="E10285" s="46">
        <v>35500</v>
      </c>
      <c r="F10285" s="130">
        <f t="shared" si="166"/>
        <v>9542400</v>
      </c>
      <c r="G10285" s="86">
        <f>F10285</f>
        <v>9542400</v>
      </c>
      <c r="H10285" s="277" t="s">
        <v>2474</v>
      </c>
    </row>
    <row r="10286" spans="1:8" ht="18" customHeight="1">
      <c r="A10286" s="323"/>
      <c r="B10286" s="302"/>
      <c r="C10286" s="325"/>
      <c r="D10286" s="325"/>
      <c r="E10286" s="46"/>
      <c r="F10286" s="130">
        <f t="shared" si="166"/>
        <v>0</v>
      </c>
      <c r="G10286" s="69"/>
    </row>
    <row r="10287" spans="1:8" ht="18" customHeight="1">
      <c r="A10287" s="323"/>
      <c r="B10287" s="302"/>
      <c r="C10287" s="325"/>
      <c r="D10287" s="325"/>
      <c r="E10287" s="46"/>
      <c r="F10287" s="130">
        <f t="shared" si="166"/>
        <v>0</v>
      </c>
      <c r="G10287" s="69"/>
    </row>
    <row r="10288" spans="1:8" ht="18" customHeight="1">
      <c r="A10288" s="323" t="s">
        <v>93</v>
      </c>
      <c r="B10288" s="302" t="s">
        <v>133</v>
      </c>
      <c r="C10288" s="325" t="s">
        <v>2438</v>
      </c>
      <c r="D10288" s="325">
        <v>244.8</v>
      </c>
      <c r="E10288" s="46">
        <v>34500</v>
      </c>
      <c r="F10288" s="130">
        <f t="shared" si="166"/>
        <v>8445600</v>
      </c>
      <c r="G10288" s="86">
        <f>SUM(F10288:F10289)</f>
        <v>17895600</v>
      </c>
    </row>
    <row r="10289" spans="1:7" ht="18" customHeight="1">
      <c r="A10289" s="323"/>
      <c r="B10289" s="302" t="s">
        <v>1999</v>
      </c>
      <c r="C10289" s="325" t="s">
        <v>78</v>
      </c>
      <c r="D10289" s="325">
        <v>270</v>
      </c>
      <c r="E10289" s="46">
        <v>35000</v>
      </c>
      <c r="F10289" s="130">
        <f t="shared" si="166"/>
        <v>9450000</v>
      </c>
      <c r="G10289" s="69"/>
    </row>
    <row r="10290" spans="1:7" ht="18" customHeight="1">
      <c r="A10290" s="323"/>
      <c r="B10290" s="302"/>
      <c r="C10290" s="325"/>
      <c r="D10290" s="325"/>
      <c r="E10290" s="46"/>
      <c r="F10290" s="130">
        <f t="shared" si="166"/>
        <v>0</v>
      </c>
      <c r="G10290" s="69"/>
    </row>
    <row r="10291" spans="1:7" ht="18" customHeight="1">
      <c r="A10291" s="323" t="s">
        <v>52</v>
      </c>
      <c r="B10291" s="302" t="s">
        <v>31</v>
      </c>
      <c r="C10291" s="325" t="s">
        <v>2439</v>
      </c>
      <c r="D10291" s="325">
        <v>750</v>
      </c>
      <c r="E10291" s="46">
        <v>37800</v>
      </c>
      <c r="F10291" s="130">
        <f t="shared" si="166"/>
        <v>28350000</v>
      </c>
      <c r="G10291" s="86">
        <f>F10291</f>
        <v>28350000</v>
      </c>
    </row>
    <row r="10292" spans="1:7" ht="18" customHeight="1">
      <c r="A10292" s="323"/>
      <c r="B10292" s="302"/>
      <c r="C10292" s="325"/>
      <c r="D10292" s="325"/>
      <c r="E10292" s="46"/>
      <c r="F10292" s="130">
        <f t="shared" si="166"/>
        <v>0</v>
      </c>
      <c r="G10292" s="69"/>
    </row>
    <row r="10293" spans="1:7" ht="18" customHeight="1">
      <c r="A10293" s="323" t="s">
        <v>2273</v>
      </c>
      <c r="B10293" s="302" t="s">
        <v>13</v>
      </c>
      <c r="C10293" s="325" t="s">
        <v>579</v>
      </c>
      <c r="D10293" s="325">
        <v>30</v>
      </c>
      <c r="E10293" s="46">
        <v>31500</v>
      </c>
      <c r="F10293" s="130">
        <f t="shared" si="166"/>
        <v>945000</v>
      </c>
      <c r="G10293" s="86">
        <f>SUM(F10293:F10296)</f>
        <v>5272200</v>
      </c>
    </row>
    <row r="10294" spans="1:7" ht="18" customHeight="1">
      <c r="A10294" s="323"/>
      <c r="B10294" s="302" t="s">
        <v>13</v>
      </c>
      <c r="C10294" s="325" t="s">
        <v>59</v>
      </c>
      <c r="D10294" s="325">
        <v>50</v>
      </c>
      <c r="E10294" s="46">
        <v>31500</v>
      </c>
      <c r="F10294" s="130">
        <f t="shared" si="166"/>
        <v>1575000</v>
      </c>
      <c r="G10294" s="69"/>
    </row>
    <row r="10295" spans="1:7" ht="18" customHeight="1">
      <c r="A10295" s="323"/>
      <c r="B10295" s="302" t="s">
        <v>13</v>
      </c>
      <c r="C10295" s="325" t="s">
        <v>60</v>
      </c>
      <c r="D10295" s="325">
        <v>50</v>
      </c>
      <c r="E10295" s="46">
        <v>31500</v>
      </c>
      <c r="F10295" s="130">
        <f t="shared" si="166"/>
        <v>1575000</v>
      </c>
      <c r="G10295" s="69"/>
    </row>
    <row r="10296" spans="1:7" ht="18" customHeight="1">
      <c r="A10296" s="323"/>
      <c r="B10296" s="302" t="s">
        <v>31</v>
      </c>
      <c r="C10296" s="325" t="s">
        <v>2440</v>
      </c>
      <c r="D10296" s="325">
        <v>32.700000000000003</v>
      </c>
      <c r="E10296" s="46">
        <v>36000</v>
      </c>
      <c r="F10296" s="130">
        <f t="shared" si="166"/>
        <v>1177200</v>
      </c>
      <c r="G10296" s="69"/>
    </row>
    <row r="10297" spans="1:7" ht="18" customHeight="1">
      <c r="A10297" s="323"/>
      <c r="B10297" s="302"/>
      <c r="C10297" s="325"/>
      <c r="D10297" s="325"/>
      <c r="E10297" s="46"/>
      <c r="F10297" s="130">
        <f t="shared" si="166"/>
        <v>0</v>
      </c>
      <c r="G10297" s="69"/>
    </row>
    <row r="10298" spans="1:7" ht="18" customHeight="1">
      <c r="A10298" s="323" t="s">
        <v>210</v>
      </c>
      <c r="B10298" s="302" t="s">
        <v>31</v>
      </c>
      <c r="C10298" s="325" t="s">
        <v>347</v>
      </c>
      <c r="D10298" s="325">
        <v>829.5</v>
      </c>
      <c r="E10298" s="46">
        <v>37000</v>
      </c>
      <c r="F10298" s="130">
        <f t="shared" si="166"/>
        <v>30691500</v>
      </c>
      <c r="G10298" s="86">
        <f>SUM(F10298:F10302)</f>
        <v>51922500</v>
      </c>
    </row>
    <row r="10299" spans="1:7" ht="18" customHeight="1">
      <c r="A10299" s="323"/>
      <c r="B10299" s="302" t="s">
        <v>23</v>
      </c>
      <c r="C10299" s="325" t="s">
        <v>347</v>
      </c>
      <c r="D10299" s="325">
        <v>196</v>
      </c>
      <c r="E10299" s="46">
        <v>36000</v>
      </c>
      <c r="F10299" s="130">
        <f t="shared" si="166"/>
        <v>7056000</v>
      </c>
      <c r="G10299" s="69"/>
    </row>
    <row r="10300" spans="1:7" ht="18" customHeight="1">
      <c r="A10300" s="323"/>
      <c r="B10300" s="302" t="s">
        <v>212</v>
      </c>
      <c r="C10300" s="325" t="s">
        <v>344</v>
      </c>
      <c r="D10300" s="325">
        <v>150</v>
      </c>
      <c r="E10300" s="46">
        <v>31500</v>
      </c>
      <c r="F10300" s="130">
        <f t="shared" si="166"/>
        <v>4725000</v>
      </c>
      <c r="G10300" s="69"/>
    </row>
    <row r="10301" spans="1:7" ht="18" customHeight="1">
      <c r="A10301" s="323"/>
      <c r="B10301" s="302" t="s">
        <v>212</v>
      </c>
      <c r="C10301" s="325" t="s">
        <v>345</v>
      </c>
      <c r="D10301" s="325">
        <v>100</v>
      </c>
      <c r="E10301" s="46">
        <v>31500</v>
      </c>
      <c r="F10301" s="130">
        <f t="shared" si="166"/>
        <v>3150000</v>
      </c>
      <c r="G10301" s="69"/>
    </row>
    <row r="10302" spans="1:7" ht="18" customHeight="1">
      <c r="A10302" s="323"/>
      <c r="B10302" s="302" t="s">
        <v>212</v>
      </c>
      <c r="C10302" s="325" t="s">
        <v>213</v>
      </c>
      <c r="D10302" s="325">
        <v>200</v>
      </c>
      <c r="E10302" s="46">
        <v>31500</v>
      </c>
      <c r="F10302" s="130">
        <f t="shared" si="166"/>
        <v>6300000</v>
      </c>
      <c r="G10302" s="69"/>
    </row>
    <row r="10303" spans="1:7" ht="18" customHeight="1">
      <c r="A10303" s="323"/>
      <c r="B10303" s="302"/>
      <c r="C10303" s="325"/>
      <c r="D10303" s="325"/>
      <c r="E10303" s="46"/>
      <c r="F10303" s="130"/>
      <c r="G10303" s="69"/>
    </row>
    <row r="10304" spans="1:7" ht="18" customHeight="1">
      <c r="A10304" s="323" t="s">
        <v>63</v>
      </c>
      <c r="B10304" s="302" t="s">
        <v>208</v>
      </c>
      <c r="C10304" s="325" t="s">
        <v>335</v>
      </c>
      <c r="D10304" s="325">
        <v>390</v>
      </c>
      <c r="E10304" s="46">
        <v>38000</v>
      </c>
      <c r="F10304" s="130">
        <f t="shared" si="166"/>
        <v>14820000</v>
      </c>
      <c r="G10304" s="86">
        <f>F10304</f>
        <v>14820000</v>
      </c>
    </row>
    <row r="10305" spans="1:7" ht="18" customHeight="1">
      <c r="A10305" s="323"/>
      <c r="B10305" s="302"/>
      <c r="C10305" s="325"/>
      <c r="D10305" s="325"/>
      <c r="E10305" s="46"/>
      <c r="F10305" s="130">
        <f t="shared" si="166"/>
        <v>0</v>
      </c>
      <c r="G10305" s="69"/>
    </row>
    <row r="10306" spans="1:7" ht="18" customHeight="1">
      <c r="A10306" s="323" t="s">
        <v>316</v>
      </c>
      <c r="B10306" s="302" t="s">
        <v>23</v>
      </c>
      <c r="C10306" s="325" t="s">
        <v>198</v>
      </c>
      <c r="D10306" s="325">
        <v>150</v>
      </c>
      <c r="E10306" s="46">
        <v>30000</v>
      </c>
      <c r="F10306" s="130">
        <f t="shared" si="166"/>
        <v>4500000</v>
      </c>
      <c r="G10306" s="86">
        <f>F10306</f>
        <v>4500000</v>
      </c>
    </row>
    <row r="10307" spans="1:7" ht="18" customHeight="1">
      <c r="A10307" s="323"/>
      <c r="B10307" s="302"/>
      <c r="C10307" s="325"/>
      <c r="D10307" s="325"/>
      <c r="E10307" s="46"/>
      <c r="F10307" s="130">
        <f t="shared" si="166"/>
        <v>0</v>
      </c>
      <c r="G10307" s="69"/>
    </row>
    <row r="10308" spans="1:7" ht="18" customHeight="1">
      <c r="A10308" s="323" t="s">
        <v>740</v>
      </c>
      <c r="B10308" s="302" t="s">
        <v>13</v>
      </c>
      <c r="C10308" s="325" t="s">
        <v>579</v>
      </c>
      <c r="D10308" s="325">
        <v>10</v>
      </c>
      <c r="E10308" s="46">
        <v>32500</v>
      </c>
      <c r="F10308" s="130">
        <f t="shared" si="166"/>
        <v>325000</v>
      </c>
      <c r="G10308" s="86">
        <f>F10308</f>
        <v>325000</v>
      </c>
    </row>
    <row r="10309" spans="1:7" ht="18" customHeight="1">
      <c r="A10309" s="323"/>
      <c r="B10309" s="302"/>
      <c r="C10309" s="325"/>
      <c r="D10309" s="325"/>
      <c r="E10309" s="46"/>
      <c r="F10309" s="130">
        <f t="shared" si="166"/>
        <v>0</v>
      </c>
      <c r="G10309" s="69"/>
    </row>
    <row r="10310" spans="1:7" ht="18" customHeight="1">
      <c r="A10310" s="323" t="s">
        <v>2349</v>
      </c>
      <c r="B10310" s="302" t="s">
        <v>13</v>
      </c>
      <c r="C10310" s="325" t="s">
        <v>60</v>
      </c>
      <c r="D10310" s="325">
        <v>100</v>
      </c>
      <c r="E10310" s="46">
        <v>30000</v>
      </c>
      <c r="F10310" s="130">
        <f t="shared" si="166"/>
        <v>3000000</v>
      </c>
      <c r="G10310" s="86">
        <f>SUM(F10310:F10312)</f>
        <v>4500000</v>
      </c>
    </row>
    <row r="10311" spans="1:7" ht="18" customHeight="1">
      <c r="A10311" s="323"/>
      <c r="B10311" s="302" t="s">
        <v>13</v>
      </c>
      <c r="C10311" s="325" t="s">
        <v>797</v>
      </c>
      <c r="D10311" s="325">
        <v>20</v>
      </c>
      <c r="E10311" s="46">
        <v>30000</v>
      </c>
      <c r="F10311" s="130">
        <f t="shared" si="166"/>
        <v>600000</v>
      </c>
      <c r="G10311" s="69"/>
    </row>
    <row r="10312" spans="1:7" ht="18" customHeight="1">
      <c r="A10312" s="323"/>
      <c r="B10312" s="302" t="s">
        <v>13</v>
      </c>
      <c r="C10312" s="325" t="s">
        <v>714</v>
      </c>
      <c r="D10312" s="325">
        <v>30</v>
      </c>
      <c r="E10312" s="46">
        <v>30000</v>
      </c>
      <c r="F10312" s="130">
        <f t="shared" si="166"/>
        <v>900000</v>
      </c>
      <c r="G10312" s="69"/>
    </row>
    <row r="10313" spans="1:7" ht="18" customHeight="1">
      <c r="A10313" s="323"/>
      <c r="B10313" s="302"/>
      <c r="C10313" s="325"/>
      <c r="D10313" s="325"/>
      <c r="E10313" s="46"/>
      <c r="F10313" s="130">
        <f t="shared" si="166"/>
        <v>0</v>
      </c>
      <c r="G10313" s="69"/>
    </row>
    <row r="10314" spans="1:7" ht="18" customHeight="1">
      <c r="A10314" s="323" t="s">
        <v>767</v>
      </c>
      <c r="B10314" s="302" t="s">
        <v>13</v>
      </c>
      <c r="C10314" s="325" t="s">
        <v>202</v>
      </c>
      <c r="D10314" s="325">
        <v>92</v>
      </c>
      <c r="E10314" s="46">
        <v>33000</v>
      </c>
      <c r="F10314" s="130">
        <f t="shared" si="166"/>
        <v>3036000</v>
      </c>
      <c r="G10314" s="86">
        <f>SUM(F10314:F10319)</f>
        <v>18355400</v>
      </c>
    </row>
    <row r="10315" spans="1:7" ht="18" customHeight="1">
      <c r="A10315" s="323"/>
      <c r="B10315" s="302" t="s">
        <v>13</v>
      </c>
      <c r="C10315" s="325" t="s">
        <v>612</v>
      </c>
      <c r="D10315" s="325">
        <v>202</v>
      </c>
      <c r="E10315" s="46">
        <v>33000</v>
      </c>
      <c r="F10315" s="130">
        <f t="shared" si="166"/>
        <v>6666000</v>
      </c>
      <c r="G10315" s="69"/>
    </row>
    <row r="10316" spans="1:7" ht="18" customHeight="1">
      <c r="A10316" s="323"/>
      <c r="B10316" s="302" t="s">
        <v>13</v>
      </c>
      <c r="C10316" s="325" t="s">
        <v>14</v>
      </c>
      <c r="D10316" s="325">
        <v>50</v>
      </c>
      <c r="E10316" s="46">
        <v>33000</v>
      </c>
      <c r="F10316" s="130">
        <f t="shared" si="166"/>
        <v>1650000</v>
      </c>
      <c r="G10316" s="69"/>
    </row>
    <row r="10317" spans="1:7" ht="18" customHeight="1">
      <c r="A10317" s="323"/>
      <c r="B10317" s="302" t="s">
        <v>208</v>
      </c>
      <c r="C10317" s="325" t="s">
        <v>770</v>
      </c>
      <c r="D10317" s="325">
        <v>44.3</v>
      </c>
      <c r="E10317" s="46">
        <v>38000</v>
      </c>
      <c r="F10317" s="130">
        <f t="shared" si="166"/>
        <v>1683400</v>
      </c>
      <c r="G10317" s="69"/>
    </row>
    <row r="10318" spans="1:7" ht="18" customHeight="1">
      <c r="A10318" s="323"/>
      <c r="B10318" s="302" t="s">
        <v>208</v>
      </c>
      <c r="C10318" s="325" t="s">
        <v>46</v>
      </c>
      <c r="D10318" s="325">
        <v>54</v>
      </c>
      <c r="E10318" s="46">
        <v>38000</v>
      </c>
      <c r="F10318" s="130">
        <f t="shared" si="166"/>
        <v>2052000</v>
      </c>
      <c r="G10318" s="69"/>
    </row>
    <row r="10319" spans="1:7" ht="18" customHeight="1">
      <c r="A10319" s="323"/>
      <c r="B10319" s="302" t="s">
        <v>208</v>
      </c>
      <c r="C10319" s="325" t="s">
        <v>993</v>
      </c>
      <c r="D10319" s="325">
        <v>86</v>
      </c>
      <c r="E10319" s="46">
        <v>38000</v>
      </c>
      <c r="F10319" s="130">
        <f t="shared" si="166"/>
        <v>3268000</v>
      </c>
      <c r="G10319" s="69"/>
    </row>
    <row r="10320" spans="1:7" ht="18" customHeight="1">
      <c r="A10320" s="323"/>
      <c r="B10320" s="302"/>
      <c r="C10320" s="325"/>
      <c r="D10320" s="325"/>
      <c r="E10320" s="46"/>
      <c r="F10320" s="130">
        <f t="shared" si="166"/>
        <v>0</v>
      </c>
      <c r="G10320" s="69"/>
    </row>
    <row r="10321" spans="1:7" ht="18" customHeight="1">
      <c r="A10321" s="323" t="s">
        <v>2047</v>
      </c>
      <c r="B10321" s="302" t="s">
        <v>31</v>
      </c>
      <c r="C10321" s="325" t="s">
        <v>2445</v>
      </c>
      <c r="D10321" s="325">
        <v>90</v>
      </c>
      <c r="E10321" s="46">
        <v>36000</v>
      </c>
      <c r="F10321" s="130">
        <f t="shared" si="166"/>
        <v>3240000</v>
      </c>
      <c r="G10321" s="86">
        <f>SUM(F10321:F10322)</f>
        <v>6742800</v>
      </c>
    </row>
    <row r="10322" spans="1:7" ht="18" customHeight="1">
      <c r="A10322" s="323"/>
      <c r="B10322" s="302" t="s">
        <v>31</v>
      </c>
      <c r="C10322" s="325" t="s">
        <v>2446</v>
      </c>
      <c r="D10322" s="325">
        <v>97.3</v>
      </c>
      <c r="E10322" s="46">
        <v>36000</v>
      </c>
      <c r="F10322" s="130">
        <f t="shared" si="166"/>
        <v>3502800</v>
      </c>
      <c r="G10322" s="69"/>
    </row>
    <row r="10323" spans="1:7" ht="18" customHeight="1">
      <c r="A10323" s="323"/>
      <c r="B10323" s="302"/>
      <c r="C10323" s="325"/>
      <c r="D10323" s="325"/>
      <c r="E10323" s="46"/>
      <c r="F10323" s="130">
        <f t="shared" si="166"/>
        <v>0</v>
      </c>
      <c r="G10323" s="69"/>
    </row>
    <row r="10324" spans="1:7" ht="18" customHeight="1">
      <c r="A10324" s="323" t="s">
        <v>330</v>
      </c>
      <c r="B10324" s="302" t="s">
        <v>23</v>
      </c>
      <c r="C10324" s="325" t="s">
        <v>482</v>
      </c>
      <c r="D10324" s="325">
        <v>16.2</v>
      </c>
      <c r="E10324" s="46">
        <v>35000</v>
      </c>
      <c r="F10324" s="130">
        <f t="shared" si="166"/>
        <v>567000</v>
      </c>
      <c r="G10324" s="86">
        <f>SUM(F10324:F10325)</f>
        <v>2309400</v>
      </c>
    </row>
    <row r="10325" spans="1:7" ht="18" customHeight="1">
      <c r="A10325" s="323"/>
      <c r="B10325" s="302" t="s">
        <v>31</v>
      </c>
      <c r="C10325" s="325" t="s">
        <v>2447</v>
      </c>
      <c r="D10325" s="325">
        <v>48.4</v>
      </c>
      <c r="E10325" s="46">
        <v>36000</v>
      </c>
      <c r="F10325" s="130">
        <f t="shared" si="166"/>
        <v>1742400</v>
      </c>
      <c r="G10325" s="69"/>
    </row>
    <row r="10326" spans="1:7" ht="18" customHeight="1">
      <c r="A10326" s="544"/>
      <c r="B10326" s="466"/>
      <c r="C10326" s="513"/>
      <c r="D10326" s="513"/>
      <c r="E10326" s="257"/>
      <c r="F10326" s="258"/>
      <c r="G10326" s="69"/>
    </row>
    <row r="10327" spans="1:7" ht="18" customHeight="1">
      <c r="A10327" s="323" t="s">
        <v>2432</v>
      </c>
      <c r="B10327" s="444" t="s">
        <v>924</v>
      </c>
      <c r="C10327" s="482" t="s">
        <v>2433</v>
      </c>
      <c r="D10327" s="482">
        <v>50</v>
      </c>
      <c r="E10327" s="116">
        <v>40500</v>
      </c>
      <c r="F10327" s="131">
        <f>E10327*D10327</f>
        <v>2025000</v>
      </c>
      <c r="G10327" s="86">
        <f>SUM(F10327:F10328)</f>
        <v>4131000</v>
      </c>
    </row>
    <row r="10328" spans="1:7" ht="18" customHeight="1">
      <c r="A10328" s="144"/>
      <c r="B10328" s="444" t="s">
        <v>924</v>
      </c>
      <c r="C10328" s="219" t="s">
        <v>2434</v>
      </c>
      <c r="D10328" s="219">
        <v>52</v>
      </c>
      <c r="E10328" s="555">
        <v>40500</v>
      </c>
      <c r="F10328" s="131">
        <f>E10328*D10328</f>
        <v>2106000</v>
      </c>
      <c r="G10328" s="69"/>
    </row>
    <row r="10329" spans="1:7" ht="18" customHeight="1">
      <c r="A10329" s="323"/>
      <c r="B10329" s="302"/>
      <c r="C10329" s="325"/>
      <c r="D10329" s="325"/>
      <c r="E10329" s="46"/>
      <c r="F10329" s="130"/>
      <c r="G10329" s="69"/>
    </row>
    <row r="10330" spans="1:7" ht="18" customHeight="1">
      <c r="A10330" s="323" t="s">
        <v>2443</v>
      </c>
      <c r="B10330" s="444" t="s">
        <v>2377</v>
      </c>
      <c r="C10330" s="482" t="s">
        <v>2378</v>
      </c>
      <c r="D10330" s="482">
        <v>3</v>
      </c>
      <c r="E10330" s="116">
        <v>56000</v>
      </c>
      <c r="F10330" s="131">
        <f t="shared" ref="F10330:F10335" si="167">E10330*D10330</f>
        <v>168000</v>
      </c>
      <c r="G10330" s="86">
        <f>SUM(F10330:F10332)</f>
        <v>13148800</v>
      </c>
    </row>
    <row r="10331" spans="1:7" ht="18" customHeight="1">
      <c r="A10331" s="323"/>
      <c r="B10331" s="444" t="s">
        <v>2379</v>
      </c>
      <c r="C10331" s="482" t="s">
        <v>2360</v>
      </c>
      <c r="D10331" s="482">
        <v>67.2</v>
      </c>
      <c r="E10331" s="116">
        <v>56000</v>
      </c>
      <c r="F10331" s="131">
        <f t="shared" si="167"/>
        <v>3763200</v>
      </c>
      <c r="G10331" s="69"/>
    </row>
    <row r="10332" spans="1:7" ht="18" customHeight="1">
      <c r="A10332" s="323"/>
      <c r="B10332" s="444" t="s">
        <v>2444</v>
      </c>
      <c r="C10332" s="482" t="s">
        <v>1146</v>
      </c>
      <c r="D10332" s="482">
        <v>164.6</v>
      </c>
      <c r="E10332" s="116">
        <v>56000</v>
      </c>
      <c r="F10332" s="131">
        <f t="shared" si="167"/>
        <v>9217600</v>
      </c>
      <c r="G10332" s="69"/>
    </row>
    <row r="10333" spans="1:7" ht="18" customHeight="1">
      <c r="A10333" s="539"/>
      <c r="B10333" s="470"/>
      <c r="C10333" s="516"/>
      <c r="D10333" s="516"/>
      <c r="E10333" s="154"/>
      <c r="F10333" s="131">
        <f t="shared" si="167"/>
        <v>0</v>
      </c>
      <c r="G10333" s="69"/>
    </row>
    <row r="10334" spans="1:7" ht="18" customHeight="1">
      <c r="A10334" s="539" t="s">
        <v>2450</v>
      </c>
      <c r="B10334" s="449" t="s">
        <v>31</v>
      </c>
      <c r="C10334" s="499" t="s">
        <v>186</v>
      </c>
      <c r="D10334" s="499">
        <v>193.8</v>
      </c>
      <c r="E10334" s="148">
        <v>36000</v>
      </c>
      <c r="F10334" s="130">
        <f t="shared" si="167"/>
        <v>6976800</v>
      </c>
      <c r="G10334" s="86">
        <f>F10334</f>
        <v>6976800</v>
      </c>
    </row>
    <row r="10335" spans="1:7" ht="18" customHeight="1">
      <c r="A10335" s="539"/>
      <c r="B10335" s="449"/>
      <c r="C10335" s="499"/>
      <c r="D10335" s="499"/>
      <c r="E10335" s="148"/>
      <c r="F10335" s="131">
        <f t="shared" si="167"/>
        <v>0</v>
      </c>
      <c r="G10335" s="69"/>
    </row>
    <row r="10336" spans="1:7" ht="18" customHeight="1">
      <c r="A10336" s="458" t="s">
        <v>2448</v>
      </c>
      <c r="B10336" s="302" t="s">
        <v>31</v>
      </c>
      <c r="C10336" s="325" t="s">
        <v>186</v>
      </c>
      <c r="D10336" s="325">
        <v>100</v>
      </c>
      <c r="E10336" s="46">
        <v>36000</v>
      </c>
      <c r="F10336" s="130">
        <f t="shared" si="166"/>
        <v>3600000</v>
      </c>
      <c r="G10336" s="86">
        <f>SUM(F10336:F10337)</f>
        <v>7200000</v>
      </c>
    </row>
    <row r="10337" spans="1:7" ht="18" customHeight="1">
      <c r="A10337" s="323"/>
      <c r="B10337" s="302" t="s">
        <v>31</v>
      </c>
      <c r="C10337" s="325" t="s">
        <v>961</v>
      </c>
      <c r="D10337" s="325">
        <v>100</v>
      </c>
      <c r="E10337" s="46">
        <v>36000</v>
      </c>
      <c r="F10337" s="130">
        <f t="shared" si="166"/>
        <v>3600000</v>
      </c>
      <c r="G10337" s="69"/>
    </row>
    <row r="10338" spans="1:7" ht="18" customHeight="1">
      <c r="A10338" s="323"/>
      <c r="B10338" s="302"/>
      <c r="C10338" s="325"/>
      <c r="D10338" s="325"/>
      <c r="E10338" s="46"/>
      <c r="F10338" s="130">
        <f t="shared" si="166"/>
        <v>0</v>
      </c>
      <c r="G10338" s="69"/>
    </row>
    <row r="10339" spans="1:7" ht="18" customHeight="1">
      <c r="A10339" s="323" t="s">
        <v>245</v>
      </c>
      <c r="B10339" s="462" t="s">
        <v>2449</v>
      </c>
      <c r="C10339" s="430" t="s">
        <v>1108</v>
      </c>
      <c r="D10339" s="430">
        <v>-5</v>
      </c>
      <c r="E10339" s="54">
        <v>36000</v>
      </c>
      <c r="F10339" s="140">
        <f t="shared" si="166"/>
        <v>-180000</v>
      </c>
      <c r="G10339" s="86">
        <f>SUM(F10339:F10340)</f>
        <v>-360000</v>
      </c>
    </row>
    <row r="10340" spans="1:7" ht="18" customHeight="1">
      <c r="A10340" s="533"/>
      <c r="B10340" s="471" t="s">
        <v>2449</v>
      </c>
      <c r="C10340" s="497" t="s">
        <v>101</v>
      </c>
      <c r="D10340" s="497">
        <v>-5</v>
      </c>
      <c r="E10340" s="123">
        <v>36000</v>
      </c>
      <c r="F10340" s="164">
        <f t="shared" si="166"/>
        <v>-180000</v>
      </c>
      <c r="G10340" s="92"/>
    </row>
    <row r="10341" spans="1:7" ht="18" customHeight="1">
      <c r="A10341" s="526"/>
      <c r="B10341" s="435"/>
      <c r="C10341" s="484"/>
      <c r="D10341" s="526"/>
      <c r="E10341" s="126"/>
      <c r="F10341" s="112"/>
      <c r="G10341" s="334"/>
    </row>
    <row r="10342" spans="1:7" ht="18" customHeight="1">
      <c r="A10342" s="538">
        <v>42481</v>
      </c>
      <c r="B10342" s="452"/>
      <c r="C10342" s="501" t="s">
        <v>398</v>
      </c>
      <c r="D10342" s="486"/>
      <c r="E10342" s="114"/>
      <c r="F10342" s="166"/>
      <c r="G10342" s="167"/>
    </row>
    <row r="10343" spans="1:7" ht="18" customHeight="1">
      <c r="A10343" s="531" t="s">
        <v>127</v>
      </c>
      <c r="B10343" s="436" t="s">
        <v>134</v>
      </c>
      <c r="C10343" s="494" t="s">
        <v>152</v>
      </c>
      <c r="D10343" s="494">
        <f>SUM(D10344:D10446)</f>
        <v>9320.4999999999982</v>
      </c>
      <c r="E10343" s="166"/>
      <c r="F10343" s="171">
        <f>SUM(F10344:F10446)</f>
        <v>323040350</v>
      </c>
      <c r="G10343" s="171">
        <f>SUM(G10344:G10446)</f>
        <v>323040350</v>
      </c>
    </row>
    <row r="10344" spans="1:7" ht="18" customHeight="1">
      <c r="A10344" s="532" t="s">
        <v>2451</v>
      </c>
      <c r="B10344" s="441" t="s">
        <v>13</v>
      </c>
      <c r="C10344" s="492" t="s">
        <v>2452</v>
      </c>
      <c r="D10344" s="492">
        <v>30</v>
      </c>
      <c r="E10344" s="62">
        <v>31500</v>
      </c>
      <c r="F10344" s="139">
        <f t="shared" si="166"/>
        <v>945000</v>
      </c>
      <c r="G10344" s="85">
        <f>SUM(F10344:F10346)</f>
        <v>3869100</v>
      </c>
    </row>
    <row r="10345" spans="1:7" ht="18" customHeight="1">
      <c r="A10345" s="323"/>
      <c r="B10345" s="302" t="s">
        <v>13</v>
      </c>
      <c r="C10345" s="325" t="s">
        <v>2453</v>
      </c>
      <c r="D10345" s="325">
        <v>37.4</v>
      </c>
      <c r="E10345" s="46">
        <v>31500</v>
      </c>
      <c r="F10345" s="130">
        <f t="shared" si="166"/>
        <v>1178100</v>
      </c>
      <c r="G10345" s="69"/>
    </row>
    <row r="10346" spans="1:7" ht="18" customHeight="1">
      <c r="A10346" s="323"/>
      <c r="B10346" s="302" t="s">
        <v>1513</v>
      </c>
      <c r="C10346" s="325" t="s">
        <v>158</v>
      </c>
      <c r="D10346" s="325">
        <v>48.5</v>
      </c>
      <c r="E10346" s="46">
        <v>36000</v>
      </c>
      <c r="F10346" s="130">
        <f t="shared" si="166"/>
        <v>1746000</v>
      </c>
      <c r="G10346" s="69"/>
    </row>
    <row r="10347" spans="1:7" ht="18" customHeight="1">
      <c r="A10347" s="323"/>
      <c r="B10347" s="302"/>
      <c r="C10347" s="325"/>
      <c r="D10347" s="325"/>
      <c r="E10347" s="46"/>
      <c r="F10347" s="130">
        <f t="shared" si="166"/>
        <v>0</v>
      </c>
      <c r="G10347" s="69"/>
    </row>
    <row r="10348" spans="1:7" ht="18" customHeight="1">
      <c r="A10348" s="323" t="s">
        <v>2287</v>
      </c>
      <c r="B10348" s="302" t="s">
        <v>31</v>
      </c>
      <c r="C10348" s="325" t="s">
        <v>754</v>
      </c>
      <c r="D10348" s="325">
        <v>314.8</v>
      </c>
      <c r="E10348" s="46">
        <v>36000</v>
      </c>
      <c r="F10348" s="130">
        <f t="shared" si="166"/>
        <v>11332800</v>
      </c>
      <c r="G10348" s="86">
        <f>F10348</f>
        <v>11332800</v>
      </c>
    </row>
    <row r="10349" spans="1:7" ht="18" customHeight="1">
      <c r="A10349" s="323"/>
      <c r="B10349" s="302"/>
      <c r="C10349" s="325"/>
      <c r="D10349" s="325"/>
      <c r="E10349" s="46"/>
      <c r="F10349" s="130">
        <f t="shared" si="166"/>
        <v>0</v>
      </c>
      <c r="G10349" s="69"/>
    </row>
    <row r="10350" spans="1:7" ht="18" customHeight="1">
      <c r="A10350" s="323" t="s">
        <v>2454</v>
      </c>
      <c r="B10350" s="302" t="s">
        <v>31</v>
      </c>
      <c r="C10350" s="325" t="s">
        <v>416</v>
      </c>
      <c r="D10350" s="325">
        <v>105.4</v>
      </c>
      <c r="E10350" s="46">
        <v>36000</v>
      </c>
      <c r="F10350" s="130">
        <f t="shared" si="166"/>
        <v>3794400</v>
      </c>
      <c r="G10350" s="86">
        <f>F10350</f>
        <v>3794400</v>
      </c>
    </row>
    <row r="10351" spans="1:7" ht="18" customHeight="1">
      <c r="A10351" s="323"/>
      <c r="B10351" s="302"/>
      <c r="C10351" s="325"/>
      <c r="D10351" s="325"/>
      <c r="E10351" s="46"/>
      <c r="F10351" s="130">
        <f t="shared" si="166"/>
        <v>0</v>
      </c>
      <c r="G10351" s="69"/>
    </row>
    <row r="10352" spans="1:7" ht="18" customHeight="1">
      <c r="A10352" s="302" t="s">
        <v>380</v>
      </c>
      <c r="B10352" s="302" t="s">
        <v>23</v>
      </c>
      <c r="C10352" s="325" t="s">
        <v>619</v>
      </c>
      <c r="D10352" s="325">
        <v>405</v>
      </c>
      <c r="E10352" s="46">
        <v>34000</v>
      </c>
      <c r="F10352" s="130">
        <f t="shared" ref="F10352:F10421" si="168">E10352*D10352</f>
        <v>13770000</v>
      </c>
      <c r="G10352" s="86">
        <f>F10352</f>
        <v>13770000</v>
      </c>
    </row>
    <row r="10353" spans="1:7" ht="18" customHeight="1">
      <c r="A10353" s="323"/>
      <c r="B10353" s="302"/>
      <c r="C10353" s="325"/>
      <c r="D10353" s="325"/>
      <c r="E10353" s="46"/>
      <c r="F10353" s="130">
        <f t="shared" si="168"/>
        <v>0</v>
      </c>
      <c r="G10353" s="69"/>
    </row>
    <row r="10354" spans="1:7" ht="18" customHeight="1">
      <c r="A10354" s="323" t="s">
        <v>418</v>
      </c>
      <c r="B10354" s="302" t="s">
        <v>31</v>
      </c>
      <c r="C10354" s="325" t="s">
        <v>416</v>
      </c>
      <c r="D10354" s="325">
        <v>229.5</v>
      </c>
      <c r="E10354" s="46">
        <v>35000</v>
      </c>
      <c r="F10354" s="130">
        <f t="shared" si="168"/>
        <v>8032500</v>
      </c>
      <c r="G10354" s="86">
        <f>F10354</f>
        <v>8032500</v>
      </c>
    </row>
    <row r="10355" spans="1:7" ht="18" customHeight="1">
      <c r="A10355" s="323"/>
      <c r="B10355" s="302"/>
      <c r="C10355" s="325"/>
      <c r="D10355" s="325"/>
      <c r="E10355" s="46"/>
      <c r="F10355" s="130">
        <f t="shared" si="168"/>
        <v>0</v>
      </c>
      <c r="G10355" s="69"/>
    </row>
    <row r="10356" spans="1:7" ht="18" customHeight="1">
      <c r="A10356" s="323" t="s">
        <v>145</v>
      </c>
      <c r="B10356" s="302" t="s">
        <v>31</v>
      </c>
      <c r="C10356" s="325" t="s">
        <v>15</v>
      </c>
      <c r="D10356" s="325">
        <v>675</v>
      </c>
      <c r="E10356" s="46">
        <v>29000</v>
      </c>
      <c r="F10356" s="130">
        <f t="shared" si="168"/>
        <v>19575000</v>
      </c>
      <c r="G10356" s="86">
        <f>F10356</f>
        <v>19575000</v>
      </c>
    </row>
    <row r="10357" spans="1:7" ht="18" customHeight="1">
      <c r="A10357" s="323"/>
      <c r="B10357" s="302"/>
      <c r="C10357" s="325"/>
      <c r="D10357" s="325"/>
      <c r="E10357" s="46"/>
      <c r="F10357" s="130">
        <f t="shared" si="168"/>
        <v>0</v>
      </c>
      <c r="G10357" s="69"/>
    </row>
    <row r="10358" spans="1:7" ht="18" customHeight="1">
      <c r="A10358" s="323" t="s">
        <v>1843</v>
      </c>
      <c r="B10358" s="302" t="s">
        <v>31</v>
      </c>
      <c r="C10358" s="325" t="s">
        <v>2455</v>
      </c>
      <c r="D10358" s="325">
        <v>53</v>
      </c>
      <c r="E10358" s="46">
        <v>36000</v>
      </c>
      <c r="F10358" s="130">
        <f t="shared" si="168"/>
        <v>1908000</v>
      </c>
      <c r="G10358" s="86">
        <f>SUM(F10358:F10360)</f>
        <v>16092000</v>
      </c>
    </row>
    <row r="10359" spans="1:7" ht="18" customHeight="1">
      <c r="A10359" s="323"/>
      <c r="B10359" s="302" t="s">
        <v>31</v>
      </c>
      <c r="C10359" s="325" t="s">
        <v>1091</v>
      </c>
      <c r="D10359" s="325">
        <v>301</v>
      </c>
      <c r="E10359" s="46">
        <v>36000</v>
      </c>
      <c r="F10359" s="130">
        <f t="shared" si="168"/>
        <v>10836000</v>
      </c>
      <c r="G10359" s="69"/>
    </row>
    <row r="10360" spans="1:7" ht="18" customHeight="1">
      <c r="A10360" s="323"/>
      <c r="B10360" s="302" t="s">
        <v>31</v>
      </c>
      <c r="C10360" s="325" t="s">
        <v>255</v>
      </c>
      <c r="D10360" s="325">
        <v>93</v>
      </c>
      <c r="E10360" s="46">
        <v>36000</v>
      </c>
      <c r="F10360" s="130">
        <f t="shared" si="168"/>
        <v>3348000</v>
      </c>
      <c r="G10360" s="69"/>
    </row>
    <row r="10361" spans="1:7" ht="18" customHeight="1">
      <c r="A10361" s="323"/>
      <c r="B10361" s="302"/>
      <c r="C10361" s="325"/>
      <c r="D10361" s="325"/>
      <c r="E10361" s="46"/>
      <c r="F10361" s="130">
        <f t="shared" si="168"/>
        <v>0</v>
      </c>
      <c r="G10361" s="69"/>
    </row>
    <row r="10362" spans="1:7" ht="18" customHeight="1">
      <c r="A10362" s="323" t="s">
        <v>789</v>
      </c>
      <c r="B10362" s="302" t="s">
        <v>31</v>
      </c>
      <c r="C10362" s="325" t="s">
        <v>1413</v>
      </c>
      <c r="D10362" s="325">
        <v>601</v>
      </c>
      <c r="E10362" s="46">
        <v>36500</v>
      </c>
      <c r="F10362" s="130">
        <f t="shared" si="168"/>
        <v>21936500</v>
      </c>
      <c r="G10362" s="86">
        <f>F10362</f>
        <v>21936500</v>
      </c>
    </row>
    <row r="10363" spans="1:7" ht="18" customHeight="1">
      <c r="A10363" s="323"/>
      <c r="B10363" s="302"/>
      <c r="C10363" s="325"/>
      <c r="D10363" s="325"/>
      <c r="E10363" s="46"/>
      <c r="F10363" s="130">
        <f t="shared" si="168"/>
        <v>0</v>
      </c>
      <c r="G10363" s="69"/>
    </row>
    <row r="10364" spans="1:7" ht="18" customHeight="1">
      <c r="A10364" s="323" t="s">
        <v>316</v>
      </c>
      <c r="B10364" s="302" t="s">
        <v>23</v>
      </c>
      <c r="C10364" s="325" t="s">
        <v>1583</v>
      </c>
      <c r="D10364" s="325">
        <v>57.7</v>
      </c>
      <c r="E10364" s="46">
        <v>30000</v>
      </c>
      <c r="F10364" s="130">
        <f t="shared" si="168"/>
        <v>1731000</v>
      </c>
      <c r="G10364" s="86">
        <f>SUM(F10364:F10367)</f>
        <v>21235700</v>
      </c>
    </row>
    <row r="10365" spans="1:7" ht="18" customHeight="1">
      <c r="A10365" s="323"/>
      <c r="B10365" s="302" t="s">
        <v>31</v>
      </c>
      <c r="C10365" s="325" t="s">
        <v>754</v>
      </c>
      <c r="D10365" s="325">
        <v>295.39999999999998</v>
      </c>
      <c r="E10365" s="46">
        <v>35500</v>
      </c>
      <c r="F10365" s="130">
        <f t="shared" si="168"/>
        <v>10486700</v>
      </c>
      <c r="G10365" s="69"/>
    </row>
    <row r="10366" spans="1:7" ht="18" customHeight="1">
      <c r="A10366" s="323"/>
      <c r="B10366" s="302" t="s">
        <v>135</v>
      </c>
      <c r="C10366" s="325" t="s">
        <v>2456</v>
      </c>
      <c r="D10366" s="325">
        <v>49.5</v>
      </c>
      <c r="E10366" s="46">
        <v>36000</v>
      </c>
      <c r="F10366" s="130">
        <f t="shared" si="168"/>
        <v>1782000</v>
      </c>
      <c r="G10366" s="69"/>
    </row>
    <row r="10367" spans="1:7" ht="18" customHeight="1">
      <c r="A10367" s="323"/>
      <c r="B10367" s="302" t="s">
        <v>168</v>
      </c>
      <c r="C10367" s="325" t="s">
        <v>2457</v>
      </c>
      <c r="D10367" s="325">
        <v>201</v>
      </c>
      <c r="E10367" s="46">
        <v>36000</v>
      </c>
      <c r="F10367" s="130">
        <f t="shared" si="168"/>
        <v>7236000</v>
      </c>
      <c r="G10367" s="69"/>
    </row>
    <row r="10368" spans="1:7" ht="18" customHeight="1">
      <c r="A10368" s="323"/>
      <c r="B10368" s="302"/>
      <c r="C10368" s="325"/>
      <c r="D10368" s="325"/>
      <c r="E10368" s="46"/>
      <c r="F10368" s="130">
        <f t="shared" si="168"/>
        <v>0</v>
      </c>
      <c r="G10368" s="69"/>
    </row>
    <row r="10369" spans="1:7" ht="18" customHeight="1">
      <c r="A10369" s="458" t="s">
        <v>2458</v>
      </c>
      <c r="B10369" s="302" t="s">
        <v>13</v>
      </c>
      <c r="C10369" s="325" t="s">
        <v>2459</v>
      </c>
      <c r="D10369" s="325">
        <v>50</v>
      </c>
      <c r="E10369" s="46">
        <v>33000</v>
      </c>
      <c r="F10369" s="130">
        <f t="shared" si="168"/>
        <v>1650000</v>
      </c>
      <c r="G10369" s="86">
        <f>SUM(F10369:F10372)</f>
        <v>6733500</v>
      </c>
    </row>
    <row r="10370" spans="1:7" ht="18" customHeight="1">
      <c r="A10370" s="323"/>
      <c r="B10370" s="302" t="s">
        <v>23</v>
      </c>
      <c r="C10370" s="325" t="s">
        <v>158</v>
      </c>
      <c r="D10370" s="325">
        <v>50</v>
      </c>
      <c r="E10370" s="46">
        <v>33000</v>
      </c>
      <c r="F10370" s="130">
        <f t="shared" si="168"/>
        <v>1650000</v>
      </c>
      <c r="G10370" s="69"/>
    </row>
    <row r="10371" spans="1:7" ht="18" customHeight="1">
      <c r="A10371" s="323"/>
      <c r="B10371" s="302" t="s">
        <v>23</v>
      </c>
      <c r="C10371" s="325" t="s">
        <v>809</v>
      </c>
      <c r="D10371" s="325">
        <v>49.5</v>
      </c>
      <c r="E10371" s="46">
        <v>33000</v>
      </c>
      <c r="F10371" s="130">
        <f t="shared" si="168"/>
        <v>1633500</v>
      </c>
      <c r="G10371" s="69"/>
    </row>
    <row r="10372" spans="1:7" ht="18" customHeight="1">
      <c r="A10372" s="323"/>
      <c r="B10372" s="302" t="s">
        <v>31</v>
      </c>
      <c r="C10372" s="325" t="s">
        <v>46</v>
      </c>
      <c r="D10372" s="325">
        <v>50</v>
      </c>
      <c r="E10372" s="46">
        <v>36000</v>
      </c>
      <c r="F10372" s="130">
        <f t="shared" si="168"/>
        <v>1800000</v>
      </c>
      <c r="G10372" s="69"/>
    </row>
    <row r="10373" spans="1:7" ht="18" customHeight="1">
      <c r="A10373" s="323"/>
      <c r="B10373" s="302"/>
      <c r="C10373" s="325"/>
      <c r="D10373" s="325"/>
      <c r="E10373" s="46"/>
      <c r="F10373" s="130">
        <f t="shared" si="168"/>
        <v>0</v>
      </c>
      <c r="G10373" s="69"/>
    </row>
    <row r="10374" spans="1:7" ht="18" customHeight="1">
      <c r="A10374" s="323" t="s">
        <v>58</v>
      </c>
      <c r="B10374" s="302" t="s">
        <v>13</v>
      </c>
      <c r="C10374" s="325" t="s">
        <v>75</v>
      </c>
      <c r="D10374" s="325">
        <v>20</v>
      </c>
      <c r="E10374" s="46">
        <v>31500</v>
      </c>
      <c r="F10374" s="130">
        <f t="shared" si="168"/>
        <v>630000</v>
      </c>
      <c r="G10374" s="86">
        <f>SUM(F10374:F10377)</f>
        <v>2261000</v>
      </c>
    </row>
    <row r="10375" spans="1:7" ht="18" customHeight="1">
      <c r="A10375" s="323"/>
      <c r="B10375" s="302" t="s">
        <v>13</v>
      </c>
      <c r="C10375" s="325" t="s">
        <v>60</v>
      </c>
      <c r="D10375" s="325">
        <v>30</v>
      </c>
      <c r="E10375" s="46">
        <v>31500</v>
      </c>
      <c r="F10375" s="130">
        <f t="shared" si="168"/>
        <v>945000</v>
      </c>
      <c r="G10375" s="69"/>
    </row>
    <row r="10376" spans="1:7" ht="18" customHeight="1">
      <c r="A10376" s="323"/>
      <c r="B10376" s="302" t="s">
        <v>23</v>
      </c>
      <c r="C10376" s="325" t="s">
        <v>60</v>
      </c>
      <c r="D10376" s="325">
        <v>9.6</v>
      </c>
      <c r="E10376" s="46">
        <v>35000</v>
      </c>
      <c r="F10376" s="130">
        <f t="shared" si="168"/>
        <v>336000</v>
      </c>
      <c r="G10376" s="69"/>
    </row>
    <row r="10377" spans="1:7" ht="18" customHeight="1">
      <c r="A10377" s="323"/>
      <c r="B10377" s="302" t="s">
        <v>23</v>
      </c>
      <c r="C10377" s="325" t="s">
        <v>14</v>
      </c>
      <c r="D10377" s="325">
        <v>10</v>
      </c>
      <c r="E10377" s="46">
        <v>35000</v>
      </c>
      <c r="F10377" s="130">
        <f t="shared" si="168"/>
        <v>350000</v>
      </c>
      <c r="G10377" s="69"/>
    </row>
    <row r="10378" spans="1:7" ht="18" customHeight="1">
      <c r="A10378" s="323"/>
      <c r="B10378" s="302"/>
      <c r="C10378" s="325"/>
      <c r="D10378" s="325"/>
      <c r="E10378" s="46"/>
      <c r="F10378" s="130">
        <f t="shared" si="168"/>
        <v>0</v>
      </c>
      <c r="G10378" s="69"/>
    </row>
    <row r="10379" spans="1:7" ht="18" customHeight="1">
      <c r="A10379" s="323" t="s">
        <v>2460</v>
      </c>
      <c r="B10379" s="302" t="s">
        <v>13</v>
      </c>
      <c r="C10379" s="325" t="s">
        <v>43</v>
      </c>
      <c r="D10379" s="325">
        <v>20</v>
      </c>
      <c r="E10379" s="46">
        <v>31500</v>
      </c>
      <c r="F10379" s="130">
        <f t="shared" si="168"/>
        <v>630000</v>
      </c>
      <c r="G10379" s="86">
        <f>SUM(F10379:F10383)</f>
        <v>2835000</v>
      </c>
    </row>
    <row r="10380" spans="1:7" ht="18" customHeight="1">
      <c r="A10380" s="323"/>
      <c r="B10380" s="302" t="s">
        <v>13</v>
      </c>
      <c r="C10380" s="325" t="s">
        <v>45</v>
      </c>
      <c r="D10380" s="325">
        <v>20</v>
      </c>
      <c r="E10380" s="46">
        <v>31500</v>
      </c>
      <c r="F10380" s="130">
        <f t="shared" si="168"/>
        <v>630000</v>
      </c>
      <c r="G10380" s="69"/>
    </row>
    <row r="10381" spans="1:7" ht="18" customHeight="1">
      <c r="A10381" s="323"/>
      <c r="B10381" s="302" t="s">
        <v>13</v>
      </c>
      <c r="C10381" s="325" t="s">
        <v>202</v>
      </c>
      <c r="D10381" s="325">
        <v>10</v>
      </c>
      <c r="E10381" s="46">
        <v>31500</v>
      </c>
      <c r="F10381" s="130">
        <f t="shared" si="168"/>
        <v>315000</v>
      </c>
      <c r="G10381" s="69"/>
    </row>
    <row r="10382" spans="1:7" ht="18" customHeight="1">
      <c r="A10382" s="323"/>
      <c r="B10382" s="302" t="s">
        <v>13</v>
      </c>
      <c r="C10382" s="325" t="s">
        <v>75</v>
      </c>
      <c r="D10382" s="325">
        <v>20</v>
      </c>
      <c r="E10382" s="46">
        <v>31500</v>
      </c>
      <c r="F10382" s="130">
        <f t="shared" si="168"/>
        <v>630000</v>
      </c>
      <c r="G10382" s="69"/>
    </row>
    <row r="10383" spans="1:7" ht="18" customHeight="1">
      <c r="A10383" s="323"/>
      <c r="B10383" s="302" t="s">
        <v>13</v>
      </c>
      <c r="C10383" s="325" t="s">
        <v>62</v>
      </c>
      <c r="D10383" s="325">
        <v>20</v>
      </c>
      <c r="E10383" s="46">
        <v>31500</v>
      </c>
      <c r="F10383" s="130">
        <f t="shared" si="168"/>
        <v>630000</v>
      </c>
      <c r="G10383" s="69"/>
    </row>
    <row r="10384" spans="1:7" ht="18" customHeight="1">
      <c r="A10384" s="323"/>
      <c r="B10384" s="302"/>
      <c r="C10384" s="325"/>
      <c r="D10384" s="325"/>
      <c r="E10384" s="46"/>
      <c r="F10384" s="130">
        <f t="shared" si="168"/>
        <v>0</v>
      </c>
      <c r="G10384" s="69"/>
    </row>
    <row r="10385" spans="1:7" ht="18" customHeight="1">
      <c r="A10385" s="458" t="s">
        <v>2448</v>
      </c>
      <c r="B10385" s="302" t="s">
        <v>31</v>
      </c>
      <c r="C10385" s="325" t="s">
        <v>961</v>
      </c>
      <c r="D10385" s="325">
        <v>105</v>
      </c>
      <c r="E10385" s="46">
        <v>36000</v>
      </c>
      <c r="F10385" s="130">
        <f t="shared" si="168"/>
        <v>3780000</v>
      </c>
      <c r="G10385" s="86">
        <f>SUM(F10385:F10387)</f>
        <v>8928000</v>
      </c>
    </row>
    <row r="10386" spans="1:7" ht="18" customHeight="1">
      <c r="A10386" s="323"/>
      <c r="B10386" s="302" t="s">
        <v>31</v>
      </c>
      <c r="C10386" s="325" t="s">
        <v>186</v>
      </c>
      <c r="D10386" s="325">
        <v>93</v>
      </c>
      <c r="E10386" s="46">
        <v>36000</v>
      </c>
      <c r="F10386" s="130">
        <f t="shared" si="168"/>
        <v>3348000</v>
      </c>
      <c r="G10386" s="69"/>
    </row>
    <row r="10387" spans="1:7" ht="18" customHeight="1">
      <c r="A10387" s="323"/>
      <c r="B10387" s="302" t="s">
        <v>31</v>
      </c>
      <c r="C10387" s="325" t="s">
        <v>29</v>
      </c>
      <c r="D10387" s="325">
        <v>50</v>
      </c>
      <c r="E10387" s="46">
        <v>36000</v>
      </c>
      <c r="F10387" s="130">
        <f t="shared" si="168"/>
        <v>1800000</v>
      </c>
      <c r="G10387" s="69"/>
    </row>
    <row r="10388" spans="1:7" ht="18" customHeight="1">
      <c r="A10388" s="323"/>
      <c r="B10388" s="302"/>
      <c r="C10388" s="325"/>
      <c r="D10388" s="325"/>
      <c r="E10388" s="46"/>
      <c r="F10388" s="130">
        <f t="shared" si="168"/>
        <v>0</v>
      </c>
      <c r="G10388" s="69"/>
    </row>
    <row r="10389" spans="1:7" ht="18" customHeight="1">
      <c r="A10389" s="323" t="s">
        <v>740</v>
      </c>
      <c r="B10389" s="302" t="s">
        <v>13</v>
      </c>
      <c r="C10389" s="325" t="s">
        <v>14</v>
      </c>
      <c r="D10389" s="325">
        <v>50</v>
      </c>
      <c r="E10389" s="46">
        <v>32500</v>
      </c>
      <c r="F10389" s="130">
        <f t="shared" si="168"/>
        <v>1625000</v>
      </c>
      <c r="G10389" s="86">
        <f>F10389</f>
        <v>1625000</v>
      </c>
    </row>
    <row r="10390" spans="1:7" ht="18" customHeight="1">
      <c r="A10390" s="323"/>
      <c r="B10390" s="302"/>
      <c r="C10390" s="325"/>
      <c r="D10390" s="325"/>
      <c r="E10390" s="46"/>
      <c r="F10390" s="130">
        <f t="shared" si="168"/>
        <v>0</v>
      </c>
      <c r="G10390" s="69"/>
    </row>
    <row r="10391" spans="1:7" ht="18" customHeight="1">
      <c r="A10391" s="323" t="s">
        <v>63</v>
      </c>
      <c r="B10391" s="302" t="s">
        <v>31</v>
      </c>
      <c r="C10391" s="325" t="s">
        <v>65</v>
      </c>
      <c r="D10391" s="325">
        <v>355</v>
      </c>
      <c r="E10391" s="46">
        <v>38500</v>
      </c>
      <c r="F10391" s="130">
        <f t="shared" si="168"/>
        <v>13667500</v>
      </c>
      <c r="G10391" s="86">
        <f>F10391</f>
        <v>13667500</v>
      </c>
    </row>
    <row r="10392" spans="1:7" ht="18" customHeight="1">
      <c r="A10392" s="323"/>
      <c r="B10392" s="302"/>
      <c r="C10392" s="325"/>
      <c r="D10392" s="325"/>
      <c r="E10392" s="46"/>
      <c r="F10392" s="130">
        <f t="shared" si="168"/>
        <v>0</v>
      </c>
      <c r="G10392" s="69"/>
    </row>
    <row r="10393" spans="1:7" ht="18" customHeight="1">
      <c r="A10393" s="323" t="s">
        <v>2349</v>
      </c>
      <c r="B10393" s="302" t="s">
        <v>13</v>
      </c>
      <c r="C10393" s="325" t="s">
        <v>22</v>
      </c>
      <c r="D10393" s="325">
        <v>20</v>
      </c>
      <c r="E10393" s="46">
        <v>30000</v>
      </c>
      <c r="F10393" s="130">
        <f t="shared" si="168"/>
        <v>600000</v>
      </c>
      <c r="G10393" s="86">
        <f>SUM(F10393:F10394)</f>
        <v>2580000</v>
      </c>
    </row>
    <row r="10394" spans="1:7" ht="18" customHeight="1">
      <c r="A10394" s="323"/>
      <c r="B10394" s="302" t="s">
        <v>13</v>
      </c>
      <c r="C10394" s="325" t="s">
        <v>19</v>
      </c>
      <c r="D10394" s="325">
        <v>66</v>
      </c>
      <c r="E10394" s="46">
        <v>30000</v>
      </c>
      <c r="F10394" s="130">
        <f t="shared" si="168"/>
        <v>1980000</v>
      </c>
      <c r="G10394" s="86"/>
    </row>
    <row r="10395" spans="1:7" ht="18" customHeight="1">
      <c r="A10395" s="323"/>
      <c r="B10395" s="302"/>
      <c r="C10395" s="325"/>
      <c r="D10395" s="325"/>
      <c r="E10395" s="46"/>
      <c r="F10395" s="130">
        <f t="shared" si="168"/>
        <v>0</v>
      </c>
      <c r="G10395" s="86"/>
    </row>
    <row r="10396" spans="1:7" ht="18" customHeight="1">
      <c r="A10396" s="323" t="s">
        <v>2430</v>
      </c>
      <c r="B10396" s="302" t="s">
        <v>13</v>
      </c>
      <c r="C10396" s="325" t="s">
        <v>2467</v>
      </c>
      <c r="D10396" s="325">
        <v>111</v>
      </c>
      <c r="E10396" s="46">
        <v>31500</v>
      </c>
      <c r="F10396" s="130">
        <f t="shared" si="168"/>
        <v>3496500</v>
      </c>
      <c r="G10396" s="86">
        <f>SUM(F10396:F10397)</f>
        <v>4441500</v>
      </c>
    </row>
    <row r="10397" spans="1:7" ht="18" customHeight="1">
      <c r="A10397" s="323"/>
      <c r="B10397" s="302" t="s">
        <v>13</v>
      </c>
      <c r="C10397" s="325" t="s">
        <v>46</v>
      </c>
      <c r="D10397" s="325">
        <v>30</v>
      </c>
      <c r="E10397" s="46">
        <v>31500</v>
      </c>
      <c r="F10397" s="130">
        <f t="shared" si="168"/>
        <v>945000</v>
      </c>
      <c r="G10397" s="86"/>
    </row>
    <row r="10398" spans="1:7" ht="18" customHeight="1">
      <c r="A10398" s="323"/>
      <c r="B10398" s="302"/>
      <c r="C10398" s="325"/>
      <c r="D10398" s="325"/>
      <c r="E10398" s="46"/>
      <c r="F10398" s="130">
        <f t="shared" si="168"/>
        <v>0</v>
      </c>
      <c r="G10398" s="69"/>
    </row>
    <row r="10399" spans="1:7" ht="18" customHeight="1">
      <c r="A10399" s="323" t="s">
        <v>2461</v>
      </c>
      <c r="B10399" s="302" t="s">
        <v>1960</v>
      </c>
      <c r="C10399" s="325" t="s">
        <v>150</v>
      </c>
      <c r="D10399" s="325">
        <v>92.5</v>
      </c>
      <c r="E10399" s="46">
        <v>35000</v>
      </c>
      <c r="F10399" s="130">
        <f t="shared" si="168"/>
        <v>3237500</v>
      </c>
      <c r="G10399" s="86">
        <f>SUM(F10399:F10401)</f>
        <v>4992500</v>
      </c>
    </row>
    <row r="10400" spans="1:7" ht="18" customHeight="1">
      <c r="A10400" s="323"/>
      <c r="B10400" s="444" t="s">
        <v>2052</v>
      </c>
      <c r="C10400" s="482" t="s">
        <v>1845</v>
      </c>
      <c r="D10400" s="482">
        <v>35</v>
      </c>
      <c r="E10400" s="116">
        <v>39000</v>
      </c>
      <c r="F10400" s="131">
        <f>E10400*D10400</f>
        <v>1365000</v>
      </c>
      <c r="G10400" s="69"/>
    </row>
    <row r="10401" spans="1:7" ht="18" customHeight="1">
      <c r="A10401" s="323"/>
      <c r="B10401" s="444" t="s">
        <v>2052</v>
      </c>
      <c r="C10401" s="482" t="s">
        <v>2462</v>
      </c>
      <c r="D10401" s="482">
        <v>10</v>
      </c>
      <c r="E10401" s="116">
        <v>39000</v>
      </c>
      <c r="F10401" s="131">
        <f>E10401*D10401</f>
        <v>390000</v>
      </c>
      <c r="G10401" s="69"/>
    </row>
    <row r="10402" spans="1:7" ht="18" customHeight="1">
      <c r="A10402" s="323"/>
      <c r="B10402" s="302"/>
      <c r="C10402" s="325"/>
      <c r="D10402" s="325"/>
      <c r="E10402" s="46"/>
      <c r="F10402" s="130">
        <f>E10402*D10402</f>
        <v>0</v>
      </c>
      <c r="G10402" s="69"/>
    </row>
    <row r="10403" spans="1:7" ht="18" customHeight="1">
      <c r="A10403" s="323" t="s">
        <v>178</v>
      </c>
      <c r="B10403" s="302" t="s">
        <v>13</v>
      </c>
      <c r="C10403" s="325" t="s">
        <v>455</v>
      </c>
      <c r="D10403" s="325">
        <v>120</v>
      </c>
      <c r="E10403" s="46">
        <v>33000</v>
      </c>
      <c r="F10403" s="130">
        <f>E10403*D10403</f>
        <v>3960000</v>
      </c>
      <c r="G10403" s="86">
        <f>F10403</f>
        <v>3960000</v>
      </c>
    </row>
    <row r="10404" spans="1:7" ht="18" customHeight="1">
      <c r="A10404" s="323"/>
      <c r="B10404" s="302"/>
      <c r="C10404" s="325"/>
      <c r="D10404" s="325"/>
      <c r="E10404" s="46"/>
      <c r="F10404" s="130">
        <f>E10404*D10404</f>
        <v>0</v>
      </c>
      <c r="G10404" s="69"/>
    </row>
    <row r="10405" spans="1:7" ht="18" customHeight="1">
      <c r="A10405" s="323" t="s">
        <v>2463</v>
      </c>
      <c r="B10405" s="302" t="s">
        <v>13</v>
      </c>
      <c r="C10405" s="325" t="s">
        <v>67</v>
      </c>
      <c r="D10405" s="325">
        <v>70</v>
      </c>
      <c r="E10405" s="46">
        <v>31500</v>
      </c>
      <c r="F10405" s="130">
        <f t="shared" si="168"/>
        <v>2205000</v>
      </c>
      <c r="G10405" s="86">
        <f>SUM(F10405:F10406)</f>
        <v>5187050</v>
      </c>
    </row>
    <row r="10406" spans="1:7" ht="18" customHeight="1">
      <c r="A10406" s="323"/>
      <c r="B10406" s="302" t="s">
        <v>208</v>
      </c>
      <c r="C10406" s="325" t="s">
        <v>214</v>
      </c>
      <c r="D10406" s="325">
        <v>81.7</v>
      </c>
      <c r="E10406" s="46">
        <v>36500</v>
      </c>
      <c r="F10406" s="130">
        <f t="shared" si="168"/>
        <v>2982050</v>
      </c>
      <c r="G10406" s="69"/>
    </row>
    <row r="10407" spans="1:7" ht="18" customHeight="1">
      <c r="A10407" s="323"/>
      <c r="B10407" s="302"/>
      <c r="C10407" s="325"/>
      <c r="D10407" s="325"/>
      <c r="E10407" s="46"/>
      <c r="F10407" s="130">
        <f t="shared" si="168"/>
        <v>0</v>
      </c>
      <c r="G10407" s="69"/>
    </row>
    <row r="10408" spans="1:7" ht="18" customHeight="1">
      <c r="A10408" s="323" t="s">
        <v>52</v>
      </c>
      <c r="B10408" s="302" t="s">
        <v>31</v>
      </c>
      <c r="C10408" s="325" t="s">
        <v>2439</v>
      </c>
      <c r="D10408" s="325">
        <v>1025</v>
      </c>
      <c r="E10408" s="46">
        <v>37800</v>
      </c>
      <c r="F10408" s="130">
        <f t="shared" si="168"/>
        <v>38745000</v>
      </c>
      <c r="G10408" s="86">
        <f>F10408</f>
        <v>38745000</v>
      </c>
    </row>
    <row r="10409" spans="1:7" ht="18" customHeight="1">
      <c r="A10409" s="323"/>
      <c r="B10409" s="302"/>
      <c r="C10409" s="325"/>
      <c r="D10409" s="325"/>
      <c r="E10409" s="46"/>
      <c r="F10409" s="130">
        <f t="shared" si="168"/>
        <v>0</v>
      </c>
      <c r="G10409" s="69"/>
    </row>
    <row r="10410" spans="1:7" ht="18" customHeight="1">
      <c r="A10410" s="323" t="s">
        <v>2300</v>
      </c>
      <c r="B10410" s="302" t="s">
        <v>515</v>
      </c>
      <c r="C10410" s="325" t="s">
        <v>159</v>
      </c>
      <c r="D10410" s="325">
        <v>106</v>
      </c>
      <c r="E10410" s="46">
        <v>27000</v>
      </c>
      <c r="F10410" s="130">
        <f t="shared" si="168"/>
        <v>2862000</v>
      </c>
      <c r="G10410" s="86">
        <f>SUM(F10410:F10421)</f>
        <v>20216000</v>
      </c>
    </row>
    <row r="10411" spans="1:7" ht="18" customHeight="1">
      <c r="A10411" s="323"/>
      <c r="B10411" s="302" t="s">
        <v>31</v>
      </c>
      <c r="C10411" s="325" t="s">
        <v>2464</v>
      </c>
      <c r="D10411" s="325">
        <v>202</v>
      </c>
      <c r="E10411" s="46">
        <v>36500</v>
      </c>
      <c r="F10411" s="130">
        <f t="shared" si="168"/>
        <v>7373000</v>
      </c>
      <c r="G10411" s="69"/>
    </row>
    <row r="10412" spans="1:7" ht="18" customHeight="1">
      <c r="A10412" s="323"/>
      <c r="B10412" s="302" t="s">
        <v>13</v>
      </c>
      <c r="C10412" s="325" t="s">
        <v>43</v>
      </c>
      <c r="D10412" s="325">
        <v>20</v>
      </c>
      <c r="E10412" s="46">
        <v>31500</v>
      </c>
      <c r="F10412" s="130">
        <f t="shared" si="168"/>
        <v>630000</v>
      </c>
      <c r="G10412" s="69"/>
    </row>
    <row r="10413" spans="1:7" ht="18" customHeight="1">
      <c r="A10413" s="323"/>
      <c r="B10413" s="302" t="s">
        <v>13</v>
      </c>
      <c r="C10413" s="325" t="s">
        <v>126</v>
      </c>
      <c r="D10413" s="325">
        <v>20</v>
      </c>
      <c r="E10413" s="46">
        <v>31500</v>
      </c>
      <c r="F10413" s="130">
        <f t="shared" si="168"/>
        <v>630000</v>
      </c>
      <c r="G10413" s="69"/>
    </row>
    <row r="10414" spans="1:7" ht="18" customHeight="1">
      <c r="A10414" s="323"/>
      <c r="B10414" s="302" t="s">
        <v>13</v>
      </c>
      <c r="C10414" s="325" t="s">
        <v>45</v>
      </c>
      <c r="D10414" s="325">
        <v>20</v>
      </c>
      <c r="E10414" s="46">
        <v>31500</v>
      </c>
      <c r="F10414" s="130">
        <f t="shared" si="168"/>
        <v>630000</v>
      </c>
      <c r="G10414" s="69"/>
    </row>
    <row r="10415" spans="1:7" ht="18" customHeight="1">
      <c r="A10415" s="323"/>
      <c r="B10415" s="302" t="s">
        <v>13</v>
      </c>
      <c r="C10415" s="325" t="s">
        <v>76</v>
      </c>
      <c r="D10415" s="325">
        <v>10</v>
      </c>
      <c r="E10415" s="46">
        <v>31500</v>
      </c>
      <c r="F10415" s="130">
        <f t="shared" si="168"/>
        <v>315000</v>
      </c>
      <c r="G10415" s="69"/>
    </row>
    <row r="10416" spans="1:7" ht="18" customHeight="1">
      <c r="A10416" s="323"/>
      <c r="B10416" s="302" t="s">
        <v>13</v>
      </c>
      <c r="C10416" s="325" t="s">
        <v>75</v>
      </c>
      <c r="D10416" s="325">
        <v>20</v>
      </c>
      <c r="E10416" s="46">
        <v>31500</v>
      </c>
      <c r="F10416" s="130">
        <f t="shared" si="168"/>
        <v>630000</v>
      </c>
      <c r="G10416" s="69"/>
    </row>
    <row r="10417" spans="1:7" ht="18" customHeight="1">
      <c r="A10417" s="323"/>
      <c r="B10417" s="302" t="s">
        <v>13</v>
      </c>
      <c r="C10417" s="325" t="s">
        <v>339</v>
      </c>
      <c r="D10417" s="325">
        <v>30</v>
      </c>
      <c r="E10417" s="46">
        <v>31500</v>
      </c>
      <c r="F10417" s="130">
        <f t="shared" si="168"/>
        <v>945000</v>
      </c>
      <c r="G10417" s="69"/>
    </row>
    <row r="10418" spans="1:7" ht="18" customHeight="1">
      <c r="A10418" s="323"/>
      <c r="B10418" s="302" t="s">
        <v>13</v>
      </c>
      <c r="C10418" s="325" t="s">
        <v>15</v>
      </c>
      <c r="D10418" s="325">
        <v>20</v>
      </c>
      <c r="E10418" s="46">
        <v>31500</v>
      </c>
      <c r="F10418" s="130">
        <f t="shared" si="168"/>
        <v>630000</v>
      </c>
      <c r="G10418" s="69"/>
    </row>
    <row r="10419" spans="1:7" ht="18" customHeight="1">
      <c r="A10419" s="323"/>
      <c r="B10419" s="302" t="s">
        <v>13</v>
      </c>
      <c r="C10419" s="325" t="s">
        <v>347</v>
      </c>
      <c r="D10419" s="325">
        <v>55</v>
      </c>
      <c r="E10419" s="46">
        <v>31500</v>
      </c>
      <c r="F10419" s="130">
        <f t="shared" si="168"/>
        <v>1732500</v>
      </c>
      <c r="G10419" s="69"/>
    </row>
    <row r="10420" spans="1:7" ht="18" customHeight="1">
      <c r="A10420" s="323"/>
      <c r="B10420" s="302" t="s">
        <v>13</v>
      </c>
      <c r="C10420" s="325" t="s">
        <v>927</v>
      </c>
      <c r="D10420" s="325">
        <v>31</v>
      </c>
      <c r="E10420" s="46">
        <v>31500</v>
      </c>
      <c r="F10420" s="130">
        <f t="shared" si="168"/>
        <v>976500</v>
      </c>
      <c r="G10420" s="69"/>
    </row>
    <row r="10421" spans="1:7" ht="18" customHeight="1">
      <c r="A10421" s="323"/>
      <c r="B10421" s="302" t="s">
        <v>2465</v>
      </c>
      <c r="C10421" s="325" t="s">
        <v>159</v>
      </c>
      <c r="D10421" s="325">
        <v>106</v>
      </c>
      <c r="E10421" s="46">
        <v>27000</v>
      </c>
      <c r="F10421" s="130">
        <f t="shared" si="168"/>
        <v>2862000</v>
      </c>
      <c r="G10421" s="69"/>
    </row>
    <row r="10422" spans="1:7" ht="18" customHeight="1">
      <c r="A10422" s="323"/>
      <c r="B10422" s="302"/>
      <c r="C10422" s="325"/>
      <c r="D10422" s="325"/>
      <c r="E10422" s="46"/>
      <c r="F10422" s="130">
        <f t="shared" ref="F10422:F10493" si="169">E10422*D10422</f>
        <v>0</v>
      </c>
      <c r="G10422" s="69"/>
    </row>
    <row r="10423" spans="1:7" ht="18" customHeight="1">
      <c r="A10423" s="323" t="s">
        <v>90</v>
      </c>
      <c r="B10423" s="302" t="s">
        <v>1512</v>
      </c>
      <c r="C10423" s="325" t="s">
        <v>761</v>
      </c>
      <c r="D10423" s="325">
        <v>295.3</v>
      </c>
      <c r="E10423" s="46">
        <v>35500</v>
      </c>
      <c r="F10423" s="130">
        <f t="shared" si="169"/>
        <v>10483150</v>
      </c>
      <c r="G10423" s="86">
        <f>SUM(F10423:F10425)</f>
        <v>24224350</v>
      </c>
    </row>
    <row r="10424" spans="1:7" ht="18" customHeight="1">
      <c r="A10424" s="323"/>
      <c r="B10424" s="302" t="s">
        <v>570</v>
      </c>
      <c r="C10424" s="325" t="s">
        <v>1232</v>
      </c>
      <c r="D10424" s="325">
        <v>248.3</v>
      </c>
      <c r="E10424" s="46">
        <v>36000</v>
      </c>
      <c r="F10424" s="130">
        <f t="shared" si="169"/>
        <v>8938800</v>
      </c>
      <c r="G10424" s="69"/>
    </row>
    <row r="10425" spans="1:7" ht="18" customHeight="1">
      <c r="A10425" s="323"/>
      <c r="B10425" s="302" t="s">
        <v>570</v>
      </c>
      <c r="C10425" s="325" t="s">
        <v>343</v>
      </c>
      <c r="D10425" s="325">
        <v>133.4</v>
      </c>
      <c r="E10425" s="46">
        <v>36000</v>
      </c>
      <c r="F10425" s="130">
        <f t="shared" si="169"/>
        <v>4802400</v>
      </c>
      <c r="G10425" s="69"/>
    </row>
    <row r="10426" spans="1:7" ht="18" customHeight="1">
      <c r="A10426" s="323"/>
      <c r="B10426" s="302"/>
      <c r="C10426" s="325"/>
      <c r="D10426" s="325"/>
      <c r="E10426" s="46"/>
      <c r="F10426" s="130">
        <f t="shared" si="169"/>
        <v>0</v>
      </c>
      <c r="G10426" s="69"/>
    </row>
    <row r="10427" spans="1:7" ht="18" customHeight="1">
      <c r="A10427" s="323" t="s">
        <v>2315</v>
      </c>
      <c r="B10427" s="302" t="s">
        <v>23</v>
      </c>
      <c r="C10427" s="325" t="s">
        <v>2468</v>
      </c>
      <c r="D10427" s="325">
        <v>301.3</v>
      </c>
      <c r="E10427" s="46">
        <v>35000</v>
      </c>
      <c r="F10427" s="130">
        <f t="shared" si="169"/>
        <v>10545500</v>
      </c>
      <c r="G10427" s="86">
        <f>SUM(F10427:F10428)</f>
        <v>23723000</v>
      </c>
    </row>
    <row r="10428" spans="1:7" ht="18" customHeight="1">
      <c r="A10428" s="323"/>
      <c r="B10428" s="302" t="s">
        <v>23</v>
      </c>
      <c r="C10428" s="325" t="s">
        <v>2466</v>
      </c>
      <c r="D10428" s="325">
        <v>376.5</v>
      </c>
      <c r="E10428" s="46">
        <v>35000</v>
      </c>
      <c r="F10428" s="130">
        <f t="shared" si="169"/>
        <v>13177500</v>
      </c>
      <c r="G10428" s="69"/>
    </row>
    <row r="10429" spans="1:7" ht="18" customHeight="1">
      <c r="A10429" s="323"/>
      <c r="B10429" s="302"/>
      <c r="C10429" s="325"/>
      <c r="D10429" s="325"/>
      <c r="E10429" s="46"/>
      <c r="F10429" s="130">
        <f t="shared" si="169"/>
        <v>0</v>
      </c>
      <c r="G10429" s="69"/>
    </row>
    <row r="10430" spans="1:7" ht="18" customHeight="1">
      <c r="A10430" s="323" t="s">
        <v>2429</v>
      </c>
      <c r="B10430" s="302" t="s">
        <v>23</v>
      </c>
      <c r="C10430" s="325" t="s">
        <v>339</v>
      </c>
      <c r="D10430" s="325">
        <v>100</v>
      </c>
      <c r="E10430" s="46">
        <v>33000</v>
      </c>
      <c r="F10430" s="130">
        <f t="shared" si="169"/>
        <v>3300000</v>
      </c>
      <c r="G10430" s="86">
        <f>F10430</f>
        <v>3300000</v>
      </c>
    </row>
    <row r="10431" spans="1:7" ht="18" customHeight="1">
      <c r="A10431" s="323"/>
      <c r="B10431" s="302"/>
      <c r="C10431" s="325"/>
      <c r="D10431" s="325"/>
      <c r="E10431" s="46"/>
      <c r="F10431" s="130">
        <f t="shared" si="169"/>
        <v>0</v>
      </c>
      <c r="G10431" s="69"/>
    </row>
    <row r="10432" spans="1:7" ht="18" customHeight="1">
      <c r="A10432" s="323" t="s">
        <v>2469</v>
      </c>
      <c r="B10432" s="302" t="s">
        <v>2470</v>
      </c>
      <c r="C10432" s="325" t="s">
        <v>25</v>
      </c>
      <c r="D10432" s="325">
        <v>150</v>
      </c>
      <c r="E10432" s="46">
        <v>32500</v>
      </c>
      <c r="F10432" s="130">
        <f t="shared" si="169"/>
        <v>4875000</v>
      </c>
      <c r="G10432" s="86">
        <f>F10432</f>
        <v>4875000</v>
      </c>
    </row>
    <row r="10433" spans="1:7" ht="18" customHeight="1">
      <c r="A10433" s="323"/>
      <c r="B10433" s="302"/>
      <c r="C10433" s="325"/>
      <c r="D10433" s="325"/>
      <c r="E10433" s="46"/>
      <c r="F10433" s="130">
        <f t="shared" si="169"/>
        <v>0</v>
      </c>
      <c r="G10433" s="69"/>
    </row>
    <row r="10434" spans="1:7" ht="18" customHeight="1">
      <c r="A10434" s="323" t="s">
        <v>2471</v>
      </c>
      <c r="B10434" s="302" t="s">
        <v>23</v>
      </c>
      <c r="C10434" s="302" t="s">
        <v>793</v>
      </c>
      <c r="D10434" s="325">
        <v>106.5</v>
      </c>
      <c r="E10434" s="46">
        <v>37500</v>
      </c>
      <c r="F10434" s="130">
        <f t="shared" si="169"/>
        <v>3993750</v>
      </c>
      <c r="G10434" s="86">
        <f>F10434</f>
        <v>3993750</v>
      </c>
    </row>
    <row r="10435" spans="1:7" ht="18" customHeight="1">
      <c r="A10435" s="323"/>
      <c r="B10435" s="302"/>
      <c r="C10435" s="325"/>
      <c r="D10435" s="325"/>
      <c r="E10435" s="46"/>
      <c r="F10435" s="130">
        <f t="shared" si="169"/>
        <v>0</v>
      </c>
      <c r="G10435" s="69"/>
    </row>
    <row r="10436" spans="1:7" ht="18" customHeight="1">
      <c r="A10436" s="323" t="s">
        <v>378</v>
      </c>
      <c r="B10436" s="302" t="s">
        <v>31</v>
      </c>
      <c r="C10436" s="325" t="s">
        <v>379</v>
      </c>
      <c r="D10436" s="325">
        <v>490</v>
      </c>
      <c r="E10436" s="46">
        <v>34000</v>
      </c>
      <c r="F10436" s="130">
        <f t="shared" si="169"/>
        <v>16660000</v>
      </c>
      <c r="G10436" s="86">
        <f>F10436</f>
        <v>16660000</v>
      </c>
    </row>
    <row r="10437" spans="1:7" ht="18" customHeight="1">
      <c r="A10437" s="323"/>
      <c r="B10437" s="302"/>
      <c r="C10437" s="325"/>
      <c r="D10437" s="325"/>
      <c r="E10437" s="46"/>
      <c r="F10437" s="130">
        <f t="shared" si="169"/>
        <v>0</v>
      </c>
      <c r="G10437" s="69"/>
    </row>
    <row r="10438" spans="1:7" ht="18" customHeight="1">
      <c r="A10438" s="323" t="s">
        <v>245</v>
      </c>
      <c r="B10438" s="302" t="s">
        <v>23</v>
      </c>
      <c r="C10438" s="325" t="s">
        <v>158</v>
      </c>
      <c r="D10438" s="325">
        <v>107.5</v>
      </c>
      <c r="E10438" s="46">
        <v>35000</v>
      </c>
      <c r="F10438" s="130">
        <f t="shared" si="169"/>
        <v>3762500</v>
      </c>
      <c r="G10438" s="86">
        <f>F10438</f>
        <v>3762500</v>
      </c>
    </row>
    <row r="10439" spans="1:7" ht="18" customHeight="1">
      <c r="A10439" s="323"/>
      <c r="B10439" s="302"/>
      <c r="C10439" s="325"/>
      <c r="D10439" s="325"/>
      <c r="E10439" s="46"/>
      <c r="F10439" s="130">
        <f t="shared" si="169"/>
        <v>0</v>
      </c>
      <c r="G10439" s="69"/>
    </row>
    <row r="10440" spans="1:7" ht="18" customHeight="1">
      <c r="A10440" s="323" t="s">
        <v>2473</v>
      </c>
      <c r="B10440" s="302" t="s">
        <v>31</v>
      </c>
      <c r="C10440" s="325" t="s">
        <v>2472</v>
      </c>
      <c r="D10440" s="325">
        <v>59.8</v>
      </c>
      <c r="E10440" s="46">
        <v>37000</v>
      </c>
      <c r="F10440" s="130">
        <f t="shared" si="169"/>
        <v>2212600</v>
      </c>
      <c r="G10440" s="86">
        <f>F10440</f>
        <v>2212600</v>
      </c>
    </row>
    <row r="10441" spans="1:7" ht="18" customHeight="1">
      <c r="A10441" s="323"/>
      <c r="B10441" s="302"/>
      <c r="C10441" s="325"/>
      <c r="D10441" s="325"/>
      <c r="E10441" s="46"/>
      <c r="F10441" s="130">
        <f t="shared" si="169"/>
        <v>0</v>
      </c>
      <c r="G10441" s="69"/>
    </row>
    <row r="10442" spans="1:7" ht="18" customHeight="1">
      <c r="A10442" s="323" t="s">
        <v>2141</v>
      </c>
      <c r="B10442" s="302" t="s">
        <v>289</v>
      </c>
      <c r="C10442" s="325" t="s">
        <v>22</v>
      </c>
      <c r="D10442" s="325">
        <v>50</v>
      </c>
      <c r="E10442" s="46">
        <v>32000</v>
      </c>
      <c r="F10442" s="130">
        <f t="shared" si="169"/>
        <v>1600000</v>
      </c>
      <c r="G10442" s="86">
        <f>SUM(F10442:F10446)</f>
        <v>4479100</v>
      </c>
    </row>
    <row r="10443" spans="1:7" ht="18" customHeight="1">
      <c r="A10443" s="323"/>
      <c r="B10443" s="302" t="s">
        <v>13</v>
      </c>
      <c r="C10443" s="325" t="s">
        <v>25</v>
      </c>
      <c r="D10443" s="325">
        <v>11.4</v>
      </c>
      <c r="E10443" s="46">
        <v>31500</v>
      </c>
      <c r="F10443" s="130">
        <f t="shared" si="169"/>
        <v>359100</v>
      </c>
      <c r="G10443" s="69"/>
    </row>
    <row r="10444" spans="1:7" ht="18" customHeight="1">
      <c r="A10444" s="323"/>
      <c r="B10444" s="302" t="s">
        <v>13</v>
      </c>
      <c r="C10444" s="325" t="s">
        <v>75</v>
      </c>
      <c r="D10444" s="325">
        <v>30</v>
      </c>
      <c r="E10444" s="46">
        <v>31500</v>
      </c>
      <c r="F10444" s="130">
        <f t="shared" si="169"/>
        <v>945000</v>
      </c>
      <c r="G10444" s="69"/>
    </row>
    <row r="10445" spans="1:7" ht="18" customHeight="1">
      <c r="A10445" s="323"/>
      <c r="B10445" s="302" t="s">
        <v>13</v>
      </c>
      <c r="C10445" s="325" t="s">
        <v>59</v>
      </c>
      <c r="D10445" s="325">
        <v>30</v>
      </c>
      <c r="E10445" s="46">
        <v>31500</v>
      </c>
      <c r="F10445" s="130">
        <f t="shared" si="169"/>
        <v>945000</v>
      </c>
      <c r="G10445" s="69"/>
    </row>
    <row r="10446" spans="1:7" ht="18" customHeight="1">
      <c r="A10446" s="533"/>
      <c r="B10446" s="440" t="s">
        <v>13</v>
      </c>
      <c r="C10446" s="382" t="s">
        <v>60</v>
      </c>
      <c r="D10446" s="382">
        <v>20</v>
      </c>
      <c r="E10446" s="59">
        <v>31500</v>
      </c>
      <c r="F10446" s="132">
        <f t="shared" si="169"/>
        <v>630000</v>
      </c>
      <c r="G10446" s="92"/>
    </row>
    <row r="10447" spans="1:7" ht="18" customHeight="1">
      <c r="A10447" s="526"/>
      <c r="B10447" s="435"/>
      <c r="C10447" s="484"/>
      <c r="D10447" s="526"/>
      <c r="E10447" s="126"/>
      <c r="F10447" s="112"/>
      <c r="G10447" s="334"/>
    </row>
    <row r="10448" spans="1:7" ht="18" customHeight="1">
      <c r="A10448" s="538">
        <v>42482</v>
      </c>
      <c r="B10448" s="452"/>
      <c r="C10448" s="501" t="s">
        <v>398</v>
      </c>
      <c r="D10448" s="486"/>
      <c r="E10448" s="114"/>
      <c r="F10448" s="166"/>
      <c r="G10448" s="167"/>
    </row>
    <row r="10449" spans="1:9" ht="18" customHeight="1">
      <c r="A10449" s="531" t="s">
        <v>127</v>
      </c>
      <c r="B10449" s="436" t="s">
        <v>134</v>
      </c>
      <c r="C10449" s="494" t="s">
        <v>152</v>
      </c>
      <c r="D10449" s="494">
        <f>SUM(D10450:D10585)</f>
        <v>8381.5</v>
      </c>
      <c r="E10449" s="166"/>
      <c r="F10449" s="171">
        <f>SUM(F10450:F10585)</f>
        <v>332371950</v>
      </c>
      <c r="G10449" s="171">
        <f>SUM(G10450:G10585)</f>
        <v>332371950</v>
      </c>
    </row>
    <row r="10450" spans="1:9" ht="18" customHeight="1">
      <c r="A10450" s="532" t="s">
        <v>2475</v>
      </c>
      <c r="B10450" s="441" t="s">
        <v>1513</v>
      </c>
      <c r="C10450" s="492" t="s">
        <v>14</v>
      </c>
      <c r="D10450" s="492">
        <v>73</v>
      </c>
      <c r="E10450" s="62">
        <v>36000</v>
      </c>
      <c r="F10450" s="139">
        <f t="shared" si="169"/>
        <v>2628000</v>
      </c>
      <c r="G10450" s="85">
        <f>SUM(F10450:F10452)</f>
        <v>4550400</v>
      </c>
    </row>
    <row r="10451" spans="1:9" ht="18" customHeight="1">
      <c r="A10451" s="323"/>
      <c r="B10451" s="302" t="s">
        <v>1513</v>
      </c>
      <c r="C10451" s="325" t="s">
        <v>60</v>
      </c>
      <c r="D10451" s="325">
        <v>21</v>
      </c>
      <c r="E10451" s="46">
        <v>36000</v>
      </c>
      <c r="F10451" s="130">
        <f t="shared" si="169"/>
        <v>756000</v>
      </c>
      <c r="G10451" s="69"/>
    </row>
    <row r="10452" spans="1:9" ht="18" customHeight="1">
      <c r="A10452" s="323"/>
      <c r="B10452" s="302" t="s">
        <v>1513</v>
      </c>
      <c r="C10452" s="325" t="s">
        <v>59</v>
      </c>
      <c r="D10452" s="325">
        <v>32.4</v>
      </c>
      <c r="E10452" s="46">
        <v>36000</v>
      </c>
      <c r="F10452" s="130">
        <f t="shared" si="169"/>
        <v>1166400</v>
      </c>
      <c r="G10452" s="69"/>
    </row>
    <row r="10453" spans="1:9" ht="18" customHeight="1">
      <c r="A10453" s="323"/>
      <c r="B10453" s="302"/>
      <c r="C10453" s="325"/>
      <c r="D10453" s="325"/>
      <c r="E10453" s="46"/>
      <c r="F10453" s="130"/>
      <c r="G10453" s="69"/>
    </row>
    <row r="10454" spans="1:9" ht="18" customHeight="1">
      <c r="A10454" s="323" t="s">
        <v>2424</v>
      </c>
      <c r="B10454" s="302" t="s">
        <v>1513</v>
      </c>
      <c r="C10454" s="325" t="s">
        <v>236</v>
      </c>
      <c r="D10454" s="325">
        <v>175</v>
      </c>
      <c r="E10454" s="46">
        <v>37500</v>
      </c>
      <c r="F10454" s="130">
        <f t="shared" si="169"/>
        <v>6562500</v>
      </c>
      <c r="G10454" s="86">
        <f>SUM(F10454:F10455)</f>
        <v>8901900</v>
      </c>
      <c r="I10454" s="281" t="s">
        <v>2477</v>
      </c>
    </row>
    <row r="10455" spans="1:9" ht="18" customHeight="1">
      <c r="A10455" s="323"/>
      <c r="B10455" s="458" t="s">
        <v>2487</v>
      </c>
      <c r="C10455" s="325" t="s">
        <v>2476</v>
      </c>
      <c r="D10455" s="325">
        <v>55.7</v>
      </c>
      <c r="E10455" s="46">
        <v>42000</v>
      </c>
      <c r="F10455" s="130">
        <f t="shared" si="169"/>
        <v>2339400</v>
      </c>
      <c r="G10455" s="69"/>
      <c r="I10455" s="281"/>
    </row>
    <row r="10456" spans="1:9" ht="18" customHeight="1">
      <c r="A10456" s="323"/>
      <c r="B10456" s="302"/>
      <c r="C10456" s="325"/>
      <c r="D10456" s="325"/>
      <c r="E10456" s="46"/>
      <c r="F10456" s="130">
        <f t="shared" si="169"/>
        <v>0</v>
      </c>
      <c r="G10456" s="69"/>
      <c r="I10456" s="281"/>
    </row>
    <row r="10457" spans="1:9" ht="18" customHeight="1">
      <c r="A10457" s="323" t="s">
        <v>2300</v>
      </c>
      <c r="B10457" s="302" t="s">
        <v>13</v>
      </c>
      <c r="C10457" s="325" t="s">
        <v>1035</v>
      </c>
      <c r="D10457" s="325">
        <v>20</v>
      </c>
      <c r="E10457" s="46">
        <v>31500</v>
      </c>
      <c r="F10457" s="130">
        <f t="shared" si="169"/>
        <v>630000</v>
      </c>
      <c r="G10457" s="86">
        <f>SUM(F10457:F10458)</f>
        <v>-2232000</v>
      </c>
      <c r="I10457" s="281"/>
    </row>
    <row r="10458" spans="1:9" ht="18" customHeight="1">
      <c r="A10458" s="323"/>
      <c r="B10458" s="439" t="s">
        <v>2478</v>
      </c>
      <c r="C10458" s="430" t="s">
        <v>159</v>
      </c>
      <c r="D10458" s="430">
        <v>-106</v>
      </c>
      <c r="E10458" s="54">
        <v>27000</v>
      </c>
      <c r="F10458" s="140">
        <f t="shared" si="169"/>
        <v>-2862000</v>
      </c>
      <c r="G10458" s="69"/>
      <c r="I10458" s="281"/>
    </row>
    <row r="10459" spans="1:9" ht="18" customHeight="1">
      <c r="A10459" s="323"/>
      <c r="B10459" s="302"/>
      <c r="C10459" s="325"/>
      <c r="D10459" s="325"/>
      <c r="E10459" s="46"/>
      <c r="F10459" s="130">
        <f t="shared" si="169"/>
        <v>0</v>
      </c>
      <c r="G10459" s="69"/>
      <c r="I10459" s="281"/>
    </row>
    <row r="10460" spans="1:9" ht="18" customHeight="1">
      <c r="A10460" s="323" t="s">
        <v>378</v>
      </c>
      <c r="B10460" s="446" t="s">
        <v>2479</v>
      </c>
      <c r="C10460" s="430"/>
      <c r="D10460" s="430">
        <v>-191</v>
      </c>
      <c r="E10460" s="54">
        <v>16000</v>
      </c>
      <c r="F10460" s="140">
        <f t="shared" si="169"/>
        <v>-3056000</v>
      </c>
      <c r="G10460" s="86">
        <f>SUM(F10460:F10464)</f>
        <v>-26240000</v>
      </c>
      <c r="I10460" s="284">
        <v>42473</v>
      </c>
    </row>
    <row r="10461" spans="1:9" ht="18" customHeight="1">
      <c r="A10461" s="323"/>
      <c r="B10461" s="439" t="s">
        <v>2480</v>
      </c>
      <c r="C10461" s="430"/>
      <c r="D10461" s="430">
        <v>-281</v>
      </c>
      <c r="E10461" s="54">
        <v>16000</v>
      </c>
      <c r="F10461" s="140">
        <f t="shared" si="169"/>
        <v>-4496000</v>
      </c>
      <c r="G10461" s="69"/>
      <c r="I10461" s="284">
        <v>42473</v>
      </c>
    </row>
    <row r="10462" spans="1:9" ht="18" customHeight="1">
      <c r="A10462" s="323"/>
      <c r="B10462" s="439" t="s">
        <v>2480</v>
      </c>
      <c r="C10462" s="430"/>
      <c r="D10462" s="430">
        <v>-299</v>
      </c>
      <c r="E10462" s="54">
        <v>16000</v>
      </c>
      <c r="F10462" s="140">
        <f t="shared" si="169"/>
        <v>-4784000</v>
      </c>
      <c r="G10462" s="69"/>
      <c r="I10462" s="284">
        <v>42480</v>
      </c>
    </row>
    <row r="10463" spans="1:9" ht="18" customHeight="1">
      <c r="A10463" s="323"/>
      <c r="B10463" s="439" t="s">
        <v>2480</v>
      </c>
      <c r="C10463" s="430"/>
      <c r="D10463" s="430">
        <v>-230</v>
      </c>
      <c r="E10463" s="54">
        <v>16000</v>
      </c>
      <c r="F10463" s="140">
        <f t="shared" si="169"/>
        <v>-3680000</v>
      </c>
      <c r="G10463" s="69"/>
      <c r="I10463" s="284">
        <v>42482</v>
      </c>
    </row>
    <row r="10464" spans="1:9" ht="18" customHeight="1">
      <c r="A10464" s="323"/>
      <c r="B10464" s="439" t="s">
        <v>2480</v>
      </c>
      <c r="C10464" s="430"/>
      <c r="D10464" s="430">
        <v>-639</v>
      </c>
      <c r="E10464" s="54">
        <v>16000</v>
      </c>
      <c r="F10464" s="140">
        <f t="shared" si="169"/>
        <v>-10224000</v>
      </c>
      <c r="G10464" s="69"/>
      <c r="I10464" s="284">
        <v>42482</v>
      </c>
    </row>
    <row r="10465" spans="1:9" ht="18" customHeight="1">
      <c r="A10465" s="323"/>
      <c r="B10465" s="302"/>
      <c r="C10465" s="325"/>
      <c r="D10465" s="325"/>
      <c r="E10465" s="46"/>
      <c r="F10465" s="130">
        <f t="shared" si="169"/>
        <v>0</v>
      </c>
      <c r="G10465" s="69"/>
      <c r="I10465" s="281"/>
    </row>
    <row r="10466" spans="1:9" ht="18" customHeight="1">
      <c r="A10466" s="323" t="s">
        <v>2454</v>
      </c>
      <c r="B10466" s="302" t="s">
        <v>31</v>
      </c>
      <c r="C10466" s="325" t="s">
        <v>416</v>
      </c>
      <c r="D10466" s="325">
        <v>380</v>
      </c>
      <c r="E10466" s="46">
        <v>36000</v>
      </c>
      <c r="F10466" s="130">
        <f t="shared" si="169"/>
        <v>13680000</v>
      </c>
      <c r="G10466" s="86">
        <f>F10466</f>
        <v>13680000</v>
      </c>
      <c r="I10466" s="281"/>
    </row>
    <row r="10467" spans="1:9" ht="18" customHeight="1">
      <c r="A10467" s="323"/>
      <c r="B10467" s="302"/>
      <c r="C10467" s="325"/>
      <c r="D10467" s="325"/>
      <c r="E10467" s="46"/>
      <c r="F10467" s="130">
        <f t="shared" si="169"/>
        <v>0</v>
      </c>
      <c r="G10467" s="69"/>
      <c r="I10467" s="281"/>
    </row>
    <row r="10468" spans="1:9" ht="18" customHeight="1">
      <c r="A10468" s="323" t="s">
        <v>145</v>
      </c>
      <c r="B10468" s="302" t="s">
        <v>31</v>
      </c>
      <c r="C10468" s="325" t="s">
        <v>15</v>
      </c>
      <c r="D10468" s="325">
        <v>331.3</v>
      </c>
      <c r="E10468" s="46">
        <v>29000</v>
      </c>
      <c r="F10468" s="130">
        <f t="shared" si="169"/>
        <v>9607700</v>
      </c>
      <c r="G10468" s="86">
        <f>F10468</f>
        <v>9607700</v>
      </c>
      <c r="I10468" s="281"/>
    </row>
    <row r="10469" spans="1:9" ht="18" customHeight="1">
      <c r="A10469" s="323"/>
      <c r="B10469" s="302"/>
      <c r="C10469" s="325"/>
      <c r="D10469" s="325"/>
      <c r="E10469" s="46"/>
      <c r="F10469" s="130">
        <f t="shared" si="169"/>
        <v>0</v>
      </c>
      <c r="G10469" s="69"/>
      <c r="I10469" s="281"/>
    </row>
    <row r="10470" spans="1:9" ht="18" customHeight="1">
      <c r="A10470" s="323" t="s">
        <v>2287</v>
      </c>
      <c r="B10470" s="302" t="s">
        <v>570</v>
      </c>
      <c r="C10470" s="325" t="s">
        <v>919</v>
      </c>
      <c r="D10470" s="325">
        <v>106</v>
      </c>
      <c r="E10470" s="46">
        <v>39000</v>
      </c>
      <c r="F10470" s="130">
        <f t="shared" si="169"/>
        <v>4134000</v>
      </c>
      <c r="G10470" s="86">
        <f>F10470</f>
        <v>4134000</v>
      </c>
      <c r="I10470" s="281"/>
    </row>
    <row r="10471" spans="1:9" ht="18" customHeight="1">
      <c r="A10471" s="323"/>
      <c r="B10471" s="302"/>
      <c r="C10471" s="325"/>
      <c r="D10471" s="325"/>
      <c r="E10471" s="46"/>
      <c r="F10471" s="130">
        <f t="shared" si="169"/>
        <v>0</v>
      </c>
      <c r="G10471" s="69"/>
      <c r="I10471" s="281"/>
    </row>
    <row r="10472" spans="1:9" ht="18" customHeight="1">
      <c r="A10472" s="323" t="s">
        <v>316</v>
      </c>
      <c r="B10472" s="439" t="s">
        <v>407</v>
      </c>
      <c r="C10472" s="430" t="s">
        <v>32</v>
      </c>
      <c r="D10472" s="430">
        <v>-19.5</v>
      </c>
      <c r="E10472" s="54">
        <v>33000</v>
      </c>
      <c r="F10472" s="140">
        <f t="shared" si="169"/>
        <v>-643500</v>
      </c>
      <c r="G10472" s="86">
        <f>F10472</f>
        <v>-643500</v>
      </c>
      <c r="I10472" s="284">
        <v>42481</v>
      </c>
    </row>
    <row r="10473" spans="1:9" ht="18" customHeight="1">
      <c r="A10473" s="323"/>
      <c r="B10473" s="302"/>
      <c r="C10473" s="325"/>
      <c r="D10473" s="325"/>
      <c r="E10473" s="46"/>
      <c r="F10473" s="130">
        <f t="shared" si="169"/>
        <v>0</v>
      </c>
      <c r="G10473" s="69"/>
      <c r="I10473" s="281"/>
    </row>
    <row r="10474" spans="1:9" ht="18" customHeight="1">
      <c r="A10474" s="323" t="s">
        <v>336</v>
      </c>
      <c r="B10474" s="439" t="s">
        <v>2481</v>
      </c>
      <c r="C10474" s="430" t="s">
        <v>2368</v>
      </c>
      <c r="D10474" s="430">
        <v>-3</v>
      </c>
      <c r="E10474" s="54">
        <v>35000</v>
      </c>
      <c r="F10474" s="140">
        <f t="shared" si="169"/>
        <v>-105000</v>
      </c>
      <c r="G10474" s="86">
        <f>SUM(F10474:F10479)</f>
        <v>26527700</v>
      </c>
      <c r="I10474" s="284">
        <v>42481</v>
      </c>
    </row>
    <row r="10475" spans="1:9" ht="18" customHeight="1">
      <c r="A10475" s="323"/>
      <c r="B10475" s="302" t="s">
        <v>13</v>
      </c>
      <c r="C10475" s="325" t="s">
        <v>337</v>
      </c>
      <c r="D10475" s="325">
        <v>157.4</v>
      </c>
      <c r="E10475" s="46">
        <v>35000</v>
      </c>
      <c r="F10475" s="130">
        <f>E10475*D10475</f>
        <v>5509000</v>
      </c>
      <c r="G10475" s="86"/>
      <c r="I10475" s="284"/>
    </row>
    <row r="10476" spans="1:9" ht="18" customHeight="1">
      <c r="A10476" s="323"/>
      <c r="B10476" s="302" t="s">
        <v>23</v>
      </c>
      <c r="C10476" s="325" t="s">
        <v>2050</v>
      </c>
      <c r="D10476" s="325">
        <v>350</v>
      </c>
      <c r="E10476" s="46">
        <v>35000</v>
      </c>
      <c r="F10476" s="130">
        <f>E10476*D10476</f>
        <v>12250000</v>
      </c>
      <c r="G10476" s="86"/>
      <c r="I10476" s="284"/>
    </row>
    <row r="10477" spans="1:9" ht="18" customHeight="1">
      <c r="A10477" s="323"/>
      <c r="B10477" s="302" t="s">
        <v>23</v>
      </c>
      <c r="C10477" s="325" t="s">
        <v>293</v>
      </c>
      <c r="D10477" s="325">
        <v>45.5</v>
      </c>
      <c r="E10477" s="46">
        <v>33000</v>
      </c>
      <c r="F10477" s="130">
        <f>E10477*D10477</f>
        <v>1501500</v>
      </c>
      <c r="G10477" s="86"/>
      <c r="I10477" s="284"/>
    </row>
    <row r="10478" spans="1:9" ht="18" customHeight="1">
      <c r="A10478" s="323"/>
      <c r="B10478" s="302" t="s">
        <v>23</v>
      </c>
      <c r="C10478" s="325" t="s">
        <v>1359</v>
      </c>
      <c r="D10478" s="325">
        <v>175</v>
      </c>
      <c r="E10478" s="46">
        <v>33000</v>
      </c>
      <c r="F10478" s="130">
        <f>E10478*D10478</f>
        <v>5775000</v>
      </c>
      <c r="G10478" s="86"/>
      <c r="I10478" s="284"/>
    </row>
    <row r="10479" spans="1:9" ht="18" customHeight="1">
      <c r="A10479" s="323"/>
      <c r="B10479" s="302" t="s">
        <v>23</v>
      </c>
      <c r="C10479" s="325" t="s">
        <v>187</v>
      </c>
      <c r="D10479" s="325">
        <v>48.4</v>
      </c>
      <c r="E10479" s="46">
        <v>33000</v>
      </c>
      <c r="F10479" s="130">
        <f>E10479*D10479</f>
        <v>1597200</v>
      </c>
      <c r="G10479" s="86"/>
      <c r="I10479" s="284"/>
    </row>
    <row r="10480" spans="1:9" ht="18" customHeight="1">
      <c r="A10480" s="323"/>
      <c r="B10480" s="302"/>
      <c r="C10480" s="325"/>
      <c r="D10480" s="325"/>
      <c r="E10480" s="46"/>
      <c r="F10480" s="130">
        <f t="shared" si="169"/>
        <v>0</v>
      </c>
      <c r="G10480" s="69"/>
      <c r="I10480" s="281"/>
    </row>
    <row r="10481" spans="1:9" ht="18" customHeight="1">
      <c r="A10481" s="323" t="s">
        <v>245</v>
      </c>
      <c r="B10481" s="444" t="s">
        <v>1874</v>
      </c>
      <c r="C10481" s="482" t="s">
        <v>2482</v>
      </c>
      <c r="D10481" s="482">
        <v>471.7</v>
      </c>
      <c r="E10481" s="116">
        <v>47000</v>
      </c>
      <c r="F10481" s="131">
        <f t="shared" si="169"/>
        <v>22169900</v>
      </c>
      <c r="G10481" s="86">
        <f>SUM(F10481:F10482)</f>
        <v>29144000</v>
      </c>
      <c r="I10481" s="284">
        <v>42481</v>
      </c>
    </row>
    <row r="10482" spans="1:9" ht="18" customHeight="1">
      <c r="A10482" s="323"/>
      <c r="B10482" s="302" t="s">
        <v>13</v>
      </c>
      <c r="C10482" s="325" t="s">
        <v>118</v>
      </c>
      <c r="D10482" s="325">
        <v>221.4</v>
      </c>
      <c r="E10482" s="46">
        <v>31500</v>
      </c>
      <c r="F10482" s="130">
        <f>E10482*D10482</f>
        <v>6974100</v>
      </c>
      <c r="G10482" s="86"/>
      <c r="I10482" s="285"/>
    </row>
    <row r="10483" spans="1:9" ht="18" customHeight="1">
      <c r="A10483" s="323"/>
      <c r="B10483" s="302"/>
      <c r="C10483" s="325"/>
      <c r="D10483" s="325"/>
      <c r="E10483" s="46"/>
      <c r="F10483" s="130">
        <f t="shared" si="169"/>
        <v>0</v>
      </c>
      <c r="G10483" s="69"/>
      <c r="I10483" s="281"/>
    </row>
    <row r="10484" spans="1:9" ht="18" customHeight="1">
      <c r="A10484" s="323" t="s">
        <v>2483</v>
      </c>
      <c r="B10484" s="302" t="s">
        <v>23</v>
      </c>
      <c r="C10484" s="325" t="s">
        <v>2488</v>
      </c>
      <c r="D10484" s="325">
        <v>53</v>
      </c>
      <c r="E10484" s="46">
        <v>35000</v>
      </c>
      <c r="F10484" s="130">
        <f t="shared" si="169"/>
        <v>1855000</v>
      </c>
      <c r="G10484" s="86">
        <f>F10484</f>
        <v>1855000</v>
      </c>
      <c r="I10484" s="281" t="s">
        <v>2484</v>
      </c>
    </row>
    <row r="10485" spans="1:9" ht="18" customHeight="1">
      <c r="A10485" s="323"/>
      <c r="B10485" s="302"/>
      <c r="C10485" s="325"/>
      <c r="D10485" s="325"/>
      <c r="E10485" s="46"/>
      <c r="F10485" s="130">
        <f t="shared" si="169"/>
        <v>0</v>
      </c>
      <c r="G10485" s="69"/>
      <c r="I10485" s="281"/>
    </row>
    <row r="10486" spans="1:9" ht="18" customHeight="1">
      <c r="A10486" s="323" t="s">
        <v>2273</v>
      </c>
      <c r="B10486" s="302" t="s">
        <v>13</v>
      </c>
      <c r="C10486" s="325" t="s">
        <v>238</v>
      </c>
      <c r="D10486" s="325">
        <f>121.5+100</f>
        <v>221.5</v>
      </c>
      <c r="E10486" s="46">
        <v>31500</v>
      </c>
      <c r="F10486" s="130">
        <f t="shared" si="169"/>
        <v>6977250</v>
      </c>
      <c r="G10486" s="86">
        <f>SUM(F10486:F10488)</f>
        <v>8237250</v>
      </c>
      <c r="I10486" s="281" t="s">
        <v>2484</v>
      </c>
    </row>
    <row r="10487" spans="1:9" ht="18" customHeight="1">
      <c r="A10487" s="302"/>
      <c r="B10487" s="302" t="s">
        <v>13</v>
      </c>
      <c r="C10487" s="325" t="s">
        <v>2476</v>
      </c>
      <c r="D10487" s="325">
        <v>20</v>
      </c>
      <c r="E10487" s="46">
        <v>31500</v>
      </c>
      <c r="F10487" s="130">
        <f t="shared" si="169"/>
        <v>630000</v>
      </c>
      <c r="G10487" s="69"/>
    </row>
    <row r="10488" spans="1:9" ht="18" customHeight="1">
      <c r="A10488" s="323"/>
      <c r="B10488" s="302" t="s">
        <v>13</v>
      </c>
      <c r="C10488" s="325" t="s">
        <v>579</v>
      </c>
      <c r="D10488" s="325">
        <v>20</v>
      </c>
      <c r="E10488" s="46">
        <v>31500</v>
      </c>
      <c r="F10488" s="130">
        <f t="shared" si="169"/>
        <v>630000</v>
      </c>
      <c r="G10488" s="69"/>
    </row>
    <row r="10489" spans="1:9" ht="18" customHeight="1">
      <c r="A10489" s="323"/>
      <c r="B10489" s="302"/>
      <c r="C10489" s="325"/>
      <c r="D10489" s="325"/>
      <c r="E10489" s="46"/>
      <c r="F10489" s="130">
        <f t="shared" si="169"/>
        <v>0</v>
      </c>
      <c r="G10489" s="69"/>
    </row>
    <row r="10490" spans="1:9" ht="18" customHeight="1">
      <c r="A10490" s="323" t="s">
        <v>2349</v>
      </c>
      <c r="B10490" s="302" t="s">
        <v>13</v>
      </c>
      <c r="C10490" s="325" t="s">
        <v>43</v>
      </c>
      <c r="D10490" s="325">
        <v>64.5</v>
      </c>
      <c r="E10490" s="46">
        <v>30000</v>
      </c>
      <c r="F10490" s="130">
        <f t="shared" si="169"/>
        <v>1935000</v>
      </c>
      <c r="G10490" s="86">
        <f>SUM(F10490:F10492)</f>
        <v>3915000</v>
      </c>
    </row>
    <row r="10491" spans="1:9" ht="18" customHeight="1">
      <c r="A10491" s="323"/>
      <c r="B10491" s="302" t="s">
        <v>13</v>
      </c>
      <c r="C10491" s="325" t="s">
        <v>46</v>
      </c>
      <c r="D10491" s="325">
        <v>46</v>
      </c>
      <c r="E10491" s="46">
        <v>30000</v>
      </c>
      <c r="F10491" s="130">
        <f t="shared" si="169"/>
        <v>1380000</v>
      </c>
      <c r="G10491" s="69"/>
    </row>
    <row r="10492" spans="1:9" ht="18" customHeight="1">
      <c r="A10492" s="323"/>
      <c r="B10492" s="302" t="s">
        <v>13</v>
      </c>
      <c r="C10492" s="325" t="s">
        <v>576</v>
      </c>
      <c r="D10492" s="325">
        <v>20</v>
      </c>
      <c r="E10492" s="46">
        <v>30000</v>
      </c>
      <c r="F10492" s="130">
        <f t="shared" si="169"/>
        <v>600000</v>
      </c>
      <c r="G10492" s="69"/>
    </row>
    <row r="10493" spans="1:9" ht="18" customHeight="1">
      <c r="A10493" s="323"/>
      <c r="B10493" s="302"/>
      <c r="C10493" s="325"/>
      <c r="D10493" s="325"/>
      <c r="E10493" s="46"/>
      <c r="F10493" s="130">
        <f t="shared" si="169"/>
        <v>0</v>
      </c>
      <c r="G10493" s="69"/>
    </row>
    <row r="10494" spans="1:9" ht="18" customHeight="1">
      <c r="A10494" s="323" t="s">
        <v>2315</v>
      </c>
      <c r="B10494" s="446" t="s">
        <v>2489</v>
      </c>
      <c r="C10494" s="430"/>
      <c r="D10494" s="430">
        <v>-154.19999999999999</v>
      </c>
      <c r="E10494" s="54">
        <v>17000</v>
      </c>
      <c r="F10494" s="140">
        <f t="shared" ref="F10494:F10554" si="170">E10494*D10494</f>
        <v>-2621400</v>
      </c>
      <c r="G10494" s="86">
        <f>SUM(F10494:F10501)</f>
        <v>-8609700</v>
      </c>
    </row>
    <row r="10495" spans="1:9" ht="18" customHeight="1">
      <c r="A10495" s="323"/>
      <c r="B10495" s="439" t="s">
        <v>2490</v>
      </c>
      <c r="C10495" s="430"/>
      <c r="D10495" s="430">
        <v>-171.4</v>
      </c>
      <c r="E10495" s="54">
        <v>17000</v>
      </c>
      <c r="F10495" s="140">
        <f t="shared" si="170"/>
        <v>-2913800</v>
      </c>
      <c r="G10495" s="69"/>
    </row>
    <row r="10496" spans="1:9" ht="18" customHeight="1">
      <c r="A10496" s="323"/>
      <c r="B10496" s="439" t="s">
        <v>2493</v>
      </c>
      <c r="C10496" s="430" t="s">
        <v>2494</v>
      </c>
      <c r="D10496" s="430">
        <v>-22</v>
      </c>
      <c r="E10496" s="54">
        <v>36000</v>
      </c>
      <c r="F10496" s="140">
        <f t="shared" ref="F10496:F10501" si="171">E10496*D10496</f>
        <v>-792000</v>
      </c>
      <c r="G10496" s="207"/>
      <c r="H10496" s="279">
        <v>42479</v>
      </c>
    </row>
    <row r="10497" spans="1:7" ht="18" customHeight="1">
      <c r="A10497" s="323"/>
      <c r="B10497" s="439" t="s">
        <v>2493</v>
      </c>
      <c r="C10497" s="430" t="s">
        <v>2495</v>
      </c>
      <c r="D10497" s="430">
        <v>-17</v>
      </c>
      <c r="E10497" s="54">
        <v>33000</v>
      </c>
      <c r="F10497" s="140">
        <f t="shared" si="171"/>
        <v>-561000</v>
      </c>
      <c r="G10497" s="69"/>
    </row>
    <row r="10498" spans="1:7" ht="18" customHeight="1">
      <c r="A10498" s="323"/>
      <c r="B10498" s="439" t="s">
        <v>2493</v>
      </c>
      <c r="C10498" s="430" t="s">
        <v>2496</v>
      </c>
      <c r="D10498" s="430">
        <v>-6</v>
      </c>
      <c r="E10498" s="54">
        <v>32000</v>
      </c>
      <c r="F10498" s="140">
        <f t="shared" si="171"/>
        <v>-192000</v>
      </c>
      <c r="G10498" s="69"/>
    </row>
    <row r="10499" spans="1:7" ht="18" customHeight="1">
      <c r="A10499" s="323"/>
      <c r="B10499" s="439" t="s">
        <v>2493</v>
      </c>
      <c r="C10499" s="430" t="s">
        <v>388</v>
      </c>
      <c r="D10499" s="430">
        <v>-3</v>
      </c>
      <c r="E10499" s="54">
        <v>35000</v>
      </c>
      <c r="F10499" s="140">
        <f t="shared" si="171"/>
        <v>-105000</v>
      </c>
      <c r="G10499" s="69"/>
    </row>
    <row r="10500" spans="1:7" ht="18" customHeight="1">
      <c r="A10500" s="323"/>
      <c r="B10500" s="439" t="s">
        <v>2304</v>
      </c>
      <c r="C10500" s="430" t="s">
        <v>2497</v>
      </c>
      <c r="D10500" s="430">
        <v>-20</v>
      </c>
      <c r="E10500" s="54">
        <v>35000</v>
      </c>
      <c r="F10500" s="140">
        <f t="shared" si="171"/>
        <v>-700000</v>
      </c>
      <c r="G10500" s="69"/>
    </row>
    <row r="10501" spans="1:7" ht="18" customHeight="1">
      <c r="A10501" s="323"/>
      <c r="B10501" s="439" t="s">
        <v>2304</v>
      </c>
      <c r="C10501" s="430" t="s">
        <v>2498</v>
      </c>
      <c r="D10501" s="430">
        <v>-21</v>
      </c>
      <c r="E10501" s="54">
        <v>34500</v>
      </c>
      <c r="F10501" s="140">
        <f t="shared" si="171"/>
        <v>-724500</v>
      </c>
      <c r="G10501" s="69"/>
    </row>
    <row r="10502" spans="1:7" ht="18" customHeight="1">
      <c r="A10502" s="323"/>
      <c r="B10502" s="302"/>
      <c r="C10502" s="325"/>
      <c r="D10502" s="325"/>
      <c r="E10502" s="46"/>
      <c r="F10502" s="130">
        <f t="shared" si="170"/>
        <v>0</v>
      </c>
      <c r="G10502" s="69"/>
    </row>
    <row r="10503" spans="1:7" ht="18" customHeight="1">
      <c r="A10503" s="323" t="s">
        <v>56</v>
      </c>
      <c r="B10503" s="302" t="s">
        <v>13</v>
      </c>
      <c r="C10503" s="325" t="s">
        <v>1605</v>
      </c>
      <c r="D10503" s="325">
        <v>56</v>
      </c>
      <c r="E10503" s="46">
        <v>31500</v>
      </c>
      <c r="F10503" s="130">
        <f t="shared" si="170"/>
        <v>1764000</v>
      </c>
      <c r="G10503" s="86">
        <f>SUM(F10503:F10504)</f>
        <v>3339000</v>
      </c>
    </row>
    <row r="10504" spans="1:7" ht="18" customHeight="1">
      <c r="A10504" s="323"/>
      <c r="B10504" s="302" t="s">
        <v>13</v>
      </c>
      <c r="C10504" s="325" t="s">
        <v>60</v>
      </c>
      <c r="D10504" s="325">
        <v>50</v>
      </c>
      <c r="E10504" s="46">
        <v>31500</v>
      </c>
      <c r="F10504" s="130">
        <f t="shared" si="170"/>
        <v>1575000</v>
      </c>
      <c r="G10504" s="69"/>
    </row>
    <row r="10505" spans="1:7" ht="18" customHeight="1">
      <c r="A10505" s="323"/>
      <c r="B10505" s="302"/>
      <c r="C10505" s="325"/>
      <c r="D10505" s="325"/>
      <c r="E10505" s="46"/>
      <c r="F10505" s="130">
        <f t="shared" si="170"/>
        <v>0</v>
      </c>
      <c r="G10505" s="69"/>
    </row>
    <row r="10506" spans="1:7" ht="18" customHeight="1">
      <c r="A10506" s="323" t="s">
        <v>2485</v>
      </c>
      <c r="B10506" s="302" t="s">
        <v>13</v>
      </c>
      <c r="C10506" s="325" t="s">
        <v>1082</v>
      </c>
      <c r="D10506" s="325">
        <v>100</v>
      </c>
      <c r="E10506" s="46">
        <v>31500</v>
      </c>
      <c r="F10506" s="130">
        <f t="shared" si="170"/>
        <v>3150000</v>
      </c>
      <c r="G10506" s="86">
        <f>F10506</f>
        <v>3150000</v>
      </c>
    </row>
    <row r="10507" spans="1:7" ht="18" customHeight="1">
      <c r="A10507" s="323"/>
      <c r="B10507" s="302"/>
      <c r="C10507" s="325"/>
      <c r="D10507" s="325"/>
      <c r="E10507" s="46"/>
      <c r="F10507" s="130">
        <f t="shared" si="170"/>
        <v>0</v>
      </c>
      <c r="G10507" s="69"/>
    </row>
    <row r="10508" spans="1:7" ht="18" customHeight="1">
      <c r="A10508" s="323" t="s">
        <v>2486</v>
      </c>
      <c r="B10508" s="302" t="s">
        <v>13</v>
      </c>
      <c r="C10508" s="325" t="s">
        <v>735</v>
      </c>
      <c r="D10508" s="325">
        <v>30</v>
      </c>
      <c r="E10508" s="46">
        <v>31500</v>
      </c>
      <c r="F10508" s="130">
        <f t="shared" si="170"/>
        <v>945000</v>
      </c>
      <c r="G10508" s="86">
        <f>SUM(F10508:F10510)</f>
        <v>3465000</v>
      </c>
    </row>
    <row r="10509" spans="1:7" ht="18" customHeight="1">
      <c r="A10509" s="323"/>
      <c r="B10509" s="302" t="s">
        <v>13</v>
      </c>
      <c r="C10509" s="325" t="s">
        <v>870</v>
      </c>
      <c r="D10509" s="325">
        <v>30</v>
      </c>
      <c r="E10509" s="46">
        <v>31500</v>
      </c>
      <c r="F10509" s="130">
        <f t="shared" si="170"/>
        <v>945000</v>
      </c>
      <c r="G10509" s="69"/>
    </row>
    <row r="10510" spans="1:7" ht="18" customHeight="1">
      <c r="A10510" s="323"/>
      <c r="B10510" s="302" t="s">
        <v>13</v>
      </c>
      <c r="C10510" s="325" t="s">
        <v>739</v>
      </c>
      <c r="D10510" s="325">
        <v>50</v>
      </c>
      <c r="E10510" s="46">
        <v>31500</v>
      </c>
      <c r="F10510" s="130">
        <f t="shared" si="170"/>
        <v>1575000</v>
      </c>
      <c r="G10510" s="69"/>
    </row>
    <row r="10511" spans="1:7" ht="18" customHeight="1">
      <c r="A10511" s="323"/>
      <c r="B10511" s="302"/>
      <c r="C10511" s="325"/>
      <c r="D10511" s="325"/>
      <c r="E10511" s="46"/>
      <c r="F10511" s="130">
        <f t="shared" si="170"/>
        <v>0</v>
      </c>
      <c r="G10511" s="69"/>
    </row>
    <row r="10512" spans="1:7" ht="18" customHeight="1">
      <c r="A10512" s="323" t="s">
        <v>2491</v>
      </c>
      <c r="B10512" s="302" t="s">
        <v>23</v>
      </c>
      <c r="C10512" s="325" t="s">
        <v>14</v>
      </c>
      <c r="D10512" s="325">
        <v>50</v>
      </c>
      <c r="E10512" s="46">
        <v>35000</v>
      </c>
      <c r="F10512" s="130">
        <f t="shared" si="170"/>
        <v>1750000</v>
      </c>
      <c r="G10512" s="86">
        <f>F10512</f>
        <v>1750000</v>
      </c>
    </row>
    <row r="10513" spans="1:7" ht="18" customHeight="1">
      <c r="A10513" s="323"/>
      <c r="B10513" s="302"/>
      <c r="C10513" s="325"/>
      <c r="D10513" s="325"/>
      <c r="E10513" s="46"/>
      <c r="F10513" s="130">
        <f t="shared" si="170"/>
        <v>0</v>
      </c>
      <c r="G10513" s="69"/>
    </row>
    <row r="10514" spans="1:7" ht="18" customHeight="1">
      <c r="A10514" s="323" t="s">
        <v>2492</v>
      </c>
      <c r="B10514" s="302" t="s">
        <v>13</v>
      </c>
      <c r="C10514" s="325" t="s">
        <v>59</v>
      </c>
      <c r="D10514" s="325">
        <v>10</v>
      </c>
      <c r="E10514" s="46">
        <v>31500</v>
      </c>
      <c r="F10514" s="130">
        <f t="shared" si="170"/>
        <v>315000</v>
      </c>
      <c r="G10514" s="86">
        <f>SUM(F10514:F10517)</f>
        <v>1260000</v>
      </c>
    </row>
    <row r="10515" spans="1:7" ht="18" customHeight="1">
      <c r="A10515" s="323"/>
      <c r="B10515" s="302" t="s">
        <v>13</v>
      </c>
      <c r="C10515" s="325" t="s">
        <v>272</v>
      </c>
      <c r="D10515" s="325">
        <v>10</v>
      </c>
      <c r="E10515" s="46">
        <v>31500</v>
      </c>
      <c r="F10515" s="130">
        <f t="shared" si="170"/>
        <v>315000</v>
      </c>
      <c r="G10515" s="69"/>
    </row>
    <row r="10516" spans="1:7" ht="18" customHeight="1">
      <c r="A10516" s="323"/>
      <c r="B10516" s="302" t="s">
        <v>13</v>
      </c>
      <c r="C10516" s="325" t="s">
        <v>45</v>
      </c>
      <c r="D10516" s="325">
        <v>10</v>
      </c>
      <c r="E10516" s="46">
        <v>31500</v>
      </c>
      <c r="F10516" s="130">
        <f t="shared" si="170"/>
        <v>315000</v>
      </c>
      <c r="G10516" s="69"/>
    </row>
    <row r="10517" spans="1:7" ht="18" customHeight="1">
      <c r="A10517" s="323"/>
      <c r="B10517" s="302" t="s">
        <v>13</v>
      </c>
      <c r="C10517" s="325" t="s">
        <v>76</v>
      </c>
      <c r="D10517" s="325">
        <v>10</v>
      </c>
      <c r="E10517" s="46">
        <v>31500</v>
      </c>
      <c r="F10517" s="130">
        <f t="shared" si="170"/>
        <v>315000</v>
      </c>
      <c r="G10517" s="69"/>
    </row>
    <row r="10518" spans="1:7" ht="18" customHeight="1">
      <c r="A10518" s="323"/>
      <c r="B10518" s="302"/>
      <c r="C10518" s="325"/>
      <c r="D10518" s="325"/>
      <c r="E10518" s="46"/>
      <c r="F10518" s="130">
        <f t="shared" si="170"/>
        <v>0</v>
      </c>
      <c r="G10518" s="69"/>
    </row>
    <row r="10519" spans="1:7" ht="18" customHeight="1">
      <c r="A10519" s="323" t="s">
        <v>951</v>
      </c>
      <c r="B10519" s="302" t="s">
        <v>31</v>
      </c>
      <c r="C10519" s="325" t="s">
        <v>2499</v>
      </c>
      <c r="D10519" s="325">
        <v>107</v>
      </c>
      <c r="E10519" s="46">
        <v>36500</v>
      </c>
      <c r="F10519" s="130">
        <f t="shared" si="170"/>
        <v>3905500</v>
      </c>
      <c r="G10519" s="86">
        <f>SUM(F10519)</f>
        <v>3905500</v>
      </c>
    </row>
    <row r="10520" spans="1:7" ht="18" customHeight="1">
      <c r="A10520" s="323"/>
      <c r="B10520" s="302"/>
      <c r="C10520" s="325"/>
      <c r="D10520" s="325"/>
      <c r="E10520" s="46"/>
      <c r="F10520" s="130">
        <f t="shared" si="170"/>
        <v>0</v>
      </c>
      <c r="G10520" s="69"/>
    </row>
    <row r="10521" spans="1:7" ht="18" customHeight="1">
      <c r="A10521" s="323" t="s">
        <v>740</v>
      </c>
      <c r="B10521" s="302" t="s">
        <v>13</v>
      </c>
      <c r="C10521" s="325" t="s">
        <v>1838</v>
      </c>
      <c r="D10521" s="325">
        <v>52</v>
      </c>
      <c r="E10521" s="46">
        <v>32500</v>
      </c>
      <c r="F10521" s="130">
        <f t="shared" si="170"/>
        <v>1690000</v>
      </c>
      <c r="G10521" s="86">
        <f>SUM(F10521:F10524)</f>
        <v>6012500</v>
      </c>
    </row>
    <row r="10522" spans="1:7" ht="18" customHeight="1">
      <c r="A10522" s="323"/>
      <c r="B10522" s="302" t="s">
        <v>13</v>
      </c>
      <c r="C10522" s="325" t="s">
        <v>14</v>
      </c>
      <c r="D10522" s="325">
        <v>59.4</v>
      </c>
      <c r="E10522" s="46">
        <v>32500</v>
      </c>
      <c r="F10522" s="130">
        <f t="shared" si="170"/>
        <v>1930500</v>
      </c>
      <c r="G10522" s="69"/>
    </row>
    <row r="10523" spans="1:7" ht="18" customHeight="1">
      <c r="A10523" s="323"/>
      <c r="B10523" s="302" t="s">
        <v>13</v>
      </c>
      <c r="C10523" s="325" t="s">
        <v>59</v>
      </c>
      <c r="D10523" s="325">
        <v>63.6</v>
      </c>
      <c r="E10523" s="46">
        <v>32500</v>
      </c>
      <c r="F10523" s="130">
        <f t="shared" si="170"/>
        <v>2067000</v>
      </c>
      <c r="G10523" s="69"/>
    </row>
    <row r="10524" spans="1:7" ht="18" customHeight="1">
      <c r="A10524" s="323"/>
      <c r="B10524" s="302" t="s">
        <v>13</v>
      </c>
      <c r="C10524" s="325" t="s">
        <v>741</v>
      </c>
      <c r="D10524" s="325">
        <v>10</v>
      </c>
      <c r="E10524" s="46">
        <v>32500</v>
      </c>
      <c r="F10524" s="130">
        <f t="shared" si="170"/>
        <v>325000</v>
      </c>
      <c r="G10524" s="69"/>
    </row>
    <row r="10525" spans="1:7" ht="18" customHeight="1">
      <c r="A10525" s="323"/>
      <c r="B10525" s="302"/>
      <c r="C10525" s="325"/>
      <c r="D10525" s="325"/>
      <c r="E10525" s="46"/>
      <c r="F10525" s="130">
        <f t="shared" si="170"/>
        <v>0</v>
      </c>
      <c r="G10525" s="69"/>
    </row>
    <row r="10526" spans="1:7" ht="18" customHeight="1">
      <c r="A10526" s="542" t="s">
        <v>2448</v>
      </c>
      <c r="B10526" s="302" t="s">
        <v>13</v>
      </c>
      <c r="C10526" s="325" t="s">
        <v>1281</v>
      </c>
      <c r="D10526" s="325">
        <v>205</v>
      </c>
      <c r="E10526" s="46">
        <v>33000</v>
      </c>
      <c r="F10526" s="130">
        <f t="shared" si="170"/>
        <v>6765000</v>
      </c>
      <c r="G10526" s="86">
        <f>SUM(F10526:F10534)</f>
        <v>26255400</v>
      </c>
    </row>
    <row r="10527" spans="1:7" ht="18" customHeight="1">
      <c r="A10527" s="323"/>
      <c r="B10527" s="302" t="s">
        <v>13</v>
      </c>
      <c r="C10527" s="325" t="s">
        <v>255</v>
      </c>
      <c r="D10527" s="325">
        <v>100</v>
      </c>
      <c r="E10527" s="46">
        <v>33000</v>
      </c>
      <c r="F10527" s="130">
        <f t="shared" si="170"/>
        <v>3300000</v>
      </c>
      <c r="G10527" s="69"/>
    </row>
    <row r="10528" spans="1:7" ht="18" customHeight="1">
      <c r="A10528" s="323"/>
      <c r="B10528" s="302" t="s">
        <v>23</v>
      </c>
      <c r="C10528" s="325" t="s">
        <v>1029</v>
      </c>
      <c r="D10528" s="325">
        <v>37</v>
      </c>
      <c r="E10528" s="46">
        <v>30000</v>
      </c>
      <c r="F10528" s="130">
        <f t="shared" si="170"/>
        <v>1110000</v>
      </c>
      <c r="G10528" s="69"/>
    </row>
    <row r="10529" spans="1:7" ht="18" customHeight="1">
      <c r="A10529" s="323"/>
      <c r="B10529" s="302" t="s">
        <v>31</v>
      </c>
      <c r="C10529" s="325" t="s">
        <v>2200</v>
      </c>
      <c r="D10529" s="325">
        <v>22.8</v>
      </c>
      <c r="E10529" s="46">
        <v>36000</v>
      </c>
      <c r="F10529" s="130">
        <f t="shared" si="170"/>
        <v>820800</v>
      </c>
      <c r="G10529" s="69"/>
    </row>
    <row r="10530" spans="1:7" ht="18" customHeight="1">
      <c r="A10530" s="323"/>
      <c r="B10530" s="302" t="s">
        <v>31</v>
      </c>
      <c r="C10530" s="325" t="s">
        <v>2500</v>
      </c>
      <c r="D10530" s="325">
        <v>25</v>
      </c>
      <c r="E10530" s="46">
        <v>36000</v>
      </c>
      <c r="F10530" s="130">
        <f t="shared" si="170"/>
        <v>900000</v>
      </c>
      <c r="G10530" s="69"/>
    </row>
    <row r="10531" spans="1:7" ht="18" customHeight="1">
      <c r="A10531" s="323"/>
      <c r="B10531" s="302" t="s">
        <v>31</v>
      </c>
      <c r="C10531" s="325" t="s">
        <v>1953</v>
      </c>
      <c r="D10531" s="325">
        <v>100</v>
      </c>
      <c r="E10531" s="46">
        <v>36000</v>
      </c>
      <c r="F10531" s="130">
        <f t="shared" si="170"/>
        <v>3600000</v>
      </c>
      <c r="G10531" s="69"/>
    </row>
    <row r="10532" spans="1:7" ht="18" customHeight="1">
      <c r="A10532" s="323"/>
      <c r="B10532" s="302" t="s">
        <v>31</v>
      </c>
      <c r="C10532" s="325" t="s">
        <v>461</v>
      </c>
      <c r="D10532" s="325">
        <v>132.6</v>
      </c>
      <c r="E10532" s="46">
        <v>36000</v>
      </c>
      <c r="F10532" s="130">
        <f t="shared" si="170"/>
        <v>4773600</v>
      </c>
      <c r="G10532" s="69"/>
    </row>
    <row r="10533" spans="1:7" ht="18" customHeight="1">
      <c r="A10533" s="323"/>
      <c r="B10533" s="302" t="s">
        <v>31</v>
      </c>
      <c r="C10533" s="325" t="s">
        <v>100</v>
      </c>
      <c r="D10533" s="325">
        <v>85.5</v>
      </c>
      <c r="E10533" s="46">
        <v>36000</v>
      </c>
      <c r="F10533" s="130">
        <f t="shared" si="170"/>
        <v>3078000</v>
      </c>
      <c r="G10533" s="69"/>
    </row>
    <row r="10534" spans="1:7" ht="18" customHeight="1">
      <c r="A10534" s="323"/>
      <c r="B10534" s="302" t="s">
        <v>31</v>
      </c>
      <c r="C10534" s="325" t="s">
        <v>170</v>
      </c>
      <c r="D10534" s="325">
        <v>53</v>
      </c>
      <c r="E10534" s="46">
        <v>36000</v>
      </c>
      <c r="F10534" s="130">
        <f t="shared" si="170"/>
        <v>1908000</v>
      </c>
      <c r="G10534" s="69"/>
    </row>
    <row r="10535" spans="1:7" ht="18" customHeight="1">
      <c r="A10535" s="323"/>
      <c r="B10535" s="302"/>
      <c r="C10535" s="325"/>
      <c r="D10535" s="325"/>
      <c r="E10535" s="46"/>
      <c r="F10535" s="130">
        <f t="shared" si="170"/>
        <v>0</v>
      </c>
      <c r="G10535" s="69"/>
    </row>
    <row r="10536" spans="1:7" ht="18" customHeight="1">
      <c r="A10536" s="323" t="s">
        <v>52</v>
      </c>
      <c r="B10536" s="302" t="s">
        <v>31</v>
      </c>
      <c r="C10536" s="325" t="s">
        <v>2439</v>
      </c>
      <c r="D10536" s="325">
        <v>450</v>
      </c>
      <c r="E10536" s="46">
        <v>37800</v>
      </c>
      <c r="F10536" s="130">
        <f t="shared" si="170"/>
        <v>17010000</v>
      </c>
      <c r="G10536" s="86">
        <f>SUM(F10536:F10537)</f>
        <v>52920000</v>
      </c>
    </row>
    <row r="10537" spans="1:7" ht="18" customHeight="1">
      <c r="A10537" s="323"/>
      <c r="B10537" s="302" t="s">
        <v>31</v>
      </c>
      <c r="C10537" s="325" t="s">
        <v>2501</v>
      </c>
      <c r="D10537" s="325">
        <v>950</v>
      </c>
      <c r="E10537" s="46">
        <v>37800</v>
      </c>
      <c r="F10537" s="130">
        <f t="shared" si="170"/>
        <v>35910000</v>
      </c>
      <c r="G10537" s="69"/>
    </row>
    <row r="10538" spans="1:7" ht="18" customHeight="1">
      <c r="A10538" s="323"/>
      <c r="B10538" s="302"/>
      <c r="C10538" s="325"/>
      <c r="D10538" s="325"/>
      <c r="E10538" s="46"/>
      <c r="F10538" s="130">
        <f t="shared" si="170"/>
        <v>0</v>
      </c>
      <c r="G10538" s="69"/>
    </row>
    <row r="10539" spans="1:7" ht="18" customHeight="1">
      <c r="A10539" s="323" t="s">
        <v>2502</v>
      </c>
      <c r="B10539" s="302" t="s">
        <v>31</v>
      </c>
      <c r="C10539" s="325" t="s">
        <v>126</v>
      </c>
      <c r="D10539" s="325">
        <v>51</v>
      </c>
      <c r="E10539" s="46">
        <v>36000</v>
      </c>
      <c r="F10539" s="130">
        <f t="shared" si="170"/>
        <v>1836000</v>
      </c>
      <c r="G10539" s="86">
        <f>SUM(F10539:F10540)</f>
        <v>3636000</v>
      </c>
    </row>
    <row r="10540" spans="1:7" ht="18" customHeight="1">
      <c r="A10540" s="323"/>
      <c r="B10540" s="302" t="s">
        <v>31</v>
      </c>
      <c r="C10540" s="325" t="s">
        <v>45</v>
      </c>
      <c r="D10540" s="325">
        <v>50</v>
      </c>
      <c r="E10540" s="46">
        <v>36000</v>
      </c>
      <c r="F10540" s="130">
        <f t="shared" si="170"/>
        <v>1800000</v>
      </c>
      <c r="G10540" s="69"/>
    </row>
    <row r="10541" spans="1:7" ht="18" customHeight="1">
      <c r="A10541" s="323"/>
      <c r="B10541" s="302"/>
      <c r="C10541" s="325"/>
      <c r="D10541" s="325"/>
      <c r="E10541" s="46"/>
      <c r="F10541" s="130">
        <f t="shared" si="170"/>
        <v>0</v>
      </c>
      <c r="G10541" s="69"/>
    </row>
    <row r="10542" spans="1:7" ht="18" customHeight="1">
      <c r="A10542" s="323" t="s">
        <v>2305</v>
      </c>
      <c r="B10542" s="302" t="s">
        <v>13</v>
      </c>
      <c r="C10542" s="325" t="s">
        <v>60</v>
      </c>
      <c r="D10542" s="325">
        <v>100</v>
      </c>
      <c r="E10542" s="46">
        <v>31500</v>
      </c>
      <c r="F10542" s="130">
        <f t="shared" si="170"/>
        <v>3150000</v>
      </c>
      <c r="G10542" s="86">
        <f>SUM(F10542:F10547)</f>
        <v>14226000</v>
      </c>
    </row>
    <row r="10543" spans="1:7" ht="18" customHeight="1">
      <c r="A10543" s="323"/>
      <c r="B10543" s="302" t="s">
        <v>13</v>
      </c>
      <c r="C10543" s="325" t="s">
        <v>59</v>
      </c>
      <c r="D10543" s="325">
        <v>100</v>
      </c>
      <c r="E10543" s="46">
        <v>31500</v>
      </c>
      <c r="F10543" s="130">
        <f t="shared" si="170"/>
        <v>3150000</v>
      </c>
      <c r="G10543" s="69"/>
    </row>
    <row r="10544" spans="1:7" ht="18" customHeight="1">
      <c r="A10544" s="323"/>
      <c r="B10544" s="302" t="s">
        <v>13</v>
      </c>
      <c r="C10544" s="325" t="s">
        <v>75</v>
      </c>
      <c r="D10544" s="325">
        <v>50</v>
      </c>
      <c r="E10544" s="46">
        <v>31500</v>
      </c>
      <c r="F10544" s="130">
        <f t="shared" si="170"/>
        <v>1575000</v>
      </c>
      <c r="G10544" s="69"/>
    </row>
    <row r="10545" spans="1:7" ht="18" customHeight="1">
      <c r="A10545" s="323"/>
      <c r="B10545" s="302" t="s">
        <v>13</v>
      </c>
      <c r="C10545" s="325" t="s">
        <v>14</v>
      </c>
      <c r="D10545" s="325">
        <v>50</v>
      </c>
      <c r="E10545" s="46">
        <v>31500</v>
      </c>
      <c r="F10545" s="130">
        <f t="shared" si="170"/>
        <v>1575000</v>
      </c>
      <c r="G10545" s="69"/>
    </row>
    <row r="10546" spans="1:7" ht="18" customHeight="1">
      <c r="A10546" s="323"/>
      <c r="B10546" s="302" t="s">
        <v>13</v>
      </c>
      <c r="C10546" s="325" t="s">
        <v>22</v>
      </c>
      <c r="D10546" s="325">
        <v>50</v>
      </c>
      <c r="E10546" s="46">
        <v>31500</v>
      </c>
      <c r="F10546" s="130">
        <f t="shared" si="170"/>
        <v>1575000</v>
      </c>
      <c r="G10546" s="69"/>
    </row>
    <row r="10547" spans="1:7" ht="18" customHeight="1">
      <c r="A10547" s="323"/>
      <c r="B10547" s="302" t="s">
        <v>390</v>
      </c>
      <c r="C10547" s="325" t="s">
        <v>46</v>
      </c>
      <c r="D10547" s="325">
        <v>97</v>
      </c>
      <c r="E10547" s="46">
        <v>33000</v>
      </c>
      <c r="F10547" s="130">
        <f t="shared" si="170"/>
        <v>3201000</v>
      </c>
      <c r="G10547" s="69"/>
    </row>
    <row r="10548" spans="1:7" ht="18" customHeight="1">
      <c r="A10548" s="323"/>
      <c r="B10548" s="302"/>
      <c r="C10548" s="325"/>
      <c r="D10548" s="325"/>
      <c r="E10548" s="46"/>
      <c r="F10548" s="130">
        <f t="shared" si="170"/>
        <v>0</v>
      </c>
      <c r="G10548" s="69"/>
    </row>
    <row r="10549" spans="1:7" ht="18" customHeight="1">
      <c r="A10549" s="323" t="s">
        <v>380</v>
      </c>
      <c r="B10549" s="444" t="s">
        <v>2503</v>
      </c>
      <c r="C10549" s="482" t="s">
        <v>2504</v>
      </c>
      <c r="D10549" s="482">
        <v>194</v>
      </c>
      <c r="E10549" s="116">
        <v>55000</v>
      </c>
      <c r="F10549" s="131">
        <f t="shared" si="170"/>
        <v>10670000</v>
      </c>
      <c r="G10549" s="275">
        <f>F10549</f>
        <v>10670000</v>
      </c>
    </row>
    <row r="10550" spans="1:7" ht="18" customHeight="1">
      <c r="A10550" s="323"/>
      <c r="B10550" s="302"/>
      <c r="C10550" s="325"/>
      <c r="D10550" s="325"/>
      <c r="E10550" s="46"/>
      <c r="F10550" s="130">
        <f t="shared" si="170"/>
        <v>0</v>
      </c>
      <c r="G10550" s="69"/>
    </row>
    <row r="10551" spans="1:7" ht="18" customHeight="1">
      <c r="A10551" s="323" t="s">
        <v>418</v>
      </c>
      <c r="B10551" s="302" t="s">
        <v>23</v>
      </c>
      <c r="C10551" s="325" t="s">
        <v>442</v>
      </c>
      <c r="D10551" s="325">
        <v>54.7</v>
      </c>
      <c r="E10551" s="46">
        <v>35000</v>
      </c>
      <c r="F10551" s="130">
        <f t="shared" si="170"/>
        <v>1914500</v>
      </c>
      <c r="G10551" s="86">
        <f>F10551</f>
        <v>1914500</v>
      </c>
    </row>
    <row r="10552" spans="1:7" ht="18" customHeight="1">
      <c r="A10552" s="323"/>
      <c r="B10552" s="302"/>
      <c r="C10552" s="325"/>
      <c r="D10552" s="325"/>
      <c r="E10552" s="46"/>
      <c r="F10552" s="130">
        <f t="shared" si="170"/>
        <v>0</v>
      </c>
      <c r="G10552" s="69"/>
    </row>
    <row r="10553" spans="1:7" ht="18" customHeight="1">
      <c r="A10553" s="323" t="s">
        <v>88</v>
      </c>
      <c r="B10553" s="302" t="s">
        <v>13</v>
      </c>
      <c r="C10553" s="325" t="s">
        <v>442</v>
      </c>
      <c r="D10553" s="325">
        <v>519.6</v>
      </c>
      <c r="E10553" s="46">
        <v>30000</v>
      </c>
      <c r="F10553" s="130">
        <f t="shared" si="170"/>
        <v>15588000</v>
      </c>
      <c r="G10553" s="86">
        <f>SUM(F10553:F10554)</f>
        <v>30828000</v>
      </c>
    </row>
    <row r="10554" spans="1:7" ht="18" customHeight="1">
      <c r="A10554" s="323"/>
      <c r="B10554" s="302" t="s">
        <v>13</v>
      </c>
      <c r="C10554" s="325" t="s">
        <v>144</v>
      </c>
      <c r="D10554" s="325">
        <v>508</v>
      </c>
      <c r="E10554" s="46">
        <v>30000</v>
      </c>
      <c r="F10554" s="130">
        <f t="shared" si="170"/>
        <v>15240000</v>
      </c>
      <c r="G10554" s="69"/>
    </row>
    <row r="10555" spans="1:7" ht="18" customHeight="1">
      <c r="A10555" s="323"/>
      <c r="B10555" s="302"/>
      <c r="C10555" s="325"/>
      <c r="D10555" s="325"/>
      <c r="E10555" s="46"/>
      <c r="F10555" s="130">
        <f t="shared" ref="F10555:F10609" si="172">E10555*D10555</f>
        <v>0</v>
      </c>
      <c r="G10555" s="69"/>
    </row>
    <row r="10556" spans="1:7" ht="18" customHeight="1">
      <c r="A10556" s="323" t="s">
        <v>916</v>
      </c>
      <c r="B10556" s="302" t="s">
        <v>13</v>
      </c>
      <c r="C10556" s="325" t="s">
        <v>126</v>
      </c>
      <c r="D10556" s="325">
        <v>150</v>
      </c>
      <c r="E10556" s="46">
        <v>31500</v>
      </c>
      <c r="F10556" s="130">
        <f t="shared" si="172"/>
        <v>4725000</v>
      </c>
      <c r="G10556" s="86">
        <f>F10556</f>
        <v>4725000</v>
      </c>
    </row>
    <row r="10557" spans="1:7" ht="18" customHeight="1">
      <c r="A10557" s="323"/>
      <c r="B10557" s="302"/>
      <c r="C10557" s="325"/>
      <c r="D10557" s="325"/>
      <c r="E10557" s="46"/>
      <c r="F10557" s="130">
        <f t="shared" si="172"/>
        <v>0</v>
      </c>
      <c r="G10557" s="69"/>
    </row>
    <row r="10558" spans="1:7" ht="18" customHeight="1">
      <c r="A10558" s="323" t="s">
        <v>767</v>
      </c>
      <c r="B10558" s="302" t="s">
        <v>13</v>
      </c>
      <c r="C10558" s="325" t="s">
        <v>990</v>
      </c>
      <c r="D10558" s="325">
        <v>260</v>
      </c>
      <c r="E10558" s="46">
        <v>33500</v>
      </c>
      <c r="F10558" s="130">
        <f t="shared" si="172"/>
        <v>8710000</v>
      </c>
      <c r="G10558" s="86">
        <f>F10558</f>
        <v>8710000</v>
      </c>
    </row>
    <row r="10559" spans="1:7" ht="18" customHeight="1">
      <c r="A10559" s="323"/>
      <c r="B10559" s="302"/>
      <c r="C10559" s="325"/>
      <c r="D10559" s="325"/>
      <c r="E10559" s="46"/>
      <c r="F10559" s="130">
        <f t="shared" si="172"/>
        <v>0</v>
      </c>
      <c r="G10559" s="69"/>
    </row>
    <row r="10560" spans="1:7" ht="18" customHeight="1">
      <c r="A10560" s="323" t="s">
        <v>316</v>
      </c>
      <c r="B10560" s="302" t="s">
        <v>13</v>
      </c>
      <c r="C10560" s="325" t="s">
        <v>1242</v>
      </c>
      <c r="D10560" s="325">
        <v>110</v>
      </c>
      <c r="E10560" s="46">
        <v>31500</v>
      </c>
      <c r="F10560" s="130">
        <f t="shared" si="172"/>
        <v>3465000</v>
      </c>
      <c r="G10560" s="86">
        <f>SUM(F10560:F10565)</f>
        <v>30729050</v>
      </c>
    </row>
    <row r="10561" spans="1:7" ht="18" customHeight="1">
      <c r="A10561" s="323"/>
      <c r="B10561" s="302" t="s">
        <v>13</v>
      </c>
      <c r="C10561" s="325" t="s">
        <v>1866</v>
      </c>
      <c r="D10561" s="325">
        <v>161.5</v>
      </c>
      <c r="E10561" s="46">
        <v>31500</v>
      </c>
      <c r="F10561" s="130">
        <f t="shared" si="172"/>
        <v>5087250</v>
      </c>
      <c r="G10561" s="69"/>
    </row>
    <row r="10562" spans="1:7" ht="18" customHeight="1">
      <c r="A10562" s="323"/>
      <c r="B10562" s="302" t="s">
        <v>669</v>
      </c>
      <c r="C10562" s="325" t="s">
        <v>1566</v>
      </c>
      <c r="D10562" s="325">
        <v>63.8</v>
      </c>
      <c r="E10562" s="46">
        <v>36000</v>
      </c>
      <c r="F10562" s="130">
        <f t="shared" si="172"/>
        <v>2296800</v>
      </c>
      <c r="G10562" s="69"/>
    </row>
    <row r="10563" spans="1:7" ht="18" customHeight="1">
      <c r="A10563" s="323"/>
      <c r="B10563" s="302" t="s">
        <v>31</v>
      </c>
      <c r="C10563" s="325" t="s">
        <v>36</v>
      </c>
      <c r="D10563" s="325">
        <v>300</v>
      </c>
      <c r="E10563" s="46">
        <v>35500</v>
      </c>
      <c r="F10563" s="130">
        <f t="shared" si="172"/>
        <v>10650000</v>
      </c>
      <c r="G10563" s="69"/>
    </row>
    <row r="10564" spans="1:7" ht="18" customHeight="1">
      <c r="A10564" s="323"/>
      <c r="B10564" s="302" t="s">
        <v>31</v>
      </c>
      <c r="C10564" s="325" t="s">
        <v>37</v>
      </c>
      <c r="D10564" s="325">
        <v>50</v>
      </c>
      <c r="E10564" s="46">
        <v>35500</v>
      </c>
      <c r="F10564" s="130">
        <f t="shared" si="172"/>
        <v>1775000</v>
      </c>
      <c r="G10564" s="69"/>
    </row>
    <row r="10565" spans="1:7" ht="18" customHeight="1">
      <c r="A10565" s="323"/>
      <c r="B10565" s="302" t="s">
        <v>31</v>
      </c>
      <c r="C10565" s="325" t="s">
        <v>2505</v>
      </c>
      <c r="D10565" s="325">
        <v>210</v>
      </c>
      <c r="E10565" s="46">
        <v>35500</v>
      </c>
      <c r="F10565" s="130">
        <f t="shared" si="172"/>
        <v>7455000</v>
      </c>
      <c r="G10565" s="69"/>
    </row>
    <row r="10566" spans="1:7" ht="18" customHeight="1">
      <c r="A10566" s="323"/>
      <c r="B10566" s="302"/>
      <c r="C10566" s="325"/>
      <c r="D10566" s="325"/>
      <c r="E10566" s="46"/>
      <c r="F10566" s="130">
        <f t="shared" si="172"/>
        <v>0</v>
      </c>
      <c r="G10566" s="69"/>
    </row>
    <row r="10567" spans="1:7" ht="18" customHeight="1">
      <c r="A10567" s="323" t="s">
        <v>90</v>
      </c>
      <c r="B10567" s="302" t="s">
        <v>31</v>
      </c>
      <c r="C10567" s="325" t="s">
        <v>343</v>
      </c>
      <c r="D10567" s="325">
        <v>119.5</v>
      </c>
      <c r="E10567" s="46">
        <v>36000</v>
      </c>
      <c r="F10567" s="130">
        <f t="shared" si="172"/>
        <v>4302000</v>
      </c>
      <c r="G10567" s="86">
        <f>F10567</f>
        <v>4302000</v>
      </c>
    </row>
    <row r="10568" spans="1:7" ht="18" customHeight="1">
      <c r="A10568" s="323"/>
      <c r="B10568" s="302"/>
      <c r="C10568" s="325"/>
      <c r="D10568" s="325"/>
      <c r="E10568" s="46"/>
      <c r="F10568" s="130">
        <f t="shared" si="172"/>
        <v>0</v>
      </c>
      <c r="G10568" s="69"/>
    </row>
    <row r="10569" spans="1:7" ht="18" customHeight="1">
      <c r="A10569" s="323" t="s">
        <v>330</v>
      </c>
      <c r="B10569" s="302" t="s">
        <v>13</v>
      </c>
      <c r="C10569" s="325" t="s">
        <v>348</v>
      </c>
      <c r="D10569" s="325">
        <v>189.1</v>
      </c>
      <c r="E10569" s="46">
        <v>31500</v>
      </c>
      <c r="F10569" s="130">
        <f t="shared" si="172"/>
        <v>5956650</v>
      </c>
      <c r="G10569" s="86">
        <f>F10569</f>
        <v>5956650</v>
      </c>
    </row>
    <row r="10570" spans="1:7" ht="18" customHeight="1">
      <c r="A10570" s="323"/>
      <c r="B10570" s="302"/>
      <c r="C10570" s="325"/>
      <c r="D10570" s="325"/>
      <c r="E10570" s="46"/>
      <c r="F10570" s="130">
        <f t="shared" si="172"/>
        <v>0</v>
      </c>
      <c r="G10570" s="69"/>
    </row>
    <row r="10571" spans="1:7" ht="18" customHeight="1">
      <c r="A10571" s="323"/>
      <c r="B10571" s="302"/>
      <c r="C10571" s="325"/>
      <c r="D10571" s="325"/>
      <c r="E10571" s="46"/>
      <c r="F10571" s="130"/>
      <c r="G10571" s="69"/>
    </row>
    <row r="10572" spans="1:7" ht="18" customHeight="1">
      <c r="A10572" s="323"/>
      <c r="B10572" s="302"/>
      <c r="C10572" s="325"/>
      <c r="D10572" s="325"/>
      <c r="E10572" s="46"/>
      <c r="F10572" s="130">
        <f t="shared" si="172"/>
        <v>0</v>
      </c>
      <c r="G10572" s="69"/>
    </row>
    <row r="10573" spans="1:7" ht="18" customHeight="1">
      <c r="A10573" s="323" t="s">
        <v>2345</v>
      </c>
      <c r="B10573" s="302" t="s">
        <v>31</v>
      </c>
      <c r="C10573" s="325" t="s">
        <v>2507</v>
      </c>
      <c r="D10573" s="325">
        <v>50.8</v>
      </c>
      <c r="E10573" s="46">
        <v>36000</v>
      </c>
      <c r="F10573" s="130">
        <f t="shared" si="172"/>
        <v>1828800</v>
      </c>
      <c r="G10573" s="86">
        <f>SUM(F10573:F10577)</f>
        <v>9909800</v>
      </c>
    </row>
    <row r="10574" spans="1:7" ht="18" customHeight="1">
      <c r="A10574" s="323"/>
      <c r="B10574" s="302" t="s">
        <v>31</v>
      </c>
      <c r="C10574" s="325" t="s">
        <v>2508</v>
      </c>
      <c r="D10574" s="325">
        <v>48.7</v>
      </c>
      <c r="E10574" s="46">
        <v>36000</v>
      </c>
      <c r="F10574" s="130">
        <f t="shared" si="172"/>
        <v>1753200</v>
      </c>
      <c r="G10574" s="69"/>
    </row>
    <row r="10575" spans="1:7" ht="18" customHeight="1">
      <c r="A10575" s="323"/>
      <c r="B10575" s="302" t="s">
        <v>31</v>
      </c>
      <c r="C10575" s="325" t="s">
        <v>2509</v>
      </c>
      <c r="D10575" s="325">
        <v>49.4</v>
      </c>
      <c r="E10575" s="46">
        <v>36000</v>
      </c>
      <c r="F10575" s="130">
        <f t="shared" si="172"/>
        <v>1778400</v>
      </c>
      <c r="G10575" s="69"/>
    </row>
    <row r="10576" spans="1:7" ht="18" customHeight="1">
      <c r="A10576" s="323"/>
      <c r="B10576" s="302" t="s">
        <v>31</v>
      </c>
      <c r="C10576" s="325" t="s">
        <v>2510</v>
      </c>
      <c r="D10576" s="325">
        <v>55.4</v>
      </c>
      <c r="E10576" s="46">
        <v>36000</v>
      </c>
      <c r="F10576" s="130">
        <f t="shared" si="172"/>
        <v>1994400</v>
      </c>
      <c r="G10576" s="69"/>
    </row>
    <row r="10577" spans="1:9" ht="18" customHeight="1">
      <c r="A10577" s="323"/>
      <c r="B10577" s="302" t="s">
        <v>31</v>
      </c>
      <c r="C10577" s="325" t="s">
        <v>1129</v>
      </c>
      <c r="D10577" s="325">
        <v>70</v>
      </c>
      <c r="E10577" s="46">
        <v>36500</v>
      </c>
      <c r="F10577" s="130">
        <f t="shared" si="172"/>
        <v>2555000</v>
      </c>
      <c r="G10577" s="69"/>
    </row>
    <row r="10578" spans="1:9" ht="18" customHeight="1">
      <c r="A10578" s="323"/>
      <c r="B10578" s="302"/>
      <c r="C10578" s="325"/>
      <c r="D10578" s="325"/>
      <c r="E10578" s="46"/>
      <c r="F10578" s="130">
        <f t="shared" si="172"/>
        <v>0</v>
      </c>
      <c r="G10578" s="69"/>
    </row>
    <row r="10579" spans="1:9" ht="18" customHeight="1">
      <c r="A10579" s="323" t="s">
        <v>2288</v>
      </c>
      <c r="B10579" s="302" t="s">
        <v>1198</v>
      </c>
      <c r="C10579" s="325" t="s">
        <v>2511</v>
      </c>
      <c r="D10579" s="325">
        <v>360.5</v>
      </c>
      <c r="E10579" s="46">
        <v>36500</v>
      </c>
      <c r="F10579" s="130">
        <f t="shared" si="172"/>
        <v>13158250</v>
      </c>
      <c r="G10579" s="86">
        <f>SUM(F10579:F10580)</f>
        <v>22527800</v>
      </c>
    </row>
    <row r="10580" spans="1:9" ht="18" customHeight="1">
      <c r="A10580" s="323"/>
      <c r="B10580" s="302" t="s">
        <v>1198</v>
      </c>
      <c r="C10580" s="325" t="s">
        <v>1393</v>
      </c>
      <c r="D10580" s="325">
        <v>256.7</v>
      </c>
      <c r="E10580" s="46">
        <v>36500</v>
      </c>
      <c r="F10580" s="130">
        <f t="shared" si="172"/>
        <v>9369550</v>
      </c>
      <c r="G10580" s="69"/>
    </row>
    <row r="10581" spans="1:9" ht="18" customHeight="1">
      <c r="A10581" s="323"/>
      <c r="B10581" s="302"/>
      <c r="C10581" s="325"/>
      <c r="D10581" s="325"/>
      <c r="E10581" s="46"/>
      <c r="F10581" s="130">
        <f t="shared" si="172"/>
        <v>0</v>
      </c>
      <c r="G10581" s="69"/>
    </row>
    <row r="10582" spans="1:9" ht="18" customHeight="1">
      <c r="A10582" s="534" t="s">
        <v>314</v>
      </c>
      <c r="B10582" s="302"/>
      <c r="C10582" s="325"/>
      <c r="D10582" s="325"/>
      <c r="E10582" s="46"/>
      <c r="F10582" s="130">
        <f t="shared" si="172"/>
        <v>0</v>
      </c>
      <c r="G10582" s="86">
        <f>F10583</f>
        <v>9352000</v>
      </c>
    </row>
    <row r="10583" spans="1:9" ht="18" customHeight="1">
      <c r="A10583" s="323" t="s">
        <v>2512</v>
      </c>
      <c r="B10583" s="302" t="s">
        <v>31</v>
      </c>
      <c r="C10583" s="325" t="s">
        <v>2506</v>
      </c>
      <c r="D10583" s="325">
        <v>267.2</v>
      </c>
      <c r="E10583" s="46">
        <v>35000</v>
      </c>
      <c r="F10583" s="130">
        <f>E10583*D10583</f>
        <v>9352000</v>
      </c>
      <c r="G10583" s="86"/>
    </row>
    <row r="10584" spans="1:9" ht="18" customHeight="1">
      <c r="A10584" s="533"/>
      <c r="B10584" s="440"/>
      <c r="C10584" s="382"/>
      <c r="D10584" s="382"/>
      <c r="E10584" s="59"/>
      <c r="F10584" s="132">
        <f t="shared" si="172"/>
        <v>0</v>
      </c>
      <c r="G10584" s="92"/>
    </row>
    <row r="10585" spans="1:9" ht="18" customHeight="1">
      <c r="A10585" s="526"/>
      <c r="B10585" s="435"/>
      <c r="C10585" s="484"/>
      <c r="D10585" s="526"/>
      <c r="E10585" s="126"/>
      <c r="F10585" s="112"/>
      <c r="G10585" s="334"/>
    </row>
    <row r="10586" spans="1:9" ht="18" customHeight="1">
      <c r="A10586" s="538">
        <v>42483</v>
      </c>
      <c r="B10586" s="452"/>
      <c r="C10586" s="501" t="s">
        <v>398</v>
      </c>
      <c r="D10586" s="486"/>
      <c r="E10586" s="114"/>
      <c r="F10586" s="166"/>
      <c r="G10586" s="167"/>
    </row>
    <row r="10587" spans="1:9" ht="18" customHeight="1">
      <c r="A10587" s="531" t="s">
        <v>127</v>
      </c>
      <c r="B10587" s="436" t="s">
        <v>134</v>
      </c>
      <c r="C10587" s="494" t="s">
        <v>152</v>
      </c>
      <c r="D10587" s="494">
        <f>SUM(D10588:D10713)</f>
        <v>104284.60000000003</v>
      </c>
      <c r="E10587" s="166"/>
      <c r="F10587" s="171">
        <f>SUM(F10588:F10682)</f>
        <v>325144700</v>
      </c>
      <c r="G10587" s="171">
        <f>SUM(G10588:G10682)</f>
        <v>325144700</v>
      </c>
    </row>
    <row r="10588" spans="1:9" ht="18" customHeight="1">
      <c r="A10588" s="532" t="s">
        <v>2273</v>
      </c>
      <c r="B10588" s="437" t="s">
        <v>6</v>
      </c>
      <c r="C10588" s="437" t="s">
        <v>637</v>
      </c>
      <c r="D10588" s="487">
        <v>100</v>
      </c>
      <c r="E10588" s="42">
        <v>40500</v>
      </c>
      <c r="F10588" s="142">
        <f>E10588*D10588</f>
        <v>4050000</v>
      </c>
      <c r="G10588" s="85">
        <f>SUM(F10588:F10590)</f>
        <v>7139000</v>
      </c>
      <c r="H10588" s="277" t="s">
        <v>2474</v>
      </c>
      <c r="I10588" s="280" t="s">
        <v>2514</v>
      </c>
    </row>
    <row r="10589" spans="1:9" ht="18" customHeight="1">
      <c r="A10589" s="323"/>
      <c r="B10589" s="439" t="s">
        <v>1039</v>
      </c>
      <c r="C10589" s="439" t="s">
        <v>45</v>
      </c>
      <c r="D10589" s="430">
        <v>-2</v>
      </c>
      <c r="E10589" s="54">
        <v>30500</v>
      </c>
      <c r="F10589" s="140">
        <f>E10589*D10589</f>
        <v>-61000</v>
      </c>
      <c r="G10589" s="69"/>
    </row>
    <row r="10590" spans="1:9" ht="18" customHeight="1">
      <c r="A10590" s="323"/>
      <c r="B10590" s="302" t="s">
        <v>13</v>
      </c>
      <c r="C10590" s="302" t="s">
        <v>738</v>
      </c>
      <c r="D10590" s="325">
        <v>100</v>
      </c>
      <c r="E10590" s="46">
        <v>31500</v>
      </c>
      <c r="F10590" s="130">
        <f>E10590*D10590</f>
        <v>3150000</v>
      </c>
      <c r="G10590" s="69"/>
      <c r="I10590" s="280" t="s">
        <v>2484</v>
      </c>
    </row>
    <row r="10591" spans="1:9" ht="18" customHeight="1">
      <c r="A10591" s="323"/>
      <c r="B10591" s="302"/>
      <c r="C10591" s="325"/>
      <c r="D10591" s="325"/>
      <c r="E10591" s="46"/>
      <c r="F10591" s="130">
        <f>E10591*D10591</f>
        <v>0</v>
      </c>
      <c r="G10591" s="69"/>
    </row>
    <row r="10592" spans="1:9" ht="18" customHeight="1">
      <c r="A10592" s="323" t="s">
        <v>2528</v>
      </c>
      <c r="B10592" s="302" t="s">
        <v>13</v>
      </c>
      <c r="C10592" s="325" t="s">
        <v>272</v>
      </c>
      <c r="D10592" s="325">
        <v>66</v>
      </c>
      <c r="E10592" s="46">
        <v>31500</v>
      </c>
      <c r="F10592" s="130">
        <f>E10592*D10592</f>
        <v>2079000</v>
      </c>
      <c r="G10592" s="86">
        <f>SUM(F10592:F10594)</f>
        <v>5591250</v>
      </c>
      <c r="H10592" s="277" t="s">
        <v>2474</v>
      </c>
    </row>
    <row r="10593" spans="1:8" ht="18" customHeight="1">
      <c r="A10593" s="323"/>
      <c r="B10593" s="302" t="s">
        <v>13</v>
      </c>
      <c r="C10593" s="325" t="s">
        <v>2238</v>
      </c>
      <c r="D10593" s="325">
        <v>50</v>
      </c>
      <c r="E10593" s="46">
        <v>31500</v>
      </c>
      <c r="F10593" s="130">
        <f t="shared" si="172"/>
        <v>1575000</v>
      </c>
      <c r="G10593" s="69"/>
    </row>
    <row r="10594" spans="1:8" ht="18" customHeight="1">
      <c r="A10594" s="323"/>
      <c r="B10594" s="302" t="s">
        <v>13</v>
      </c>
      <c r="C10594" s="325" t="s">
        <v>906</v>
      </c>
      <c r="D10594" s="325">
        <v>61.5</v>
      </c>
      <c r="E10594" s="46">
        <v>31500</v>
      </c>
      <c r="F10594" s="130">
        <f t="shared" si="172"/>
        <v>1937250</v>
      </c>
      <c r="G10594" s="69"/>
    </row>
    <row r="10595" spans="1:8" ht="18" customHeight="1">
      <c r="A10595" s="323"/>
      <c r="B10595" s="302"/>
      <c r="C10595" s="325"/>
      <c r="D10595" s="325"/>
      <c r="E10595" s="46"/>
      <c r="F10595" s="130">
        <f t="shared" si="172"/>
        <v>0</v>
      </c>
      <c r="G10595" s="69"/>
    </row>
    <row r="10596" spans="1:8" ht="18" customHeight="1">
      <c r="A10596" s="323" t="s">
        <v>330</v>
      </c>
      <c r="B10596" s="302" t="s">
        <v>518</v>
      </c>
      <c r="C10596" s="325" t="s">
        <v>609</v>
      </c>
      <c r="D10596" s="325">
        <v>89.3</v>
      </c>
      <c r="E10596" s="46">
        <v>38000</v>
      </c>
      <c r="F10596" s="130">
        <f t="shared" si="172"/>
        <v>3393400</v>
      </c>
      <c r="G10596" s="86">
        <f>SUM(F10596:F10598)</f>
        <v>10456600</v>
      </c>
      <c r="H10596" s="277" t="s">
        <v>2474</v>
      </c>
    </row>
    <row r="10597" spans="1:8" ht="18" customHeight="1">
      <c r="A10597" s="323"/>
      <c r="B10597" s="302" t="s">
        <v>31</v>
      </c>
      <c r="C10597" s="325" t="s">
        <v>57</v>
      </c>
      <c r="D10597" s="325">
        <v>100.3</v>
      </c>
      <c r="E10597" s="46">
        <v>36000</v>
      </c>
      <c r="F10597" s="130">
        <f t="shared" si="172"/>
        <v>3610800</v>
      </c>
      <c r="G10597" s="69"/>
    </row>
    <row r="10598" spans="1:8" ht="18" customHeight="1">
      <c r="A10598" s="323"/>
      <c r="B10598" s="302" t="s">
        <v>31</v>
      </c>
      <c r="C10598" s="325" t="s">
        <v>611</v>
      </c>
      <c r="D10598" s="325">
        <v>95.9</v>
      </c>
      <c r="E10598" s="46">
        <v>36000</v>
      </c>
      <c r="F10598" s="130">
        <f t="shared" si="172"/>
        <v>3452400</v>
      </c>
      <c r="G10598" s="69"/>
    </row>
    <row r="10599" spans="1:8" ht="18" customHeight="1">
      <c r="A10599" s="323"/>
      <c r="B10599" s="302"/>
      <c r="C10599" s="325"/>
      <c r="D10599" s="325"/>
      <c r="E10599" s="46"/>
      <c r="F10599" s="130">
        <f t="shared" si="172"/>
        <v>0</v>
      </c>
      <c r="G10599" s="69"/>
    </row>
    <row r="10600" spans="1:8" ht="18" customHeight="1">
      <c r="A10600" s="323" t="s">
        <v>151</v>
      </c>
      <c r="B10600" s="302" t="s">
        <v>13</v>
      </c>
      <c r="C10600" s="325" t="s">
        <v>1171</v>
      </c>
      <c r="D10600" s="325">
        <v>207</v>
      </c>
      <c r="E10600" s="46">
        <v>33000</v>
      </c>
      <c r="F10600" s="130">
        <f t="shared" si="172"/>
        <v>6831000</v>
      </c>
      <c r="G10600" s="86">
        <f>SUM(F10600:F10601)</f>
        <v>10213500</v>
      </c>
      <c r="H10600" s="277" t="s">
        <v>2474</v>
      </c>
    </row>
    <row r="10601" spans="1:8" ht="18" customHeight="1">
      <c r="A10601" s="323"/>
      <c r="B10601" s="302" t="s">
        <v>13</v>
      </c>
      <c r="C10601" s="325" t="s">
        <v>1311</v>
      </c>
      <c r="D10601" s="325">
        <v>102.5</v>
      </c>
      <c r="E10601" s="46">
        <v>33000</v>
      </c>
      <c r="F10601" s="130">
        <f t="shared" si="172"/>
        <v>3382500</v>
      </c>
      <c r="G10601" s="69"/>
    </row>
    <row r="10602" spans="1:8" ht="18" customHeight="1">
      <c r="A10602" s="323"/>
      <c r="B10602" s="302"/>
      <c r="C10602" s="325"/>
      <c r="D10602" s="325"/>
      <c r="E10602" s="46"/>
      <c r="F10602" s="130">
        <f t="shared" si="172"/>
        <v>0</v>
      </c>
      <c r="G10602" s="69"/>
    </row>
    <row r="10603" spans="1:8" ht="18" customHeight="1">
      <c r="A10603" s="323" t="s">
        <v>916</v>
      </c>
      <c r="B10603" s="302" t="s">
        <v>13</v>
      </c>
      <c r="C10603" s="325" t="s">
        <v>126</v>
      </c>
      <c r="D10603" s="325">
        <v>54.4</v>
      </c>
      <c r="E10603" s="46">
        <v>31500</v>
      </c>
      <c r="F10603" s="130">
        <f t="shared" si="172"/>
        <v>1713600</v>
      </c>
      <c r="G10603" s="86">
        <f>F10603</f>
        <v>1713600</v>
      </c>
      <c r="H10603" s="277" t="s">
        <v>2474</v>
      </c>
    </row>
    <row r="10604" spans="1:8" ht="18" customHeight="1">
      <c r="A10604" s="323"/>
      <c r="B10604" s="302"/>
      <c r="C10604" s="325"/>
      <c r="D10604" s="325"/>
      <c r="E10604" s="46"/>
      <c r="F10604" s="130">
        <f t="shared" si="172"/>
        <v>0</v>
      </c>
      <c r="G10604" s="69"/>
    </row>
    <row r="10605" spans="1:8" ht="18" customHeight="1">
      <c r="A10605" s="458" t="s">
        <v>2458</v>
      </c>
      <c r="B10605" s="302" t="s">
        <v>23</v>
      </c>
      <c r="C10605" s="325" t="s">
        <v>497</v>
      </c>
      <c r="D10605" s="325">
        <v>51.3</v>
      </c>
      <c r="E10605" s="46">
        <v>36000</v>
      </c>
      <c r="F10605" s="130">
        <f t="shared" si="172"/>
        <v>1846800</v>
      </c>
      <c r="G10605" s="86">
        <f>SUM(F10605:F10612)</f>
        <v>46177600</v>
      </c>
      <c r="H10605" s="277" t="s">
        <v>2474</v>
      </c>
    </row>
    <row r="10606" spans="1:8" ht="18" customHeight="1">
      <c r="A10606" s="323"/>
      <c r="B10606" s="302" t="s">
        <v>23</v>
      </c>
      <c r="C10606" s="325" t="s">
        <v>498</v>
      </c>
      <c r="D10606" s="325">
        <v>56.8</v>
      </c>
      <c r="E10606" s="46">
        <v>36000</v>
      </c>
      <c r="F10606" s="130">
        <f t="shared" si="172"/>
        <v>2044800</v>
      </c>
      <c r="G10606" s="69"/>
    </row>
    <row r="10607" spans="1:8" ht="18" customHeight="1">
      <c r="A10607" s="323"/>
      <c r="B10607" s="302" t="s">
        <v>31</v>
      </c>
      <c r="C10607" s="325" t="s">
        <v>1035</v>
      </c>
      <c r="D10607" s="325">
        <v>47.5</v>
      </c>
      <c r="E10607" s="46">
        <v>36000</v>
      </c>
      <c r="F10607" s="130">
        <f t="shared" si="172"/>
        <v>1710000</v>
      </c>
      <c r="G10607" s="69"/>
    </row>
    <row r="10608" spans="1:8" ht="18" customHeight="1">
      <c r="A10608" s="323"/>
      <c r="B10608" s="302" t="s">
        <v>31</v>
      </c>
      <c r="C10608" s="325" t="s">
        <v>2515</v>
      </c>
      <c r="D10608" s="325">
        <v>50</v>
      </c>
      <c r="E10608" s="46">
        <v>36000</v>
      </c>
      <c r="F10608" s="130">
        <f t="shared" si="172"/>
        <v>1800000</v>
      </c>
      <c r="G10608" s="69"/>
    </row>
    <row r="10609" spans="1:8" ht="18" customHeight="1">
      <c r="A10609" s="323"/>
      <c r="B10609" s="302" t="s">
        <v>31</v>
      </c>
      <c r="C10609" s="325" t="s">
        <v>22</v>
      </c>
      <c r="D10609" s="325">
        <v>50</v>
      </c>
      <c r="E10609" s="46">
        <v>36000</v>
      </c>
      <c r="F10609" s="130">
        <f t="shared" si="172"/>
        <v>1800000</v>
      </c>
      <c r="G10609" s="69"/>
    </row>
    <row r="10610" spans="1:8" ht="18" customHeight="1">
      <c r="A10610" s="323"/>
      <c r="B10610" s="302" t="s">
        <v>31</v>
      </c>
      <c r="C10610" s="325" t="s">
        <v>1359</v>
      </c>
      <c r="D10610" s="325">
        <v>321.7</v>
      </c>
      <c r="E10610" s="46">
        <v>33000</v>
      </c>
      <c r="F10610" s="130">
        <f t="shared" ref="F10610:F10676" si="173">E10610*D10610</f>
        <v>10616100</v>
      </c>
      <c r="G10610" s="69"/>
    </row>
    <row r="10611" spans="1:8" ht="18" customHeight="1">
      <c r="A10611" s="323"/>
      <c r="B10611" s="302" t="s">
        <v>31</v>
      </c>
      <c r="C10611" s="325" t="s">
        <v>2050</v>
      </c>
      <c r="D10611" s="325">
        <v>643.70000000000005</v>
      </c>
      <c r="E10611" s="46">
        <v>35000</v>
      </c>
      <c r="F10611" s="130">
        <f t="shared" si="173"/>
        <v>22529500</v>
      </c>
      <c r="G10611" s="69"/>
    </row>
    <row r="10612" spans="1:8" ht="18" customHeight="1">
      <c r="A10612" s="323"/>
      <c r="B10612" s="302" t="s">
        <v>31</v>
      </c>
      <c r="C10612" s="325" t="s">
        <v>1890</v>
      </c>
      <c r="D10612" s="325">
        <v>106.4</v>
      </c>
      <c r="E10612" s="46">
        <v>36000</v>
      </c>
      <c r="F10612" s="130">
        <f t="shared" si="173"/>
        <v>3830400</v>
      </c>
      <c r="G10612" s="69"/>
    </row>
    <row r="10613" spans="1:8" ht="18" customHeight="1">
      <c r="A10613" s="323"/>
      <c r="B10613" s="302"/>
      <c r="C10613" s="325"/>
      <c r="D10613" s="325"/>
      <c r="E10613" s="46"/>
      <c r="F10613" s="130">
        <f t="shared" si="173"/>
        <v>0</v>
      </c>
      <c r="G10613" s="69"/>
    </row>
    <row r="10614" spans="1:8" ht="18" customHeight="1">
      <c r="A10614" s="323" t="s">
        <v>316</v>
      </c>
      <c r="B10614" s="302" t="s">
        <v>31</v>
      </c>
      <c r="C10614" s="325" t="s">
        <v>2516</v>
      </c>
      <c r="D10614" s="325">
        <v>52</v>
      </c>
      <c r="E10614" s="46">
        <v>35500</v>
      </c>
      <c r="F10614" s="130">
        <f t="shared" si="173"/>
        <v>1846000</v>
      </c>
      <c r="G10614" s="86">
        <f>SUM(F10614:F10620)</f>
        <v>44893250</v>
      </c>
      <c r="H10614" s="277" t="s">
        <v>2474</v>
      </c>
    </row>
    <row r="10615" spans="1:8" ht="18" customHeight="1">
      <c r="A10615" s="323"/>
      <c r="B10615" s="302" t="s">
        <v>31</v>
      </c>
      <c r="C10615" s="325" t="s">
        <v>37</v>
      </c>
      <c r="D10615" s="325">
        <v>170</v>
      </c>
      <c r="E10615" s="46">
        <v>35500</v>
      </c>
      <c r="F10615" s="130">
        <f t="shared" si="173"/>
        <v>6035000</v>
      </c>
      <c r="G10615" s="69"/>
    </row>
    <row r="10616" spans="1:8" ht="18" customHeight="1">
      <c r="A10616" s="323"/>
      <c r="B10616" s="302" t="s">
        <v>31</v>
      </c>
      <c r="C10616" s="325" t="s">
        <v>2517</v>
      </c>
      <c r="D10616" s="325">
        <v>204</v>
      </c>
      <c r="E10616" s="46">
        <v>35000</v>
      </c>
      <c r="F10616" s="130">
        <f t="shared" si="173"/>
        <v>7140000</v>
      </c>
      <c r="G10616" s="69"/>
    </row>
    <row r="10617" spans="1:8" ht="18" customHeight="1">
      <c r="A10617" s="323"/>
      <c r="B10617" s="302" t="s">
        <v>31</v>
      </c>
      <c r="C10617" s="325" t="s">
        <v>2518</v>
      </c>
      <c r="D10617" s="325">
        <v>219</v>
      </c>
      <c r="E10617" s="46">
        <v>35000</v>
      </c>
      <c r="F10617" s="130">
        <f t="shared" si="173"/>
        <v>7665000</v>
      </c>
      <c r="G10617" s="69"/>
    </row>
    <row r="10618" spans="1:8" ht="18" customHeight="1">
      <c r="A10618" s="323"/>
      <c r="B10618" s="302" t="s">
        <v>31</v>
      </c>
      <c r="C10618" s="325" t="s">
        <v>2519</v>
      </c>
      <c r="D10618" s="325">
        <v>208.9</v>
      </c>
      <c r="E10618" s="46">
        <v>35500</v>
      </c>
      <c r="F10618" s="130">
        <f t="shared" si="173"/>
        <v>7415950</v>
      </c>
      <c r="G10618" s="69"/>
    </row>
    <row r="10619" spans="1:8" ht="18" customHeight="1">
      <c r="A10619" s="323"/>
      <c r="B10619" s="302" t="s">
        <v>23</v>
      </c>
      <c r="C10619" s="325" t="s">
        <v>198</v>
      </c>
      <c r="D10619" s="325">
        <v>280.60000000000002</v>
      </c>
      <c r="E10619" s="46">
        <v>35500</v>
      </c>
      <c r="F10619" s="130">
        <f>E10619*D10619</f>
        <v>9961300</v>
      </c>
      <c r="G10619" s="86"/>
      <c r="H10619" s="277" t="s">
        <v>2513</v>
      </c>
    </row>
    <row r="10620" spans="1:8" ht="18" customHeight="1">
      <c r="A10620" s="323"/>
      <c r="B10620" s="302" t="s">
        <v>31</v>
      </c>
      <c r="C10620" s="325" t="s">
        <v>369</v>
      </c>
      <c r="D10620" s="325">
        <v>161</v>
      </c>
      <c r="E10620" s="46">
        <v>30000</v>
      </c>
      <c r="F10620" s="130">
        <f>E10620*D10620</f>
        <v>4830000</v>
      </c>
      <c r="G10620" s="69"/>
    </row>
    <row r="10621" spans="1:8" ht="18" customHeight="1">
      <c r="A10621" s="323"/>
      <c r="B10621" s="302"/>
      <c r="C10621" s="325"/>
      <c r="D10621" s="325"/>
      <c r="E10621" s="46"/>
      <c r="F10621" s="130">
        <f t="shared" si="173"/>
        <v>0</v>
      </c>
      <c r="G10621" s="69"/>
    </row>
    <row r="10622" spans="1:8" ht="18" customHeight="1">
      <c r="A10622" s="323" t="s">
        <v>178</v>
      </c>
      <c r="B10622" s="302" t="s">
        <v>13</v>
      </c>
      <c r="C10622" s="325" t="s">
        <v>2188</v>
      </c>
      <c r="D10622" s="325">
        <v>100</v>
      </c>
      <c r="E10622" s="46">
        <v>33500</v>
      </c>
      <c r="F10622" s="130">
        <f t="shared" si="173"/>
        <v>3350000</v>
      </c>
      <c r="G10622" s="86">
        <f>SUM(F10622:F10624)</f>
        <v>8913450</v>
      </c>
      <c r="H10622" s="277" t="s">
        <v>2474</v>
      </c>
    </row>
    <row r="10623" spans="1:8" ht="18" customHeight="1">
      <c r="A10623" s="323"/>
      <c r="B10623" s="302" t="s">
        <v>13</v>
      </c>
      <c r="C10623" s="325" t="s">
        <v>1368</v>
      </c>
      <c r="D10623" s="325">
        <v>103</v>
      </c>
      <c r="E10623" s="46">
        <v>33000</v>
      </c>
      <c r="F10623" s="130">
        <f t="shared" si="173"/>
        <v>3399000</v>
      </c>
      <c r="G10623" s="69"/>
    </row>
    <row r="10624" spans="1:8" ht="18" customHeight="1">
      <c r="A10624" s="323"/>
      <c r="B10624" s="302" t="s">
        <v>31</v>
      </c>
      <c r="C10624" s="325" t="s">
        <v>179</v>
      </c>
      <c r="D10624" s="325">
        <v>59.3</v>
      </c>
      <c r="E10624" s="46">
        <v>36500</v>
      </c>
      <c r="F10624" s="130">
        <f t="shared" si="173"/>
        <v>2164450</v>
      </c>
      <c r="G10624" s="69"/>
    </row>
    <row r="10625" spans="1:9" ht="18" customHeight="1">
      <c r="A10625" s="323"/>
      <c r="B10625" s="302"/>
      <c r="C10625" s="325"/>
      <c r="D10625" s="325"/>
      <c r="E10625" s="46"/>
      <c r="F10625" s="130">
        <f t="shared" si="173"/>
        <v>0</v>
      </c>
      <c r="G10625" s="69"/>
    </row>
    <row r="10626" spans="1:9" ht="18" customHeight="1">
      <c r="A10626" s="323" t="s">
        <v>2469</v>
      </c>
      <c r="B10626" s="302" t="s">
        <v>2470</v>
      </c>
      <c r="C10626" s="325" t="s">
        <v>25</v>
      </c>
      <c r="D10626" s="325">
        <v>249.8</v>
      </c>
      <c r="E10626" s="46">
        <v>32500</v>
      </c>
      <c r="F10626" s="130">
        <f t="shared" si="173"/>
        <v>8118500</v>
      </c>
      <c r="G10626" s="86">
        <f>SUM(F10626:F10629)</f>
        <v>24030500</v>
      </c>
      <c r="H10626" s="277" t="s">
        <v>2474</v>
      </c>
      <c r="I10626" s="280" t="s">
        <v>2520</v>
      </c>
    </row>
    <row r="10627" spans="1:9" ht="18" customHeight="1">
      <c r="A10627" s="323"/>
      <c r="B10627" s="302" t="s">
        <v>515</v>
      </c>
      <c r="C10627" s="325" t="s">
        <v>886</v>
      </c>
      <c r="D10627" s="325">
        <v>303</v>
      </c>
      <c r="E10627" s="46">
        <v>32000</v>
      </c>
      <c r="F10627" s="130">
        <f t="shared" si="173"/>
        <v>9696000</v>
      </c>
      <c r="G10627" s="69"/>
    </row>
    <row r="10628" spans="1:9" ht="18" customHeight="1">
      <c r="A10628" s="323"/>
      <c r="B10628" s="302" t="s">
        <v>31</v>
      </c>
      <c r="C10628" s="325" t="s">
        <v>199</v>
      </c>
      <c r="D10628" s="325">
        <v>124</v>
      </c>
      <c r="E10628" s="46">
        <v>37000</v>
      </c>
      <c r="F10628" s="130">
        <f t="shared" si="173"/>
        <v>4588000</v>
      </c>
      <c r="G10628" s="69"/>
    </row>
    <row r="10629" spans="1:9" ht="18" customHeight="1">
      <c r="A10629" s="323"/>
      <c r="B10629" s="302" t="s">
        <v>31</v>
      </c>
      <c r="C10629" s="325" t="s">
        <v>200</v>
      </c>
      <c r="D10629" s="325">
        <v>44</v>
      </c>
      <c r="E10629" s="46">
        <v>37000</v>
      </c>
      <c r="F10629" s="130">
        <f t="shared" si="173"/>
        <v>1628000</v>
      </c>
      <c r="G10629" s="69"/>
    </row>
    <row r="10630" spans="1:9" ht="18" customHeight="1">
      <c r="A10630" s="323"/>
      <c r="B10630" s="302"/>
      <c r="C10630" s="325"/>
      <c r="D10630" s="325"/>
      <c r="E10630" s="46"/>
      <c r="F10630" s="130">
        <f t="shared" si="173"/>
        <v>0</v>
      </c>
      <c r="G10630" s="69"/>
    </row>
    <row r="10631" spans="1:9" ht="18" customHeight="1">
      <c r="A10631" s="323" t="s">
        <v>418</v>
      </c>
      <c r="B10631" s="302" t="s">
        <v>23</v>
      </c>
      <c r="C10631" s="325" t="s">
        <v>442</v>
      </c>
      <c r="D10631" s="325">
        <v>60.7</v>
      </c>
      <c r="E10631" s="46">
        <v>35000</v>
      </c>
      <c r="F10631" s="130">
        <f t="shared" si="173"/>
        <v>2124500</v>
      </c>
      <c r="G10631" s="86">
        <f>SUM(F10631:F10632)</f>
        <v>3946100</v>
      </c>
      <c r="H10631" s="277" t="s">
        <v>2474</v>
      </c>
    </row>
    <row r="10632" spans="1:9" ht="18" customHeight="1">
      <c r="A10632" s="323"/>
      <c r="B10632" s="302" t="s">
        <v>31</v>
      </c>
      <c r="C10632" s="325" t="s">
        <v>59</v>
      </c>
      <c r="D10632" s="325">
        <v>50.6</v>
      </c>
      <c r="E10632" s="46">
        <v>36000</v>
      </c>
      <c r="F10632" s="130">
        <f t="shared" si="173"/>
        <v>1821600</v>
      </c>
      <c r="G10632" s="86"/>
    </row>
    <row r="10633" spans="1:9" ht="18" customHeight="1">
      <c r="A10633" s="323"/>
      <c r="B10633" s="302"/>
      <c r="C10633" s="325"/>
      <c r="D10633" s="325"/>
      <c r="E10633" s="46"/>
      <c r="F10633" s="130">
        <f t="shared" si="173"/>
        <v>0</v>
      </c>
      <c r="G10633" s="69"/>
    </row>
    <row r="10634" spans="1:9" ht="18" customHeight="1">
      <c r="A10634" s="323" t="s">
        <v>56</v>
      </c>
      <c r="B10634" s="302" t="s">
        <v>13</v>
      </c>
      <c r="C10634" s="325" t="s">
        <v>59</v>
      </c>
      <c r="D10634" s="325">
        <v>50</v>
      </c>
      <c r="E10634" s="46">
        <v>31500</v>
      </c>
      <c r="F10634" s="130">
        <f t="shared" si="173"/>
        <v>1575000</v>
      </c>
      <c r="G10634" s="86">
        <f>F10634</f>
        <v>1575000</v>
      </c>
      <c r="H10634" s="277" t="s">
        <v>2474</v>
      </c>
    </row>
    <row r="10635" spans="1:9" ht="18" customHeight="1">
      <c r="A10635" s="323"/>
      <c r="B10635" s="302"/>
      <c r="C10635" s="325"/>
      <c r="D10635" s="325"/>
      <c r="E10635" s="46"/>
      <c r="F10635" s="130">
        <f t="shared" si="173"/>
        <v>0</v>
      </c>
      <c r="G10635" s="69"/>
    </row>
    <row r="10636" spans="1:9" ht="18" customHeight="1">
      <c r="A10636" s="323" t="s">
        <v>2443</v>
      </c>
      <c r="B10636" s="439" t="s">
        <v>2521</v>
      </c>
      <c r="C10636" s="430" t="s">
        <v>1146</v>
      </c>
      <c r="D10636" s="430">
        <v>-105</v>
      </c>
      <c r="E10636" s="54">
        <v>56000</v>
      </c>
      <c r="F10636" s="140">
        <f t="shared" si="173"/>
        <v>-5880000</v>
      </c>
      <c r="G10636" s="86">
        <f>F10636</f>
        <v>-5880000</v>
      </c>
      <c r="I10636" s="284">
        <v>42482</v>
      </c>
    </row>
    <row r="10637" spans="1:9" ht="18" customHeight="1">
      <c r="A10637" s="323"/>
      <c r="B10637" s="302"/>
      <c r="C10637" s="325"/>
      <c r="D10637" s="325"/>
      <c r="E10637" s="46"/>
      <c r="F10637" s="130">
        <f t="shared" si="173"/>
        <v>0</v>
      </c>
      <c r="G10637" s="69"/>
    </row>
    <row r="10638" spans="1:9" ht="18" customHeight="1">
      <c r="A10638" s="323" t="s">
        <v>2522</v>
      </c>
      <c r="B10638" s="302" t="s">
        <v>13</v>
      </c>
      <c r="C10638" s="325" t="s">
        <v>43</v>
      </c>
      <c r="D10638" s="325">
        <v>80</v>
      </c>
      <c r="E10638" s="46">
        <v>31000</v>
      </c>
      <c r="F10638" s="130">
        <f t="shared" si="173"/>
        <v>2480000</v>
      </c>
      <c r="G10638" s="86">
        <f>SUM(F10638:F10640)</f>
        <v>5580000</v>
      </c>
    </row>
    <row r="10639" spans="1:9" ht="18" customHeight="1">
      <c r="A10639" s="323"/>
      <c r="B10639" s="302" t="s">
        <v>13</v>
      </c>
      <c r="C10639" s="325" t="s">
        <v>45</v>
      </c>
      <c r="D10639" s="325">
        <v>50</v>
      </c>
      <c r="E10639" s="46">
        <v>31000</v>
      </c>
      <c r="F10639" s="130">
        <f t="shared" si="173"/>
        <v>1550000</v>
      </c>
      <c r="G10639" s="69"/>
    </row>
    <row r="10640" spans="1:9" ht="18" customHeight="1">
      <c r="A10640" s="323"/>
      <c r="B10640" s="302" t="s">
        <v>13</v>
      </c>
      <c r="C10640" s="325" t="s">
        <v>46</v>
      </c>
      <c r="D10640" s="325">
        <v>50</v>
      </c>
      <c r="E10640" s="46">
        <v>31000</v>
      </c>
      <c r="F10640" s="130">
        <f t="shared" si="173"/>
        <v>1550000</v>
      </c>
      <c r="G10640" s="69"/>
    </row>
    <row r="10641" spans="1:7" ht="18" customHeight="1">
      <c r="A10641" s="323"/>
      <c r="B10641" s="302"/>
      <c r="C10641" s="325"/>
      <c r="D10641" s="325"/>
      <c r="E10641" s="46"/>
      <c r="F10641" s="130">
        <f t="shared" si="173"/>
        <v>0</v>
      </c>
      <c r="G10641" s="69"/>
    </row>
    <row r="10642" spans="1:7" ht="18" customHeight="1">
      <c r="A10642" s="323" t="s">
        <v>2349</v>
      </c>
      <c r="B10642" s="302" t="s">
        <v>13</v>
      </c>
      <c r="C10642" s="325" t="s">
        <v>1757</v>
      </c>
      <c r="D10642" s="325">
        <v>30</v>
      </c>
      <c r="E10642" s="46">
        <v>30000</v>
      </c>
      <c r="F10642" s="130">
        <f t="shared" si="173"/>
        <v>900000</v>
      </c>
      <c r="G10642" s="86">
        <f>SUM(F10642:F10644)</f>
        <v>2400000</v>
      </c>
    </row>
    <row r="10643" spans="1:7" ht="18" customHeight="1">
      <c r="A10643" s="323"/>
      <c r="B10643" s="302" t="s">
        <v>13</v>
      </c>
      <c r="C10643" s="325" t="s">
        <v>1967</v>
      </c>
      <c r="D10643" s="325">
        <v>30</v>
      </c>
      <c r="E10643" s="46">
        <v>30000</v>
      </c>
      <c r="F10643" s="130">
        <f t="shared" si="173"/>
        <v>900000</v>
      </c>
      <c r="G10643" s="69"/>
    </row>
    <row r="10644" spans="1:7" ht="18" customHeight="1">
      <c r="A10644" s="323"/>
      <c r="B10644" s="302" t="s">
        <v>13</v>
      </c>
      <c r="C10644" s="325" t="s">
        <v>25</v>
      </c>
      <c r="D10644" s="325">
        <v>20</v>
      </c>
      <c r="E10644" s="46">
        <v>30000</v>
      </c>
      <c r="F10644" s="130">
        <f t="shared" si="173"/>
        <v>600000</v>
      </c>
      <c r="G10644" s="69"/>
    </row>
    <row r="10645" spans="1:7" ht="18" customHeight="1">
      <c r="A10645" s="323"/>
      <c r="B10645" s="302"/>
      <c r="C10645" s="325"/>
      <c r="D10645" s="325"/>
      <c r="E10645" s="46"/>
      <c r="F10645" s="130">
        <f t="shared" si="173"/>
        <v>0</v>
      </c>
      <c r="G10645" s="69"/>
    </row>
    <row r="10646" spans="1:7" ht="18" customHeight="1">
      <c r="A10646" s="458" t="s">
        <v>1514</v>
      </c>
      <c r="B10646" s="302" t="s">
        <v>13</v>
      </c>
      <c r="C10646" s="325" t="s">
        <v>2523</v>
      </c>
      <c r="D10646" s="325">
        <v>247</v>
      </c>
      <c r="E10646" s="46">
        <v>31500</v>
      </c>
      <c r="F10646" s="130">
        <f t="shared" si="173"/>
        <v>7780500</v>
      </c>
      <c r="G10646" s="86">
        <f>SUM(F10646:F10650)</f>
        <v>25151300</v>
      </c>
    </row>
    <row r="10647" spans="1:7" ht="18" customHeight="1">
      <c r="A10647" s="323"/>
      <c r="B10647" s="302" t="s">
        <v>23</v>
      </c>
      <c r="C10647" s="325" t="s">
        <v>2524</v>
      </c>
      <c r="D10647" s="325">
        <v>150</v>
      </c>
      <c r="E10647" s="46">
        <v>34000</v>
      </c>
      <c r="F10647" s="130">
        <f t="shared" si="173"/>
        <v>5100000</v>
      </c>
      <c r="G10647" s="69"/>
    </row>
    <row r="10648" spans="1:7" ht="18" customHeight="1">
      <c r="A10648" s="323"/>
      <c r="B10648" s="302" t="s">
        <v>31</v>
      </c>
      <c r="C10648" s="325" t="s">
        <v>449</v>
      </c>
      <c r="D10648" s="325">
        <v>52.8</v>
      </c>
      <c r="E10648" s="46">
        <v>36000</v>
      </c>
      <c r="F10648" s="130">
        <f t="shared" si="173"/>
        <v>1900800</v>
      </c>
      <c r="G10648" s="69"/>
    </row>
    <row r="10649" spans="1:7" ht="18" customHeight="1">
      <c r="A10649" s="323"/>
      <c r="B10649" s="302" t="s">
        <v>23</v>
      </c>
      <c r="C10649" s="325" t="s">
        <v>2524</v>
      </c>
      <c r="D10649" s="325">
        <v>155</v>
      </c>
      <c r="E10649" s="46">
        <v>34000</v>
      </c>
      <c r="F10649" s="130">
        <f t="shared" si="173"/>
        <v>5270000</v>
      </c>
      <c r="G10649" s="69"/>
    </row>
    <row r="10650" spans="1:7" ht="18" customHeight="1">
      <c r="A10650" s="323"/>
      <c r="B10650" s="302" t="s">
        <v>23</v>
      </c>
      <c r="C10650" s="325" t="s">
        <v>301</v>
      </c>
      <c r="D10650" s="325">
        <v>150</v>
      </c>
      <c r="E10650" s="46">
        <v>34000</v>
      </c>
      <c r="F10650" s="130">
        <f t="shared" si="173"/>
        <v>5100000</v>
      </c>
      <c r="G10650" s="69"/>
    </row>
    <row r="10651" spans="1:7" ht="18" customHeight="1">
      <c r="A10651" s="323"/>
      <c r="B10651" s="302"/>
      <c r="C10651" s="325"/>
      <c r="D10651" s="325"/>
      <c r="E10651" s="46"/>
      <c r="F10651" s="130">
        <f t="shared" si="173"/>
        <v>0</v>
      </c>
      <c r="G10651" s="69"/>
    </row>
    <row r="10652" spans="1:7" ht="18" customHeight="1">
      <c r="A10652" s="323" t="s">
        <v>438</v>
      </c>
      <c r="B10652" s="302" t="s">
        <v>2529</v>
      </c>
      <c r="C10652" s="325" t="s">
        <v>931</v>
      </c>
      <c r="D10652" s="325">
        <v>202</v>
      </c>
      <c r="E10652" s="46">
        <v>37000</v>
      </c>
      <c r="F10652" s="130">
        <f t="shared" si="173"/>
        <v>7474000</v>
      </c>
      <c r="G10652" s="86">
        <f>SUM(F10652:F10654)</f>
        <v>29230000</v>
      </c>
    </row>
    <row r="10653" spans="1:7" ht="18" customHeight="1">
      <c r="A10653" s="323"/>
      <c r="B10653" s="302" t="s">
        <v>2529</v>
      </c>
      <c r="C10653" s="325" t="s">
        <v>159</v>
      </c>
      <c r="D10653" s="325">
        <v>300</v>
      </c>
      <c r="E10653" s="46">
        <v>37000</v>
      </c>
      <c r="F10653" s="130">
        <f t="shared" si="173"/>
        <v>11100000</v>
      </c>
      <c r="G10653" s="69"/>
    </row>
    <row r="10654" spans="1:7" ht="18" customHeight="1">
      <c r="A10654" s="323"/>
      <c r="B10654" s="302" t="s">
        <v>2529</v>
      </c>
      <c r="C10654" s="325" t="s">
        <v>1169</v>
      </c>
      <c r="D10654" s="325">
        <v>288</v>
      </c>
      <c r="E10654" s="46">
        <v>37000</v>
      </c>
      <c r="F10654" s="130">
        <f t="shared" si="173"/>
        <v>10656000</v>
      </c>
      <c r="G10654" s="69"/>
    </row>
    <row r="10655" spans="1:7" ht="18" customHeight="1">
      <c r="A10655" s="323"/>
      <c r="B10655" s="302"/>
      <c r="C10655" s="325"/>
      <c r="D10655" s="325"/>
      <c r="E10655" s="46"/>
      <c r="F10655" s="130">
        <f t="shared" si="173"/>
        <v>0</v>
      </c>
      <c r="G10655" s="69"/>
    </row>
    <row r="10656" spans="1:7" ht="18" customHeight="1">
      <c r="A10656" s="323" t="s">
        <v>2448</v>
      </c>
      <c r="B10656" s="302" t="s">
        <v>31</v>
      </c>
      <c r="C10656" s="325" t="s">
        <v>725</v>
      </c>
      <c r="D10656" s="325">
        <v>207</v>
      </c>
      <c r="E10656" s="46">
        <v>36000</v>
      </c>
      <c r="F10656" s="130">
        <f t="shared" si="173"/>
        <v>7452000</v>
      </c>
      <c r="G10656" s="86">
        <f>SUM(F10656:F10657)</f>
        <v>9252000</v>
      </c>
    </row>
    <row r="10657" spans="1:9" ht="18" customHeight="1">
      <c r="A10657" s="323"/>
      <c r="B10657" s="302" t="s">
        <v>1513</v>
      </c>
      <c r="C10657" s="325" t="s">
        <v>2532</v>
      </c>
      <c r="D10657" s="325">
        <v>50</v>
      </c>
      <c r="E10657" s="46">
        <v>36000</v>
      </c>
      <c r="F10657" s="130">
        <f t="shared" si="173"/>
        <v>1800000</v>
      </c>
      <c r="G10657" s="69"/>
    </row>
    <row r="10658" spans="1:9" ht="18" customHeight="1">
      <c r="A10658" s="323"/>
      <c r="B10658" s="302"/>
      <c r="C10658" s="325"/>
      <c r="D10658" s="325"/>
      <c r="E10658" s="46"/>
      <c r="F10658" s="130">
        <f t="shared" si="173"/>
        <v>0</v>
      </c>
      <c r="G10658" s="69"/>
    </row>
    <row r="10659" spans="1:9" ht="18" customHeight="1">
      <c r="A10659" s="323" t="s">
        <v>1843</v>
      </c>
      <c r="B10659" s="302" t="s">
        <v>23</v>
      </c>
      <c r="C10659" s="325" t="s">
        <v>370</v>
      </c>
      <c r="D10659" s="325">
        <v>102.5</v>
      </c>
      <c r="E10659" s="46">
        <v>35000</v>
      </c>
      <c r="F10659" s="130">
        <f t="shared" si="173"/>
        <v>3587500</v>
      </c>
      <c r="G10659" s="86">
        <f>F10659</f>
        <v>3587500</v>
      </c>
    </row>
    <row r="10660" spans="1:9" ht="18" customHeight="1">
      <c r="A10660" s="323"/>
      <c r="B10660" s="302"/>
      <c r="C10660" s="325"/>
      <c r="D10660" s="325"/>
      <c r="E10660" s="46"/>
      <c r="F10660" s="130">
        <f t="shared" si="173"/>
        <v>0</v>
      </c>
      <c r="G10660" s="69"/>
    </row>
    <row r="10661" spans="1:9" ht="18" customHeight="1">
      <c r="A10661" s="323" t="s">
        <v>88</v>
      </c>
      <c r="B10661" s="302" t="s">
        <v>13</v>
      </c>
      <c r="C10661" s="325" t="s">
        <v>442</v>
      </c>
      <c r="D10661" s="325">
        <v>506.6</v>
      </c>
      <c r="E10661" s="46">
        <v>30000</v>
      </c>
      <c r="F10661" s="130">
        <f t="shared" si="173"/>
        <v>15198000</v>
      </c>
      <c r="G10661" s="86">
        <f>SUM(F10661:F10662)</f>
        <v>40878000</v>
      </c>
    </row>
    <row r="10662" spans="1:9" ht="18" customHeight="1">
      <c r="A10662" s="323"/>
      <c r="B10662" s="302" t="s">
        <v>13</v>
      </c>
      <c r="C10662" s="325" t="s">
        <v>144</v>
      </c>
      <c r="D10662" s="325">
        <v>856</v>
      </c>
      <c r="E10662" s="46">
        <v>30000</v>
      </c>
      <c r="F10662" s="130">
        <f t="shared" si="173"/>
        <v>25680000</v>
      </c>
      <c r="G10662" s="69"/>
    </row>
    <row r="10663" spans="1:9" ht="18" customHeight="1">
      <c r="A10663" s="323"/>
      <c r="B10663" s="302"/>
      <c r="C10663" s="325"/>
      <c r="D10663" s="325"/>
      <c r="E10663" s="46"/>
      <c r="F10663" s="130">
        <f t="shared" si="173"/>
        <v>0</v>
      </c>
      <c r="G10663" s="69"/>
    </row>
    <row r="10664" spans="1:9" ht="18" customHeight="1">
      <c r="A10664" s="323" t="s">
        <v>566</v>
      </c>
      <c r="B10664" s="302" t="s">
        <v>31</v>
      </c>
      <c r="C10664" s="325" t="s">
        <v>2525</v>
      </c>
      <c r="D10664" s="325">
        <v>71.2</v>
      </c>
      <c r="E10664" s="46">
        <v>36000</v>
      </c>
      <c r="F10664" s="130">
        <f t="shared" si="173"/>
        <v>2563200</v>
      </c>
      <c r="G10664" s="86">
        <f>F10664</f>
        <v>2563200</v>
      </c>
    </row>
    <row r="10665" spans="1:9" ht="18" customHeight="1">
      <c r="A10665" s="323"/>
      <c r="B10665" s="302"/>
      <c r="C10665" s="325"/>
      <c r="D10665" s="325"/>
      <c r="E10665" s="46"/>
      <c r="F10665" s="130">
        <f t="shared" si="173"/>
        <v>0</v>
      </c>
      <c r="G10665" s="69"/>
    </row>
    <row r="10666" spans="1:9" ht="18" customHeight="1">
      <c r="A10666" s="323" t="s">
        <v>63</v>
      </c>
      <c r="B10666" s="302" t="s">
        <v>31</v>
      </c>
      <c r="C10666" s="302" t="s">
        <v>2526</v>
      </c>
      <c r="D10666" s="325">
        <v>61</v>
      </c>
      <c r="E10666" s="46">
        <v>38500</v>
      </c>
      <c r="F10666" s="130">
        <f t="shared" si="173"/>
        <v>2348500</v>
      </c>
      <c r="G10666" s="86">
        <f>F10666</f>
        <v>2348500</v>
      </c>
    </row>
    <row r="10667" spans="1:9" ht="18" customHeight="1">
      <c r="A10667" s="323"/>
      <c r="B10667" s="302"/>
      <c r="C10667" s="325"/>
      <c r="D10667" s="325"/>
      <c r="E10667" s="46"/>
      <c r="F10667" s="130">
        <f t="shared" si="173"/>
        <v>0</v>
      </c>
      <c r="G10667" s="69"/>
    </row>
    <row r="10668" spans="1:9" ht="18" customHeight="1">
      <c r="A10668" s="323" t="s">
        <v>523</v>
      </c>
      <c r="B10668" s="302" t="s">
        <v>2534</v>
      </c>
      <c r="C10668" s="325" t="s">
        <v>14</v>
      </c>
      <c r="D10668" s="325">
        <v>52.5</v>
      </c>
      <c r="E10668" s="46">
        <v>34000</v>
      </c>
      <c r="F10668" s="130">
        <f t="shared" si="173"/>
        <v>1785000</v>
      </c>
      <c r="G10668" s="86">
        <f>F10668</f>
        <v>1785000</v>
      </c>
      <c r="I10668" s="286"/>
    </row>
    <row r="10669" spans="1:9" ht="18" customHeight="1">
      <c r="A10669" s="323"/>
      <c r="B10669" s="302"/>
      <c r="C10669" s="325"/>
      <c r="D10669" s="325"/>
      <c r="E10669" s="46"/>
      <c r="F10669" s="130">
        <f t="shared" si="173"/>
        <v>0</v>
      </c>
      <c r="G10669" s="69"/>
    </row>
    <row r="10670" spans="1:9" ht="18" customHeight="1">
      <c r="A10670" s="323" t="s">
        <v>354</v>
      </c>
      <c r="B10670" s="302" t="s">
        <v>13</v>
      </c>
      <c r="C10670" s="325" t="s">
        <v>2527</v>
      </c>
      <c r="D10670" s="325">
        <v>107</v>
      </c>
      <c r="E10670" s="46">
        <v>31500</v>
      </c>
      <c r="F10670" s="130">
        <f t="shared" si="173"/>
        <v>3370500</v>
      </c>
      <c r="G10670" s="86">
        <f>F10670</f>
        <v>3370500</v>
      </c>
    </row>
    <row r="10671" spans="1:9" ht="18" customHeight="1">
      <c r="A10671" s="323"/>
      <c r="B10671" s="302"/>
      <c r="C10671" s="325"/>
      <c r="D10671" s="325"/>
      <c r="E10671" s="46"/>
      <c r="F10671" s="130">
        <f t="shared" si="173"/>
        <v>0</v>
      </c>
      <c r="G10671" s="69"/>
    </row>
    <row r="10672" spans="1:9" ht="18" customHeight="1">
      <c r="A10672" s="323" t="s">
        <v>93</v>
      </c>
      <c r="B10672" s="302" t="s">
        <v>1513</v>
      </c>
      <c r="C10672" s="325" t="s">
        <v>449</v>
      </c>
      <c r="D10672" s="325">
        <v>110.9</v>
      </c>
      <c r="E10672" s="46">
        <v>35500</v>
      </c>
      <c r="F10672" s="130">
        <f t="shared" si="173"/>
        <v>3936950</v>
      </c>
      <c r="G10672" s="86">
        <f>SUM(F10672:F10673)</f>
        <v>18603350</v>
      </c>
      <c r="I10672" s="280" t="s">
        <v>2530</v>
      </c>
    </row>
    <row r="10673" spans="1:9" ht="18" customHeight="1">
      <c r="A10673" s="323"/>
      <c r="B10673" s="302" t="s">
        <v>13</v>
      </c>
      <c r="C10673" s="325" t="s">
        <v>2531</v>
      </c>
      <c r="D10673" s="325">
        <v>465.6</v>
      </c>
      <c r="E10673" s="46">
        <v>31500</v>
      </c>
      <c r="F10673" s="130">
        <f t="shared" si="173"/>
        <v>14666400</v>
      </c>
      <c r="G10673" s="69"/>
      <c r="I10673" s="280" t="s">
        <v>1420</v>
      </c>
    </row>
    <row r="10674" spans="1:9" ht="18" customHeight="1">
      <c r="A10674" s="323"/>
      <c r="B10674" s="302"/>
      <c r="C10674" s="325"/>
      <c r="D10674" s="325"/>
      <c r="E10674" s="46"/>
      <c r="F10674" s="130">
        <f t="shared" si="173"/>
        <v>0</v>
      </c>
      <c r="G10674" s="69"/>
    </row>
    <row r="10675" spans="1:9" ht="18" customHeight="1">
      <c r="A10675" s="323" t="s">
        <v>2354</v>
      </c>
      <c r="B10675" s="302" t="s">
        <v>13</v>
      </c>
      <c r="C10675" s="325" t="s">
        <v>1984</v>
      </c>
      <c r="D10675" s="325">
        <v>202.5</v>
      </c>
      <c r="E10675" s="46">
        <v>33000</v>
      </c>
      <c r="F10675" s="130">
        <f t="shared" si="173"/>
        <v>6682500</v>
      </c>
      <c r="G10675" s="86">
        <f>F10675</f>
        <v>6682500</v>
      </c>
    </row>
    <row r="10676" spans="1:9" ht="18" customHeight="1">
      <c r="A10676" s="323"/>
      <c r="B10676" s="302"/>
      <c r="C10676" s="325"/>
      <c r="D10676" s="325"/>
      <c r="E10676" s="46"/>
      <c r="F10676" s="130">
        <f t="shared" si="173"/>
        <v>0</v>
      </c>
      <c r="G10676" s="69"/>
    </row>
    <row r="10677" spans="1:9" ht="18" customHeight="1">
      <c r="A10677" s="458" t="s">
        <v>2533</v>
      </c>
      <c r="B10677" s="302" t="s">
        <v>23</v>
      </c>
      <c r="C10677" s="325" t="s">
        <v>108</v>
      </c>
      <c r="D10677" s="325">
        <v>50</v>
      </c>
      <c r="E10677" s="46">
        <v>35000</v>
      </c>
      <c r="F10677" s="130">
        <f t="shared" ref="F10677:F10730" si="174">E10677*D10677</f>
        <v>1750000</v>
      </c>
      <c r="G10677" s="86">
        <f>F10677</f>
        <v>1750000</v>
      </c>
    </row>
    <row r="10678" spans="1:9" ht="18" customHeight="1">
      <c r="A10678" s="458"/>
      <c r="B10678" s="302"/>
      <c r="C10678" s="325"/>
      <c r="D10678" s="325"/>
      <c r="E10678" s="46"/>
      <c r="F10678" s="130">
        <f t="shared" si="174"/>
        <v>0</v>
      </c>
      <c r="G10678" s="69"/>
    </row>
    <row r="10679" spans="1:9" ht="18" customHeight="1">
      <c r="A10679" s="302" t="s">
        <v>258</v>
      </c>
      <c r="B10679" s="302" t="s">
        <v>23</v>
      </c>
      <c r="C10679" s="325" t="s">
        <v>2178</v>
      </c>
      <c r="D10679" s="325">
        <v>5</v>
      </c>
      <c r="E10679" s="46">
        <v>36000</v>
      </c>
      <c r="F10679" s="130">
        <f t="shared" si="174"/>
        <v>180000</v>
      </c>
      <c r="G10679" s="86">
        <f>F10679</f>
        <v>180000</v>
      </c>
    </row>
    <row r="10680" spans="1:9" ht="18" customHeight="1">
      <c r="A10680" s="323"/>
      <c r="B10680" s="302"/>
      <c r="C10680" s="325"/>
      <c r="D10680" s="325"/>
      <c r="E10680" s="46"/>
      <c r="F10680" s="130">
        <f t="shared" si="174"/>
        <v>0</v>
      </c>
      <c r="G10680" s="69"/>
    </row>
    <row r="10681" spans="1:9" ht="18" customHeight="1">
      <c r="A10681" s="534" t="s">
        <v>314</v>
      </c>
      <c r="B10681" s="302"/>
      <c r="C10681" s="325"/>
      <c r="D10681" s="325"/>
      <c r="E10681" s="46"/>
      <c r="F10681" s="130">
        <f t="shared" si="174"/>
        <v>0</v>
      </c>
      <c r="G10681" s="48">
        <v>13013000</v>
      </c>
    </row>
    <row r="10682" spans="1:9" ht="18" customHeight="1">
      <c r="A10682" s="533" t="s">
        <v>2512</v>
      </c>
      <c r="B10682" s="440" t="s">
        <v>31</v>
      </c>
      <c r="C10682" s="382" t="s">
        <v>2506</v>
      </c>
      <c r="D10682" s="382">
        <v>371.8</v>
      </c>
      <c r="E10682" s="59">
        <v>35000</v>
      </c>
      <c r="F10682" s="132">
        <f t="shared" si="174"/>
        <v>13013000</v>
      </c>
      <c r="G10682" s="125"/>
    </row>
    <row r="10683" spans="1:9" ht="18" customHeight="1">
      <c r="A10683" s="526"/>
      <c r="B10683" s="435"/>
      <c r="C10683" s="484"/>
      <c r="D10683" s="526"/>
      <c r="E10683" s="126"/>
      <c r="F10683" s="112"/>
      <c r="G10683" s="334"/>
    </row>
    <row r="10684" spans="1:9" ht="18" customHeight="1">
      <c r="A10684" s="538">
        <v>42484</v>
      </c>
      <c r="B10684" s="452"/>
      <c r="C10684" s="501" t="s">
        <v>398</v>
      </c>
      <c r="D10684" s="486"/>
      <c r="E10684" s="114"/>
      <c r="F10684" s="166"/>
      <c r="G10684" s="167"/>
    </row>
    <row r="10685" spans="1:9" ht="18" customHeight="1">
      <c r="A10685" s="531" t="s">
        <v>127</v>
      </c>
      <c r="B10685" s="436" t="s">
        <v>134</v>
      </c>
      <c r="C10685" s="494" t="s">
        <v>152</v>
      </c>
      <c r="D10685" s="494">
        <f>SUM(D10686:D10815)</f>
        <v>92938.200000000012</v>
      </c>
      <c r="E10685" s="166"/>
      <c r="F10685" s="171">
        <f>SUM(F10686:F10740)</f>
        <v>109212220</v>
      </c>
      <c r="G10685" s="171">
        <f>SUM(G10686:G10740)</f>
        <v>109212220</v>
      </c>
    </row>
    <row r="10686" spans="1:9" ht="18" customHeight="1">
      <c r="A10686" s="532" t="s">
        <v>1271</v>
      </c>
      <c r="B10686" s="441" t="s">
        <v>390</v>
      </c>
      <c r="C10686" s="492" t="s">
        <v>2535</v>
      </c>
      <c r="D10686" s="492">
        <v>154.30000000000001</v>
      </c>
      <c r="E10686" s="62">
        <v>33000</v>
      </c>
      <c r="F10686" s="139">
        <f t="shared" si="174"/>
        <v>5091900</v>
      </c>
      <c r="G10686" s="85">
        <f>F10686</f>
        <v>5091900</v>
      </c>
      <c r="I10686" s="280" t="s">
        <v>2536</v>
      </c>
    </row>
    <row r="10687" spans="1:9" ht="18" customHeight="1">
      <c r="A10687" s="323"/>
      <c r="B10687" s="302"/>
      <c r="C10687" s="325"/>
      <c r="D10687" s="325"/>
      <c r="E10687" s="46"/>
      <c r="F10687" s="130">
        <f t="shared" si="174"/>
        <v>0</v>
      </c>
      <c r="G10687" s="69"/>
    </row>
    <row r="10688" spans="1:9" ht="18" customHeight="1">
      <c r="A10688" s="323" t="s">
        <v>2537</v>
      </c>
      <c r="B10688" s="302" t="s">
        <v>23</v>
      </c>
      <c r="C10688" s="325" t="s">
        <v>189</v>
      </c>
      <c r="D10688" s="325">
        <v>50</v>
      </c>
      <c r="E10688" s="46">
        <v>35000</v>
      </c>
      <c r="F10688" s="130">
        <f t="shared" si="174"/>
        <v>1750000</v>
      </c>
      <c r="G10688" s="86">
        <f>F10688</f>
        <v>1750000</v>
      </c>
    </row>
    <row r="10689" spans="1:9" ht="18" customHeight="1">
      <c r="A10689" s="323"/>
      <c r="B10689" s="302"/>
      <c r="C10689" s="325"/>
      <c r="D10689" s="325"/>
      <c r="E10689" s="46"/>
      <c r="F10689" s="130">
        <f t="shared" si="174"/>
        <v>0</v>
      </c>
      <c r="G10689" s="69"/>
    </row>
    <row r="10690" spans="1:9" ht="18" customHeight="1">
      <c r="A10690" s="323" t="s">
        <v>2273</v>
      </c>
      <c r="B10690" s="444" t="s">
        <v>137</v>
      </c>
      <c r="C10690" s="482" t="s">
        <v>863</v>
      </c>
      <c r="D10690" s="482">
        <v>50</v>
      </c>
      <c r="E10690" s="116">
        <v>40500</v>
      </c>
      <c r="F10690" s="131">
        <f t="shared" si="174"/>
        <v>2025000</v>
      </c>
      <c r="G10690" s="86">
        <f>SUM(F10690:F10692)</f>
        <v>5600000</v>
      </c>
    </row>
    <row r="10691" spans="1:9" ht="18" customHeight="1">
      <c r="A10691" s="323"/>
      <c r="B10691" s="302" t="s">
        <v>13</v>
      </c>
      <c r="C10691" s="325" t="s">
        <v>2538</v>
      </c>
      <c r="D10691" s="325">
        <v>50</v>
      </c>
      <c r="E10691" s="46">
        <v>31500</v>
      </c>
      <c r="F10691" s="130">
        <f t="shared" si="174"/>
        <v>1575000</v>
      </c>
      <c r="G10691" s="69"/>
    </row>
    <row r="10692" spans="1:9" ht="18" customHeight="1">
      <c r="A10692" s="323"/>
      <c r="B10692" s="444" t="s">
        <v>137</v>
      </c>
      <c r="C10692" s="482" t="s">
        <v>862</v>
      </c>
      <c r="D10692" s="482">
        <v>50</v>
      </c>
      <c r="E10692" s="116">
        <v>40000</v>
      </c>
      <c r="F10692" s="131">
        <f t="shared" si="174"/>
        <v>2000000</v>
      </c>
      <c r="G10692" s="69"/>
      <c r="I10692" s="280" t="s">
        <v>2514</v>
      </c>
    </row>
    <row r="10693" spans="1:9" ht="18" customHeight="1">
      <c r="A10693" s="323"/>
      <c r="B10693" s="302"/>
      <c r="C10693" s="325"/>
      <c r="D10693" s="325"/>
      <c r="E10693" s="46"/>
      <c r="F10693" s="130">
        <f t="shared" si="174"/>
        <v>0</v>
      </c>
      <c r="G10693" s="69"/>
    </row>
    <row r="10694" spans="1:9" ht="18" customHeight="1">
      <c r="A10694" s="458" t="s">
        <v>2469</v>
      </c>
      <c r="B10694" s="302" t="s">
        <v>31</v>
      </c>
      <c r="C10694" s="325" t="s">
        <v>1328</v>
      </c>
      <c r="D10694" s="325">
        <v>503</v>
      </c>
      <c r="E10694" s="46">
        <v>37500</v>
      </c>
      <c r="F10694" s="130">
        <f t="shared" si="174"/>
        <v>18862500</v>
      </c>
      <c r="G10694" s="86">
        <f>F10694</f>
        <v>18862500</v>
      </c>
      <c r="I10694" s="280" t="s">
        <v>2539</v>
      </c>
    </row>
    <row r="10695" spans="1:9" ht="18" customHeight="1">
      <c r="A10695" s="323"/>
      <c r="B10695" s="302"/>
      <c r="C10695" s="325"/>
      <c r="D10695" s="325"/>
      <c r="E10695" s="46"/>
      <c r="F10695" s="130">
        <f t="shared" si="174"/>
        <v>0</v>
      </c>
      <c r="G10695" s="69"/>
    </row>
    <row r="10696" spans="1:9" ht="18" customHeight="1">
      <c r="A10696" s="458" t="s">
        <v>2448</v>
      </c>
      <c r="B10696" s="439" t="s">
        <v>176</v>
      </c>
      <c r="C10696" s="430" t="s">
        <v>958</v>
      </c>
      <c r="D10696" s="430">
        <v>-34.5</v>
      </c>
      <c r="E10696" s="54">
        <v>32500</v>
      </c>
      <c r="F10696" s="140">
        <f t="shared" si="174"/>
        <v>-1121250</v>
      </c>
      <c r="G10696" s="86">
        <f>F10696</f>
        <v>-1121250</v>
      </c>
    </row>
    <row r="10697" spans="1:9" ht="18" customHeight="1">
      <c r="A10697" s="323"/>
      <c r="B10697" s="302"/>
      <c r="C10697" s="325"/>
      <c r="D10697" s="325"/>
      <c r="E10697" s="46"/>
      <c r="F10697" s="130">
        <f t="shared" si="174"/>
        <v>0</v>
      </c>
      <c r="G10697" s="69"/>
    </row>
    <row r="10698" spans="1:9" ht="18" customHeight="1">
      <c r="A10698" s="323" t="s">
        <v>2349</v>
      </c>
      <c r="B10698" s="302" t="s">
        <v>31</v>
      </c>
      <c r="C10698" s="325" t="s">
        <v>579</v>
      </c>
      <c r="D10698" s="325">
        <v>100</v>
      </c>
      <c r="E10698" s="46">
        <v>36000</v>
      </c>
      <c r="F10698" s="130">
        <f t="shared" si="174"/>
        <v>3600000</v>
      </c>
      <c r="G10698" s="86">
        <f>SUM(F10698:F10699)</f>
        <v>6645000</v>
      </c>
    </row>
    <row r="10699" spans="1:9" ht="18" customHeight="1">
      <c r="A10699" s="323"/>
      <c r="B10699" s="302" t="s">
        <v>13</v>
      </c>
      <c r="C10699" s="325" t="s">
        <v>2546</v>
      </c>
      <c r="D10699" s="325">
        <v>101.5</v>
      </c>
      <c r="E10699" s="46">
        <v>30000</v>
      </c>
      <c r="F10699" s="130">
        <f t="shared" si="174"/>
        <v>3045000</v>
      </c>
      <c r="G10699" s="86"/>
    </row>
    <row r="10700" spans="1:9" ht="18" customHeight="1">
      <c r="A10700" s="323"/>
      <c r="B10700" s="302"/>
      <c r="C10700" s="325"/>
      <c r="D10700" s="325"/>
      <c r="E10700" s="46"/>
      <c r="F10700" s="130">
        <f t="shared" si="174"/>
        <v>0</v>
      </c>
      <c r="G10700" s="69"/>
    </row>
    <row r="10701" spans="1:9" ht="18" customHeight="1">
      <c r="A10701" s="323" t="s">
        <v>1005</v>
      </c>
      <c r="B10701" s="302" t="s">
        <v>23</v>
      </c>
      <c r="C10701" s="325" t="s">
        <v>1082</v>
      </c>
      <c r="D10701" s="325">
        <v>56</v>
      </c>
      <c r="E10701" s="46">
        <v>35000</v>
      </c>
      <c r="F10701" s="130">
        <f t="shared" si="174"/>
        <v>1960000</v>
      </c>
      <c r="G10701" s="86">
        <f>F10701</f>
        <v>1960000</v>
      </c>
    </row>
    <row r="10702" spans="1:9" ht="18" customHeight="1">
      <c r="A10702" s="323"/>
      <c r="B10702" s="302"/>
      <c r="C10702" s="325"/>
      <c r="D10702" s="325"/>
      <c r="E10702" s="46"/>
      <c r="F10702" s="130">
        <f t="shared" si="174"/>
        <v>0</v>
      </c>
      <c r="G10702" s="69"/>
    </row>
    <row r="10703" spans="1:9" ht="18" customHeight="1">
      <c r="A10703" s="323" t="s">
        <v>12</v>
      </c>
      <c r="B10703" s="302" t="s">
        <v>13</v>
      </c>
      <c r="C10703" s="325" t="s">
        <v>588</v>
      </c>
      <c r="D10703" s="325">
        <v>50</v>
      </c>
      <c r="E10703" s="46">
        <v>31500</v>
      </c>
      <c r="F10703" s="130">
        <f t="shared" si="174"/>
        <v>1575000</v>
      </c>
      <c r="G10703" s="86">
        <f>F10703</f>
        <v>1575000</v>
      </c>
    </row>
    <row r="10704" spans="1:9" ht="18" customHeight="1">
      <c r="A10704" s="323"/>
      <c r="B10704" s="302"/>
      <c r="C10704" s="325"/>
      <c r="D10704" s="325"/>
      <c r="E10704" s="46"/>
      <c r="F10704" s="130">
        <f t="shared" si="174"/>
        <v>0</v>
      </c>
      <c r="G10704" s="69"/>
    </row>
    <row r="10705" spans="1:9" ht="18" customHeight="1">
      <c r="A10705" s="323" t="s">
        <v>566</v>
      </c>
      <c r="B10705" s="428" t="s">
        <v>2303</v>
      </c>
      <c r="C10705" s="430" t="s">
        <v>1911</v>
      </c>
      <c r="D10705" s="430">
        <v>-4.4000000000000004</v>
      </c>
      <c r="E10705" s="54">
        <v>34000</v>
      </c>
      <c r="F10705" s="140">
        <f t="shared" si="174"/>
        <v>-149600</v>
      </c>
      <c r="G10705" s="86">
        <f>SUM(F10705:F10706)</f>
        <v>7180000</v>
      </c>
    </row>
    <row r="10706" spans="1:9" ht="18" customHeight="1">
      <c r="A10706" s="323"/>
      <c r="B10706" s="323" t="s">
        <v>31</v>
      </c>
      <c r="C10706" s="325" t="s">
        <v>130</v>
      </c>
      <c r="D10706" s="325">
        <v>203.6</v>
      </c>
      <c r="E10706" s="46">
        <v>36000</v>
      </c>
      <c r="F10706" s="130">
        <f t="shared" si="174"/>
        <v>7329600</v>
      </c>
      <c r="G10706" s="86"/>
    </row>
    <row r="10707" spans="1:9" ht="18" customHeight="1">
      <c r="A10707" s="323"/>
      <c r="B10707" s="302"/>
      <c r="C10707" s="325"/>
      <c r="D10707" s="325"/>
      <c r="E10707" s="46"/>
      <c r="F10707" s="130">
        <f t="shared" si="174"/>
        <v>0</v>
      </c>
      <c r="G10707" s="69"/>
    </row>
    <row r="10708" spans="1:9" ht="18" customHeight="1">
      <c r="A10708" s="323" t="s">
        <v>1571</v>
      </c>
      <c r="B10708" s="302" t="s">
        <v>13</v>
      </c>
      <c r="C10708" s="325" t="s">
        <v>2543</v>
      </c>
      <c r="D10708" s="325">
        <v>20</v>
      </c>
      <c r="E10708" s="46">
        <v>31500</v>
      </c>
      <c r="F10708" s="130">
        <f t="shared" si="174"/>
        <v>630000</v>
      </c>
      <c r="G10708" s="86">
        <f>SUM(F10708:F10710)</f>
        <v>5339250</v>
      </c>
    </row>
    <row r="10709" spans="1:9" ht="18" customHeight="1">
      <c r="A10709" s="323"/>
      <c r="B10709" s="302" t="s">
        <v>13</v>
      </c>
      <c r="C10709" s="325" t="s">
        <v>2544</v>
      </c>
      <c r="D10709" s="325">
        <v>30.5</v>
      </c>
      <c r="E10709" s="46">
        <v>31500</v>
      </c>
      <c r="F10709" s="130">
        <f t="shared" si="174"/>
        <v>960750</v>
      </c>
      <c r="G10709" s="69"/>
    </row>
    <row r="10710" spans="1:9" ht="18" customHeight="1">
      <c r="A10710" s="323"/>
      <c r="B10710" s="302" t="s">
        <v>13</v>
      </c>
      <c r="C10710" s="325" t="s">
        <v>2545</v>
      </c>
      <c r="D10710" s="325">
        <v>119</v>
      </c>
      <c r="E10710" s="46">
        <v>31500</v>
      </c>
      <c r="F10710" s="130">
        <f t="shared" si="174"/>
        <v>3748500</v>
      </c>
      <c r="G10710" s="69"/>
    </row>
    <row r="10711" spans="1:9" ht="18" customHeight="1">
      <c r="A10711" s="323"/>
      <c r="B10711" s="302"/>
      <c r="C10711" s="325"/>
      <c r="D10711" s="325"/>
      <c r="E10711" s="46"/>
      <c r="F10711" s="130">
        <f t="shared" si="174"/>
        <v>0</v>
      </c>
      <c r="G10711" s="69"/>
    </row>
    <row r="10712" spans="1:9" ht="18" customHeight="1">
      <c r="A10712" s="323" t="s">
        <v>330</v>
      </c>
      <c r="B10712" s="302" t="s">
        <v>31</v>
      </c>
      <c r="C10712" s="325" t="s">
        <v>611</v>
      </c>
      <c r="D10712" s="325">
        <v>135.80000000000001</v>
      </c>
      <c r="E10712" s="46">
        <v>36000</v>
      </c>
      <c r="F10712" s="130">
        <f t="shared" si="174"/>
        <v>4888800</v>
      </c>
      <c r="G10712" s="86">
        <f>F10712</f>
        <v>4888800</v>
      </c>
    </row>
    <row r="10713" spans="1:9" ht="18" customHeight="1">
      <c r="A10713" s="323"/>
      <c r="B10713" s="302"/>
      <c r="C10713" s="325"/>
      <c r="D10713" s="325"/>
      <c r="E10713" s="46"/>
      <c r="F10713" s="130">
        <f t="shared" si="174"/>
        <v>0</v>
      </c>
      <c r="G10713" s="69"/>
    </row>
    <row r="10714" spans="1:9" ht="18" customHeight="1">
      <c r="A10714" s="323" t="s">
        <v>316</v>
      </c>
      <c r="B10714" s="302" t="s">
        <v>31</v>
      </c>
      <c r="C10714" s="325" t="s">
        <v>369</v>
      </c>
      <c r="D10714" s="325">
        <v>130.80000000000001</v>
      </c>
      <c r="E10714" s="46">
        <v>35500</v>
      </c>
      <c r="F10714" s="130">
        <f t="shared" si="174"/>
        <v>4643400</v>
      </c>
      <c r="G10714" s="86">
        <f>SUM(F10714:F10715)</f>
        <v>8193400</v>
      </c>
    </row>
    <row r="10715" spans="1:9" ht="18" customHeight="1">
      <c r="A10715" s="323"/>
      <c r="B10715" s="302" t="s">
        <v>31</v>
      </c>
      <c r="C10715" s="325" t="s">
        <v>2519</v>
      </c>
      <c r="D10715" s="325">
        <v>100</v>
      </c>
      <c r="E10715" s="46">
        <v>35500</v>
      </c>
      <c r="F10715" s="130">
        <f t="shared" si="174"/>
        <v>3550000</v>
      </c>
      <c r="G10715" s="86"/>
    </row>
    <row r="10716" spans="1:9" ht="18" customHeight="1">
      <c r="A10716" s="323"/>
      <c r="B10716" s="302"/>
      <c r="C10716" s="325"/>
      <c r="D10716" s="325"/>
      <c r="E10716" s="46"/>
      <c r="F10716" s="130">
        <f t="shared" si="174"/>
        <v>0</v>
      </c>
      <c r="G10716" s="69"/>
    </row>
    <row r="10717" spans="1:9" ht="18" customHeight="1">
      <c r="A10717" s="323" t="s">
        <v>93</v>
      </c>
      <c r="B10717" s="302" t="s">
        <v>2540</v>
      </c>
      <c r="C10717" s="325" t="s">
        <v>117</v>
      </c>
      <c r="D10717" s="325">
        <v>236.7</v>
      </c>
      <c r="E10717" s="46">
        <v>36000</v>
      </c>
      <c r="F10717" s="130">
        <f t="shared" si="174"/>
        <v>8521200</v>
      </c>
      <c r="G10717" s="86">
        <f>SUM(F10717:F10718)</f>
        <v>10827000</v>
      </c>
      <c r="I10717" s="280" t="s">
        <v>115</v>
      </c>
    </row>
    <row r="10718" spans="1:9" ht="18" customHeight="1">
      <c r="A10718" s="323"/>
      <c r="B10718" s="302" t="s">
        <v>617</v>
      </c>
      <c r="C10718" s="325" t="s">
        <v>342</v>
      </c>
      <c r="D10718" s="325">
        <v>73.2</v>
      </c>
      <c r="E10718" s="46">
        <v>31500</v>
      </c>
      <c r="F10718" s="130">
        <f t="shared" si="174"/>
        <v>2305800</v>
      </c>
      <c r="G10718" s="69"/>
      <c r="I10718" s="280" t="s">
        <v>1420</v>
      </c>
    </row>
    <row r="10719" spans="1:9" ht="18" customHeight="1">
      <c r="A10719" s="323"/>
      <c r="B10719" s="302"/>
      <c r="C10719" s="325"/>
      <c r="D10719" s="325"/>
      <c r="E10719" s="46"/>
      <c r="F10719" s="130">
        <f t="shared" si="174"/>
        <v>0</v>
      </c>
      <c r="G10719" s="69"/>
    </row>
    <row r="10720" spans="1:9" ht="18" customHeight="1">
      <c r="A10720" s="323" t="s">
        <v>2287</v>
      </c>
      <c r="B10720" s="302" t="s">
        <v>390</v>
      </c>
      <c r="C10720" s="325" t="s">
        <v>581</v>
      </c>
      <c r="D10720" s="325">
        <v>53.9</v>
      </c>
      <c r="E10720" s="46">
        <v>33500</v>
      </c>
      <c r="F10720" s="130">
        <f t="shared" si="174"/>
        <v>1805650</v>
      </c>
      <c r="G10720" s="86">
        <f>SUM(F10720:F10721)</f>
        <v>16266350</v>
      </c>
    </row>
    <row r="10721" spans="1:7" ht="18" customHeight="1">
      <c r="A10721" s="323"/>
      <c r="B10721" s="302" t="s">
        <v>2542</v>
      </c>
      <c r="C10721" s="325" t="s">
        <v>852</v>
      </c>
      <c r="D10721" s="325">
        <v>352.7</v>
      </c>
      <c r="E10721" s="46">
        <v>41000</v>
      </c>
      <c r="F10721" s="130">
        <f t="shared" si="174"/>
        <v>14460700</v>
      </c>
      <c r="G10721" s="69"/>
    </row>
    <row r="10722" spans="1:7" ht="18" customHeight="1">
      <c r="A10722" s="323"/>
      <c r="B10722" s="302"/>
      <c r="C10722" s="325"/>
      <c r="D10722" s="325"/>
      <c r="E10722" s="46"/>
      <c r="F10722" s="130">
        <f t="shared" si="174"/>
        <v>0</v>
      </c>
      <c r="G10722" s="69"/>
    </row>
    <row r="10723" spans="1:7" ht="18" customHeight="1">
      <c r="A10723" s="323" t="s">
        <v>88</v>
      </c>
      <c r="B10723" s="302" t="s">
        <v>13</v>
      </c>
      <c r="C10723" s="325" t="s">
        <v>144</v>
      </c>
      <c r="D10723" s="325">
        <v>717.7</v>
      </c>
      <c r="E10723" s="46">
        <v>30000</v>
      </c>
      <c r="F10723" s="130">
        <f t="shared" si="174"/>
        <v>21531000</v>
      </c>
      <c r="G10723" s="86">
        <f>F10723</f>
        <v>21531000</v>
      </c>
    </row>
    <row r="10724" spans="1:7" ht="18" customHeight="1">
      <c r="A10724" s="323"/>
      <c r="B10724" s="302"/>
      <c r="C10724" s="325"/>
      <c r="D10724" s="325"/>
      <c r="E10724" s="46"/>
      <c r="F10724" s="130">
        <f t="shared" si="174"/>
        <v>0</v>
      </c>
      <c r="G10724" s="69"/>
    </row>
    <row r="10725" spans="1:7" ht="18" customHeight="1">
      <c r="A10725" s="323" t="s">
        <v>2541</v>
      </c>
      <c r="B10725" s="302" t="s">
        <v>132</v>
      </c>
      <c r="C10725" s="325" t="s">
        <v>2153</v>
      </c>
      <c r="D10725" s="325">
        <v>202.4</v>
      </c>
      <c r="E10725" s="46">
        <v>32000</v>
      </c>
      <c r="F10725" s="130">
        <f t="shared" si="174"/>
        <v>6476800</v>
      </c>
      <c r="G10725" s="86">
        <f>F10725</f>
        <v>6476800</v>
      </c>
    </row>
    <row r="10726" spans="1:7" ht="18" customHeight="1">
      <c r="A10726" s="323"/>
      <c r="B10726" s="302"/>
      <c r="C10726" s="325"/>
      <c r="D10726" s="325"/>
      <c r="E10726" s="46"/>
      <c r="F10726" s="130">
        <f t="shared" si="174"/>
        <v>0</v>
      </c>
      <c r="G10726" s="69"/>
    </row>
    <row r="10727" spans="1:7" ht="18" customHeight="1">
      <c r="A10727" s="323" t="s">
        <v>151</v>
      </c>
      <c r="B10727" s="439" t="s">
        <v>2342</v>
      </c>
      <c r="C10727" s="430" t="s">
        <v>2283</v>
      </c>
      <c r="D10727" s="430">
        <v>-590</v>
      </c>
      <c r="E10727" s="54">
        <v>33500</v>
      </c>
      <c r="F10727" s="140">
        <f t="shared" si="174"/>
        <v>-19765000</v>
      </c>
      <c r="G10727" s="86">
        <f>F10727</f>
        <v>-19765000</v>
      </c>
    </row>
    <row r="10728" spans="1:7" ht="18" customHeight="1">
      <c r="A10728" s="323"/>
      <c r="B10728" s="302"/>
      <c r="C10728" s="325"/>
      <c r="D10728" s="325"/>
      <c r="E10728" s="46"/>
      <c r="F10728" s="130">
        <f t="shared" si="174"/>
        <v>0</v>
      </c>
      <c r="G10728" s="69"/>
    </row>
    <row r="10729" spans="1:7" ht="18" customHeight="1">
      <c r="A10729" s="323" t="s">
        <v>52</v>
      </c>
      <c r="B10729" s="439" t="s">
        <v>1099</v>
      </c>
      <c r="C10729" s="430" t="s">
        <v>1310</v>
      </c>
      <c r="D10729" s="430">
        <v>-8.6</v>
      </c>
      <c r="E10729" s="54">
        <v>34300</v>
      </c>
      <c r="F10729" s="140">
        <f t="shared" si="174"/>
        <v>-294980</v>
      </c>
      <c r="G10729" s="86">
        <f>SUM(F10729:F10730)</f>
        <v>-1124530</v>
      </c>
    </row>
    <row r="10730" spans="1:7" ht="18" customHeight="1">
      <c r="A10730" s="323"/>
      <c r="B10730" s="439" t="s">
        <v>1099</v>
      </c>
      <c r="C10730" s="430" t="s">
        <v>54</v>
      </c>
      <c r="D10730" s="430">
        <v>-23.5</v>
      </c>
      <c r="E10730" s="54">
        <v>35300</v>
      </c>
      <c r="F10730" s="140">
        <f t="shared" si="174"/>
        <v>-829550</v>
      </c>
      <c r="G10730" s="69"/>
    </row>
    <row r="10731" spans="1:7" ht="18" customHeight="1">
      <c r="A10731" s="323"/>
      <c r="B10731" s="439"/>
      <c r="C10731" s="430"/>
      <c r="D10731" s="430"/>
      <c r="E10731" s="54"/>
      <c r="F10731" s="140">
        <f t="shared" ref="F10731:F10796" si="175">E10731*D10731</f>
        <v>0</v>
      </c>
      <c r="G10731" s="69"/>
    </row>
    <row r="10732" spans="1:7" ht="18" customHeight="1">
      <c r="A10732" s="323" t="s">
        <v>51</v>
      </c>
      <c r="B10732" s="439" t="s">
        <v>1177</v>
      </c>
      <c r="C10732" s="430" t="s">
        <v>1302</v>
      </c>
      <c r="D10732" s="430">
        <v>-3</v>
      </c>
      <c r="E10732" s="54">
        <v>33000</v>
      </c>
      <c r="F10732" s="140">
        <f t="shared" si="175"/>
        <v>-99000</v>
      </c>
      <c r="G10732" s="86">
        <f>F10732</f>
        <v>-99000</v>
      </c>
    </row>
    <row r="10733" spans="1:7" ht="18" customHeight="1">
      <c r="A10733" s="323"/>
      <c r="B10733" s="302"/>
      <c r="C10733" s="325"/>
      <c r="D10733" s="325"/>
      <c r="E10733" s="46"/>
      <c r="F10733" s="130">
        <f t="shared" si="175"/>
        <v>0</v>
      </c>
      <c r="G10733" s="69"/>
    </row>
    <row r="10734" spans="1:7" ht="18" customHeight="1">
      <c r="A10734" s="323" t="s">
        <v>2300</v>
      </c>
      <c r="B10734" s="302" t="s">
        <v>13</v>
      </c>
      <c r="C10734" s="325" t="s">
        <v>1035</v>
      </c>
      <c r="D10734" s="325">
        <v>20</v>
      </c>
      <c r="E10734" s="46">
        <v>31500</v>
      </c>
      <c r="F10734" s="130">
        <f t="shared" si="175"/>
        <v>630000</v>
      </c>
      <c r="G10734" s="86">
        <f>SUM(F10734:F10740)</f>
        <v>9135000</v>
      </c>
    </row>
    <row r="10735" spans="1:7" ht="18" customHeight="1">
      <c r="A10735" s="323"/>
      <c r="B10735" s="302" t="s">
        <v>13</v>
      </c>
      <c r="C10735" s="325" t="s">
        <v>45</v>
      </c>
      <c r="D10735" s="325">
        <v>20</v>
      </c>
      <c r="E10735" s="46">
        <v>31500</v>
      </c>
      <c r="F10735" s="130">
        <f t="shared" si="175"/>
        <v>630000</v>
      </c>
      <c r="G10735" s="69"/>
    </row>
    <row r="10736" spans="1:7" ht="18" customHeight="1">
      <c r="A10736" s="323"/>
      <c r="B10736" s="302" t="s">
        <v>13</v>
      </c>
      <c r="C10736" s="325" t="s">
        <v>75</v>
      </c>
      <c r="D10736" s="325">
        <v>30</v>
      </c>
      <c r="E10736" s="46">
        <v>31500</v>
      </c>
      <c r="F10736" s="130">
        <f t="shared" si="175"/>
        <v>945000</v>
      </c>
      <c r="G10736" s="69"/>
    </row>
    <row r="10737" spans="1:7" ht="18" customHeight="1">
      <c r="A10737" s="323"/>
      <c r="B10737" s="302" t="s">
        <v>13</v>
      </c>
      <c r="C10737" s="325" t="s">
        <v>60</v>
      </c>
      <c r="D10737" s="325">
        <v>120</v>
      </c>
      <c r="E10737" s="46">
        <v>31500</v>
      </c>
      <c r="F10737" s="130">
        <f t="shared" si="175"/>
        <v>3780000</v>
      </c>
      <c r="G10737" s="69"/>
    </row>
    <row r="10738" spans="1:7" ht="18" customHeight="1">
      <c r="A10738" s="323"/>
      <c r="B10738" s="302" t="s">
        <v>13</v>
      </c>
      <c r="C10738" s="325" t="s">
        <v>14</v>
      </c>
      <c r="D10738" s="325">
        <v>50</v>
      </c>
      <c r="E10738" s="46">
        <v>31500</v>
      </c>
      <c r="F10738" s="130">
        <f t="shared" si="175"/>
        <v>1575000</v>
      </c>
      <c r="G10738" s="69"/>
    </row>
    <row r="10739" spans="1:7" ht="18" customHeight="1">
      <c r="A10739" s="323"/>
      <c r="B10739" s="302" t="s">
        <v>13</v>
      </c>
      <c r="C10739" s="325" t="s">
        <v>15</v>
      </c>
      <c r="D10739" s="325">
        <v>30</v>
      </c>
      <c r="E10739" s="46">
        <v>31500</v>
      </c>
      <c r="F10739" s="130">
        <f t="shared" si="175"/>
        <v>945000</v>
      </c>
      <c r="G10739" s="69"/>
    </row>
    <row r="10740" spans="1:7" ht="18" customHeight="1">
      <c r="A10740" s="533"/>
      <c r="B10740" s="440" t="s">
        <v>13</v>
      </c>
      <c r="C10740" s="382" t="s">
        <v>62</v>
      </c>
      <c r="D10740" s="382">
        <v>20</v>
      </c>
      <c r="E10740" s="59">
        <v>31500</v>
      </c>
      <c r="F10740" s="132">
        <f t="shared" si="175"/>
        <v>630000</v>
      </c>
      <c r="G10740" s="92"/>
    </row>
    <row r="10741" spans="1:7" ht="18" customHeight="1">
      <c r="A10741" s="526"/>
      <c r="B10741" s="435"/>
      <c r="C10741" s="484"/>
      <c r="D10741" s="526"/>
      <c r="E10741" s="126"/>
      <c r="F10741" s="112"/>
      <c r="G10741" s="334"/>
    </row>
    <row r="10742" spans="1:7" ht="18" customHeight="1">
      <c r="A10742" s="538">
        <v>42485</v>
      </c>
      <c r="B10742" s="452"/>
      <c r="C10742" s="501" t="s">
        <v>398</v>
      </c>
      <c r="D10742" s="486"/>
      <c r="E10742" s="114"/>
      <c r="F10742" s="166"/>
      <c r="G10742" s="167"/>
    </row>
    <row r="10743" spans="1:7" ht="18" customHeight="1">
      <c r="A10743" s="531" t="s">
        <v>127</v>
      </c>
      <c r="B10743" s="436" t="s">
        <v>134</v>
      </c>
      <c r="C10743" s="494" t="s">
        <v>152</v>
      </c>
      <c r="D10743" s="494">
        <f>SUM(D10744:D10874)</f>
        <v>77610.299999999988</v>
      </c>
      <c r="E10743" s="166"/>
      <c r="F10743" s="171">
        <f>SUM(F10744:F10830)</f>
        <v>476118650</v>
      </c>
      <c r="G10743" s="171">
        <f>SUM(G10744:G10830)</f>
        <v>476118650</v>
      </c>
    </row>
    <row r="10744" spans="1:7" ht="18" customHeight="1">
      <c r="A10744" s="532" t="s">
        <v>1514</v>
      </c>
      <c r="B10744" s="441" t="s">
        <v>23</v>
      </c>
      <c r="C10744" s="492" t="s">
        <v>301</v>
      </c>
      <c r="D10744" s="492">
        <v>141.30000000000001</v>
      </c>
      <c r="E10744" s="62">
        <v>34000</v>
      </c>
      <c r="F10744" s="139">
        <f t="shared" si="175"/>
        <v>4804200</v>
      </c>
      <c r="G10744" s="85">
        <f>SUM(F10744:F10745)</f>
        <v>6442200</v>
      </c>
    </row>
    <row r="10745" spans="1:7" ht="18" customHeight="1">
      <c r="A10745" s="323"/>
      <c r="B10745" s="302" t="s">
        <v>13</v>
      </c>
      <c r="C10745" s="325" t="s">
        <v>2523</v>
      </c>
      <c r="D10745" s="325">
        <v>52</v>
      </c>
      <c r="E10745" s="46">
        <v>31500</v>
      </c>
      <c r="F10745" s="130">
        <f>E10745*D10745</f>
        <v>1638000</v>
      </c>
      <c r="G10745" s="86"/>
    </row>
    <row r="10746" spans="1:7" ht="18" customHeight="1">
      <c r="A10746" s="325"/>
      <c r="B10746" s="325"/>
      <c r="C10746" s="325"/>
      <c r="D10746" s="325"/>
      <c r="E10746" s="46"/>
      <c r="F10746" s="130">
        <f t="shared" si="175"/>
        <v>0</v>
      </c>
      <c r="G10746" s="69"/>
    </row>
    <row r="10747" spans="1:7" ht="18" customHeight="1">
      <c r="A10747" s="323" t="s">
        <v>2354</v>
      </c>
      <c r="B10747" s="302" t="s">
        <v>13</v>
      </c>
      <c r="C10747" s="325" t="s">
        <v>365</v>
      </c>
      <c r="D10747" s="325">
        <v>302.8</v>
      </c>
      <c r="E10747" s="46">
        <v>33000</v>
      </c>
      <c r="F10747" s="130">
        <f t="shared" si="175"/>
        <v>9992400</v>
      </c>
      <c r="G10747" s="86">
        <f>SUM(F10747:F10749)</f>
        <v>26215200</v>
      </c>
    </row>
    <row r="10748" spans="1:7" ht="18" customHeight="1">
      <c r="A10748" s="323"/>
      <c r="B10748" s="302" t="s">
        <v>13</v>
      </c>
      <c r="C10748" s="325" t="s">
        <v>909</v>
      </c>
      <c r="D10748" s="325">
        <v>223.4</v>
      </c>
      <c r="E10748" s="46">
        <v>33000</v>
      </c>
      <c r="F10748" s="130">
        <f t="shared" si="175"/>
        <v>7372200</v>
      </c>
      <c r="G10748" s="69"/>
    </row>
    <row r="10749" spans="1:7" ht="18" customHeight="1">
      <c r="A10749" s="323"/>
      <c r="B10749" s="302" t="s">
        <v>13</v>
      </c>
      <c r="C10749" s="325" t="s">
        <v>852</v>
      </c>
      <c r="D10749" s="325">
        <v>268.2</v>
      </c>
      <c r="E10749" s="46">
        <v>33000</v>
      </c>
      <c r="F10749" s="130">
        <f t="shared" si="175"/>
        <v>8850600</v>
      </c>
      <c r="G10749" s="69"/>
    </row>
    <row r="10750" spans="1:7" ht="18" customHeight="1">
      <c r="A10750" s="323"/>
      <c r="B10750" s="302"/>
      <c r="C10750" s="325"/>
      <c r="D10750" s="325"/>
      <c r="E10750" s="46"/>
      <c r="F10750" s="130">
        <f t="shared" si="175"/>
        <v>0</v>
      </c>
      <c r="G10750" s="69"/>
    </row>
    <row r="10751" spans="1:7" ht="18" customHeight="1">
      <c r="A10751" s="323" t="s">
        <v>178</v>
      </c>
      <c r="B10751" s="302" t="s">
        <v>13</v>
      </c>
      <c r="C10751" s="325" t="s">
        <v>76</v>
      </c>
      <c r="D10751" s="325">
        <v>100</v>
      </c>
      <c r="E10751" s="46">
        <v>33000</v>
      </c>
      <c r="F10751" s="130">
        <f t="shared" si="175"/>
        <v>3300000</v>
      </c>
      <c r="G10751" s="86">
        <f>SUM(F10751:F10754)</f>
        <v>16500000</v>
      </c>
    </row>
    <row r="10752" spans="1:7" ht="18" customHeight="1">
      <c r="A10752" s="323"/>
      <c r="B10752" s="302" t="s">
        <v>13</v>
      </c>
      <c r="C10752" s="325" t="s">
        <v>75</v>
      </c>
      <c r="D10752" s="325">
        <v>100</v>
      </c>
      <c r="E10752" s="46">
        <v>33000</v>
      </c>
      <c r="F10752" s="130">
        <f t="shared" si="175"/>
        <v>3300000</v>
      </c>
      <c r="G10752" s="69"/>
    </row>
    <row r="10753" spans="1:9" ht="18" customHeight="1">
      <c r="A10753" s="323"/>
      <c r="B10753" s="302" t="s">
        <v>13</v>
      </c>
      <c r="C10753" s="325" t="s">
        <v>214</v>
      </c>
      <c r="D10753" s="325">
        <v>200</v>
      </c>
      <c r="E10753" s="46">
        <v>33000</v>
      </c>
      <c r="F10753" s="130">
        <f t="shared" si="175"/>
        <v>6600000</v>
      </c>
      <c r="G10753" s="69"/>
    </row>
    <row r="10754" spans="1:9" ht="18" customHeight="1">
      <c r="A10754" s="323"/>
      <c r="B10754" s="302" t="s">
        <v>13</v>
      </c>
      <c r="C10754" s="325" t="s">
        <v>707</v>
      </c>
      <c r="D10754" s="325">
        <v>100</v>
      </c>
      <c r="E10754" s="46">
        <v>33000</v>
      </c>
      <c r="F10754" s="130">
        <f t="shared" si="175"/>
        <v>3300000</v>
      </c>
      <c r="G10754" s="69"/>
    </row>
    <row r="10755" spans="1:9" ht="18" customHeight="1">
      <c r="A10755" s="323"/>
      <c r="B10755" s="302"/>
      <c r="C10755" s="325"/>
      <c r="D10755" s="325"/>
      <c r="E10755" s="46"/>
      <c r="F10755" s="130">
        <f t="shared" si="175"/>
        <v>0</v>
      </c>
      <c r="G10755" s="69"/>
    </row>
    <row r="10756" spans="1:9" ht="18" customHeight="1">
      <c r="A10756" s="323" t="s">
        <v>51</v>
      </c>
      <c r="B10756" s="302" t="s">
        <v>23</v>
      </c>
      <c r="C10756" s="325" t="s">
        <v>60</v>
      </c>
      <c r="D10756" s="325">
        <v>331</v>
      </c>
      <c r="E10756" s="46">
        <v>35000</v>
      </c>
      <c r="F10756" s="130">
        <f t="shared" si="175"/>
        <v>11585000</v>
      </c>
      <c r="G10756" s="86">
        <f>SUM(F10756:F10759)</f>
        <v>23353700</v>
      </c>
    </row>
    <row r="10757" spans="1:9" ht="18" customHeight="1">
      <c r="A10757" s="323"/>
      <c r="B10757" s="302" t="s">
        <v>23</v>
      </c>
      <c r="C10757" s="325" t="s">
        <v>158</v>
      </c>
      <c r="D10757" s="325">
        <v>75.599999999999994</v>
      </c>
      <c r="E10757" s="46">
        <v>33000</v>
      </c>
      <c r="F10757" s="130">
        <f t="shared" si="175"/>
        <v>2494800</v>
      </c>
      <c r="G10757" s="69"/>
    </row>
    <row r="10758" spans="1:9" ht="18" customHeight="1">
      <c r="A10758" s="323"/>
      <c r="B10758" s="302" t="s">
        <v>23</v>
      </c>
      <c r="C10758" s="325" t="s">
        <v>809</v>
      </c>
      <c r="D10758" s="325">
        <v>56.3</v>
      </c>
      <c r="E10758" s="46">
        <v>33000</v>
      </c>
      <c r="F10758" s="130">
        <f t="shared" si="175"/>
        <v>1857900</v>
      </c>
      <c r="G10758" s="69"/>
    </row>
    <row r="10759" spans="1:9" ht="18" customHeight="1">
      <c r="A10759" s="323"/>
      <c r="B10759" s="302" t="s">
        <v>31</v>
      </c>
      <c r="C10759" s="325" t="s">
        <v>530</v>
      </c>
      <c r="D10759" s="325">
        <v>206</v>
      </c>
      <c r="E10759" s="46">
        <v>36000</v>
      </c>
      <c r="F10759" s="130">
        <f t="shared" si="175"/>
        <v>7416000</v>
      </c>
      <c r="G10759" s="69"/>
    </row>
    <row r="10760" spans="1:9" ht="18" customHeight="1">
      <c r="A10760" s="323"/>
      <c r="B10760" s="302"/>
      <c r="C10760" s="325"/>
      <c r="D10760" s="325"/>
      <c r="E10760" s="46"/>
      <c r="F10760" s="130">
        <f t="shared" si="175"/>
        <v>0</v>
      </c>
      <c r="G10760" s="69"/>
    </row>
    <row r="10761" spans="1:9" ht="18" customHeight="1">
      <c r="A10761" s="323" t="s">
        <v>316</v>
      </c>
      <c r="B10761" s="302" t="s">
        <v>31</v>
      </c>
      <c r="C10761" s="325" t="s">
        <v>2547</v>
      </c>
      <c r="D10761" s="325">
        <v>100</v>
      </c>
      <c r="E10761" s="46">
        <v>35000</v>
      </c>
      <c r="F10761" s="130">
        <f t="shared" si="175"/>
        <v>3500000</v>
      </c>
      <c r="G10761" s="86">
        <f>SUM(F10761:F10763)</f>
        <v>15872500</v>
      </c>
    </row>
    <row r="10762" spans="1:9" ht="18" customHeight="1">
      <c r="A10762" s="323"/>
      <c r="B10762" s="302" t="s">
        <v>31</v>
      </c>
      <c r="C10762" s="325" t="s">
        <v>62</v>
      </c>
      <c r="D10762" s="325">
        <v>136.19999999999999</v>
      </c>
      <c r="E10762" s="46">
        <v>35000</v>
      </c>
      <c r="F10762" s="130">
        <f t="shared" si="175"/>
        <v>4767000</v>
      </c>
      <c r="G10762" s="69"/>
    </row>
    <row r="10763" spans="1:9" ht="18" customHeight="1">
      <c r="A10763" s="323"/>
      <c r="B10763" s="302" t="s">
        <v>31</v>
      </c>
      <c r="C10763" s="325" t="s">
        <v>1068</v>
      </c>
      <c r="D10763" s="325">
        <v>217.3</v>
      </c>
      <c r="E10763" s="46">
        <v>35000</v>
      </c>
      <c r="F10763" s="130">
        <f t="shared" si="175"/>
        <v>7605500</v>
      </c>
      <c r="G10763" s="69"/>
    </row>
    <row r="10764" spans="1:9" ht="18" customHeight="1">
      <c r="A10764" s="323"/>
      <c r="B10764" s="302"/>
      <c r="C10764" s="325"/>
      <c r="D10764" s="325"/>
      <c r="E10764" s="46"/>
      <c r="F10764" s="130">
        <f t="shared" si="175"/>
        <v>0</v>
      </c>
      <c r="G10764" s="69"/>
    </row>
    <row r="10765" spans="1:9" ht="18" customHeight="1">
      <c r="A10765" s="323" t="s">
        <v>145</v>
      </c>
      <c r="B10765" s="302" t="s">
        <v>31</v>
      </c>
      <c r="C10765" s="325" t="s">
        <v>1318</v>
      </c>
      <c r="D10765" s="325">
        <f>675+125</f>
        <v>800</v>
      </c>
      <c r="E10765" s="46">
        <v>29000</v>
      </c>
      <c r="F10765" s="130">
        <f t="shared" si="175"/>
        <v>23200000</v>
      </c>
      <c r="G10765" s="86">
        <f>SUM(F10765:F10766)</f>
        <v>37659400</v>
      </c>
    </row>
    <row r="10766" spans="1:9" ht="18" customHeight="1">
      <c r="A10766" s="323"/>
      <c r="B10766" s="302" t="s">
        <v>31</v>
      </c>
      <c r="C10766" s="325" t="s">
        <v>186</v>
      </c>
      <c r="D10766" s="325">
        <f>473.6+25</f>
        <v>498.6</v>
      </c>
      <c r="E10766" s="46">
        <v>29000</v>
      </c>
      <c r="F10766" s="130">
        <f t="shared" si="175"/>
        <v>14459400</v>
      </c>
      <c r="G10766" s="69"/>
    </row>
    <row r="10767" spans="1:9" ht="18" customHeight="1">
      <c r="A10767" s="323"/>
      <c r="B10767" s="302"/>
      <c r="C10767" s="325"/>
      <c r="D10767" s="325"/>
      <c r="E10767" s="46"/>
      <c r="F10767" s="130">
        <f t="shared" si="175"/>
        <v>0</v>
      </c>
      <c r="G10767" s="69"/>
    </row>
    <row r="10768" spans="1:9" ht="18" customHeight="1">
      <c r="A10768" s="323" t="s">
        <v>93</v>
      </c>
      <c r="B10768" s="302" t="s">
        <v>31</v>
      </c>
      <c r="C10768" s="325" t="s">
        <v>117</v>
      </c>
      <c r="D10768" s="325">
        <v>152.1</v>
      </c>
      <c r="E10768" s="46">
        <v>35500</v>
      </c>
      <c r="F10768" s="130">
        <f t="shared" si="175"/>
        <v>5399550</v>
      </c>
      <c r="G10768" s="86">
        <f>SUM(F10768:F10771)</f>
        <v>30558700</v>
      </c>
      <c r="I10768" s="280" t="s">
        <v>115</v>
      </c>
    </row>
    <row r="10769" spans="1:7" ht="18" customHeight="1">
      <c r="A10769" s="323"/>
      <c r="B10769" s="302" t="s">
        <v>13</v>
      </c>
      <c r="C10769" s="325" t="s">
        <v>381</v>
      </c>
      <c r="D10769" s="325">
        <v>492.1</v>
      </c>
      <c r="E10769" s="46">
        <v>31500</v>
      </c>
      <c r="F10769" s="130">
        <f t="shared" si="175"/>
        <v>15501150</v>
      </c>
      <c r="G10769" s="69"/>
    </row>
    <row r="10770" spans="1:7" ht="18" customHeight="1">
      <c r="A10770" s="323"/>
      <c r="B10770" s="302" t="s">
        <v>23</v>
      </c>
      <c r="C10770" s="325" t="s">
        <v>1231</v>
      </c>
      <c r="D10770" s="325">
        <f>50+184.8</f>
        <v>234.8</v>
      </c>
      <c r="E10770" s="46">
        <v>35000</v>
      </c>
      <c r="F10770" s="130">
        <f t="shared" si="175"/>
        <v>8218000</v>
      </c>
      <c r="G10770" s="69"/>
    </row>
    <row r="10771" spans="1:7" ht="18" customHeight="1">
      <c r="A10771" s="323"/>
      <c r="B10771" s="302" t="s">
        <v>31</v>
      </c>
      <c r="C10771" s="325" t="s">
        <v>1082</v>
      </c>
      <c r="D10771" s="325">
        <v>40</v>
      </c>
      <c r="E10771" s="46">
        <v>36000</v>
      </c>
      <c r="F10771" s="130">
        <f t="shared" si="175"/>
        <v>1440000</v>
      </c>
      <c r="G10771" s="69"/>
    </row>
    <row r="10772" spans="1:7" ht="18" customHeight="1">
      <c r="A10772" s="323"/>
      <c r="B10772" s="302"/>
      <c r="C10772" s="325"/>
      <c r="D10772" s="325"/>
      <c r="E10772" s="46"/>
      <c r="F10772" s="130">
        <f t="shared" si="175"/>
        <v>0</v>
      </c>
      <c r="G10772" s="69"/>
    </row>
    <row r="10773" spans="1:7" ht="18" customHeight="1">
      <c r="A10773" s="323" t="s">
        <v>235</v>
      </c>
      <c r="B10773" s="302" t="s">
        <v>31</v>
      </c>
      <c r="C10773" s="325" t="s">
        <v>281</v>
      </c>
      <c r="D10773" s="325">
        <v>120.7</v>
      </c>
      <c r="E10773" s="46">
        <v>36000</v>
      </c>
      <c r="F10773" s="130">
        <f t="shared" si="175"/>
        <v>4345200</v>
      </c>
      <c r="G10773" s="86">
        <f>SUM(F10773:F10774)</f>
        <v>7542000</v>
      </c>
    </row>
    <row r="10774" spans="1:7" ht="18" customHeight="1">
      <c r="A10774" s="323"/>
      <c r="B10774" s="302" t="s">
        <v>31</v>
      </c>
      <c r="C10774" s="325" t="s">
        <v>2548</v>
      </c>
      <c r="D10774" s="325">
        <v>88.8</v>
      </c>
      <c r="E10774" s="46">
        <v>36000</v>
      </c>
      <c r="F10774" s="130">
        <f t="shared" si="175"/>
        <v>3196800</v>
      </c>
      <c r="G10774" s="69"/>
    </row>
    <row r="10775" spans="1:7" ht="18" customHeight="1">
      <c r="A10775" s="323"/>
      <c r="B10775" s="302"/>
      <c r="C10775" s="325"/>
      <c r="D10775" s="325"/>
      <c r="E10775" s="46"/>
      <c r="F10775" s="130">
        <f t="shared" si="175"/>
        <v>0</v>
      </c>
      <c r="G10775" s="69"/>
    </row>
    <row r="10776" spans="1:7" ht="18" customHeight="1">
      <c r="A10776" s="323" t="s">
        <v>418</v>
      </c>
      <c r="B10776" s="302" t="s">
        <v>23</v>
      </c>
      <c r="C10776" s="325" t="s">
        <v>78</v>
      </c>
      <c r="D10776" s="325">
        <v>285.5</v>
      </c>
      <c r="E10776" s="46">
        <v>35000</v>
      </c>
      <c r="F10776" s="130">
        <f t="shared" si="175"/>
        <v>9992500</v>
      </c>
      <c r="G10776" s="86">
        <f>F10776</f>
        <v>9992500</v>
      </c>
    </row>
    <row r="10777" spans="1:7" ht="18" customHeight="1">
      <c r="A10777" s="323"/>
      <c r="B10777" s="302"/>
      <c r="C10777" s="325"/>
      <c r="D10777" s="325"/>
      <c r="E10777" s="46"/>
      <c r="F10777" s="130">
        <f t="shared" si="175"/>
        <v>0</v>
      </c>
      <c r="G10777" s="69"/>
    </row>
    <row r="10778" spans="1:7" ht="18" customHeight="1">
      <c r="A10778" s="323" t="s">
        <v>210</v>
      </c>
      <c r="B10778" s="302" t="s">
        <v>23</v>
      </c>
      <c r="C10778" s="325" t="s">
        <v>211</v>
      </c>
      <c r="D10778" s="325">
        <v>485</v>
      </c>
      <c r="E10778" s="46">
        <v>31500</v>
      </c>
      <c r="F10778" s="130">
        <f t="shared" si="175"/>
        <v>15277500</v>
      </c>
      <c r="G10778" s="86">
        <f>SUM(F10778:F10780)</f>
        <v>27877500</v>
      </c>
    </row>
    <row r="10779" spans="1:7" ht="18" customHeight="1">
      <c r="A10779" s="323"/>
      <c r="B10779" s="302" t="s">
        <v>212</v>
      </c>
      <c r="C10779" s="325" t="s">
        <v>344</v>
      </c>
      <c r="D10779" s="325">
        <v>200</v>
      </c>
      <c r="E10779" s="46">
        <v>31500</v>
      </c>
      <c r="F10779" s="130">
        <f t="shared" si="175"/>
        <v>6300000</v>
      </c>
      <c r="G10779" s="69"/>
    </row>
    <row r="10780" spans="1:7" ht="18" customHeight="1">
      <c r="A10780" s="323"/>
      <c r="B10780" s="302" t="s">
        <v>212</v>
      </c>
      <c r="C10780" s="325" t="s">
        <v>213</v>
      </c>
      <c r="D10780" s="325">
        <v>200</v>
      </c>
      <c r="E10780" s="46">
        <v>31500</v>
      </c>
      <c r="F10780" s="130">
        <f t="shared" si="175"/>
        <v>6300000</v>
      </c>
      <c r="G10780" s="69"/>
    </row>
    <row r="10781" spans="1:7" ht="18" customHeight="1">
      <c r="A10781" s="323"/>
      <c r="B10781" s="302"/>
      <c r="C10781" s="325"/>
      <c r="D10781" s="325"/>
      <c r="E10781" s="46"/>
      <c r="F10781" s="130">
        <f t="shared" si="175"/>
        <v>0</v>
      </c>
      <c r="G10781" s="69"/>
    </row>
    <row r="10782" spans="1:7" ht="18" customHeight="1">
      <c r="A10782" s="458" t="s">
        <v>1479</v>
      </c>
      <c r="B10782" s="302" t="s">
        <v>1512</v>
      </c>
      <c r="C10782" s="325" t="s">
        <v>2549</v>
      </c>
      <c r="D10782" s="325">
        <v>130.80000000000001</v>
      </c>
      <c r="E10782" s="46">
        <v>34000</v>
      </c>
      <c r="F10782" s="130">
        <f t="shared" si="175"/>
        <v>4447200</v>
      </c>
      <c r="G10782" s="86">
        <f>F10782</f>
        <v>4447200</v>
      </c>
    </row>
    <row r="10783" spans="1:7" ht="18" customHeight="1">
      <c r="A10783" s="323"/>
      <c r="B10783" s="302"/>
      <c r="C10783" s="325"/>
      <c r="D10783" s="325"/>
      <c r="E10783" s="46"/>
      <c r="F10783" s="130">
        <f t="shared" si="175"/>
        <v>0</v>
      </c>
      <c r="G10783" s="69"/>
    </row>
    <row r="10784" spans="1:7" ht="18" customHeight="1">
      <c r="A10784" s="323" t="s">
        <v>2537</v>
      </c>
      <c r="B10784" s="302" t="s">
        <v>23</v>
      </c>
      <c r="C10784" s="325" t="s">
        <v>189</v>
      </c>
      <c r="D10784" s="325">
        <v>10.7</v>
      </c>
      <c r="E10784" s="46">
        <v>35000</v>
      </c>
      <c r="F10784" s="130">
        <f t="shared" si="175"/>
        <v>374500</v>
      </c>
      <c r="G10784" s="86">
        <f>F10784</f>
        <v>374500</v>
      </c>
    </row>
    <row r="10785" spans="1:7" ht="18" customHeight="1">
      <c r="A10785" s="323"/>
      <c r="B10785" s="302"/>
      <c r="C10785" s="325"/>
      <c r="D10785" s="325"/>
      <c r="E10785" s="46"/>
      <c r="F10785" s="130">
        <f t="shared" si="175"/>
        <v>0</v>
      </c>
      <c r="G10785" s="69"/>
    </row>
    <row r="10786" spans="1:7" ht="18" customHeight="1">
      <c r="A10786" s="323" t="s">
        <v>2461</v>
      </c>
      <c r="B10786" s="439" t="s">
        <v>2551</v>
      </c>
      <c r="C10786" s="430" t="s">
        <v>1845</v>
      </c>
      <c r="D10786" s="430">
        <v>-10</v>
      </c>
      <c r="E10786" s="54">
        <v>39000</v>
      </c>
      <c r="F10786" s="140">
        <f t="shared" si="175"/>
        <v>-390000</v>
      </c>
      <c r="G10786" s="86">
        <f>F10786</f>
        <v>-390000</v>
      </c>
    </row>
    <row r="10787" spans="1:7" ht="18" customHeight="1">
      <c r="A10787" s="323"/>
      <c r="B10787" s="302"/>
      <c r="C10787" s="325"/>
      <c r="D10787" s="325"/>
      <c r="E10787" s="46"/>
      <c r="F10787" s="130">
        <f t="shared" si="175"/>
        <v>0</v>
      </c>
      <c r="G10787" s="69"/>
    </row>
    <row r="10788" spans="1:7" ht="18" customHeight="1">
      <c r="A10788" s="323" t="s">
        <v>245</v>
      </c>
      <c r="B10788" s="302" t="s">
        <v>13</v>
      </c>
      <c r="C10788" s="325" t="s">
        <v>908</v>
      </c>
      <c r="D10788" s="325">
        <v>217.2</v>
      </c>
      <c r="E10788" s="46">
        <v>31500</v>
      </c>
      <c r="F10788" s="130">
        <f t="shared" si="175"/>
        <v>6841800</v>
      </c>
      <c r="G10788" s="86">
        <f>F10788</f>
        <v>6841800</v>
      </c>
    </row>
    <row r="10789" spans="1:7" ht="18" customHeight="1">
      <c r="A10789" s="323"/>
      <c r="B10789" s="302"/>
      <c r="C10789" s="325"/>
      <c r="D10789" s="325"/>
      <c r="E10789" s="46"/>
      <c r="F10789" s="130">
        <f t="shared" si="175"/>
        <v>0</v>
      </c>
      <c r="G10789" s="69"/>
    </row>
    <row r="10790" spans="1:7" ht="18" customHeight="1">
      <c r="A10790" s="323">
        <v>585</v>
      </c>
      <c r="B10790" s="302" t="s">
        <v>13</v>
      </c>
      <c r="C10790" s="325" t="s">
        <v>2550</v>
      </c>
      <c r="D10790" s="325">
        <v>62</v>
      </c>
      <c r="E10790" s="46">
        <v>30000</v>
      </c>
      <c r="F10790" s="130">
        <f t="shared" si="175"/>
        <v>1860000</v>
      </c>
      <c r="G10790" s="86">
        <f>F10790</f>
        <v>1860000</v>
      </c>
    </row>
    <row r="10791" spans="1:7" ht="18" customHeight="1">
      <c r="A10791" s="323"/>
      <c r="B10791" s="302"/>
      <c r="C10791" s="325"/>
      <c r="D10791" s="325"/>
      <c r="E10791" s="46"/>
      <c r="F10791" s="130">
        <f t="shared" si="175"/>
        <v>0</v>
      </c>
      <c r="G10791" s="69"/>
    </row>
    <row r="10792" spans="1:7" ht="18" customHeight="1">
      <c r="A10792" s="323" t="s">
        <v>2196</v>
      </c>
      <c r="B10792" s="302" t="s">
        <v>690</v>
      </c>
      <c r="C10792" s="325" t="s">
        <v>749</v>
      </c>
      <c r="D10792" s="325">
        <v>114.6</v>
      </c>
      <c r="E10792" s="46">
        <v>37000</v>
      </c>
      <c r="F10792" s="130">
        <f t="shared" si="175"/>
        <v>4240200</v>
      </c>
      <c r="G10792" s="86">
        <f>F10792</f>
        <v>4240200</v>
      </c>
    </row>
    <row r="10793" spans="1:7" ht="18" customHeight="1">
      <c r="A10793" s="323"/>
      <c r="B10793" s="302"/>
      <c r="C10793" s="325"/>
      <c r="D10793" s="325"/>
      <c r="E10793" s="46"/>
      <c r="F10793" s="130">
        <f t="shared" si="175"/>
        <v>0</v>
      </c>
      <c r="G10793" s="69"/>
    </row>
    <row r="10794" spans="1:7" ht="18" customHeight="1">
      <c r="A10794" s="323" t="s">
        <v>1848</v>
      </c>
      <c r="B10794" s="302" t="s">
        <v>570</v>
      </c>
      <c r="C10794" s="325" t="s">
        <v>184</v>
      </c>
      <c r="D10794" s="325">
        <v>487.8</v>
      </c>
      <c r="E10794" s="46">
        <v>37000</v>
      </c>
      <c r="F10794" s="130">
        <f t="shared" si="175"/>
        <v>18048600</v>
      </c>
      <c r="G10794" s="86">
        <f>F10794</f>
        <v>18048600</v>
      </c>
    </row>
    <row r="10795" spans="1:7" ht="18" customHeight="1">
      <c r="A10795" s="323"/>
      <c r="B10795" s="302"/>
      <c r="C10795" s="325"/>
      <c r="D10795" s="325"/>
      <c r="E10795" s="46"/>
      <c r="F10795" s="130">
        <f t="shared" si="175"/>
        <v>0</v>
      </c>
      <c r="G10795" s="69"/>
    </row>
    <row r="10796" spans="1:7" ht="18" customHeight="1">
      <c r="A10796" s="323" t="s">
        <v>983</v>
      </c>
      <c r="B10796" s="302" t="s">
        <v>23</v>
      </c>
      <c r="C10796" s="325" t="s">
        <v>224</v>
      </c>
      <c r="D10796" s="325">
        <v>110.3</v>
      </c>
      <c r="E10796" s="46">
        <v>35500</v>
      </c>
      <c r="F10796" s="130">
        <f t="shared" si="175"/>
        <v>3915650</v>
      </c>
      <c r="G10796" s="86">
        <f>SUM(F10796:F10797)</f>
        <v>3003150</v>
      </c>
    </row>
    <row r="10797" spans="1:7" ht="18" customHeight="1">
      <c r="A10797" s="323"/>
      <c r="B10797" s="446" t="s">
        <v>2552</v>
      </c>
      <c r="C10797" s="430" t="s">
        <v>1851</v>
      </c>
      <c r="D10797" s="430">
        <v>-25</v>
      </c>
      <c r="E10797" s="54">
        <v>36500</v>
      </c>
      <c r="F10797" s="140">
        <f t="shared" ref="F10797:F10861" si="176">E10797*D10797</f>
        <v>-912500</v>
      </c>
      <c r="G10797" s="69"/>
    </row>
    <row r="10798" spans="1:7" ht="18" customHeight="1">
      <c r="A10798" s="323"/>
      <c r="B10798" s="302"/>
      <c r="C10798" s="325"/>
      <c r="D10798" s="325"/>
      <c r="E10798" s="46"/>
      <c r="F10798" s="130">
        <f t="shared" si="176"/>
        <v>0</v>
      </c>
      <c r="G10798" s="69"/>
    </row>
    <row r="10799" spans="1:7" ht="18" customHeight="1">
      <c r="A10799" s="323" t="s">
        <v>88</v>
      </c>
      <c r="B10799" s="302" t="s">
        <v>13</v>
      </c>
      <c r="C10799" s="325" t="s">
        <v>1882</v>
      </c>
      <c r="D10799" s="325">
        <v>911.9</v>
      </c>
      <c r="E10799" s="46">
        <v>30000</v>
      </c>
      <c r="F10799" s="130">
        <f t="shared" si="176"/>
        <v>27357000</v>
      </c>
      <c r="G10799" s="86">
        <f>SUM(F10799:F10800)</f>
        <v>34923000</v>
      </c>
    </row>
    <row r="10800" spans="1:7" ht="18" customHeight="1">
      <c r="A10800" s="323"/>
      <c r="B10800" s="302" t="s">
        <v>13</v>
      </c>
      <c r="C10800" s="325" t="s">
        <v>144</v>
      </c>
      <c r="D10800" s="325">
        <v>252.2</v>
      </c>
      <c r="E10800" s="46">
        <v>30000</v>
      </c>
      <c r="F10800" s="130">
        <f t="shared" si="176"/>
        <v>7566000</v>
      </c>
      <c r="G10800" s="69"/>
    </row>
    <row r="10801" spans="1:7" ht="18" customHeight="1">
      <c r="A10801" s="323"/>
      <c r="B10801" s="302"/>
      <c r="C10801" s="325"/>
      <c r="D10801" s="325"/>
      <c r="E10801" s="46"/>
      <c r="F10801" s="130">
        <f t="shared" si="176"/>
        <v>0</v>
      </c>
      <c r="G10801" s="69"/>
    </row>
    <row r="10802" spans="1:7" ht="18" customHeight="1">
      <c r="A10802" s="323" t="s">
        <v>1782</v>
      </c>
      <c r="B10802" s="302" t="s">
        <v>23</v>
      </c>
      <c r="C10802" s="325" t="s">
        <v>2553</v>
      </c>
      <c r="D10802" s="325">
        <v>1066.4000000000001</v>
      </c>
      <c r="E10802" s="46">
        <v>33000</v>
      </c>
      <c r="F10802" s="130">
        <f t="shared" si="176"/>
        <v>35191200</v>
      </c>
      <c r="G10802" s="86">
        <f>F10802</f>
        <v>35191200</v>
      </c>
    </row>
    <row r="10803" spans="1:7" ht="18" customHeight="1">
      <c r="A10803" s="323"/>
      <c r="B10803" s="302"/>
      <c r="C10803" s="325"/>
      <c r="D10803" s="325"/>
      <c r="E10803" s="46"/>
      <c r="F10803" s="130">
        <f t="shared" si="176"/>
        <v>0</v>
      </c>
      <c r="G10803" s="69"/>
    </row>
    <row r="10804" spans="1:7" ht="18" customHeight="1">
      <c r="A10804" s="323" t="s">
        <v>2305</v>
      </c>
      <c r="B10804" s="302" t="s">
        <v>13</v>
      </c>
      <c r="C10804" s="325" t="s">
        <v>22</v>
      </c>
      <c r="D10804" s="325">
        <v>50</v>
      </c>
      <c r="E10804" s="46">
        <v>31500</v>
      </c>
      <c r="F10804" s="130">
        <f t="shared" si="176"/>
        <v>1575000</v>
      </c>
      <c r="G10804" s="86">
        <f>F10804</f>
        <v>1575000</v>
      </c>
    </row>
    <row r="10805" spans="1:7" ht="18" customHeight="1">
      <c r="A10805" s="323"/>
      <c r="B10805" s="302"/>
      <c r="C10805" s="325"/>
      <c r="D10805" s="325"/>
      <c r="E10805" s="46"/>
      <c r="F10805" s="130">
        <f t="shared" si="176"/>
        <v>0</v>
      </c>
      <c r="G10805" s="69"/>
    </row>
    <row r="10806" spans="1:7" ht="18" customHeight="1">
      <c r="A10806" s="458" t="s">
        <v>2448</v>
      </c>
      <c r="B10806" s="302" t="s">
        <v>31</v>
      </c>
      <c r="C10806" s="325" t="s">
        <v>46</v>
      </c>
      <c r="D10806" s="325">
        <v>58.4</v>
      </c>
      <c r="E10806" s="46">
        <v>36000</v>
      </c>
      <c r="F10806" s="130">
        <f t="shared" si="176"/>
        <v>2102400</v>
      </c>
      <c r="G10806" s="86">
        <f>SUM(F10806:F10810)</f>
        <v>20671200</v>
      </c>
    </row>
    <row r="10807" spans="1:7" ht="18" customHeight="1">
      <c r="A10807" s="323"/>
      <c r="B10807" s="302" t="s">
        <v>31</v>
      </c>
      <c r="C10807" s="325" t="s">
        <v>60</v>
      </c>
      <c r="D10807" s="325">
        <v>48</v>
      </c>
      <c r="E10807" s="46">
        <v>36000</v>
      </c>
      <c r="F10807" s="130">
        <f t="shared" si="176"/>
        <v>1728000</v>
      </c>
      <c r="G10807" s="69"/>
    </row>
    <row r="10808" spans="1:7" ht="18" customHeight="1">
      <c r="A10808" s="323"/>
      <c r="B10808" s="302" t="s">
        <v>31</v>
      </c>
      <c r="C10808" s="325" t="s">
        <v>15</v>
      </c>
      <c r="D10808" s="325">
        <v>50</v>
      </c>
      <c r="E10808" s="46">
        <v>36000</v>
      </c>
      <c r="F10808" s="130">
        <f t="shared" si="176"/>
        <v>1800000</v>
      </c>
      <c r="G10808" s="69"/>
    </row>
    <row r="10809" spans="1:7" ht="18" customHeight="1">
      <c r="A10809" s="323"/>
      <c r="B10809" s="302" t="s">
        <v>31</v>
      </c>
      <c r="C10809" s="325" t="s">
        <v>62</v>
      </c>
      <c r="D10809" s="325">
        <v>208.3</v>
      </c>
      <c r="E10809" s="46">
        <v>36000</v>
      </c>
      <c r="F10809" s="130">
        <f t="shared" si="176"/>
        <v>7498800</v>
      </c>
      <c r="G10809" s="69"/>
    </row>
    <row r="10810" spans="1:7" ht="18" customHeight="1">
      <c r="A10810" s="323"/>
      <c r="B10810" s="302" t="s">
        <v>31</v>
      </c>
      <c r="C10810" s="325" t="s">
        <v>158</v>
      </c>
      <c r="D10810" s="325">
        <v>209.5</v>
      </c>
      <c r="E10810" s="46">
        <v>36000</v>
      </c>
      <c r="F10810" s="130">
        <f t="shared" si="176"/>
        <v>7542000</v>
      </c>
      <c r="G10810" s="69"/>
    </row>
    <row r="10811" spans="1:7" ht="18" customHeight="1">
      <c r="A10811" s="323"/>
      <c r="B10811" s="302"/>
      <c r="C10811" s="325"/>
      <c r="D10811" s="325"/>
      <c r="E10811" s="46"/>
      <c r="F10811" s="130">
        <f t="shared" si="176"/>
        <v>0</v>
      </c>
      <c r="G10811" s="69"/>
    </row>
    <row r="10812" spans="1:7" ht="18" customHeight="1">
      <c r="A10812" s="323" t="s">
        <v>52</v>
      </c>
      <c r="B10812" s="302" t="s">
        <v>208</v>
      </c>
      <c r="C10812" s="325" t="s">
        <v>54</v>
      </c>
      <c r="D10812" s="325">
        <v>650</v>
      </c>
      <c r="E10812" s="46">
        <v>38800</v>
      </c>
      <c r="F10812" s="130">
        <f t="shared" si="176"/>
        <v>25220000</v>
      </c>
      <c r="G10812" s="86">
        <f>SUM(F10812:F10816)</f>
        <v>80255600</v>
      </c>
    </row>
    <row r="10813" spans="1:7" ht="18" customHeight="1">
      <c r="A10813" s="323"/>
      <c r="B10813" s="302" t="s">
        <v>208</v>
      </c>
      <c r="C10813" s="325" t="s">
        <v>664</v>
      </c>
      <c r="D10813" s="325">
        <v>150</v>
      </c>
      <c r="E10813" s="46">
        <v>38800</v>
      </c>
      <c r="F10813" s="130">
        <f t="shared" si="176"/>
        <v>5820000</v>
      </c>
      <c r="G10813" s="69"/>
    </row>
    <row r="10814" spans="1:7" ht="18" customHeight="1">
      <c r="A10814" s="323"/>
      <c r="B10814" s="302" t="s">
        <v>31</v>
      </c>
      <c r="C10814" s="325" t="s">
        <v>55</v>
      </c>
      <c r="D10814" s="325">
        <v>100</v>
      </c>
      <c r="E10814" s="46">
        <v>37800</v>
      </c>
      <c r="F10814" s="130">
        <f t="shared" si="176"/>
        <v>3780000</v>
      </c>
      <c r="G10814" s="69"/>
    </row>
    <row r="10815" spans="1:7" ht="18" customHeight="1">
      <c r="A10815" s="323"/>
      <c r="B10815" s="302" t="s">
        <v>31</v>
      </c>
      <c r="C10815" s="325" t="s">
        <v>594</v>
      </c>
      <c r="D10815" s="325">
        <v>1100</v>
      </c>
      <c r="E10815" s="46">
        <v>37800</v>
      </c>
      <c r="F10815" s="130">
        <f t="shared" si="176"/>
        <v>41580000</v>
      </c>
      <c r="G10815" s="69"/>
    </row>
    <row r="10816" spans="1:7" ht="18" customHeight="1">
      <c r="A10816" s="323"/>
      <c r="B10816" s="302" t="s">
        <v>31</v>
      </c>
      <c r="C10816" s="325" t="s">
        <v>2501</v>
      </c>
      <c r="D10816" s="325">
        <v>102</v>
      </c>
      <c r="E10816" s="46">
        <v>37800</v>
      </c>
      <c r="F10816" s="130">
        <f t="shared" si="176"/>
        <v>3855600</v>
      </c>
      <c r="G10816" s="69"/>
    </row>
    <row r="10817" spans="1:7" ht="18" customHeight="1">
      <c r="A10817" s="323"/>
      <c r="B10817" s="302"/>
      <c r="C10817" s="325"/>
      <c r="D10817" s="325"/>
      <c r="E10817" s="46"/>
      <c r="F10817" s="130">
        <f t="shared" si="176"/>
        <v>0</v>
      </c>
      <c r="G10817" s="69"/>
    </row>
    <row r="10818" spans="1:7" ht="18" customHeight="1">
      <c r="A10818" s="323" t="s">
        <v>1008</v>
      </c>
      <c r="B10818" s="302" t="s">
        <v>31</v>
      </c>
      <c r="C10818" s="325" t="s">
        <v>2554</v>
      </c>
      <c r="D10818" s="325">
        <v>500</v>
      </c>
      <c r="E10818" s="46">
        <v>35000</v>
      </c>
      <c r="F10818" s="130">
        <f t="shared" si="176"/>
        <v>17500000</v>
      </c>
      <c r="G10818" s="86">
        <f>F10818</f>
        <v>17500000</v>
      </c>
    </row>
    <row r="10819" spans="1:7" ht="18" customHeight="1">
      <c r="A10819" s="323"/>
      <c r="B10819" s="302"/>
      <c r="C10819" s="325"/>
      <c r="D10819" s="325"/>
      <c r="E10819" s="46"/>
      <c r="F10819" s="130">
        <f t="shared" si="176"/>
        <v>0</v>
      </c>
      <c r="G10819" s="69"/>
    </row>
    <row r="10820" spans="1:7" ht="18" customHeight="1">
      <c r="A10820" s="323" t="s">
        <v>1271</v>
      </c>
      <c r="B10820" s="302" t="s">
        <v>31</v>
      </c>
      <c r="C10820" s="325" t="s">
        <v>1273</v>
      </c>
      <c r="D10820" s="325">
        <v>396</v>
      </c>
      <c r="E10820" s="46">
        <v>36500</v>
      </c>
      <c r="F10820" s="130">
        <f t="shared" si="176"/>
        <v>14454000</v>
      </c>
      <c r="G10820" s="86">
        <f>F10820</f>
        <v>14454000</v>
      </c>
    </row>
    <row r="10821" spans="1:7" ht="18" customHeight="1">
      <c r="A10821" s="323"/>
      <c r="B10821" s="302"/>
      <c r="C10821" s="325"/>
      <c r="D10821" s="325"/>
      <c r="E10821" s="46"/>
      <c r="F10821" s="130">
        <f t="shared" si="176"/>
        <v>0</v>
      </c>
      <c r="G10821" s="69"/>
    </row>
    <row r="10822" spans="1:7" ht="18" customHeight="1">
      <c r="A10822" s="458" t="s">
        <v>2469</v>
      </c>
      <c r="B10822" s="302" t="s">
        <v>31</v>
      </c>
      <c r="C10822" s="325" t="s">
        <v>452</v>
      </c>
      <c r="D10822" s="325">
        <v>196.4</v>
      </c>
      <c r="E10822" s="46">
        <v>37000</v>
      </c>
      <c r="F10822" s="130">
        <f t="shared" si="176"/>
        <v>7266800</v>
      </c>
      <c r="G10822" s="86">
        <f>SUM(F10822:F10823)</f>
        <v>11790300</v>
      </c>
    </row>
    <row r="10823" spans="1:7" ht="18" customHeight="1">
      <c r="A10823" s="323"/>
      <c r="B10823" s="302" t="s">
        <v>2555</v>
      </c>
      <c r="C10823" s="325" t="s">
        <v>396</v>
      </c>
      <c r="D10823" s="325">
        <v>109</v>
      </c>
      <c r="E10823" s="46">
        <v>41500</v>
      </c>
      <c r="F10823" s="130">
        <f t="shared" si="176"/>
        <v>4523500</v>
      </c>
      <c r="G10823" s="69"/>
    </row>
    <row r="10824" spans="1:7" ht="18" customHeight="1">
      <c r="A10824" s="323"/>
      <c r="B10824" s="302"/>
      <c r="C10824" s="325"/>
      <c r="D10824" s="325"/>
      <c r="E10824" s="46"/>
      <c r="F10824" s="130">
        <f t="shared" si="176"/>
        <v>0</v>
      </c>
      <c r="G10824" s="69"/>
    </row>
    <row r="10825" spans="1:7" ht="18" customHeight="1">
      <c r="A10825" s="323" t="s">
        <v>330</v>
      </c>
      <c r="B10825" s="302" t="s">
        <v>2556</v>
      </c>
      <c r="C10825" s="325" t="s">
        <v>611</v>
      </c>
      <c r="D10825" s="325">
        <v>0.2</v>
      </c>
      <c r="E10825" s="46">
        <v>36000</v>
      </c>
      <c r="F10825" s="130">
        <f t="shared" si="176"/>
        <v>7200</v>
      </c>
      <c r="G10825" s="86">
        <f>F10825</f>
        <v>7200</v>
      </c>
    </row>
    <row r="10826" spans="1:7" ht="18" customHeight="1">
      <c r="A10826" s="323"/>
      <c r="B10826" s="302"/>
      <c r="C10826" s="325"/>
      <c r="D10826" s="325"/>
      <c r="E10826" s="46"/>
      <c r="F10826" s="130">
        <f t="shared" si="176"/>
        <v>0</v>
      </c>
      <c r="G10826" s="69"/>
    </row>
    <row r="10827" spans="1:7" ht="18" customHeight="1">
      <c r="A10827" s="458" t="s">
        <v>2533</v>
      </c>
      <c r="B10827" s="302" t="s">
        <v>23</v>
      </c>
      <c r="C10827" s="325" t="s">
        <v>108</v>
      </c>
      <c r="D10827" s="325">
        <v>443</v>
      </c>
      <c r="E10827" s="46">
        <v>35000</v>
      </c>
      <c r="F10827" s="130">
        <f t="shared" si="176"/>
        <v>15505000</v>
      </c>
      <c r="G10827" s="86">
        <f>F10827</f>
        <v>15505000</v>
      </c>
    </row>
    <row r="10828" spans="1:7" ht="18" customHeight="1">
      <c r="A10828" s="323"/>
      <c r="B10828" s="302"/>
      <c r="C10828" s="325"/>
      <c r="D10828" s="325"/>
      <c r="E10828" s="46"/>
      <c r="F10828" s="130">
        <f t="shared" si="176"/>
        <v>0</v>
      </c>
      <c r="G10828" s="69"/>
    </row>
    <row r="10829" spans="1:7" ht="18" customHeight="1">
      <c r="A10829" s="323" t="s">
        <v>2345</v>
      </c>
      <c r="B10829" s="302" t="s">
        <v>31</v>
      </c>
      <c r="C10829" s="325" t="s">
        <v>2557</v>
      </c>
      <c r="D10829" s="325">
        <v>51</v>
      </c>
      <c r="E10829" s="46">
        <v>36000</v>
      </c>
      <c r="F10829" s="130">
        <f t="shared" si="176"/>
        <v>1836000</v>
      </c>
      <c r="G10829" s="86">
        <f>SUM(F10829:F10830)</f>
        <v>3807000</v>
      </c>
    </row>
    <row r="10830" spans="1:7" ht="18" customHeight="1">
      <c r="A10830" s="533"/>
      <c r="B10830" s="440" t="s">
        <v>31</v>
      </c>
      <c r="C10830" s="382" t="s">
        <v>2558</v>
      </c>
      <c r="D10830" s="382">
        <v>54</v>
      </c>
      <c r="E10830" s="59">
        <v>36500</v>
      </c>
      <c r="F10830" s="132">
        <f t="shared" si="176"/>
        <v>1971000</v>
      </c>
      <c r="G10830" s="92"/>
    </row>
    <row r="10831" spans="1:7" ht="18" customHeight="1">
      <c r="A10831" s="526"/>
      <c r="B10831" s="435"/>
      <c r="C10831" s="484"/>
      <c r="D10831" s="526"/>
      <c r="E10831" s="126"/>
      <c r="F10831" s="112"/>
      <c r="G10831" s="334"/>
    </row>
    <row r="10832" spans="1:7" ht="18" customHeight="1">
      <c r="A10832" s="538">
        <v>42486</v>
      </c>
      <c r="B10832" s="452"/>
      <c r="C10832" s="501" t="s">
        <v>398</v>
      </c>
      <c r="D10832" s="486"/>
      <c r="E10832" s="114"/>
      <c r="F10832" s="166"/>
      <c r="G10832" s="167"/>
    </row>
    <row r="10833" spans="1:9" ht="18" customHeight="1">
      <c r="A10833" s="531" t="s">
        <v>127</v>
      </c>
      <c r="B10833" s="436" t="s">
        <v>134</v>
      </c>
      <c r="C10833" s="494" t="s">
        <v>152</v>
      </c>
      <c r="D10833" s="494">
        <f>SUM(D10834:D10973)</f>
        <v>59309.900000000009</v>
      </c>
      <c r="E10833" s="166"/>
      <c r="F10833" s="171">
        <f>SUM(F10834:F10944)</f>
        <v>422735500</v>
      </c>
      <c r="G10833" s="171">
        <f>SUM(G10834:G10944)</f>
        <v>422735500</v>
      </c>
      <c r="H10833" s="278"/>
    </row>
    <row r="10834" spans="1:9" ht="18" customHeight="1">
      <c r="A10834" s="532" t="s">
        <v>245</v>
      </c>
      <c r="B10834" s="472" t="s">
        <v>2449</v>
      </c>
      <c r="C10834" s="509" t="s">
        <v>246</v>
      </c>
      <c r="D10834" s="509">
        <v>-17</v>
      </c>
      <c r="E10834" s="135">
        <v>36000</v>
      </c>
      <c r="F10834" s="224">
        <f t="shared" si="176"/>
        <v>-612000</v>
      </c>
      <c r="G10834" s="85">
        <f>F10834</f>
        <v>-612000</v>
      </c>
      <c r="H10834" s="278"/>
    </row>
    <row r="10835" spans="1:9" ht="18" customHeight="1">
      <c r="A10835" s="323"/>
      <c r="B10835" s="302"/>
      <c r="C10835" s="325"/>
      <c r="D10835" s="325"/>
      <c r="E10835" s="46"/>
      <c r="F10835" s="130">
        <f t="shared" si="176"/>
        <v>0</v>
      </c>
      <c r="G10835" s="69"/>
      <c r="H10835" s="278"/>
    </row>
    <row r="10836" spans="1:9" ht="18" customHeight="1">
      <c r="A10836" s="323" t="s">
        <v>2469</v>
      </c>
      <c r="B10836" s="302" t="s">
        <v>31</v>
      </c>
      <c r="C10836" s="325" t="s">
        <v>200</v>
      </c>
      <c r="D10836" s="325">
        <v>150</v>
      </c>
      <c r="E10836" s="46">
        <v>37000</v>
      </c>
      <c r="F10836" s="130">
        <f t="shared" si="176"/>
        <v>5550000</v>
      </c>
      <c r="G10836" s="86">
        <f>F10836</f>
        <v>5550000</v>
      </c>
      <c r="H10836" s="278"/>
      <c r="I10836" s="280" t="s">
        <v>2520</v>
      </c>
    </row>
    <row r="10837" spans="1:9" ht="18" customHeight="1">
      <c r="A10837" s="323"/>
      <c r="B10837" s="302"/>
      <c r="C10837" s="325"/>
      <c r="D10837" s="325"/>
      <c r="E10837" s="46"/>
      <c r="F10837" s="130">
        <f t="shared" si="176"/>
        <v>0</v>
      </c>
      <c r="G10837" s="69"/>
      <c r="H10837" s="278"/>
    </row>
    <row r="10838" spans="1:9" ht="18" customHeight="1">
      <c r="A10838" s="323" t="s">
        <v>235</v>
      </c>
      <c r="B10838" s="302" t="s">
        <v>31</v>
      </c>
      <c r="C10838" s="325" t="s">
        <v>186</v>
      </c>
      <c r="D10838" s="325">
        <v>20</v>
      </c>
      <c r="E10838" s="46">
        <v>35500</v>
      </c>
      <c r="F10838" s="130">
        <f t="shared" si="176"/>
        <v>710000</v>
      </c>
      <c r="G10838" s="86">
        <f>F10838</f>
        <v>710000</v>
      </c>
      <c r="H10838" s="278"/>
    </row>
    <row r="10839" spans="1:9" ht="18" customHeight="1">
      <c r="A10839" s="323"/>
      <c r="B10839" s="302"/>
      <c r="C10839" s="325"/>
      <c r="D10839" s="325"/>
      <c r="E10839" s="46"/>
      <c r="F10839" s="130">
        <f t="shared" si="176"/>
        <v>0</v>
      </c>
      <c r="G10839" s="69"/>
      <c r="H10839" s="278"/>
    </row>
    <row r="10840" spans="1:9" ht="18" customHeight="1">
      <c r="A10840" s="323" t="s">
        <v>2287</v>
      </c>
      <c r="B10840" s="302" t="s">
        <v>13</v>
      </c>
      <c r="C10840" s="325" t="s">
        <v>2289</v>
      </c>
      <c r="D10840" s="325">
        <v>134.19999999999999</v>
      </c>
      <c r="E10840" s="46">
        <v>31500</v>
      </c>
      <c r="F10840" s="130">
        <f t="shared" si="176"/>
        <v>4227300</v>
      </c>
      <c r="G10840" s="86">
        <f>F10840</f>
        <v>4227300</v>
      </c>
      <c r="H10840" s="278"/>
    </row>
    <row r="10841" spans="1:9" ht="18" customHeight="1">
      <c r="A10841" s="323"/>
      <c r="B10841" s="302"/>
      <c r="C10841" s="325"/>
      <c r="D10841" s="325"/>
      <c r="E10841" s="46"/>
      <c r="F10841" s="130">
        <f t="shared" si="176"/>
        <v>0</v>
      </c>
      <c r="G10841" s="69"/>
      <c r="H10841" s="278"/>
    </row>
    <row r="10842" spans="1:9" ht="18" customHeight="1">
      <c r="A10842" s="323" t="s">
        <v>56</v>
      </c>
      <c r="B10842" s="302" t="s">
        <v>31</v>
      </c>
      <c r="C10842" s="325" t="s">
        <v>75</v>
      </c>
      <c r="D10842" s="325">
        <v>50</v>
      </c>
      <c r="E10842" s="46">
        <v>36000</v>
      </c>
      <c r="F10842" s="130">
        <f t="shared" si="176"/>
        <v>1800000</v>
      </c>
      <c r="G10842" s="86">
        <f>F10842</f>
        <v>1800000</v>
      </c>
      <c r="H10842" s="278"/>
    </row>
    <row r="10843" spans="1:9" ht="18" customHeight="1">
      <c r="A10843" s="323"/>
      <c r="B10843" s="302"/>
      <c r="C10843" s="325"/>
      <c r="D10843" s="325"/>
      <c r="E10843" s="46"/>
      <c r="F10843" s="130">
        <f t="shared" si="176"/>
        <v>0</v>
      </c>
      <c r="G10843" s="69"/>
      <c r="H10843" s="278"/>
    </row>
    <row r="10844" spans="1:9" ht="18" customHeight="1">
      <c r="A10844" s="323" t="s">
        <v>2486</v>
      </c>
      <c r="B10844" s="302" t="s">
        <v>13</v>
      </c>
      <c r="C10844" s="325" t="s">
        <v>978</v>
      </c>
      <c r="D10844" s="325">
        <v>50</v>
      </c>
      <c r="E10844" s="46">
        <v>31500</v>
      </c>
      <c r="F10844" s="130">
        <f t="shared" si="176"/>
        <v>1575000</v>
      </c>
      <c r="G10844" s="86">
        <f>SUM(F10844:F10846)</f>
        <v>4847850</v>
      </c>
      <c r="H10844" s="278"/>
    </row>
    <row r="10845" spans="1:9" ht="18" customHeight="1">
      <c r="A10845" s="323"/>
      <c r="B10845" s="302" t="s">
        <v>13</v>
      </c>
      <c r="C10845" s="325" t="s">
        <v>60</v>
      </c>
      <c r="D10845" s="325">
        <v>50</v>
      </c>
      <c r="E10845" s="46">
        <v>31500</v>
      </c>
      <c r="F10845" s="130">
        <f t="shared" si="176"/>
        <v>1575000</v>
      </c>
      <c r="G10845" s="69"/>
      <c r="H10845" s="278"/>
    </row>
    <row r="10846" spans="1:9" ht="18" customHeight="1">
      <c r="A10846" s="323"/>
      <c r="B10846" s="302" t="s">
        <v>13</v>
      </c>
      <c r="C10846" s="302" t="s">
        <v>686</v>
      </c>
      <c r="D10846" s="325">
        <v>53.9</v>
      </c>
      <c r="E10846" s="46">
        <v>31500</v>
      </c>
      <c r="F10846" s="130">
        <f>E10846*D10846</f>
        <v>1697850</v>
      </c>
      <c r="G10846" s="86"/>
      <c r="H10846" s="278"/>
    </row>
    <row r="10847" spans="1:9" ht="18" customHeight="1">
      <c r="A10847" s="323"/>
      <c r="B10847" s="302"/>
      <c r="C10847" s="325"/>
      <c r="D10847" s="325"/>
      <c r="E10847" s="46"/>
      <c r="F10847" s="130">
        <f t="shared" si="176"/>
        <v>0</v>
      </c>
      <c r="G10847" s="69"/>
      <c r="H10847" s="278"/>
    </row>
    <row r="10848" spans="1:9" ht="18" customHeight="1">
      <c r="A10848" s="323" t="s">
        <v>12</v>
      </c>
      <c r="B10848" s="302" t="s">
        <v>13</v>
      </c>
      <c r="C10848" s="325" t="s">
        <v>60</v>
      </c>
      <c r="D10848" s="325">
        <v>50</v>
      </c>
      <c r="E10848" s="46">
        <v>31500</v>
      </c>
      <c r="F10848" s="130">
        <f t="shared" si="176"/>
        <v>1575000</v>
      </c>
      <c r="G10848" s="86">
        <f>SUM(F10848:F10851)</f>
        <v>4352500</v>
      </c>
      <c r="H10848" s="278"/>
    </row>
    <row r="10849" spans="1:8" ht="18" customHeight="1">
      <c r="A10849" s="323"/>
      <c r="B10849" s="302" t="s">
        <v>13</v>
      </c>
      <c r="C10849" s="325" t="s">
        <v>75</v>
      </c>
      <c r="D10849" s="325">
        <v>50</v>
      </c>
      <c r="E10849" s="46">
        <v>31500</v>
      </c>
      <c r="F10849" s="130">
        <f t="shared" si="176"/>
        <v>1575000</v>
      </c>
      <c r="G10849" s="69"/>
      <c r="H10849" s="278"/>
    </row>
    <row r="10850" spans="1:8" ht="18" customHeight="1">
      <c r="A10850" s="323"/>
      <c r="B10850" s="302" t="s">
        <v>13</v>
      </c>
      <c r="C10850" s="325" t="s">
        <v>76</v>
      </c>
      <c r="D10850" s="325">
        <v>10</v>
      </c>
      <c r="E10850" s="46">
        <v>31500</v>
      </c>
      <c r="F10850" s="130">
        <f t="shared" si="176"/>
        <v>315000</v>
      </c>
      <c r="G10850" s="69"/>
      <c r="H10850" s="278"/>
    </row>
    <row r="10851" spans="1:8" ht="18" customHeight="1">
      <c r="A10851" s="323"/>
      <c r="B10851" s="302" t="s">
        <v>31</v>
      </c>
      <c r="C10851" s="325" t="s">
        <v>189</v>
      </c>
      <c r="D10851" s="325">
        <v>25</v>
      </c>
      <c r="E10851" s="46">
        <v>35500</v>
      </c>
      <c r="F10851" s="130">
        <f t="shared" si="176"/>
        <v>887500</v>
      </c>
      <c r="G10851" s="69"/>
      <c r="H10851" s="278"/>
    </row>
    <row r="10852" spans="1:8" ht="18" customHeight="1">
      <c r="A10852" s="323"/>
      <c r="B10852" s="302"/>
      <c r="C10852" s="325"/>
      <c r="D10852" s="325"/>
      <c r="E10852" s="46"/>
      <c r="F10852" s="130">
        <f t="shared" si="176"/>
        <v>0</v>
      </c>
      <c r="G10852" s="69"/>
      <c r="H10852" s="278"/>
    </row>
    <row r="10853" spans="1:8" ht="18" customHeight="1">
      <c r="A10853" s="323" t="s">
        <v>1514</v>
      </c>
      <c r="B10853" s="302" t="s">
        <v>31</v>
      </c>
      <c r="C10853" s="325" t="s">
        <v>495</v>
      </c>
      <c r="D10853" s="325">
        <v>107</v>
      </c>
      <c r="E10853" s="46">
        <v>35000</v>
      </c>
      <c r="F10853" s="130">
        <f t="shared" si="176"/>
        <v>3745000</v>
      </c>
      <c r="G10853" s="86">
        <f>F10853</f>
        <v>3745000</v>
      </c>
      <c r="H10853" s="278"/>
    </row>
    <row r="10854" spans="1:8" ht="18" customHeight="1">
      <c r="A10854" s="323"/>
      <c r="B10854" s="302"/>
      <c r="C10854" s="325"/>
      <c r="D10854" s="325"/>
      <c r="E10854" s="46"/>
      <c r="F10854" s="130">
        <f t="shared" si="176"/>
        <v>0</v>
      </c>
      <c r="G10854" s="69"/>
      <c r="H10854" s="278"/>
    </row>
    <row r="10855" spans="1:8" ht="18" customHeight="1">
      <c r="A10855" s="323" t="s">
        <v>438</v>
      </c>
      <c r="B10855" s="302" t="s">
        <v>2570</v>
      </c>
      <c r="C10855" s="325" t="s">
        <v>46</v>
      </c>
      <c r="D10855" s="325">
        <v>90.9</v>
      </c>
      <c r="E10855" s="46">
        <v>37000</v>
      </c>
      <c r="F10855" s="130">
        <f t="shared" si="176"/>
        <v>3363300</v>
      </c>
      <c r="G10855" s="86">
        <f>SUM(F10855:F10857)</f>
        <v>14881400</v>
      </c>
      <c r="H10855" s="278"/>
    </row>
    <row r="10856" spans="1:8" ht="18" customHeight="1">
      <c r="A10856" s="323"/>
      <c r="B10856" s="302" t="s">
        <v>2570</v>
      </c>
      <c r="C10856" s="325" t="s">
        <v>1168</v>
      </c>
      <c r="D10856" s="325">
        <v>90.3</v>
      </c>
      <c r="E10856" s="46">
        <v>37000</v>
      </c>
      <c r="F10856" s="130">
        <f t="shared" si="176"/>
        <v>3341100</v>
      </c>
      <c r="G10856" s="69"/>
      <c r="H10856" s="278"/>
    </row>
    <row r="10857" spans="1:8" ht="18" customHeight="1">
      <c r="A10857" s="323"/>
      <c r="B10857" s="302" t="s">
        <v>2570</v>
      </c>
      <c r="C10857" s="325" t="s">
        <v>931</v>
      </c>
      <c r="D10857" s="325">
        <v>221</v>
      </c>
      <c r="E10857" s="46">
        <v>37000</v>
      </c>
      <c r="F10857" s="130">
        <f t="shared" si="176"/>
        <v>8177000</v>
      </c>
      <c r="G10857" s="69"/>
      <c r="H10857" s="278"/>
    </row>
    <row r="10858" spans="1:8" ht="18" customHeight="1">
      <c r="A10858" s="323"/>
      <c r="B10858" s="302"/>
      <c r="C10858" s="325"/>
      <c r="D10858" s="325"/>
      <c r="E10858" s="46"/>
      <c r="F10858" s="130">
        <f t="shared" si="176"/>
        <v>0</v>
      </c>
      <c r="G10858" s="69"/>
      <c r="H10858" s="278"/>
    </row>
    <row r="10859" spans="1:8" ht="18" customHeight="1">
      <c r="A10859" s="323" t="s">
        <v>316</v>
      </c>
      <c r="B10859" s="302" t="s">
        <v>31</v>
      </c>
      <c r="C10859" s="325" t="s">
        <v>527</v>
      </c>
      <c r="D10859" s="325">
        <v>150</v>
      </c>
      <c r="E10859" s="46">
        <v>35000</v>
      </c>
      <c r="F10859" s="130">
        <f t="shared" si="176"/>
        <v>5250000</v>
      </c>
      <c r="G10859" s="86">
        <f>SUM(F10859:F10861)</f>
        <v>12997000</v>
      </c>
      <c r="H10859" s="278"/>
    </row>
    <row r="10860" spans="1:8" ht="18" customHeight="1">
      <c r="A10860" s="323"/>
      <c r="B10860" s="302" t="s">
        <v>31</v>
      </c>
      <c r="C10860" s="325" t="s">
        <v>2559</v>
      </c>
      <c r="D10860" s="325">
        <v>103</v>
      </c>
      <c r="E10860" s="46">
        <v>35000</v>
      </c>
      <c r="F10860" s="130">
        <f t="shared" si="176"/>
        <v>3605000</v>
      </c>
      <c r="G10860" s="69"/>
      <c r="H10860" s="278"/>
    </row>
    <row r="10861" spans="1:8" ht="18" customHeight="1">
      <c r="A10861" s="323"/>
      <c r="B10861" s="302" t="s">
        <v>230</v>
      </c>
      <c r="C10861" s="325" t="s">
        <v>419</v>
      </c>
      <c r="D10861" s="325">
        <v>109</v>
      </c>
      <c r="E10861" s="46">
        <v>38000</v>
      </c>
      <c r="F10861" s="130">
        <f t="shared" si="176"/>
        <v>4142000</v>
      </c>
      <c r="G10861" s="69"/>
      <c r="H10861" s="278"/>
    </row>
    <row r="10862" spans="1:8" ht="18" customHeight="1">
      <c r="A10862" s="323"/>
      <c r="B10862" s="302"/>
      <c r="C10862" s="325"/>
      <c r="D10862" s="325"/>
      <c r="E10862" s="46"/>
      <c r="F10862" s="130">
        <f t="shared" ref="F10862:F10908" si="177">E10862*D10862</f>
        <v>0</v>
      </c>
      <c r="G10862" s="69"/>
      <c r="H10862" s="278"/>
    </row>
    <row r="10863" spans="1:8" ht="18" customHeight="1">
      <c r="A10863" s="458" t="s">
        <v>2448</v>
      </c>
      <c r="B10863" s="302" t="s">
        <v>13</v>
      </c>
      <c r="C10863" s="325" t="s">
        <v>1405</v>
      </c>
      <c r="D10863" s="325">
        <v>40</v>
      </c>
      <c r="E10863" s="46">
        <v>33000</v>
      </c>
      <c r="F10863" s="130">
        <f t="shared" si="177"/>
        <v>1320000</v>
      </c>
      <c r="G10863" s="86">
        <f>SUM(F10863:F10867)</f>
        <v>15072000</v>
      </c>
      <c r="H10863" s="278"/>
    </row>
    <row r="10864" spans="1:8" ht="18" customHeight="1">
      <c r="A10864" s="323"/>
      <c r="B10864" s="302" t="s">
        <v>31</v>
      </c>
      <c r="C10864" s="325" t="s">
        <v>514</v>
      </c>
      <c r="D10864" s="325">
        <v>10</v>
      </c>
      <c r="E10864" s="46">
        <v>36000</v>
      </c>
      <c r="F10864" s="130">
        <f t="shared" si="177"/>
        <v>360000</v>
      </c>
      <c r="G10864" s="69"/>
      <c r="H10864" s="278"/>
    </row>
    <row r="10865" spans="1:8" ht="18" customHeight="1">
      <c r="A10865" s="323"/>
      <c r="B10865" s="302" t="s">
        <v>31</v>
      </c>
      <c r="C10865" s="325" t="s">
        <v>819</v>
      </c>
      <c r="D10865" s="325">
        <v>38.299999999999997</v>
      </c>
      <c r="E10865" s="46">
        <v>36000</v>
      </c>
      <c r="F10865" s="130">
        <f t="shared" si="177"/>
        <v>1378800</v>
      </c>
      <c r="G10865" s="69"/>
      <c r="H10865" s="278"/>
    </row>
    <row r="10866" spans="1:8" ht="18" customHeight="1">
      <c r="A10866" s="323"/>
      <c r="B10866" s="302" t="s">
        <v>31</v>
      </c>
      <c r="C10866" s="325" t="s">
        <v>1424</v>
      </c>
      <c r="D10866" s="325">
        <v>141</v>
      </c>
      <c r="E10866" s="46">
        <v>36000</v>
      </c>
      <c r="F10866" s="130">
        <f t="shared" si="177"/>
        <v>5076000</v>
      </c>
      <c r="G10866" s="69"/>
      <c r="H10866" s="278"/>
    </row>
    <row r="10867" spans="1:8" ht="18" customHeight="1">
      <c r="A10867" s="323"/>
      <c r="B10867" s="302" t="s">
        <v>31</v>
      </c>
      <c r="C10867" s="325" t="s">
        <v>996</v>
      </c>
      <c r="D10867" s="325">
        <v>192.7</v>
      </c>
      <c r="E10867" s="46">
        <v>36000</v>
      </c>
      <c r="F10867" s="130">
        <f t="shared" si="177"/>
        <v>6937200</v>
      </c>
      <c r="G10867" s="69"/>
      <c r="H10867" s="278"/>
    </row>
    <row r="10868" spans="1:8" ht="18" customHeight="1">
      <c r="A10868" s="323"/>
      <c r="B10868" s="302"/>
      <c r="C10868" s="325"/>
      <c r="D10868" s="325"/>
      <c r="E10868" s="46"/>
      <c r="F10868" s="130">
        <f t="shared" si="177"/>
        <v>0</v>
      </c>
      <c r="G10868" s="69"/>
      <c r="H10868" s="278"/>
    </row>
    <row r="10869" spans="1:8" ht="18" customHeight="1">
      <c r="A10869" s="323" t="s">
        <v>259</v>
      </c>
      <c r="B10869" s="302" t="s">
        <v>13</v>
      </c>
      <c r="C10869" s="325" t="s">
        <v>171</v>
      </c>
      <c r="D10869" s="325">
        <v>1000</v>
      </c>
      <c r="E10869" s="46">
        <v>35000</v>
      </c>
      <c r="F10869" s="130">
        <f t="shared" si="177"/>
        <v>35000000</v>
      </c>
      <c r="G10869" s="86">
        <f>F10869</f>
        <v>35000000</v>
      </c>
      <c r="H10869" s="278"/>
    </row>
    <row r="10870" spans="1:8" ht="18" customHeight="1">
      <c r="A10870" s="323"/>
      <c r="B10870" s="302"/>
      <c r="C10870" s="325"/>
      <c r="D10870" s="325"/>
      <c r="E10870" s="46"/>
      <c r="F10870" s="130">
        <f t="shared" si="177"/>
        <v>0</v>
      </c>
      <c r="G10870" s="69"/>
      <c r="H10870" s="278"/>
    </row>
    <row r="10871" spans="1:8" ht="18" customHeight="1">
      <c r="A10871" s="323" t="s">
        <v>193</v>
      </c>
      <c r="B10871" s="302" t="s">
        <v>13</v>
      </c>
      <c r="C10871" s="325" t="s">
        <v>2560</v>
      </c>
      <c r="D10871" s="325">
        <v>588.70000000000005</v>
      </c>
      <c r="E10871" s="46">
        <v>33500</v>
      </c>
      <c r="F10871" s="130">
        <f t="shared" si="177"/>
        <v>19721450</v>
      </c>
      <c r="G10871" s="86">
        <f>SUM(F10871:F10873)</f>
        <v>47601450</v>
      </c>
      <c r="H10871" s="278"/>
    </row>
    <row r="10872" spans="1:8" ht="18" customHeight="1">
      <c r="A10872" s="323"/>
      <c r="B10872" s="302" t="s">
        <v>13</v>
      </c>
      <c r="C10872" s="325" t="s">
        <v>1688</v>
      </c>
      <c r="D10872" s="325">
        <v>280</v>
      </c>
      <c r="E10872" s="46">
        <v>33500</v>
      </c>
      <c r="F10872" s="130">
        <f t="shared" si="177"/>
        <v>9380000</v>
      </c>
      <c r="G10872" s="69"/>
      <c r="H10872" s="278"/>
    </row>
    <row r="10873" spans="1:8" ht="18" customHeight="1">
      <c r="A10873" s="323"/>
      <c r="B10873" s="302" t="s">
        <v>31</v>
      </c>
      <c r="C10873" s="325" t="s">
        <v>206</v>
      </c>
      <c r="D10873" s="325">
        <v>500</v>
      </c>
      <c r="E10873" s="46">
        <v>37000</v>
      </c>
      <c r="F10873" s="130">
        <f t="shared" si="177"/>
        <v>18500000</v>
      </c>
      <c r="G10873" s="69"/>
      <c r="H10873" s="278"/>
    </row>
    <row r="10874" spans="1:8" ht="18" customHeight="1">
      <c r="A10874" s="323"/>
      <c r="B10874" s="302"/>
      <c r="C10874" s="325"/>
      <c r="D10874" s="325"/>
      <c r="E10874" s="46"/>
      <c r="F10874" s="130">
        <f t="shared" si="177"/>
        <v>0</v>
      </c>
      <c r="G10874" s="69"/>
      <c r="H10874" s="278"/>
    </row>
    <row r="10875" spans="1:8" ht="18" customHeight="1">
      <c r="A10875" s="323" t="s">
        <v>1589</v>
      </c>
      <c r="B10875" s="302" t="s">
        <v>1512</v>
      </c>
      <c r="C10875" s="325" t="s">
        <v>2561</v>
      </c>
      <c r="D10875" s="325">
        <v>435.3</v>
      </c>
      <c r="E10875" s="46">
        <v>30000</v>
      </c>
      <c r="F10875" s="130">
        <f t="shared" si="177"/>
        <v>13059000</v>
      </c>
      <c r="G10875" s="86">
        <f>SUM(F10875:F10876)</f>
        <v>26214000</v>
      </c>
      <c r="H10875" s="278"/>
    </row>
    <row r="10876" spans="1:8" ht="18" customHeight="1">
      <c r="A10876" s="323"/>
      <c r="B10876" s="302" t="s">
        <v>1512</v>
      </c>
      <c r="C10876" s="325" t="s">
        <v>2562</v>
      </c>
      <c r="D10876" s="325">
        <v>438.5</v>
      </c>
      <c r="E10876" s="46">
        <v>30000</v>
      </c>
      <c r="F10876" s="130">
        <f t="shared" si="177"/>
        <v>13155000</v>
      </c>
      <c r="G10876" s="69"/>
      <c r="H10876" s="278"/>
    </row>
    <row r="10877" spans="1:8" ht="18" customHeight="1">
      <c r="A10877" s="323"/>
      <c r="B10877" s="302"/>
      <c r="C10877" s="325"/>
      <c r="D10877" s="325"/>
      <c r="E10877" s="46"/>
      <c r="F10877" s="130">
        <f t="shared" si="177"/>
        <v>0</v>
      </c>
      <c r="G10877" s="69"/>
      <c r="H10877" s="278"/>
    </row>
    <row r="10878" spans="1:8" ht="18" customHeight="1">
      <c r="A10878" s="458" t="s">
        <v>2458</v>
      </c>
      <c r="B10878" s="439" t="s">
        <v>2563</v>
      </c>
      <c r="C10878" s="430" t="s">
        <v>498</v>
      </c>
      <c r="D10878" s="430">
        <v>-59</v>
      </c>
      <c r="E10878" s="140">
        <v>36000</v>
      </c>
      <c r="F10878" s="140">
        <f t="shared" si="177"/>
        <v>-2124000</v>
      </c>
      <c r="G10878" s="86">
        <f>SUM(F10878:F10887)</f>
        <v>47349000</v>
      </c>
      <c r="H10878" s="278"/>
    </row>
    <row r="10879" spans="1:8" ht="18" customHeight="1">
      <c r="A10879" s="458"/>
      <c r="B10879" s="302" t="s">
        <v>13</v>
      </c>
      <c r="C10879" s="325" t="s">
        <v>25</v>
      </c>
      <c r="D10879" s="325">
        <v>740</v>
      </c>
      <c r="E10879" s="130">
        <v>33000</v>
      </c>
      <c r="F10879" s="130">
        <f t="shared" si="177"/>
        <v>24420000</v>
      </c>
      <c r="G10879" s="86"/>
      <c r="H10879" s="278"/>
    </row>
    <row r="10880" spans="1:8" ht="18" customHeight="1">
      <c r="A10880" s="458"/>
      <c r="B10880" s="302" t="s">
        <v>1512</v>
      </c>
      <c r="C10880" s="325" t="s">
        <v>497</v>
      </c>
      <c r="D10880" s="325">
        <v>55.5</v>
      </c>
      <c r="E10880" s="130">
        <v>36000</v>
      </c>
      <c r="F10880" s="130">
        <f t="shared" si="177"/>
        <v>1998000</v>
      </c>
      <c r="G10880" s="86"/>
      <c r="H10880" s="278"/>
    </row>
    <row r="10881" spans="1:8" ht="18" customHeight="1">
      <c r="A10881" s="458"/>
      <c r="B10881" s="302" t="s">
        <v>1512</v>
      </c>
      <c r="C10881" s="325" t="s">
        <v>498</v>
      </c>
      <c r="D10881" s="325">
        <v>64.5</v>
      </c>
      <c r="E10881" s="130">
        <v>36000</v>
      </c>
      <c r="F10881" s="130">
        <f t="shared" si="177"/>
        <v>2322000</v>
      </c>
      <c r="G10881" s="86"/>
      <c r="H10881" s="278"/>
    </row>
    <row r="10882" spans="1:8" ht="18" customHeight="1">
      <c r="A10882" s="458"/>
      <c r="B10882" s="302" t="s">
        <v>31</v>
      </c>
      <c r="C10882" s="325" t="s">
        <v>2567</v>
      </c>
      <c r="D10882" s="325">
        <v>69.5</v>
      </c>
      <c r="E10882" s="130">
        <v>38000</v>
      </c>
      <c r="F10882" s="130">
        <f t="shared" si="177"/>
        <v>2641000</v>
      </c>
      <c r="G10882" s="86"/>
      <c r="H10882" s="278"/>
    </row>
    <row r="10883" spans="1:8" ht="18" customHeight="1">
      <c r="A10883" s="458"/>
      <c r="B10883" s="302" t="s">
        <v>31</v>
      </c>
      <c r="C10883" s="325" t="s">
        <v>739</v>
      </c>
      <c r="D10883" s="325">
        <v>52.6</v>
      </c>
      <c r="E10883" s="130">
        <v>32500</v>
      </c>
      <c r="F10883" s="130">
        <f t="shared" si="177"/>
        <v>1709500</v>
      </c>
      <c r="G10883" s="86"/>
      <c r="H10883" s="278"/>
    </row>
    <row r="10884" spans="1:8" ht="18" customHeight="1">
      <c r="A10884" s="458"/>
      <c r="B10884" s="302" t="s">
        <v>31</v>
      </c>
      <c r="C10884" s="325" t="s">
        <v>158</v>
      </c>
      <c r="D10884" s="325">
        <v>50</v>
      </c>
      <c r="E10884" s="130">
        <v>33000</v>
      </c>
      <c r="F10884" s="130">
        <f t="shared" si="177"/>
        <v>1650000</v>
      </c>
      <c r="G10884" s="86"/>
      <c r="H10884" s="278"/>
    </row>
    <row r="10885" spans="1:8" ht="18" customHeight="1">
      <c r="A10885" s="458"/>
      <c r="B10885" s="302" t="s">
        <v>31</v>
      </c>
      <c r="C10885" s="325" t="s">
        <v>809</v>
      </c>
      <c r="D10885" s="325">
        <v>50</v>
      </c>
      <c r="E10885" s="130">
        <v>33000</v>
      </c>
      <c r="F10885" s="130">
        <f t="shared" si="177"/>
        <v>1650000</v>
      </c>
      <c r="G10885" s="86"/>
      <c r="H10885" s="278"/>
    </row>
    <row r="10886" spans="1:8" ht="18" customHeight="1">
      <c r="A10886" s="458"/>
      <c r="B10886" s="302" t="s">
        <v>31</v>
      </c>
      <c r="C10886" s="325" t="s">
        <v>1302</v>
      </c>
      <c r="D10886" s="325">
        <v>301</v>
      </c>
      <c r="E10886" s="130">
        <v>32500</v>
      </c>
      <c r="F10886" s="130">
        <f t="shared" si="177"/>
        <v>9782500</v>
      </c>
      <c r="G10886" s="86"/>
      <c r="H10886" s="278"/>
    </row>
    <row r="10887" spans="1:8" ht="18" customHeight="1">
      <c r="A10887" s="458"/>
      <c r="B10887" s="302" t="s">
        <v>31</v>
      </c>
      <c r="C10887" s="325" t="s">
        <v>1043</v>
      </c>
      <c r="D10887" s="325">
        <v>100</v>
      </c>
      <c r="E10887" s="130">
        <v>33000</v>
      </c>
      <c r="F10887" s="130">
        <f t="shared" si="177"/>
        <v>3300000</v>
      </c>
      <c r="G10887" s="86"/>
      <c r="H10887" s="278"/>
    </row>
    <row r="10888" spans="1:8" ht="18" customHeight="1">
      <c r="A10888" s="323"/>
      <c r="B10888" s="302"/>
      <c r="C10888" s="325"/>
      <c r="D10888" s="325"/>
      <c r="E10888" s="46"/>
      <c r="F10888" s="130">
        <f t="shared" si="177"/>
        <v>0</v>
      </c>
      <c r="G10888" s="69"/>
      <c r="H10888" s="278"/>
    </row>
    <row r="10889" spans="1:8" ht="18" customHeight="1">
      <c r="A10889" s="323" t="s">
        <v>2349</v>
      </c>
      <c r="B10889" s="302" t="s">
        <v>13</v>
      </c>
      <c r="C10889" s="325" t="s">
        <v>171</v>
      </c>
      <c r="D10889" s="325">
        <v>30</v>
      </c>
      <c r="E10889" s="46">
        <v>30000</v>
      </c>
      <c r="F10889" s="130">
        <f t="shared" si="177"/>
        <v>900000</v>
      </c>
      <c r="G10889" s="86">
        <f>SUM(F10889:F10890)</f>
        <v>1200000</v>
      </c>
      <c r="H10889" s="278"/>
    </row>
    <row r="10890" spans="1:8" ht="18" customHeight="1">
      <c r="A10890" s="323"/>
      <c r="B10890" s="302" t="s">
        <v>13</v>
      </c>
      <c r="C10890" s="325" t="s">
        <v>898</v>
      </c>
      <c r="D10890" s="325">
        <v>10</v>
      </c>
      <c r="E10890" s="46">
        <v>30000</v>
      </c>
      <c r="F10890" s="130">
        <f t="shared" si="177"/>
        <v>300000</v>
      </c>
      <c r="G10890" s="69"/>
      <c r="H10890" s="278"/>
    </row>
    <row r="10891" spans="1:8" ht="18" customHeight="1">
      <c r="A10891" s="323"/>
      <c r="B10891" s="302"/>
      <c r="C10891" s="325"/>
      <c r="D10891" s="325"/>
      <c r="E10891" s="46"/>
      <c r="F10891" s="130">
        <f t="shared" si="177"/>
        <v>0</v>
      </c>
      <c r="G10891" s="69"/>
      <c r="H10891" s="278"/>
    </row>
    <row r="10892" spans="1:8" ht="18" customHeight="1">
      <c r="A10892" s="323" t="s">
        <v>2492</v>
      </c>
      <c r="B10892" s="302" t="s">
        <v>13</v>
      </c>
      <c r="C10892" s="325" t="s">
        <v>22</v>
      </c>
      <c r="D10892" s="325">
        <v>10</v>
      </c>
      <c r="E10892" s="46">
        <v>31500</v>
      </c>
      <c r="F10892" s="130">
        <f t="shared" si="177"/>
        <v>315000</v>
      </c>
      <c r="G10892" s="86">
        <f>F10892</f>
        <v>315000</v>
      </c>
      <c r="H10892" s="278"/>
    </row>
    <row r="10893" spans="1:8" ht="18" customHeight="1">
      <c r="A10893" s="323"/>
      <c r="B10893" s="302"/>
      <c r="C10893" s="325"/>
      <c r="D10893" s="325"/>
      <c r="E10893" s="46"/>
      <c r="F10893" s="130">
        <f t="shared" si="177"/>
        <v>0</v>
      </c>
      <c r="G10893" s="69"/>
      <c r="H10893" s="278"/>
    </row>
    <row r="10894" spans="1:8" ht="18" customHeight="1">
      <c r="A10894" s="323" t="s">
        <v>2214</v>
      </c>
      <c r="B10894" s="302" t="s">
        <v>13</v>
      </c>
      <c r="C10894" s="325" t="s">
        <v>15</v>
      </c>
      <c r="D10894" s="325">
        <f>50+50</f>
        <v>100</v>
      </c>
      <c r="E10894" s="46">
        <v>31500</v>
      </c>
      <c r="F10894" s="130">
        <f t="shared" si="177"/>
        <v>3150000</v>
      </c>
      <c r="G10894" s="86">
        <f>SUM(F10894:F10895)</f>
        <v>5355000</v>
      </c>
      <c r="H10894" s="278"/>
    </row>
    <row r="10895" spans="1:8" ht="18" customHeight="1">
      <c r="A10895" s="323"/>
      <c r="B10895" s="302" t="s">
        <v>13</v>
      </c>
      <c r="C10895" s="325" t="s">
        <v>14</v>
      </c>
      <c r="D10895" s="325">
        <f>50+20</f>
        <v>70</v>
      </c>
      <c r="E10895" s="46">
        <v>31500</v>
      </c>
      <c r="F10895" s="130">
        <f t="shared" si="177"/>
        <v>2205000</v>
      </c>
      <c r="G10895" s="69"/>
      <c r="H10895" s="278"/>
    </row>
    <row r="10896" spans="1:8" ht="18" customHeight="1">
      <c r="A10896" s="323"/>
      <c r="B10896" s="302"/>
      <c r="C10896" s="325"/>
      <c r="D10896" s="325"/>
      <c r="E10896" s="46"/>
      <c r="F10896" s="130">
        <f t="shared" si="177"/>
        <v>0</v>
      </c>
      <c r="G10896" s="69"/>
      <c r="H10896" s="278"/>
    </row>
    <row r="10897" spans="1:8" ht="18" customHeight="1">
      <c r="A10897" s="323" t="s">
        <v>2047</v>
      </c>
      <c r="B10897" s="302" t="s">
        <v>31</v>
      </c>
      <c r="C10897" s="325" t="s">
        <v>882</v>
      </c>
      <c r="D10897" s="325">
        <v>96</v>
      </c>
      <c r="E10897" s="46">
        <v>36000</v>
      </c>
      <c r="F10897" s="130">
        <f t="shared" si="177"/>
        <v>3456000</v>
      </c>
      <c r="G10897" s="86">
        <f>SUM(F10897:F10899)</f>
        <v>8830800</v>
      </c>
      <c r="H10897" s="278"/>
    </row>
    <row r="10898" spans="1:8" ht="18" customHeight="1">
      <c r="A10898" s="323"/>
      <c r="B10898" s="302" t="s">
        <v>31</v>
      </c>
      <c r="C10898" s="325" t="s">
        <v>581</v>
      </c>
      <c r="D10898" s="325">
        <v>50</v>
      </c>
      <c r="E10898" s="46">
        <v>36000</v>
      </c>
      <c r="F10898" s="130">
        <f t="shared" si="177"/>
        <v>1800000</v>
      </c>
      <c r="G10898" s="69"/>
      <c r="H10898" s="278"/>
    </row>
    <row r="10899" spans="1:8" ht="18" customHeight="1">
      <c r="A10899" s="323"/>
      <c r="B10899" s="302" t="s">
        <v>31</v>
      </c>
      <c r="C10899" s="325" t="s">
        <v>2564</v>
      </c>
      <c r="D10899" s="325">
        <v>99.3</v>
      </c>
      <c r="E10899" s="46">
        <v>36000</v>
      </c>
      <c r="F10899" s="130">
        <f t="shared" si="177"/>
        <v>3574800</v>
      </c>
      <c r="G10899" s="69"/>
      <c r="H10899" s="278"/>
    </row>
    <row r="10900" spans="1:8" ht="18" customHeight="1">
      <c r="A10900" s="323"/>
      <c r="B10900" s="302"/>
      <c r="C10900" s="325"/>
      <c r="D10900" s="325"/>
      <c r="E10900" s="46"/>
      <c r="F10900" s="130">
        <f t="shared" si="177"/>
        <v>0</v>
      </c>
      <c r="G10900" s="69"/>
      <c r="H10900" s="278"/>
    </row>
    <row r="10901" spans="1:8" ht="18" customHeight="1">
      <c r="A10901" s="323">
        <v>585</v>
      </c>
      <c r="B10901" s="302" t="s">
        <v>13</v>
      </c>
      <c r="C10901" s="325" t="s">
        <v>126</v>
      </c>
      <c r="D10901" s="325">
        <v>10</v>
      </c>
      <c r="E10901" s="46">
        <v>30500</v>
      </c>
      <c r="F10901" s="130">
        <f t="shared" si="177"/>
        <v>305000</v>
      </c>
      <c r="G10901" s="86">
        <f>SUM(F10901:F10906)</f>
        <v>3050000</v>
      </c>
      <c r="H10901" s="278"/>
    </row>
    <row r="10902" spans="1:8" ht="18" customHeight="1">
      <c r="A10902" s="323"/>
      <c r="B10902" s="302" t="s">
        <v>13</v>
      </c>
      <c r="C10902" s="325" t="s">
        <v>45</v>
      </c>
      <c r="D10902" s="325">
        <v>20</v>
      </c>
      <c r="E10902" s="46">
        <v>30500</v>
      </c>
      <c r="F10902" s="130">
        <f t="shared" si="177"/>
        <v>610000</v>
      </c>
      <c r="G10902" s="69"/>
      <c r="H10902" s="278"/>
    </row>
    <row r="10903" spans="1:8" ht="18" customHeight="1">
      <c r="A10903" s="323"/>
      <c r="B10903" s="302" t="s">
        <v>13</v>
      </c>
      <c r="C10903" s="325" t="s">
        <v>60</v>
      </c>
      <c r="D10903" s="325">
        <v>20</v>
      </c>
      <c r="E10903" s="46">
        <v>30500</v>
      </c>
      <c r="F10903" s="130">
        <f t="shared" si="177"/>
        <v>610000</v>
      </c>
      <c r="G10903" s="69"/>
      <c r="H10903" s="278"/>
    </row>
    <row r="10904" spans="1:8" ht="18" customHeight="1">
      <c r="A10904" s="323"/>
      <c r="B10904" s="302" t="s">
        <v>13</v>
      </c>
      <c r="C10904" s="325" t="s">
        <v>14</v>
      </c>
      <c r="D10904" s="325">
        <v>20</v>
      </c>
      <c r="E10904" s="46">
        <v>30500</v>
      </c>
      <c r="F10904" s="130">
        <f t="shared" si="177"/>
        <v>610000</v>
      </c>
      <c r="G10904" s="69"/>
      <c r="H10904" s="278"/>
    </row>
    <row r="10905" spans="1:8" ht="18" customHeight="1">
      <c r="A10905" s="323"/>
      <c r="B10905" s="302" t="s">
        <v>13</v>
      </c>
      <c r="C10905" s="325" t="s">
        <v>59</v>
      </c>
      <c r="D10905" s="325">
        <v>10</v>
      </c>
      <c r="E10905" s="46">
        <v>30500</v>
      </c>
      <c r="F10905" s="130">
        <f t="shared" si="177"/>
        <v>305000</v>
      </c>
      <c r="G10905" s="69"/>
      <c r="H10905" s="278"/>
    </row>
    <row r="10906" spans="1:8" ht="18" customHeight="1">
      <c r="A10906" s="323"/>
      <c r="B10906" s="302" t="s">
        <v>13</v>
      </c>
      <c r="C10906" s="325" t="s">
        <v>15</v>
      </c>
      <c r="D10906" s="325">
        <v>20</v>
      </c>
      <c r="E10906" s="46">
        <v>30500</v>
      </c>
      <c r="F10906" s="130">
        <f t="shared" si="177"/>
        <v>610000</v>
      </c>
      <c r="G10906" s="69"/>
      <c r="H10906" s="278"/>
    </row>
    <row r="10907" spans="1:8" ht="18" customHeight="1">
      <c r="A10907" s="323"/>
      <c r="B10907" s="302"/>
      <c r="C10907" s="325"/>
      <c r="D10907" s="325"/>
      <c r="E10907" s="46"/>
      <c r="F10907" s="130">
        <f t="shared" si="177"/>
        <v>0</v>
      </c>
      <c r="G10907" s="69"/>
      <c r="H10907" s="278"/>
    </row>
    <row r="10908" spans="1:8" ht="18" customHeight="1">
      <c r="A10908" s="323" t="s">
        <v>2305</v>
      </c>
      <c r="B10908" s="302" t="s">
        <v>1022</v>
      </c>
      <c r="C10908" s="325" t="s">
        <v>60</v>
      </c>
      <c r="D10908" s="325">
        <v>99.3</v>
      </c>
      <c r="E10908" s="46">
        <v>39000</v>
      </c>
      <c r="F10908" s="130">
        <f t="shared" si="177"/>
        <v>3872700</v>
      </c>
      <c r="G10908" s="86">
        <f>F10908</f>
        <v>3872700</v>
      </c>
      <c r="H10908" s="278"/>
    </row>
    <row r="10909" spans="1:8" ht="18" customHeight="1">
      <c r="A10909" s="323"/>
      <c r="B10909" s="302"/>
      <c r="C10909" s="325"/>
      <c r="D10909" s="325"/>
      <c r="E10909" s="46"/>
      <c r="F10909" s="130">
        <f t="shared" ref="F10909:F10973" si="178">E10909*D10909</f>
        <v>0</v>
      </c>
      <c r="G10909" s="69"/>
      <c r="H10909" s="278"/>
    </row>
    <row r="10910" spans="1:8" ht="18" customHeight="1">
      <c r="A10910" s="323" t="s">
        <v>145</v>
      </c>
      <c r="B10910" s="302" t="s">
        <v>31</v>
      </c>
      <c r="C10910" s="325" t="s">
        <v>1318</v>
      </c>
      <c r="D10910" s="325">
        <v>150</v>
      </c>
      <c r="E10910" s="46">
        <v>29000</v>
      </c>
      <c r="F10910" s="130">
        <f t="shared" si="178"/>
        <v>4350000</v>
      </c>
      <c r="G10910" s="86">
        <f>F10910</f>
        <v>4350000</v>
      </c>
      <c r="H10910" s="278"/>
    </row>
    <row r="10911" spans="1:8" ht="18" customHeight="1">
      <c r="A10911" s="323"/>
      <c r="B10911" s="302"/>
      <c r="C10911" s="325"/>
      <c r="D10911" s="325"/>
      <c r="E10911" s="46"/>
      <c r="F10911" s="130">
        <f t="shared" si="178"/>
        <v>0</v>
      </c>
      <c r="G10911" s="69"/>
      <c r="H10911" s="278"/>
    </row>
    <row r="10912" spans="1:8" ht="18" customHeight="1">
      <c r="A10912" s="323" t="s">
        <v>203</v>
      </c>
      <c r="B10912" s="302" t="s">
        <v>168</v>
      </c>
      <c r="C10912" s="325" t="s">
        <v>607</v>
      </c>
      <c r="D10912" s="325">
        <v>394</v>
      </c>
      <c r="E10912" s="46">
        <v>40000</v>
      </c>
      <c r="F10912" s="130">
        <f t="shared" si="178"/>
        <v>15760000</v>
      </c>
      <c r="G10912" s="86">
        <f>SUM(F10912:F10913)</f>
        <v>26889250</v>
      </c>
      <c r="H10912" s="278"/>
    </row>
    <row r="10913" spans="1:9" ht="18" customHeight="1">
      <c r="A10913" s="323"/>
      <c r="B10913" s="302" t="s">
        <v>31</v>
      </c>
      <c r="C10913" s="325" t="s">
        <v>2566</v>
      </c>
      <c r="D10913" s="325">
        <v>313.5</v>
      </c>
      <c r="E10913" s="46">
        <v>35500</v>
      </c>
      <c r="F10913" s="130">
        <f t="shared" si="178"/>
        <v>11129250</v>
      </c>
      <c r="G10913" s="69"/>
      <c r="H10913" s="278"/>
    </row>
    <row r="10914" spans="1:9" ht="18" customHeight="1">
      <c r="A10914" s="323"/>
      <c r="B10914" s="302"/>
      <c r="C10914" s="325"/>
      <c r="D10914" s="325"/>
      <c r="E10914" s="46"/>
      <c r="F10914" s="130">
        <f t="shared" si="178"/>
        <v>0</v>
      </c>
      <c r="G10914" s="69"/>
      <c r="H10914" s="278"/>
    </row>
    <row r="10915" spans="1:9" ht="18" customHeight="1">
      <c r="A10915" s="323" t="s">
        <v>52</v>
      </c>
      <c r="B10915" s="302" t="s">
        <v>208</v>
      </c>
      <c r="C10915" s="325" t="s">
        <v>54</v>
      </c>
      <c r="D10915" s="325">
        <v>344</v>
      </c>
      <c r="E10915" s="46">
        <v>38800</v>
      </c>
      <c r="F10915" s="130">
        <f t="shared" si="178"/>
        <v>13347200</v>
      </c>
      <c r="G10915" s="86">
        <f>SUM(F10915:F10917)</f>
        <v>75717200</v>
      </c>
      <c r="H10915" s="278"/>
    </row>
    <row r="10916" spans="1:9" ht="18" customHeight="1">
      <c r="A10916" s="323"/>
      <c r="B10916" s="302" t="s">
        <v>31</v>
      </c>
      <c r="C10916" s="325" t="s">
        <v>55</v>
      </c>
      <c r="D10916" s="325">
        <v>275</v>
      </c>
      <c r="E10916" s="46">
        <v>37800</v>
      </c>
      <c r="F10916" s="130">
        <f t="shared" si="178"/>
        <v>10395000</v>
      </c>
      <c r="G10916" s="69"/>
      <c r="H10916" s="278"/>
    </row>
    <row r="10917" spans="1:9" ht="18" customHeight="1">
      <c r="A10917" s="323"/>
      <c r="B10917" s="302" t="s">
        <v>31</v>
      </c>
      <c r="C10917" s="325" t="s">
        <v>594</v>
      </c>
      <c r="D10917" s="325">
        <v>1375</v>
      </c>
      <c r="E10917" s="46">
        <v>37800</v>
      </c>
      <c r="F10917" s="130">
        <f t="shared" si="178"/>
        <v>51975000</v>
      </c>
      <c r="G10917" s="69"/>
      <c r="H10917" s="278"/>
    </row>
    <row r="10918" spans="1:9" ht="18" customHeight="1">
      <c r="A10918" s="323"/>
      <c r="B10918" s="302"/>
      <c r="C10918" s="325"/>
      <c r="D10918" s="325"/>
      <c r="E10918" s="46"/>
      <c r="F10918" s="130">
        <f t="shared" si="178"/>
        <v>0</v>
      </c>
      <c r="G10918" s="69"/>
      <c r="H10918" s="278"/>
    </row>
    <row r="10919" spans="1:9" ht="18" customHeight="1">
      <c r="A10919" s="323" t="s">
        <v>2568</v>
      </c>
      <c r="B10919" s="302" t="s">
        <v>13</v>
      </c>
      <c r="C10919" s="325" t="s">
        <v>264</v>
      </c>
      <c r="D10919" s="325">
        <v>184</v>
      </c>
      <c r="E10919" s="46">
        <v>31500</v>
      </c>
      <c r="F10919" s="130">
        <f t="shared" si="178"/>
        <v>5796000</v>
      </c>
      <c r="G10919" s="86">
        <f>F10919</f>
        <v>5796000</v>
      </c>
      <c r="H10919" s="278"/>
    </row>
    <row r="10920" spans="1:9" ht="18" customHeight="1">
      <c r="A10920" s="323"/>
      <c r="B10920" s="302"/>
      <c r="C10920" s="325"/>
      <c r="D10920" s="325"/>
      <c r="E10920" s="46"/>
      <c r="F10920" s="130">
        <f t="shared" si="178"/>
        <v>0</v>
      </c>
      <c r="G10920" s="69"/>
      <c r="H10920" s="278"/>
    </row>
    <row r="10921" spans="1:9" ht="18" customHeight="1">
      <c r="A10921" s="323" t="s">
        <v>1420</v>
      </c>
      <c r="B10921" s="444" t="s">
        <v>16</v>
      </c>
      <c r="C10921" s="482" t="s">
        <v>2565</v>
      </c>
      <c r="D10921" s="482">
        <v>130</v>
      </c>
      <c r="E10921" s="116">
        <v>42000</v>
      </c>
      <c r="F10921" s="131">
        <f t="shared" si="178"/>
        <v>5460000</v>
      </c>
      <c r="G10921" s="86">
        <f>F10921</f>
        <v>5460000</v>
      </c>
      <c r="H10921" s="278"/>
      <c r="I10921" s="277" t="s">
        <v>2569</v>
      </c>
    </row>
    <row r="10922" spans="1:9" ht="18" customHeight="1">
      <c r="A10922" s="323"/>
      <c r="B10922" s="302"/>
      <c r="C10922" s="325"/>
      <c r="D10922" s="325"/>
      <c r="E10922" s="46"/>
      <c r="F10922" s="130">
        <f t="shared" si="178"/>
        <v>0</v>
      </c>
      <c r="G10922" s="69"/>
      <c r="H10922" s="278"/>
    </row>
    <row r="10923" spans="1:9" ht="18" customHeight="1">
      <c r="A10923" s="323" t="s">
        <v>767</v>
      </c>
      <c r="B10923" s="302" t="s">
        <v>13</v>
      </c>
      <c r="C10923" s="325" t="s">
        <v>125</v>
      </c>
      <c r="D10923" s="325">
        <v>200</v>
      </c>
      <c r="E10923" s="46">
        <v>33000</v>
      </c>
      <c r="F10923" s="130">
        <f t="shared" si="178"/>
        <v>6600000</v>
      </c>
      <c r="G10923" s="86">
        <f>F10923</f>
        <v>6600000</v>
      </c>
      <c r="H10923" s="278"/>
    </row>
    <row r="10924" spans="1:9" ht="18" customHeight="1">
      <c r="A10924" s="323"/>
      <c r="B10924" s="302"/>
      <c r="C10924" s="325"/>
      <c r="D10924" s="325"/>
      <c r="E10924" s="46"/>
      <c r="F10924" s="130">
        <f t="shared" si="178"/>
        <v>0</v>
      </c>
      <c r="G10924" s="69"/>
      <c r="H10924" s="278"/>
    </row>
    <row r="10925" spans="1:9" ht="18" customHeight="1">
      <c r="A10925" s="323" t="s">
        <v>2264</v>
      </c>
      <c r="B10925" s="444" t="s">
        <v>137</v>
      </c>
      <c r="C10925" s="482" t="s">
        <v>2571</v>
      </c>
      <c r="D10925" s="482">
        <v>100</v>
      </c>
      <c r="E10925" s="116">
        <v>39000</v>
      </c>
      <c r="F10925" s="131">
        <f t="shared" si="178"/>
        <v>3900000</v>
      </c>
      <c r="G10925" s="86">
        <f>F10925</f>
        <v>3900000</v>
      </c>
      <c r="H10925" s="278"/>
    </row>
    <row r="10926" spans="1:9" ht="18" customHeight="1">
      <c r="A10926" s="323"/>
      <c r="B10926" s="302"/>
      <c r="C10926" s="325"/>
      <c r="D10926" s="325"/>
      <c r="E10926" s="46"/>
      <c r="F10926" s="130">
        <f t="shared" si="178"/>
        <v>0</v>
      </c>
      <c r="G10926" s="69"/>
      <c r="H10926" s="278"/>
    </row>
    <row r="10927" spans="1:9" ht="18" customHeight="1">
      <c r="A10927" s="323" t="s">
        <v>573</v>
      </c>
      <c r="B10927" s="302" t="s">
        <v>13</v>
      </c>
      <c r="C10927" s="325" t="s">
        <v>59</v>
      </c>
      <c r="D10927" s="325">
        <v>50</v>
      </c>
      <c r="E10927" s="46">
        <v>31500</v>
      </c>
      <c r="F10927" s="130">
        <f t="shared" si="178"/>
        <v>1575000</v>
      </c>
      <c r="G10927" s="86">
        <f>SUM(F10927:F10930)</f>
        <v>3150000</v>
      </c>
      <c r="H10927" s="278"/>
    </row>
    <row r="10928" spans="1:9" ht="18" customHeight="1">
      <c r="A10928" s="323"/>
      <c r="B10928" s="302" t="s">
        <v>13</v>
      </c>
      <c r="C10928" s="325" t="s">
        <v>76</v>
      </c>
      <c r="D10928" s="325">
        <v>20</v>
      </c>
      <c r="E10928" s="46">
        <v>31500</v>
      </c>
      <c r="F10928" s="130">
        <f t="shared" si="178"/>
        <v>630000</v>
      </c>
      <c r="G10928" s="69"/>
      <c r="H10928" s="278"/>
    </row>
    <row r="10929" spans="1:9" ht="18" customHeight="1">
      <c r="A10929" s="323"/>
      <c r="B10929" s="302" t="s">
        <v>13</v>
      </c>
      <c r="C10929" s="325" t="s">
        <v>75</v>
      </c>
      <c r="D10929" s="325">
        <v>10</v>
      </c>
      <c r="E10929" s="46">
        <v>31500</v>
      </c>
      <c r="F10929" s="130">
        <f t="shared" si="178"/>
        <v>315000</v>
      </c>
      <c r="G10929" s="69"/>
      <c r="H10929" s="278"/>
    </row>
    <row r="10930" spans="1:9" ht="18" customHeight="1">
      <c r="A10930" s="323"/>
      <c r="B10930" s="302" t="s">
        <v>13</v>
      </c>
      <c r="C10930" s="325" t="s">
        <v>60</v>
      </c>
      <c r="D10930" s="325">
        <v>20</v>
      </c>
      <c r="E10930" s="46">
        <v>31500</v>
      </c>
      <c r="F10930" s="130">
        <f t="shared" si="178"/>
        <v>630000</v>
      </c>
      <c r="G10930" s="69"/>
      <c r="H10930" s="278"/>
    </row>
    <row r="10931" spans="1:9" ht="18" customHeight="1">
      <c r="A10931" s="323"/>
      <c r="B10931" s="302"/>
      <c r="C10931" s="325"/>
      <c r="D10931" s="325"/>
      <c r="E10931" s="46"/>
      <c r="F10931" s="130">
        <f t="shared" si="178"/>
        <v>0</v>
      </c>
      <c r="G10931" s="69"/>
      <c r="H10931" s="278"/>
    </row>
    <row r="10932" spans="1:9" ht="18" customHeight="1">
      <c r="A10932" s="323" t="s">
        <v>1843</v>
      </c>
      <c r="B10932" s="302" t="s">
        <v>13</v>
      </c>
      <c r="C10932" s="325" t="s">
        <v>2121</v>
      </c>
      <c r="D10932" s="325">
        <v>107</v>
      </c>
      <c r="E10932" s="46">
        <v>31500</v>
      </c>
      <c r="F10932" s="130">
        <f t="shared" si="178"/>
        <v>3370500</v>
      </c>
      <c r="G10932" s="86">
        <f>SUM(F10932:F10934)</f>
        <v>14825700</v>
      </c>
      <c r="H10932" s="278"/>
    </row>
    <row r="10933" spans="1:9" ht="18" customHeight="1">
      <c r="A10933" s="323"/>
      <c r="B10933" s="302" t="s">
        <v>13</v>
      </c>
      <c r="C10933" s="325" t="s">
        <v>2572</v>
      </c>
      <c r="D10933" s="325">
        <v>108</v>
      </c>
      <c r="E10933" s="46">
        <v>31500</v>
      </c>
      <c r="F10933" s="130">
        <f t="shared" si="178"/>
        <v>3402000</v>
      </c>
      <c r="G10933" s="69"/>
      <c r="H10933" s="278"/>
    </row>
    <row r="10934" spans="1:9" ht="18" customHeight="1">
      <c r="A10934" s="323"/>
      <c r="B10934" s="302" t="s">
        <v>31</v>
      </c>
      <c r="C10934" s="325" t="s">
        <v>899</v>
      </c>
      <c r="D10934" s="325">
        <v>223.7</v>
      </c>
      <c r="E10934" s="46">
        <v>36000</v>
      </c>
      <c r="F10934" s="130">
        <f t="shared" si="178"/>
        <v>8053200</v>
      </c>
      <c r="G10934" s="69"/>
      <c r="H10934" s="278"/>
    </row>
    <row r="10935" spans="1:9" ht="18" customHeight="1">
      <c r="A10935" s="323"/>
      <c r="B10935" s="302"/>
      <c r="C10935" s="325"/>
      <c r="D10935" s="325"/>
      <c r="E10935" s="46"/>
      <c r="F10935" s="130">
        <f t="shared" si="178"/>
        <v>0</v>
      </c>
      <c r="G10935" s="69"/>
      <c r="H10935" s="278"/>
    </row>
    <row r="10936" spans="1:9" ht="18" customHeight="1">
      <c r="A10936" s="323" t="s">
        <v>93</v>
      </c>
      <c r="B10936" s="302" t="s">
        <v>31</v>
      </c>
      <c r="C10936" s="325" t="s">
        <v>171</v>
      </c>
      <c r="D10936" s="325">
        <v>82.3</v>
      </c>
      <c r="E10936" s="46">
        <v>36000</v>
      </c>
      <c r="F10936" s="130">
        <f t="shared" si="178"/>
        <v>2962800</v>
      </c>
      <c r="G10936" s="86">
        <f>SUM(F10936:F10939)</f>
        <v>26538350</v>
      </c>
      <c r="H10936" s="278"/>
    </row>
    <row r="10937" spans="1:9" ht="18" customHeight="1">
      <c r="A10937" s="323"/>
      <c r="B10937" s="302" t="s">
        <v>31</v>
      </c>
      <c r="C10937" s="325" t="s">
        <v>433</v>
      </c>
      <c r="D10937" s="325">
        <v>50</v>
      </c>
      <c r="E10937" s="46">
        <v>35500</v>
      </c>
      <c r="F10937" s="130">
        <f t="shared" si="178"/>
        <v>1775000</v>
      </c>
      <c r="G10937" s="69"/>
      <c r="H10937" s="278"/>
    </row>
    <row r="10938" spans="1:9" ht="18" customHeight="1">
      <c r="A10938" s="323"/>
      <c r="B10938" s="302" t="s">
        <v>31</v>
      </c>
      <c r="C10938" s="325" t="s">
        <v>118</v>
      </c>
      <c r="D10938" s="325">
        <v>513.29999999999995</v>
      </c>
      <c r="E10938" s="46">
        <v>35500</v>
      </c>
      <c r="F10938" s="130">
        <f t="shared" si="178"/>
        <v>18222150</v>
      </c>
      <c r="G10938" s="69"/>
      <c r="H10938" s="278"/>
      <c r="I10938" s="280" t="s">
        <v>115</v>
      </c>
    </row>
    <row r="10939" spans="1:9" ht="18" customHeight="1">
      <c r="A10939" s="323"/>
      <c r="B10939" s="302" t="s">
        <v>31</v>
      </c>
      <c r="C10939" s="325" t="s">
        <v>623</v>
      </c>
      <c r="D10939" s="325">
        <v>100.8</v>
      </c>
      <c r="E10939" s="46">
        <v>35500</v>
      </c>
      <c r="F10939" s="130">
        <f t="shared" si="178"/>
        <v>3578400</v>
      </c>
      <c r="G10939" s="69"/>
      <c r="H10939" s="278"/>
      <c r="I10939" s="280" t="s">
        <v>2349</v>
      </c>
    </row>
    <row r="10940" spans="1:9" ht="18" customHeight="1">
      <c r="A10940" s="323"/>
      <c r="B10940" s="302"/>
      <c r="C10940" s="325"/>
      <c r="D10940" s="325"/>
      <c r="E10940" s="46"/>
      <c r="F10940" s="130">
        <f t="shared" si="178"/>
        <v>0</v>
      </c>
      <c r="G10940" s="69"/>
      <c r="H10940" s="278"/>
    </row>
    <row r="10941" spans="1:9" ht="18" customHeight="1">
      <c r="A10941" s="323" t="s">
        <v>2573</v>
      </c>
      <c r="B10941" s="302" t="s">
        <v>13</v>
      </c>
      <c r="C10941" s="325" t="s">
        <v>62</v>
      </c>
      <c r="D10941" s="325">
        <v>20</v>
      </c>
      <c r="E10941" s="46">
        <v>31500</v>
      </c>
      <c r="F10941" s="130">
        <f t="shared" si="178"/>
        <v>630000</v>
      </c>
      <c r="G10941" s="86">
        <f>F10941</f>
        <v>630000</v>
      </c>
      <c r="H10941" s="278"/>
    </row>
    <row r="10942" spans="1:9" ht="18" customHeight="1">
      <c r="A10942" s="323"/>
      <c r="B10942" s="302"/>
      <c r="C10942" s="325"/>
      <c r="D10942" s="325"/>
      <c r="E10942" s="46"/>
      <c r="F10942" s="130">
        <f t="shared" si="178"/>
        <v>0</v>
      </c>
      <c r="G10942" s="69"/>
      <c r="H10942" s="278"/>
    </row>
    <row r="10943" spans="1:9" ht="18" customHeight="1">
      <c r="A10943" s="323" t="s">
        <v>2574</v>
      </c>
      <c r="B10943" s="302" t="s">
        <v>13</v>
      </c>
      <c r="C10943" s="325" t="s">
        <v>452</v>
      </c>
      <c r="D10943" s="325">
        <v>50</v>
      </c>
      <c r="E10943" s="46">
        <v>31500</v>
      </c>
      <c r="F10943" s="130">
        <f t="shared" si="178"/>
        <v>1575000</v>
      </c>
      <c r="G10943" s="86">
        <f>SUM(F10943:F10944)</f>
        <v>2520000</v>
      </c>
      <c r="H10943" s="278"/>
    </row>
    <row r="10944" spans="1:9" ht="18" customHeight="1">
      <c r="A10944" s="533"/>
      <c r="B10944" s="440" t="s">
        <v>13</v>
      </c>
      <c r="C10944" s="382" t="s">
        <v>25</v>
      </c>
      <c r="D10944" s="382">
        <v>30</v>
      </c>
      <c r="E10944" s="59">
        <v>31500</v>
      </c>
      <c r="F10944" s="132">
        <f t="shared" si="178"/>
        <v>945000</v>
      </c>
      <c r="G10944" s="92"/>
      <c r="H10944" s="278"/>
    </row>
    <row r="10945" spans="1:9" ht="18" customHeight="1">
      <c r="A10945" s="526"/>
      <c r="B10945" s="435"/>
      <c r="C10945" s="484"/>
      <c r="D10945" s="526"/>
      <c r="E10945" s="126"/>
      <c r="F10945" s="112"/>
      <c r="G10945" s="334"/>
      <c r="H10945" s="278"/>
    </row>
    <row r="10946" spans="1:9" ht="18" customHeight="1">
      <c r="A10946" s="538">
        <v>42487</v>
      </c>
      <c r="B10946" s="452"/>
      <c r="C10946" s="501" t="s">
        <v>398</v>
      </c>
      <c r="D10946" s="486"/>
      <c r="E10946" s="114"/>
      <c r="F10946" s="166"/>
      <c r="G10946" s="167"/>
      <c r="H10946" s="278"/>
    </row>
    <row r="10947" spans="1:9" ht="18" customHeight="1">
      <c r="A10947" s="531" t="s">
        <v>127</v>
      </c>
      <c r="B10947" s="436" t="s">
        <v>134</v>
      </c>
      <c r="C10947" s="494" t="s">
        <v>152</v>
      </c>
      <c r="D10947" s="494">
        <f>SUM(D10948:D11082)</f>
        <v>43728.200000000004</v>
      </c>
      <c r="E10947" s="166"/>
      <c r="F10947" s="171">
        <f>SUM(F10948:F11036)</f>
        <v>319237390</v>
      </c>
      <c r="G10947" s="171">
        <f>SUM(G10948:G11036)</f>
        <v>319237390</v>
      </c>
      <c r="H10947" s="278"/>
    </row>
    <row r="10948" spans="1:9" ht="18" customHeight="1">
      <c r="A10948" s="532" t="s">
        <v>154</v>
      </c>
      <c r="B10948" s="441" t="s">
        <v>13</v>
      </c>
      <c r="C10948" s="492" t="s">
        <v>59</v>
      </c>
      <c r="D10948" s="492">
        <v>150</v>
      </c>
      <c r="E10948" s="62">
        <v>31500</v>
      </c>
      <c r="F10948" s="139">
        <f t="shared" si="178"/>
        <v>4725000</v>
      </c>
      <c r="G10948" s="85">
        <f>SUM(F10948:F10949)</f>
        <v>5355000</v>
      </c>
      <c r="H10948" s="278" t="s">
        <v>2474</v>
      </c>
    </row>
    <row r="10949" spans="1:9" ht="18" customHeight="1">
      <c r="A10949" s="323"/>
      <c r="B10949" s="302" t="s">
        <v>13</v>
      </c>
      <c r="C10949" s="325" t="s">
        <v>45</v>
      </c>
      <c r="D10949" s="325">
        <v>20</v>
      </c>
      <c r="E10949" s="46">
        <v>31500</v>
      </c>
      <c r="F10949" s="130">
        <f t="shared" si="178"/>
        <v>630000</v>
      </c>
      <c r="G10949" s="69"/>
      <c r="H10949" s="278"/>
    </row>
    <row r="10950" spans="1:9" ht="18" customHeight="1">
      <c r="A10950" s="323"/>
      <c r="B10950" s="302"/>
      <c r="C10950" s="325"/>
      <c r="D10950" s="325"/>
      <c r="E10950" s="46"/>
      <c r="F10950" s="130">
        <f t="shared" si="178"/>
        <v>0</v>
      </c>
      <c r="G10950" s="69"/>
      <c r="H10950" s="278"/>
    </row>
    <row r="10951" spans="1:9" ht="18" customHeight="1">
      <c r="A10951" s="323" t="s">
        <v>66</v>
      </c>
      <c r="B10951" s="302" t="s">
        <v>13</v>
      </c>
      <c r="C10951" s="325" t="s">
        <v>2575</v>
      </c>
      <c r="D10951" s="325">
        <v>242.5</v>
      </c>
      <c r="E10951" s="46">
        <v>33000</v>
      </c>
      <c r="F10951" s="130">
        <f t="shared" si="178"/>
        <v>8002500</v>
      </c>
      <c r="G10951" s="86">
        <f>SUM(F10951:F10952)</f>
        <v>16084200</v>
      </c>
      <c r="H10951" s="278" t="s">
        <v>2474</v>
      </c>
    </row>
    <row r="10952" spans="1:9" ht="18" customHeight="1">
      <c r="A10952" s="323"/>
      <c r="B10952" s="302" t="s">
        <v>13</v>
      </c>
      <c r="C10952" s="325" t="s">
        <v>1227</v>
      </c>
      <c r="D10952" s="325">
        <v>244.9</v>
      </c>
      <c r="E10952" s="46">
        <v>33000</v>
      </c>
      <c r="F10952" s="130">
        <f t="shared" si="178"/>
        <v>8081700</v>
      </c>
      <c r="G10952" s="69"/>
      <c r="H10952" s="278"/>
    </row>
    <row r="10953" spans="1:9" ht="18" customHeight="1">
      <c r="A10953" s="323"/>
      <c r="B10953" s="302"/>
      <c r="C10953" s="325"/>
      <c r="D10953" s="325"/>
      <c r="E10953" s="46"/>
      <c r="F10953" s="130">
        <f t="shared" si="178"/>
        <v>0</v>
      </c>
      <c r="G10953" s="69"/>
      <c r="H10953" s="278"/>
    </row>
    <row r="10954" spans="1:9" ht="18" customHeight="1">
      <c r="A10954" s="323" t="s">
        <v>235</v>
      </c>
      <c r="B10954" s="302" t="s">
        <v>31</v>
      </c>
      <c r="C10954" s="325" t="s">
        <v>2270</v>
      </c>
      <c r="D10954" s="325">
        <v>52</v>
      </c>
      <c r="E10954" s="46">
        <v>36000</v>
      </c>
      <c r="F10954" s="130">
        <f t="shared" si="178"/>
        <v>1872000</v>
      </c>
      <c r="G10954" s="86">
        <f>SUM(F10954:F10956)</f>
        <v>8073450</v>
      </c>
      <c r="H10954" s="278" t="s">
        <v>2474</v>
      </c>
    </row>
    <row r="10955" spans="1:9" ht="18" customHeight="1">
      <c r="A10955" s="323"/>
      <c r="B10955" s="302" t="s">
        <v>31</v>
      </c>
      <c r="C10955" s="325" t="s">
        <v>148</v>
      </c>
      <c r="D10955" s="325">
        <v>56</v>
      </c>
      <c r="E10955" s="46">
        <v>36000</v>
      </c>
      <c r="F10955" s="130">
        <f t="shared" si="178"/>
        <v>2016000</v>
      </c>
      <c r="G10955" s="69"/>
      <c r="H10955" s="278"/>
    </row>
    <row r="10956" spans="1:9" ht="18" customHeight="1">
      <c r="A10956" s="323"/>
      <c r="B10956" s="302" t="s">
        <v>31</v>
      </c>
      <c r="C10956" s="325" t="s">
        <v>2548</v>
      </c>
      <c r="D10956" s="325">
        <v>117.9</v>
      </c>
      <c r="E10956" s="46">
        <v>35500</v>
      </c>
      <c r="F10956" s="130">
        <f t="shared" si="178"/>
        <v>4185450</v>
      </c>
      <c r="G10956" s="69"/>
      <c r="H10956" s="278"/>
    </row>
    <row r="10957" spans="1:9" ht="18" customHeight="1">
      <c r="A10957" s="323"/>
      <c r="B10957" s="302"/>
      <c r="C10957" s="325"/>
      <c r="D10957" s="325"/>
      <c r="E10957" s="46"/>
      <c r="F10957" s="130">
        <f t="shared" si="178"/>
        <v>0</v>
      </c>
      <c r="G10957" s="69"/>
      <c r="H10957" s="278"/>
    </row>
    <row r="10958" spans="1:9" ht="18" customHeight="1">
      <c r="A10958" s="323" t="s">
        <v>258</v>
      </c>
      <c r="B10958" s="302" t="s">
        <v>2576</v>
      </c>
      <c r="C10958" s="325" t="s">
        <v>1141</v>
      </c>
      <c r="D10958" s="325">
        <v>99.9</v>
      </c>
      <c r="E10958" s="46">
        <v>42000</v>
      </c>
      <c r="F10958" s="130">
        <f t="shared" si="178"/>
        <v>4195800</v>
      </c>
      <c r="G10958" s="86">
        <f>SUM(F10958:F10960)</f>
        <v>15656300</v>
      </c>
      <c r="H10958" s="278" t="s">
        <v>2474</v>
      </c>
    </row>
    <row r="10959" spans="1:9" ht="18" customHeight="1">
      <c r="A10959" s="323"/>
      <c r="B10959" s="302" t="s">
        <v>135</v>
      </c>
      <c r="C10959" s="325" t="s">
        <v>1212</v>
      </c>
      <c r="D10959" s="325">
        <v>276.5</v>
      </c>
      <c r="E10959" s="46">
        <v>37000</v>
      </c>
      <c r="F10959" s="130">
        <f t="shared" si="178"/>
        <v>10230500</v>
      </c>
      <c r="G10959" s="69"/>
      <c r="H10959" s="278"/>
    </row>
    <row r="10960" spans="1:9" ht="18" customHeight="1">
      <c r="A10960" s="323"/>
      <c r="B10960" s="302" t="s">
        <v>2580</v>
      </c>
      <c r="C10960" s="325" t="s">
        <v>1562</v>
      </c>
      <c r="D10960" s="325">
        <v>30</v>
      </c>
      <c r="E10960" s="46">
        <v>41000</v>
      </c>
      <c r="F10960" s="130">
        <f t="shared" si="178"/>
        <v>1230000</v>
      </c>
      <c r="G10960" s="69"/>
      <c r="H10960" s="278"/>
      <c r="I10960" s="280" t="s">
        <v>2579</v>
      </c>
    </row>
    <row r="10961" spans="1:8" ht="18" customHeight="1">
      <c r="A10961" s="323"/>
      <c r="B10961" s="302"/>
      <c r="C10961" s="325"/>
      <c r="D10961" s="325"/>
      <c r="E10961" s="46"/>
      <c r="F10961" s="130">
        <f t="shared" si="178"/>
        <v>0</v>
      </c>
      <c r="G10961" s="69"/>
      <c r="H10961" s="278"/>
    </row>
    <row r="10962" spans="1:8" ht="18" customHeight="1">
      <c r="A10962" s="323" t="s">
        <v>145</v>
      </c>
      <c r="B10962" s="302" t="s">
        <v>31</v>
      </c>
      <c r="C10962" s="325" t="s">
        <v>1318</v>
      </c>
      <c r="D10962" s="325">
        <v>450</v>
      </c>
      <c r="E10962" s="46">
        <v>29000</v>
      </c>
      <c r="F10962" s="130">
        <f t="shared" si="178"/>
        <v>13050000</v>
      </c>
      <c r="G10962" s="86">
        <f>F10962</f>
        <v>13050000</v>
      </c>
      <c r="H10962" s="278" t="s">
        <v>2474</v>
      </c>
    </row>
    <row r="10963" spans="1:8" ht="18" customHeight="1">
      <c r="A10963" s="323"/>
      <c r="B10963" s="302"/>
      <c r="C10963" s="325"/>
      <c r="D10963" s="325"/>
      <c r="E10963" s="46"/>
      <c r="F10963" s="130">
        <f t="shared" si="178"/>
        <v>0</v>
      </c>
      <c r="G10963" s="69"/>
      <c r="H10963" s="278"/>
    </row>
    <row r="10964" spans="1:8" ht="18" customHeight="1">
      <c r="A10964" s="323" t="s">
        <v>2454</v>
      </c>
      <c r="B10964" s="302" t="s">
        <v>31</v>
      </c>
      <c r="C10964" s="325" t="s">
        <v>416</v>
      </c>
      <c r="D10964" s="325">
        <v>112</v>
      </c>
      <c r="E10964" s="46">
        <v>34000</v>
      </c>
      <c r="F10964" s="130">
        <f t="shared" si="178"/>
        <v>3808000</v>
      </c>
      <c r="G10964" s="86">
        <f>SUM(F10964:F10965)</f>
        <v>20954200</v>
      </c>
      <c r="H10964" s="278" t="s">
        <v>2474</v>
      </c>
    </row>
    <row r="10965" spans="1:8" ht="18" customHeight="1">
      <c r="A10965" s="323"/>
      <c r="B10965" s="302" t="s">
        <v>31</v>
      </c>
      <c r="C10965" s="325" t="s">
        <v>192</v>
      </c>
      <c r="D10965" s="325">
        <v>504.3</v>
      </c>
      <c r="E10965" s="46">
        <v>34000</v>
      </c>
      <c r="F10965" s="130">
        <f t="shared" si="178"/>
        <v>17146200</v>
      </c>
      <c r="G10965" s="69"/>
      <c r="H10965" s="278"/>
    </row>
    <row r="10966" spans="1:8" ht="18" customHeight="1">
      <c r="A10966" s="323"/>
      <c r="B10966" s="302"/>
      <c r="C10966" s="325"/>
      <c r="D10966" s="325"/>
      <c r="E10966" s="46"/>
      <c r="F10966" s="130">
        <f t="shared" si="178"/>
        <v>0</v>
      </c>
      <c r="G10966" s="69"/>
      <c r="H10966" s="278"/>
    </row>
    <row r="10967" spans="1:8" ht="18" customHeight="1">
      <c r="A10967" s="323" t="s">
        <v>316</v>
      </c>
      <c r="B10967" s="302" t="s">
        <v>31</v>
      </c>
      <c r="C10967" s="325" t="s">
        <v>857</v>
      </c>
      <c r="D10967" s="325">
        <v>150</v>
      </c>
      <c r="E10967" s="46">
        <v>35000</v>
      </c>
      <c r="F10967" s="130">
        <f t="shared" si="178"/>
        <v>5250000</v>
      </c>
      <c r="G10967" s="86">
        <f>SUM(F10967:F10972)</f>
        <v>38561000</v>
      </c>
      <c r="H10967" s="278" t="s">
        <v>2474</v>
      </c>
    </row>
    <row r="10968" spans="1:8" ht="18" customHeight="1">
      <c r="A10968" s="323"/>
      <c r="B10968" s="302" t="s">
        <v>31</v>
      </c>
      <c r="C10968" s="325" t="s">
        <v>823</v>
      </c>
      <c r="D10968" s="325">
        <v>52</v>
      </c>
      <c r="E10968" s="46">
        <v>35000</v>
      </c>
      <c r="F10968" s="130">
        <f t="shared" si="178"/>
        <v>1820000</v>
      </c>
      <c r="G10968" s="69"/>
      <c r="H10968" s="278"/>
    </row>
    <row r="10969" spans="1:8" ht="18" customHeight="1">
      <c r="A10969" s="323"/>
      <c r="B10969" s="302" t="s">
        <v>31</v>
      </c>
      <c r="C10969" s="325" t="s">
        <v>143</v>
      </c>
      <c r="D10969" s="325">
        <v>400</v>
      </c>
      <c r="E10969" s="46">
        <v>33000</v>
      </c>
      <c r="F10969" s="130">
        <f t="shared" si="178"/>
        <v>13200000</v>
      </c>
      <c r="G10969" s="69"/>
      <c r="H10969" s="278"/>
    </row>
    <row r="10970" spans="1:8" ht="18" customHeight="1">
      <c r="A10970" s="323"/>
      <c r="B10970" s="302" t="s">
        <v>31</v>
      </c>
      <c r="C10970" s="325" t="s">
        <v>579</v>
      </c>
      <c r="D10970" s="325">
        <v>190.5</v>
      </c>
      <c r="E10970" s="46">
        <v>35000</v>
      </c>
      <c r="F10970" s="130">
        <f t="shared" si="178"/>
        <v>6667500</v>
      </c>
      <c r="G10970" s="69"/>
      <c r="H10970" s="278"/>
    </row>
    <row r="10971" spans="1:8" ht="18" customHeight="1">
      <c r="A10971" s="323"/>
      <c r="B10971" s="302" t="s">
        <v>31</v>
      </c>
      <c r="C10971" s="325" t="s">
        <v>59</v>
      </c>
      <c r="D10971" s="325">
        <v>235.5</v>
      </c>
      <c r="E10971" s="46">
        <v>35000</v>
      </c>
      <c r="F10971" s="130">
        <f t="shared" si="178"/>
        <v>8242500</v>
      </c>
      <c r="G10971" s="69"/>
      <c r="H10971" s="278"/>
    </row>
    <row r="10972" spans="1:8" ht="18" customHeight="1">
      <c r="A10972" s="323"/>
      <c r="B10972" s="302" t="s">
        <v>31</v>
      </c>
      <c r="C10972" s="325" t="s">
        <v>2577</v>
      </c>
      <c r="D10972" s="325">
        <v>96.6</v>
      </c>
      <c r="E10972" s="46">
        <v>35000</v>
      </c>
      <c r="F10972" s="130">
        <f t="shared" si="178"/>
        <v>3381000</v>
      </c>
      <c r="G10972" s="69"/>
      <c r="H10972" s="278"/>
    </row>
    <row r="10973" spans="1:8" ht="18" customHeight="1">
      <c r="A10973" s="323"/>
      <c r="B10973" s="302"/>
      <c r="C10973" s="325"/>
      <c r="D10973" s="325"/>
      <c r="E10973" s="46"/>
      <c r="F10973" s="130">
        <f t="shared" si="178"/>
        <v>0</v>
      </c>
      <c r="G10973" s="69"/>
      <c r="H10973" s="278"/>
    </row>
    <row r="10974" spans="1:8" ht="18" customHeight="1">
      <c r="A10974" s="323" t="s">
        <v>51</v>
      </c>
      <c r="B10974" s="302" t="s">
        <v>13</v>
      </c>
      <c r="C10974" s="325" t="s">
        <v>25</v>
      </c>
      <c r="D10974" s="325">
        <v>269</v>
      </c>
      <c r="E10974" s="46">
        <v>33000</v>
      </c>
      <c r="F10974" s="130">
        <f t="shared" ref="F10974:F11033" si="179">E10974*D10974</f>
        <v>8877000</v>
      </c>
      <c r="G10974" s="86">
        <f>SUM(F10974:F10978)</f>
        <v>19878050</v>
      </c>
      <c r="H10974" s="278" t="s">
        <v>2474</v>
      </c>
    </row>
    <row r="10975" spans="1:8" ht="18" customHeight="1">
      <c r="A10975" s="323"/>
      <c r="B10975" s="302" t="s">
        <v>31</v>
      </c>
      <c r="C10975" s="325" t="s">
        <v>292</v>
      </c>
      <c r="D10975" s="325">
        <v>201.7</v>
      </c>
      <c r="E10975" s="46">
        <v>31500</v>
      </c>
      <c r="F10975" s="130">
        <f t="shared" si="179"/>
        <v>6353550</v>
      </c>
      <c r="G10975" s="69"/>
      <c r="H10975" s="278"/>
    </row>
    <row r="10976" spans="1:8" ht="18" customHeight="1">
      <c r="A10976" s="323"/>
      <c r="B10976" s="302" t="s">
        <v>31</v>
      </c>
      <c r="C10976" s="325" t="s">
        <v>1321</v>
      </c>
      <c r="D10976" s="325">
        <v>43</v>
      </c>
      <c r="E10976" s="46">
        <v>32500</v>
      </c>
      <c r="F10976" s="130">
        <f t="shared" si="179"/>
        <v>1397500</v>
      </c>
      <c r="G10976" s="69"/>
      <c r="H10976" s="278"/>
    </row>
    <row r="10977" spans="1:8" ht="18" customHeight="1">
      <c r="A10977" s="323"/>
      <c r="B10977" s="302" t="s">
        <v>31</v>
      </c>
      <c r="C10977" s="325" t="s">
        <v>1303</v>
      </c>
      <c r="D10977" s="325">
        <v>25</v>
      </c>
      <c r="E10977" s="46">
        <v>32500</v>
      </c>
      <c r="F10977" s="130">
        <f t="shared" si="179"/>
        <v>812500</v>
      </c>
      <c r="G10977" s="69"/>
      <c r="H10977" s="278"/>
    </row>
    <row r="10978" spans="1:8" ht="18" customHeight="1">
      <c r="A10978" s="323"/>
      <c r="B10978" s="302" t="s">
        <v>31</v>
      </c>
      <c r="C10978" s="325" t="s">
        <v>190</v>
      </c>
      <c r="D10978" s="325">
        <v>75</v>
      </c>
      <c r="E10978" s="46">
        <v>32500</v>
      </c>
      <c r="F10978" s="130">
        <f t="shared" si="179"/>
        <v>2437500</v>
      </c>
      <c r="G10978" s="69"/>
      <c r="H10978" s="278"/>
    </row>
    <row r="10979" spans="1:8" ht="18" customHeight="1">
      <c r="A10979" s="323"/>
      <c r="B10979" s="302"/>
      <c r="C10979" s="325"/>
      <c r="D10979" s="325"/>
      <c r="E10979" s="46"/>
      <c r="F10979" s="130">
        <f t="shared" si="179"/>
        <v>0</v>
      </c>
      <c r="G10979" s="69"/>
      <c r="H10979" s="278"/>
    </row>
    <row r="10980" spans="1:8" ht="18" customHeight="1">
      <c r="A10980" s="323" t="s">
        <v>2305</v>
      </c>
      <c r="B10980" s="302" t="s">
        <v>13</v>
      </c>
      <c r="C10980" s="325" t="s">
        <v>1424</v>
      </c>
      <c r="D10980" s="325">
        <v>60</v>
      </c>
      <c r="E10980" s="46">
        <v>31500</v>
      </c>
      <c r="F10980" s="130">
        <f t="shared" si="179"/>
        <v>1890000</v>
      </c>
      <c r="G10980" s="86">
        <f>SUM(F10980:F10981)</f>
        <v>3039750</v>
      </c>
      <c r="H10980" s="278" t="s">
        <v>2474</v>
      </c>
    </row>
    <row r="10981" spans="1:8" ht="18" customHeight="1">
      <c r="A10981" s="323"/>
      <c r="B10981" s="302" t="s">
        <v>13</v>
      </c>
      <c r="C10981" s="325" t="s">
        <v>2578</v>
      </c>
      <c r="D10981" s="325">
        <v>36.5</v>
      </c>
      <c r="E10981" s="46">
        <v>31500</v>
      </c>
      <c r="F10981" s="130">
        <f t="shared" si="179"/>
        <v>1149750</v>
      </c>
      <c r="G10981" s="69"/>
      <c r="H10981" s="278"/>
    </row>
    <row r="10982" spans="1:8" ht="18" customHeight="1">
      <c r="A10982" s="323"/>
      <c r="B10982" s="302"/>
      <c r="C10982" s="325"/>
      <c r="D10982" s="325"/>
      <c r="E10982" s="46"/>
      <c r="F10982" s="130">
        <f t="shared" si="179"/>
        <v>0</v>
      </c>
      <c r="G10982" s="69"/>
      <c r="H10982" s="278"/>
    </row>
    <row r="10983" spans="1:8" ht="18" customHeight="1">
      <c r="A10983" s="323" t="s">
        <v>2581</v>
      </c>
      <c r="B10983" s="302" t="s">
        <v>13</v>
      </c>
      <c r="C10983" s="325" t="s">
        <v>60</v>
      </c>
      <c r="D10983" s="325">
        <v>60</v>
      </c>
      <c r="E10983" s="46">
        <v>31500</v>
      </c>
      <c r="F10983" s="130">
        <f t="shared" si="179"/>
        <v>1890000</v>
      </c>
      <c r="G10983" s="86">
        <f>F10983</f>
        <v>1890000</v>
      </c>
      <c r="H10983" s="278" t="s">
        <v>2474</v>
      </c>
    </row>
    <row r="10984" spans="1:8" ht="18" customHeight="1">
      <c r="A10984" s="323"/>
      <c r="B10984" s="302"/>
      <c r="C10984" s="325"/>
      <c r="D10984" s="325"/>
      <c r="E10984" s="46"/>
      <c r="F10984" s="130"/>
      <c r="G10984" s="69"/>
      <c r="H10984" s="278"/>
    </row>
    <row r="10985" spans="1:8" ht="18" customHeight="1">
      <c r="A10985" s="323" t="s">
        <v>102</v>
      </c>
      <c r="B10985" s="302" t="s">
        <v>13</v>
      </c>
      <c r="C10985" s="325" t="s">
        <v>46</v>
      </c>
      <c r="D10985" s="325">
        <v>10</v>
      </c>
      <c r="E10985" s="46">
        <v>32000</v>
      </c>
      <c r="F10985" s="130">
        <f t="shared" si="179"/>
        <v>320000</v>
      </c>
      <c r="G10985" s="86">
        <f>F10985</f>
        <v>320000</v>
      </c>
      <c r="H10985" s="278" t="s">
        <v>2474</v>
      </c>
    </row>
    <row r="10986" spans="1:8" ht="18" customHeight="1">
      <c r="A10986" s="323"/>
      <c r="B10986" s="302"/>
      <c r="C10986" s="325"/>
      <c r="D10986" s="325"/>
      <c r="E10986" s="46"/>
      <c r="F10986" s="130">
        <f t="shared" si="179"/>
        <v>0</v>
      </c>
      <c r="G10986" s="69"/>
      <c r="H10986" s="278"/>
    </row>
    <row r="10987" spans="1:8" ht="18" customHeight="1">
      <c r="A10987" s="323" t="s">
        <v>330</v>
      </c>
      <c r="B10987" s="302" t="s">
        <v>13</v>
      </c>
      <c r="C10987" s="325" t="s">
        <v>1748</v>
      </c>
      <c r="D10987" s="325">
        <v>30</v>
      </c>
      <c r="E10987" s="46">
        <v>31500</v>
      </c>
      <c r="F10987" s="130">
        <f t="shared" si="179"/>
        <v>945000</v>
      </c>
      <c r="G10987" s="86">
        <f>SUM(F10987:F10989)</f>
        <v>6158250</v>
      </c>
      <c r="H10987" s="278" t="s">
        <v>2474</v>
      </c>
    </row>
    <row r="10988" spans="1:8" ht="18" customHeight="1">
      <c r="A10988" s="323"/>
      <c r="B10988" s="302" t="s">
        <v>13</v>
      </c>
      <c r="C10988" s="325" t="s">
        <v>417</v>
      </c>
      <c r="D10988" s="325">
        <v>60.8</v>
      </c>
      <c r="E10988" s="46">
        <v>31500</v>
      </c>
      <c r="F10988" s="130">
        <f t="shared" si="179"/>
        <v>1915200</v>
      </c>
      <c r="G10988" s="69"/>
      <c r="H10988" s="278"/>
    </row>
    <row r="10989" spans="1:8" ht="18" customHeight="1">
      <c r="A10989" s="323"/>
      <c r="B10989" s="302" t="s">
        <v>13</v>
      </c>
      <c r="C10989" s="325" t="s">
        <v>416</v>
      </c>
      <c r="D10989" s="325">
        <v>104.7</v>
      </c>
      <c r="E10989" s="46">
        <v>31500</v>
      </c>
      <c r="F10989" s="130">
        <f t="shared" si="179"/>
        <v>3298050</v>
      </c>
      <c r="G10989" s="69"/>
      <c r="H10989" s="278"/>
    </row>
    <row r="10990" spans="1:8" ht="18" customHeight="1">
      <c r="A10990" s="323"/>
      <c r="B10990" s="302"/>
      <c r="C10990" s="325"/>
      <c r="D10990" s="325"/>
      <c r="E10990" s="46"/>
      <c r="F10990" s="130">
        <f t="shared" si="179"/>
        <v>0</v>
      </c>
      <c r="G10990" s="69"/>
      <c r="H10990" s="278"/>
    </row>
    <row r="10991" spans="1:8" ht="18" customHeight="1">
      <c r="A10991" s="323" t="s">
        <v>2582</v>
      </c>
      <c r="B10991" s="444" t="s">
        <v>6</v>
      </c>
      <c r="C10991" s="482" t="s">
        <v>817</v>
      </c>
      <c r="D10991" s="482">
        <v>50</v>
      </c>
      <c r="E10991" s="116">
        <v>40000</v>
      </c>
      <c r="F10991" s="131">
        <f t="shared" si="179"/>
        <v>2000000</v>
      </c>
      <c r="G10991" s="86">
        <f>F10991</f>
        <v>2000000</v>
      </c>
      <c r="H10991" s="278" t="s">
        <v>2474</v>
      </c>
    </row>
    <row r="10992" spans="1:8" ht="18" customHeight="1">
      <c r="A10992" s="323"/>
      <c r="B10992" s="302"/>
      <c r="C10992" s="325"/>
      <c r="D10992" s="325"/>
      <c r="E10992" s="46"/>
      <c r="F10992" s="130">
        <f t="shared" si="179"/>
        <v>0</v>
      </c>
      <c r="G10992" s="69"/>
      <c r="H10992" s="278"/>
    </row>
    <row r="10993" spans="1:9" ht="18" customHeight="1">
      <c r="A10993" s="323" t="s">
        <v>648</v>
      </c>
      <c r="B10993" s="302" t="s">
        <v>31</v>
      </c>
      <c r="C10993" s="325" t="s">
        <v>2024</v>
      </c>
      <c r="D10993" s="325">
        <v>107</v>
      </c>
      <c r="E10993" s="46">
        <v>35000</v>
      </c>
      <c r="F10993" s="130">
        <f t="shared" si="179"/>
        <v>3745000</v>
      </c>
      <c r="G10993" s="86">
        <f>F10993</f>
        <v>3745000</v>
      </c>
      <c r="H10993" s="278" t="s">
        <v>2474</v>
      </c>
    </row>
    <row r="10994" spans="1:9" ht="18" customHeight="1">
      <c r="A10994" s="323"/>
      <c r="B10994" s="302"/>
      <c r="C10994" s="325"/>
      <c r="D10994" s="325"/>
      <c r="E10994" s="46"/>
      <c r="F10994" s="130">
        <f t="shared" si="179"/>
        <v>0</v>
      </c>
      <c r="G10994" s="69"/>
      <c r="H10994" s="278"/>
    </row>
    <row r="10995" spans="1:9" ht="18" customHeight="1">
      <c r="A10995" s="323" t="s">
        <v>2273</v>
      </c>
      <c r="B10995" s="302" t="s">
        <v>13</v>
      </c>
      <c r="C10995" s="302" t="s">
        <v>59</v>
      </c>
      <c r="D10995" s="325">
        <v>30</v>
      </c>
      <c r="E10995" s="46">
        <v>31500</v>
      </c>
      <c r="F10995" s="130">
        <f t="shared" si="179"/>
        <v>945000</v>
      </c>
      <c r="G10995" s="86">
        <f>SUM(F10995:F10999)</f>
        <v>6882750</v>
      </c>
      <c r="H10995" s="278" t="s">
        <v>2474</v>
      </c>
      <c r="I10995" s="280" t="s">
        <v>2583</v>
      </c>
    </row>
    <row r="10996" spans="1:9" ht="18" customHeight="1">
      <c r="A10996" s="323"/>
      <c r="B10996" s="302" t="s">
        <v>13</v>
      </c>
      <c r="C10996" s="302" t="s">
        <v>69</v>
      </c>
      <c r="D10996" s="325">
        <v>58.5</v>
      </c>
      <c r="E10996" s="46">
        <v>31500</v>
      </c>
      <c r="F10996" s="130">
        <f t="shared" si="179"/>
        <v>1842750</v>
      </c>
      <c r="G10996" s="69"/>
      <c r="H10996" s="278"/>
    </row>
    <row r="10997" spans="1:9" ht="18" customHeight="1">
      <c r="A10997" s="323"/>
      <c r="B10997" s="302" t="s">
        <v>13</v>
      </c>
      <c r="C10997" s="325" t="s">
        <v>25</v>
      </c>
      <c r="D10997" s="325">
        <v>30</v>
      </c>
      <c r="E10997" s="46">
        <v>31500</v>
      </c>
      <c r="F10997" s="130">
        <f t="shared" si="179"/>
        <v>945000</v>
      </c>
      <c r="G10997" s="69"/>
      <c r="H10997" s="278"/>
    </row>
    <row r="10998" spans="1:9" ht="18" customHeight="1">
      <c r="A10998" s="323"/>
      <c r="B10998" s="302" t="s">
        <v>13</v>
      </c>
      <c r="C10998" s="325" t="s">
        <v>59</v>
      </c>
      <c r="D10998" s="325">
        <v>50</v>
      </c>
      <c r="E10998" s="46">
        <v>31500</v>
      </c>
      <c r="F10998" s="130">
        <f t="shared" si="179"/>
        <v>1575000</v>
      </c>
      <c r="G10998" s="69"/>
      <c r="H10998" s="278"/>
    </row>
    <row r="10999" spans="1:9" ht="18" customHeight="1">
      <c r="A10999" s="323"/>
      <c r="B10999" s="302" t="s">
        <v>13</v>
      </c>
      <c r="C10999" s="325" t="s">
        <v>60</v>
      </c>
      <c r="D10999" s="325">
        <v>50</v>
      </c>
      <c r="E10999" s="46">
        <v>31500</v>
      </c>
      <c r="F10999" s="130">
        <f t="shared" si="179"/>
        <v>1575000</v>
      </c>
      <c r="G10999" s="69"/>
      <c r="H10999" s="278"/>
    </row>
    <row r="11000" spans="1:9" ht="18" customHeight="1">
      <c r="A11000" s="323"/>
      <c r="B11000" s="302"/>
      <c r="C11000" s="325"/>
      <c r="D11000" s="325"/>
      <c r="E11000" s="46"/>
      <c r="F11000" s="130">
        <f t="shared" si="179"/>
        <v>0</v>
      </c>
      <c r="G11000" s="69"/>
      <c r="H11000" s="278"/>
    </row>
    <row r="11001" spans="1:9" ht="18" customHeight="1">
      <c r="A11001" s="323" t="s">
        <v>2584</v>
      </c>
      <c r="B11001" s="302" t="s">
        <v>13</v>
      </c>
      <c r="C11001" s="325" t="s">
        <v>2585</v>
      </c>
      <c r="D11001" s="325">
        <v>61.5</v>
      </c>
      <c r="E11001" s="46">
        <v>31500</v>
      </c>
      <c r="F11001" s="130">
        <f t="shared" si="179"/>
        <v>1937250</v>
      </c>
      <c r="G11001" s="86">
        <f>F11001</f>
        <v>1937250</v>
      </c>
      <c r="H11001" s="278" t="s">
        <v>2474</v>
      </c>
    </row>
    <row r="11002" spans="1:9" ht="18" customHeight="1">
      <c r="A11002" s="323"/>
      <c r="B11002" s="302"/>
      <c r="C11002" s="325"/>
      <c r="D11002" s="325"/>
      <c r="E11002" s="46"/>
      <c r="F11002" s="130">
        <f t="shared" si="179"/>
        <v>0</v>
      </c>
      <c r="G11002" s="69"/>
      <c r="H11002" s="278"/>
    </row>
    <row r="11003" spans="1:9" ht="18" customHeight="1">
      <c r="A11003" s="323" t="s">
        <v>88</v>
      </c>
      <c r="B11003" s="302" t="s">
        <v>13</v>
      </c>
      <c r="C11003" s="325" t="s">
        <v>124</v>
      </c>
      <c r="D11003" s="325">
        <f>674.2+519.7</f>
        <v>1193.9000000000001</v>
      </c>
      <c r="E11003" s="46">
        <v>30000</v>
      </c>
      <c r="F11003" s="130">
        <f t="shared" si="179"/>
        <v>35817000</v>
      </c>
      <c r="G11003" s="86">
        <f>F11003</f>
        <v>35817000</v>
      </c>
      <c r="H11003" s="278" t="s">
        <v>2474</v>
      </c>
    </row>
    <row r="11004" spans="1:9" ht="18" customHeight="1">
      <c r="A11004" s="323"/>
      <c r="B11004" s="302"/>
      <c r="C11004" s="325"/>
      <c r="D11004" s="325"/>
      <c r="E11004" s="46"/>
      <c r="F11004" s="130">
        <f t="shared" si="179"/>
        <v>0</v>
      </c>
      <c r="G11004" s="69"/>
      <c r="H11004" s="278"/>
    </row>
    <row r="11005" spans="1:9" ht="18" customHeight="1">
      <c r="A11005" s="323" t="s">
        <v>93</v>
      </c>
      <c r="B11005" s="302" t="s">
        <v>13</v>
      </c>
      <c r="C11005" s="325" t="s">
        <v>342</v>
      </c>
      <c r="D11005" s="325">
        <v>39.299999999999997</v>
      </c>
      <c r="E11005" s="46">
        <v>31500</v>
      </c>
      <c r="F11005" s="130">
        <f t="shared" si="179"/>
        <v>1237950</v>
      </c>
      <c r="G11005" s="86">
        <f>SUM(F11005:F11006)</f>
        <v>3175200</v>
      </c>
      <c r="H11005" s="278" t="s">
        <v>2474</v>
      </c>
      <c r="I11005" s="280" t="s">
        <v>1420</v>
      </c>
    </row>
    <row r="11006" spans="1:9" ht="18" customHeight="1">
      <c r="A11006" s="323"/>
      <c r="B11006" s="302" t="s">
        <v>13</v>
      </c>
      <c r="C11006" s="325" t="s">
        <v>620</v>
      </c>
      <c r="D11006" s="325">
        <v>61.5</v>
      </c>
      <c r="E11006" s="46">
        <v>31500</v>
      </c>
      <c r="F11006" s="130">
        <f t="shared" si="179"/>
        <v>1937250</v>
      </c>
      <c r="G11006" s="69"/>
      <c r="H11006" s="278"/>
      <c r="I11006" s="280" t="s">
        <v>2305</v>
      </c>
    </row>
    <row r="11007" spans="1:9" ht="18" customHeight="1">
      <c r="A11007" s="323"/>
      <c r="B11007" s="302"/>
      <c r="C11007" s="325"/>
      <c r="D11007" s="325"/>
      <c r="E11007" s="46"/>
      <c r="F11007" s="130">
        <f t="shared" si="179"/>
        <v>0</v>
      </c>
      <c r="G11007" s="69"/>
      <c r="H11007" s="278"/>
    </row>
    <row r="11008" spans="1:9" ht="18" customHeight="1">
      <c r="A11008" s="323" t="s">
        <v>490</v>
      </c>
      <c r="B11008" s="302" t="s">
        <v>13</v>
      </c>
      <c r="C11008" s="325" t="s">
        <v>1257</v>
      </c>
      <c r="D11008" s="325">
        <v>204.9</v>
      </c>
      <c r="E11008" s="46">
        <v>30500</v>
      </c>
      <c r="F11008" s="130">
        <f t="shared" si="179"/>
        <v>6249450</v>
      </c>
      <c r="G11008" s="86">
        <f>F11008</f>
        <v>6249450</v>
      </c>
      <c r="H11008" s="278" t="s">
        <v>2474</v>
      </c>
    </row>
    <row r="11009" spans="1:8" ht="18" customHeight="1">
      <c r="A11009" s="323"/>
      <c r="B11009" s="302"/>
      <c r="C11009" s="325"/>
      <c r="D11009" s="325"/>
      <c r="E11009" s="46"/>
      <c r="F11009" s="130">
        <f t="shared" si="179"/>
        <v>0</v>
      </c>
      <c r="G11009" s="69"/>
      <c r="H11009" s="278"/>
    </row>
    <row r="11010" spans="1:8" ht="18" customHeight="1">
      <c r="A11010" s="323" t="s">
        <v>2448</v>
      </c>
      <c r="B11010" s="302" t="s">
        <v>13</v>
      </c>
      <c r="C11010" s="325" t="s">
        <v>2586</v>
      </c>
      <c r="D11010" s="325">
        <v>158.69999999999999</v>
      </c>
      <c r="E11010" s="46">
        <v>33000</v>
      </c>
      <c r="F11010" s="130">
        <f t="shared" si="179"/>
        <v>5237100</v>
      </c>
      <c r="G11010" s="86">
        <f>SUM(F11010:F11013)</f>
        <v>11467500</v>
      </c>
      <c r="H11010" s="278" t="s">
        <v>2474</v>
      </c>
    </row>
    <row r="11011" spans="1:8" ht="18" customHeight="1">
      <c r="A11011" s="323"/>
      <c r="B11011" s="302" t="s">
        <v>13</v>
      </c>
      <c r="C11011" s="325" t="s">
        <v>2587</v>
      </c>
      <c r="D11011" s="325">
        <v>60</v>
      </c>
      <c r="E11011" s="46">
        <v>33000</v>
      </c>
      <c r="F11011" s="130">
        <f t="shared" si="179"/>
        <v>1980000</v>
      </c>
      <c r="G11011" s="69"/>
      <c r="H11011" s="278"/>
    </row>
    <row r="11012" spans="1:8" ht="18" customHeight="1">
      <c r="A11012" s="323"/>
      <c r="B11012" s="302" t="s">
        <v>13</v>
      </c>
      <c r="C11012" s="325" t="s">
        <v>2588</v>
      </c>
      <c r="D11012" s="325">
        <v>60</v>
      </c>
      <c r="E11012" s="46">
        <v>33000</v>
      </c>
      <c r="F11012" s="130">
        <f t="shared" si="179"/>
        <v>1980000</v>
      </c>
      <c r="G11012" s="69"/>
      <c r="H11012" s="278"/>
    </row>
    <row r="11013" spans="1:8" ht="18" customHeight="1">
      <c r="A11013" s="323"/>
      <c r="B11013" s="302" t="s">
        <v>13</v>
      </c>
      <c r="C11013" s="325" t="s">
        <v>2407</v>
      </c>
      <c r="D11013" s="325">
        <v>68.8</v>
      </c>
      <c r="E11013" s="46">
        <v>33000</v>
      </c>
      <c r="F11013" s="130">
        <f t="shared" si="179"/>
        <v>2270400</v>
      </c>
      <c r="G11013" s="69"/>
      <c r="H11013" s="278"/>
    </row>
    <row r="11014" spans="1:8" ht="18" customHeight="1">
      <c r="A11014" s="323"/>
      <c r="B11014" s="302"/>
      <c r="C11014" s="325"/>
      <c r="D11014" s="325"/>
      <c r="E11014" s="46"/>
      <c r="F11014" s="130">
        <f t="shared" si="179"/>
        <v>0</v>
      </c>
      <c r="G11014" s="69"/>
      <c r="H11014" s="278"/>
    </row>
    <row r="11015" spans="1:8" ht="18" customHeight="1">
      <c r="A11015" s="323" t="s">
        <v>2354</v>
      </c>
      <c r="B11015" s="302" t="s">
        <v>518</v>
      </c>
      <c r="C11015" s="325" t="s">
        <v>2589</v>
      </c>
      <c r="D11015" s="325">
        <v>102.2</v>
      </c>
      <c r="E11015" s="46">
        <v>35000</v>
      </c>
      <c r="F11015" s="130">
        <f t="shared" si="179"/>
        <v>3577000</v>
      </c>
      <c r="G11015" s="86">
        <f>F11015</f>
        <v>3577000</v>
      </c>
      <c r="H11015" s="278" t="s">
        <v>2474</v>
      </c>
    </row>
    <row r="11016" spans="1:8" ht="18" customHeight="1">
      <c r="A11016" s="323"/>
      <c r="B11016" s="302"/>
      <c r="C11016" s="325"/>
      <c r="D11016" s="325"/>
      <c r="E11016" s="46"/>
      <c r="F11016" s="130">
        <f t="shared" si="179"/>
        <v>0</v>
      </c>
      <c r="G11016" s="69"/>
      <c r="H11016" s="278"/>
    </row>
    <row r="11017" spans="1:8" ht="18" customHeight="1">
      <c r="A11017" s="323" t="s">
        <v>210</v>
      </c>
      <c r="B11017" s="302" t="s">
        <v>212</v>
      </c>
      <c r="C11017" s="325" t="s">
        <v>1026</v>
      </c>
      <c r="D11017" s="325">
        <v>125</v>
      </c>
      <c r="E11017" s="46">
        <v>31500</v>
      </c>
      <c r="F11017" s="130">
        <f t="shared" si="179"/>
        <v>3937500</v>
      </c>
      <c r="G11017" s="86">
        <f>SUM(F11017:F11020)</f>
        <v>29387500</v>
      </c>
      <c r="H11017" s="278" t="s">
        <v>2474</v>
      </c>
    </row>
    <row r="11018" spans="1:8" ht="18" customHeight="1">
      <c r="A11018" s="323"/>
      <c r="B11018" s="302" t="s">
        <v>212</v>
      </c>
      <c r="C11018" s="325" t="s">
        <v>344</v>
      </c>
      <c r="D11018" s="325">
        <v>400</v>
      </c>
      <c r="E11018" s="46">
        <v>31500</v>
      </c>
      <c r="F11018" s="130">
        <f t="shared" si="179"/>
        <v>12600000</v>
      </c>
      <c r="G11018" s="69"/>
      <c r="H11018" s="278"/>
    </row>
    <row r="11019" spans="1:8" ht="18" customHeight="1">
      <c r="A11019" s="323"/>
      <c r="B11019" s="302" t="s">
        <v>212</v>
      </c>
      <c r="C11019" s="325" t="s">
        <v>213</v>
      </c>
      <c r="D11019" s="325">
        <v>350</v>
      </c>
      <c r="E11019" s="46">
        <v>31500</v>
      </c>
      <c r="F11019" s="130">
        <f t="shared" si="179"/>
        <v>11025000</v>
      </c>
      <c r="G11019" s="69"/>
      <c r="H11019" s="278"/>
    </row>
    <row r="11020" spans="1:8" ht="18" customHeight="1">
      <c r="A11020" s="323"/>
      <c r="B11020" s="302" t="s">
        <v>31</v>
      </c>
      <c r="C11020" s="325" t="s">
        <v>148</v>
      </c>
      <c r="D11020" s="325">
        <v>50</v>
      </c>
      <c r="E11020" s="46">
        <v>36500</v>
      </c>
      <c r="F11020" s="130">
        <f t="shared" si="179"/>
        <v>1825000</v>
      </c>
      <c r="G11020" s="69"/>
      <c r="H11020" s="278"/>
    </row>
    <row r="11021" spans="1:8" ht="18" customHeight="1">
      <c r="A11021" s="323"/>
      <c r="B11021" s="302"/>
      <c r="C11021" s="325"/>
      <c r="D11021" s="325"/>
      <c r="E11021" s="46"/>
      <c r="F11021" s="130">
        <f t="shared" si="179"/>
        <v>0</v>
      </c>
      <c r="G11021" s="69"/>
      <c r="H11021" s="278"/>
    </row>
    <row r="11022" spans="1:8" ht="18" customHeight="1">
      <c r="A11022" s="323" t="s">
        <v>52</v>
      </c>
      <c r="B11022" s="302" t="s">
        <v>31</v>
      </c>
      <c r="C11022" s="325" t="s">
        <v>55</v>
      </c>
      <c r="D11022" s="325">
        <v>633</v>
      </c>
      <c r="E11022" s="46">
        <v>37800</v>
      </c>
      <c r="F11022" s="130">
        <f t="shared" si="179"/>
        <v>23927400</v>
      </c>
      <c r="G11022" s="86">
        <f>SUM(F11022:F11023)</f>
        <v>42441840</v>
      </c>
      <c r="H11022" s="278"/>
    </row>
    <row r="11023" spans="1:8" ht="18" customHeight="1">
      <c r="A11023" s="302"/>
      <c r="B11023" s="302" t="s">
        <v>31</v>
      </c>
      <c r="C11023" s="325" t="s">
        <v>594</v>
      </c>
      <c r="D11023" s="325">
        <v>489.8</v>
      </c>
      <c r="E11023" s="46">
        <v>37800</v>
      </c>
      <c r="F11023" s="130">
        <f t="shared" si="179"/>
        <v>18514440</v>
      </c>
      <c r="G11023" s="69"/>
      <c r="H11023" s="278"/>
    </row>
    <row r="11024" spans="1:8" ht="18" customHeight="1">
      <c r="A11024" s="323"/>
      <c r="B11024" s="302"/>
      <c r="C11024" s="325"/>
      <c r="D11024" s="325"/>
      <c r="E11024" s="46"/>
      <c r="F11024" s="130">
        <f t="shared" si="179"/>
        <v>0</v>
      </c>
      <c r="G11024" s="69"/>
      <c r="H11024" s="278"/>
    </row>
    <row r="11025" spans="1:8" ht="18" customHeight="1">
      <c r="A11025" s="323" t="s">
        <v>418</v>
      </c>
      <c r="B11025" s="302" t="s">
        <v>31</v>
      </c>
      <c r="C11025" s="325" t="s">
        <v>491</v>
      </c>
      <c r="D11025" s="325">
        <v>272.89999999999998</v>
      </c>
      <c r="E11025" s="46">
        <v>31000</v>
      </c>
      <c r="F11025" s="130">
        <f t="shared" si="179"/>
        <v>8459900</v>
      </c>
      <c r="G11025" s="86">
        <f>F11025</f>
        <v>8459900</v>
      </c>
      <c r="H11025" s="278"/>
    </row>
    <row r="11026" spans="1:8" ht="18" customHeight="1">
      <c r="A11026" s="323"/>
      <c r="B11026" s="302"/>
      <c r="C11026" s="325"/>
      <c r="D11026" s="325"/>
      <c r="E11026" s="46"/>
      <c r="F11026" s="130">
        <f t="shared" si="179"/>
        <v>0</v>
      </c>
      <c r="G11026" s="69"/>
      <c r="H11026" s="278"/>
    </row>
    <row r="11027" spans="1:8" ht="18" customHeight="1">
      <c r="A11027" s="323" t="s">
        <v>740</v>
      </c>
      <c r="B11027" s="302" t="s">
        <v>376</v>
      </c>
      <c r="C11027" s="325" t="s">
        <v>2590</v>
      </c>
      <c r="D11027" s="325">
        <v>46</v>
      </c>
      <c r="E11027" s="46">
        <v>32500</v>
      </c>
      <c r="F11027" s="130">
        <f t="shared" si="179"/>
        <v>1495000</v>
      </c>
      <c r="G11027" s="86">
        <f>F11027</f>
        <v>1495000</v>
      </c>
      <c r="H11027" s="278"/>
    </row>
    <row r="11028" spans="1:8" ht="18" customHeight="1">
      <c r="A11028" s="323"/>
      <c r="B11028" s="302"/>
      <c r="C11028" s="325"/>
      <c r="D11028" s="325"/>
      <c r="E11028" s="46"/>
      <c r="F11028" s="130">
        <f t="shared" si="179"/>
        <v>0</v>
      </c>
      <c r="G11028" s="69"/>
      <c r="H11028" s="278"/>
    </row>
    <row r="11029" spans="1:8" ht="18" customHeight="1">
      <c r="A11029" s="323" t="s">
        <v>2008</v>
      </c>
      <c r="B11029" s="302" t="s">
        <v>13</v>
      </c>
      <c r="C11029" s="325" t="s">
        <v>14</v>
      </c>
      <c r="D11029" s="325">
        <v>10</v>
      </c>
      <c r="E11029" s="46">
        <v>30500</v>
      </c>
      <c r="F11029" s="130">
        <f t="shared" si="179"/>
        <v>305000</v>
      </c>
      <c r="G11029" s="86">
        <f>SUM(F11029:F11030)</f>
        <v>610000</v>
      </c>
      <c r="H11029" s="278"/>
    </row>
    <row r="11030" spans="1:8" ht="18" customHeight="1">
      <c r="A11030" s="323"/>
      <c r="B11030" s="302" t="s">
        <v>13</v>
      </c>
      <c r="C11030" s="325" t="s">
        <v>60</v>
      </c>
      <c r="D11030" s="325">
        <v>10</v>
      </c>
      <c r="E11030" s="46">
        <v>30500</v>
      </c>
      <c r="F11030" s="130">
        <f t="shared" si="179"/>
        <v>305000</v>
      </c>
      <c r="G11030" s="69"/>
      <c r="H11030" s="278"/>
    </row>
    <row r="11031" spans="1:8" ht="18" customHeight="1">
      <c r="A11031" s="323"/>
      <c r="B11031" s="302"/>
      <c r="C11031" s="325"/>
      <c r="D11031" s="325"/>
      <c r="E11031" s="46"/>
      <c r="F11031" s="130">
        <f t="shared" si="179"/>
        <v>0</v>
      </c>
      <c r="G11031" s="69"/>
      <c r="H11031" s="278"/>
    </row>
    <row r="11032" spans="1:8" ht="18" customHeight="1">
      <c r="A11032" s="323" t="s">
        <v>12</v>
      </c>
      <c r="B11032" s="302" t="s">
        <v>31</v>
      </c>
      <c r="C11032" s="325" t="s">
        <v>189</v>
      </c>
      <c r="D11032" s="325">
        <v>52</v>
      </c>
      <c r="E11032" s="46">
        <v>35500</v>
      </c>
      <c r="F11032" s="130">
        <f t="shared" si="179"/>
        <v>1846000</v>
      </c>
      <c r="G11032" s="86">
        <f>F11032</f>
        <v>1846000</v>
      </c>
      <c r="H11032" s="278"/>
    </row>
    <row r="11033" spans="1:8" ht="18" customHeight="1">
      <c r="A11033" s="323"/>
      <c r="B11033" s="302"/>
      <c r="C11033" s="325"/>
      <c r="D11033" s="325"/>
      <c r="E11033" s="46"/>
      <c r="F11033" s="130">
        <f t="shared" si="179"/>
        <v>0</v>
      </c>
      <c r="G11033" s="69"/>
      <c r="H11033" s="278"/>
    </row>
    <row r="11034" spans="1:8" ht="18" customHeight="1">
      <c r="A11034" s="534" t="s">
        <v>314</v>
      </c>
      <c r="B11034" s="302"/>
      <c r="C11034" s="325"/>
      <c r="D11034" s="325"/>
      <c r="E11034" s="46"/>
      <c r="F11034" s="130">
        <f t="shared" ref="F11034:F11097" si="180">E11034*D11034</f>
        <v>0</v>
      </c>
      <c r="G11034" s="86">
        <f>SUM(F11035:F11036)</f>
        <v>11125800</v>
      </c>
      <c r="H11034" s="278"/>
    </row>
    <row r="11035" spans="1:8" ht="18" customHeight="1">
      <c r="A11035" s="323" t="s">
        <v>2273</v>
      </c>
      <c r="B11035" s="302" t="s">
        <v>2591</v>
      </c>
      <c r="C11035" s="325" t="s">
        <v>754</v>
      </c>
      <c r="D11035" s="325">
        <v>318.39999999999998</v>
      </c>
      <c r="E11035" s="46">
        <v>31500</v>
      </c>
      <c r="F11035" s="130">
        <f t="shared" si="180"/>
        <v>10029600</v>
      </c>
      <c r="G11035" s="69"/>
      <c r="H11035" s="278"/>
    </row>
    <row r="11036" spans="1:8" ht="18" customHeight="1">
      <c r="A11036" s="533"/>
      <c r="B11036" s="440" t="s">
        <v>2591</v>
      </c>
      <c r="C11036" s="382" t="s">
        <v>921</v>
      </c>
      <c r="D11036" s="382">
        <v>34.799999999999997</v>
      </c>
      <c r="E11036" s="59">
        <v>31500</v>
      </c>
      <c r="F11036" s="132">
        <f t="shared" si="180"/>
        <v>1096200</v>
      </c>
      <c r="G11036" s="92"/>
      <c r="H11036" s="278"/>
    </row>
    <row r="11037" spans="1:8" ht="18" customHeight="1">
      <c r="A11037" s="526"/>
      <c r="B11037" s="435"/>
      <c r="C11037" s="484"/>
      <c r="D11037" s="526"/>
      <c r="E11037" s="126"/>
      <c r="F11037" s="112"/>
      <c r="G11037" s="334"/>
      <c r="H11037" s="278"/>
    </row>
    <row r="11038" spans="1:8" ht="18" customHeight="1">
      <c r="A11038" s="538">
        <v>42488</v>
      </c>
      <c r="B11038" s="452"/>
      <c r="C11038" s="501" t="s">
        <v>398</v>
      </c>
      <c r="D11038" s="486"/>
      <c r="E11038" s="114"/>
      <c r="F11038" s="166"/>
      <c r="G11038" s="167"/>
      <c r="H11038" s="278"/>
    </row>
    <row r="11039" spans="1:8" ht="18" customHeight="1">
      <c r="A11039" s="531" t="s">
        <v>127</v>
      </c>
      <c r="B11039" s="436" t="s">
        <v>134</v>
      </c>
      <c r="C11039" s="494" t="s">
        <v>152</v>
      </c>
      <c r="D11039" s="494">
        <f>SUM(D11040:D11194)</f>
        <v>29083.600000000006</v>
      </c>
      <c r="E11039" s="166"/>
      <c r="F11039" s="171">
        <f>SUM(F11040:F11137)</f>
        <v>392505950</v>
      </c>
      <c r="G11039" s="171">
        <f>SUM(G11040:G11137)</f>
        <v>392505950</v>
      </c>
      <c r="H11039" s="278"/>
    </row>
    <row r="11040" spans="1:8" ht="18" customHeight="1">
      <c r="A11040" s="532" t="s">
        <v>2141</v>
      </c>
      <c r="B11040" s="441" t="s">
        <v>289</v>
      </c>
      <c r="C11040" s="492" t="s">
        <v>22</v>
      </c>
      <c r="D11040" s="492">
        <v>100</v>
      </c>
      <c r="E11040" s="62">
        <v>32000</v>
      </c>
      <c r="F11040" s="139">
        <f t="shared" si="180"/>
        <v>3200000</v>
      </c>
      <c r="G11040" s="85">
        <f>SUM(F11040:F11041)</f>
        <v>3515000</v>
      </c>
      <c r="H11040" s="278"/>
    </row>
    <row r="11041" spans="1:8" ht="18" customHeight="1">
      <c r="A11041" s="323"/>
      <c r="B11041" s="302" t="s">
        <v>13</v>
      </c>
      <c r="C11041" s="325" t="s">
        <v>60</v>
      </c>
      <c r="D11041" s="325">
        <v>10</v>
      </c>
      <c r="E11041" s="46">
        <v>31500</v>
      </c>
      <c r="F11041" s="130">
        <f t="shared" si="180"/>
        <v>315000</v>
      </c>
      <c r="G11041" s="69"/>
      <c r="H11041" s="278"/>
    </row>
    <row r="11042" spans="1:8" ht="18" customHeight="1">
      <c r="A11042" s="323"/>
      <c r="B11042" s="302"/>
      <c r="C11042" s="325"/>
      <c r="D11042" s="325"/>
      <c r="E11042" s="46"/>
      <c r="F11042" s="130">
        <f t="shared" si="180"/>
        <v>0</v>
      </c>
      <c r="G11042" s="69"/>
      <c r="H11042" s="278"/>
    </row>
    <row r="11043" spans="1:8" ht="18" customHeight="1">
      <c r="A11043" s="323" t="s">
        <v>109</v>
      </c>
      <c r="B11043" s="302" t="s">
        <v>31</v>
      </c>
      <c r="C11043" s="325" t="s">
        <v>62</v>
      </c>
      <c r="D11043" s="325">
        <v>450</v>
      </c>
      <c r="E11043" s="46">
        <v>35500</v>
      </c>
      <c r="F11043" s="130">
        <f t="shared" si="180"/>
        <v>15975000</v>
      </c>
      <c r="G11043" s="86">
        <f>F11043</f>
        <v>15975000</v>
      </c>
      <c r="H11043" s="278"/>
    </row>
    <row r="11044" spans="1:8" ht="18" customHeight="1">
      <c r="A11044" s="323"/>
      <c r="B11044" s="302"/>
      <c r="C11044" s="325"/>
      <c r="D11044" s="325"/>
      <c r="E11044" s="46"/>
      <c r="F11044" s="130">
        <f t="shared" si="180"/>
        <v>0</v>
      </c>
      <c r="G11044" s="69"/>
      <c r="H11044" s="278"/>
    </row>
    <row r="11045" spans="1:8" ht="18" customHeight="1">
      <c r="A11045" s="323" t="s">
        <v>1549</v>
      </c>
      <c r="B11045" s="302" t="s">
        <v>13</v>
      </c>
      <c r="C11045" s="325" t="s">
        <v>34</v>
      </c>
      <c r="D11045" s="325">
        <v>200</v>
      </c>
      <c r="E11045" s="46">
        <v>31000</v>
      </c>
      <c r="F11045" s="130">
        <f t="shared" si="180"/>
        <v>6200000</v>
      </c>
      <c r="G11045" s="86">
        <f>SUM(F11045:F11046)</f>
        <v>12400000</v>
      </c>
      <c r="H11045" s="278"/>
    </row>
    <row r="11046" spans="1:8" ht="18" customHeight="1">
      <c r="A11046" s="323"/>
      <c r="B11046" s="302" t="s">
        <v>13</v>
      </c>
      <c r="C11046" s="325" t="s">
        <v>707</v>
      </c>
      <c r="D11046" s="325">
        <v>200</v>
      </c>
      <c r="E11046" s="46">
        <v>31000</v>
      </c>
      <c r="F11046" s="130">
        <f t="shared" si="180"/>
        <v>6200000</v>
      </c>
      <c r="G11046" s="69"/>
      <c r="H11046" s="278"/>
    </row>
    <row r="11047" spans="1:8" ht="18" customHeight="1">
      <c r="A11047" s="323"/>
      <c r="B11047" s="302"/>
      <c r="C11047" s="325"/>
      <c r="D11047" s="325"/>
      <c r="E11047" s="46"/>
      <c r="F11047" s="130">
        <f t="shared" si="180"/>
        <v>0</v>
      </c>
      <c r="G11047" s="69"/>
      <c r="H11047" s="278"/>
    </row>
    <row r="11048" spans="1:8" ht="18" customHeight="1">
      <c r="A11048" s="323" t="s">
        <v>2492</v>
      </c>
      <c r="B11048" s="302" t="s">
        <v>13</v>
      </c>
      <c r="C11048" s="325" t="s">
        <v>822</v>
      </c>
      <c r="D11048" s="325">
        <v>50</v>
      </c>
      <c r="E11048" s="46">
        <v>31500</v>
      </c>
      <c r="F11048" s="130">
        <f t="shared" si="180"/>
        <v>1575000</v>
      </c>
      <c r="G11048" s="86">
        <f>SUM(F11048:F11049)</f>
        <v>3150000</v>
      </c>
      <c r="H11048" s="278"/>
    </row>
    <row r="11049" spans="1:8" ht="18" customHeight="1">
      <c r="A11049" s="323"/>
      <c r="B11049" s="302" t="s">
        <v>13</v>
      </c>
      <c r="C11049" s="325" t="s">
        <v>129</v>
      </c>
      <c r="D11049" s="325">
        <v>50</v>
      </c>
      <c r="E11049" s="46">
        <v>31500</v>
      </c>
      <c r="F11049" s="130">
        <f t="shared" si="180"/>
        <v>1575000</v>
      </c>
      <c r="G11049" s="69"/>
      <c r="H11049" s="278"/>
    </row>
    <row r="11050" spans="1:8" ht="18" customHeight="1">
      <c r="A11050" s="323"/>
      <c r="B11050" s="302"/>
      <c r="C11050" s="325"/>
      <c r="D11050" s="325"/>
      <c r="E11050" s="46"/>
      <c r="F11050" s="130">
        <f t="shared" si="180"/>
        <v>0</v>
      </c>
      <c r="G11050" s="69"/>
      <c r="H11050" s="278"/>
    </row>
    <row r="11051" spans="1:8" ht="18" customHeight="1">
      <c r="A11051" s="458" t="s">
        <v>2592</v>
      </c>
      <c r="B11051" s="302" t="s">
        <v>23</v>
      </c>
      <c r="C11051" s="325" t="s">
        <v>2593</v>
      </c>
      <c r="D11051" s="325">
        <v>230</v>
      </c>
      <c r="E11051" s="46">
        <v>33000</v>
      </c>
      <c r="F11051" s="130">
        <f t="shared" si="180"/>
        <v>7590000</v>
      </c>
      <c r="G11051" s="86">
        <f>F11051</f>
        <v>7590000</v>
      </c>
      <c r="H11051" s="278"/>
    </row>
    <row r="11052" spans="1:8" ht="18" customHeight="1">
      <c r="A11052" s="323"/>
      <c r="B11052" s="302"/>
      <c r="C11052" s="325"/>
      <c r="D11052" s="325"/>
      <c r="E11052" s="46"/>
      <c r="F11052" s="130">
        <f t="shared" si="180"/>
        <v>0</v>
      </c>
      <c r="G11052" s="69"/>
      <c r="H11052" s="278"/>
    </row>
    <row r="11053" spans="1:8" ht="18" customHeight="1">
      <c r="A11053" s="323" t="s">
        <v>2584</v>
      </c>
      <c r="B11053" s="302" t="s">
        <v>23</v>
      </c>
      <c r="C11053" s="325" t="s">
        <v>46</v>
      </c>
      <c r="D11053" s="325">
        <v>218.6</v>
      </c>
      <c r="E11053" s="46">
        <v>36000</v>
      </c>
      <c r="F11053" s="130">
        <f t="shared" si="180"/>
        <v>7869600</v>
      </c>
      <c r="G11053" s="86">
        <f>F11053</f>
        <v>7869600</v>
      </c>
      <c r="H11053" s="278"/>
    </row>
    <row r="11054" spans="1:8" ht="18" customHeight="1">
      <c r="A11054" s="323"/>
      <c r="B11054" s="302"/>
      <c r="C11054" s="325"/>
      <c r="D11054" s="325"/>
      <c r="E11054" s="46"/>
      <c r="F11054" s="130">
        <f t="shared" si="180"/>
        <v>0</v>
      </c>
      <c r="G11054" s="69"/>
      <c r="H11054" s="278"/>
    </row>
    <row r="11055" spans="1:8" ht="18" customHeight="1">
      <c r="A11055" s="323" t="s">
        <v>61</v>
      </c>
      <c r="B11055" s="302" t="s">
        <v>13</v>
      </c>
      <c r="C11055" s="325" t="s">
        <v>59</v>
      </c>
      <c r="D11055" s="325">
        <v>50</v>
      </c>
      <c r="E11055" s="46">
        <v>30500</v>
      </c>
      <c r="F11055" s="130">
        <f t="shared" si="180"/>
        <v>1525000</v>
      </c>
      <c r="G11055" s="86">
        <f>SUM(F11055:F11058)</f>
        <v>7625000</v>
      </c>
      <c r="H11055" s="278"/>
    </row>
    <row r="11056" spans="1:8" ht="18" customHeight="1">
      <c r="A11056" s="323"/>
      <c r="B11056" s="302" t="s">
        <v>13</v>
      </c>
      <c r="C11056" s="325" t="s">
        <v>60</v>
      </c>
      <c r="D11056" s="325">
        <v>50</v>
      </c>
      <c r="E11056" s="46">
        <v>30500</v>
      </c>
      <c r="F11056" s="130">
        <f t="shared" si="180"/>
        <v>1525000</v>
      </c>
      <c r="G11056" s="69"/>
      <c r="H11056" s="278"/>
    </row>
    <row r="11057" spans="1:8" ht="18" customHeight="1">
      <c r="A11057" s="323"/>
      <c r="B11057" s="302" t="s">
        <v>13</v>
      </c>
      <c r="C11057" s="325" t="s">
        <v>2594</v>
      </c>
      <c r="D11057" s="325">
        <v>100</v>
      </c>
      <c r="E11057" s="46">
        <v>30500</v>
      </c>
      <c r="F11057" s="130">
        <f t="shared" si="180"/>
        <v>3050000</v>
      </c>
      <c r="G11057" s="69"/>
      <c r="H11057" s="278"/>
    </row>
    <row r="11058" spans="1:8" ht="18" customHeight="1">
      <c r="A11058" s="323"/>
      <c r="B11058" s="302" t="s">
        <v>13</v>
      </c>
      <c r="C11058" s="325" t="s">
        <v>2595</v>
      </c>
      <c r="D11058" s="325">
        <v>50</v>
      </c>
      <c r="E11058" s="46">
        <v>30500</v>
      </c>
      <c r="F11058" s="130">
        <f t="shared" si="180"/>
        <v>1525000</v>
      </c>
      <c r="G11058" s="69"/>
      <c r="H11058" s="278"/>
    </row>
    <row r="11059" spans="1:8" ht="18" customHeight="1">
      <c r="A11059" s="323"/>
      <c r="B11059" s="302"/>
      <c r="C11059" s="325"/>
      <c r="D11059" s="325"/>
      <c r="E11059" s="46"/>
      <c r="F11059" s="130">
        <f t="shared" si="180"/>
        <v>0</v>
      </c>
      <c r="G11059" s="69"/>
      <c r="H11059" s="278"/>
    </row>
    <row r="11060" spans="1:8" ht="18" customHeight="1">
      <c r="A11060" s="323" t="s">
        <v>2349</v>
      </c>
      <c r="B11060" s="444" t="s">
        <v>256</v>
      </c>
      <c r="C11060" s="482" t="s">
        <v>257</v>
      </c>
      <c r="D11060" s="482">
        <v>100</v>
      </c>
      <c r="E11060" s="116">
        <v>41500</v>
      </c>
      <c r="F11060" s="131">
        <f t="shared" si="180"/>
        <v>4150000</v>
      </c>
      <c r="G11060" s="86">
        <f>SUM(F11060:F11061)</f>
        <v>5275000</v>
      </c>
      <c r="H11060" s="278"/>
    </row>
    <row r="11061" spans="1:8" ht="18" customHeight="1">
      <c r="A11061" s="323"/>
      <c r="B11061" s="302" t="s">
        <v>13</v>
      </c>
      <c r="C11061" s="325" t="s">
        <v>202</v>
      </c>
      <c r="D11061" s="325">
        <v>37.5</v>
      </c>
      <c r="E11061" s="46">
        <v>30000</v>
      </c>
      <c r="F11061" s="130">
        <f t="shared" si="180"/>
        <v>1125000</v>
      </c>
      <c r="G11061" s="69"/>
      <c r="H11061" s="278"/>
    </row>
    <row r="11062" spans="1:8" ht="18" customHeight="1">
      <c r="A11062" s="323"/>
      <c r="B11062" s="302"/>
      <c r="C11062" s="325"/>
      <c r="D11062" s="325"/>
      <c r="E11062" s="46"/>
      <c r="F11062" s="130">
        <f t="shared" si="180"/>
        <v>0</v>
      </c>
      <c r="G11062" s="69"/>
      <c r="H11062" s="278"/>
    </row>
    <row r="11063" spans="1:8" ht="18" customHeight="1">
      <c r="A11063" s="323" t="s">
        <v>151</v>
      </c>
      <c r="B11063" s="302" t="s">
        <v>13</v>
      </c>
      <c r="C11063" s="325" t="s">
        <v>2596</v>
      </c>
      <c r="D11063" s="325">
        <v>220</v>
      </c>
      <c r="E11063" s="46">
        <v>33500</v>
      </c>
      <c r="F11063" s="130">
        <f t="shared" si="180"/>
        <v>7370000</v>
      </c>
      <c r="G11063" s="86">
        <f>SUM(F11063:F11064)</f>
        <v>27805000</v>
      </c>
      <c r="H11063" s="278"/>
    </row>
    <row r="11064" spans="1:8" ht="18" customHeight="1">
      <c r="A11064" s="323"/>
      <c r="B11064" s="302" t="s">
        <v>13</v>
      </c>
      <c r="C11064" s="325" t="s">
        <v>195</v>
      </c>
      <c r="D11064" s="325">
        <v>610</v>
      </c>
      <c r="E11064" s="46">
        <v>33500</v>
      </c>
      <c r="F11064" s="130">
        <f t="shared" si="180"/>
        <v>20435000</v>
      </c>
      <c r="G11064" s="69"/>
      <c r="H11064" s="278"/>
    </row>
    <row r="11065" spans="1:8" ht="18" customHeight="1">
      <c r="A11065" s="323"/>
      <c r="B11065" s="302"/>
      <c r="C11065" s="325"/>
      <c r="D11065" s="325"/>
      <c r="E11065" s="46"/>
      <c r="F11065" s="130">
        <f t="shared" si="180"/>
        <v>0</v>
      </c>
      <c r="G11065" s="69"/>
      <c r="H11065" s="278"/>
    </row>
    <row r="11066" spans="1:8" ht="18" customHeight="1">
      <c r="A11066" s="323" t="s">
        <v>415</v>
      </c>
      <c r="B11066" s="302" t="s">
        <v>13</v>
      </c>
      <c r="C11066" s="325" t="s">
        <v>171</v>
      </c>
      <c r="D11066" s="325">
        <v>164.5</v>
      </c>
      <c r="E11066" s="46">
        <v>33500</v>
      </c>
      <c r="F11066" s="130">
        <f t="shared" si="180"/>
        <v>5510750</v>
      </c>
      <c r="G11066" s="86">
        <f>SUM(F11066:F11069)</f>
        <v>13997300</v>
      </c>
      <c r="H11066" s="278"/>
    </row>
    <row r="11067" spans="1:8" ht="18" customHeight="1">
      <c r="A11067" s="323"/>
      <c r="B11067" s="302" t="s">
        <v>13</v>
      </c>
      <c r="C11067" s="325" t="s">
        <v>2597</v>
      </c>
      <c r="D11067" s="325">
        <v>119.8</v>
      </c>
      <c r="E11067" s="46">
        <v>33500</v>
      </c>
      <c r="F11067" s="130">
        <f t="shared" si="180"/>
        <v>4013300</v>
      </c>
      <c r="G11067" s="69"/>
      <c r="H11067" s="278"/>
    </row>
    <row r="11068" spans="1:8" ht="18" customHeight="1">
      <c r="A11068" s="323"/>
      <c r="B11068" s="302" t="s">
        <v>13</v>
      </c>
      <c r="C11068" s="325" t="s">
        <v>1598</v>
      </c>
      <c r="D11068" s="325">
        <v>99.5</v>
      </c>
      <c r="E11068" s="46">
        <v>33500</v>
      </c>
      <c r="F11068" s="130">
        <f t="shared" si="180"/>
        <v>3333250</v>
      </c>
      <c r="G11068" s="69"/>
      <c r="H11068" s="278"/>
    </row>
    <row r="11069" spans="1:8" ht="18" customHeight="1">
      <c r="A11069" s="323"/>
      <c r="B11069" s="302" t="s">
        <v>212</v>
      </c>
      <c r="C11069" s="325" t="s">
        <v>2598</v>
      </c>
      <c r="D11069" s="325">
        <v>30</v>
      </c>
      <c r="E11069" s="46">
        <v>38000</v>
      </c>
      <c r="F11069" s="130">
        <f t="shared" si="180"/>
        <v>1140000</v>
      </c>
      <c r="G11069" s="69"/>
      <c r="H11069" s="278"/>
    </row>
    <row r="11070" spans="1:8" ht="18" customHeight="1">
      <c r="A11070" s="323"/>
      <c r="B11070" s="302"/>
      <c r="C11070" s="325"/>
      <c r="D11070" s="325"/>
      <c r="E11070" s="46"/>
      <c r="F11070" s="130">
        <f t="shared" si="180"/>
        <v>0</v>
      </c>
      <c r="G11070" s="69"/>
      <c r="H11070" s="278"/>
    </row>
    <row r="11071" spans="1:8" ht="18" customHeight="1">
      <c r="A11071" s="323" t="s">
        <v>207</v>
      </c>
      <c r="B11071" s="302" t="s">
        <v>31</v>
      </c>
      <c r="C11071" s="325" t="s">
        <v>1298</v>
      </c>
      <c r="D11071" s="325">
        <v>400</v>
      </c>
      <c r="E11071" s="46">
        <v>36500</v>
      </c>
      <c r="F11071" s="130">
        <f t="shared" si="180"/>
        <v>14600000</v>
      </c>
      <c r="G11071" s="86">
        <f>SUM(F11071:F11072)</f>
        <v>29816850</v>
      </c>
      <c r="H11071" s="278"/>
    </row>
    <row r="11072" spans="1:8" ht="18" customHeight="1">
      <c r="A11072" s="323"/>
      <c r="B11072" s="302" t="s">
        <v>208</v>
      </c>
      <c r="C11072" s="325" t="s">
        <v>54</v>
      </c>
      <c r="D11072" s="325">
        <v>416.9</v>
      </c>
      <c r="E11072" s="46">
        <v>36500</v>
      </c>
      <c r="F11072" s="130">
        <f t="shared" si="180"/>
        <v>15216850</v>
      </c>
      <c r="G11072" s="69"/>
      <c r="H11072" s="278"/>
    </row>
    <row r="11073" spans="1:9" ht="18" customHeight="1">
      <c r="A11073" s="323"/>
      <c r="B11073" s="302"/>
      <c r="C11073" s="325"/>
      <c r="D11073" s="325"/>
      <c r="E11073" s="46"/>
      <c r="F11073" s="130">
        <f t="shared" si="180"/>
        <v>0</v>
      </c>
      <c r="G11073" s="69"/>
      <c r="H11073" s="278"/>
    </row>
    <row r="11074" spans="1:9" ht="18" customHeight="1">
      <c r="A11074" s="323" t="s">
        <v>2448</v>
      </c>
      <c r="B11074" s="302" t="s">
        <v>31</v>
      </c>
      <c r="C11074" s="325" t="s">
        <v>856</v>
      </c>
      <c r="D11074" s="325">
        <v>105</v>
      </c>
      <c r="E11074" s="46">
        <v>35500</v>
      </c>
      <c r="F11074" s="130">
        <f t="shared" si="180"/>
        <v>3727500</v>
      </c>
      <c r="G11074" s="86">
        <f>SUM(F11074:F11075)</f>
        <v>7533100</v>
      </c>
      <c r="H11074" s="278"/>
    </row>
    <row r="11075" spans="1:9" ht="18" customHeight="1">
      <c r="A11075" s="323"/>
      <c r="B11075" s="302" t="s">
        <v>31</v>
      </c>
      <c r="C11075" s="325" t="s">
        <v>725</v>
      </c>
      <c r="D11075" s="325">
        <v>107.2</v>
      </c>
      <c r="E11075" s="46">
        <v>35500</v>
      </c>
      <c r="F11075" s="130">
        <f t="shared" si="180"/>
        <v>3805600</v>
      </c>
      <c r="G11075" s="69"/>
    </row>
    <row r="11076" spans="1:9" ht="18" customHeight="1">
      <c r="A11076" s="323"/>
      <c r="B11076" s="302"/>
      <c r="C11076" s="325"/>
      <c r="D11076" s="325"/>
      <c r="E11076" s="46"/>
      <c r="F11076" s="130">
        <f t="shared" si="180"/>
        <v>0</v>
      </c>
      <c r="G11076" s="69"/>
    </row>
    <row r="11077" spans="1:9" ht="18" customHeight="1">
      <c r="A11077" s="323" t="s">
        <v>418</v>
      </c>
      <c r="B11077" s="302" t="s">
        <v>31</v>
      </c>
      <c r="C11077" s="325" t="s">
        <v>491</v>
      </c>
      <c r="D11077" s="325">
        <v>34.700000000000003</v>
      </c>
      <c r="E11077" s="46">
        <v>35500</v>
      </c>
      <c r="F11077" s="130">
        <f t="shared" si="180"/>
        <v>1231850</v>
      </c>
      <c r="G11077" s="86">
        <f>SUM(F11077:F11078)</f>
        <v>18999600</v>
      </c>
    </row>
    <row r="11078" spans="1:9" ht="18" customHeight="1">
      <c r="A11078" s="323"/>
      <c r="B11078" s="302" t="s">
        <v>31</v>
      </c>
      <c r="C11078" s="325" t="s">
        <v>105</v>
      </c>
      <c r="D11078" s="325">
        <f>458.5+42</f>
        <v>500.5</v>
      </c>
      <c r="E11078" s="46">
        <v>35500</v>
      </c>
      <c r="F11078" s="130">
        <f t="shared" si="180"/>
        <v>17767750</v>
      </c>
      <c r="G11078" s="69"/>
    </row>
    <row r="11079" spans="1:9" ht="18" customHeight="1">
      <c r="A11079" s="323"/>
      <c r="B11079" s="302"/>
      <c r="C11079" s="325"/>
      <c r="D11079" s="325"/>
      <c r="E11079" s="46"/>
      <c r="F11079" s="130">
        <f t="shared" si="180"/>
        <v>0</v>
      </c>
      <c r="G11079" s="69"/>
    </row>
    <row r="11080" spans="1:9" ht="18" customHeight="1">
      <c r="A11080" s="323" t="s">
        <v>2599</v>
      </c>
      <c r="B11080" s="302" t="s">
        <v>31</v>
      </c>
      <c r="C11080" s="325" t="s">
        <v>159</v>
      </c>
      <c r="D11080" s="325">
        <v>202.4</v>
      </c>
      <c r="E11080" s="46">
        <v>33500</v>
      </c>
      <c r="F11080" s="130">
        <f t="shared" si="180"/>
        <v>6780400</v>
      </c>
      <c r="G11080" s="86">
        <f>F11080</f>
        <v>6780400</v>
      </c>
    </row>
    <row r="11081" spans="1:9" ht="18" customHeight="1">
      <c r="A11081" s="323"/>
      <c r="B11081" s="302"/>
      <c r="C11081" s="325"/>
      <c r="D11081" s="325"/>
      <c r="E11081" s="46"/>
      <c r="F11081" s="130">
        <f t="shared" si="180"/>
        <v>0</v>
      </c>
      <c r="G11081" s="69"/>
    </row>
    <row r="11082" spans="1:9" ht="18" customHeight="1">
      <c r="A11082" s="323" t="s">
        <v>40</v>
      </c>
      <c r="B11082" s="302" t="s">
        <v>164</v>
      </c>
      <c r="C11082" s="325" t="s">
        <v>41</v>
      </c>
      <c r="D11082" s="325">
        <v>103.5</v>
      </c>
      <c r="E11082" s="46">
        <v>31000</v>
      </c>
      <c r="F11082" s="130">
        <f t="shared" si="180"/>
        <v>3208500</v>
      </c>
      <c r="G11082" s="86">
        <f>SUM(F11082:F11084)</f>
        <v>9889000</v>
      </c>
      <c r="I11082" s="280" t="s">
        <v>2600</v>
      </c>
    </row>
    <row r="11083" spans="1:9" ht="18" customHeight="1">
      <c r="A11083" s="323"/>
      <c r="B11083" s="302" t="s">
        <v>164</v>
      </c>
      <c r="C11083" s="325" t="s">
        <v>867</v>
      </c>
      <c r="D11083" s="325">
        <v>112</v>
      </c>
      <c r="E11083" s="46">
        <v>31000</v>
      </c>
      <c r="F11083" s="130">
        <f t="shared" si="180"/>
        <v>3472000</v>
      </c>
      <c r="G11083" s="69"/>
    </row>
    <row r="11084" spans="1:9" ht="18" customHeight="1">
      <c r="A11084" s="323"/>
      <c r="B11084" s="302" t="s">
        <v>164</v>
      </c>
      <c r="C11084" s="325" t="s">
        <v>143</v>
      </c>
      <c r="D11084" s="325">
        <v>103.5</v>
      </c>
      <c r="E11084" s="46">
        <v>31000</v>
      </c>
      <c r="F11084" s="130">
        <f t="shared" si="180"/>
        <v>3208500</v>
      </c>
      <c r="G11084" s="69"/>
    </row>
    <row r="11085" spans="1:9" ht="18" customHeight="1">
      <c r="A11085" s="323"/>
      <c r="B11085" s="302"/>
      <c r="C11085" s="325"/>
      <c r="D11085" s="325"/>
      <c r="E11085" s="46"/>
      <c r="F11085" s="130">
        <f t="shared" si="180"/>
        <v>0</v>
      </c>
      <c r="G11085" s="69"/>
    </row>
    <row r="11086" spans="1:9" ht="18" customHeight="1">
      <c r="A11086" s="323" t="s">
        <v>2430</v>
      </c>
      <c r="B11086" s="302" t="s">
        <v>13</v>
      </c>
      <c r="C11086" s="325" t="s">
        <v>1636</v>
      </c>
      <c r="D11086" s="325">
        <v>60</v>
      </c>
      <c r="E11086" s="46">
        <v>31500</v>
      </c>
      <c r="F11086" s="130">
        <f t="shared" si="180"/>
        <v>1890000</v>
      </c>
      <c r="G11086" s="86">
        <f>F11086</f>
        <v>1890000</v>
      </c>
    </row>
    <row r="11087" spans="1:9" ht="18" customHeight="1">
      <c r="A11087" s="323"/>
      <c r="B11087" s="302"/>
      <c r="C11087" s="325"/>
      <c r="D11087" s="325"/>
      <c r="E11087" s="46"/>
      <c r="F11087" s="130">
        <f t="shared" si="180"/>
        <v>0</v>
      </c>
      <c r="G11087" s="69"/>
    </row>
    <row r="11088" spans="1:9" ht="18" customHeight="1">
      <c r="A11088" s="323" t="s">
        <v>157</v>
      </c>
      <c r="B11088" s="302" t="s">
        <v>31</v>
      </c>
      <c r="C11088" s="325" t="s">
        <v>255</v>
      </c>
      <c r="D11088" s="325">
        <v>50</v>
      </c>
      <c r="E11088" s="46">
        <v>35500</v>
      </c>
      <c r="F11088" s="130">
        <f t="shared" si="180"/>
        <v>1775000</v>
      </c>
      <c r="G11088" s="86">
        <f>SUM(F11088:F11089)</f>
        <v>2971350</v>
      </c>
    </row>
    <row r="11089" spans="1:9" ht="18" customHeight="1">
      <c r="A11089" s="323"/>
      <c r="B11089" s="302" t="s">
        <v>31</v>
      </c>
      <c r="C11089" s="325" t="s">
        <v>158</v>
      </c>
      <c r="D11089" s="325">
        <v>33.700000000000003</v>
      </c>
      <c r="E11089" s="46">
        <v>35500</v>
      </c>
      <c r="F11089" s="130">
        <f t="shared" si="180"/>
        <v>1196350</v>
      </c>
      <c r="G11089" s="69"/>
    </row>
    <row r="11090" spans="1:9" ht="18" customHeight="1">
      <c r="A11090" s="323"/>
      <c r="B11090" s="302"/>
      <c r="C11090" s="325"/>
      <c r="D11090" s="325"/>
      <c r="E11090" s="46"/>
      <c r="F11090" s="130">
        <f t="shared" si="180"/>
        <v>0</v>
      </c>
      <c r="G11090" s="69"/>
    </row>
    <row r="11091" spans="1:9" ht="18" customHeight="1">
      <c r="A11091" s="323" t="s">
        <v>93</v>
      </c>
      <c r="B11091" s="302" t="s">
        <v>617</v>
      </c>
      <c r="C11091" s="325" t="s">
        <v>342</v>
      </c>
      <c r="D11091" s="325">
        <f>346.2+85.9</f>
        <v>432.1</v>
      </c>
      <c r="E11091" s="46">
        <v>31500</v>
      </c>
      <c r="F11091" s="130">
        <f t="shared" si="180"/>
        <v>13611150</v>
      </c>
      <c r="G11091" s="86">
        <f>SUM(F11091:F11094)</f>
        <v>29363050</v>
      </c>
      <c r="I11091" s="280" t="s">
        <v>1420</v>
      </c>
    </row>
    <row r="11092" spans="1:9" ht="18" customHeight="1">
      <c r="A11092" s="323"/>
      <c r="B11092" s="302" t="s">
        <v>13</v>
      </c>
      <c r="C11092" s="325" t="s">
        <v>1220</v>
      </c>
      <c r="D11092" s="325">
        <v>203.3</v>
      </c>
      <c r="E11092" s="46">
        <v>35500</v>
      </c>
      <c r="F11092" s="130">
        <f t="shared" si="180"/>
        <v>7217150</v>
      </c>
      <c r="G11092" s="69"/>
      <c r="I11092" s="280" t="s">
        <v>115</v>
      </c>
    </row>
    <row r="11093" spans="1:9" ht="18" customHeight="1">
      <c r="A11093" s="323"/>
      <c r="B11093" s="302" t="s">
        <v>13</v>
      </c>
      <c r="C11093" s="325" t="s">
        <v>117</v>
      </c>
      <c r="D11093" s="325">
        <v>192.5</v>
      </c>
      <c r="E11093" s="46">
        <v>35500</v>
      </c>
      <c r="F11093" s="130">
        <f t="shared" si="180"/>
        <v>6833750</v>
      </c>
      <c r="G11093" s="69"/>
      <c r="I11093" s="280" t="s">
        <v>115</v>
      </c>
    </row>
    <row r="11094" spans="1:9" ht="18" customHeight="1">
      <c r="A11094" s="323"/>
      <c r="B11094" s="302" t="s">
        <v>13</v>
      </c>
      <c r="C11094" s="325" t="s">
        <v>2602</v>
      </c>
      <c r="D11094" s="325">
        <v>54</v>
      </c>
      <c r="E11094" s="46">
        <v>31500</v>
      </c>
      <c r="F11094" s="130">
        <f t="shared" si="180"/>
        <v>1701000</v>
      </c>
      <c r="G11094" s="69"/>
    </row>
    <row r="11095" spans="1:9" ht="18" customHeight="1">
      <c r="A11095" s="323"/>
      <c r="B11095" s="302"/>
      <c r="C11095" s="325"/>
      <c r="D11095" s="325"/>
      <c r="E11095" s="46"/>
      <c r="F11095" s="130">
        <f t="shared" si="180"/>
        <v>0</v>
      </c>
      <c r="G11095" s="69"/>
    </row>
    <row r="11096" spans="1:9" ht="18" customHeight="1">
      <c r="A11096" s="323" t="s">
        <v>2345</v>
      </c>
      <c r="B11096" s="302" t="s">
        <v>31</v>
      </c>
      <c r="C11096" s="325" t="s">
        <v>2601</v>
      </c>
      <c r="D11096" s="325">
        <v>384.7</v>
      </c>
      <c r="E11096" s="46">
        <v>35000</v>
      </c>
      <c r="F11096" s="130">
        <f t="shared" si="180"/>
        <v>13464500</v>
      </c>
      <c r="G11096" s="86">
        <f>F11096</f>
        <v>13464500</v>
      </c>
    </row>
    <row r="11097" spans="1:9" ht="18" customHeight="1">
      <c r="A11097" s="323"/>
      <c r="B11097" s="302"/>
      <c r="C11097" s="325"/>
      <c r="D11097" s="325"/>
      <c r="E11097" s="46"/>
      <c r="F11097" s="130">
        <f t="shared" si="180"/>
        <v>0</v>
      </c>
      <c r="G11097" s="69"/>
    </row>
    <row r="11098" spans="1:9" ht="18" customHeight="1">
      <c r="A11098" s="458" t="s">
        <v>2458</v>
      </c>
      <c r="B11098" s="302" t="s">
        <v>23</v>
      </c>
      <c r="C11098" s="325" t="s">
        <v>337</v>
      </c>
      <c r="D11098" s="325">
        <v>160</v>
      </c>
      <c r="E11098" s="46">
        <v>35000</v>
      </c>
      <c r="F11098" s="130">
        <f t="shared" ref="F11098:F11181" si="181">E11098*D11098</f>
        <v>5600000</v>
      </c>
      <c r="G11098" s="86">
        <f>SUM(F11098:F11112)</f>
        <v>54537950</v>
      </c>
    </row>
    <row r="11099" spans="1:9" ht="18" customHeight="1">
      <c r="A11099" s="323"/>
      <c r="B11099" s="302" t="s">
        <v>23</v>
      </c>
      <c r="C11099" s="325" t="s">
        <v>185</v>
      </c>
      <c r="D11099" s="325">
        <v>300</v>
      </c>
      <c r="E11099" s="46">
        <v>32000</v>
      </c>
      <c r="F11099" s="130">
        <f t="shared" si="181"/>
        <v>9600000</v>
      </c>
      <c r="G11099" s="69"/>
    </row>
    <row r="11100" spans="1:9" ht="18" customHeight="1">
      <c r="A11100" s="323"/>
      <c r="B11100" s="302" t="s">
        <v>23</v>
      </c>
      <c r="C11100" s="325" t="s">
        <v>886</v>
      </c>
      <c r="D11100" s="325">
        <v>62.5</v>
      </c>
      <c r="E11100" s="46">
        <v>35000</v>
      </c>
      <c r="F11100" s="130">
        <f t="shared" si="181"/>
        <v>2187500</v>
      </c>
      <c r="G11100" s="69"/>
    </row>
    <row r="11101" spans="1:9" ht="18" customHeight="1">
      <c r="A11101" s="323"/>
      <c r="B11101" s="302" t="s">
        <v>23</v>
      </c>
      <c r="C11101" s="325" t="s">
        <v>1135</v>
      </c>
      <c r="D11101" s="325">
        <v>214.5</v>
      </c>
      <c r="E11101" s="46">
        <v>35000</v>
      </c>
      <c r="F11101" s="130">
        <f t="shared" si="181"/>
        <v>7507500</v>
      </c>
      <c r="G11101" s="69"/>
    </row>
    <row r="11102" spans="1:9" ht="18" customHeight="1">
      <c r="A11102" s="323"/>
      <c r="B11102" s="302" t="s">
        <v>23</v>
      </c>
      <c r="C11102" s="325" t="s">
        <v>184</v>
      </c>
      <c r="D11102" s="325">
        <v>161.69999999999999</v>
      </c>
      <c r="E11102" s="46">
        <v>32000</v>
      </c>
      <c r="F11102" s="130">
        <f t="shared" si="181"/>
        <v>5174400</v>
      </c>
      <c r="G11102" s="69"/>
    </row>
    <row r="11103" spans="1:9" ht="18" customHeight="1">
      <c r="A11103" s="323"/>
      <c r="B11103" s="302" t="s">
        <v>31</v>
      </c>
      <c r="C11103" s="325" t="s">
        <v>2603</v>
      </c>
      <c r="D11103" s="325">
        <v>16.600000000000001</v>
      </c>
      <c r="E11103" s="46">
        <v>34500</v>
      </c>
      <c r="F11103" s="130">
        <f t="shared" si="181"/>
        <v>572700</v>
      </c>
      <c r="G11103" s="69"/>
    </row>
    <row r="11104" spans="1:9" ht="18" customHeight="1">
      <c r="A11104" s="323"/>
      <c r="B11104" s="302" t="s">
        <v>31</v>
      </c>
      <c r="C11104" s="325" t="s">
        <v>2007</v>
      </c>
      <c r="D11104" s="325">
        <v>30</v>
      </c>
      <c r="E11104" s="46">
        <v>34500</v>
      </c>
      <c r="F11104" s="130">
        <f t="shared" si="181"/>
        <v>1035000</v>
      </c>
      <c r="G11104" s="69"/>
    </row>
    <row r="11105" spans="1:7" ht="18" customHeight="1">
      <c r="A11105" s="323"/>
      <c r="B11105" s="302" t="s">
        <v>31</v>
      </c>
      <c r="C11105" s="325" t="s">
        <v>2332</v>
      </c>
      <c r="D11105" s="325">
        <v>40</v>
      </c>
      <c r="E11105" s="46">
        <v>34500</v>
      </c>
      <c r="F11105" s="130">
        <f t="shared" si="181"/>
        <v>1380000</v>
      </c>
      <c r="G11105" s="69"/>
    </row>
    <row r="11106" spans="1:7" ht="18" customHeight="1">
      <c r="A11106" s="323"/>
      <c r="B11106" s="302" t="s">
        <v>31</v>
      </c>
      <c r="C11106" s="325" t="s">
        <v>2604</v>
      </c>
      <c r="D11106" s="325">
        <v>18</v>
      </c>
      <c r="E11106" s="46">
        <v>34500</v>
      </c>
      <c r="F11106" s="130">
        <f t="shared" si="181"/>
        <v>621000</v>
      </c>
      <c r="G11106" s="69"/>
    </row>
    <row r="11107" spans="1:7" ht="18" customHeight="1">
      <c r="A11107" s="323"/>
      <c r="B11107" s="302" t="s">
        <v>31</v>
      </c>
      <c r="C11107" s="325" t="s">
        <v>1774</v>
      </c>
      <c r="D11107" s="325">
        <v>20</v>
      </c>
      <c r="E11107" s="46">
        <v>34500</v>
      </c>
      <c r="F11107" s="130">
        <f t="shared" si="181"/>
        <v>690000</v>
      </c>
      <c r="G11107" s="69"/>
    </row>
    <row r="11108" spans="1:7" ht="18" customHeight="1">
      <c r="A11108" s="323"/>
      <c r="B11108" s="302" t="s">
        <v>31</v>
      </c>
      <c r="C11108" s="325" t="s">
        <v>616</v>
      </c>
      <c r="D11108" s="325">
        <v>202</v>
      </c>
      <c r="E11108" s="46">
        <v>33000</v>
      </c>
      <c r="F11108" s="130">
        <f t="shared" si="181"/>
        <v>6666000</v>
      </c>
      <c r="G11108" s="69"/>
    </row>
    <row r="11109" spans="1:7" ht="18" customHeight="1">
      <c r="A11109" s="323"/>
      <c r="B11109" s="302" t="s">
        <v>31</v>
      </c>
      <c r="C11109" s="325" t="s">
        <v>2605</v>
      </c>
      <c r="D11109" s="325">
        <v>169.1</v>
      </c>
      <c r="E11109" s="46">
        <v>33500</v>
      </c>
      <c r="F11109" s="130">
        <f t="shared" si="181"/>
        <v>5664850</v>
      </c>
      <c r="G11109" s="69"/>
    </row>
    <row r="11110" spans="1:7" ht="18" customHeight="1">
      <c r="A11110" s="323"/>
      <c r="B11110" s="302" t="s">
        <v>31</v>
      </c>
      <c r="C11110" s="325" t="s">
        <v>343</v>
      </c>
      <c r="D11110" s="325">
        <v>96.5</v>
      </c>
      <c r="E11110" s="46">
        <v>33500</v>
      </c>
      <c r="F11110" s="130">
        <f t="shared" si="181"/>
        <v>3232750</v>
      </c>
      <c r="G11110" s="69"/>
    </row>
    <row r="11111" spans="1:7" ht="18" customHeight="1">
      <c r="A11111" s="323"/>
      <c r="B11111" s="302" t="s">
        <v>31</v>
      </c>
      <c r="C11111" s="325" t="s">
        <v>442</v>
      </c>
      <c r="D11111" s="325">
        <v>90.6</v>
      </c>
      <c r="E11111" s="46">
        <v>33500</v>
      </c>
      <c r="F11111" s="130">
        <f t="shared" si="181"/>
        <v>3035100</v>
      </c>
      <c r="G11111" s="69"/>
    </row>
    <row r="11112" spans="1:7" ht="18" customHeight="1">
      <c r="A11112" s="323"/>
      <c r="B11112" s="302" t="s">
        <v>31</v>
      </c>
      <c r="C11112" s="325" t="s">
        <v>124</v>
      </c>
      <c r="D11112" s="325">
        <v>46.9</v>
      </c>
      <c r="E11112" s="46">
        <v>33500</v>
      </c>
      <c r="F11112" s="130">
        <f t="shared" si="181"/>
        <v>1571150</v>
      </c>
      <c r="G11112" s="69"/>
    </row>
    <row r="11113" spans="1:7" ht="18" customHeight="1">
      <c r="A11113" s="323"/>
      <c r="B11113" s="302"/>
      <c r="C11113" s="325"/>
      <c r="D11113" s="325"/>
      <c r="E11113" s="46"/>
      <c r="F11113" s="130">
        <f t="shared" si="181"/>
        <v>0</v>
      </c>
      <c r="G11113" s="69"/>
    </row>
    <row r="11114" spans="1:7" ht="18" customHeight="1">
      <c r="A11114" s="323" t="s">
        <v>1843</v>
      </c>
      <c r="B11114" s="302" t="s">
        <v>2606</v>
      </c>
      <c r="C11114" s="325" t="s">
        <v>1679</v>
      </c>
      <c r="D11114" s="325">
        <v>80</v>
      </c>
      <c r="E11114" s="46">
        <v>31500</v>
      </c>
      <c r="F11114" s="130">
        <f t="shared" si="181"/>
        <v>2520000</v>
      </c>
      <c r="G11114" s="86">
        <f>SUM(F11114:F11118)</f>
        <v>8039900</v>
      </c>
    </row>
    <row r="11115" spans="1:7" ht="18" customHeight="1">
      <c r="A11115" s="323"/>
      <c r="B11115" s="302" t="s">
        <v>31</v>
      </c>
      <c r="C11115" s="325" t="s">
        <v>78</v>
      </c>
      <c r="D11115" s="325">
        <v>32.200000000000003</v>
      </c>
      <c r="E11115" s="46">
        <v>35500</v>
      </c>
      <c r="F11115" s="130">
        <f t="shared" si="181"/>
        <v>1143100</v>
      </c>
      <c r="G11115" s="69"/>
    </row>
    <row r="11116" spans="1:7" ht="18" customHeight="1">
      <c r="A11116" s="323"/>
      <c r="B11116" s="302" t="s">
        <v>208</v>
      </c>
      <c r="C11116" s="325" t="s">
        <v>2607</v>
      </c>
      <c r="D11116" s="325">
        <v>10.3</v>
      </c>
      <c r="E11116" s="46">
        <v>36000</v>
      </c>
      <c r="F11116" s="130">
        <f t="shared" si="181"/>
        <v>370800</v>
      </c>
      <c r="G11116" s="69"/>
    </row>
    <row r="11117" spans="1:7" ht="18" customHeight="1">
      <c r="A11117" s="323"/>
      <c r="B11117" s="302" t="s">
        <v>31</v>
      </c>
      <c r="C11117" s="325" t="s">
        <v>158</v>
      </c>
      <c r="D11117" s="325">
        <v>60</v>
      </c>
      <c r="E11117" s="46">
        <v>35500</v>
      </c>
      <c r="F11117" s="130">
        <f t="shared" si="181"/>
        <v>2130000</v>
      </c>
      <c r="G11117" s="69"/>
    </row>
    <row r="11118" spans="1:7" ht="18" customHeight="1">
      <c r="A11118" s="323"/>
      <c r="B11118" s="302" t="s">
        <v>2608</v>
      </c>
      <c r="C11118" s="325" t="s">
        <v>281</v>
      </c>
      <c r="D11118" s="325">
        <v>53.6</v>
      </c>
      <c r="E11118" s="46">
        <v>35000</v>
      </c>
      <c r="F11118" s="130">
        <f t="shared" si="181"/>
        <v>1876000</v>
      </c>
      <c r="G11118" s="69"/>
    </row>
    <row r="11119" spans="1:7" ht="18" customHeight="1">
      <c r="A11119" s="323"/>
      <c r="B11119" s="302"/>
      <c r="C11119" s="325"/>
      <c r="D11119" s="325"/>
      <c r="E11119" s="46"/>
      <c r="F11119" s="130">
        <f t="shared" si="181"/>
        <v>0</v>
      </c>
      <c r="G11119" s="69"/>
    </row>
    <row r="11120" spans="1:7" ht="18" customHeight="1">
      <c r="A11120" s="323" t="s">
        <v>2017</v>
      </c>
      <c r="B11120" s="302" t="s">
        <v>13</v>
      </c>
      <c r="C11120" s="325" t="s">
        <v>2609</v>
      </c>
      <c r="D11120" s="325">
        <v>47.7</v>
      </c>
      <c r="E11120" s="46">
        <v>31500</v>
      </c>
      <c r="F11120" s="130">
        <f t="shared" si="181"/>
        <v>1502550</v>
      </c>
      <c r="G11120" s="86">
        <f>F11120</f>
        <v>1502550</v>
      </c>
    </row>
    <row r="11121" spans="1:7" ht="18" customHeight="1">
      <c r="A11121" s="323"/>
      <c r="B11121" s="302"/>
      <c r="C11121" s="325"/>
      <c r="D11121" s="325"/>
      <c r="E11121" s="46"/>
      <c r="F11121" s="130">
        <f t="shared" si="181"/>
        <v>0</v>
      </c>
      <c r="G11121" s="69"/>
    </row>
    <row r="11122" spans="1:7" ht="18" customHeight="1">
      <c r="A11122" s="323" t="s">
        <v>1514</v>
      </c>
      <c r="B11122" s="302" t="s">
        <v>13</v>
      </c>
      <c r="C11122" s="325" t="s">
        <v>15</v>
      </c>
      <c r="D11122" s="325">
        <v>200</v>
      </c>
      <c r="E11122" s="46">
        <v>31500</v>
      </c>
      <c r="F11122" s="130">
        <f t="shared" si="181"/>
        <v>6300000</v>
      </c>
      <c r="G11122" s="86">
        <f>F11122</f>
        <v>6300000</v>
      </c>
    </row>
    <row r="11123" spans="1:7" ht="18" customHeight="1">
      <c r="A11123" s="323"/>
      <c r="B11123" s="302"/>
      <c r="C11123" s="325"/>
      <c r="D11123" s="325"/>
      <c r="E11123" s="46"/>
      <c r="F11123" s="130">
        <f t="shared" si="181"/>
        <v>0</v>
      </c>
      <c r="G11123" s="69"/>
    </row>
    <row r="11124" spans="1:7" ht="18" customHeight="1">
      <c r="A11124" s="323" t="s">
        <v>316</v>
      </c>
      <c r="B11124" s="302" t="s">
        <v>31</v>
      </c>
      <c r="C11124" s="325" t="s">
        <v>857</v>
      </c>
      <c r="D11124" s="325">
        <v>350</v>
      </c>
      <c r="E11124" s="46">
        <v>35000</v>
      </c>
      <c r="F11124" s="130">
        <f t="shared" si="181"/>
        <v>12250000</v>
      </c>
      <c r="G11124" s="86">
        <f>SUM(F11124:F11131)</f>
        <v>69088000</v>
      </c>
    </row>
    <row r="11125" spans="1:7" ht="18" customHeight="1">
      <c r="A11125" s="323"/>
      <c r="B11125" s="302" t="s">
        <v>31</v>
      </c>
      <c r="C11125" s="325" t="s">
        <v>739</v>
      </c>
      <c r="D11125" s="325">
        <v>1010.5</v>
      </c>
      <c r="E11125" s="46">
        <v>33000</v>
      </c>
      <c r="F11125" s="130">
        <f t="shared" si="181"/>
        <v>33346500</v>
      </c>
      <c r="G11125" s="69"/>
    </row>
    <row r="11126" spans="1:7" ht="18" customHeight="1">
      <c r="A11126" s="323"/>
      <c r="B11126" s="302" t="s">
        <v>31</v>
      </c>
      <c r="C11126" s="325" t="s">
        <v>15</v>
      </c>
      <c r="D11126" s="325">
        <v>50</v>
      </c>
      <c r="E11126" s="46">
        <v>35000</v>
      </c>
      <c r="F11126" s="130">
        <f t="shared" si="181"/>
        <v>1750000</v>
      </c>
      <c r="G11126" s="69"/>
    </row>
    <row r="11127" spans="1:7" ht="18" customHeight="1">
      <c r="A11127" s="323"/>
      <c r="B11127" s="302" t="s">
        <v>31</v>
      </c>
      <c r="C11127" s="325" t="s">
        <v>62</v>
      </c>
      <c r="D11127" s="325">
        <v>64</v>
      </c>
      <c r="E11127" s="46">
        <v>35000</v>
      </c>
      <c r="F11127" s="130">
        <f t="shared" si="181"/>
        <v>2240000</v>
      </c>
      <c r="G11127" s="69"/>
    </row>
    <row r="11128" spans="1:7" ht="18" customHeight="1">
      <c r="A11128" s="323"/>
      <c r="B11128" s="302" t="s">
        <v>31</v>
      </c>
      <c r="C11128" s="325" t="s">
        <v>335</v>
      </c>
      <c r="D11128" s="325">
        <v>302</v>
      </c>
      <c r="E11128" s="46">
        <v>35000</v>
      </c>
      <c r="F11128" s="130">
        <f t="shared" si="181"/>
        <v>10570000</v>
      </c>
      <c r="G11128" s="69"/>
    </row>
    <row r="11129" spans="1:7" ht="18" customHeight="1">
      <c r="A11129" s="323"/>
      <c r="B11129" s="302" t="s">
        <v>168</v>
      </c>
      <c r="C11129" s="325" t="s">
        <v>2610</v>
      </c>
      <c r="D11129" s="325">
        <v>100</v>
      </c>
      <c r="E11129" s="46">
        <v>35500</v>
      </c>
      <c r="F11129" s="130">
        <f t="shared" si="181"/>
        <v>3550000</v>
      </c>
      <c r="G11129" s="69"/>
    </row>
    <row r="11130" spans="1:7" ht="18" customHeight="1">
      <c r="A11130" s="323"/>
      <c r="B11130" s="302" t="s">
        <v>168</v>
      </c>
      <c r="C11130" s="325" t="s">
        <v>627</v>
      </c>
      <c r="D11130" s="325">
        <v>53</v>
      </c>
      <c r="E11130" s="46">
        <v>35500</v>
      </c>
      <c r="F11130" s="130">
        <f t="shared" si="181"/>
        <v>1881500</v>
      </c>
      <c r="G11130" s="69"/>
    </row>
    <row r="11131" spans="1:7" ht="18" customHeight="1">
      <c r="A11131" s="323"/>
      <c r="B11131" s="302" t="s">
        <v>31</v>
      </c>
      <c r="C11131" s="325" t="s">
        <v>2611</v>
      </c>
      <c r="D11131" s="325">
        <v>100</v>
      </c>
      <c r="E11131" s="46">
        <v>35000</v>
      </c>
      <c r="F11131" s="130">
        <f t="shared" si="181"/>
        <v>3500000</v>
      </c>
      <c r="G11131" s="69"/>
    </row>
    <row r="11132" spans="1:7" ht="18" customHeight="1">
      <c r="A11132" s="323"/>
      <c r="B11132" s="302"/>
      <c r="C11132" s="325"/>
      <c r="D11132" s="325"/>
      <c r="E11132" s="46"/>
      <c r="F11132" s="130">
        <f t="shared" si="181"/>
        <v>0</v>
      </c>
      <c r="G11132" s="69"/>
    </row>
    <row r="11133" spans="1:7" ht="18" customHeight="1">
      <c r="A11133" s="323" t="s">
        <v>628</v>
      </c>
      <c r="B11133" s="302" t="s">
        <v>23</v>
      </c>
      <c r="C11133" s="325" t="s">
        <v>2612</v>
      </c>
      <c r="D11133" s="325">
        <v>409.4</v>
      </c>
      <c r="E11133" s="46">
        <v>37000</v>
      </c>
      <c r="F11133" s="130">
        <f t="shared" si="181"/>
        <v>15147800</v>
      </c>
      <c r="G11133" s="86">
        <f>SUM(F11133:F11134)</f>
        <v>21835800</v>
      </c>
    </row>
    <row r="11134" spans="1:7" ht="18" customHeight="1">
      <c r="A11134" s="323"/>
      <c r="B11134" s="302" t="s">
        <v>208</v>
      </c>
      <c r="C11134" s="325" t="s">
        <v>2613</v>
      </c>
      <c r="D11134" s="325">
        <v>176</v>
      </c>
      <c r="E11134" s="46">
        <v>38000</v>
      </c>
      <c r="F11134" s="130">
        <f t="shared" si="181"/>
        <v>6688000</v>
      </c>
      <c r="G11134" s="69"/>
    </row>
    <row r="11135" spans="1:7" ht="18" customHeight="1">
      <c r="A11135" s="323"/>
      <c r="B11135" s="302"/>
      <c r="C11135" s="325"/>
      <c r="D11135" s="325"/>
      <c r="E11135" s="46"/>
      <c r="F11135" s="130">
        <f t="shared" si="181"/>
        <v>0</v>
      </c>
      <c r="G11135" s="69"/>
    </row>
    <row r="11136" spans="1:7" ht="18" customHeight="1">
      <c r="A11136" s="534" t="s">
        <v>314</v>
      </c>
      <c r="B11136" s="302"/>
      <c r="C11136" s="325"/>
      <c r="D11136" s="325"/>
      <c r="E11136" s="46"/>
      <c r="F11136" s="130">
        <f t="shared" si="181"/>
        <v>0</v>
      </c>
      <c r="G11136" s="86">
        <f>F11137</f>
        <v>5292000</v>
      </c>
    </row>
    <row r="11137" spans="1:9" ht="18" customHeight="1">
      <c r="A11137" s="533" t="s">
        <v>2273</v>
      </c>
      <c r="B11137" s="440" t="s">
        <v>2591</v>
      </c>
      <c r="C11137" s="382" t="s">
        <v>921</v>
      </c>
      <c r="D11137" s="382">
        <v>168</v>
      </c>
      <c r="E11137" s="59">
        <v>31500</v>
      </c>
      <c r="F11137" s="132">
        <f t="shared" si="181"/>
        <v>5292000</v>
      </c>
      <c r="G11137" s="92"/>
    </row>
    <row r="11138" spans="1:9" ht="18" customHeight="1">
      <c r="A11138" s="526"/>
      <c r="B11138" s="435"/>
      <c r="C11138" s="484"/>
      <c r="D11138" s="526"/>
      <c r="E11138" s="126"/>
      <c r="F11138" s="112"/>
      <c r="G11138" s="334"/>
    </row>
    <row r="11139" spans="1:9" ht="18" customHeight="1">
      <c r="A11139" s="549">
        <v>42489</v>
      </c>
      <c r="B11139" s="473"/>
      <c r="C11139" s="517" t="s">
        <v>398</v>
      </c>
      <c r="D11139" s="498"/>
      <c r="E11139" s="62"/>
      <c r="F11139" s="295"/>
      <c r="G11139" s="296"/>
    </row>
    <row r="11140" spans="1:9" ht="18" customHeight="1">
      <c r="A11140" s="534" t="s">
        <v>127</v>
      </c>
      <c r="B11140" s="474" t="s">
        <v>134</v>
      </c>
      <c r="C11140" s="518" t="s">
        <v>152</v>
      </c>
      <c r="D11140" s="518">
        <f>SUM(D11141:D11263)</f>
        <v>12212.999999999998</v>
      </c>
      <c r="E11140" s="335"/>
      <c r="F11140" s="297">
        <f>SUM(F11141:F11263)</f>
        <v>437579400</v>
      </c>
      <c r="G11140" s="297">
        <f>SUM(G11141:G11263)</f>
        <v>437579400</v>
      </c>
    </row>
    <row r="11141" spans="1:9" ht="18" customHeight="1">
      <c r="A11141" s="144" t="s">
        <v>316</v>
      </c>
      <c r="B11141" s="556" t="s">
        <v>1177</v>
      </c>
      <c r="C11141" s="556" t="s">
        <v>143</v>
      </c>
      <c r="D11141" s="556">
        <v>-100</v>
      </c>
      <c r="E11141" s="54">
        <v>33000</v>
      </c>
      <c r="F11141" s="140">
        <f t="shared" si="181"/>
        <v>-3300000</v>
      </c>
      <c r="G11141" s="86">
        <f>SUM(F11141:F11144)</f>
        <v>9199500</v>
      </c>
      <c r="I11141" s="284">
        <v>42487</v>
      </c>
    </row>
    <row r="11142" spans="1:9" ht="18" customHeight="1">
      <c r="A11142" s="323"/>
      <c r="B11142" s="302" t="s">
        <v>31</v>
      </c>
      <c r="C11142" s="325" t="s">
        <v>2611</v>
      </c>
      <c r="D11142" s="325">
        <v>106.6</v>
      </c>
      <c r="E11142" s="46">
        <v>35000</v>
      </c>
      <c r="F11142" s="130">
        <f>E11142*D11142</f>
        <v>3731000</v>
      </c>
      <c r="G11142" s="86"/>
      <c r="I11142" s="284"/>
    </row>
    <row r="11143" spans="1:9" ht="18" customHeight="1">
      <c r="A11143" s="323"/>
      <c r="B11143" s="302" t="s">
        <v>135</v>
      </c>
      <c r="C11143" s="325" t="s">
        <v>1466</v>
      </c>
      <c r="D11143" s="325">
        <v>148</v>
      </c>
      <c r="E11143" s="46">
        <v>35500</v>
      </c>
      <c r="F11143" s="130">
        <f>E11143*D11143</f>
        <v>5254000</v>
      </c>
      <c r="G11143" s="69"/>
      <c r="I11143" s="284"/>
    </row>
    <row r="11144" spans="1:9" ht="18" customHeight="1">
      <c r="A11144" s="323"/>
      <c r="B11144" s="302" t="s">
        <v>135</v>
      </c>
      <c r="C11144" s="325" t="s">
        <v>1260</v>
      </c>
      <c r="D11144" s="325">
        <v>99</v>
      </c>
      <c r="E11144" s="46">
        <v>35500</v>
      </c>
      <c r="F11144" s="130">
        <f>E11144*D11144</f>
        <v>3514500</v>
      </c>
      <c r="G11144" s="69"/>
      <c r="I11144" s="284"/>
    </row>
    <row r="11145" spans="1:9" ht="18" customHeight="1">
      <c r="A11145" s="323"/>
      <c r="B11145" s="302"/>
      <c r="C11145" s="325"/>
      <c r="D11145" s="325"/>
      <c r="E11145" s="46"/>
      <c r="F11145" s="130">
        <f t="shared" si="181"/>
        <v>0</v>
      </c>
      <c r="G11145" s="69"/>
    </row>
    <row r="11146" spans="1:9" ht="18" customHeight="1">
      <c r="A11146" s="323" t="s">
        <v>93</v>
      </c>
      <c r="B11146" s="302" t="s">
        <v>13</v>
      </c>
      <c r="C11146" s="325" t="s">
        <v>388</v>
      </c>
      <c r="D11146" s="325">
        <v>205.9</v>
      </c>
      <c r="E11146" s="46">
        <v>31500</v>
      </c>
      <c r="F11146" s="130">
        <f t="shared" si="181"/>
        <v>6485850</v>
      </c>
      <c r="G11146" s="86">
        <f>SUM(F11146:F11153)</f>
        <v>36555550</v>
      </c>
      <c r="H11146" s="277" t="s">
        <v>2474</v>
      </c>
      <c r="I11146" s="284">
        <v>42488</v>
      </c>
    </row>
    <row r="11147" spans="1:9" ht="18" customHeight="1">
      <c r="A11147" s="323"/>
      <c r="B11147" s="302" t="s">
        <v>13</v>
      </c>
      <c r="C11147" s="325" t="s">
        <v>522</v>
      </c>
      <c r="D11147" s="325">
        <v>51.4</v>
      </c>
      <c r="E11147" s="46">
        <v>31500</v>
      </c>
      <c r="F11147" s="130">
        <f t="shared" si="181"/>
        <v>1619100</v>
      </c>
      <c r="G11147" s="69"/>
      <c r="I11147" s="284"/>
    </row>
    <row r="11148" spans="1:9" ht="18" customHeight="1">
      <c r="A11148" s="323"/>
      <c r="B11148" s="302" t="s">
        <v>13</v>
      </c>
      <c r="C11148" s="325" t="s">
        <v>564</v>
      </c>
      <c r="D11148" s="325">
        <v>55</v>
      </c>
      <c r="E11148" s="46">
        <v>31500</v>
      </c>
      <c r="F11148" s="130">
        <f t="shared" si="181"/>
        <v>1732500</v>
      </c>
      <c r="G11148" s="69"/>
      <c r="I11148" s="284"/>
    </row>
    <row r="11149" spans="1:9" ht="18" customHeight="1">
      <c r="A11149" s="323"/>
      <c r="B11149" s="302" t="s">
        <v>13</v>
      </c>
      <c r="C11149" s="325" t="s">
        <v>370</v>
      </c>
      <c r="D11149" s="325">
        <v>61.7</v>
      </c>
      <c r="E11149" s="46">
        <v>31500</v>
      </c>
      <c r="F11149" s="130">
        <f t="shared" si="181"/>
        <v>1943550</v>
      </c>
      <c r="G11149" s="69"/>
      <c r="I11149" s="284"/>
    </row>
    <row r="11150" spans="1:9" ht="18" customHeight="1">
      <c r="A11150" s="323"/>
      <c r="B11150" s="302" t="s">
        <v>31</v>
      </c>
      <c r="C11150" s="325" t="s">
        <v>1583</v>
      </c>
      <c r="D11150" s="325">
        <v>104.4</v>
      </c>
      <c r="E11150" s="46">
        <v>35500</v>
      </c>
      <c r="F11150" s="130">
        <f t="shared" si="181"/>
        <v>3706200</v>
      </c>
      <c r="G11150" s="69"/>
      <c r="I11150" s="284"/>
    </row>
    <row r="11151" spans="1:9" ht="18" customHeight="1">
      <c r="A11151" s="323"/>
      <c r="B11151" s="302" t="s">
        <v>617</v>
      </c>
      <c r="C11151" s="325" t="s">
        <v>417</v>
      </c>
      <c r="D11151" s="325">
        <v>494.3</v>
      </c>
      <c r="E11151" s="46">
        <v>31500</v>
      </c>
      <c r="F11151" s="130">
        <f>E11151*D11151</f>
        <v>15570450</v>
      </c>
      <c r="G11151" s="69"/>
      <c r="I11151" s="280" t="s">
        <v>1420</v>
      </c>
    </row>
    <row r="11152" spans="1:9" ht="18" customHeight="1">
      <c r="A11152" s="323"/>
      <c r="B11152" s="302" t="s">
        <v>617</v>
      </c>
      <c r="C11152" s="325" t="s">
        <v>342</v>
      </c>
      <c r="D11152" s="325">
        <v>26</v>
      </c>
      <c r="E11152" s="46">
        <v>31500</v>
      </c>
      <c r="F11152" s="130">
        <f>E11152*D11152</f>
        <v>819000</v>
      </c>
      <c r="G11152" s="69"/>
      <c r="I11152" s="280" t="s">
        <v>1420</v>
      </c>
    </row>
    <row r="11153" spans="1:9" ht="18" customHeight="1">
      <c r="A11153" s="323"/>
      <c r="B11153" s="302" t="s">
        <v>13</v>
      </c>
      <c r="C11153" s="325" t="s">
        <v>118</v>
      </c>
      <c r="D11153" s="325">
        <v>131.80000000000001</v>
      </c>
      <c r="E11153" s="46">
        <v>35500</v>
      </c>
      <c r="F11153" s="130">
        <f>E11153*D11153</f>
        <v>4678900</v>
      </c>
      <c r="G11153" s="69"/>
      <c r="I11153" s="280" t="s">
        <v>115</v>
      </c>
    </row>
    <row r="11154" spans="1:9" ht="18" customHeight="1">
      <c r="A11154" s="323"/>
      <c r="B11154" s="302"/>
      <c r="C11154" s="325"/>
      <c r="D11154" s="325"/>
      <c r="E11154" s="46"/>
      <c r="F11154" s="130">
        <f t="shared" si="181"/>
        <v>0</v>
      </c>
      <c r="G11154" s="69"/>
    </row>
    <row r="11155" spans="1:9" ht="18" customHeight="1">
      <c r="A11155" s="323" t="s">
        <v>2492</v>
      </c>
      <c r="B11155" s="302" t="s">
        <v>13</v>
      </c>
      <c r="C11155" s="325" t="s">
        <v>60</v>
      </c>
      <c r="D11155" s="325">
        <v>10</v>
      </c>
      <c r="E11155" s="46">
        <v>31500</v>
      </c>
      <c r="F11155" s="130">
        <f t="shared" si="181"/>
        <v>315000</v>
      </c>
      <c r="G11155" s="86">
        <f>SUM(F11155:F11156)</f>
        <v>630000</v>
      </c>
    </row>
    <row r="11156" spans="1:9" ht="18" customHeight="1">
      <c r="A11156" s="323"/>
      <c r="B11156" s="302" t="s">
        <v>13</v>
      </c>
      <c r="C11156" s="325" t="s">
        <v>62</v>
      </c>
      <c r="D11156" s="325">
        <v>10</v>
      </c>
      <c r="E11156" s="46">
        <v>31500</v>
      </c>
      <c r="F11156" s="130">
        <f t="shared" si="181"/>
        <v>315000</v>
      </c>
      <c r="G11156" s="69"/>
    </row>
    <row r="11157" spans="1:9" ht="18" customHeight="1">
      <c r="A11157" s="323"/>
      <c r="B11157" s="302"/>
      <c r="C11157" s="325"/>
      <c r="D11157" s="325"/>
      <c r="E11157" s="46"/>
      <c r="F11157" s="130">
        <f t="shared" si="181"/>
        <v>0</v>
      </c>
      <c r="G11157" s="69"/>
    </row>
    <row r="11158" spans="1:9" ht="18" customHeight="1">
      <c r="A11158" s="323" t="s">
        <v>2469</v>
      </c>
      <c r="B11158" s="302" t="s">
        <v>515</v>
      </c>
      <c r="C11158" s="325" t="s">
        <v>198</v>
      </c>
      <c r="D11158" s="325">
        <v>58.5</v>
      </c>
      <c r="E11158" s="46">
        <v>32000</v>
      </c>
      <c r="F11158" s="130">
        <f t="shared" si="181"/>
        <v>1872000</v>
      </c>
      <c r="G11158" s="86">
        <f>SUM(F11158:F11160)</f>
        <v>18300000</v>
      </c>
      <c r="I11158" s="280" t="s">
        <v>2520</v>
      </c>
    </row>
    <row r="11159" spans="1:9" ht="18" customHeight="1">
      <c r="A11159" s="323"/>
      <c r="B11159" s="302" t="s">
        <v>31</v>
      </c>
      <c r="C11159" s="325" t="s">
        <v>200</v>
      </c>
      <c r="D11159" s="325">
        <v>100</v>
      </c>
      <c r="E11159" s="46">
        <v>37000</v>
      </c>
      <c r="F11159" s="130">
        <f t="shared" si="181"/>
        <v>3700000</v>
      </c>
      <c r="G11159" s="69"/>
      <c r="I11159" s="280" t="s">
        <v>2520</v>
      </c>
    </row>
    <row r="11160" spans="1:9" ht="18" customHeight="1">
      <c r="A11160" s="323"/>
      <c r="B11160" s="302" t="s">
        <v>31</v>
      </c>
      <c r="C11160" s="325" t="s">
        <v>452</v>
      </c>
      <c r="D11160" s="325">
        <v>344</v>
      </c>
      <c r="E11160" s="46">
        <v>37000</v>
      </c>
      <c r="F11160" s="130">
        <f t="shared" si="181"/>
        <v>12728000</v>
      </c>
      <c r="G11160" s="69"/>
      <c r="I11160" s="280" t="s">
        <v>2630</v>
      </c>
    </row>
    <row r="11161" spans="1:9" ht="18" customHeight="1">
      <c r="A11161" s="323"/>
      <c r="B11161" s="302"/>
      <c r="C11161" s="325"/>
      <c r="D11161" s="325"/>
      <c r="E11161" s="46"/>
      <c r="F11161" s="130">
        <f t="shared" si="181"/>
        <v>0</v>
      </c>
      <c r="G11161" s="69"/>
    </row>
    <row r="11162" spans="1:9" ht="18" customHeight="1">
      <c r="A11162" s="323" t="s">
        <v>1514</v>
      </c>
      <c r="B11162" s="302" t="s">
        <v>13</v>
      </c>
      <c r="C11162" s="325" t="s">
        <v>15</v>
      </c>
      <c r="D11162" s="325">
        <v>440</v>
      </c>
      <c r="E11162" s="46">
        <v>31500</v>
      </c>
      <c r="F11162" s="130">
        <f t="shared" si="181"/>
        <v>13860000</v>
      </c>
      <c r="G11162" s="86">
        <f>F11162</f>
        <v>13860000</v>
      </c>
    </row>
    <row r="11163" spans="1:9" ht="18" customHeight="1">
      <c r="A11163" s="323"/>
      <c r="B11163" s="302"/>
      <c r="C11163" s="325"/>
      <c r="D11163" s="325"/>
      <c r="E11163" s="46"/>
      <c r="F11163" s="130">
        <f t="shared" si="181"/>
        <v>0</v>
      </c>
      <c r="G11163" s="69"/>
    </row>
    <row r="11164" spans="1:9" ht="18" customHeight="1">
      <c r="A11164" s="323" t="s">
        <v>115</v>
      </c>
      <c r="B11164" s="444" t="s">
        <v>116</v>
      </c>
      <c r="C11164" s="482" t="s">
        <v>118</v>
      </c>
      <c r="D11164" s="482">
        <v>139.19999999999999</v>
      </c>
      <c r="E11164" s="116">
        <v>42500</v>
      </c>
      <c r="F11164" s="131">
        <f t="shared" si="181"/>
        <v>5915999.9999999991</v>
      </c>
      <c r="G11164" s="86">
        <f>SUM(F11164:F11166)</f>
        <v>29886000</v>
      </c>
      <c r="I11164" s="284">
        <v>42487</v>
      </c>
    </row>
    <row r="11165" spans="1:9" ht="18" customHeight="1">
      <c r="A11165" s="323"/>
      <c r="B11165" s="444" t="s">
        <v>116</v>
      </c>
      <c r="C11165" s="482" t="s">
        <v>117</v>
      </c>
      <c r="D11165" s="482">
        <v>174.2</v>
      </c>
      <c r="E11165" s="116">
        <v>42500</v>
      </c>
      <c r="F11165" s="131">
        <f t="shared" si="181"/>
        <v>7403499.9999999991</v>
      </c>
      <c r="G11165" s="69"/>
      <c r="I11165" s="284">
        <v>42488</v>
      </c>
    </row>
    <row r="11166" spans="1:9" ht="18" customHeight="1">
      <c r="A11166" s="323"/>
      <c r="B11166" s="444" t="s">
        <v>116</v>
      </c>
      <c r="C11166" s="482" t="s">
        <v>118</v>
      </c>
      <c r="D11166" s="482">
        <v>389.8</v>
      </c>
      <c r="E11166" s="116">
        <v>42500</v>
      </c>
      <c r="F11166" s="131">
        <f t="shared" si="181"/>
        <v>16566500</v>
      </c>
      <c r="G11166" s="69"/>
    </row>
    <row r="11167" spans="1:9" ht="18" customHeight="1">
      <c r="A11167" s="323"/>
      <c r="B11167" s="302"/>
      <c r="C11167" s="325"/>
      <c r="D11167" s="325"/>
      <c r="E11167" s="46"/>
      <c r="F11167" s="130">
        <f t="shared" si="181"/>
        <v>0</v>
      </c>
      <c r="G11167" s="69"/>
    </row>
    <row r="11168" spans="1:9" ht="18" customHeight="1">
      <c r="A11168" s="323" t="s">
        <v>2430</v>
      </c>
      <c r="B11168" s="302" t="s">
        <v>13</v>
      </c>
      <c r="C11168" s="325" t="s">
        <v>62</v>
      </c>
      <c r="D11168" s="325">
        <v>100</v>
      </c>
      <c r="E11168" s="46">
        <v>30500</v>
      </c>
      <c r="F11168" s="130">
        <f t="shared" si="181"/>
        <v>3050000</v>
      </c>
      <c r="G11168" s="86">
        <f>SUM(F11168:F11172)</f>
        <v>8290000</v>
      </c>
    </row>
    <row r="11169" spans="1:9" ht="18" customHeight="1">
      <c r="A11169" s="323"/>
      <c r="B11169" s="302" t="s">
        <v>13</v>
      </c>
      <c r="C11169" s="325" t="s">
        <v>43</v>
      </c>
      <c r="D11169" s="325">
        <v>30</v>
      </c>
      <c r="E11169" s="46">
        <v>30500</v>
      </c>
      <c r="F11169" s="130">
        <f t="shared" si="181"/>
        <v>915000</v>
      </c>
      <c r="G11169" s="69"/>
    </row>
    <row r="11170" spans="1:9" ht="18" customHeight="1">
      <c r="A11170" s="323"/>
      <c r="B11170" s="302" t="s">
        <v>13</v>
      </c>
      <c r="C11170" s="325" t="s">
        <v>14</v>
      </c>
      <c r="D11170" s="325">
        <v>50</v>
      </c>
      <c r="E11170" s="46">
        <v>30500</v>
      </c>
      <c r="F11170" s="130">
        <f t="shared" si="181"/>
        <v>1525000</v>
      </c>
      <c r="G11170" s="69"/>
    </row>
    <row r="11171" spans="1:9" ht="18" customHeight="1">
      <c r="A11171" s="323"/>
      <c r="B11171" s="302" t="s">
        <v>23</v>
      </c>
      <c r="C11171" s="325" t="s">
        <v>14</v>
      </c>
      <c r="D11171" s="325">
        <v>30</v>
      </c>
      <c r="E11171" s="46">
        <v>35000</v>
      </c>
      <c r="F11171" s="130">
        <f>E11171*D11171</f>
        <v>1050000</v>
      </c>
      <c r="G11171" s="86"/>
    </row>
    <row r="11172" spans="1:9" ht="18" customHeight="1">
      <c r="A11172" s="323"/>
      <c r="B11172" s="302" t="s">
        <v>23</v>
      </c>
      <c r="C11172" s="325" t="s">
        <v>15</v>
      </c>
      <c r="D11172" s="325">
        <v>50</v>
      </c>
      <c r="E11172" s="46">
        <v>35000</v>
      </c>
      <c r="F11172" s="130">
        <f>E11172*D11172</f>
        <v>1750000</v>
      </c>
      <c r="G11172" s="69"/>
    </row>
    <row r="11173" spans="1:9" ht="18" customHeight="1">
      <c r="A11173" s="323"/>
      <c r="B11173" s="302"/>
      <c r="C11173" s="325"/>
      <c r="D11173" s="325"/>
      <c r="E11173" s="46"/>
      <c r="F11173" s="130">
        <f t="shared" si="181"/>
        <v>0</v>
      </c>
      <c r="G11173" s="69"/>
    </row>
    <row r="11174" spans="1:9" ht="18" customHeight="1">
      <c r="A11174" s="323" t="s">
        <v>2614</v>
      </c>
      <c r="B11174" s="302" t="s">
        <v>2615</v>
      </c>
      <c r="C11174" s="325" t="s">
        <v>2616</v>
      </c>
      <c r="D11174" s="325">
        <v>205</v>
      </c>
      <c r="E11174" s="46">
        <v>30500</v>
      </c>
      <c r="F11174" s="130">
        <f t="shared" si="181"/>
        <v>6252500</v>
      </c>
      <c r="G11174" s="86">
        <f>F11174</f>
        <v>6252500</v>
      </c>
      <c r="H11174" s="277" t="s">
        <v>2474</v>
      </c>
    </row>
    <row r="11175" spans="1:9" ht="18" customHeight="1">
      <c r="A11175" s="323"/>
      <c r="B11175" s="302"/>
      <c r="C11175" s="325"/>
      <c r="D11175" s="325"/>
      <c r="E11175" s="46"/>
      <c r="F11175" s="130">
        <f t="shared" si="181"/>
        <v>0</v>
      </c>
      <c r="G11175" s="69"/>
    </row>
    <row r="11176" spans="1:9" ht="18" customHeight="1">
      <c r="A11176" s="323" t="s">
        <v>2454</v>
      </c>
      <c r="B11176" s="302" t="s">
        <v>31</v>
      </c>
      <c r="C11176" s="325" t="s">
        <v>1050</v>
      </c>
      <c r="D11176" s="325">
        <v>200</v>
      </c>
      <c r="E11176" s="46">
        <v>34500</v>
      </c>
      <c r="F11176" s="130">
        <f t="shared" si="181"/>
        <v>6900000</v>
      </c>
      <c r="G11176" s="86">
        <f>SUM(F11176:F11177)</f>
        <v>14005000</v>
      </c>
    </row>
    <row r="11177" spans="1:9" ht="18" customHeight="1">
      <c r="A11177" s="323"/>
      <c r="B11177" s="302" t="s">
        <v>31</v>
      </c>
      <c r="C11177" s="325" t="s">
        <v>2335</v>
      </c>
      <c r="D11177" s="325">
        <v>203</v>
      </c>
      <c r="E11177" s="46">
        <v>35000</v>
      </c>
      <c r="F11177" s="130">
        <f t="shared" si="181"/>
        <v>7105000</v>
      </c>
      <c r="G11177" s="69"/>
    </row>
    <row r="11178" spans="1:9" ht="18" customHeight="1">
      <c r="A11178" s="323"/>
      <c r="B11178" s="302"/>
      <c r="C11178" s="325"/>
      <c r="D11178" s="325"/>
      <c r="E11178" s="46"/>
      <c r="F11178" s="130">
        <f t="shared" si="181"/>
        <v>0</v>
      </c>
      <c r="G11178" s="69"/>
    </row>
    <row r="11179" spans="1:9" ht="18" customHeight="1">
      <c r="A11179" s="323" t="s">
        <v>2345</v>
      </c>
      <c r="B11179" s="302" t="s">
        <v>31</v>
      </c>
      <c r="C11179" s="325" t="s">
        <v>416</v>
      </c>
      <c r="D11179" s="325">
        <v>221</v>
      </c>
      <c r="E11179" s="46">
        <v>35000</v>
      </c>
      <c r="F11179" s="130">
        <f t="shared" si="181"/>
        <v>7735000</v>
      </c>
      <c r="G11179" s="86">
        <f>SUM(F11179:F11180)</f>
        <v>12422200</v>
      </c>
    </row>
    <row r="11180" spans="1:9" ht="18" customHeight="1">
      <c r="A11180" s="323"/>
      <c r="B11180" s="302" t="s">
        <v>31</v>
      </c>
      <c r="C11180" s="325" t="s">
        <v>417</v>
      </c>
      <c r="D11180" s="325">
        <v>130.19999999999999</v>
      </c>
      <c r="E11180" s="46">
        <v>36000</v>
      </c>
      <c r="F11180" s="130">
        <f t="shared" si="181"/>
        <v>4687200</v>
      </c>
      <c r="G11180" s="69"/>
    </row>
    <row r="11181" spans="1:9" ht="18" customHeight="1">
      <c r="A11181" s="323"/>
      <c r="B11181" s="302"/>
      <c r="C11181" s="325"/>
      <c r="D11181" s="325"/>
      <c r="E11181" s="46"/>
      <c r="F11181" s="130">
        <f t="shared" si="181"/>
        <v>0</v>
      </c>
      <c r="G11181" s="69"/>
    </row>
    <row r="11182" spans="1:9" ht="18" customHeight="1">
      <c r="A11182" s="323" t="s">
        <v>2638</v>
      </c>
      <c r="B11182" s="444" t="s">
        <v>6</v>
      </c>
      <c r="C11182" s="482" t="s">
        <v>2618</v>
      </c>
      <c r="D11182" s="482">
        <v>50</v>
      </c>
      <c r="E11182" s="116">
        <v>40500</v>
      </c>
      <c r="F11182" s="131">
        <f t="shared" ref="F11182:F11231" si="182">E11182*D11182</f>
        <v>2025000</v>
      </c>
      <c r="G11182" s="86">
        <f>SUM(F11182:F11183)</f>
        <v>3285000</v>
      </c>
      <c r="H11182" s="277" t="s">
        <v>2474</v>
      </c>
      <c r="I11182" s="280" t="s">
        <v>102</v>
      </c>
    </row>
    <row r="11183" spans="1:9" ht="18" customHeight="1">
      <c r="A11183" s="323"/>
      <c r="B11183" s="302" t="s">
        <v>13</v>
      </c>
      <c r="C11183" s="325" t="s">
        <v>22</v>
      </c>
      <c r="D11183" s="325">
        <v>40</v>
      </c>
      <c r="E11183" s="46">
        <v>31500</v>
      </c>
      <c r="F11183" s="130">
        <f t="shared" si="182"/>
        <v>1260000</v>
      </c>
      <c r="G11183" s="69"/>
    </row>
    <row r="11184" spans="1:9" ht="18" customHeight="1">
      <c r="A11184" s="323"/>
      <c r="B11184" s="302"/>
      <c r="C11184" s="325"/>
      <c r="D11184" s="325"/>
      <c r="E11184" s="46"/>
      <c r="F11184" s="130">
        <f t="shared" si="182"/>
        <v>0</v>
      </c>
      <c r="G11184" s="69"/>
    </row>
    <row r="11185" spans="1:8" ht="18" customHeight="1">
      <c r="A11185" s="323" t="s">
        <v>2619</v>
      </c>
      <c r="B11185" s="302" t="s">
        <v>31</v>
      </c>
      <c r="C11185" s="325" t="s">
        <v>167</v>
      </c>
      <c r="D11185" s="325">
        <v>112</v>
      </c>
      <c r="E11185" s="46">
        <v>37000</v>
      </c>
      <c r="F11185" s="130">
        <f t="shared" si="182"/>
        <v>4144000</v>
      </c>
      <c r="G11185" s="86">
        <f>SUM(F11185:F11187)</f>
        <v>13416200</v>
      </c>
    </row>
    <row r="11186" spans="1:8" ht="18" customHeight="1">
      <c r="A11186" s="323"/>
      <c r="B11186" s="302" t="s">
        <v>31</v>
      </c>
      <c r="C11186" s="325" t="s">
        <v>170</v>
      </c>
      <c r="D11186" s="325">
        <v>108.2</v>
      </c>
      <c r="E11186" s="46">
        <v>37000</v>
      </c>
      <c r="F11186" s="130">
        <f t="shared" si="182"/>
        <v>4003400</v>
      </c>
      <c r="G11186" s="69"/>
    </row>
    <row r="11187" spans="1:8" ht="18" customHeight="1">
      <c r="A11187" s="323"/>
      <c r="B11187" s="302" t="s">
        <v>31</v>
      </c>
      <c r="C11187" s="325" t="s">
        <v>128</v>
      </c>
      <c r="D11187" s="325">
        <v>142.4</v>
      </c>
      <c r="E11187" s="46">
        <v>37000</v>
      </c>
      <c r="F11187" s="130">
        <f t="shared" si="182"/>
        <v>5268800</v>
      </c>
      <c r="G11187" s="69"/>
    </row>
    <row r="11188" spans="1:8" ht="18" customHeight="1">
      <c r="A11188" s="323"/>
      <c r="B11188" s="302"/>
      <c r="C11188" s="325"/>
      <c r="D11188" s="325"/>
      <c r="E11188" s="46"/>
      <c r="F11188" s="130">
        <f t="shared" si="182"/>
        <v>0</v>
      </c>
      <c r="G11188" s="69"/>
    </row>
    <row r="11189" spans="1:8" ht="18" customHeight="1">
      <c r="A11189" s="323" t="s">
        <v>1420</v>
      </c>
      <c r="B11189" s="302" t="s">
        <v>23</v>
      </c>
      <c r="C11189" s="325" t="s">
        <v>1504</v>
      </c>
      <c r="D11189" s="325">
        <v>250</v>
      </c>
      <c r="E11189" s="46">
        <v>36500</v>
      </c>
      <c r="F11189" s="130">
        <f t="shared" si="182"/>
        <v>9125000</v>
      </c>
      <c r="G11189" s="86">
        <f>F11189</f>
        <v>9125000</v>
      </c>
    </row>
    <row r="11190" spans="1:8" ht="18" customHeight="1">
      <c r="A11190" s="323"/>
      <c r="B11190" s="302"/>
      <c r="C11190" s="325"/>
      <c r="D11190" s="325"/>
      <c r="E11190" s="46"/>
      <c r="F11190" s="130">
        <f t="shared" si="182"/>
        <v>0</v>
      </c>
      <c r="G11190" s="69"/>
    </row>
    <row r="11191" spans="1:8" ht="18" customHeight="1">
      <c r="A11191" s="323" t="s">
        <v>2354</v>
      </c>
      <c r="B11191" s="302" t="s">
        <v>13</v>
      </c>
      <c r="C11191" s="325" t="s">
        <v>342</v>
      </c>
      <c r="D11191" s="325">
        <v>300</v>
      </c>
      <c r="E11191" s="46">
        <v>33000</v>
      </c>
      <c r="F11191" s="130">
        <f t="shared" si="182"/>
        <v>9900000</v>
      </c>
      <c r="G11191" s="86">
        <f>SUM(F11191:F11192)</f>
        <v>11154000</v>
      </c>
    </row>
    <row r="11192" spans="1:8" ht="18" customHeight="1">
      <c r="A11192" s="323"/>
      <c r="B11192" s="302" t="s">
        <v>13</v>
      </c>
      <c r="C11192" s="325" t="s">
        <v>681</v>
      </c>
      <c r="D11192" s="325">
        <v>38</v>
      </c>
      <c r="E11192" s="46">
        <v>33000</v>
      </c>
      <c r="F11192" s="130">
        <f t="shared" si="182"/>
        <v>1254000</v>
      </c>
      <c r="G11192" s="69"/>
    </row>
    <row r="11193" spans="1:8" ht="18" customHeight="1">
      <c r="A11193" s="323"/>
      <c r="B11193" s="302"/>
      <c r="C11193" s="325"/>
      <c r="D11193" s="325"/>
      <c r="E11193" s="46"/>
      <c r="F11193" s="130">
        <f t="shared" si="182"/>
        <v>0</v>
      </c>
      <c r="G11193" s="69"/>
    </row>
    <row r="11194" spans="1:8" ht="18" customHeight="1">
      <c r="A11194" s="323" t="s">
        <v>537</v>
      </c>
      <c r="B11194" s="302" t="s">
        <v>13</v>
      </c>
      <c r="C11194" s="325" t="s">
        <v>60</v>
      </c>
      <c r="D11194" s="325">
        <v>30</v>
      </c>
      <c r="E11194" s="46">
        <v>31500</v>
      </c>
      <c r="F11194" s="130">
        <f t="shared" si="182"/>
        <v>945000</v>
      </c>
      <c r="G11194" s="86">
        <f>SUM(F11194:F11196)</f>
        <v>7711500</v>
      </c>
      <c r="H11194" s="277" t="s">
        <v>2474</v>
      </c>
    </row>
    <row r="11195" spans="1:8" ht="18" customHeight="1">
      <c r="A11195" s="323"/>
      <c r="B11195" s="302" t="s">
        <v>289</v>
      </c>
      <c r="C11195" s="325" t="s">
        <v>2620</v>
      </c>
      <c r="D11195" s="325">
        <v>100</v>
      </c>
      <c r="E11195" s="46">
        <v>32500</v>
      </c>
      <c r="F11195" s="130">
        <f t="shared" si="182"/>
        <v>3250000</v>
      </c>
      <c r="G11195" s="69"/>
    </row>
    <row r="11196" spans="1:8" ht="18" customHeight="1">
      <c r="A11196" s="323"/>
      <c r="B11196" s="302" t="s">
        <v>13</v>
      </c>
      <c r="C11196" s="325" t="s">
        <v>2621</v>
      </c>
      <c r="D11196" s="325">
        <v>108.2</v>
      </c>
      <c r="E11196" s="46">
        <v>32500</v>
      </c>
      <c r="F11196" s="130">
        <f t="shared" si="182"/>
        <v>3516500</v>
      </c>
      <c r="G11196" s="69"/>
    </row>
    <row r="11197" spans="1:8" ht="18" customHeight="1">
      <c r="A11197" s="323"/>
      <c r="B11197" s="302"/>
      <c r="C11197" s="325"/>
      <c r="D11197" s="325"/>
      <c r="E11197" s="46"/>
      <c r="F11197" s="130">
        <f t="shared" si="182"/>
        <v>0</v>
      </c>
      <c r="G11197" s="69"/>
    </row>
    <row r="11198" spans="1:8" ht="18" customHeight="1">
      <c r="A11198" s="323" t="s">
        <v>2582</v>
      </c>
      <c r="B11198" s="302" t="s">
        <v>13</v>
      </c>
      <c r="C11198" s="325" t="s">
        <v>60</v>
      </c>
      <c r="D11198" s="325">
        <v>50</v>
      </c>
      <c r="E11198" s="46">
        <v>31500</v>
      </c>
      <c r="F11198" s="130">
        <f t="shared" si="182"/>
        <v>1575000</v>
      </c>
      <c r="G11198" s="86">
        <f>SUM(F11198:F11199)</f>
        <v>3575000</v>
      </c>
    </row>
    <row r="11199" spans="1:8" ht="18" customHeight="1">
      <c r="A11199" s="323"/>
      <c r="B11199" s="444" t="s">
        <v>6</v>
      </c>
      <c r="C11199" s="482" t="s">
        <v>817</v>
      </c>
      <c r="D11199" s="482">
        <v>50</v>
      </c>
      <c r="E11199" s="116">
        <v>40000</v>
      </c>
      <c r="F11199" s="131">
        <f t="shared" si="182"/>
        <v>2000000</v>
      </c>
      <c r="G11199" s="69"/>
    </row>
    <row r="11200" spans="1:8" ht="18" customHeight="1">
      <c r="A11200" s="323"/>
      <c r="B11200" s="302"/>
      <c r="C11200" s="325"/>
      <c r="D11200" s="325"/>
      <c r="E11200" s="46"/>
      <c r="F11200" s="130">
        <f t="shared" si="182"/>
        <v>0</v>
      </c>
      <c r="G11200" s="69"/>
    </row>
    <row r="11201" spans="1:7" ht="18" customHeight="1">
      <c r="A11201" s="458" t="s">
        <v>2448</v>
      </c>
      <c r="B11201" s="302" t="s">
        <v>13</v>
      </c>
      <c r="C11201" s="325" t="s">
        <v>777</v>
      </c>
      <c r="D11201" s="325">
        <v>146</v>
      </c>
      <c r="E11201" s="46">
        <v>33000</v>
      </c>
      <c r="F11201" s="130">
        <f t="shared" si="182"/>
        <v>4818000</v>
      </c>
      <c r="G11201" s="86">
        <f>SUM(F11201:F11204)</f>
        <v>13238600</v>
      </c>
    </row>
    <row r="11202" spans="1:7" ht="18" customHeight="1">
      <c r="A11202" s="323"/>
      <c r="B11202" s="302" t="s">
        <v>31</v>
      </c>
      <c r="C11202" s="325" t="s">
        <v>2622</v>
      </c>
      <c r="D11202" s="325">
        <v>52.8</v>
      </c>
      <c r="E11202" s="46">
        <v>35500</v>
      </c>
      <c r="F11202" s="130">
        <f t="shared" si="182"/>
        <v>1874400</v>
      </c>
      <c r="G11202" s="69"/>
    </row>
    <row r="11203" spans="1:7" ht="18" customHeight="1">
      <c r="A11203" s="323"/>
      <c r="B11203" s="302" t="s">
        <v>31</v>
      </c>
      <c r="C11203" s="325" t="s">
        <v>1815</v>
      </c>
      <c r="D11203" s="325">
        <v>140</v>
      </c>
      <c r="E11203" s="46">
        <v>35500</v>
      </c>
      <c r="F11203" s="130">
        <f t="shared" si="182"/>
        <v>4970000</v>
      </c>
      <c r="G11203" s="69"/>
    </row>
    <row r="11204" spans="1:7" ht="18" customHeight="1">
      <c r="A11204" s="323"/>
      <c r="B11204" s="302" t="s">
        <v>31</v>
      </c>
      <c r="C11204" s="325" t="s">
        <v>2623</v>
      </c>
      <c r="D11204" s="325">
        <v>44.4</v>
      </c>
      <c r="E11204" s="46">
        <v>35500</v>
      </c>
      <c r="F11204" s="130">
        <f t="shared" si="182"/>
        <v>1576200</v>
      </c>
      <c r="G11204" s="69"/>
    </row>
    <row r="11205" spans="1:7" ht="18" customHeight="1">
      <c r="A11205" s="323"/>
      <c r="B11205" s="302"/>
      <c r="C11205" s="325"/>
      <c r="D11205" s="325"/>
      <c r="E11205" s="46"/>
      <c r="F11205" s="130">
        <f t="shared" si="182"/>
        <v>0</v>
      </c>
      <c r="G11205" s="69"/>
    </row>
    <row r="11206" spans="1:7" ht="18" customHeight="1">
      <c r="A11206" s="323" t="s">
        <v>51</v>
      </c>
      <c r="B11206" s="439" t="s">
        <v>2636</v>
      </c>
      <c r="C11206" s="430" t="s">
        <v>2624</v>
      </c>
      <c r="D11206" s="430">
        <v>-12</v>
      </c>
      <c r="E11206" s="54">
        <v>36000</v>
      </c>
      <c r="F11206" s="140">
        <f t="shared" si="182"/>
        <v>-432000</v>
      </c>
      <c r="G11206" s="86">
        <f>F11206</f>
        <v>-432000</v>
      </c>
    </row>
    <row r="11207" spans="1:7" ht="18" customHeight="1">
      <c r="A11207" s="323"/>
      <c r="B11207" s="302"/>
      <c r="C11207" s="325"/>
      <c r="D11207" s="325"/>
      <c r="E11207" s="46"/>
      <c r="F11207" s="130">
        <f t="shared" si="182"/>
        <v>0</v>
      </c>
      <c r="G11207" s="69"/>
    </row>
    <row r="11208" spans="1:7" ht="18" customHeight="1">
      <c r="A11208" s="323" t="s">
        <v>2008</v>
      </c>
      <c r="B11208" s="302" t="s">
        <v>13</v>
      </c>
      <c r="C11208" s="325" t="s">
        <v>14</v>
      </c>
      <c r="D11208" s="325">
        <v>20</v>
      </c>
      <c r="E11208" s="46">
        <v>30500</v>
      </c>
      <c r="F11208" s="130">
        <f t="shared" si="182"/>
        <v>610000</v>
      </c>
      <c r="G11208" s="86">
        <f>SUM(F11208:F11209)</f>
        <v>1525000</v>
      </c>
    </row>
    <row r="11209" spans="1:7" ht="18" customHeight="1">
      <c r="A11209" s="323"/>
      <c r="B11209" s="302" t="s">
        <v>13</v>
      </c>
      <c r="C11209" s="325" t="s">
        <v>15</v>
      </c>
      <c r="D11209" s="325">
        <v>30</v>
      </c>
      <c r="E11209" s="46">
        <v>30500</v>
      </c>
      <c r="F11209" s="130">
        <f t="shared" si="182"/>
        <v>915000</v>
      </c>
      <c r="G11209" s="69"/>
    </row>
    <row r="11210" spans="1:7" ht="18" customHeight="1">
      <c r="A11210" s="323"/>
      <c r="B11210" s="302"/>
      <c r="C11210" s="325"/>
      <c r="D11210" s="325"/>
      <c r="E11210" s="46"/>
      <c r="F11210" s="130">
        <f t="shared" si="182"/>
        <v>0</v>
      </c>
      <c r="G11210" s="69"/>
    </row>
    <row r="11211" spans="1:7" ht="18" customHeight="1">
      <c r="A11211" s="323" t="s">
        <v>2315</v>
      </c>
      <c r="B11211" s="302" t="s">
        <v>23</v>
      </c>
      <c r="C11211" s="325" t="s">
        <v>1983</v>
      </c>
      <c r="D11211" s="325">
        <v>129.30000000000001</v>
      </c>
      <c r="E11211" s="46">
        <v>34000</v>
      </c>
      <c r="F11211" s="130">
        <f t="shared" si="182"/>
        <v>4396200</v>
      </c>
      <c r="G11211" s="86">
        <f>SUM(F11211:F11212)</f>
        <v>9037200</v>
      </c>
    </row>
    <row r="11212" spans="1:7" ht="18" customHeight="1">
      <c r="A11212" s="323"/>
      <c r="B11212" s="302" t="s">
        <v>31</v>
      </c>
      <c r="C11212" s="325" t="s">
        <v>2625</v>
      </c>
      <c r="D11212" s="325">
        <v>132.6</v>
      </c>
      <c r="E11212" s="46">
        <v>35000</v>
      </c>
      <c r="F11212" s="130">
        <f t="shared" si="182"/>
        <v>4641000</v>
      </c>
      <c r="G11212" s="69"/>
    </row>
    <row r="11213" spans="1:7" ht="18" customHeight="1">
      <c r="A11213" s="323"/>
      <c r="B11213" s="302"/>
      <c r="C11213" s="325"/>
      <c r="D11213" s="325"/>
      <c r="E11213" s="46"/>
      <c r="F11213" s="130">
        <f t="shared" si="182"/>
        <v>0</v>
      </c>
      <c r="G11213" s="69"/>
    </row>
    <row r="11214" spans="1:7" ht="18" customHeight="1">
      <c r="A11214" s="323" t="s">
        <v>2626</v>
      </c>
      <c r="B11214" s="302" t="s">
        <v>31</v>
      </c>
      <c r="C11214" s="325" t="s">
        <v>714</v>
      </c>
      <c r="D11214" s="325">
        <v>313</v>
      </c>
      <c r="E11214" s="46">
        <v>35000</v>
      </c>
      <c r="F11214" s="130">
        <f t="shared" si="182"/>
        <v>10955000</v>
      </c>
      <c r="G11214" s="86">
        <f>SUM(F11214)</f>
        <v>10955000</v>
      </c>
    </row>
    <row r="11215" spans="1:7" ht="18" customHeight="1">
      <c r="A11215" s="323"/>
      <c r="B11215" s="302"/>
      <c r="C11215" s="325"/>
      <c r="D11215" s="325"/>
      <c r="E11215" s="46"/>
      <c r="F11215" s="130">
        <f t="shared" si="182"/>
        <v>0</v>
      </c>
      <c r="G11215" s="69"/>
    </row>
    <row r="11216" spans="1:7" ht="18" customHeight="1">
      <c r="A11216" s="323" t="s">
        <v>2627</v>
      </c>
      <c r="B11216" s="302" t="s">
        <v>168</v>
      </c>
      <c r="C11216" s="325" t="s">
        <v>805</v>
      </c>
      <c r="D11216" s="325">
        <v>1405</v>
      </c>
      <c r="E11216" s="46">
        <v>36000</v>
      </c>
      <c r="F11216" s="130">
        <f t="shared" si="182"/>
        <v>50580000</v>
      </c>
      <c r="G11216" s="86">
        <f>SUM(F11216:F11217)</f>
        <v>64840350</v>
      </c>
    </row>
    <row r="11217" spans="1:7" ht="18" customHeight="1">
      <c r="A11217" s="323"/>
      <c r="B11217" s="302" t="s">
        <v>31</v>
      </c>
      <c r="C11217" s="325" t="s">
        <v>986</v>
      </c>
      <c r="D11217" s="325">
        <v>401.7</v>
      </c>
      <c r="E11217" s="46">
        <v>35500</v>
      </c>
      <c r="F11217" s="130">
        <f t="shared" si="182"/>
        <v>14260350</v>
      </c>
      <c r="G11217" s="69"/>
    </row>
    <row r="11218" spans="1:7" ht="18" customHeight="1">
      <c r="A11218" s="323"/>
      <c r="B11218" s="302"/>
      <c r="C11218" s="325"/>
      <c r="D11218" s="325"/>
      <c r="E11218" s="46"/>
      <c r="F11218" s="130">
        <f t="shared" si="182"/>
        <v>0</v>
      </c>
      <c r="G11218" s="69"/>
    </row>
    <row r="11219" spans="1:7" ht="18" customHeight="1">
      <c r="A11219" s="323" t="s">
        <v>712</v>
      </c>
      <c r="B11219" s="302" t="s">
        <v>31</v>
      </c>
      <c r="C11219" s="325" t="s">
        <v>85</v>
      </c>
      <c r="D11219" s="325">
        <v>205.5</v>
      </c>
      <c r="E11219" s="46">
        <v>34500</v>
      </c>
      <c r="F11219" s="130">
        <f t="shared" si="182"/>
        <v>7089750</v>
      </c>
      <c r="G11219" s="86">
        <f>F11219</f>
        <v>7089750</v>
      </c>
    </row>
    <row r="11220" spans="1:7" ht="18" customHeight="1">
      <c r="A11220" s="323"/>
      <c r="B11220" s="302"/>
      <c r="C11220" s="325"/>
      <c r="D11220" s="325"/>
      <c r="E11220" s="46"/>
      <c r="F11220" s="130">
        <f t="shared" si="182"/>
        <v>0</v>
      </c>
      <c r="G11220" s="69"/>
    </row>
    <row r="11221" spans="1:7" ht="18" customHeight="1">
      <c r="A11221" s="323" t="s">
        <v>203</v>
      </c>
      <c r="B11221" s="302" t="s">
        <v>168</v>
      </c>
      <c r="C11221" s="325" t="s">
        <v>286</v>
      </c>
      <c r="D11221" s="325">
        <v>100.6</v>
      </c>
      <c r="E11221" s="46">
        <v>35500</v>
      </c>
      <c r="F11221" s="130">
        <f t="shared" si="182"/>
        <v>3571300</v>
      </c>
      <c r="G11221" s="86">
        <f>SUM(F11221:F11222)</f>
        <v>12671300</v>
      </c>
    </row>
    <row r="11222" spans="1:7" ht="18" customHeight="1">
      <c r="A11222" s="323"/>
      <c r="B11222" s="302" t="s">
        <v>31</v>
      </c>
      <c r="C11222" s="325" t="s">
        <v>14</v>
      </c>
      <c r="D11222" s="325">
        <v>260</v>
      </c>
      <c r="E11222" s="46">
        <v>35000</v>
      </c>
      <c r="F11222" s="130">
        <f t="shared" si="182"/>
        <v>9100000</v>
      </c>
      <c r="G11222" s="69"/>
    </row>
    <row r="11223" spans="1:7" ht="18" customHeight="1">
      <c r="A11223" s="323"/>
      <c r="B11223" s="302"/>
      <c r="C11223" s="325"/>
      <c r="D11223" s="325"/>
      <c r="E11223" s="46"/>
      <c r="F11223" s="130">
        <f t="shared" si="182"/>
        <v>0</v>
      </c>
      <c r="G11223" s="69"/>
    </row>
    <row r="11224" spans="1:7" ht="18" customHeight="1">
      <c r="A11224" s="323" t="s">
        <v>2214</v>
      </c>
      <c r="B11224" s="302" t="s">
        <v>13</v>
      </c>
      <c r="C11224" s="325" t="s">
        <v>85</v>
      </c>
      <c r="D11224" s="325">
        <v>20</v>
      </c>
      <c r="E11224" s="46">
        <v>31500</v>
      </c>
      <c r="F11224" s="130">
        <f t="shared" si="182"/>
        <v>630000</v>
      </c>
      <c r="G11224" s="86">
        <f>SUM(F11224:F11228)</f>
        <v>3465000</v>
      </c>
    </row>
    <row r="11225" spans="1:7" ht="18" customHeight="1">
      <c r="A11225" s="323"/>
      <c r="B11225" s="302" t="s">
        <v>13</v>
      </c>
      <c r="C11225" s="325" t="s">
        <v>22</v>
      </c>
      <c r="D11225" s="325">
        <v>20</v>
      </c>
      <c r="E11225" s="46">
        <v>31500</v>
      </c>
      <c r="F11225" s="130">
        <f t="shared" si="182"/>
        <v>630000</v>
      </c>
      <c r="G11225" s="69"/>
    </row>
    <row r="11226" spans="1:7" ht="18" customHeight="1">
      <c r="A11226" s="323"/>
      <c r="B11226" s="302" t="s">
        <v>13</v>
      </c>
      <c r="C11226" s="325" t="s">
        <v>75</v>
      </c>
      <c r="D11226" s="325">
        <v>20</v>
      </c>
      <c r="E11226" s="46">
        <v>31500</v>
      </c>
      <c r="F11226" s="130">
        <f t="shared" si="182"/>
        <v>630000</v>
      </c>
      <c r="G11226" s="69"/>
    </row>
    <row r="11227" spans="1:7" ht="18" customHeight="1">
      <c r="A11227" s="323"/>
      <c r="B11227" s="302" t="s">
        <v>13</v>
      </c>
      <c r="C11227" s="325" t="s">
        <v>60</v>
      </c>
      <c r="D11227" s="325">
        <v>20</v>
      </c>
      <c r="E11227" s="46">
        <v>31500</v>
      </c>
      <c r="F11227" s="130">
        <f t="shared" si="182"/>
        <v>630000</v>
      </c>
      <c r="G11227" s="69"/>
    </row>
    <row r="11228" spans="1:7" ht="18" customHeight="1">
      <c r="A11228" s="323"/>
      <c r="B11228" s="302" t="s">
        <v>13</v>
      </c>
      <c r="C11228" s="325" t="s">
        <v>59</v>
      </c>
      <c r="D11228" s="325">
        <v>30</v>
      </c>
      <c r="E11228" s="46">
        <v>31500</v>
      </c>
      <c r="F11228" s="130">
        <f t="shared" si="182"/>
        <v>945000</v>
      </c>
      <c r="G11228" s="69"/>
    </row>
    <row r="11229" spans="1:7" ht="18" customHeight="1">
      <c r="A11229" s="323"/>
      <c r="B11229" s="302"/>
      <c r="C11229" s="325"/>
      <c r="D11229" s="325"/>
      <c r="E11229" s="46"/>
      <c r="F11229" s="130">
        <f t="shared" si="182"/>
        <v>0</v>
      </c>
      <c r="G11229" s="69"/>
    </row>
    <row r="11230" spans="1:7" ht="18" customHeight="1">
      <c r="A11230" s="323" t="s">
        <v>178</v>
      </c>
      <c r="B11230" s="302" t="s">
        <v>13</v>
      </c>
      <c r="C11230" s="325" t="s">
        <v>633</v>
      </c>
      <c r="D11230" s="325">
        <v>125</v>
      </c>
      <c r="E11230" s="46">
        <v>33500</v>
      </c>
      <c r="F11230" s="130">
        <f t="shared" si="182"/>
        <v>4187500</v>
      </c>
      <c r="G11230" s="86">
        <f>F11230</f>
        <v>4187500</v>
      </c>
    </row>
    <row r="11231" spans="1:7" ht="18" customHeight="1">
      <c r="A11231" s="323"/>
      <c r="B11231" s="302"/>
      <c r="C11231" s="325"/>
      <c r="D11231" s="325"/>
      <c r="E11231" s="46"/>
      <c r="F11231" s="130">
        <f t="shared" si="182"/>
        <v>0</v>
      </c>
      <c r="G11231" s="69"/>
    </row>
    <row r="11232" spans="1:7" ht="18" customHeight="1">
      <c r="A11232" s="323" t="s">
        <v>210</v>
      </c>
      <c r="B11232" s="302" t="s">
        <v>31</v>
      </c>
      <c r="C11232" s="325" t="s">
        <v>60</v>
      </c>
      <c r="D11232" s="325">
        <v>150</v>
      </c>
      <c r="E11232" s="46">
        <v>36500</v>
      </c>
      <c r="F11232" s="130">
        <f t="shared" ref="F11232:F11300" si="183">E11232*D11232</f>
        <v>5475000</v>
      </c>
      <c r="G11232" s="86">
        <f>SUM(F11232:F11238)</f>
        <v>47912500</v>
      </c>
    </row>
    <row r="11233" spans="1:7" ht="18" customHeight="1">
      <c r="A11233" s="323"/>
      <c r="B11233" s="302" t="s">
        <v>212</v>
      </c>
      <c r="C11233" s="325" t="s">
        <v>214</v>
      </c>
      <c r="D11233" s="325">
        <v>100</v>
      </c>
      <c r="E11233" s="46">
        <v>36500</v>
      </c>
      <c r="F11233" s="130">
        <f t="shared" si="183"/>
        <v>3650000</v>
      </c>
      <c r="G11233" s="69"/>
    </row>
    <row r="11234" spans="1:7" ht="18" customHeight="1">
      <c r="A11234" s="323"/>
      <c r="B11234" s="302" t="s">
        <v>212</v>
      </c>
      <c r="C11234" s="325" t="s">
        <v>59</v>
      </c>
      <c r="D11234" s="325">
        <v>375</v>
      </c>
      <c r="E11234" s="46">
        <v>36500</v>
      </c>
      <c r="F11234" s="130">
        <f t="shared" si="183"/>
        <v>13687500</v>
      </c>
      <c r="G11234" s="69"/>
    </row>
    <row r="11235" spans="1:7" ht="18" customHeight="1">
      <c r="A11235" s="323"/>
      <c r="B11235" s="302" t="s">
        <v>212</v>
      </c>
      <c r="C11235" s="325" t="s">
        <v>1026</v>
      </c>
      <c r="D11235" s="325">
        <v>250</v>
      </c>
      <c r="E11235" s="46">
        <v>31500</v>
      </c>
      <c r="F11235" s="130">
        <f t="shared" si="183"/>
        <v>7875000</v>
      </c>
      <c r="G11235" s="69"/>
    </row>
    <row r="11236" spans="1:7" ht="17.25" customHeight="1">
      <c r="A11236" s="323"/>
      <c r="B11236" s="302" t="s">
        <v>212</v>
      </c>
      <c r="C11236" s="325" t="s">
        <v>2629</v>
      </c>
      <c r="D11236" s="325">
        <v>300</v>
      </c>
      <c r="E11236" s="46">
        <v>31500</v>
      </c>
      <c r="F11236" s="130">
        <f t="shared" si="183"/>
        <v>9450000</v>
      </c>
      <c r="G11236" s="69"/>
    </row>
    <row r="11237" spans="1:7" ht="17.25" customHeight="1">
      <c r="A11237" s="323"/>
      <c r="B11237" s="302" t="s">
        <v>212</v>
      </c>
      <c r="C11237" s="325" t="s">
        <v>344</v>
      </c>
      <c r="D11237" s="325">
        <v>150</v>
      </c>
      <c r="E11237" s="46">
        <v>31500</v>
      </c>
      <c r="F11237" s="130">
        <f t="shared" si="183"/>
        <v>4725000</v>
      </c>
      <c r="G11237" s="69"/>
    </row>
    <row r="11238" spans="1:7" ht="18" customHeight="1">
      <c r="A11238" s="323"/>
      <c r="B11238" s="302" t="s">
        <v>515</v>
      </c>
      <c r="C11238" s="325" t="s">
        <v>67</v>
      </c>
      <c r="D11238" s="325">
        <v>100</v>
      </c>
      <c r="E11238" s="46">
        <v>30500</v>
      </c>
      <c r="F11238" s="130">
        <f t="shared" si="183"/>
        <v>3050000</v>
      </c>
      <c r="G11238" s="69"/>
    </row>
    <row r="11239" spans="1:7" ht="18" customHeight="1">
      <c r="A11239" s="323"/>
      <c r="B11239" s="302"/>
      <c r="C11239" s="325"/>
      <c r="D11239" s="325"/>
      <c r="E11239" s="46"/>
      <c r="F11239" s="130">
        <f t="shared" si="183"/>
        <v>0</v>
      </c>
      <c r="G11239" s="69"/>
    </row>
    <row r="11240" spans="1:7" ht="18" customHeight="1">
      <c r="A11240" s="323" t="s">
        <v>2640</v>
      </c>
      <c r="B11240" s="302" t="s">
        <v>31</v>
      </c>
      <c r="C11240" s="325" t="s">
        <v>2631</v>
      </c>
      <c r="D11240" s="325">
        <v>293</v>
      </c>
      <c r="E11240" s="46">
        <v>35500</v>
      </c>
      <c r="F11240" s="130">
        <f t="shared" si="183"/>
        <v>10401500</v>
      </c>
      <c r="G11240" s="86">
        <f>F11240</f>
        <v>10401500</v>
      </c>
    </row>
    <row r="11241" spans="1:7" ht="18" customHeight="1">
      <c r="A11241" s="323"/>
      <c r="B11241" s="302"/>
      <c r="C11241" s="325"/>
      <c r="D11241" s="325"/>
      <c r="E11241" s="46"/>
      <c r="F11241" s="130">
        <f t="shared" si="183"/>
        <v>0</v>
      </c>
      <c r="G11241" s="69"/>
    </row>
    <row r="11242" spans="1:7" ht="18" customHeight="1">
      <c r="A11242" s="323" t="s">
        <v>12</v>
      </c>
      <c r="B11242" s="302" t="s">
        <v>31</v>
      </c>
      <c r="C11242" s="325" t="s">
        <v>579</v>
      </c>
      <c r="D11242" s="325">
        <v>204</v>
      </c>
      <c r="E11242" s="46">
        <v>35500</v>
      </c>
      <c r="F11242" s="130">
        <f t="shared" si="183"/>
        <v>7242000</v>
      </c>
      <c r="G11242" s="86">
        <f>F11242</f>
        <v>7242000</v>
      </c>
    </row>
    <row r="11243" spans="1:7" ht="18" customHeight="1">
      <c r="A11243" s="323"/>
      <c r="B11243" s="302"/>
      <c r="C11243" s="325"/>
      <c r="D11243" s="325"/>
      <c r="E11243" s="46"/>
      <c r="F11243" s="130">
        <f t="shared" si="183"/>
        <v>0</v>
      </c>
      <c r="G11243" s="69"/>
    </row>
    <row r="11244" spans="1:7" ht="18" customHeight="1">
      <c r="A11244" s="323" t="s">
        <v>274</v>
      </c>
      <c r="B11244" s="302" t="s">
        <v>31</v>
      </c>
      <c r="C11244" s="325" t="s">
        <v>144</v>
      </c>
      <c r="D11244" s="325">
        <v>51.5</v>
      </c>
      <c r="E11244" s="46">
        <v>35500</v>
      </c>
      <c r="F11244" s="130">
        <f t="shared" si="183"/>
        <v>1828250</v>
      </c>
      <c r="G11244" s="86">
        <f>SUM(F11244:F11245)</f>
        <v>4057650</v>
      </c>
    </row>
    <row r="11245" spans="1:7" ht="18" customHeight="1">
      <c r="A11245" s="323"/>
      <c r="B11245" s="302" t="s">
        <v>31</v>
      </c>
      <c r="C11245" s="325" t="s">
        <v>416</v>
      </c>
      <c r="D11245" s="325">
        <v>62.8</v>
      </c>
      <c r="E11245" s="46">
        <v>35500</v>
      </c>
      <c r="F11245" s="130">
        <f t="shared" si="183"/>
        <v>2229400</v>
      </c>
      <c r="G11245" s="69"/>
    </row>
    <row r="11246" spans="1:7" ht="18" customHeight="1">
      <c r="A11246" s="323"/>
      <c r="B11246" s="302"/>
      <c r="C11246" s="325"/>
      <c r="D11246" s="325"/>
      <c r="E11246" s="46"/>
      <c r="F11246" s="130">
        <f t="shared" si="183"/>
        <v>0</v>
      </c>
      <c r="G11246" s="69"/>
    </row>
    <row r="11247" spans="1:7" ht="18" customHeight="1">
      <c r="A11247" s="323" t="s">
        <v>1843</v>
      </c>
      <c r="B11247" s="302" t="s">
        <v>13</v>
      </c>
      <c r="C11247" s="325" t="s">
        <v>1679</v>
      </c>
      <c r="D11247" s="325">
        <v>120</v>
      </c>
      <c r="E11247" s="46">
        <v>31500</v>
      </c>
      <c r="F11247" s="130">
        <f t="shared" si="183"/>
        <v>3780000</v>
      </c>
      <c r="G11247" s="86">
        <f>SUM(F11247:F11248)</f>
        <v>8110800</v>
      </c>
    </row>
    <row r="11248" spans="1:7" ht="18" customHeight="1">
      <c r="A11248" s="323"/>
      <c r="B11248" s="302" t="s">
        <v>208</v>
      </c>
      <c r="C11248" s="325" t="s">
        <v>2632</v>
      </c>
      <c r="D11248" s="325">
        <v>120.3</v>
      </c>
      <c r="E11248" s="46">
        <v>36000</v>
      </c>
      <c r="F11248" s="130">
        <f t="shared" si="183"/>
        <v>4330800</v>
      </c>
      <c r="G11248" s="69"/>
    </row>
    <row r="11249" spans="1:7" ht="18" customHeight="1">
      <c r="A11249" s="323"/>
      <c r="B11249" s="302"/>
      <c r="C11249" s="325"/>
      <c r="D11249" s="325"/>
      <c r="E11249" s="46"/>
      <c r="F11249" s="130">
        <f t="shared" si="183"/>
        <v>0</v>
      </c>
      <c r="G11249" s="69"/>
    </row>
    <row r="11250" spans="1:7" ht="18" customHeight="1">
      <c r="A11250" s="323" t="s">
        <v>354</v>
      </c>
      <c r="B11250" s="444" t="s">
        <v>2634</v>
      </c>
      <c r="C11250" s="482" t="s">
        <v>2633</v>
      </c>
      <c r="D11250" s="482">
        <v>150</v>
      </c>
      <c r="E11250" s="116">
        <v>68000</v>
      </c>
      <c r="F11250" s="131">
        <f t="shared" si="183"/>
        <v>10200000</v>
      </c>
      <c r="G11250" s="86">
        <f>SUM(F11250:F11251)</f>
        <v>17700000</v>
      </c>
    </row>
    <row r="11251" spans="1:7" ht="18" customHeight="1">
      <c r="A11251" s="323"/>
      <c r="B11251" s="444" t="s">
        <v>1059</v>
      </c>
      <c r="C11251" s="482"/>
      <c r="D11251" s="482">
        <v>3</v>
      </c>
      <c r="E11251" s="116">
        <v>2500000</v>
      </c>
      <c r="F11251" s="131">
        <f t="shared" si="183"/>
        <v>7500000</v>
      </c>
      <c r="G11251" s="69"/>
    </row>
    <row r="11252" spans="1:7" ht="18" customHeight="1">
      <c r="A11252" s="323"/>
      <c r="B11252" s="302"/>
      <c r="C11252" s="325"/>
      <c r="D11252" s="325"/>
      <c r="E11252" s="46"/>
      <c r="F11252" s="130">
        <f t="shared" si="183"/>
        <v>0</v>
      </c>
      <c r="G11252" s="69"/>
    </row>
    <row r="11253" spans="1:7" ht="18" customHeight="1">
      <c r="A11253" s="323" t="s">
        <v>2635</v>
      </c>
      <c r="B11253" s="302" t="s">
        <v>31</v>
      </c>
      <c r="C11253" s="325" t="s">
        <v>46</v>
      </c>
      <c r="D11253" s="325">
        <v>60</v>
      </c>
      <c r="E11253" s="46">
        <v>34000</v>
      </c>
      <c r="F11253" s="130">
        <f t="shared" si="183"/>
        <v>2040000</v>
      </c>
      <c r="G11253" s="86">
        <f>F11253</f>
        <v>2040000</v>
      </c>
    </row>
    <row r="11254" spans="1:7" ht="18" customHeight="1">
      <c r="A11254" s="323"/>
      <c r="B11254" s="302"/>
      <c r="C11254" s="325"/>
      <c r="D11254" s="325"/>
      <c r="E11254" s="46"/>
      <c r="F11254" s="130">
        <f t="shared" si="183"/>
        <v>0</v>
      </c>
      <c r="G11254" s="69"/>
    </row>
    <row r="11255" spans="1:7" ht="18" customHeight="1">
      <c r="A11255" s="323" t="s">
        <v>2349</v>
      </c>
      <c r="B11255" s="302" t="s">
        <v>13</v>
      </c>
      <c r="C11255" s="325" t="s">
        <v>2637</v>
      </c>
      <c r="D11255" s="325">
        <v>100</v>
      </c>
      <c r="E11255" s="46">
        <v>30000</v>
      </c>
      <c r="F11255" s="130">
        <f t="shared" si="183"/>
        <v>3000000</v>
      </c>
      <c r="G11255" s="86">
        <f>SUM(F11255:F11256)</f>
        <v>7500000</v>
      </c>
    </row>
    <row r="11256" spans="1:7" ht="18" customHeight="1">
      <c r="A11256" s="323"/>
      <c r="B11256" s="302" t="s">
        <v>13</v>
      </c>
      <c r="C11256" s="325" t="s">
        <v>2595</v>
      </c>
      <c r="D11256" s="325">
        <v>150</v>
      </c>
      <c r="E11256" s="46">
        <v>30000</v>
      </c>
      <c r="F11256" s="130">
        <f t="shared" si="183"/>
        <v>4500000</v>
      </c>
      <c r="G11256" s="69"/>
    </row>
    <row r="11257" spans="1:7" ht="18" customHeight="1">
      <c r="A11257" s="323"/>
      <c r="B11257" s="302"/>
      <c r="C11257" s="325"/>
      <c r="D11257" s="325"/>
      <c r="E11257" s="46"/>
      <c r="F11257" s="130">
        <f t="shared" si="183"/>
        <v>0</v>
      </c>
      <c r="G11257" s="69"/>
    </row>
    <row r="11258" spans="1:7" ht="18" customHeight="1">
      <c r="A11258" s="323" t="s">
        <v>102</v>
      </c>
      <c r="B11258" s="302" t="s">
        <v>13</v>
      </c>
      <c r="C11258" s="325" t="s">
        <v>45</v>
      </c>
      <c r="D11258" s="325">
        <v>10</v>
      </c>
      <c r="E11258" s="46">
        <v>31000</v>
      </c>
      <c r="F11258" s="130">
        <f t="shared" si="183"/>
        <v>310000</v>
      </c>
      <c r="G11258" s="86">
        <f>SUM(F11258:F11259)</f>
        <v>620000</v>
      </c>
    </row>
    <row r="11259" spans="1:7" ht="18" customHeight="1">
      <c r="A11259" s="323"/>
      <c r="B11259" s="302" t="s">
        <v>13</v>
      </c>
      <c r="C11259" s="325" t="s">
        <v>126</v>
      </c>
      <c r="D11259" s="325">
        <v>10</v>
      </c>
      <c r="E11259" s="46">
        <v>31000</v>
      </c>
      <c r="F11259" s="130">
        <f t="shared" si="183"/>
        <v>310000</v>
      </c>
      <c r="G11259" s="69"/>
    </row>
    <row r="11260" spans="1:7" ht="18" customHeight="1">
      <c r="A11260" s="323"/>
      <c r="B11260" s="302"/>
      <c r="C11260" s="325"/>
      <c r="D11260" s="325"/>
      <c r="E11260" s="46"/>
      <c r="F11260" s="130">
        <f t="shared" si="183"/>
        <v>0</v>
      </c>
      <c r="G11260" s="69"/>
    </row>
    <row r="11261" spans="1:7" ht="18" customHeight="1">
      <c r="A11261" s="323" t="s">
        <v>2530</v>
      </c>
      <c r="B11261" s="464" t="s">
        <v>693</v>
      </c>
      <c r="C11261" s="511" t="s">
        <v>2639</v>
      </c>
      <c r="D11261" s="511">
        <v>111.7</v>
      </c>
      <c r="E11261" s="253">
        <v>44000</v>
      </c>
      <c r="F11261" s="254">
        <f t="shared" si="183"/>
        <v>4914800</v>
      </c>
      <c r="G11261" s="335">
        <f>F11261</f>
        <v>4914800</v>
      </c>
    </row>
    <row r="11262" spans="1:7" ht="18" customHeight="1">
      <c r="A11262" s="323"/>
      <c r="B11262" s="302"/>
      <c r="C11262" s="325"/>
      <c r="D11262" s="325"/>
      <c r="E11262" s="46"/>
      <c r="F11262" s="130">
        <f t="shared" si="183"/>
        <v>0</v>
      </c>
      <c r="G11262" s="69"/>
    </row>
    <row r="11263" spans="1:7" ht="18" customHeight="1">
      <c r="A11263" s="440" t="s">
        <v>2486</v>
      </c>
      <c r="B11263" s="440" t="s">
        <v>13</v>
      </c>
      <c r="C11263" s="382" t="s">
        <v>2628</v>
      </c>
      <c r="D11263" s="382">
        <v>90</v>
      </c>
      <c r="E11263" s="59">
        <v>31500</v>
      </c>
      <c r="F11263" s="132">
        <f t="shared" si="183"/>
        <v>2835000</v>
      </c>
      <c r="G11263" s="299">
        <f>F11263</f>
        <v>2835000</v>
      </c>
    </row>
    <row r="11264" spans="1:7" ht="18" customHeight="1">
      <c r="A11264" s="526"/>
      <c r="B11264" s="435"/>
      <c r="C11264" s="484"/>
      <c r="D11264" s="526"/>
      <c r="E11264" s="126"/>
      <c r="F11264" s="112"/>
      <c r="G11264" s="334"/>
    </row>
    <row r="11265" spans="1:9" ht="18" customHeight="1">
      <c r="A11265" s="549">
        <v>42492</v>
      </c>
      <c r="B11265" s="473"/>
      <c r="C11265" s="517" t="s">
        <v>398</v>
      </c>
      <c r="D11265" s="498"/>
      <c r="E11265" s="62"/>
      <c r="F11265" s="295"/>
      <c r="G11265" s="296"/>
    </row>
    <row r="11266" spans="1:9" ht="18" customHeight="1">
      <c r="A11266" s="550" t="s">
        <v>127</v>
      </c>
      <c r="B11266" s="475" t="s">
        <v>134</v>
      </c>
      <c r="C11266" s="519" t="s">
        <v>152</v>
      </c>
      <c r="D11266" s="519">
        <f>SUM(D11267:D11324)</f>
        <v>9882.7999999999993</v>
      </c>
      <c r="E11266" s="332"/>
      <c r="F11266" s="300">
        <f>SUM(F11267:F11324)</f>
        <v>408737050</v>
      </c>
      <c r="G11266" s="300">
        <f>SUM(G11267:G11324)</f>
        <v>408737050</v>
      </c>
      <c r="H11266" s="278"/>
    </row>
    <row r="11267" spans="1:9" ht="18" customHeight="1">
      <c r="A11267" s="532" t="s">
        <v>2475</v>
      </c>
      <c r="B11267" s="441" t="s">
        <v>31</v>
      </c>
      <c r="C11267" s="492" t="s">
        <v>62</v>
      </c>
      <c r="D11267" s="492">
        <v>500</v>
      </c>
      <c r="E11267" s="62">
        <v>35500</v>
      </c>
      <c r="F11267" s="139">
        <f t="shared" si="183"/>
        <v>17750000</v>
      </c>
      <c r="G11267" s="85">
        <f>F11267</f>
        <v>17750000</v>
      </c>
    </row>
    <row r="11268" spans="1:9" ht="18" customHeight="1">
      <c r="A11268" s="323"/>
      <c r="B11268" s="302"/>
      <c r="C11268" s="325"/>
      <c r="D11268" s="325"/>
      <c r="E11268" s="46"/>
      <c r="F11268" s="130">
        <f t="shared" si="183"/>
        <v>0</v>
      </c>
      <c r="G11268" s="69"/>
    </row>
    <row r="11269" spans="1:9" ht="18" customHeight="1">
      <c r="A11269" s="323" t="s">
        <v>207</v>
      </c>
      <c r="B11269" s="302" t="s">
        <v>31</v>
      </c>
      <c r="C11269" s="325" t="s">
        <v>1298</v>
      </c>
      <c r="D11269" s="325">
        <v>193</v>
      </c>
      <c r="E11269" s="46">
        <v>36500</v>
      </c>
      <c r="F11269" s="130">
        <f t="shared" si="183"/>
        <v>7044500</v>
      </c>
      <c r="G11269" s="86">
        <f>F11269</f>
        <v>7044500</v>
      </c>
      <c r="I11269" s="284">
        <v>42489</v>
      </c>
    </row>
    <row r="11270" spans="1:9" ht="18" customHeight="1">
      <c r="A11270" s="323"/>
      <c r="B11270" s="302"/>
      <c r="C11270" s="325"/>
      <c r="D11270" s="325"/>
      <c r="E11270" s="46"/>
      <c r="F11270" s="130">
        <f t="shared" si="183"/>
        <v>0</v>
      </c>
      <c r="G11270" s="69"/>
    </row>
    <row r="11271" spans="1:9" ht="18" customHeight="1">
      <c r="A11271" s="323" t="s">
        <v>1420</v>
      </c>
      <c r="B11271" s="444" t="s">
        <v>16</v>
      </c>
      <c r="C11271" s="482" t="s">
        <v>2565</v>
      </c>
      <c r="D11271" s="482">
        <v>500</v>
      </c>
      <c r="E11271" s="116">
        <v>42000</v>
      </c>
      <c r="F11271" s="131">
        <f t="shared" si="183"/>
        <v>21000000</v>
      </c>
      <c r="G11271" s="86">
        <f>SUM(F11271:F11272)</f>
        <v>20186000</v>
      </c>
    </row>
    <row r="11272" spans="1:9" ht="18" customHeight="1">
      <c r="A11272" s="323"/>
      <c r="B11272" s="439" t="s">
        <v>2641</v>
      </c>
      <c r="C11272" s="430" t="s">
        <v>1421</v>
      </c>
      <c r="D11272" s="430">
        <v>-22</v>
      </c>
      <c r="E11272" s="54">
        <v>37000</v>
      </c>
      <c r="F11272" s="140">
        <f t="shared" si="183"/>
        <v>-814000</v>
      </c>
      <c r="G11272" s="265"/>
    </row>
    <row r="11273" spans="1:9" ht="18" customHeight="1">
      <c r="A11273" s="323"/>
      <c r="B11273" s="302"/>
      <c r="C11273" s="325"/>
      <c r="D11273" s="325"/>
      <c r="E11273" s="46"/>
      <c r="F11273" s="130">
        <f t="shared" si="183"/>
        <v>0</v>
      </c>
      <c r="G11273" s="69"/>
    </row>
    <row r="11274" spans="1:9" ht="18" customHeight="1">
      <c r="A11274" s="323" t="s">
        <v>2642</v>
      </c>
      <c r="B11274" s="439" t="s">
        <v>2643</v>
      </c>
      <c r="C11274" s="430" t="s">
        <v>186</v>
      </c>
      <c r="D11274" s="430">
        <v>-120.8</v>
      </c>
      <c r="E11274" s="54">
        <v>34500</v>
      </c>
      <c r="F11274" s="140">
        <f t="shared" si="183"/>
        <v>-4167600</v>
      </c>
      <c r="G11274" s="86">
        <f>F11274</f>
        <v>-4167600</v>
      </c>
    </row>
    <row r="11275" spans="1:9" ht="18" customHeight="1">
      <c r="A11275" s="323"/>
      <c r="B11275" s="302"/>
      <c r="C11275" s="325"/>
      <c r="D11275" s="325"/>
      <c r="E11275" s="46"/>
      <c r="F11275" s="130">
        <f t="shared" si="183"/>
        <v>0</v>
      </c>
      <c r="G11275" s="69"/>
    </row>
    <row r="11276" spans="1:9" ht="18" customHeight="1">
      <c r="A11276" s="323" t="s">
        <v>1514</v>
      </c>
      <c r="B11276" s="439" t="s">
        <v>2644</v>
      </c>
      <c r="C11276" s="430" t="s">
        <v>15</v>
      </c>
      <c r="D11276" s="430">
        <v>-20</v>
      </c>
      <c r="E11276" s="54">
        <v>31500</v>
      </c>
      <c r="F11276" s="140">
        <f t="shared" si="183"/>
        <v>-630000</v>
      </c>
      <c r="G11276" s="86">
        <f>F11276</f>
        <v>-630000</v>
      </c>
      <c r="I11276" s="284">
        <v>42489</v>
      </c>
    </row>
    <row r="11277" spans="1:9" ht="18" customHeight="1">
      <c r="A11277" s="323"/>
      <c r="B11277" s="302"/>
      <c r="C11277" s="325"/>
      <c r="D11277" s="325"/>
      <c r="E11277" s="46"/>
      <c r="F11277" s="130">
        <f t="shared" si="183"/>
        <v>0</v>
      </c>
      <c r="G11277" s="69"/>
    </row>
    <row r="11278" spans="1:9" ht="18" customHeight="1">
      <c r="A11278" s="323" t="s">
        <v>2635</v>
      </c>
      <c r="B11278" s="302" t="s">
        <v>31</v>
      </c>
      <c r="C11278" s="325" t="s">
        <v>46</v>
      </c>
      <c r="D11278" s="325">
        <v>130</v>
      </c>
      <c r="E11278" s="46">
        <v>34000</v>
      </c>
      <c r="F11278" s="130">
        <f t="shared" si="183"/>
        <v>4420000</v>
      </c>
      <c r="G11278" s="86">
        <f>SUM(F11278:F11279)</f>
        <v>14960000</v>
      </c>
    </row>
    <row r="11279" spans="1:9" ht="18" customHeight="1">
      <c r="A11279" s="323"/>
      <c r="B11279" s="302" t="s">
        <v>31</v>
      </c>
      <c r="C11279" s="325" t="s">
        <v>2351</v>
      </c>
      <c r="D11279" s="325">
        <v>310</v>
      </c>
      <c r="E11279" s="46">
        <v>34000</v>
      </c>
      <c r="F11279" s="130">
        <f t="shared" si="183"/>
        <v>10540000</v>
      </c>
      <c r="G11279" s="69"/>
    </row>
    <row r="11280" spans="1:9" ht="18" customHeight="1">
      <c r="A11280" s="323"/>
      <c r="B11280" s="302"/>
      <c r="C11280" s="325"/>
      <c r="D11280" s="325"/>
      <c r="E11280" s="46"/>
      <c r="F11280" s="130">
        <f t="shared" si="183"/>
        <v>0</v>
      </c>
      <c r="G11280" s="69"/>
    </row>
    <row r="11281" spans="1:7" ht="18" customHeight="1">
      <c r="A11281" s="323" t="s">
        <v>591</v>
      </c>
      <c r="B11281" s="302" t="s">
        <v>13</v>
      </c>
      <c r="C11281" s="325" t="s">
        <v>75</v>
      </c>
      <c r="D11281" s="325">
        <v>100</v>
      </c>
      <c r="E11281" s="46">
        <v>31500</v>
      </c>
      <c r="F11281" s="130">
        <f t="shared" si="183"/>
        <v>3150000</v>
      </c>
      <c r="G11281" s="86">
        <f>SUM(F11281:F11283)</f>
        <v>13106500</v>
      </c>
    </row>
    <row r="11282" spans="1:7" ht="18" customHeight="1">
      <c r="A11282" s="323"/>
      <c r="B11282" s="302" t="s">
        <v>13</v>
      </c>
      <c r="C11282" s="325" t="s">
        <v>575</v>
      </c>
      <c r="D11282" s="325">
        <v>200</v>
      </c>
      <c r="E11282" s="46">
        <v>31500</v>
      </c>
      <c r="F11282" s="130">
        <f t="shared" si="183"/>
        <v>6300000</v>
      </c>
      <c r="G11282" s="69"/>
    </row>
    <row r="11283" spans="1:7" ht="18" customHeight="1">
      <c r="A11283" s="323"/>
      <c r="B11283" s="302" t="s">
        <v>31</v>
      </c>
      <c r="C11283" s="325" t="s">
        <v>158</v>
      </c>
      <c r="D11283" s="325">
        <v>103</v>
      </c>
      <c r="E11283" s="46">
        <v>35500</v>
      </c>
      <c r="F11283" s="130">
        <f t="shared" si="183"/>
        <v>3656500</v>
      </c>
      <c r="G11283" s="69"/>
    </row>
    <row r="11284" spans="1:7" ht="18" customHeight="1">
      <c r="A11284" s="323"/>
      <c r="B11284" s="302"/>
      <c r="C11284" s="325"/>
      <c r="D11284" s="325"/>
      <c r="E11284" s="46"/>
      <c r="F11284" s="130">
        <f t="shared" si="183"/>
        <v>0</v>
      </c>
      <c r="G11284" s="69"/>
    </row>
    <row r="11285" spans="1:7" ht="18" customHeight="1">
      <c r="A11285" s="323" t="s">
        <v>2305</v>
      </c>
      <c r="B11285" s="302" t="s">
        <v>13</v>
      </c>
      <c r="C11285" s="325" t="s">
        <v>60</v>
      </c>
      <c r="D11285" s="325">
        <v>80</v>
      </c>
      <c r="E11285" s="46">
        <v>30500</v>
      </c>
      <c r="F11285" s="130">
        <f t="shared" si="183"/>
        <v>2440000</v>
      </c>
      <c r="G11285" s="86">
        <f>SUM(F11285:F11288)</f>
        <v>7155500</v>
      </c>
    </row>
    <row r="11286" spans="1:7" ht="18" customHeight="1">
      <c r="A11286" s="323"/>
      <c r="B11286" s="302" t="s">
        <v>13</v>
      </c>
      <c r="C11286" s="325" t="s">
        <v>14</v>
      </c>
      <c r="D11286" s="325">
        <v>50</v>
      </c>
      <c r="E11286" s="46">
        <v>30500</v>
      </c>
      <c r="F11286" s="130">
        <f t="shared" si="183"/>
        <v>1525000</v>
      </c>
      <c r="G11286" s="69"/>
    </row>
    <row r="11287" spans="1:7" ht="18" customHeight="1">
      <c r="A11287" s="323"/>
      <c r="B11287" s="302" t="s">
        <v>13</v>
      </c>
      <c r="C11287" s="325" t="s">
        <v>75</v>
      </c>
      <c r="D11287" s="325">
        <v>30</v>
      </c>
      <c r="E11287" s="46">
        <v>30500</v>
      </c>
      <c r="F11287" s="130">
        <f t="shared" si="183"/>
        <v>915000</v>
      </c>
      <c r="G11287" s="69"/>
    </row>
    <row r="11288" spans="1:7" ht="18" customHeight="1">
      <c r="A11288" s="323"/>
      <c r="B11288" s="444" t="s">
        <v>16</v>
      </c>
      <c r="C11288" s="482" t="s">
        <v>2656</v>
      </c>
      <c r="D11288" s="482">
        <v>61.5</v>
      </c>
      <c r="E11288" s="116">
        <v>37000</v>
      </c>
      <c r="F11288" s="131">
        <f t="shared" si="183"/>
        <v>2275500</v>
      </c>
      <c r="G11288" s="69"/>
    </row>
    <row r="11289" spans="1:7" ht="18" customHeight="1">
      <c r="A11289" s="323"/>
      <c r="B11289" s="302"/>
      <c r="C11289" s="325"/>
      <c r="D11289" s="325"/>
      <c r="E11289" s="46"/>
      <c r="F11289" s="130">
        <f t="shared" si="183"/>
        <v>0</v>
      </c>
      <c r="G11289" s="69"/>
    </row>
    <row r="11290" spans="1:7" ht="18" customHeight="1">
      <c r="A11290" s="323" t="s">
        <v>2645</v>
      </c>
      <c r="B11290" s="302" t="s">
        <v>23</v>
      </c>
      <c r="C11290" s="325" t="s">
        <v>2646</v>
      </c>
      <c r="D11290" s="325">
        <v>997.5</v>
      </c>
      <c r="E11290" s="46">
        <v>32000</v>
      </c>
      <c r="F11290" s="130">
        <f t="shared" si="183"/>
        <v>31920000</v>
      </c>
      <c r="G11290" s="86">
        <f>F11290</f>
        <v>31920000</v>
      </c>
    </row>
    <row r="11291" spans="1:7" ht="18" customHeight="1">
      <c r="A11291" s="323"/>
      <c r="B11291" s="302"/>
      <c r="C11291" s="325"/>
      <c r="D11291" s="325"/>
      <c r="E11291" s="46"/>
      <c r="F11291" s="130">
        <f t="shared" si="183"/>
        <v>0</v>
      </c>
      <c r="G11291" s="69"/>
    </row>
    <row r="11292" spans="1:7" ht="18" customHeight="1">
      <c r="A11292" s="323" t="s">
        <v>18</v>
      </c>
      <c r="B11292" s="302" t="s">
        <v>13</v>
      </c>
      <c r="C11292" s="325" t="s">
        <v>739</v>
      </c>
      <c r="D11292" s="325">
        <v>50</v>
      </c>
      <c r="E11292" s="46">
        <v>30000</v>
      </c>
      <c r="F11292" s="130">
        <f t="shared" si="183"/>
        <v>1500000</v>
      </c>
      <c r="G11292" s="86">
        <f>SUM(F11292:F11293)</f>
        <v>4800000</v>
      </c>
    </row>
    <row r="11293" spans="1:7" ht="18" customHeight="1">
      <c r="A11293" s="323"/>
      <c r="B11293" s="302" t="s">
        <v>376</v>
      </c>
      <c r="C11293" s="325" t="s">
        <v>593</v>
      </c>
      <c r="D11293" s="325">
        <v>110</v>
      </c>
      <c r="E11293" s="46">
        <v>30000</v>
      </c>
      <c r="F11293" s="130">
        <f t="shared" si="183"/>
        <v>3300000</v>
      </c>
      <c r="G11293" s="86"/>
    </row>
    <row r="11294" spans="1:7" ht="18" customHeight="1">
      <c r="A11294" s="323"/>
      <c r="B11294" s="302"/>
      <c r="C11294" s="325"/>
      <c r="D11294" s="325"/>
      <c r="E11294" s="46"/>
      <c r="F11294" s="130">
        <f t="shared" si="183"/>
        <v>0</v>
      </c>
      <c r="G11294" s="69"/>
    </row>
    <row r="11295" spans="1:7" ht="18" customHeight="1">
      <c r="A11295" s="323" t="s">
        <v>258</v>
      </c>
      <c r="B11295" s="302" t="s">
        <v>23</v>
      </c>
      <c r="C11295" s="325" t="s">
        <v>214</v>
      </c>
      <c r="D11295" s="325">
        <v>55</v>
      </c>
      <c r="E11295" s="46">
        <v>34500</v>
      </c>
      <c r="F11295" s="130">
        <f t="shared" si="183"/>
        <v>1897500</v>
      </c>
      <c r="G11295" s="86">
        <f>SUM(F11295:F11297)</f>
        <v>9856500</v>
      </c>
    </row>
    <row r="11296" spans="1:7" ht="18" customHeight="1">
      <c r="A11296" s="323"/>
      <c r="B11296" s="302" t="s">
        <v>23</v>
      </c>
      <c r="C11296" s="325" t="s">
        <v>150</v>
      </c>
      <c r="D11296" s="325">
        <v>70</v>
      </c>
      <c r="E11296" s="46">
        <v>34500</v>
      </c>
      <c r="F11296" s="130">
        <f t="shared" si="183"/>
        <v>2415000</v>
      </c>
      <c r="G11296" s="69"/>
    </row>
    <row r="11297" spans="1:7" ht="18" customHeight="1">
      <c r="A11297" s="323"/>
      <c r="B11297" s="302" t="s">
        <v>31</v>
      </c>
      <c r="C11297" s="325" t="s">
        <v>186</v>
      </c>
      <c r="D11297" s="325">
        <v>154</v>
      </c>
      <c r="E11297" s="46">
        <v>36000</v>
      </c>
      <c r="F11297" s="130">
        <f t="shared" si="183"/>
        <v>5544000</v>
      </c>
      <c r="G11297" s="69"/>
    </row>
    <row r="11298" spans="1:7" ht="18" customHeight="1">
      <c r="A11298" s="323"/>
      <c r="B11298" s="302"/>
      <c r="C11298" s="325"/>
      <c r="D11298" s="325"/>
      <c r="E11298" s="46"/>
      <c r="F11298" s="130">
        <f t="shared" si="183"/>
        <v>0</v>
      </c>
      <c r="G11298" s="69"/>
    </row>
    <row r="11299" spans="1:7" ht="18" customHeight="1">
      <c r="A11299" s="323" t="s">
        <v>357</v>
      </c>
      <c r="B11299" s="302" t="s">
        <v>13</v>
      </c>
      <c r="C11299" s="325" t="s">
        <v>14</v>
      </c>
      <c r="D11299" s="325">
        <v>30</v>
      </c>
      <c r="E11299" s="46">
        <v>31500</v>
      </c>
      <c r="F11299" s="130">
        <f t="shared" si="183"/>
        <v>945000</v>
      </c>
      <c r="G11299" s="86">
        <f>F11299</f>
        <v>945000</v>
      </c>
    </row>
    <row r="11300" spans="1:7" ht="18" customHeight="1">
      <c r="A11300" s="323"/>
      <c r="B11300" s="302"/>
      <c r="C11300" s="325"/>
      <c r="D11300" s="325"/>
      <c r="E11300" s="46"/>
      <c r="F11300" s="130">
        <f t="shared" si="183"/>
        <v>0</v>
      </c>
      <c r="G11300" s="69"/>
    </row>
    <row r="11301" spans="1:7" ht="18" customHeight="1">
      <c r="A11301" s="323" t="s">
        <v>354</v>
      </c>
      <c r="B11301" s="444" t="s">
        <v>6</v>
      </c>
      <c r="C11301" s="482" t="s">
        <v>2633</v>
      </c>
      <c r="D11301" s="482">
        <v>83.2</v>
      </c>
      <c r="E11301" s="116">
        <v>68000</v>
      </c>
      <c r="F11301" s="131">
        <f t="shared" ref="F11301:F11371" si="184">E11301*D11301</f>
        <v>5657600</v>
      </c>
      <c r="G11301" s="86">
        <f>F11301</f>
        <v>5657600</v>
      </c>
    </row>
    <row r="11302" spans="1:7" ht="18" customHeight="1">
      <c r="A11302" s="323"/>
      <c r="B11302" s="302"/>
      <c r="C11302" s="325"/>
      <c r="D11302" s="325"/>
      <c r="E11302" s="46"/>
      <c r="F11302" s="130">
        <f t="shared" si="184"/>
        <v>0</v>
      </c>
      <c r="G11302" s="69"/>
    </row>
    <row r="11303" spans="1:7" ht="18" customHeight="1">
      <c r="A11303" s="323" t="s">
        <v>566</v>
      </c>
      <c r="B11303" s="302" t="s">
        <v>2650</v>
      </c>
      <c r="C11303" s="325" t="s">
        <v>1217</v>
      </c>
      <c r="D11303" s="325">
        <v>107.6</v>
      </c>
      <c r="E11303" s="46">
        <v>35000</v>
      </c>
      <c r="F11303" s="130">
        <f t="shared" si="184"/>
        <v>3766000</v>
      </c>
      <c r="G11303" s="86">
        <f>F11303</f>
        <v>3766000</v>
      </c>
    </row>
    <row r="11304" spans="1:7" ht="18" customHeight="1">
      <c r="A11304" s="323"/>
      <c r="B11304" s="302"/>
      <c r="C11304" s="325"/>
      <c r="D11304" s="325"/>
      <c r="E11304" s="46"/>
      <c r="F11304" s="130">
        <f t="shared" si="184"/>
        <v>0</v>
      </c>
      <c r="G11304" s="69"/>
    </row>
    <row r="11305" spans="1:7" ht="18" customHeight="1">
      <c r="A11305" s="323" t="s">
        <v>90</v>
      </c>
      <c r="B11305" s="302" t="s">
        <v>132</v>
      </c>
      <c r="C11305" s="325" t="s">
        <v>2647</v>
      </c>
      <c r="D11305" s="325">
        <v>999.2</v>
      </c>
      <c r="E11305" s="46">
        <v>35500</v>
      </c>
      <c r="F11305" s="130">
        <f t="shared" si="184"/>
        <v>35471600</v>
      </c>
      <c r="G11305" s="86">
        <f>F11305</f>
        <v>35471600</v>
      </c>
    </row>
    <row r="11306" spans="1:7" ht="18" customHeight="1">
      <c r="A11306" s="323"/>
      <c r="B11306" s="302"/>
      <c r="C11306" s="325"/>
      <c r="D11306" s="325"/>
      <c r="E11306" s="46"/>
      <c r="F11306" s="130">
        <f t="shared" si="184"/>
        <v>0</v>
      </c>
      <c r="G11306" s="69"/>
    </row>
    <row r="11307" spans="1:7" ht="18" customHeight="1">
      <c r="A11307" s="323" t="s">
        <v>2648</v>
      </c>
      <c r="B11307" s="302" t="s">
        <v>13</v>
      </c>
      <c r="C11307" s="325" t="s">
        <v>22</v>
      </c>
      <c r="D11307" s="325">
        <v>20</v>
      </c>
      <c r="E11307" s="46">
        <v>31000</v>
      </c>
      <c r="F11307" s="130">
        <f t="shared" si="184"/>
        <v>620000</v>
      </c>
      <c r="G11307" s="86">
        <f>SUM(F11307:F11313)</f>
        <v>16214700</v>
      </c>
    </row>
    <row r="11308" spans="1:7" ht="18" customHeight="1">
      <c r="A11308" s="323"/>
      <c r="B11308" s="302" t="s">
        <v>13</v>
      </c>
      <c r="C11308" s="325" t="s">
        <v>2649</v>
      </c>
      <c r="D11308" s="325">
        <v>54</v>
      </c>
      <c r="E11308" s="46">
        <v>31000</v>
      </c>
      <c r="F11308" s="130">
        <f t="shared" si="184"/>
        <v>1674000</v>
      </c>
      <c r="G11308" s="69"/>
    </row>
    <row r="11309" spans="1:7" ht="18" customHeight="1">
      <c r="A11309" s="323"/>
      <c r="B11309" s="302" t="s">
        <v>13</v>
      </c>
      <c r="C11309" s="325" t="s">
        <v>85</v>
      </c>
      <c r="D11309" s="325">
        <v>40</v>
      </c>
      <c r="E11309" s="46">
        <v>31000</v>
      </c>
      <c r="F11309" s="130">
        <f t="shared" si="184"/>
        <v>1240000</v>
      </c>
      <c r="G11309" s="69"/>
    </row>
    <row r="11310" spans="1:7" ht="18" customHeight="1">
      <c r="A11310" s="323"/>
      <c r="B11310" s="302" t="s">
        <v>13</v>
      </c>
      <c r="C11310" s="325" t="s">
        <v>14</v>
      </c>
      <c r="D11310" s="325">
        <v>30</v>
      </c>
      <c r="E11310" s="46">
        <v>31000</v>
      </c>
      <c r="F11310" s="130">
        <f t="shared" si="184"/>
        <v>930000</v>
      </c>
      <c r="G11310" s="69"/>
    </row>
    <row r="11311" spans="1:7" ht="18" customHeight="1">
      <c r="A11311" s="323"/>
      <c r="B11311" s="302" t="s">
        <v>13</v>
      </c>
      <c r="C11311" s="325" t="s">
        <v>59</v>
      </c>
      <c r="D11311" s="325">
        <v>25.8</v>
      </c>
      <c r="E11311" s="46">
        <v>31500</v>
      </c>
      <c r="F11311" s="130">
        <f t="shared" si="184"/>
        <v>812700</v>
      </c>
      <c r="G11311" s="69"/>
    </row>
    <row r="11312" spans="1:7" ht="18" customHeight="1">
      <c r="A11312" s="323"/>
      <c r="B11312" s="302" t="s">
        <v>13</v>
      </c>
      <c r="C11312" s="325" t="s">
        <v>461</v>
      </c>
      <c r="D11312" s="325">
        <v>52</v>
      </c>
      <c r="E11312" s="46">
        <v>31500</v>
      </c>
      <c r="F11312" s="130">
        <f t="shared" si="184"/>
        <v>1638000</v>
      </c>
      <c r="G11312" s="69"/>
    </row>
    <row r="11313" spans="1:9" ht="18" customHeight="1">
      <c r="A11313" s="323"/>
      <c r="B11313" s="302" t="s">
        <v>13</v>
      </c>
      <c r="C11313" s="325" t="s">
        <v>60</v>
      </c>
      <c r="D11313" s="325">
        <v>300</v>
      </c>
      <c r="E11313" s="46">
        <v>31000</v>
      </c>
      <c r="F11313" s="130">
        <f t="shared" si="184"/>
        <v>9300000</v>
      </c>
      <c r="G11313" s="69"/>
    </row>
    <row r="11314" spans="1:9" ht="18" customHeight="1">
      <c r="A11314" s="323"/>
      <c r="B11314" s="302"/>
      <c r="C11314" s="325"/>
      <c r="D11314" s="325"/>
      <c r="E11314" s="46"/>
      <c r="F11314" s="130">
        <f t="shared" si="184"/>
        <v>0</v>
      </c>
      <c r="G11314" s="69"/>
    </row>
    <row r="11315" spans="1:9" ht="18" customHeight="1">
      <c r="A11315" s="323" t="s">
        <v>88</v>
      </c>
      <c r="B11315" s="302" t="s">
        <v>13</v>
      </c>
      <c r="C11315" s="325" t="s">
        <v>369</v>
      </c>
      <c r="D11315" s="325">
        <v>510.3</v>
      </c>
      <c r="E11315" s="46">
        <v>30000</v>
      </c>
      <c r="F11315" s="130">
        <f t="shared" si="184"/>
        <v>15309000</v>
      </c>
      <c r="G11315" s="86">
        <f>F11315</f>
        <v>15309000</v>
      </c>
    </row>
    <row r="11316" spans="1:9" ht="18" customHeight="1">
      <c r="A11316" s="323"/>
      <c r="B11316" s="302"/>
      <c r="C11316" s="325"/>
      <c r="D11316" s="325"/>
      <c r="E11316" s="46"/>
      <c r="F11316" s="130">
        <f t="shared" si="184"/>
        <v>0</v>
      </c>
      <c r="G11316" s="69"/>
    </row>
    <row r="11317" spans="1:9" ht="18" customHeight="1">
      <c r="A11317" s="323" t="s">
        <v>2651</v>
      </c>
      <c r="B11317" s="302" t="s">
        <v>13</v>
      </c>
      <c r="C11317" s="325" t="s">
        <v>198</v>
      </c>
      <c r="D11317" s="325">
        <v>104.5</v>
      </c>
      <c r="E11317" s="46">
        <v>31500</v>
      </c>
      <c r="F11317" s="130">
        <f t="shared" si="184"/>
        <v>3291750</v>
      </c>
      <c r="G11317" s="86">
        <f>F11317</f>
        <v>3291750</v>
      </c>
    </row>
    <row r="11318" spans="1:9" ht="18" customHeight="1">
      <c r="A11318" s="323"/>
      <c r="B11318" s="302"/>
      <c r="C11318" s="325"/>
      <c r="D11318" s="325"/>
      <c r="E11318" s="46"/>
      <c r="F11318" s="130">
        <f t="shared" si="184"/>
        <v>0</v>
      </c>
      <c r="G11318" s="69"/>
    </row>
    <row r="11319" spans="1:9" ht="18" customHeight="1">
      <c r="A11319" s="323" t="s">
        <v>12</v>
      </c>
      <c r="B11319" s="302" t="s">
        <v>13</v>
      </c>
      <c r="C11319" s="325" t="s">
        <v>43</v>
      </c>
      <c r="D11319" s="325">
        <v>20</v>
      </c>
      <c r="E11319" s="46">
        <v>31500</v>
      </c>
      <c r="F11319" s="130">
        <f t="shared" si="184"/>
        <v>630000</v>
      </c>
      <c r="G11319" s="86">
        <f>SUM(F11319:F11321)</f>
        <v>2520000</v>
      </c>
    </row>
    <row r="11320" spans="1:9" ht="18" customHeight="1">
      <c r="A11320" s="323"/>
      <c r="B11320" s="302" t="s">
        <v>13</v>
      </c>
      <c r="C11320" s="325" t="s">
        <v>59</v>
      </c>
      <c r="D11320" s="325">
        <v>30</v>
      </c>
      <c r="E11320" s="46">
        <v>31500</v>
      </c>
      <c r="F11320" s="130">
        <f t="shared" si="184"/>
        <v>945000</v>
      </c>
      <c r="G11320" s="69"/>
    </row>
    <row r="11321" spans="1:9" ht="18" customHeight="1">
      <c r="A11321" s="323"/>
      <c r="B11321" s="302" t="s">
        <v>13</v>
      </c>
      <c r="C11321" s="325" t="s">
        <v>14</v>
      </c>
      <c r="D11321" s="325">
        <v>30</v>
      </c>
      <c r="E11321" s="46">
        <v>31500</v>
      </c>
      <c r="F11321" s="130">
        <f t="shared" si="184"/>
        <v>945000</v>
      </c>
      <c r="G11321" s="69"/>
    </row>
    <row r="11322" spans="1:9" ht="18" customHeight="1">
      <c r="A11322" s="323"/>
      <c r="B11322" s="302"/>
      <c r="C11322" s="325"/>
      <c r="D11322" s="325"/>
      <c r="E11322" s="46"/>
      <c r="F11322" s="130">
        <f t="shared" si="184"/>
        <v>0</v>
      </c>
      <c r="G11322" s="69"/>
    </row>
    <row r="11323" spans="1:9" ht="18" customHeight="1">
      <c r="A11323" s="323" t="s">
        <v>52</v>
      </c>
      <c r="B11323" s="443" t="s">
        <v>2652</v>
      </c>
      <c r="C11323" s="482" t="s">
        <v>2654</v>
      </c>
      <c r="D11323" s="482">
        <v>3325</v>
      </c>
      <c r="E11323" s="116">
        <v>52000</v>
      </c>
      <c r="F11323" s="131">
        <f t="shared" si="184"/>
        <v>172900000</v>
      </c>
      <c r="G11323" s="86">
        <f>SUM(F11323:F11324)</f>
        <v>203580000</v>
      </c>
      <c r="H11323" s="277" t="s">
        <v>2657</v>
      </c>
      <c r="I11323" s="284">
        <v>42486</v>
      </c>
    </row>
    <row r="11324" spans="1:9" ht="18" customHeight="1">
      <c r="A11324" s="533"/>
      <c r="B11324" s="476" t="s">
        <v>2653</v>
      </c>
      <c r="C11324" s="495" t="s">
        <v>2655</v>
      </c>
      <c r="D11324" s="495">
        <v>590</v>
      </c>
      <c r="E11324" s="118">
        <v>52000</v>
      </c>
      <c r="F11324" s="143">
        <f t="shared" si="184"/>
        <v>30680000</v>
      </c>
      <c r="G11324" s="92"/>
      <c r="H11324" s="277" t="s">
        <v>2657</v>
      </c>
    </row>
    <row r="11325" spans="1:9" ht="18" customHeight="1">
      <c r="A11325" s="526"/>
      <c r="B11325" s="435"/>
      <c r="C11325" s="484"/>
      <c r="D11325" s="526"/>
      <c r="E11325" s="126"/>
      <c r="F11325" s="112"/>
      <c r="G11325" s="334"/>
    </row>
    <row r="11326" spans="1:9" ht="18" customHeight="1">
      <c r="A11326" s="538">
        <v>42493</v>
      </c>
      <c r="B11326" s="452"/>
      <c r="C11326" s="501" t="s">
        <v>398</v>
      </c>
      <c r="D11326" s="486"/>
      <c r="E11326" s="114"/>
      <c r="F11326" s="166"/>
      <c r="G11326" s="167"/>
    </row>
    <row r="11327" spans="1:9" ht="18" customHeight="1">
      <c r="A11327" s="531" t="s">
        <v>127</v>
      </c>
      <c r="B11327" s="436" t="s">
        <v>134</v>
      </c>
      <c r="C11327" s="494" t="s">
        <v>152</v>
      </c>
      <c r="D11327" s="494">
        <f>SUM(D11328:D11443)</f>
        <v>12402.900000000001</v>
      </c>
      <c r="E11327" s="166"/>
      <c r="F11327" s="171">
        <f>SUM(F11328:F11443)</f>
        <v>411961400</v>
      </c>
      <c r="G11327" s="171">
        <f>SUM(G11328:G11443)</f>
        <v>411961400</v>
      </c>
    </row>
    <row r="11328" spans="1:9" ht="18" customHeight="1">
      <c r="A11328" s="532" t="s">
        <v>2658</v>
      </c>
      <c r="B11328" s="441" t="s">
        <v>13</v>
      </c>
      <c r="C11328" s="492" t="s">
        <v>75</v>
      </c>
      <c r="D11328" s="492">
        <v>100</v>
      </c>
      <c r="E11328" s="62">
        <v>31500</v>
      </c>
      <c r="F11328" s="139">
        <f t="shared" si="184"/>
        <v>3150000</v>
      </c>
      <c r="G11328" s="85">
        <f>SUM(F11328:F11330)</f>
        <v>5670000</v>
      </c>
    </row>
    <row r="11329" spans="1:8" ht="18" customHeight="1">
      <c r="A11329" s="323"/>
      <c r="B11329" s="302" t="s">
        <v>13</v>
      </c>
      <c r="C11329" s="325" t="s">
        <v>85</v>
      </c>
      <c r="D11329" s="325">
        <v>50</v>
      </c>
      <c r="E11329" s="46">
        <v>31500</v>
      </c>
      <c r="F11329" s="130">
        <f t="shared" si="184"/>
        <v>1575000</v>
      </c>
      <c r="G11329" s="69"/>
    </row>
    <row r="11330" spans="1:8" ht="18" customHeight="1">
      <c r="A11330" s="323"/>
      <c r="B11330" s="302" t="s">
        <v>13</v>
      </c>
      <c r="C11330" s="325" t="s">
        <v>662</v>
      </c>
      <c r="D11330" s="325">
        <v>30</v>
      </c>
      <c r="E11330" s="46">
        <v>31500</v>
      </c>
      <c r="F11330" s="130">
        <f t="shared" si="184"/>
        <v>945000</v>
      </c>
      <c r="G11330" s="69"/>
    </row>
    <row r="11331" spans="1:8" ht="18" customHeight="1">
      <c r="A11331" s="323"/>
      <c r="B11331" s="302"/>
      <c r="C11331" s="325"/>
      <c r="D11331" s="325"/>
      <c r="E11331" s="46"/>
      <c r="F11331" s="130">
        <f t="shared" si="184"/>
        <v>0</v>
      </c>
      <c r="G11331" s="69"/>
    </row>
    <row r="11332" spans="1:8" ht="18" customHeight="1">
      <c r="A11332" s="323" t="s">
        <v>2475</v>
      </c>
      <c r="B11332" s="439" t="s">
        <v>1052</v>
      </c>
      <c r="C11332" s="430" t="s">
        <v>14</v>
      </c>
      <c r="D11332" s="430">
        <v>-64.5</v>
      </c>
      <c r="E11332" s="54">
        <v>36000</v>
      </c>
      <c r="F11332" s="140">
        <f t="shared" si="184"/>
        <v>-2322000</v>
      </c>
      <c r="G11332" s="86">
        <f>F11332</f>
        <v>-2322000</v>
      </c>
      <c r="H11332" s="277" t="s">
        <v>2474</v>
      </c>
    </row>
    <row r="11333" spans="1:8" ht="18" customHeight="1">
      <c r="A11333" s="323"/>
      <c r="B11333" s="302"/>
      <c r="C11333" s="325"/>
      <c r="D11333" s="325"/>
      <c r="E11333" s="46"/>
      <c r="F11333" s="130">
        <f t="shared" si="184"/>
        <v>0</v>
      </c>
      <c r="G11333" s="69"/>
    </row>
    <row r="11334" spans="1:8" ht="18" customHeight="1">
      <c r="A11334" s="323" t="s">
        <v>18</v>
      </c>
      <c r="B11334" s="302" t="s">
        <v>13</v>
      </c>
      <c r="C11334" s="325" t="s">
        <v>2659</v>
      </c>
      <c r="D11334" s="325">
        <v>36.5</v>
      </c>
      <c r="E11334" s="46">
        <v>30000</v>
      </c>
      <c r="F11334" s="130">
        <f t="shared" si="184"/>
        <v>1095000</v>
      </c>
      <c r="G11334" s="86">
        <f>SUM(F11334:F11337)</f>
        <v>14985000</v>
      </c>
    </row>
    <row r="11335" spans="1:8" ht="18" customHeight="1">
      <c r="A11335" s="323"/>
      <c r="B11335" s="302" t="s">
        <v>13</v>
      </c>
      <c r="C11335" s="325" t="s">
        <v>2660</v>
      </c>
      <c r="D11335" s="325">
        <v>48</v>
      </c>
      <c r="E11335" s="46">
        <v>30000</v>
      </c>
      <c r="F11335" s="130">
        <f t="shared" si="184"/>
        <v>1440000</v>
      </c>
      <c r="G11335" s="69"/>
    </row>
    <row r="11336" spans="1:8" ht="18" customHeight="1">
      <c r="A11336" s="323"/>
      <c r="B11336" s="302" t="s">
        <v>13</v>
      </c>
      <c r="C11336" s="325" t="s">
        <v>75</v>
      </c>
      <c r="D11336" s="325">
        <v>20</v>
      </c>
      <c r="E11336" s="46">
        <v>30000</v>
      </c>
      <c r="F11336" s="130">
        <f t="shared" si="184"/>
        <v>600000</v>
      </c>
      <c r="G11336" s="69"/>
    </row>
    <row r="11337" spans="1:8" ht="18" customHeight="1">
      <c r="A11337" s="323"/>
      <c r="B11337" s="302" t="s">
        <v>376</v>
      </c>
      <c r="C11337" s="325" t="s">
        <v>593</v>
      </c>
      <c r="D11337" s="325">
        <v>395</v>
      </c>
      <c r="E11337" s="46">
        <v>30000</v>
      </c>
      <c r="F11337" s="130">
        <f t="shared" si="184"/>
        <v>11850000</v>
      </c>
      <c r="G11337" s="69"/>
    </row>
    <row r="11338" spans="1:8" ht="18" customHeight="1">
      <c r="A11338" s="323"/>
      <c r="B11338" s="302"/>
      <c r="C11338" s="325"/>
      <c r="D11338" s="325"/>
      <c r="E11338" s="46"/>
      <c r="F11338" s="130">
        <f t="shared" si="184"/>
        <v>0</v>
      </c>
      <c r="G11338" s="69"/>
    </row>
    <row r="11339" spans="1:8" ht="18" customHeight="1">
      <c r="A11339" s="323" t="s">
        <v>2661</v>
      </c>
      <c r="B11339" s="302" t="s">
        <v>254</v>
      </c>
      <c r="C11339" s="325" t="s">
        <v>255</v>
      </c>
      <c r="D11339" s="325">
        <v>111.3</v>
      </c>
      <c r="E11339" s="46">
        <v>37000</v>
      </c>
      <c r="F11339" s="130">
        <f t="shared" si="184"/>
        <v>4118100</v>
      </c>
      <c r="G11339" s="86">
        <f>F11339</f>
        <v>4118100</v>
      </c>
    </row>
    <row r="11340" spans="1:8" ht="18" customHeight="1">
      <c r="A11340" s="323"/>
      <c r="B11340" s="302"/>
      <c r="C11340" s="325"/>
      <c r="D11340" s="325"/>
      <c r="E11340" s="46"/>
      <c r="F11340" s="130">
        <f t="shared" si="184"/>
        <v>0</v>
      </c>
      <c r="G11340" s="69"/>
    </row>
    <row r="11341" spans="1:8" ht="18" customHeight="1">
      <c r="A11341" s="323" t="s">
        <v>2443</v>
      </c>
      <c r="B11341" s="439" t="s">
        <v>2662</v>
      </c>
      <c r="C11341" s="430" t="s">
        <v>2664</v>
      </c>
      <c r="D11341" s="430">
        <v>-59.6</v>
      </c>
      <c r="E11341" s="54">
        <v>56000</v>
      </c>
      <c r="F11341" s="140">
        <f t="shared" si="184"/>
        <v>-3337600</v>
      </c>
      <c r="G11341" s="86">
        <f>SUM(F11341:F11342)</f>
        <v>-9060800</v>
      </c>
    </row>
    <row r="11342" spans="1:8" ht="18" customHeight="1">
      <c r="A11342" s="323"/>
      <c r="B11342" s="439" t="s">
        <v>2663</v>
      </c>
      <c r="C11342" s="430" t="s">
        <v>2360</v>
      </c>
      <c r="D11342" s="430">
        <v>-102.2</v>
      </c>
      <c r="E11342" s="54">
        <v>56000</v>
      </c>
      <c r="F11342" s="140">
        <f t="shared" si="184"/>
        <v>-5723200</v>
      </c>
      <c r="G11342" s="69"/>
    </row>
    <row r="11343" spans="1:8" ht="18" customHeight="1">
      <c r="A11343" s="323"/>
      <c r="B11343" s="302"/>
      <c r="C11343" s="325"/>
      <c r="D11343" s="325"/>
      <c r="E11343" s="46"/>
      <c r="F11343" s="130">
        <f t="shared" si="184"/>
        <v>0</v>
      </c>
      <c r="G11343" s="69"/>
    </row>
    <row r="11344" spans="1:8" ht="18" customHeight="1">
      <c r="A11344" s="323" t="s">
        <v>330</v>
      </c>
      <c r="B11344" s="302" t="s">
        <v>31</v>
      </c>
      <c r="C11344" s="325" t="s">
        <v>1057</v>
      </c>
      <c r="D11344" s="325">
        <v>47</v>
      </c>
      <c r="E11344" s="46">
        <v>35500</v>
      </c>
      <c r="F11344" s="130">
        <f t="shared" si="184"/>
        <v>1668500</v>
      </c>
      <c r="G11344" s="86">
        <f>F11344</f>
        <v>1668500</v>
      </c>
    </row>
    <row r="11345" spans="1:7" ht="18" customHeight="1">
      <c r="A11345" s="323"/>
      <c r="B11345" s="302"/>
      <c r="C11345" s="325"/>
      <c r="D11345" s="325"/>
      <c r="E11345" s="46"/>
      <c r="F11345" s="130">
        <f t="shared" si="184"/>
        <v>0</v>
      </c>
      <c r="G11345" s="69"/>
    </row>
    <row r="11346" spans="1:7" ht="18" customHeight="1">
      <c r="A11346" s="323" t="s">
        <v>235</v>
      </c>
      <c r="B11346" s="302" t="s">
        <v>135</v>
      </c>
      <c r="C11346" s="325" t="s">
        <v>287</v>
      </c>
      <c r="D11346" s="325">
        <v>98</v>
      </c>
      <c r="E11346" s="46">
        <v>36500</v>
      </c>
      <c r="F11346" s="130">
        <f t="shared" si="184"/>
        <v>3577000</v>
      </c>
      <c r="G11346" s="86">
        <f>F11346</f>
        <v>3577000</v>
      </c>
    </row>
    <row r="11347" spans="1:7" ht="18" customHeight="1">
      <c r="A11347" s="323"/>
      <c r="B11347" s="302"/>
      <c r="C11347" s="325"/>
      <c r="D11347" s="325"/>
      <c r="E11347" s="46"/>
      <c r="F11347" s="130">
        <f t="shared" si="184"/>
        <v>0</v>
      </c>
      <c r="G11347" s="69"/>
    </row>
    <row r="11348" spans="1:7" ht="18" customHeight="1">
      <c r="A11348" s="323" t="s">
        <v>357</v>
      </c>
      <c r="B11348" s="302" t="s">
        <v>13</v>
      </c>
      <c r="C11348" s="325" t="s">
        <v>60</v>
      </c>
      <c r="D11348" s="325">
        <v>20</v>
      </c>
      <c r="E11348" s="46">
        <v>31500</v>
      </c>
      <c r="F11348" s="130">
        <f t="shared" si="184"/>
        <v>630000</v>
      </c>
      <c r="G11348" s="86">
        <f>F11348</f>
        <v>630000</v>
      </c>
    </row>
    <row r="11349" spans="1:7" ht="18" customHeight="1">
      <c r="A11349" s="323"/>
      <c r="B11349" s="302"/>
      <c r="C11349" s="325"/>
      <c r="D11349" s="325"/>
      <c r="E11349" s="46"/>
      <c r="F11349" s="130">
        <f t="shared" si="184"/>
        <v>0</v>
      </c>
      <c r="G11349" s="69"/>
    </row>
    <row r="11350" spans="1:7" ht="18" customHeight="1">
      <c r="A11350" s="323" t="s">
        <v>166</v>
      </c>
      <c r="B11350" s="302" t="s">
        <v>135</v>
      </c>
      <c r="C11350" s="325" t="s">
        <v>169</v>
      </c>
      <c r="D11350" s="325">
        <v>200</v>
      </c>
      <c r="E11350" s="46">
        <v>37500</v>
      </c>
      <c r="F11350" s="130">
        <f t="shared" si="184"/>
        <v>7500000</v>
      </c>
      <c r="G11350" s="86">
        <f>F11350</f>
        <v>7500000</v>
      </c>
    </row>
    <row r="11351" spans="1:7" ht="18" customHeight="1">
      <c r="A11351" s="323"/>
      <c r="B11351" s="302"/>
      <c r="C11351" s="325"/>
      <c r="D11351" s="325"/>
      <c r="E11351" s="46"/>
      <c r="F11351" s="130">
        <f t="shared" si="184"/>
        <v>0</v>
      </c>
      <c r="G11351" s="69"/>
    </row>
    <row r="11352" spans="1:7" ht="18" customHeight="1">
      <c r="A11352" s="323" t="s">
        <v>635</v>
      </c>
      <c r="B11352" s="302" t="s">
        <v>168</v>
      </c>
      <c r="C11352" s="325" t="s">
        <v>636</v>
      </c>
      <c r="D11352" s="325">
        <v>214.6</v>
      </c>
      <c r="E11352" s="46">
        <v>36000</v>
      </c>
      <c r="F11352" s="130">
        <f t="shared" si="184"/>
        <v>7725600</v>
      </c>
      <c r="G11352" s="86">
        <f>F11352</f>
        <v>7725600</v>
      </c>
    </row>
    <row r="11353" spans="1:7" ht="18" customHeight="1">
      <c r="A11353" s="323"/>
      <c r="B11353" s="302"/>
      <c r="C11353" s="325"/>
      <c r="D11353" s="325"/>
      <c r="E11353" s="46"/>
      <c r="F11353" s="130">
        <f t="shared" si="184"/>
        <v>0</v>
      </c>
      <c r="G11353" s="69"/>
    </row>
    <row r="11354" spans="1:7" ht="18" customHeight="1">
      <c r="A11354" s="323" t="s">
        <v>61</v>
      </c>
      <c r="B11354" s="302" t="s">
        <v>13</v>
      </c>
      <c r="C11354" s="325" t="s">
        <v>2665</v>
      </c>
      <c r="D11354" s="325">
        <f>50+15.6</f>
        <v>65.599999999999994</v>
      </c>
      <c r="E11354" s="46">
        <v>30500</v>
      </c>
      <c r="F11354" s="130">
        <f t="shared" si="184"/>
        <v>2000799.9999999998</v>
      </c>
      <c r="G11354" s="86">
        <f>SUM(F11354:F11356)</f>
        <v>4440800</v>
      </c>
    </row>
    <row r="11355" spans="1:7" ht="18" customHeight="1">
      <c r="A11355" s="323"/>
      <c r="B11355" s="302" t="s">
        <v>13</v>
      </c>
      <c r="C11355" s="325" t="s">
        <v>29</v>
      </c>
      <c r="D11355" s="325">
        <v>50</v>
      </c>
      <c r="E11355" s="46">
        <v>30500</v>
      </c>
      <c r="F11355" s="130">
        <f t="shared" si="184"/>
        <v>1525000</v>
      </c>
      <c r="G11355" s="69"/>
    </row>
    <row r="11356" spans="1:7" ht="18" customHeight="1">
      <c r="A11356" s="323"/>
      <c r="B11356" s="302" t="s">
        <v>13</v>
      </c>
      <c r="C11356" s="325" t="s">
        <v>2671</v>
      </c>
      <c r="D11356" s="325">
        <v>30</v>
      </c>
      <c r="E11356" s="46">
        <v>30500</v>
      </c>
      <c r="F11356" s="130">
        <f t="shared" si="184"/>
        <v>915000</v>
      </c>
      <c r="G11356" s="69"/>
    </row>
    <row r="11357" spans="1:7" ht="18" customHeight="1">
      <c r="A11357" s="323"/>
      <c r="B11357" s="302"/>
      <c r="C11357" s="325"/>
      <c r="D11357" s="325"/>
      <c r="E11357" s="46"/>
      <c r="F11357" s="130">
        <f t="shared" si="184"/>
        <v>0</v>
      </c>
      <c r="G11357" s="69"/>
    </row>
    <row r="11358" spans="1:7" ht="18" customHeight="1">
      <c r="A11358" s="323" t="s">
        <v>1843</v>
      </c>
      <c r="B11358" s="302" t="s">
        <v>31</v>
      </c>
      <c r="C11358" s="325" t="s">
        <v>370</v>
      </c>
      <c r="D11358" s="325">
        <v>58.3</v>
      </c>
      <c r="E11358" s="46">
        <v>35500</v>
      </c>
      <c r="F11358" s="130">
        <f t="shared" si="184"/>
        <v>2069650</v>
      </c>
      <c r="G11358" s="86">
        <f>SUM(F11358:F11364)</f>
        <v>25478650</v>
      </c>
    </row>
    <row r="11359" spans="1:7" ht="18" customHeight="1">
      <c r="A11359" s="323"/>
      <c r="B11359" s="302" t="s">
        <v>31</v>
      </c>
      <c r="C11359" s="325" t="s">
        <v>707</v>
      </c>
      <c r="D11359" s="325">
        <v>147.19999999999999</v>
      </c>
      <c r="E11359" s="46">
        <v>35500</v>
      </c>
      <c r="F11359" s="130">
        <f t="shared" si="184"/>
        <v>5225600</v>
      </c>
      <c r="G11359" s="69"/>
    </row>
    <row r="11360" spans="1:7" ht="18" customHeight="1">
      <c r="A11360" s="323"/>
      <c r="B11360" s="302" t="s">
        <v>31</v>
      </c>
      <c r="C11360" s="325" t="s">
        <v>78</v>
      </c>
      <c r="D11360" s="325">
        <f>189.3+45</f>
        <v>234.3</v>
      </c>
      <c r="E11360" s="46">
        <v>35500</v>
      </c>
      <c r="F11360" s="130">
        <f t="shared" si="184"/>
        <v>8317650</v>
      </c>
      <c r="G11360" s="69"/>
    </row>
    <row r="11361" spans="1:7" ht="18" customHeight="1">
      <c r="A11361" s="323"/>
      <c r="B11361" s="302" t="s">
        <v>13</v>
      </c>
      <c r="C11361" s="325" t="s">
        <v>1795</v>
      </c>
      <c r="D11361" s="325">
        <v>102</v>
      </c>
      <c r="E11361" s="46">
        <v>31500</v>
      </c>
      <c r="F11361" s="130">
        <f t="shared" si="184"/>
        <v>3213000</v>
      </c>
      <c r="G11361" s="69"/>
    </row>
    <row r="11362" spans="1:7" ht="18" customHeight="1">
      <c r="A11362" s="323"/>
      <c r="B11362" s="302" t="s">
        <v>13</v>
      </c>
      <c r="C11362" s="325" t="s">
        <v>1727</v>
      </c>
      <c r="D11362" s="325">
        <v>217.5</v>
      </c>
      <c r="E11362" s="46">
        <v>31500</v>
      </c>
      <c r="F11362" s="130">
        <f t="shared" si="184"/>
        <v>6851250</v>
      </c>
      <c r="G11362" s="69"/>
    </row>
    <row r="11363" spans="1:7" ht="18" customHeight="1">
      <c r="A11363" s="323"/>
      <c r="B11363" s="439" t="s">
        <v>2681</v>
      </c>
      <c r="C11363" s="430"/>
      <c r="D11363" s="430">
        <v>-2.7</v>
      </c>
      <c r="E11363" s="54">
        <v>15000</v>
      </c>
      <c r="F11363" s="140">
        <f t="shared" si="184"/>
        <v>-40500</v>
      </c>
      <c r="G11363" s="69"/>
    </row>
    <row r="11364" spans="1:7" ht="18" customHeight="1">
      <c r="A11364" s="323"/>
      <c r="B11364" s="439" t="s">
        <v>2682</v>
      </c>
      <c r="C11364" s="430"/>
      <c r="D11364" s="430">
        <v>-7.9</v>
      </c>
      <c r="E11364" s="54">
        <v>20000</v>
      </c>
      <c r="F11364" s="140">
        <f t="shared" si="184"/>
        <v>-158000</v>
      </c>
      <c r="G11364" s="69"/>
    </row>
    <row r="11365" spans="1:7" ht="18" customHeight="1">
      <c r="A11365" s="323"/>
      <c r="B11365" s="302"/>
      <c r="C11365" s="325"/>
      <c r="D11365" s="325"/>
      <c r="E11365" s="46"/>
      <c r="F11365" s="130">
        <f t="shared" si="184"/>
        <v>0</v>
      </c>
      <c r="G11365" s="69"/>
    </row>
    <row r="11366" spans="1:7" ht="18" customHeight="1">
      <c r="A11366" s="323" t="s">
        <v>51</v>
      </c>
      <c r="B11366" s="302" t="s">
        <v>31</v>
      </c>
      <c r="C11366" s="325" t="s">
        <v>43</v>
      </c>
      <c r="D11366" s="325">
        <v>220</v>
      </c>
      <c r="E11366" s="46">
        <v>35500</v>
      </c>
      <c r="F11366" s="130">
        <f t="shared" si="184"/>
        <v>7810000</v>
      </c>
      <c r="G11366" s="86">
        <f>SUM(F11366:F11370)</f>
        <v>21690350</v>
      </c>
    </row>
    <row r="11367" spans="1:7" ht="18" customHeight="1">
      <c r="A11367" s="323"/>
      <c r="B11367" s="302" t="s">
        <v>31</v>
      </c>
      <c r="C11367" s="325" t="s">
        <v>1581</v>
      </c>
      <c r="D11367" s="325">
        <v>104</v>
      </c>
      <c r="E11367" s="46">
        <v>32500</v>
      </c>
      <c r="F11367" s="130">
        <f t="shared" si="184"/>
        <v>3380000</v>
      </c>
      <c r="G11367" s="69"/>
    </row>
    <row r="11368" spans="1:7" ht="18" customHeight="1">
      <c r="A11368" s="323"/>
      <c r="B11368" s="302" t="s">
        <v>31</v>
      </c>
      <c r="C11368" s="325" t="s">
        <v>1503</v>
      </c>
      <c r="D11368" s="325">
        <v>111.5</v>
      </c>
      <c r="E11368" s="46">
        <v>32500</v>
      </c>
      <c r="F11368" s="130">
        <f t="shared" si="184"/>
        <v>3623750</v>
      </c>
      <c r="G11368" s="69"/>
    </row>
    <row r="11369" spans="1:7" ht="18" customHeight="1">
      <c r="A11369" s="323"/>
      <c r="B11369" s="302" t="s">
        <v>31</v>
      </c>
      <c r="C11369" s="325" t="s">
        <v>2046</v>
      </c>
      <c r="D11369" s="325">
        <v>95.7</v>
      </c>
      <c r="E11369" s="46">
        <v>33000</v>
      </c>
      <c r="F11369" s="130">
        <f t="shared" si="184"/>
        <v>3158100</v>
      </c>
      <c r="G11369" s="69"/>
    </row>
    <row r="11370" spans="1:7" ht="18" customHeight="1">
      <c r="A11370" s="323"/>
      <c r="B11370" s="302" t="s">
        <v>31</v>
      </c>
      <c r="C11370" s="325" t="s">
        <v>986</v>
      </c>
      <c r="D11370" s="325">
        <v>111</v>
      </c>
      <c r="E11370" s="46">
        <v>33500</v>
      </c>
      <c r="F11370" s="130">
        <f t="shared" si="184"/>
        <v>3718500</v>
      </c>
      <c r="G11370" s="69"/>
    </row>
    <row r="11371" spans="1:7" ht="18" customHeight="1">
      <c r="A11371" s="323"/>
      <c r="B11371" s="302"/>
      <c r="C11371" s="325"/>
      <c r="D11371" s="325"/>
      <c r="E11371" s="46"/>
      <c r="F11371" s="130">
        <f t="shared" si="184"/>
        <v>0</v>
      </c>
      <c r="G11371" s="69"/>
    </row>
    <row r="11372" spans="1:7" ht="18" customHeight="1">
      <c r="A11372" s="323" t="s">
        <v>2666</v>
      </c>
      <c r="B11372" s="302" t="s">
        <v>31</v>
      </c>
      <c r="C11372" s="325" t="s">
        <v>2667</v>
      </c>
      <c r="D11372" s="325">
        <v>114.6</v>
      </c>
      <c r="E11372" s="46">
        <v>34000</v>
      </c>
      <c r="F11372" s="130">
        <f t="shared" ref="F11372:F11437" si="185">E11372*D11372</f>
        <v>3896400</v>
      </c>
      <c r="G11372" s="86">
        <f>F11372</f>
        <v>3896400</v>
      </c>
    </row>
    <row r="11373" spans="1:7" ht="18" customHeight="1">
      <c r="A11373" s="323"/>
      <c r="B11373" s="302"/>
      <c r="C11373" s="325"/>
      <c r="D11373" s="325"/>
      <c r="E11373" s="46"/>
      <c r="F11373" s="130">
        <f t="shared" si="185"/>
        <v>0</v>
      </c>
      <c r="G11373" s="69"/>
    </row>
    <row r="11374" spans="1:7" ht="18" customHeight="1">
      <c r="A11374" s="323" t="s">
        <v>2287</v>
      </c>
      <c r="B11374" s="302" t="s">
        <v>31</v>
      </c>
      <c r="C11374" s="325" t="s">
        <v>754</v>
      </c>
      <c r="D11374" s="325">
        <v>392.5</v>
      </c>
      <c r="E11374" s="46">
        <v>37000</v>
      </c>
      <c r="F11374" s="130">
        <f t="shared" si="185"/>
        <v>14522500</v>
      </c>
      <c r="G11374" s="86">
        <f>SUM(F11374:F11376)</f>
        <v>21876300</v>
      </c>
    </row>
    <row r="11375" spans="1:7" ht="18" customHeight="1">
      <c r="A11375" s="323"/>
      <c r="B11375" s="302" t="s">
        <v>570</v>
      </c>
      <c r="C11375" s="325" t="s">
        <v>948</v>
      </c>
      <c r="D11375" s="325">
        <v>75</v>
      </c>
      <c r="E11375" s="46">
        <v>41500</v>
      </c>
      <c r="F11375" s="130">
        <f t="shared" si="185"/>
        <v>3112500</v>
      </c>
      <c r="G11375" s="69"/>
    </row>
    <row r="11376" spans="1:7" ht="18" customHeight="1">
      <c r="A11376" s="323"/>
      <c r="B11376" s="302" t="s">
        <v>570</v>
      </c>
      <c r="C11376" s="325" t="s">
        <v>581</v>
      </c>
      <c r="D11376" s="325">
        <v>102.2</v>
      </c>
      <c r="E11376" s="46">
        <v>41500</v>
      </c>
      <c r="F11376" s="130">
        <f t="shared" si="185"/>
        <v>4241300</v>
      </c>
      <c r="G11376" s="69"/>
    </row>
    <row r="11377" spans="1:7" ht="18" customHeight="1">
      <c r="A11377" s="323"/>
      <c r="B11377" s="302"/>
      <c r="C11377" s="325"/>
      <c r="D11377" s="325"/>
      <c r="E11377" s="46"/>
      <c r="F11377" s="130">
        <f t="shared" si="185"/>
        <v>0</v>
      </c>
      <c r="G11377" s="69"/>
    </row>
    <row r="11378" spans="1:7" ht="18" customHeight="1">
      <c r="A11378" s="323" t="s">
        <v>418</v>
      </c>
      <c r="B11378" s="302" t="s">
        <v>23</v>
      </c>
      <c r="C11378" s="325" t="s">
        <v>2416</v>
      </c>
      <c r="D11378" s="325">
        <v>180.9</v>
      </c>
      <c r="E11378" s="46">
        <v>35000</v>
      </c>
      <c r="F11378" s="130">
        <f t="shared" si="185"/>
        <v>6331500</v>
      </c>
      <c r="G11378" s="86">
        <f>F11378</f>
        <v>6331500</v>
      </c>
    </row>
    <row r="11379" spans="1:7" ht="18" customHeight="1">
      <c r="A11379" s="323"/>
      <c r="B11379" s="302"/>
      <c r="C11379" s="325"/>
      <c r="D11379" s="325"/>
      <c r="E11379" s="46"/>
      <c r="F11379" s="130">
        <f t="shared" si="185"/>
        <v>0</v>
      </c>
      <c r="G11379" s="69"/>
    </row>
    <row r="11380" spans="1:7" ht="18" customHeight="1">
      <c r="A11380" s="323" t="s">
        <v>2345</v>
      </c>
      <c r="B11380" s="302" t="s">
        <v>23</v>
      </c>
      <c r="C11380" s="325" t="s">
        <v>416</v>
      </c>
      <c r="D11380" s="325">
        <v>199</v>
      </c>
      <c r="E11380" s="46">
        <v>34000</v>
      </c>
      <c r="F11380" s="130">
        <f t="shared" si="185"/>
        <v>6766000</v>
      </c>
      <c r="G11380" s="86">
        <f>SUM(F11380:F11381)</f>
        <v>4771600</v>
      </c>
    </row>
    <row r="11381" spans="1:7" ht="18" customHeight="1">
      <c r="A11381" s="323"/>
      <c r="B11381" s="439" t="s">
        <v>2376</v>
      </c>
      <c r="C11381" s="430" t="s">
        <v>2510</v>
      </c>
      <c r="D11381" s="430">
        <v>-55.4</v>
      </c>
      <c r="E11381" s="54">
        <v>36000</v>
      </c>
      <c r="F11381" s="140">
        <f t="shared" si="185"/>
        <v>-1994400</v>
      </c>
      <c r="G11381" s="86"/>
    </row>
    <row r="11382" spans="1:7" ht="18" customHeight="1">
      <c r="A11382" s="323"/>
      <c r="B11382" s="302"/>
      <c r="C11382" s="325"/>
      <c r="D11382" s="325"/>
      <c r="E11382" s="46"/>
      <c r="F11382" s="130">
        <f t="shared" si="185"/>
        <v>0</v>
      </c>
      <c r="G11382" s="69"/>
    </row>
    <row r="11383" spans="1:7" ht="18" customHeight="1">
      <c r="A11383" s="323" t="s">
        <v>316</v>
      </c>
      <c r="B11383" s="302" t="s">
        <v>13</v>
      </c>
      <c r="C11383" s="325" t="s">
        <v>1119</v>
      </c>
      <c r="D11383" s="325">
        <v>487.5</v>
      </c>
      <c r="E11383" s="46">
        <v>31500</v>
      </c>
      <c r="F11383" s="130">
        <f t="shared" si="185"/>
        <v>15356250</v>
      </c>
      <c r="G11383" s="86">
        <f>SUM(F11383:F11385)</f>
        <v>35185500</v>
      </c>
    </row>
    <row r="11384" spans="1:7" ht="18" customHeight="1">
      <c r="A11384" s="323"/>
      <c r="B11384" s="302" t="s">
        <v>13</v>
      </c>
      <c r="C11384" s="325" t="s">
        <v>579</v>
      </c>
      <c r="D11384" s="325">
        <v>491</v>
      </c>
      <c r="E11384" s="46">
        <v>31500</v>
      </c>
      <c r="F11384" s="130">
        <f t="shared" si="185"/>
        <v>15466500</v>
      </c>
      <c r="G11384" s="69"/>
    </row>
    <row r="11385" spans="1:7" ht="18" customHeight="1">
      <c r="A11385" s="323"/>
      <c r="B11385" s="302" t="s">
        <v>13</v>
      </c>
      <c r="C11385" s="325" t="s">
        <v>685</v>
      </c>
      <c r="D11385" s="325">
        <v>138.5</v>
      </c>
      <c r="E11385" s="46">
        <v>31500</v>
      </c>
      <c r="F11385" s="130">
        <f t="shared" si="185"/>
        <v>4362750</v>
      </c>
      <c r="G11385" s="69"/>
    </row>
    <row r="11386" spans="1:7" ht="18" customHeight="1">
      <c r="A11386" s="323"/>
      <c r="B11386" s="302"/>
      <c r="C11386" s="325"/>
      <c r="D11386" s="325"/>
      <c r="E11386" s="46"/>
      <c r="F11386" s="130">
        <f t="shared" si="185"/>
        <v>0</v>
      </c>
      <c r="G11386" s="69"/>
    </row>
    <row r="11387" spans="1:7" ht="18" customHeight="1">
      <c r="A11387" s="323" t="s">
        <v>178</v>
      </c>
      <c r="B11387" s="302" t="s">
        <v>13</v>
      </c>
      <c r="C11387" s="325" t="s">
        <v>478</v>
      </c>
      <c r="D11387" s="325">
        <v>75</v>
      </c>
      <c r="E11387" s="46">
        <v>33500</v>
      </c>
      <c r="F11387" s="130">
        <f t="shared" si="185"/>
        <v>2512500</v>
      </c>
      <c r="G11387" s="86">
        <f>F11387</f>
        <v>2512500</v>
      </c>
    </row>
    <row r="11388" spans="1:7" ht="18" customHeight="1">
      <c r="A11388" s="323"/>
      <c r="B11388" s="302"/>
      <c r="C11388" s="325"/>
      <c r="D11388" s="325"/>
      <c r="E11388" s="46"/>
      <c r="F11388" s="130">
        <f t="shared" si="185"/>
        <v>0</v>
      </c>
      <c r="G11388" s="69"/>
    </row>
    <row r="11389" spans="1:7" ht="18" customHeight="1">
      <c r="A11389" s="323" t="s">
        <v>566</v>
      </c>
      <c r="B11389" s="439" t="s">
        <v>2669</v>
      </c>
      <c r="C11389" s="430" t="s">
        <v>130</v>
      </c>
      <c r="D11389" s="430">
        <v>-2.8</v>
      </c>
      <c r="E11389" s="54">
        <v>36000</v>
      </c>
      <c r="F11389" s="140">
        <f t="shared" si="185"/>
        <v>-100800</v>
      </c>
      <c r="G11389" s="86">
        <f>F11389</f>
        <v>-100800</v>
      </c>
    </row>
    <row r="11390" spans="1:7" ht="18" customHeight="1">
      <c r="A11390" s="323"/>
      <c r="B11390" s="302"/>
      <c r="C11390" s="325"/>
      <c r="D11390" s="325"/>
      <c r="E11390" s="46"/>
      <c r="F11390" s="130">
        <f t="shared" si="185"/>
        <v>0</v>
      </c>
      <c r="G11390" s="69"/>
    </row>
    <row r="11391" spans="1:7" ht="18" customHeight="1">
      <c r="A11391" s="323" t="s">
        <v>2670</v>
      </c>
      <c r="B11391" s="302" t="s">
        <v>13</v>
      </c>
      <c r="C11391" s="325" t="s">
        <v>697</v>
      </c>
      <c r="D11391" s="325">
        <v>100</v>
      </c>
      <c r="E11391" s="46">
        <v>31500</v>
      </c>
      <c r="F11391" s="130">
        <f t="shared" si="185"/>
        <v>3150000</v>
      </c>
      <c r="G11391" s="86">
        <f>SUM(F11391:F11394)</f>
        <v>7292250</v>
      </c>
    </row>
    <row r="11392" spans="1:7" ht="18" customHeight="1">
      <c r="A11392" s="323"/>
      <c r="B11392" s="302" t="s">
        <v>13</v>
      </c>
      <c r="C11392" s="325" t="s">
        <v>698</v>
      </c>
      <c r="D11392" s="325">
        <v>31.5</v>
      </c>
      <c r="E11392" s="46">
        <v>31500</v>
      </c>
      <c r="F11392" s="130">
        <f t="shared" si="185"/>
        <v>992250</v>
      </c>
      <c r="G11392" s="69"/>
    </row>
    <row r="11393" spans="1:7" ht="18" customHeight="1">
      <c r="A11393" s="323"/>
      <c r="B11393" s="302" t="s">
        <v>13</v>
      </c>
      <c r="C11393" s="325" t="s">
        <v>14</v>
      </c>
      <c r="D11393" s="325">
        <v>70</v>
      </c>
      <c r="E11393" s="46">
        <v>31500</v>
      </c>
      <c r="F11393" s="130">
        <f t="shared" si="185"/>
        <v>2205000</v>
      </c>
      <c r="G11393" s="69"/>
    </row>
    <row r="11394" spans="1:7" ht="18" customHeight="1">
      <c r="A11394" s="323"/>
      <c r="B11394" s="302" t="s">
        <v>13</v>
      </c>
      <c r="C11394" s="325" t="s">
        <v>2081</v>
      </c>
      <c r="D11394" s="325">
        <v>30</v>
      </c>
      <c r="E11394" s="46">
        <v>31500</v>
      </c>
      <c r="F11394" s="130">
        <f t="shared" si="185"/>
        <v>945000</v>
      </c>
      <c r="G11394" s="69"/>
    </row>
    <row r="11395" spans="1:7" ht="18" customHeight="1">
      <c r="A11395" s="323"/>
      <c r="B11395" s="302"/>
      <c r="C11395" s="325"/>
      <c r="D11395" s="325"/>
      <c r="E11395" s="46"/>
      <c r="F11395" s="130">
        <f t="shared" si="185"/>
        <v>0</v>
      </c>
      <c r="G11395" s="69"/>
    </row>
    <row r="11396" spans="1:7" ht="18" customHeight="1">
      <c r="A11396" s="323" t="s">
        <v>448</v>
      </c>
      <c r="B11396" s="302" t="s">
        <v>13</v>
      </c>
      <c r="C11396" s="325" t="s">
        <v>130</v>
      </c>
      <c r="D11396" s="325">
        <v>200</v>
      </c>
      <c r="E11396" s="46">
        <v>31000</v>
      </c>
      <c r="F11396" s="130">
        <f t="shared" si="185"/>
        <v>6200000</v>
      </c>
      <c r="G11396" s="86">
        <f>F11396</f>
        <v>6200000</v>
      </c>
    </row>
    <row r="11397" spans="1:7" ht="18" customHeight="1">
      <c r="A11397" s="323"/>
      <c r="B11397" s="302"/>
      <c r="C11397" s="325"/>
      <c r="D11397" s="325"/>
      <c r="E11397" s="46"/>
      <c r="F11397" s="130">
        <f t="shared" si="185"/>
        <v>0</v>
      </c>
      <c r="G11397" s="69"/>
    </row>
    <row r="11398" spans="1:7" ht="18" customHeight="1">
      <c r="A11398" s="323" t="s">
        <v>63</v>
      </c>
      <c r="B11398" s="302" t="s">
        <v>13</v>
      </c>
      <c r="C11398" s="325" t="s">
        <v>67</v>
      </c>
      <c r="D11398" s="325">
        <v>100</v>
      </c>
      <c r="E11398" s="46">
        <v>33000</v>
      </c>
      <c r="F11398" s="130">
        <f t="shared" si="185"/>
        <v>3300000</v>
      </c>
      <c r="G11398" s="86">
        <f>SUM(F11398:F11399)</f>
        <v>9900000</v>
      </c>
    </row>
    <row r="11399" spans="1:7" ht="18" customHeight="1">
      <c r="A11399" s="323"/>
      <c r="B11399" s="302" t="s">
        <v>13</v>
      </c>
      <c r="C11399" s="325" t="s">
        <v>186</v>
      </c>
      <c r="D11399" s="325">
        <v>200</v>
      </c>
      <c r="E11399" s="46">
        <v>33000</v>
      </c>
      <c r="F11399" s="130">
        <f t="shared" si="185"/>
        <v>6600000</v>
      </c>
      <c r="G11399" s="69"/>
    </row>
    <row r="11400" spans="1:7" ht="18" customHeight="1">
      <c r="A11400" s="323"/>
      <c r="B11400" s="302"/>
      <c r="C11400" s="325"/>
      <c r="D11400" s="325"/>
      <c r="E11400" s="46"/>
      <c r="F11400" s="130">
        <f t="shared" si="185"/>
        <v>0</v>
      </c>
      <c r="G11400" s="69"/>
    </row>
    <row r="11401" spans="1:7" ht="18" customHeight="1">
      <c r="A11401" s="323" t="s">
        <v>12</v>
      </c>
      <c r="B11401" s="302" t="s">
        <v>13</v>
      </c>
      <c r="C11401" s="325" t="s">
        <v>214</v>
      </c>
      <c r="D11401" s="325">
        <v>71.8</v>
      </c>
      <c r="E11401" s="46">
        <v>31500</v>
      </c>
      <c r="F11401" s="130">
        <f t="shared" si="185"/>
        <v>2261700</v>
      </c>
      <c r="G11401" s="86">
        <f>F11401</f>
        <v>2261700</v>
      </c>
    </row>
    <row r="11402" spans="1:7" ht="18" customHeight="1">
      <c r="A11402" s="323"/>
      <c r="B11402" s="302"/>
      <c r="C11402" s="325"/>
      <c r="D11402" s="325"/>
      <c r="E11402" s="46"/>
      <c r="F11402" s="130">
        <f t="shared" si="185"/>
        <v>0</v>
      </c>
      <c r="G11402" s="69"/>
    </row>
    <row r="11403" spans="1:7" ht="18" customHeight="1">
      <c r="A11403" s="323" t="s">
        <v>203</v>
      </c>
      <c r="B11403" s="302" t="s">
        <v>31</v>
      </c>
      <c r="C11403" s="325" t="s">
        <v>1441</v>
      </c>
      <c r="D11403" s="325">
        <v>304.60000000000002</v>
      </c>
      <c r="E11403" s="46">
        <v>31500</v>
      </c>
      <c r="F11403" s="130">
        <f t="shared" si="185"/>
        <v>9594900</v>
      </c>
      <c r="G11403" s="86">
        <f>SUM(F11403:F11404)</f>
        <v>12902400</v>
      </c>
    </row>
    <row r="11404" spans="1:7" ht="18" customHeight="1">
      <c r="A11404" s="323"/>
      <c r="B11404" s="302" t="s">
        <v>31</v>
      </c>
      <c r="C11404" s="325" t="s">
        <v>1300</v>
      </c>
      <c r="D11404" s="325">
        <v>105</v>
      </c>
      <c r="E11404" s="46">
        <v>31500</v>
      </c>
      <c r="F11404" s="130">
        <f t="shared" si="185"/>
        <v>3307500</v>
      </c>
      <c r="G11404" s="69"/>
    </row>
    <row r="11405" spans="1:7" ht="18" customHeight="1">
      <c r="A11405" s="323"/>
      <c r="B11405" s="302"/>
      <c r="C11405" s="325"/>
      <c r="D11405" s="325"/>
      <c r="E11405" s="46"/>
      <c r="F11405" s="130">
        <f t="shared" si="185"/>
        <v>0</v>
      </c>
      <c r="G11405" s="69"/>
    </row>
    <row r="11406" spans="1:7" ht="18" customHeight="1">
      <c r="A11406" s="323" t="s">
        <v>93</v>
      </c>
      <c r="B11406" s="302" t="s">
        <v>13</v>
      </c>
      <c r="C11406" s="325" t="s">
        <v>2672</v>
      </c>
      <c r="D11406" s="325">
        <v>103</v>
      </c>
      <c r="E11406" s="46">
        <v>31500</v>
      </c>
      <c r="F11406" s="130">
        <f t="shared" si="185"/>
        <v>3244500</v>
      </c>
      <c r="G11406" s="86">
        <f>SUM(F11406:F11409)</f>
        <v>25802000</v>
      </c>
    </row>
    <row r="11407" spans="1:7" ht="18" customHeight="1">
      <c r="A11407" s="323"/>
      <c r="B11407" s="302" t="s">
        <v>510</v>
      </c>
      <c r="C11407" s="325" t="s">
        <v>2673</v>
      </c>
      <c r="D11407" s="325">
        <v>200</v>
      </c>
      <c r="E11407" s="46">
        <v>35000</v>
      </c>
      <c r="F11407" s="130">
        <f t="shared" si="185"/>
        <v>7000000</v>
      </c>
      <c r="G11407" s="69"/>
    </row>
    <row r="11408" spans="1:7" ht="18" customHeight="1">
      <c r="A11408" s="323"/>
      <c r="B11408" s="302" t="s">
        <v>510</v>
      </c>
      <c r="C11408" s="325" t="s">
        <v>2674</v>
      </c>
      <c r="D11408" s="325">
        <v>350</v>
      </c>
      <c r="E11408" s="46">
        <v>35000</v>
      </c>
      <c r="F11408" s="130">
        <f t="shared" si="185"/>
        <v>12250000</v>
      </c>
      <c r="G11408" s="69"/>
    </row>
    <row r="11409" spans="1:7" ht="18" customHeight="1">
      <c r="A11409" s="323"/>
      <c r="B11409" s="302" t="s">
        <v>2684</v>
      </c>
      <c r="C11409" s="325" t="s">
        <v>144</v>
      </c>
      <c r="D11409" s="325">
        <v>105</v>
      </c>
      <c r="E11409" s="46">
        <v>31500</v>
      </c>
      <c r="F11409" s="130">
        <f t="shared" si="185"/>
        <v>3307500</v>
      </c>
      <c r="G11409" s="69"/>
    </row>
    <row r="11410" spans="1:7" ht="18" customHeight="1">
      <c r="A11410" s="323"/>
      <c r="B11410" s="302"/>
      <c r="C11410" s="325"/>
      <c r="D11410" s="325"/>
      <c r="E11410" s="46"/>
      <c r="F11410" s="130">
        <f t="shared" si="185"/>
        <v>0</v>
      </c>
      <c r="G11410" s="69"/>
    </row>
    <row r="11411" spans="1:7" ht="18" customHeight="1">
      <c r="A11411" s="323" t="s">
        <v>727</v>
      </c>
      <c r="B11411" s="302" t="s">
        <v>13</v>
      </c>
      <c r="C11411" s="325" t="s">
        <v>1606</v>
      </c>
      <c r="D11411" s="325">
        <v>234.8</v>
      </c>
      <c r="E11411" s="46">
        <v>33000</v>
      </c>
      <c r="F11411" s="130">
        <f t="shared" si="185"/>
        <v>7748400</v>
      </c>
      <c r="G11411" s="86">
        <f>F11411</f>
        <v>7748400</v>
      </c>
    </row>
    <row r="11412" spans="1:7" ht="18" customHeight="1">
      <c r="A11412" s="323"/>
      <c r="B11412" s="302"/>
      <c r="C11412" s="325"/>
      <c r="D11412" s="325"/>
      <c r="E11412" s="46"/>
      <c r="F11412" s="130">
        <f t="shared" si="185"/>
        <v>0</v>
      </c>
      <c r="G11412" s="69"/>
    </row>
    <row r="11413" spans="1:7" ht="18" customHeight="1">
      <c r="A11413" s="323" t="s">
        <v>767</v>
      </c>
      <c r="B11413" s="302" t="s">
        <v>13</v>
      </c>
      <c r="C11413" s="325" t="s">
        <v>1712</v>
      </c>
      <c r="D11413" s="325">
        <v>100</v>
      </c>
      <c r="E11413" s="46">
        <v>33000</v>
      </c>
      <c r="F11413" s="130">
        <f t="shared" si="185"/>
        <v>3300000</v>
      </c>
      <c r="G11413" s="86">
        <f>SUM(F11413:F11416)</f>
        <v>20034300</v>
      </c>
    </row>
    <row r="11414" spans="1:7" ht="18" customHeight="1">
      <c r="A11414" s="323"/>
      <c r="B11414" s="302" t="s">
        <v>13</v>
      </c>
      <c r="C11414" s="325" t="s">
        <v>202</v>
      </c>
      <c r="D11414" s="325">
        <v>100</v>
      </c>
      <c r="E11414" s="46">
        <v>33000</v>
      </c>
      <c r="F11414" s="130">
        <f t="shared" si="185"/>
        <v>3300000</v>
      </c>
      <c r="G11414" s="69"/>
    </row>
    <row r="11415" spans="1:7" ht="18" customHeight="1">
      <c r="A11415" s="323"/>
      <c r="B11415" s="302" t="s">
        <v>13</v>
      </c>
      <c r="C11415" s="325" t="s">
        <v>2675</v>
      </c>
      <c r="D11415" s="325">
        <v>210</v>
      </c>
      <c r="E11415" s="46">
        <v>33000</v>
      </c>
      <c r="F11415" s="130">
        <f t="shared" si="185"/>
        <v>6930000</v>
      </c>
      <c r="G11415" s="69"/>
    </row>
    <row r="11416" spans="1:7" ht="18" customHeight="1">
      <c r="A11416" s="323"/>
      <c r="B11416" s="302" t="s">
        <v>13</v>
      </c>
      <c r="C11416" s="325" t="s">
        <v>491</v>
      </c>
      <c r="D11416" s="325">
        <v>197.1</v>
      </c>
      <c r="E11416" s="46">
        <v>33000</v>
      </c>
      <c r="F11416" s="130">
        <f t="shared" si="185"/>
        <v>6504300</v>
      </c>
      <c r="G11416" s="69"/>
    </row>
    <row r="11417" spans="1:7" ht="18" customHeight="1">
      <c r="A11417" s="323"/>
      <c r="B11417" s="302"/>
      <c r="C11417" s="325"/>
      <c r="D11417" s="325"/>
      <c r="E11417" s="46"/>
      <c r="F11417" s="130">
        <f t="shared" si="185"/>
        <v>0</v>
      </c>
      <c r="G11417" s="69"/>
    </row>
    <row r="11418" spans="1:7" ht="18" customHeight="1">
      <c r="A11418" s="323" t="s">
        <v>1420</v>
      </c>
      <c r="B11418" s="302" t="s">
        <v>23</v>
      </c>
      <c r="C11418" s="325" t="s">
        <v>1504</v>
      </c>
      <c r="D11418" s="325">
        <v>259</v>
      </c>
      <c r="E11418" s="46">
        <v>36500</v>
      </c>
      <c r="F11418" s="130">
        <f t="shared" si="185"/>
        <v>9453500</v>
      </c>
      <c r="G11418" s="86">
        <f>F11418</f>
        <v>9453500</v>
      </c>
    </row>
    <row r="11419" spans="1:7" ht="18" customHeight="1">
      <c r="A11419" s="323"/>
      <c r="B11419" s="302"/>
      <c r="C11419" s="325"/>
      <c r="D11419" s="325"/>
      <c r="E11419" s="46"/>
      <c r="F11419" s="130">
        <f t="shared" si="185"/>
        <v>0</v>
      </c>
      <c r="G11419" s="69"/>
    </row>
    <row r="11420" spans="1:7" ht="18" customHeight="1">
      <c r="A11420" s="323" t="s">
        <v>394</v>
      </c>
      <c r="B11420" s="302" t="s">
        <v>23</v>
      </c>
      <c r="C11420" s="325" t="s">
        <v>586</v>
      </c>
      <c r="D11420" s="325">
        <v>122</v>
      </c>
      <c r="E11420" s="46">
        <v>34000</v>
      </c>
      <c r="F11420" s="130">
        <f t="shared" si="185"/>
        <v>4148000</v>
      </c>
      <c r="G11420" s="86">
        <f>F11420</f>
        <v>4148000</v>
      </c>
    </row>
    <row r="11421" spans="1:7" ht="18" customHeight="1">
      <c r="A11421" s="323"/>
      <c r="B11421" s="302"/>
      <c r="C11421" s="325"/>
      <c r="D11421" s="325"/>
      <c r="E11421" s="46"/>
      <c r="F11421" s="130">
        <f t="shared" si="185"/>
        <v>0</v>
      </c>
      <c r="G11421" s="69"/>
    </row>
    <row r="11422" spans="1:7" ht="18" customHeight="1">
      <c r="A11422" s="323" t="s">
        <v>207</v>
      </c>
      <c r="B11422" s="302" t="s">
        <v>23</v>
      </c>
      <c r="C11422" s="325" t="s">
        <v>2676</v>
      </c>
      <c r="D11422" s="325">
        <v>333.4</v>
      </c>
      <c r="E11422" s="46">
        <v>33500</v>
      </c>
      <c r="F11422" s="130">
        <f t="shared" si="185"/>
        <v>11168900</v>
      </c>
      <c r="G11422" s="86">
        <f>SUM(F11422:F11424)</f>
        <v>61748900</v>
      </c>
    </row>
    <row r="11423" spans="1:7" ht="18" customHeight="1">
      <c r="A11423" s="323"/>
      <c r="B11423" s="302" t="s">
        <v>23</v>
      </c>
      <c r="C11423" s="325" t="s">
        <v>848</v>
      </c>
      <c r="D11423" s="325">
        <v>1170</v>
      </c>
      <c r="E11423" s="46">
        <v>35500</v>
      </c>
      <c r="F11423" s="130">
        <f t="shared" si="185"/>
        <v>41535000</v>
      </c>
      <c r="G11423" s="69"/>
    </row>
    <row r="11424" spans="1:7" ht="18" customHeight="1">
      <c r="A11424" s="323"/>
      <c r="B11424" s="302" t="s">
        <v>23</v>
      </c>
      <c r="C11424" s="325" t="s">
        <v>534</v>
      </c>
      <c r="D11424" s="325">
        <v>270</v>
      </c>
      <c r="E11424" s="46">
        <v>33500</v>
      </c>
      <c r="F11424" s="130">
        <f t="shared" si="185"/>
        <v>9045000</v>
      </c>
      <c r="G11424" s="69"/>
    </row>
    <row r="11425" spans="1:7" ht="18" customHeight="1">
      <c r="A11425" s="323"/>
      <c r="B11425" s="302"/>
      <c r="C11425" s="325"/>
      <c r="D11425" s="325"/>
      <c r="E11425" s="46"/>
      <c r="F11425" s="130">
        <f t="shared" si="185"/>
        <v>0</v>
      </c>
      <c r="G11425" s="69"/>
    </row>
    <row r="11426" spans="1:7" ht="18" customHeight="1">
      <c r="A11426" s="323" t="s">
        <v>2522</v>
      </c>
      <c r="B11426" s="302" t="s">
        <v>13</v>
      </c>
      <c r="C11426" s="325" t="s">
        <v>15</v>
      </c>
      <c r="D11426" s="325">
        <v>30</v>
      </c>
      <c r="E11426" s="46">
        <v>31000</v>
      </c>
      <c r="F11426" s="130">
        <f t="shared" si="185"/>
        <v>930000</v>
      </c>
      <c r="G11426" s="86">
        <f>SUM(F11426:F11427)</f>
        <v>1860000</v>
      </c>
    </row>
    <row r="11427" spans="1:7" ht="18" customHeight="1">
      <c r="A11427" s="323"/>
      <c r="B11427" s="302" t="s">
        <v>13</v>
      </c>
      <c r="C11427" s="325" t="s">
        <v>62</v>
      </c>
      <c r="D11427" s="325">
        <v>30</v>
      </c>
      <c r="E11427" s="46">
        <v>31000</v>
      </c>
      <c r="F11427" s="130">
        <f t="shared" si="185"/>
        <v>930000</v>
      </c>
      <c r="G11427" s="69"/>
    </row>
    <row r="11428" spans="1:7" ht="18" customHeight="1">
      <c r="A11428" s="323"/>
      <c r="B11428" s="302"/>
      <c r="C11428" s="325"/>
      <c r="D11428" s="325"/>
      <c r="E11428" s="46"/>
      <c r="F11428" s="130">
        <f t="shared" si="185"/>
        <v>0</v>
      </c>
      <c r="G11428" s="69"/>
    </row>
    <row r="11429" spans="1:7" ht="18" customHeight="1">
      <c r="A11429" s="323">
        <v>585</v>
      </c>
      <c r="B11429" s="302" t="s">
        <v>13</v>
      </c>
      <c r="C11429" s="325" t="s">
        <v>2677</v>
      </c>
      <c r="D11429" s="325">
        <v>50</v>
      </c>
      <c r="E11429" s="46">
        <v>30500</v>
      </c>
      <c r="F11429" s="130">
        <f t="shared" si="185"/>
        <v>1525000</v>
      </c>
      <c r="G11429" s="86">
        <f>SUM(F11429:F11431)</f>
        <v>3660000</v>
      </c>
    </row>
    <row r="11430" spans="1:7" ht="18" customHeight="1">
      <c r="A11430" s="323"/>
      <c r="B11430" s="302" t="s">
        <v>13</v>
      </c>
      <c r="C11430" s="325" t="s">
        <v>60</v>
      </c>
      <c r="D11430" s="325">
        <v>40</v>
      </c>
      <c r="E11430" s="46">
        <v>30500</v>
      </c>
      <c r="F11430" s="130">
        <f t="shared" si="185"/>
        <v>1220000</v>
      </c>
      <c r="G11430" s="69"/>
    </row>
    <row r="11431" spans="1:7" ht="18" customHeight="1">
      <c r="A11431" s="323"/>
      <c r="B11431" s="302" t="s">
        <v>13</v>
      </c>
      <c r="C11431" s="325" t="s">
        <v>14</v>
      </c>
      <c r="D11431" s="325">
        <v>30</v>
      </c>
      <c r="E11431" s="46">
        <v>30500</v>
      </c>
      <c r="F11431" s="130">
        <f t="shared" si="185"/>
        <v>915000</v>
      </c>
      <c r="G11431" s="69"/>
    </row>
    <row r="11432" spans="1:7" ht="18" customHeight="1">
      <c r="A11432" s="323"/>
      <c r="B11432" s="302"/>
      <c r="C11432" s="325"/>
      <c r="D11432" s="325"/>
      <c r="E11432" s="46"/>
      <c r="F11432" s="130">
        <f t="shared" si="185"/>
        <v>0</v>
      </c>
      <c r="G11432" s="69"/>
    </row>
    <row r="11433" spans="1:7" ht="18" customHeight="1">
      <c r="A11433" s="323" t="s">
        <v>88</v>
      </c>
      <c r="B11433" s="302" t="s">
        <v>13</v>
      </c>
      <c r="C11433" s="325" t="s">
        <v>170</v>
      </c>
      <c r="D11433" s="325">
        <v>344.4</v>
      </c>
      <c r="E11433" s="46">
        <v>30000</v>
      </c>
      <c r="F11433" s="130">
        <f t="shared" si="185"/>
        <v>10332000</v>
      </c>
      <c r="G11433" s="86">
        <f>SUM(F11433:F11434)</f>
        <v>16458000</v>
      </c>
    </row>
    <row r="11434" spans="1:7" ht="18" customHeight="1">
      <c r="A11434" s="323"/>
      <c r="B11434" s="302" t="s">
        <v>13</v>
      </c>
      <c r="C11434" s="325" t="s">
        <v>2127</v>
      </c>
      <c r="D11434" s="325">
        <v>204.2</v>
      </c>
      <c r="E11434" s="46">
        <v>30000</v>
      </c>
      <c r="F11434" s="130">
        <f t="shared" si="185"/>
        <v>6126000</v>
      </c>
      <c r="G11434" s="69"/>
    </row>
    <row r="11435" spans="1:7" ht="18" customHeight="1">
      <c r="A11435" s="323"/>
      <c r="B11435" s="302"/>
      <c r="C11435" s="325"/>
      <c r="D11435" s="325"/>
      <c r="E11435" s="46"/>
      <c r="F11435" s="130">
        <f t="shared" si="185"/>
        <v>0</v>
      </c>
      <c r="G11435" s="69"/>
    </row>
    <row r="11436" spans="1:7" ht="18" customHeight="1">
      <c r="A11436" s="458" t="s">
        <v>1801</v>
      </c>
      <c r="B11436" s="302" t="s">
        <v>13</v>
      </c>
      <c r="C11436" s="325" t="s">
        <v>2678</v>
      </c>
      <c r="D11436" s="325">
        <v>98</v>
      </c>
      <c r="E11436" s="46">
        <v>31500</v>
      </c>
      <c r="F11436" s="130">
        <f t="shared" si="185"/>
        <v>3087000</v>
      </c>
      <c r="G11436" s="86">
        <f>SUM(F11436:F11437)</f>
        <v>5937750</v>
      </c>
    </row>
    <row r="11437" spans="1:7" ht="18" customHeight="1">
      <c r="A11437" s="323"/>
      <c r="B11437" s="302" t="s">
        <v>13</v>
      </c>
      <c r="C11437" s="325" t="s">
        <v>1444</v>
      </c>
      <c r="D11437" s="325">
        <v>90.5</v>
      </c>
      <c r="E11437" s="46">
        <v>31500</v>
      </c>
      <c r="F11437" s="130">
        <f t="shared" si="185"/>
        <v>2850750</v>
      </c>
      <c r="G11437" s="69"/>
    </row>
    <row r="11438" spans="1:7" ht="18" customHeight="1">
      <c r="A11438" s="323"/>
      <c r="B11438" s="302"/>
      <c r="C11438" s="325"/>
      <c r="D11438" s="325"/>
      <c r="E11438" s="46"/>
      <c r="F11438" s="130">
        <f t="shared" ref="F11438:F11443" si="186">E11438*D11438</f>
        <v>0</v>
      </c>
      <c r="G11438" s="69"/>
    </row>
    <row r="11439" spans="1:7" ht="18" customHeight="1">
      <c r="A11439" s="323" t="s">
        <v>712</v>
      </c>
      <c r="B11439" s="302" t="s">
        <v>31</v>
      </c>
      <c r="C11439" s="325" t="s">
        <v>2679</v>
      </c>
      <c r="D11439" s="325">
        <v>640</v>
      </c>
      <c r="E11439" s="46">
        <v>34500</v>
      </c>
      <c r="F11439" s="130">
        <f t="shared" si="186"/>
        <v>22080000</v>
      </c>
      <c r="G11439" s="86">
        <f>SUM(F11439:F11440)</f>
        <v>49680000</v>
      </c>
    </row>
    <row r="11440" spans="1:7" ht="18" customHeight="1">
      <c r="A11440" s="323"/>
      <c r="B11440" s="302" t="s">
        <v>31</v>
      </c>
      <c r="C11440" s="325" t="s">
        <v>2680</v>
      </c>
      <c r="D11440" s="325">
        <v>800</v>
      </c>
      <c r="E11440" s="46">
        <v>34500</v>
      </c>
      <c r="F11440" s="130">
        <f t="shared" si="186"/>
        <v>27600000</v>
      </c>
      <c r="G11440" s="69"/>
    </row>
    <row r="11441" spans="1:7" ht="18" customHeight="1">
      <c r="A11441" s="323"/>
      <c r="B11441" s="302"/>
      <c r="C11441" s="325"/>
      <c r="D11441" s="325"/>
      <c r="E11441" s="46"/>
      <c r="F11441" s="130">
        <f t="shared" si="186"/>
        <v>0</v>
      </c>
      <c r="G11441" s="69"/>
    </row>
    <row r="11442" spans="1:7" ht="18" customHeight="1">
      <c r="A11442" s="323" t="s">
        <v>1514</v>
      </c>
      <c r="B11442" s="302" t="s">
        <v>13</v>
      </c>
      <c r="C11442" s="325" t="s">
        <v>2683</v>
      </c>
      <c r="D11442" s="325">
        <v>100</v>
      </c>
      <c r="E11442" s="46">
        <v>31500</v>
      </c>
      <c r="F11442" s="130">
        <f t="shared" si="186"/>
        <v>3150000</v>
      </c>
      <c r="G11442" s="86">
        <f>SUM(F11442:F11443)</f>
        <v>6300000</v>
      </c>
    </row>
    <row r="11443" spans="1:7" ht="18" customHeight="1">
      <c r="A11443" s="533"/>
      <c r="B11443" s="440" t="s">
        <v>13</v>
      </c>
      <c r="C11443" s="382" t="s">
        <v>60</v>
      </c>
      <c r="D11443" s="382">
        <v>100</v>
      </c>
      <c r="E11443" s="59">
        <v>31500</v>
      </c>
      <c r="F11443" s="132">
        <f t="shared" si="186"/>
        <v>3150000</v>
      </c>
      <c r="G11443" s="92"/>
    </row>
    <row r="11444" spans="1:7" ht="18" customHeight="1">
      <c r="A11444" s="526"/>
      <c r="B11444" s="435"/>
      <c r="C11444" s="484"/>
      <c r="D11444" s="526"/>
      <c r="E11444" s="126"/>
      <c r="F11444" s="112"/>
      <c r="G11444" s="334"/>
    </row>
    <row r="11445" spans="1:7" ht="18" customHeight="1">
      <c r="A11445" s="538">
        <v>42494</v>
      </c>
      <c r="B11445" s="452"/>
      <c r="C11445" s="501" t="s">
        <v>398</v>
      </c>
      <c r="D11445" s="486"/>
      <c r="E11445" s="114"/>
      <c r="F11445" s="166"/>
      <c r="G11445" s="167"/>
    </row>
    <row r="11446" spans="1:7" ht="18" customHeight="1">
      <c r="A11446" s="531" t="s">
        <v>127</v>
      </c>
      <c r="B11446" s="436" t="s">
        <v>134</v>
      </c>
      <c r="C11446" s="494" t="s">
        <v>152</v>
      </c>
      <c r="D11446" s="494">
        <f>SUM(D11447:D11582)</f>
        <v>11841.150000000001</v>
      </c>
      <c r="E11446" s="166"/>
      <c r="F11446" s="171">
        <f>SUM(F11447:F11582)</f>
        <v>407583750</v>
      </c>
      <c r="G11446" s="171">
        <f>SUM(G11447:G11582)</f>
        <v>407583750</v>
      </c>
    </row>
    <row r="11447" spans="1:7" ht="17.25" customHeight="1">
      <c r="A11447" s="532" t="s">
        <v>12</v>
      </c>
      <c r="B11447" s="441" t="s">
        <v>13</v>
      </c>
      <c r="C11447" s="492" t="s">
        <v>22</v>
      </c>
      <c r="D11447" s="492">
        <v>30</v>
      </c>
      <c r="E11447" s="62">
        <v>31500</v>
      </c>
      <c r="F11447" s="139">
        <f t="shared" ref="F11447:F11478" si="187">E11447*D11447</f>
        <v>945000</v>
      </c>
      <c r="G11447" s="85">
        <f>F11447</f>
        <v>945000</v>
      </c>
    </row>
    <row r="11448" spans="1:7" ht="17.25" customHeight="1">
      <c r="A11448" s="323"/>
      <c r="B11448" s="302"/>
      <c r="C11448" s="325"/>
      <c r="D11448" s="325"/>
      <c r="E11448" s="46"/>
      <c r="F11448" s="130">
        <f t="shared" si="187"/>
        <v>0</v>
      </c>
      <c r="G11448" s="69"/>
    </row>
    <row r="11449" spans="1:7" ht="17.25" customHeight="1">
      <c r="A11449" s="323" t="s">
        <v>2214</v>
      </c>
      <c r="B11449" s="302" t="s">
        <v>13</v>
      </c>
      <c r="C11449" s="325" t="s">
        <v>62</v>
      </c>
      <c r="D11449" s="325">
        <v>20</v>
      </c>
      <c r="E11449" s="46">
        <v>31500</v>
      </c>
      <c r="F11449" s="130">
        <f t="shared" si="187"/>
        <v>630000</v>
      </c>
      <c r="G11449" s="86">
        <f>SUM(F11449:F11451)</f>
        <v>3150000</v>
      </c>
    </row>
    <row r="11450" spans="1:7" ht="17.25" customHeight="1">
      <c r="A11450" s="323"/>
      <c r="B11450" s="302" t="s">
        <v>13</v>
      </c>
      <c r="C11450" s="325" t="s">
        <v>2685</v>
      </c>
      <c r="D11450" s="325">
        <v>50</v>
      </c>
      <c r="E11450" s="46">
        <v>31500</v>
      </c>
      <c r="F11450" s="130">
        <f t="shared" si="187"/>
        <v>1575000</v>
      </c>
      <c r="G11450" s="69"/>
    </row>
    <row r="11451" spans="1:7" ht="17.25" customHeight="1">
      <c r="A11451" s="323"/>
      <c r="B11451" s="302" t="s">
        <v>13</v>
      </c>
      <c r="C11451" s="325" t="s">
        <v>2686</v>
      </c>
      <c r="D11451" s="325">
        <v>30</v>
      </c>
      <c r="E11451" s="46">
        <v>31500</v>
      </c>
      <c r="F11451" s="130">
        <f t="shared" si="187"/>
        <v>945000</v>
      </c>
      <c r="G11451" s="69"/>
    </row>
    <row r="11452" spans="1:7" ht="17.25" customHeight="1">
      <c r="A11452" s="323"/>
      <c r="B11452" s="302"/>
      <c r="C11452" s="325"/>
      <c r="D11452" s="325"/>
      <c r="E11452" s="46"/>
      <c r="F11452" s="130">
        <f t="shared" si="187"/>
        <v>0</v>
      </c>
      <c r="G11452" s="69"/>
    </row>
    <row r="11453" spans="1:7" ht="17.25" customHeight="1">
      <c r="A11453" s="323" t="s">
        <v>2475</v>
      </c>
      <c r="B11453" s="302" t="s">
        <v>31</v>
      </c>
      <c r="C11453" s="325" t="s">
        <v>14</v>
      </c>
      <c r="D11453" s="325">
        <v>85.6</v>
      </c>
      <c r="E11453" s="46">
        <v>35500</v>
      </c>
      <c r="F11453" s="130">
        <f t="shared" si="187"/>
        <v>3038800</v>
      </c>
      <c r="G11453" s="86">
        <f>SUM(F11453:F11455)</f>
        <v>4629200</v>
      </c>
    </row>
    <row r="11454" spans="1:7" ht="17.25" customHeight="1">
      <c r="A11454" s="323"/>
      <c r="B11454" s="302" t="s">
        <v>31</v>
      </c>
      <c r="C11454" s="325" t="s">
        <v>60</v>
      </c>
      <c r="D11454" s="325">
        <v>50</v>
      </c>
      <c r="E11454" s="46">
        <v>35500</v>
      </c>
      <c r="F11454" s="130">
        <f t="shared" si="187"/>
        <v>1775000</v>
      </c>
      <c r="G11454" s="69"/>
    </row>
    <row r="11455" spans="1:7" ht="17.25" customHeight="1">
      <c r="A11455" s="323"/>
      <c r="B11455" s="439" t="s">
        <v>1979</v>
      </c>
      <c r="C11455" s="430"/>
      <c r="D11455" s="430">
        <v>-5.2</v>
      </c>
      <c r="E11455" s="54">
        <v>35500</v>
      </c>
      <c r="F11455" s="140">
        <f t="shared" si="187"/>
        <v>-184600</v>
      </c>
      <c r="G11455" s="69"/>
    </row>
    <row r="11456" spans="1:7" ht="17.25" customHeight="1">
      <c r="A11456" s="323"/>
      <c r="B11456" s="302"/>
      <c r="C11456" s="325"/>
      <c r="D11456" s="325"/>
      <c r="E11456" s="46"/>
      <c r="F11456" s="130">
        <f t="shared" si="187"/>
        <v>0</v>
      </c>
      <c r="G11456" s="69"/>
    </row>
    <row r="11457" spans="1:9" ht="17.25" customHeight="1">
      <c r="A11457" s="323" t="s">
        <v>1843</v>
      </c>
      <c r="B11457" s="618" t="s">
        <v>2687</v>
      </c>
      <c r="C11457" s="618"/>
      <c r="D11457" s="430">
        <v>-112.5</v>
      </c>
      <c r="E11457" s="54">
        <v>20000</v>
      </c>
      <c r="F11457" s="140">
        <f t="shared" si="187"/>
        <v>-2250000</v>
      </c>
      <c r="G11457" s="86">
        <f>SUM(F11457:F11459)</f>
        <v>-1375000</v>
      </c>
    </row>
    <row r="11458" spans="1:9" ht="17.25" customHeight="1">
      <c r="A11458" s="323"/>
      <c r="B11458" s="439" t="s">
        <v>2688</v>
      </c>
      <c r="C11458" s="430" t="s">
        <v>659</v>
      </c>
      <c r="D11458" s="430">
        <v>-25</v>
      </c>
      <c r="E11458" s="54">
        <v>36000</v>
      </c>
      <c r="F11458" s="140">
        <f t="shared" si="187"/>
        <v>-900000</v>
      </c>
      <c r="G11458" s="69"/>
      <c r="I11458" s="284">
        <v>42480</v>
      </c>
    </row>
    <row r="11459" spans="1:9" ht="17.25" customHeight="1">
      <c r="A11459" s="323"/>
      <c r="B11459" s="302" t="s">
        <v>31</v>
      </c>
      <c r="C11459" s="325" t="s">
        <v>60</v>
      </c>
      <c r="D11459" s="325">
        <v>50</v>
      </c>
      <c r="E11459" s="46">
        <v>35500</v>
      </c>
      <c r="F11459" s="130">
        <f t="shared" si="187"/>
        <v>1775000</v>
      </c>
      <c r="G11459" s="69"/>
      <c r="H11459" s="277" t="s">
        <v>2513</v>
      </c>
      <c r="I11459" s="284" t="s">
        <v>2715</v>
      </c>
    </row>
    <row r="11460" spans="1:9" ht="17.25" customHeight="1">
      <c r="A11460" s="323"/>
      <c r="B11460" s="302"/>
      <c r="C11460" s="325"/>
      <c r="D11460" s="325"/>
      <c r="E11460" s="46"/>
      <c r="F11460" s="130">
        <f t="shared" si="187"/>
        <v>0</v>
      </c>
      <c r="G11460" s="69"/>
    </row>
    <row r="11461" spans="1:9" ht="17.25" customHeight="1">
      <c r="A11461" s="323" t="s">
        <v>727</v>
      </c>
      <c r="B11461" s="617" t="s">
        <v>2698</v>
      </c>
      <c r="C11461" s="617"/>
      <c r="D11461" s="430">
        <v>-31</v>
      </c>
      <c r="E11461" s="54">
        <v>37000</v>
      </c>
      <c r="F11461" s="140">
        <f t="shared" si="187"/>
        <v>-1147000</v>
      </c>
      <c r="G11461" s="86">
        <f>SUM(F11461:F11461)</f>
        <v>-1147000</v>
      </c>
    </row>
    <row r="11462" spans="1:9" ht="17.25" customHeight="1">
      <c r="A11462" s="323"/>
      <c r="B11462" s="302"/>
      <c r="C11462" s="325"/>
      <c r="D11462" s="325"/>
      <c r="E11462" s="46"/>
      <c r="F11462" s="130">
        <f t="shared" si="187"/>
        <v>0</v>
      </c>
      <c r="G11462" s="69"/>
    </row>
    <row r="11463" spans="1:9" ht="17.25" customHeight="1">
      <c r="A11463" s="323" t="s">
        <v>1420</v>
      </c>
      <c r="B11463" s="444" t="s">
        <v>16</v>
      </c>
      <c r="C11463" s="482" t="s">
        <v>2565</v>
      </c>
      <c r="D11463" s="482">
        <v>120</v>
      </c>
      <c r="E11463" s="116">
        <v>42000</v>
      </c>
      <c r="F11463" s="131">
        <f t="shared" si="187"/>
        <v>5040000</v>
      </c>
      <c r="G11463" s="86">
        <f>F11463</f>
        <v>5040000</v>
      </c>
    </row>
    <row r="11464" spans="1:9" ht="17.25" customHeight="1">
      <c r="A11464" s="323"/>
      <c r="B11464" s="302"/>
      <c r="C11464" s="325"/>
      <c r="D11464" s="325"/>
      <c r="E11464" s="46"/>
      <c r="F11464" s="130">
        <f t="shared" si="187"/>
        <v>0</v>
      </c>
      <c r="G11464" s="69"/>
    </row>
    <row r="11465" spans="1:9" ht="17.25" customHeight="1">
      <c r="A11465" s="323" t="s">
        <v>193</v>
      </c>
      <c r="B11465" s="302" t="s">
        <v>13</v>
      </c>
      <c r="C11465" s="325" t="s">
        <v>194</v>
      </c>
      <c r="D11465" s="325">
        <v>190</v>
      </c>
      <c r="E11465" s="46">
        <v>33000</v>
      </c>
      <c r="F11465" s="130">
        <f t="shared" si="187"/>
        <v>6270000</v>
      </c>
      <c r="G11465" s="86">
        <f>SUM(F11465:F11467)</f>
        <v>43582500</v>
      </c>
    </row>
    <row r="11466" spans="1:9" ht="17.25" customHeight="1">
      <c r="A11466" s="323"/>
      <c r="B11466" s="302" t="s">
        <v>31</v>
      </c>
      <c r="C11466" s="325" t="s">
        <v>1348</v>
      </c>
      <c r="D11466" s="325">
        <v>420</v>
      </c>
      <c r="E11466" s="46">
        <v>37000</v>
      </c>
      <c r="F11466" s="130">
        <f t="shared" si="187"/>
        <v>15540000</v>
      </c>
      <c r="G11466" s="69"/>
    </row>
    <row r="11467" spans="1:9" ht="17.25" customHeight="1">
      <c r="A11467" s="323"/>
      <c r="B11467" s="302" t="s">
        <v>31</v>
      </c>
      <c r="C11467" s="325" t="s">
        <v>329</v>
      </c>
      <c r="D11467" s="325">
        <v>580.6</v>
      </c>
      <c r="E11467" s="46">
        <v>37500</v>
      </c>
      <c r="F11467" s="130">
        <f t="shared" si="187"/>
        <v>21772500</v>
      </c>
      <c r="G11467" s="69"/>
    </row>
    <row r="11468" spans="1:9" ht="17.25" customHeight="1">
      <c r="A11468" s="323"/>
      <c r="B11468" s="302"/>
      <c r="C11468" s="325"/>
      <c r="D11468" s="325"/>
      <c r="E11468" s="46"/>
      <c r="F11468" s="130">
        <f t="shared" si="187"/>
        <v>0</v>
      </c>
      <c r="G11468" s="69"/>
    </row>
    <row r="11469" spans="1:9" ht="17.25" customHeight="1">
      <c r="A11469" s="323" t="s">
        <v>438</v>
      </c>
      <c r="B11469" s="302" t="s">
        <v>23</v>
      </c>
      <c r="C11469" s="325" t="s">
        <v>158</v>
      </c>
      <c r="D11469" s="325">
        <v>151.69999999999999</v>
      </c>
      <c r="E11469" s="46">
        <v>31500</v>
      </c>
      <c r="F11469" s="130">
        <f t="shared" si="187"/>
        <v>4778550</v>
      </c>
      <c r="G11469" s="86">
        <f>F11469</f>
        <v>4778550</v>
      </c>
    </row>
    <row r="11470" spans="1:9" ht="17.25" customHeight="1">
      <c r="A11470" s="323"/>
      <c r="B11470" s="302"/>
      <c r="C11470" s="325"/>
      <c r="D11470" s="325"/>
      <c r="E11470" s="46"/>
      <c r="F11470" s="130">
        <f t="shared" si="187"/>
        <v>0</v>
      </c>
      <c r="G11470" s="69"/>
    </row>
    <row r="11471" spans="1:9" ht="17.25" customHeight="1">
      <c r="A11471" s="323" t="s">
        <v>63</v>
      </c>
      <c r="B11471" s="302" t="s">
        <v>13</v>
      </c>
      <c r="C11471" s="325" t="s">
        <v>337</v>
      </c>
      <c r="D11471" s="325">
        <v>200</v>
      </c>
      <c r="E11471" s="46">
        <v>33000</v>
      </c>
      <c r="F11471" s="130">
        <f t="shared" si="187"/>
        <v>6600000</v>
      </c>
      <c r="G11471" s="86">
        <f>SUM(F11471:F11472)</f>
        <v>9215900</v>
      </c>
    </row>
    <row r="11472" spans="1:9" ht="17.25" customHeight="1">
      <c r="A11472" s="323"/>
      <c r="B11472" s="302" t="s">
        <v>31</v>
      </c>
      <c r="C11472" s="325" t="s">
        <v>442</v>
      </c>
      <c r="D11472" s="325">
        <v>70.7</v>
      </c>
      <c r="E11472" s="46">
        <v>37000</v>
      </c>
      <c r="F11472" s="130">
        <f t="shared" si="187"/>
        <v>2615900</v>
      </c>
      <c r="G11472" s="86"/>
    </row>
    <row r="11473" spans="1:7" ht="17.25" customHeight="1">
      <c r="A11473" s="323"/>
      <c r="B11473" s="302"/>
      <c r="C11473" s="325"/>
      <c r="D11473" s="325"/>
      <c r="E11473" s="46"/>
      <c r="F11473" s="130">
        <f t="shared" si="187"/>
        <v>0</v>
      </c>
      <c r="G11473" s="69"/>
    </row>
    <row r="11474" spans="1:7" ht="17.25" customHeight="1">
      <c r="A11474" s="323" t="s">
        <v>2689</v>
      </c>
      <c r="B11474" s="302" t="s">
        <v>31</v>
      </c>
      <c r="C11474" s="325" t="s">
        <v>184</v>
      </c>
      <c r="D11474" s="325">
        <v>54.9</v>
      </c>
      <c r="E11474" s="46">
        <v>35500</v>
      </c>
      <c r="F11474" s="130">
        <f t="shared" si="187"/>
        <v>1948950</v>
      </c>
      <c r="G11474" s="86">
        <f>F11474</f>
        <v>1948950</v>
      </c>
    </row>
    <row r="11475" spans="1:7" ht="17.25" customHeight="1">
      <c r="A11475" s="323"/>
      <c r="B11475" s="302"/>
      <c r="C11475" s="325"/>
      <c r="D11475" s="325"/>
      <c r="E11475" s="46"/>
      <c r="F11475" s="130">
        <f t="shared" si="187"/>
        <v>0</v>
      </c>
      <c r="G11475" s="69"/>
    </row>
    <row r="11476" spans="1:7" ht="17.25" customHeight="1">
      <c r="A11476" s="323" t="s">
        <v>646</v>
      </c>
      <c r="B11476" s="302" t="s">
        <v>289</v>
      </c>
      <c r="C11476" s="325" t="s">
        <v>819</v>
      </c>
      <c r="D11476" s="325">
        <v>52.3</v>
      </c>
      <c r="E11476" s="46">
        <v>33500</v>
      </c>
      <c r="F11476" s="130">
        <f t="shared" si="187"/>
        <v>1752050</v>
      </c>
      <c r="G11476" s="86">
        <f>SUM(F11476:F11477)</f>
        <v>3594550</v>
      </c>
    </row>
    <row r="11477" spans="1:7" ht="17.25" customHeight="1">
      <c r="A11477" s="323"/>
      <c r="B11477" s="302" t="s">
        <v>289</v>
      </c>
      <c r="C11477" s="325" t="s">
        <v>2690</v>
      </c>
      <c r="D11477" s="325">
        <v>55</v>
      </c>
      <c r="E11477" s="46">
        <v>33500</v>
      </c>
      <c r="F11477" s="130">
        <f t="shared" si="187"/>
        <v>1842500</v>
      </c>
      <c r="G11477" s="69"/>
    </row>
    <row r="11478" spans="1:7" ht="17.25" customHeight="1">
      <c r="A11478" s="323"/>
      <c r="B11478" s="302"/>
      <c r="C11478" s="325"/>
      <c r="D11478" s="325"/>
      <c r="E11478" s="46"/>
      <c r="F11478" s="130">
        <f t="shared" si="187"/>
        <v>0</v>
      </c>
      <c r="G11478" s="69"/>
    </row>
    <row r="11479" spans="1:7" ht="17.25" customHeight="1">
      <c r="A11479" s="323" t="s">
        <v>18</v>
      </c>
      <c r="B11479" s="302" t="s">
        <v>13</v>
      </c>
      <c r="C11479" s="325" t="s">
        <v>15</v>
      </c>
      <c r="D11479" s="325">
        <v>20</v>
      </c>
      <c r="E11479" s="46">
        <v>30000</v>
      </c>
      <c r="F11479" s="130">
        <f t="shared" ref="F11479:F11507" si="188">E11479*D11479</f>
        <v>600000</v>
      </c>
      <c r="G11479" s="86">
        <f>SUM(F11479:F11483)</f>
        <v>3000000</v>
      </c>
    </row>
    <row r="11480" spans="1:7" ht="17.25" customHeight="1">
      <c r="A11480" s="323"/>
      <c r="B11480" s="302" t="s">
        <v>13</v>
      </c>
      <c r="C11480" s="325" t="s">
        <v>62</v>
      </c>
      <c r="D11480" s="325">
        <v>20</v>
      </c>
      <c r="E11480" s="46">
        <v>30000</v>
      </c>
      <c r="F11480" s="130">
        <f t="shared" si="188"/>
        <v>600000</v>
      </c>
      <c r="G11480" s="69"/>
    </row>
    <row r="11481" spans="1:7" ht="17.25" customHeight="1">
      <c r="A11481" s="323"/>
      <c r="B11481" s="302" t="s">
        <v>13</v>
      </c>
      <c r="C11481" s="325" t="s">
        <v>125</v>
      </c>
      <c r="D11481" s="325">
        <v>10</v>
      </c>
      <c r="E11481" s="46">
        <v>30000</v>
      </c>
      <c r="F11481" s="130">
        <f t="shared" si="188"/>
        <v>300000</v>
      </c>
      <c r="G11481" s="69"/>
    </row>
    <row r="11482" spans="1:7" ht="17.25" customHeight="1">
      <c r="A11482" s="323"/>
      <c r="B11482" s="302" t="s">
        <v>13</v>
      </c>
      <c r="C11482" s="325" t="s">
        <v>75</v>
      </c>
      <c r="D11482" s="325">
        <v>10</v>
      </c>
      <c r="E11482" s="46">
        <v>30000</v>
      </c>
      <c r="F11482" s="130">
        <f t="shared" si="188"/>
        <v>300000</v>
      </c>
      <c r="G11482" s="69"/>
    </row>
    <row r="11483" spans="1:7" ht="17.25" customHeight="1">
      <c r="A11483" s="323"/>
      <c r="B11483" s="302" t="s">
        <v>13</v>
      </c>
      <c r="C11483" s="325" t="s">
        <v>1709</v>
      </c>
      <c r="D11483" s="325">
        <v>40</v>
      </c>
      <c r="E11483" s="46">
        <v>30000</v>
      </c>
      <c r="F11483" s="130">
        <f t="shared" si="188"/>
        <v>1200000</v>
      </c>
      <c r="G11483" s="69"/>
    </row>
    <row r="11484" spans="1:7" ht="17.25" customHeight="1">
      <c r="A11484" s="323"/>
      <c r="B11484" s="302"/>
      <c r="C11484" s="325"/>
      <c r="D11484" s="325"/>
      <c r="E11484" s="46"/>
      <c r="F11484" s="130">
        <f t="shared" si="188"/>
        <v>0</v>
      </c>
      <c r="G11484" s="69"/>
    </row>
    <row r="11485" spans="1:7" ht="17.25" customHeight="1">
      <c r="A11485" s="323" t="s">
        <v>61</v>
      </c>
      <c r="B11485" s="302" t="s">
        <v>13</v>
      </c>
      <c r="C11485" s="325" t="s">
        <v>15</v>
      </c>
      <c r="D11485" s="325">
        <v>20</v>
      </c>
      <c r="E11485" s="130">
        <v>30500</v>
      </c>
      <c r="F11485" s="130">
        <f t="shared" si="188"/>
        <v>610000</v>
      </c>
      <c r="G11485" s="86">
        <f>SUM(F11485:F11490)</f>
        <v>3355000</v>
      </c>
    </row>
    <row r="11486" spans="1:7" ht="17.25" customHeight="1">
      <c r="A11486" s="323"/>
      <c r="B11486" s="302" t="s">
        <v>13</v>
      </c>
      <c r="C11486" s="325" t="s">
        <v>62</v>
      </c>
      <c r="D11486" s="325">
        <v>10</v>
      </c>
      <c r="E11486" s="130">
        <v>30500</v>
      </c>
      <c r="F11486" s="130">
        <f t="shared" si="188"/>
        <v>305000</v>
      </c>
      <c r="G11486" s="69"/>
    </row>
    <row r="11487" spans="1:7" ht="17.25" customHeight="1">
      <c r="A11487" s="323"/>
      <c r="B11487" s="302" t="s">
        <v>13</v>
      </c>
      <c r="C11487" s="325" t="s">
        <v>14</v>
      </c>
      <c r="D11487" s="325">
        <v>20</v>
      </c>
      <c r="E11487" s="130">
        <v>30500</v>
      </c>
      <c r="F11487" s="130">
        <f t="shared" si="188"/>
        <v>610000</v>
      </c>
      <c r="G11487" s="69"/>
    </row>
    <row r="11488" spans="1:7" ht="17.25" customHeight="1">
      <c r="A11488" s="323"/>
      <c r="B11488" s="302" t="s">
        <v>13</v>
      </c>
      <c r="C11488" s="325" t="s">
        <v>59</v>
      </c>
      <c r="D11488" s="325">
        <v>30</v>
      </c>
      <c r="E11488" s="130">
        <v>30500</v>
      </c>
      <c r="F11488" s="130">
        <f t="shared" si="188"/>
        <v>915000</v>
      </c>
      <c r="G11488" s="69"/>
    </row>
    <row r="11489" spans="1:7" ht="17.25" customHeight="1">
      <c r="A11489" s="323"/>
      <c r="B11489" s="302" t="s">
        <v>13</v>
      </c>
      <c r="C11489" s="325" t="s">
        <v>60</v>
      </c>
      <c r="D11489" s="325">
        <v>20</v>
      </c>
      <c r="E11489" s="130">
        <v>30500</v>
      </c>
      <c r="F11489" s="130">
        <f t="shared" si="188"/>
        <v>610000</v>
      </c>
      <c r="G11489" s="69"/>
    </row>
    <row r="11490" spans="1:7" ht="17.25" customHeight="1">
      <c r="A11490" s="323"/>
      <c r="B11490" s="302" t="s">
        <v>13</v>
      </c>
      <c r="C11490" s="325" t="s">
        <v>85</v>
      </c>
      <c r="D11490" s="325">
        <v>10</v>
      </c>
      <c r="E11490" s="130">
        <v>30500</v>
      </c>
      <c r="F11490" s="130">
        <f t="shared" si="188"/>
        <v>305000</v>
      </c>
      <c r="G11490" s="69"/>
    </row>
    <row r="11491" spans="1:7" ht="17.25" customHeight="1">
      <c r="A11491" s="323"/>
      <c r="B11491" s="302"/>
      <c r="C11491" s="325"/>
      <c r="D11491" s="325"/>
      <c r="E11491" s="46"/>
      <c r="F11491" s="130">
        <f t="shared" si="188"/>
        <v>0</v>
      </c>
      <c r="G11491" s="69"/>
    </row>
    <row r="11492" spans="1:7" ht="17.25" customHeight="1">
      <c r="A11492" s="323" t="s">
        <v>2522</v>
      </c>
      <c r="B11492" s="302" t="s">
        <v>13</v>
      </c>
      <c r="C11492" s="325" t="s">
        <v>45</v>
      </c>
      <c r="D11492" s="325">
        <f>40+20</f>
        <v>60</v>
      </c>
      <c r="E11492" s="46">
        <v>31000</v>
      </c>
      <c r="F11492" s="130">
        <f t="shared" si="188"/>
        <v>1860000</v>
      </c>
      <c r="G11492" s="86">
        <f>SUM(F11492:F11495)</f>
        <v>3720000</v>
      </c>
    </row>
    <row r="11493" spans="1:7" ht="17.25" customHeight="1">
      <c r="A11493" s="323"/>
      <c r="B11493" s="302" t="s">
        <v>13</v>
      </c>
      <c r="C11493" s="325" t="s">
        <v>46</v>
      </c>
      <c r="D11493" s="325">
        <v>20</v>
      </c>
      <c r="E11493" s="46">
        <v>31000</v>
      </c>
      <c r="F11493" s="130">
        <f t="shared" si="188"/>
        <v>620000</v>
      </c>
      <c r="G11493" s="69"/>
    </row>
    <row r="11494" spans="1:7" ht="17.25" customHeight="1">
      <c r="A11494" s="323"/>
      <c r="B11494" s="302" t="s">
        <v>13</v>
      </c>
      <c r="C11494" s="325" t="s">
        <v>76</v>
      </c>
      <c r="D11494" s="325">
        <v>20</v>
      </c>
      <c r="E11494" s="46">
        <v>31000</v>
      </c>
      <c r="F11494" s="130">
        <f t="shared" si="188"/>
        <v>620000</v>
      </c>
      <c r="G11494" s="69"/>
    </row>
    <row r="11495" spans="1:7" ht="17.25" customHeight="1">
      <c r="A11495" s="323"/>
      <c r="B11495" s="302" t="s">
        <v>13</v>
      </c>
      <c r="C11495" s="325" t="s">
        <v>75</v>
      </c>
      <c r="D11495" s="325">
        <v>20</v>
      </c>
      <c r="E11495" s="46">
        <v>31000</v>
      </c>
      <c r="F11495" s="130">
        <f t="shared" si="188"/>
        <v>620000</v>
      </c>
      <c r="G11495" s="69"/>
    </row>
    <row r="11496" spans="1:7" ht="17.25" customHeight="1">
      <c r="A11496" s="323"/>
      <c r="B11496" s="302"/>
      <c r="C11496" s="325"/>
      <c r="D11496" s="325"/>
      <c r="E11496" s="46"/>
      <c r="F11496" s="130">
        <f t="shared" si="188"/>
        <v>0</v>
      </c>
      <c r="G11496" s="69"/>
    </row>
    <row r="11497" spans="1:7" ht="17.25" customHeight="1">
      <c r="A11497" s="323" t="s">
        <v>210</v>
      </c>
      <c r="B11497" s="302" t="s">
        <v>515</v>
      </c>
      <c r="C11497" s="325" t="s">
        <v>67</v>
      </c>
      <c r="D11497" s="325">
        <v>54</v>
      </c>
      <c r="E11497" s="46">
        <v>30500</v>
      </c>
      <c r="F11497" s="130">
        <f t="shared" si="188"/>
        <v>1647000</v>
      </c>
      <c r="G11497" s="86">
        <f>SUM(F11497:F11504)</f>
        <v>75919700</v>
      </c>
    </row>
    <row r="11498" spans="1:7" ht="17.25" customHeight="1">
      <c r="A11498" s="323"/>
      <c r="B11498" s="302" t="s">
        <v>515</v>
      </c>
      <c r="C11498" s="325" t="s">
        <v>214</v>
      </c>
      <c r="D11498" s="325">
        <v>90.5</v>
      </c>
      <c r="E11498" s="46">
        <v>31000</v>
      </c>
      <c r="F11498" s="130">
        <f t="shared" si="188"/>
        <v>2805500</v>
      </c>
      <c r="G11498" s="69"/>
    </row>
    <row r="11499" spans="1:7" ht="17.25" customHeight="1">
      <c r="A11499" s="323"/>
      <c r="B11499" s="302" t="s">
        <v>212</v>
      </c>
      <c r="C11499" s="325" t="s">
        <v>214</v>
      </c>
      <c r="D11499" s="325">
        <v>520</v>
      </c>
      <c r="E11499" s="46">
        <v>36500</v>
      </c>
      <c r="F11499" s="130">
        <f t="shared" si="188"/>
        <v>18980000</v>
      </c>
      <c r="G11499" s="69"/>
    </row>
    <row r="11500" spans="1:7" ht="17.25" customHeight="1">
      <c r="A11500" s="323"/>
      <c r="B11500" s="302" t="s">
        <v>208</v>
      </c>
      <c r="C11500" s="325" t="s">
        <v>214</v>
      </c>
      <c r="D11500" s="325">
        <v>403</v>
      </c>
      <c r="E11500" s="46">
        <v>37000</v>
      </c>
      <c r="F11500" s="130">
        <f t="shared" si="188"/>
        <v>14911000</v>
      </c>
      <c r="G11500" s="69"/>
    </row>
    <row r="11501" spans="1:7" ht="17.25" customHeight="1">
      <c r="A11501" s="323"/>
      <c r="B11501" s="302" t="s">
        <v>208</v>
      </c>
      <c r="C11501" s="325" t="s">
        <v>60</v>
      </c>
      <c r="D11501" s="325">
        <v>50</v>
      </c>
      <c r="E11501" s="46">
        <v>37000</v>
      </c>
      <c r="F11501" s="130">
        <f t="shared" si="188"/>
        <v>1850000</v>
      </c>
      <c r="G11501" s="69"/>
    </row>
    <row r="11502" spans="1:7" ht="17.25" customHeight="1">
      <c r="A11502" s="323"/>
      <c r="B11502" s="302" t="s">
        <v>31</v>
      </c>
      <c r="C11502" s="325" t="s">
        <v>171</v>
      </c>
      <c r="D11502" s="325">
        <v>425</v>
      </c>
      <c r="E11502" s="46">
        <v>36500</v>
      </c>
      <c r="F11502" s="130">
        <f t="shared" si="188"/>
        <v>15512500</v>
      </c>
      <c r="G11502" s="69"/>
    </row>
    <row r="11503" spans="1:7" ht="17.25" customHeight="1">
      <c r="A11503" s="323"/>
      <c r="B11503" s="302" t="s">
        <v>31</v>
      </c>
      <c r="C11503" s="325" t="s">
        <v>59</v>
      </c>
      <c r="D11503" s="325">
        <v>482</v>
      </c>
      <c r="E11503" s="46">
        <v>36500</v>
      </c>
      <c r="F11503" s="130">
        <f t="shared" si="188"/>
        <v>17593000</v>
      </c>
      <c r="G11503" s="69"/>
    </row>
    <row r="11504" spans="1:7" ht="17.25" customHeight="1">
      <c r="A11504" s="323"/>
      <c r="B11504" s="302" t="s">
        <v>31</v>
      </c>
      <c r="C11504" s="325" t="s">
        <v>15</v>
      </c>
      <c r="D11504" s="325">
        <v>71.8</v>
      </c>
      <c r="E11504" s="46">
        <v>36500</v>
      </c>
      <c r="F11504" s="130">
        <f t="shared" si="188"/>
        <v>2620700</v>
      </c>
      <c r="G11504" s="69"/>
    </row>
    <row r="11505" spans="1:7" ht="17.25" customHeight="1">
      <c r="A11505" s="323"/>
      <c r="B11505" s="302"/>
      <c r="C11505" s="325"/>
      <c r="D11505" s="325"/>
      <c r="E11505" s="46"/>
      <c r="F11505" s="130">
        <f t="shared" si="188"/>
        <v>0</v>
      </c>
      <c r="G11505" s="69"/>
    </row>
    <row r="11506" spans="1:7" ht="17.25" customHeight="1">
      <c r="A11506" s="323" t="s">
        <v>712</v>
      </c>
      <c r="B11506" s="302" t="s">
        <v>31</v>
      </c>
      <c r="C11506" s="325" t="s">
        <v>2285</v>
      </c>
      <c r="D11506" s="325">
        <v>400</v>
      </c>
      <c r="E11506" s="46">
        <v>34500</v>
      </c>
      <c r="F11506" s="130">
        <f t="shared" si="188"/>
        <v>13800000</v>
      </c>
      <c r="G11506" s="86">
        <f>SUM(F11506:F11507)</f>
        <v>20355000</v>
      </c>
    </row>
    <row r="11507" spans="1:7" ht="17.25" customHeight="1">
      <c r="A11507" s="323"/>
      <c r="B11507" s="302" t="s">
        <v>31</v>
      </c>
      <c r="C11507" s="325" t="s">
        <v>2679</v>
      </c>
      <c r="D11507" s="325">
        <v>190</v>
      </c>
      <c r="E11507" s="46">
        <v>34500</v>
      </c>
      <c r="F11507" s="130">
        <f t="shared" si="188"/>
        <v>6555000</v>
      </c>
      <c r="G11507" s="69"/>
    </row>
    <row r="11508" spans="1:7" ht="17.25" customHeight="1">
      <c r="A11508" s="323"/>
      <c r="B11508" s="302"/>
      <c r="C11508" s="325"/>
      <c r="D11508" s="325"/>
      <c r="E11508" s="46"/>
      <c r="F11508" s="130">
        <f t="shared" ref="F11508:F11566" si="189">E11508*D11508</f>
        <v>0</v>
      </c>
      <c r="G11508" s="69"/>
    </row>
    <row r="11509" spans="1:7" ht="17.25" customHeight="1">
      <c r="A11509" s="323" t="s">
        <v>88</v>
      </c>
      <c r="B11509" s="302" t="s">
        <v>13</v>
      </c>
      <c r="C11509" s="325" t="s">
        <v>144</v>
      </c>
      <c r="D11509" s="325">
        <v>596.79999999999995</v>
      </c>
      <c r="E11509" s="46">
        <v>30000</v>
      </c>
      <c r="F11509" s="130">
        <f t="shared" si="189"/>
        <v>17904000</v>
      </c>
      <c r="G11509" s="86">
        <f>SUM(F11509:F11510)</f>
        <v>36504000</v>
      </c>
    </row>
    <row r="11510" spans="1:7" ht="17.25" customHeight="1">
      <c r="A11510" s="323"/>
      <c r="B11510" s="302" t="s">
        <v>13</v>
      </c>
      <c r="C11510" s="325" t="s">
        <v>170</v>
      </c>
      <c r="D11510" s="325">
        <v>620</v>
      </c>
      <c r="E11510" s="46">
        <v>30000</v>
      </c>
      <c r="F11510" s="130">
        <f t="shared" si="189"/>
        <v>18600000</v>
      </c>
      <c r="G11510" s="69"/>
    </row>
    <row r="11511" spans="1:7" ht="17.25" customHeight="1">
      <c r="A11511" s="323"/>
      <c r="B11511" s="302"/>
      <c r="C11511" s="325"/>
      <c r="D11511" s="325"/>
      <c r="E11511" s="46"/>
      <c r="F11511" s="130">
        <f t="shared" si="189"/>
        <v>0</v>
      </c>
      <c r="G11511" s="69"/>
    </row>
    <row r="11512" spans="1:7" ht="17.25" customHeight="1">
      <c r="A11512" s="323" t="s">
        <v>2469</v>
      </c>
      <c r="B11512" s="302" t="s">
        <v>31</v>
      </c>
      <c r="C11512" s="325" t="s">
        <v>2691</v>
      </c>
      <c r="D11512" s="325">
        <v>115</v>
      </c>
      <c r="E11512" s="46">
        <v>37500</v>
      </c>
      <c r="F11512" s="130">
        <f t="shared" si="189"/>
        <v>4312500</v>
      </c>
      <c r="G11512" s="86">
        <f>SUM(F11512:F11513)</f>
        <v>5250000</v>
      </c>
    </row>
    <row r="11513" spans="1:7" ht="17.25" customHeight="1">
      <c r="A11513" s="323"/>
      <c r="B11513" s="302" t="s">
        <v>31</v>
      </c>
      <c r="C11513" s="325" t="s">
        <v>1577</v>
      </c>
      <c r="D11513" s="325">
        <v>25</v>
      </c>
      <c r="E11513" s="46">
        <v>37500</v>
      </c>
      <c r="F11513" s="130">
        <f t="shared" si="189"/>
        <v>937500</v>
      </c>
      <c r="G11513" s="69"/>
    </row>
    <row r="11514" spans="1:7" ht="17.25" customHeight="1">
      <c r="A11514" s="323"/>
      <c r="B11514" s="302"/>
      <c r="C11514" s="325"/>
      <c r="D11514" s="325"/>
      <c r="E11514" s="46"/>
      <c r="F11514" s="130">
        <f t="shared" si="189"/>
        <v>0</v>
      </c>
      <c r="G11514" s="69"/>
    </row>
    <row r="11515" spans="1:7" ht="17.25" customHeight="1">
      <c r="A11515" s="323" t="s">
        <v>2141</v>
      </c>
      <c r="B11515" s="302" t="s">
        <v>289</v>
      </c>
      <c r="C11515" s="325" t="s">
        <v>22</v>
      </c>
      <c r="D11515" s="325">
        <v>50</v>
      </c>
      <c r="E11515" s="46">
        <v>32000</v>
      </c>
      <c r="F11515" s="130">
        <f t="shared" si="189"/>
        <v>1600000</v>
      </c>
      <c r="G11515" s="86">
        <f>F11515</f>
        <v>1600000</v>
      </c>
    </row>
    <row r="11516" spans="1:7" ht="17.25" customHeight="1">
      <c r="A11516" s="323"/>
      <c r="B11516" s="302"/>
      <c r="C11516" s="325"/>
      <c r="D11516" s="325"/>
      <c r="E11516" s="46"/>
      <c r="F11516" s="130">
        <f t="shared" si="189"/>
        <v>0</v>
      </c>
      <c r="G11516" s="69"/>
    </row>
    <row r="11517" spans="1:7" ht="17.25" customHeight="1">
      <c r="A11517" s="323" t="s">
        <v>58</v>
      </c>
      <c r="B11517" s="302" t="s">
        <v>13</v>
      </c>
      <c r="C11517" s="325" t="s">
        <v>59</v>
      </c>
      <c r="D11517" s="325">
        <v>20</v>
      </c>
      <c r="E11517" s="46">
        <v>31500</v>
      </c>
      <c r="F11517" s="130">
        <f t="shared" si="189"/>
        <v>630000</v>
      </c>
      <c r="G11517" s="86">
        <f>SUM(F11517:F11521)</f>
        <v>3500000</v>
      </c>
    </row>
    <row r="11518" spans="1:7" ht="17.25" customHeight="1">
      <c r="A11518" s="323"/>
      <c r="B11518" s="302" t="s">
        <v>13</v>
      </c>
      <c r="C11518" s="325" t="s">
        <v>60</v>
      </c>
      <c r="D11518" s="325">
        <v>40</v>
      </c>
      <c r="E11518" s="46">
        <v>31500</v>
      </c>
      <c r="F11518" s="130">
        <f t="shared" si="189"/>
        <v>1260000</v>
      </c>
      <c r="G11518" s="69"/>
    </row>
    <row r="11519" spans="1:7" ht="17.25" customHeight="1">
      <c r="A11519" s="323"/>
      <c r="B11519" s="302" t="s">
        <v>13</v>
      </c>
      <c r="C11519" s="325" t="s">
        <v>14</v>
      </c>
      <c r="D11519" s="325">
        <v>20</v>
      </c>
      <c r="E11519" s="46">
        <v>31500</v>
      </c>
      <c r="F11519" s="130">
        <f t="shared" si="189"/>
        <v>630000</v>
      </c>
      <c r="G11519" s="69"/>
    </row>
    <row r="11520" spans="1:7" ht="17.25" customHeight="1">
      <c r="A11520" s="323"/>
      <c r="B11520" s="302" t="s">
        <v>13</v>
      </c>
      <c r="C11520" s="325" t="s">
        <v>15</v>
      </c>
      <c r="D11520" s="325">
        <v>20</v>
      </c>
      <c r="E11520" s="46">
        <v>31500</v>
      </c>
      <c r="F11520" s="130">
        <f t="shared" si="189"/>
        <v>630000</v>
      </c>
      <c r="G11520" s="69"/>
    </row>
    <row r="11521" spans="1:7" ht="17.25" customHeight="1">
      <c r="A11521" s="323"/>
      <c r="B11521" s="302" t="s">
        <v>23</v>
      </c>
      <c r="C11521" s="325" t="s">
        <v>60</v>
      </c>
      <c r="D11521" s="325">
        <v>10</v>
      </c>
      <c r="E11521" s="46">
        <v>35000</v>
      </c>
      <c r="F11521" s="130">
        <f t="shared" si="189"/>
        <v>350000</v>
      </c>
      <c r="G11521" s="69"/>
    </row>
    <row r="11522" spans="1:7" ht="17.25" customHeight="1">
      <c r="A11522" s="323"/>
      <c r="B11522" s="302"/>
      <c r="C11522" s="325"/>
      <c r="D11522" s="325"/>
      <c r="E11522" s="46"/>
      <c r="F11522" s="130">
        <f t="shared" si="189"/>
        <v>0</v>
      </c>
      <c r="G11522" s="69"/>
    </row>
    <row r="11523" spans="1:7" ht="17.25" customHeight="1">
      <c r="A11523" s="323" t="s">
        <v>2460</v>
      </c>
      <c r="B11523" s="302" t="s">
        <v>13</v>
      </c>
      <c r="C11523" s="325" t="s">
        <v>126</v>
      </c>
      <c r="D11523" s="325">
        <v>10</v>
      </c>
      <c r="E11523" s="46">
        <v>31500</v>
      </c>
      <c r="F11523" s="130">
        <f t="shared" si="189"/>
        <v>315000</v>
      </c>
      <c r="G11523" s="86">
        <f>SUM(F11523:F11529)</f>
        <v>3150000</v>
      </c>
    </row>
    <row r="11524" spans="1:7" ht="17.25" customHeight="1">
      <c r="A11524" s="323"/>
      <c r="B11524" s="302" t="s">
        <v>13</v>
      </c>
      <c r="C11524" s="325" t="s">
        <v>43</v>
      </c>
      <c r="D11524" s="325">
        <v>10</v>
      </c>
      <c r="E11524" s="46">
        <v>31500</v>
      </c>
      <c r="F11524" s="130">
        <f t="shared" si="189"/>
        <v>315000</v>
      </c>
      <c r="G11524" s="69"/>
    </row>
    <row r="11525" spans="1:7" ht="17.25" customHeight="1">
      <c r="A11525" s="323"/>
      <c r="B11525" s="302" t="s">
        <v>13</v>
      </c>
      <c r="C11525" s="325" t="s">
        <v>202</v>
      </c>
      <c r="D11525" s="325">
        <v>10</v>
      </c>
      <c r="E11525" s="46">
        <v>31500</v>
      </c>
      <c r="F11525" s="130">
        <f t="shared" si="189"/>
        <v>315000</v>
      </c>
      <c r="G11525" s="69"/>
    </row>
    <row r="11526" spans="1:7" ht="17.25" customHeight="1">
      <c r="A11526" s="323"/>
      <c r="B11526" s="302" t="s">
        <v>13</v>
      </c>
      <c r="C11526" s="325" t="s">
        <v>46</v>
      </c>
      <c r="D11526" s="325">
        <v>20</v>
      </c>
      <c r="E11526" s="46">
        <v>31500</v>
      </c>
      <c r="F11526" s="130">
        <f t="shared" si="189"/>
        <v>630000</v>
      </c>
      <c r="G11526" s="69"/>
    </row>
    <row r="11527" spans="1:7" ht="17.25" customHeight="1">
      <c r="A11527" s="323"/>
      <c r="B11527" s="302" t="s">
        <v>13</v>
      </c>
      <c r="C11527" s="325" t="s">
        <v>22</v>
      </c>
      <c r="D11527" s="325">
        <v>20</v>
      </c>
      <c r="E11527" s="46">
        <v>31500</v>
      </c>
      <c r="F11527" s="130">
        <f t="shared" si="189"/>
        <v>630000</v>
      </c>
      <c r="G11527" s="69"/>
    </row>
    <row r="11528" spans="1:7" ht="17.25" customHeight="1">
      <c r="A11528" s="323"/>
      <c r="B11528" s="302" t="s">
        <v>13</v>
      </c>
      <c r="C11528" s="325" t="s">
        <v>60</v>
      </c>
      <c r="D11528" s="325">
        <v>20</v>
      </c>
      <c r="E11528" s="46">
        <v>31500</v>
      </c>
      <c r="F11528" s="130">
        <f t="shared" si="189"/>
        <v>630000</v>
      </c>
      <c r="G11528" s="69"/>
    </row>
    <row r="11529" spans="1:7" ht="17.25" customHeight="1">
      <c r="A11529" s="323"/>
      <c r="B11529" s="302" t="s">
        <v>13</v>
      </c>
      <c r="C11529" s="325" t="s">
        <v>15</v>
      </c>
      <c r="D11529" s="325">
        <v>10</v>
      </c>
      <c r="E11529" s="46">
        <v>31500</v>
      </c>
      <c r="F11529" s="130">
        <f t="shared" si="189"/>
        <v>315000</v>
      </c>
      <c r="G11529" s="69"/>
    </row>
    <row r="11530" spans="1:7" ht="17.25" customHeight="1">
      <c r="A11530" s="323"/>
      <c r="B11530" s="302"/>
      <c r="C11530" s="325"/>
      <c r="D11530" s="325"/>
      <c r="E11530" s="46"/>
      <c r="F11530" s="130">
        <f t="shared" si="189"/>
        <v>0</v>
      </c>
      <c r="G11530" s="69"/>
    </row>
    <row r="11531" spans="1:7" ht="17.25" customHeight="1">
      <c r="A11531" s="323" t="s">
        <v>157</v>
      </c>
      <c r="B11531" s="302" t="s">
        <v>31</v>
      </c>
      <c r="C11531" s="325" t="s">
        <v>686</v>
      </c>
      <c r="D11531" s="325">
        <v>51</v>
      </c>
      <c r="E11531" s="46">
        <v>35500</v>
      </c>
      <c r="F11531" s="130">
        <f t="shared" si="189"/>
        <v>1810500</v>
      </c>
      <c r="G11531" s="86">
        <f>F11531</f>
        <v>1810500</v>
      </c>
    </row>
    <row r="11532" spans="1:7" ht="17.25" customHeight="1">
      <c r="A11532" s="323"/>
      <c r="B11532" s="302"/>
      <c r="C11532" s="325"/>
      <c r="D11532" s="325"/>
      <c r="E11532" s="46"/>
      <c r="F11532" s="130">
        <f t="shared" si="189"/>
        <v>0</v>
      </c>
      <c r="G11532" s="69"/>
    </row>
    <row r="11533" spans="1:7" ht="17.25" customHeight="1">
      <c r="A11533" s="323" t="s">
        <v>2692</v>
      </c>
      <c r="B11533" s="302" t="s">
        <v>31</v>
      </c>
      <c r="C11533" s="325" t="s">
        <v>679</v>
      </c>
      <c r="D11533" s="325">
        <v>69.5</v>
      </c>
      <c r="E11533" s="46">
        <v>36000</v>
      </c>
      <c r="F11533" s="130">
        <f t="shared" si="189"/>
        <v>2502000</v>
      </c>
      <c r="G11533" s="86">
        <f>F11533</f>
        <v>2502000</v>
      </c>
    </row>
    <row r="11534" spans="1:7" ht="17.25" customHeight="1">
      <c r="A11534" s="323"/>
      <c r="B11534" s="302"/>
      <c r="C11534" s="325"/>
      <c r="D11534" s="325"/>
      <c r="E11534" s="46"/>
      <c r="F11534" s="130">
        <f t="shared" si="189"/>
        <v>0</v>
      </c>
      <c r="G11534" s="69"/>
    </row>
    <row r="11535" spans="1:7" ht="17.25" customHeight="1">
      <c r="A11535" s="323" t="s">
        <v>1848</v>
      </c>
      <c r="B11535" s="302" t="s">
        <v>570</v>
      </c>
      <c r="C11535" s="325" t="s">
        <v>281</v>
      </c>
      <c r="D11535" s="325">
        <v>247.55</v>
      </c>
      <c r="E11535" s="46">
        <v>37000</v>
      </c>
      <c r="F11535" s="130">
        <f t="shared" si="189"/>
        <v>9159350</v>
      </c>
      <c r="G11535" s="86">
        <f>F11535</f>
        <v>9159350</v>
      </c>
    </row>
    <row r="11536" spans="1:7" ht="17.25" customHeight="1">
      <c r="A11536" s="323"/>
      <c r="B11536" s="302"/>
      <c r="C11536" s="325"/>
      <c r="D11536" s="325"/>
      <c r="E11536" s="46"/>
      <c r="F11536" s="130">
        <f t="shared" si="189"/>
        <v>0</v>
      </c>
      <c r="G11536" s="69"/>
    </row>
    <row r="11537" spans="1:7" ht="17.25" customHeight="1">
      <c r="A11537" s="323" t="s">
        <v>2694</v>
      </c>
      <c r="B11537" s="302" t="s">
        <v>13</v>
      </c>
      <c r="C11537" s="325" t="s">
        <v>2693</v>
      </c>
      <c r="D11537" s="325">
        <v>30</v>
      </c>
      <c r="E11537" s="46">
        <v>33000</v>
      </c>
      <c r="F11537" s="130">
        <f t="shared" si="189"/>
        <v>990000</v>
      </c>
      <c r="G11537" s="86">
        <f>SUM(F11537:F11542)</f>
        <v>16604600</v>
      </c>
    </row>
    <row r="11538" spans="1:7" ht="17.25" customHeight="1">
      <c r="A11538" s="323"/>
      <c r="B11538" s="302" t="s">
        <v>13</v>
      </c>
      <c r="C11538" s="325" t="s">
        <v>662</v>
      </c>
      <c r="D11538" s="325">
        <v>100</v>
      </c>
      <c r="E11538" s="46">
        <v>33000</v>
      </c>
      <c r="F11538" s="130">
        <f t="shared" si="189"/>
        <v>3300000</v>
      </c>
      <c r="G11538" s="69"/>
    </row>
    <row r="11539" spans="1:7" ht="17.25" customHeight="1">
      <c r="A11539" s="323"/>
      <c r="B11539" s="302" t="s">
        <v>13</v>
      </c>
      <c r="C11539" s="325" t="s">
        <v>978</v>
      </c>
      <c r="D11539" s="325">
        <v>96.4</v>
      </c>
      <c r="E11539" s="46">
        <v>33000</v>
      </c>
      <c r="F11539" s="130">
        <f t="shared" si="189"/>
        <v>3181200</v>
      </c>
      <c r="G11539" s="69"/>
    </row>
    <row r="11540" spans="1:7" ht="17.25" customHeight="1">
      <c r="A11540" s="323"/>
      <c r="B11540" s="302" t="s">
        <v>23</v>
      </c>
      <c r="C11540" s="325" t="s">
        <v>551</v>
      </c>
      <c r="D11540" s="325">
        <v>109.5</v>
      </c>
      <c r="E11540" s="46">
        <v>35000</v>
      </c>
      <c r="F11540" s="130">
        <f t="shared" si="189"/>
        <v>3832500</v>
      </c>
      <c r="G11540" s="69"/>
    </row>
    <row r="11541" spans="1:7" ht="17.25" customHeight="1">
      <c r="A11541" s="323"/>
      <c r="B11541" s="302" t="s">
        <v>31</v>
      </c>
      <c r="C11541" s="325" t="s">
        <v>1815</v>
      </c>
      <c r="D11541" s="325">
        <v>47.9</v>
      </c>
      <c r="E11541" s="46">
        <v>35500</v>
      </c>
      <c r="F11541" s="130">
        <f t="shared" si="189"/>
        <v>1700450</v>
      </c>
      <c r="G11541" s="69"/>
    </row>
    <row r="11542" spans="1:7" ht="17.25" customHeight="1">
      <c r="A11542" s="302"/>
      <c r="B11542" s="302" t="s">
        <v>13</v>
      </c>
      <c r="C11542" s="325" t="s">
        <v>900</v>
      </c>
      <c r="D11542" s="325">
        <v>114.3</v>
      </c>
      <c r="E11542" s="46">
        <v>31500</v>
      </c>
      <c r="F11542" s="130">
        <f t="shared" si="189"/>
        <v>3600450</v>
      </c>
      <c r="G11542" s="86"/>
    </row>
    <row r="11543" spans="1:7" ht="17.25" customHeight="1">
      <c r="A11543" s="302"/>
      <c r="B11543" s="302"/>
      <c r="C11543" s="325"/>
      <c r="D11543" s="325"/>
      <c r="E11543" s="46"/>
      <c r="F11543" s="130"/>
      <c r="G11543" s="86"/>
    </row>
    <row r="11544" spans="1:7" ht="17.25" customHeight="1">
      <c r="A11544" s="323" t="s">
        <v>316</v>
      </c>
      <c r="B11544" s="302" t="s">
        <v>13</v>
      </c>
      <c r="C11544" s="325" t="s">
        <v>171</v>
      </c>
      <c r="D11544" s="325">
        <v>300</v>
      </c>
      <c r="E11544" s="46">
        <v>31500</v>
      </c>
      <c r="F11544" s="130">
        <f t="shared" si="189"/>
        <v>9450000</v>
      </c>
      <c r="G11544" s="86">
        <f>SUM(F11544:F11546)</f>
        <v>14280000</v>
      </c>
    </row>
    <row r="11545" spans="1:7" ht="17.25" customHeight="1">
      <c r="A11545" s="323"/>
      <c r="B11545" s="302" t="s">
        <v>13</v>
      </c>
      <c r="C11545" s="325" t="s">
        <v>1227</v>
      </c>
      <c r="D11545" s="325">
        <v>100</v>
      </c>
      <c r="E11545" s="46">
        <v>31500</v>
      </c>
      <c r="F11545" s="130">
        <f t="shared" si="189"/>
        <v>3150000</v>
      </c>
      <c r="G11545" s="69"/>
    </row>
    <row r="11546" spans="1:7" ht="17.25" customHeight="1">
      <c r="A11546" s="323"/>
      <c r="B11546" s="302" t="s">
        <v>31</v>
      </c>
      <c r="C11546" s="325" t="s">
        <v>770</v>
      </c>
      <c r="D11546" s="325">
        <v>48</v>
      </c>
      <c r="E11546" s="46">
        <v>35000</v>
      </c>
      <c r="F11546" s="130">
        <f t="shared" si="189"/>
        <v>1680000</v>
      </c>
      <c r="G11546" s="69"/>
    </row>
    <row r="11547" spans="1:7" ht="17.25" customHeight="1">
      <c r="A11547" s="323"/>
      <c r="B11547" s="302"/>
      <c r="C11547" s="325"/>
      <c r="D11547" s="325"/>
      <c r="E11547" s="46"/>
      <c r="F11547" s="130">
        <f t="shared" si="189"/>
        <v>0</v>
      </c>
      <c r="G11547" s="69"/>
    </row>
    <row r="11548" spans="1:7" ht="17.25" customHeight="1">
      <c r="A11548" s="323" t="s">
        <v>51</v>
      </c>
      <c r="B11548" s="302" t="s">
        <v>13</v>
      </c>
      <c r="C11548" s="325" t="s">
        <v>85</v>
      </c>
      <c r="D11548" s="325">
        <v>217.5</v>
      </c>
      <c r="E11548" s="46">
        <v>33000</v>
      </c>
      <c r="F11548" s="130">
        <f t="shared" si="189"/>
        <v>7177500</v>
      </c>
      <c r="G11548" s="86">
        <f>SUM(F11548:F11553)</f>
        <v>24898550</v>
      </c>
    </row>
    <row r="11549" spans="1:7" ht="17.25" customHeight="1">
      <c r="A11549" s="323"/>
      <c r="B11549" s="302" t="s">
        <v>390</v>
      </c>
      <c r="C11549" s="325" t="s">
        <v>2699</v>
      </c>
      <c r="D11549" s="325">
        <v>50</v>
      </c>
      <c r="E11549" s="46">
        <v>34500</v>
      </c>
      <c r="F11549" s="130">
        <f t="shared" si="189"/>
        <v>1725000</v>
      </c>
      <c r="G11549" s="69"/>
    </row>
    <row r="11550" spans="1:7" ht="17.25" customHeight="1">
      <c r="A11550" s="323"/>
      <c r="B11550" s="302" t="s">
        <v>23</v>
      </c>
      <c r="C11550" s="325" t="s">
        <v>445</v>
      </c>
      <c r="D11550" s="325">
        <v>250</v>
      </c>
      <c r="E11550" s="46">
        <v>35000</v>
      </c>
      <c r="F11550" s="130">
        <f t="shared" si="189"/>
        <v>8750000</v>
      </c>
      <c r="G11550" s="69"/>
    </row>
    <row r="11551" spans="1:7" ht="17.25" customHeight="1">
      <c r="A11551" s="323"/>
      <c r="B11551" s="302" t="s">
        <v>23</v>
      </c>
      <c r="C11551" s="325" t="s">
        <v>158</v>
      </c>
      <c r="D11551" s="325">
        <v>56.7</v>
      </c>
      <c r="E11551" s="46">
        <v>33500</v>
      </c>
      <c r="F11551" s="130">
        <f t="shared" si="189"/>
        <v>1899450</v>
      </c>
      <c r="G11551" s="69"/>
    </row>
    <row r="11552" spans="1:7" ht="17.25" customHeight="1">
      <c r="A11552" s="323"/>
      <c r="B11552" s="302" t="s">
        <v>23</v>
      </c>
      <c r="C11552" s="325" t="s">
        <v>809</v>
      </c>
      <c r="D11552" s="325">
        <v>60</v>
      </c>
      <c r="E11552" s="46">
        <v>33500</v>
      </c>
      <c r="F11552" s="130">
        <f t="shared" si="189"/>
        <v>2010000</v>
      </c>
      <c r="G11552" s="69"/>
    </row>
    <row r="11553" spans="1:7" ht="17.25" customHeight="1">
      <c r="A11553" s="323"/>
      <c r="B11553" s="302" t="s">
        <v>31</v>
      </c>
      <c r="C11553" s="325" t="s">
        <v>1980</v>
      </c>
      <c r="D11553" s="325">
        <v>99.6</v>
      </c>
      <c r="E11553" s="46">
        <v>33500</v>
      </c>
      <c r="F11553" s="130">
        <f t="shared" si="189"/>
        <v>3336600</v>
      </c>
      <c r="G11553" s="69"/>
    </row>
    <row r="11554" spans="1:7" ht="17.25" customHeight="1">
      <c r="A11554" s="323"/>
      <c r="B11554" s="302"/>
      <c r="C11554" s="325"/>
      <c r="D11554" s="325"/>
      <c r="E11554" s="46"/>
      <c r="F11554" s="130">
        <f t="shared" si="189"/>
        <v>0</v>
      </c>
      <c r="G11554" s="69"/>
    </row>
    <row r="11555" spans="1:7" ht="17.25" customHeight="1">
      <c r="A11555" s="323" t="s">
        <v>2231</v>
      </c>
      <c r="B11555" s="302" t="s">
        <v>13</v>
      </c>
      <c r="C11555" s="325" t="s">
        <v>807</v>
      </c>
      <c r="D11555" s="325">
        <v>199.5</v>
      </c>
      <c r="E11555" s="46">
        <v>33000</v>
      </c>
      <c r="F11555" s="130">
        <f t="shared" si="189"/>
        <v>6583500</v>
      </c>
      <c r="G11555" s="86">
        <f>SUM(F11555:F11557)</f>
        <v>15662400</v>
      </c>
    </row>
    <row r="11556" spans="1:7" ht="17.25" customHeight="1">
      <c r="A11556" s="323"/>
      <c r="B11556" s="302" t="s">
        <v>13</v>
      </c>
      <c r="C11556" s="325" t="s">
        <v>908</v>
      </c>
      <c r="D11556" s="325">
        <v>122.7</v>
      </c>
      <c r="E11556" s="46">
        <v>33000</v>
      </c>
      <c r="F11556" s="130">
        <f t="shared" si="189"/>
        <v>4049100</v>
      </c>
      <c r="G11556" s="69"/>
    </row>
    <row r="11557" spans="1:7" ht="17.25" customHeight="1">
      <c r="A11557" s="323"/>
      <c r="B11557" s="302" t="s">
        <v>233</v>
      </c>
      <c r="C11557" s="325" t="s">
        <v>948</v>
      </c>
      <c r="D11557" s="325">
        <v>121.2</v>
      </c>
      <c r="E11557" s="46">
        <v>41500</v>
      </c>
      <c r="F11557" s="130">
        <f t="shared" si="189"/>
        <v>5029800</v>
      </c>
      <c r="G11557" s="69"/>
    </row>
    <row r="11558" spans="1:7" ht="17.25" customHeight="1">
      <c r="A11558" s="323"/>
      <c r="B11558" s="302"/>
      <c r="C11558" s="325"/>
      <c r="D11558" s="325"/>
      <c r="E11558" s="46"/>
      <c r="F11558" s="130">
        <f t="shared" si="189"/>
        <v>0</v>
      </c>
      <c r="G11558" s="69"/>
    </row>
    <row r="11559" spans="1:7" ht="17.25" customHeight="1">
      <c r="A11559" s="323" t="s">
        <v>2454</v>
      </c>
      <c r="B11559" s="302" t="s">
        <v>13</v>
      </c>
      <c r="C11559" s="325" t="s">
        <v>369</v>
      </c>
      <c r="D11559" s="325">
        <v>214</v>
      </c>
      <c r="E11559" s="46">
        <v>30500</v>
      </c>
      <c r="F11559" s="130">
        <f t="shared" si="189"/>
        <v>6527000</v>
      </c>
      <c r="G11559" s="86">
        <f>SUM(F11559:F11560)</f>
        <v>10184500</v>
      </c>
    </row>
    <row r="11560" spans="1:7" ht="17.25" customHeight="1">
      <c r="A11560" s="323"/>
      <c r="B11560" s="302" t="s">
        <v>31</v>
      </c>
      <c r="C11560" s="325" t="s">
        <v>2335</v>
      </c>
      <c r="D11560" s="325">
        <v>104.5</v>
      </c>
      <c r="E11560" s="46">
        <v>35000</v>
      </c>
      <c r="F11560" s="130">
        <f t="shared" si="189"/>
        <v>3657500</v>
      </c>
      <c r="G11560" s="69"/>
    </row>
    <row r="11561" spans="1:7" ht="17.25" customHeight="1">
      <c r="A11561" s="323"/>
      <c r="B11561" s="302"/>
      <c r="C11561" s="325"/>
      <c r="D11561" s="325"/>
      <c r="E11561" s="46"/>
      <c r="F11561" s="130">
        <f t="shared" si="189"/>
        <v>0</v>
      </c>
      <c r="G11561" s="69"/>
    </row>
    <row r="11562" spans="1:7" ht="17.25" customHeight="1">
      <c r="A11562" s="323" t="s">
        <v>418</v>
      </c>
      <c r="B11562" s="302" t="s">
        <v>23</v>
      </c>
      <c r="C11562" s="325" t="s">
        <v>2416</v>
      </c>
      <c r="D11562" s="325">
        <v>894.8</v>
      </c>
      <c r="E11562" s="46">
        <v>35000</v>
      </c>
      <c r="F11562" s="130">
        <f t="shared" si="189"/>
        <v>31318000</v>
      </c>
      <c r="G11562" s="86">
        <f>F11562</f>
        <v>31318000</v>
      </c>
    </row>
    <row r="11563" spans="1:7" ht="17.25" customHeight="1">
      <c r="A11563" s="323"/>
      <c r="B11563" s="302"/>
      <c r="C11563" s="325"/>
      <c r="D11563" s="325"/>
      <c r="E11563" s="46"/>
      <c r="F11563" s="130">
        <f t="shared" si="189"/>
        <v>0</v>
      </c>
      <c r="G11563" s="69"/>
    </row>
    <row r="11564" spans="1:7" ht="17.25" customHeight="1">
      <c r="A11564" s="323"/>
      <c r="B11564" s="302"/>
      <c r="C11564" s="325"/>
      <c r="D11564" s="325"/>
      <c r="E11564" s="46"/>
      <c r="F11564" s="130">
        <f t="shared" si="189"/>
        <v>0</v>
      </c>
      <c r="G11564" s="69"/>
    </row>
    <row r="11565" spans="1:7" ht="17.25" customHeight="1">
      <c r="A11565" s="323">
        <v>585</v>
      </c>
      <c r="B11565" s="302" t="s">
        <v>13</v>
      </c>
      <c r="C11565" s="302" t="s">
        <v>2677</v>
      </c>
      <c r="D11565" s="325">
        <v>50</v>
      </c>
      <c r="E11565" s="46">
        <v>30500</v>
      </c>
      <c r="F11565" s="130">
        <f t="shared" si="189"/>
        <v>1525000</v>
      </c>
      <c r="G11565" s="86">
        <f>F11565</f>
        <v>1525000</v>
      </c>
    </row>
    <row r="11566" spans="1:7" ht="17.25" customHeight="1">
      <c r="A11566" s="323"/>
      <c r="B11566" s="302"/>
      <c r="C11566" s="325"/>
      <c r="D11566" s="325"/>
      <c r="E11566" s="46"/>
      <c r="F11566" s="130">
        <f t="shared" si="189"/>
        <v>0</v>
      </c>
      <c r="G11566" s="69"/>
    </row>
    <row r="11567" spans="1:7" ht="17.25" customHeight="1">
      <c r="A11567" s="323" t="s">
        <v>271</v>
      </c>
      <c r="B11567" s="302" t="s">
        <v>13</v>
      </c>
      <c r="C11567" s="325" t="s">
        <v>2695</v>
      </c>
      <c r="D11567" s="325">
        <v>88.5</v>
      </c>
      <c r="E11567" s="46">
        <v>31000</v>
      </c>
      <c r="F11567" s="130">
        <f t="shared" ref="F11567:F11696" si="190">E11567*D11567</f>
        <v>2743500</v>
      </c>
      <c r="G11567" s="86">
        <f>SUM(F11567:F11569)</f>
        <v>3363500</v>
      </c>
    </row>
    <row r="11568" spans="1:7" ht="17.25" customHeight="1">
      <c r="A11568" s="323"/>
      <c r="B11568" s="302" t="s">
        <v>13</v>
      </c>
      <c r="C11568" s="325" t="s">
        <v>43</v>
      </c>
      <c r="D11568" s="325">
        <v>10</v>
      </c>
      <c r="E11568" s="46">
        <v>31000</v>
      </c>
      <c r="F11568" s="130">
        <f t="shared" si="190"/>
        <v>310000</v>
      </c>
      <c r="G11568" s="69"/>
    </row>
    <row r="11569" spans="1:7" ht="17.25" customHeight="1">
      <c r="A11569" s="323"/>
      <c r="B11569" s="302" t="s">
        <v>13</v>
      </c>
      <c r="C11569" s="325" t="s">
        <v>22</v>
      </c>
      <c r="D11569" s="325">
        <v>10</v>
      </c>
      <c r="E11569" s="46">
        <v>31000</v>
      </c>
      <c r="F11569" s="130">
        <f t="shared" si="190"/>
        <v>310000</v>
      </c>
      <c r="G11569" s="69"/>
    </row>
    <row r="11570" spans="1:7" ht="17.25" customHeight="1">
      <c r="A11570" s="323"/>
      <c r="B11570" s="302"/>
      <c r="C11570" s="325"/>
      <c r="D11570" s="325"/>
      <c r="E11570" s="46"/>
      <c r="F11570" s="130">
        <f t="shared" si="190"/>
        <v>0</v>
      </c>
      <c r="G11570" s="69"/>
    </row>
    <row r="11571" spans="1:7" ht="17.25" customHeight="1">
      <c r="A11571" s="323" t="s">
        <v>650</v>
      </c>
      <c r="B11571" s="302" t="s">
        <v>208</v>
      </c>
      <c r="C11571" s="325" t="s">
        <v>652</v>
      </c>
      <c r="D11571" s="325">
        <v>101</v>
      </c>
      <c r="E11571" s="46">
        <v>37000</v>
      </c>
      <c r="F11571" s="130">
        <f t="shared" si="190"/>
        <v>3737000</v>
      </c>
      <c r="G11571" s="86">
        <f>SUM(F11571:F11572)</f>
        <v>7437000</v>
      </c>
    </row>
    <row r="11572" spans="1:7" ht="17.25" customHeight="1">
      <c r="A11572" s="323"/>
      <c r="B11572" s="302" t="s">
        <v>208</v>
      </c>
      <c r="C11572" s="325" t="s">
        <v>651</v>
      </c>
      <c r="D11572" s="325">
        <v>100</v>
      </c>
      <c r="E11572" s="46">
        <v>37000</v>
      </c>
      <c r="F11572" s="130">
        <f t="shared" si="190"/>
        <v>3700000</v>
      </c>
      <c r="G11572" s="69"/>
    </row>
    <row r="11573" spans="1:7" ht="17.25" customHeight="1">
      <c r="A11573" s="323"/>
      <c r="B11573" s="302"/>
      <c r="C11573" s="325"/>
      <c r="D11573" s="325"/>
      <c r="E11573" s="46"/>
      <c r="F11573" s="130">
        <f t="shared" si="190"/>
        <v>0</v>
      </c>
      <c r="G11573" s="69"/>
    </row>
    <row r="11574" spans="1:7" ht="17.25" customHeight="1">
      <c r="A11574" s="323" t="s">
        <v>2273</v>
      </c>
      <c r="B11574" s="302" t="s">
        <v>13</v>
      </c>
      <c r="C11574" s="325" t="s">
        <v>156</v>
      </c>
      <c r="D11574" s="325">
        <v>170</v>
      </c>
      <c r="E11574" s="46">
        <v>31500</v>
      </c>
      <c r="F11574" s="130">
        <f t="shared" si="190"/>
        <v>5355000</v>
      </c>
      <c r="G11574" s="86">
        <f>F11574</f>
        <v>5355000</v>
      </c>
    </row>
    <row r="11575" spans="1:7" ht="17.25" customHeight="1">
      <c r="A11575" s="323"/>
      <c r="B11575" s="302"/>
      <c r="C11575" s="325"/>
      <c r="D11575" s="325"/>
      <c r="E11575" s="46"/>
      <c r="F11575" s="130">
        <f t="shared" si="190"/>
        <v>0</v>
      </c>
      <c r="G11575" s="69"/>
    </row>
    <row r="11576" spans="1:7" ht="17.25" customHeight="1">
      <c r="A11576" s="323" t="s">
        <v>178</v>
      </c>
      <c r="B11576" s="302" t="s">
        <v>13</v>
      </c>
      <c r="C11576" s="325" t="s">
        <v>633</v>
      </c>
      <c r="D11576" s="325">
        <v>100</v>
      </c>
      <c r="E11576" s="46">
        <v>33500</v>
      </c>
      <c r="F11576" s="130">
        <f t="shared" si="190"/>
        <v>3350000</v>
      </c>
      <c r="G11576" s="86">
        <f>SUM(F11576:F11577)</f>
        <v>5996500</v>
      </c>
    </row>
    <row r="11577" spans="1:7" ht="17.25" customHeight="1">
      <c r="A11577" s="323"/>
      <c r="B11577" s="302" t="s">
        <v>13</v>
      </c>
      <c r="C11577" s="325" t="s">
        <v>678</v>
      </c>
      <c r="D11577" s="325">
        <v>79</v>
      </c>
      <c r="E11577" s="46">
        <v>33500</v>
      </c>
      <c r="F11577" s="130">
        <f t="shared" si="190"/>
        <v>2646500</v>
      </c>
      <c r="G11577" s="69"/>
    </row>
    <row r="11578" spans="1:7" ht="17.25" customHeight="1">
      <c r="A11578" s="323"/>
      <c r="B11578" s="302"/>
      <c r="C11578" s="325"/>
      <c r="D11578" s="325"/>
      <c r="E11578" s="46"/>
      <c r="F11578" s="130">
        <f t="shared" si="190"/>
        <v>0</v>
      </c>
      <c r="G11578" s="69"/>
    </row>
    <row r="11579" spans="1:7" ht="17.25" customHeight="1">
      <c r="A11579" s="323" t="s">
        <v>2696</v>
      </c>
      <c r="B11579" s="302" t="s">
        <v>31</v>
      </c>
      <c r="C11579" s="325" t="s">
        <v>1359</v>
      </c>
      <c r="D11579" s="325">
        <v>195</v>
      </c>
      <c r="E11579" s="46">
        <v>35500</v>
      </c>
      <c r="F11579" s="130">
        <f t="shared" si="190"/>
        <v>6922500</v>
      </c>
      <c r="G11579" s="86">
        <f>SUM(F11579:F11580)</f>
        <v>17572500</v>
      </c>
    </row>
    <row r="11580" spans="1:7" ht="17.25" customHeight="1">
      <c r="A11580" s="323"/>
      <c r="B11580" s="302" t="s">
        <v>31</v>
      </c>
      <c r="C11580" s="325" t="s">
        <v>158</v>
      </c>
      <c r="D11580" s="325">
        <v>300</v>
      </c>
      <c r="E11580" s="46">
        <v>35500</v>
      </c>
      <c r="F11580" s="130">
        <f t="shared" si="190"/>
        <v>10650000</v>
      </c>
      <c r="G11580" s="69"/>
    </row>
    <row r="11581" spans="1:7" ht="17.25" customHeight="1">
      <c r="A11581" s="323"/>
      <c r="B11581" s="302"/>
      <c r="C11581" s="325"/>
      <c r="D11581" s="325"/>
      <c r="E11581" s="46"/>
      <c r="F11581" s="130">
        <f t="shared" si="190"/>
        <v>0</v>
      </c>
      <c r="G11581" s="69"/>
    </row>
    <row r="11582" spans="1:7" ht="17.25" customHeight="1">
      <c r="A11582" s="533" t="s">
        <v>523</v>
      </c>
      <c r="B11582" s="440" t="s">
        <v>208</v>
      </c>
      <c r="C11582" s="382" t="s">
        <v>2697</v>
      </c>
      <c r="D11582" s="382">
        <v>262.8</v>
      </c>
      <c r="E11582" s="59">
        <v>35000</v>
      </c>
      <c r="F11582" s="132">
        <f t="shared" si="190"/>
        <v>9198000</v>
      </c>
      <c r="G11582" s="125">
        <f>F11582</f>
        <v>9198000</v>
      </c>
    </row>
    <row r="11583" spans="1:7" ht="18" customHeight="1">
      <c r="A11583" s="526"/>
      <c r="B11583" s="435"/>
      <c r="C11583" s="484"/>
      <c r="D11583" s="484"/>
      <c r="E11583" s="113"/>
      <c r="F11583" s="126"/>
      <c r="G11583" s="9"/>
    </row>
    <row r="11584" spans="1:7" ht="18" customHeight="1">
      <c r="A11584" s="537">
        <v>42495</v>
      </c>
      <c r="B11584" s="355"/>
      <c r="C11584" s="491" t="s">
        <v>398</v>
      </c>
      <c r="D11584" s="525"/>
      <c r="F11584" s="127"/>
    </row>
    <row r="11585" spans="1:8" ht="18" customHeight="1">
      <c r="A11585" s="531" t="s">
        <v>127</v>
      </c>
      <c r="B11585" s="436" t="s">
        <v>134</v>
      </c>
      <c r="C11585" s="494" t="s">
        <v>152</v>
      </c>
      <c r="D11585" s="494">
        <f>SUM(D11586:D11700)</f>
        <v>13642.000000000002</v>
      </c>
      <c r="E11585" s="166"/>
      <c r="F11585" s="171">
        <f>SUM(F11586:F11700)</f>
        <v>476337180</v>
      </c>
      <c r="G11585" s="171">
        <f>SUM(G11586:G11700)</f>
        <v>476337180</v>
      </c>
    </row>
    <row r="11586" spans="1:8" ht="18" customHeight="1">
      <c r="A11586" s="532" t="s">
        <v>917</v>
      </c>
      <c r="B11586" s="441" t="s">
        <v>13</v>
      </c>
      <c r="C11586" s="492" t="s">
        <v>388</v>
      </c>
      <c r="D11586" s="492">
        <v>161</v>
      </c>
      <c r="E11586" s="62">
        <v>31500</v>
      </c>
      <c r="F11586" s="139">
        <f>E11586*D11586</f>
        <v>5071500</v>
      </c>
      <c r="G11586" s="85">
        <f>F11586</f>
        <v>5071500</v>
      </c>
      <c r="H11586" s="277" t="s">
        <v>2474</v>
      </c>
    </row>
    <row r="11587" spans="1:8" ht="18" customHeight="1">
      <c r="A11587" s="323"/>
      <c r="B11587" s="302"/>
      <c r="C11587" s="325"/>
      <c r="D11587" s="325"/>
      <c r="E11587" s="46"/>
      <c r="F11587" s="130">
        <f t="shared" si="190"/>
        <v>0</v>
      </c>
      <c r="G11587" s="69"/>
    </row>
    <row r="11588" spans="1:8" ht="18" customHeight="1">
      <c r="A11588" s="323" t="s">
        <v>354</v>
      </c>
      <c r="B11588" s="302" t="s">
        <v>13</v>
      </c>
      <c r="C11588" s="325" t="s">
        <v>2685</v>
      </c>
      <c r="D11588" s="325">
        <v>100</v>
      </c>
      <c r="E11588" s="46">
        <v>31500</v>
      </c>
      <c r="F11588" s="130">
        <f t="shared" si="190"/>
        <v>3150000</v>
      </c>
      <c r="G11588" s="86">
        <f>F11588</f>
        <v>3150000</v>
      </c>
    </row>
    <row r="11589" spans="1:8" ht="18" customHeight="1">
      <c r="A11589" s="323"/>
      <c r="B11589" s="302"/>
      <c r="C11589" s="325"/>
      <c r="D11589" s="325"/>
      <c r="E11589" s="46"/>
      <c r="F11589" s="130">
        <f t="shared" si="190"/>
        <v>0</v>
      </c>
      <c r="G11589" s="69"/>
    </row>
    <row r="11590" spans="1:8" ht="18" customHeight="1">
      <c r="A11590" s="323" t="s">
        <v>2214</v>
      </c>
      <c r="B11590" s="302" t="s">
        <v>13</v>
      </c>
      <c r="C11590" s="325" t="s">
        <v>1082</v>
      </c>
      <c r="D11590" s="325">
        <v>20</v>
      </c>
      <c r="E11590" s="46">
        <v>31500</v>
      </c>
      <c r="F11590" s="130">
        <f t="shared" si="190"/>
        <v>630000</v>
      </c>
      <c r="G11590" s="86">
        <f>SUM(F11590:F11591)</f>
        <v>-315000</v>
      </c>
    </row>
    <row r="11591" spans="1:8" ht="18" customHeight="1">
      <c r="A11591" s="323"/>
      <c r="B11591" s="439" t="s">
        <v>315</v>
      </c>
      <c r="C11591" s="430" t="s">
        <v>2685</v>
      </c>
      <c r="D11591" s="430">
        <v>-30</v>
      </c>
      <c r="E11591" s="54">
        <v>31500</v>
      </c>
      <c r="F11591" s="140">
        <f t="shared" si="190"/>
        <v>-945000</v>
      </c>
      <c r="G11591" s="69"/>
    </row>
    <row r="11592" spans="1:8" ht="18" customHeight="1">
      <c r="A11592" s="323"/>
      <c r="B11592" s="439"/>
      <c r="C11592" s="430"/>
      <c r="D11592" s="430"/>
      <c r="E11592" s="54"/>
      <c r="F11592" s="130">
        <f t="shared" si="190"/>
        <v>0</v>
      </c>
      <c r="G11592" s="69"/>
    </row>
    <row r="11593" spans="1:8" ht="18" customHeight="1">
      <c r="A11593" s="323" t="s">
        <v>12</v>
      </c>
      <c r="B11593" s="302" t="s">
        <v>31</v>
      </c>
      <c r="C11593" s="325" t="s">
        <v>579</v>
      </c>
      <c r="D11593" s="325">
        <v>203.7</v>
      </c>
      <c r="E11593" s="46">
        <v>35500</v>
      </c>
      <c r="F11593" s="130">
        <f t="shared" si="190"/>
        <v>7231350</v>
      </c>
      <c r="G11593" s="86">
        <f>F11593</f>
        <v>7231350</v>
      </c>
    </row>
    <row r="11594" spans="1:8" ht="18" customHeight="1">
      <c r="A11594" s="323"/>
      <c r="B11594" s="302"/>
      <c r="C11594" s="325"/>
      <c r="D11594" s="325"/>
      <c r="E11594" s="46"/>
      <c r="F11594" s="130">
        <f t="shared" si="190"/>
        <v>0</v>
      </c>
      <c r="G11594" s="69"/>
    </row>
    <row r="11595" spans="1:8" ht="18" customHeight="1">
      <c r="A11595" s="323" t="s">
        <v>2707</v>
      </c>
      <c r="B11595" s="302" t="s">
        <v>13</v>
      </c>
      <c r="C11595" s="325" t="s">
        <v>43</v>
      </c>
      <c r="D11595" s="325">
        <v>100</v>
      </c>
      <c r="E11595" s="46">
        <v>31500</v>
      </c>
      <c r="F11595" s="130">
        <f t="shared" si="190"/>
        <v>3150000</v>
      </c>
      <c r="G11595" s="86">
        <f>SUM(F11595:F11598)</f>
        <v>9992000</v>
      </c>
    </row>
    <row r="11596" spans="1:8" ht="18" customHeight="1">
      <c r="A11596" s="323"/>
      <c r="B11596" s="302" t="s">
        <v>13</v>
      </c>
      <c r="C11596" s="325" t="s">
        <v>46</v>
      </c>
      <c r="D11596" s="325">
        <v>100</v>
      </c>
      <c r="E11596" s="46">
        <v>31500</v>
      </c>
      <c r="F11596" s="130">
        <f t="shared" si="190"/>
        <v>3150000</v>
      </c>
      <c r="G11596" s="69"/>
    </row>
    <row r="11597" spans="1:8" ht="18" customHeight="1">
      <c r="A11597" s="323"/>
      <c r="B11597" s="302" t="s">
        <v>31</v>
      </c>
      <c r="C11597" s="325" t="s">
        <v>60</v>
      </c>
      <c r="D11597" s="325">
        <v>50</v>
      </c>
      <c r="E11597" s="46">
        <v>35500</v>
      </c>
      <c r="F11597" s="130">
        <f t="shared" si="190"/>
        <v>1775000</v>
      </c>
      <c r="G11597" s="69"/>
    </row>
    <row r="11598" spans="1:8" ht="18" customHeight="1">
      <c r="A11598" s="323"/>
      <c r="B11598" s="302" t="s">
        <v>31</v>
      </c>
      <c r="C11598" s="325" t="s">
        <v>714</v>
      </c>
      <c r="D11598" s="325">
        <v>54</v>
      </c>
      <c r="E11598" s="46">
        <v>35500</v>
      </c>
      <c r="F11598" s="130">
        <f t="shared" si="190"/>
        <v>1917000</v>
      </c>
      <c r="G11598" s="69"/>
    </row>
    <row r="11599" spans="1:8" ht="18" customHeight="1">
      <c r="A11599" s="323"/>
      <c r="B11599" s="302"/>
      <c r="C11599" s="325"/>
      <c r="D11599" s="325"/>
      <c r="E11599" s="46"/>
      <c r="F11599" s="130">
        <f t="shared" si="190"/>
        <v>0</v>
      </c>
      <c r="G11599" s="69"/>
    </row>
    <row r="11600" spans="1:8" ht="18" customHeight="1">
      <c r="A11600" s="323" t="s">
        <v>2708</v>
      </c>
      <c r="B11600" s="302" t="s">
        <v>13</v>
      </c>
      <c r="C11600" s="325" t="s">
        <v>75</v>
      </c>
      <c r="D11600" s="325">
        <v>30</v>
      </c>
      <c r="E11600" s="46">
        <v>31500</v>
      </c>
      <c r="F11600" s="130">
        <f>E11600*D11600</f>
        <v>945000</v>
      </c>
      <c r="G11600" s="86">
        <f>F11600</f>
        <v>945000</v>
      </c>
    </row>
    <row r="11601" spans="1:8" ht="18" customHeight="1">
      <c r="A11601" s="323"/>
      <c r="B11601" s="302"/>
      <c r="C11601" s="325"/>
      <c r="D11601" s="325"/>
      <c r="E11601" s="46"/>
      <c r="F11601" s="130">
        <f t="shared" si="190"/>
        <v>0</v>
      </c>
      <c r="G11601" s="86"/>
    </row>
    <row r="11602" spans="1:8" ht="18" customHeight="1">
      <c r="A11602" s="323" t="s">
        <v>2199</v>
      </c>
      <c r="B11602" s="302" t="s">
        <v>31</v>
      </c>
      <c r="C11602" s="325" t="s">
        <v>971</v>
      </c>
      <c r="D11602" s="325">
        <v>196.3</v>
      </c>
      <c r="E11602" s="46">
        <v>35500</v>
      </c>
      <c r="F11602" s="130">
        <f t="shared" si="190"/>
        <v>6968650</v>
      </c>
      <c r="G11602" s="86">
        <f>SUM(F11602:F11603)</f>
        <v>13855650</v>
      </c>
    </row>
    <row r="11603" spans="1:8" ht="18" customHeight="1">
      <c r="A11603" s="323"/>
      <c r="B11603" s="302" t="s">
        <v>31</v>
      </c>
      <c r="C11603" s="325" t="s">
        <v>1451</v>
      </c>
      <c r="D11603" s="325">
        <v>194</v>
      </c>
      <c r="E11603" s="46">
        <v>35500</v>
      </c>
      <c r="F11603" s="130">
        <f t="shared" si="190"/>
        <v>6887000</v>
      </c>
      <c r="G11603" s="86"/>
    </row>
    <row r="11604" spans="1:8" ht="18" customHeight="1">
      <c r="A11604" s="323"/>
      <c r="B11604" s="302"/>
      <c r="C11604" s="325"/>
      <c r="D11604" s="325"/>
      <c r="E11604" s="46"/>
      <c r="F11604" s="130">
        <f t="shared" si="190"/>
        <v>0</v>
      </c>
      <c r="G11604" s="86"/>
    </row>
    <row r="11605" spans="1:8" ht="18" customHeight="1">
      <c r="A11605" s="323" t="s">
        <v>2709</v>
      </c>
      <c r="B11605" s="302" t="s">
        <v>31</v>
      </c>
      <c r="C11605" s="325" t="s">
        <v>2309</v>
      </c>
      <c r="D11605" s="325">
        <v>149.80000000000001</v>
      </c>
      <c r="E11605" s="46">
        <v>35500</v>
      </c>
      <c r="F11605" s="130">
        <f t="shared" si="190"/>
        <v>5317900</v>
      </c>
      <c r="G11605" s="86">
        <f>SUM(F11605:F11606)</f>
        <v>10742300</v>
      </c>
    </row>
    <row r="11606" spans="1:8" ht="18" customHeight="1">
      <c r="A11606" s="323"/>
      <c r="B11606" s="302" t="s">
        <v>31</v>
      </c>
      <c r="C11606" s="325" t="s">
        <v>2710</v>
      </c>
      <c r="D11606" s="325">
        <v>152.80000000000001</v>
      </c>
      <c r="E11606" s="46">
        <v>35500</v>
      </c>
      <c r="F11606" s="130">
        <f t="shared" si="190"/>
        <v>5424400</v>
      </c>
      <c r="G11606" s="86"/>
    </row>
    <row r="11607" spans="1:8" ht="18" customHeight="1">
      <c r="A11607" s="323"/>
      <c r="B11607" s="302"/>
      <c r="C11607" s="325"/>
      <c r="D11607" s="325"/>
      <c r="E11607" s="46"/>
      <c r="F11607" s="130">
        <f t="shared" si="190"/>
        <v>0</v>
      </c>
      <c r="G11607" s="86"/>
    </row>
    <row r="11608" spans="1:8" ht="18" customHeight="1">
      <c r="A11608" s="323" t="s">
        <v>2711</v>
      </c>
      <c r="B11608" s="302" t="s">
        <v>23</v>
      </c>
      <c r="C11608" s="325" t="s">
        <v>14</v>
      </c>
      <c r="D11608" s="325">
        <v>103.5</v>
      </c>
      <c r="E11608" s="46">
        <v>35000</v>
      </c>
      <c r="F11608" s="130">
        <f t="shared" si="190"/>
        <v>3622500</v>
      </c>
      <c r="G11608" s="86">
        <f>F11608</f>
        <v>3622500</v>
      </c>
      <c r="H11608" s="277" t="s">
        <v>2474</v>
      </c>
    </row>
    <row r="11609" spans="1:8" ht="18" customHeight="1">
      <c r="A11609" s="323"/>
      <c r="B11609" s="302"/>
      <c r="C11609" s="325"/>
      <c r="D11609" s="325"/>
      <c r="E11609" s="46"/>
      <c r="F11609" s="130">
        <f t="shared" si="190"/>
        <v>0</v>
      </c>
      <c r="G11609" s="86"/>
    </row>
    <row r="11610" spans="1:8" ht="18" customHeight="1">
      <c r="A11610" s="323" t="s">
        <v>648</v>
      </c>
      <c r="B11610" s="302" t="s">
        <v>31</v>
      </c>
      <c r="C11610" s="325" t="s">
        <v>1544</v>
      </c>
      <c r="D11610" s="325">
        <v>217.5</v>
      </c>
      <c r="E11610" s="46">
        <v>34500</v>
      </c>
      <c r="F11610" s="130">
        <f t="shared" si="190"/>
        <v>7503750</v>
      </c>
      <c r="G11610" s="86">
        <f>F11610</f>
        <v>7503750</v>
      </c>
      <c r="H11610" s="277" t="s">
        <v>2474</v>
      </c>
    </row>
    <row r="11611" spans="1:8" ht="18" customHeight="1">
      <c r="A11611" s="323"/>
      <c r="B11611" s="302"/>
      <c r="C11611" s="325"/>
      <c r="D11611" s="325"/>
      <c r="E11611" s="46"/>
      <c r="F11611" s="130">
        <f t="shared" si="190"/>
        <v>0</v>
      </c>
      <c r="G11611" s="86"/>
    </row>
    <row r="11612" spans="1:8" ht="18" customHeight="1">
      <c r="A11612" s="323" t="s">
        <v>1041</v>
      </c>
      <c r="B11612" s="302" t="s">
        <v>31</v>
      </c>
      <c r="C11612" s="325" t="s">
        <v>255</v>
      </c>
      <c r="D11612" s="325">
        <v>50</v>
      </c>
      <c r="E11612" s="46">
        <v>35500</v>
      </c>
      <c r="F11612" s="130">
        <f t="shared" si="190"/>
        <v>1775000</v>
      </c>
      <c r="G11612" s="86">
        <f>SUM(F11612:F11613)</f>
        <v>5495400</v>
      </c>
    </row>
    <row r="11613" spans="1:8" ht="18" customHeight="1">
      <c r="A11613" s="323"/>
      <c r="B11613" s="302" t="s">
        <v>31</v>
      </c>
      <c r="C11613" s="325" t="s">
        <v>158</v>
      </c>
      <c r="D11613" s="325">
        <v>104.8</v>
      </c>
      <c r="E11613" s="46">
        <v>35500</v>
      </c>
      <c r="F11613" s="130">
        <f t="shared" si="190"/>
        <v>3720400</v>
      </c>
      <c r="G11613" s="86"/>
    </row>
    <row r="11614" spans="1:8" ht="18" customHeight="1">
      <c r="A11614" s="323"/>
      <c r="B11614" s="302"/>
      <c r="C11614" s="325"/>
      <c r="D11614" s="325"/>
      <c r="E11614" s="46"/>
      <c r="F11614" s="130">
        <f t="shared" si="190"/>
        <v>0</v>
      </c>
      <c r="G11614" s="86"/>
    </row>
    <row r="11615" spans="1:8" ht="18" customHeight="1">
      <c r="A11615" s="323" t="s">
        <v>2714</v>
      </c>
      <c r="B11615" s="302" t="s">
        <v>13</v>
      </c>
      <c r="C11615" s="325" t="s">
        <v>59</v>
      </c>
      <c r="D11615" s="325">
        <v>20</v>
      </c>
      <c r="E11615" s="46">
        <v>31000</v>
      </c>
      <c r="F11615" s="130">
        <f t="shared" si="190"/>
        <v>620000</v>
      </c>
      <c r="G11615" s="86">
        <f>F11615</f>
        <v>620000</v>
      </c>
    </row>
    <row r="11616" spans="1:8" ht="18" customHeight="1">
      <c r="A11616" s="323"/>
      <c r="B11616" s="302"/>
      <c r="C11616" s="325"/>
      <c r="D11616" s="325"/>
      <c r="E11616" s="46"/>
      <c r="F11616" s="130">
        <f t="shared" si="190"/>
        <v>0</v>
      </c>
      <c r="G11616" s="69"/>
    </row>
    <row r="11617" spans="1:9" ht="18" customHeight="1">
      <c r="A11617" s="323" t="s">
        <v>2705</v>
      </c>
      <c r="B11617" s="302" t="s">
        <v>13</v>
      </c>
      <c r="C11617" s="325" t="s">
        <v>25</v>
      </c>
      <c r="D11617" s="325">
        <v>30</v>
      </c>
      <c r="E11617" s="46">
        <v>30500</v>
      </c>
      <c r="F11617" s="130">
        <f t="shared" si="190"/>
        <v>915000</v>
      </c>
      <c r="G11617" s="86">
        <f>SUM(F11617:F11618)</f>
        <v>1525000</v>
      </c>
    </row>
    <row r="11618" spans="1:9" ht="18" customHeight="1">
      <c r="A11618" s="323"/>
      <c r="B11618" s="302" t="s">
        <v>13</v>
      </c>
      <c r="C11618" s="325" t="s">
        <v>339</v>
      </c>
      <c r="D11618" s="325">
        <v>20</v>
      </c>
      <c r="E11618" s="46">
        <v>30500</v>
      </c>
      <c r="F11618" s="130">
        <f t="shared" si="190"/>
        <v>610000</v>
      </c>
      <c r="G11618" s="69"/>
    </row>
    <row r="11619" spans="1:9" ht="18" customHeight="1">
      <c r="A11619" s="323"/>
      <c r="B11619" s="302"/>
      <c r="C11619" s="325"/>
      <c r="D11619" s="325"/>
      <c r="E11619" s="46"/>
      <c r="F11619" s="130">
        <f t="shared" si="190"/>
        <v>0</v>
      </c>
      <c r="G11619" s="69"/>
    </row>
    <row r="11620" spans="1:9" ht="18" customHeight="1">
      <c r="A11620" s="323" t="s">
        <v>2706</v>
      </c>
      <c r="B11620" s="302" t="s">
        <v>13</v>
      </c>
      <c r="C11620" s="325" t="s">
        <v>111</v>
      </c>
      <c r="D11620" s="325">
        <v>30</v>
      </c>
      <c r="E11620" s="46">
        <v>30000</v>
      </c>
      <c r="F11620" s="130">
        <f t="shared" si="190"/>
        <v>900000</v>
      </c>
      <c r="G11620" s="86">
        <f>SUM(F11620:F11624)</f>
        <v>8121000</v>
      </c>
    </row>
    <row r="11621" spans="1:9" ht="18" customHeight="1">
      <c r="A11621" s="323"/>
      <c r="B11621" s="302" t="s">
        <v>13</v>
      </c>
      <c r="C11621" s="325" t="s">
        <v>685</v>
      </c>
      <c r="D11621" s="325">
        <v>30</v>
      </c>
      <c r="E11621" s="46">
        <v>30000</v>
      </c>
      <c r="F11621" s="130">
        <f t="shared" si="190"/>
        <v>900000</v>
      </c>
      <c r="G11621" s="69"/>
    </row>
    <row r="11622" spans="1:9" ht="18" customHeight="1">
      <c r="A11622" s="323"/>
      <c r="B11622" s="302" t="s">
        <v>13</v>
      </c>
      <c r="C11622" s="325" t="s">
        <v>561</v>
      </c>
      <c r="D11622" s="325">
        <v>30.7</v>
      </c>
      <c r="E11622" s="46">
        <v>30000</v>
      </c>
      <c r="F11622" s="130">
        <f t="shared" si="190"/>
        <v>921000</v>
      </c>
      <c r="G11622" s="69"/>
    </row>
    <row r="11623" spans="1:9" ht="18" customHeight="1">
      <c r="A11623" s="323"/>
      <c r="B11623" s="302" t="s">
        <v>13</v>
      </c>
      <c r="C11623" s="325" t="s">
        <v>686</v>
      </c>
      <c r="D11623" s="325">
        <v>30</v>
      </c>
      <c r="E11623" s="46">
        <v>30000</v>
      </c>
      <c r="F11623" s="130">
        <f t="shared" si="190"/>
        <v>900000</v>
      </c>
      <c r="G11623" s="69"/>
    </row>
    <row r="11624" spans="1:9" ht="18" customHeight="1">
      <c r="A11624" s="323"/>
      <c r="B11624" s="302" t="s">
        <v>13</v>
      </c>
      <c r="C11624" s="325" t="s">
        <v>2637</v>
      </c>
      <c r="D11624" s="325">
        <v>150</v>
      </c>
      <c r="E11624" s="46">
        <v>30000</v>
      </c>
      <c r="F11624" s="130">
        <f t="shared" si="190"/>
        <v>4500000</v>
      </c>
      <c r="G11624" s="69"/>
    </row>
    <row r="11625" spans="1:9" ht="18" customHeight="1">
      <c r="A11625" s="323"/>
      <c r="B11625" s="302"/>
      <c r="C11625" s="325"/>
      <c r="D11625" s="325"/>
      <c r="E11625" s="46"/>
      <c r="F11625" s="130">
        <f t="shared" si="190"/>
        <v>0</v>
      </c>
      <c r="G11625" s="69"/>
    </row>
    <row r="11626" spans="1:9" ht="18" customHeight="1">
      <c r="A11626" s="323" t="s">
        <v>2273</v>
      </c>
      <c r="B11626" s="444" t="s">
        <v>2591</v>
      </c>
      <c r="C11626" s="482" t="s">
        <v>2701</v>
      </c>
      <c r="D11626" s="482">
        <v>313</v>
      </c>
      <c r="E11626" s="116">
        <v>40500</v>
      </c>
      <c r="F11626" s="131">
        <f>E11626*D11626</f>
        <v>12676500</v>
      </c>
      <c r="G11626" s="86">
        <f>SUM(F11626:F11628)</f>
        <v>28431450</v>
      </c>
      <c r="H11626" s="277" t="s">
        <v>2474</v>
      </c>
    </row>
    <row r="11627" spans="1:9" ht="18" customHeight="1">
      <c r="A11627" s="323"/>
      <c r="B11627" s="444" t="s">
        <v>2591</v>
      </c>
      <c r="C11627" s="482" t="s">
        <v>2702</v>
      </c>
      <c r="D11627" s="482">
        <v>200.4</v>
      </c>
      <c r="E11627" s="116">
        <v>40500</v>
      </c>
      <c r="F11627" s="131">
        <f>E11627*D11627</f>
        <v>8116200</v>
      </c>
      <c r="G11627" s="69"/>
    </row>
    <row r="11628" spans="1:9" ht="18" customHeight="1">
      <c r="A11628" s="323"/>
      <c r="B11628" s="302" t="s">
        <v>13</v>
      </c>
      <c r="C11628" s="325" t="s">
        <v>156</v>
      </c>
      <c r="D11628" s="325">
        <v>242.5</v>
      </c>
      <c r="E11628" s="46">
        <v>31500</v>
      </c>
      <c r="F11628" s="130">
        <f>E11628*D11628</f>
        <v>7638750</v>
      </c>
      <c r="G11628" s="69"/>
    </row>
    <row r="11629" spans="1:9" ht="18" customHeight="1">
      <c r="A11629" s="323"/>
      <c r="B11629" s="302"/>
      <c r="C11629" s="325"/>
      <c r="D11629" s="325"/>
      <c r="E11629" s="46"/>
      <c r="F11629" s="130">
        <f t="shared" si="190"/>
        <v>0</v>
      </c>
      <c r="G11629" s="69"/>
    </row>
    <row r="11630" spans="1:9" ht="18" customHeight="1">
      <c r="A11630" s="323" t="s">
        <v>2345</v>
      </c>
      <c r="B11630" s="302" t="s">
        <v>31</v>
      </c>
      <c r="C11630" s="325" t="s">
        <v>2700</v>
      </c>
      <c r="D11630" s="325">
        <v>46.9</v>
      </c>
      <c r="E11630" s="46">
        <v>36000</v>
      </c>
      <c r="F11630" s="130">
        <f t="shared" si="190"/>
        <v>1688400</v>
      </c>
      <c r="G11630" s="86">
        <f>F11630</f>
        <v>1688400</v>
      </c>
      <c r="I11630" s="284">
        <v>42485</v>
      </c>
    </row>
    <row r="11631" spans="1:9" ht="18" customHeight="1">
      <c r="A11631" s="323"/>
      <c r="B11631" s="302"/>
      <c r="C11631" s="325"/>
      <c r="D11631" s="325"/>
      <c r="E11631" s="46"/>
      <c r="F11631" s="130">
        <f t="shared" si="190"/>
        <v>0</v>
      </c>
      <c r="G11631" s="69"/>
    </row>
    <row r="11632" spans="1:9" ht="18" customHeight="1">
      <c r="A11632" s="323" t="s">
        <v>271</v>
      </c>
      <c r="B11632" s="302" t="s">
        <v>13</v>
      </c>
      <c r="C11632" s="325" t="s">
        <v>45</v>
      </c>
      <c r="D11632" s="325">
        <v>10</v>
      </c>
      <c r="E11632" s="46">
        <v>31000</v>
      </c>
      <c r="F11632" s="130">
        <f t="shared" si="190"/>
        <v>310000</v>
      </c>
      <c r="G11632" s="86">
        <f>SUM(F11632:F11633)</f>
        <v>620000</v>
      </c>
    </row>
    <row r="11633" spans="1:9" ht="18" customHeight="1">
      <c r="A11633" s="323"/>
      <c r="B11633" s="302" t="s">
        <v>13</v>
      </c>
      <c r="C11633" s="325" t="s">
        <v>75</v>
      </c>
      <c r="D11633" s="325">
        <v>10</v>
      </c>
      <c r="E11633" s="46">
        <v>31000</v>
      </c>
      <c r="F11633" s="130">
        <f t="shared" si="190"/>
        <v>310000</v>
      </c>
      <c r="G11633" s="86"/>
    </row>
    <row r="11634" spans="1:9" ht="18" customHeight="1">
      <c r="A11634" s="323"/>
      <c r="B11634" s="302"/>
      <c r="C11634" s="325"/>
      <c r="D11634" s="325"/>
      <c r="E11634" s="46"/>
      <c r="F11634" s="130">
        <f t="shared" si="190"/>
        <v>0</v>
      </c>
      <c r="G11634" s="69"/>
    </row>
    <row r="11635" spans="1:9" ht="18" customHeight="1">
      <c r="A11635" s="323" t="s">
        <v>196</v>
      </c>
      <c r="B11635" s="302" t="s">
        <v>31</v>
      </c>
      <c r="C11635" s="325" t="s">
        <v>273</v>
      </c>
      <c r="D11635" s="325">
        <v>50</v>
      </c>
      <c r="E11635" s="46">
        <v>35500</v>
      </c>
      <c r="F11635" s="130">
        <f t="shared" si="190"/>
        <v>1775000</v>
      </c>
      <c r="G11635" s="86">
        <f>SUM(F11635:F11644)</f>
        <v>21474650</v>
      </c>
      <c r="I11635" s="280" t="s">
        <v>2520</v>
      </c>
    </row>
    <row r="11636" spans="1:9" ht="18" customHeight="1">
      <c r="A11636" s="323"/>
      <c r="B11636" s="302" t="s">
        <v>31</v>
      </c>
      <c r="C11636" s="325" t="s">
        <v>200</v>
      </c>
      <c r="D11636" s="325">
        <v>103</v>
      </c>
      <c r="E11636" s="46">
        <v>37000</v>
      </c>
      <c r="F11636" s="130">
        <f t="shared" si="190"/>
        <v>3811000</v>
      </c>
      <c r="G11636" s="69"/>
      <c r="I11636" s="280" t="s">
        <v>2520</v>
      </c>
    </row>
    <row r="11637" spans="1:9" ht="18" customHeight="1">
      <c r="A11637" s="323"/>
      <c r="B11637" s="302" t="s">
        <v>31</v>
      </c>
      <c r="C11637" s="325" t="s">
        <v>201</v>
      </c>
      <c r="D11637" s="325">
        <v>90</v>
      </c>
      <c r="E11637" s="46">
        <v>35500</v>
      </c>
      <c r="F11637" s="130">
        <f t="shared" si="190"/>
        <v>3195000</v>
      </c>
      <c r="G11637" s="69"/>
      <c r="I11637" s="280" t="s">
        <v>2520</v>
      </c>
    </row>
    <row r="11638" spans="1:9" ht="18" customHeight="1">
      <c r="A11638" s="323"/>
      <c r="B11638" s="302" t="s">
        <v>31</v>
      </c>
      <c r="C11638" s="325" t="s">
        <v>1569</v>
      </c>
      <c r="D11638" s="325">
        <v>20.5</v>
      </c>
      <c r="E11638" s="46">
        <v>35500</v>
      </c>
      <c r="F11638" s="130">
        <f t="shared" si="190"/>
        <v>727750</v>
      </c>
      <c r="G11638" s="69"/>
      <c r="I11638" s="280" t="s">
        <v>2520</v>
      </c>
    </row>
    <row r="11639" spans="1:9" ht="18" customHeight="1">
      <c r="A11639" s="323"/>
      <c r="B11639" s="302" t="s">
        <v>31</v>
      </c>
      <c r="C11639" s="325" t="s">
        <v>202</v>
      </c>
      <c r="D11639" s="325">
        <v>19.7</v>
      </c>
      <c r="E11639" s="46">
        <v>37000</v>
      </c>
      <c r="F11639" s="130">
        <f t="shared" si="190"/>
        <v>728900</v>
      </c>
      <c r="G11639" s="69"/>
      <c r="I11639" s="280" t="s">
        <v>2520</v>
      </c>
    </row>
    <row r="11640" spans="1:9" ht="18" customHeight="1">
      <c r="A11640" s="323"/>
      <c r="B11640" s="302" t="s">
        <v>31</v>
      </c>
      <c r="C11640" s="325" t="s">
        <v>46</v>
      </c>
      <c r="D11640" s="325">
        <v>22</v>
      </c>
      <c r="E11640" s="46">
        <v>36500</v>
      </c>
      <c r="F11640" s="130">
        <f t="shared" si="190"/>
        <v>803000</v>
      </c>
      <c r="G11640" s="69"/>
      <c r="I11640" s="280" t="s">
        <v>2520</v>
      </c>
    </row>
    <row r="11641" spans="1:9" ht="18" customHeight="1">
      <c r="A11641" s="323"/>
      <c r="B11641" s="302" t="s">
        <v>31</v>
      </c>
      <c r="C11641" s="325" t="s">
        <v>43</v>
      </c>
      <c r="D11641" s="325">
        <v>27.5</v>
      </c>
      <c r="E11641" s="46">
        <v>37000</v>
      </c>
      <c r="F11641" s="130">
        <f t="shared" si="190"/>
        <v>1017500</v>
      </c>
      <c r="G11641" s="69"/>
      <c r="I11641" s="280" t="s">
        <v>2520</v>
      </c>
    </row>
    <row r="11642" spans="1:9" ht="18" customHeight="1">
      <c r="A11642" s="323"/>
      <c r="B11642" s="302" t="s">
        <v>31</v>
      </c>
      <c r="C11642" s="325" t="s">
        <v>335</v>
      </c>
      <c r="D11642" s="325">
        <v>50</v>
      </c>
      <c r="E11642" s="46">
        <v>37000</v>
      </c>
      <c r="F11642" s="130">
        <f t="shared" si="190"/>
        <v>1850000</v>
      </c>
      <c r="G11642" s="69"/>
      <c r="I11642" s="280" t="s">
        <v>2520</v>
      </c>
    </row>
    <row r="11643" spans="1:9" ht="18" customHeight="1">
      <c r="A11643" s="323"/>
      <c r="B11643" s="302" t="s">
        <v>31</v>
      </c>
      <c r="C11643" s="325" t="s">
        <v>1134</v>
      </c>
      <c r="D11643" s="325">
        <v>50</v>
      </c>
      <c r="E11643" s="46">
        <v>37000</v>
      </c>
      <c r="F11643" s="130">
        <f t="shared" si="190"/>
        <v>1850000</v>
      </c>
      <c r="G11643" s="69"/>
      <c r="I11643" s="280" t="s">
        <v>2520</v>
      </c>
    </row>
    <row r="11644" spans="1:9" ht="18" customHeight="1">
      <c r="A11644" s="323"/>
      <c r="B11644" s="302" t="s">
        <v>31</v>
      </c>
      <c r="C11644" s="325" t="s">
        <v>2150</v>
      </c>
      <c r="D11644" s="325">
        <v>154.5</v>
      </c>
      <c r="E11644" s="46">
        <v>37000</v>
      </c>
      <c r="F11644" s="130">
        <f t="shared" si="190"/>
        <v>5716500</v>
      </c>
      <c r="G11644" s="69"/>
      <c r="I11644" s="280" t="s">
        <v>2630</v>
      </c>
    </row>
    <row r="11645" spans="1:9" ht="18" customHeight="1">
      <c r="A11645" s="323"/>
      <c r="B11645" s="302"/>
      <c r="C11645" s="325"/>
      <c r="D11645" s="325"/>
      <c r="E11645" s="46"/>
      <c r="F11645" s="130">
        <f t="shared" si="190"/>
        <v>0</v>
      </c>
      <c r="G11645" s="69"/>
    </row>
    <row r="11646" spans="1:9" ht="18" customHeight="1">
      <c r="A11646" s="323" t="s">
        <v>316</v>
      </c>
      <c r="B11646" s="439" t="s">
        <v>2688</v>
      </c>
      <c r="C11646" s="430" t="s">
        <v>50</v>
      </c>
      <c r="D11646" s="430">
        <v>-73.5</v>
      </c>
      <c r="E11646" s="54">
        <v>31500</v>
      </c>
      <c r="F11646" s="140">
        <f t="shared" si="190"/>
        <v>-2315250</v>
      </c>
      <c r="G11646" s="86">
        <f>SUM(F11646:F11647)</f>
        <v>4684750</v>
      </c>
      <c r="H11646" s="277" t="s">
        <v>2474</v>
      </c>
    </row>
    <row r="11647" spans="1:9" ht="18" customHeight="1">
      <c r="A11647" s="323"/>
      <c r="B11647" s="302" t="s">
        <v>31</v>
      </c>
      <c r="C11647" s="325" t="s">
        <v>521</v>
      </c>
      <c r="D11647" s="325">
        <v>200</v>
      </c>
      <c r="E11647" s="46">
        <v>35000</v>
      </c>
      <c r="F11647" s="130">
        <f t="shared" si="190"/>
        <v>7000000</v>
      </c>
      <c r="G11647" s="69"/>
    </row>
    <row r="11648" spans="1:9" ht="18" customHeight="1">
      <c r="A11648" s="323"/>
      <c r="B11648" s="302"/>
      <c r="C11648" s="325"/>
      <c r="D11648" s="325"/>
      <c r="E11648" s="46"/>
      <c r="F11648" s="130">
        <f t="shared" si="190"/>
        <v>0</v>
      </c>
      <c r="G11648" s="69"/>
    </row>
    <row r="11649" spans="1:9" ht="18" customHeight="1">
      <c r="A11649" s="323" t="s">
        <v>193</v>
      </c>
      <c r="B11649" s="302" t="s">
        <v>13</v>
      </c>
      <c r="C11649" s="325" t="s">
        <v>261</v>
      </c>
      <c r="D11649" s="325">
        <v>504.4</v>
      </c>
      <c r="E11649" s="46">
        <v>33000</v>
      </c>
      <c r="F11649" s="130">
        <f t="shared" si="190"/>
        <v>16645200</v>
      </c>
      <c r="G11649" s="86">
        <f>SUM(F11649:F11650)</f>
        <v>38238400</v>
      </c>
      <c r="H11649" s="277" t="s">
        <v>2474</v>
      </c>
    </row>
    <row r="11650" spans="1:9" ht="18" customHeight="1">
      <c r="A11650" s="323"/>
      <c r="B11650" s="302" t="s">
        <v>31</v>
      </c>
      <c r="C11650" s="325" t="s">
        <v>1382</v>
      </c>
      <c r="D11650" s="325">
        <v>583.6</v>
      </c>
      <c r="E11650" s="46">
        <v>37000</v>
      </c>
      <c r="F11650" s="130">
        <f t="shared" si="190"/>
        <v>21593200</v>
      </c>
      <c r="G11650" s="69"/>
    </row>
    <row r="11651" spans="1:9" ht="18" customHeight="1">
      <c r="A11651" s="323"/>
      <c r="B11651" s="302"/>
      <c r="C11651" s="325"/>
      <c r="D11651" s="325"/>
      <c r="E11651" s="46"/>
      <c r="F11651" s="130">
        <f t="shared" si="190"/>
        <v>0</v>
      </c>
      <c r="G11651" s="69"/>
    </row>
    <row r="11652" spans="1:9" ht="18" customHeight="1">
      <c r="A11652" s="323" t="s">
        <v>418</v>
      </c>
      <c r="B11652" s="302" t="s">
        <v>23</v>
      </c>
      <c r="C11652" s="325" t="s">
        <v>2703</v>
      </c>
      <c r="D11652" s="325">
        <v>515</v>
      </c>
      <c r="E11652" s="46">
        <v>35000</v>
      </c>
      <c r="F11652" s="130">
        <f t="shared" si="190"/>
        <v>18025000</v>
      </c>
      <c r="G11652" s="86">
        <f>SUM(F11652:F11653)</f>
        <v>20160000</v>
      </c>
      <c r="H11652" s="277" t="s">
        <v>2474</v>
      </c>
    </row>
    <row r="11653" spans="1:9" ht="18" customHeight="1">
      <c r="A11653" s="323"/>
      <c r="B11653" s="302" t="s">
        <v>23</v>
      </c>
      <c r="C11653" s="325" t="s">
        <v>2704</v>
      </c>
      <c r="D11653" s="325">
        <v>61</v>
      </c>
      <c r="E11653" s="46">
        <v>35000</v>
      </c>
      <c r="F11653" s="130">
        <f t="shared" si="190"/>
        <v>2135000</v>
      </c>
      <c r="G11653" s="69"/>
    </row>
    <row r="11654" spans="1:9" ht="18" customHeight="1">
      <c r="A11654" s="323"/>
      <c r="B11654" s="302"/>
      <c r="C11654" s="325"/>
      <c r="D11654" s="325"/>
      <c r="E11654" s="46"/>
      <c r="F11654" s="130">
        <f t="shared" si="190"/>
        <v>0</v>
      </c>
      <c r="G11654" s="69"/>
    </row>
    <row r="11655" spans="1:9" ht="18" customHeight="1">
      <c r="A11655" s="323" t="s">
        <v>93</v>
      </c>
      <c r="B11655" s="302" t="s">
        <v>13</v>
      </c>
      <c r="C11655" s="325" t="s">
        <v>78</v>
      </c>
      <c r="D11655" s="325">
        <v>356</v>
      </c>
      <c r="E11655" s="46">
        <v>31500</v>
      </c>
      <c r="F11655" s="130">
        <f t="shared" si="190"/>
        <v>11214000</v>
      </c>
      <c r="G11655" s="86">
        <f>SUM(F11655:F11657)</f>
        <v>17109400</v>
      </c>
      <c r="H11655" s="277" t="s">
        <v>2474</v>
      </c>
    </row>
    <row r="11656" spans="1:9" ht="18" customHeight="1">
      <c r="A11656" s="323"/>
      <c r="B11656" s="302" t="s">
        <v>510</v>
      </c>
      <c r="C11656" s="325" t="s">
        <v>1063</v>
      </c>
      <c r="D11656" s="325">
        <v>122</v>
      </c>
      <c r="E11656" s="46">
        <v>35000</v>
      </c>
      <c r="F11656" s="130">
        <f t="shared" si="190"/>
        <v>4270000</v>
      </c>
      <c r="G11656" s="69"/>
    </row>
    <row r="11657" spans="1:9" ht="18" customHeight="1">
      <c r="A11657" s="323"/>
      <c r="B11657" s="302" t="s">
        <v>13</v>
      </c>
      <c r="C11657" s="325" t="s">
        <v>349</v>
      </c>
      <c r="D11657" s="325">
        <v>51.6</v>
      </c>
      <c r="E11657" s="46">
        <v>31500</v>
      </c>
      <c r="F11657" s="130">
        <f t="shared" si="190"/>
        <v>1625400</v>
      </c>
      <c r="G11657" s="69"/>
    </row>
    <row r="11658" spans="1:9" ht="18" customHeight="1">
      <c r="A11658" s="323"/>
      <c r="B11658" s="302"/>
      <c r="C11658" s="325"/>
      <c r="D11658" s="325"/>
      <c r="E11658" s="46"/>
      <c r="F11658" s="130">
        <f t="shared" si="190"/>
        <v>0</v>
      </c>
      <c r="G11658" s="69"/>
    </row>
    <row r="11659" spans="1:9" ht="18" customHeight="1">
      <c r="A11659" s="323" t="s">
        <v>2231</v>
      </c>
      <c r="B11659" s="302" t="s">
        <v>13</v>
      </c>
      <c r="C11659" s="325" t="s">
        <v>447</v>
      </c>
      <c r="D11659" s="325">
        <v>101</v>
      </c>
      <c r="E11659" s="46">
        <v>33000</v>
      </c>
      <c r="F11659" s="130">
        <f t="shared" si="190"/>
        <v>3333000</v>
      </c>
      <c r="G11659" s="86">
        <f>SUM(F11659:F11660)</f>
        <v>7280900</v>
      </c>
      <c r="H11659" s="277" t="s">
        <v>2474</v>
      </c>
    </row>
    <row r="11660" spans="1:9" ht="18" customHeight="1">
      <c r="A11660" s="323"/>
      <c r="B11660" s="302" t="s">
        <v>31</v>
      </c>
      <c r="C11660" s="325" t="s">
        <v>853</v>
      </c>
      <c r="D11660" s="325">
        <v>106.7</v>
      </c>
      <c r="E11660" s="46">
        <v>37000</v>
      </c>
      <c r="F11660" s="130">
        <f t="shared" si="190"/>
        <v>3947900</v>
      </c>
      <c r="G11660" s="69"/>
    </row>
    <row r="11661" spans="1:9" ht="18" customHeight="1">
      <c r="A11661" s="323"/>
      <c r="B11661" s="302"/>
      <c r="C11661" s="325"/>
      <c r="D11661" s="325"/>
      <c r="E11661" s="46"/>
      <c r="F11661" s="130">
        <f t="shared" si="190"/>
        <v>0</v>
      </c>
      <c r="G11661" s="69"/>
    </row>
    <row r="11662" spans="1:9" ht="18" customHeight="1">
      <c r="A11662" s="323" t="s">
        <v>258</v>
      </c>
      <c r="B11662" s="302" t="s">
        <v>233</v>
      </c>
      <c r="C11662" s="325" t="s">
        <v>221</v>
      </c>
      <c r="D11662" s="325">
        <v>103.8</v>
      </c>
      <c r="E11662" s="46">
        <v>40000</v>
      </c>
      <c r="F11662" s="130">
        <f t="shared" si="190"/>
        <v>4152000</v>
      </c>
      <c r="G11662" s="86">
        <f>F11662</f>
        <v>4152000</v>
      </c>
      <c r="H11662" s="277" t="s">
        <v>2474</v>
      </c>
      <c r="I11662" s="280" t="s">
        <v>2579</v>
      </c>
    </row>
    <row r="11663" spans="1:9" ht="18" customHeight="1">
      <c r="A11663" s="323"/>
      <c r="B11663" s="302"/>
      <c r="C11663" s="325"/>
      <c r="D11663" s="325"/>
      <c r="E11663" s="46"/>
      <c r="F11663" s="130">
        <f t="shared" si="190"/>
        <v>0</v>
      </c>
      <c r="G11663" s="69"/>
    </row>
    <row r="11664" spans="1:9" ht="18" customHeight="1">
      <c r="A11664" s="323" t="s">
        <v>779</v>
      </c>
      <c r="B11664" s="302" t="s">
        <v>922</v>
      </c>
      <c r="C11664" s="325"/>
      <c r="D11664" s="325">
        <v>100</v>
      </c>
      <c r="E11664" s="46">
        <v>12000</v>
      </c>
      <c r="F11664" s="130">
        <f t="shared" si="190"/>
        <v>1200000</v>
      </c>
      <c r="G11664" s="86">
        <f>F11664</f>
        <v>1200000</v>
      </c>
    </row>
    <row r="11665" spans="1:8" ht="18" customHeight="1">
      <c r="A11665" s="323"/>
      <c r="B11665" s="302"/>
      <c r="C11665" s="325"/>
      <c r="D11665" s="325"/>
      <c r="E11665" s="46"/>
      <c r="F11665" s="130">
        <f t="shared" si="190"/>
        <v>0</v>
      </c>
      <c r="G11665" s="69"/>
    </row>
    <row r="11666" spans="1:8" ht="18" customHeight="1">
      <c r="A11666" s="302" t="s">
        <v>88</v>
      </c>
      <c r="B11666" s="302" t="s">
        <v>13</v>
      </c>
      <c r="C11666" s="302" t="s">
        <v>144</v>
      </c>
      <c r="D11666" s="302">
        <v>674.2</v>
      </c>
      <c r="E11666" s="379">
        <v>30000</v>
      </c>
      <c r="F11666" s="130">
        <f t="shared" si="190"/>
        <v>20226000</v>
      </c>
      <c r="G11666" s="86">
        <f>F11666</f>
        <v>20226000</v>
      </c>
      <c r="H11666" s="277" t="s">
        <v>2474</v>
      </c>
    </row>
    <row r="11667" spans="1:8" ht="18" customHeight="1">
      <c r="A11667" s="302"/>
      <c r="B11667" s="302"/>
      <c r="C11667" s="325"/>
      <c r="D11667" s="325"/>
      <c r="E11667" s="46"/>
      <c r="F11667" s="130">
        <f t="shared" si="190"/>
        <v>0</v>
      </c>
      <c r="G11667" s="69"/>
    </row>
    <row r="11668" spans="1:8" ht="18" customHeight="1">
      <c r="A11668" s="458" t="s">
        <v>1554</v>
      </c>
      <c r="B11668" s="302" t="s">
        <v>31</v>
      </c>
      <c r="C11668" s="325" t="s">
        <v>1555</v>
      </c>
      <c r="D11668" s="325">
        <v>498.7</v>
      </c>
      <c r="E11668" s="46">
        <v>32500</v>
      </c>
      <c r="F11668" s="130">
        <f t="shared" si="190"/>
        <v>16207750</v>
      </c>
      <c r="G11668" s="86">
        <f>F11668</f>
        <v>16207750</v>
      </c>
      <c r="H11668" s="277" t="s">
        <v>2474</v>
      </c>
    </row>
    <row r="11669" spans="1:8" ht="18" customHeight="1">
      <c r="A11669" s="302"/>
      <c r="B11669" s="302"/>
      <c r="C11669" s="325"/>
      <c r="D11669" s="325"/>
      <c r="E11669" s="46"/>
      <c r="F11669" s="130">
        <f t="shared" si="190"/>
        <v>0</v>
      </c>
      <c r="G11669" s="69"/>
    </row>
    <row r="11670" spans="1:8" ht="18" customHeight="1">
      <c r="A11670" s="302" t="s">
        <v>52</v>
      </c>
      <c r="B11670" s="302" t="s">
        <v>208</v>
      </c>
      <c r="C11670" s="325" t="s">
        <v>54</v>
      </c>
      <c r="D11670" s="325">
        <v>203</v>
      </c>
      <c r="E11670" s="46">
        <v>38800</v>
      </c>
      <c r="F11670" s="130">
        <f t="shared" si="190"/>
        <v>7876400</v>
      </c>
      <c r="G11670" s="86">
        <f>SUM(F11670:F11673)</f>
        <v>43475080</v>
      </c>
      <c r="H11670" s="277" t="s">
        <v>2474</v>
      </c>
    </row>
    <row r="11671" spans="1:8" ht="18" customHeight="1">
      <c r="A11671" s="323"/>
      <c r="B11671" s="302" t="s">
        <v>208</v>
      </c>
      <c r="C11671" s="325" t="s">
        <v>1941</v>
      </c>
      <c r="D11671" s="325">
        <v>119.6</v>
      </c>
      <c r="E11671" s="46">
        <v>38800</v>
      </c>
      <c r="F11671" s="130">
        <f t="shared" si="190"/>
        <v>4640480</v>
      </c>
      <c r="G11671" s="69"/>
    </row>
    <row r="11672" spans="1:8" ht="18" customHeight="1">
      <c r="A11672" s="323"/>
      <c r="B11672" s="302" t="s">
        <v>31</v>
      </c>
      <c r="C11672" s="325" t="s">
        <v>594</v>
      </c>
      <c r="D11672" s="325">
        <v>269</v>
      </c>
      <c r="E11672" s="46">
        <v>37800</v>
      </c>
      <c r="F11672" s="130">
        <f t="shared" si="190"/>
        <v>10168200</v>
      </c>
      <c r="G11672" s="69"/>
    </row>
    <row r="11673" spans="1:8" ht="18" customHeight="1">
      <c r="A11673" s="323"/>
      <c r="B11673" s="302" t="s">
        <v>31</v>
      </c>
      <c r="C11673" s="325" t="s">
        <v>2501</v>
      </c>
      <c r="D11673" s="325">
        <v>550</v>
      </c>
      <c r="E11673" s="46">
        <v>37800</v>
      </c>
      <c r="F11673" s="130">
        <f t="shared" si="190"/>
        <v>20790000</v>
      </c>
      <c r="G11673" s="69"/>
    </row>
    <row r="11674" spans="1:8" ht="18" customHeight="1">
      <c r="A11674" s="323"/>
      <c r="B11674" s="302"/>
      <c r="C11674" s="325"/>
      <c r="D11674" s="325"/>
      <c r="E11674" s="46"/>
      <c r="F11674" s="130">
        <f t="shared" si="190"/>
        <v>0</v>
      </c>
      <c r="G11674" s="69"/>
    </row>
    <row r="11675" spans="1:8" ht="18" customHeight="1">
      <c r="A11675" s="323" t="s">
        <v>2712</v>
      </c>
      <c r="B11675" s="302" t="s">
        <v>233</v>
      </c>
      <c r="C11675" s="325" t="s">
        <v>75</v>
      </c>
      <c r="D11675" s="325">
        <v>1006.4</v>
      </c>
      <c r="E11675" s="46">
        <v>39000</v>
      </c>
      <c r="F11675" s="130">
        <f t="shared" si="190"/>
        <v>39249600</v>
      </c>
      <c r="G11675" s="86">
        <f>F11675</f>
        <v>39249600</v>
      </c>
      <c r="H11675" s="277" t="s">
        <v>2474</v>
      </c>
    </row>
    <row r="11676" spans="1:8" ht="18" customHeight="1">
      <c r="A11676" s="323"/>
      <c r="B11676" s="302"/>
      <c r="C11676" s="325"/>
      <c r="D11676" s="325"/>
      <c r="E11676" s="46"/>
      <c r="F11676" s="130">
        <f t="shared" si="190"/>
        <v>0</v>
      </c>
      <c r="G11676" s="69"/>
    </row>
    <row r="11677" spans="1:8" ht="18" customHeight="1">
      <c r="A11677" s="458" t="s">
        <v>2448</v>
      </c>
      <c r="B11677" s="302" t="s">
        <v>23</v>
      </c>
      <c r="C11677" s="325" t="s">
        <v>320</v>
      </c>
      <c r="D11677" s="325">
        <v>197.4</v>
      </c>
      <c r="E11677" s="46">
        <v>34000</v>
      </c>
      <c r="F11677" s="130">
        <f t="shared" si="190"/>
        <v>6711600</v>
      </c>
      <c r="G11677" s="86">
        <f>SUM(F11677:F11681)</f>
        <v>27202200</v>
      </c>
      <c r="H11677" s="277" t="s">
        <v>2474</v>
      </c>
    </row>
    <row r="11678" spans="1:8" ht="18" customHeight="1">
      <c r="A11678" s="323"/>
      <c r="B11678" s="302" t="s">
        <v>31</v>
      </c>
      <c r="C11678" s="325" t="s">
        <v>556</v>
      </c>
      <c r="D11678" s="325">
        <v>140</v>
      </c>
      <c r="E11678" s="46">
        <v>35500</v>
      </c>
      <c r="F11678" s="130">
        <f t="shared" si="190"/>
        <v>4970000</v>
      </c>
      <c r="G11678" s="69"/>
    </row>
    <row r="11679" spans="1:8" ht="18" customHeight="1">
      <c r="A11679" s="323"/>
      <c r="B11679" s="302" t="s">
        <v>31</v>
      </c>
      <c r="C11679" s="325" t="s">
        <v>1060</v>
      </c>
      <c r="D11679" s="325">
        <v>79.5</v>
      </c>
      <c r="E11679" s="46">
        <v>35500</v>
      </c>
      <c r="F11679" s="130">
        <f t="shared" si="190"/>
        <v>2822250</v>
      </c>
      <c r="G11679" s="69"/>
    </row>
    <row r="11680" spans="1:8" ht="18" customHeight="1">
      <c r="A11680" s="323"/>
      <c r="B11680" s="302" t="s">
        <v>31</v>
      </c>
      <c r="C11680" s="325" t="s">
        <v>493</v>
      </c>
      <c r="D11680" s="325">
        <v>152.5</v>
      </c>
      <c r="E11680" s="46">
        <v>35500</v>
      </c>
      <c r="F11680" s="130">
        <f t="shared" si="190"/>
        <v>5413750</v>
      </c>
      <c r="G11680" s="69"/>
    </row>
    <row r="11681" spans="1:8" ht="18" customHeight="1">
      <c r="A11681" s="323"/>
      <c r="B11681" s="302" t="s">
        <v>31</v>
      </c>
      <c r="C11681" s="325" t="s">
        <v>1348</v>
      </c>
      <c r="D11681" s="325">
        <v>205.2</v>
      </c>
      <c r="E11681" s="46">
        <v>35500</v>
      </c>
      <c r="F11681" s="130">
        <f t="shared" si="190"/>
        <v>7284600</v>
      </c>
      <c r="G11681" s="69"/>
    </row>
    <row r="11682" spans="1:8" ht="18" customHeight="1">
      <c r="A11682" s="323"/>
      <c r="B11682" s="302"/>
      <c r="C11682" s="325"/>
      <c r="D11682" s="325"/>
      <c r="E11682" s="46"/>
      <c r="F11682" s="130">
        <f t="shared" si="190"/>
        <v>0</v>
      </c>
      <c r="G11682" s="69"/>
    </row>
    <row r="11683" spans="1:8" ht="18" customHeight="1">
      <c r="A11683" s="323" t="s">
        <v>51</v>
      </c>
      <c r="B11683" s="302" t="s">
        <v>1512</v>
      </c>
      <c r="C11683" s="325" t="s">
        <v>445</v>
      </c>
      <c r="D11683" s="325">
        <v>925</v>
      </c>
      <c r="E11683" s="46">
        <v>35000</v>
      </c>
      <c r="F11683" s="130">
        <f t="shared" si="190"/>
        <v>32375000</v>
      </c>
      <c r="G11683" s="86">
        <f>SUM(F11683:F11687)</f>
        <v>48478750</v>
      </c>
      <c r="H11683" s="277" t="s">
        <v>2474</v>
      </c>
    </row>
    <row r="11684" spans="1:8" ht="18" customHeight="1">
      <c r="A11684" s="323"/>
      <c r="B11684" s="302" t="s">
        <v>31</v>
      </c>
      <c r="C11684" s="325" t="s">
        <v>1838</v>
      </c>
      <c r="D11684" s="325">
        <v>207</v>
      </c>
      <c r="E11684" s="46">
        <v>32500</v>
      </c>
      <c r="F11684" s="130">
        <f t="shared" si="190"/>
        <v>6727500</v>
      </c>
      <c r="G11684" s="69"/>
    </row>
    <row r="11685" spans="1:8" ht="18" customHeight="1">
      <c r="A11685" s="323"/>
      <c r="B11685" s="302" t="s">
        <v>31</v>
      </c>
      <c r="C11685" s="325" t="s">
        <v>1797</v>
      </c>
      <c r="D11685" s="325">
        <v>193.5</v>
      </c>
      <c r="E11685" s="46">
        <v>32500</v>
      </c>
      <c r="F11685" s="130">
        <f t="shared" si="190"/>
        <v>6288750</v>
      </c>
      <c r="G11685" s="69"/>
    </row>
    <row r="11686" spans="1:8" ht="18" customHeight="1">
      <c r="A11686" s="323"/>
      <c r="B11686" s="302" t="s">
        <v>31</v>
      </c>
      <c r="C11686" s="325" t="s">
        <v>2322</v>
      </c>
      <c r="D11686" s="325">
        <v>48.5</v>
      </c>
      <c r="E11686" s="46">
        <v>32500</v>
      </c>
      <c r="F11686" s="130">
        <f t="shared" si="190"/>
        <v>1576250</v>
      </c>
      <c r="G11686" s="69"/>
    </row>
    <row r="11687" spans="1:8" ht="18" customHeight="1">
      <c r="A11687" s="323"/>
      <c r="B11687" s="302" t="s">
        <v>31</v>
      </c>
      <c r="C11687" s="325" t="s">
        <v>1053</v>
      </c>
      <c r="D11687" s="325">
        <v>46.5</v>
      </c>
      <c r="E11687" s="46">
        <v>32500</v>
      </c>
      <c r="F11687" s="130">
        <f t="shared" si="190"/>
        <v>1511250</v>
      </c>
      <c r="G11687" s="69"/>
    </row>
    <row r="11688" spans="1:8" ht="18" customHeight="1">
      <c r="A11688" s="323"/>
      <c r="B11688" s="302"/>
      <c r="C11688" s="325"/>
      <c r="D11688" s="325"/>
      <c r="E11688" s="46"/>
      <c r="F11688" s="130">
        <f t="shared" si="190"/>
        <v>0</v>
      </c>
      <c r="G11688" s="69"/>
    </row>
    <row r="11689" spans="1:8" ht="18" customHeight="1">
      <c r="A11689" s="323" t="s">
        <v>210</v>
      </c>
      <c r="B11689" s="302" t="s">
        <v>1513</v>
      </c>
      <c r="C11689" s="325" t="s">
        <v>238</v>
      </c>
      <c r="D11689" s="325">
        <v>50</v>
      </c>
      <c r="E11689" s="46">
        <v>36500</v>
      </c>
      <c r="F11689" s="130">
        <f t="shared" si="190"/>
        <v>1825000</v>
      </c>
      <c r="G11689" s="86">
        <f>SUM(F11689:F11693)</f>
        <v>24662500</v>
      </c>
      <c r="H11689" s="277" t="s">
        <v>2474</v>
      </c>
    </row>
    <row r="11690" spans="1:8" ht="18" customHeight="1">
      <c r="A11690" s="323"/>
      <c r="B11690" s="302" t="s">
        <v>212</v>
      </c>
      <c r="C11690" s="325" t="s">
        <v>1026</v>
      </c>
      <c r="D11690" s="325">
        <v>100</v>
      </c>
      <c r="E11690" s="46">
        <v>31500</v>
      </c>
      <c r="F11690" s="130">
        <f t="shared" si="190"/>
        <v>3150000</v>
      </c>
      <c r="G11690" s="69"/>
    </row>
    <row r="11691" spans="1:8" ht="18" customHeight="1">
      <c r="A11691" s="323"/>
      <c r="B11691" s="302" t="s">
        <v>212</v>
      </c>
      <c r="C11691" s="325" t="s">
        <v>344</v>
      </c>
      <c r="D11691" s="325">
        <v>100</v>
      </c>
      <c r="E11691" s="46">
        <v>31500</v>
      </c>
      <c r="F11691" s="130">
        <f t="shared" si="190"/>
        <v>3150000</v>
      </c>
      <c r="G11691" s="69"/>
    </row>
    <row r="11692" spans="1:8" ht="18" customHeight="1">
      <c r="A11692" s="323"/>
      <c r="B11692" s="302" t="s">
        <v>212</v>
      </c>
      <c r="C11692" s="325" t="s">
        <v>345</v>
      </c>
      <c r="D11692" s="325">
        <v>225</v>
      </c>
      <c r="E11692" s="46">
        <v>31500</v>
      </c>
      <c r="F11692" s="130">
        <f t="shared" si="190"/>
        <v>7087500</v>
      </c>
      <c r="G11692" s="69"/>
    </row>
    <row r="11693" spans="1:8" ht="18" customHeight="1">
      <c r="A11693" s="323"/>
      <c r="B11693" s="302" t="s">
        <v>212</v>
      </c>
      <c r="C11693" s="325" t="s">
        <v>213</v>
      </c>
      <c r="D11693" s="325">
        <v>300</v>
      </c>
      <c r="E11693" s="46">
        <v>31500</v>
      </c>
      <c r="F11693" s="130">
        <f t="shared" si="190"/>
        <v>9450000</v>
      </c>
      <c r="G11693" s="69"/>
    </row>
    <row r="11694" spans="1:8" ht="18" customHeight="1">
      <c r="A11694" s="323"/>
      <c r="B11694" s="302"/>
      <c r="C11694" s="325"/>
      <c r="D11694" s="325"/>
      <c r="E11694" s="46"/>
      <c r="F11694" s="130">
        <f t="shared" si="190"/>
        <v>0</v>
      </c>
      <c r="G11694" s="69"/>
    </row>
    <row r="11695" spans="1:8" ht="18" customHeight="1">
      <c r="A11695" s="323" t="s">
        <v>566</v>
      </c>
      <c r="B11695" s="302" t="s">
        <v>31</v>
      </c>
      <c r="C11695" s="325" t="s">
        <v>2713</v>
      </c>
      <c r="D11695" s="325">
        <v>131.5</v>
      </c>
      <c r="E11695" s="46">
        <v>35000</v>
      </c>
      <c r="F11695" s="130">
        <f t="shared" si="190"/>
        <v>4602500</v>
      </c>
      <c r="G11695" s="86">
        <f>F11695</f>
        <v>4602500</v>
      </c>
      <c r="H11695" s="277" t="s">
        <v>2474</v>
      </c>
    </row>
    <row r="11696" spans="1:8" ht="18" customHeight="1">
      <c r="A11696" s="323"/>
      <c r="B11696" s="302"/>
      <c r="C11696" s="325"/>
      <c r="D11696" s="325"/>
      <c r="E11696" s="46"/>
      <c r="F11696" s="130">
        <f t="shared" si="190"/>
        <v>0</v>
      </c>
      <c r="G11696" s="69"/>
    </row>
    <row r="11697" spans="1:8" ht="18" customHeight="1">
      <c r="A11697" s="534" t="s">
        <v>314</v>
      </c>
      <c r="B11697" s="302"/>
      <c r="C11697" s="325"/>
      <c r="D11697" s="325"/>
      <c r="E11697" s="46"/>
      <c r="F11697" s="130">
        <f t="shared" ref="F11697:F11802" si="191">E11697*D11697</f>
        <v>0</v>
      </c>
      <c r="G11697" s="86">
        <f>SUM(F11698:F11700)</f>
        <v>29632400</v>
      </c>
    </row>
    <row r="11698" spans="1:8" ht="18" customHeight="1">
      <c r="A11698" s="323" t="s">
        <v>722</v>
      </c>
      <c r="B11698" s="458" t="s">
        <v>2723</v>
      </c>
      <c r="C11698" s="325" t="s">
        <v>78</v>
      </c>
      <c r="D11698" s="325">
        <v>540.20000000000005</v>
      </c>
      <c r="E11698" s="46">
        <v>38000</v>
      </c>
      <c r="F11698" s="130">
        <f t="shared" si="191"/>
        <v>20527600</v>
      </c>
      <c r="G11698" s="69"/>
      <c r="H11698" s="277" t="s">
        <v>2286</v>
      </c>
    </row>
    <row r="11699" spans="1:8" ht="18" customHeight="1">
      <c r="A11699" s="323"/>
      <c r="B11699" s="302"/>
      <c r="C11699" s="325"/>
      <c r="D11699" s="325"/>
      <c r="E11699" s="46"/>
      <c r="F11699" s="130">
        <f t="shared" si="191"/>
        <v>0</v>
      </c>
      <c r="G11699" s="69"/>
    </row>
    <row r="11700" spans="1:8" ht="18" customHeight="1">
      <c r="A11700" s="533" t="s">
        <v>245</v>
      </c>
      <c r="B11700" s="477" t="s">
        <v>2732</v>
      </c>
      <c r="C11700" s="382" t="s">
        <v>244</v>
      </c>
      <c r="D11700" s="382">
        <v>239.6</v>
      </c>
      <c r="E11700" s="59">
        <v>38000</v>
      </c>
      <c r="F11700" s="132">
        <f t="shared" si="191"/>
        <v>9104800</v>
      </c>
      <c r="G11700" s="92"/>
      <c r="H11700" s="277" t="s">
        <v>2734</v>
      </c>
    </row>
    <row r="11701" spans="1:8" ht="18" customHeight="1">
      <c r="A11701" s="526"/>
      <c r="B11701" s="435"/>
      <c r="C11701" s="484"/>
      <c r="D11701" s="484"/>
      <c r="E11701" s="113"/>
      <c r="F11701" s="126"/>
      <c r="G11701" s="9"/>
    </row>
    <row r="11702" spans="1:8" ht="18" customHeight="1">
      <c r="A11702" s="537">
        <v>42496</v>
      </c>
      <c r="B11702" s="355"/>
      <c r="C11702" s="491" t="s">
        <v>398</v>
      </c>
      <c r="D11702" s="525"/>
      <c r="F11702" s="127"/>
    </row>
    <row r="11703" spans="1:8" ht="18" customHeight="1">
      <c r="A11703" s="531" t="s">
        <v>127</v>
      </c>
      <c r="B11703" s="436" t="s">
        <v>134</v>
      </c>
      <c r="C11703" s="494" t="s">
        <v>152</v>
      </c>
      <c r="D11703" s="494">
        <f>SUM(D11704:D11825)</f>
        <v>11742.1</v>
      </c>
      <c r="E11703" s="166"/>
      <c r="F11703" s="171">
        <f>SUM(F11704:F11825)</f>
        <v>412143900</v>
      </c>
      <c r="G11703" s="171">
        <f>SUM(G11704:G11825)</f>
        <v>412143900</v>
      </c>
    </row>
    <row r="11704" spans="1:8" ht="18" customHeight="1">
      <c r="A11704" s="532" t="s">
        <v>2141</v>
      </c>
      <c r="B11704" s="441" t="s">
        <v>289</v>
      </c>
      <c r="C11704" s="492" t="s">
        <v>22</v>
      </c>
      <c r="D11704" s="492">
        <v>50</v>
      </c>
      <c r="E11704" s="62">
        <v>32000</v>
      </c>
      <c r="F11704" s="139">
        <f t="shared" si="191"/>
        <v>1600000</v>
      </c>
      <c r="G11704" s="85">
        <f>SUM(F11704:F11707)</f>
        <v>4435000</v>
      </c>
    </row>
    <row r="11705" spans="1:8" ht="18" customHeight="1">
      <c r="A11705" s="323"/>
      <c r="B11705" s="302" t="s">
        <v>13</v>
      </c>
      <c r="C11705" s="325" t="s">
        <v>75</v>
      </c>
      <c r="D11705" s="325">
        <v>30</v>
      </c>
      <c r="E11705" s="46">
        <v>31500</v>
      </c>
      <c r="F11705" s="130">
        <f t="shared" si="191"/>
        <v>945000</v>
      </c>
      <c r="G11705" s="69"/>
    </row>
    <row r="11706" spans="1:8" ht="18" customHeight="1">
      <c r="A11706" s="323"/>
      <c r="B11706" s="302" t="s">
        <v>13</v>
      </c>
      <c r="C11706" s="325" t="s">
        <v>579</v>
      </c>
      <c r="D11706" s="325">
        <v>10</v>
      </c>
      <c r="E11706" s="46">
        <v>31500</v>
      </c>
      <c r="F11706" s="130">
        <f t="shared" si="191"/>
        <v>315000</v>
      </c>
      <c r="G11706" s="69"/>
    </row>
    <row r="11707" spans="1:8" ht="18" customHeight="1">
      <c r="A11707" s="323"/>
      <c r="B11707" s="302" t="s">
        <v>13</v>
      </c>
      <c r="C11707" s="325" t="s">
        <v>25</v>
      </c>
      <c r="D11707" s="325">
        <v>50</v>
      </c>
      <c r="E11707" s="46">
        <v>31500</v>
      </c>
      <c r="F11707" s="130">
        <f t="shared" si="191"/>
        <v>1575000</v>
      </c>
      <c r="G11707" s="69"/>
    </row>
    <row r="11708" spans="1:8" ht="18" customHeight="1">
      <c r="A11708" s="323"/>
      <c r="B11708" s="302"/>
      <c r="C11708" s="325"/>
      <c r="D11708" s="325"/>
      <c r="E11708" s="46"/>
      <c r="F11708" s="130">
        <f t="shared" si="191"/>
        <v>0</v>
      </c>
      <c r="G11708" s="69"/>
    </row>
    <row r="11709" spans="1:8" ht="18" customHeight="1">
      <c r="A11709" s="323" t="s">
        <v>2718</v>
      </c>
      <c r="B11709" s="302" t="s">
        <v>13</v>
      </c>
      <c r="C11709" s="325" t="s">
        <v>22</v>
      </c>
      <c r="D11709" s="325">
        <v>50</v>
      </c>
      <c r="E11709" s="46">
        <v>31500</v>
      </c>
      <c r="F11709" s="130">
        <f t="shared" si="191"/>
        <v>1575000</v>
      </c>
      <c r="G11709" s="86">
        <f>F11709</f>
        <v>1575000</v>
      </c>
    </row>
    <row r="11710" spans="1:8" ht="18" customHeight="1">
      <c r="A11710" s="323"/>
      <c r="B11710" s="302"/>
      <c r="C11710" s="325"/>
      <c r="D11710" s="325"/>
      <c r="E11710" s="46"/>
      <c r="F11710" s="130">
        <f t="shared" si="191"/>
        <v>0</v>
      </c>
      <c r="G11710" s="69"/>
    </row>
    <row r="11711" spans="1:8" ht="18" customHeight="1">
      <c r="A11711" s="323" t="s">
        <v>2582</v>
      </c>
      <c r="B11711" s="302" t="s">
        <v>31</v>
      </c>
      <c r="C11711" s="325" t="s">
        <v>214</v>
      </c>
      <c r="D11711" s="325">
        <v>30</v>
      </c>
      <c r="E11711" s="46">
        <v>35500</v>
      </c>
      <c r="F11711" s="130">
        <f t="shared" si="191"/>
        <v>1065000</v>
      </c>
      <c r="G11711" s="86">
        <f>F11711</f>
        <v>1065000</v>
      </c>
    </row>
    <row r="11712" spans="1:8" ht="18" customHeight="1">
      <c r="A11712" s="323"/>
      <c r="B11712" s="302"/>
      <c r="C11712" s="325"/>
      <c r="D11712" s="325"/>
      <c r="E11712" s="46"/>
      <c r="F11712" s="130">
        <f t="shared" si="191"/>
        <v>0</v>
      </c>
      <c r="G11712" s="86"/>
    </row>
    <row r="11713" spans="1:7" ht="18" customHeight="1">
      <c r="A11713" s="323" t="s">
        <v>2432</v>
      </c>
      <c r="B11713" s="444" t="s">
        <v>137</v>
      </c>
      <c r="C11713" s="482">
        <v>243.37</v>
      </c>
      <c r="D11713" s="482">
        <v>100</v>
      </c>
      <c r="E11713" s="116">
        <v>40500</v>
      </c>
      <c r="F11713" s="130">
        <f t="shared" si="191"/>
        <v>4050000</v>
      </c>
      <c r="G11713" s="86">
        <f>F11713</f>
        <v>4050000</v>
      </c>
    </row>
    <row r="11714" spans="1:7" ht="18" customHeight="1">
      <c r="A11714" s="323"/>
      <c r="B11714" s="444"/>
      <c r="C11714" s="482"/>
      <c r="D11714" s="482"/>
      <c r="E11714" s="116"/>
      <c r="F11714" s="130">
        <f t="shared" si="191"/>
        <v>0</v>
      </c>
      <c r="G11714" s="86"/>
    </row>
    <row r="11715" spans="1:7" ht="18" customHeight="1">
      <c r="A11715" s="323" t="s">
        <v>56</v>
      </c>
      <c r="B11715" s="302" t="s">
        <v>13</v>
      </c>
      <c r="C11715" s="325" t="s">
        <v>306</v>
      </c>
      <c r="D11715" s="325">
        <v>100</v>
      </c>
      <c r="E11715" s="46">
        <v>31500</v>
      </c>
      <c r="F11715" s="130">
        <f t="shared" si="191"/>
        <v>3150000</v>
      </c>
      <c r="G11715" s="86">
        <f>F11715</f>
        <v>3150000</v>
      </c>
    </row>
    <row r="11716" spans="1:7" ht="18" customHeight="1">
      <c r="A11716" s="323"/>
      <c r="B11716" s="302"/>
      <c r="C11716" s="325"/>
      <c r="D11716" s="325"/>
      <c r="E11716" s="46"/>
      <c r="F11716" s="130">
        <f t="shared" si="191"/>
        <v>0</v>
      </c>
      <c r="G11716" s="86"/>
    </row>
    <row r="11717" spans="1:7" ht="18" customHeight="1">
      <c r="A11717" s="323" t="s">
        <v>12</v>
      </c>
      <c r="B11717" s="302" t="s">
        <v>31</v>
      </c>
      <c r="C11717" s="325" t="s">
        <v>1057</v>
      </c>
      <c r="D11717" s="325">
        <v>48.8</v>
      </c>
      <c r="E11717" s="46">
        <v>35500</v>
      </c>
      <c r="F11717" s="130">
        <f t="shared" si="191"/>
        <v>1732400</v>
      </c>
      <c r="G11717" s="86">
        <f>F11717</f>
        <v>1732400</v>
      </c>
    </row>
    <row r="11718" spans="1:7" ht="18" customHeight="1">
      <c r="A11718" s="323"/>
      <c r="B11718" s="302"/>
      <c r="C11718" s="325"/>
      <c r="D11718" s="325"/>
      <c r="E11718" s="46"/>
      <c r="F11718" s="130">
        <f t="shared" si="191"/>
        <v>0</v>
      </c>
      <c r="G11718" s="69"/>
    </row>
    <row r="11719" spans="1:7" ht="18" customHeight="1">
      <c r="A11719" s="323" t="s">
        <v>2568</v>
      </c>
      <c r="B11719" s="302" t="s">
        <v>13</v>
      </c>
      <c r="C11719" s="325" t="s">
        <v>69</v>
      </c>
      <c r="D11719" s="325">
        <v>69</v>
      </c>
      <c r="E11719" s="46">
        <v>31000</v>
      </c>
      <c r="F11719" s="130">
        <f t="shared" si="191"/>
        <v>2139000</v>
      </c>
      <c r="G11719" s="86">
        <f>SUM(F11719:F11721)</f>
        <v>4219300</v>
      </c>
    </row>
    <row r="11720" spans="1:7" ht="18" customHeight="1">
      <c r="A11720" s="323"/>
      <c r="B11720" s="302" t="s">
        <v>31</v>
      </c>
      <c r="C11720" s="325" t="s">
        <v>521</v>
      </c>
      <c r="D11720" s="325">
        <v>31.8</v>
      </c>
      <c r="E11720" s="46">
        <v>35500</v>
      </c>
      <c r="F11720" s="130">
        <f t="shared" si="191"/>
        <v>1128900</v>
      </c>
      <c r="G11720" s="69"/>
    </row>
    <row r="11721" spans="1:7" ht="18" customHeight="1">
      <c r="A11721" s="323"/>
      <c r="B11721" s="302" t="s">
        <v>31</v>
      </c>
      <c r="C11721" s="325" t="s">
        <v>1066</v>
      </c>
      <c r="D11721" s="325">
        <v>26.8</v>
      </c>
      <c r="E11721" s="46">
        <v>35500</v>
      </c>
      <c r="F11721" s="130">
        <f t="shared" si="191"/>
        <v>951400</v>
      </c>
      <c r="G11721" s="69"/>
    </row>
    <row r="11722" spans="1:7" ht="18" customHeight="1">
      <c r="A11722" s="323"/>
      <c r="B11722" s="302"/>
      <c r="C11722" s="325"/>
      <c r="D11722" s="325"/>
      <c r="E11722" s="46"/>
      <c r="F11722" s="130">
        <f t="shared" si="191"/>
        <v>0</v>
      </c>
      <c r="G11722" s="69"/>
    </row>
    <row r="11723" spans="1:7" ht="18" customHeight="1">
      <c r="A11723" s="323" t="s">
        <v>2731</v>
      </c>
      <c r="B11723" s="302" t="s">
        <v>31</v>
      </c>
      <c r="C11723" s="325" t="s">
        <v>686</v>
      </c>
      <c r="D11723" s="325">
        <v>30</v>
      </c>
      <c r="E11723" s="46">
        <v>35000</v>
      </c>
      <c r="F11723" s="130">
        <f t="shared" si="191"/>
        <v>1050000</v>
      </c>
      <c r="G11723" s="86">
        <f>F11723</f>
        <v>1050000</v>
      </c>
    </row>
    <row r="11724" spans="1:7" ht="18" customHeight="1">
      <c r="A11724" s="323"/>
      <c r="B11724" s="302"/>
      <c r="C11724" s="325"/>
      <c r="D11724" s="325"/>
      <c r="E11724" s="46"/>
      <c r="F11724" s="130">
        <f t="shared" si="191"/>
        <v>0</v>
      </c>
      <c r="G11724" s="69"/>
    </row>
    <row r="11725" spans="1:7" ht="18" customHeight="1">
      <c r="A11725" s="323" t="s">
        <v>2729</v>
      </c>
      <c r="B11725" s="302" t="s">
        <v>13</v>
      </c>
      <c r="C11725" s="325" t="s">
        <v>2730</v>
      </c>
      <c r="D11725" s="325">
        <v>41.8</v>
      </c>
      <c r="E11725" s="46">
        <v>35000</v>
      </c>
      <c r="F11725" s="130">
        <f t="shared" si="191"/>
        <v>1463000</v>
      </c>
      <c r="G11725" s="86">
        <f>F11725</f>
        <v>1463000</v>
      </c>
    </row>
    <row r="11726" spans="1:7" ht="18" customHeight="1">
      <c r="A11726" s="323"/>
      <c r="B11726" s="302"/>
      <c r="C11726" s="325"/>
      <c r="D11726" s="325"/>
      <c r="E11726" s="46"/>
      <c r="F11726" s="130">
        <f t="shared" si="191"/>
        <v>0</v>
      </c>
      <c r="G11726" s="69"/>
    </row>
    <row r="11727" spans="1:7" ht="18" customHeight="1">
      <c r="A11727" s="323" t="s">
        <v>2719</v>
      </c>
      <c r="B11727" s="302" t="s">
        <v>13</v>
      </c>
      <c r="C11727" s="325" t="s">
        <v>1060</v>
      </c>
      <c r="D11727" s="325">
        <v>64</v>
      </c>
      <c r="E11727" s="46">
        <v>30500</v>
      </c>
      <c r="F11727" s="130">
        <f t="shared" si="191"/>
        <v>1952000</v>
      </c>
      <c r="G11727" s="86">
        <f>F11727</f>
        <v>1952000</v>
      </c>
    </row>
    <row r="11728" spans="1:7" ht="18" customHeight="1">
      <c r="A11728" s="323"/>
      <c r="B11728" s="302"/>
      <c r="C11728" s="325"/>
      <c r="D11728" s="325"/>
      <c r="E11728" s="46"/>
      <c r="F11728" s="130">
        <f t="shared" si="191"/>
        <v>0</v>
      </c>
      <c r="G11728" s="69"/>
    </row>
    <row r="11729" spans="1:9" ht="18" customHeight="1">
      <c r="A11729" s="323" t="s">
        <v>2720</v>
      </c>
      <c r="B11729" s="302" t="s">
        <v>13</v>
      </c>
      <c r="C11729" s="325" t="s">
        <v>2721</v>
      </c>
      <c r="D11729" s="325">
        <v>23</v>
      </c>
      <c r="E11729" s="46">
        <v>30500</v>
      </c>
      <c r="F11729" s="130">
        <f t="shared" si="191"/>
        <v>701500</v>
      </c>
      <c r="G11729" s="86">
        <f>F11729</f>
        <v>701500</v>
      </c>
    </row>
    <row r="11730" spans="1:9" ht="18" customHeight="1">
      <c r="A11730" s="323"/>
      <c r="B11730" s="302"/>
      <c r="C11730" s="325"/>
      <c r="D11730" s="325"/>
      <c r="E11730" s="46"/>
      <c r="F11730" s="130">
        <f t="shared" si="191"/>
        <v>0</v>
      </c>
      <c r="G11730" s="86"/>
    </row>
    <row r="11731" spans="1:9" ht="18" customHeight="1">
      <c r="A11731" s="323" t="s">
        <v>2305</v>
      </c>
      <c r="B11731" s="444" t="s">
        <v>2727</v>
      </c>
      <c r="C11731" s="482" t="s">
        <v>2728</v>
      </c>
      <c r="D11731" s="482">
        <v>90</v>
      </c>
      <c r="E11731" s="116">
        <v>53000</v>
      </c>
      <c r="F11731" s="131">
        <f>E11731*D11731</f>
        <v>4770000</v>
      </c>
      <c r="G11731" s="86">
        <f>SUM(F11731:F11734)</f>
        <v>16863900</v>
      </c>
    </row>
    <row r="11732" spans="1:9" ht="18" customHeight="1">
      <c r="A11732" s="302"/>
      <c r="B11732" s="302" t="s">
        <v>233</v>
      </c>
      <c r="C11732" s="325" t="s">
        <v>1132</v>
      </c>
      <c r="D11732" s="325">
        <v>189.3</v>
      </c>
      <c r="E11732" s="46">
        <v>38000</v>
      </c>
      <c r="F11732" s="130">
        <f>E11732*D11732</f>
        <v>7193400</v>
      </c>
      <c r="G11732" s="69"/>
    </row>
    <row r="11733" spans="1:9" ht="18" customHeight="1">
      <c r="A11733" s="323"/>
      <c r="B11733" s="302" t="s">
        <v>390</v>
      </c>
      <c r="C11733" s="325" t="s">
        <v>385</v>
      </c>
      <c r="D11733" s="325">
        <v>97</v>
      </c>
      <c r="E11733" s="46">
        <v>33000</v>
      </c>
      <c r="F11733" s="130">
        <f>E11733*D11733</f>
        <v>3201000</v>
      </c>
      <c r="G11733" s="69"/>
    </row>
    <row r="11734" spans="1:9" ht="18" customHeight="1">
      <c r="A11734" s="323"/>
      <c r="B11734" s="302" t="s">
        <v>390</v>
      </c>
      <c r="C11734" s="325" t="s">
        <v>581</v>
      </c>
      <c r="D11734" s="325">
        <v>51.5</v>
      </c>
      <c r="E11734" s="46">
        <v>33000</v>
      </c>
      <c r="F11734" s="130">
        <f>E11734*D11734</f>
        <v>1699500</v>
      </c>
      <c r="G11734" s="69"/>
    </row>
    <row r="11735" spans="1:9" ht="18" customHeight="1">
      <c r="A11735" s="323"/>
      <c r="B11735" s="302"/>
      <c r="C11735" s="325"/>
      <c r="D11735" s="325"/>
      <c r="E11735" s="46"/>
      <c r="F11735" s="130">
        <f t="shared" si="191"/>
        <v>0</v>
      </c>
      <c r="G11735" s="69"/>
    </row>
    <row r="11736" spans="1:9" ht="18" customHeight="1">
      <c r="A11736" s="323" t="s">
        <v>2273</v>
      </c>
      <c r="B11736" s="302" t="s">
        <v>31</v>
      </c>
      <c r="C11736" s="325" t="s">
        <v>60</v>
      </c>
      <c r="D11736" s="325">
        <v>109.4</v>
      </c>
      <c r="E11736" s="46">
        <v>35500</v>
      </c>
      <c r="F11736" s="130">
        <f t="shared" si="191"/>
        <v>3883700</v>
      </c>
      <c r="G11736" s="86">
        <f>SUM(F11736:F11740)</f>
        <v>22183700</v>
      </c>
      <c r="I11736" s="286" t="s">
        <v>2484</v>
      </c>
    </row>
    <row r="11737" spans="1:9" ht="18" customHeight="1">
      <c r="A11737" s="323"/>
      <c r="B11737" s="302" t="s">
        <v>13</v>
      </c>
      <c r="C11737" s="325" t="s">
        <v>613</v>
      </c>
      <c r="D11737" s="325">
        <v>100</v>
      </c>
      <c r="E11737" s="46">
        <v>31500</v>
      </c>
      <c r="F11737" s="130">
        <f t="shared" si="191"/>
        <v>3150000</v>
      </c>
      <c r="G11737" s="69"/>
      <c r="I11737" s="286" t="s">
        <v>2484</v>
      </c>
    </row>
    <row r="11738" spans="1:9" ht="18" customHeight="1">
      <c r="A11738" s="323"/>
      <c r="B11738" s="444" t="s">
        <v>137</v>
      </c>
      <c r="C11738" s="482" t="s">
        <v>973</v>
      </c>
      <c r="D11738" s="482">
        <v>100</v>
      </c>
      <c r="E11738" s="116">
        <v>40000</v>
      </c>
      <c r="F11738" s="131">
        <f t="shared" si="191"/>
        <v>4000000</v>
      </c>
      <c r="G11738" s="69"/>
      <c r="I11738" s="286"/>
    </row>
    <row r="11739" spans="1:9" ht="18" customHeight="1">
      <c r="A11739" s="323"/>
      <c r="B11739" s="444" t="s">
        <v>137</v>
      </c>
      <c r="C11739" s="482" t="s">
        <v>529</v>
      </c>
      <c r="D11739" s="482">
        <v>200</v>
      </c>
      <c r="E11739" s="116">
        <v>40000</v>
      </c>
      <c r="F11739" s="131">
        <f t="shared" si="191"/>
        <v>8000000</v>
      </c>
      <c r="G11739" s="69"/>
      <c r="I11739" s="286"/>
    </row>
    <row r="11740" spans="1:9" ht="18" customHeight="1">
      <c r="A11740" s="323"/>
      <c r="B11740" s="302" t="s">
        <v>13</v>
      </c>
      <c r="C11740" s="325" t="s">
        <v>59</v>
      </c>
      <c r="D11740" s="325">
        <v>100</v>
      </c>
      <c r="E11740" s="46">
        <v>31500</v>
      </c>
      <c r="F11740" s="130">
        <f t="shared" si="191"/>
        <v>3150000</v>
      </c>
      <c r="G11740" s="69"/>
      <c r="I11740" s="286"/>
    </row>
    <row r="11741" spans="1:9" ht="18" customHeight="1">
      <c r="A11741" s="323"/>
      <c r="B11741" s="302"/>
      <c r="C11741" s="325"/>
      <c r="D11741" s="325"/>
      <c r="E11741" s="46"/>
      <c r="F11741" s="130">
        <f t="shared" si="191"/>
        <v>0</v>
      </c>
      <c r="G11741" s="69"/>
    </row>
    <row r="11742" spans="1:9" ht="18" customHeight="1">
      <c r="A11742" s="323" t="s">
        <v>779</v>
      </c>
      <c r="B11742" s="302" t="s">
        <v>922</v>
      </c>
      <c r="C11742" s="325"/>
      <c r="D11742" s="325">
        <v>200</v>
      </c>
      <c r="E11742" s="46">
        <v>12000</v>
      </c>
      <c r="F11742" s="130">
        <f t="shared" si="191"/>
        <v>2400000</v>
      </c>
      <c r="G11742" s="86">
        <f>SUM(F11742:F11743)</f>
        <v>2575000</v>
      </c>
    </row>
    <row r="11743" spans="1:9" ht="18" customHeight="1">
      <c r="A11743" s="323"/>
      <c r="B11743" s="302" t="s">
        <v>975</v>
      </c>
      <c r="C11743" s="325"/>
      <c r="D11743" s="325">
        <v>10</v>
      </c>
      <c r="E11743" s="46">
        <v>17500</v>
      </c>
      <c r="F11743" s="130">
        <f t="shared" si="191"/>
        <v>175000</v>
      </c>
      <c r="G11743" s="69"/>
    </row>
    <row r="11744" spans="1:9" ht="18" customHeight="1">
      <c r="A11744" s="323"/>
      <c r="B11744" s="302"/>
      <c r="C11744" s="325"/>
      <c r="D11744" s="325"/>
      <c r="E11744" s="46"/>
      <c r="F11744" s="130">
        <f t="shared" si="191"/>
        <v>0</v>
      </c>
      <c r="G11744" s="69"/>
    </row>
    <row r="11745" spans="1:7" ht="18" customHeight="1">
      <c r="A11745" s="323" t="s">
        <v>175</v>
      </c>
      <c r="B11745" s="302" t="s">
        <v>31</v>
      </c>
      <c r="C11745" s="325" t="s">
        <v>2716</v>
      </c>
      <c r="D11745" s="325">
        <v>46.6</v>
      </c>
      <c r="E11745" s="46">
        <v>35500</v>
      </c>
      <c r="F11745" s="130">
        <f t="shared" si="191"/>
        <v>1654300</v>
      </c>
      <c r="G11745" s="86">
        <f>SUM(F11745:F11752)</f>
        <v>29896550</v>
      </c>
    </row>
    <row r="11746" spans="1:7" ht="18" customHeight="1">
      <c r="A11746" s="323"/>
      <c r="B11746" s="302" t="s">
        <v>23</v>
      </c>
      <c r="C11746" s="325" t="s">
        <v>764</v>
      </c>
      <c r="D11746" s="325">
        <v>25</v>
      </c>
      <c r="E11746" s="46">
        <v>36000</v>
      </c>
      <c r="F11746" s="130">
        <f t="shared" si="191"/>
        <v>900000</v>
      </c>
      <c r="G11746" s="86"/>
    </row>
    <row r="11747" spans="1:7" ht="18" customHeight="1">
      <c r="A11747" s="323"/>
      <c r="B11747" s="302" t="s">
        <v>31</v>
      </c>
      <c r="C11747" s="325" t="s">
        <v>343</v>
      </c>
      <c r="D11747" s="325">
        <v>97.9</v>
      </c>
      <c r="E11747" s="46">
        <v>35500</v>
      </c>
      <c r="F11747" s="130">
        <f t="shared" si="191"/>
        <v>3475450</v>
      </c>
      <c r="G11747" s="86"/>
    </row>
    <row r="11748" spans="1:7" ht="18" customHeight="1">
      <c r="A11748" s="323"/>
      <c r="B11748" s="302" t="s">
        <v>31</v>
      </c>
      <c r="C11748" s="325" t="s">
        <v>442</v>
      </c>
      <c r="D11748" s="325">
        <v>155.5</v>
      </c>
      <c r="E11748" s="46">
        <v>35500</v>
      </c>
      <c r="F11748" s="130">
        <f t="shared" si="191"/>
        <v>5520250</v>
      </c>
      <c r="G11748" s="86"/>
    </row>
    <row r="11749" spans="1:7" ht="18" customHeight="1">
      <c r="A11749" s="323"/>
      <c r="B11749" s="302" t="s">
        <v>168</v>
      </c>
      <c r="C11749" s="325" t="s">
        <v>192</v>
      </c>
      <c r="D11749" s="325">
        <v>206.2</v>
      </c>
      <c r="E11749" s="46">
        <v>36000</v>
      </c>
      <c r="F11749" s="130">
        <f t="shared" si="191"/>
        <v>7423200</v>
      </c>
      <c r="G11749" s="86"/>
    </row>
    <row r="11750" spans="1:7" ht="18" customHeight="1">
      <c r="A11750" s="323"/>
      <c r="B11750" s="302" t="s">
        <v>31</v>
      </c>
      <c r="C11750" s="325" t="s">
        <v>29</v>
      </c>
      <c r="D11750" s="325">
        <v>48.8</v>
      </c>
      <c r="E11750" s="46">
        <v>35500</v>
      </c>
      <c r="F11750" s="130">
        <f t="shared" si="191"/>
        <v>1732400</v>
      </c>
      <c r="G11750" s="86"/>
    </row>
    <row r="11751" spans="1:7" ht="18" customHeight="1">
      <c r="A11751" s="323"/>
      <c r="B11751" s="302" t="s">
        <v>31</v>
      </c>
      <c r="C11751" s="325" t="s">
        <v>15</v>
      </c>
      <c r="D11751" s="325">
        <v>49</v>
      </c>
      <c r="E11751" s="46">
        <v>35500</v>
      </c>
      <c r="F11751" s="130">
        <f t="shared" si="191"/>
        <v>1739500</v>
      </c>
      <c r="G11751" s="86"/>
    </row>
    <row r="11752" spans="1:7" ht="18" customHeight="1">
      <c r="A11752" s="323"/>
      <c r="B11752" s="302" t="s">
        <v>31</v>
      </c>
      <c r="C11752" s="325" t="s">
        <v>225</v>
      </c>
      <c r="D11752" s="325">
        <v>209.9</v>
      </c>
      <c r="E11752" s="46">
        <v>35500</v>
      </c>
      <c r="F11752" s="130">
        <f t="shared" si="191"/>
        <v>7451450</v>
      </c>
      <c r="G11752" s="86"/>
    </row>
    <row r="11753" spans="1:7" ht="18" customHeight="1">
      <c r="A11753" s="323"/>
      <c r="B11753" s="302"/>
      <c r="C11753" s="325"/>
      <c r="D11753" s="325"/>
      <c r="E11753" s="46"/>
      <c r="F11753" s="130">
        <f t="shared" si="191"/>
        <v>0</v>
      </c>
      <c r="G11753" s="69"/>
    </row>
    <row r="11754" spans="1:7" ht="18" customHeight="1">
      <c r="A11754" s="323" t="s">
        <v>63</v>
      </c>
      <c r="B11754" s="302" t="s">
        <v>13</v>
      </c>
      <c r="C11754" s="325" t="s">
        <v>686</v>
      </c>
      <c r="D11754" s="325">
        <v>52.6</v>
      </c>
      <c r="E11754" s="46">
        <v>33000</v>
      </c>
      <c r="F11754" s="130">
        <f t="shared" si="191"/>
        <v>1735800</v>
      </c>
      <c r="G11754" s="86">
        <f>SUM(F11754:F11756)</f>
        <v>21039300</v>
      </c>
    </row>
    <row r="11755" spans="1:7" ht="18" customHeight="1">
      <c r="A11755" s="323"/>
      <c r="B11755" s="302" t="s">
        <v>254</v>
      </c>
      <c r="C11755" s="325" t="s">
        <v>192</v>
      </c>
      <c r="D11755" s="325">
        <v>399.5</v>
      </c>
      <c r="E11755" s="46">
        <v>37000</v>
      </c>
      <c r="F11755" s="130">
        <f t="shared" si="191"/>
        <v>14781500</v>
      </c>
      <c r="G11755" s="69"/>
    </row>
    <row r="11756" spans="1:7" ht="18" customHeight="1">
      <c r="A11756" s="323"/>
      <c r="B11756" s="302" t="s">
        <v>31</v>
      </c>
      <c r="C11756" s="325" t="s">
        <v>65</v>
      </c>
      <c r="D11756" s="325">
        <v>119</v>
      </c>
      <c r="E11756" s="46">
        <v>38000</v>
      </c>
      <c r="F11756" s="130">
        <f t="shared" si="191"/>
        <v>4522000</v>
      </c>
      <c r="G11756" s="69"/>
    </row>
    <row r="11757" spans="1:7" ht="18" customHeight="1">
      <c r="A11757" s="323"/>
      <c r="B11757" s="302"/>
      <c r="C11757" s="325"/>
      <c r="D11757" s="325"/>
      <c r="E11757" s="46"/>
      <c r="F11757" s="130">
        <f t="shared" si="191"/>
        <v>0</v>
      </c>
      <c r="G11757" s="69"/>
    </row>
    <row r="11758" spans="1:7" ht="18" customHeight="1">
      <c r="A11758" s="323" t="s">
        <v>210</v>
      </c>
      <c r="B11758" s="439" t="s">
        <v>2726</v>
      </c>
      <c r="C11758" s="430" t="s">
        <v>60</v>
      </c>
      <c r="D11758" s="430">
        <v>-50</v>
      </c>
      <c r="E11758" s="54">
        <v>37000</v>
      </c>
      <c r="F11758" s="140">
        <f t="shared" si="191"/>
        <v>-1850000</v>
      </c>
      <c r="G11758" s="86">
        <f>F11758</f>
        <v>-1850000</v>
      </c>
    </row>
    <row r="11759" spans="1:7" ht="18" customHeight="1">
      <c r="A11759" s="323"/>
      <c r="B11759" s="302"/>
      <c r="C11759" s="325"/>
      <c r="D11759" s="325"/>
      <c r="E11759" s="46"/>
      <c r="F11759" s="130">
        <f t="shared" si="191"/>
        <v>0</v>
      </c>
      <c r="G11759" s="69"/>
    </row>
    <row r="11760" spans="1:7" ht="18" customHeight="1">
      <c r="A11760" s="323" t="s">
        <v>2196</v>
      </c>
      <c r="B11760" s="444" t="s">
        <v>2052</v>
      </c>
      <c r="C11760" s="482" t="s">
        <v>2197</v>
      </c>
      <c r="D11760" s="482">
        <v>272.39999999999998</v>
      </c>
      <c r="E11760" s="116">
        <v>42000</v>
      </c>
      <c r="F11760" s="131">
        <f t="shared" si="191"/>
        <v>11440799.999999998</v>
      </c>
      <c r="G11760" s="86">
        <f>F11760</f>
        <v>11440799.999999998</v>
      </c>
    </row>
    <row r="11761" spans="1:7" ht="18" customHeight="1">
      <c r="A11761" s="323"/>
      <c r="B11761" s="302"/>
      <c r="C11761" s="325"/>
      <c r="D11761" s="325"/>
      <c r="E11761" s="46"/>
      <c r="F11761" s="130">
        <f t="shared" si="191"/>
        <v>0</v>
      </c>
      <c r="G11761" s="69"/>
    </row>
    <row r="11762" spans="1:7" ht="18" customHeight="1">
      <c r="A11762" s="323" t="s">
        <v>115</v>
      </c>
      <c r="B11762" s="444" t="s">
        <v>116</v>
      </c>
      <c r="C11762" s="482" t="s">
        <v>118</v>
      </c>
      <c r="D11762" s="482">
        <v>228.4</v>
      </c>
      <c r="E11762" s="116">
        <v>42500</v>
      </c>
      <c r="F11762" s="131">
        <f t="shared" si="191"/>
        <v>9707000</v>
      </c>
      <c r="G11762" s="86">
        <f>SUM(F11762:F11765)</f>
        <v>29588500</v>
      </c>
    </row>
    <row r="11763" spans="1:7" ht="18" customHeight="1">
      <c r="A11763" s="323"/>
      <c r="B11763" s="444" t="s">
        <v>116</v>
      </c>
      <c r="C11763" s="482" t="s">
        <v>117</v>
      </c>
      <c r="D11763" s="482">
        <v>370.6</v>
      </c>
      <c r="E11763" s="116">
        <v>42500</v>
      </c>
      <c r="F11763" s="131">
        <f t="shared" si="191"/>
        <v>15750500.000000002</v>
      </c>
      <c r="G11763" s="69"/>
    </row>
    <row r="11764" spans="1:7" ht="18" customHeight="1">
      <c r="A11764" s="323"/>
      <c r="B11764" s="444" t="s">
        <v>116</v>
      </c>
      <c r="C11764" s="482" t="s">
        <v>1220</v>
      </c>
      <c r="D11764" s="482">
        <v>124.2</v>
      </c>
      <c r="E11764" s="116">
        <v>42500</v>
      </c>
      <c r="F11764" s="131">
        <f t="shared" si="191"/>
        <v>5278500</v>
      </c>
      <c r="G11764" s="69"/>
    </row>
    <row r="11765" spans="1:7" ht="18" customHeight="1">
      <c r="A11765" s="323"/>
      <c r="B11765" s="439" t="s">
        <v>2304</v>
      </c>
      <c r="C11765" s="430"/>
      <c r="D11765" s="430">
        <v>-27</v>
      </c>
      <c r="E11765" s="54">
        <v>42500</v>
      </c>
      <c r="F11765" s="140">
        <f t="shared" si="191"/>
        <v>-1147500</v>
      </c>
      <c r="G11765" s="69"/>
    </row>
    <row r="11766" spans="1:7" ht="18" customHeight="1">
      <c r="A11766" s="323"/>
      <c r="B11766" s="302"/>
      <c r="C11766" s="325"/>
      <c r="D11766" s="325"/>
      <c r="E11766" s="46"/>
      <c r="F11766" s="130">
        <f t="shared" si="191"/>
        <v>0</v>
      </c>
      <c r="G11766" s="69"/>
    </row>
    <row r="11767" spans="1:7" ht="18" customHeight="1">
      <c r="A11767" s="323" t="s">
        <v>52</v>
      </c>
      <c r="B11767" s="439" t="s">
        <v>2717</v>
      </c>
      <c r="C11767" s="430" t="s">
        <v>54</v>
      </c>
      <c r="D11767" s="430">
        <v>-58</v>
      </c>
      <c r="E11767" s="54">
        <v>38800</v>
      </c>
      <c r="F11767" s="140">
        <f t="shared" si="191"/>
        <v>-2250400</v>
      </c>
      <c r="G11767" s="86">
        <f>SUM(F11767:F11768)</f>
        <v>23094500</v>
      </c>
    </row>
    <row r="11768" spans="1:7" ht="18" customHeight="1">
      <c r="A11768" s="323"/>
      <c r="B11768" s="302" t="s">
        <v>31</v>
      </c>
      <c r="C11768" s="325" t="s">
        <v>2501</v>
      </c>
      <c r="D11768" s="325">
        <v>670.5</v>
      </c>
      <c r="E11768" s="46">
        <v>37800</v>
      </c>
      <c r="F11768" s="130">
        <f>E11768*D11768</f>
        <v>25344900</v>
      </c>
      <c r="G11768" s="86"/>
    </row>
    <row r="11769" spans="1:7" ht="18" customHeight="1">
      <c r="A11769" s="323"/>
      <c r="B11769" s="302"/>
      <c r="C11769" s="325"/>
      <c r="D11769" s="325"/>
      <c r="E11769" s="46"/>
      <c r="F11769" s="130">
        <f t="shared" si="191"/>
        <v>0</v>
      </c>
      <c r="G11769" s="69"/>
    </row>
    <row r="11770" spans="1:7" ht="18" customHeight="1">
      <c r="A11770" s="323" t="s">
        <v>1420</v>
      </c>
      <c r="B11770" s="444" t="s">
        <v>137</v>
      </c>
      <c r="C11770" s="482" t="s">
        <v>2565</v>
      </c>
      <c r="D11770" s="482">
        <v>310</v>
      </c>
      <c r="E11770" s="116">
        <v>42000</v>
      </c>
      <c r="F11770" s="131">
        <f t="shared" si="191"/>
        <v>13020000</v>
      </c>
      <c r="G11770" s="86">
        <f>F11770</f>
        <v>13020000</v>
      </c>
    </row>
    <row r="11771" spans="1:7" ht="18" customHeight="1">
      <c r="A11771" s="323"/>
      <c r="B11771" s="302"/>
      <c r="C11771" s="325"/>
      <c r="D11771" s="325"/>
      <c r="E11771" s="46"/>
      <c r="F11771" s="130">
        <f t="shared" si="191"/>
        <v>0</v>
      </c>
      <c r="G11771" s="69"/>
    </row>
    <row r="11772" spans="1:7" ht="18" customHeight="1">
      <c r="A11772" s="323" t="s">
        <v>2492</v>
      </c>
      <c r="B11772" s="302" t="s">
        <v>13</v>
      </c>
      <c r="C11772" s="325" t="s">
        <v>15</v>
      </c>
      <c r="D11772" s="325">
        <v>10</v>
      </c>
      <c r="E11772" s="46">
        <v>31000</v>
      </c>
      <c r="F11772" s="130">
        <f t="shared" si="191"/>
        <v>310000</v>
      </c>
      <c r="G11772" s="86">
        <f>SUM(F11772:F11773)</f>
        <v>620000</v>
      </c>
    </row>
    <row r="11773" spans="1:7" ht="18" customHeight="1">
      <c r="A11773" s="323"/>
      <c r="B11773" s="302" t="s">
        <v>13</v>
      </c>
      <c r="C11773" s="325" t="s">
        <v>59</v>
      </c>
      <c r="D11773" s="325">
        <v>10</v>
      </c>
      <c r="E11773" s="46">
        <v>31000</v>
      </c>
      <c r="F11773" s="130">
        <f t="shared" si="191"/>
        <v>310000</v>
      </c>
      <c r="G11773" s="69"/>
    </row>
    <row r="11774" spans="1:7" ht="18" customHeight="1">
      <c r="A11774" s="323"/>
      <c r="B11774" s="302"/>
      <c r="C11774" s="325"/>
      <c r="D11774" s="325"/>
      <c r="E11774" s="46"/>
      <c r="F11774" s="130">
        <f t="shared" si="191"/>
        <v>0</v>
      </c>
      <c r="G11774" s="69"/>
    </row>
    <row r="11775" spans="1:7" ht="18" customHeight="1">
      <c r="A11775" s="323" t="s">
        <v>193</v>
      </c>
      <c r="B11775" s="302" t="s">
        <v>13</v>
      </c>
      <c r="C11775" s="325" t="s">
        <v>195</v>
      </c>
      <c r="D11775" s="325">
        <v>510</v>
      </c>
      <c r="E11775" s="46">
        <v>33500</v>
      </c>
      <c r="F11775" s="130">
        <f t="shared" si="191"/>
        <v>17085000</v>
      </c>
      <c r="G11775" s="86">
        <f>SUM(F11775:F11776)</f>
        <v>20533500</v>
      </c>
    </row>
    <row r="11776" spans="1:7" ht="18" customHeight="1">
      <c r="A11776" s="323"/>
      <c r="B11776" s="302" t="s">
        <v>13</v>
      </c>
      <c r="C11776" s="325" t="s">
        <v>1311</v>
      </c>
      <c r="D11776" s="325">
        <v>104.5</v>
      </c>
      <c r="E11776" s="46">
        <v>33000</v>
      </c>
      <c r="F11776" s="130">
        <f t="shared" si="191"/>
        <v>3448500</v>
      </c>
      <c r="G11776" s="69"/>
    </row>
    <row r="11777" spans="1:7" ht="18" customHeight="1">
      <c r="A11777" s="323"/>
      <c r="B11777" s="302"/>
      <c r="C11777" s="325"/>
      <c r="D11777" s="325"/>
      <c r="E11777" s="46"/>
      <c r="F11777" s="130">
        <f t="shared" si="191"/>
        <v>0</v>
      </c>
      <c r="G11777" s="69"/>
    </row>
    <row r="11778" spans="1:7" ht="18" customHeight="1">
      <c r="A11778" s="323" t="s">
        <v>51</v>
      </c>
      <c r="B11778" s="302" t="s">
        <v>13</v>
      </c>
      <c r="C11778" s="325" t="s">
        <v>2722</v>
      </c>
      <c r="D11778" s="325">
        <v>149.30000000000001</v>
      </c>
      <c r="E11778" s="46">
        <v>34500</v>
      </c>
      <c r="F11778" s="130">
        <f t="shared" si="191"/>
        <v>5150850</v>
      </c>
      <c r="G11778" s="86">
        <f>SUM(F11778:F11780)</f>
        <v>13480850</v>
      </c>
    </row>
    <row r="11779" spans="1:7" ht="18" customHeight="1">
      <c r="A11779" s="323"/>
      <c r="B11779" s="302" t="s">
        <v>977</v>
      </c>
      <c r="C11779" s="325" t="s">
        <v>445</v>
      </c>
      <c r="D11779" s="325">
        <v>25</v>
      </c>
      <c r="E11779" s="46">
        <v>35000</v>
      </c>
      <c r="F11779" s="130">
        <f t="shared" si="191"/>
        <v>875000</v>
      </c>
      <c r="G11779" s="69"/>
    </row>
    <row r="11780" spans="1:7" ht="18" customHeight="1">
      <c r="A11780" s="323"/>
      <c r="B11780" s="302" t="s">
        <v>31</v>
      </c>
      <c r="C11780" s="325" t="s">
        <v>62</v>
      </c>
      <c r="D11780" s="325">
        <v>210</v>
      </c>
      <c r="E11780" s="46">
        <v>35500</v>
      </c>
      <c r="F11780" s="130">
        <f t="shared" si="191"/>
        <v>7455000</v>
      </c>
      <c r="G11780" s="69"/>
    </row>
    <row r="11781" spans="1:7" ht="18" customHeight="1">
      <c r="A11781" s="323"/>
      <c r="B11781" s="302"/>
      <c r="C11781" s="325"/>
      <c r="D11781" s="325"/>
      <c r="E11781" s="46"/>
      <c r="F11781" s="130">
        <f t="shared" si="191"/>
        <v>0</v>
      </c>
      <c r="G11781" s="69"/>
    </row>
    <row r="11782" spans="1:7" ht="18" customHeight="1">
      <c r="A11782" s="458" t="s">
        <v>2724</v>
      </c>
      <c r="B11782" s="302" t="s">
        <v>31</v>
      </c>
      <c r="C11782" s="325" t="s">
        <v>158</v>
      </c>
      <c r="D11782" s="325">
        <v>287.3</v>
      </c>
      <c r="E11782" s="46">
        <v>34500</v>
      </c>
      <c r="F11782" s="130">
        <f t="shared" si="191"/>
        <v>9911850</v>
      </c>
      <c r="G11782" s="86">
        <f>SUM(F11782:F11783)</f>
        <v>10996850</v>
      </c>
    </row>
    <row r="11783" spans="1:7" ht="18" customHeight="1">
      <c r="A11783" s="458"/>
      <c r="B11783" s="302" t="s">
        <v>13</v>
      </c>
      <c r="C11783" s="325" t="s">
        <v>342</v>
      </c>
      <c r="D11783" s="325">
        <v>35</v>
      </c>
      <c r="E11783" s="46">
        <v>31000</v>
      </c>
      <c r="F11783" s="130">
        <f t="shared" si="191"/>
        <v>1085000</v>
      </c>
      <c r="G11783" s="86"/>
    </row>
    <row r="11784" spans="1:7" ht="18" customHeight="1">
      <c r="A11784" s="323"/>
      <c r="B11784" s="302"/>
      <c r="C11784" s="325"/>
      <c r="D11784" s="325"/>
      <c r="E11784" s="46"/>
      <c r="F11784" s="130">
        <f t="shared" si="191"/>
        <v>0</v>
      </c>
      <c r="G11784" s="69"/>
    </row>
    <row r="11785" spans="1:7" ht="18" customHeight="1">
      <c r="A11785" s="323" t="s">
        <v>1843</v>
      </c>
      <c r="B11785" s="302" t="s">
        <v>23</v>
      </c>
      <c r="C11785" s="325" t="s">
        <v>113</v>
      </c>
      <c r="D11785" s="325">
        <v>194.6</v>
      </c>
      <c r="E11785" s="46">
        <v>35000</v>
      </c>
      <c r="F11785" s="130">
        <f t="shared" si="191"/>
        <v>6811000</v>
      </c>
      <c r="G11785" s="86">
        <f>SUM(F11785:F11787)</f>
        <v>22559350</v>
      </c>
    </row>
    <row r="11786" spans="1:7" ht="18" customHeight="1">
      <c r="A11786" s="323"/>
      <c r="B11786" s="302" t="s">
        <v>2534</v>
      </c>
      <c r="C11786" s="325" t="s">
        <v>170</v>
      </c>
      <c r="D11786" s="325">
        <v>407.6</v>
      </c>
      <c r="E11786" s="46">
        <v>33500</v>
      </c>
      <c r="F11786" s="130">
        <f t="shared" si="191"/>
        <v>13654600</v>
      </c>
      <c r="G11786" s="69"/>
    </row>
    <row r="11787" spans="1:7" ht="18" customHeight="1">
      <c r="A11787" s="323"/>
      <c r="B11787" s="302" t="s">
        <v>2534</v>
      </c>
      <c r="C11787" s="325" t="s">
        <v>128</v>
      </c>
      <c r="D11787" s="325">
        <v>62.5</v>
      </c>
      <c r="E11787" s="46">
        <v>33500</v>
      </c>
      <c r="F11787" s="130">
        <f t="shared" si="191"/>
        <v>2093750</v>
      </c>
      <c r="G11787" s="69"/>
    </row>
    <row r="11788" spans="1:7" ht="18" customHeight="1">
      <c r="A11788" s="323"/>
      <c r="B11788" s="302"/>
      <c r="C11788" s="325"/>
      <c r="D11788" s="325"/>
      <c r="E11788" s="46"/>
      <c r="F11788" s="130">
        <f t="shared" si="191"/>
        <v>0</v>
      </c>
      <c r="G11788" s="69"/>
    </row>
    <row r="11789" spans="1:7" ht="18" customHeight="1">
      <c r="A11789" s="323" t="s">
        <v>418</v>
      </c>
      <c r="B11789" s="302" t="s">
        <v>31</v>
      </c>
      <c r="C11789" s="325" t="s">
        <v>2704</v>
      </c>
      <c r="D11789" s="325">
        <v>103.9</v>
      </c>
      <c r="E11789" s="46">
        <v>35500</v>
      </c>
      <c r="F11789" s="130">
        <f t="shared" si="191"/>
        <v>3688450</v>
      </c>
      <c r="G11789" s="86">
        <f>SUM(F11789:F11791)</f>
        <v>24363050</v>
      </c>
    </row>
    <row r="11790" spans="1:7" ht="18" customHeight="1">
      <c r="A11790" s="323"/>
      <c r="B11790" s="302" t="s">
        <v>23</v>
      </c>
      <c r="C11790" s="325" t="s">
        <v>369</v>
      </c>
      <c r="D11790" s="325">
        <v>484</v>
      </c>
      <c r="E11790" s="46">
        <v>35000</v>
      </c>
      <c r="F11790" s="130">
        <f t="shared" si="191"/>
        <v>16940000</v>
      </c>
      <c r="G11790" s="69"/>
    </row>
    <row r="11791" spans="1:7" ht="18" customHeight="1">
      <c r="A11791" s="323"/>
      <c r="B11791" s="302" t="s">
        <v>31</v>
      </c>
      <c r="C11791" s="325" t="s">
        <v>416</v>
      </c>
      <c r="D11791" s="325">
        <v>105.2</v>
      </c>
      <c r="E11791" s="46">
        <v>35500</v>
      </c>
      <c r="F11791" s="130">
        <f t="shared" si="191"/>
        <v>3734600</v>
      </c>
      <c r="G11791" s="69"/>
    </row>
    <row r="11792" spans="1:7" ht="18" customHeight="1">
      <c r="A11792" s="323"/>
      <c r="B11792" s="302"/>
      <c r="C11792" s="325"/>
      <c r="D11792" s="325"/>
      <c r="E11792" s="46"/>
      <c r="F11792" s="130">
        <f t="shared" si="191"/>
        <v>0</v>
      </c>
      <c r="G11792" s="69"/>
    </row>
    <row r="11793" spans="1:7" ht="18" customHeight="1">
      <c r="A11793" s="323" t="s">
        <v>123</v>
      </c>
      <c r="B11793" s="302" t="s">
        <v>13</v>
      </c>
      <c r="C11793" s="325" t="s">
        <v>461</v>
      </c>
      <c r="D11793" s="325">
        <v>101.5</v>
      </c>
      <c r="E11793" s="46">
        <v>30500</v>
      </c>
      <c r="F11793" s="130">
        <f t="shared" si="191"/>
        <v>3095750</v>
      </c>
      <c r="G11793" s="86">
        <f>F11793</f>
        <v>3095750</v>
      </c>
    </row>
    <row r="11794" spans="1:7" ht="18" customHeight="1">
      <c r="A11794" s="323"/>
      <c r="B11794" s="302"/>
      <c r="C11794" s="325"/>
      <c r="D11794" s="325"/>
      <c r="E11794" s="46"/>
      <c r="F11794" s="130">
        <f>E11794*D11794</f>
        <v>0</v>
      </c>
      <c r="G11794" s="69"/>
    </row>
    <row r="11795" spans="1:7" ht="18" customHeight="1">
      <c r="A11795" s="323" t="s">
        <v>88</v>
      </c>
      <c r="B11795" s="302" t="s">
        <v>13</v>
      </c>
      <c r="C11795" s="325" t="s">
        <v>124</v>
      </c>
      <c r="D11795" s="325">
        <v>98.3</v>
      </c>
      <c r="E11795" s="46">
        <v>30000</v>
      </c>
      <c r="F11795" s="130">
        <f t="shared" si="191"/>
        <v>2949000</v>
      </c>
      <c r="G11795" s="86">
        <f>SUM(F11795:F11796)</f>
        <v>22539000</v>
      </c>
    </row>
    <row r="11796" spans="1:7" ht="18" customHeight="1">
      <c r="A11796" s="323"/>
      <c r="B11796" s="302" t="s">
        <v>13</v>
      </c>
      <c r="C11796" s="325" t="s">
        <v>144</v>
      </c>
      <c r="D11796" s="325">
        <v>653</v>
      </c>
      <c r="E11796" s="46">
        <v>30000</v>
      </c>
      <c r="F11796" s="130">
        <f t="shared" si="191"/>
        <v>19590000</v>
      </c>
      <c r="G11796" s="69"/>
    </row>
    <row r="11797" spans="1:7" ht="18" customHeight="1">
      <c r="A11797" s="323"/>
      <c r="B11797" s="302"/>
      <c r="C11797" s="325"/>
      <c r="D11797" s="325"/>
      <c r="E11797" s="46"/>
      <c r="F11797" s="130">
        <f t="shared" si="191"/>
        <v>0</v>
      </c>
      <c r="G11797" s="69"/>
    </row>
    <row r="11798" spans="1:7" ht="18" customHeight="1">
      <c r="A11798" s="323" t="s">
        <v>330</v>
      </c>
      <c r="B11798" s="302" t="s">
        <v>13</v>
      </c>
      <c r="C11798" s="325" t="s">
        <v>715</v>
      </c>
      <c r="D11798" s="325">
        <v>53.2</v>
      </c>
      <c r="E11798" s="46">
        <v>31500</v>
      </c>
      <c r="F11798" s="130">
        <f t="shared" si="191"/>
        <v>1675800</v>
      </c>
      <c r="G11798" s="86">
        <f>SUM(F11798:F11801)</f>
        <v>12108200</v>
      </c>
    </row>
    <row r="11799" spans="1:7" ht="18" customHeight="1">
      <c r="A11799" s="323"/>
      <c r="B11799" s="302" t="s">
        <v>13</v>
      </c>
      <c r="C11799" s="325" t="s">
        <v>571</v>
      </c>
      <c r="D11799" s="325">
        <v>214.1</v>
      </c>
      <c r="E11799" s="46">
        <v>31500</v>
      </c>
      <c r="F11799" s="130">
        <f t="shared" si="191"/>
        <v>6744150</v>
      </c>
      <c r="G11799" s="69"/>
    </row>
    <row r="11800" spans="1:7" ht="18" customHeight="1">
      <c r="A11800" s="534"/>
      <c r="B11800" s="302" t="s">
        <v>13</v>
      </c>
      <c r="C11800" s="325" t="s">
        <v>124</v>
      </c>
      <c r="D11800" s="325">
        <v>53.3</v>
      </c>
      <c r="E11800" s="46">
        <v>31500</v>
      </c>
      <c r="F11800" s="130">
        <f t="shared" si="191"/>
        <v>1678950</v>
      </c>
      <c r="G11800" s="69"/>
    </row>
    <row r="11801" spans="1:7" ht="18" customHeight="1">
      <c r="A11801" s="323"/>
      <c r="B11801" s="302" t="s">
        <v>31</v>
      </c>
      <c r="C11801" s="325" t="s">
        <v>1057</v>
      </c>
      <c r="D11801" s="325">
        <v>56.6</v>
      </c>
      <c r="E11801" s="46">
        <v>35500</v>
      </c>
      <c r="F11801" s="130">
        <f t="shared" si="191"/>
        <v>2009300</v>
      </c>
      <c r="G11801" s="69"/>
    </row>
    <row r="11802" spans="1:7" ht="18" customHeight="1">
      <c r="A11802" s="323"/>
      <c r="B11802" s="302"/>
      <c r="C11802" s="325"/>
      <c r="D11802" s="325"/>
      <c r="E11802" s="46"/>
      <c r="F11802" s="130">
        <f t="shared" si="191"/>
        <v>0</v>
      </c>
      <c r="G11802" s="69"/>
    </row>
    <row r="11803" spans="1:7" ht="18" customHeight="1">
      <c r="A11803" s="323" t="s">
        <v>203</v>
      </c>
      <c r="B11803" s="302" t="s">
        <v>168</v>
      </c>
      <c r="C11803" s="325" t="s">
        <v>978</v>
      </c>
      <c r="D11803" s="325">
        <v>73</v>
      </c>
      <c r="E11803" s="46">
        <v>31500</v>
      </c>
      <c r="F11803" s="130">
        <f t="shared" ref="F11803:F11869" si="192">E11803*D11803</f>
        <v>2299500</v>
      </c>
      <c r="G11803" s="86">
        <f>SUM(F11803:F11805)</f>
        <v>21171950</v>
      </c>
    </row>
    <row r="11804" spans="1:7" ht="18" customHeight="1">
      <c r="A11804" s="323"/>
      <c r="B11804" s="302" t="s">
        <v>1513</v>
      </c>
      <c r="C11804" s="325" t="s">
        <v>206</v>
      </c>
      <c r="D11804" s="325">
        <v>502.3</v>
      </c>
      <c r="E11804" s="46">
        <v>31500</v>
      </c>
      <c r="F11804" s="130">
        <f t="shared" si="192"/>
        <v>15822450</v>
      </c>
      <c r="G11804" s="69"/>
    </row>
    <row r="11805" spans="1:7" ht="18" customHeight="1">
      <c r="A11805" s="323"/>
      <c r="B11805" s="302" t="s">
        <v>570</v>
      </c>
      <c r="C11805" s="325" t="s">
        <v>711</v>
      </c>
      <c r="D11805" s="325">
        <v>100</v>
      </c>
      <c r="E11805" s="46">
        <v>30500</v>
      </c>
      <c r="F11805" s="130">
        <f t="shared" si="192"/>
        <v>3050000</v>
      </c>
      <c r="G11805" s="69"/>
    </row>
    <row r="11806" spans="1:7" ht="18" customHeight="1">
      <c r="A11806" s="323"/>
      <c r="B11806" s="302"/>
      <c r="C11806" s="325"/>
      <c r="D11806" s="325"/>
      <c r="E11806" s="46"/>
      <c r="F11806" s="130">
        <f t="shared" si="192"/>
        <v>0</v>
      </c>
      <c r="G11806" s="69"/>
    </row>
    <row r="11807" spans="1:7" ht="18" customHeight="1">
      <c r="A11807" s="323" t="s">
        <v>2725</v>
      </c>
      <c r="B11807" s="302" t="s">
        <v>690</v>
      </c>
      <c r="C11807" s="325" t="s">
        <v>2326</v>
      </c>
      <c r="D11807" s="325">
        <v>147.6</v>
      </c>
      <c r="E11807" s="46">
        <v>38500</v>
      </c>
      <c r="F11807" s="130">
        <f t="shared" si="192"/>
        <v>5682600</v>
      </c>
      <c r="G11807" s="86">
        <f>SUM(F11807:F11810)</f>
        <v>25085100</v>
      </c>
    </row>
    <row r="11808" spans="1:7" ht="18" customHeight="1">
      <c r="A11808" s="323"/>
      <c r="B11808" s="302" t="s">
        <v>31</v>
      </c>
      <c r="C11808" s="325" t="s">
        <v>2116</v>
      </c>
      <c r="D11808" s="325">
        <v>202.8</v>
      </c>
      <c r="E11808" s="46">
        <v>37500</v>
      </c>
      <c r="F11808" s="130">
        <f t="shared" si="192"/>
        <v>7605000</v>
      </c>
      <c r="G11808" s="69"/>
    </row>
    <row r="11809" spans="1:9" ht="18" customHeight="1">
      <c r="A11809" s="323"/>
      <c r="B11809" s="302" t="s">
        <v>31</v>
      </c>
      <c r="C11809" s="325" t="s">
        <v>2119</v>
      </c>
      <c r="D11809" s="325">
        <v>209.3</v>
      </c>
      <c r="E11809" s="46">
        <v>37500</v>
      </c>
      <c r="F11809" s="130">
        <f t="shared" si="192"/>
        <v>7848750</v>
      </c>
      <c r="G11809" s="69"/>
    </row>
    <row r="11810" spans="1:9" ht="18" customHeight="1">
      <c r="A11810" s="323"/>
      <c r="B11810" s="302" t="s">
        <v>31</v>
      </c>
      <c r="C11810" s="325" t="s">
        <v>2183</v>
      </c>
      <c r="D11810" s="325">
        <v>105.3</v>
      </c>
      <c r="E11810" s="46">
        <v>37500</v>
      </c>
      <c r="F11810" s="130">
        <f t="shared" si="192"/>
        <v>3948750</v>
      </c>
      <c r="G11810" s="69"/>
    </row>
    <row r="11811" spans="1:9" ht="18" customHeight="1">
      <c r="A11811" s="323"/>
      <c r="B11811" s="302"/>
      <c r="C11811" s="325"/>
      <c r="D11811" s="325"/>
      <c r="E11811" s="46"/>
      <c r="F11811" s="130">
        <f t="shared" si="192"/>
        <v>0</v>
      </c>
      <c r="G11811" s="69"/>
    </row>
    <row r="11812" spans="1:9" ht="18" customHeight="1">
      <c r="A11812" s="458" t="s">
        <v>1479</v>
      </c>
      <c r="B11812" s="302" t="s">
        <v>23</v>
      </c>
      <c r="C11812" s="325" t="s">
        <v>541</v>
      </c>
      <c r="D11812" s="325">
        <v>75</v>
      </c>
      <c r="E11812" s="46">
        <v>34000</v>
      </c>
      <c r="F11812" s="130">
        <f t="shared" si="192"/>
        <v>2550000</v>
      </c>
      <c r="G11812" s="86">
        <f>SUM(F11812:F11813)</f>
        <v>8568000</v>
      </c>
    </row>
    <row r="11813" spans="1:9" ht="18" customHeight="1">
      <c r="A11813" s="323"/>
      <c r="B11813" s="302" t="s">
        <v>31</v>
      </c>
      <c r="C11813" s="325" t="s">
        <v>541</v>
      </c>
      <c r="D11813" s="325">
        <v>177</v>
      </c>
      <c r="E11813" s="46">
        <v>34000</v>
      </c>
      <c r="F11813" s="130">
        <f t="shared" si="192"/>
        <v>6018000</v>
      </c>
      <c r="G11813" s="69"/>
    </row>
    <row r="11814" spans="1:9" ht="18" customHeight="1">
      <c r="A11814" s="323"/>
      <c r="B11814" s="302"/>
      <c r="C11814" s="325"/>
      <c r="D11814" s="325"/>
      <c r="E11814" s="46"/>
      <c r="F11814" s="130">
        <f t="shared" si="192"/>
        <v>0</v>
      </c>
      <c r="G11814" s="69"/>
    </row>
    <row r="11815" spans="1:9" ht="18" customHeight="1">
      <c r="A11815" s="302" t="s">
        <v>316</v>
      </c>
      <c r="B11815" s="302" t="s">
        <v>31</v>
      </c>
      <c r="C11815" s="325" t="s">
        <v>2611</v>
      </c>
      <c r="D11815" s="325">
        <v>203.5</v>
      </c>
      <c r="E11815" s="379">
        <v>35000</v>
      </c>
      <c r="F11815" s="130">
        <f t="shared" si="192"/>
        <v>7122500</v>
      </c>
      <c r="G11815" s="86">
        <f>SUM(F11815:F11818)</f>
        <v>25259500</v>
      </c>
    </row>
    <row r="11816" spans="1:9" ht="18" customHeight="1">
      <c r="A11816" s="323"/>
      <c r="B11816" s="302" t="s">
        <v>31</v>
      </c>
      <c r="C11816" s="325" t="s">
        <v>222</v>
      </c>
      <c r="D11816" s="325">
        <v>47.2</v>
      </c>
      <c r="E11816" s="379">
        <v>35000</v>
      </c>
      <c r="F11816" s="130">
        <f t="shared" si="192"/>
        <v>1652000</v>
      </c>
      <c r="G11816" s="69"/>
    </row>
    <row r="11817" spans="1:9" ht="18" customHeight="1">
      <c r="A11817" s="323"/>
      <c r="B11817" s="302" t="s">
        <v>31</v>
      </c>
      <c r="C11817" s="325" t="s">
        <v>857</v>
      </c>
      <c r="D11817" s="325">
        <v>250</v>
      </c>
      <c r="E11817" s="379">
        <v>35000</v>
      </c>
      <c r="F11817" s="130">
        <f t="shared" si="192"/>
        <v>8750000</v>
      </c>
      <c r="G11817" s="69"/>
    </row>
    <row r="11818" spans="1:9" ht="18" customHeight="1">
      <c r="A11818" s="323"/>
      <c r="B11818" s="302" t="s">
        <v>31</v>
      </c>
      <c r="C11818" s="325" t="s">
        <v>786</v>
      </c>
      <c r="D11818" s="325">
        <v>221</v>
      </c>
      <c r="E11818" s="379">
        <v>35000</v>
      </c>
      <c r="F11818" s="130">
        <f t="shared" si="192"/>
        <v>7735000</v>
      </c>
      <c r="G11818" s="69"/>
    </row>
    <row r="11819" spans="1:9" ht="18" customHeight="1">
      <c r="A11819" s="323"/>
      <c r="B11819" s="302"/>
      <c r="C11819" s="325"/>
      <c r="D11819" s="325"/>
      <c r="E11819" s="46"/>
      <c r="F11819" s="130">
        <f t="shared" si="192"/>
        <v>0</v>
      </c>
      <c r="G11819" s="69"/>
    </row>
    <row r="11820" spans="1:9" ht="18" customHeight="1">
      <c r="A11820" s="323" t="s">
        <v>93</v>
      </c>
      <c r="B11820" s="302" t="s">
        <v>1193</v>
      </c>
      <c r="C11820" s="325" t="s">
        <v>369</v>
      </c>
      <c r="D11820" s="325">
        <v>239.6</v>
      </c>
      <c r="E11820" s="46">
        <v>35500</v>
      </c>
      <c r="F11820" s="130">
        <f t="shared" si="192"/>
        <v>8505800</v>
      </c>
      <c r="G11820" s="86">
        <f>F11820</f>
        <v>8505800</v>
      </c>
      <c r="I11820" s="8" t="s">
        <v>2305</v>
      </c>
    </row>
    <row r="11821" spans="1:9" ht="18" customHeight="1">
      <c r="A11821" s="323"/>
      <c r="B11821" s="302"/>
      <c r="C11821" s="325"/>
      <c r="D11821" s="325"/>
      <c r="E11821" s="46"/>
      <c r="F11821" s="130"/>
      <c r="G11821" s="86"/>
      <c r="I11821" s="8"/>
    </row>
    <row r="11822" spans="1:9" ht="18" customHeight="1">
      <c r="A11822" s="323" t="s">
        <v>235</v>
      </c>
      <c r="B11822" s="302" t="s">
        <v>31</v>
      </c>
      <c r="C11822" s="325" t="s">
        <v>281</v>
      </c>
      <c r="D11822" s="325">
        <v>88.1</v>
      </c>
      <c r="E11822" s="46">
        <v>35500</v>
      </c>
      <c r="F11822" s="130">
        <f t="shared" si="192"/>
        <v>3127550</v>
      </c>
      <c r="G11822" s="86">
        <f>F11822</f>
        <v>3127550</v>
      </c>
      <c r="I11822" s="8"/>
    </row>
    <row r="11823" spans="1:9" ht="18" customHeight="1">
      <c r="A11823" s="323"/>
      <c r="B11823" s="302"/>
      <c r="C11823" s="325"/>
      <c r="D11823" s="325"/>
      <c r="E11823" s="46"/>
      <c r="F11823" s="130">
        <f t="shared" si="192"/>
        <v>0</v>
      </c>
      <c r="G11823" s="69"/>
    </row>
    <row r="11824" spans="1:9" ht="18" customHeight="1">
      <c r="A11824" s="534" t="s">
        <v>314</v>
      </c>
      <c r="B11824" s="302"/>
      <c r="C11824" s="325"/>
      <c r="D11824" s="325"/>
      <c r="E11824" s="46"/>
      <c r="F11824" s="130">
        <f t="shared" si="192"/>
        <v>0</v>
      </c>
      <c r="G11824" s="86">
        <f>F11825</f>
        <v>-3116000</v>
      </c>
    </row>
    <row r="11825" spans="1:8" ht="18" customHeight="1">
      <c r="A11825" s="533" t="s">
        <v>245</v>
      </c>
      <c r="B11825" s="463" t="s">
        <v>2733</v>
      </c>
      <c r="C11825" s="497" t="s">
        <v>244</v>
      </c>
      <c r="D11825" s="497">
        <v>-82</v>
      </c>
      <c r="E11825" s="123">
        <v>38000</v>
      </c>
      <c r="F11825" s="164">
        <f t="shared" si="192"/>
        <v>-3116000</v>
      </c>
      <c r="G11825" s="92"/>
    </row>
    <row r="11826" spans="1:8" ht="18" customHeight="1">
      <c r="A11826" s="526"/>
      <c r="B11826" s="435"/>
      <c r="C11826" s="484"/>
      <c r="D11826" s="484"/>
      <c r="E11826" s="113"/>
      <c r="F11826" s="126"/>
      <c r="G11826" s="9"/>
    </row>
    <row r="11827" spans="1:8" ht="18" customHeight="1">
      <c r="A11827" s="537">
        <v>42497</v>
      </c>
      <c r="B11827" s="355"/>
      <c r="C11827" s="491" t="s">
        <v>398</v>
      </c>
      <c r="D11827" s="525"/>
      <c r="F11827" s="127"/>
    </row>
    <row r="11828" spans="1:8" ht="18" customHeight="1">
      <c r="A11828" s="531" t="s">
        <v>127</v>
      </c>
      <c r="B11828" s="436" t="s">
        <v>134</v>
      </c>
      <c r="C11828" s="494" t="s">
        <v>152</v>
      </c>
      <c r="D11828" s="494">
        <f>SUM(D11829:D11936)</f>
        <v>11839.799999999997</v>
      </c>
      <c r="E11828" s="166"/>
      <c r="F11828" s="171">
        <f>SUM(F11829:F11936)</f>
        <v>395273750</v>
      </c>
      <c r="G11828" s="171">
        <f>SUM(G11829:G11936)</f>
        <v>395273750</v>
      </c>
      <c r="H11828" s="278"/>
    </row>
    <row r="11829" spans="1:8" ht="18" customHeight="1">
      <c r="A11829" s="532" t="s">
        <v>112</v>
      </c>
      <c r="B11829" s="441" t="s">
        <v>23</v>
      </c>
      <c r="C11829" s="492" t="s">
        <v>113</v>
      </c>
      <c r="D11829" s="492">
        <v>164</v>
      </c>
      <c r="E11829" s="62">
        <v>35000</v>
      </c>
      <c r="F11829" s="139">
        <f t="shared" si="192"/>
        <v>5740000</v>
      </c>
      <c r="G11829" s="85">
        <f>SUM(F11829:F11830)</f>
        <v>7920500</v>
      </c>
      <c r="H11829" s="278"/>
    </row>
    <row r="11830" spans="1:8" ht="18" customHeight="1">
      <c r="A11830" s="323"/>
      <c r="B11830" s="302" t="s">
        <v>23</v>
      </c>
      <c r="C11830" s="325" t="s">
        <v>114</v>
      </c>
      <c r="D11830" s="325">
        <v>62.3</v>
      </c>
      <c r="E11830" s="46">
        <v>35000</v>
      </c>
      <c r="F11830" s="130">
        <f t="shared" si="192"/>
        <v>2180500</v>
      </c>
      <c r="G11830" s="69"/>
      <c r="H11830" s="278"/>
    </row>
    <row r="11831" spans="1:8" ht="18" customHeight="1">
      <c r="A11831" s="323"/>
      <c r="B11831" s="302"/>
      <c r="C11831" s="325"/>
      <c r="D11831" s="325"/>
      <c r="E11831" s="46"/>
      <c r="F11831" s="130">
        <f t="shared" si="192"/>
        <v>0</v>
      </c>
      <c r="G11831" s="69"/>
      <c r="H11831" s="278"/>
    </row>
    <row r="11832" spans="1:8" ht="18" customHeight="1">
      <c r="A11832" s="323" t="s">
        <v>2432</v>
      </c>
      <c r="B11832" s="302" t="s">
        <v>13</v>
      </c>
      <c r="C11832" s="325" t="s">
        <v>60</v>
      </c>
      <c r="D11832" s="325">
        <v>50</v>
      </c>
      <c r="E11832" s="46">
        <v>31500</v>
      </c>
      <c r="F11832" s="130">
        <f t="shared" si="192"/>
        <v>1575000</v>
      </c>
      <c r="G11832" s="86">
        <f>F11832</f>
        <v>1575000</v>
      </c>
      <c r="H11832" s="278"/>
    </row>
    <row r="11833" spans="1:8" ht="18" customHeight="1">
      <c r="A11833" s="323"/>
      <c r="B11833" s="302"/>
      <c r="C11833" s="325"/>
      <c r="D11833" s="325"/>
      <c r="E11833" s="46"/>
      <c r="F11833" s="130">
        <f t="shared" si="192"/>
        <v>0</v>
      </c>
      <c r="G11833" s="86"/>
      <c r="H11833" s="278"/>
    </row>
    <row r="11834" spans="1:8" ht="18" customHeight="1">
      <c r="A11834" s="323" t="s">
        <v>1041</v>
      </c>
      <c r="B11834" s="302" t="s">
        <v>31</v>
      </c>
      <c r="C11834" s="325" t="s">
        <v>255</v>
      </c>
      <c r="D11834" s="325">
        <v>57.9</v>
      </c>
      <c r="E11834" s="46">
        <v>35500</v>
      </c>
      <c r="F11834" s="130">
        <f t="shared" si="192"/>
        <v>2055450</v>
      </c>
      <c r="G11834" s="86">
        <f>F11834</f>
        <v>2055450</v>
      </c>
      <c r="H11834" s="278"/>
    </row>
    <row r="11835" spans="1:8" ht="18" customHeight="1">
      <c r="A11835" s="323"/>
      <c r="B11835" s="302"/>
      <c r="C11835" s="325"/>
      <c r="D11835" s="325"/>
      <c r="E11835" s="46"/>
      <c r="F11835" s="130">
        <f t="shared" si="192"/>
        <v>0</v>
      </c>
      <c r="G11835" s="69"/>
      <c r="H11835" s="278"/>
    </row>
    <row r="11836" spans="1:8" ht="18" customHeight="1">
      <c r="A11836" s="323" t="s">
        <v>2214</v>
      </c>
      <c r="B11836" s="302" t="s">
        <v>13</v>
      </c>
      <c r="C11836" s="325" t="s">
        <v>59</v>
      </c>
      <c r="D11836" s="325">
        <v>100</v>
      </c>
      <c r="E11836" s="46">
        <v>31500</v>
      </c>
      <c r="F11836" s="130">
        <f>E11836*D11836</f>
        <v>3150000</v>
      </c>
      <c r="G11836" s="86">
        <f>SUM(F11836:F11837)</f>
        <v>3780000</v>
      </c>
      <c r="H11836" s="278"/>
    </row>
    <row r="11837" spans="1:8" ht="18" customHeight="1">
      <c r="A11837" s="323"/>
      <c r="B11837" s="302" t="s">
        <v>13</v>
      </c>
      <c r="C11837" s="325" t="s">
        <v>60</v>
      </c>
      <c r="D11837" s="325">
        <v>20</v>
      </c>
      <c r="E11837" s="46">
        <v>31500</v>
      </c>
      <c r="F11837" s="130">
        <f>E11837*D11837</f>
        <v>630000</v>
      </c>
      <c r="G11837" s="69"/>
      <c r="H11837" s="278"/>
    </row>
    <row r="11838" spans="1:8" ht="18" customHeight="1">
      <c r="A11838" s="323"/>
      <c r="B11838" s="302"/>
      <c r="C11838" s="325"/>
      <c r="D11838" s="325"/>
      <c r="E11838" s="46"/>
      <c r="F11838" s="130">
        <f t="shared" si="192"/>
        <v>0</v>
      </c>
      <c r="G11838" s="69"/>
      <c r="H11838" s="278"/>
    </row>
    <row r="11839" spans="1:8" ht="18" customHeight="1">
      <c r="A11839" s="323" t="s">
        <v>2754</v>
      </c>
      <c r="B11839" s="302" t="s">
        <v>13</v>
      </c>
      <c r="C11839" s="325" t="s">
        <v>15</v>
      </c>
      <c r="D11839" s="325">
        <v>10</v>
      </c>
      <c r="E11839" s="46">
        <v>31000</v>
      </c>
      <c r="F11839" s="130">
        <f>E11839*D11839</f>
        <v>310000</v>
      </c>
      <c r="G11839" s="86">
        <f>F11839</f>
        <v>310000</v>
      </c>
      <c r="H11839" s="278"/>
    </row>
    <row r="11840" spans="1:8" ht="18" customHeight="1">
      <c r="A11840" s="323"/>
      <c r="B11840" s="302"/>
      <c r="C11840" s="325"/>
      <c r="D11840" s="325"/>
      <c r="E11840" s="46"/>
      <c r="F11840" s="130">
        <f t="shared" si="192"/>
        <v>0</v>
      </c>
      <c r="G11840" s="69"/>
      <c r="H11840" s="278"/>
    </row>
    <row r="11841" spans="1:8" ht="18" customHeight="1">
      <c r="A11841" s="323" t="s">
        <v>2739</v>
      </c>
      <c r="B11841" s="302" t="s">
        <v>13</v>
      </c>
      <c r="C11841" s="325" t="s">
        <v>707</v>
      </c>
      <c r="D11841" s="325">
        <v>140</v>
      </c>
      <c r="E11841" s="46">
        <v>31500</v>
      </c>
      <c r="F11841" s="130">
        <f>E11841*D11841</f>
        <v>4410000</v>
      </c>
      <c r="G11841" s="86">
        <f>SUM(F11841:F11844)</f>
        <v>15463350</v>
      </c>
      <c r="H11841" s="278"/>
    </row>
    <row r="11842" spans="1:8" ht="18" customHeight="1">
      <c r="A11842" s="323"/>
      <c r="B11842" s="302" t="s">
        <v>13</v>
      </c>
      <c r="C11842" s="325" t="s">
        <v>34</v>
      </c>
      <c r="D11842" s="325">
        <v>150</v>
      </c>
      <c r="E11842" s="46">
        <v>31500</v>
      </c>
      <c r="F11842" s="130">
        <f>E11842*D11842</f>
        <v>4725000</v>
      </c>
      <c r="G11842" s="69"/>
      <c r="H11842" s="278"/>
    </row>
    <row r="11843" spans="1:8" ht="18" customHeight="1">
      <c r="A11843" s="323"/>
      <c r="B11843" s="302" t="s">
        <v>13</v>
      </c>
      <c r="C11843" s="325" t="s">
        <v>59</v>
      </c>
      <c r="D11843" s="325">
        <v>100.9</v>
      </c>
      <c r="E11843" s="46">
        <v>31500</v>
      </c>
      <c r="F11843" s="130">
        <f>E11843*D11843</f>
        <v>3178350</v>
      </c>
      <c r="G11843" s="69"/>
      <c r="H11843" s="278"/>
    </row>
    <row r="11844" spans="1:8" ht="18" customHeight="1">
      <c r="A11844" s="323"/>
      <c r="B11844" s="302" t="s">
        <v>13</v>
      </c>
      <c r="C11844" s="325" t="s">
        <v>60</v>
      </c>
      <c r="D11844" s="325">
        <v>100</v>
      </c>
      <c r="E11844" s="46">
        <v>31500</v>
      </c>
      <c r="F11844" s="130">
        <f>E11844*D11844</f>
        <v>3150000</v>
      </c>
      <c r="G11844" s="69"/>
      <c r="H11844" s="278"/>
    </row>
    <row r="11845" spans="1:8" ht="18" customHeight="1">
      <c r="A11845" s="323"/>
      <c r="B11845" s="302"/>
      <c r="C11845" s="325"/>
      <c r="D11845" s="325"/>
      <c r="E11845" s="46"/>
      <c r="F11845" s="130">
        <f t="shared" si="192"/>
        <v>0</v>
      </c>
      <c r="G11845" s="69"/>
      <c r="H11845" s="278"/>
    </row>
    <row r="11846" spans="1:8" ht="18" customHeight="1">
      <c r="A11846" s="323" t="s">
        <v>2738</v>
      </c>
      <c r="B11846" s="302" t="s">
        <v>13</v>
      </c>
      <c r="C11846" s="325" t="s">
        <v>2595</v>
      </c>
      <c r="D11846" s="325">
        <f>190+40</f>
        <v>230</v>
      </c>
      <c r="E11846" s="46">
        <v>30000</v>
      </c>
      <c r="F11846" s="130">
        <f t="shared" si="192"/>
        <v>6900000</v>
      </c>
      <c r="G11846" s="86">
        <f>SUM(F11846:F11847)</f>
        <v>7500000</v>
      </c>
      <c r="H11846" s="278"/>
    </row>
    <row r="11847" spans="1:8" ht="18" customHeight="1">
      <c r="A11847" s="323"/>
      <c r="B11847" s="302" t="s">
        <v>13</v>
      </c>
      <c r="C11847" s="325" t="s">
        <v>46</v>
      </c>
      <c r="D11847" s="325">
        <v>20</v>
      </c>
      <c r="E11847" s="46">
        <v>30000</v>
      </c>
      <c r="F11847" s="130">
        <f t="shared" si="192"/>
        <v>600000</v>
      </c>
      <c r="G11847" s="86"/>
      <c r="H11847" s="278"/>
    </row>
    <row r="11848" spans="1:8" ht="18" customHeight="1">
      <c r="A11848" s="323"/>
      <c r="B11848" s="302"/>
      <c r="C11848" s="325"/>
      <c r="D11848" s="325"/>
      <c r="E11848" s="46"/>
      <c r="F11848" s="130">
        <f t="shared" si="192"/>
        <v>0</v>
      </c>
      <c r="G11848" s="86"/>
      <c r="H11848" s="278"/>
    </row>
    <row r="11849" spans="1:8" ht="18" customHeight="1">
      <c r="A11849" s="323" t="s">
        <v>2305</v>
      </c>
      <c r="B11849" s="444" t="s">
        <v>2743</v>
      </c>
      <c r="C11849" s="482" t="s">
        <v>2728</v>
      </c>
      <c r="D11849" s="482">
        <v>146</v>
      </c>
      <c r="E11849" s="116">
        <v>53000</v>
      </c>
      <c r="F11849" s="131">
        <f t="shared" si="192"/>
        <v>7738000</v>
      </c>
      <c r="G11849" s="86">
        <f>F11849</f>
        <v>7738000</v>
      </c>
      <c r="H11849" s="278"/>
    </row>
    <row r="11850" spans="1:8" ht="18" customHeight="1">
      <c r="A11850" s="323"/>
      <c r="B11850" s="302"/>
      <c r="C11850" s="325"/>
      <c r="D11850" s="325"/>
      <c r="E11850" s="46"/>
      <c r="F11850" s="130">
        <f t="shared" si="192"/>
        <v>0</v>
      </c>
      <c r="G11850" s="69"/>
      <c r="H11850" s="278"/>
    </row>
    <row r="11851" spans="1:8" ht="18" customHeight="1">
      <c r="A11851" s="323">
        <v>585</v>
      </c>
      <c r="B11851" s="302" t="s">
        <v>13</v>
      </c>
      <c r="C11851" s="325" t="s">
        <v>2742</v>
      </c>
      <c r="D11851" s="325">
        <v>98</v>
      </c>
      <c r="E11851" s="46">
        <v>30500</v>
      </c>
      <c r="F11851" s="130">
        <f t="shared" si="192"/>
        <v>2989000</v>
      </c>
      <c r="G11851" s="86">
        <f>SUM(F11851:F11852)</f>
        <v>3599000</v>
      </c>
      <c r="H11851" s="278"/>
    </row>
    <row r="11852" spans="1:8" ht="18" customHeight="1">
      <c r="A11852" s="323"/>
      <c r="B11852" s="302" t="s">
        <v>13</v>
      </c>
      <c r="C11852" s="325" t="s">
        <v>46</v>
      </c>
      <c r="D11852" s="325">
        <v>20</v>
      </c>
      <c r="E11852" s="46">
        <v>30500</v>
      </c>
      <c r="F11852" s="130">
        <f t="shared" si="192"/>
        <v>610000</v>
      </c>
      <c r="G11852" s="69"/>
      <c r="H11852" s="278"/>
    </row>
    <row r="11853" spans="1:8" ht="18" customHeight="1">
      <c r="A11853" s="323"/>
      <c r="B11853" s="302"/>
      <c r="C11853" s="325"/>
      <c r="D11853" s="325"/>
      <c r="E11853" s="46"/>
      <c r="F11853" s="130">
        <f t="shared" si="192"/>
        <v>0</v>
      </c>
      <c r="G11853" s="69"/>
      <c r="H11853" s="278"/>
    </row>
    <row r="11854" spans="1:8" ht="18" customHeight="1">
      <c r="A11854" s="323" t="s">
        <v>2273</v>
      </c>
      <c r="B11854" s="302" t="s">
        <v>13</v>
      </c>
      <c r="C11854" s="325" t="s">
        <v>69</v>
      </c>
      <c r="D11854" s="325">
        <v>20</v>
      </c>
      <c r="E11854" s="46">
        <v>31500</v>
      </c>
      <c r="F11854" s="130">
        <f t="shared" si="192"/>
        <v>630000</v>
      </c>
      <c r="G11854" s="86">
        <f>SUM(F11854:F11855)</f>
        <v>1575000</v>
      </c>
      <c r="H11854" s="278"/>
    </row>
    <row r="11855" spans="1:8" ht="18" customHeight="1">
      <c r="A11855" s="323"/>
      <c r="B11855" s="302" t="s">
        <v>13</v>
      </c>
      <c r="C11855" s="325" t="s">
        <v>1161</v>
      </c>
      <c r="D11855" s="325">
        <v>30</v>
      </c>
      <c r="E11855" s="46">
        <v>31500</v>
      </c>
      <c r="F11855" s="130">
        <f t="shared" si="192"/>
        <v>945000</v>
      </c>
      <c r="G11855" s="69"/>
      <c r="H11855" s="278"/>
    </row>
    <row r="11856" spans="1:8" ht="18" customHeight="1">
      <c r="A11856" s="323"/>
      <c r="B11856" s="302"/>
      <c r="C11856" s="325"/>
      <c r="D11856" s="325"/>
      <c r="E11856" s="46"/>
      <c r="F11856" s="130">
        <f t="shared" si="192"/>
        <v>0</v>
      </c>
      <c r="G11856" s="69"/>
      <c r="H11856" s="278"/>
    </row>
    <row r="11857" spans="1:9" ht="18" customHeight="1">
      <c r="A11857" s="323" t="s">
        <v>418</v>
      </c>
      <c r="B11857" s="302" t="s">
        <v>23</v>
      </c>
      <c r="C11857" s="325" t="s">
        <v>78</v>
      </c>
      <c r="D11857" s="325">
        <v>240.6</v>
      </c>
      <c r="E11857" s="46">
        <v>35000</v>
      </c>
      <c r="F11857" s="130">
        <f t="shared" si="192"/>
        <v>8421000</v>
      </c>
      <c r="G11857" s="86">
        <f>F11857</f>
        <v>8421000</v>
      </c>
      <c r="H11857" s="278" t="s">
        <v>2474</v>
      </c>
    </row>
    <row r="11858" spans="1:9" ht="18" customHeight="1">
      <c r="A11858" s="323"/>
      <c r="B11858" s="302"/>
      <c r="C11858" s="325"/>
      <c r="D11858" s="325"/>
      <c r="E11858" s="46"/>
      <c r="F11858" s="130">
        <f t="shared" si="192"/>
        <v>0</v>
      </c>
      <c r="G11858" s="69"/>
      <c r="H11858" s="278"/>
    </row>
    <row r="11859" spans="1:9" ht="18" customHeight="1">
      <c r="A11859" s="323" t="s">
        <v>196</v>
      </c>
      <c r="B11859" s="302" t="s">
        <v>31</v>
      </c>
      <c r="C11859" s="325" t="s">
        <v>199</v>
      </c>
      <c r="D11859" s="325">
        <v>106.4</v>
      </c>
      <c r="E11859" s="46">
        <v>35500</v>
      </c>
      <c r="F11859" s="130">
        <f t="shared" si="192"/>
        <v>3777200</v>
      </c>
      <c r="G11859" s="86">
        <f>SUM(F11859:F11862)</f>
        <v>15225050</v>
      </c>
      <c r="H11859" s="278"/>
      <c r="I11859" s="280" t="s">
        <v>2520</v>
      </c>
    </row>
    <row r="11860" spans="1:9" ht="18" customHeight="1">
      <c r="A11860" s="323"/>
      <c r="B11860" s="302" t="s">
        <v>2735</v>
      </c>
      <c r="C11860" s="325" t="s">
        <v>1133</v>
      </c>
      <c r="D11860" s="325">
        <v>50</v>
      </c>
      <c r="E11860" s="46">
        <v>37500</v>
      </c>
      <c r="F11860" s="130">
        <f t="shared" si="192"/>
        <v>1875000</v>
      </c>
      <c r="G11860" s="69"/>
      <c r="H11860" s="278"/>
      <c r="I11860" s="280" t="s">
        <v>2520</v>
      </c>
    </row>
    <row r="11861" spans="1:9" ht="18" customHeight="1">
      <c r="A11861" s="323"/>
      <c r="B11861" s="302" t="s">
        <v>31</v>
      </c>
      <c r="C11861" s="325" t="s">
        <v>1577</v>
      </c>
      <c r="D11861" s="325">
        <v>127.7</v>
      </c>
      <c r="E11861" s="46">
        <v>37500</v>
      </c>
      <c r="F11861" s="130">
        <f t="shared" si="192"/>
        <v>4788750</v>
      </c>
      <c r="G11861" s="69"/>
      <c r="H11861" s="278"/>
      <c r="I11861" s="280" t="s">
        <v>2745</v>
      </c>
    </row>
    <row r="11862" spans="1:9" ht="18" customHeight="1">
      <c r="A11862" s="323"/>
      <c r="B11862" s="302" t="s">
        <v>31</v>
      </c>
      <c r="C11862" s="325" t="s">
        <v>2746</v>
      </c>
      <c r="D11862" s="325">
        <v>129.30000000000001</v>
      </c>
      <c r="E11862" s="46">
        <v>37000</v>
      </c>
      <c r="F11862" s="130">
        <f t="shared" si="192"/>
        <v>4784100</v>
      </c>
      <c r="G11862" s="69"/>
      <c r="H11862" s="278"/>
      <c r="I11862" s="280" t="s">
        <v>2751</v>
      </c>
    </row>
    <row r="11863" spans="1:9" ht="18" customHeight="1">
      <c r="A11863" s="323"/>
      <c r="B11863" s="302"/>
      <c r="C11863" s="325"/>
      <c r="D11863" s="325"/>
      <c r="E11863" s="46"/>
      <c r="F11863" s="130"/>
      <c r="G11863" s="69"/>
      <c r="H11863" s="278"/>
    </row>
    <row r="11864" spans="1:9" ht="18" customHeight="1">
      <c r="A11864" s="323" t="s">
        <v>245</v>
      </c>
      <c r="B11864" s="444" t="s">
        <v>2736</v>
      </c>
      <c r="C11864" s="482" t="s">
        <v>2737</v>
      </c>
      <c r="D11864" s="482">
        <v>151.80000000000001</v>
      </c>
      <c r="E11864" s="116">
        <v>49500</v>
      </c>
      <c r="F11864" s="131">
        <f t="shared" si="192"/>
        <v>7514100.0000000009</v>
      </c>
      <c r="G11864" s="86">
        <f>F11864</f>
        <v>7514100.0000000009</v>
      </c>
      <c r="H11864" s="278"/>
    </row>
    <row r="11865" spans="1:9" ht="18" customHeight="1">
      <c r="A11865" s="323"/>
      <c r="B11865" s="302"/>
      <c r="C11865" s="325"/>
      <c r="D11865" s="325"/>
      <c r="E11865" s="46"/>
      <c r="F11865" s="130">
        <f t="shared" si="192"/>
        <v>0</v>
      </c>
      <c r="G11865" s="69"/>
      <c r="H11865" s="278"/>
    </row>
    <row r="11866" spans="1:9" ht="18" customHeight="1">
      <c r="A11866" s="323" t="s">
        <v>258</v>
      </c>
      <c r="B11866" s="302" t="s">
        <v>1766</v>
      </c>
      <c r="C11866" s="325" t="s">
        <v>1030</v>
      </c>
      <c r="D11866" s="325">
        <v>40.700000000000003</v>
      </c>
      <c r="E11866" s="46">
        <v>43000</v>
      </c>
      <c r="F11866" s="130">
        <f t="shared" si="192"/>
        <v>1750100.0000000002</v>
      </c>
      <c r="G11866" s="86">
        <f>SUM(F11866:F11867)</f>
        <v>4833200</v>
      </c>
      <c r="H11866" s="278"/>
      <c r="I11866" s="280" t="s">
        <v>2579</v>
      </c>
    </row>
    <row r="11867" spans="1:9" ht="18" customHeight="1">
      <c r="A11867" s="323"/>
      <c r="B11867" s="302" t="s">
        <v>1766</v>
      </c>
      <c r="C11867" s="325" t="s">
        <v>1767</v>
      </c>
      <c r="D11867" s="325">
        <v>71.7</v>
      </c>
      <c r="E11867" s="46">
        <v>43000</v>
      </c>
      <c r="F11867" s="130">
        <f t="shared" si="192"/>
        <v>3083100</v>
      </c>
      <c r="G11867" s="69"/>
      <c r="H11867" s="278"/>
      <c r="I11867" s="280" t="s">
        <v>2579</v>
      </c>
    </row>
    <row r="11868" spans="1:9" ht="18" customHeight="1">
      <c r="A11868" s="323"/>
      <c r="B11868" s="302"/>
      <c r="C11868" s="325"/>
      <c r="D11868" s="325"/>
      <c r="E11868" s="46"/>
      <c r="F11868" s="130">
        <f t="shared" si="192"/>
        <v>0</v>
      </c>
      <c r="G11868" s="69"/>
      <c r="H11868" s="278"/>
    </row>
    <row r="11869" spans="1:9" ht="18" customHeight="1">
      <c r="A11869" s="323" t="s">
        <v>235</v>
      </c>
      <c r="B11869" s="302" t="s">
        <v>31</v>
      </c>
      <c r="C11869" s="325" t="s">
        <v>60</v>
      </c>
      <c r="D11869" s="325">
        <v>118.6</v>
      </c>
      <c r="E11869" s="46">
        <v>35000</v>
      </c>
      <c r="F11869" s="130">
        <f t="shared" si="192"/>
        <v>4151000</v>
      </c>
      <c r="G11869" s="86">
        <f>SUM(F11869:F11871)</f>
        <v>53432900</v>
      </c>
      <c r="H11869" s="278"/>
    </row>
    <row r="11870" spans="1:9" ht="18" customHeight="1">
      <c r="A11870" s="323"/>
      <c r="B11870" s="302" t="s">
        <v>13</v>
      </c>
      <c r="C11870" s="325" t="s">
        <v>236</v>
      </c>
      <c r="D11870" s="325">
        <v>1110</v>
      </c>
      <c r="E11870" s="46">
        <v>30500</v>
      </c>
      <c r="F11870" s="130">
        <f>E11870*D11870</f>
        <v>33855000</v>
      </c>
      <c r="G11870" s="86"/>
      <c r="H11870" s="278"/>
    </row>
    <row r="11871" spans="1:9" ht="18" customHeight="1">
      <c r="A11871" s="323"/>
      <c r="B11871" s="302" t="s">
        <v>13</v>
      </c>
      <c r="C11871" s="325" t="s">
        <v>237</v>
      </c>
      <c r="D11871" s="325">
        <v>505.8</v>
      </c>
      <c r="E11871" s="46">
        <v>30500</v>
      </c>
      <c r="F11871" s="130">
        <f>E11871*D11871</f>
        <v>15426900</v>
      </c>
      <c r="G11871" s="69"/>
      <c r="H11871" s="278"/>
    </row>
    <row r="11872" spans="1:9" ht="18" customHeight="1">
      <c r="A11872" s="323"/>
      <c r="B11872" s="302"/>
      <c r="C11872" s="325"/>
      <c r="D11872" s="325"/>
      <c r="E11872" s="46"/>
      <c r="F11872" s="130">
        <f t="shared" ref="F11872:F11934" si="193">E11872*D11872</f>
        <v>0</v>
      </c>
      <c r="G11872" s="69"/>
      <c r="H11872" s="278"/>
    </row>
    <row r="11873" spans="1:8" ht="18" customHeight="1">
      <c r="A11873" s="323" t="s">
        <v>203</v>
      </c>
      <c r="B11873" s="302" t="s">
        <v>168</v>
      </c>
      <c r="C11873" s="325" t="s">
        <v>368</v>
      </c>
      <c r="D11873" s="325">
        <v>374.4</v>
      </c>
      <c r="E11873" s="46">
        <v>31500</v>
      </c>
      <c r="F11873" s="130">
        <f t="shared" si="193"/>
        <v>11793600</v>
      </c>
      <c r="G11873" s="86">
        <f>SUM(F11873:F11878)</f>
        <v>73950350</v>
      </c>
      <c r="H11873" s="278" t="s">
        <v>2474</v>
      </c>
    </row>
    <row r="11874" spans="1:8" ht="18" customHeight="1">
      <c r="A11874" s="323"/>
      <c r="B11874" s="302" t="s">
        <v>31</v>
      </c>
      <c r="C11874" s="325" t="s">
        <v>2740</v>
      </c>
      <c r="D11874" s="325">
        <v>53</v>
      </c>
      <c r="E11874" s="46">
        <v>31500</v>
      </c>
      <c r="F11874" s="130">
        <f t="shared" si="193"/>
        <v>1669500</v>
      </c>
      <c r="G11874" s="69"/>
      <c r="H11874" s="278"/>
    </row>
    <row r="11875" spans="1:8" ht="18" customHeight="1">
      <c r="A11875" s="323"/>
      <c r="B11875" s="302" t="s">
        <v>31</v>
      </c>
      <c r="C11875" s="325" t="s">
        <v>1440</v>
      </c>
      <c r="D11875" s="325">
        <v>202.4</v>
      </c>
      <c r="E11875" s="46">
        <v>31500</v>
      </c>
      <c r="F11875" s="130">
        <f t="shared" si="193"/>
        <v>6375600</v>
      </c>
      <c r="G11875" s="69"/>
      <c r="H11875" s="278"/>
    </row>
    <row r="11876" spans="1:8" ht="18" customHeight="1">
      <c r="A11876" s="323"/>
      <c r="B11876" s="302" t="s">
        <v>31</v>
      </c>
      <c r="C11876" s="325" t="s">
        <v>2741</v>
      </c>
      <c r="D11876" s="325">
        <v>31.5</v>
      </c>
      <c r="E11876" s="46">
        <v>31500</v>
      </c>
      <c r="F11876" s="130">
        <f t="shared" si="193"/>
        <v>992250</v>
      </c>
      <c r="G11876" s="69"/>
      <c r="H11876" s="278"/>
    </row>
    <row r="11877" spans="1:8" ht="18" customHeight="1">
      <c r="A11877" s="323"/>
      <c r="B11877" s="302" t="s">
        <v>31</v>
      </c>
      <c r="C11877" s="325" t="s">
        <v>1441</v>
      </c>
      <c r="D11877" s="325">
        <v>427.6</v>
      </c>
      <c r="E11877" s="46">
        <v>31500</v>
      </c>
      <c r="F11877" s="130">
        <f t="shared" si="193"/>
        <v>13469400</v>
      </c>
      <c r="G11877" s="69"/>
      <c r="H11877" s="278"/>
    </row>
    <row r="11878" spans="1:8" ht="18" customHeight="1">
      <c r="A11878" s="323"/>
      <c r="B11878" s="302" t="s">
        <v>570</v>
      </c>
      <c r="C11878" s="325" t="s">
        <v>711</v>
      </c>
      <c r="D11878" s="325">
        <v>1300</v>
      </c>
      <c r="E11878" s="46">
        <v>30500</v>
      </c>
      <c r="F11878" s="130">
        <f t="shared" si="193"/>
        <v>39650000</v>
      </c>
      <c r="G11878" s="69"/>
      <c r="H11878" s="278"/>
    </row>
    <row r="11879" spans="1:8" ht="18" customHeight="1">
      <c r="A11879" s="323"/>
      <c r="B11879" s="302"/>
      <c r="C11879" s="325"/>
      <c r="D11879" s="325"/>
      <c r="E11879" s="46"/>
      <c r="F11879" s="130">
        <f t="shared" si="193"/>
        <v>0</v>
      </c>
      <c r="G11879" s="69"/>
      <c r="H11879" s="278"/>
    </row>
    <row r="11880" spans="1:8" ht="18" customHeight="1">
      <c r="A11880" s="323" t="s">
        <v>93</v>
      </c>
      <c r="B11880" s="302" t="s">
        <v>13</v>
      </c>
      <c r="C11880" s="325" t="s">
        <v>117</v>
      </c>
      <c r="D11880" s="325">
        <v>54.2</v>
      </c>
      <c r="E11880" s="46">
        <v>31500</v>
      </c>
      <c r="F11880" s="130">
        <f t="shared" si="193"/>
        <v>1707300</v>
      </c>
      <c r="G11880" s="86">
        <f>SUM(F11880:F11882)</f>
        <v>13906050</v>
      </c>
      <c r="H11880" s="278" t="s">
        <v>2474</v>
      </c>
    </row>
    <row r="11881" spans="1:8" ht="18" customHeight="1">
      <c r="A11881" s="323"/>
      <c r="B11881" s="302" t="s">
        <v>570</v>
      </c>
      <c r="C11881" s="325" t="s">
        <v>919</v>
      </c>
      <c r="D11881" s="325">
        <v>122.3</v>
      </c>
      <c r="E11881" s="46">
        <v>37500</v>
      </c>
      <c r="F11881" s="130">
        <f t="shared" si="193"/>
        <v>4586250</v>
      </c>
      <c r="G11881" s="69"/>
      <c r="H11881" s="278"/>
    </row>
    <row r="11882" spans="1:8" ht="18" customHeight="1">
      <c r="A11882" s="323"/>
      <c r="B11882" s="302" t="s">
        <v>570</v>
      </c>
      <c r="C11882" s="325" t="s">
        <v>921</v>
      </c>
      <c r="D11882" s="325">
        <v>203</v>
      </c>
      <c r="E11882" s="46">
        <v>37500</v>
      </c>
      <c r="F11882" s="130">
        <f t="shared" si="193"/>
        <v>7612500</v>
      </c>
      <c r="G11882" s="69"/>
      <c r="H11882" s="278"/>
    </row>
    <row r="11883" spans="1:8" ht="18" customHeight="1">
      <c r="A11883" s="323"/>
      <c r="B11883" s="302"/>
      <c r="C11883" s="325"/>
      <c r="D11883" s="325"/>
      <c r="E11883" s="46"/>
      <c r="F11883" s="130">
        <f t="shared" si="193"/>
        <v>0</v>
      </c>
      <c r="G11883" s="69"/>
      <c r="H11883" s="278"/>
    </row>
    <row r="11884" spans="1:8" ht="18" customHeight="1">
      <c r="A11884" s="323" t="s">
        <v>2443</v>
      </c>
      <c r="B11884" s="439" t="s">
        <v>2744</v>
      </c>
      <c r="C11884" s="430"/>
      <c r="D11884" s="430">
        <v>-98.5</v>
      </c>
      <c r="E11884" s="54">
        <v>56000</v>
      </c>
      <c r="F11884" s="140">
        <f t="shared" si="193"/>
        <v>-5516000</v>
      </c>
      <c r="G11884" s="86">
        <f>F11884</f>
        <v>-5516000</v>
      </c>
      <c r="H11884" s="278"/>
    </row>
    <row r="11885" spans="1:8" ht="18" customHeight="1">
      <c r="A11885" s="323"/>
      <c r="B11885" s="302"/>
      <c r="C11885" s="325"/>
      <c r="D11885" s="325"/>
      <c r="E11885" s="46"/>
      <c r="F11885" s="130">
        <f t="shared" si="193"/>
        <v>0</v>
      </c>
      <c r="G11885" s="69"/>
      <c r="H11885" s="278"/>
    </row>
    <row r="11886" spans="1:8" ht="18" customHeight="1">
      <c r="A11886" s="323" t="s">
        <v>2345</v>
      </c>
      <c r="B11886" s="302" t="s">
        <v>13</v>
      </c>
      <c r="C11886" s="325" t="s">
        <v>342</v>
      </c>
      <c r="D11886" s="325">
        <v>223.2</v>
      </c>
      <c r="E11886" s="46">
        <v>31000</v>
      </c>
      <c r="F11886" s="130">
        <f t="shared" si="193"/>
        <v>6919200</v>
      </c>
      <c r="G11886" s="86">
        <f>F11886</f>
        <v>6919200</v>
      </c>
      <c r="H11886" s="278" t="s">
        <v>2474</v>
      </c>
    </row>
    <row r="11887" spans="1:8" ht="18" customHeight="1">
      <c r="A11887" s="323"/>
      <c r="B11887" s="302"/>
      <c r="C11887" s="325"/>
      <c r="D11887" s="325"/>
      <c r="E11887" s="46"/>
      <c r="F11887" s="130">
        <f t="shared" si="193"/>
        <v>0</v>
      </c>
      <c r="G11887" s="69"/>
      <c r="H11887" s="278"/>
    </row>
    <row r="11888" spans="1:8" ht="18" customHeight="1">
      <c r="A11888" s="323" t="s">
        <v>2287</v>
      </c>
      <c r="B11888" s="302" t="s">
        <v>1022</v>
      </c>
      <c r="C11888" s="325" t="s">
        <v>2747</v>
      </c>
      <c r="D11888" s="325">
        <v>204.9</v>
      </c>
      <c r="E11888" s="46">
        <v>43000</v>
      </c>
      <c r="F11888" s="130">
        <f t="shared" si="193"/>
        <v>8810700</v>
      </c>
      <c r="G11888" s="86">
        <f>F11888</f>
        <v>8810700</v>
      </c>
      <c r="H11888" s="278" t="s">
        <v>2474</v>
      </c>
    </row>
    <row r="11889" spans="1:8" ht="18" customHeight="1">
      <c r="A11889" s="323"/>
      <c r="B11889" s="302"/>
      <c r="C11889" s="325"/>
      <c r="D11889" s="325"/>
      <c r="E11889" s="46"/>
      <c r="F11889" s="130">
        <f t="shared" si="193"/>
        <v>0</v>
      </c>
      <c r="G11889" s="69"/>
      <c r="H11889" s="278"/>
    </row>
    <row r="11890" spans="1:8" ht="18" customHeight="1">
      <c r="A11890" s="323" t="s">
        <v>1843</v>
      </c>
      <c r="B11890" s="302" t="s">
        <v>13</v>
      </c>
      <c r="C11890" s="325" t="s">
        <v>142</v>
      </c>
      <c r="D11890" s="325">
        <v>50</v>
      </c>
      <c r="E11890" s="46">
        <v>31500</v>
      </c>
      <c r="F11890" s="130">
        <f t="shared" si="193"/>
        <v>1575000</v>
      </c>
      <c r="G11890" s="86">
        <f>SUM(F11890:F11894)</f>
        <v>37185650</v>
      </c>
      <c r="H11890" s="278" t="s">
        <v>2474</v>
      </c>
    </row>
    <row r="11891" spans="1:8" ht="18" customHeight="1">
      <c r="A11891" s="323"/>
      <c r="B11891" s="302" t="s">
        <v>31</v>
      </c>
      <c r="C11891" s="325" t="s">
        <v>623</v>
      </c>
      <c r="D11891" s="325">
        <v>437</v>
      </c>
      <c r="E11891" s="46">
        <v>35500</v>
      </c>
      <c r="F11891" s="130">
        <f t="shared" si="193"/>
        <v>15513500</v>
      </c>
      <c r="G11891" s="69"/>
      <c r="H11891" s="278"/>
    </row>
    <row r="11892" spans="1:8" ht="18" customHeight="1">
      <c r="A11892" s="323"/>
      <c r="B11892" s="302" t="s">
        <v>31</v>
      </c>
      <c r="C11892" s="325" t="s">
        <v>128</v>
      </c>
      <c r="D11892" s="325">
        <v>228.9</v>
      </c>
      <c r="E11892" s="46">
        <v>33500</v>
      </c>
      <c r="F11892" s="130">
        <f t="shared" si="193"/>
        <v>7668150</v>
      </c>
      <c r="G11892" s="69"/>
      <c r="H11892" s="278"/>
    </row>
    <row r="11893" spans="1:8" ht="18" customHeight="1">
      <c r="A11893" s="323"/>
      <c r="B11893" s="302" t="s">
        <v>31</v>
      </c>
      <c r="C11893" s="325" t="s">
        <v>184</v>
      </c>
      <c r="D11893" s="325">
        <v>291.60000000000002</v>
      </c>
      <c r="E11893" s="46">
        <v>32500</v>
      </c>
      <c r="F11893" s="130">
        <f t="shared" si="193"/>
        <v>9477000</v>
      </c>
      <c r="G11893" s="69"/>
      <c r="H11893" s="278"/>
    </row>
    <row r="11894" spans="1:8" ht="18" customHeight="1">
      <c r="A11894" s="323"/>
      <c r="B11894" s="302" t="s">
        <v>208</v>
      </c>
      <c r="C11894" s="325" t="s">
        <v>2748</v>
      </c>
      <c r="D11894" s="325">
        <v>82</v>
      </c>
      <c r="E11894" s="46">
        <v>36000</v>
      </c>
      <c r="F11894" s="130">
        <f t="shared" si="193"/>
        <v>2952000</v>
      </c>
      <c r="G11894" s="69"/>
      <c r="H11894" s="278"/>
    </row>
    <row r="11895" spans="1:8" ht="18" customHeight="1">
      <c r="A11895" s="323"/>
      <c r="B11895" s="302"/>
      <c r="C11895" s="325"/>
      <c r="D11895" s="325"/>
      <c r="E11895" s="46"/>
      <c r="F11895" s="130">
        <f t="shared" si="193"/>
        <v>0</v>
      </c>
      <c r="G11895" s="69"/>
      <c r="H11895" s="278"/>
    </row>
    <row r="11896" spans="1:8" ht="18" customHeight="1">
      <c r="A11896" s="323" t="s">
        <v>193</v>
      </c>
      <c r="B11896" s="302" t="s">
        <v>31</v>
      </c>
      <c r="C11896" s="325" t="s">
        <v>206</v>
      </c>
      <c r="D11896" s="325">
        <v>510</v>
      </c>
      <c r="E11896" s="46">
        <v>37000</v>
      </c>
      <c r="F11896" s="130">
        <f t="shared" si="193"/>
        <v>18870000</v>
      </c>
      <c r="G11896" s="86">
        <f>F11896</f>
        <v>18870000</v>
      </c>
      <c r="H11896" s="278" t="s">
        <v>2474</v>
      </c>
    </row>
    <row r="11897" spans="1:8" ht="18" customHeight="1">
      <c r="A11897" s="323"/>
      <c r="B11897" s="302"/>
      <c r="C11897" s="325"/>
      <c r="D11897" s="325"/>
      <c r="E11897" s="46"/>
      <c r="F11897" s="130">
        <f t="shared" si="193"/>
        <v>0</v>
      </c>
      <c r="G11897" s="69"/>
      <c r="H11897" s="278"/>
    </row>
    <row r="11898" spans="1:8" ht="18" customHeight="1">
      <c r="A11898" s="323" t="s">
        <v>51</v>
      </c>
      <c r="B11898" s="302" t="s">
        <v>31</v>
      </c>
      <c r="C11898" s="325" t="s">
        <v>662</v>
      </c>
      <c r="D11898" s="325">
        <v>25</v>
      </c>
      <c r="E11898" s="46">
        <v>35500</v>
      </c>
      <c r="F11898" s="130">
        <f t="shared" si="193"/>
        <v>887500</v>
      </c>
      <c r="G11898" s="86">
        <f>SUM(F11898:F11901)</f>
        <v>11479700</v>
      </c>
      <c r="H11898" s="278" t="s">
        <v>2474</v>
      </c>
    </row>
    <row r="11899" spans="1:8" ht="18" customHeight="1">
      <c r="A11899" s="323"/>
      <c r="B11899" s="302" t="s">
        <v>31</v>
      </c>
      <c r="C11899" s="325" t="s">
        <v>2749</v>
      </c>
      <c r="D11899" s="325">
        <v>206.9</v>
      </c>
      <c r="E11899" s="46">
        <v>35500</v>
      </c>
      <c r="F11899" s="130">
        <f t="shared" si="193"/>
        <v>7344950</v>
      </c>
      <c r="G11899" s="69"/>
      <c r="H11899" s="278"/>
    </row>
    <row r="11900" spans="1:8" ht="18" customHeight="1">
      <c r="A11900" s="323"/>
      <c r="B11900" s="302" t="s">
        <v>31</v>
      </c>
      <c r="C11900" s="325" t="s">
        <v>186</v>
      </c>
      <c r="D11900" s="325">
        <v>50</v>
      </c>
      <c r="E11900" s="46">
        <v>35500</v>
      </c>
      <c r="F11900" s="130">
        <f t="shared" si="193"/>
        <v>1775000</v>
      </c>
      <c r="G11900" s="69"/>
      <c r="H11900" s="278"/>
    </row>
    <row r="11901" spans="1:8" ht="18" customHeight="1">
      <c r="A11901" s="323"/>
      <c r="B11901" s="302" t="s">
        <v>31</v>
      </c>
      <c r="C11901" s="325" t="s">
        <v>278</v>
      </c>
      <c r="D11901" s="325">
        <v>45.3</v>
      </c>
      <c r="E11901" s="46">
        <v>32500</v>
      </c>
      <c r="F11901" s="130">
        <f t="shared" si="193"/>
        <v>1472250</v>
      </c>
      <c r="G11901" s="69"/>
      <c r="H11901" s="278"/>
    </row>
    <row r="11902" spans="1:8" ht="18" customHeight="1">
      <c r="A11902" s="323"/>
      <c r="B11902" s="302"/>
      <c r="C11902" s="325"/>
      <c r="D11902" s="325"/>
      <c r="E11902" s="46"/>
      <c r="F11902" s="130">
        <f t="shared" si="193"/>
        <v>0</v>
      </c>
      <c r="G11902" s="69"/>
      <c r="H11902" s="278"/>
    </row>
    <row r="11903" spans="1:8" ht="18" customHeight="1">
      <c r="A11903" s="323" t="s">
        <v>210</v>
      </c>
      <c r="B11903" s="302" t="s">
        <v>212</v>
      </c>
      <c r="C11903" s="325" t="s">
        <v>344</v>
      </c>
      <c r="D11903" s="325">
        <v>300</v>
      </c>
      <c r="E11903" s="46">
        <v>31500</v>
      </c>
      <c r="F11903" s="130">
        <f t="shared" si="193"/>
        <v>9450000</v>
      </c>
      <c r="G11903" s="86">
        <f>SUM(F11903:F11908)</f>
        <v>44386750</v>
      </c>
      <c r="H11903" s="278" t="s">
        <v>2474</v>
      </c>
    </row>
    <row r="11904" spans="1:8" ht="18" customHeight="1">
      <c r="A11904" s="323"/>
      <c r="B11904" s="302" t="s">
        <v>212</v>
      </c>
      <c r="C11904" s="325" t="s">
        <v>213</v>
      </c>
      <c r="D11904" s="325">
        <v>500</v>
      </c>
      <c r="E11904" s="46">
        <v>31500</v>
      </c>
      <c r="F11904" s="130">
        <f t="shared" si="193"/>
        <v>15750000</v>
      </c>
      <c r="G11904" s="69"/>
      <c r="H11904" s="278"/>
    </row>
    <row r="11905" spans="1:8" ht="18" customHeight="1">
      <c r="A11905" s="323"/>
      <c r="B11905" s="302" t="s">
        <v>132</v>
      </c>
      <c r="C11905" s="325" t="s">
        <v>416</v>
      </c>
      <c r="D11905" s="325">
        <v>161.9</v>
      </c>
      <c r="E11905" s="46">
        <v>35500</v>
      </c>
      <c r="F11905" s="130">
        <f t="shared" si="193"/>
        <v>5747450</v>
      </c>
      <c r="G11905" s="69"/>
      <c r="H11905" s="278"/>
    </row>
    <row r="11906" spans="1:8" ht="18" customHeight="1">
      <c r="A11906" s="323"/>
      <c r="B11906" s="302" t="s">
        <v>31</v>
      </c>
      <c r="C11906" s="325" t="s">
        <v>171</v>
      </c>
      <c r="D11906" s="325">
        <v>277</v>
      </c>
      <c r="E11906" s="46">
        <v>36500</v>
      </c>
      <c r="F11906" s="130">
        <f t="shared" si="193"/>
        <v>10110500</v>
      </c>
      <c r="G11906" s="69"/>
      <c r="H11906" s="278"/>
    </row>
    <row r="11907" spans="1:8" ht="18" customHeight="1">
      <c r="A11907" s="323"/>
      <c r="B11907" s="302" t="s">
        <v>31</v>
      </c>
      <c r="C11907" s="325" t="s">
        <v>1149</v>
      </c>
      <c r="D11907" s="325">
        <v>55.9</v>
      </c>
      <c r="E11907" s="46">
        <v>36500</v>
      </c>
      <c r="F11907" s="130">
        <f t="shared" si="193"/>
        <v>2040350</v>
      </c>
      <c r="G11907" s="69"/>
      <c r="H11907" s="278"/>
    </row>
    <row r="11908" spans="1:8" ht="18" customHeight="1">
      <c r="A11908" s="323"/>
      <c r="B11908" s="302" t="s">
        <v>31</v>
      </c>
      <c r="C11908" s="325" t="s">
        <v>287</v>
      </c>
      <c r="D11908" s="325">
        <v>35.299999999999997</v>
      </c>
      <c r="E11908" s="46">
        <v>36500</v>
      </c>
      <c r="F11908" s="130">
        <f t="shared" si="193"/>
        <v>1288450</v>
      </c>
      <c r="G11908" s="69"/>
      <c r="H11908" s="278"/>
    </row>
    <row r="11909" spans="1:8" ht="18" customHeight="1">
      <c r="A11909" s="323"/>
      <c r="B11909" s="302"/>
      <c r="C11909" s="325"/>
      <c r="D11909" s="325"/>
      <c r="E11909" s="46"/>
      <c r="F11909" s="130">
        <f t="shared" si="193"/>
        <v>0</v>
      </c>
      <c r="G11909" s="69"/>
      <c r="H11909" s="278"/>
    </row>
    <row r="11910" spans="1:8" ht="18" customHeight="1">
      <c r="A11910" s="323" t="s">
        <v>415</v>
      </c>
      <c r="B11910" s="302" t="s">
        <v>13</v>
      </c>
      <c r="C11910" s="325" t="s">
        <v>305</v>
      </c>
      <c r="D11910" s="325">
        <v>179.4</v>
      </c>
      <c r="E11910" s="46">
        <v>33500</v>
      </c>
      <c r="F11910" s="130">
        <f t="shared" si="193"/>
        <v>6009900</v>
      </c>
      <c r="G11910" s="86">
        <f>SUM(F11910:F11911)</f>
        <v>9359900</v>
      </c>
      <c r="H11910" s="278" t="s">
        <v>2474</v>
      </c>
    </row>
    <row r="11911" spans="1:8" ht="18" customHeight="1">
      <c r="A11911" s="323"/>
      <c r="B11911" s="302" t="s">
        <v>13</v>
      </c>
      <c r="C11911" s="325" t="s">
        <v>1694</v>
      </c>
      <c r="D11911" s="325">
        <v>100</v>
      </c>
      <c r="E11911" s="46">
        <v>33500</v>
      </c>
      <c r="F11911" s="130">
        <f t="shared" si="193"/>
        <v>3350000</v>
      </c>
      <c r="G11911" s="69"/>
      <c r="H11911" s="278"/>
    </row>
    <row r="11912" spans="1:8" ht="18" customHeight="1">
      <c r="A11912" s="323"/>
      <c r="B11912" s="302"/>
      <c r="C11912" s="325"/>
      <c r="D11912" s="325"/>
      <c r="E11912" s="46"/>
      <c r="F11912" s="130">
        <f t="shared" si="193"/>
        <v>0</v>
      </c>
      <c r="G11912" s="69"/>
      <c r="H11912" s="278"/>
    </row>
    <row r="11913" spans="1:8" ht="18" customHeight="1">
      <c r="A11913" s="323" t="s">
        <v>392</v>
      </c>
      <c r="B11913" s="302" t="s">
        <v>31</v>
      </c>
      <c r="C11913" s="325" t="s">
        <v>2750</v>
      </c>
      <c r="D11913" s="325">
        <v>221.2</v>
      </c>
      <c r="E11913" s="46">
        <v>35500</v>
      </c>
      <c r="F11913" s="130">
        <f t="shared" si="193"/>
        <v>7852600</v>
      </c>
      <c r="G11913" s="86">
        <f>F11913</f>
        <v>7852600</v>
      </c>
      <c r="H11913" s="278" t="s">
        <v>2474</v>
      </c>
    </row>
    <row r="11914" spans="1:8" ht="18" customHeight="1">
      <c r="A11914" s="323"/>
      <c r="B11914" s="302"/>
      <c r="C11914" s="325"/>
      <c r="D11914" s="325"/>
      <c r="E11914" s="46"/>
      <c r="F11914" s="130">
        <f t="shared" si="193"/>
        <v>0</v>
      </c>
      <c r="G11914" s="69"/>
      <c r="H11914" s="278"/>
    </row>
    <row r="11915" spans="1:8" ht="18" customHeight="1">
      <c r="A11915" s="323" t="s">
        <v>1514</v>
      </c>
      <c r="B11915" s="478" t="s">
        <v>1686</v>
      </c>
      <c r="C11915" s="482" t="s">
        <v>947</v>
      </c>
      <c r="D11915" s="482">
        <v>101.4</v>
      </c>
      <c r="E11915" s="116">
        <v>42000</v>
      </c>
      <c r="F11915" s="131">
        <f t="shared" si="193"/>
        <v>4258800</v>
      </c>
      <c r="G11915" s="86">
        <f>F11915</f>
        <v>4258800</v>
      </c>
      <c r="H11915" s="278"/>
    </row>
    <row r="11916" spans="1:8" ht="18" customHeight="1">
      <c r="A11916" s="323"/>
      <c r="B11916" s="302"/>
      <c r="C11916" s="325"/>
      <c r="D11916" s="325"/>
      <c r="E11916" s="46"/>
      <c r="F11916" s="130">
        <f t="shared" si="193"/>
        <v>0</v>
      </c>
      <c r="G11916" s="69"/>
      <c r="H11916" s="278"/>
    </row>
    <row r="11917" spans="1:8" ht="18" customHeight="1">
      <c r="A11917" s="458" t="s">
        <v>2448</v>
      </c>
      <c r="B11917" s="302" t="s">
        <v>31</v>
      </c>
      <c r="C11917" s="325" t="s">
        <v>1613</v>
      </c>
      <c r="D11917" s="325">
        <v>191</v>
      </c>
      <c r="E11917" s="46">
        <v>35500</v>
      </c>
      <c r="F11917" s="130">
        <f t="shared" si="193"/>
        <v>6780500</v>
      </c>
      <c r="G11917" s="86">
        <f>F11917</f>
        <v>6780500</v>
      </c>
      <c r="H11917" s="278"/>
    </row>
    <row r="11918" spans="1:8" ht="18" customHeight="1">
      <c r="A11918" s="323"/>
      <c r="B11918" s="302"/>
      <c r="C11918" s="325"/>
      <c r="D11918" s="325"/>
      <c r="E11918" s="46"/>
      <c r="F11918" s="130">
        <f t="shared" si="193"/>
        <v>0</v>
      </c>
      <c r="G11918" s="69"/>
    </row>
    <row r="11919" spans="1:8" ht="18" customHeight="1">
      <c r="A11919" s="323" t="s">
        <v>316</v>
      </c>
      <c r="B11919" s="439" t="s">
        <v>2643</v>
      </c>
      <c r="C11919" s="430" t="s">
        <v>1068</v>
      </c>
      <c r="D11919" s="430">
        <v>-75</v>
      </c>
      <c r="E11919" s="54">
        <v>35000</v>
      </c>
      <c r="F11919" s="140">
        <f t="shared" si="193"/>
        <v>-2625000</v>
      </c>
      <c r="G11919" s="86">
        <f>F11919</f>
        <v>-2625000</v>
      </c>
    </row>
    <row r="11920" spans="1:8" ht="18" customHeight="1">
      <c r="A11920" s="323"/>
      <c r="B11920" s="302"/>
      <c r="C11920" s="325"/>
      <c r="D11920" s="325"/>
      <c r="E11920" s="46"/>
      <c r="F11920" s="130"/>
      <c r="G11920" s="69"/>
    </row>
    <row r="11921" spans="1:8" ht="18" customHeight="1">
      <c r="A11921" s="302" t="s">
        <v>2648</v>
      </c>
      <c r="B11921" s="302" t="s">
        <v>13</v>
      </c>
      <c r="C11921" s="325" t="s">
        <v>75</v>
      </c>
      <c r="D11921" s="325">
        <v>20</v>
      </c>
      <c r="E11921" s="46">
        <v>31000</v>
      </c>
      <c r="F11921" s="130">
        <f t="shared" si="193"/>
        <v>620000</v>
      </c>
      <c r="G11921" s="86">
        <f>SUM(F11921:F11934)</f>
        <v>18092000</v>
      </c>
      <c r="H11921" s="277" t="s">
        <v>2513</v>
      </c>
    </row>
    <row r="11922" spans="1:8" ht="18" customHeight="1">
      <c r="A11922" s="323"/>
      <c r="B11922" s="302" t="s">
        <v>13</v>
      </c>
      <c r="C11922" s="325" t="s">
        <v>14</v>
      </c>
      <c r="D11922" s="325">
        <v>40</v>
      </c>
      <c r="E11922" s="46">
        <v>31000</v>
      </c>
      <c r="F11922" s="130">
        <f t="shared" si="193"/>
        <v>1240000</v>
      </c>
      <c r="G11922" s="69"/>
    </row>
    <row r="11923" spans="1:8" ht="18" customHeight="1">
      <c r="A11923" s="323"/>
      <c r="B11923" s="302" t="s">
        <v>13</v>
      </c>
      <c r="C11923" s="325" t="s">
        <v>76</v>
      </c>
      <c r="D11923" s="325">
        <v>20</v>
      </c>
      <c r="E11923" s="46">
        <v>31000</v>
      </c>
      <c r="F11923" s="130">
        <f t="shared" si="193"/>
        <v>620000</v>
      </c>
      <c r="G11923" s="69"/>
    </row>
    <row r="11924" spans="1:8" ht="18" customHeight="1">
      <c r="A11924" s="323"/>
      <c r="B11924" s="302" t="s">
        <v>13</v>
      </c>
      <c r="C11924" s="325" t="s">
        <v>372</v>
      </c>
      <c r="D11924" s="325">
        <v>60</v>
      </c>
      <c r="E11924" s="46">
        <v>31000</v>
      </c>
      <c r="F11924" s="130">
        <f t="shared" si="193"/>
        <v>1860000</v>
      </c>
      <c r="G11924" s="69"/>
    </row>
    <row r="11925" spans="1:8" ht="18" customHeight="1">
      <c r="A11925" s="323"/>
      <c r="B11925" s="302" t="s">
        <v>13</v>
      </c>
      <c r="C11925" s="325" t="s">
        <v>59</v>
      </c>
      <c r="D11925" s="325">
        <v>80</v>
      </c>
      <c r="E11925" s="46">
        <v>31000</v>
      </c>
      <c r="F11925" s="130">
        <f t="shared" si="193"/>
        <v>2480000</v>
      </c>
      <c r="G11925" s="69"/>
    </row>
    <row r="11926" spans="1:8" ht="18" customHeight="1">
      <c r="A11926" s="323"/>
      <c r="B11926" s="302" t="s">
        <v>13</v>
      </c>
      <c r="C11926" s="325" t="s">
        <v>15</v>
      </c>
      <c r="D11926" s="325">
        <v>30</v>
      </c>
      <c r="E11926" s="46">
        <v>31000</v>
      </c>
      <c r="F11926" s="130">
        <f t="shared" si="193"/>
        <v>930000</v>
      </c>
      <c r="G11926" s="69"/>
    </row>
    <row r="11927" spans="1:8" ht="18" customHeight="1">
      <c r="A11927" s="323"/>
      <c r="B11927" s="302" t="s">
        <v>13</v>
      </c>
      <c r="C11927" s="325" t="s">
        <v>2752</v>
      </c>
      <c r="D11927" s="325">
        <v>49.4</v>
      </c>
      <c r="E11927" s="46">
        <v>31000</v>
      </c>
      <c r="F11927" s="130">
        <f t="shared" si="193"/>
        <v>1531400</v>
      </c>
      <c r="G11927" s="69"/>
    </row>
    <row r="11928" spans="1:8" ht="18" customHeight="1">
      <c r="A11928" s="323"/>
      <c r="B11928" s="302" t="s">
        <v>13</v>
      </c>
      <c r="C11928" s="325" t="s">
        <v>2388</v>
      </c>
      <c r="D11928" s="325">
        <v>49.5</v>
      </c>
      <c r="E11928" s="46">
        <v>31000</v>
      </c>
      <c r="F11928" s="130">
        <f t="shared" si="193"/>
        <v>1534500</v>
      </c>
      <c r="G11928" s="69"/>
    </row>
    <row r="11929" spans="1:8" ht="18" customHeight="1">
      <c r="A11929" s="323"/>
      <c r="B11929" s="302" t="s">
        <v>13</v>
      </c>
      <c r="C11929" s="325" t="s">
        <v>350</v>
      </c>
      <c r="D11929" s="325">
        <v>50</v>
      </c>
      <c r="E11929" s="46">
        <v>31000</v>
      </c>
      <c r="F11929" s="130">
        <f t="shared" si="193"/>
        <v>1550000</v>
      </c>
      <c r="G11929" s="69"/>
    </row>
    <row r="11930" spans="1:8" ht="18" customHeight="1">
      <c r="A11930" s="323"/>
      <c r="B11930" s="302" t="s">
        <v>13</v>
      </c>
      <c r="C11930" s="325" t="s">
        <v>1035</v>
      </c>
      <c r="D11930" s="325">
        <v>30</v>
      </c>
      <c r="E11930" s="46">
        <v>31000</v>
      </c>
      <c r="F11930" s="130">
        <f t="shared" si="193"/>
        <v>930000</v>
      </c>
      <c r="G11930" s="69"/>
    </row>
    <row r="11931" spans="1:8" ht="18" customHeight="1">
      <c r="A11931" s="323"/>
      <c r="B11931" s="302" t="s">
        <v>13</v>
      </c>
      <c r="C11931" s="325" t="s">
        <v>43</v>
      </c>
      <c r="D11931" s="325">
        <v>20</v>
      </c>
      <c r="E11931" s="46">
        <v>31000</v>
      </c>
      <c r="F11931" s="130">
        <f t="shared" si="193"/>
        <v>620000</v>
      </c>
      <c r="G11931" s="69"/>
    </row>
    <row r="11932" spans="1:8" ht="18" customHeight="1">
      <c r="A11932" s="323"/>
      <c r="B11932" s="302" t="s">
        <v>13</v>
      </c>
      <c r="C11932" s="325" t="s">
        <v>126</v>
      </c>
      <c r="D11932" s="325">
        <v>10</v>
      </c>
      <c r="E11932" s="46">
        <v>31000</v>
      </c>
      <c r="F11932" s="130">
        <f t="shared" si="193"/>
        <v>310000</v>
      </c>
      <c r="G11932" s="69"/>
    </row>
    <row r="11933" spans="1:8" ht="18" customHeight="1">
      <c r="A11933" s="323"/>
      <c r="B11933" s="302" t="s">
        <v>23</v>
      </c>
      <c r="C11933" s="325" t="s">
        <v>2753</v>
      </c>
      <c r="D11933" s="325">
        <v>86.7</v>
      </c>
      <c r="E11933" s="46">
        <v>35000</v>
      </c>
      <c r="F11933" s="130">
        <f t="shared" si="193"/>
        <v>3034500</v>
      </c>
      <c r="G11933" s="69"/>
    </row>
    <row r="11934" spans="1:8" ht="18" customHeight="1">
      <c r="A11934" s="323"/>
      <c r="B11934" s="302" t="s">
        <v>515</v>
      </c>
      <c r="C11934" s="325" t="s">
        <v>1029</v>
      </c>
      <c r="D11934" s="325">
        <v>29.7</v>
      </c>
      <c r="E11934" s="46">
        <v>28000</v>
      </c>
      <c r="F11934" s="130">
        <f t="shared" si="193"/>
        <v>831600</v>
      </c>
      <c r="G11934" s="69"/>
    </row>
    <row r="11935" spans="1:8" ht="18" customHeight="1">
      <c r="A11935" s="323" t="s">
        <v>2492</v>
      </c>
      <c r="B11935" s="302" t="s">
        <v>13</v>
      </c>
      <c r="C11935" s="325" t="s">
        <v>14</v>
      </c>
      <c r="D11935" s="325">
        <v>10</v>
      </c>
      <c r="E11935" s="46">
        <v>31000</v>
      </c>
      <c r="F11935" s="130">
        <f t="shared" ref="F11935:F12001" si="194">E11935*D11935</f>
        <v>310000</v>
      </c>
      <c r="G11935" s="86">
        <f>SUM(F11935:F11936)</f>
        <v>620000</v>
      </c>
    </row>
    <row r="11936" spans="1:8" ht="18" customHeight="1">
      <c r="A11936" s="533"/>
      <c r="B11936" s="440" t="s">
        <v>13</v>
      </c>
      <c r="C11936" s="382" t="s">
        <v>60</v>
      </c>
      <c r="D11936" s="382">
        <v>10</v>
      </c>
      <c r="E11936" s="59">
        <v>31000</v>
      </c>
      <c r="F11936" s="132">
        <f t="shared" si="194"/>
        <v>310000</v>
      </c>
      <c r="G11936" s="92"/>
    </row>
    <row r="11937" spans="1:10" ht="18" customHeight="1">
      <c r="A11937" s="526"/>
      <c r="B11937" s="435"/>
      <c r="C11937" s="484"/>
      <c r="D11937" s="484"/>
      <c r="E11937" s="113"/>
      <c r="F11937" s="126"/>
      <c r="G11937" s="9"/>
    </row>
    <row r="11938" spans="1:10" ht="18" customHeight="1">
      <c r="A11938" s="537">
        <v>42498</v>
      </c>
      <c r="B11938" s="355"/>
      <c r="C11938" s="491" t="s">
        <v>398</v>
      </c>
      <c r="D11938" s="525"/>
      <c r="F11938" s="127"/>
    </row>
    <row r="11939" spans="1:10" ht="18" customHeight="1">
      <c r="A11939" s="531" t="s">
        <v>127</v>
      </c>
      <c r="B11939" s="436" t="s">
        <v>134</v>
      </c>
      <c r="C11939" s="494" t="s">
        <v>152</v>
      </c>
      <c r="D11939" s="494">
        <f>SUM(D11940:D12001)</f>
        <v>6413.1999999999989</v>
      </c>
      <c r="E11939" s="166"/>
      <c r="F11939" s="171">
        <f>SUM(F11940:F12001)</f>
        <v>214719550</v>
      </c>
      <c r="G11939" s="171">
        <f>SUM(G11940:G12001)</f>
        <v>214719550</v>
      </c>
    </row>
    <row r="11940" spans="1:10" ht="18" customHeight="1">
      <c r="A11940" s="532" t="s">
        <v>2769</v>
      </c>
      <c r="B11940" s="441" t="s">
        <v>13</v>
      </c>
      <c r="C11940" s="492" t="s">
        <v>738</v>
      </c>
      <c r="D11940" s="492">
        <v>30</v>
      </c>
      <c r="E11940" s="62">
        <v>31500</v>
      </c>
      <c r="F11940" s="139">
        <f t="shared" si="194"/>
        <v>945000</v>
      </c>
      <c r="G11940" s="85">
        <f>F11940</f>
        <v>945000</v>
      </c>
    </row>
    <row r="11941" spans="1:10" ht="18" customHeight="1">
      <c r="A11941" s="323"/>
      <c r="B11941" s="302"/>
      <c r="C11941" s="325"/>
      <c r="D11941" s="325"/>
      <c r="E11941" s="46"/>
      <c r="F11941" s="130">
        <f t="shared" si="194"/>
        <v>0</v>
      </c>
      <c r="G11941" s="69"/>
    </row>
    <row r="11942" spans="1:10" ht="18" customHeight="1">
      <c r="A11942" s="323" t="s">
        <v>2706</v>
      </c>
      <c r="B11942" s="302" t="s">
        <v>13</v>
      </c>
      <c r="C11942" s="325" t="s">
        <v>2763</v>
      </c>
      <c r="D11942" s="325">
        <v>50</v>
      </c>
      <c r="E11942" s="46">
        <v>30000</v>
      </c>
      <c r="F11942" s="130">
        <f t="shared" si="194"/>
        <v>1500000</v>
      </c>
      <c r="G11942" s="86">
        <f>SUM(F11942:F11944)</f>
        <v>2490000</v>
      </c>
    </row>
    <row r="11943" spans="1:10" ht="18" customHeight="1">
      <c r="A11943" s="323"/>
      <c r="B11943" s="302" t="s">
        <v>13</v>
      </c>
      <c r="C11943" s="325" t="s">
        <v>126</v>
      </c>
      <c r="D11943" s="325">
        <v>10</v>
      </c>
      <c r="E11943" s="46">
        <v>30000</v>
      </c>
      <c r="F11943" s="130">
        <f t="shared" si="194"/>
        <v>300000</v>
      </c>
      <c r="G11943" s="86"/>
    </row>
    <row r="11944" spans="1:10" ht="18" customHeight="1">
      <c r="A11944" s="323"/>
      <c r="B11944" s="302" t="s">
        <v>23</v>
      </c>
      <c r="C11944" s="325" t="s">
        <v>14</v>
      </c>
      <c r="D11944" s="325">
        <v>20</v>
      </c>
      <c r="E11944" s="46">
        <v>34500</v>
      </c>
      <c r="F11944" s="130">
        <f t="shared" si="194"/>
        <v>690000</v>
      </c>
      <c r="G11944" s="69"/>
    </row>
    <row r="11945" spans="1:10" ht="18" customHeight="1">
      <c r="A11945" s="323"/>
      <c r="B11945" s="302"/>
      <c r="C11945" s="325"/>
      <c r="D11945" s="325"/>
      <c r="E11945" s="46"/>
      <c r="F11945" s="130">
        <f t="shared" si="194"/>
        <v>0</v>
      </c>
      <c r="G11945" s="69"/>
    </row>
    <row r="11946" spans="1:10" ht="18" customHeight="1">
      <c r="A11946" s="458" t="s">
        <v>2469</v>
      </c>
      <c r="B11946" s="439" t="s">
        <v>176</v>
      </c>
      <c r="C11946" s="430" t="s">
        <v>199</v>
      </c>
      <c r="D11946" s="430">
        <v>-10</v>
      </c>
      <c r="E11946" s="54">
        <v>35500</v>
      </c>
      <c r="F11946" s="140">
        <f t="shared" si="194"/>
        <v>-355000</v>
      </c>
      <c r="G11946" s="86">
        <f>SUM(F11946:F11947)</f>
        <v>-2230000</v>
      </c>
      <c r="I11946" s="280" t="s">
        <v>2520</v>
      </c>
      <c r="J11946" s="284">
        <v>42497</v>
      </c>
    </row>
    <row r="11947" spans="1:10" ht="18" customHeight="1">
      <c r="A11947" s="323"/>
      <c r="B11947" s="446" t="s">
        <v>2770</v>
      </c>
      <c r="C11947" s="430" t="s">
        <v>1133</v>
      </c>
      <c r="D11947" s="430">
        <v>-50</v>
      </c>
      <c r="E11947" s="54">
        <v>37500</v>
      </c>
      <c r="F11947" s="140">
        <f t="shared" si="194"/>
        <v>-1875000</v>
      </c>
      <c r="G11947" s="69"/>
      <c r="I11947" s="280" t="s">
        <v>2520</v>
      </c>
      <c r="J11947" s="284">
        <v>42497</v>
      </c>
    </row>
    <row r="11948" spans="1:10" ht="18" customHeight="1">
      <c r="A11948" s="323"/>
      <c r="B11948" s="302"/>
      <c r="C11948" s="325"/>
      <c r="D11948" s="325"/>
      <c r="E11948" s="46"/>
      <c r="F11948" s="130">
        <f t="shared" si="194"/>
        <v>0</v>
      </c>
      <c r="G11948" s="69"/>
    </row>
    <row r="11949" spans="1:10" ht="18" customHeight="1">
      <c r="A11949" s="323" t="s">
        <v>2196</v>
      </c>
      <c r="B11949" s="302" t="s">
        <v>13</v>
      </c>
      <c r="C11949" s="325" t="s">
        <v>385</v>
      </c>
      <c r="D11949" s="325">
        <v>96.7</v>
      </c>
      <c r="E11949" s="46">
        <v>33000</v>
      </c>
      <c r="F11949" s="130">
        <f t="shared" si="194"/>
        <v>3191100</v>
      </c>
      <c r="G11949" s="86">
        <f>SUM(F11949:F11950)</f>
        <v>3191100</v>
      </c>
    </row>
    <row r="11950" spans="1:10" ht="18" customHeight="1">
      <c r="A11950" s="323"/>
      <c r="B11950" s="439"/>
      <c r="C11950" s="430"/>
      <c r="D11950" s="430"/>
      <c r="E11950" s="54"/>
      <c r="F11950" s="140"/>
      <c r="G11950" s="69"/>
    </row>
    <row r="11951" spans="1:10" ht="18" customHeight="1">
      <c r="A11951" s="323"/>
      <c r="B11951" s="302"/>
      <c r="C11951" s="325"/>
      <c r="D11951" s="325"/>
      <c r="E11951" s="46"/>
      <c r="F11951" s="130">
        <f t="shared" si="194"/>
        <v>0</v>
      </c>
      <c r="G11951" s="69"/>
    </row>
    <row r="11952" spans="1:10" ht="18" customHeight="1">
      <c r="A11952" s="323" t="s">
        <v>51</v>
      </c>
      <c r="B11952" s="439" t="s">
        <v>2636</v>
      </c>
      <c r="C11952" s="430" t="s">
        <v>337</v>
      </c>
      <c r="D11952" s="430">
        <v>-19</v>
      </c>
      <c r="E11952" s="54">
        <v>35000</v>
      </c>
      <c r="F11952" s="140">
        <f t="shared" si="194"/>
        <v>-665000</v>
      </c>
      <c r="G11952" s="86">
        <f>SUM(F11952:F11956)</f>
        <v>38288900</v>
      </c>
    </row>
    <row r="11953" spans="1:9" ht="18" customHeight="1">
      <c r="A11953" s="323"/>
      <c r="B11953" s="302" t="s">
        <v>23</v>
      </c>
      <c r="C11953" s="325" t="s">
        <v>1276</v>
      </c>
      <c r="D11953" s="325">
        <v>50</v>
      </c>
      <c r="E11953" s="46">
        <v>35000</v>
      </c>
      <c r="F11953" s="130">
        <f t="shared" si="194"/>
        <v>1750000</v>
      </c>
      <c r="G11953" s="69"/>
    </row>
    <row r="11954" spans="1:9" ht="18" customHeight="1">
      <c r="A11954" s="323"/>
      <c r="B11954" s="302" t="s">
        <v>2760</v>
      </c>
      <c r="C11954" s="325" t="s">
        <v>2761</v>
      </c>
      <c r="D11954" s="325">
        <v>50</v>
      </c>
      <c r="E11954" s="46">
        <v>35000</v>
      </c>
      <c r="F11954" s="130">
        <f t="shared" si="194"/>
        <v>1750000</v>
      </c>
      <c r="G11954" s="69"/>
    </row>
    <row r="11955" spans="1:9" ht="18" customHeight="1">
      <c r="A11955" s="323"/>
      <c r="B11955" s="302" t="s">
        <v>31</v>
      </c>
      <c r="C11955" s="325" t="s">
        <v>662</v>
      </c>
      <c r="D11955" s="325">
        <v>80</v>
      </c>
      <c r="E11955" s="46">
        <v>35500</v>
      </c>
      <c r="F11955" s="130">
        <f t="shared" si="194"/>
        <v>2840000</v>
      </c>
      <c r="G11955" s="69"/>
    </row>
    <row r="11956" spans="1:9" ht="18" customHeight="1">
      <c r="A11956" s="323"/>
      <c r="B11956" s="302" t="s">
        <v>31</v>
      </c>
      <c r="C11956" s="325" t="s">
        <v>2762</v>
      </c>
      <c r="D11956" s="325">
        <v>988.3</v>
      </c>
      <c r="E11956" s="46">
        <v>33000</v>
      </c>
      <c r="F11956" s="130">
        <f t="shared" si="194"/>
        <v>32613900</v>
      </c>
      <c r="G11956" s="69"/>
    </row>
    <row r="11957" spans="1:9" ht="18" customHeight="1">
      <c r="A11957" s="323"/>
      <c r="B11957" s="302"/>
      <c r="C11957" s="325"/>
      <c r="D11957" s="325"/>
      <c r="E11957" s="46"/>
      <c r="F11957" s="130">
        <f t="shared" si="194"/>
        <v>0</v>
      </c>
      <c r="G11957" s="69"/>
    </row>
    <row r="11958" spans="1:9" ht="18" customHeight="1">
      <c r="A11958" s="323" t="s">
        <v>1420</v>
      </c>
      <c r="B11958" s="444" t="s">
        <v>16</v>
      </c>
      <c r="C11958" s="482" t="s">
        <v>2565</v>
      </c>
      <c r="D11958" s="482">
        <v>285.7</v>
      </c>
      <c r="E11958" s="116">
        <v>42000</v>
      </c>
      <c r="F11958" s="131">
        <f t="shared" si="194"/>
        <v>11999400</v>
      </c>
      <c r="G11958" s="86">
        <f>F11958</f>
        <v>11999400</v>
      </c>
    </row>
    <row r="11959" spans="1:9" ht="18" customHeight="1">
      <c r="A11959" s="323"/>
      <c r="B11959" s="302"/>
      <c r="C11959" s="325"/>
      <c r="D11959" s="325"/>
      <c r="E11959" s="46"/>
      <c r="F11959" s="130">
        <f t="shared" si="194"/>
        <v>0</v>
      </c>
      <c r="G11959" s="69"/>
    </row>
    <row r="11960" spans="1:9" ht="18" customHeight="1">
      <c r="A11960" s="323" t="s">
        <v>210</v>
      </c>
      <c r="B11960" s="302" t="s">
        <v>2768</v>
      </c>
      <c r="C11960" s="325" t="s">
        <v>60</v>
      </c>
      <c r="D11960" s="325">
        <v>50</v>
      </c>
      <c r="E11960" s="46">
        <v>37000</v>
      </c>
      <c r="F11960" s="130">
        <f t="shared" si="194"/>
        <v>1850000</v>
      </c>
      <c r="G11960" s="86">
        <f>F11960</f>
        <v>1850000</v>
      </c>
    </row>
    <row r="11961" spans="1:9" ht="18" customHeight="1">
      <c r="A11961" s="323"/>
      <c r="B11961" s="302"/>
      <c r="C11961" s="325"/>
      <c r="D11961" s="325"/>
      <c r="E11961" s="46"/>
      <c r="F11961" s="130">
        <f t="shared" si="194"/>
        <v>0</v>
      </c>
      <c r="G11961" s="69"/>
    </row>
    <row r="11962" spans="1:9" ht="18" customHeight="1">
      <c r="A11962" s="323" t="s">
        <v>2199</v>
      </c>
      <c r="B11962" s="302" t="s">
        <v>31</v>
      </c>
      <c r="C11962" s="325" t="s">
        <v>2756</v>
      </c>
      <c r="D11962" s="325">
        <v>101</v>
      </c>
      <c r="E11962" s="46">
        <v>35500</v>
      </c>
      <c r="F11962" s="130">
        <f t="shared" si="194"/>
        <v>3585500</v>
      </c>
      <c r="G11962" s="86">
        <f>F11962</f>
        <v>3585500</v>
      </c>
      <c r="I11962" s="280" t="s">
        <v>2755</v>
      </c>
    </row>
    <row r="11963" spans="1:9" ht="18" customHeight="1">
      <c r="A11963" s="323"/>
      <c r="B11963" s="302"/>
      <c r="C11963" s="325"/>
      <c r="D11963" s="325"/>
      <c r="E11963" s="46"/>
      <c r="F11963" s="130">
        <f t="shared" si="194"/>
        <v>0</v>
      </c>
      <c r="G11963" s="69"/>
    </row>
    <row r="11964" spans="1:9" ht="18" customHeight="1">
      <c r="A11964" s="323" t="s">
        <v>316</v>
      </c>
      <c r="B11964" s="302" t="s">
        <v>31</v>
      </c>
      <c r="C11964" s="325" t="s">
        <v>857</v>
      </c>
      <c r="D11964" s="325">
        <v>76</v>
      </c>
      <c r="E11964" s="46">
        <v>35000</v>
      </c>
      <c r="F11964" s="130">
        <f t="shared" si="194"/>
        <v>2660000</v>
      </c>
      <c r="G11964" s="86">
        <f>SUM(F11964:F11970)</f>
        <v>39026600</v>
      </c>
    </row>
    <row r="11965" spans="1:9" ht="18" customHeight="1">
      <c r="A11965" s="323"/>
      <c r="B11965" s="302" t="s">
        <v>31</v>
      </c>
      <c r="C11965" s="325" t="s">
        <v>455</v>
      </c>
      <c r="D11965" s="325">
        <v>102.4</v>
      </c>
      <c r="E11965" s="46">
        <v>35000</v>
      </c>
      <c r="F11965" s="130">
        <f t="shared" si="194"/>
        <v>3584000</v>
      </c>
      <c r="G11965" s="69"/>
    </row>
    <row r="11966" spans="1:9" ht="18" customHeight="1">
      <c r="A11966" s="323"/>
      <c r="B11966" s="302" t="s">
        <v>31</v>
      </c>
      <c r="C11966" s="325" t="s">
        <v>1450</v>
      </c>
      <c r="D11966" s="325">
        <v>189.4</v>
      </c>
      <c r="E11966" s="46">
        <v>35000</v>
      </c>
      <c r="F11966" s="130">
        <f t="shared" si="194"/>
        <v>6629000</v>
      </c>
      <c r="G11966" s="69"/>
    </row>
    <row r="11967" spans="1:9" ht="18" customHeight="1">
      <c r="A11967" s="323"/>
      <c r="B11967" s="302" t="s">
        <v>31</v>
      </c>
      <c r="C11967" s="325" t="s">
        <v>2757</v>
      </c>
      <c r="D11967" s="325">
        <v>208</v>
      </c>
      <c r="E11967" s="46">
        <v>35000</v>
      </c>
      <c r="F11967" s="130">
        <f t="shared" si="194"/>
        <v>7280000</v>
      </c>
      <c r="G11967" s="69"/>
    </row>
    <row r="11968" spans="1:9" ht="18" customHeight="1">
      <c r="A11968" s="323"/>
      <c r="B11968" s="302" t="s">
        <v>31</v>
      </c>
      <c r="C11968" s="325" t="s">
        <v>986</v>
      </c>
      <c r="D11968" s="325">
        <v>111</v>
      </c>
      <c r="E11968" s="46">
        <v>35000</v>
      </c>
      <c r="F11968" s="130">
        <f t="shared" si="194"/>
        <v>3885000</v>
      </c>
      <c r="G11968" s="69"/>
    </row>
    <row r="11969" spans="1:7" ht="18" customHeight="1">
      <c r="A11969" s="323"/>
      <c r="B11969" s="302" t="s">
        <v>1487</v>
      </c>
      <c r="C11969" s="325" t="s">
        <v>117</v>
      </c>
      <c r="D11969" s="325">
        <v>222.3</v>
      </c>
      <c r="E11969" s="46">
        <v>39000</v>
      </c>
      <c r="F11969" s="130">
        <f>E11969*D11969</f>
        <v>8669700</v>
      </c>
      <c r="G11969" s="86"/>
    </row>
    <row r="11970" spans="1:7" ht="18" customHeight="1">
      <c r="A11970" s="323"/>
      <c r="B11970" s="302" t="s">
        <v>31</v>
      </c>
      <c r="C11970" s="325" t="s">
        <v>623</v>
      </c>
      <c r="D11970" s="325">
        <v>200.6</v>
      </c>
      <c r="E11970" s="46">
        <v>31500</v>
      </c>
      <c r="F11970" s="130">
        <f>E11970*D11970</f>
        <v>6318900</v>
      </c>
      <c r="G11970" s="69"/>
    </row>
    <row r="11971" spans="1:7" ht="18" customHeight="1">
      <c r="A11971" s="323"/>
      <c r="B11971" s="302"/>
      <c r="C11971" s="325"/>
      <c r="D11971" s="325"/>
      <c r="E11971" s="46"/>
      <c r="F11971" s="130">
        <f t="shared" si="194"/>
        <v>0</v>
      </c>
      <c r="G11971" s="69"/>
    </row>
    <row r="11972" spans="1:7" ht="18" customHeight="1">
      <c r="A11972" s="458" t="s">
        <v>2448</v>
      </c>
      <c r="B11972" s="302" t="s">
        <v>31</v>
      </c>
      <c r="C11972" s="325" t="s">
        <v>2758</v>
      </c>
      <c r="D11972" s="325">
        <v>30</v>
      </c>
      <c r="E11972" s="46">
        <v>35500</v>
      </c>
      <c r="F11972" s="130">
        <f t="shared" si="194"/>
        <v>1065000</v>
      </c>
      <c r="G11972" s="86">
        <f>SUM(F11972:F11979)</f>
        <v>15133650</v>
      </c>
    </row>
    <row r="11973" spans="1:7" ht="18" customHeight="1">
      <c r="A11973" s="323"/>
      <c r="B11973" s="302" t="s">
        <v>31</v>
      </c>
      <c r="C11973" s="325" t="s">
        <v>2388</v>
      </c>
      <c r="D11973" s="325">
        <v>40</v>
      </c>
      <c r="E11973" s="46">
        <v>35500</v>
      </c>
      <c r="F11973" s="130">
        <f t="shared" si="194"/>
        <v>1420000</v>
      </c>
      <c r="G11973" s="69"/>
    </row>
    <row r="11974" spans="1:7" ht="18" customHeight="1">
      <c r="A11974" s="323"/>
      <c r="B11974" s="302" t="s">
        <v>31</v>
      </c>
      <c r="C11974" s="325" t="s">
        <v>150</v>
      </c>
      <c r="D11974" s="325">
        <v>30</v>
      </c>
      <c r="E11974" s="46">
        <v>35500</v>
      </c>
      <c r="F11974" s="130">
        <f t="shared" si="194"/>
        <v>1065000</v>
      </c>
      <c r="G11974" s="69"/>
    </row>
    <row r="11975" spans="1:7" ht="18" customHeight="1">
      <c r="A11975" s="323"/>
      <c r="B11975" s="302" t="s">
        <v>31</v>
      </c>
      <c r="C11975" s="325" t="s">
        <v>14</v>
      </c>
      <c r="D11975" s="325">
        <v>86.5</v>
      </c>
      <c r="E11975" s="46">
        <v>35500</v>
      </c>
      <c r="F11975" s="130">
        <f t="shared" si="194"/>
        <v>3070750</v>
      </c>
      <c r="G11975" s="86"/>
    </row>
    <row r="11976" spans="1:7" ht="18" customHeight="1">
      <c r="A11976" s="323"/>
      <c r="B11976" s="302" t="s">
        <v>31</v>
      </c>
      <c r="C11976" s="325" t="s">
        <v>2759</v>
      </c>
      <c r="D11976" s="325">
        <v>34.5</v>
      </c>
      <c r="E11976" s="46">
        <v>35500</v>
      </c>
      <c r="F11976" s="130">
        <f t="shared" si="194"/>
        <v>1224750</v>
      </c>
      <c r="G11976" s="69"/>
    </row>
    <row r="11977" spans="1:7" ht="18" customHeight="1">
      <c r="A11977" s="323"/>
      <c r="B11977" s="302" t="s">
        <v>31</v>
      </c>
      <c r="C11977" s="325" t="s">
        <v>2421</v>
      </c>
      <c r="D11977" s="325">
        <v>63</v>
      </c>
      <c r="E11977" s="46">
        <v>35500</v>
      </c>
      <c r="F11977" s="130">
        <f t="shared" si="194"/>
        <v>2236500</v>
      </c>
      <c r="G11977" s="69"/>
    </row>
    <row r="11978" spans="1:7" ht="18" customHeight="1">
      <c r="A11978" s="323"/>
      <c r="B11978" s="302" t="s">
        <v>31</v>
      </c>
      <c r="C11978" s="325" t="s">
        <v>206</v>
      </c>
      <c r="D11978" s="325">
        <v>31.3</v>
      </c>
      <c r="E11978" s="46">
        <v>35500</v>
      </c>
      <c r="F11978" s="130">
        <f t="shared" si="194"/>
        <v>1111150</v>
      </c>
      <c r="G11978" s="69"/>
    </row>
    <row r="11979" spans="1:7" ht="18" customHeight="1">
      <c r="A11979" s="323"/>
      <c r="B11979" s="302" t="s">
        <v>31</v>
      </c>
      <c r="C11979" s="325" t="s">
        <v>986</v>
      </c>
      <c r="D11979" s="325">
        <v>111</v>
      </c>
      <c r="E11979" s="46">
        <v>35500</v>
      </c>
      <c r="F11979" s="130">
        <f t="shared" si="194"/>
        <v>3940500</v>
      </c>
      <c r="G11979" s="69"/>
    </row>
    <row r="11980" spans="1:7" ht="18" customHeight="1">
      <c r="A11980" s="323"/>
      <c r="B11980" s="302"/>
      <c r="C11980" s="325"/>
      <c r="D11980" s="325"/>
      <c r="E11980" s="46"/>
      <c r="F11980" s="130">
        <f t="shared" si="194"/>
        <v>0</v>
      </c>
      <c r="G11980" s="69"/>
    </row>
    <row r="11981" spans="1:7" ht="18" customHeight="1">
      <c r="A11981" s="323" t="s">
        <v>2454</v>
      </c>
      <c r="B11981" s="302" t="s">
        <v>13</v>
      </c>
      <c r="C11981" s="325" t="s">
        <v>2764</v>
      </c>
      <c r="D11981" s="325">
        <v>30</v>
      </c>
      <c r="E11981" s="46">
        <v>30500</v>
      </c>
      <c r="F11981" s="130">
        <f t="shared" si="194"/>
        <v>915000</v>
      </c>
      <c r="G11981" s="86">
        <f>SUM(F11981:F11984)</f>
        <v>6694750</v>
      </c>
    </row>
    <row r="11982" spans="1:7" ht="18" customHeight="1">
      <c r="A11982" s="323"/>
      <c r="B11982" s="302" t="s">
        <v>13</v>
      </c>
      <c r="C11982" s="325" t="s">
        <v>2765</v>
      </c>
      <c r="D11982" s="325">
        <v>30</v>
      </c>
      <c r="E11982" s="46">
        <v>30500</v>
      </c>
      <c r="F11982" s="130">
        <f t="shared" si="194"/>
        <v>915000</v>
      </c>
      <c r="G11982" s="69"/>
    </row>
    <row r="11983" spans="1:7" ht="18" customHeight="1">
      <c r="A11983" s="323"/>
      <c r="B11983" s="302" t="s">
        <v>13</v>
      </c>
      <c r="C11983" s="325" t="s">
        <v>2766</v>
      </c>
      <c r="D11983" s="325">
        <v>50</v>
      </c>
      <c r="E11983" s="46">
        <v>30500</v>
      </c>
      <c r="F11983" s="130">
        <f t="shared" si="194"/>
        <v>1525000</v>
      </c>
      <c r="G11983" s="69"/>
    </row>
    <row r="11984" spans="1:7" ht="18" customHeight="1">
      <c r="A11984" s="323"/>
      <c r="B11984" s="302" t="s">
        <v>13</v>
      </c>
      <c r="C11984" s="325" t="s">
        <v>1160</v>
      </c>
      <c r="D11984" s="325">
        <v>109.5</v>
      </c>
      <c r="E11984" s="46">
        <v>30500</v>
      </c>
      <c r="F11984" s="130">
        <f t="shared" si="194"/>
        <v>3339750</v>
      </c>
      <c r="G11984" s="69"/>
    </row>
    <row r="11985" spans="1:9" ht="18" customHeight="1">
      <c r="A11985" s="323"/>
      <c r="B11985" s="302"/>
      <c r="C11985" s="325"/>
      <c r="D11985" s="325"/>
      <c r="E11985" s="46"/>
      <c r="F11985" s="130">
        <f t="shared" si="194"/>
        <v>0</v>
      </c>
      <c r="G11985" s="69"/>
    </row>
    <row r="11986" spans="1:9" ht="18" customHeight="1">
      <c r="A11986" s="323" t="s">
        <v>2648</v>
      </c>
      <c r="B11986" s="439" t="s">
        <v>2767</v>
      </c>
      <c r="C11986" s="430" t="s">
        <v>159</v>
      </c>
      <c r="D11986" s="430">
        <v>-103.5</v>
      </c>
      <c r="E11986" s="54">
        <v>27000</v>
      </c>
      <c r="F11986" s="140">
        <f t="shared" si="194"/>
        <v>-2794500</v>
      </c>
      <c r="G11986" s="86">
        <f>F11986</f>
        <v>-2794500</v>
      </c>
    </row>
    <row r="11987" spans="1:9" ht="18" customHeight="1">
      <c r="A11987" s="323"/>
      <c r="B11987" s="302"/>
      <c r="C11987" s="325"/>
      <c r="D11987" s="325"/>
      <c r="E11987" s="46"/>
      <c r="F11987" s="130">
        <f t="shared" si="194"/>
        <v>0</v>
      </c>
      <c r="G11987" s="69"/>
    </row>
    <row r="11988" spans="1:9" ht="18" customHeight="1">
      <c r="A11988" s="323" t="s">
        <v>88</v>
      </c>
      <c r="B11988" s="302" t="s">
        <v>13</v>
      </c>
      <c r="C11988" s="325" t="s">
        <v>124</v>
      </c>
      <c r="D11988" s="321">
        <v>1533.3</v>
      </c>
      <c r="E11988" s="46">
        <v>30000</v>
      </c>
      <c r="F11988" s="130">
        <f t="shared" si="194"/>
        <v>45999000</v>
      </c>
      <c r="G11988" s="86">
        <f>SUM(F11988:F11989)</f>
        <v>53373000</v>
      </c>
    </row>
    <row r="11989" spans="1:9" ht="18" customHeight="1">
      <c r="A11989" s="323"/>
      <c r="B11989" s="302" t="s">
        <v>13</v>
      </c>
      <c r="C11989" s="325" t="s">
        <v>144</v>
      </c>
      <c r="D11989" s="321">
        <v>245.8</v>
      </c>
      <c r="E11989" s="46">
        <v>30000</v>
      </c>
      <c r="F11989" s="130">
        <f t="shared" si="194"/>
        <v>7374000</v>
      </c>
      <c r="G11989" s="69"/>
    </row>
    <row r="11990" spans="1:9" ht="18" customHeight="1">
      <c r="A11990" s="323"/>
      <c r="B11990" s="302"/>
      <c r="C11990" s="325"/>
      <c r="D11990" s="325"/>
      <c r="E11990" s="46"/>
      <c r="F11990" s="130">
        <f t="shared" si="194"/>
        <v>0</v>
      </c>
      <c r="G11990" s="69"/>
    </row>
    <row r="11991" spans="1:9" ht="18" customHeight="1">
      <c r="A11991" s="323" t="s">
        <v>2635</v>
      </c>
      <c r="B11991" s="302" t="s">
        <v>13</v>
      </c>
      <c r="C11991" s="325" t="s">
        <v>2127</v>
      </c>
      <c r="D11991" s="325">
        <v>200</v>
      </c>
      <c r="E11991" s="46">
        <v>31500</v>
      </c>
      <c r="F11991" s="130">
        <f t="shared" si="194"/>
        <v>6300000</v>
      </c>
      <c r="G11991" s="86">
        <f>F11991</f>
        <v>6300000</v>
      </c>
    </row>
    <row r="11992" spans="1:9" ht="18" customHeight="1">
      <c r="A11992" s="323"/>
      <c r="B11992" s="302"/>
      <c r="C11992" s="325"/>
      <c r="D11992" s="325"/>
      <c r="E11992" s="46"/>
      <c r="F11992" s="130">
        <f t="shared" si="194"/>
        <v>0</v>
      </c>
      <c r="G11992" s="69"/>
    </row>
    <row r="11993" spans="1:9" ht="18" customHeight="1">
      <c r="A11993" s="323" t="s">
        <v>330</v>
      </c>
      <c r="B11993" s="302" t="s">
        <v>13</v>
      </c>
      <c r="C11993" s="325" t="s">
        <v>370</v>
      </c>
      <c r="D11993" s="325">
        <v>183.5</v>
      </c>
      <c r="E11993" s="46">
        <v>31500</v>
      </c>
      <c r="F11993" s="130">
        <f t="shared" si="194"/>
        <v>5780250</v>
      </c>
      <c r="G11993" s="86">
        <f>SUM(F11993:F11994)</f>
        <v>11201750</v>
      </c>
    </row>
    <row r="11994" spans="1:9" ht="18" customHeight="1">
      <c r="A11994" s="323"/>
      <c r="B11994" s="302" t="s">
        <v>23</v>
      </c>
      <c r="C11994" s="325" t="s">
        <v>852</v>
      </c>
      <c r="D11994" s="325">
        <v>154.9</v>
      </c>
      <c r="E11994" s="46">
        <v>35000</v>
      </c>
      <c r="F11994" s="130">
        <f t="shared" si="194"/>
        <v>5421500</v>
      </c>
      <c r="G11994" s="69"/>
    </row>
    <row r="11995" spans="1:9" ht="18" customHeight="1">
      <c r="A11995" s="323"/>
      <c r="B11995" s="302"/>
      <c r="C11995" s="325"/>
      <c r="D11995" s="325"/>
      <c r="E11995" s="46"/>
      <c r="F11995" s="130">
        <f t="shared" si="194"/>
        <v>0</v>
      </c>
      <c r="G11995" s="69"/>
    </row>
    <row r="11996" spans="1:9" ht="18" customHeight="1">
      <c r="A11996" s="323" t="s">
        <v>93</v>
      </c>
      <c r="B11996" s="302" t="s">
        <v>31</v>
      </c>
      <c r="C11996" s="325" t="s">
        <v>118</v>
      </c>
      <c r="D11996" s="325">
        <v>302.89999999999998</v>
      </c>
      <c r="E11996" s="46">
        <v>35500</v>
      </c>
      <c r="F11996" s="130">
        <f t="shared" si="194"/>
        <v>10752950</v>
      </c>
      <c r="G11996" s="86">
        <f>SUM(F11996:F11997)</f>
        <v>13880450</v>
      </c>
      <c r="I11996" s="280" t="s">
        <v>115</v>
      </c>
    </row>
    <row r="11997" spans="1:9" ht="18" customHeight="1">
      <c r="A11997" s="323"/>
      <c r="B11997" s="302" t="s">
        <v>570</v>
      </c>
      <c r="C11997" s="325" t="s">
        <v>919</v>
      </c>
      <c r="D11997" s="325">
        <v>83.4</v>
      </c>
      <c r="E11997" s="46">
        <v>37500</v>
      </c>
      <c r="F11997" s="130">
        <f t="shared" si="194"/>
        <v>3127500</v>
      </c>
      <c r="G11997" s="69"/>
    </row>
    <row r="11998" spans="1:9" ht="18" customHeight="1">
      <c r="A11998" s="323"/>
      <c r="B11998" s="302"/>
      <c r="C11998" s="325"/>
      <c r="D11998" s="325"/>
      <c r="E11998" s="46"/>
      <c r="F11998" s="130">
        <f t="shared" si="194"/>
        <v>0</v>
      </c>
      <c r="G11998" s="69"/>
    </row>
    <row r="11999" spans="1:9" ht="18" customHeight="1">
      <c r="A11999" s="323" t="s">
        <v>1843</v>
      </c>
      <c r="B11999" s="302" t="s">
        <v>31</v>
      </c>
      <c r="C11999" s="325" t="s">
        <v>623</v>
      </c>
      <c r="D11999" s="325">
        <v>153.30000000000001</v>
      </c>
      <c r="E11999" s="46">
        <v>35500</v>
      </c>
      <c r="F11999" s="130">
        <f t="shared" si="194"/>
        <v>5442150</v>
      </c>
      <c r="G11999" s="86">
        <f>F11999</f>
        <v>5442150</v>
      </c>
    </row>
    <row r="12000" spans="1:9" ht="18" customHeight="1">
      <c r="A12000" s="323"/>
      <c r="B12000" s="302"/>
      <c r="C12000" s="325"/>
      <c r="D12000" s="325"/>
      <c r="E12000" s="46"/>
      <c r="F12000" s="130">
        <f t="shared" si="194"/>
        <v>0</v>
      </c>
      <c r="G12000" s="69"/>
    </row>
    <row r="12001" spans="1:7" ht="18" customHeight="1">
      <c r="A12001" s="533" t="s">
        <v>2231</v>
      </c>
      <c r="B12001" s="440" t="s">
        <v>13</v>
      </c>
      <c r="C12001" s="382" t="s">
        <v>754</v>
      </c>
      <c r="D12001" s="382">
        <v>171.4</v>
      </c>
      <c r="E12001" s="59">
        <v>37000</v>
      </c>
      <c r="F12001" s="132">
        <f t="shared" si="194"/>
        <v>6341800</v>
      </c>
      <c r="G12001" s="125">
        <f>F12001</f>
        <v>6341800</v>
      </c>
    </row>
    <row r="12002" spans="1:7" ht="18" customHeight="1">
      <c r="A12002" s="526"/>
      <c r="B12002" s="435"/>
      <c r="C12002" s="484"/>
      <c r="D12002" s="484"/>
      <c r="E12002" s="113"/>
      <c r="F12002" s="126"/>
      <c r="G12002" s="9"/>
    </row>
    <row r="12003" spans="1:7" ht="18" customHeight="1">
      <c r="A12003" s="537">
        <v>42499</v>
      </c>
      <c r="B12003" s="355"/>
      <c r="C12003" s="491" t="s">
        <v>398</v>
      </c>
      <c r="D12003" s="525"/>
      <c r="F12003" s="127"/>
    </row>
    <row r="12004" spans="1:7" ht="18" customHeight="1">
      <c r="A12004" s="531" t="s">
        <v>127</v>
      </c>
      <c r="B12004" s="436" t="s">
        <v>134</v>
      </c>
      <c r="C12004" s="494" t="s">
        <v>152</v>
      </c>
      <c r="D12004" s="494">
        <f>SUM(D12005:D12104)</f>
        <v>10692.399999999998</v>
      </c>
      <c r="E12004" s="166"/>
      <c r="F12004" s="171">
        <f>SUM(F12005:F12104)</f>
        <v>361167150</v>
      </c>
      <c r="G12004" s="171">
        <f>SUM(G12005:G12104)</f>
        <v>361167150</v>
      </c>
    </row>
    <row r="12005" spans="1:7" ht="18" customHeight="1">
      <c r="A12005" s="532" t="s">
        <v>12</v>
      </c>
      <c r="B12005" s="441" t="s">
        <v>13</v>
      </c>
      <c r="C12005" s="492" t="s">
        <v>59</v>
      </c>
      <c r="D12005" s="492">
        <v>50</v>
      </c>
      <c r="E12005" s="62">
        <v>30500</v>
      </c>
      <c r="F12005" s="139">
        <f t="shared" ref="F12005:F12074" si="195">E12005*D12005</f>
        <v>1525000</v>
      </c>
      <c r="G12005" s="85">
        <f>SUM(F12005:F12007)</f>
        <v>2135000</v>
      </c>
    </row>
    <row r="12006" spans="1:7" ht="18" customHeight="1">
      <c r="A12006" s="323"/>
      <c r="B12006" s="302" t="s">
        <v>13</v>
      </c>
      <c r="C12006" s="325" t="s">
        <v>15</v>
      </c>
      <c r="D12006" s="325">
        <v>10</v>
      </c>
      <c r="E12006" s="46">
        <v>30500</v>
      </c>
      <c r="F12006" s="130">
        <f t="shared" si="195"/>
        <v>305000</v>
      </c>
      <c r="G12006" s="69"/>
    </row>
    <row r="12007" spans="1:7" ht="18" customHeight="1">
      <c r="A12007" s="323"/>
      <c r="B12007" s="302" t="s">
        <v>13</v>
      </c>
      <c r="C12007" s="325" t="s">
        <v>62</v>
      </c>
      <c r="D12007" s="325">
        <v>10</v>
      </c>
      <c r="E12007" s="46">
        <v>30500</v>
      </c>
      <c r="F12007" s="130">
        <f t="shared" si="195"/>
        <v>305000</v>
      </c>
      <c r="G12007" s="69"/>
    </row>
    <row r="12008" spans="1:7" ht="18" customHeight="1">
      <c r="A12008" s="323"/>
      <c r="B12008" s="302"/>
      <c r="C12008" s="325"/>
      <c r="D12008" s="325"/>
      <c r="E12008" s="46"/>
      <c r="F12008" s="130">
        <f t="shared" si="195"/>
        <v>0</v>
      </c>
      <c r="G12008" s="69"/>
    </row>
    <row r="12009" spans="1:7" ht="18" customHeight="1">
      <c r="A12009" s="323" t="s">
        <v>1571</v>
      </c>
      <c r="B12009" s="302" t="s">
        <v>13</v>
      </c>
      <c r="C12009" s="325" t="s">
        <v>46</v>
      </c>
      <c r="D12009" s="325">
        <v>10</v>
      </c>
      <c r="E12009" s="46">
        <v>31000</v>
      </c>
      <c r="F12009" s="130">
        <f t="shared" si="195"/>
        <v>310000</v>
      </c>
      <c r="G12009" s="86">
        <f>SUM(F12009:F12011)</f>
        <v>930000</v>
      </c>
    </row>
    <row r="12010" spans="1:7" ht="18" customHeight="1">
      <c r="A12010" s="323"/>
      <c r="B12010" s="302" t="s">
        <v>13</v>
      </c>
      <c r="C12010" s="325" t="s">
        <v>60</v>
      </c>
      <c r="D12010" s="325">
        <v>10</v>
      </c>
      <c r="E12010" s="46">
        <v>31000</v>
      </c>
      <c r="F12010" s="130">
        <f t="shared" si="195"/>
        <v>310000</v>
      </c>
      <c r="G12010" s="69"/>
    </row>
    <row r="12011" spans="1:7" ht="18" customHeight="1">
      <c r="A12011" s="323"/>
      <c r="B12011" s="302" t="s">
        <v>13</v>
      </c>
      <c r="C12011" s="325" t="s">
        <v>22</v>
      </c>
      <c r="D12011" s="325">
        <v>10</v>
      </c>
      <c r="E12011" s="46">
        <v>31000</v>
      </c>
      <c r="F12011" s="130">
        <f t="shared" si="195"/>
        <v>310000</v>
      </c>
      <c r="G12011" s="69"/>
    </row>
    <row r="12012" spans="1:7" ht="18" customHeight="1">
      <c r="A12012" s="323"/>
      <c r="B12012" s="302"/>
      <c r="C12012" s="325"/>
      <c r="D12012" s="325"/>
      <c r="E12012" s="46"/>
      <c r="F12012" s="130">
        <f t="shared" si="195"/>
        <v>0</v>
      </c>
      <c r="G12012" s="69"/>
    </row>
    <row r="12013" spans="1:7" ht="18" customHeight="1">
      <c r="A12013" s="323" t="s">
        <v>361</v>
      </c>
      <c r="B12013" s="302" t="s">
        <v>31</v>
      </c>
      <c r="C12013" s="325" t="s">
        <v>1813</v>
      </c>
      <c r="D12013" s="325">
        <v>201</v>
      </c>
      <c r="E12013" s="46">
        <v>35500</v>
      </c>
      <c r="F12013" s="130">
        <f t="shared" ref="F12013:F12019" si="196">E12013*D12013</f>
        <v>7135500</v>
      </c>
      <c r="G12013" s="86">
        <f>F12013</f>
        <v>7135500</v>
      </c>
    </row>
    <row r="12014" spans="1:7" ht="18" customHeight="1">
      <c r="A12014" s="323"/>
      <c r="B12014" s="302"/>
      <c r="C12014" s="325"/>
      <c r="D12014" s="325"/>
      <c r="E12014" s="46"/>
      <c r="F12014" s="130">
        <f t="shared" si="196"/>
        <v>0</v>
      </c>
      <c r="G12014" s="69"/>
    </row>
    <row r="12015" spans="1:7" ht="18" customHeight="1">
      <c r="A12015" s="323" t="s">
        <v>2718</v>
      </c>
      <c r="B12015" s="444" t="s">
        <v>137</v>
      </c>
      <c r="C12015" s="482" t="s">
        <v>1912</v>
      </c>
      <c r="D12015" s="482">
        <v>100</v>
      </c>
      <c r="E12015" s="116">
        <v>40000</v>
      </c>
      <c r="F12015" s="131">
        <f t="shared" si="196"/>
        <v>4000000</v>
      </c>
      <c r="G12015" s="86">
        <f>SUM(F12015:F12016)</f>
        <v>5575000</v>
      </c>
    </row>
    <row r="12016" spans="1:7" ht="18" customHeight="1">
      <c r="A12016" s="323"/>
      <c r="B12016" s="302" t="s">
        <v>13</v>
      </c>
      <c r="C12016" s="325" t="s">
        <v>14</v>
      </c>
      <c r="D12016" s="325">
        <v>50</v>
      </c>
      <c r="E12016" s="46">
        <v>31500</v>
      </c>
      <c r="F12016" s="130">
        <f t="shared" si="196"/>
        <v>1575000</v>
      </c>
      <c r="G12016" s="69"/>
    </row>
    <row r="12017" spans="1:7" ht="18" customHeight="1">
      <c r="A12017" s="323"/>
      <c r="B12017" s="302"/>
      <c r="C12017" s="325"/>
      <c r="D12017" s="325"/>
      <c r="E12017" s="46"/>
      <c r="F12017" s="130">
        <f t="shared" si="196"/>
        <v>0</v>
      </c>
      <c r="G12017" s="69"/>
    </row>
    <row r="12018" spans="1:7" ht="18" customHeight="1">
      <c r="A12018" s="323" t="s">
        <v>2349</v>
      </c>
      <c r="B12018" s="302" t="s">
        <v>13</v>
      </c>
      <c r="C12018" s="325" t="s">
        <v>2781</v>
      </c>
      <c r="D12018" s="325">
        <v>10</v>
      </c>
      <c r="E12018" s="46">
        <v>30000</v>
      </c>
      <c r="F12018" s="130">
        <f t="shared" si="196"/>
        <v>300000</v>
      </c>
      <c r="G12018" s="86">
        <f>SUM(F12018:F12019)</f>
        <v>600000</v>
      </c>
    </row>
    <row r="12019" spans="1:7" ht="18" customHeight="1">
      <c r="A12019" s="323"/>
      <c r="B12019" s="302" t="s">
        <v>13</v>
      </c>
      <c r="C12019" s="325" t="s">
        <v>125</v>
      </c>
      <c r="D12019" s="325">
        <v>10</v>
      </c>
      <c r="E12019" s="46">
        <v>30000</v>
      </c>
      <c r="F12019" s="130">
        <f t="shared" si="196"/>
        <v>300000</v>
      </c>
      <c r="G12019" s="69"/>
    </row>
    <row r="12020" spans="1:7" ht="18" customHeight="1">
      <c r="A12020" s="323"/>
      <c r="B12020" s="302"/>
      <c r="C12020" s="325"/>
      <c r="D12020" s="325"/>
      <c r="E12020" s="46"/>
      <c r="F12020" s="130">
        <f t="shared" si="195"/>
        <v>0</v>
      </c>
      <c r="G12020" s="69"/>
    </row>
    <row r="12021" spans="1:7" ht="18" customHeight="1">
      <c r="A12021" s="323" t="s">
        <v>2491</v>
      </c>
      <c r="B12021" s="302" t="s">
        <v>23</v>
      </c>
      <c r="C12021" s="325" t="s">
        <v>252</v>
      </c>
      <c r="D12021" s="325">
        <v>100</v>
      </c>
      <c r="E12021" s="46">
        <v>36000</v>
      </c>
      <c r="F12021" s="130">
        <f t="shared" si="195"/>
        <v>3600000</v>
      </c>
      <c r="G12021" s="86">
        <f>SUM(F12021:F12022)</f>
        <v>17640000</v>
      </c>
    </row>
    <row r="12022" spans="1:7" ht="18" customHeight="1">
      <c r="A12022" s="323"/>
      <c r="B12022" s="302" t="s">
        <v>23</v>
      </c>
      <c r="C12022" s="325" t="s">
        <v>251</v>
      </c>
      <c r="D12022" s="325">
        <v>390</v>
      </c>
      <c r="E12022" s="46">
        <v>36000</v>
      </c>
      <c r="F12022" s="130">
        <f t="shared" si="195"/>
        <v>14040000</v>
      </c>
      <c r="G12022" s="69"/>
    </row>
    <row r="12023" spans="1:7" ht="18" customHeight="1">
      <c r="A12023" s="323"/>
      <c r="B12023" s="302"/>
      <c r="C12023" s="325"/>
      <c r="D12023" s="325"/>
      <c r="E12023" s="46"/>
      <c r="F12023" s="130">
        <f t="shared" si="195"/>
        <v>0</v>
      </c>
      <c r="G12023" s="69"/>
    </row>
    <row r="12024" spans="1:7" ht="18" customHeight="1">
      <c r="A12024" s="323" t="s">
        <v>316</v>
      </c>
      <c r="B12024" s="302" t="s">
        <v>31</v>
      </c>
      <c r="C12024" s="325" t="s">
        <v>22</v>
      </c>
      <c r="D12024" s="325">
        <v>120</v>
      </c>
      <c r="E12024" s="46">
        <v>35000</v>
      </c>
      <c r="F12024" s="130">
        <f t="shared" si="195"/>
        <v>4200000</v>
      </c>
      <c r="G12024" s="86">
        <f>SUM(F12024:F12032)</f>
        <v>82835500</v>
      </c>
    </row>
    <row r="12025" spans="1:7" ht="18" customHeight="1">
      <c r="A12025" s="323"/>
      <c r="B12025" s="302" t="s">
        <v>31</v>
      </c>
      <c r="C12025" s="325" t="s">
        <v>476</v>
      </c>
      <c r="D12025" s="325">
        <v>510</v>
      </c>
      <c r="E12025" s="46">
        <v>35000</v>
      </c>
      <c r="F12025" s="130">
        <f t="shared" si="195"/>
        <v>17850000</v>
      </c>
      <c r="G12025" s="69"/>
    </row>
    <row r="12026" spans="1:7" ht="18" customHeight="1">
      <c r="A12026" s="323"/>
      <c r="B12026" s="302" t="s">
        <v>31</v>
      </c>
      <c r="C12026" s="325" t="s">
        <v>2292</v>
      </c>
      <c r="D12026" s="325">
        <v>350</v>
      </c>
      <c r="E12026" s="46">
        <v>34500</v>
      </c>
      <c r="F12026" s="130">
        <f t="shared" si="195"/>
        <v>12075000</v>
      </c>
      <c r="G12026" s="69"/>
    </row>
    <row r="12027" spans="1:7" ht="18" customHeight="1">
      <c r="A12027" s="323"/>
      <c r="B12027" s="302" t="s">
        <v>31</v>
      </c>
      <c r="C12027" s="325" t="s">
        <v>2771</v>
      </c>
      <c r="D12027" s="325">
        <v>850</v>
      </c>
      <c r="E12027" s="46">
        <v>34500</v>
      </c>
      <c r="F12027" s="130">
        <f t="shared" si="195"/>
        <v>29325000</v>
      </c>
      <c r="G12027" s="69"/>
    </row>
    <row r="12028" spans="1:7" ht="18" customHeight="1">
      <c r="A12028" s="323"/>
      <c r="B12028" s="302" t="s">
        <v>31</v>
      </c>
      <c r="C12028" s="325" t="s">
        <v>36</v>
      </c>
      <c r="D12028" s="325">
        <v>238.8</v>
      </c>
      <c r="E12028" s="46">
        <v>35000</v>
      </c>
      <c r="F12028" s="130">
        <f t="shared" si="195"/>
        <v>8358000</v>
      </c>
      <c r="G12028" s="69"/>
    </row>
    <row r="12029" spans="1:7" ht="18" customHeight="1">
      <c r="A12029" s="323"/>
      <c r="B12029" s="302" t="s">
        <v>31</v>
      </c>
      <c r="C12029" s="325" t="s">
        <v>2772</v>
      </c>
      <c r="D12029" s="325">
        <v>196.5</v>
      </c>
      <c r="E12029" s="46">
        <v>35000</v>
      </c>
      <c r="F12029" s="130">
        <f t="shared" si="195"/>
        <v>6877500</v>
      </c>
      <c r="G12029" s="69"/>
    </row>
    <row r="12030" spans="1:7" ht="18" customHeight="1">
      <c r="A12030" s="323"/>
      <c r="B12030" s="302" t="s">
        <v>23</v>
      </c>
      <c r="C12030" s="325" t="s">
        <v>962</v>
      </c>
      <c r="D12030" s="325">
        <v>50</v>
      </c>
      <c r="E12030" s="46">
        <v>30000</v>
      </c>
      <c r="F12030" s="130">
        <f t="shared" si="195"/>
        <v>1500000</v>
      </c>
      <c r="G12030" s="69"/>
    </row>
    <row r="12031" spans="1:7" ht="18" customHeight="1">
      <c r="A12031" s="323"/>
      <c r="B12031" s="302" t="s">
        <v>23</v>
      </c>
      <c r="C12031" s="325" t="s">
        <v>562</v>
      </c>
      <c r="D12031" s="325">
        <v>100</v>
      </c>
      <c r="E12031" s="46">
        <v>30000</v>
      </c>
      <c r="F12031" s="130">
        <f t="shared" si="195"/>
        <v>3000000</v>
      </c>
      <c r="G12031" s="69"/>
    </row>
    <row r="12032" spans="1:7" ht="18" customHeight="1">
      <c r="A12032" s="323"/>
      <c r="B12032" s="439" t="s">
        <v>2787</v>
      </c>
      <c r="C12032" s="430" t="s">
        <v>986</v>
      </c>
      <c r="D12032" s="430">
        <v>-10</v>
      </c>
      <c r="E12032" s="54">
        <v>35000</v>
      </c>
      <c r="F12032" s="140">
        <f>E12032*D12032</f>
        <v>-350000</v>
      </c>
      <c r="G12032" s="69"/>
    </row>
    <row r="12033" spans="1:7" ht="18" customHeight="1">
      <c r="A12033" s="323"/>
      <c r="B12033" s="302"/>
      <c r="C12033" s="302"/>
      <c r="D12033" s="302"/>
      <c r="E12033" s="379"/>
      <c r="F12033" s="308"/>
      <c r="G12033" s="69"/>
    </row>
    <row r="12034" spans="1:7" ht="18" customHeight="1">
      <c r="A12034" s="323" t="s">
        <v>2287</v>
      </c>
      <c r="B12034" s="302" t="s">
        <v>31</v>
      </c>
      <c r="C12034" s="325" t="s">
        <v>533</v>
      </c>
      <c r="D12034" s="325">
        <v>87.4</v>
      </c>
      <c r="E12034" s="46">
        <v>37000</v>
      </c>
      <c r="F12034" s="130">
        <f t="shared" si="195"/>
        <v>3233800</v>
      </c>
      <c r="G12034" s="86">
        <f>SUM(F12034:F12038)</f>
        <v>25353600</v>
      </c>
    </row>
    <row r="12035" spans="1:7" ht="18" customHeight="1">
      <c r="A12035" s="323"/>
      <c r="B12035" s="302" t="s">
        <v>31</v>
      </c>
      <c r="C12035" s="325" t="s">
        <v>2773</v>
      </c>
      <c r="D12035" s="325">
        <v>124.4</v>
      </c>
      <c r="E12035" s="46">
        <v>37000</v>
      </c>
      <c r="F12035" s="130">
        <f t="shared" si="195"/>
        <v>4602800</v>
      </c>
      <c r="G12035" s="69"/>
    </row>
    <row r="12036" spans="1:7" ht="18" customHeight="1">
      <c r="A12036" s="323"/>
      <c r="B12036" s="302" t="s">
        <v>31</v>
      </c>
      <c r="C12036" s="325" t="s">
        <v>2774</v>
      </c>
      <c r="D12036" s="325">
        <v>301</v>
      </c>
      <c r="E12036" s="46">
        <v>37000</v>
      </c>
      <c r="F12036" s="130">
        <f t="shared" si="195"/>
        <v>11137000</v>
      </c>
      <c r="G12036" s="69"/>
    </row>
    <row r="12037" spans="1:7" ht="18" customHeight="1">
      <c r="A12037" s="323"/>
      <c r="B12037" s="302" t="s">
        <v>570</v>
      </c>
      <c r="C12037" s="325" t="s">
        <v>60</v>
      </c>
      <c r="D12037" s="325">
        <v>54.2</v>
      </c>
      <c r="E12037" s="46">
        <v>40000</v>
      </c>
      <c r="F12037" s="130">
        <f t="shared" si="195"/>
        <v>2168000</v>
      </c>
      <c r="G12037" s="69"/>
    </row>
    <row r="12038" spans="1:7" ht="18" customHeight="1">
      <c r="A12038" s="323"/>
      <c r="B12038" s="302" t="s">
        <v>570</v>
      </c>
      <c r="C12038" s="325" t="s">
        <v>261</v>
      </c>
      <c r="D12038" s="325">
        <v>105.3</v>
      </c>
      <c r="E12038" s="46">
        <v>40000</v>
      </c>
      <c r="F12038" s="130">
        <f t="shared" si="195"/>
        <v>4212000</v>
      </c>
      <c r="G12038" s="69"/>
    </row>
    <row r="12039" spans="1:7" ht="18" customHeight="1">
      <c r="A12039" s="323"/>
      <c r="B12039" s="302"/>
      <c r="C12039" s="325"/>
      <c r="D12039" s="325"/>
      <c r="E12039" s="46"/>
      <c r="F12039" s="130">
        <f t="shared" si="195"/>
        <v>0</v>
      </c>
      <c r="G12039" s="69"/>
    </row>
    <row r="12040" spans="1:7" ht="18" customHeight="1">
      <c r="A12040" s="323" t="s">
        <v>418</v>
      </c>
      <c r="B12040" s="302" t="s">
        <v>23</v>
      </c>
      <c r="C12040" s="325" t="s">
        <v>78</v>
      </c>
      <c r="D12040" s="325">
        <v>282.3</v>
      </c>
      <c r="E12040" s="46">
        <v>35000</v>
      </c>
      <c r="F12040" s="130">
        <f t="shared" si="195"/>
        <v>9880500</v>
      </c>
      <c r="G12040" s="86">
        <f>SUM(F12040:F12041)</f>
        <v>13783000</v>
      </c>
    </row>
    <row r="12041" spans="1:7" ht="18" customHeight="1">
      <c r="A12041" s="323"/>
      <c r="B12041" s="302" t="s">
        <v>23</v>
      </c>
      <c r="C12041" s="325" t="s">
        <v>370</v>
      </c>
      <c r="D12041" s="325">
        <v>111.5</v>
      </c>
      <c r="E12041" s="46">
        <v>35000</v>
      </c>
      <c r="F12041" s="130">
        <f t="shared" si="195"/>
        <v>3902500</v>
      </c>
      <c r="G12041" s="69"/>
    </row>
    <row r="12042" spans="1:7" ht="18" customHeight="1">
      <c r="A12042" s="323"/>
      <c r="B12042" s="302"/>
      <c r="C12042" s="325"/>
      <c r="D12042" s="325"/>
      <c r="E12042" s="46"/>
      <c r="F12042" s="130">
        <f t="shared" si="195"/>
        <v>0</v>
      </c>
      <c r="G12042" s="69"/>
    </row>
    <row r="12043" spans="1:7" ht="18" customHeight="1">
      <c r="A12043" s="323" t="s">
        <v>321</v>
      </c>
      <c r="B12043" s="302" t="s">
        <v>132</v>
      </c>
      <c r="C12043" s="325" t="s">
        <v>761</v>
      </c>
      <c r="D12043" s="325">
        <v>551.6</v>
      </c>
      <c r="E12043" s="46">
        <v>33000</v>
      </c>
      <c r="F12043" s="130">
        <f t="shared" si="195"/>
        <v>18202800</v>
      </c>
      <c r="G12043" s="86">
        <f>F12043</f>
        <v>18202800</v>
      </c>
    </row>
    <row r="12044" spans="1:7" ht="18" customHeight="1">
      <c r="A12044" s="323"/>
      <c r="B12044" s="302"/>
      <c r="C12044" s="325"/>
      <c r="D12044" s="325"/>
      <c r="E12044" s="46"/>
      <c r="F12044" s="130">
        <f t="shared" si="195"/>
        <v>0</v>
      </c>
      <c r="G12044" s="69"/>
    </row>
    <row r="12045" spans="1:7" ht="18" customHeight="1">
      <c r="A12045" s="323" t="s">
        <v>235</v>
      </c>
      <c r="B12045" s="302" t="s">
        <v>13</v>
      </c>
      <c r="C12045" s="325" t="s">
        <v>237</v>
      </c>
      <c r="D12045" s="325">
        <v>260</v>
      </c>
      <c r="E12045" s="46">
        <v>30500</v>
      </c>
      <c r="F12045" s="130">
        <f t="shared" si="195"/>
        <v>7930000</v>
      </c>
      <c r="G12045" s="86">
        <f>F12045</f>
        <v>7930000</v>
      </c>
    </row>
    <row r="12046" spans="1:7" ht="18" customHeight="1">
      <c r="A12046" s="323"/>
      <c r="B12046" s="302"/>
      <c r="C12046" s="325"/>
      <c r="D12046" s="325"/>
      <c r="E12046" s="46"/>
      <c r="F12046" s="130">
        <f t="shared" si="195"/>
        <v>0</v>
      </c>
      <c r="G12046" s="69"/>
    </row>
    <row r="12047" spans="1:7" ht="18" customHeight="1">
      <c r="A12047" s="323" t="s">
        <v>193</v>
      </c>
      <c r="B12047" s="302" t="s">
        <v>13</v>
      </c>
      <c r="C12047" s="325" t="s">
        <v>1171</v>
      </c>
      <c r="D12047" s="325">
        <v>210</v>
      </c>
      <c r="E12047" s="46">
        <v>33000</v>
      </c>
      <c r="F12047" s="130">
        <f t="shared" si="195"/>
        <v>6930000</v>
      </c>
      <c r="G12047" s="86">
        <f>SUM(F12047:F12048)</f>
        <v>21670000</v>
      </c>
    </row>
    <row r="12048" spans="1:7" ht="18" customHeight="1">
      <c r="A12048" s="323"/>
      <c r="B12048" s="302" t="s">
        <v>13</v>
      </c>
      <c r="C12048" s="325" t="s">
        <v>195</v>
      </c>
      <c r="D12048" s="325">
        <f>340+100</f>
        <v>440</v>
      </c>
      <c r="E12048" s="46">
        <v>33500</v>
      </c>
      <c r="F12048" s="130">
        <f t="shared" si="195"/>
        <v>14740000</v>
      </c>
      <c r="G12048" s="69"/>
    </row>
    <row r="12049" spans="1:7" ht="18" customHeight="1">
      <c r="A12049" s="323"/>
      <c r="B12049" s="302"/>
      <c r="C12049" s="325"/>
      <c r="D12049" s="325"/>
      <c r="E12049" s="46"/>
      <c r="F12049" s="130">
        <f t="shared" si="195"/>
        <v>0</v>
      </c>
      <c r="G12049" s="69"/>
    </row>
    <row r="12050" spans="1:7" ht="18" customHeight="1">
      <c r="A12050" s="323" t="s">
        <v>63</v>
      </c>
      <c r="B12050" s="302" t="s">
        <v>2775</v>
      </c>
      <c r="C12050" s="325" t="s">
        <v>2175</v>
      </c>
      <c r="D12050" s="325">
        <v>90</v>
      </c>
      <c r="E12050" s="46">
        <v>37000</v>
      </c>
      <c r="F12050" s="130">
        <f t="shared" si="195"/>
        <v>3330000</v>
      </c>
      <c r="G12050" s="86">
        <f>SUM(F12050:F12051)</f>
        <v>5439000</v>
      </c>
    </row>
    <row r="12051" spans="1:7" ht="18" customHeight="1">
      <c r="A12051" s="323"/>
      <c r="B12051" s="302" t="s">
        <v>31</v>
      </c>
      <c r="C12051" s="325" t="s">
        <v>186</v>
      </c>
      <c r="D12051" s="325">
        <v>57</v>
      </c>
      <c r="E12051" s="46">
        <v>37000</v>
      </c>
      <c r="F12051" s="130">
        <f t="shared" si="195"/>
        <v>2109000</v>
      </c>
      <c r="G12051" s="86"/>
    </row>
    <row r="12052" spans="1:7" ht="18" customHeight="1">
      <c r="A12052" s="323"/>
      <c r="B12052" s="302"/>
      <c r="C12052" s="325"/>
      <c r="D12052" s="325"/>
      <c r="E12052" s="46"/>
      <c r="F12052" s="130">
        <f t="shared" si="195"/>
        <v>0</v>
      </c>
      <c r="G12052" s="69"/>
    </row>
    <row r="12053" spans="1:7" ht="18" customHeight="1">
      <c r="A12053" s="323" t="s">
        <v>359</v>
      </c>
      <c r="B12053" s="302" t="s">
        <v>13</v>
      </c>
      <c r="C12053" s="325" t="s">
        <v>2677</v>
      </c>
      <c r="D12053" s="325">
        <v>30</v>
      </c>
      <c r="E12053" s="46">
        <v>30500</v>
      </c>
      <c r="F12053" s="130">
        <f t="shared" si="195"/>
        <v>915000</v>
      </c>
      <c r="G12053" s="86">
        <f>SUM(F12053:F12061)</f>
        <v>9089000</v>
      </c>
    </row>
    <row r="12054" spans="1:7" ht="18" customHeight="1">
      <c r="A12054" s="323"/>
      <c r="B12054" s="302" t="s">
        <v>13</v>
      </c>
      <c r="C12054" s="325" t="s">
        <v>2776</v>
      </c>
      <c r="D12054" s="325">
        <v>30</v>
      </c>
      <c r="E12054" s="46">
        <v>30500</v>
      </c>
      <c r="F12054" s="130">
        <f t="shared" si="195"/>
        <v>915000</v>
      </c>
      <c r="G12054" s="69"/>
    </row>
    <row r="12055" spans="1:7" ht="18" customHeight="1">
      <c r="A12055" s="323"/>
      <c r="B12055" s="302" t="s">
        <v>13</v>
      </c>
      <c r="C12055" s="325" t="s">
        <v>2777</v>
      </c>
      <c r="D12055" s="325">
        <v>34</v>
      </c>
      <c r="E12055" s="46">
        <v>30500</v>
      </c>
      <c r="F12055" s="130">
        <f t="shared" si="195"/>
        <v>1037000</v>
      </c>
      <c r="G12055" s="69"/>
    </row>
    <row r="12056" spans="1:7" ht="18" customHeight="1">
      <c r="A12056" s="323"/>
      <c r="B12056" s="302" t="s">
        <v>13</v>
      </c>
      <c r="C12056" s="325" t="s">
        <v>2778</v>
      </c>
      <c r="D12056" s="325">
        <v>34.5</v>
      </c>
      <c r="E12056" s="46">
        <v>30500</v>
      </c>
      <c r="F12056" s="130">
        <f t="shared" si="195"/>
        <v>1052250</v>
      </c>
      <c r="G12056" s="69"/>
    </row>
    <row r="12057" spans="1:7" ht="18" customHeight="1">
      <c r="A12057" s="323"/>
      <c r="B12057" s="302" t="s">
        <v>13</v>
      </c>
      <c r="C12057" s="325" t="s">
        <v>2779</v>
      </c>
      <c r="D12057" s="325">
        <v>33.5</v>
      </c>
      <c r="E12057" s="46">
        <v>30500</v>
      </c>
      <c r="F12057" s="130">
        <f t="shared" si="195"/>
        <v>1021750</v>
      </c>
      <c r="G12057" s="69"/>
    </row>
    <row r="12058" spans="1:7" ht="18" customHeight="1">
      <c r="A12058" s="323"/>
      <c r="B12058" s="302" t="s">
        <v>13</v>
      </c>
      <c r="C12058" s="325" t="s">
        <v>2780</v>
      </c>
      <c r="D12058" s="325">
        <v>39.5</v>
      </c>
      <c r="E12058" s="46">
        <v>30500</v>
      </c>
      <c r="F12058" s="130">
        <f t="shared" si="195"/>
        <v>1204750</v>
      </c>
      <c r="G12058" s="69"/>
    </row>
    <row r="12059" spans="1:7" ht="18" customHeight="1">
      <c r="A12059" s="323"/>
      <c r="B12059" s="302" t="s">
        <v>13</v>
      </c>
      <c r="C12059" s="325" t="s">
        <v>2545</v>
      </c>
      <c r="D12059" s="325">
        <v>32</v>
      </c>
      <c r="E12059" s="46">
        <v>30500</v>
      </c>
      <c r="F12059" s="130">
        <f t="shared" si="195"/>
        <v>976000</v>
      </c>
      <c r="G12059" s="69"/>
    </row>
    <row r="12060" spans="1:7" ht="18" customHeight="1">
      <c r="A12060" s="323"/>
      <c r="B12060" s="302" t="s">
        <v>13</v>
      </c>
      <c r="C12060" s="325" t="s">
        <v>2763</v>
      </c>
      <c r="D12060" s="325">
        <v>33.5</v>
      </c>
      <c r="E12060" s="46">
        <v>30500</v>
      </c>
      <c r="F12060" s="130">
        <f t="shared" si="195"/>
        <v>1021750</v>
      </c>
      <c r="G12060" s="69"/>
    </row>
    <row r="12061" spans="1:7" ht="18" customHeight="1">
      <c r="A12061" s="323"/>
      <c r="B12061" s="302" t="s">
        <v>13</v>
      </c>
      <c r="C12061" s="325" t="s">
        <v>2665</v>
      </c>
      <c r="D12061" s="325">
        <v>31</v>
      </c>
      <c r="E12061" s="46">
        <v>30500</v>
      </c>
      <c r="F12061" s="130">
        <f t="shared" si="195"/>
        <v>945500</v>
      </c>
      <c r="G12061" s="69"/>
    </row>
    <row r="12062" spans="1:7" ht="18" customHeight="1">
      <c r="A12062" s="323"/>
      <c r="B12062" s="302"/>
      <c r="C12062" s="325"/>
      <c r="D12062" s="325"/>
      <c r="E12062" s="46"/>
      <c r="F12062" s="130">
        <f t="shared" si="195"/>
        <v>0</v>
      </c>
      <c r="G12062" s="69"/>
    </row>
    <row r="12063" spans="1:7" ht="18" customHeight="1">
      <c r="A12063" s="323" t="s">
        <v>2492</v>
      </c>
      <c r="B12063" s="302" t="s">
        <v>13</v>
      </c>
      <c r="C12063" s="325" t="s">
        <v>1402</v>
      </c>
      <c r="D12063" s="325">
        <v>50</v>
      </c>
      <c r="E12063" s="46">
        <v>31000</v>
      </c>
      <c r="F12063" s="130">
        <f t="shared" si="195"/>
        <v>1550000</v>
      </c>
      <c r="G12063" s="86">
        <f>SUM(F12063:F12064)</f>
        <v>1860000</v>
      </c>
    </row>
    <row r="12064" spans="1:7" ht="18" customHeight="1">
      <c r="A12064" s="323"/>
      <c r="B12064" s="302" t="s">
        <v>13</v>
      </c>
      <c r="C12064" s="325" t="s">
        <v>686</v>
      </c>
      <c r="D12064" s="325">
        <v>10</v>
      </c>
      <c r="E12064" s="46">
        <v>31000</v>
      </c>
      <c r="F12064" s="130">
        <f t="shared" si="195"/>
        <v>310000</v>
      </c>
      <c r="G12064" s="69"/>
    </row>
    <row r="12065" spans="1:7" ht="18" customHeight="1">
      <c r="A12065" s="323"/>
      <c r="B12065" s="302"/>
      <c r="C12065" s="325"/>
      <c r="D12065" s="325"/>
      <c r="E12065" s="46"/>
      <c r="F12065" s="130">
        <f t="shared" si="195"/>
        <v>0</v>
      </c>
      <c r="G12065" s="69"/>
    </row>
    <row r="12066" spans="1:7" ht="18" customHeight="1">
      <c r="A12066" s="323" t="s">
        <v>330</v>
      </c>
      <c r="B12066" s="302" t="s">
        <v>518</v>
      </c>
      <c r="C12066" s="325" t="s">
        <v>2786</v>
      </c>
      <c r="D12066" s="325">
        <v>157.80000000000001</v>
      </c>
      <c r="E12066" s="46">
        <v>38000</v>
      </c>
      <c r="F12066" s="130">
        <f t="shared" si="195"/>
        <v>5996400</v>
      </c>
      <c r="G12066" s="86">
        <f>F12066</f>
        <v>5996400</v>
      </c>
    </row>
    <row r="12067" spans="1:7" ht="18" customHeight="1">
      <c r="A12067" s="323"/>
      <c r="B12067" s="302"/>
      <c r="C12067" s="325"/>
      <c r="D12067" s="325"/>
      <c r="E12067" s="46"/>
      <c r="F12067" s="130">
        <f t="shared" si="195"/>
        <v>0</v>
      </c>
      <c r="G12067" s="69"/>
    </row>
    <row r="12068" spans="1:7" ht="18" customHeight="1">
      <c r="A12068" s="323"/>
      <c r="B12068" s="302"/>
      <c r="C12068" s="325"/>
      <c r="D12068" s="325"/>
      <c r="E12068" s="46"/>
      <c r="F12068" s="130">
        <f t="shared" si="195"/>
        <v>0</v>
      </c>
      <c r="G12068" s="69"/>
    </row>
    <row r="12069" spans="1:7" ht="18" customHeight="1">
      <c r="A12069" s="323" t="s">
        <v>88</v>
      </c>
      <c r="B12069" s="302" t="s">
        <v>13</v>
      </c>
      <c r="C12069" s="325" t="s">
        <v>124</v>
      </c>
      <c r="D12069" s="325">
        <v>873.4</v>
      </c>
      <c r="E12069" s="46">
        <v>30000</v>
      </c>
      <c r="F12069" s="130">
        <f t="shared" si="195"/>
        <v>26202000</v>
      </c>
      <c r="G12069" s="86">
        <f>SUM(F12069:F12070)</f>
        <v>48657000</v>
      </c>
    </row>
    <row r="12070" spans="1:7" ht="18" customHeight="1">
      <c r="A12070" s="323"/>
      <c r="B12070" s="302" t="s">
        <v>13</v>
      </c>
      <c r="C12070" s="325" t="s">
        <v>144</v>
      </c>
      <c r="D12070" s="325">
        <v>748.5</v>
      </c>
      <c r="E12070" s="46">
        <v>30000</v>
      </c>
      <c r="F12070" s="130">
        <f t="shared" si="195"/>
        <v>22455000</v>
      </c>
      <c r="G12070" s="69"/>
    </row>
    <row r="12071" spans="1:7" ht="18" customHeight="1">
      <c r="A12071" s="323"/>
      <c r="B12071" s="302"/>
      <c r="C12071" s="325"/>
      <c r="D12071" s="325"/>
      <c r="E12071" s="46"/>
      <c r="F12071" s="130">
        <f t="shared" si="195"/>
        <v>0</v>
      </c>
      <c r="G12071" s="69"/>
    </row>
    <row r="12072" spans="1:7" ht="18" customHeight="1">
      <c r="A12072" s="323" t="s">
        <v>93</v>
      </c>
      <c r="B12072" s="302" t="s">
        <v>13</v>
      </c>
      <c r="C12072" s="325" t="s">
        <v>909</v>
      </c>
      <c r="D12072" s="325">
        <v>54.3</v>
      </c>
      <c r="E12072" s="46">
        <v>31500</v>
      </c>
      <c r="F12072" s="130">
        <f t="shared" si="195"/>
        <v>1710450</v>
      </c>
      <c r="G12072" s="86">
        <f>SUM(F12072:F12073)</f>
        <v>3279150</v>
      </c>
    </row>
    <row r="12073" spans="1:7" ht="18" customHeight="1">
      <c r="A12073" s="323"/>
      <c r="B12073" s="302" t="s">
        <v>13</v>
      </c>
      <c r="C12073" s="325" t="s">
        <v>449</v>
      </c>
      <c r="D12073" s="325">
        <v>49.8</v>
      </c>
      <c r="E12073" s="46">
        <v>31500</v>
      </c>
      <c r="F12073" s="130">
        <f t="shared" si="195"/>
        <v>1568700</v>
      </c>
      <c r="G12073" s="69"/>
    </row>
    <row r="12074" spans="1:7" ht="18" customHeight="1">
      <c r="A12074" s="323"/>
      <c r="B12074" s="302"/>
      <c r="C12074" s="325"/>
      <c r="D12074" s="325"/>
      <c r="E12074" s="46"/>
      <c r="F12074" s="130">
        <f t="shared" si="195"/>
        <v>0</v>
      </c>
      <c r="G12074" s="69"/>
    </row>
    <row r="12075" spans="1:7" ht="18" customHeight="1">
      <c r="A12075" s="458" t="s">
        <v>2448</v>
      </c>
      <c r="B12075" s="302" t="s">
        <v>13</v>
      </c>
      <c r="C12075" s="325" t="s">
        <v>287</v>
      </c>
      <c r="D12075" s="325">
        <v>200</v>
      </c>
      <c r="E12075" s="46">
        <v>33000</v>
      </c>
      <c r="F12075" s="130">
        <f t="shared" ref="F12075:F12182" si="197">E12075*D12075</f>
        <v>6600000</v>
      </c>
      <c r="G12075" s="86">
        <f>SUM(F12075:F12077)</f>
        <v>9793100</v>
      </c>
    </row>
    <row r="12076" spans="1:7" ht="18" customHeight="1">
      <c r="A12076" s="323"/>
      <c r="B12076" s="302" t="s">
        <v>515</v>
      </c>
      <c r="C12076" s="325" t="s">
        <v>986</v>
      </c>
      <c r="D12076" s="325">
        <v>106.2</v>
      </c>
      <c r="E12076" s="46">
        <v>30000</v>
      </c>
      <c r="F12076" s="130">
        <f t="shared" si="197"/>
        <v>3186000</v>
      </c>
      <c r="G12076" s="69"/>
    </row>
    <row r="12077" spans="1:7" ht="18" customHeight="1">
      <c r="A12077" s="323"/>
      <c r="B12077" s="302" t="s">
        <v>2788</v>
      </c>
      <c r="C12077" s="325" t="s">
        <v>206</v>
      </c>
      <c r="D12077" s="325">
        <v>0.2</v>
      </c>
      <c r="E12077" s="46">
        <v>35500</v>
      </c>
      <c r="F12077" s="130">
        <f t="shared" si="197"/>
        <v>7100</v>
      </c>
      <c r="G12077" s="69"/>
    </row>
    <row r="12078" spans="1:7" ht="18" customHeight="1">
      <c r="A12078" s="323"/>
      <c r="B12078" s="302"/>
      <c r="C12078" s="325"/>
      <c r="D12078" s="325"/>
      <c r="E12078" s="46"/>
      <c r="F12078" s="130">
        <f t="shared" si="197"/>
        <v>0</v>
      </c>
      <c r="G12078" s="69"/>
    </row>
    <row r="12079" spans="1:7" ht="18" customHeight="1">
      <c r="A12079" s="323" t="s">
        <v>1843</v>
      </c>
      <c r="B12079" s="302" t="s">
        <v>31</v>
      </c>
      <c r="C12079" s="325" t="s">
        <v>2328</v>
      </c>
      <c r="D12079" s="325">
        <v>100</v>
      </c>
      <c r="E12079" s="46">
        <v>35500</v>
      </c>
      <c r="F12079" s="130">
        <f t="shared" si="197"/>
        <v>3550000</v>
      </c>
      <c r="G12079" s="86">
        <f>SUM(F12079:F12081)</f>
        <v>8899050</v>
      </c>
    </row>
    <row r="12080" spans="1:7" ht="18" customHeight="1">
      <c r="A12080" s="323"/>
      <c r="B12080" s="302" t="s">
        <v>31</v>
      </c>
      <c r="C12080" s="325" t="s">
        <v>707</v>
      </c>
      <c r="D12080" s="325">
        <v>51.5</v>
      </c>
      <c r="E12080" s="46">
        <v>35500</v>
      </c>
      <c r="F12080" s="130">
        <f t="shared" si="197"/>
        <v>1828250</v>
      </c>
      <c r="G12080" s="69"/>
    </row>
    <row r="12081" spans="1:9" ht="18" customHeight="1">
      <c r="A12081" s="323"/>
      <c r="B12081" s="302" t="s">
        <v>208</v>
      </c>
      <c r="C12081" s="325" t="s">
        <v>2748</v>
      </c>
      <c r="D12081" s="325">
        <v>97.8</v>
      </c>
      <c r="E12081" s="46">
        <v>36000</v>
      </c>
      <c r="F12081" s="130">
        <f t="shared" si="197"/>
        <v>3520800</v>
      </c>
      <c r="G12081" s="69"/>
    </row>
    <row r="12082" spans="1:9" ht="18" customHeight="1">
      <c r="A12082" s="323"/>
      <c r="B12082" s="302"/>
      <c r="C12082" s="325"/>
      <c r="D12082" s="325"/>
      <c r="E12082" s="46"/>
      <c r="F12082" s="130">
        <f t="shared" si="197"/>
        <v>0</v>
      </c>
      <c r="G12082" s="69"/>
    </row>
    <row r="12083" spans="1:9" ht="18" customHeight="1">
      <c r="A12083" s="323" t="s">
        <v>178</v>
      </c>
      <c r="B12083" s="302" t="s">
        <v>13</v>
      </c>
      <c r="C12083" s="325" t="s">
        <v>2782</v>
      </c>
      <c r="D12083" s="325">
        <v>50</v>
      </c>
      <c r="E12083" s="46">
        <v>33000</v>
      </c>
      <c r="F12083" s="130">
        <f t="shared" si="197"/>
        <v>1650000</v>
      </c>
      <c r="G12083" s="86">
        <f>SUM(F12083:F12088)</f>
        <v>19764000</v>
      </c>
    </row>
    <row r="12084" spans="1:9" ht="18" customHeight="1">
      <c r="A12084" s="323"/>
      <c r="B12084" s="302" t="s">
        <v>208</v>
      </c>
      <c r="C12084" s="325" t="s">
        <v>25</v>
      </c>
      <c r="D12084" s="325">
        <v>76.5</v>
      </c>
      <c r="E12084" s="46">
        <v>38000</v>
      </c>
      <c r="F12084" s="130">
        <f t="shared" si="197"/>
        <v>2907000</v>
      </c>
      <c r="G12084" s="69"/>
    </row>
    <row r="12085" spans="1:9" ht="18" customHeight="1">
      <c r="A12085" s="323"/>
      <c r="B12085" s="302" t="s">
        <v>31</v>
      </c>
      <c r="C12085" s="325" t="s">
        <v>1886</v>
      </c>
      <c r="D12085" s="325">
        <v>104</v>
      </c>
      <c r="E12085" s="46">
        <v>37000</v>
      </c>
      <c r="F12085" s="130">
        <f t="shared" si="197"/>
        <v>3848000</v>
      </c>
      <c r="G12085" s="69"/>
    </row>
    <row r="12086" spans="1:9" ht="18" customHeight="1">
      <c r="A12086" s="323"/>
      <c r="B12086" s="302" t="s">
        <v>31</v>
      </c>
      <c r="C12086" s="325" t="s">
        <v>179</v>
      </c>
      <c r="D12086" s="325">
        <v>98.5</v>
      </c>
      <c r="E12086" s="46">
        <v>37000</v>
      </c>
      <c r="F12086" s="130">
        <f t="shared" si="197"/>
        <v>3644500</v>
      </c>
      <c r="G12086" s="69"/>
    </row>
    <row r="12087" spans="1:9" ht="18" customHeight="1">
      <c r="A12087" s="323"/>
      <c r="B12087" s="302" t="s">
        <v>31</v>
      </c>
      <c r="C12087" s="325" t="s">
        <v>180</v>
      </c>
      <c r="D12087" s="325">
        <v>108.5</v>
      </c>
      <c r="E12087" s="46">
        <v>37000</v>
      </c>
      <c r="F12087" s="130">
        <f t="shared" si="197"/>
        <v>4014500</v>
      </c>
      <c r="G12087" s="69"/>
    </row>
    <row r="12088" spans="1:9" ht="18" customHeight="1">
      <c r="A12088" s="323"/>
      <c r="B12088" s="302" t="s">
        <v>31</v>
      </c>
      <c r="C12088" s="325" t="s">
        <v>189</v>
      </c>
      <c r="D12088" s="325">
        <v>100</v>
      </c>
      <c r="E12088" s="46">
        <v>37000</v>
      </c>
      <c r="F12088" s="130">
        <f t="shared" si="197"/>
        <v>3700000</v>
      </c>
      <c r="G12088" s="69"/>
    </row>
    <row r="12089" spans="1:9" ht="18" customHeight="1">
      <c r="A12089" s="323"/>
      <c r="B12089" s="302"/>
      <c r="C12089" s="325"/>
      <c r="D12089" s="325"/>
      <c r="E12089" s="46"/>
      <c r="F12089" s="130">
        <f t="shared" si="197"/>
        <v>0</v>
      </c>
      <c r="G12089" s="69"/>
    </row>
    <row r="12090" spans="1:9" ht="18" customHeight="1">
      <c r="A12090" s="458" t="s">
        <v>2458</v>
      </c>
      <c r="B12090" s="302" t="s">
        <v>23</v>
      </c>
      <c r="C12090" s="325" t="s">
        <v>763</v>
      </c>
      <c r="D12090" s="325">
        <v>120</v>
      </c>
      <c r="E12090" s="46">
        <v>36000</v>
      </c>
      <c r="F12090" s="130">
        <f t="shared" si="197"/>
        <v>4320000</v>
      </c>
      <c r="G12090" s="86">
        <f>SUM(F12090:F12093)</f>
        <v>26544600</v>
      </c>
    </row>
    <row r="12091" spans="1:9" ht="18" customHeight="1">
      <c r="A12091" s="458"/>
      <c r="B12091" s="302" t="s">
        <v>31</v>
      </c>
      <c r="C12091" s="325" t="s">
        <v>1235</v>
      </c>
      <c r="D12091" s="325">
        <v>307.5</v>
      </c>
      <c r="E12091" s="46">
        <v>33500</v>
      </c>
      <c r="F12091" s="130">
        <f t="shared" si="197"/>
        <v>10301250</v>
      </c>
      <c r="G12091" s="69"/>
    </row>
    <row r="12092" spans="1:9" ht="18" customHeight="1">
      <c r="A12092" s="458"/>
      <c r="B12092" s="302" t="s">
        <v>31</v>
      </c>
      <c r="C12092" s="325" t="s">
        <v>2046</v>
      </c>
      <c r="D12092" s="325">
        <v>303.5</v>
      </c>
      <c r="E12092" s="46">
        <v>33000</v>
      </c>
      <c r="F12092" s="130">
        <f t="shared" si="197"/>
        <v>10015500</v>
      </c>
      <c r="G12092" s="69"/>
    </row>
    <row r="12093" spans="1:9" ht="18" customHeight="1">
      <c r="A12093" s="458"/>
      <c r="B12093" s="302" t="s">
        <v>31</v>
      </c>
      <c r="C12093" s="325" t="s">
        <v>192</v>
      </c>
      <c r="D12093" s="325">
        <v>55.3</v>
      </c>
      <c r="E12093" s="46">
        <v>34500</v>
      </c>
      <c r="F12093" s="130">
        <f t="shared" si="197"/>
        <v>1907850</v>
      </c>
      <c r="G12093" s="69"/>
    </row>
    <row r="12094" spans="1:9" ht="18" customHeight="1">
      <c r="A12094" s="458"/>
      <c r="B12094" s="302"/>
      <c r="C12094" s="325"/>
      <c r="D12094" s="325"/>
      <c r="E12094" s="46"/>
      <c r="F12094" s="130">
        <f t="shared" si="197"/>
        <v>0</v>
      </c>
      <c r="G12094" s="69"/>
    </row>
    <row r="12095" spans="1:9" ht="18" customHeight="1">
      <c r="A12095" s="458" t="s">
        <v>2469</v>
      </c>
      <c r="B12095" s="302" t="s">
        <v>23</v>
      </c>
      <c r="C12095" s="325" t="s">
        <v>2783</v>
      </c>
      <c r="D12095" s="325">
        <v>53.3</v>
      </c>
      <c r="E12095" s="46">
        <v>37500</v>
      </c>
      <c r="F12095" s="130">
        <f t="shared" si="197"/>
        <v>1998750</v>
      </c>
      <c r="G12095" s="86">
        <f>SUM(F12095:F12098)</f>
        <v>6492500</v>
      </c>
      <c r="I12095" s="280" t="s">
        <v>2785</v>
      </c>
    </row>
    <row r="12096" spans="1:9" ht="18" customHeight="1">
      <c r="A12096" s="458"/>
      <c r="B12096" s="302" t="s">
        <v>23</v>
      </c>
      <c r="C12096" s="325" t="s">
        <v>2784</v>
      </c>
      <c r="D12096" s="325">
        <v>51.9</v>
      </c>
      <c r="E12096" s="46">
        <v>37500</v>
      </c>
      <c r="F12096" s="130">
        <f t="shared" si="197"/>
        <v>1946250</v>
      </c>
      <c r="G12096" s="69"/>
      <c r="I12096" s="280" t="s">
        <v>2785</v>
      </c>
    </row>
    <row r="12097" spans="1:9" ht="18" customHeight="1">
      <c r="A12097" s="458"/>
      <c r="B12097" s="302" t="s">
        <v>31</v>
      </c>
      <c r="C12097" s="325" t="s">
        <v>1133</v>
      </c>
      <c r="D12097" s="325">
        <v>20.6</v>
      </c>
      <c r="E12097" s="46">
        <v>37500</v>
      </c>
      <c r="F12097" s="130">
        <f t="shared" si="197"/>
        <v>772500</v>
      </c>
      <c r="G12097" s="69"/>
      <c r="I12097" s="280" t="s">
        <v>2520</v>
      </c>
    </row>
    <row r="12098" spans="1:9" ht="18" customHeight="1">
      <c r="A12098" s="458"/>
      <c r="B12098" s="302" t="s">
        <v>31</v>
      </c>
      <c r="C12098" s="325" t="s">
        <v>143</v>
      </c>
      <c r="D12098" s="325">
        <v>50</v>
      </c>
      <c r="E12098" s="46">
        <v>35500</v>
      </c>
      <c r="F12098" s="130">
        <f t="shared" si="197"/>
        <v>1775000</v>
      </c>
      <c r="G12098" s="69"/>
      <c r="I12098" s="280" t="s">
        <v>2520</v>
      </c>
    </row>
    <row r="12099" spans="1:9" ht="18" customHeight="1">
      <c r="A12099" s="458"/>
      <c r="B12099" s="302"/>
      <c r="C12099" s="325"/>
      <c r="D12099" s="325"/>
      <c r="E12099" s="46"/>
      <c r="F12099" s="130">
        <f t="shared" si="197"/>
        <v>0</v>
      </c>
      <c r="G12099" s="69"/>
    </row>
    <row r="12100" spans="1:9" ht="18" customHeight="1">
      <c r="A12100" s="302" t="s">
        <v>2315</v>
      </c>
      <c r="B12100" s="302" t="s">
        <v>23</v>
      </c>
      <c r="C12100" s="325" t="s">
        <v>720</v>
      </c>
      <c r="D12100" s="325">
        <v>130.80000000000001</v>
      </c>
      <c r="E12100" s="46">
        <v>34000</v>
      </c>
      <c r="F12100" s="130">
        <f t="shared" si="197"/>
        <v>4447200</v>
      </c>
      <c r="G12100" s="86">
        <f>SUM(F12100:F12101)</f>
        <v>8394000</v>
      </c>
    </row>
    <row r="12101" spans="1:9" ht="18" customHeight="1">
      <c r="A12101" s="302"/>
      <c r="B12101" s="302" t="s">
        <v>518</v>
      </c>
      <c r="C12101" s="325" t="s">
        <v>1073</v>
      </c>
      <c r="D12101" s="325">
        <v>119.6</v>
      </c>
      <c r="E12101" s="46">
        <v>33000</v>
      </c>
      <c r="F12101" s="130">
        <f t="shared" si="197"/>
        <v>3946800</v>
      </c>
      <c r="G12101" s="69"/>
    </row>
    <row r="12102" spans="1:9" ht="18" customHeight="1">
      <c r="A12102" s="302"/>
      <c r="B12102" s="302"/>
      <c r="C12102" s="325"/>
      <c r="D12102" s="325"/>
      <c r="E12102" s="46"/>
      <c r="F12102" s="130">
        <f t="shared" si="197"/>
        <v>0</v>
      </c>
      <c r="G12102" s="69"/>
    </row>
    <row r="12103" spans="1:9" ht="18" customHeight="1">
      <c r="A12103" s="534" t="s">
        <v>314</v>
      </c>
      <c r="B12103" s="302"/>
      <c r="C12103" s="325"/>
      <c r="D12103" s="325"/>
      <c r="E12103" s="46"/>
      <c r="F12103" s="130">
        <f t="shared" si="197"/>
        <v>0</v>
      </c>
      <c r="G12103" s="86">
        <f>F12104</f>
        <v>3168950</v>
      </c>
    </row>
    <row r="12104" spans="1:9" ht="18" customHeight="1">
      <c r="A12104" s="533" t="s">
        <v>154</v>
      </c>
      <c r="B12104" s="440" t="s">
        <v>13</v>
      </c>
      <c r="C12104" s="382" t="s">
        <v>754</v>
      </c>
      <c r="D12104" s="382">
        <v>103.9</v>
      </c>
      <c r="E12104" s="59">
        <v>30500</v>
      </c>
      <c r="F12104" s="132">
        <f t="shared" si="197"/>
        <v>3168950</v>
      </c>
      <c r="G12104" s="92"/>
    </row>
    <row r="12105" spans="1:9" ht="18" customHeight="1">
      <c r="A12105" s="526"/>
      <c r="B12105" s="435"/>
      <c r="C12105" s="484"/>
      <c r="D12105" s="484"/>
      <c r="E12105" s="113"/>
      <c r="F12105" s="126"/>
      <c r="G12105" s="9"/>
    </row>
    <row r="12106" spans="1:9" ht="18" customHeight="1">
      <c r="A12106" s="537">
        <v>42500</v>
      </c>
      <c r="B12106" s="355"/>
      <c r="C12106" s="491" t="s">
        <v>398</v>
      </c>
      <c r="D12106" s="525"/>
      <c r="F12106" s="127"/>
    </row>
    <row r="12107" spans="1:9" ht="18" customHeight="1">
      <c r="A12107" s="531" t="s">
        <v>127</v>
      </c>
      <c r="B12107" s="436" t="s">
        <v>134</v>
      </c>
      <c r="C12107" s="494" t="s">
        <v>152</v>
      </c>
      <c r="D12107" s="494">
        <f>SUM(D12108:D12239)</f>
        <v>12088.699999999995</v>
      </c>
      <c r="E12107" s="166"/>
      <c r="F12107" s="171">
        <f>SUM(F12108:F12239)</f>
        <v>414808260</v>
      </c>
      <c r="G12107" s="171">
        <f>SUM(G12108:G12239)</f>
        <v>414808260</v>
      </c>
    </row>
    <row r="12108" spans="1:9" ht="18" customHeight="1">
      <c r="A12108" s="532" t="s">
        <v>12</v>
      </c>
      <c r="B12108" s="441" t="s">
        <v>13</v>
      </c>
      <c r="C12108" s="492" t="s">
        <v>14</v>
      </c>
      <c r="D12108" s="492">
        <v>50</v>
      </c>
      <c r="E12108" s="62">
        <v>30500</v>
      </c>
      <c r="F12108" s="139">
        <f t="shared" si="197"/>
        <v>1525000</v>
      </c>
      <c r="G12108" s="85">
        <f>SUM(F12108:F12109)</f>
        <v>3050000</v>
      </c>
    </row>
    <row r="12109" spans="1:9" ht="18" customHeight="1">
      <c r="A12109" s="323"/>
      <c r="B12109" s="302" t="s">
        <v>13</v>
      </c>
      <c r="C12109" s="325" t="s">
        <v>60</v>
      </c>
      <c r="D12109" s="325">
        <v>50</v>
      </c>
      <c r="E12109" s="46">
        <v>30500</v>
      </c>
      <c r="F12109" s="130">
        <f t="shared" si="197"/>
        <v>1525000</v>
      </c>
      <c r="G12109" s="69"/>
    </row>
    <row r="12110" spans="1:9" ht="18" customHeight="1">
      <c r="A12110" s="323"/>
      <c r="B12110" s="302"/>
      <c r="C12110" s="325"/>
      <c r="D12110" s="325"/>
      <c r="E12110" s="46"/>
      <c r="F12110" s="130"/>
      <c r="G12110" s="69"/>
    </row>
    <row r="12111" spans="1:9" ht="18" customHeight="1">
      <c r="A12111" s="323" t="s">
        <v>2460</v>
      </c>
      <c r="B12111" s="302" t="s">
        <v>13</v>
      </c>
      <c r="C12111" s="325" t="s">
        <v>45</v>
      </c>
      <c r="D12111" s="325">
        <v>10</v>
      </c>
      <c r="E12111" s="46">
        <v>30500</v>
      </c>
      <c r="F12111" s="130">
        <f t="shared" ref="F12111:F12117" si="198">E12111*D12111</f>
        <v>305000</v>
      </c>
      <c r="G12111" s="86">
        <f>SUM(F12111:F12117)</f>
        <v>3660000</v>
      </c>
    </row>
    <row r="12112" spans="1:9" ht="18" customHeight="1">
      <c r="A12112" s="323"/>
      <c r="B12112" s="302" t="s">
        <v>13</v>
      </c>
      <c r="C12112" s="325" t="s">
        <v>76</v>
      </c>
      <c r="D12112" s="325">
        <v>10</v>
      </c>
      <c r="E12112" s="46">
        <v>30500</v>
      </c>
      <c r="F12112" s="130">
        <f t="shared" si="198"/>
        <v>305000</v>
      </c>
      <c r="G12112" s="69"/>
    </row>
    <row r="12113" spans="1:7" ht="18" customHeight="1">
      <c r="A12113" s="323"/>
      <c r="B12113" s="302" t="s">
        <v>13</v>
      </c>
      <c r="C12113" s="325" t="s">
        <v>22</v>
      </c>
      <c r="D12113" s="325">
        <v>10</v>
      </c>
      <c r="E12113" s="46">
        <v>30500</v>
      </c>
      <c r="F12113" s="130">
        <f t="shared" si="198"/>
        <v>305000</v>
      </c>
      <c r="G12113" s="69"/>
    </row>
    <row r="12114" spans="1:7" ht="18" customHeight="1">
      <c r="A12114" s="323"/>
      <c r="B12114" s="302" t="s">
        <v>13</v>
      </c>
      <c r="C12114" s="325" t="s">
        <v>75</v>
      </c>
      <c r="D12114" s="325">
        <v>30</v>
      </c>
      <c r="E12114" s="46">
        <v>30500</v>
      </c>
      <c r="F12114" s="130">
        <f t="shared" si="198"/>
        <v>915000</v>
      </c>
      <c r="G12114" s="69"/>
    </row>
    <row r="12115" spans="1:7" ht="18" customHeight="1">
      <c r="A12115" s="323"/>
      <c r="B12115" s="302" t="s">
        <v>13</v>
      </c>
      <c r="C12115" s="325" t="s">
        <v>60</v>
      </c>
      <c r="D12115" s="325">
        <v>20</v>
      </c>
      <c r="E12115" s="46">
        <v>30500</v>
      </c>
      <c r="F12115" s="130">
        <f t="shared" si="198"/>
        <v>610000</v>
      </c>
      <c r="G12115" s="69"/>
    </row>
    <row r="12116" spans="1:7" ht="18" customHeight="1">
      <c r="A12116" s="323"/>
      <c r="B12116" s="302" t="s">
        <v>13</v>
      </c>
      <c r="C12116" s="325" t="s">
        <v>14</v>
      </c>
      <c r="D12116" s="325">
        <v>30</v>
      </c>
      <c r="E12116" s="46">
        <v>30500</v>
      </c>
      <c r="F12116" s="130">
        <f t="shared" si="198"/>
        <v>915000</v>
      </c>
      <c r="G12116" s="69"/>
    </row>
    <row r="12117" spans="1:7" ht="18" customHeight="1">
      <c r="A12117" s="323"/>
      <c r="B12117" s="302" t="s">
        <v>13</v>
      </c>
      <c r="C12117" s="325" t="s">
        <v>62</v>
      </c>
      <c r="D12117" s="325">
        <v>10</v>
      </c>
      <c r="E12117" s="46">
        <v>30500</v>
      </c>
      <c r="F12117" s="130">
        <f t="shared" si="198"/>
        <v>305000</v>
      </c>
      <c r="G12117" s="69"/>
    </row>
    <row r="12118" spans="1:7" ht="18" customHeight="1">
      <c r="A12118" s="323"/>
      <c r="B12118" s="302"/>
      <c r="C12118" s="325"/>
      <c r="D12118" s="325"/>
      <c r="E12118" s="46"/>
      <c r="F12118" s="130">
        <f t="shared" si="197"/>
        <v>0</v>
      </c>
      <c r="G12118" s="69"/>
    </row>
    <row r="12119" spans="1:7" ht="18" customHeight="1">
      <c r="A12119" s="323" t="s">
        <v>2626</v>
      </c>
      <c r="B12119" s="302" t="s">
        <v>31</v>
      </c>
      <c r="C12119" s="325" t="s">
        <v>2790</v>
      </c>
      <c r="D12119" s="325">
        <v>46.3</v>
      </c>
      <c r="E12119" s="46">
        <v>34500</v>
      </c>
      <c r="F12119" s="130">
        <f t="shared" si="197"/>
        <v>1597350</v>
      </c>
      <c r="G12119" s="86">
        <f>SUM(F12119:F12120)</f>
        <v>19377350</v>
      </c>
    </row>
    <row r="12120" spans="1:7" ht="18" customHeight="1">
      <c r="A12120" s="323"/>
      <c r="B12120" s="302" t="s">
        <v>31</v>
      </c>
      <c r="C12120" s="325" t="s">
        <v>1942</v>
      </c>
      <c r="D12120" s="325">
        <v>508</v>
      </c>
      <c r="E12120" s="46">
        <v>35000</v>
      </c>
      <c r="F12120" s="130">
        <f t="shared" si="197"/>
        <v>17780000</v>
      </c>
      <c r="G12120" s="86"/>
    </row>
    <row r="12121" spans="1:7" ht="18" customHeight="1">
      <c r="A12121" s="323"/>
      <c r="B12121" s="302"/>
      <c r="C12121" s="325"/>
      <c r="D12121" s="325"/>
      <c r="E12121" s="46"/>
      <c r="F12121" s="130">
        <f t="shared" si="197"/>
        <v>0</v>
      </c>
      <c r="G12121" s="69"/>
    </row>
    <row r="12122" spans="1:7" ht="18" customHeight="1">
      <c r="A12122" s="323" t="s">
        <v>354</v>
      </c>
      <c r="B12122" s="302" t="s">
        <v>13</v>
      </c>
      <c r="C12122" s="325" t="s">
        <v>1590</v>
      </c>
      <c r="D12122" s="325">
        <v>110.7</v>
      </c>
      <c r="E12122" s="46">
        <v>35000</v>
      </c>
      <c r="F12122" s="130">
        <f t="shared" si="197"/>
        <v>3874500</v>
      </c>
      <c r="G12122" s="86">
        <f>F12122</f>
        <v>3874500</v>
      </c>
    </row>
    <row r="12123" spans="1:7" ht="18" customHeight="1">
      <c r="A12123" s="323"/>
      <c r="B12123" s="302"/>
      <c r="C12123" s="325"/>
      <c r="D12123" s="325"/>
      <c r="E12123" s="46"/>
      <c r="F12123" s="130">
        <f t="shared" si="197"/>
        <v>0</v>
      </c>
      <c r="G12123" s="69"/>
    </row>
    <row r="12124" spans="1:7" ht="18" customHeight="1">
      <c r="A12124" s="323" t="s">
        <v>2800</v>
      </c>
      <c r="B12124" s="302" t="s">
        <v>669</v>
      </c>
      <c r="C12124" s="325" t="s">
        <v>221</v>
      </c>
      <c r="D12124" s="325">
        <v>114.5</v>
      </c>
      <c r="E12124" s="46">
        <v>41500</v>
      </c>
      <c r="F12124" s="130">
        <f t="shared" si="197"/>
        <v>4751750</v>
      </c>
      <c r="G12124" s="86">
        <f>F12124</f>
        <v>4751750</v>
      </c>
    </row>
    <row r="12125" spans="1:7" ht="18" customHeight="1">
      <c r="A12125" s="323"/>
      <c r="B12125" s="302"/>
      <c r="C12125" s="325"/>
      <c r="D12125" s="325"/>
      <c r="E12125" s="46"/>
      <c r="F12125" s="130"/>
      <c r="G12125" s="86"/>
    </row>
    <row r="12126" spans="1:7" ht="18" customHeight="1">
      <c r="A12126" s="323" t="s">
        <v>2803</v>
      </c>
      <c r="B12126" s="302" t="s">
        <v>13</v>
      </c>
      <c r="C12126" s="325" t="s">
        <v>2804</v>
      </c>
      <c r="D12126" s="325">
        <v>496</v>
      </c>
      <c r="E12126" s="46">
        <v>31000</v>
      </c>
      <c r="F12126" s="130">
        <f>E12126*D12126</f>
        <v>15376000</v>
      </c>
      <c r="G12126" s="86">
        <f>SUM(F12126:F12129)</f>
        <v>54653750</v>
      </c>
    </row>
    <row r="12127" spans="1:7" ht="18" customHeight="1">
      <c r="A12127" s="323"/>
      <c r="B12127" s="302" t="s">
        <v>13</v>
      </c>
      <c r="C12127" s="325" t="s">
        <v>703</v>
      </c>
      <c r="D12127" s="325">
        <v>500</v>
      </c>
      <c r="E12127" s="46">
        <v>31000</v>
      </c>
      <c r="F12127" s="130">
        <f>E12127*D12127</f>
        <v>15500000</v>
      </c>
      <c r="G12127" s="69"/>
    </row>
    <row r="12128" spans="1:7" ht="18" customHeight="1">
      <c r="A12128" s="323"/>
      <c r="B12128" s="302" t="s">
        <v>13</v>
      </c>
      <c r="C12128" s="325" t="s">
        <v>686</v>
      </c>
      <c r="D12128" s="325">
        <v>200</v>
      </c>
      <c r="E12128" s="46">
        <v>31000</v>
      </c>
      <c r="F12128" s="130">
        <f>E12128*D12128</f>
        <v>6200000</v>
      </c>
      <c r="G12128" s="69"/>
    </row>
    <row r="12129" spans="1:9" ht="18" customHeight="1">
      <c r="A12129" s="323"/>
      <c r="B12129" s="302" t="s">
        <v>23</v>
      </c>
      <c r="C12129" s="325" t="s">
        <v>192</v>
      </c>
      <c r="D12129" s="325">
        <v>509.5</v>
      </c>
      <c r="E12129" s="46">
        <v>34500</v>
      </c>
      <c r="F12129" s="130">
        <f>E12129*D12129</f>
        <v>17577750</v>
      </c>
      <c r="G12129" s="69"/>
    </row>
    <row r="12130" spans="1:9" ht="18" customHeight="1">
      <c r="A12130" s="323"/>
      <c r="B12130" s="302"/>
      <c r="C12130" s="325"/>
      <c r="D12130" s="325"/>
      <c r="E12130" s="46"/>
      <c r="F12130" s="130">
        <f t="shared" si="197"/>
        <v>0</v>
      </c>
      <c r="G12130" s="69"/>
    </row>
    <row r="12131" spans="1:9" ht="18" customHeight="1">
      <c r="A12131" s="323" t="s">
        <v>56</v>
      </c>
      <c r="B12131" s="302" t="s">
        <v>13</v>
      </c>
      <c r="C12131" s="325" t="s">
        <v>57</v>
      </c>
      <c r="D12131" s="325">
        <v>30</v>
      </c>
      <c r="E12131" s="46">
        <v>31000</v>
      </c>
      <c r="F12131" s="130">
        <f t="shared" si="197"/>
        <v>930000</v>
      </c>
      <c r="G12131" s="86">
        <f>F12131</f>
        <v>930000</v>
      </c>
    </row>
    <row r="12132" spans="1:9" ht="18" customHeight="1">
      <c r="A12132" s="323"/>
      <c r="B12132" s="302"/>
      <c r="C12132" s="325"/>
      <c r="D12132" s="325"/>
      <c r="E12132" s="46"/>
      <c r="F12132" s="130">
        <f t="shared" si="197"/>
        <v>0</v>
      </c>
      <c r="G12132" s="69"/>
    </row>
    <row r="12133" spans="1:9" ht="18" customHeight="1">
      <c r="A12133" s="323" t="s">
        <v>2349</v>
      </c>
      <c r="B12133" s="302" t="s">
        <v>13</v>
      </c>
      <c r="C12133" s="325" t="s">
        <v>22</v>
      </c>
      <c r="D12133" s="325">
        <v>10</v>
      </c>
      <c r="E12133" s="46">
        <v>30000</v>
      </c>
      <c r="F12133" s="130">
        <f t="shared" si="197"/>
        <v>300000</v>
      </c>
      <c r="G12133" s="86">
        <f>SUM(F12133:F12135)</f>
        <v>2145000</v>
      </c>
    </row>
    <row r="12134" spans="1:9" ht="18" customHeight="1">
      <c r="A12134" s="323"/>
      <c r="B12134" s="302" t="s">
        <v>13</v>
      </c>
      <c r="C12134" s="325" t="s">
        <v>14</v>
      </c>
      <c r="D12134" s="325">
        <v>50</v>
      </c>
      <c r="E12134" s="46">
        <v>30000</v>
      </c>
      <c r="F12134" s="130">
        <f t="shared" si="197"/>
        <v>1500000</v>
      </c>
      <c r="G12134" s="69"/>
    </row>
    <row r="12135" spans="1:9" ht="18" customHeight="1">
      <c r="A12135" s="323"/>
      <c r="B12135" s="302" t="s">
        <v>23</v>
      </c>
      <c r="C12135" s="325" t="s">
        <v>60</v>
      </c>
      <c r="D12135" s="325">
        <v>10</v>
      </c>
      <c r="E12135" s="46">
        <v>34500</v>
      </c>
      <c r="F12135" s="130">
        <f t="shared" si="197"/>
        <v>345000</v>
      </c>
      <c r="G12135" s="69"/>
    </row>
    <row r="12136" spans="1:9" ht="18" customHeight="1">
      <c r="A12136" s="323"/>
      <c r="B12136" s="302"/>
      <c r="C12136" s="325"/>
      <c r="D12136" s="325"/>
      <c r="E12136" s="46"/>
      <c r="F12136" s="130">
        <f t="shared" si="197"/>
        <v>0</v>
      </c>
      <c r="G12136" s="69"/>
    </row>
    <row r="12137" spans="1:9" ht="18" customHeight="1">
      <c r="A12137" s="144" t="s">
        <v>2305</v>
      </c>
      <c r="B12137" s="219" t="s">
        <v>2791</v>
      </c>
      <c r="C12137" s="219"/>
      <c r="D12137" s="219">
        <v>2</v>
      </c>
      <c r="E12137" s="555">
        <v>2200000</v>
      </c>
      <c r="F12137" s="131">
        <f t="shared" si="197"/>
        <v>4400000</v>
      </c>
      <c r="G12137" s="86">
        <f>F12137</f>
        <v>4400000</v>
      </c>
    </row>
    <row r="12138" spans="1:9" ht="18" customHeight="1">
      <c r="A12138" s="144"/>
      <c r="B12138" s="219"/>
      <c r="C12138" s="219"/>
      <c r="D12138" s="219"/>
      <c r="E12138" s="555"/>
      <c r="F12138" s="130">
        <f t="shared" si="197"/>
        <v>0</v>
      </c>
      <c r="G12138" s="69"/>
    </row>
    <row r="12139" spans="1:9" ht="18" customHeight="1">
      <c r="A12139" s="144" t="s">
        <v>2273</v>
      </c>
      <c r="B12139" s="144" t="s">
        <v>13</v>
      </c>
      <c r="C12139" s="144" t="s">
        <v>156</v>
      </c>
      <c r="D12139" s="144">
        <v>93.5</v>
      </c>
      <c r="E12139" s="186">
        <v>30500</v>
      </c>
      <c r="F12139" s="130">
        <f t="shared" si="197"/>
        <v>2851750</v>
      </c>
      <c r="G12139" s="86">
        <f>SUM(F12139:F12145)</f>
        <v>24767100</v>
      </c>
    </row>
    <row r="12140" spans="1:9" ht="18" customHeight="1">
      <c r="A12140" s="144"/>
      <c r="B12140" s="219" t="s">
        <v>6</v>
      </c>
      <c r="C12140" s="219" t="s">
        <v>138</v>
      </c>
      <c r="D12140" s="219">
        <v>100.2</v>
      </c>
      <c r="E12140" s="555">
        <v>40500</v>
      </c>
      <c r="F12140" s="131">
        <f t="shared" si="197"/>
        <v>4058100</v>
      </c>
      <c r="G12140" s="69"/>
    </row>
    <row r="12141" spans="1:9" ht="18" customHeight="1">
      <c r="A12141" s="144"/>
      <c r="B12141" s="219" t="s">
        <v>6</v>
      </c>
      <c r="C12141" s="219" t="s">
        <v>702</v>
      </c>
      <c r="D12141" s="219">
        <v>20</v>
      </c>
      <c r="E12141" s="555">
        <v>40000</v>
      </c>
      <c r="F12141" s="131">
        <f t="shared" si="197"/>
        <v>800000</v>
      </c>
      <c r="G12141" s="69"/>
    </row>
    <row r="12142" spans="1:9" ht="18" customHeight="1">
      <c r="A12142" s="144"/>
      <c r="B12142" s="219" t="s">
        <v>6</v>
      </c>
      <c r="C12142" s="219" t="s">
        <v>1003</v>
      </c>
      <c r="D12142" s="219">
        <v>100</v>
      </c>
      <c r="E12142" s="555">
        <v>40000</v>
      </c>
      <c r="F12142" s="131">
        <f t="shared" si="197"/>
        <v>4000000</v>
      </c>
      <c r="G12142" s="69"/>
    </row>
    <row r="12143" spans="1:9" ht="18" customHeight="1">
      <c r="A12143" s="144"/>
      <c r="B12143" s="219" t="s">
        <v>6</v>
      </c>
      <c r="C12143" s="219" t="s">
        <v>637</v>
      </c>
      <c r="D12143" s="219">
        <v>154.5</v>
      </c>
      <c r="E12143" s="555">
        <v>40500</v>
      </c>
      <c r="F12143" s="131">
        <f t="shared" si="197"/>
        <v>6257250</v>
      </c>
      <c r="G12143" s="69"/>
      <c r="I12143" s="280" t="s">
        <v>2514</v>
      </c>
    </row>
    <row r="12144" spans="1:9" ht="18" customHeight="1">
      <c r="A12144" s="144"/>
      <c r="B12144" s="219" t="s">
        <v>6</v>
      </c>
      <c r="C12144" s="219" t="s">
        <v>702</v>
      </c>
      <c r="D12144" s="219">
        <v>50</v>
      </c>
      <c r="E12144" s="555">
        <v>40000</v>
      </c>
      <c r="F12144" s="131">
        <f t="shared" si="197"/>
        <v>2000000</v>
      </c>
      <c r="G12144" s="69"/>
      <c r="I12144" s="280" t="s">
        <v>2514</v>
      </c>
    </row>
    <row r="12145" spans="1:9" ht="18" customHeight="1">
      <c r="A12145" s="144"/>
      <c r="B12145" s="219" t="s">
        <v>6</v>
      </c>
      <c r="C12145" s="219" t="s">
        <v>529</v>
      </c>
      <c r="D12145" s="219">
        <v>120</v>
      </c>
      <c r="E12145" s="555">
        <v>40000</v>
      </c>
      <c r="F12145" s="131">
        <f t="shared" si="197"/>
        <v>4800000</v>
      </c>
      <c r="G12145" s="69"/>
      <c r="I12145" s="280" t="s">
        <v>2809</v>
      </c>
    </row>
    <row r="12146" spans="1:9" ht="18" customHeight="1">
      <c r="A12146" s="323"/>
      <c r="B12146" s="302"/>
      <c r="C12146" s="325"/>
      <c r="D12146" s="325"/>
      <c r="E12146" s="46"/>
      <c r="F12146" s="130">
        <f t="shared" si="197"/>
        <v>0</v>
      </c>
      <c r="G12146" s="69"/>
    </row>
    <row r="12147" spans="1:9" ht="18" customHeight="1">
      <c r="A12147" s="323" t="s">
        <v>2492</v>
      </c>
      <c r="B12147" s="302" t="s">
        <v>13</v>
      </c>
      <c r="C12147" s="325" t="s">
        <v>125</v>
      </c>
      <c r="D12147" s="325">
        <v>10</v>
      </c>
      <c r="E12147" s="46">
        <v>31000</v>
      </c>
      <c r="F12147" s="130">
        <f>E12147*D12147</f>
        <v>310000</v>
      </c>
      <c r="G12147" s="86">
        <f>SUM(F12147:F12151)</f>
        <v>9951000</v>
      </c>
    </row>
    <row r="12148" spans="1:9" ht="18" customHeight="1">
      <c r="A12148" s="323"/>
      <c r="B12148" s="302" t="s">
        <v>13</v>
      </c>
      <c r="C12148" s="325" t="s">
        <v>1294</v>
      </c>
      <c r="D12148" s="325">
        <v>104</v>
      </c>
      <c r="E12148" s="46">
        <v>31000</v>
      </c>
      <c r="F12148" s="130">
        <f>E12148*D12148</f>
        <v>3224000</v>
      </c>
      <c r="G12148" s="69"/>
    </row>
    <row r="12149" spans="1:9" ht="18" customHeight="1">
      <c r="A12149" s="323"/>
      <c r="B12149" s="302" t="s">
        <v>13</v>
      </c>
      <c r="C12149" s="325" t="s">
        <v>2789</v>
      </c>
      <c r="D12149" s="325">
        <v>100</v>
      </c>
      <c r="E12149" s="46">
        <v>31000</v>
      </c>
      <c r="F12149" s="130">
        <f>E12149*D12149</f>
        <v>3100000</v>
      </c>
      <c r="G12149" s="69"/>
    </row>
    <row r="12150" spans="1:9" ht="18" customHeight="1">
      <c r="A12150" s="323"/>
      <c r="B12150" s="302" t="s">
        <v>13</v>
      </c>
      <c r="C12150" s="325" t="s">
        <v>685</v>
      </c>
      <c r="D12150" s="325">
        <v>50</v>
      </c>
      <c r="E12150" s="46">
        <v>31000</v>
      </c>
      <c r="F12150" s="130">
        <f>E12150*D12150</f>
        <v>1550000</v>
      </c>
      <c r="G12150" s="69"/>
    </row>
    <row r="12151" spans="1:9" ht="18" customHeight="1">
      <c r="A12151" s="323"/>
      <c r="B12151" s="302" t="s">
        <v>13</v>
      </c>
      <c r="C12151" s="325" t="s">
        <v>1614</v>
      </c>
      <c r="D12151" s="325">
        <v>57</v>
      </c>
      <c r="E12151" s="46">
        <v>31000</v>
      </c>
      <c r="F12151" s="130">
        <f>E12151*D12151</f>
        <v>1767000</v>
      </c>
      <c r="G12151" s="69"/>
    </row>
    <row r="12152" spans="1:9" ht="18" customHeight="1">
      <c r="A12152" s="323"/>
      <c r="B12152" s="302"/>
      <c r="C12152" s="325"/>
      <c r="D12152" s="325"/>
      <c r="E12152" s="46"/>
      <c r="F12152" s="130">
        <f t="shared" si="197"/>
        <v>0</v>
      </c>
      <c r="G12152" s="69"/>
    </row>
    <row r="12153" spans="1:9" ht="18" customHeight="1">
      <c r="A12153" s="323" t="s">
        <v>418</v>
      </c>
      <c r="B12153" s="302" t="s">
        <v>31</v>
      </c>
      <c r="C12153" s="325" t="s">
        <v>78</v>
      </c>
      <c r="D12153" s="325">
        <v>202.8</v>
      </c>
      <c r="E12153" s="46">
        <v>35500</v>
      </c>
      <c r="F12153" s="130">
        <f t="shared" si="197"/>
        <v>7199400</v>
      </c>
      <c r="G12153" s="86">
        <f>F12153</f>
        <v>7199400</v>
      </c>
    </row>
    <row r="12154" spans="1:9" ht="18" customHeight="1">
      <c r="A12154" s="323"/>
      <c r="B12154" s="302"/>
      <c r="C12154" s="325"/>
      <c r="D12154" s="325"/>
      <c r="E12154" s="46"/>
      <c r="F12154" s="130">
        <f t="shared" si="197"/>
        <v>0</v>
      </c>
      <c r="G12154" s="69"/>
    </row>
    <row r="12155" spans="1:9" ht="18" customHeight="1">
      <c r="A12155" s="323" t="s">
        <v>2454</v>
      </c>
      <c r="B12155" s="302" t="s">
        <v>13</v>
      </c>
      <c r="C12155" s="325" t="s">
        <v>1838</v>
      </c>
      <c r="D12155" s="325">
        <v>50</v>
      </c>
      <c r="E12155" s="46">
        <v>30500</v>
      </c>
      <c r="F12155" s="130">
        <f t="shared" si="197"/>
        <v>1525000</v>
      </c>
      <c r="G12155" s="86">
        <f>F12155</f>
        <v>1525000</v>
      </c>
    </row>
    <row r="12156" spans="1:9" ht="18" customHeight="1">
      <c r="A12156" s="323"/>
      <c r="B12156" s="302"/>
      <c r="C12156" s="325"/>
      <c r="D12156" s="325"/>
      <c r="E12156" s="46"/>
      <c r="F12156" s="130">
        <f t="shared" si="197"/>
        <v>0</v>
      </c>
      <c r="G12156" s="69"/>
    </row>
    <row r="12157" spans="1:9" ht="18" customHeight="1">
      <c r="A12157" s="302" t="s">
        <v>1843</v>
      </c>
      <c r="B12157" s="439" t="s">
        <v>1099</v>
      </c>
      <c r="C12157" s="430" t="s">
        <v>1774</v>
      </c>
      <c r="D12157" s="430">
        <v>-25</v>
      </c>
      <c r="E12157" s="54">
        <v>33000</v>
      </c>
      <c r="F12157" s="140">
        <f t="shared" si="197"/>
        <v>-825000</v>
      </c>
      <c r="G12157" s="86">
        <f>F12157</f>
        <v>-825000</v>
      </c>
    </row>
    <row r="12158" spans="1:9" ht="18" customHeight="1">
      <c r="A12158" s="302"/>
      <c r="B12158" s="302"/>
      <c r="C12158" s="302"/>
      <c r="D12158" s="302"/>
      <c r="E12158" s="379"/>
      <c r="F12158" s="130">
        <f t="shared" si="197"/>
        <v>0</v>
      </c>
      <c r="G12158" s="69"/>
    </row>
    <row r="12159" spans="1:9" ht="18" customHeight="1">
      <c r="A12159" s="323" t="s">
        <v>321</v>
      </c>
      <c r="B12159" s="439" t="s">
        <v>2303</v>
      </c>
      <c r="C12159" s="430" t="s">
        <v>78</v>
      </c>
      <c r="D12159" s="430">
        <v>-3.4</v>
      </c>
      <c r="E12159" s="54">
        <v>34000</v>
      </c>
      <c r="F12159" s="140">
        <f t="shared" si="197"/>
        <v>-115600</v>
      </c>
      <c r="G12159" s="86">
        <f>SUM(F12159:F12167)</f>
        <v>5484900</v>
      </c>
    </row>
    <row r="12160" spans="1:9" ht="18" customHeight="1">
      <c r="A12160" s="323"/>
      <c r="B12160" s="439" t="s">
        <v>2303</v>
      </c>
      <c r="C12160" s="430" t="s">
        <v>416</v>
      </c>
      <c r="D12160" s="430">
        <v>-8.3000000000000007</v>
      </c>
      <c r="E12160" s="54">
        <v>34000</v>
      </c>
      <c r="F12160" s="140">
        <f t="shared" si="197"/>
        <v>-282200</v>
      </c>
      <c r="G12160" s="69"/>
    </row>
    <row r="12161" spans="1:7" ht="18" customHeight="1">
      <c r="A12161" s="323"/>
      <c r="B12161" s="439" t="s">
        <v>2493</v>
      </c>
      <c r="C12161" s="430" t="s">
        <v>754</v>
      </c>
      <c r="D12161" s="430">
        <v>-3.1</v>
      </c>
      <c r="E12161" s="54">
        <v>34000</v>
      </c>
      <c r="F12161" s="140">
        <f t="shared" si="197"/>
        <v>-105400</v>
      </c>
      <c r="G12161" s="69"/>
    </row>
    <row r="12162" spans="1:7" ht="18" customHeight="1">
      <c r="A12162" s="323"/>
      <c r="B12162" s="439" t="s">
        <v>2304</v>
      </c>
      <c r="C12162" s="430" t="s">
        <v>2139</v>
      </c>
      <c r="D12162" s="430">
        <v>-9.8000000000000007</v>
      </c>
      <c r="E12162" s="54">
        <v>35000</v>
      </c>
      <c r="F12162" s="140">
        <f t="shared" si="197"/>
        <v>-343000</v>
      </c>
      <c r="G12162" s="69"/>
    </row>
    <row r="12163" spans="1:7" ht="18" customHeight="1">
      <c r="A12163" s="323"/>
      <c r="B12163" s="439" t="s">
        <v>2304</v>
      </c>
      <c r="C12163" s="430" t="s">
        <v>78</v>
      </c>
      <c r="D12163" s="430">
        <v>-7.8</v>
      </c>
      <c r="E12163" s="54">
        <v>36500</v>
      </c>
      <c r="F12163" s="140">
        <f t="shared" si="197"/>
        <v>-284700</v>
      </c>
      <c r="G12163" s="69"/>
    </row>
    <row r="12164" spans="1:7" ht="18" customHeight="1">
      <c r="A12164" s="323"/>
      <c r="B12164" s="439" t="s">
        <v>2304</v>
      </c>
      <c r="C12164" s="430" t="s">
        <v>416</v>
      </c>
      <c r="D12164" s="430">
        <v>-9.6999999999999993</v>
      </c>
      <c r="E12164" s="54">
        <v>36000</v>
      </c>
      <c r="F12164" s="140">
        <f t="shared" si="197"/>
        <v>-349200</v>
      </c>
      <c r="G12164" s="69"/>
    </row>
    <row r="12165" spans="1:7" ht="18" customHeight="1">
      <c r="A12165" s="323"/>
      <c r="B12165" s="439" t="s">
        <v>2304</v>
      </c>
      <c r="C12165" s="430" t="s">
        <v>95</v>
      </c>
      <c r="D12165" s="430">
        <v>-3.6</v>
      </c>
      <c r="E12165" s="54">
        <v>36000</v>
      </c>
      <c r="F12165" s="140">
        <f t="shared" si="197"/>
        <v>-129600</v>
      </c>
      <c r="G12165" s="69"/>
    </row>
    <row r="12166" spans="1:7" ht="18" customHeight="1">
      <c r="A12166" s="323"/>
      <c r="B12166" s="439" t="s">
        <v>2304</v>
      </c>
      <c r="C12166" s="430" t="s">
        <v>2139</v>
      </c>
      <c r="D12166" s="430">
        <v>-3.4</v>
      </c>
      <c r="E12166" s="54">
        <v>35000</v>
      </c>
      <c r="F12166" s="140">
        <f t="shared" si="197"/>
        <v>-119000</v>
      </c>
      <c r="G12166" s="69"/>
    </row>
    <row r="12167" spans="1:7" ht="18" customHeight="1">
      <c r="A12167" s="323"/>
      <c r="B12167" s="302" t="s">
        <v>31</v>
      </c>
      <c r="C12167" s="325" t="s">
        <v>244</v>
      </c>
      <c r="D12167" s="325">
        <v>203.2</v>
      </c>
      <c r="E12167" s="46">
        <v>35500</v>
      </c>
      <c r="F12167" s="130">
        <f t="shared" si="197"/>
        <v>7213600</v>
      </c>
      <c r="G12167" s="69"/>
    </row>
    <row r="12168" spans="1:7" ht="18" customHeight="1">
      <c r="A12168" s="323"/>
      <c r="B12168" s="302"/>
      <c r="C12168" s="325"/>
      <c r="D12168" s="325"/>
      <c r="E12168" s="46"/>
      <c r="F12168" s="130">
        <f t="shared" si="197"/>
        <v>0</v>
      </c>
      <c r="G12168" s="69"/>
    </row>
    <row r="12169" spans="1:7" ht="18" customHeight="1">
      <c r="A12169" s="458" t="s">
        <v>2448</v>
      </c>
      <c r="B12169" s="302" t="s">
        <v>31</v>
      </c>
      <c r="C12169" s="325" t="s">
        <v>443</v>
      </c>
      <c r="D12169" s="325">
        <v>50</v>
      </c>
      <c r="E12169" s="46">
        <v>35500</v>
      </c>
      <c r="F12169" s="130">
        <f t="shared" si="197"/>
        <v>1775000</v>
      </c>
      <c r="G12169" s="86">
        <f>F12169</f>
        <v>1775000</v>
      </c>
    </row>
    <row r="12170" spans="1:7" ht="18" customHeight="1">
      <c r="A12170" s="323"/>
      <c r="B12170" s="302"/>
      <c r="C12170" s="325"/>
      <c r="D12170" s="325"/>
      <c r="E12170" s="46"/>
      <c r="F12170" s="130">
        <f t="shared" si="197"/>
        <v>0</v>
      </c>
      <c r="G12170" s="69"/>
    </row>
    <row r="12171" spans="1:7" ht="18" customHeight="1">
      <c r="A12171" s="323" t="s">
        <v>2287</v>
      </c>
      <c r="B12171" s="302" t="s">
        <v>31</v>
      </c>
      <c r="C12171" s="325" t="s">
        <v>118</v>
      </c>
      <c r="D12171" s="325">
        <v>97.6</v>
      </c>
      <c r="E12171" s="46">
        <v>37000</v>
      </c>
      <c r="F12171" s="130">
        <f t="shared" si="197"/>
        <v>3611200</v>
      </c>
      <c r="G12171" s="86">
        <f>SUM(F12171:F12173)</f>
        <v>9616300</v>
      </c>
    </row>
    <row r="12172" spans="1:7" ht="18" customHeight="1">
      <c r="A12172" s="323"/>
      <c r="B12172" s="302" t="s">
        <v>31</v>
      </c>
      <c r="C12172" s="325" t="s">
        <v>533</v>
      </c>
      <c r="D12172" s="325">
        <v>59.6</v>
      </c>
      <c r="E12172" s="46">
        <v>37000</v>
      </c>
      <c r="F12172" s="130">
        <f t="shared" si="197"/>
        <v>2205200</v>
      </c>
      <c r="G12172" s="69"/>
    </row>
    <row r="12173" spans="1:7" ht="18" customHeight="1">
      <c r="A12173" s="323"/>
      <c r="B12173" s="302" t="s">
        <v>31</v>
      </c>
      <c r="C12173" s="325" t="s">
        <v>342</v>
      </c>
      <c r="D12173" s="325">
        <v>102.7</v>
      </c>
      <c r="E12173" s="46">
        <v>37000</v>
      </c>
      <c r="F12173" s="130">
        <f t="shared" si="197"/>
        <v>3799900</v>
      </c>
      <c r="G12173" s="69"/>
    </row>
    <row r="12174" spans="1:7" ht="18" customHeight="1">
      <c r="A12174" s="323"/>
      <c r="B12174" s="302"/>
      <c r="C12174" s="325"/>
      <c r="D12174" s="325"/>
      <c r="E12174" s="46"/>
      <c r="F12174" s="130">
        <f t="shared" si="197"/>
        <v>0</v>
      </c>
      <c r="G12174" s="69"/>
    </row>
    <row r="12175" spans="1:7" ht="18" customHeight="1">
      <c r="A12175" s="323" t="s">
        <v>193</v>
      </c>
      <c r="B12175" s="302" t="s">
        <v>31</v>
      </c>
      <c r="C12175" s="325" t="s">
        <v>206</v>
      </c>
      <c r="D12175" s="325">
        <v>500</v>
      </c>
      <c r="E12175" s="46">
        <v>37000</v>
      </c>
      <c r="F12175" s="130">
        <f t="shared" si="197"/>
        <v>18500000</v>
      </c>
      <c r="G12175" s="86">
        <f>F12175</f>
        <v>18500000</v>
      </c>
    </row>
    <row r="12176" spans="1:7" ht="18" customHeight="1">
      <c r="A12176" s="323"/>
      <c r="B12176" s="302"/>
      <c r="C12176" s="325"/>
      <c r="D12176" s="325"/>
      <c r="E12176" s="46"/>
      <c r="F12176" s="130">
        <f t="shared" si="197"/>
        <v>0</v>
      </c>
      <c r="G12176" s="69"/>
    </row>
    <row r="12177" spans="1:7" ht="18" customHeight="1">
      <c r="A12177" s="323" t="s">
        <v>2354</v>
      </c>
      <c r="B12177" s="302" t="s">
        <v>518</v>
      </c>
      <c r="C12177" s="325" t="s">
        <v>2589</v>
      </c>
      <c r="D12177" s="325">
        <v>211.2</v>
      </c>
      <c r="E12177" s="46">
        <v>33000</v>
      </c>
      <c r="F12177" s="130">
        <f t="shared" si="197"/>
        <v>6969600</v>
      </c>
      <c r="G12177" s="86">
        <f>F12177</f>
        <v>6969600</v>
      </c>
    </row>
    <row r="12178" spans="1:7" ht="18" customHeight="1">
      <c r="A12178" s="323"/>
      <c r="B12178" s="302"/>
      <c r="C12178" s="325"/>
      <c r="D12178" s="325"/>
      <c r="E12178" s="46"/>
      <c r="F12178" s="130">
        <f t="shared" si="197"/>
        <v>0</v>
      </c>
      <c r="G12178" s="69"/>
    </row>
    <row r="12179" spans="1:7" ht="18" customHeight="1">
      <c r="A12179" s="323" t="s">
        <v>330</v>
      </c>
      <c r="B12179" s="302" t="s">
        <v>13</v>
      </c>
      <c r="C12179" s="325" t="s">
        <v>1511</v>
      </c>
      <c r="D12179" s="325">
        <v>79.599999999999994</v>
      </c>
      <c r="E12179" s="46">
        <v>31500</v>
      </c>
      <c r="F12179" s="130">
        <f t="shared" si="197"/>
        <v>2507400</v>
      </c>
      <c r="G12179" s="86">
        <f>SUM(F12179:F12181)</f>
        <v>14677400</v>
      </c>
    </row>
    <row r="12180" spans="1:7" ht="18" customHeight="1">
      <c r="A12180" s="323"/>
      <c r="B12180" s="302" t="s">
        <v>518</v>
      </c>
      <c r="C12180" s="325" t="s">
        <v>610</v>
      </c>
      <c r="D12180" s="325">
        <v>160</v>
      </c>
      <c r="E12180" s="46">
        <v>38000</v>
      </c>
      <c r="F12180" s="130">
        <f t="shared" si="197"/>
        <v>6080000</v>
      </c>
      <c r="G12180" s="69"/>
    </row>
    <row r="12181" spans="1:7" ht="18" customHeight="1">
      <c r="A12181" s="323"/>
      <c r="B12181" s="302" t="s">
        <v>518</v>
      </c>
      <c r="C12181" s="325" t="s">
        <v>610</v>
      </c>
      <c r="D12181" s="325">
        <v>162.4</v>
      </c>
      <c r="E12181" s="46">
        <v>37500</v>
      </c>
      <c r="F12181" s="130">
        <f t="shared" si="197"/>
        <v>6090000</v>
      </c>
      <c r="G12181" s="69"/>
    </row>
    <row r="12182" spans="1:7" ht="18" customHeight="1">
      <c r="A12182" s="323"/>
      <c r="B12182" s="302"/>
      <c r="C12182" s="325"/>
      <c r="D12182" s="325"/>
      <c r="E12182" s="46"/>
      <c r="F12182" s="130">
        <f t="shared" si="197"/>
        <v>0</v>
      </c>
      <c r="G12182" s="69"/>
    </row>
    <row r="12183" spans="1:7" ht="18" customHeight="1">
      <c r="A12183" s="323" t="s">
        <v>93</v>
      </c>
      <c r="B12183" s="302" t="s">
        <v>13</v>
      </c>
      <c r="C12183" s="325" t="s">
        <v>1229</v>
      </c>
      <c r="D12183" s="325">
        <v>50.5</v>
      </c>
      <c r="E12183" s="46">
        <v>31500</v>
      </c>
      <c r="F12183" s="130">
        <f t="shared" ref="F12183:F12306" si="199">E12183*D12183</f>
        <v>1590750</v>
      </c>
      <c r="G12183" s="86">
        <f>F12183</f>
        <v>1590750</v>
      </c>
    </row>
    <row r="12184" spans="1:7" ht="18" customHeight="1">
      <c r="A12184" s="323"/>
      <c r="B12184" s="302"/>
      <c r="C12184" s="325"/>
      <c r="D12184" s="325"/>
      <c r="E12184" s="46"/>
      <c r="F12184" s="130">
        <f t="shared" si="199"/>
        <v>0</v>
      </c>
      <c r="G12184" s="69"/>
    </row>
    <row r="12185" spans="1:7" ht="18" customHeight="1">
      <c r="A12185" s="323" t="s">
        <v>2792</v>
      </c>
      <c r="B12185" s="302" t="s">
        <v>13</v>
      </c>
      <c r="C12185" s="325" t="s">
        <v>784</v>
      </c>
      <c r="D12185" s="325">
        <v>16</v>
      </c>
      <c r="E12185" s="46">
        <v>33800</v>
      </c>
      <c r="F12185" s="130">
        <f t="shared" si="199"/>
        <v>540800</v>
      </c>
      <c r="G12185" s="86">
        <f>SUM(F12185:F12186)</f>
        <v>24680760</v>
      </c>
    </row>
    <row r="12186" spans="1:7" ht="18" customHeight="1">
      <c r="A12186" s="323"/>
      <c r="B12186" s="302" t="s">
        <v>13</v>
      </c>
      <c r="C12186" s="325" t="s">
        <v>1694</v>
      </c>
      <c r="D12186" s="325">
        <v>714.2</v>
      </c>
      <c r="E12186" s="46">
        <v>33800</v>
      </c>
      <c r="F12186" s="130">
        <f t="shared" si="199"/>
        <v>24139960</v>
      </c>
      <c r="G12186" s="69"/>
    </row>
    <row r="12187" spans="1:7" ht="18" customHeight="1">
      <c r="A12187" s="323"/>
      <c r="B12187" s="302"/>
      <c r="C12187" s="325"/>
      <c r="D12187" s="325"/>
      <c r="E12187" s="46"/>
      <c r="F12187" s="130">
        <f t="shared" si="199"/>
        <v>0</v>
      </c>
      <c r="G12187" s="69"/>
    </row>
    <row r="12188" spans="1:7" ht="18" customHeight="1">
      <c r="A12188" s="323" t="s">
        <v>88</v>
      </c>
      <c r="B12188" s="302" t="s">
        <v>13</v>
      </c>
      <c r="C12188" s="325" t="s">
        <v>144</v>
      </c>
      <c r="D12188" s="325">
        <v>686.8</v>
      </c>
      <c r="E12188" s="46">
        <v>30000</v>
      </c>
      <c r="F12188" s="130">
        <f t="shared" si="199"/>
        <v>20604000</v>
      </c>
      <c r="G12188" s="86">
        <f>F12188</f>
        <v>20604000</v>
      </c>
    </row>
    <row r="12189" spans="1:7" ht="18" customHeight="1">
      <c r="A12189" s="323"/>
      <c r="B12189" s="302"/>
      <c r="C12189" s="325"/>
      <c r="D12189" s="325"/>
      <c r="E12189" s="46"/>
      <c r="F12189" s="130">
        <f t="shared" si="199"/>
        <v>0</v>
      </c>
      <c r="G12189" s="69"/>
    </row>
    <row r="12190" spans="1:7" ht="18" customHeight="1">
      <c r="A12190" s="323" t="s">
        <v>2315</v>
      </c>
      <c r="B12190" s="302" t="s">
        <v>23</v>
      </c>
      <c r="C12190" s="325" t="s">
        <v>720</v>
      </c>
      <c r="D12190" s="325">
        <v>358.5</v>
      </c>
      <c r="E12190" s="46">
        <v>34000</v>
      </c>
      <c r="F12190" s="130">
        <f t="shared" si="199"/>
        <v>12189000</v>
      </c>
      <c r="G12190" s="86">
        <f>F12190</f>
        <v>12189000</v>
      </c>
    </row>
    <row r="12191" spans="1:7" ht="18" customHeight="1">
      <c r="A12191" s="323"/>
      <c r="B12191" s="302"/>
      <c r="C12191" s="325"/>
      <c r="D12191" s="325"/>
      <c r="E12191" s="46"/>
      <c r="F12191" s="130">
        <f t="shared" si="199"/>
        <v>0</v>
      </c>
      <c r="G12191" s="86"/>
    </row>
    <row r="12192" spans="1:7" ht="18" customHeight="1">
      <c r="A12192" s="323" t="s">
        <v>2345</v>
      </c>
      <c r="B12192" s="302" t="s">
        <v>31</v>
      </c>
      <c r="C12192" s="325" t="s">
        <v>449</v>
      </c>
      <c r="D12192" s="325">
        <v>99.1</v>
      </c>
      <c r="E12192" s="46">
        <v>35500</v>
      </c>
      <c r="F12192" s="130">
        <f t="shared" si="199"/>
        <v>3518050</v>
      </c>
      <c r="G12192" s="86">
        <f>F12192</f>
        <v>3518050</v>
      </c>
    </row>
    <row r="12193" spans="1:9" ht="18" customHeight="1">
      <c r="A12193" s="323"/>
      <c r="B12193" s="302"/>
      <c r="C12193" s="325"/>
      <c r="D12193" s="325"/>
      <c r="E12193" s="46"/>
      <c r="F12193" s="130">
        <f t="shared" si="199"/>
        <v>0</v>
      </c>
      <c r="G12193" s="69"/>
    </row>
    <row r="12194" spans="1:9" ht="18" customHeight="1">
      <c r="A12194" s="323" t="s">
        <v>207</v>
      </c>
      <c r="B12194" s="302" t="s">
        <v>23</v>
      </c>
      <c r="C12194" s="325" t="s">
        <v>681</v>
      </c>
      <c r="D12194" s="325">
        <v>100</v>
      </c>
      <c r="E12194" s="46">
        <v>33500</v>
      </c>
      <c r="F12194" s="130">
        <f t="shared" si="199"/>
        <v>3350000</v>
      </c>
      <c r="G12194" s="86">
        <f>F12194</f>
        <v>3350000</v>
      </c>
      <c r="I12194" s="280" t="s">
        <v>2799</v>
      </c>
    </row>
    <row r="12195" spans="1:9" ht="18" customHeight="1">
      <c r="A12195" s="323"/>
      <c r="B12195" s="302"/>
      <c r="C12195" s="325"/>
      <c r="D12195" s="325"/>
      <c r="E12195" s="46"/>
      <c r="F12195" s="130">
        <f t="shared" si="199"/>
        <v>0</v>
      </c>
      <c r="G12195" s="69"/>
    </row>
    <row r="12196" spans="1:9" ht="18" customHeight="1">
      <c r="A12196" s="323" t="s">
        <v>2661</v>
      </c>
      <c r="B12196" s="302" t="s">
        <v>254</v>
      </c>
      <c r="C12196" s="325" t="s">
        <v>255</v>
      </c>
      <c r="D12196" s="325">
        <v>120.5</v>
      </c>
      <c r="E12196" s="46">
        <v>37000</v>
      </c>
      <c r="F12196" s="130">
        <f t="shared" si="199"/>
        <v>4458500</v>
      </c>
      <c r="G12196" s="86">
        <f>F12196</f>
        <v>4458500</v>
      </c>
    </row>
    <row r="12197" spans="1:9" ht="18" customHeight="1">
      <c r="A12197" s="323"/>
      <c r="B12197" s="302"/>
      <c r="C12197" s="325"/>
      <c r="D12197" s="325"/>
      <c r="E12197" s="46"/>
      <c r="F12197" s="130">
        <f t="shared" si="199"/>
        <v>0</v>
      </c>
      <c r="G12197" s="69"/>
    </row>
    <row r="12198" spans="1:9" ht="18" customHeight="1">
      <c r="A12198" s="323" t="s">
        <v>235</v>
      </c>
      <c r="B12198" s="302" t="s">
        <v>13</v>
      </c>
      <c r="C12198" s="325" t="s">
        <v>237</v>
      </c>
      <c r="D12198" s="325">
        <v>420</v>
      </c>
      <c r="E12198" s="46">
        <v>30500</v>
      </c>
      <c r="F12198" s="130">
        <f t="shared" si="199"/>
        <v>12810000</v>
      </c>
      <c r="G12198" s="86">
        <f>SUM(F12198:F12199)</f>
        <v>15768500</v>
      </c>
    </row>
    <row r="12199" spans="1:9" ht="18" customHeight="1">
      <c r="A12199" s="323"/>
      <c r="B12199" s="302" t="s">
        <v>13</v>
      </c>
      <c r="C12199" s="325" t="s">
        <v>347</v>
      </c>
      <c r="D12199" s="325">
        <v>97</v>
      </c>
      <c r="E12199" s="46">
        <v>30500</v>
      </c>
      <c r="F12199" s="130">
        <f t="shared" si="199"/>
        <v>2958500</v>
      </c>
      <c r="G12199" s="69"/>
    </row>
    <row r="12200" spans="1:9" ht="18" customHeight="1">
      <c r="A12200" s="323"/>
      <c r="B12200" s="302"/>
      <c r="C12200" s="325"/>
      <c r="D12200" s="325"/>
      <c r="E12200" s="46"/>
      <c r="F12200" s="130">
        <f t="shared" si="199"/>
        <v>0</v>
      </c>
      <c r="G12200" s="69"/>
    </row>
    <row r="12201" spans="1:9" ht="18" customHeight="1">
      <c r="A12201" s="323" t="s">
        <v>448</v>
      </c>
      <c r="B12201" s="302" t="s">
        <v>13</v>
      </c>
      <c r="C12201" s="325" t="s">
        <v>117</v>
      </c>
      <c r="D12201" s="325">
        <v>109.3</v>
      </c>
      <c r="E12201" s="46">
        <v>30500</v>
      </c>
      <c r="F12201" s="130">
        <f t="shared" si="199"/>
        <v>3333650</v>
      </c>
      <c r="G12201" s="86">
        <f>SUM(F12201:F12202)</f>
        <v>8147950</v>
      </c>
    </row>
    <row r="12202" spans="1:9" ht="18" customHeight="1">
      <c r="A12202" s="323"/>
      <c r="B12202" s="302" t="s">
        <v>13</v>
      </c>
      <c r="C12202" s="325" t="s">
        <v>388</v>
      </c>
      <c r="D12202" s="325">
        <v>155.30000000000001</v>
      </c>
      <c r="E12202" s="46">
        <v>31000</v>
      </c>
      <c r="F12202" s="130">
        <f t="shared" si="199"/>
        <v>4814300</v>
      </c>
      <c r="G12202" s="69"/>
    </row>
    <row r="12203" spans="1:9" ht="18" customHeight="1">
      <c r="A12203" s="323"/>
      <c r="B12203" s="302"/>
      <c r="C12203" s="325"/>
      <c r="D12203" s="325"/>
      <c r="E12203" s="46"/>
      <c r="F12203" s="130">
        <f t="shared" si="199"/>
        <v>0</v>
      </c>
      <c r="G12203" s="69"/>
    </row>
    <row r="12204" spans="1:9" ht="18" customHeight="1">
      <c r="A12204" s="323" t="s">
        <v>316</v>
      </c>
      <c r="B12204" s="302" t="s">
        <v>31</v>
      </c>
      <c r="C12204" s="325" t="s">
        <v>2793</v>
      </c>
      <c r="D12204" s="325">
        <v>50.3</v>
      </c>
      <c r="E12204" s="46">
        <v>35000</v>
      </c>
      <c r="F12204" s="130">
        <f t="shared" si="199"/>
        <v>1760500</v>
      </c>
      <c r="G12204" s="86">
        <f>SUM(F12204:F12218)</f>
        <v>88540250</v>
      </c>
    </row>
    <row r="12205" spans="1:9" ht="18" customHeight="1">
      <c r="A12205" s="323"/>
      <c r="B12205" s="302" t="s">
        <v>31</v>
      </c>
      <c r="C12205" s="325" t="s">
        <v>655</v>
      </c>
      <c r="D12205" s="325">
        <v>100</v>
      </c>
      <c r="E12205" s="46">
        <v>35000</v>
      </c>
      <c r="F12205" s="130">
        <f t="shared" si="199"/>
        <v>3500000</v>
      </c>
      <c r="G12205" s="69"/>
    </row>
    <row r="12206" spans="1:9" ht="18" customHeight="1">
      <c r="A12206" s="323"/>
      <c r="B12206" s="302" t="s">
        <v>31</v>
      </c>
      <c r="C12206" s="325" t="s">
        <v>455</v>
      </c>
      <c r="D12206" s="325">
        <v>148</v>
      </c>
      <c r="E12206" s="46">
        <v>35000</v>
      </c>
      <c r="F12206" s="130">
        <f t="shared" si="199"/>
        <v>5180000</v>
      </c>
      <c r="G12206" s="69"/>
    </row>
    <row r="12207" spans="1:9" ht="18" customHeight="1">
      <c r="A12207" s="323"/>
      <c r="B12207" s="302" t="s">
        <v>31</v>
      </c>
      <c r="C12207" s="325" t="s">
        <v>2794</v>
      </c>
      <c r="D12207" s="325">
        <v>188</v>
      </c>
      <c r="E12207" s="46">
        <v>35000</v>
      </c>
      <c r="F12207" s="130">
        <f t="shared" si="199"/>
        <v>6580000</v>
      </c>
      <c r="G12207" s="69"/>
    </row>
    <row r="12208" spans="1:9" ht="18" customHeight="1">
      <c r="A12208" s="323"/>
      <c r="B12208" s="302" t="s">
        <v>31</v>
      </c>
      <c r="C12208" s="325" t="s">
        <v>2795</v>
      </c>
      <c r="D12208" s="325">
        <v>105</v>
      </c>
      <c r="E12208" s="46">
        <v>35000</v>
      </c>
      <c r="F12208" s="130">
        <f t="shared" si="199"/>
        <v>3675000</v>
      </c>
      <c r="G12208" s="69"/>
    </row>
    <row r="12209" spans="1:9" ht="18" customHeight="1">
      <c r="A12209" s="323"/>
      <c r="B12209" s="302" t="s">
        <v>31</v>
      </c>
      <c r="C12209" s="325" t="s">
        <v>22</v>
      </c>
      <c r="D12209" s="325">
        <v>92.5</v>
      </c>
      <c r="E12209" s="46">
        <v>35000</v>
      </c>
      <c r="F12209" s="130">
        <f t="shared" si="199"/>
        <v>3237500</v>
      </c>
      <c r="G12209" s="69"/>
    </row>
    <row r="12210" spans="1:9" ht="18" customHeight="1">
      <c r="A12210" s="323"/>
      <c r="B12210" s="302" t="s">
        <v>31</v>
      </c>
      <c r="C12210" s="325" t="s">
        <v>476</v>
      </c>
      <c r="D12210" s="325">
        <v>292.89999999999998</v>
      </c>
      <c r="E12210" s="46">
        <v>35000</v>
      </c>
      <c r="F12210" s="130">
        <f t="shared" si="199"/>
        <v>10251500</v>
      </c>
      <c r="G12210" s="69"/>
    </row>
    <row r="12211" spans="1:9" ht="18" customHeight="1">
      <c r="A12211" s="323"/>
      <c r="B12211" s="302" t="s">
        <v>31</v>
      </c>
      <c r="C12211" s="325" t="s">
        <v>59</v>
      </c>
      <c r="D12211" s="325">
        <v>54.4</v>
      </c>
      <c r="E12211" s="46">
        <v>35000</v>
      </c>
      <c r="F12211" s="130">
        <f t="shared" si="199"/>
        <v>1904000</v>
      </c>
      <c r="G12211" s="69"/>
    </row>
    <row r="12212" spans="1:9" ht="18" customHeight="1">
      <c r="A12212" s="323"/>
      <c r="B12212" s="302" t="s">
        <v>31</v>
      </c>
      <c r="C12212" s="325" t="s">
        <v>2796</v>
      </c>
      <c r="D12212" s="325">
        <v>218.7</v>
      </c>
      <c r="E12212" s="46">
        <v>35000</v>
      </c>
      <c r="F12212" s="130">
        <f t="shared" si="199"/>
        <v>7654500</v>
      </c>
      <c r="G12212" s="69"/>
    </row>
    <row r="12213" spans="1:9" ht="18" customHeight="1">
      <c r="A12213" s="323"/>
      <c r="B12213" s="302" t="s">
        <v>31</v>
      </c>
      <c r="C12213" s="325" t="s">
        <v>2292</v>
      </c>
      <c r="D12213" s="325">
        <v>154</v>
      </c>
      <c r="E12213" s="46">
        <v>34500</v>
      </c>
      <c r="F12213" s="130">
        <f t="shared" si="199"/>
        <v>5313000</v>
      </c>
      <c r="G12213" s="69"/>
    </row>
    <row r="12214" spans="1:9" ht="18" customHeight="1">
      <c r="A12214" s="323"/>
      <c r="B12214" s="302" t="s">
        <v>31</v>
      </c>
      <c r="C12214" s="325" t="s">
        <v>2771</v>
      </c>
      <c r="D12214" s="325">
        <v>550</v>
      </c>
      <c r="E12214" s="46">
        <v>34500</v>
      </c>
      <c r="F12214" s="130">
        <f t="shared" si="199"/>
        <v>18975000</v>
      </c>
      <c r="G12214" s="69"/>
    </row>
    <row r="12215" spans="1:9" ht="18" customHeight="1">
      <c r="A12215" s="323"/>
      <c r="B12215" s="302" t="s">
        <v>31</v>
      </c>
      <c r="C12215" s="325" t="s">
        <v>533</v>
      </c>
      <c r="D12215" s="325">
        <v>106.9</v>
      </c>
      <c r="E12215" s="46">
        <v>35000</v>
      </c>
      <c r="F12215" s="130">
        <f t="shared" si="199"/>
        <v>3741500</v>
      </c>
      <c r="G12215" s="69"/>
    </row>
    <row r="12216" spans="1:9" ht="18" customHeight="1">
      <c r="A12216" s="323"/>
      <c r="B12216" s="302" t="s">
        <v>13</v>
      </c>
      <c r="C12216" s="325" t="s">
        <v>244</v>
      </c>
      <c r="D12216" s="325">
        <v>152.5</v>
      </c>
      <c r="E12216" s="46">
        <v>31500</v>
      </c>
      <c r="F12216" s="130">
        <f t="shared" si="199"/>
        <v>4803750</v>
      </c>
      <c r="G12216" s="69"/>
    </row>
    <row r="12217" spans="1:9" ht="18" customHeight="1">
      <c r="A12217" s="323"/>
      <c r="B12217" s="302" t="s">
        <v>23</v>
      </c>
      <c r="C12217" s="325" t="s">
        <v>962</v>
      </c>
      <c r="D12217" s="325">
        <v>100</v>
      </c>
      <c r="E12217" s="46">
        <v>30000</v>
      </c>
      <c r="F12217" s="130">
        <f t="shared" si="199"/>
        <v>3000000</v>
      </c>
      <c r="G12217" s="69"/>
    </row>
    <row r="12218" spans="1:9" ht="18" customHeight="1">
      <c r="A12218" s="323"/>
      <c r="B12218" s="302" t="s">
        <v>23</v>
      </c>
      <c r="C12218" s="325" t="s">
        <v>562</v>
      </c>
      <c r="D12218" s="325">
        <v>298.8</v>
      </c>
      <c r="E12218" s="46">
        <v>30000</v>
      </c>
      <c r="F12218" s="130">
        <f t="shared" si="199"/>
        <v>8964000</v>
      </c>
      <c r="G12218" s="69"/>
    </row>
    <row r="12219" spans="1:9" ht="18" customHeight="1">
      <c r="A12219" s="323"/>
      <c r="B12219" s="302"/>
      <c r="C12219" s="325"/>
      <c r="D12219" s="325"/>
      <c r="E12219" s="46"/>
      <c r="F12219" s="130">
        <f t="shared" si="199"/>
        <v>0</v>
      </c>
      <c r="G12219" s="69"/>
    </row>
    <row r="12220" spans="1:9" ht="18" customHeight="1">
      <c r="A12220" s="323" t="s">
        <v>90</v>
      </c>
      <c r="B12220" s="302" t="s">
        <v>31</v>
      </c>
      <c r="C12220" s="325" t="s">
        <v>2506</v>
      </c>
      <c r="D12220" s="325">
        <v>629.4</v>
      </c>
      <c r="E12220" s="46">
        <v>35000</v>
      </c>
      <c r="F12220" s="130">
        <f t="shared" si="199"/>
        <v>22029000</v>
      </c>
      <c r="G12220" s="86">
        <f>F12220</f>
        <v>22029000</v>
      </c>
      <c r="I12220" s="317" t="s">
        <v>2798</v>
      </c>
    </row>
    <row r="12221" spans="1:9" ht="18" customHeight="1">
      <c r="A12221" s="323"/>
      <c r="B12221" s="302"/>
      <c r="C12221" s="325"/>
      <c r="D12221" s="325"/>
      <c r="E12221" s="46"/>
      <c r="F12221" s="130">
        <f t="shared" si="199"/>
        <v>0</v>
      </c>
      <c r="G12221" s="69"/>
    </row>
    <row r="12222" spans="1:9" ht="18" customHeight="1">
      <c r="A12222" s="323" t="s">
        <v>722</v>
      </c>
      <c r="B12222" s="444" t="s">
        <v>2802</v>
      </c>
      <c r="C12222" s="482" t="s">
        <v>22</v>
      </c>
      <c r="D12222" s="482">
        <v>25</v>
      </c>
      <c r="E12222" s="116">
        <v>67000</v>
      </c>
      <c r="F12222" s="131">
        <f t="shared" si="199"/>
        <v>1675000</v>
      </c>
      <c r="G12222" s="86">
        <f>F12222</f>
        <v>1675000</v>
      </c>
    </row>
    <row r="12223" spans="1:9" ht="18" customHeight="1">
      <c r="A12223" s="323"/>
      <c r="B12223" s="302"/>
      <c r="C12223" s="325"/>
      <c r="D12223" s="325"/>
      <c r="E12223" s="46"/>
      <c r="F12223" s="130">
        <f t="shared" si="199"/>
        <v>0</v>
      </c>
      <c r="G12223" s="69"/>
    </row>
    <row r="12224" spans="1:9" ht="18" customHeight="1">
      <c r="A12224" s="323"/>
      <c r="B12224" s="302"/>
      <c r="C12224" s="325"/>
      <c r="D12224" s="325"/>
      <c r="E12224" s="46"/>
      <c r="F12224" s="130">
        <f t="shared" si="199"/>
        <v>0</v>
      </c>
      <c r="G12224" s="69"/>
    </row>
    <row r="12225" spans="1:7" ht="18" customHeight="1">
      <c r="A12225" s="323" t="s">
        <v>2648</v>
      </c>
      <c r="B12225" s="302" t="s">
        <v>13</v>
      </c>
      <c r="C12225" s="325" t="s">
        <v>14</v>
      </c>
      <c r="D12225" s="325">
        <v>50</v>
      </c>
      <c r="E12225" s="46">
        <v>31000</v>
      </c>
      <c r="F12225" s="130">
        <f t="shared" si="199"/>
        <v>1550000</v>
      </c>
      <c r="G12225" s="86">
        <f>SUM(F12225:F12228)</f>
        <v>4544400</v>
      </c>
    </row>
    <row r="12226" spans="1:7" ht="18" customHeight="1">
      <c r="A12226" s="323"/>
      <c r="B12226" s="302" t="s">
        <v>13</v>
      </c>
      <c r="C12226" s="325" t="s">
        <v>15</v>
      </c>
      <c r="D12226" s="325">
        <v>10</v>
      </c>
      <c r="E12226" s="46">
        <v>31000</v>
      </c>
      <c r="F12226" s="130">
        <f t="shared" si="199"/>
        <v>310000</v>
      </c>
      <c r="G12226" s="69"/>
    </row>
    <row r="12227" spans="1:7" ht="18" customHeight="1">
      <c r="A12227" s="323"/>
      <c r="B12227" s="302" t="s">
        <v>13</v>
      </c>
      <c r="C12227" s="325" t="s">
        <v>62</v>
      </c>
      <c r="D12227" s="325">
        <v>10</v>
      </c>
      <c r="E12227" s="46">
        <v>31000</v>
      </c>
      <c r="F12227" s="130">
        <f t="shared" si="199"/>
        <v>310000</v>
      </c>
      <c r="G12227" s="69"/>
    </row>
    <row r="12228" spans="1:7" ht="18" customHeight="1">
      <c r="A12228" s="323"/>
      <c r="B12228" s="302" t="s">
        <v>23</v>
      </c>
      <c r="C12228" s="325" t="s">
        <v>1029</v>
      </c>
      <c r="D12228" s="325">
        <v>84.8</v>
      </c>
      <c r="E12228" s="46">
        <v>28000</v>
      </c>
      <c r="F12228" s="130">
        <f t="shared" si="199"/>
        <v>2374400</v>
      </c>
      <c r="G12228" s="69"/>
    </row>
    <row r="12229" spans="1:7" ht="18" customHeight="1">
      <c r="A12229" s="323"/>
      <c r="B12229" s="302"/>
      <c r="C12229" s="325"/>
      <c r="D12229" s="325"/>
      <c r="E12229" s="46"/>
      <c r="F12229" s="130">
        <f t="shared" si="199"/>
        <v>0</v>
      </c>
      <c r="G12229" s="69"/>
    </row>
    <row r="12230" spans="1:7" ht="18" customHeight="1">
      <c r="A12230" s="323" t="s">
        <v>2805</v>
      </c>
      <c r="B12230" s="302" t="s">
        <v>31</v>
      </c>
      <c r="C12230" s="325" t="s">
        <v>2806</v>
      </c>
      <c r="D12230" s="325">
        <v>28</v>
      </c>
      <c r="E12230" s="46">
        <v>35500</v>
      </c>
      <c r="F12230" s="130">
        <f t="shared" si="199"/>
        <v>994000</v>
      </c>
      <c r="G12230" s="86">
        <f>SUM(F12230:F12232)</f>
        <v>14129000</v>
      </c>
    </row>
    <row r="12231" spans="1:7" ht="18" customHeight="1">
      <c r="A12231" s="323"/>
      <c r="B12231" s="302" t="s">
        <v>31</v>
      </c>
      <c r="C12231" s="325" t="s">
        <v>2807</v>
      </c>
      <c r="D12231" s="325">
        <v>276</v>
      </c>
      <c r="E12231" s="46">
        <v>35500</v>
      </c>
      <c r="F12231" s="130">
        <f t="shared" si="199"/>
        <v>9798000</v>
      </c>
      <c r="G12231" s="69"/>
    </row>
    <row r="12232" spans="1:7" ht="18" customHeight="1">
      <c r="A12232" s="323"/>
      <c r="B12232" s="302" t="s">
        <v>31</v>
      </c>
      <c r="C12232" s="325" t="s">
        <v>2808</v>
      </c>
      <c r="D12232" s="325">
        <v>94</v>
      </c>
      <c r="E12232" s="46">
        <v>35500</v>
      </c>
      <c r="F12232" s="130">
        <f t="shared" si="199"/>
        <v>3337000</v>
      </c>
      <c r="G12232" s="69"/>
    </row>
    <row r="12233" spans="1:7" ht="18" customHeight="1">
      <c r="A12233" s="323"/>
      <c r="B12233" s="302"/>
      <c r="C12233" s="325"/>
      <c r="D12233" s="325"/>
      <c r="E12233" s="46"/>
      <c r="F12233" s="130">
        <f t="shared" si="199"/>
        <v>0</v>
      </c>
      <c r="G12233" s="69"/>
    </row>
    <row r="12234" spans="1:7" ht="18" customHeight="1">
      <c r="A12234" s="534" t="s">
        <v>314</v>
      </c>
      <c r="B12234" s="302"/>
      <c r="C12234" s="325"/>
      <c r="D12234" s="557"/>
      <c r="E12234" s="46"/>
      <c r="F12234" s="130">
        <f t="shared" si="199"/>
        <v>0</v>
      </c>
      <c r="G12234" s="86">
        <f>SUM(F12235:F12239)</f>
        <v>-6899950</v>
      </c>
    </row>
    <row r="12235" spans="1:7" ht="18" customHeight="1">
      <c r="A12235" s="323" t="s">
        <v>154</v>
      </c>
      <c r="B12235" s="302" t="s">
        <v>13</v>
      </c>
      <c r="C12235" s="325" t="s">
        <v>754</v>
      </c>
      <c r="D12235" s="325">
        <v>114.4</v>
      </c>
      <c r="E12235" s="46">
        <v>30500</v>
      </c>
      <c r="F12235" s="130">
        <f t="shared" si="199"/>
        <v>3489200</v>
      </c>
      <c r="G12235" s="69"/>
    </row>
    <row r="12236" spans="1:7" ht="18" customHeight="1">
      <c r="A12236" s="323" t="s">
        <v>2801</v>
      </c>
      <c r="B12236" s="302" t="s">
        <v>1246</v>
      </c>
      <c r="C12236" s="325" t="s">
        <v>46</v>
      </c>
      <c r="D12236" s="325">
        <v>98</v>
      </c>
      <c r="E12236" s="46">
        <v>40500</v>
      </c>
      <c r="F12236" s="130">
        <f t="shared" si="199"/>
        <v>3969000</v>
      </c>
      <c r="G12236" s="69"/>
    </row>
    <row r="12237" spans="1:7" ht="18" customHeight="1">
      <c r="A12237" s="323"/>
      <c r="B12237" s="302" t="s">
        <v>1246</v>
      </c>
      <c r="C12237" s="325" t="s">
        <v>22</v>
      </c>
      <c r="D12237" s="325">
        <v>92</v>
      </c>
      <c r="E12237" s="46">
        <v>40500</v>
      </c>
      <c r="F12237" s="130">
        <f t="shared" si="199"/>
        <v>3726000</v>
      </c>
      <c r="G12237" s="69"/>
    </row>
    <row r="12238" spans="1:7" ht="18" customHeight="1">
      <c r="A12238" s="323"/>
      <c r="B12238" s="302" t="s">
        <v>1246</v>
      </c>
      <c r="C12238" s="325" t="s">
        <v>59</v>
      </c>
      <c r="D12238" s="325">
        <v>105.7</v>
      </c>
      <c r="E12238" s="46">
        <v>40500</v>
      </c>
      <c r="F12238" s="130">
        <f t="shared" si="199"/>
        <v>4280850</v>
      </c>
      <c r="G12238" s="69"/>
    </row>
    <row r="12239" spans="1:7" ht="18" customHeight="1">
      <c r="A12239" s="619" t="s">
        <v>2797</v>
      </c>
      <c r="B12239" s="619"/>
      <c r="C12239" s="497" t="s">
        <v>2506</v>
      </c>
      <c r="D12239" s="497">
        <v>-639</v>
      </c>
      <c r="E12239" s="123">
        <v>35000</v>
      </c>
      <c r="F12239" s="164">
        <f>E12239*D12239</f>
        <v>-22365000</v>
      </c>
      <c r="G12239" s="92"/>
    </row>
    <row r="12240" spans="1:7" ht="18" customHeight="1">
      <c r="A12240" s="526"/>
      <c r="B12240" s="435"/>
      <c r="C12240" s="484"/>
      <c r="D12240" s="484"/>
      <c r="E12240" s="113"/>
      <c r="F12240" s="126"/>
      <c r="G12240" s="9"/>
    </row>
    <row r="12241" spans="1:8" ht="18" customHeight="1">
      <c r="A12241" s="537">
        <v>42501</v>
      </c>
      <c r="B12241" s="355"/>
      <c r="C12241" s="491" t="s">
        <v>398</v>
      </c>
      <c r="D12241" s="525"/>
      <c r="F12241" s="127"/>
    </row>
    <row r="12242" spans="1:8" ht="18" customHeight="1">
      <c r="A12242" s="531" t="s">
        <v>127</v>
      </c>
      <c r="B12242" s="436" t="s">
        <v>134</v>
      </c>
      <c r="C12242" s="494" t="s">
        <v>152</v>
      </c>
      <c r="D12242" s="494">
        <f>SUM(D12243:D12380)</f>
        <v>12178.8</v>
      </c>
      <c r="E12242" s="166"/>
      <c r="F12242" s="171">
        <f>SUM(F12243:F12380)</f>
        <v>426905800</v>
      </c>
      <c r="G12242" s="171">
        <f>SUM(G12243:G12380)</f>
        <v>426905800</v>
      </c>
    </row>
    <row r="12243" spans="1:8" ht="17.100000000000001" customHeight="1">
      <c r="A12243" s="532" t="s">
        <v>2811</v>
      </c>
      <c r="B12243" s="441" t="s">
        <v>13</v>
      </c>
      <c r="C12243" s="492" t="s">
        <v>272</v>
      </c>
      <c r="D12243" s="492">
        <v>20</v>
      </c>
      <c r="E12243" s="62">
        <v>31500</v>
      </c>
      <c r="F12243" s="139">
        <f t="shared" si="199"/>
        <v>630000</v>
      </c>
      <c r="G12243" s="85">
        <f>SUM(F12243:F12245)</f>
        <v>1890000</v>
      </c>
    </row>
    <row r="12244" spans="1:8" ht="17.100000000000001" customHeight="1">
      <c r="A12244" s="323"/>
      <c r="B12244" s="302" t="s">
        <v>13</v>
      </c>
      <c r="C12244" s="325" t="s">
        <v>22</v>
      </c>
      <c r="D12244" s="325">
        <v>20</v>
      </c>
      <c r="E12244" s="46">
        <v>31500</v>
      </c>
      <c r="F12244" s="130">
        <f t="shared" si="199"/>
        <v>630000</v>
      </c>
      <c r="G12244" s="69"/>
    </row>
    <row r="12245" spans="1:8" ht="17.100000000000001" customHeight="1">
      <c r="A12245" s="323"/>
      <c r="B12245" s="302" t="s">
        <v>13</v>
      </c>
      <c r="C12245" s="325" t="s">
        <v>85</v>
      </c>
      <c r="D12245" s="325">
        <v>20</v>
      </c>
      <c r="E12245" s="46">
        <v>31500</v>
      </c>
      <c r="F12245" s="130">
        <f t="shared" si="199"/>
        <v>630000</v>
      </c>
      <c r="G12245" s="69"/>
    </row>
    <row r="12246" spans="1:8" ht="17.100000000000001" customHeight="1">
      <c r="A12246" s="323"/>
      <c r="B12246" s="302"/>
      <c r="C12246" s="325"/>
      <c r="D12246" s="325"/>
      <c r="E12246" s="46"/>
      <c r="F12246" s="130">
        <f t="shared" si="199"/>
        <v>0</v>
      </c>
      <c r="G12246" s="69"/>
    </row>
    <row r="12247" spans="1:8" ht="17.100000000000001" customHeight="1">
      <c r="A12247" s="323" t="s">
        <v>2141</v>
      </c>
      <c r="B12247" s="302" t="s">
        <v>289</v>
      </c>
      <c r="C12247" s="325" t="s">
        <v>22</v>
      </c>
      <c r="D12247" s="325">
        <v>100</v>
      </c>
      <c r="E12247" s="46">
        <v>31500</v>
      </c>
      <c r="F12247" s="130">
        <f t="shared" si="199"/>
        <v>3150000</v>
      </c>
      <c r="G12247" s="86">
        <f>F12247</f>
        <v>3150000</v>
      </c>
    </row>
    <row r="12248" spans="1:8" ht="17.100000000000001" customHeight="1">
      <c r="A12248" s="323"/>
      <c r="B12248" s="302"/>
      <c r="C12248" s="325"/>
      <c r="D12248" s="325"/>
      <c r="E12248" s="46"/>
      <c r="F12248" s="130">
        <f t="shared" si="199"/>
        <v>0</v>
      </c>
      <c r="G12248" s="86"/>
    </row>
    <row r="12249" spans="1:8" ht="17.100000000000001" customHeight="1">
      <c r="A12249" s="323" t="s">
        <v>58</v>
      </c>
      <c r="B12249" s="302" t="s">
        <v>13</v>
      </c>
      <c r="C12249" s="325" t="s">
        <v>14</v>
      </c>
      <c r="D12249" s="325">
        <v>20</v>
      </c>
      <c r="E12249" s="46">
        <v>30500</v>
      </c>
      <c r="F12249" s="130">
        <f t="shared" si="199"/>
        <v>610000</v>
      </c>
      <c r="G12249" s="86">
        <f>SUM(F12249:F12252)</f>
        <v>2480000</v>
      </c>
    </row>
    <row r="12250" spans="1:8" ht="17.100000000000001" customHeight="1">
      <c r="A12250" s="323"/>
      <c r="B12250" s="302" t="s">
        <v>13</v>
      </c>
      <c r="C12250" s="325" t="s">
        <v>60</v>
      </c>
      <c r="D12250" s="325">
        <v>30</v>
      </c>
      <c r="E12250" s="46">
        <v>30500</v>
      </c>
      <c r="F12250" s="130">
        <f t="shared" si="199"/>
        <v>915000</v>
      </c>
      <c r="G12250" s="86"/>
    </row>
    <row r="12251" spans="1:8" ht="17.100000000000001" customHeight="1">
      <c r="A12251" s="323"/>
      <c r="B12251" s="302" t="s">
        <v>13</v>
      </c>
      <c r="C12251" s="325" t="s">
        <v>15</v>
      </c>
      <c r="D12251" s="325">
        <v>20</v>
      </c>
      <c r="E12251" s="46">
        <v>30500</v>
      </c>
      <c r="F12251" s="130">
        <f t="shared" si="199"/>
        <v>610000</v>
      </c>
      <c r="G12251" s="86"/>
    </row>
    <row r="12252" spans="1:8" ht="17.100000000000001" customHeight="1">
      <c r="A12252" s="323"/>
      <c r="B12252" s="302" t="s">
        <v>23</v>
      </c>
      <c r="C12252" s="325" t="s">
        <v>60</v>
      </c>
      <c r="D12252" s="325">
        <v>10</v>
      </c>
      <c r="E12252" s="46">
        <v>34500</v>
      </c>
      <c r="F12252" s="130">
        <f t="shared" si="199"/>
        <v>345000</v>
      </c>
      <c r="G12252" s="86"/>
    </row>
    <row r="12253" spans="1:8" ht="17.100000000000001" customHeight="1">
      <c r="A12253" s="323"/>
      <c r="B12253" s="302"/>
      <c r="C12253" s="325"/>
      <c r="D12253" s="325"/>
      <c r="E12253" s="46"/>
      <c r="F12253" s="130">
        <f t="shared" si="199"/>
        <v>0</v>
      </c>
      <c r="G12253" s="86"/>
    </row>
    <row r="12254" spans="1:8" ht="17.100000000000001" customHeight="1">
      <c r="A12254" s="323" t="s">
        <v>2199</v>
      </c>
      <c r="B12254" s="302" t="s">
        <v>31</v>
      </c>
      <c r="C12254" s="325" t="s">
        <v>396</v>
      </c>
      <c r="D12254" s="325">
        <v>99</v>
      </c>
      <c r="E12254" s="46">
        <v>35000</v>
      </c>
      <c r="F12254" s="130">
        <f t="shared" si="199"/>
        <v>3465000</v>
      </c>
      <c r="G12254" s="86">
        <f>F12254</f>
        <v>3465000</v>
      </c>
      <c r="H12254" s="277" t="s">
        <v>2474</v>
      </c>
    </row>
    <row r="12255" spans="1:8" ht="17.100000000000001" customHeight="1">
      <c r="A12255" s="323"/>
      <c r="B12255" s="302"/>
      <c r="C12255" s="325"/>
      <c r="D12255" s="325"/>
      <c r="E12255" s="46"/>
      <c r="F12255" s="130">
        <f t="shared" si="199"/>
        <v>0</v>
      </c>
      <c r="G12255" s="86"/>
    </row>
    <row r="12256" spans="1:8" ht="17.100000000000001" customHeight="1">
      <c r="A12256" s="323" t="s">
        <v>102</v>
      </c>
      <c r="B12256" s="302" t="s">
        <v>13</v>
      </c>
      <c r="C12256" s="325" t="s">
        <v>59</v>
      </c>
      <c r="D12256" s="325">
        <v>10</v>
      </c>
      <c r="E12256" s="46">
        <v>31000</v>
      </c>
      <c r="F12256" s="130">
        <f t="shared" si="199"/>
        <v>310000</v>
      </c>
      <c r="G12256" s="86">
        <f>F12256</f>
        <v>310000</v>
      </c>
    </row>
    <row r="12257" spans="1:9" ht="17.100000000000001" customHeight="1">
      <c r="A12257" s="323"/>
      <c r="B12257" s="302"/>
      <c r="C12257" s="325"/>
      <c r="D12257" s="325"/>
      <c r="E12257" s="46"/>
      <c r="F12257" s="130">
        <f t="shared" si="199"/>
        <v>0</v>
      </c>
      <c r="G12257" s="69"/>
    </row>
    <row r="12258" spans="1:9" ht="17.100000000000001" customHeight="1">
      <c r="A12258" s="323" t="s">
        <v>2626</v>
      </c>
      <c r="B12258" s="302" t="s">
        <v>23</v>
      </c>
      <c r="C12258" s="325" t="s">
        <v>1604</v>
      </c>
      <c r="D12258" s="325">
        <v>167.7</v>
      </c>
      <c r="E12258" s="46">
        <v>33500</v>
      </c>
      <c r="F12258" s="130">
        <f>E12258*D12258</f>
        <v>5617950</v>
      </c>
      <c r="G12258" s="86">
        <f>F12258</f>
        <v>5617950</v>
      </c>
    </row>
    <row r="12259" spans="1:9" ht="17.100000000000001" customHeight="1">
      <c r="A12259" s="323"/>
      <c r="B12259" s="302"/>
      <c r="C12259" s="325"/>
      <c r="D12259" s="325"/>
      <c r="E12259" s="46"/>
      <c r="F12259" s="130"/>
      <c r="G12259" s="69"/>
    </row>
    <row r="12260" spans="1:9" ht="17.100000000000001" customHeight="1">
      <c r="A12260" s="323" t="s">
        <v>2349</v>
      </c>
      <c r="B12260" s="302" t="s">
        <v>13</v>
      </c>
      <c r="C12260" s="325" t="s">
        <v>865</v>
      </c>
      <c r="D12260" s="325">
        <v>20</v>
      </c>
      <c r="E12260" s="46">
        <v>30000</v>
      </c>
      <c r="F12260" s="130">
        <f t="shared" si="199"/>
        <v>600000</v>
      </c>
      <c r="G12260" s="86">
        <f>SUM(F12260:F12262)</f>
        <v>1500000</v>
      </c>
    </row>
    <row r="12261" spans="1:9" ht="17.100000000000001" customHeight="1">
      <c r="A12261" s="323"/>
      <c r="B12261" s="302" t="s">
        <v>13</v>
      </c>
      <c r="C12261" s="325" t="s">
        <v>75</v>
      </c>
      <c r="D12261" s="325">
        <v>20</v>
      </c>
      <c r="E12261" s="46">
        <v>30000</v>
      </c>
      <c r="F12261" s="130">
        <f t="shared" si="199"/>
        <v>600000</v>
      </c>
      <c r="G12261" s="69"/>
    </row>
    <row r="12262" spans="1:9" ht="17.100000000000001" customHeight="1">
      <c r="A12262" s="323"/>
      <c r="B12262" s="302" t="s">
        <v>13</v>
      </c>
      <c r="C12262" s="325" t="s">
        <v>686</v>
      </c>
      <c r="D12262" s="325">
        <v>10</v>
      </c>
      <c r="E12262" s="46">
        <v>30000</v>
      </c>
      <c r="F12262" s="130">
        <f t="shared" si="199"/>
        <v>300000</v>
      </c>
      <c r="G12262" s="69"/>
    </row>
    <row r="12263" spans="1:9" ht="17.100000000000001" customHeight="1">
      <c r="A12263" s="323"/>
      <c r="B12263" s="302"/>
      <c r="C12263" s="325"/>
      <c r="D12263" s="325"/>
      <c r="E12263" s="46"/>
      <c r="F12263" s="130">
        <f t="shared" si="199"/>
        <v>0</v>
      </c>
      <c r="G12263" s="69"/>
    </row>
    <row r="12264" spans="1:9" ht="17.100000000000001" customHeight="1">
      <c r="A12264" s="323" t="s">
        <v>2305</v>
      </c>
      <c r="B12264" s="302" t="s">
        <v>13</v>
      </c>
      <c r="C12264" s="325" t="s">
        <v>60</v>
      </c>
      <c r="D12264" s="325">
        <v>10</v>
      </c>
      <c r="E12264" s="46">
        <v>30500</v>
      </c>
      <c r="F12264" s="130">
        <f t="shared" si="199"/>
        <v>305000</v>
      </c>
      <c r="G12264" s="86">
        <f>SUM(F12264:F12266)</f>
        <v>1830000</v>
      </c>
    </row>
    <row r="12265" spans="1:9" ht="17.100000000000001" customHeight="1">
      <c r="A12265" s="323"/>
      <c r="B12265" s="302" t="s">
        <v>13</v>
      </c>
      <c r="C12265" s="325" t="s">
        <v>14</v>
      </c>
      <c r="D12265" s="325">
        <v>30</v>
      </c>
      <c r="E12265" s="46">
        <v>30500</v>
      </c>
      <c r="F12265" s="130">
        <f t="shared" si="199"/>
        <v>915000</v>
      </c>
      <c r="G12265" s="69"/>
    </row>
    <row r="12266" spans="1:9" ht="17.100000000000001" customHeight="1">
      <c r="A12266" s="323"/>
      <c r="B12266" s="302" t="s">
        <v>13</v>
      </c>
      <c r="C12266" s="325" t="s">
        <v>15</v>
      </c>
      <c r="D12266" s="325">
        <v>20</v>
      </c>
      <c r="E12266" s="46">
        <v>30500</v>
      </c>
      <c r="F12266" s="130">
        <f t="shared" si="199"/>
        <v>610000</v>
      </c>
      <c r="G12266" s="69"/>
    </row>
    <row r="12267" spans="1:9" ht="17.100000000000001" customHeight="1">
      <c r="A12267" s="323"/>
      <c r="B12267" s="302"/>
      <c r="C12267" s="325"/>
      <c r="D12267" s="325"/>
      <c r="E12267" s="46"/>
      <c r="F12267" s="130">
        <f t="shared" si="199"/>
        <v>0</v>
      </c>
      <c r="G12267" s="69"/>
    </row>
    <row r="12268" spans="1:9" ht="17.100000000000001" customHeight="1">
      <c r="A12268" s="323" t="s">
        <v>2051</v>
      </c>
      <c r="B12268" s="302" t="s">
        <v>13</v>
      </c>
      <c r="C12268" s="325" t="s">
        <v>1060</v>
      </c>
      <c r="D12268" s="325">
        <v>61</v>
      </c>
      <c r="E12268" s="46">
        <v>30500</v>
      </c>
      <c r="F12268" s="130">
        <f t="shared" si="199"/>
        <v>1860500</v>
      </c>
      <c r="G12268" s="86">
        <f>F12268</f>
        <v>1860500</v>
      </c>
    </row>
    <row r="12269" spans="1:9" ht="17.100000000000001" customHeight="1">
      <c r="A12269" s="323"/>
      <c r="B12269" s="302"/>
      <c r="C12269" s="325"/>
      <c r="D12269" s="325"/>
      <c r="E12269" s="46"/>
      <c r="F12269" s="130">
        <f t="shared" si="199"/>
        <v>0</v>
      </c>
      <c r="G12269" s="69"/>
    </row>
    <row r="12270" spans="1:9" ht="17.100000000000001" customHeight="1">
      <c r="A12270" s="323" t="s">
        <v>2273</v>
      </c>
      <c r="B12270" s="444" t="s">
        <v>6</v>
      </c>
      <c r="C12270" s="482" t="s">
        <v>862</v>
      </c>
      <c r="D12270" s="482">
        <v>100</v>
      </c>
      <c r="E12270" s="116">
        <v>40000</v>
      </c>
      <c r="F12270" s="131">
        <f t="shared" si="199"/>
        <v>4000000</v>
      </c>
      <c r="G12270" s="86">
        <f>SUM(F12270:F12271)</f>
        <v>6851750</v>
      </c>
      <c r="I12270" s="280" t="s">
        <v>2514</v>
      </c>
    </row>
    <row r="12271" spans="1:9" ht="17.100000000000001" customHeight="1">
      <c r="A12271" s="323"/>
      <c r="B12271" s="302" t="s">
        <v>13</v>
      </c>
      <c r="C12271" s="325" t="s">
        <v>156</v>
      </c>
      <c r="D12271" s="325">
        <v>93.5</v>
      </c>
      <c r="E12271" s="46">
        <v>30500</v>
      </c>
      <c r="F12271" s="130">
        <f t="shared" si="199"/>
        <v>2851750</v>
      </c>
      <c r="G12271" s="69"/>
      <c r="H12271" s="277" t="s">
        <v>2474</v>
      </c>
      <c r="I12271" s="280" t="s">
        <v>2822</v>
      </c>
    </row>
    <row r="12272" spans="1:9" ht="17.100000000000001" customHeight="1">
      <c r="A12272" s="323"/>
      <c r="B12272" s="302"/>
      <c r="C12272" s="325"/>
      <c r="D12272" s="325"/>
      <c r="E12272" s="46"/>
      <c r="F12272" s="130">
        <f t="shared" si="199"/>
        <v>0</v>
      </c>
      <c r="G12272" s="69"/>
    </row>
    <row r="12273" spans="1:8" ht="17.100000000000001" customHeight="1">
      <c r="A12273" s="323" t="s">
        <v>2492</v>
      </c>
      <c r="B12273" s="302" t="s">
        <v>13</v>
      </c>
      <c r="C12273" s="325" t="s">
        <v>126</v>
      </c>
      <c r="D12273" s="325">
        <v>10</v>
      </c>
      <c r="E12273" s="46">
        <v>31000</v>
      </c>
      <c r="F12273" s="130">
        <f t="shared" si="199"/>
        <v>310000</v>
      </c>
      <c r="G12273" s="86">
        <f>SUM(F12273:F12275)</f>
        <v>930000</v>
      </c>
    </row>
    <row r="12274" spans="1:8" ht="17.100000000000001" customHeight="1">
      <c r="A12274" s="323"/>
      <c r="B12274" s="302" t="s">
        <v>13</v>
      </c>
      <c r="C12274" s="325" t="s">
        <v>45</v>
      </c>
      <c r="D12274" s="325">
        <v>10</v>
      </c>
      <c r="E12274" s="46">
        <v>31000</v>
      </c>
      <c r="F12274" s="130">
        <f t="shared" si="199"/>
        <v>310000</v>
      </c>
      <c r="G12274" s="69"/>
    </row>
    <row r="12275" spans="1:8" ht="17.100000000000001" customHeight="1">
      <c r="A12275" s="323"/>
      <c r="B12275" s="302" t="s">
        <v>13</v>
      </c>
      <c r="C12275" s="325" t="s">
        <v>22</v>
      </c>
      <c r="D12275" s="325">
        <v>10</v>
      </c>
      <c r="E12275" s="46">
        <v>31000</v>
      </c>
      <c r="F12275" s="130">
        <f t="shared" si="199"/>
        <v>310000</v>
      </c>
      <c r="G12275" s="69"/>
    </row>
    <row r="12276" spans="1:8" ht="17.100000000000001" customHeight="1">
      <c r="A12276" s="323"/>
      <c r="B12276" s="302"/>
      <c r="C12276" s="325"/>
      <c r="D12276" s="325"/>
      <c r="E12276" s="46"/>
      <c r="F12276" s="130">
        <f t="shared" si="199"/>
        <v>0</v>
      </c>
      <c r="G12276" s="69"/>
    </row>
    <row r="12277" spans="1:8" ht="17.100000000000001" customHeight="1">
      <c r="A12277" s="323" t="s">
        <v>63</v>
      </c>
      <c r="B12277" s="302" t="s">
        <v>13</v>
      </c>
      <c r="C12277" s="325" t="s">
        <v>337</v>
      </c>
      <c r="D12277" s="325">
        <v>70</v>
      </c>
      <c r="E12277" s="46">
        <v>33000</v>
      </c>
      <c r="F12277" s="130">
        <f t="shared" si="199"/>
        <v>2310000</v>
      </c>
      <c r="G12277" s="86">
        <f>SUM(F12277:F12279)</f>
        <v>5669400</v>
      </c>
      <c r="H12277" s="277" t="s">
        <v>2474</v>
      </c>
    </row>
    <row r="12278" spans="1:8" ht="17.100000000000001" customHeight="1">
      <c r="A12278" s="323"/>
      <c r="B12278" s="302" t="s">
        <v>13</v>
      </c>
      <c r="C12278" s="325" t="s">
        <v>686</v>
      </c>
      <c r="D12278" s="325">
        <v>42.8</v>
      </c>
      <c r="E12278" s="46">
        <v>33000</v>
      </c>
      <c r="F12278" s="130">
        <f t="shared" si="199"/>
        <v>1412400</v>
      </c>
      <c r="G12278" s="69"/>
    </row>
    <row r="12279" spans="1:8" ht="17.100000000000001" customHeight="1">
      <c r="A12279" s="323"/>
      <c r="B12279" s="302" t="s">
        <v>13</v>
      </c>
      <c r="C12279" s="325" t="s">
        <v>186</v>
      </c>
      <c r="D12279" s="325">
        <v>59</v>
      </c>
      <c r="E12279" s="46">
        <v>33000</v>
      </c>
      <c r="F12279" s="130">
        <f t="shared" si="199"/>
        <v>1947000</v>
      </c>
      <c r="G12279" s="69"/>
    </row>
    <row r="12280" spans="1:8" ht="17.100000000000001" customHeight="1">
      <c r="A12280" s="323"/>
      <c r="B12280" s="302"/>
      <c r="C12280" s="325"/>
      <c r="D12280" s="325"/>
      <c r="E12280" s="46"/>
      <c r="F12280" s="130">
        <f t="shared" si="199"/>
        <v>0</v>
      </c>
      <c r="G12280" s="69"/>
    </row>
    <row r="12281" spans="1:8" ht="17.100000000000001" customHeight="1">
      <c r="A12281" s="323" t="s">
        <v>2454</v>
      </c>
      <c r="B12281" s="302" t="s">
        <v>13</v>
      </c>
      <c r="C12281" s="325" t="s">
        <v>2686</v>
      </c>
      <c r="D12281" s="325">
        <v>57.5</v>
      </c>
      <c r="E12281" s="46">
        <v>30500</v>
      </c>
      <c r="F12281" s="130">
        <f t="shared" si="199"/>
        <v>1753750</v>
      </c>
      <c r="G12281" s="86">
        <f>F12281</f>
        <v>1753750</v>
      </c>
      <c r="H12281" s="277" t="s">
        <v>2474</v>
      </c>
    </row>
    <row r="12282" spans="1:8" ht="17.100000000000001" customHeight="1">
      <c r="A12282" s="323"/>
      <c r="B12282" s="302"/>
      <c r="C12282" s="325"/>
      <c r="D12282" s="325"/>
      <c r="E12282" s="46"/>
      <c r="F12282" s="130">
        <f t="shared" si="199"/>
        <v>0</v>
      </c>
      <c r="G12282" s="69"/>
    </row>
    <row r="12283" spans="1:8" ht="17.100000000000001" customHeight="1">
      <c r="A12283" s="323" t="s">
        <v>722</v>
      </c>
      <c r="B12283" s="444" t="s">
        <v>2810</v>
      </c>
      <c r="C12283" s="482"/>
      <c r="D12283" s="482">
        <v>4</v>
      </c>
      <c r="E12283" s="116">
        <v>1650000</v>
      </c>
      <c r="F12283" s="131">
        <f t="shared" si="199"/>
        <v>6600000</v>
      </c>
      <c r="G12283" s="86">
        <f>F12283</f>
        <v>6600000</v>
      </c>
    </row>
    <row r="12284" spans="1:8" ht="17.100000000000001" customHeight="1">
      <c r="A12284" s="323"/>
      <c r="B12284" s="302"/>
      <c r="C12284" s="325"/>
      <c r="D12284" s="325"/>
      <c r="E12284" s="46"/>
      <c r="F12284" s="130">
        <f t="shared" si="199"/>
        <v>0</v>
      </c>
      <c r="G12284" s="69"/>
    </row>
    <row r="12285" spans="1:8" ht="17.100000000000001" customHeight="1">
      <c r="A12285" s="323" t="s">
        <v>1843</v>
      </c>
      <c r="B12285" s="302" t="s">
        <v>31</v>
      </c>
      <c r="C12285" s="325" t="s">
        <v>2812</v>
      </c>
      <c r="D12285" s="325">
        <v>34.5</v>
      </c>
      <c r="E12285" s="46">
        <v>35000</v>
      </c>
      <c r="F12285" s="130">
        <f t="shared" si="199"/>
        <v>1207500</v>
      </c>
      <c r="G12285" s="86">
        <f>SUM(F12285:F12290)</f>
        <v>12761000</v>
      </c>
      <c r="H12285" s="277" t="s">
        <v>2513</v>
      </c>
    </row>
    <row r="12286" spans="1:8" ht="17.100000000000001" customHeight="1">
      <c r="A12286" s="323"/>
      <c r="B12286" s="302" t="s">
        <v>31</v>
      </c>
      <c r="C12286" s="325" t="s">
        <v>2813</v>
      </c>
      <c r="D12286" s="325">
        <v>30</v>
      </c>
      <c r="E12286" s="46">
        <v>35000</v>
      </c>
      <c r="F12286" s="130">
        <f t="shared" si="199"/>
        <v>1050000</v>
      </c>
      <c r="G12286" s="69"/>
    </row>
    <row r="12287" spans="1:8" ht="17.100000000000001" customHeight="1">
      <c r="A12287" s="323"/>
      <c r="B12287" s="302" t="s">
        <v>31</v>
      </c>
      <c r="C12287" s="325" t="s">
        <v>2814</v>
      </c>
      <c r="D12287" s="325">
        <v>31.6</v>
      </c>
      <c r="E12287" s="46">
        <v>35000</v>
      </c>
      <c r="F12287" s="130">
        <f t="shared" si="199"/>
        <v>1106000</v>
      </c>
      <c r="G12287" s="69"/>
    </row>
    <row r="12288" spans="1:8" ht="17.100000000000001" customHeight="1">
      <c r="A12288" s="323"/>
      <c r="B12288" s="302" t="s">
        <v>31</v>
      </c>
      <c r="C12288" s="325" t="s">
        <v>2311</v>
      </c>
      <c r="D12288" s="325">
        <v>34</v>
      </c>
      <c r="E12288" s="46">
        <v>35000</v>
      </c>
      <c r="F12288" s="130">
        <f t="shared" si="199"/>
        <v>1190000</v>
      </c>
      <c r="G12288" s="69"/>
    </row>
    <row r="12289" spans="1:8" ht="17.100000000000001" customHeight="1">
      <c r="A12289" s="323"/>
      <c r="B12289" s="302" t="s">
        <v>31</v>
      </c>
      <c r="C12289" s="325" t="s">
        <v>2815</v>
      </c>
      <c r="D12289" s="325">
        <v>30.5</v>
      </c>
      <c r="E12289" s="46">
        <v>35000</v>
      </c>
      <c r="F12289" s="130">
        <f t="shared" si="199"/>
        <v>1067500</v>
      </c>
      <c r="G12289" s="69"/>
    </row>
    <row r="12290" spans="1:8" ht="17.100000000000001" customHeight="1">
      <c r="A12290" s="323"/>
      <c r="B12290" s="302" t="s">
        <v>31</v>
      </c>
      <c r="C12290" s="325" t="s">
        <v>78</v>
      </c>
      <c r="D12290" s="325">
        <v>204</v>
      </c>
      <c r="E12290" s="46">
        <v>35000</v>
      </c>
      <c r="F12290" s="130">
        <f t="shared" si="199"/>
        <v>7140000</v>
      </c>
      <c r="G12290" s="69"/>
    </row>
    <row r="12291" spans="1:8" ht="17.100000000000001" customHeight="1">
      <c r="A12291" s="323"/>
      <c r="B12291" s="302"/>
      <c r="C12291" s="325"/>
      <c r="D12291" s="325"/>
      <c r="E12291" s="46"/>
      <c r="F12291" s="130">
        <f t="shared" si="199"/>
        <v>0</v>
      </c>
      <c r="G12291" s="69"/>
    </row>
    <row r="12292" spans="1:8" ht="17.100000000000001" customHeight="1">
      <c r="A12292" s="323" t="s">
        <v>767</v>
      </c>
      <c r="B12292" s="302" t="s">
        <v>208</v>
      </c>
      <c r="C12292" s="325" t="s">
        <v>770</v>
      </c>
      <c r="D12292" s="325">
        <v>46.4</v>
      </c>
      <c r="E12292" s="46">
        <v>38000</v>
      </c>
      <c r="F12292" s="130">
        <f t="shared" si="199"/>
        <v>1763200</v>
      </c>
      <c r="G12292" s="86">
        <f>SUM(F12292:F12294)</f>
        <v>6539800</v>
      </c>
      <c r="H12292" s="277" t="s">
        <v>2474</v>
      </c>
    </row>
    <row r="12293" spans="1:8" ht="17.100000000000001" customHeight="1">
      <c r="A12293" s="323"/>
      <c r="B12293" s="302" t="s">
        <v>208</v>
      </c>
      <c r="C12293" s="325" t="s">
        <v>46</v>
      </c>
      <c r="D12293" s="325">
        <v>49</v>
      </c>
      <c r="E12293" s="46">
        <v>38000</v>
      </c>
      <c r="F12293" s="130">
        <f t="shared" si="199"/>
        <v>1862000</v>
      </c>
      <c r="G12293" s="69"/>
    </row>
    <row r="12294" spans="1:8" ht="17.100000000000001" customHeight="1">
      <c r="A12294" s="323"/>
      <c r="B12294" s="302" t="s">
        <v>208</v>
      </c>
      <c r="C12294" s="325" t="s">
        <v>993</v>
      </c>
      <c r="D12294" s="325">
        <v>76.7</v>
      </c>
      <c r="E12294" s="46">
        <v>38000</v>
      </c>
      <c r="F12294" s="130">
        <f t="shared" si="199"/>
        <v>2914600</v>
      </c>
      <c r="G12294" s="69"/>
    </row>
    <row r="12295" spans="1:8" ht="17.100000000000001" customHeight="1">
      <c r="A12295" s="323"/>
      <c r="B12295" s="302"/>
      <c r="C12295" s="325"/>
      <c r="D12295" s="325"/>
      <c r="E12295" s="46"/>
      <c r="F12295" s="130">
        <f t="shared" si="199"/>
        <v>0</v>
      </c>
      <c r="G12295" s="69"/>
    </row>
    <row r="12296" spans="1:8" ht="17.100000000000001" customHeight="1">
      <c r="A12296" s="323" t="s">
        <v>51</v>
      </c>
      <c r="B12296" s="302" t="s">
        <v>23</v>
      </c>
      <c r="C12296" s="325" t="s">
        <v>763</v>
      </c>
      <c r="D12296" s="325">
        <v>96</v>
      </c>
      <c r="E12296" s="46">
        <v>35000</v>
      </c>
      <c r="F12296" s="130">
        <f t="shared" si="199"/>
        <v>3360000</v>
      </c>
      <c r="G12296" s="86">
        <f>SUM(F12296:F12301)</f>
        <v>40711500</v>
      </c>
      <c r="H12296" s="277" t="s">
        <v>2474</v>
      </c>
    </row>
    <row r="12297" spans="1:8" ht="17.100000000000001" customHeight="1">
      <c r="A12297" s="323"/>
      <c r="B12297" s="302" t="s">
        <v>31</v>
      </c>
      <c r="C12297" s="325" t="s">
        <v>662</v>
      </c>
      <c r="D12297" s="325">
        <v>212.4</v>
      </c>
      <c r="E12297" s="46">
        <v>32000</v>
      </c>
      <c r="F12297" s="130">
        <f t="shared" si="199"/>
        <v>6796800</v>
      </c>
      <c r="G12297" s="69"/>
    </row>
    <row r="12298" spans="1:8" ht="17.100000000000001" customHeight="1">
      <c r="A12298" s="323"/>
      <c r="B12298" s="302" t="s">
        <v>31</v>
      </c>
      <c r="C12298" s="325" t="s">
        <v>148</v>
      </c>
      <c r="D12298" s="325">
        <v>500</v>
      </c>
      <c r="E12298" s="46">
        <v>32000</v>
      </c>
      <c r="F12298" s="130">
        <f t="shared" si="199"/>
        <v>16000000</v>
      </c>
      <c r="G12298" s="69"/>
    </row>
    <row r="12299" spans="1:8" ht="17.100000000000001" customHeight="1">
      <c r="A12299" s="323"/>
      <c r="B12299" s="302" t="s">
        <v>31</v>
      </c>
      <c r="C12299" s="325" t="s">
        <v>786</v>
      </c>
      <c r="D12299" s="325">
        <v>111</v>
      </c>
      <c r="E12299" s="46">
        <v>34000</v>
      </c>
      <c r="F12299" s="130">
        <f t="shared" si="199"/>
        <v>3774000</v>
      </c>
      <c r="G12299" s="69"/>
    </row>
    <row r="12300" spans="1:8" ht="17.100000000000001" customHeight="1">
      <c r="A12300" s="323"/>
      <c r="B12300" s="302" t="s">
        <v>31</v>
      </c>
      <c r="C12300" s="325" t="s">
        <v>2401</v>
      </c>
      <c r="D12300" s="325">
        <v>213.3</v>
      </c>
      <c r="E12300" s="46">
        <v>35000</v>
      </c>
      <c r="F12300" s="130">
        <f t="shared" si="199"/>
        <v>7465500</v>
      </c>
      <c r="G12300" s="69"/>
    </row>
    <row r="12301" spans="1:8" ht="17.100000000000001" customHeight="1">
      <c r="A12301" s="323"/>
      <c r="B12301" s="302" t="s">
        <v>31</v>
      </c>
      <c r="C12301" s="325" t="s">
        <v>184</v>
      </c>
      <c r="D12301" s="325">
        <v>103.6</v>
      </c>
      <c r="E12301" s="46">
        <v>32000</v>
      </c>
      <c r="F12301" s="130">
        <f t="shared" si="199"/>
        <v>3315200</v>
      </c>
      <c r="G12301" s="69"/>
    </row>
    <row r="12302" spans="1:8" ht="17.100000000000001" customHeight="1">
      <c r="A12302" s="323"/>
      <c r="B12302" s="302"/>
      <c r="C12302" s="325"/>
      <c r="D12302" s="325"/>
      <c r="E12302" s="46"/>
      <c r="F12302" s="130">
        <f t="shared" si="199"/>
        <v>0</v>
      </c>
      <c r="G12302" s="69"/>
    </row>
    <row r="12303" spans="1:8" ht="17.100000000000001" customHeight="1">
      <c r="A12303" s="323" t="s">
        <v>2661</v>
      </c>
      <c r="B12303" s="302" t="s">
        <v>23</v>
      </c>
      <c r="C12303" s="325" t="s">
        <v>244</v>
      </c>
      <c r="D12303" s="325">
        <v>231.4</v>
      </c>
      <c r="E12303" s="46">
        <v>36000</v>
      </c>
      <c r="F12303" s="130">
        <f t="shared" si="199"/>
        <v>8330400</v>
      </c>
      <c r="G12303" s="86">
        <f>F12303</f>
        <v>8330400</v>
      </c>
      <c r="H12303" s="277" t="s">
        <v>2474</v>
      </c>
    </row>
    <row r="12304" spans="1:8" ht="17.100000000000001" customHeight="1">
      <c r="A12304" s="323"/>
      <c r="B12304" s="302"/>
      <c r="C12304" s="325"/>
      <c r="D12304" s="325"/>
      <c r="E12304" s="46"/>
      <c r="F12304" s="130">
        <f t="shared" si="199"/>
        <v>0</v>
      </c>
      <c r="G12304" s="69"/>
    </row>
    <row r="12305" spans="1:9" ht="17.100000000000001" customHeight="1">
      <c r="A12305" s="323" t="s">
        <v>490</v>
      </c>
      <c r="B12305" s="302" t="s">
        <v>13</v>
      </c>
      <c r="C12305" s="325" t="s">
        <v>2816</v>
      </c>
      <c r="D12305" s="325">
        <v>70</v>
      </c>
      <c r="E12305" s="46">
        <v>30500</v>
      </c>
      <c r="F12305" s="130">
        <f t="shared" si="199"/>
        <v>2135000</v>
      </c>
      <c r="G12305" s="86">
        <f>F12305</f>
        <v>2135000</v>
      </c>
      <c r="H12305" s="277" t="s">
        <v>2474</v>
      </c>
    </row>
    <row r="12306" spans="1:9" ht="17.100000000000001" customHeight="1">
      <c r="A12306" s="323"/>
      <c r="B12306" s="302"/>
      <c r="C12306" s="325"/>
      <c r="D12306" s="325"/>
      <c r="E12306" s="46"/>
      <c r="F12306" s="130">
        <f t="shared" si="199"/>
        <v>0</v>
      </c>
      <c r="G12306" s="69"/>
    </row>
    <row r="12307" spans="1:9" ht="17.100000000000001" customHeight="1">
      <c r="A12307" s="323" t="s">
        <v>2648</v>
      </c>
      <c r="B12307" s="302" t="s">
        <v>13</v>
      </c>
      <c r="C12307" s="325" t="s">
        <v>631</v>
      </c>
      <c r="D12307" s="325">
        <v>80</v>
      </c>
      <c r="E12307" s="46">
        <v>31000</v>
      </c>
      <c r="F12307" s="130">
        <f t="shared" ref="F12307:F12379" si="200">E12307*D12307</f>
        <v>2480000</v>
      </c>
      <c r="G12307" s="86">
        <f>SUM(F12307:F12311)</f>
        <v>11470000</v>
      </c>
      <c r="I12307" s="284">
        <v>42500</v>
      </c>
    </row>
    <row r="12308" spans="1:9" ht="17.100000000000001" customHeight="1">
      <c r="A12308" s="323"/>
      <c r="B12308" s="302" t="s">
        <v>13</v>
      </c>
      <c r="C12308" s="325" t="s">
        <v>45</v>
      </c>
      <c r="D12308" s="325">
        <v>20</v>
      </c>
      <c r="E12308" s="46">
        <v>31000</v>
      </c>
      <c r="F12308" s="130">
        <f t="shared" si="200"/>
        <v>620000</v>
      </c>
      <c r="G12308" s="86"/>
      <c r="H12308" s="277" t="s">
        <v>2513</v>
      </c>
      <c r="I12308" s="284"/>
    </row>
    <row r="12309" spans="1:9" ht="17.100000000000001" customHeight="1">
      <c r="A12309" s="323"/>
      <c r="B12309" s="302" t="s">
        <v>13</v>
      </c>
      <c r="C12309" s="325" t="s">
        <v>75</v>
      </c>
      <c r="D12309" s="325">
        <v>20</v>
      </c>
      <c r="E12309" s="46">
        <v>31000</v>
      </c>
      <c r="F12309" s="130">
        <f t="shared" si="200"/>
        <v>620000</v>
      </c>
      <c r="G12309" s="86"/>
      <c r="I12309" s="284"/>
    </row>
    <row r="12310" spans="1:9" ht="17.100000000000001" customHeight="1">
      <c r="A12310" s="323"/>
      <c r="B12310" s="302" t="s">
        <v>13</v>
      </c>
      <c r="C12310" s="325" t="s">
        <v>339</v>
      </c>
      <c r="D12310" s="325">
        <v>50</v>
      </c>
      <c r="E12310" s="46">
        <v>31000</v>
      </c>
      <c r="F12310" s="130">
        <f t="shared" si="200"/>
        <v>1550000</v>
      </c>
      <c r="G12310" s="86"/>
      <c r="I12310" s="284"/>
    </row>
    <row r="12311" spans="1:9" ht="17.100000000000001" customHeight="1">
      <c r="A12311" s="323"/>
      <c r="B12311" s="302" t="s">
        <v>13</v>
      </c>
      <c r="C12311" s="325" t="s">
        <v>60</v>
      </c>
      <c r="D12311" s="325">
        <v>200</v>
      </c>
      <c r="E12311" s="46">
        <v>31000</v>
      </c>
      <c r="F12311" s="130">
        <f t="shared" si="200"/>
        <v>6200000</v>
      </c>
      <c r="G12311" s="86"/>
      <c r="I12311" s="284"/>
    </row>
    <row r="12312" spans="1:9" ht="17.100000000000001" customHeight="1">
      <c r="A12312" s="323"/>
      <c r="B12312" s="302"/>
      <c r="C12312" s="325"/>
      <c r="D12312" s="325"/>
      <c r="E12312" s="46"/>
      <c r="F12312" s="130">
        <f t="shared" si="200"/>
        <v>0</v>
      </c>
      <c r="G12312" s="69"/>
    </row>
    <row r="12313" spans="1:9" ht="17.100000000000001" customHeight="1">
      <c r="A12313" s="323" t="s">
        <v>235</v>
      </c>
      <c r="B12313" s="439" t="s">
        <v>2823</v>
      </c>
      <c r="C12313" s="430" t="s">
        <v>237</v>
      </c>
      <c r="D12313" s="430">
        <v>-420</v>
      </c>
      <c r="E12313" s="54">
        <v>30500</v>
      </c>
      <c r="F12313" s="140">
        <f t="shared" si="200"/>
        <v>-12810000</v>
      </c>
      <c r="G12313" s="86">
        <f>SUM(F12313:F12314)</f>
        <v>4530000</v>
      </c>
      <c r="H12313" s="277" t="s">
        <v>2474</v>
      </c>
      <c r="I12313" s="284">
        <v>42500</v>
      </c>
    </row>
    <row r="12314" spans="1:9" ht="17.100000000000001" customHeight="1">
      <c r="A12314" s="323"/>
      <c r="B12314" s="302" t="s">
        <v>31</v>
      </c>
      <c r="C12314" s="325" t="s">
        <v>60</v>
      </c>
      <c r="D12314" s="325">
        <v>510</v>
      </c>
      <c r="E12314" s="46">
        <v>34000</v>
      </c>
      <c r="F12314" s="130">
        <f t="shared" si="200"/>
        <v>17340000</v>
      </c>
      <c r="G12314" s="86"/>
    </row>
    <row r="12315" spans="1:9" ht="17.100000000000001" customHeight="1">
      <c r="A12315" s="323"/>
      <c r="B12315" s="302"/>
      <c r="C12315" s="325"/>
      <c r="D12315" s="325"/>
      <c r="E12315" s="46"/>
      <c r="F12315" s="130">
        <f t="shared" si="200"/>
        <v>0</v>
      </c>
      <c r="G12315" s="69"/>
    </row>
    <row r="12316" spans="1:9" ht="17.100000000000001" customHeight="1">
      <c r="A12316" s="323" t="s">
        <v>2817</v>
      </c>
      <c r="B12316" s="302" t="s">
        <v>13</v>
      </c>
      <c r="C12316" s="325" t="s">
        <v>2818</v>
      </c>
      <c r="D12316" s="325">
        <v>28.6</v>
      </c>
      <c r="E12316" s="46">
        <v>31500</v>
      </c>
      <c r="F12316" s="130">
        <f t="shared" si="200"/>
        <v>900900</v>
      </c>
      <c r="G12316" s="86">
        <f>SUM(F12316:F12319)</f>
        <v>3909150</v>
      </c>
    </row>
    <row r="12317" spans="1:9" ht="17.100000000000001" customHeight="1">
      <c r="A12317" s="323"/>
      <c r="B12317" s="302" t="s">
        <v>13</v>
      </c>
      <c r="C12317" s="325" t="s">
        <v>2819</v>
      </c>
      <c r="D12317" s="325">
        <v>30</v>
      </c>
      <c r="E12317" s="46">
        <v>31500</v>
      </c>
      <c r="F12317" s="130">
        <f t="shared" si="200"/>
        <v>945000</v>
      </c>
      <c r="G12317" s="69"/>
    </row>
    <row r="12318" spans="1:9" ht="17.100000000000001" customHeight="1">
      <c r="A12318" s="323"/>
      <c r="B12318" s="302" t="s">
        <v>13</v>
      </c>
      <c r="C12318" s="325" t="s">
        <v>2820</v>
      </c>
      <c r="D12318" s="325">
        <v>35.5</v>
      </c>
      <c r="E12318" s="46">
        <v>31500</v>
      </c>
      <c r="F12318" s="130">
        <f t="shared" si="200"/>
        <v>1118250</v>
      </c>
      <c r="G12318" s="69"/>
    </row>
    <row r="12319" spans="1:9" ht="17.100000000000001" customHeight="1">
      <c r="A12319" s="323"/>
      <c r="B12319" s="302" t="s">
        <v>13</v>
      </c>
      <c r="C12319" s="325" t="s">
        <v>2821</v>
      </c>
      <c r="D12319" s="325">
        <v>30</v>
      </c>
      <c r="E12319" s="46">
        <v>31500</v>
      </c>
      <c r="F12319" s="130">
        <f t="shared" si="200"/>
        <v>945000</v>
      </c>
      <c r="G12319" s="69"/>
    </row>
    <row r="12320" spans="1:9" ht="17.100000000000001" customHeight="1">
      <c r="A12320" s="323"/>
      <c r="B12320" s="302"/>
      <c r="C12320" s="325"/>
      <c r="D12320" s="325"/>
      <c r="E12320" s="46"/>
      <c r="F12320" s="130">
        <f t="shared" si="200"/>
        <v>0</v>
      </c>
      <c r="G12320" s="69"/>
    </row>
    <row r="12321" spans="1:9" ht="17.100000000000001" customHeight="1">
      <c r="A12321" s="323" t="s">
        <v>207</v>
      </c>
      <c r="B12321" s="302" t="s">
        <v>23</v>
      </c>
      <c r="C12321" s="302" t="s">
        <v>681</v>
      </c>
      <c r="D12321" s="325">
        <v>380</v>
      </c>
      <c r="E12321" s="46">
        <v>33500</v>
      </c>
      <c r="F12321" s="130">
        <f t="shared" si="200"/>
        <v>12730000</v>
      </c>
      <c r="G12321" s="86">
        <f>F12321</f>
        <v>12730000</v>
      </c>
      <c r="H12321" s="277" t="s">
        <v>2474</v>
      </c>
      <c r="I12321" s="280" t="s">
        <v>2799</v>
      </c>
    </row>
    <row r="12322" spans="1:9" ht="17.100000000000001" customHeight="1">
      <c r="A12322" s="323"/>
      <c r="B12322" s="302"/>
      <c r="C12322" s="325"/>
      <c r="D12322" s="325"/>
      <c r="E12322" s="46"/>
      <c r="F12322" s="130">
        <f t="shared" si="200"/>
        <v>0</v>
      </c>
      <c r="G12322" s="69"/>
    </row>
    <row r="12323" spans="1:9" ht="17.100000000000001" customHeight="1">
      <c r="A12323" s="323" t="s">
        <v>2264</v>
      </c>
      <c r="B12323" s="302" t="s">
        <v>23</v>
      </c>
      <c r="C12323" s="325" t="s">
        <v>2824</v>
      </c>
      <c r="D12323" s="325">
        <v>50</v>
      </c>
      <c r="E12323" s="46">
        <v>36000</v>
      </c>
      <c r="F12323" s="130">
        <f t="shared" si="200"/>
        <v>1800000</v>
      </c>
      <c r="G12323" s="86">
        <f>SUM(F12323:F12325)</f>
        <v>9600000</v>
      </c>
      <c r="H12323" s="277" t="s">
        <v>2474</v>
      </c>
    </row>
    <row r="12324" spans="1:9" ht="17.100000000000001" customHeight="1">
      <c r="A12324" s="323"/>
      <c r="B12324" s="444" t="s">
        <v>6</v>
      </c>
      <c r="C12324" s="482" t="s">
        <v>2571</v>
      </c>
      <c r="D12324" s="482">
        <v>100</v>
      </c>
      <c r="E12324" s="116">
        <v>39000</v>
      </c>
      <c r="F12324" s="131">
        <f t="shared" si="200"/>
        <v>3900000</v>
      </c>
      <c r="G12324" s="86"/>
    </row>
    <row r="12325" spans="1:9" ht="17.100000000000001" customHeight="1">
      <c r="A12325" s="323"/>
      <c r="B12325" s="444" t="s">
        <v>6</v>
      </c>
      <c r="C12325" s="482" t="s">
        <v>2833</v>
      </c>
      <c r="D12325" s="482">
        <v>100</v>
      </c>
      <c r="E12325" s="116">
        <v>39000</v>
      </c>
      <c r="F12325" s="131">
        <f t="shared" si="200"/>
        <v>3900000</v>
      </c>
      <c r="G12325" s="86"/>
    </row>
    <row r="12326" spans="1:9" ht="17.100000000000001" customHeight="1">
      <c r="A12326" s="323"/>
      <c r="B12326" s="302"/>
      <c r="C12326" s="325"/>
      <c r="D12326" s="325"/>
      <c r="E12326" s="46"/>
      <c r="F12326" s="130">
        <f t="shared" si="200"/>
        <v>0</v>
      </c>
      <c r="G12326" s="69"/>
    </row>
    <row r="12327" spans="1:9" ht="17.100000000000001" customHeight="1">
      <c r="A12327" s="323" t="s">
        <v>196</v>
      </c>
      <c r="B12327" s="302" t="s">
        <v>2735</v>
      </c>
      <c r="C12327" s="325" t="s">
        <v>1133</v>
      </c>
      <c r="D12327" s="325">
        <v>75</v>
      </c>
      <c r="E12327" s="46">
        <v>37500</v>
      </c>
      <c r="F12327" s="130">
        <f t="shared" si="200"/>
        <v>2812500</v>
      </c>
      <c r="G12327" s="86">
        <f>SUM(F12327:F12328)</f>
        <v>10212500</v>
      </c>
      <c r="H12327" s="277" t="s">
        <v>2474</v>
      </c>
      <c r="I12327" s="280" t="s">
        <v>2520</v>
      </c>
    </row>
    <row r="12328" spans="1:9" ht="17.100000000000001" customHeight="1">
      <c r="A12328" s="323"/>
      <c r="B12328" s="302" t="s">
        <v>31</v>
      </c>
      <c r="C12328" s="325" t="s">
        <v>200</v>
      </c>
      <c r="D12328" s="325">
        <v>200</v>
      </c>
      <c r="E12328" s="46">
        <v>37000</v>
      </c>
      <c r="F12328" s="130">
        <f t="shared" si="200"/>
        <v>7400000</v>
      </c>
      <c r="G12328" s="69"/>
      <c r="I12328" s="280" t="s">
        <v>2520</v>
      </c>
    </row>
    <row r="12329" spans="1:9" ht="17.100000000000001" customHeight="1">
      <c r="A12329" s="323"/>
      <c r="B12329" s="302"/>
      <c r="C12329" s="325"/>
      <c r="D12329" s="325"/>
      <c r="E12329" s="46"/>
      <c r="F12329" s="130">
        <f t="shared" si="200"/>
        <v>0</v>
      </c>
      <c r="G12329" s="69"/>
    </row>
    <row r="12330" spans="1:9" ht="17.100000000000001" customHeight="1">
      <c r="A12330" s="323" t="s">
        <v>93</v>
      </c>
      <c r="B12330" s="302" t="s">
        <v>13</v>
      </c>
      <c r="C12330" s="325" t="s">
        <v>150</v>
      </c>
      <c r="D12330" s="325">
        <v>380</v>
      </c>
      <c r="E12330" s="46">
        <v>30500</v>
      </c>
      <c r="F12330" s="130">
        <f t="shared" si="200"/>
        <v>11590000</v>
      </c>
      <c r="G12330" s="86">
        <f>F12330</f>
        <v>11590000</v>
      </c>
      <c r="H12330" s="277" t="s">
        <v>2474</v>
      </c>
    </row>
    <row r="12331" spans="1:9" ht="17.100000000000001" customHeight="1">
      <c r="A12331" s="323"/>
      <c r="B12331" s="302"/>
      <c r="C12331" s="325"/>
      <c r="D12331" s="325"/>
      <c r="E12331" s="46"/>
      <c r="F12331" s="130">
        <f t="shared" si="200"/>
        <v>0</v>
      </c>
      <c r="G12331" s="69"/>
    </row>
    <row r="12332" spans="1:9" ht="17.100000000000001" customHeight="1">
      <c r="A12332" s="458" t="s">
        <v>2448</v>
      </c>
      <c r="B12332" s="302" t="s">
        <v>13</v>
      </c>
      <c r="C12332" s="325" t="s">
        <v>339</v>
      </c>
      <c r="D12332" s="325">
        <v>100</v>
      </c>
      <c r="E12332" s="46">
        <v>33000</v>
      </c>
      <c r="F12332" s="130">
        <f t="shared" si="200"/>
        <v>3300000</v>
      </c>
      <c r="G12332" s="86">
        <f>SUM(F12332:F12341)</f>
        <v>19802050</v>
      </c>
      <c r="H12332" s="277" t="s">
        <v>2474</v>
      </c>
    </row>
    <row r="12333" spans="1:9" ht="17.100000000000001" customHeight="1">
      <c r="A12333" s="323"/>
      <c r="B12333" s="302" t="s">
        <v>23</v>
      </c>
      <c r="C12333" s="325" t="s">
        <v>1666</v>
      </c>
      <c r="D12333" s="325">
        <v>25</v>
      </c>
      <c r="E12333" s="46">
        <v>34500</v>
      </c>
      <c r="F12333" s="130">
        <f t="shared" si="200"/>
        <v>862500</v>
      </c>
      <c r="G12333" s="69"/>
    </row>
    <row r="12334" spans="1:9" ht="17.100000000000001" customHeight="1">
      <c r="A12334" s="323"/>
      <c r="B12334" s="302" t="s">
        <v>23</v>
      </c>
      <c r="C12334" s="325" t="s">
        <v>1045</v>
      </c>
      <c r="D12334" s="325">
        <v>104.9</v>
      </c>
      <c r="E12334" s="46">
        <v>34500</v>
      </c>
      <c r="F12334" s="130">
        <f t="shared" si="200"/>
        <v>3619050</v>
      </c>
      <c r="G12334" s="69"/>
    </row>
    <row r="12335" spans="1:9" ht="17.100000000000001" customHeight="1">
      <c r="A12335" s="323"/>
      <c r="B12335" s="302" t="s">
        <v>23</v>
      </c>
      <c r="C12335" s="325" t="s">
        <v>1667</v>
      </c>
      <c r="D12335" s="325">
        <v>25</v>
      </c>
      <c r="E12335" s="46">
        <v>34500</v>
      </c>
      <c r="F12335" s="130">
        <f t="shared" si="200"/>
        <v>862500</v>
      </c>
      <c r="G12335" s="69"/>
    </row>
    <row r="12336" spans="1:9" ht="17.100000000000001" customHeight="1">
      <c r="A12336" s="323"/>
      <c r="B12336" s="302" t="s">
        <v>31</v>
      </c>
      <c r="C12336" s="325" t="s">
        <v>1483</v>
      </c>
      <c r="D12336" s="325">
        <v>50</v>
      </c>
      <c r="E12336" s="46">
        <v>35000</v>
      </c>
      <c r="F12336" s="130">
        <f t="shared" si="200"/>
        <v>1750000</v>
      </c>
      <c r="G12336" s="69"/>
    </row>
    <row r="12337" spans="1:8" ht="17.100000000000001" customHeight="1">
      <c r="A12337" s="323"/>
      <c r="B12337" s="302" t="s">
        <v>31</v>
      </c>
      <c r="C12337" s="325" t="s">
        <v>22</v>
      </c>
      <c r="D12337" s="325">
        <v>50</v>
      </c>
      <c r="E12337" s="46">
        <v>35000</v>
      </c>
      <c r="F12337" s="130">
        <f t="shared" si="200"/>
        <v>1750000</v>
      </c>
      <c r="G12337" s="69"/>
    </row>
    <row r="12338" spans="1:8" ht="17.100000000000001" customHeight="1">
      <c r="A12338" s="323"/>
      <c r="B12338" s="302" t="s">
        <v>31</v>
      </c>
      <c r="C12338" s="325" t="s">
        <v>60</v>
      </c>
      <c r="D12338" s="325">
        <v>64.400000000000006</v>
      </c>
      <c r="E12338" s="46">
        <v>35000</v>
      </c>
      <c r="F12338" s="130">
        <f t="shared" si="200"/>
        <v>2254000</v>
      </c>
      <c r="G12338" s="69"/>
    </row>
    <row r="12339" spans="1:8" ht="17.100000000000001" customHeight="1">
      <c r="A12339" s="323"/>
      <c r="B12339" s="302" t="s">
        <v>31</v>
      </c>
      <c r="C12339" s="325" t="s">
        <v>15</v>
      </c>
      <c r="D12339" s="325">
        <v>50.5</v>
      </c>
      <c r="E12339" s="46">
        <v>35000</v>
      </c>
      <c r="F12339" s="130">
        <f t="shared" si="200"/>
        <v>1767500</v>
      </c>
      <c r="G12339" s="69"/>
    </row>
    <row r="12340" spans="1:8" ht="17.100000000000001" customHeight="1">
      <c r="A12340" s="323"/>
      <c r="B12340" s="302" t="s">
        <v>31</v>
      </c>
      <c r="C12340" s="325" t="s">
        <v>158</v>
      </c>
      <c r="D12340" s="325">
        <v>48.9</v>
      </c>
      <c r="E12340" s="46">
        <v>35000</v>
      </c>
      <c r="F12340" s="130">
        <f t="shared" si="200"/>
        <v>1711500</v>
      </c>
      <c r="G12340" s="69"/>
    </row>
    <row r="12341" spans="1:8" ht="17.100000000000001" customHeight="1">
      <c r="A12341" s="323"/>
      <c r="B12341" s="302" t="s">
        <v>31</v>
      </c>
      <c r="C12341" s="325" t="s">
        <v>725</v>
      </c>
      <c r="D12341" s="325">
        <v>55</v>
      </c>
      <c r="E12341" s="46">
        <v>35000</v>
      </c>
      <c r="F12341" s="130">
        <f t="shared" si="200"/>
        <v>1925000</v>
      </c>
      <c r="G12341" s="69"/>
    </row>
    <row r="12342" spans="1:8" ht="17.100000000000001" customHeight="1">
      <c r="A12342" s="323"/>
      <c r="B12342" s="302"/>
      <c r="C12342" s="325"/>
      <c r="D12342" s="325"/>
      <c r="E12342" s="46"/>
      <c r="F12342" s="130">
        <f t="shared" si="200"/>
        <v>0</v>
      </c>
      <c r="G12342" s="69"/>
    </row>
    <row r="12343" spans="1:8" ht="17.100000000000001" customHeight="1">
      <c r="A12343" s="323" t="s">
        <v>316</v>
      </c>
      <c r="B12343" s="302" t="s">
        <v>31</v>
      </c>
      <c r="C12343" s="325" t="s">
        <v>2825</v>
      </c>
      <c r="D12343" s="325">
        <v>50</v>
      </c>
      <c r="E12343" s="46">
        <v>35000</v>
      </c>
      <c r="F12343" s="130">
        <f t="shared" si="200"/>
        <v>1750000</v>
      </c>
      <c r="G12343" s="86">
        <f>SUM(F12343:F12350)</f>
        <v>42982000</v>
      </c>
      <c r="H12343" s="277" t="s">
        <v>2474</v>
      </c>
    </row>
    <row r="12344" spans="1:8" ht="17.100000000000001" customHeight="1">
      <c r="A12344" s="323"/>
      <c r="B12344" s="302" t="s">
        <v>31</v>
      </c>
      <c r="C12344" s="325" t="s">
        <v>2826</v>
      </c>
      <c r="D12344" s="325">
        <v>89.4</v>
      </c>
      <c r="E12344" s="46">
        <v>35000</v>
      </c>
      <c r="F12344" s="130">
        <f t="shared" si="200"/>
        <v>3129000</v>
      </c>
      <c r="G12344" s="69"/>
    </row>
    <row r="12345" spans="1:8" ht="17.100000000000001" customHeight="1">
      <c r="A12345" s="323"/>
      <c r="B12345" s="302" t="s">
        <v>31</v>
      </c>
      <c r="C12345" s="325" t="s">
        <v>656</v>
      </c>
      <c r="D12345" s="325">
        <v>101</v>
      </c>
      <c r="E12345" s="46">
        <v>35000</v>
      </c>
      <c r="F12345" s="130">
        <f t="shared" si="200"/>
        <v>3535000</v>
      </c>
      <c r="G12345" s="69"/>
    </row>
    <row r="12346" spans="1:8" ht="17.100000000000001" customHeight="1">
      <c r="A12346" s="323"/>
      <c r="B12346" s="302" t="s">
        <v>31</v>
      </c>
      <c r="C12346" s="325" t="s">
        <v>214</v>
      </c>
      <c r="D12346" s="325">
        <v>100</v>
      </c>
      <c r="E12346" s="46">
        <v>35000</v>
      </c>
      <c r="F12346" s="130">
        <f t="shared" si="200"/>
        <v>3500000</v>
      </c>
      <c r="G12346" s="69"/>
    </row>
    <row r="12347" spans="1:8" ht="17.100000000000001" customHeight="1">
      <c r="A12347" s="323"/>
      <c r="B12347" s="302" t="s">
        <v>31</v>
      </c>
      <c r="C12347" s="325" t="s">
        <v>62</v>
      </c>
      <c r="D12347" s="325">
        <v>75</v>
      </c>
      <c r="E12347" s="46">
        <v>34500</v>
      </c>
      <c r="F12347" s="130">
        <f t="shared" si="200"/>
        <v>2587500</v>
      </c>
      <c r="G12347" s="69"/>
    </row>
    <row r="12348" spans="1:8" ht="17.100000000000001" customHeight="1">
      <c r="A12348" s="323"/>
      <c r="B12348" s="302" t="s">
        <v>31</v>
      </c>
      <c r="C12348" s="325" t="s">
        <v>521</v>
      </c>
      <c r="D12348" s="325">
        <v>214.9</v>
      </c>
      <c r="E12348" s="46">
        <v>35000</v>
      </c>
      <c r="F12348" s="130">
        <f t="shared" si="200"/>
        <v>7521500</v>
      </c>
      <c r="G12348" s="69"/>
    </row>
    <row r="12349" spans="1:8" ht="17.100000000000001" customHeight="1">
      <c r="A12349" s="323"/>
      <c r="B12349" s="302" t="s">
        <v>135</v>
      </c>
      <c r="C12349" s="325" t="s">
        <v>686</v>
      </c>
      <c r="D12349" s="325">
        <v>394</v>
      </c>
      <c r="E12349" s="46">
        <v>35500</v>
      </c>
      <c r="F12349" s="130">
        <f t="shared" si="200"/>
        <v>13987000</v>
      </c>
      <c r="G12349" s="69"/>
    </row>
    <row r="12350" spans="1:8" ht="17.100000000000001" customHeight="1">
      <c r="A12350" s="323"/>
      <c r="B12350" s="302" t="s">
        <v>31</v>
      </c>
      <c r="C12350" s="325" t="s">
        <v>2827</v>
      </c>
      <c r="D12350" s="325">
        <v>199.2</v>
      </c>
      <c r="E12350" s="46">
        <v>35000</v>
      </c>
      <c r="F12350" s="130">
        <f t="shared" si="200"/>
        <v>6972000</v>
      </c>
      <c r="G12350" s="69"/>
    </row>
    <row r="12351" spans="1:8" ht="17.100000000000001" customHeight="1">
      <c r="A12351" s="323"/>
      <c r="B12351" s="302"/>
      <c r="C12351" s="325"/>
      <c r="D12351" s="325"/>
      <c r="E12351" s="46"/>
      <c r="F12351" s="130">
        <f t="shared" si="200"/>
        <v>0</v>
      </c>
      <c r="G12351" s="69"/>
    </row>
    <row r="12352" spans="1:8" ht="17.100000000000001" customHeight="1">
      <c r="A12352" s="323" t="s">
        <v>178</v>
      </c>
      <c r="B12352" s="302" t="s">
        <v>13</v>
      </c>
      <c r="C12352" s="325" t="s">
        <v>2828</v>
      </c>
      <c r="D12352" s="325">
        <v>50</v>
      </c>
      <c r="E12352" s="46">
        <v>33000</v>
      </c>
      <c r="F12352" s="130">
        <f t="shared" si="200"/>
        <v>1650000</v>
      </c>
      <c r="G12352" s="86">
        <f>SUM(F12352:F12355)</f>
        <v>8190000</v>
      </c>
      <c r="H12352" s="277" t="s">
        <v>2474</v>
      </c>
    </row>
    <row r="12353" spans="1:8" ht="17.100000000000001" customHeight="1">
      <c r="A12353" s="323"/>
      <c r="B12353" s="302" t="s">
        <v>13</v>
      </c>
      <c r="C12353" s="325" t="s">
        <v>22</v>
      </c>
      <c r="D12353" s="325">
        <v>30</v>
      </c>
      <c r="E12353" s="46">
        <v>33000</v>
      </c>
      <c r="F12353" s="130">
        <f t="shared" si="200"/>
        <v>990000</v>
      </c>
      <c r="G12353" s="69"/>
    </row>
    <row r="12354" spans="1:8" ht="17.100000000000001" customHeight="1">
      <c r="A12354" s="323"/>
      <c r="B12354" s="302" t="s">
        <v>13</v>
      </c>
      <c r="C12354" s="325" t="s">
        <v>75</v>
      </c>
      <c r="D12354" s="325">
        <v>100</v>
      </c>
      <c r="E12354" s="46">
        <v>33000</v>
      </c>
      <c r="F12354" s="130">
        <f t="shared" si="200"/>
        <v>3300000</v>
      </c>
      <c r="G12354" s="69"/>
    </row>
    <row r="12355" spans="1:8" ht="17.100000000000001" customHeight="1">
      <c r="A12355" s="323"/>
      <c r="B12355" s="302" t="s">
        <v>31</v>
      </c>
      <c r="C12355" s="325" t="s">
        <v>1437</v>
      </c>
      <c r="D12355" s="325">
        <v>60</v>
      </c>
      <c r="E12355" s="46">
        <v>37500</v>
      </c>
      <c r="F12355" s="130">
        <f t="shared" si="200"/>
        <v>2250000</v>
      </c>
      <c r="G12355" s="69"/>
    </row>
    <row r="12356" spans="1:8" ht="17.100000000000001" customHeight="1">
      <c r="A12356" s="323"/>
      <c r="B12356" s="302"/>
      <c r="C12356" s="325"/>
      <c r="D12356" s="325"/>
      <c r="E12356" s="46"/>
      <c r="F12356" s="130">
        <f t="shared" si="200"/>
        <v>0</v>
      </c>
      <c r="G12356" s="69"/>
    </row>
    <row r="12357" spans="1:8" ht="17.100000000000001" customHeight="1">
      <c r="A12357" s="323" t="s">
        <v>1514</v>
      </c>
      <c r="B12357" s="302" t="s">
        <v>31</v>
      </c>
      <c r="C12357" s="325" t="s">
        <v>383</v>
      </c>
      <c r="D12357" s="325">
        <v>277.3</v>
      </c>
      <c r="E12357" s="46">
        <v>34000</v>
      </c>
      <c r="F12357" s="130">
        <f t="shared" si="200"/>
        <v>9428200</v>
      </c>
      <c r="G12357" s="86">
        <f>F12357</f>
        <v>9428200</v>
      </c>
      <c r="H12357" s="277" t="s">
        <v>2474</v>
      </c>
    </row>
    <row r="12358" spans="1:8" ht="17.100000000000001" customHeight="1">
      <c r="A12358" s="323"/>
      <c r="B12358" s="302"/>
      <c r="C12358" s="325"/>
      <c r="D12358" s="325"/>
      <c r="E12358" s="46"/>
      <c r="F12358" s="130">
        <f t="shared" si="200"/>
        <v>0</v>
      </c>
      <c r="G12358" s="69"/>
    </row>
    <row r="12359" spans="1:8" ht="17.100000000000001" customHeight="1">
      <c r="A12359" s="323" t="s">
        <v>330</v>
      </c>
      <c r="B12359" s="302" t="s">
        <v>13</v>
      </c>
      <c r="C12359" s="325" t="s">
        <v>1082</v>
      </c>
      <c r="D12359" s="325">
        <v>50</v>
      </c>
      <c r="E12359" s="46">
        <v>31500</v>
      </c>
      <c r="F12359" s="130">
        <f t="shared" si="200"/>
        <v>1575000</v>
      </c>
      <c r="G12359" s="86">
        <f>F12359</f>
        <v>1575000</v>
      </c>
      <c r="H12359" s="277" t="s">
        <v>2474</v>
      </c>
    </row>
    <row r="12360" spans="1:8" ht="17.100000000000001" customHeight="1">
      <c r="A12360" s="323"/>
      <c r="B12360" s="302"/>
      <c r="C12360" s="325"/>
      <c r="D12360" s="325"/>
      <c r="E12360" s="46"/>
      <c r="F12360" s="130">
        <f t="shared" si="200"/>
        <v>0</v>
      </c>
      <c r="G12360" s="69"/>
    </row>
    <row r="12361" spans="1:8" ht="17.100000000000001" customHeight="1">
      <c r="A12361" s="323" t="s">
        <v>2315</v>
      </c>
      <c r="B12361" s="302" t="s">
        <v>23</v>
      </c>
      <c r="C12361" s="325" t="s">
        <v>720</v>
      </c>
      <c r="D12361" s="325">
        <v>214</v>
      </c>
      <c r="E12361" s="46">
        <v>34000</v>
      </c>
      <c r="F12361" s="130">
        <f t="shared" si="200"/>
        <v>7276000</v>
      </c>
      <c r="G12361" s="86">
        <f>F12361</f>
        <v>7276000</v>
      </c>
      <c r="H12361" s="277" t="s">
        <v>2474</v>
      </c>
    </row>
    <row r="12362" spans="1:8" ht="17.100000000000001" customHeight="1">
      <c r="A12362" s="323"/>
      <c r="B12362" s="302"/>
      <c r="C12362" s="325"/>
      <c r="D12362" s="325"/>
      <c r="E12362" s="46"/>
      <c r="F12362" s="130">
        <f t="shared" si="200"/>
        <v>0</v>
      </c>
      <c r="G12362" s="69"/>
    </row>
    <row r="12363" spans="1:8" ht="17.100000000000001" customHeight="1">
      <c r="A12363" s="323" t="s">
        <v>145</v>
      </c>
      <c r="B12363" s="302" t="s">
        <v>515</v>
      </c>
      <c r="C12363" s="325" t="s">
        <v>2829</v>
      </c>
      <c r="D12363" s="325">
        <v>50.3</v>
      </c>
      <c r="E12363" s="46">
        <v>28500</v>
      </c>
      <c r="F12363" s="130">
        <f t="shared" si="200"/>
        <v>1433550</v>
      </c>
      <c r="G12363" s="86">
        <f>SUM(F12363:F12364)</f>
        <v>14258550</v>
      </c>
      <c r="H12363" s="277" t="s">
        <v>2474</v>
      </c>
    </row>
    <row r="12364" spans="1:8" ht="17.100000000000001" customHeight="1">
      <c r="A12364" s="323"/>
      <c r="B12364" s="302" t="s">
        <v>31</v>
      </c>
      <c r="C12364" s="325" t="s">
        <v>2830</v>
      </c>
      <c r="D12364" s="325">
        <v>450</v>
      </c>
      <c r="E12364" s="46">
        <v>28500</v>
      </c>
      <c r="F12364" s="130">
        <f t="shared" si="200"/>
        <v>12825000</v>
      </c>
      <c r="G12364" s="69"/>
    </row>
    <row r="12365" spans="1:8" ht="17.100000000000001" customHeight="1">
      <c r="A12365" s="323"/>
      <c r="B12365" s="302"/>
      <c r="C12365" s="325"/>
      <c r="D12365" s="325"/>
      <c r="E12365" s="46"/>
      <c r="F12365" s="130">
        <f t="shared" si="200"/>
        <v>0</v>
      </c>
      <c r="G12365" s="69"/>
    </row>
    <row r="12366" spans="1:8" ht="17.100000000000001" customHeight="1">
      <c r="A12366" s="323" t="s">
        <v>90</v>
      </c>
      <c r="B12366" s="302" t="s">
        <v>31</v>
      </c>
      <c r="C12366" s="325" t="s">
        <v>2831</v>
      </c>
      <c r="D12366" s="325">
        <v>210.5</v>
      </c>
      <c r="E12366" s="46">
        <v>35500</v>
      </c>
      <c r="F12366" s="130">
        <f t="shared" si="200"/>
        <v>7472750</v>
      </c>
      <c r="G12366" s="86">
        <f>SUM(F12366:F12367)</f>
        <v>14867400</v>
      </c>
      <c r="H12366" s="277" t="s">
        <v>2474</v>
      </c>
    </row>
    <row r="12367" spans="1:8" ht="17.100000000000001" customHeight="1">
      <c r="A12367" s="323"/>
      <c r="B12367" s="302" t="s">
        <v>31</v>
      </c>
      <c r="C12367" s="325" t="s">
        <v>2832</v>
      </c>
      <c r="D12367" s="325">
        <v>208.3</v>
      </c>
      <c r="E12367" s="46">
        <v>35500</v>
      </c>
      <c r="F12367" s="130">
        <f t="shared" si="200"/>
        <v>7394650</v>
      </c>
      <c r="G12367" s="69"/>
    </row>
    <row r="12368" spans="1:8" ht="17.100000000000001" customHeight="1">
      <c r="A12368" s="323"/>
      <c r="B12368" s="302"/>
      <c r="C12368" s="325"/>
      <c r="D12368" s="325"/>
      <c r="E12368" s="46"/>
      <c r="F12368" s="130">
        <f t="shared" si="200"/>
        <v>0</v>
      </c>
      <c r="G12368" s="69"/>
    </row>
    <row r="12369" spans="1:8" ht="17.100000000000001" customHeight="1">
      <c r="A12369" s="323" t="s">
        <v>210</v>
      </c>
      <c r="B12369" s="302" t="s">
        <v>23</v>
      </c>
      <c r="C12369" s="325" t="s">
        <v>347</v>
      </c>
      <c r="D12369" s="325">
        <v>151.9</v>
      </c>
      <c r="E12369" s="46">
        <v>36000</v>
      </c>
      <c r="F12369" s="130">
        <f t="shared" si="200"/>
        <v>5468400</v>
      </c>
      <c r="G12369" s="86">
        <f>SUM(F12369:F12376)</f>
        <v>124190900</v>
      </c>
      <c r="H12369" s="277" t="s">
        <v>2474</v>
      </c>
    </row>
    <row r="12370" spans="1:8" ht="17.100000000000001" customHeight="1">
      <c r="A12370" s="323"/>
      <c r="B12370" s="302" t="s">
        <v>23</v>
      </c>
      <c r="C12370" s="325" t="s">
        <v>59</v>
      </c>
      <c r="D12370" s="325">
        <v>225</v>
      </c>
      <c r="E12370" s="46">
        <v>36000</v>
      </c>
      <c r="F12370" s="130">
        <f t="shared" si="200"/>
        <v>8100000</v>
      </c>
      <c r="G12370" s="69"/>
    </row>
    <row r="12371" spans="1:8" ht="17.100000000000001" customHeight="1">
      <c r="A12371" s="323"/>
      <c r="B12371" s="302" t="s">
        <v>23</v>
      </c>
      <c r="C12371" s="325" t="s">
        <v>60</v>
      </c>
      <c r="D12371" s="325">
        <v>150</v>
      </c>
      <c r="E12371" s="46">
        <v>36000</v>
      </c>
      <c r="F12371" s="130">
        <f t="shared" si="200"/>
        <v>5400000</v>
      </c>
      <c r="G12371" s="69"/>
    </row>
    <row r="12372" spans="1:8" ht="17.100000000000001" customHeight="1">
      <c r="A12372" s="323"/>
      <c r="B12372" s="302" t="s">
        <v>23</v>
      </c>
      <c r="C12372" s="325" t="s">
        <v>14</v>
      </c>
      <c r="D12372" s="325">
        <v>800</v>
      </c>
      <c r="E12372" s="46">
        <v>36000</v>
      </c>
      <c r="F12372" s="130">
        <f t="shared" si="200"/>
        <v>28800000</v>
      </c>
      <c r="G12372" s="69"/>
    </row>
    <row r="12373" spans="1:8" ht="17.100000000000001" customHeight="1">
      <c r="A12373" s="323"/>
      <c r="B12373" s="302" t="s">
        <v>23</v>
      </c>
      <c r="C12373" s="325" t="s">
        <v>62</v>
      </c>
      <c r="D12373" s="325">
        <v>97.5</v>
      </c>
      <c r="E12373" s="46">
        <v>36000</v>
      </c>
      <c r="F12373" s="130">
        <f t="shared" si="200"/>
        <v>3510000</v>
      </c>
      <c r="G12373" s="69"/>
    </row>
    <row r="12374" spans="1:8" ht="17.100000000000001" customHeight="1">
      <c r="A12374" s="323"/>
      <c r="B12374" s="302" t="s">
        <v>23</v>
      </c>
      <c r="C12374" s="325" t="s">
        <v>396</v>
      </c>
      <c r="D12374" s="325">
        <v>175</v>
      </c>
      <c r="E12374" s="46">
        <v>36000</v>
      </c>
      <c r="F12374" s="130">
        <f t="shared" si="200"/>
        <v>6300000</v>
      </c>
      <c r="G12374" s="69"/>
    </row>
    <row r="12375" spans="1:8" ht="17.100000000000001" customHeight="1">
      <c r="A12375" s="323"/>
      <c r="B12375" s="302" t="s">
        <v>212</v>
      </c>
      <c r="C12375" s="325" t="s">
        <v>59</v>
      </c>
      <c r="D12375" s="325">
        <v>600</v>
      </c>
      <c r="E12375" s="46">
        <v>36500</v>
      </c>
      <c r="F12375" s="130">
        <f t="shared" si="200"/>
        <v>21900000</v>
      </c>
      <c r="G12375" s="69"/>
    </row>
    <row r="12376" spans="1:8" ht="17.100000000000001" customHeight="1">
      <c r="A12376" s="323"/>
      <c r="B12376" s="302" t="s">
        <v>31</v>
      </c>
      <c r="C12376" s="325" t="s">
        <v>347</v>
      </c>
      <c r="D12376" s="325">
        <v>1225</v>
      </c>
      <c r="E12376" s="46">
        <v>36500</v>
      </c>
      <c r="F12376" s="130">
        <f t="shared" si="200"/>
        <v>44712500</v>
      </c>
      <c r="G12376" s="69"/>
    </row>
    <row r="12377" spans="1:8" ht="17.100000000000001" customHeight="1">
      <c r="A12377" s="323"/>
      <c r="B12377" s="302"/>
      <c r="C12377" s="325"/>
      <c r="D12377" s="325"/>
      <c r="E12377" s="46"/>
      <c r="F12377" s="130">
        <f t="shared" si="200"/>
        <v>0</v>
      </c>
      <c r="G12377" s="69"/>
    </row>
    <row r="12378" spans="1:8" ht="17.100000000000001" customHeight="1">
      <c r="A12378" s="323" t="s">
        <v>2287</v>
      </c>
      <c r="B12378" s="302" t="s">
        <v>23</v>
      </c>
      <c r="C12378" s="325" t="s">
        <v>2834</v>
      </c>
      <c r="D12378" s="325">
        <v>56.2</v>
      </c>
      <c r="E12378" s="46">
        <v>35000</v>
      </c>
      <c r="F12378" s="130">
        <f t="shared" si="200"/>
        <v>1967000</v>
      </c>
      <c r="G12378" s="86">
        <f>F12378</f>
        <v>1967000</v>
      </c>
      <c r="H12378" s="277" t="s">
        <v>2474</v>
      </c>
    </row>
    <row r="12379" spans="1:8" ht="17.100000000000001" customHeight="1">
      <c r="A12379" s="323"/>
      <c r="B12379" s="302"/>
      <c r="C12379" s="325"/>
      <c r="D12379" s="325"/>
      <c r="E12379" s="46"/>
      <c r="F12379" s="130">
        <f t="shared" si="200"/>
        <v>0</v>
      </c>
      <c r="G12379" s="69"/>
    </row>
    <row r="12380" spans="1:8" ht="17.100000000000001" customHeight="1">
      <c r="A12380" s="533" t="s">
        <v>245</v>
      </c>
      <c r="B12380" s="440" t="s">
        <v>23</v>
      </c>
      <c r="C12380" s="382" t="s">
        <v>703</v>
      </c>
      <c r="D12380" s="382">
        <v>112.6</v>
      </c>
      <c r="E12380" s="59">
        <v>35000</v>
      </c>
      <c r="F12380" s="132">
        <f t="shared" ref="F12380:F12464" si="201">E12380*D12380</f>
        <v>3941000</v>
      </c>
      <c r="G12380" s="125">
        <f>F12380</f>
        <v>3941000</v>
      </c>
      <c r="H12380" s="277" t="s">
        <v>2474</v>
      </c>
    </row>
    <row r="12381" spans="1:8" ht="18" customHeight="1">
      <c r="A12381" s="526"/>
      <c r="B12381" s="435"/>
      <c r="C12381" s="484"/>
      <c r="D12381" s="484"/>
      <c r="E12381" s="113"/>
      <c r="F12381" s="126"/>
      <c r="G12381" s="9"/>
    </row>
    <row r="12382" spans="1:8" ht="18" customHeight="1">
      <c r="A12382" s="537">
        <v>42502</v>
      </c>
      <c r="B12382" s="355"/>
      <c r="C12382" s="491" t="s">
        <v>398</v>
      </c>
      <c r="D12382" s="525"/>
      <c r="F12382" s="127"/>
    </row>
    <row r="12383" spans="1:8" ht="18" customHeight="1">
      <c r="A12383" s="531" t="s">
        <v>127</v>
      </c>
      <c r="B12383" s="436" t="s">
        <v>134</v>
      </c>
      <c r="C12383" s="494" t="s">
        <v>152</v>
      </c>
      <c r="D12383" s="494">
        <f>SUM(D12384:D12482)</f>
        <v>10057.200000000001</v>
      </c>
      <c r="E12383" s="166"/>
      <c r="F12383" s="171">
        <f>SUM(F12384:F12482)</f>
        <v>334175950</v>
      </c>
      <c r="G12383" s="171">
        <f>SUM(G12384:G12482)</f>
        <v>334175950</v>
      </c>
      <c r="H12383" s="278"/>
    </row>
    <row r="12384" spans="1:8" ht="18" customHeight="1">
      <c r="A12384" s="532" t="s">
        <v>2214</v>
      </c>
      <c r="B12384" s="441" t="s">
        <v>13</v>
      </c>
      <c r="C12384" s="492" t="s">
        <v>59</v>
      </c>
      <c r="D12384" s="492">
        <v>60</v>
      </c>
      <c r="E12384" s="62">
        <v>31500</v>
      </c>
      <c r="F12384" s="139">
        <f t="shared" si="201"/>
        <v>1890000</v>
      </c>
      <c r="G12384" s="85">
        <f>SUM(F12384:F12386)</f>
        <v>2520000</v>
      </c>
    </row>
    <row r="12385" spans="1:7" ht="18" customHeight="1">
      <c r="A12385" s="323"/>
      <c r="B12385" s="302" t="s">
        <v>13</v>
      </c>
      <c r="C12385" s="325" t="s">
        <v>46</v>
      </c>
      <c r="D12385" s="325">
        <v>10</v>
      </c>
      <c r="E12385" s="46">
        <v>31500</v>
      </c>
      <c r="F12385" s="130">
        <f t="shared" si="201"/>
        <v>315000</v>
      </c>
      <c r="G12385" s="69"/>
    </row>
    <row r="12386" spans="1:7" ht="18" customHeight="1">
      <c r="A12386" s="323"/>
      <c r="B12386" s="302" t="s">
        <v>13</v>
      </c>
      <c r="C12386" s="325" t="s">
        <v>2835</v>
      </c>
      <c r="D12386" s="325">
        <v>10</v>
      </c>
      <c r="E12386" s="46">
        <v>31500</v>
      </c>
      <c r="F12386" s="130">
        <f t="shared" si="201"/>
        <v>315000</v>
      </c>
      <c r="G12386" s="69"/>
    </row>
    <row r="12387" spans="1:7" ht="18" customHeight="1">
      <c r="A12387" s="323"/>
      <c r="B12387" s="302"/>
      <c r="C12387" s="325"/>
      <c r="D12387" s="325"/>
      <c r="E12387" s="46"/>
      <c r="F12387" s="130">
        <f t="shared" si="201"/>
        <v>0</v>
      </c>
      <c r="G12387" s="69"/>
    </row>
    <row r="12388" spans="1:7" ht="18" customHeight="1">
      <c r="A12388" s="323" t="s">
        <v>2141</v>
      </c>
      <c r="B12388" s="302" t="s">
        <v>13</v>
      </c>
      <c r="C12388" s="325" t="s">
        <v>59</v>
      </c>
      <c r="D12388" s="325">
        <v>50</v>
      </c>
      <c r="E12388" s="46">
        <v>31000</v>
      </c>
      <c r="F12388" s="130">
        <f t="shared" si="201"/>
        <v>1550000</v>
      </c>
      <c r="G12388" s="86">
        <f>SUM(F12388:F12389)</f>
        <v>1540400</v>
      </c>
    </row>
    <row r="12389" spans="1:7" ht="18" customHeight="1">
      <c r="A12389" s="323"/>
      <c r="B12389" s="446" t="s">
        <v>2836</v>
      </c>
      <c r="C12389" s="430" t="s">
        <v>22</v>
      </c>
      <c r="D12389" s="430">
        <v>-0.3</v>
      </c>
      <c r="E12389" s="54">
        <v>32000</v>
      </c>
      <c r="F12389" s="140">
        <f t="shared" si="201"/>
        <v>-9600</v>
      </c>
      <c r="G12389" s="69"/>
    </row>
    <row r="12390" spans="1:7" ht="18" customHeight="1">
      <c r="A12390" s="323"/>
      <c r="B12390" s="302"/>
      <c r="C12390" s="325"/>
      <c r="D12390" s="325"/>
      <c r="E12390" s="46"/>
      <c r="F12390" s="130">
        <f t="shared" si="201"/>
        <v>0</v>
      </c>
      <c r="G12390" s="69"/>
    </row>
    <row r="12391" spans="1:7" ht="18" customHeight="1">
      <c r="A12391" s="323" t="s">
        <v>58</v>
      </c>
      <c r="B12391" s="302" t="s">
        <v>31</v>
      </c>
      <c r="C12391" s="325" t="s">
        <v>189</v>
      </c>
      <c r="D12391" s="325">
        <v>50</v>
      </c>
      <c r="E12391" s="46">
        <v>35000</v>
      </c>
      <c r="F12391" s="130">
        <f t="shared" si="201"/>
        <v>1750000</v>
      </c>
      <c r="G12391" s="86">
        <f>F12391</f>
        <v>1750000</v>
      </c>
    </row>
    <row r="12392" spans="1:7" ht="18" customHeight="1">
      <c r="A12392" s="323"/>
      <c r="B12392" s="302"/>
      <c r="C12392" s="325"/>
      <c r="D12392" s="325"/>
      <c r="E12392" s="46"/>
      <c r="F12392" s="130">
        <f t="shared" si="201"/>
        <v>0</v>
      </c>
      <c r="G12392" s="69"/>
    </row>
    <row r="12393" spans="1:7" ht="18" customHeight="1">
      <c r="A12393" s="323" t="s">
        <v>2718</v>
      </c>
      <c r="B12393" s="302" t="s">
        <v>13</v>
      </c>
      <c r="C12393" s="325" t="s">
        <v>60</v>
      </c>
      <c r="D12393" s="325">
        <v>50</v>
      </c>
      <c r="E12393" s="46">
        <v>31000</v>
      </c>
      <c r="F12393" s="130">
        <f t="shared" si="201"/>
        <v>1550000</v>
      </c>
      <c r="G12393" s="86">
        <f>SUM(F12393:F12394)</f>
        <v>2170000</v>
      </c>
    </row>
    <row r="12394" spans="1:7" ht="18" customHeight="1">
      <c r="A12394" s="323"/>
      <c r="B12394" s="302" t="s">
        <v>13</v>
      </c>
      <c r="C12394" s="325" t="s">
        <v>59</v>
      </c>
      <c r="D12394" s="325">
        <v>20</v>
      </c>
      <c r="E12394" s="46">
        <v>31000</v>
      </c>
      <c r="F12394" s="130">
        <f t="shared" si="201"/>
        <v>620000</v>
      </c>
      <c r="G12394" s="69"/>
    </row>
    <row r="12395" spans="1:7" ht="18" customHeight="1">
      <c r="A12395" s="323"/>
      <c r="B12395" s="302"/>
      <c r="C12395" s="325"/>
      <c r="D12395" s="325"/>
      <c r="E12395" s="46"/>
      <c r="F12395" s="130">
        <f t="shared" si="201"/>
        <v>0</v>
      </c>
      <c r="G12395" s="69"/>
    </row>
    <row r="12396" spans="1:7" ht="18" customHeight="1">
      <c r="A12396" s="458" t="s">
        <v>2853</v>
      </c>
      <c r="B12396" s="302" t="s">
        <v>13</v>
      </c>
      <c r="C12396" s="325" t="s">
        <v>60</v>
      </c>
      <c r="D12396" s="325">
        <v>50</v>
      </c>
      <c r="E12396" s="46">
        <v>31000</v>
      </c>
      <c r="F12396" s="130">
        <f t="shared" si="201"/>
        <v>1550000</v>
      </c>
      <c r="G12396" s="86">
        <f>SUM(F12396:F12398)</f>
        <v>2170000</v>
      </c>
    </row>
    <row r="12397" spans="1:7" ht="18" customHeight="1">
      <c r="A12397" s="458"/>
      <c r="B12397" s="302" t="s">
        <v>13</v>
      </c>
      <c r="C12397" s="325" t="s">
        <v>2780</v>
      </c>
      <c r="D12397" s="325">
        <v>10</v>
      </c>
      <c r="E12397" s="46">
        <v>31000</v>
      </c>
      <c r="F12397" s="130">
        <f t="shared" si="201"/>
        <v>310000</v>
      </c>
      <c r="G12397" s="69"/>
    </row>
    <row r="12398" spans="1:7" ht="18" customHeight="1">
      <c r="A12398" s="458"/>
      <c r="B12398" s="302" t="s">
        <v>13</v>
      </c>
      <c r="C12398" s="325" t="s">
        <v>46</v>
      </c>
      <c r="D12398" s="325">
        <v>10</v>
      </c>
      <c r="E12398" s="46">
        <v>31000</v>
      </c>
      <c r="F12398" s="130">
        <f t="shared" si="201"/>
        <v>310000</v>
      </c>
      <c r="G12398" s="69"/>
    </row>
    <row r="12399" spans="1:7" ht="18" customHeight="1">
      <c r="A12399" s="323"/>
      <c r="B12399" s="302"/>
      <c r="C12399" s="325"/>
      <c r="D12399" s="325"/>
      <c r="E12399" s="46"/>
      <c r="F12399" s="130">
        <f t="shared" si="201"/>
        <v>0</v>
      </c>
      <c r="G12399" s="69"/>
    </row>
    <row r="12400" spans="1:7" ht="18" customHeight="1">
      <c r="A12400" s="458" t="s">
        <v>2856</v>
      </c>
      <c r="B12400" s="302" t="s">
        <v>31</v>
      </c>
      <c r="C12400" s="325" t="s">
        <v>952</v>
      </c>
      <c r="D12400" s="325">
        <v>99</v>
      </c>
      <c r="E12400" s="46">
        <v>35500</v>
      </c>
      <c r="F12400" s="130">
        <f t="shared" si="201"/>
        <v>3514500</v>
      </c>
      <c r="G12400" s="86">
        <f>F12400</f>
        <v>3514500</v>
      </c>
    </row>
    <row r="12401" spans="1:9" ht="18" customHeight="1">
      <c r="A12401" s="323"/>
      <c r="B12401" s="302"/>
      <c r="C12401" s="325"/>
      <c r="D12401" s="325"/>
      <c r="E12401" s="46"/>
      <c r="F12401" s="130">
        <f t="shared" si="201"/>
        <v>0</v>
      </c>
      <c r="G12401" s="69"/>
    </row>
    <row r="12402" spans="1:9" ht="18" customHeight="1">
      <c r="A12402" s="323" t="s">
        <v>2837</v>
      </c>
      <c r="B12402" s="302" t="s">
        <v>13</v>
      </c>
      <c r="C12402" s="325" t="s">
        <v>14</v>
      </c>
      <c r="D12402" s="325">
        <v>20</v>
      </c>
      <c r="E12402" s="46">
        <v>31000</v>
      </c>
      <c r="F12402" s="130">
        <f t="shared" si="201"/>
        <v>620000</v>
      </c>
      <c r="G12402" s="86">
        <f>SUM(F12402:F12403)</f>
        <v>1495000</v>
      </c>
    </row>
    <row r="12403" spans="1:9" ht="18" customHeight="1">
      <c r="A12403" s="323"/>
      <c r="B12403" s="302" t="s">
        <v>31</v>
      </c>
      <c r="C12403" s="325" t="s">
        <v>1029</v>
      </c>
      <c r="D12403" s="325">
        <v>25</v>
      </c>
      <c r="E12403" s="46">
        <v>35000</v>
      </c>
      <c r="F12403" s="130">
        <f t="shared" si="201"/>
        <v>875000</v>
      </c>
      <c r="G12403" s="69"/>
    </row>
    <row r="12404" spans="1:9" ht="18" customHeight="1">
      <c r="A12404" s="323"/>
      <c r="B12404" s="302"/>
      <c r="C12404" s="325"/>
      <c r="D12404" s="325"/>
      <c r="E12404" s="46"/>
      <c r="F12404" s="130">
        <f t="shared" si="201"/>
        <v>0</v>
      </c>
      <c r="G12404" s="69"/>
    </row>
    <row r="12405" spans="1:9" ht="18" customHeight="1">
      <c r="A12405" s="323" t="s">
        <v>2305</v>
      </c>
      <c r="B12405" s="302" t="s">
        <v>13</v>
      </c>
      <c r="C12405" s="325" t="s">
        <v>15</v>
      </c>
      <c r="D12405" s="325">
        <v>10</v>
      </c>
      <c r="E12405" s="46">
        <v>30500</v>
      </c>
      <c r="F12405" s="130">
        <f t="shared" si="201"/>
        <v>305000</v>
      </c>
      <c r="G12405" s="86">
        <f>SUM(F12405:F12406)</f>
        <v>1830000</v>
      </c>
    </row>
    <row r="12406" spans="1:9" ht="18" customHeight="1">
      <c r="A12406" s="323"/>
      <c r="B12406" s="302" t="s">
        <v>13</v>
      </c>
      <c r="C12406" s="325" t="s">
        <v>14</v>
      </c>
      <c r="D12406" s="325">
        <v>50</v>
      </c>
      <c r="E12406" s="46">
        <v>30500</v>
      </c>
      <c r="F12406" s="130">
        <f t="shared" si="201"/>
        <v>1525000</v>
      </c>
      <c r="G12406" s="69"/>
    </row>
    <row r="12407" spans="1:9" ht="18" customHeight="1">
      <c r="A12407" s="323"/>
      <c r="B12407" s="302"/>
      <c r="C12407" s="325"/>
      <c r="D12407" s="325"/>
      <c r="E12407" s="46"/>
      <c r="F12407" s="130">
        <f t="shared" si="201"/>
        <v>0</v>
      </c>
      <c r="G12407" s="69"/>
    </row>
    <row r="12408" spans="1:9" ht="18" customHeight="1">
      <c r="A12408" s="323" t="s">
        <v>2273</v>
      </c>
      <c r="B12408" s="444" t="s">
        <v>6</v>
      </c>
      <c r="C12408" s="482" t="s">
        <v>2838</v>
      </c>
      <c r="D12408" s="482">
        <v>300</v>
      </c>
      <c r="E12408" s="116">
        <v>40500</v>
      </c>
      <c r="F12408" s="131">
        <f t="shared" si="201"/>
        <v>12150000</v>
      </c>
      <c r="G12408" s="86">
        <f>SUM(F12408:F12410)</f>
        <v>17298250</v>
      </c>
      <c r="I12408" s="321" t="s">
        <v>2822</v>
      </c>
    </row>
    <row r="12409" spans="1:9" ht="18" customHeight="1">
      <c r="A12409" s="323"/>
      <c r="B12409" s="444" t="s">
        <v>6</v>
      </c>
      <c r="C12409" s="482" t="s">
        <v>22</v>
      </c>
      <c r="D12409" s="482">
        <v>200</v>
      </c>
      <c r="E12409" s="116">
        <v>40000</v>
      </c>
      <c r="F12409" s="131">
        <f t="shared" si="201"/>
        <v>8000000</v>
      </c>
      <c r="G12409" s="69"/>
      <c r="I12409" s="321" t="s">
        <v>2822</v>
      </c>
    </row>
    <row r="12410" spans="1:9" ht="18" customHeight="1">
      <c r="A12410" s="323"/>
      <c r="B12410" s="428" t="s">
        <v>2844</v>
      </c>
      <c r="C12410" s="430" t="s">
        <v>156</v>
      </c>
      <c r="D12410" s="430">
        <v>-93.5</v>
      </c>
      <c r="E12410" s="54">
        <v>30500</v>
      </c>
      <c r="F12410" s="140">
        <f t="shared" si="201"/>
        <v>-2851750</v>
      </c>
      <c r="G12410" s="69"/>
      <c r="I12410" s="322">
        <v>42501</v>
      </c>
    </row>
    <row r="12411" spans="1:9" ht="18" customHeight="1">
      <c r="A12411" s="323"/>
      <c r="B12411" s="302"/>
      <c r="C12411" s="325"/>
      <c r="D12411" s="325"/>
      <c r="E12411" s="46"/>
      <c r="F12411" s="130">
        <f t="shared" si="201"/>
        <v>0</v>
      </c>
      <c r="G12411" s="69"/>
    </row>
    <row r="12412" spans="1:9" ht="18" customHeight="1">
      <c r="A12412" s="323" t="s">
        <v>178</v>
      </c>
      <c r="B12412" s="439" t="s">
        <v>1052</v>
      </c>
      <c r="C12412" s="430" t="s">
        <v>686</v>
      </c>
      <c r="D12412" s="430">
        <v>-0.8</v>
      </c>
      <c r="E12412" s="54">
        <v>36500</v>
      </c>
      <c r="F12412" s="140">
        <f t="shared" si="201"/>
        <v>-29200</v>
      </c>
      <c r="G12412" s="86">
        <f>F12412</f>
        <v>-29200</v>
      </c>
    </row>
    <row r="12413" spans="1:9" ht="18" customHeight="1">
      <c r="A12413" s="323"/>
      <c r="B12413" s="302"/>
      <c r="C12413" s="325"/>
      <c r="D12413" s="325"/>
      <c r="E12413" s="46"/>
      <c r="F12413" s="130">
        <f t="shared" si="201"/>
        <v>0</v>
      </c>
      <c r="G12413" s="69"/>
    </row>
    <row r="12414" spans="1:9" ht="18" customHeight="1">
      <c r="A12414" s="323" t="s">
        <v>210</v>
      </c>
      <c r="B12414" s="439" t="s">
        <v>2839</v>
      </c>
      <c r="C12414" s="430" t="s">
        <v>347</v>
      </c>
      <c r="D12414" s="430">
        <v>-6</v>
      </c>
      <c r="E12414" s="54">
        <v>36000</v>
      </c>
      <c r="F12414" s="140">
        <f t="shared" si="201"/>
        <v>-216000</v>
      </c>
      <c r="G12414" s="86">
        <f>F12414</f>
        <v>-216000</v>
      </c>
    </row>
    <row r="12415" spans="1:9" ht="18" customHeight="1">
      <c r="A12415" s="323"/>
      <c r="B12415" s="302"/>
      <c r="C12415" s="325"/>
      <c r="D12415" s="325"/>
      <c r="E12415" s="46"/>
      <c r="F12415" s="130">
        <f t="shared" si="201"/>
        <v>0</v>
      </c>
      <c r="G12415" s="69"/>
    </row>
    <row r="12416" spans="1:9" ht="18" customHeight="1">
      <c r="A12416" s="458" t="s">
        <v>2448</v>
      </c>
      <c r="B12416" s="439" t="s">
        <v>2854</v>
      </c>
      <c r="C12416" s="430" t="s">
        <v>2840</v>
      </c>
      <c r="D12416" s="430">
        <v>-128.5</v>
      </c>
      <c r="E12416" s="54">
        <v>34000</v>
      </c>
      <c r="F12416" s="140">
        <f t="shared" si="201"/>
        <v>-4369000</v>
      </c>
      <c r="G12416" s="86">
        <f>SUM(F12416:F12419)</f>
        <v>6573450</v>
      </c>
    </row>
    <row r="12417" spans="1:9" ht="18" customHeight="1">
      <c r="A12417" s="458"/>
      <c r="B12417" s="302" t="s">
        <v>31</v>
      </c>
      <c r="C12417" s="325" t="s">
        <v>1082</v>
      </c>
      <c r="D12417" s="325">
        <v>50</v>
      </c>
      <c r="E12417" s="46">
        <v>35000</v>
      </c>
      <c r="F12417" s="130">
        <f t="shared" si="201"/>
        <v>1750000</v>
      </c>
      <c r="G12417" s="86"/>
    </row>
    <row r="12418" spans="1:9" ht="18" customHeight="1">
      <c r="A12418" s="458"/>
      <c r="B12418" s="302" t="s">
        <v>13</v>
      </c>
      <c r="C12418" s="325" t="s">
        <v>350</v>
      </c>
      <c r="D12418" s="325">
        <v>30</v>
      </c>
      <c r="E12418" s="46">
        <v>32000</v>
      </c>
      <c r="F12418" s="130">
        <f t="shared" si="201"/>
        <v>960000</v>
      </c>
      <c r="G12418" s="86"/>
    </row>
    <row r="12419" spans="1:9" ht="18" customHeight="1">
      <c r="A12419" s="458"/>
      <c r="B12419" s="302" t="s">
        <v>168</v>
      </c>
      <c r="C12419" s="325" t="s">
        <v>2847</v>
      </c>
      <c r="D12419" s="325">
        <v>231.9</v>
      </c>
      <c r="E12419" s="46">
        <v>35500</v>
      </c>
      <c r="F12419" s="130">
        <f t="shared" si="201"/>
        <v>8232450</v>
      </c>
      <c r="G12419" s="86"/>
    </row>
    <row r="12420" spans="1:9" ht="18" customHeight="1">
      <c r="A12420" s="323"/>
      <c r="B12420" s="302"/>
      <c r="C12420" s="325"/>
      <c r="D12420" s="325"/>
      <c r="E12420" s="46"/>
      <c r="F12420" s="130">
        <f t="shared" si="201"/>
        <v>0</v>
      </c>
      <c r="G12420" s="69"/>
    </row>
    <row r="12421" spans="1:9" ht="18" customHeight="1">
      <c r="A12421" s="323" t="s">
        <v>93</v>
      </c>
      <c r="B12421" s="302" t="s">
        <v>31</v>
      </c>
      <c r="C12421" s="325" t="s">
        <v>1946</v>
      </c>
      <c r="D12421" s="325">
        <v>95.2</v>
      </c>
      <c r="E12421" s="46">
        <v>35000</v>
      </c>
      <c r="F12421" s="130">
        <f t="shared" si="201"/>
        <v>3332000</v>
      </c>
      <c r="G12421" s="86">
        <f>SUM(F12421:F12426)</f>
        <v>15060450</v>
      </c>
      <c r="I12421" s="280" t="s">
        <v>2841</v>
      </c>
    </row>
    <row r="12422" spans="1:9" ht="18" customHeight="1">
      <c r="A12422" s="323"/>
      <c r="B12422" s="302" t="s">
        <v>13</v>
      </c>
      <c r="C12422" s="325" t="s">
        <v>150</v>
      </c>
      <c r="D12422" s="325">
        <v>120</v>
      </c>
      <c r="E12422" s="46">
        <v>30500</v>
      </c>
      <c r="F12422" s="130">
        <f t="shared" si="201"/>
        <v>3660000</v>
      </c>
      <c r="G12422" s="86"/>
    </row>
    <row r="12423" spans="1:9" ht="18" customHeight="1">
      <c r="A12423" s="323"/>
      <c r="B12423" s="302" t="s">
        <v>905</v>
      </c>
      <c r="C12423" s="325" t="s">
        <v>2849</v>
      </c>
      <c r="D12423" s="325">
        <v>48.3</v>
      </c>
      <c r="E12423" s="46">
        <v>33500</v>
      </c>
      <c r="F12423" s="130">
        <f t="shared" si="201"/>
        <v>1618050</v>
      </c>
      <c r="G12423" s="86"/>
    </row>
    <row r="12424" spans="1:9" ht="18" customHeight="1">
      <c r="A12424" s="323"/>
      <c r="B12424" s="302" t="s">
        <v>905</v>
      </c>
      <c r="C12424" s="325" t="s">
        <v>339</v>
      </c>
      <c r="D12424" s="325">
        <v>30</v>
      </c>
      <c r="E12424" s="46">
        <v>33500</v>
      </c>
      <c r="F12424" s="130">
        <f t="shared" si="201"/>
        <v>1005000</v>
      </c>
      <c r="G12424" s="86"/>
    </row>
    <row r="12425" spans="1:9" ht="18" customHeight="1">
      <c r="A12425" s="323"/>
      <c r="B12425" s="302" t="s">
        <v>31</v>
      </c>
      <c r="C12425" s="325" t="s">
        <v>2850</v>
      </c>
      <c r="D12425" s="325">
        <v>48.4</v>
      </c>
      <c r="E12425" s="46">
        <v>36000</v>
      </c>
      <c r="F12425" s="130">
        <f t="shared" si="201"/>
        <v>1742400</v>
      </c>
      <c r="G12425" s="86"/>
    </row>
    <row r="12426" spans="1:9" ht="18" customHeight="1">
      <c r="A12426" s="323"/>
      <c r="B12426" s="302" t="s">
        <v>31</v>
      </c>
      <c r="C12426" s="325" t="s">
        <v>128</v>
      </c>
      <c r="D12426" s="325">
        <v>105.8</v>
      </c>
      <c r="E12426" s="46">
        <v>35000</v>
      </c>
      <c r="F12426" s="130">
        <f t="shared" si="201"/>
        <v>3703000</v>
      </c>
      <c r="G12426" s="86"/>
    </row>
    <row r="12427" spans="1:9" ht="18" customHeight="1">
      <c r="A12427" s="323"/>
      <c r="B12427" s="302"/>
      <c r="C12427" s="325"/>
      <c r="D12427" s="325"/>
      <c r="E12427" s="46"/>
      <c r="F12427" s="130">
        <f t="shared" si="201"/>
        <v>0</v>
      </c>
      <c r="G12427" s="69"/>
    </row>
    <row r="12428" spans="1:9" ht="18" customHeight="1">
      <c r="A12428" s="323" t="s">
        <v>1843</v>
      </c>
      <c r="B12428" s="302" t="s">
        <v>31</v>
      </c>
      <c r="C12428" s="325" t="s">
        <v>416</v>
      </c>
      <c r="D12428" s="325">
        <v>113.4</v>
      </c>
      <c r="E12428" s="46">
        <v>35000</v>
      </c>
      <c r="F12428" s="130">
        <f t="shared" si="201"/>
        <v>3969000</v>
      </c>
      <c r="G12428" s="86">
        <f>SUM(F12428:F12429)</f>
        <v>6279000</v>
      </c>
    </row>
    <row r="12429" spans="1:9" ht="18" customHeight="1">
      <c r="A12429" s="323"/>
      <c r="B12429" s="302" t="s">
        <v>31</v>
      </c>
      <c r="C12429" s="325" t="s">
        <v>899</v>
      </c>
      <c r="D12429" s="325">
        <v>66</v>
      </c>
      <c r="E12429" s="46">
        <v>35000</v>
      </c>
      <c r="F12429" s="130">
        <f t="shared" si="201"/>
        <v>2310000</v>
      </c>
      <c r="G12429" s="69"/>
    </row>
    <row r="12430" spans="1:9" ht="18" customHeight="1">
      <c r="A12430" s="323"/>
      <c r="B12430" s="302"/>
      <c r="C12430" s="325"/>
      <c r="D12430" s="325"/>
      <c r="E12430" s="46"/>
      <c r="F12430" s="130">
        <f t="shared" si="201"/>
        <v>0</v>
      </c>
      <c r="G12430" s="69"/>
    </row>
    <row r="12431" spans="1:9" ht="18" customHeight="1">
      <c r="A12431" s="323" t="s">
        <v>316</v>
      </c>
      <c r="B12431" s="302" t="s">
        <v>13</v>
      </c>
      <c r="C12431" s="325" t="s">
        <v>773</v>
      </c>
      <c r="D12431" s="325">
        <v>314</v>
      </c>
      <c r="E12431" s="46">
        <v>30500</v>
      </c>
      <c r="F12431" s="130">
        <f t="shared" si="201"/>
        <v>9577000</v>
      </c>
      <c r="G12431" s="86">
        <f>SUM(F12431:F12438)</f>
        <v>59736500</v>
      </c>
      <c r="H12431" s="277" t="s">
        <v>2474</v>
      </c>
    </row>
    <row r="12432" spans="1:9" ht="18" customHeight="1">
      <c r="A12432" s="323"/>
      <c r="B12432" s="302" t="s">
        <v>13</v>
      </c>
      <c r="C12432" s="325" t="s">
        <v>902</v>
      </c>
      <c r="D12432" s="325">
        <v>50</v>
      </c>
      <c r="E12432" s="46">
        <v>30500</v>
      </c>
      <c r="F12432" s="130">
        <f t="shared" si="201"/>
        <v>1525000</v>
      </c>
      <c r="G12432" s="69"/>
    </row>
    <row r="12433" spans="1:7" ht="18" customHeight="1">
      <c r="A12433" s="323"/>
      <c r="B12433" s="302" t="s">
        <v>31</v>
      </c>
      <c r="C12433" s="325" t="s">
        <v>2516</v>
      </c>
      <c r="D12433" s="325">
        <v>49.2</v>
      </c>
      <c r="E12433" s="46">
        <v>35000</v>
      </c>
      <c r="F12433" s="130">
        <f t="shared" si="201"/>
        <v>1722000</v>
      </c>
      <c r="G12433" s="69"/>
    </row>
    <row r="12434" spans="1:7" ht="18" customHeight="1">
      <c r="A12434" s="323"/>
      <c r="B12434" s="302" t="s">
        <v>31</v>
      </c>
      <c r="C12434" s="325" t="s">
        <v>2842</v>
      </c>
      <c r="D12434" s="325">
        <v>51.5</v>
      </c>
      <c r="E12434" s="46">
        <v>35000</v>
      </c>
      <c r="F12434" s="130">
        <f t="shared" si="201"/>
        <v>1802500</v>
      </c>
      <c r="G12434" s="69"/>
    </row>
    <row r="12435" spans="1:7" ht="18" customHeight="1">
      <c r="A12435" s="323"/>
      <c r="B12435" s="302" t="s">
        <v>31</v>
      </c>
      <c r="C12435" s="325" t="s">
        <v>32</v>
      </c>
      <c r="D12435" s="325">
        <v>105.5</v>
      </c>
      <c r="E12435" s="46">
        <v>35000</v>
      </c>
      <c r="F12435" s="130">
        <f t="shared" si="201"/>
        <v>3692500</v>
      </c>
      <c r="G12435" s="69"/>
    </row>
    <row r="12436" spans="1:7" ht="18" customHeight="1">
      <c r="A12436" s="323"/>
      <c r="B12436" s="302" t="s">
        <v>31</v>
      </c>
      <c r="C12436" s="325" t="s">
        <v>771</v>
      </c>
      <c r="D12436" s="325">
        <v>508</v>
      </c>
      <c r="E12436" s="46">
        <v>35000</v>
      </c>
      <c r="F12436" s="130">
        <f t="shared" si="201"/>
        <v>17780000</v>
      </c>
      <c r="G12436" s="69"/>
    </row>
    <row r="12437" spans="1:7" ht="18" customHeight="1">
      <c r="A12437" s="323"/>
      <c r="B12437" s="302" t="s">
        <v>31</v>
      </c>
      <c r="C12437" s="325" t="s">
        <v>561</v>
      </c>
      <c r="D12437" s="325">
        <v>650</v>
      </c>
      <c r="E12437" s="46">
        <v>35000</v>
      </c>
      <c r="F12437" s="130">
        <f t="shared" si="201"/>
        <v>22750000</v>
      </c>
      <c r="G12437" s="69"/>
    </row>
    <row r="12438" spans="1:7" ht="18" customHeight="1">
      <c r="A12438" s="323"/>
      <c r="B12438" s="302" t="s">
        <v>135</v>
      </c>
      <c r="C12438" s="325" t="s">
        <v>627</v>
      </c>
      <c r="D12438" s="325">
        <v>25</v>
      </c>
      <c r="E12438" s="46">
        <v>35500</v>
      </c>
      <c r="F12438" s="130">
        <f t="shared" si="201"/>
        <v>887500</v>
      </c>
      <c r="G12438" s="69"/>
    </row>
    <row r="12439" spans="1:7" ht="18" customHeight="1">
      <c r="A12439" s="323"/>
      <c r="B12439" s="302"/>
      <c r="C12439" s="325"/>
      <c r="D12439" s="325"/>
      <c r="E12439" s="46"/>
      <c r="F12439" s="130">
        <f t="shared" si="201"/>
        <v>0</v>
      </c>
      <c r="G12439" s="69"/>
    </row>
    <row r="12440" spans="1:7" ht="18" customHeight="1">
      <c r="A12440" s="323" t="s">
        <v>1514</v>
      </c>
      <c r="B12440" s="302" t="s">
        <v>31</v>
      </c>
      <c r="C12440" s="325" t="s">
        <v>2845</v>
      </c>
      <c r="D12440" s="325">
        <v>108.4</v>
      </c>
      <c r="E12440" s="46">
        <v>34000</v>
      </c>
      <c r="F12440" s="130">
        <f t="shared" si="201"/>
        <v>3685600</v>
      </c>
      <c r="G12440" s="86">
        <f>SUM(F12440:F12441)</f>
        <v>7027800</v>
      </c>
    </row>
    <row r="12441" spans="1:7" ht="18" customHeight="1">
      <c r="A12441" s="323"/>
      <c r="B12441" s="302" t="s">
        <v>31</v>
      </c>
      <c r="C12441" s="325" t="s">
        <v>2846</v>
      </c>
      <c r="D12441" s="325">
        <v>98.3</v>
      </c>
      <c r="E12441" s="46">
        <v>34000</v>
      </c>
      <c r="F12441" s="130">
        <f t="shared" si="201"/>
        <v>3342200</v>
      </c>
      <c r="G12441" s="69"/>
    </row>
    <row r="12442" spans="1:7" ht="18" customHeight="1">
      <c r="A12442" s="323"/>
      <c r="B12442" s="302"/>
      <c r="C12442" s="325"/>
      <c r="D12442" s="325"/>
      <c r="E12442" s="46"/>
      <c r="F12442" s="130">
        <f t="shared" si="201"/>
        <v>0</v>
      </c>
      <c r="G12442" s="69"/>
    </row>
    <row r="12443" spans="1:7" ht="18" customHeight="1">
      <c r="A12443" s="323" t="s">
        <v>448</v>
      </c>
      <c r="B12443" s="302" t="s">
        <v>13</v>
      </c>
      <c r="C12443" s="325" t="s">
        <v>118</v>
      </c>
      <c r="D12443" s="325">
        <v>115.2</v>
      </c>
      <c r="E12443" s="46">
        <v>30500</v>
      </c>
      <c r="F12443" s="130">
        <f t="shared" si="201"/>
        <v>3513600</v>
      </c>
      <c r="G12443" s="86">
        <f>F12443</f>
        <v>3513600</v>
      </c>
    </row>
    <row r="12444" spans="1:7" ht="18" customHeight="1">
      <c r="A12444" s="323"/>
      <c r="B12444" s="302"/>
      <c r="C12444" s="325"/>
      <c r="D12444" s="325"/>
      <c r="E12444" s="46"/>
      <c r="F12444" s="130">
        <f t="shared" si="201"/>
        <v>0</v>
      </c>
      <c r="G12444" s="69"/>
    </row>
    <row r="12445" spans="1:7" ht="18" customHeight="1">
      <c r="A12445" s="323" t="s">
        <v>2287</v>
      </c>
      <c r="B12445" s="302" t="s">
        <v>13</v>
      </c>
      <c r="C12445" s="325" t="s">
        <v>118</v>
      </c>
      <c r="D12445" s="325">
        <v>114.5</v>
      </c>
      <c r="E12445" s="46">
        <v>33000</v>
      </c>
      <c r="F12445" s="130">
        <f t="shared" si="201"/>
        <v>3778500</v>
      </c>
      <c r="G12445" s="86">
        <f>F12445</f>
        <v>3778500</v>
      </c>
    </row>
    <row r="12446" spans="1:7" ht="18" customHeight="1">
      <c r="A12446" s="323"/>
      <c r="B12446" s="302"/>
      <c r="C12446" s="325"/>
      <c r="D12446" s="325"/>
      <c r="E12446" s="46"/>
      <c r="F12446" s="130">
        <f t="shared" si="201"/>
        <v>0</v>
      </c>
      <c r="G12446" s="69"/>
    </row>
    <row r="12447" spans="1:7" ht="18" customHeight="1">
      <c r="A12447" s="323" t="s">
        <v>145</v>
      </c>
      <c r="B12447" s="302" t="s">
        <v>23</v>
      </c>
      <c r="C12447" s="325" t="s">
        <v>1318</v>
      </c>
      <c r="D12447" s="325">
        <v>102</v>
      </c>
      <c r="E12447" s="46">
        <v>30000</v>
      </c>
      <c r="F12447" s="130">
        <f t="shared" si="201"/>
        <v>3060000</v>
      </c>
      <c r="G12447" s="86">
        <f>SUM(F12447:F12449)</f>
        <v>25417500</v>
      </c>
    </row>
    <row r="12448" spans="1:7" ht="18" customHeight="1">
      <c r="A12448" s="323"/>
      <c r="B12448" s="302" t="s">
        <v>23</v>
      </c>
      <c r="C12448" s="325" t="s">
        <v>15</v>
      </c>
      <c r="D12448" s="325">
        <v>104</v>
      </c>
      <c r="E12448" s="46">
        <v>30000</v>
      </c>
      <c r="F12448" s="130">
        <f t="shared" si="201"/>
        <v>3120000</v>
      </c>
      <c r="G12448" s="69"/>
    </row>
    <row r="12449" spans="1:8" ht="18" customHeight="1">
      <c r="A12449" s="323"/>
      <c r="B12449" s="302" t="s">
        <v>31</v>
      </c>
      <c r="C12449" s="325" t="s">
        <v>15</v>
      </c>
      <c r="D12449" s="325">
        <v>675</v>
      </c>
      <c r="E12449" s="46">
        <v>28500</v>
      </c>
      <c r="F12449" s="130">
        <f t="shared" si="201"/>
        <v>19237500</v>
      </c>
      <c r="G12449" s="69"/>
    </row>
    <row r="12450" spans="1:8" ht="18" customHeight="1">
      <c r="A12450" s="323"/>
      <c r="B12450" s="302"/>
      <c r="C12450" s="325"/>
      <c r="D12450" s="325"/>
      <c r="E12450" s="46"/>
      <c r="F12450" s="130">
        <f t="shared" si="201"/>
        <v>0</v>
      </c>
      <c r="G12450" s="69"/>
    </row>
    <row r="12451" spans="1:8" ht="18" customHeight="1">
      <c r="A12451" s="323" t="s">
        <v>2661</v>
      </c>
      <c r="B12451" s="302" t="s">
        <v>23</v>
      </c>
      <c r="C12451" s="325" t="s">
        <v>244</v>
      </c>
      <c r="D12451" s="325">
        <v>201.8</v>
      </c>
      <c r="E12451" s="46">
        <v>36000</v>
      </c>
      <c r="F12451" s="130">
        <f t="shared" si="201"/>
        <v>7264800</v>
      </c>
      <c r="G12451" s="86">
        <f>F12451</f>
        <v>7264800</v>
      </c>
    </row>
    <row r="12452" spans="1:8" ht="18" customHeight="1">
      <c r="A12452" s="323"/>
      <c r="B12452" s="302"/>
      <c r="C12452" s="325"/>
      <c r="D12452" s="325"/>
      <c r="E12452" s="46"/>
      <c r="F12452" s="130">
        <f t="shared" si="201"/>
        <v>0</v>
      </c>
      <c r="G12452" s="69"/>
    </row>
    <row r="12453" spans="1:8" ht="18" customHeight="1">
      <c r="A12453" s="323" t="s">
        <v>321</v>
      </c>
      <c r="B12453" s="302" t="s">
        <v>518</v>
      </c>
      <c r="C12453" s="325" t="s">
        <v>723</v>
      </c>
      <c r="D12453" s="325">
        <v>357.3</v>
      </c>
      <c r="E12453" s="46">
        <v>33500</v>
      </c>
      <c r="F12453" s="130">
        <f t="shared" si="201"/>
        <v>11969550</v>
      </c>
      <c r="G12453" s="86">
        <f>F12453</f>
        <v>11969550</v>
      </c>
      <c r="H12453" s="277" t="s">
        <v>2474</v>
      </c>
    </row>
    <row r="12454" spans="1:8" ht="18" customHeight="1">
      <c r="A12454" s="323"/>
      <c r="B12454" s="302"/>
      <c r="C12454" s="325"/>
      <c r="D12454" s="325"/>
      <c r="E12454" s="46"/>
      <c r="F12454" s="130">
        <f t="shared" si="201"/>
        <v>0</v>
      </c>
      <c r="G12454" s="69"/>
    </row>
    <row r="12455" spans="1:8" ht="18" customHeight="1">
      <c r="A12455" s="323" t="s">
        <v>779</v>
      </c>
      <c r="B12455" s="302" t="s">
        <v>2848</v>
      </c>
      <c r="C12455" s="325"/>
      <c r="D12455" s="325">
        <v>100</v>
      </c>
      <c r="E12455" s="46">
        <v>29200</v>
      </c>
      <c r="F12455" s="130">
        <f t="shared" si="201"/>
        <v>2920000</v>
      </c>
      <c r="G12455" s="86">
        <f>F12455</f>
        <v>2920000</v>
      </c>
    </row>
    <row r="12456" spans="1:8" ht="18" customHeight="1">
      <c r="A12456" s="323"/>
      <c r="B12456" s="302"/>
      <c r="C12456" s="325"/>
      <c r="D12456" s="325"/>
      <c r="E12456" s="46"/>
      <c r="F12456" s="130">
        <f t="shared" si="201"/>
        <v>0</v>
      </c>
      <c r="G12456" s="69"/>
    </row>
    <row r="12457" spans="1:8" ht="18" customHeight="1">
      <c r="A12457" s="323" t="s">
        <v>2492</v>
      </c>
      <c r="B12457" s="302" t="s">
        <v>13</v>
      </c>
      <c r="C12457" s="325" t="s">
        <v>902</v>
      </c>
      <c r="D12457" s="325">
        <v>60</v>
      </c>
      <c r="E12457" s="46">
        <v>31000</v>
      </c>
      <c r="F12457" s="130">
        <f t="shared" si="201"/>
        <v>1860000</v>
      </c>
      <c r="G12457" s="86">
        <f>F12457</f>
        <v>1860000</v>
      </c>
    </row>
    <row r="12458" spans="1:8" ht="18" customHeight="1">
      <c r="A12458" s="323"/>
      <c r="B12458" s="302"/>
      <c r="C12458" s="325"/>
      <c r="D12458" s="325"/>
      <c r="E12458" s="46"/>
      <c r="F12458" s="130">
        <f t="shared" si="201"/>
        <v>0</v>
      </c>
      <c r="G12458" s="69"/>
    </row>
    <row r="12459" spans="1:8" ht="18" customHeight="1">
      <c r="A12459" s="458" t="s">
        <v>2458</v>
      </c>
      <c r="B12459" s="302" t="s">
        <v>23</v>
      </c>
      <c r="C12459" s="325" t="s">
        <v>765</v>
      </c>
      <c r="D12459" s="325">
        <v>226.7</v>
      </c>
      <c r="E12459" s="46">
        <v>36000</v>
      </c>
      <c r="F12459" s="130">
        <f t="shared" si="201"/>
        <v>8161200</v>
      </c>
      <c r="G12459" s="86">
        <f>SUM(F12459:F12461)</f>
        <v>14834700</v>
      </c>
    </row>
    <row r="12460" spans="1:8" ht="18" customHeight="1">
      <c r="A12460" s="323"/>
      <c r="B12460" s="302" t="s">
        <v>31</v>
      </c>
      <c r="C12460" s="325" t="s">
        <v>442</v>
      </c>
      <c r="D12460" s="325">
        <v>160.4</v>
      </c>
      <c r="E12460" s="46">
        <v>35000</v>
      </c>
      <c r="F12460" s="130">
        <f t="shared" si="201"/>
        <v>5614000</v>
      </c>
      <c r="G12460" s="69"/>
    </row>
    <row r="12461" spans="1:8" ht="18" customHeight="1">
      <c r="A12461" s="323"/>
      <c r="B12461" s="302" t="s">
        <v>31</v>
      </c>
      <c r="C12461" s="325" t="s">
        <v>158</v>
      </c>
      <c r="D12461" s="325">
        <v>32.6</v>
      </c>
      <c r="E12461" s="46">
        <v>32500</v>
      </c>
      <c r="F12461" s="130">
        <f t="shared" si="201"/>
        <v>1059500</v>
      </c>
      <c r="G12461" s="69"/>
    </row>
    <row r="12462" spans="1:8" ht="18" customHeight="1">
      <c r="A12462" s="323"/>
      <c r="B12462" s="302"/>
      <c r="C12462" s="325"/>
      <c r="D12462" s="325"/>
      <c r="E12462" s="46"/>
      <c r="F12462" s="130">
        <f t="shared" si="201"/>
        <v>0</v>
      </c>
      <c r="G12462" s="69"/>
    </row>
    <row r="12463" spans="1:8" ht="18" customHeight="1">
      <c r="A12463" s="323" t="s">
        <v>415</v>
      </c>
      <c r="B12463" s="302" t="s">
        <v>13</v>
      </c>
      <c r="C12463" s="325" t="s">
        <v>46</v>
      </c>
      <c r="D12463" s="325">
        <v>410</v>
      </c>
      <c r="E12463" s="46">
        <v>33800</v>
      </c>
      <c r="F12463" s="130">
        <f t="shared" si="201"/>
        <v>13858000</v>
      </c>
      <c r="G12463" s="86">
        <f>SUM(F12463:F12464)</f>
        <v>31096000</v>
      </c>
    </row>
    <row r="12464" spans="1:8" ht="18" customHeight="1">
      <c r="A12464" s="323"/>
      <c r="B12464" s="302" t="s">
        <v>13</v>
      </c>
      <c r="C12464" s="325" t="s">
        <v>143</v>
      </c>
      <c r="D12464" s="325">
        <v>510</v>
      </c>
      <c r="E12464" s="46">
        <v>33800</v>
      </c>
      <c r="F12464" s="130">
        <f t="shared" si="201"/>
        <v>17238000</v>
      </c>
      <c r="G12464" s="69"/>
    </row>
    <row r="12465" spans="1:7" ht="18" customHeight="1">
      <c r="A12465" s="323"/>
      <c r="B12465" s="302"/>
      <c r="C12465" s="325"/>
      <c r="D12465" s="325"/>
      <c r="E12465" s="46"/>
      <c r="F12465" s="130">
        <f t="shared" ref="F12465:F12543" si="202">E12465*D12465</f>
        <v>0</v>
      </c>
      <c r="G12465" s="69"/>
    </row>
    <row r="12466" spans="1:7" ht="18" customHeight="1">
      <c r="A12466" s="323" t="s">
        <v>1843</v>
      </c>
      <c r="B12466" s="302" t="s">
        <v>13</v>
      </c>
      <c r="C12466" s="325" t="s">
        <v>1679</v>
      </c>
      <c r="D12466" s="325">
        <v>380</v>
      </c>
      <c r="E12466" s="46">
        <v>30500</v>
      </c>
      <c r="F12466" s="130">
        <f t="shared" si="202"/>
        <v>11590000</v>
      </c>
      <c r="G12466" s="86">
        <f>SUM(F12466:F12469)</f>
        <v>33070750</v>
      </c>
    </row>
    <row r="12467" spans="1:7" ht="18" customHeight="1">
      <c r="A12467" s="323"/>
      <c r="B12467" s="302" t="s">
        <v>23</v>
      </c>
      <c r="C12467" s="325" t="s">
        <v>15</v>
      </c>
      <c r="D12467" s="325">
        <v>97.9</v>
      </c>
      <c r="E12467" s="46">
        <v>34500</v>
      </c>
      <c r="F12467" s="130">
        <f t="shared" si="202"/>
        <v>3377550</v>
      </c>
      <c r="G12467" s="69"/>
    </row>
    <row r="12468" spans="1:7" ht="18" customHeight="1">
      <c r="A12468" s="323"/>
      <c r="B12468" s="302" t="s">
        <v>23</v>
      </c>
      <c r="C12468" s="325" t="s">
        <v>2851</v>
      </c>
      <c r="D12468" s="325">
        <v>494.6</v>
      </c>
      <c r="E12468" s="46">
        <v>34500</v>
      </c>
      <c r="F12468" s="130">
        <f t="shared" si="202"/>
        <v>17063700</v>
      </c>
      <c r="G12468" s="69"/>
    </row>
    <row r="12469" spans="1:7" ht="18" customHeight="1">
      <c r="A12469" s="323"/>
      <c r="B12469" s="302" t="s">
        <v>31</v>
      </c>
      <c r="C12469" s="325" t="s">
        <v>2852</v>
      </c>
      <c r="D12469" s="325">
        <v>29.7</v>
      </c>
      <c r="E12469" s="46">
        <v>35000</v>
      </c>
      <c r="F12469" s="130">
        <f t="shared" si="202"/>
        <v>1039500</v>
      </c>
      <c r="G12469" s="69"/>
    </row>
    <row r="12470" spans="1:7" ht="18" customHeight="1">
      <c r="A12470" s="323"/>
      <c r="B12470" s="302"/>
      <c r="C12470" s="325"/>
      <c r="D12470" s="325"/>
      <c r="E12470" s="46"/>
      <c r="F12470" s="130">
        <f t="shared" si="202"/>
        <v>0</v>
      </c>
      <c r="G12470" s="69"/>
    </row>
    <row r="12471" spans="1:7" ht="18" customHeight="1">
      <c r="A12471" s="323" t="s">
        <v>207</v>
      </c>
      <c r="B12471" s="302" t="s">
        <v>208</v>
      </c>
      <c r="C12471" s="325" t="s">
        <v>54</v>
      </c>
      <c r="D12471" s="325">
        <v>284.5</v>
      </c>
      <c r="E12471" s="46">
        <v>36000</v>
      </c>
      <c r="F12471" s="130">
        <f t="shared" si="202"/>
        <v>10242000</v>
      </c>
      <c r="G12471" s="86">
        <f>F12471</f>
        <v>10242000</v>
      </c>
    </row>
    <row r="12472" spans="1:7" ht="18" customHeight="1">
      <c r="A12472" s="323"/>
      <c r="B12472" s="302"/>
      <c r="C12472" s="325"/>
      <c r="D12472" s="325"/>
      <c r="E12472" s="46"/>
      <c r="F12472" s="130">
        <f t="shared" si="202"/>
        <v>0</v>
      </c>
      <c r="G12472" s="69"/>
    </row>
    <row r="12473" spans="1:7" ht="18" customHeight="1">
      <c r="A12473" s="323" t="s">
        <v>203</v>
      </c>
      <c r="B12473" s="302" t="s">
        <v>515</v>
      </c>
      <c r="C12473" s="325" t="s">
        <v>159</v>
      </c>
      <c r="D12473" s="325">
        <v>500</v>
      </c>
      <c r="E12473" s="46">
        <v>28000</v>
      </c>
      <c r="F12473" s="130">
        <f t="shared" si="202"/>
        <v>14000000</v>
      </c>
      <c r="G12473" s="86">
        <f>SUM(F12473:F12476)</f>
        <v>55832000</v>
      </c>
    </row>
    <row r="12474" spans="1:7" ht="18" customHeight="1">
      <c r="A12474" s="323"/>
      <c r="B12474" s="302" t="s">
        <v>168</v>
      </c>
      <c r="C12474" s="325" t="s">
        <v>255</v>
      </c>
      <c r="D12474" s="325">
        <v>1015</v>
      </c>
      <c r="E12474" s="46">
        <v>31500</v>
      </c>
      <c r="F12474" s="130">
        <f t="shared" si="202"/>
        <v>31972500</v>
      </c>
      <c r="G12474" s="69"/>
    </row>
    <row r="12475" spans="1:7" ht="18" customHeight="1">
      <c r="A12475" s="323"/>
      <c r="B12475" s="302" t="s">
        <v>31</v>
      </c>
      <c r="C12475" s="325" t="s">
        <v>1181</v>
      </c>
      <c r="D12475" s="325">
        <v>200</v>
      </c>
      <c r="E12475" s="46">
        <v>31500</v>
      </c>
      <c r="F12475" s="130">
        <f t="shared" si="202"/>
        <v>6300000</v>
      </c>
      <c r="G12475" s="69"/>
    </row>
    <row r="12476" spans="1:7" ht="18" customHeight="1">
      <c r="A12476" s="323"/>
      <c r="B12476" s="302" t="s">
        <v>31</v>
      </c>
      <c r="C12476" s="325" t="s">
        <v>1300</v>
      </c>
      <c r="D12476" s="325">
        <v>113</v>
      </c>
      <c r="E12476" s="46">
        <v>31500</v>
      </c>
      <c r="F12476" s="130">
        <f t="shared" si="202"/>
        <v>3559500</v>
      </c>
      <c r="G12476" s="69"/>
    </row>
    <row r="12477" spans="1:7" ht="18" customHeight="1">
      <c r="A12477" s="323"/>
      <c r="B12477" s="302"/>
      <c r="C12477" s="325"/>
      <c r="D12477" s="325"/>
      <c r="E12477" s="46"/>
      <c r="F12477" s="130">
        <f t="shared" si="202"/>
        <v>0</v>
      </c>
      <c r="G12477" s="69"/>
    </row>
    <row r="12478" spans="1:7" ht="18" customHeight="1">
      <c r="A12478" s="323" t="s">
        <v>245</v>
      </c>
      <c r="B12478" s="302" t="s">
        <v>23</v>
      </c>
      <c r="C12478" s="325" t="s">
        <v>2855</v>
      </c>
      <c r="D12478" s="325">
        <v>116.2</v>
      </c>
      <c r="E12478" s="46">
        <v>36000</v>
      </c>
      <c r="F12478" s="130">
        <f t="shared" si="202"/>
        <v>4183200</v>
      </c>
      <c r="G12478" s="86">
        <f>F12478</f>
        <v>4183200</v>
      </c>
    </row>
    <row r="12479" spans="1:7" ht="18" customHeight="1">
      <c r="A12479" s="323"/>
      <c r="B12479" s="302"/>
      <c r="C12479" s="325"/>
      <c r="D12479" s="325"/>
      <c r="E12479" s="46"/>
      <c r="F12479" s="130">
        <f t="shared" si="202"/>
        <v>0</v>
      </c>
      <c r="G12479" s="69"/>
    </row>
    <row r="12480" spans="1:7" ht="18" customHeight="1">
      <c r="A12480" s="534" t="s">
        <v>314</v>
      </c>
      <c r="B12480" s="302"/>
      <c r="C12480" s="325"/>
      <c r="D12480" s="325"/>
      <c r="E12480" s="46"/>
      <c r="F12480" s="130">
        <f t="shared" si="202"/>
        <v>0</v>
      </c>
      <c r="G12480" s="86">
        <f>SUM(F12481:F12482)</f>
        <v>-526800</v>
      </c>
    </row>
    <row r="12481" spans="1:7" ht="18" customHeight="1">
      <c r="A12481" s="323" t="s">
        <v>722</v>
      </c>
      <c r="B12481" s="439" t="s">
        <v>2304</v>
      </c>
      <c r="C12481" s="430" t="s">
        <v>78</v>
      </c>
      <c r="D12481" s="430">
        <v>-5.6</v>
      </c>
      <c r="E12481" s="54">
        <v>38000</v>
      </c>
      <c r="F12481" s="140">
        <f t="shared" si="202"/>
        <v>-212800</v>
      </c>
      <c r="G12481" s="69"/>
    </row>
    <row r="12482" spans="1:7" ht="18" customHeight="1">
      <c r="A12482" s="533"/>
      <c r="B12482" s="447" t="s">
        <v>2843</v>
      </c>
      <c r="C12482" s="497"/>
      <c r="D12482" s="497">
        <v>-31.4</v>
      </c>
      <c r="E12482" s="123">
        <v>10000</v>
      </c>
      <c r="F12482" s="164">
        <f t="shared" si="202"/>
        <v>-314000</v>
      </c>
      <c r="G12482" s="92"/>
    </row>
    <row r="12483" spans="1:7" ht="18" customHeight="1">
      <c r="A12483" s="526"/>
      <c r="B12483" s="435"/>
      <c r="C12483" s="484"/>
      <c r="D12483" s="484"/>
      <c r="E12483" s="113"/>
      <c r="F12483" s="126"/>
      <c r="G12483" s="9"/>
    </row>
    <row r="12484" spans="1:7" ht="18" customHeight="1">
      <c r="A12484" s="537">
        <v>42503</v>
      </c>
      <c r="B12484" s="355"/>
      <c r="C12484" s="491" t="s">
        <v>398</v>
      </c>
      <c r="D12484" s="525"/>
      <c r="F12484" s="127"/>
    </row>
    <row r="12485" spans="1:7" ht="18" customHeight="1">
      <c r="A12485" s="531" t="s">
        <v>127</v>
      </c>
      <c r="B12485" s="436" t="s">
        <v>134</v>
      </c>
      <c r="C12485" s="494" t="s">
        <v>152</v>
      </c>
      <c r="D12485" s="494">
        <f>SUM(D12486:D12591)</f>
        <v>12570.800000000003</v>
      </c>
      <c r="E12485" s="166"/>
      <c r="F12485" s="171">
        <f>SUM(F12486:F12591)</f>
        <v>422373350</v>
      </c>
      <c r="G12485" s="171">
        <f>SUM(G12486:G12591)</f>
        <v>422373350</v>
      </c>
    </row>
    <row r="12486" spans="1:7" ht="18" customHeight="1">
      <c r="A12486" s="532" t="s">
        <v>2475</v>
      </c>
      <c r="B12486" s="441" t="s">
        <v>31</v>
      </c>
      <c r="C12486" s="492" t="s">
        <v>62</v>
      </c>
      <c r="D12486" s="492">
        <v>500</v>
      </c>
      <c r="E12486" s="62">
        <v>35000</v>
      </c>
      <c r="F12486" s="139">
        <f t="shared" si="202"/>
        <v>17500000</v>
      </c>
      <c r="G12486" s="85">
        <f>F12486</f>
        <v>17500000</v>
      </c>
    </row>
    <row r="12487" spans="1:7" ht="18" customHeight="1">
      <c r="A12487" s="323"/>
      <c r="B12487" s="302"/>
      <c r="C12487" s="325"/>
      <c r="D12487" s="325"/>
      <c r="E12487" s="46"/>
      <c r="F12487" s="130">
        <f t="shared" si="202"/>
        <v>0</v>
      </c>
      <c r="G12487" s="86"/>
    </row>
    <row r="12488" spans="1:7" ht="18" customHeight="1">
      <c r="A12488" s="323" t="s">
        <v>1680</v>
      </c>
      <c r="B12488" s="302" t="s">
        <v>13</v>
      </c>
      <c r="C12488" s="302" t="s">
        <v>2870</v>
      </c>
      <c r="D12488" s="325">
        <v>47.5</v>
      </c>
      <c r="E12488" s="46">
        <v>31000</v>
      </c>
      <c r="F12488" s="130">
        <f t="shared" si="202"/>
        <v>1472500</v>
      </c>
      <c r="G12488" s="86">
        <f>F12488</f>
        <v>1472500</v>
      </c>
    </row>
    <row r="12489" spans="1:7" ht="18" customHeight="1">
      <c r="A12489" s="323"/>
      <c r="B12489" s="302"/>
      <c r="C12489" s="325"/>
      <c r="D12489" s="325"/>
      <c r="E12489" s="46"/>
      <c r="F12489" s="130">
        <f t="shared" si="202"/>
        <v>0</v>
      </c>
      <c r="G12489" s="86"/>
    </row>
    <row r="12490" spans="1:7" ht="18" customHeight="1">
      <c r="A12490" s="458" t="s">
        <v>1801</v>
      </c>
      <c r="B12490" s="302" t="s">
        <v>376</v>
      </c>
      <c r="C12490" s="325" t="s">
        <v>2019</v>
      </c>
      <c r="D12490" s="325">
        <v>100.6</v>
      </c>
      <c r="E12490" s="46">
        <v>30500</v>
      </c>
      <c r="F12490" s="130">
        <f t="shared" si="202"/>
        <v>3068300</v>
      </c>
      <c r="G12490" s="86">
        <f>SUM(F12490:F12491)</f>
        <v>4745800</v>
      </c>
    </row>
    <row r="12491" spans="1:7" ht="18" customHeight="1">
      <c r="A12491" s="323"/>
      <c r="B12491" s="302" t="s">
        <v>13</v>
      </c>
      <c r="C12491" s="325" t="s">
        <v>410</v>
      </c>
      <c r="D12491" s="325">
        <v>55</v>
      </c>
      <c r="E12491" s="46">
        <v>30500</v>
      </c>
      <c r="F12491" s="130">
        <f t="shared" si="202"/>
        <v>1677500</v>
      </c>
      <c r="G12491" s="69"/>
    </row>
    <row r="12492" spans="1:7" ht="18" customHeight="1">
      <c r="A12492" s="323"/>
      <c r="B12492" s="302"/>
      <c r="C12492" s="325"/>
      <c r="D12492" s="325"/>
      <c r="E12492" s="46"/>
      <c r="F12492" s="130">
        <f t="shared" si="202"/>
        <v>0</v>
      </c>
      <c r="G12492" s="86"/>
    </row>
    <row r="12493" spans="1:7" ht="18" customHeight="1">
      <c r="A12493" s="323" t="s">
        <v>2876</v>
      </c>
      <c r="B12493" s="444" t="s">
        <v>1246</v>
      </c>
      <c r="C12493" s="482" t="s">
        <v>1247</v>
      </c>
      <c r="D12493" s="482">
        <v>106.2</v>
      </c>
      <c r="E12493" s="116">
        <v>53000</v>
      </c>
      <c r="F12493" s="130">
        <f t="shared" si="202"/>
        <v>5628600</v>
      </c>
      <c r="G12493" s="86">
        <f>F12493:F12493</f>
        <v>5628600</v>
      </c>
    </row>
    <row r="12494" spans="1:7" ht="18" customHeight="1">
      <c r="A12494" s="323"/>
      <c r="B12494" s="302"/>
      <c r="C12494" s="325"/>
      <c r="D12494" s="325"/>
      <c r="E12494" s="46"/>
      <c r="F12494" s="130">
        <f t="shared" si="202"/>
        <v>0</v>
      </c>
      <c r="G12494" s="86"/>
    </row>
    <row r="12495" spans="1:7" ht="18" customHeight="1">
      <c r="A12495" s="323" t="s">
        <v>2706</v>
      </c>
      <c r="B12495" s="302" t="s">
        <v>13</v>
      </c>
      <c r="C12495" s="325" t="s">
        <v>19</v>
      </c>
      <c r="D12495" s="325">
        <v>100</v>
      </c>
      <c r="E12495" s="46">
        <v>30000</v>
      </c>
      <c r="F12495" s="130">
        <f t="shared" si="202"/>
        <v>3000000</v>
      </c>
      <c r="G12495" s="86">
        <f>F12495</f>
        <v>3000000</v>
      </c>
    </row>
    <row r="12496" spans="1:7" ht="18" customHeight="1">
      <c r="A12496" s="323"/>
      <c r="B12496" s="302"/>
      <c r="C12496" s="325"/>
      <c r="D12496" s="325"/>
      <c r="E12496" s="46"/>
      <c r="F12496" s="130">
        <f t="shared" si="202"/>
        <v>0</v>
      </c>
      <c r="G12496" s="69"/>
    </row>
    <row r="12497" spans="1:9" ht="18" customHeight="1">
      <c r="A12497" s="323" t="s">
        <v>779</v>
      </c>
      <c r="B12497" s="302" t="s">
        <v>2848</v>
      </c>
      <c r="C12497" s="325"/>
      <c r="D12497" s="325">
        <v>200</v>
      </c>
      <c r="E12497" s="46">
        <v>29200</v>
      </c>
      <c r="F12497" s="130">
        <f>E12497*D12497</f>
        <v>5840000</v>
      </c>
      <c r="G12497" s="86">
        <f>SUM(F12497:F12499)</f>
        <v>7215000</v>
      </c>
      <c r="I12497" s="322">
        <v>42503</v>
      </c>
    </row>
    <row r="12498" spans="1:9" ht="18" customHeight="1">
      <c r="A12498" s="323"/>
      <c r="B12498" s="302" t="s">
        <v>922</v>
      </c>
      <c r="C12498" s="325"/>
      <c r="D12498" s="325">
        <v>100</v>
      </c>
      <c r="E12498" s="46">
        <v>12000</v>
      </c>
      <c r="F12498" s="130">
        <f>E12498*D12498</f>
        <v>1200000</v>
      </c>
      <c r="G12498" s="86"/>
      <c r="I12498" s="284"/>
    </row>
    <row r="12499" spans="1:9" ht="18" customHeight="1">
      <c r="A12499" s="323"/>
      <c r="B12499" s="302" t="s">
        <v>975</v>
      </c>
      <c r="C12499" s="325"/>
      <c r="D12499" s="325">
        <v>10</v>
      </c>
      <c r="E12499" s="46">
        <v>17500</v>
      </c>
      <c r="F12499" s="130">
        <f>E12499*D12499</f>
        <v>175000</v>
      </c>
      <c r="G12499" s="86"/>
      <c r="I12499" s="284"/>
    </row>
    <row r="12500" spans="1:9" ht="18" customHeight="1">
      <c r="A12500" s="323"/>
      <c r="B12500" s="302"/>
      <c r="C12500" s="325"/>
      <c r="D12500" s="325"/>
      <c r="E12500" s="46"/>
      <c r="F12500" s="130">
        <f t="shared" si="202"/>
        <v>0</v>
      </c>
      <c r="G12500" s="69"/>
    </row>
    <row r="12501" spans="1:9" ht="18" customHeight="1">
      <c r="A12501" s="323" t="s">
        <v>418</v>
      </c>
      <c r="B12501" s="439" t="s">
        <v>2857</v>
      </c>
      <c r="C12501" s="430"/>
      <c r="D12501" s="430">
        <v>-100</v>
      </c>
      <c r="E12501" s="54">
        <v>6000</v>
      </c>
      <c r="F12501" s="140">
        <f t="shared" si="202"/>
        <v>-600000</v>
      </c>
      <c r="G12501" s="86">
        <f>SUM(F12501:F12502)</f>
        <v>20569200</v>
      </c>
      <c r="I12501" s="322">
        <v>42481</v>
      </c>
    </row>
    <row r="12502" spans="1:9" ht="18" customHeight="1">
      <c r="A12502" s="323"/>
      <c r="B12502" s="302" t="s">
        <v>23</v>
      </c>
      <c r="C12502" s="325" t="s">
        <v>416</v>
      </c>
      <c r="D12502" s="325">
        <v>613.6</v>
      </c>
      <c r="E12502" s="46">
        <v>34500</v>
      </c>
      <c r="F12502" s="130">
        <f t="shared" si="202"/>
        <v>21169200</v>
      </c>
      <c r="G12502" s="69"/>
      <c r="I12502" s="284"/>
    </row>
    <row r="12503" spans="1:9" ht="18" customHeight="1">
      <c r="A12503" s="323"/>
      <c r="B12503" s="302"/>
      <c r="C12503" s="325"/>
      <c r="D12503" s="325"/>
      <c r="E12503" s="46"/>
      <c r="F12503" s="130">
        <f t="shared" si="202"/>
        <v>0</v>
      </c>
      <c r="G12503" s="69"/>
    </row>
    <row r="12504" spans="1:9" ht="18" customHeight="1">
      <c r="A12504" s="323" t="s">
        <v>2492</v>
      </c>
      <c r="B12504" s="302" t="s">
        <v>13</v>
      </c>
      <c r="C12504" s="325" t="s">
        <v>902</v>
      </c>
      <c r="D12504" s="325">
        <v>41.9</v>
      </c>
      <c r="E12504" s="46">
        <v>31000</v>
      </c>
      <c r="F12504" s="130">
        <f t="shared" si="202"/>
        <v>1298900</v>
      </c>
      <c r="G12504" s="86">
        <f>F12504</f>
        <v>1298900</v>
      </c>
    </row>
    <row r="12505" spans="1:9" ht="18" customHeight="1">
      <c r="A12505" s="323"/>
      <c r="B12505" s="302"/>
      <c r="C12505" s="325"/>
      <c r="D12505" s="325"/>
      <c r="E12505" s="46"/>
      <c r="F12505" s="130">
        <f t="shared" si="202"/>
        <v>0</v>
      </c>
      <c r="G12505" s="69"/>
    </row>
    <row r="12506" spans="1:9" ht="18" customHeight="1">
      <c r="A12506" s="323" t="s">
        <v>2469</v>
      </c>
      <c r="B12506" s="302" t="s">
        <v>31</v>
      </c>
      <c r="C12506" s="325" t="s">
        <v>1067</v>
      </c>
      <c r="D12506" s="325">
        <v>140.30000000000001</v>
      </c>
      <c r="E12506" s="46">
        <v>36500</v>
      </c>
      <c r="F12506" s="130">
        <f t="shared" si="202"/>
        <v>5120950</v>
      </c>
      <c r="G12506" s="86">
        <f>SUM(F12506:F12509)</f>
        <v>26655950</v>
      </c>
      <c r="I12506" s="280" t="s">
        <v>2858</v>
      </c>
    </row>
    <row r="12507" spans="1:9" ht="18" customHeight="1">
      <c r="A12507" s="323"/>
      <c r="B12507" s="302" t="s">
        <v>31</v>
      </c>
      <c r="C12507" s="325" t="s">
        <v>46</v>
      </c>
      <c r="D12507" s="325">
        <v>100</v>
      </c>
      <c r="E12507" s="46">
        <v>36500</v>
      </c>
      <c r="F12507" s="130">
        <f t="shared" si="202"/>
        <v>3650000</v>
      </c>
      <c r="G12507" s="69"/>
      <c r="I12507" s="280" t="s">
        <v>2858</v>
      </c>
    </row>
    <row r="12508" spans="1:9" ht="18" customHeight="1">
      <c r="A12508" s="323"/>
      <c r="B12508" s="302" t="s">
        <v>31</v>
      </c>
      <c r="C12508" s="325" t="s">
        <v>75</v>
      </c>
      <c r="D12508" s="325">
        <v>130</v>
      </c>
      <c r="E12508" s="46">
        <v>36500</v>
      </c>
      <c r="F12508" s="130">
        <f t="shared" si="202"/>
        <v>4745000</v>
      </c>
      <c r="G12508" s="69"/>
      <c r="I12508" s="280" t="s">
        <v>2858</v>
      </c>
    </row>
    <row r="12509" spans="1:9" ht="18" customHeight="1">
      <c r="A12509" s="323"/>
      <c r="B12509" s="302" t="s">
        <v>31</v>
      </c>
      <c r="C12509" s="325" t="s">
        <v>867</v>
      </c>
      <c r="D12509" s="325">
        <v>360</v>
      </c>
      <c r="E12509" s="46">
        <v>36500</v>
      </c>
      <c r="F12509" s="130">
        <f t="shared" si="202"/>
        <v>13140000</v>
      </c>
      <c r="G12509" s="69"/>
      <c r="I12509" s="280" t="s">
        <v>2630</v>
      </c>
    </row>
    <row r="12510" spans="1:9" ht="18" customHeight="1">
      <c r="A12510" s="323"/>
      <c r="B12510" s="302"/>
      <c r="C12510" s="325"/>
      <c r="D12510" s="325"/>
      <c r="E12510" s="46"/>
      <c r="F12510" s="130">
        <f t="shared" si="202"/>
        <v>0</v>
      </c>
      <c r="G12510" s="69"/>
    </row>
    <row r="12511" spans="1:9" ht="18" customHeight="1">
      <c r="A12511" s="323" t="s">
        <v>258</v>
      </c>
      <c r="B12511" s="302" t="s">
        <v>23</v>
      </c>
      <c r="C12511" s="325" t="s">
        <v>2869</v>
      </c>
      <c r="D12511" s="325">
        <v>81.8</v>
      </c>
      <c r="E12511" s="46">
        <v>37000</v>
      </c>
      <c r="F12511" s="130">
        <f t="shared" si="202"/>
        <v>3026600</v>
      </c>
      <c r="G12511" s="86">
        <f>SUM(F12511:F12513)</f>
        <v>7310600</v>
      </c>
    </row>
    <row r="12512" spans="1:9" ht="18" customHeight="1">
      <c r="A12512" s="323"/>
      <c r="B12512" s="302" t="s">
        <v>31</v>
      </c>
      <c r="C12512" s="325" t="s">
        <v>75</v>
      </c>
      <c r="D12512" s="325">
        <v>20</v>
      </c>
      <c r="E12512" s="46">
        <v>36000</v>
      </c>
      <c r="F12512" s="130">
        <f t="shared" si="202"/>
        <v>720000</v>
      </c>
      <c r="G12512" s="69"/>
    </row>
    <row r="12513" spans="1:7" ht="18" customHeight="1">
      <c r="A12513" s="323"/>
      <c r="B12513" s="302" t="s">
        <v>31</v>
      </c>
      <c r="C12513" s="325" t="s">
        <v>15</v>
      </c>
      <c r="D12513" s="325">
        <v>99</v>
      </c>
      <c r="E12513" s="46">
        <v>36000</v>
      </c>
      <c r="F12513" s="130">
        <f t="shared" si="202"/>
        <v>3564000</v>
      </c>
      <c r="G12513" s="69"/>
    </row>
    <row r="12514" spans="1:7" ht="18" customHeight="1">
      <c r="A12514" s="323"/>
      <c r="B12514" s="302"/>
      <c r="C12514" s="325"/>
      <c r="D12514" s="325"/>
      <c r="E12514" s="46"/>
      <c r="F12514" s="130">
        <f t="shared" si="202"/>
        <v>0</v>
      </c>
      <c r="G12514" s="69"/>
    </row>
    <row r="12515" spans="1:7" ht="18" customHeight="1">
      <c r="A12515" s="323" t="s">
        <v>321</v>
      </c>
      <c r="B12515" s="439" t="s">
        <v>2859</v>
      </c>
      <c r="C12515" s="430" t="s">
        <v>416</v>
      </c>
      <c r="D12515" s="430">
        <v>-13.6</v>
      </c>
      <c r="E12515" s="54">
        <v>35000</v>
      </c>
      <c r="F12515" s="140">
        <f t="shared" si="202"/>
        <v>-476000</v>
      </c>
      <c r="G12515" s="86">
        <f>SUM(F12515:F12518)</f>
        <v>7950800</v>
      </c>
    </row>
    <row r="12516" spans="1:7" ht="18" customHeight="1">
      <c r="A12516" s="323"/>
      <c r="B12516" s="439" t="s">
        <v>2859</v>
      </c>
      <c r="C12516" s="430" t="s">
        <v>244</v>
      </c>
      <c r="D12516" s="430">
        <v>-6</v>
      </c>
      <c r="E12516" s="54">
        <v>33000</v>
      </c>
      <c r="F12516" s="140">
        <f t="shared" si="202"/>
        <v>-198000</v>
      </c>
      <c r="G12516" s="69"/>
    </row>
    <row r="12517" spans="1:7" ht="18" customHeight="1">
      <c r="A12517" s="323"/>
      <c r="B12517" s="439" t="s">
        <v>2304</v>
      </c>
      <c r="C12517" s="430" t="s">
        <v>244</v>
      </c>
      <c r="D12517" s="430">
        <v>-2.4</v>
      </c>
      <c r="E12517" s="54">
        <v>35500</v>
      </c>
      <c r="F12517" s="140">
        <f t="shared" si="202"/>
        <v>-85200</v>
      </c>
      <c r="G12517" s="69"/>
    </row>
    <row r="12518" spans="1:7" ht="18" customHeight="1">
      <c r="A12518" s="323"/>
      <c r="B12518" s="302" t="s">
        <v>518</v>
      </c>
      <c r="C12518" s="325" t="s">
        <v>723</v>
      </c>
      <c r="D12518" s="325">
        <v>260</v>
      </c>
      <c r="E12518" s="46">
        <v>33500</v>
      </c>
      <c r="F12518" s="130">
        <f t="shared" si="202"/>
        <v>8710000</v>
      </c>
      <c r="G12518" s="69"/>
    </row>
    <row r="12519" spans="1:7" ht="18" customHeight="1">
      <c r="A12519" s="323"/>
      <c r="B12519" s="302"/>
      <c r="C12519" s="325"/>
      <c r="D12519" s="325"/>
      <c r="E12519" s="46"/>
      <c r="F12519" s="130">
        <f t="shared" si="202"/>
        <v>0</v>
      </c>
      <c r="G12519" s="69"/>
    </row>
    <row r="12520" spans="1:7" ht="18" customHeight="1">
      <c r="A12520" s="323" t="s">
        <v>51</v>
      </c>
      <c r="B12520" s="439" t="s">
        <v>2688</v>
      </c>
      <c r="C12520" s="430" t="s">
        <v>875</v>
      </c>
      <c r="D12520" s="430">
        <v>-45.4</v>
      </c>
      <c r="E12520" s="54">
        <v>36000</v>
      </c>
      <c r="F12520" s="140">
        <f t="shared" si="202"/>
        <v>-1634400</v>
      </c>
      <c r="G12520" s="86">
        <f>SUM(F12520:F12523)</f>
        <v>5279850</v>
      </c>
    </row>
    <row r="12521" spans="1:7" ht="18" customHeight="1">
      <c r="A12521" s="323"/>
      <c r="B12521" s="302" t="s">
        <v>31</v>
      </c>
      <c r="C12521" s="325" t="s">
        <v>1678</v>
      </c>
      <c r="D12521" s="325">
        <v>101.5</v>
      </c>
      <c r="E12521" s="46">
        <v>34500</v>
      </c>
      <c r="F12521" s="130">
        <f t="shared" si="202"/>
        <v>3501750</v>
      </c>
      <c r="G12521" s="69"/>
    </row>
    <row r="12522" spans="1:7" ht="18" customHeight="1">
      <c r="A12522" s="323"/>
      <c r="B12522" s="302" t="s">
        <v>31</v>
      </c>
      <c r="C12522" s="325" t="s">
        <v>2864</v>
      </c>
      <c r="D12522" s="325">
        <v>55</v>
      </c>
      <c r="E12522" s="46">
        <v>32500</v>
      </c>
      <c r="F12522" s="130">
        <f t="shared" si="202"/>
        <v>1787500</v>
      </c>
      <c r="G12522" s="69"/>
    </row>
    <row r="12523" spans="1:7" ht="18" customHeight="1">
      <c r="A12523" s="323"/>
      <c r="B12523" s="302" t="s">
        <v>31</v>
      </c>
      <c r="C12523" s="325" t="s">
        <v>2865</v>
      </c>
      <c r="D12523" s="325">
        <v>50</v>
      </c>
      <c r="E12523" s="46">
        <v>32500</v>
      </c>
      <c r="F12523" s="130">
        <f t="shared" si="202"/>
        <v>1625000</v>
      </c>
      <c r="G12523" s="69"/>
    </row>
    <row r="12524" spans="1:7" ht="18" customHeight="1">
      <c r="A12524" s="323"/>
      <c r="B12524" s="302"/>
      <c r="C12524" s="325"/>
      <c r="D12524" s="325"/>
      <c r="E12524" s="46"/>
      <c r="F12524" s="130">
        <f t="shared" si="202"/>
        <v>0</v>
      </c>
      <c r="G12524" s="69"/>
    </row>
    <row r="12525" spans="1:7" ht="18" customHeight="1">
      <c r="A12525" s="620" t="s">
        <v>2354</v>
      </c>
      <c r="B12525" s="439" t="s">
        <v>2867</v>
      </c>
      <c r="C12525" s="621" t="s">
        <v>2862</v>
      </c>
      <c r="D12525" s="621">
        <v>-46</v>
      </c>
      <c r="E12525" s="615">
        <v>33500</v>
      </c>
      <c r="F12525" s="615">
        <f>D12525*E12525</f>
        <v>-1541000</v>
      </c>
      <c r="G12525" s="624">
        <f>SUM(F12525:F12528)</f>
        <v>26215000</v>
      </c>
    </row>
    <row r="12526" spans="1:7" ht="18" customHeight="1">
      <c r="A12526" s="620"/>
      <c r="B12526" s="439" t="s">
        <v>2868</v>
      </c>
      <c r="C12526" s="621"/>
      <c r="D12526" s="621"/>
      <c r="E12526" s="615"/>
      <c r="F12526" s="615"/>
      <c r="G12526" s="625"/>
    </row>
    <row r="12527" spans="1:7" ht="18" customHeight="1">
      <c r="A12527" s="323"/>
      <c r="B12527" s="302" t="s">
        <v>13</v>
      </c>
      <c r="C12527" s="325" t="s">
        <v>417</v>
      </c>
      <c r="D12527" s="325">
        <v>708</v>
      </c>
      <c r="E12527" s="326">
        <v>32000</v>
      </c>
      <c r="F12527" s="130">
        <f t="shared" si="202"/>
        <v>22656000</v>
      </c>
      <c r="G12527" s="324"/>
    </row>
    <row r="12528" spans="1:7" ht="18" customHeight="1">
      <c r="A12528" s="323"/>
      <c r="B12528" s="302" t="s">
        <v>31</v>
      </c>
      <c r="C12528" s="325" t="s">
        <v>2878</v>
      </c>
      <c r="D12528" s="325">
        <v>150</v>
      </c>
      <c r="E12528" s="326">
        <v>34000</v>
      </c>
      <c r="F12528" s="130">
        <f t="shared" si="202"/>
        <v>5100000</v>
      </c>
      <c r="G12528" s="324"/>
    </row>
    <row r="12529" spans="1:7" ht="18" customHeight="1">
      <c r="A12529" s="323"/>
      <c r="B12529" s="302"/>
      <c r="C12529" s="325"/>
      <c r="D12529" s="325"/>
      <c r="E12529" s="326"/>
      <c r="F12529" s="130"/>
      <c r="G12529" s="324"/>
    </row>
    <row r="12530" spans="1:7" ht="18" customHeight="1">
      <c r="A12530" s="323" t="s">
        <v>115</v>
      </c>
      <c r="B12530" s="444" t="s">
        <v>116</v>
      </c>
      <c r="C12530" s="482" t="s">
        <v>2860</v>
      </c>
      <c r="D12530" s="482">
        <v>328.8</v>
      </c>
      <c r="E12530" s="116">
        <v>42500</v>
      </c>
      <c r="F12530" s="131">
        <f>E12530*D12530</f>
        <v>13974000</v>
      </c>
      <c r="G12530" s="86">
        <f>SUM(F12530:F12531)</f>
        <v>17527000</v>
      </c>
    </row>
    <row r="12531" spans="1:7" ht="18" customHeight="1">
      <c r="A12531" s="323"/>
      <c r="B12531" s="444" t="s">
        <v>116</v>
      </c>
      <c r="C12531" s="482" t="s">
        <v>2861</v>
      </c>
      <c r="D12531" s="482">
        <v>83.6</v>
      </c>
      <c r="E12531" s="116">
        <v>42500</v>
      </c>
      <c r="F12531" s="131">
        <f>E12531*D12531</f>
        <v>3552999.9999999995</v>
      </c>
      <c r="G12531" s="69"/>
    </row>
    <row r="12532" spans="1:7" ht="18" customHeight="1">
      <c r="A12532" s="323"/>
      <c r="B12532" s="302"/>
      <c r="C12532" s="325"/>
      <c r="D12532" s="325"/>
      <c r="E12532" s="46"/>
      <c r="F12532" s="130">
        <f t="shared" si="202"/>
        <v>0</v>
      </c>
      <c r="G12532" s="69"/>
    </row>
    <row r="12533" spans="1:7" ht="18" customHeight="1">
      <c r="A12533" s="323" t="s">
        <v>316</v>
      </c>
      <c r="B12533" s="302" t="s">
        <v>31</v>
      </c>
      <c r="C12533" s="325" t="s">
        <v>2863</v>
      </c>
      <c r="D12533" s="325">
        <v>344.5</v>
      </c>
      <c r="E12533" s="46">
        <v>35000</v>
      </c>
      <c r="F12533" s="130">
        <f>E12533*D12533</f>
        <v>12057500</v>
      </c>
      <c r="G12533" s="86">
        <f>F12533</f>
        <v>12057500</v>
      </c>
    </row>
    <row r="12534" spans="1:7" ht="18" customHeight="1">
      <c r="A12534" s="323"/>
      <c r="B12534" s="302"/>
      <c r="C12534" s="325"/>
      <c r="D12534" s="325"/>
      <c r="E12534" s="46"/>
      <c r="F12534" s="130">
        <f t="shared" si="202"/>
        <v>0</v>
      </c>
      <c r="G12534" s="69"/>
    </row>
    <row r="12535" spans="1:7" ht="18" customHeight="1">
      <c r="A12535" s="323" t="s">
        <v>1843</v>
      </c>
      <c r="B12535" s="302" t="s">
        <v>31</v>
      </c>
      <c r="C12535" s="325" t="s">
        <v>80</v>
      </c>
      <c r="D12535" s="325">
        <v>107.5</v>
      </c>
      <c r="E12535" s="46">
        <v>35500</v>
      </c>
      <c r="F12535" s="130">
        <f t="shared" si="202"/>
        <v>3816250</v>
      </c>
      <c r="G12535" s="86">
        <f>SUM(F12535:F12536)</f>
        <v>7366250</v>
      </c>
    </row>
    <row r="12536" spans="1:7" ht="18" customHeight="1">
      <c r="A12536" s="323"/>
      <c r="B12536" s="302" t="s">
        <v>31</v>
      </c>
      <c r="C12536" s="325" t="s">
        <v>79</v>
      </c>
      <c r="D12536" s="325">
        <v>100</v>
      </c>
      <c r="E12536" s="46">
        <v>35500</v>
      </c>
      <c r="F12536" s="130">
        <f t="shared" si="202"/>
        <v>3550000</v>
      </c>
      <c r="G12536" s="69"/>
    </row>
    <row r="12537" spans="1:7" ht="18" customHeight="1">
      <c r="A12537" s="323"/>
      <c r="B12537" s="302"/>
      <c r="C12537" s="325"/>
      <c r="D12537" s="325"/>
      <c r="E12537" s="46"/>
      <c r="F12537" s="130">
        <f t="shared" si="202"/>
        <v>0</v>
      </c>
      <c r="G12537" s="69"/>
    </row>
    <row r="12538" spans="1:7" ht="18" customHeight="1">
      <c r="A12538" s="323" t="s">
        <v>767</v>
      </c>
      <c r="B12538" s="302" t="s">
        <v>13</v>
      </c>
      <c r="C12538" s="325" t="s">
        <v>204</v>
      </c>
      <c r="D12538" s="325">
        <v>420</v>
      </c>
      <c r="E12538" s="46">
        <v>32000</v>
      </c>
      <c r="F12538" s="130">
        <f t="shared" si="202"/>
        <v>13440000</v>
      </c>
      <c r="G12538" s="86">
        <f>SUM(F12538:F12539)</f>
        <v>20915000</v>
      </c>
    </row>
    <row r="12539" spans="1:7" ht="18" customHeight="1">
      <c r="A12539" s="323"/>
      <c r="B12539" s="302" t="s">
        <v>13</v>
      </c>
      <c r="C12539" s="325" t="s">
        <v>990</v>
      </c>
      <c r="D12539" s="325">
        <v>230</v>
      </c>
      <c r="E12539" s="46">
        <v>32500</v>
      </c>
      <c r="F12539" s="130">
        <f t="shared" si="202"/>
        <v>7475000</v>
      </c>
      <c r="G12539" s="69"/>
    </row>
    <row r="12540" spans="1:7" ht="18" customHeight="1">
      <c r="A12540" s="323"/>
      <c r="B12540" s="302"/>
      <c r="C12540" s="325"/>
      <c r="D12540" s="325"/>
      <c r="E12540" s="46"/>
      <c r="F12540" s="130">
        <f t="shared" si="202"/>
        <v>0</v>
      </c>
      <c r="G12540" s="69"/>
    </row>
    <row r="12541" spans="1:7" ht="18" customHeight="1">
      <c r="A12541" s="323" t="s">
        <v>2345</v>
      </c>
      <c r="B12541" s="302" t="s">
        <v>13</v>
      </c>
      <c r="C12541" s="325" t="s">
        <v>310</v>
      </c>
      <c r="D12541" s="325">
        <v>100</v>
      </c>
      <c r="E12541" s="46">
        <v>30500</v>
      </c>
      <c r="F12541" s="130">
        <f t="shared" si="202"/>
        <v>3050000</v>
      </c>
      <c r="G12541" s="86">
        <f>SUM(F12541:F12542)</f>
        <v>9134750</v>
      </c>
    </row>
    <row r="12542" spans="1:7" ht="18" customHeight="1">
      <c r="A12542" s="323"/>
      <c r="B12542" s="302" t="s">
        <v>13</v>
      </c>
      <c r="C12542" s="325" t="s">
        <v>2866</v>
      </c>
      <c r="D12542" s="325">
        <f>150+49.5</f>
        <v>199.5</v>
      </c>
      <c r="E12542" s="46">
        <v>30500</v>
      </c>
      <c r="F12542" s="130">
        <f t="shared" si="202"/>
        <v>6084750</v>
      </c>
      <c r="G12542" s="69"/>
    </row>
    <row r="12543" spans="1:7" ht="18" customHeight="1">
      <c r="A12543" s="323"/>
      <c r="B12543" s="302"/>
      <c r="C12543" s="325"/>
      <c r="D12543" s="325"/>
      <c r="E12543" s="46"/>
      <c r="F12543" s="130">
        <f t="shared" si="202"/>
        <v>0</v>
      </c>
      <c r="G12543" s="69"/>
    </row>
    <row r="12544" spans="1:7" ht="18" customHeight="1">
      <c r="A12544" s="323" t="s">
        <v>1514</v>
      </c>
      <c r="B12544" s="302" t="s">
        <v>13</v>
      </c>
      <c r="C12544" s="325" t="s">
        <v>14</v>
      </c>
      <c r="D12544" s="325">
        <v>50</v>
      </c>
      <c r="E12544" s="46">
        <v>30500</v>
      </c>
      <c r="F12544" s="130">
        <f t="shared" ref="F12544:F12620" si="203">E12544*D12544</f>
        <v>1525000</v>
      </c>
      <c r="G12544" s="86">
        <f>F12544</f>
        <v>1525000</v>
      </c>
    </row>
    <row r="12545" spans="1:9" ht="18" customHeight="1">
      <c r="A12545" s="323"/>
      <c r="B12545" s="302"/>
      <c r="C12545" s="325"/>
      <c r="D12545" s="325"/>
      <c r="E12545" s="46"/>
      <c r="F12545" s="130">
        <f t="shared" si="203"/>
        <v>0</v>
      </c>
      <c r="G12545" s="69"/>
    </row>
    <row r="12546" spans="1:9" ht="18" customHeight="1">
      <c r="A12546" s="323" t="s">
        <v>235</v>
      </c>
      <c r="B12546" s="302" t="s">
        <v>135</v>
      </c>
      <c r="C12546" s="325" t="s">
        <v>287</v>
      </c>
      <c r="D12546" s="325">
        <v>105.7</v>
      </c>
      <c r="E12546" s="46">
        <v>34500</v>
      </c>
      <c r="F12546" s="130">
        <f t="shared" si="203"/>
        <v>3646650</v>
      </c>
      <c r="G12546" s="86">
        <f>F12546</f>
        <v>3646650</v>
      </c>
    </row>
    <row r="12547" spans="1:9" ht="18" customHeight="1">
      <c r="A12547" s="323"/>
      <c r="B12547" s="302"/>
      <c r="C12547" s="325"/>
      <c r="D12547" s="325"/>
      <c r="E12547" s="46"/>
      <c r="F12547" s="130">
        <f t="shared" si="203"/>
        <v>0</v>
      </c>
      <c r="G12547" s="69"/>
    </row>
    <row r="12548" spans="1:9" ht="18" customHeight="1">
      <c r="A12548" s="323" t="s">
        <v>2454</v>
      </c>
      <c r="B12548" s="302" t="s">
        <v>13</v>
      </c>
      <c r="C12548" s="325" t="s">
        <v>46</v>
      </c>
      <c r="D12548" s="325">
        <v>20</v>
      </c>
      <c r="E12548" s="46">
        <v>30500</v>
      </c>
      <c r="F12548" s="130">
        <f t="shared" si="203"/>
        <v>610000</v>
      </c>
      <c r="G12548" s="86">
        <f>SUM(F12548:F12549)</f>
        <v>1220000</v>
      </c>
    </row>
    <row r="12549" spans="1:9" ht="18" customHeight="1">
      <c r="A12549" s="323"/>
      <c r="B12549" s="302" t="s">
        <v>13</v>
      </c>
      <c r="C12549" s="325" t="s">
        <v>76</v>
      </c>
      <c r="D12549" s="325">
        <v>20</v>
      </c>
      <c r="E12549" s="46">
        <v>30500</v>
      </c>
      <c r="F12549" s="130">
        <f t="shared" si="203"/>
        <v>610000</v>
      </c>
      <c r="G12549" s="69"/>
    </row>
    <row r="12550" spans="1:9" ht="18" customHeight="1">
      <c r="A12550" s="323"/>
      <c r="B12550" s="302"/>
      <c r="C12550" s="325"/>
      <c r="D12550" s="325"/>
      <c r="E12550" s="46"/>
      <c r="F12550" s="130">
        <f t="shared" si="203"/>
        <v>0</v>
      </c>
      <c r="G12550" s="69"/>
    </row>
    <row r="12551" spans="1:9" ht="18" customHeight="1">
      <c r="A12551" s="458" t="s">
        <v>1479</v>
      </c>
      <c r="B12551" s="302" t="s">
        <v>23</v>
      </c>
      <c r="C12551" s="325" t="s">
        <v>2549</v>
      </c>
      <c r="D12551" s="325">
        <v>138.80000000000001</v>
      </c>
      <c r="E12551" s="46">
        <v>33000</v>
      </c>
      <c r="F12551" s="130">
        <f t="shared" si="203"/>
        <v>4580400</v>
      </c>
      <c r="G12551" s="86">
        <f>F12551</f>
        <v>4580400</v>
      </c>
    </row>
    <row r="12552" spans="1:9" ht="18" customHeight="1">
      <c r="A12552" s="323"/>
      <c r="B12552" s="302"/>
      <c r="C12552" s="325"/>
      <c r="D12552" s="325"/>
      <c r="E12552" s="46"/>
      <c r="F12552" s="130">
        <f t="shared" si="203"/>
        <v>0</v>
      </c>
      <c r="G12552" s="69"/>
    </row>
    <row r="12553" spans="1:9" ht="18" customHeight="1">
      <c r="A12553" s="323" t="s">
        <v>88</v>
      </c>
      <c r="B12553" s="302" t="s">
        <v>13</v>
      </c>
      <c r="C12553" s="325" t="s">
        <v>124</v>
      </c>
      <c r="D12553" s="325">
        <v>644.6</v>
      </c>
      <c r="E12553" s="46">
        <v>30000</v>
      </c>
      <c r="F12553" s="130">
        <f t="shared" si="203"/>
        <v>19338000</v>
      </c>
      <c r="G12553" s="86">
        <f>F12553</f>
        <v>19338000</v>
      </c>
    </row>
    <row r="12554" spans="1:9" ht="18" customHeight="1">
      <c r="A12554" s="323"/>
      <c r="B12554" s="302"/>
      <c r="C12554" s="325"/>
      <c r="D12554" s="325"/>
      <c r="E12554" s="46"/>
      <c r="F12554" s="130">
        <f t="shared" si="203"/>
        <v>0</v>
      </c>
      <c r="G12554" s="69"/>
    </row>
    <row r="12555" spans="1:9" ht="18" customHeight="1">
      <c r="A12555" s="323" t="s">
        <v>93</v>
      </c>
      <c r="B12555" s="302" t="s">
        <v>905</v>
      </c>
      <c r="C12555" s="325" t="s">
        <v>339</v>
      </c>
      <c r="D12555" s="325">
        <v>84.5</v>
      </c>
      <c r="E12555" s="46">
        <v>33500</v>
      </c>
      <c r="F12555" s="130">
        <f t="shared" si="203"/>
        <v>2830750</v>
      </c>
      <c r="G12555" s="86">
        <f>SUM(F12555:F12556)</f>
        <v>8350250</v>
      </c>
    </row>
    <row r="12556" spans="1:9" ht="18" customHeight="1">
      <c r="A12556" s="323"/>
      <c r="B12556" s="302" t="s">
        <v>31</v>
      </c>
      <c r="C12556" s="325" t="s">
        <v>2506</v>
      </c>
      <c r="D12556" s="325">
        <v>157.69999999999999</v>
      </c>
      <c r="E12556" s="46">
        <v>35000</v>
      </c>
      <c r="F12556" s="130">
        <f>E12556*D12556</f>
        <v>5519500</v>
      </c>
      <c r="G12556" s="69"/>
      <c r="I12556" s="8" t="s">
        <v>52</v>
      </c>
    </row>
    <row r="12557" spans="1:9" ht="18" customHeight="1">
      <c r="A12557" s="323"/>
      <c r="B12557" s="302"/>
      <c r="C12557" s="325"/>
      <c r="D12557" s="325"/>
      <c r="E12557" s="46"/>
      <c r="F12557" s="130">
        <f t="shared" si="203"/>
        <v>0</v>
      </c>
      <c r="G12557" s="69"/>
    </row>
    <row r="12558" spans="1:9" ht="18" customHeight="1">
      <c r="A12558" s="323" t="s">
        <v>566</v>
      </c>
      <c r="B12558" s="302" t="s">
        <v>31</v>
      </c>
      <c r="C12558" s="325" t="s">
        <v>106</v>
      </c>
      <c r="D12558" s="325">
        <v>209.8</v>
      </c>
      <c r="E12558" s="46">
        <v>34500</v>
      </c>
      <c r="F12558" s="130">
        <f t="shared" si="203"/>
        <v>7238100</v>
      </c>
      <c r="G12558" s="86">
        <f>SUM(F12558:F12559)</f>
        <v>10884750</v>
      </c>
    </row>
    <row r="12559" spans="1:9" ht="18" customHeight="1">
      <c r="A12559" s="323"/>
      <c r="B12559" s="302" t="s">
        <v>31</v>
      </c>
      <c r="C12559" s="325" t="s">
        <v>2871</v>
      </c>
      <c r="D12559" s="325">
        <v>105.7</v>
      </c>
      <c r="E12559" s="46">
        <v>34500</v>
      </c>
      <c r="F12559" s="130">
        <f t="shared" si="203"/>
        <v>3646650</v>
      </c>
      <c r="G12559" s="69"/>
    </row>
    <row r="12560" spans="1:9" ht="18" customHeight="1">
      <c r="A12560" s="323"/>
      <c r="B12560" s="302"/>
      <c r="C12560" s="325"/>
      <c r="D12560" s="325"/>
      <c r="E12560" s="46"/>
      <c r="F12560" s="130">
        <f t="shared" si="203"/>
        <v>0</v>
      </c>
      <c r="G12560" s="69"/>
    </row>
    <row r="12561" spans="1:7" ht="18" customHeight="1">
      <c r="A12561" s="323" t="s">
        <v>1008</v>
      </c>
      <c r="B12561" s="302" t="s">
        <v>31</v>
      </c>
      <c r="C12561" s="325" t="s">
        <v>71</v>
      </c>
      <c r="D12561" s="325">
        <v>97.5</v>
      </c>
      <c r="E12561" s="46">
        <v>36000</v>
      </c>
      <c r="F12561" s="130">
        <f t="shared" si="203"/>
        <v>3510000</v>
      </c>
      <c r="G12561" s="86">
        <f>SUM(F12561:F12562)</f>
        <v>21097500</v>
      </c>
    </row>
    <row r="12562" spans="1:7" ht="18" customHeight="1">
      <c r="A12562" s="323"/>
      <c r="B12562" s="302" t="s">
        <v>2529</v>
      </c>
      <c r="C12562" s="325" t="s">
        <v>71</v>
      </c>
      <c r="D12562" s="325">
        <v>502.5</v>
      </c>
      <c r="E12562" s="46">
        <v>35000</v>
      </c>
      <c r="F12562" s="130">
        <f t="shared" si="203"/>
        <v>17587500</v>
      </c>
      <c r="G12562" s="69"/>
    </row>
    <row r="12563" spans="1:7" ht="18" customHeight="1">
      <c r="A12563" s="323"/>
      <c r="B12563" s="302"/>
      <c r="C12563" s="325"/>
      <c r="D12563" s="325"/>
      <c r="E12563" s="46"/>
      <c r="F12563" s="130">
        <f t="shared" si="203"/>
        <v>0</v>
      </c>
      <c r="G12563" s="69"/>
    </row>
    <row r="12564" spans="1:7" ht="18" customHeight="1">
      <c r="A12564" s="323" t="s">
        <v>210</v>
      </c>
      <c r="B12564" s="302" t="s">
        <v>23</v>
      </c>
      <c r="C12564" s="325" t="s">
        <v>59</v>
      </c>
      <c r="D12564" s="325">
        <v>75</v>
      </c>
      <c r="E12564" s="46">
        <v>36500</v>
      </c>
      <c r="F12564" s="130">
        <f t="shared" si="203"/>
        <v>2737500</v>
      </c>
      <c r="G12564" s="86">
        <f>SUM(F12564:F12566)</f>
        <v>21542500</v>
      </c>
    </row>
    <row r="12565" spans="1:7" ht="18" customHeight="1">
      <c r="A12565" s="323"/>
      <c r="B12565" s="302" t="s">
        <v>212</v>
      </c>
      <c r="C12565" s="325" t="s">
        <v>213</v>
      </c>
      <c r="D12565" s="325">
        <v>400</v>
      </c>
      <c r="E12565" s="46">
        <v>31500</v>
      </c>
      <c r="F12565" s="130">
        <f t="shared" si="203"/>
        <v>12600000</v>
      </c>
      <c r="G12565" s="69"/>
    </row>
    <row r="12566" spans="1:7" ht="18" customHeight="1">
      <c r="A12566" s="323"/>
      <c r="B12566" s="302" t="s">
        <v>208</v>
      </c>
      <c r="C12566" s="325" t="s">
        <v>347</v>
      </c>
      <c r="D12566" s="325">
        <v>170</v>
      </c>
      <c r="E12566" s="46">
        <v>36500</v>
      </c>
      <c r="F12566" s="130">
        <f t="shared" si="203"/>
        <v>6205000</v>
      </c>
      <c r="G12566" s="69"/>
    </row>
    <row r="12567" spans="1:7" ht="18" customHeight="1">
      <c r="A12567" s="323"/>
      <c r="B12567" s="302"/>
      <c r="C12567" s="325"/>
      <c r="D12567" s="325"/>
      <c r="E12567" s="46"/>
      <c r="F12567" s="130">
        <f t="shared" si="203"/>
        <v>0</v>
      </c>
      <c r="G12567" s="69"/>
    </row>
    <row r="12568" spans="1:7" ht="18" customHeight="1">
      <c r="A12568" s="323" t="s">
        <v>145</v>
      </c>
      <c r="B12568" s="302" t="s">
        <v>31</v>
      </c>
      <c r="C12568" s="325" t="s">
        <v>75</v>
      </c>
      <c r="D12568" s="325">
        <v>213</v>
      </c>
      <c r="E12568" s="46">
        <v>28500</v>
      </c>
      <c r="F12568" s="130">
        <f t="shared" si="203"/>
        <v>6070500</v>
      </c>
      <c r="G12568" s="86">
        <f>SUM(F12568:F12571)</f>
        <v>43197450</v>
      </c>
    </row>
    <row r="12569" spans="1:7" ht="18" customHeight="1">
      <c r="A12569" s="323"/>
      <c r="B12569" s="302" t="s">
        <v>31</v>
      </c>
      <c r="C12569" s="325" t="s">
        <v>1318</v>
      </c>
      <c r="D12569" s="325">
        <v>375</v>
      </c>
      <c r="E12569" s="46">
        <v>28500</v>
      </c>
      <c r="F12569" s="130">
        <f t="shared" si="203"/>
        <v>10687500</v>
      </c>
      <c r="G12569" s="69"/>
    </row>
    <row r="12570" spans="1:7" ht="18" customHeight="1">
      <c r="A12570" s="323"/>
      <c r="B12570" s="302" t="s">
        <v>31</v>
      </c>
      <c r="C12570" s="325" t="s">
        <v>15</v>
      </c>
      <c r="D12570" s="325">
        <v>827.7</v>
      </c>
      <c r="E12570" s="46">
        <v>28500</v>
      </c>
      <c r="F12570" s="130">
        <f t="shared" si="203"/>
        <v>23589450</v>
      </c>
      <c r="G12570" s="69"/>
    </row>
    <row r="12571" spans="1:7" ht="18" customHeight="1">
      <c r="A12571" s="323"/>
      <c r="B12571" s="302" t="s">
        <v>31</v>
      </c>
      <c r="C12571" s="325" t="s">
        <v>186</v>
      </c>
      <c r="D12571" s="325">
        <v>100</v>
      </c>
      <c r="E12571" s="46">
        <v>28500</v>
      </c>
      <c r="F12571" s="130">
        <f t="shared" si="203"/>
        <v>2850000</v>
      </c>
      <c r="G12571" s="69"/>
    </row>
    <row r="12572" spans="1:7" ht="18" customHeight="1">
      <c r="A12572" s="323"/>
      <c r="B12572" s="302"/>
      <c r="C12572" s="325"/>
      <c r="D12572" s="325"/>
      <c r="E12572" s="46"/>
      <c r="F12572" s="130">
        <f t="shared" si="203"/>
        <v>0</v>
      </c>
      <c r="G12572" s="69"/>
    </row>
    <row r="12573" spans="1:7" ht="18" customHeight="1">
      <c r="A12573" s="323" t="s">
        <v>203</v>
      </c>
      <c r="B12573" s="302" t="s">
        <v>570</v>
      </c>
      <c r="C12573" s="325" t="s">
        <v>711</v>
      </c>
      <c r="D12573" s="325">
        <v>700</v>
      </c>
      <c r="E12573" s="46">
        <v>30500</v>
      </c>
      <c r="F12573" s="130">
        <f t="shared" si="203"/>
        <v>21350000</v>
      </c>
      <c r="G12573" s="86">
        <f>F12573</f>
        <v>21350000</v>
      </c>
    </row>
    <row r="12574" spans="1:7" ht="18" customHeight="1">
      <c r="A12574" s="323"/>
      <c r="B12574" s="302"/>
      <c r="C12574" s="325"/>
      <c r="D12574" s="325"/>
      <c r="E12574" s="46"/>
      <c r="F12574" s="130">
        <f t="shared" si="203"/>
        <v>0</v>
      </c>
      <c r="G12574" s="69"/>
    </row>
    <row r="12575" spans="1:7" ht="18" customHeight="1">
      <c r="A12575" s="323" t="s">
        <v>2448</v>
      </c>
      <c r="B12575" s="302" t="s">
        <v>31</v>
      </c>
      <c r="C12575" s="325" t="s">
        <v>170</v>
      </c>
      <c r="D12575" s="325">
        <v>53.2</v>
      </c>
      <c r="E12575" s="46">
        <v>35000</v>
      </c>
      <c r="F12575" s="130">
        <f t="shared" si="203"/>
        <v>1862000</v>
      </c>
      <c r="G12575" s="86">
        <f>SUM(F12575:F12576)</f>
        <v>3087000</v>
      </c>
    </row>
    <row r="12576" spans="1:7" ht="18" customHeight="1">
      <c r="A12576" s="323"/>
      <c r="B12576" s="302" t="s">
        <v>31</v>
      </c>
      <c r="C12576" s="325" t="s">
        <v>2872</v>
      </c>
      <c r="D12576" s="325">
        <v>35</v>
      </c>
      <c r="E12576" s="46">
        <v>35000</v>
      </c>
      <c r="F12576" s="130">
        <f t="shared" si="203"/>
        <v>1225000</v>
      </c>
      <c r="G12576" s="69"/>
    </row>
    <row r="12577" spans="1:7" ht="18" customHeight="1">
      <c r="A12577" s="323"/>
      <c r="B12577" s="302"/>
      <c r="C12577" s="325"/>
      <c r="D12577" s="325"/>
      <c r="E12577" s="46"/>
      <c r="F12577" s="130">
        <f t="shared" si="203"/>
        <v>0</v>
      </c>
      <c r="G12577" s="69"/>
    </row>
    <row r="12578" spans="1:7" ht="18" customHeight="1">
      <c r="A12578" s="323" t="s">
        <v>207</v>
      </c>
      <c r="B12578" s="302" t="s">
        <v>23</v>
      </c>
      <c r="C12578" s="325" t="s">
        <v>2873</v>
      </c>
      <c r="D12578" s="325">
        <v>226</v>
      </c>
      <c r="E12578" s="46">
        <v>33500</v>
      </c>
      <c r="F12578" s="130">
        <f t="shared" si="203"/>
        <v>7571000</v>
      </c>
      <c r="G12578" s="86">
        <f>SUM(F12578:F12580)</f>
        <v>20083500</v>
      </c>
    </row>
    <row r="12579" spans="1:7" ht="18" customHeight="1">
      <c r="A12579" s="323"/>
      <c r="B12579" s="302" t="s">
        <v>23</v>
      </c>
      <c r="C12579" s="325" t="s">
        <v>1675</v>
      </c>
      <c r="D12579" s="325">
        <v>125</v>
      </c>
      <c r="E12579" s="46">
        <v>33500</v>
      </c>
      <c r="F12579" s="130">
        <f t="shared" si="203"/>
        <v>4187500</v>
      </c>
      <c r="G12579" s="69"/>
    </row>
    <row r="12580" spans="1:7" ht="18" customHeight="1">
      <c r="A12580" s="323"/>
      <c r="B12580" s="302" t="s">
        <v>208</v>
      </c>
      <c r="C12580" s="325" t="s">
        <v>1676</v>
      </c>
      <c r="D12580" s="325">
        <v>225</v>
      </c>
      <c r="E12580" s="46">
        <v>37000</v>
      </c>
      <c r="F12580" s="130">
        <f t="shared" si="203"/>
        <v>8325000</v>
      </c>
      <c r="G12580" s="69"/>
    </row>
    <row r="12581" spans="1:7" ht="18" customHeight="1">
      <c r="A12581" s="323"/>
      <c r="B12581" s="302"/>
      <c r="C12581" s="325"/>
      <c r="D12581" s="325"/>
      <c r="E12581" s="46"/>
      <c r="F12581" s="130">
        <f t="shared" si="203"/>
        <v>0</v>
      </c>
      <c r="G12581" s="69"/>
    </row>
    <row r="12582" spans="1:7" ht="18" customHeight="1">
      <c r="A12582" s="323" t="s">
        <v>90</v>
      </c>
      <c r="B12582" s="302" t="s">
        <v>23</v>
      </c>
      <c r="C12582" s="325" t="s">
        <v>2874</v>
      </c>
      <c r="D12582" s="325">
        <v>681.7</v>
      </c>
      <c r="E12582" s="46">
        <v>35500</v>
      </c>
      <c r="F12582" s="130">
        <f t="shared" si="203"/>
        <v>24200350</v>
      </c>
      <c r="G12582" s="86">
        <f>F12582</f>
        <v>24200350</v>
      </c>
    </row>
    <row r="12583" spans="1:7" ht="18" customHeight="1">
      <c r="A12583" s="323"/>
      <c r="B12583" s="302"/>
      <c r="C12583" s="325"/>
      <c r="D12583" s="325"/>
      <c r="E12583" s="46"/>
      <c r="F12583" s="130">
        <f t="shared" si="203"/>
        <v>0</v>
      </c>
      <c r="G12583" s="69"/>
    </row>
    <row r="12584" spans="1:7" ht="18" customHeight="1">
      <c r="A12584" s="323" t="s">
        <v>2287</v>
      </c>
      <c r="B12584" s="444" t="s">
        <v>137</v>
      </c>
      <c r="C12584" s="482" t="s">
        <v>2875</v>
      </c>
      <c r="D12584" s="482">
        <v>187.6</v>
      </c>
      <c r="E12584" s="116">
        <v>40000</v>
      </c>
      <c r="F12584" s="131">
        <f t="shared" si="203"/>
        <v>7504000</v>
      </c>
      <c r="G12584" s="86">
        <f>SUM(F12584:F12585)</f>
        <v>10339000</v>
      </c>
    </row>
    <row r="12585" spans="1:7" ht="18" customHeight="1">
      <c r="A12585" s="323"/>
      <c r="B12585" s="302" t="s">
        <v>233</v>
      </c>
      <c r="C12585" s="325" t="s">
        <v>171</v>
      </c>
      <c r="D12585" s="325">
        <v>70</v>
      </c>
      <c r="E12585" s="46">
        <v>40500</v>
      </c>
      <c r="F12585" s="130">
        <f t="shared" si="203"/>
        <v>2835000</v>
      </c>
      <c r="G12585" s="69"/>
    </row>
    <row r="12586" spans="1:7" ht="18" customHeight="1">
      <c r="A12586" s="323"/>
      <c r="B12586" s="302"/>
      <c r="C12586" s="325"/>
      <c r="D12586" s="325"/>
      <c r="E12586" s="46"/>
      <c r="F12586" s="130">
        <f t="shared" si="203"/>
        <v>0</v>
      </c>
      <c r="G12586" s="69"/>
    </row>
    <row r="12587" spans="1:7" ht="18" customHeight="1">
      <c r="A12587" s="323" t="s">
        <v>154</v>
      </c>
      <c r="B12587" s="444" t="s">
        <v>2877</v>
      </c>
      <c r="C12587" s="482" t="s">
        <v>770</v>
      </c>
      <c r="D12587" s="482">
        <v>60</v>
      </c>
      <c r="E12587" s="116">
        <v>40500</v>
      </c>
      <c r="F12587" s="131">
        <f t="shared" si="203"/>
        <v>2430000</v>
      </c>
      <c r="G12587" s="86">
        <f>SUM(F12587:F12588)</f>
        <v>2215500</v>
      </c>
    </row>
    <row r="12588" spans="1:7" ht="18" customHeight="1">
      <c r="A12588" s="323"/>
      <c r="B12588" s="439" t="s">
        <v>2879</v>
      </c>
      <c r="C12588" s="439"/>
      <c r="D12588" s="430">
        <v>-5.5</v>
      </c>
      <c r="E12588" s="54">
        <v>39000</v>
      </c>
      <c r="F12588" s="140">
        <f t="shared" si="203"/>
        <v>-214500</v>
      </c>
      <c r="G12588" s="69"/>
    </row>
    <row r="12589" spans="1:7" ht="18" customHeight="1">
      <c r="A12589" s="323"/>
      <c r="B12589" s="302"/>
      <c r="C12589" s="325"/>
      <c r="D12589" s="325"/>
      <c r="E12589" s="46"/>
      <c r="F12589" s="130">
        <f t="shared" si="203"/>
        <v>0</v>
      </c>
      <c r="G12589" s="69"/>
    </row>
    <row r="12590" spans="1:7" ht="18" customHeight="1">
      <c r="A12590" s="323" t="s">
        <v>2880</v>
      </c>
      <c r="B12590" s="444" t="s">
        <v>6</v>
      </c>
      <c r="C12590" s="482" t="s">
        <v>2881</v>
      </c>
      <c r="D12590" s="482">
        <v>47</v>
      </c>
      <c r="E12590" s="116">
        <v>45000</v>
      </c>
      <c r="F12590" s="131">
        <f t="shared" si="203"/>
        <v>2115000</v>
      </c>
      <c r="G12590" s="86">
        <f>SUM(F12590:F12591)</f>
        <v>3872800</v>
      </c>
    </row>
    <row r="12591" spans="1:7" ht="18" customHeight="1">
      <c r="A12591" s="533"/>
      <c r="B12591" s="445" t="s">
        <v>6</v>
      </c>
      <c r="C12591" s="495" t="s">
        <v>2882</v>
      </c>
      <c r="D12591" s="495">
        <v>37.4</v>
      </c>
      <c r="E12591" s="118">
        <v>47000</v>
      </c>
      <c r="F12591" s="143">
        <f t="shared" si="203"/>
        <v>1757800</v>
      </c>
      <c r="G12591" s="92"/>
    </row>
    <row r="12592" spans="1:7" ht="18" customHeight="1">
      <c r="A12592" s="526"/>
      <c r="B12592" s="435"/>
      <c r="C12592" s="484"/>
      <c r="D12592" s="484"/>
      <c r="E12592" s="113"/>
      <c r="F12592" s="126"/>
      <c r="G12592" s="9"/>
    </row>
    <row r="12593" spans="1:7" ht="18" customHeight="1">
      <c r="A12593" s="537">
        <v>42504</v>
      </c>
      <c r="B12593" s="355"/>
      <c r="C12593" s="491" t="s">
        <v>398</v>
      </c>
      <c r="D12593" s="525"/>
      <c r="F12593" s="127"/>
    </row>
    <row r="12594" spans="1:7" ht="18" customHeight="1">
      <c r="A12594" s="531" t="s">
        <v>127</v>
      </c>
      <c r="B12594" s="436" t="s">
        <v>134</v>
      </c>
      <c r="C12594" s="494" t="s">
        <v>152</v>
      </c>
      <c r="D12594" s="494">
        <f>SUM(D12595:D12692)</f>
        <v>12027.599999999999</v>
      </c>
      <c r="E12594" s="166"/>
      <c r="F12594" s="171">
        <f>SUM(F12595:F12692)</f>
        <v>406390050</v>
      </c>
      <c r="G12594" s="171">
        <f>SUM(G12595:G12692)</f>
        <v>406390050</v>
      </c>
    </row>
    <row r="12595" spans="1:7" ht="18" customHeight="1">
      <c r="A12595" s="532" t="s">
        <v>2754</v>
      </c>
      <c r="B12595" s="441" t="s">
        <v>13</v>
      </c>
      <c r="C12595" s="492" t="s">
        <v>45</v>
      </c>
      <c r="D12595" s="492">
        <v>10</v>
      </c>
      <c r="E12595" s="62">
        <v>30500</v>
      </c>
      <c r="F12595" s="139">
        <f t="shared" si="203"/>
        <v>305000</v>
      </c>
      <c r="G12595" s="85">
        <f>F12595</f>
        <v>305000</v>
      </c>
    </row>
    <row r="12596" spans="1:7" ht="18" customHeight="1">
      <c r="A12596" s="323"/>
      <c r="B12596" s="302"/>
      <c r="C12596" s="325"/>
      <c r="D12596" s="325"/>
      <c r="E12596" s="46"/>
      <c r="F12596" s="130">
        <f t="shared" si="203"/>
        <v>0</v>
      </c>
      <c r="G12596" s="69"/>
    </row>
    <row r="12597" spans="1:7" ht="18" customHeight="1">
      <c r="A12597" s="323" t="s">
        <v>12</v>
      </c>
      <c r="B12597" s="302" t="s">
        <v>13</v>
      </c>
      <c r="C12597" s="325" t="s">
        <v>214</v>
      </c>
      <c r="D12597" s="325">
        <v>107.4</v>
      </c>
      <c r="E12597" s="46">
        <v>30500</v>
      </c>
      <c r="F12597" s="130">
        <f t="shared" si="203"/>
        <v>3275700</v>
      </c>
      <c r="G12597" s="86">
        <f>SUM(F12597:F12600)</f>
        <v>12095700</v>
      </c>
    </row>
    <row r="12598" spans="1:7" ht="18" customHeight="1">
      <c r="A12598" s="323"/>
      <c r="B12598" s="302" t="s">
        <v>31</v>
      </c>
      <c r="C12598" s="325" t="s">
        <v>1750</v>
      </c>
      <c r="D12598" s="325">
        <v>50</v>
      </c>
      <c r="E12598" s="46">
        <v>35000</v>
      </c>
      <c r="F12598" s="130">
        <f t="shared" si="203"/>
        <v>1750000</v>
      </c>
      <c r="G12598" s="69"/>
    </row>
    <row r="12599" spans="1:7" ht="18" customHeight="1">
      <c r="A12599" s="323"/>
      <c r="B12599" s="302" t="s">
        <v>31</v>
      </c>
      <c r="C12599" s="325" t="s">
        <v>579</v>
      </c>
      <c r="D12599" s="325">
        <v>152</v>
      </c>
      <c r="E12599" s="46">
        <v>35000</v>
      </c>
      <c r="F12599" s="130">
        <f t="shared" si="203"/>
        <v>5320000</v>
      </c>
      <c r="G12599" s="69"/>
    </row>
    <row r="12600" spans="1:7" ht="18" customHeight="1">
      <c r="A12600" s="323"/>
      <c r="B12600" s="302" t="s">
        <v>31</v>
      </c>
      <c r="C12600" s="325" t="s">
        <v>189</v>
      </c>
      <c r="D12600" s="325">
        <v>50</v>
      </c>
      <c r="E12600" s="46">
        <v>35000</v>
      </c>
      <c r="F12600" s="130">
        <f t="shared" si="203"/>
        <v>1750000</v>
      </c>
      <c r="G12600" s="69"/>
    </row>
    <row r="12601" spans="1:7" ht="18" customHeight="1">
      <c r="A12601" s="323"/>
      <c r="B12601" s="302"/>
      <c r="C12601" s="325"/>
      <c r="D12601" s="325"/>
      <c r="E12601" s="46"/>
      <c r="F12601" s="130">
        <f t="shared" si="203"/>
        <v>0</v>
      </c>
      <c r="G12601" s="69"/>
    </row>
    <row r="12602" spans="1:7" ht="18" customHeight="1">
      <c r="A12602" s="323" t="s">
        <v>2886</v>
      </c>
      <c r="B12602" s="302" t="s">
        <v>2615</v>
      </c>
      <c r="C12602" s="325" t="s">
        <v>1660</v>
      </c>
      <c r="D12602" s="325">
        <v>197</v>
      </c>
      <c r="E12602" s="46">
        <v>30500</v>
      </c>
      <c r="F12602" s="130">
        <f t="shared" si="203"/>
        <v>6008500</v>
      </c>
      <c r="G12602" s="86">
        <f>F12602</f>
        <v>6008500</v>
      </c>
    </row>
    <row r="12603" spans="1:7" ht="18" customHeight="1">
      <c r="A12603" s="323"/>
      <c r="B12603" s="302"/>
      <c r="C12603" s="325"/>
      <c r="D12603" s="325"/>
      <c r="E12603" s="46"/>
      <c r="F12603" s="130">
        <f t="shared" si="203"/>
        <v>0</v>
      </c>
      <c r="G12603" s="69"/>
    </row>
    <row r="12604" spans="1:7" ht="18" customHeight="1">
      <c r="A12604" s="323" t="s">
        <v>2885</v>
      </c>
      <c r="B12604" s="302" t="s">
        <v>13</v>
      </c>
      <c r="C12604" s="325" t="s">
        <v>45</v>
      </c>
      <c r="D12604" s="325">
        <v>10</v>
      </c>
      <c r="E12604" s="46">
        <v>30500</v>
      </c>
      <c r="F12604" s="130">
        <f t="shared" si="203"/>
        <v>305000</v>
      </c>
      <c r="G12604" s="86">
        <f>SUM(F12604:F12605)</f>
        <v>1830000</v>
      </c>
    </row>
    <row r="12605" spans="1:7" ht="18" customHeight="1">
      <c r="A12605" s="323"/>
      <c r="B12605" s="302" t="s">
        <v>13</v>
      </c>
      <c r="C12605" s="325" t="s">
        <v>59</v>
      </c>
      <c r="D12605" s="325">
        <v>50</v>
      </c>
      <c r="E12605" s="46">
        <v>30500</v>
      </c>
      <c r="F12605" s="130">
        <f t="shared" si="203"/>
        <v>1525000</v>
      </c>
      <c r="G12605" s="69"/>
    </row>
    <row r="12606" spans="1:7" ht="18" customHeight="1">
      <c r="A12606" s="323"/>
      <c r="B12606" s="302"/>
      <c r="C12606" s="325"/>
      <c r="D12606" s="325"/>
      <c r="E12606" s="46"/>
      <c r="F12606" s="130">
        <f t="shared" si="203"/>
        <v>0</v>
      </c>
      <c r="G12606" s="69"/>
    </row>
    <row r="12607" spans="1:7" ht="18" customHeight="1">
      <c r="A12607" s="323" t="s">
        <v>2017</v>
      </c>
      <c r="B12607" s="302" t="s">
        <v>13</v>
      </c>
      <c r="C12607" s="325" t="s">
        <v>45</v>
      </c>
      <c r="D12607" s="325">
        <v>10</v>
      </c>
      <c r="E12607" s="46">
        <v>30500</v>
      </c>
      <c r="F12607" s="130">
        <f t="shared" si="203"/>
        <v>305000</v>
      </c>
      <c r="G12607" s="86">
        <f>SUM(F12607:F12608)</f>
        <v>610000</v>
      </c>
    </row>
    <row r="12608" spans="1:7" ht="18" customHeight="1">
      <c r="A12608" s="323"/>
      <c r="B12608" s="302" t="s">
        <v>13</v>
      </c>
      <c r="C12608" s="325" t="s">
        <v>2780</v>
      </c>
      <c r="D12608" s="325">
        <v>10</v>
      </c>
      <c r="E12608" s="46">
        <v>30500</v>
      </c>
      <c r="F12608" s="130">
        <f t="shared" si="203"/>
        <v>305000</v>
      </c>
      <c r="G12608" s="69"/>
    </row>
    <row r="12609" spans="1:8" ht="18" customHeight="1">
      <c r="A12609" s="323"/>
      <c r="B12609" s="302"/>
      <c r="C12609" s="325"/>
      <c r="D12609" s="325"/>
      <c r="E12609" s="46"/>
      <c r="F12609" s="130">
        <f t="shared" si="203"/>
        <v>0</v>
      </c>
      <c r="G12609" s="69"/>
    </row>
    <row r="12610" spans="1:8" ht="18" customHeight="1">
      <c r="A12610" s="323" t="s">
        <v>2891</v>
      </c>
      <c r="B12610" s="302" t="s">
        <v>13</v>
      </c>
      <c r="C12610" s="325" t="s">
        <v>15</v>
      </c>
      <c r="D12610" s="325">
        <v>100</v>
      </c>
      <c r="E12610" s="46">
        <v>30500</v>
      </c>
      <c r="F12610" s="130">
        <f t="shared" si="203"/>
        <v>3050000</v>
      </c>
      <c r="G12610" s="86">
        <f>SUM(F12610:F12612)</f>
        <v>6100000</v>
      </c>
    </row>
    <row r="12611" spans="1:8" ht="18" customHeight="1">
      <c r="A12611" s="323"/>
      <c r="B12611" s="302" t="s">
        <v>13</v>
      </c>
      <c r="C12611" s="325" t="s">
        <v>59</v>
      </c>
      <c r="D12611" s="325">
        <v>50</v>
      </c>
      <c r="E12611" s="46">
        <v>30500</v>
      </c>
      <c r="F12611" s="130">
        <f t="shared" si="203"/>
        <v>1525000</v>
      </c>
      <c r="G12611" s="69"/>
    </row>
    <row r="12612" spans="1:8" ht="18" customHeight="1">
      <c r="A12612" s="323"/>
      <c r="B12612" s="302" t="s">
        <v>13</v>
      </c>
      <c r="C12612" s="325" t="s">
        <v>337</v>
      </c>
      <c r="D12612" s="325">
        <v>50</v>
      </c>
      <c r="E12612" s="46">
        <v>30500</v>
      </c>
      <c r="F12612" s="130">
        <f t="shared" si="203"/>
        <v>1525000</v>
      </c>
      <c r="G12612" s="69"/>
    </row>
    <row r="12613" spans="1:8" ht="18" customHeight="1">
      <c r="A12613" s="323"/>
      <c r="B12613" s="302"/>
      <c r="C12613" s="325"/>
      <c r="D12613" s="325"/>
      <c r="E12613" s="46"/>
      <c r="F12613" s="130">
        <f t="shared" si="203"/>
        <v>0</v>
      </c>
      <c r="G12613" s="69"/>
    </row>
    <row r="12614" spans="1:8" ht="18" customHeight="1">
      <c r="A12614" s="323">
        <v>585</v>
      </c>
      <c r="B12614" s="302" t="s">
        <v>13</v>
      </c>
      <c r="C12614" s="325" t="s">
        <v>632</v>
      </c>
      <c r="D12614" s="325">
        <v>32.5</v>
      </c>
      <c r="E12614" s="46">
        <v>30500</v>
      </c>
      <c r="F12614" s="130">
        <f t="shared" si="203"/>
        <v>991250</v>
      </c>
      <c r="G12614" s="86">
        <f>SUM(F12614:F12615)</f>
        <v>1906250</v>
      </c>
    </row>
    <row r="12615" spans="1:8" ht="18" customHeight="1">
      <c r="A12615" s="323"/>
      <c r="B12615" s="302" t="s">
        <v>13</v>
      </c>
      <c r="C12615" s="325" t="s">
        <v>60</v>
      </c>
      <c r="D12615" s="325">
        <v>30</v>
      </c>
      <c r="E12615" s="46">
        <v>30500</v>
      </c>
      <c r="F12615" s="130">
        <f t="shared" si="203"/>
        <v>915000</v>
      </c>
      <c r="G12615" s="69"/>
    </row>
    <row r="12616" spans="1:8" ht="18" customHeight="1">
      <c r="A12616" s="323"/>
      <c r="B12616" s="302"/>
      <c r="C12616" s="325"/>
      <c r="D12616" s="325"/>
      <c r="E12616" s="46"/>
      <c r="F12616" s="130">
        <f t="shared" si="203"/>
        <v>0</v>
      </c>
      <c r="G12616" s="69"/>
    </row>
    <row r="12617" spans="1:8" ht="18" customHeight="1">
      <c r="A12617" s="323" t="s">
        <v>418</v>
      </c>
      <c r="B12617" s="439" t="s">
        <v>2883</v>
      </c>
      <c r="C12617" s="430"/>
      <c r="D12617" s="430">
        <v>-71.8</v>
      </c>
      <c r="E12617" s="54">
        <v>6000</v>
      </c>
      <c r="F12617" s="140">
        <f t="shared" si="203"/>
        <v>-430800</v>
      </c>
      <c r="G12617" s="86">
        <f>SUM(F12617:F12619)</f>
        <v>25704750</v>
      </c>
      <c r="H12617" s="277" t="s">
        <v>2474</v>
      </c>
    </row>
    <row r="12618" spans="1:8" ht="18" customHeight="1">
      <c r="A12618" s="323"/>
      <c r="B12618" s="302" t="s">
        <v>23</v>
      </c>
      <c r="C12618" s="325" t="s">
        <v>416</v>
      </c>
      <c r="D12618" s="325">
        <v>417.9</v>
      </c>
      <c r="E12618" s="46">
        <v>34500</v>
      </c>
      <c r="F12618" s="130">
        <f t="shared" si="203"/>
        <v>14417550</v>
      </c>
      <c r="G12618" s="69"/>
    </row>
    <row r="12619" spans="1:8" ht="18" customHeight="1">
      <c r="A12619" s="323"/>
      <c r="B12619" s="302" t="s">
        <v>31</v>
      </c>
      <c r="C12619" s="325" t="s">
        <v>419</v>
      </c>
      <c r="D12619" s="325">
        <v>334.8</v>
      </c>
      <c r="E12619" s="46">
        <v>35000</v>
      </c>
      <c r="F12619" s="130">
        <f t="shared" si="203"/>
        <v>11718000</v>
      </c>
      <c r="G12619" s="69"/>
    </row>
    <row r="12620" spans="1:8" ht="18" customHeight="1">
      <c r="A12620" s="323"/>
      <c r="B12620" s="302"/>
      <c r="C12620" s="325"/>
      <c r="D12620" s="325"/>
      <c r="E12620" s="46"/>
      <c r="F12620" s="130">
        <f t="shared" si="203"/>
        <v>0</v>
      </c>
      <c r="G12620" s="69"/>
    </row>
    <row r="12621" spans="1:8" ht="18" customHeight="1">
      <c r="A12621" s="323" t="s">
        <v>2287</v>
      </c>
      <c r="B12621" s="302" t="s">
        <v>13</v>
      </c>
      <c r="C12621" s="325" t="s">
        <v>1232</v>
      </c>
      <c r="D12621" s="325">
        <v>195</v>
      </c>
      <c r="E12621" s="46">
        <v>30500</v>
      </c>
      <c r="F12621" s="130">
        <f t="shared" ref="F12621:F12727" si="204">E12621*D12621</f>
        <v>5947500</v>
      </c>
      <c r="G12621" s="86">
        <f>F12621</f>
        <v>5947500</v>
      </c>
    </row>
    <row r="12622" spans="1:8" ht="18" customHeight="1">
      <c r="A12622" s="323"/>
      <c r="B12622" s="302"/>
      <c r="C12622" s="325"/>
      <c r="D12622" s="325"/>
      <c r="E12622" s="46"/>
      <c r="F12622" s="130">
        <f t="shared" si="204"/>
        <v>0</v>
      </c>
      <c r="G12622" s="69"/>
    </row>
    <row r="12623" spans="1:8" ht="18" customHeight="1">
      <c r="A12623" s="323" t="s">
        <v>438</v>
      </c>
      <c r="B12623" s="302" t="s">
        <v>31</v>
      </c>
      <c r="C12623" s="325" t="s">
        <v>219</v>
      </c>
      <c r="D12623" s="325">
        <f>25+75</f>
        <v>100</v>
      </c>
      <c r="E12623" s="46">
        <v>36000</v>
      </c>
      <c r="F12623" s="130">
        <f t="shared" si="204"/>
        <v>3600000</v>
      </c>
      <c r="G12623" s="86">
        <f>SUM(F12623:F12627)</f>
        <v>24181300</v>
      </c>
      <c r="H12623" s="277" t="s">
        <v>2474</v>
      </c>
    </row>
    <row r="12624" spans="1:8" ht="18" customHeight="1">
      <c r="A12624" s="323"/>
      <c r="B12624" s="302" t="s">
        <v>31</v>
      </c>
      <c r="C12624" s="325" t="s">
        <v>2887</v>
      </c>
      <c r="D12624" s="325">
        <v>48.6</v>
      </c>
      <c r="E12624" s="46">
        <v>36000</v>
      </c>
      <c r="F12624" s="130">
        <f t="shared" si="204"/>
        <v>1749600</v>
      </c>
      <c r="G12624" s="69"/>
    </row>
    <row r="12625" spans="1:8" ht="18" customHeight="1">
      <c r="A12625" s="323"/>
      <c r="B12625" s="302" t="s">
        <v>31</v>
      </c>
      <c r="C12625" s="325" t="s">
        <v>1078</v>
      </c>
      <c r="D12625" s="325">
        <v>54.8</v>
      </c>
      <c r="E12625" s="46">
        <v>36000</v>
      </c>
      <c r="F12625" s="130">
        <f t="shared" si="204"/>
        <v>1972800</v>
      </c>
      <c r="G12625" s="69"/>
    </row>
    <row r="12626" spans="1:8" ht="18" customHeight="1">
      <c r="A12626" s="323"/>
      <c r="B12626" s="302" t="s">
        <v>31</v>
      </c>
      <c r="C12626" s="325" t="s">
        <v>1160</v>
      </c>
      <c r="D12626" s="325">
        <v>52</v>
      </c>
      <c r="E12626" s="46">
        <v>36000</v>
      </c>
      <c r="F12626" s="130">
        <f t="shared" si="204"/>
        <v>1872000</v>
      </c>
      <c r="G12626" s="69"/>
    </row>
    <row r="12627" spans="1:8" ht="18" customHeight="1">
      <c r="A12627" s="323"/>
      <c r="B12627" s="302" t="s">
        <v>31</v>
      </c>
      <c r="C12627" s="325" t="s">
        <v>1283</v>
      </c>
      <c r="D12627" s="325">
        <v>410.6</v>
      </c>
      <c r="E12627" s="46">
        <v>36500</v>
      </c>
      <c r="F12627" s="130">
        <f t="shared" si="204"/>
        <v>14986900</v>
      </c>
      <c r="G12627" s="69"/>
    </row>
    <row r="12628" spans="1:8" ht="18" customHeight="1">
      <c r="A12628" s="323"/>
      <c r="B12628" s="302"/>
      <c r="C12628" s="325"/>
      <c r="D12628" s="325"/>
      <c r="E12628" s="46"/>
      <c r="F12628" s="130">
        <f t="shared" si="204"/>
        <v>0</v>
      </c>
      <c r="G12628" s="69"/>
    </row>
    <row r="12629" spans="1:8" ht="18" customHeight="1">
      <c r="A12629" s="323" t="s">
        <v>316</v>
      </c>
      <c r="B12629" s="302" t="s">
        <v>31</v>
      </c>
      <c r="C12629" s="325" t="s">
        <v>15</v>
      </c>
      <c r="D12629" s="325">
        <v>83.8</v>
      </c>
      <c r="E12629" s="46">
        <v>35000</v>
      </c>
      <c r="F12629" s="130">
        <f t="shared" si="204"/>
        <v>2933000</v>
      </c>
      <c r="G12629" s="86">
        <f>SUM(F12629:F12635)</f>
        <v>50509000</v>
      </c>
      <c r="H12629" s="277" t="s">
        <v>2474</v>
      </c>
    </row>
    <row r="12630" spans="1:8" ht="18" customHeight="1">
      <c r="A12630" s="323"/>
      <c r="B12630" s="302" t="s">
        <v>31</v>
      </c>
      <c r="C12630" s="325" t="s">
        <v>158</v>
      </c>
      <c r="D12630" s="325">
        <v>383.9</v>
      </c>
      <c r="E12630" s="46">
        <v>35000</v>
      </c>
      <c r="F12630" s="130">
        <f t="shared" si="204"/>
        <v>13436500</v>
      </c>
      <c r="G12630" s="69"/>
    </row>
    <row r="12631" spans="1:8" ht="18" customHeight="1">
      <c r="A12631" s="323"/>
      <c r="B12631" s="302" t="s">
        <v>31</v>
      </c>
      <c r="C12631" s="325" t="s">
        <v>2888</v>
      </c>
      <c r="D12631" s="325">
        <v>100</v>
      </c>
      <c r="E12631" s="46">
        <v>35000</v>
      </c>
      <c r="F12631" s="130">
        <f t="shared" si="204"/>
        <v>3500000</v>
      </c>
      <c r="G12631" s="69"/>
    </row>
    <row r="12632" spans="1:8" ht="18" customHeight="1">
      <c r="A12632" s="323"/>
      <c r="B12632" s="302" t="s">
        <v>31</v>
      </c>
      <c r="C12632" s="325" t="s">
        <v>2889</v>
      </c>
      <c r="D12632" s="325">
        <v>104.8</v>
      </c>
      <c r="E12632" s="46">
        <v>35000</v>
      </c>
      <c r="F12632" s="130">
        <f t="shared" si="204"/>
        <v>3668000</v>
      </c>
      <c r="G12632" s="69"/>
    </row>
    <row r="12633" spans="1:8" ht="18" customHeight="1">
      <c r="A12633" s="323"/>
      <c r="B12633" s="302" t="s">
        <v>31</v>
      </c>
      <c r="C12633" s="325" t="s">
        <v>1045</v>
      </c>
      <c r="D12633" s="325">
        <v>106.5</v>
      </c>
      <c r="E12633" s="46">
        <v>35000</v>
      </c>
      <c r="F12633" s="130">
        <f t="shared" si="204"/>
        <v>3727500</v>
      </c>
      <c r="G12633" s="69"/>
    </row>
    <row r="12634" spans="1:8" ht="18" customHeight="1">
      <c r="A12634" s="323"/>
      <c r="B12634" s="302" t="s">
        <v>31</v>
      </c>
      <c r="C12634" s="325" t="s">
        <v>2517</v>
      </c>
      <c r="D12634" s="325">
        <v>211.5</v>
      </c>
      <c r="E12634" s="46">
        <v>35000</v>
      </c>
      <c r="F12634" s="130">
        <f t="shared" si="204"/>
        <v>7402500</v>
      </c>
      <c r="G12634" s="69"/>
    </row>
    <row r="12635" spans="1:8" ht="18" customHeight="1">
      <c r="A12635" s="323"/>
      <c r="B12635" s="302" t="s">
        <v>23</v>
      </c>
      <c r="C12635" s="325" t="s">
        <v>198</v>
      </c>
      <c r="D12635" s="325">
        <v>537</v>
      </c>
      <c r="E12635" s="46">
        <v>29500</v>
      </c>
      <c r="F12635" s="130">
        <f t="shared" si="204"/>
        <v>15841500</v>
      </c>
      <c r="G12635" s="69"/>
    </row>
    <row r="12636" spans="1:8" ht="18" customHeight="1">
      <c r="A12636" s="323"/>
      <c r="B12636" s="302"/>
      <c r="C12636" s="325"/>
      <c r="D12636" s="325"/>
      <c r="E12636" s="46"/>
      <c r="F12636" s="130">
        <f t="shared" si="204"/>
        <v>0</v>
      </c>
      <c r="G12636" s="69"/>
    </row>
    <row r="12637" spans="1:8" ht="18" customHeight="1">
      <c r="A12637" s="323" t="s">
        <v>193</v>
      </c>
      <c r="B12637" s="302" t="s">
        <v>13</v>
      </c>
      <c r="C12637" s="325" t="s">
        <v>195</v>
      </c>
      <c r="D12637" s="325">
        <v>430</v>
      </c>
      <c r="E12637" s="46">
        <v>33500</v>
      </c>
      <c r="F12637" s="130">
        <f t="shared" si="204"/>
        <v>14405000</v>
      </c>
      <c r="G12637" s="86">
        <f>F12637</f>
        <v>14405000</v>
      </c>
      <c r="H12637" s="277" t="s">
        <v>2474</v>
      </c>
    </row>
    <row r="12638" spans="1:8" ht="18" customHeight="1">
      <c r="A12638" s="323"/>
      <c r="B12638" s="302"/>
      <c r="C12638" s="325"/>
      <c r="D12638" s="325"/>
      <c r="E12638" s="46"/>
      <c r="F12638" s="130">
        <f t="shared" si="204"/>
        <v>0</v>
      </c>
      <c r="G12638" s="69"/>
    </row>
    <row r="12639" spans="1:8" ht="18" customHeight="1">
      <c r="A12639" s="323" t="s">
        <v>727</v>
      </c>
      <c r="B12639" s="302" t="s">
        <v>13</v>
      </c>
      <c r="C12639" s="325" t="s">
        <v>720</v>
      </c>
      <c r="D12639" s="325">
        <v>366.5</v>
      </c>
      <c r="E12639" s="46">
        <v>33000</v>
      </c>
      <c r="F12639" s="130">
        <f t="shared" si="204"/>
        <v>12094500</v>
      </c>
      <c r="G12639" s="86">
        <f>F12639</f>
        <v>12094500</v>
      </c>
      <c r="H12639" s="277" t="s">
        <v>2474</v>
      </c>
    </row>
    <row r="12640" spans="1:8" ht="18" customHeight="1">
      <c r="A12640" s="323"/>
      <c r="B12640" s="302"/>
      <c r="C12640" s="325"/>
      <c r="D12640" s="325"/>
      <c r="E12640" s="46"/>
      <c r="F12640" s="130">
        <f t="shared" si="204"/>
        <v>0</v>
      </c>
      <c r="G12640" s="69"/>
    </row>
    <row r="12641" spans="1:9" ht="18" customHeight="1">
      <c r="A12641" s="323" t="s">
        <v>490</v>
      </c>
      <c r="B12641" s="302" t="s">
        <v>13</v>
      </c>
      <c r="C12641" s="325" t="s">
        <v>381</v>
      </c>
      <c r="D12641" s="325">
        <v>473.5</v>
      </c>
      <c r="E12641" s="46">
        <v>30500</v>
      </c>
      <c r="F12641" s="130">
        <f t="shared" si="204"/>
        <v>14441750</v>
      </c>
      <c r="G12641" s="86">
        <f>F12641</f>
        <v>14441750</v>
      </c>
      <c r="H12641" s="277" t="s">
        <v>2474</v>
      </c>
    </row>
    <row r="12642" spans="1:9" ht="18" customHeight="1">
      <c r="A12642" s="323"/>
      <c r="B12642" s="302"/>
      <c r="C12642" s="325"/>
      <c r="D12642" s="325"/>
      <c r="E12642" s="46"/>
      <c r="F12642" s="130">
        <f t="shared" si="204"/>
        <v>0</v>
      </c>
      <c r="G12642" s="69"/>
    </row>
    <row r="12643" spans="1:9" ht="18" customHeight="1">
      <c r="A12643" s="323" t="s">
        <v>207</v>
      </c>
      <c r="B12643" s="302" t="s">
        <v>23</v>
      </c>
      <c r="C12643" s="325" t="s">
        <v>1675</v>
      </c>
      <c r="D12643" s="325">
        <v>34.4</v>
      </c>
      <c r="E12643" s="46">
        <v>33500</v>
      </c>
      <c r="F12643" s="130">
        <f t="shared" si="204"/>
        <v>1152400</v>
      </c>
      <c r="G12643" s="86">
        <f>SUM(F12643:F12644)</f>
        <v>10809400</v>
      </c>
    </row>
    <row r="12644" spans="1:9" ht="18" customHeight="1">
      <c r="A12644" s="323"/>
      <c r="B12644" s="302" t="s">
        <v>212</v>
      </c>
      <c r="C12644" s="325" t="s">
        <v>1676</v>
      </c>
      <c r="D12644" s="325">
        <v>261</v>
      </c>
      <c r="E12644" s="46">
        <v>37000</v>
      </c>
      <c r="F12644" s="130">
        <f t="shared" si="204"/>
        <v>9657000</v>
      </c>
      <c r="G12644" s="69"/>
    </row>
    <row r="12645" spans="1:9" ht="18" customHeight="1">
      <c r="A12645" s="323"/>
      <c r="B12645" s="302"/>
      <c r="C12645" s="325"/>
      <c r="D12645" s="325"/>
      <c r="E12645" s="46"/>
      <c r="F12645" s="130">
        <f t="shared" si="204"/>
        <v>0</v>
      </c>
      <c r="G12645" s="69"/>
    </row>
    <row r="12646" spans="1:9" ht="18" customHeight="1">
      <c r="A12646" s="323" t="s">
        <v>2890</v>
      </c>
      <c r="B12646" s="302" t="s">
        <v>212</v>
      </c>
      <c r="C12646" s="325" t="s">
        <v>344</v>
      </c>
      <c r="D12646" s="325">
        <v>350</v>
      </c>
      <c r="E12646" s="46">
        <v>31500</v>
      </c>
      <c r="F12646" s="130">
        <f t="shared" si="204"/>
        <v>11025000</v>
      </c>
      <c r="G12646" s="86">
        <f>SUM(F12646:F12647)</f>
        <v>22837500</v>
      </c>
      <c r="H12646" s="277" t="s">
        <v>2474</v>
      </c>
    </row>
    <row r="12647" spans="1:9" ht="18" customHeight="1">
      <c r="A12647" s="323"/>
      <c r="B12647" s="302" t="s">
        <v>212</v>
      </c>
      <c r="C12647" s="325" t="s">
        <v>345</v>
      </c>
      <c r="D12647" s="325">
        <v>375</v>
      </c>
      <c r="E12647" s="46">
        <v>31500</v>
      </c>
      <c r="F12647" s="130">
        <f t="shared" si="204"/>
        <v>11812500</v>
      </c>
      <c r="G12647" s="69"/>
    </row>
    <row r="12648" spans="1:9" ht="18" customHeight="1">
      <c r="A12648" s="323"/>
      <c r="B12648" s="302"/>
      <c r="C12648" s="325"/>
      <c r="D12648" s="325"/>
      <c r="E12648" s="46"/>
      <c r="F12648" s="130">
        <f t="shared" si="204"/>
        <v>0</v>
      </c>
      <c r="G12648" s="69"/>
    </row>
    <row r="12649" spans="1:9" ht="18" customHeight="1">
      <c r="A12649" s="323" t="s">
        <v>2231</v>
      </c>
      <c r="B12649" s="302" t="s">
        <v>570</v>
      </c>
      <c r="C12649" s="325" t="s">
        <v>2618</v>
      </c>
      <c r="D12649" s="325">
        <v>106.7</v>
      </c>
      <c r="E12649" s="46">
        <v>40500</v>
      </c>
      <c r="F12649" s="130">
        <f t="shared" si="204"/>
        <v>4321350</v>
      </c>
      <c r="G12649" s="86">
        <f>SUM(F12649:F12650)</f>
        <v>5678100</v>
      </c>
      <c r="H12649" s="277" t="s">
        <v>2474</v>
      </c>
    </row>
    <row r="12650" spans="1:9" ht="18" customHeight="1">
      <c r="A12650" s="323"/>
      <c r="B12650" s="302" t="s">
        <v>570</v>
      </c>
      <c r="C12650" s="325" t="s">
        <v>171</v>
      </c>
      <c r="D12650" s="325">
        <v>33.5</v>
      </c>
      <c r="E12650" s="46">
        <v>40500</v>
      </c>
      <c r="F12650" s="130">
        <f t="shared" si="204"/>
        <v>1356750</v>
      </c>
      <c r="G12650" s="69"/>
    </row>
    <row r="12651" spans="1:9" ht="18" customHeight="1">
      <c r="A12651" s="323"/>
      <c r="B12651" s="302"/>
      <c r="C12651" s="325"/>
      <c r="D12651" s="325"/>
      <c r="E12651" s="46"/>
      <c r="F12651" s="130">
        <f t="shared" si="204"/>
        <v>0</v>
      </c>
      <c r="G12651" s="69"/>
    </row>
    <row r="12652" spans="1:9" ht="18" customHeight="1">
      <c r="A12652" s="323" t="s">
        <v>93</v>
      </c>
      <c r="B12652" s="302" t="s">
        <v>13</v>
      </c>
      <c r="C12652" s="325" t="s">
        <v>1890</v>
      </c>
      <c r="D12652" s="325">
        <v>107.3</v>
      </c>
      <c r="E12652" s="46">
        <v>30500</v>
      </c>
      <c r="F12652" s="130">
        <f t="shared" si="204"/>
        <v>3272650</v>
      </c>
      <c r="G12652" s="86">
        <f>SUM(F12652:F12656)</f>
        <v>34638350</v>
      </c>
      <c r="H12652" s="277" t="s">
        <v>2474</v>
      </c>
    </row>
    <row r="12653" spans="1:9" ht="18" customHeight="1">
      <c r="A12653" s="323"/>
      <c r="B12653" s="302" t="s">
        <v>23</v>
      </c>
      <c r="C12653" s="325" t="s">
        <v>78</v>
      </c>
      <c r="D12653" s="325">
        <v>296.60000000000002</v>
      </c>
      <c r="E12653" s="46">
        <v>34500</v>
      </c>
      <c r="F12653" s="130">
        <f t="shared" si="204"/>
        <v>10232700</v>
      </c>
      <c r="G12653" s="69"/>
      <c r="I12653" s="280" t="s">
        <v>2196</v>
      </c>
    </row>
    <row r="12654" spans="1:9" ht="18" customHeight="1">
      <c r="A12654" s="323"/>
      <c r="B12654" s="302" t="s">
        <v>31</v>
      </c>
      <c r="C12654" s="325" t="s">
        <v>762</v>
      </c>
      <c r="D12654" s="325">
        <v>49.5</v>
      </c>
      <c r="E12654" s="46">
        <v>35000</v>
      </c>
      <c r="F12654" s="130">
        <f t="shared" si="204"/>
        <v>1732500</v>
      </c>
      <c r="G12654" s="69"/>
      <c r="I12654" s="280" t="s">
        <v>2841</v>
      </c>
    </row>
    <row r="12655" spans="1:9" ht="18" customHeight="1">
      <c r="A12655" s="323"/>
      <c r="B12655" s="302" t="s">
        <v>31</v>
      </c>
      <c r="C12655" s="325" t="s">
        <v>2506</v>
      </c>
      <c r="D12655" s="325">
        <v>555.79999999999995</v>
      </c>
      <c r="E12655" s="46">
        <v>35000</v>
      </c>
      <c r="F12655" s="130">
        <f t="shared" si="204"/>
        <v>19453000</v>
      </c>
      <c r="G12655" s="69"/>
      <c r="I12655" s="280" t="s">
        <v>52</v>
      </c>
    </row>
    <row r="12656" spans="1:9" ht="18" customHeight="1">
      <c r="A12656" s="323"/>
      <c r="B12656" s="439" t="s">
        <v>2896</v>
      </c>
      <c r="C12656" s="430" t="s">
        <v>2506</v>
      </c>
      <c r="D12656" s="430">
        <v>-1.5</v>
      </c>
      <c r="E12656" s="54">
        <v>35000</v>
      </c>
      <c r="F12656" s="140">
        <f t="shared" si="204"/>
        <v>-52500</v>
      </c>
      <c r="G12656" s="69"/>
      <c r="I12656" s="280" t="s">
        <v>52</v>
      </c>
    </row>
    <row r="12657" spans="1:8" ht="18" customHeight="1">
      <c r="A12657" s="323"/>
      <c r="B12657" s="302"/>
      <c r="C12657" s="325"/>
      <c r="D12657" s="325"/>
      <c r="E12657" s="46"/>
      <c r="F12657" s="130">
        <f t="shared" si="204"/>
        <v>0</v>
      </c>
      <c r="G12657" s="69"/>
    </row>
    <row r="12658" spans="1:8" ht="18" customHeight="1">
      <c r="A12658" s="323" t="s">
        <v>51</v>
      </c>
      <c r="B12658" s="302" t="s">
        <v>23</v>
      </c>
      <c r="C12658" s="325" t="s">
        <v>158</v>
      </c>
      <c r="D12658" s="325">
        <v>45</v>
      </c>
      <c r="E12658" s="46">
        <v>32500</v>
      </c>
      <c r="F12658" s="130">
        <f t="shared" si="204"/>
        <v>1462500</v>
      </c>
      <c r="G12658" s="86">
        <f>SUM(F12658:F12661)</f>
        <v>18552800</v>
      </c>
      <c r="H12658" s="277" t="s">
        <v>2474</v>
      </c>
    </row>
    <row r="12659" spans="1:8" ht="18" customHeight="1">
      <c r="A12659" s="323"/>
      <c r="B12659" s="302" t="s">
        <v>23</v>
      </c>
      <c r="C12659" s="325" t="s">
        <v>809</v>
      </c>
      <c r="D12659" s="325">
        <v>61</v>
      </c>
      <c r="E12659" s="46">
        <v>32500</v>
      </c>
      <c r="F12659" s="130">
        <f t="shared" si="204"/>
        <v>1982500</v>
      </c>
      <c r="G12659" s="69"/>
    </row>
    <row r="12660" spans="1:8" ht="18" customHeight="1">
      <c r="A12660" s="323"/>
      <c r="B12660" s="302" t="s">
        <v>23</v>
      </c>
      <c r="C12660" s="325" t="s">
        <v>886</v>
      </c>
      <c r="D12660" s="325">
        <v>202.4</v>
      </c>
      <c r="E12660" s="46">
        <v>34500</v>
      </c>
      <c r="F12660" s="130">
        <f t="shared" si="204"/>
        <v>6982800</v>
      </c>
      <c r="G12660" s="69"/>
    </row>
    <row r="12661" spans="1:8" ht="18" customHeight="1">
      <c r="A12661" s="323"/>
      <c r="B12661" s="302" t="s">
        <v>31</v>
      </c>
      <c r="C12661" s="325" t="s">
        <v>2865</v>
      </c>
      <c r="D12661" s="325">
        <v>250</v>
      </c>
      <c r="E12661" s="46">
        <v>32500</v>
      </c>
      <c r="F12661" s="130">
        <f t="shared" si="204"/>
        <v>8125000</v>
      </c>
      <c r="G12661" s="69"/>
    </row>
    <row r="12662" spans="1:8" ht="18" customHeight="1">
      <c r="A12662" s="323"/>
      <c r="B12662" s="302"/>
      <c r="C12662" s="325"/>
      <c r="D12662" s="325"/>
      <c r="E12662" s="46"/>
      <c r="F12662" s="130">
        <f t="shared" si="204"/>
        <v>0</v>
      </c>
      <c r="G12662" s="69"/>
    </row>
    <row r="12663" spans="1:8" ht="18" customHeight="1">
      <c r="A12663" s="323" t="s">
        <v>767</v>
      </c>
      <c r="B12663" s="302" t="s">
        <v>13</v>
      </c>
      <c r="C12663" s="325" t="s">
        <v>2892</v>
      </c>
      <c r="D12663" s="325">
        <v>536</v>
      </c>
      <c r="E12663" s="46">
        <v>32000</v>
      </c>
      <c r="F12663" s="130">
        <f t="shared" si="204"/>
        <v>17152000</v>
      </c>
      <c r="G12663" s="86">
        <f>SUM(F12663:F12665)</f>
        <v>21017000</v>
      </c>
      <c r="H12663" s="277" t="s">
        <v>2474</v>
      </c>
    </row>
    <row r="12664" spans="1:8" ht="18" customHeight="1">
      <c r="A12664" s="323"/>
      <c r="B12664" s="302" t="s">
        <v>13</v>
      </c>
      <c r="C12664" s="325" t="s">
        <v>204</v>
      </c>
      <c r="D12664" s="325">
        <v>70</v>
      </c>
      <c r="E12664" s="46">
        <v>32000</v>
      </c>
      <c r="F12664" s="130">
        <f t="shared" si="204"/>
        <v>2240000</v>
      </c>
      <c r="G12664" s="69"/>
    </row>
    <row r="12665" spans="1:8" ht="18" customHeight="1">
      <c r="A12665" s="323"/>
      <c r="B12665" s="302" t="s">
        <v>13</v>
      </c>
      <c r="C12665" s="325" t="s">
        <v>891</v>
      </c>
      <c r="D12665" s="325">
        <v>50</v>
      </c>
      <c r="E12665" s="46">
        <v>32500</v>
      </c>
      <c r="F12665" s="130">
        <f t="shared" si="204"/>
        <v>1625000</v>
      </c>
      <c r="G12665" s="69"/>
    </row>
    <row r="12666" spans="1:8" ht="18" customHeight="1">
      <c r="A12666" s="323"/>
      <c r="B12666" s="302"/>
      <c r="C12666" s="325"/>
      <c r="D12666" s="325"/>
      <c r="E12666" s="46"/>
      <c r="F12666" s="130">
        <f t="shared" si="204"/>
        <v>0</v>
      </c>
      <c r="G12666" s="69"/>
    </row>
    <row r="12667" spans="1:8" ht="18" customHeight="1">
      <c r="A12667" s="323" t="s">
        <v>1843</v>
      </c>
      <c r="B12667" s="302" t="s">
        <v>13</v>
      </c>
      <c r="C12667" s="325" t="s">
        <v>1679</v>
      </c>
      <c r="D12667" s="325">
        <v>20</v>
      </c>
      <c r="E12667" s="46">
        <v>30500</v>
      </c>
      <c r="F12667" s="130">
        <f t="shared" si="204"/>
        <v>610000</v>
      </c>
      <c r="G12667" s="86">
        <f>SUM(F12667:F12674)</f>
        <v>34843750</v>
      </c>
      <c r="H12667" s="277" t="s">
        <v>2474</v>
      </c>
    </row>
    <row r="12668" spans="1:8" ht="18" customHeight="1">
      <c r="A12668" s="323"/>
      <c r="B12668" s="302" t="s">
        <v>13</v>
      </c>
      <c r="C12668" s="325" t="s">
        <v>1727</v>
      </c>
      <c r="D12668" s="325">
        <v>477.4</v>
      </c>
      <c r="E12668" s="46">
        <v>30500</v>
      </c>
      <c r="F12668" s="130">
        <f t="shared" si="204"/>
        <v>14560700</v>
      </c>
      <c r="G12668" s="69"/>
    </row>
    <row r="12669" spans="1:8" ht="18" customHeight="1">
      <c r="A12669" s="323"/>
      <c r="B12669" s="302" t="s">
        <v>23</v>
      </c>
      <c r="C12669" s="325" t="s">
        <v>2893</v>
      </c>
      <c r="D12669" s="325">
        <v>58</v>
      </c>
      <c r="E12669" s="46">
        <v>33000</v>
      </c>
      <c r="F12669" s="130">
        <f t="shared" si="204"/>
        <v>1914000</v>
      </c>
      <c r="G12669" s="69"/>
    </row>
    <row r="12670" spans="1:8" ht="18" customHeight="1">
      <c r="A12670" s="323"/>
      <c r="B12670" s="302" t="s">
        <v>23</v>
      </c>
      <c r="C12670" s="325" t="s">
        <v>2894</v>
      </c>
      <c r="D12670" s="325">
        <v>56</v>
      </c>
      <c r="E12670" s="46">
        <v>33000</v>
      </c>
      <c r="F12670" s="130">
        <f t="shared" si="204"/>
        <v>1848000</v>
      </c>
      <c r="G12670" s="69"/>
    </row>
    <row r="12671" spans="1:8" ht="18" customHeight="1">
      <c r="A12671" s="323"/>
      <c r="B12671" s="302" t="s">
        <v>208</v>
      </c>
      <c r="C12671" s="325" t="s">
        <v>2748</v>
      </c>
      <c r="D12671" s="325">
        <v>161.9</v>
      </c>
      <c r="E12671" s="46">
        <v>36000</v>
      </c>
      <c r="F12671" s="130">
        <f t="shared" si="204"/>
        <v>5828400</v>
      </c>
      <c r="G12671" s="69"/>
    </row>
    <row r="12672" spans="1:8" ht="18" customHeight="1">
      <c r="A12672" s="323"/>
      <c r="B12672" s="302" t="s">
        <v>31</v>
      </c>
      <c r="C12672" s="325" t="s">
        <v>343</v>
      </c>
      <c r="D12672" s="325">
        <v>197.5</v>
      </c>
      <c r="E12672" s="46">
        <v>35000</v>
      </c>
      <c r="F12672" s="130">
        <f t="shared" si="204"/>
        <v>6912500</v>
      </c>
      <c r="G12672" s="69"/>
    </row>
    <row r="12673" spans="1:8" ht="18" customHeight="1">
      <c r="A12673" s="323"/>
      <c r="B12673" s="302" t="s">
        <v>31</v>
      </c>
      <c r="C12673" s="325" t="s">
        <v>1775</v>
      </c>
      <c r="D12673" s="325">
        <v>42.5</v>
      </c>
      <c r="E12673" s="46">
        <v>35500</v>
      </c>
      <c r="F12673" s="130">
        <f t="shared" si="204"/>
        <v>1508750</v>
      </c>
      <c r="G12673" s="69"/>
    </row>
    <row r="12674" spans="1:8" ht="18" customHeight="1">
      <c r="A12674" s="323"/>
      <c r="B12674" s="302" t="s">
        <v>31</v>
      </c>
      <c r="C12674" s="325" t="s">
        <v>2895</v>
      </c>
      <c r="D12674" s="325">
        <v>46.8</v>
      </c>
      <c r="E12674" s="46">
        <v>35500</v>
      </c>
      <c r="F12674" s="130">
        <f t="shared" si="204"/>
        <v>1661400</v>
      </c>
      <c r="G12674" s="69"/>
    </row>
    <row r="12675" spans="1:8" ht="18" customHeight="1">
      <c r="A12675" s="323"/>
      <c r="B12675" s="302"/>
      <c r="C12675" s="325"/>
      <c r="D12675" s="325"/>
      <c r="E12675" s="46"/>
      <c r="F12675" s="130">
        <f t="shared" si="204"/>
        <v>0</v>
      </c>
      <c r="G12675" s="69"/>
    </row>
    <row r="12676" spans="1:8" ht="18" customHeight="1">
      <c r="A12676" s="323" t="s">
        <v>2354</v>
      </c>
      <c r="B12676" s="302" t="s">
        <v>13</v>
      </c>
      <c r="C12676" s="325" t="s">
        <v>417</v>
      </c>
      <c r="D12676" s="325">
        <v>177.2</v>
      </c>
      <c r="E12676" s="46">
        <v>32000</v>
      </c>
      <c r="F12676" s="130">
        <f t="shared" si="204"/>
        <v>5670400</v>
      </c>
      <c r="G12676" s="86">
        <f>SUM(F12676:F12677)</f>
        <v>37120400</v>
      </c>
      <c r="H12676" s="277" t="s">
        <v>2474</v>
      </c>
    </row>
    <row r="12677" spans="1:8" ht="18" customHeight="1">
      <c r="A12677" s="323"/>
      <c r="B12677" s="302" t="s">
        <v>31</v>
      </c>
      <c r="C12677" s="325" t="s">
        <v>2878</v>
      </c>
      <c r="D12677" s="325">
        <v>925</v>
      </c>
      <c r="E12677" s="46">
        <v>34000</v>
      </c>
      <c r="F12677" s="130">
        <f t="shared" si="204"/>
        <v>31450000</v>
      </c>
      <c r="G12677" s="69"/>
    </row>
    <row r="12678" spans="1:8" ht="18" customHeight="1">
      <c r="A12678" s="323"/>
      <c r="B12678" s="302"/>
      <c r="C12678" s="325"/>
      <c r="D12678" s="325"/>
      <c r="E12678" s="46"/>
      <c r="F12678" s="130">
        <f t="shared" si="204"/>
        <v>0</v>
      </c>
      <c r="G12678" s="69"/>
    </row>
    <row r="12679" spans="1:8" ht="18" customHeight="1">
      <c r="A12679" s="323" t="s">
        <v>2448</v>
      </c>
      <c r="B12679" s="302" t="s">
        <v>31</v>
      </c>
      <c r="C12679" s="325" t="s">
        <v>555</v>
      </c>
      <c r="D12679" s="325">
        <v>50</v>
      </c>
      <c r="E12679" s="46">
        <v>35000</v>
      </c>
      <c r="F12679" s="130">
        <f t="shared" si="204"/>
        <v>1750000</v>
      </c>
      <c r="G12679" s="86">
        <f>SUM(F12679:F12680)</f>
        <v>5355000</v>
      </c>
      <c r="H12679" s="277" t="s">
        <v>2474</v>
      </c>
    </row>
    <row r="12680" spans="1:8" ht="18" customHeight="1">
      <c r="A12680" s="323"/>
      <c r="B12680" s="302" t="s">
        <v>31</v>
      </c>
      <c r="C12680" s="325" t="s">
        <v>461</v>
      </c>
      <c r="D12680" s="325">
        <v>103</v>
      </c>
      <c r="E12680" s="46">
        <v>35000</v>
      </c>
      <c r="F12680" s="130">
        <f t="shared" si="204"/>
        <v>3605000</v>
      </c>
      <c r="G12680" s="69"/>
    </row>
    <row r="12681" spans="1:8" ht="18" customHeight="1">
      <c r="A12681" s="323"/>
      <c r="B12681" s="302"/>
      <c r="C12681" s="325"/>
      <c r="D12681" s="325"/>
      <c r="E12681" s="46"/>
      <c r="F12681" s="130">
        <f t="shared" si="204"/>
        <v>0</v>
      </c>
      <c r="G12681" s="69"/>
    </row>
    <row r="12682" spans="1:8" ht="18" customHeight="1">
      <c r="A12682" s="323" t="s">
        <v>566</v>
      </c>
      <c r="B12682" s="302" t="s">
        <v>31</v>
      </c>
      <c r="C12682" s="325" t="s">
        <v>106</v>
      </c>
      <c r="D12682" s="325">
        <v>95.8</v>
      </c>
      <c r="E12682" s="46">
        <v>34500</v>
      </c>
      <c r="F12682" s="130">
        <f t="shared" si="204"/>
        <v>3305100</v>
      </c>
      <c r="G12682" s="86">
        <f>F12682</f>
        <v>3305100</v>
      </c>
      <c r="H12682" s="277" t="s">
        <v>2474</v>
      </c>
    </row>
    <row r="12683" spans="1:8" ht="18" customHeight="1">
      <c r="A12683" s="323"/>
      <c r="B12683" s="302"/>
      <c r="C12683" s="325"/>
      <c r="D12683" s="325"/>
      <c r="E12683" s="46"/>
      <c r="F12683" s="130">
        <f t="shared" si="204"/>
        <v>0</v>
      </c>
      <c r="G12683" s="69"/>
    </row>
    <row r="12684" spans="1:8" ht="18" customHeight="1">
      <c r="A12684" s="323" t="s">
        <v>90</v>
      </c>
      <c r="B12684" s="302" t="s">
        <v>23</v>
      </c>
      <c r="C12684" s="325" t="s">
        <v>520</v>
      </c>
      <c r="D12684" s="325">
        <v>318.89999999999998</v>
      </c>
      <c r="E12684" s="46">
        <v>34500</v>
      </c>
      <c r="F12684" s="130">
        <f t="shared" si="204"/>
        <v>11002050</v>
      </c>
      <c r="G12684" s="86">
        <f>SUM(F12684:F12685)</f>
        <v>17747050</v>
      </c>
      <c r="H12684" s="277" t="s">
        <v>2474</v>
      </c>
    </row>
    <row r="12685" spans="1:8" ht="18" customHeight="1">
      <c r="A12685" s="323"/>
      <c r="B12685" s="302" t="s">
        <v>23</v>
      </c>
      <c r="C12685" s="325" t="s">
        <v>2874</v>
      </c>
      <c r="D12685" s="325">
        <v>190</v>
      </c>
      <c r="E12685" s="46">
        <v>35500</v>
      </c>
      <c r="F12685" s="130">
        <f t="shared" si="204"/>
        <v>6745000</v>
      </c>
      <c r="G12685" s="69"/>
    </row>
    <row r="12686" spans="1:8" ht="18" customHeight="1">
      <c r="A12686" s="323"/>
      <c r="B12686" s="302"/>
      <c r="C12686" s="325"/>
      <c r="D12686" s="325"/>
      <c r="E12686" s="46"/>
      <c r="F12686" s="130">
        <f t="shared" si="204"/>
        <v>0</v>
      </c>
      <c r="G12686" s="69"/>
    </row>
    <row r="12687" spans="1:8" ht="18" customHeight="1">
      <c r="A12687" s="534" t="s">
        <v>314</v>
      </c>
      <c r="B12687" s="302"/>
      <c r="C12687" s="325"/>
      <c r="D12687" s="325"/>
      <c r="E12687" s="46"/>
      <c r="F12687" s="130">
        <f t="shared" si="204"/>
        <v>0</v>
      </c>
      <c r="G12687" s="86">
        <f>SUM(F12688:F12692)</f>
        <v>18346350</v>
      </c>
    </row>
    <row r="12688" spans="1:8" ht="18" customHeight="1">
      <c r="A12688" s="323" t="s">
        <v>722</v>
      </c>
      <c r="B12688" s="439" t="s">
        <v>2303</v>
      </c>
      <c r="C12688" s="430" t="s">
        <v>723</v>
      </c>
      <c r="D12688" s="430">
        <v>-11.9</v>
      </c>
      <c r="E12688" s="54">
        <v>33500</v>
      </c>
      <c r="F12688" s="140">
        <f t="shared" si="204"/>
        <v>-398650</v>
      </c>
      <c r="G12688" s="69"/>
    </row>
    <row r="12689" spans="1:8" ht="18" customHeight="1">
      <c r="A12689" s="323"/>
      <c r="B12689" s="302" t="s">
        <v>2723</v>
      </c>
      <c r="C12689" s="325" t="s">
        <v>78</v>
      </c>
      <c r="D12689" s="325">
        <v>499.6</v>
      </c>
      <c r="E12689" s="46">
        <v>38000</v>
      </c>
      <c r="F12689" s="130">
        <f t="shared" si="204"/>
        <v>18984800</v>
      </c>
      <c r="G12689" s="69"/>
      <c r="H12689" s="277" t="s">
        <v>2474</v>
      </c>
    </row>
    <row r="12690" spans="1:8" ht="18" customHeight="1">
      <c r="A12690" s="323" t="s">
        <v>354</v>
      </c>
      <c r="B12690" s="439" t="s">
        <v>2884</v>
      </c>
      <c r="C12690" s="430" t="s">
        <v>1716</v>
      </c>
      <c r="D12690" s="430">
        <v>-3.6</v>
      </c>
      <c r="E12690" s="54">
        <v>33000</v>
      </c>
      <c r="F12690" s="140">
        <f t="shared" si="204"/>
        <v>-118800</v>
      </c>
      <c r="G12690" s="69"/>
    </row>
    <row r="12691" spans="1:8" ht="18" customHeight="1">
      <c r="A12691" s="323"/>
      <c r="B12691" s="439" t="s">
        <v>2884</v>
      </c>
      <c r="C12691" s="430" t="s">
        <v>1968</v>
      </c>
      <c r="D12691" s="430">
        <v>-2</v>
      </c>
      <c r="E12691" s="54">
        <v>33000</v>
      </c>
      <c r="F12691" s="140">
        <f t="shared" si="204"/>
        <v>-66000</v>
      </c>
      <c r="G12691" s="69"/>
    </row>
    <row r="12692" spans="1:8" ht="18" customHeight="1">
      <c r="A12692" s="533" t="s">
        <v>314</v>
      </c>
      <c r="B12692" s="447" t="s">
        <v>2228</v>
      </c>
      <c r="C12692" s="497"/>
      <c r="D12692" s="497">
        <v>-5.5</v>
      </c>
      <c r="E12692" s="123">
        <v>10000</v>
      </c>
      <c r="F12692" s="164">
        <f t="shared" si="204"/>
        <v>-55000</v>
      </c>
      <c r="G12692" s="92"/>
    </row>
    <row r="12693" spans="1:8" ht="18" customHeight="1">
      <c r="A12693" s="526"/>
      <c r="B12693" s="435"/>
      <c r="C12693" s="484"/>
      <c r="D12693" s="484"/>
      <c r="E12693" s="113"/>
      <c r="F12693" s="126"/>
      <c r="G12693" s="9"/>
    </row>
    <row r="12694" spans="1:8" ht="18" customHeight="1">
      <c r="A12694" s="549">
        <v>42505</v>
      </c>
      <c r="B12694" s="473"/>
      <c r="C12694" s="517" t="s">
        <v>398</v>
      </c>
      <c r="D12694" s="498"/>
      <c r="E12694" s="62"/>
      <c r="F12694" s="295"/>
      <c r="G12694" s="296"/>
    </row>
    <row r="12695" spans="1:8" ht="18" customHeight="1">
      <c r="A12695" s="534" t="s">
        <v>127</v>
      </c>
      <c r="B12695" s="474" t="s">
        <v>134</v>
      </c>
      <c r="C12695" s="518" t="s">
        <v>152</v>
      </c>
      <c r="D12695" s="518">
        <f>SUM(D12696:D12733)</f>
        <v>4651.95</v>
      </c>
      <c r="E12695" s="335"/>
      <c r="F12695" s="297">
        <f>SUM(F12696:F12733)</f>
        <v>157198625</v>
      </c>
      <c r="G12695" s="297">
        <f>SUM(G12696:G12733)</f>
        <v>157198625</v>
      </c>
    </row>
    <row r="12696" spans="1:8" ht="18" customHeight="1">
      <c r="A12696" s="323" t="s">
        <v>2214</v>
      </c>
      <c r="B12696" s="302" t="s">
        <v>13</v>
      </c>
      <c r="C12696" s="325" t="s">
        <v>588</v>
      </c>
      <c r="D12696" s="325">
        <v>37.5</v>
      </c>
      <c r="E12696" s="46">
        <v>31500</v>
      </c>
      <c r="F12696" s="130">
        <f t="shared" si="204"/>
        <v>1181250</v>
      </c>
      <c r="G12696" s="86">
        <f>SUM(F12696:F12697)</f>
        <v>2441250</v>
      </c>
    </row>
    <row r="12697" spans="1:8" ht="18" customHeight="1">
      <c r="A12697" s="323"/>
      <c r="B12697" s="302" t="s">
        <v>13</v>
      </c>
      <c r="C12697" s="325" t="s">
        <v>489</v>
      </c>
      <c r="D12697" s="325">
        <v>40</v>
      </c>
      <c r="E12697" s="46">
        <v>31500</v>
      </c>
      <c r="F12697" s="130">
        <f t="shared" si="204"/>
        <v>1260000</v>
      </c>
      <c r="G12697" s="69"/>
    </row>
    <row r="12698" spans="1:8" ht="18" customHeight="1">
      <c r="A12698" s="323"/>
      <c r="B12698" s="302"/>
      <c r="C12698" s="325"/>
      <c r="D12698" s="325"/>
      <c r="E12698" s="46"/>
      <c r="F12698" s="130">
        <f t="shared" si="204"/>
        <v>0</v>
      </c>
      <c r="G12698" s="69"/>
    </row>
    <row r="12699" spans="1:8" ht="18" customHeight="1">
      <c r="A12699" s="323" t="s">
        <v>1601</v>
      </c>
      <c r="B12699" s="302" t="s">
        <v>31</v>
      </c>
      <c r="C12699" s="325" t="s">
        <v>2900</v>
      </c>
      <c r="D12699" s="325">
        <v>48</v>
      </c>
      <c r="E12699" s="46">
        <v>35000</v>
      </c>
      <c r="F12699" s="130">
        <f t="shared" si="204"/>
        <v>1680000</v>
      </c>
      <c r="G12699" s="86">
        <f>F12699</f>
        <v>1680000</v>
      </c>
    </row>
    <row r="12700" spans="1:8" ht="18" customHeight="1">
      <c r="A12700" s="323"/>
      <c r="B12700" s="302"/>
      <c r="C12700" s="325"/>
      <c r="D12700" s="325"/>
      <c r="E12700" s="46"/>
      <c r="F12700" s="130">
        <f t="shared" si="204"/>
        <v>0</v>
      </c>
      <c r="G12700" s="69"/>
    </row>
    <row r="12701" spans="1:8" ht="18" customHeight="1">
      <c r="A12701" s="323" t="s">
        <v>2706</v>
      </c>
      <c r="B12701" s="302" t="s">
        <v>13</v>
      </c>
      <c r="C12701" s="325" t="s">
        <v>2546</v>
      </c>
      <c r="D12701" s="325">
        <v>107</v>
      </c>
      <c r="E12701" s="46">
        <v>30000</v>
      </c>
      <c r="F12701" s="130">
        <f t="shared" si="204"/>
        <v>3210000</v>
      </c>
      <c r="G12701" s="86">
        <f>F12701</f>
        <v>3210000</v>
      </c>
    </row>
    <row r="12702" spans="1:8" ht="18" customHeight="1">
      <c r="A12702" s="323"/>
      <c r="B12702" s="302"/>
      <c r="C12702" s="325"/>
      <c r="D12702" s="325"/>
      <c r="E12702" s="46"/>
      <c r="F12702" s="130">
        <f t="shared" si="204"/>
        <v>0</v>
      </c>
      <c r="G12702" s="69"/>
    </row>
    <row r="12703" spans="1:8" ht="18" customHeight="1">
      <c r="A12703" s="323" t="s">
        <v>2430</v>
      </c>
      <c r="B12703" s="302" t="s">
        <v>13</v>
      </c>
      <c r="C12703" s="325" t="s">
        <v>2898</v>
      </c>
      <c r="D12703" s="325">
        <v>59</v>
      </c>
      <c r="E12703" s="46">
        <v>30500</v>
      </c>
      <c r="F12703" s="130">
        <f t="shared" si="204"/>
        <v>1799500</v>
      </c>
      <c r="G12703" s="86">
        <f>F12703</f>
        <v>1799500</v>
      </c>
    </row>
    <row r="12704" spans="1:8" ht="18" customHeight="1">
      <c r="A12704" s="323"/>
      <c r="B12704" s="302"/>
      <c r="C12704" s="325"/>
      <c r="D12704" s="325"/>
      <c r="E12704" s="46"/>
      <c r="F12704" s="130">
        <f t="shared" si="204"/>
        <v>0</v>
      </c>
      <c r="G12704" s="69"/>
    </row>
    <row r="12705" spans="1:9" ht="18" customHeight="1">
      <c r="A12705" s="323"/>
      <c r="B12705" s="302"/>
      <c r="C12705" s="325"/>
      <c r="D12705" s="325"/>
      <c r="E12705" s="46"/>
      <c r="F12705" s="130">
        <f t="shared" si="204"/>
        <v>0</v>
      </c>
      <c r="G12705" s="69"/>
    </row>
    <row r="12706" spans="1:9" ht="18" customHeight="1">
      <c r="A12706" s="323" t="s">
        <v>1843</v>
      </c>
      <c r="B12706" s="302" t="s">
        <v>2788</v>
      </c>
      <c r="C12706" s="325" t="s">
        <v>1775</v>
      </c>
      <c r="D12706" s="325">
        <v>0.2</v>
      </c>
      <c r="E12706" s="46">
        <v>35500</v>
      </c>
      <c r="F12706" s="130">
        <f t="shared" si="204"/>
        <v>7100</v>
      </c>
      <c r="G12706" s="86">
        <f>F12706</f>
        <v>7100</v>
      </c>
      <c r="I12706" s="284">
        <v>42504</v>
      </c>
    </row>
    <row r="12707" spans="1:9" ht="18" customHeight="1">
      <c r="A12707" s="323"/>
      <c r="B12707" s="302"/>
      <c r="C12707" s="325"/>
      <c r="D12707" s="325"/>
      <c r="E12707" s="46"/>
      <c r="F12707" s="130">
        <f t="shared" si="204"/>
        <v>0</v>
      </c>
      <c r="G12707" s="69"/>
    </row>
    <row r="12708" spans="1:9" ht="18" customHeight="1">
      <c r="A12708" s="323" t="s">
        <v>2354</v>
      </c>
      <c r="B12708" s="439" t="s">
        <v>2883</v>
      </c>
      <c r="C12708" s="430"/>
      <c r="D12708" s="430">
        <v>-177.45</v>
      </c>
      <c r="E12708" s="54">
        <v>4500</v>
      </c>
      <c r="F12708" s="140">
        <f t="shared" si="204"/>
        <v>-798525</v>
      </c>
      <c r="G12708" s="86">
        <f>SUM(F12708:F12709)</f>
        <v>25551475</v>
      </c>
      <c r="H12708" s="277" t="s">
        <v>2474</v>
      </c>
      <c r="I12708" s="284">
        <v>42504</v>
      </c>
    </row>
    <row r="12709" spans="1:9" ht="18" customHeight="1">
      <c r="A12709" s="323"/>
      <c r="B12709" s="302" t="s">
        <v>31</v>
      </c>
      <c r="C12709" s="325" t="s">
        <v>2878</v>
      </c>
      <c r="D12709" s="325">
        <v>775</v>
      </c>
      <c r="E12709" s="46">
        <v>34000</v>
      </c>
      <c r="F12709" s="130">
        <f t="shared" si="204"/>
        <v>26350000</v>
      </c>
      <c r="G12709" s="69"/>
    </row>
    <row r="12710" spans="1:9" ht="18" customHeight="1">
      <c r="A12710" s="323"/>
      <c r="B12710" s="302"/>
      <c r="C12710" s="325"/>
      <c r="D12710" s="325"/>
      <c r="E12710" s="46"/>
      <c r="F12710" s="130">
        <f t="shared" si="204"/>
        <v>0</v>
      </c>
      <c r="G12710" s="69"/>
    </row>
    <row r="12711" spans="1:9" ht="18" customHeight="1">
      <c r="A12711" s="323" t="s">
        <v>51</v>
      </c>
      <c r="B12711" s="439" t="s">
        <v>2902</v>
      </c>
      <c r="C12711" s="430" t="s">
        <v>763</v>
      </c>
      <c r="D12711" s="430">
        <v>-17</v>
      </c>
      <c r="E12711" s="54">
        <v>35000</v>
      </c>
      <c r="F12711" s="140">
        <f t="shared" si="204"/>
        <v>-595000</v>
      </c>
      <c r="G12711" s="86">
        <f>SUM(F12711:F12713)</f>
        <v>-3102500</v>
      </c>
      <c r="H12711" s="277" t="s">
        <v>2474</v>
      </c>
      <c r="I12711" s="284">
        <v>42504</v>
      </c>
    </row>
    <row r="12712" spans="1:9" ht="18" customHeight="1">
      <c r="A12712" s="323"/>
      <c r="B12712" s="439" t="s">
        <v>2902</v>
      </c>
      <c r="C12712" s="430" t="s">
        <v>2897</v>
      </c>
      <c r="D12712" s="430">
        <v>-20</v>
      </c>
      <c r="E12712" s="54">
        <v>36000</v>
      </c>
      <c r="F12712" s="140">
        <f t="shared" si="204"/>
        <v>-720000</v>
      </c>
      <c r="G12712" s="69"/>
      <c r="I12712" s="284">
        <v>42504</v>
      </c>
    </row>
    <row r="12713" spans="1:9" ht="18" customHeight="1">
      <c r="A12713" s="323"/>
      <c r="B12713" s="439" t="s">
        <v>2903</v>
      </c>
      <c r="C12713" s="430" t="s">
        <v>2864</v>
      </c>
      <c r="D12713" s="430">
        <v>-55</v>
      </c>
      <c r="E12713" s="54">
        <v>32500</v>
      </c>
      <c r="F12713" s="140">
        <f t="shared" si="204"/>
        <v>-1787500</v>
      </c>
      <c r="G12713" s="69"/>
      <c r="I12713" s="284">
        <v>42504</v>
      </c>
    </row>
    <row r="12714" spans="1:9" ht="18" customHeight="1">
      <c r="A12714" s="323"/>
      <c r="B12714" s="302"/>
      <c r="C12714" s="325"/>
      <c r="D12714" s="325"/>
      <c r="E12714" s="46"/>
      <c r="F12714" s="130">
        <f t="shared" si="204"/>
        <v>0</v>
      </c>
      <c r="G12714" s="69"/>
    </row>
    <row r="12715" spans="1:9" ht="18" customHeight="1">
      <c r="A12715" s="323" t="s">
        <v>93</v>
      </c>
      <c r="B12715" s="302" t="s">
        <v>31</v>
      </c>
      <c r="C12715" s="325" t="s">
        <v>2209</v>
      </c>
      <c r="D12715" s="325">
        <v>52.8</v>
      </c>
      <c r="E12715" s="46">
        <v>35000</v>
      </c>
      <c r="F12715" s="130">
        <f t="shared" si="204"/>
        <v>1848000</v>
      </c>
      <c r="G12715" s="86">
        <f>SUM(F12715:F12717)</f>
        <v>29495300</v>
      </c>
      <c r="H12715" s="277" t="s">
        <v>2474</v>
      </c>
      <c r="I12715" s="280" t="s">
        <v>537</v>
      </c>
    </row>
    <row r="12716" spans="1:9" ht="18" customHeight="1">
      <c r="A12716" s="323"/>
      <c r="B12716" s="302" t="s">
        <v>31</v>
      </c>
      <c r="C12716" s="325" t="s">
        <v>2506</v>
      </c>
      <c r="D12716" s="325">
        <v>584.5</v>
      </c>
      <c r="E12716" s="46">
        <v>35000</v>
      </c>
      <c r="F12716" s="130">
        <f t="shared" si="204"/>
        <v>20457500</v>
      </c>
      <c r="G12716" s="69"/>
      <c r="I12716" s="280" t="s">
        <v>52</v>
      </c>
    </row>
    <row r="12717" spans="1:9" ht="18" customHeight="1">
      <c r="A12717" s="323"/>
      <c r="B12717" s="302" t="s">
        <v>23</v>
      </c>
      <c r="C12717" s="325" t="s">
        <v>1231</v>
      </c>
      <c r="D12717" s="325">
        <v>208.4</v>
      </c>
      <c r="E12717" s="46">
        <v>34500</v>
      </c>
      <c r="F12717" s="130">
        <f t="shared" si="204"/>
        <v>7189800</v>
      </c>
      <c r="G12717" s="69"/>
    </row>
    <row r="12718" spans="1:9" ht="18" customHeight="1">
      <c r="A12718" s="323"/>
      <c r="B12718" s="302"/>
      <c r="C12718" s="325"/>
      <c r="D12718" s="325"/>
      <c r="E12718" s="46"/>
      <c r="F12718" s="130">
        <f t="shared" si="204"/>
        <v>0</v>
      </c>
      <c r="G12718" s="69"/>
    </row>
    <row r="12719" spans="1:9" ht="18" customHeight="1">
      <c r="A12719" s="323" t="s">
        <v>88</v>
      </c>
      <c r="B12719" s="302" t="s">
        <v>13</v>
      </c>
      <c r="C12719" s="325" t="s">
        <v>1992</v>
      </c>
      <c r="D12719" s="325">
        <v>90</v>
      </c>
      <c r="E12719" s="46">
        <v>30000</v>
      </c>
      <c r="F12719" s="130">
        <f t="shared" si="204"/>
        <v>2700000</v>
      </c>
      <c r="G12719" s="86">
        <f>SUM(F12719:F12720)</f>
        <v>47466000</v>
      </c>
      <c r="H12719" s="277" t="s">
        <v>2474</v>
      </c>
    </row>
    <row r="12720" spans="1:9" ht="18" customHeight="1">
      <c r="A12720" s="323"/>
      <c r="B12720" s="302" t="s">
        <v>13</v>
      </c>
      <c r="C12720" s="325" t="s">
        <v>124</v>
      </c>
      <c r="D12720" s="325">
        <v>1492.2</v>
      </c>
      <c r="E12720" s="46">
        <v>30000</v>
      </c>
      <c r="F12720" s="130">
        <f t="shared" si="204"/>
        <v>44766000</v>
      </c>
      <c r="G12720" s="69"/>
    </row>
    <row r="12721" spans="1:8" ht="18" customHeight="1">
      <c r="A12721" s="323"/>
      <c r="B12721" s="302"/>
      <c r="C12721" s="325"/>
      <c r="D12721" s="325"/>
      <c r="E12721" s="46"/>
      <c r="F12721" s="130">
        <f t="shared" si="204"/>
        <v>0</v>
      </c>
      <c r="G12721" s="69"/>
    </row>
    <row r="12722" spans="1:8" ht="18" customHeight="1">
      <c r="A12722" s="323" t="s">
        <v>2287</v>
      </c>
      <c r="B12722" s="302" t="s">
        <v>13</v>
      </c>
      <c r="C12722" s="325" t="s">
        <v>2899</v>
      </c>
      <c r="D12722" s="325">
        <v>119</v>
      </c>
      <c r="E12722" s="46">
        <v>30500</v>
      </c>
      <c r="F12722" s="130">
        <f t="shared" si="204"/>
        <v>3629500</v>
      </c>
      <c r="G12722" s="86">
        <f>F12722</f>
        <v>3629500</v>
      </c>
      <c r="H12722" s="277" t="s">
        <v>2474</v>
      </c>
    </row>
    <row r="12723" spans="1:8" ht="18" customHeight="1">
      <c r="A12723" s="323"/>
      <c r="B12723" s="302"/>
      <c r="C12723" s="325"/>
      <c r="D12723" s="325"/>
      <c r="E12723" s="46"/>
      <c r="F12723" s="130">
        <f t="shared" si="204"/>
        <v>0</v>
      </c>
      <c r="G12723" s="69"/>
    </row>
    <row r="12724" spans="1:8" ht="18" customHeight="1">
      <c r="A12724" s="323" t="s">
        <v>2648</v>
      </c>
      <c r="B12724" s="302" t="s">
        <v>13</v>
      </c>
      <c r="C12724" s="325" t="s">
        <v>20</v>
      </c>
      <c r="D12724" s="325">
        <v>50</v>
      </c>
      <c r="E12724" s="46">
        <v>31000</v>
      </c>
      <c r="F12724" s="130">
        <f t="shared" si="204"/>
        <v>1550000</v>
      </c>
      <c r="G12724" s="86">
        <f>SUM(F12724:F12728)</f>
        <v>8980700</v>
      </c>
    </row>
    <row r="12725" spans="1:8" ht="18" customHeight="1">
      <c r="A12725" s="323"/>
      <c r="B12725" s="302" t="s">
        <v>13</v>
      </c>
      <c r="C12725" s="325" t="s">
        <v>46</v>
      </c>
      <c r="D12725" s="325">
        <v>37.5</v>
      </c>
      <c r="E12725" s="46">
        <v>31000</v>
      </c>
      <c r="F12725" s="130">
        <f t="shared" si="204"/>
        <v>1162500</v>
      </c>
      <c r="G12725" s="69"/>
    </row>
    <row r="12726" spans="1:8" ht="18" customHeight="1">
      <c r="A12726" s="323"/>
      <c r="B12726" s="302" t="s">
        <v>13</v>
      </c>
      <c r="C12726" s="325" t="s">
        <v>902</v>
      </c>
      <c r="D12726" s="325">
        <v>60.5</v>
      </c>
      <c r="E12726" s="46">
        <v>31000</v>
      </c>
      <c r="F12726" s="130">
        <f t="shared" si="204"/>
        <v>1875500</v>
      </c>
      <c r="G12726" s="69"/>
    </row>
    <row r="12727" spans="1:8" ht="18" customHeight="1">
      <c r="A12727" s="323"/>
      <c r="B12727" s="302" t="s">
        <v>13</v>
      </c>
      <c r="C12727" s="325" t="s">
        <v>59</v>
      </c>
      <c r="D12727" s="325">
        <v>100</v>
      </c>
      <c r="E12727" s="46">
        <v>31000</v>
      </c>
      <c r="F12727" s="130">
        <f t="shared" si="204"/>
        <v>3100000</v>
      </c>
      <c r="G12727" s="69"/>
    </row>
    <row r="12728" spans="1:8" ht="18" customHeight="1">
      <c r="A12728" s="323"/>
      <c r="B12728" s="302" t="s">
        <v>13</v>
      </c>
      <c r="C12728" s="325" t="s">
        <v>85</v>
      </c>
      <c r="D12728" s="325">
        <v>41.7</v>
      </c>
      <c r="E12728" s="46">
        <v>31000</v>
      </c>
      <c r="F12728" s="130">
        <f t="shared" ref="F12728:F12808" si="205">E12728*D12728</f>
        <v>1292700</v>
      </c>
      <c r="G12728" s="69"/>
    </row>
    <row r="12729" spans="1:8" ht="18" customHeight="1">
      <c r="A12729" s="323"/>
      <c r="B12729" s="302"/>
      <c r="C12729" s="325"/>
      <c r="D12729" s="325"/>
      <c r="E12729" s="46"/>
      <c r="F12729" s="130">
        <f t="shared" si="205"/>
        <v>0</v>
      </c>
      <c r="G12729" s="69"/>
    </row>
    <row r="12730" spans="1:8" ht="18" customHeight="1">
      <c r="A12730" s="323" t="s">
        <v>90</v>
      </c>
      <c r="B12730" s="302" t="s">
        <v>132</v>
      </c>
      <c r="C12730" s="325" t="s">
        <v>2874</v>
      </c>
      <c r="D12730" s="325">
        <v>813.6</v>
      </c>
      <c r="E12730" s="46">
        <v>35500</v>
      </c>
      <c r="F12730" s="130">
        <f t="shared" si="205"/>
        <v>28882800</v>
      </c>
      <c r="G12730" s="86">
        <f>F12730</f>
        <v>28882800</v>
      </c>
      <c r="H12730" s="277" t="s">
        <v>2474</v>
      </c>
    </row>
    <row r="12731" spans="1:8" ht="18" customHeight="1">
      <c r="A12731" s="323"/>
      <c r="B12731" s="302"/>
      <c r="C12731" s="325"/>
      <c r="D12731" s="325"/>
      <c r="E12731" s="46"/>
      <c r="F12731" s="130">
        <f t="shared" si="205"/>
        <v>0</v>
      </c>
      <c r="G12731" s="69"/>
    </row>
    <row r="12732" spans="1:8" ht="18" customHeight="1">
      <c r="A12732" s="534" t="s">
        <v>314</v>
      </c>
      <c r="B12732" s="302"/>
      <c r="C12732" s="325"/>
      <c r="D12732" s="325"/>
      <c r="E12732" s="46"/>
      <c r="F12732" s="130">
        <f t="shared" si="205"/>
        <v>0</v>
      </c>
      <c r="G12732" s="86">
        <f>F12733</f>
        <v>7157500</v>
      </c>
    </row>
    <row r="12733" spans="1:8" ht="18" customHeight="1">
      <c r="A12733" s="533" t="s">
        <v>316</v>
      </c>
      <c r="B12733" s="440" t="s">
        <v>132</v>
      </c>
      <c r="C12733" s="382" t="s">
        <v>2901</v>
      </c>
      <c r="D12733" s="382">
        <v>204.5</v>
      </c>
      <c r="E12733" s="59">
        <v>35000</v>
      </c>
      <c r="F12733" s="132">
        <f t="shared" si="205"/>
        <v>7157500</v>
      </c>
      <c r="G12733" s="92"/>
      <c r="H12733" s="277" t="s">
        <v>2474</v>
      </c>
    </row>
    <row r="12734" spans="1:8" ht="18" customHeight="1">
      <c r="A12734" s="526"/>
      <c r="B12734" s="435"/>
      <c r="C12734" s="484"/>
      <c r="D12734" s="484"/>
      <c r="E12734" s="113"/>
      <c r="F12734" s="126"/>
      <c r="G12734" s="9"/>
    </row>
    <row r="12735" spans="1:8" ht="18" customHeight="1">
      <c r="A12735" s="549">
        <v>42506</v>
      </c>
      <c r="B12735" s="473"/>
      <c r="C12735" s="517" t="s">
        <v>398</v>
      </c>
      <c r="D12735" s="498"/>
      <c r="E12735" s="62"/>
      <c r="F12735" s="295"/>
      <c r="G12735" s="296"/>
    </row>
    <row r="12736" spans="1:8" ht="18" customHeight="1">
      <c r="A12736" s="550" t="s">
        <v>127</v>
      </c>
      <c r="B12736" s="475" t="s">
        <v>134</v>
      </c>
      <c r="C12736" s="519" t="s">
        <v>152</v>
      </c>
      <c r="D12736" s="519">
        <f>SUM(D12737:D12840)</f>
        <v>10938.300000000001</v>
      </c>
      <c r="E12736" s="332"/>
      <c r="F12736" s="300">
        <f>SUM(F12737:F12840)</f>
        <v>375987250</v>
      </c>
      <c r="G12736" s="300">
        <f>SUM(G12737:G12907)</f>
        <v>975506190</v>
      </c>
    </row>
    <row r="12737" spans="1:7" ht="18" customHeight="1">
      <c r="A12737" s="532" t="s">
        <v>2904</v>
      </c>
      <c r="B12737" s="441" t="s">
        <v>13</v>
      </c>
      <c r="C12737" s="492" t="s">
        <v>2905</v>
      </c>
      <c r="D12737" s="492">
        <v>196.5</v>
      </c>
      <c r="E12737" s="62">
        <v>30500</v>
      </c>
      <c r="F12737" s="139">
        <f t="shared" si="205"/>
        <v>5993250</v>
      </c>
      <c r="G12737" s="85">
        <f>F12737</f>
        <v>5993250</v>
      </c>
    </row>
    <row r="12738" spans="1:7" ht="18" customHeight="1">
      <c r="A12738" s="323"/>
      <c r="B12738" s="302"/>
      <c r="C12738" s="325"/>
      <c r="D12738" s="325"/>
      <c r="E12738" s="46"/>
      <c r="F12738" s="130">
        <f t="shared" si="205"/>
        <v>0</v>
      </c>
      <c r="G12738" s="69"/>
    </row>
    <row r="12739" spans="1:7" ht="18" customHeight="1">
      <c r="A12739" s="323" t="s">
        <v>2916</v>
      </c>
      <c r="B12739" s="302" t="s">
        <v>23</v>
      </c>
      <c r="C12739" s="325" t="s">
        <v>2917</v>
      </c>
      <c r="D12739" s="325">
        <v>608.70000000000005</v>
      </c>
      <c r="E12739" s="46">
        <v>35000</v>
      </c>
      <c r="F12739" s="130">
        <f t="shared" si="205"/>
        <v>21304500</v>
      </c>
      <c r="G12739" s="86">
        <f>F12739</f>
        <v>21304500</v>
      </c>
    </row>
    <row r="12740" spans="1:7" ht="18" customHeight="1">
      <c r="A12740" s="323"/>
      <c r="B12740" s="302"/>
      <c r="C12740" s="325"/>
      <c r="D12740" s="325"/>
      <c r="E12740" s="46"/>
      <c r="F12740" s="130">
        <f t="shared" si="205"/>
        <v>0</v>
      </c>
      <c r="G12740" s="86"/>
    </row>
    <row r="12741" spans="1:7" ht="18" customHeight="1">
      <c r="A12741" s="323" t="s">
        <v>1339</v>
      </c>
      <c r="B12741" s="302" t="s">
        <v>1513</v>
      </c>
      <c r="C12741" s="325" t="s">
        <v>158</v>
      </c>
      <c r="D12741" s="325">
        <v>100</v>
      </c>
      <c r="E12741" s="46">
        <v>35000</v>
      </c>
      <c r="F12741" s="130">
        <f t="shared" si="205"/>
        <v>3500000</v>
      </c>
      <c r="G12741" s="86">
        <f>F12741</f>
        <v>3500000</v>
      </c>
    </row>
    <row r="12742" spans="1:7" ht="18" customHeight="1">
      <c r="A12742" s="323"/>
      <c r="B12742" s="302"/>
      <c r="C12742" s="325"/>
      <c r="D12742" s="325"/>
      <c r="E12742" s="46"/>
      <c r="F12742" s="130">
        <f t="shared" si="205"/>
        <v>0</v>
      </c>
      <c r="G12742" s="86"/>
    </row>
    <row r="12743" spans="1:7" ht="18" customHeight="1">
      <c r="A12743" s="323" t="s">
        <v>2582</v>
      </c>
      <c r="B12743" s="302" t="s">
        <v>13</v>
      </c>
      <c r="C12743" s="325" t="s">
        <v>60</v>
      </c>
      <c r="D12743" s="325">
        <v>30</v>
      </c>
      <c r="E12743" s="46">
        <v>31000</v>
      </c>
      <c r="F12743" s="130">
        <f t="shared" si="205"/>
        <v>930000</v>
      </c>
      <c r="G12743" s="86">
        <f>SUM(F12743:F12744)</f>
        <v>2480000</v>
      </c>
    </row>
    <row r="12744" spans="1:7" ht="18" customHeight="1">
      <c r="A12744" s="323"/>
      <c r="B12744" s="302" t="s">
        <v>13</v>
      </c>
      <c r="C12744" s="325" t="s">
        <v>339</v>
      </c>
      <c r="D12744" s="325">
        <v>50</v>
      </c>
      <c r="E12744" s="46">
        <v>31000</v>
      </c>
      <c r="F12744" s="130">
        <f t="shared" si="205"/>
        <v>1550000</v>
      </c>
      <c r="G12744" s="69"/>
    </row>
    <row r="12745" spans="1:7" ht="18" customHeight="1">
      <c r="A12745" s="323"/>
      <c r="B12745" s="302"/>
      <c r="C12745" s="325"/>
      <c r="D12745" s="325"/>
      <c r="E12745" s="46"/>
      <c r="F12745" s="130">
        <f t="shared" si="205"/>
        <v>0</v>
      </c>
      <c r="G12745" s="69"/>
    </row>
    <row r="12746" spans="1:7" ht="18" customHeight="1">
      <c r="A12746" s="323" t="s">
        <v>12</v>
      </c>
      <c r="B12746" s="302" t="s">
        <v>13</v>
      </c>
      <c r="C12746" s="325" t="s">
        <v>59</v>
      </c>
      <c r="D12746" s="325">
        <v>30</v>
      </c>
      <c r="E12746" s="46">
        <v>30500</v>
      </c>
      <c r="F12746" s="130">
        <f t="shared" si="205"/>
        <v>915000</v>
      </c>
      <c r="G12746" s="86">
        <f>SUM(F12746:F12747)</f>
        <v>1525000</v>
      </c>
    </row>
    <row r="12747" spans="1:7" ht="18" customHeight="1">
      <c r="A12747" s="323"/>
      <c r="B12747" s="302" t="s">
        <v>13</v>
      </c>
      <c r="C12747" s="325" t="s">
        <v>60</v>
      </c>
      <c r="D12747" s="325">
        <v>20</v>
      </c>
      <c r="E12747" s="46">
        <v>30500</v>
      </c>
      <c r="F12747" s="130">
        <f t="shared" si="205"/>
        <v>610000</v>
      </c>
      <c r="G12747" s="69"/>
    </row>
    <row r="12748" spans="1:7" ht="18" customHeight="1">
      <c r="A12748" s="323"/>
      <c r="B12748" s="302"/>
      <c r="C12748" s="325"/>
      <c r="D12748" s="325"/>
      <c r="E12748" s="46"/>
      <c r="F12748" s="130"/>
      <c r="G12748" s="69"/>
    </row>
    <row r="12749" spans="1:7" ht="18" customHeight="1">
      <c r="A12749" s="323" t="s">
        <v>2803</v>
      </c>
      <c r="B12749" s="302" t="s">
        <v>13</v>
      </c>
      <c r="C12749" s="325" t="s">
        <v>1377</v>
      </c>
      <c r="D12749" s="325">
        <v>412.2</v>
      </c>
      <c r="E12749" s="46">
        <v>31000</v>
      </c>
      <c r="F12749" s="130">
        <f t="shared" si="205"/>
        <v>12778200</v>
      </c>
      <c r="G12749" s="86">
        <f>F12749</f>
        <v>12778200</v>
      </c>
    </row>
    <row r="12750" spans="1:7" ht="18" customHeight="1">
      <c r="A12750" s="323"/>
      <c r="B12750" s="302"/>
      <c r="C12750" s="325"/>
      <c r="D12750" s="325"/>
      <c r="E12750" s="46"/>
      <c r="F12750" s="130">
        <f t="shared" si="205"/>
        <v>0</v>
      </c>
      <c r="G12750" s="69"/>
    </row>
    <row r="12751" spans="1:7" ht="18" customHeight="1">
      <c r="A12751" s="323" t="s">
        <v>2876</v>
      </c>
      <c r="B12751" s="444" t="s">
        <v>116</v>
      </c>
      <c r="C12751" s="482" t="s">
        <v>1248</v>
      </c>
      <c r="D12751" s="482">
        <v>92.4</v>
      </c>
      <c r="E12751" s="116">
        <v>58000</v>
      </c>
      <c r="F12751" s="131">
        <f t="shared" si="205"/>
        <v>5359200</v>
      </c>
      <c r="G12751" s="86">
        <f>SUM(F12751:F12752)</f>
        <v>11552100</v>
      </c>
    </row>
    <row r="12752" spans="1:7" ht="18" customHeight="1">
      <c r="A12752" s="323"/>
      <c r="B12752" s="444" t="s">
        <v>116</v>
      </c>
      <c r="C12752" s="482" t="s">
        <v>1249</v>
      </c>
      <c r="D12752" s="482">
        <v>98.3</v>
      </c>
      <c r="E12752" s="116">
        <v>63000</v>
      </c>
      <c r="F12752" s="131">
        <f t="shared" si="205"/>
        <v>6192900</v>
      </c>
      <c r="G12752" s="69"/>
    </row>
    <row r="12753" spans="1:9" ht="18" customHeight="1">
      <c r="A12753" s="323"/>
      <c r="B12753" s="302"/>
      <c r="C12753" s="325"/>
      <c r="D12753" s="325"/>
      <c r="E12753" s="46"/>
      <c r="F12753" s="130">
        <f t="shared" si="205"/>
        <v>0</v>
      </c>
      <c r="G12753" s="69"/>
    </row>
    <row r="12754" spans="1:9" ht="18" customHeight="1">
      <c r="A12754" s="323" t="s">
        <v>2891</v>
      </c>
      <c r="B12754" s="302" t="s">
        <v>233</v>
      </c>
      <c r="C12754" s="325" t="s">
        <v>385</v>
      </c>
      <c r="D12754" s="325">
        <v>72.8</v>
      </c>
      <c r="E12754" s="46">
        <v>38000</v>
      </c>
      <c r="F12754" s="130">
        <f t="shared" si="205"/>
        <v>2766400</v>
      </c>
      <c r="G12754" s="86">
        <f>SUM(F12754:F12763)</f>
        <v>24197300</v>
      </c>
    </row>
    <row r="12755" spans="1:9" ht="18" customHeight="1">
      <c r="A12755" s="323"/>
      <c r="B12755" s="302" t="s">
        <v>642</v>
      </c>
      <c r="C12755" s="325" t="s">
        <v>385</v>
      </c>
      <c r="D12755" s="325">
        <v>113.8</v>
      </c>
      <c r="E12755" s="46">
        <v>39000</v>
      </c>
      <c r="F12755" s="130">
        <f t="shared" si="205"/>
        <v>4438200</v>
      </c>
      <c r="G12755" s="69"/>
    </row>
    <row r="12756" spans="1:9" ht="18" customHeight="1">
      <c r="A12756" s="323"/>
      <c r="B12756" s="302" t="s">
        <v>642</v>
      </c>
      <c r="C12756" s="325" t="s">
        <v>581</v>
      </c>
      <c r="D12756" s="325">
        <v>51.5</v>
      </c>
      <c r="E12756" s="46">
        <v>39000</v>
      </c>
      <c r="F12756" s="130">
        <f t="shared" si="205"/>
        <v>2008500</v>
      </c>
      <c r="G12756" s="69"/>
    </row>
    <row r="12757" spans="1:9" ht="18" customHeight="1">
      <c r="A12757" s="323"/>
      <c r="B12757" s="302" t="s">
        <v>642</v>
      </c>
      <c r="C12757" s="325" t="s">
        <v>60</v>
      </c>
      <c r="D12757" s="325">
        <v>54.7</v>
      </c>
      <c r="E12757" s="46">
        <v>39000</v>
      </c>
      <c r="F12757" s="130">
        <f t="shared" si="205"/>
        <v>2133300</v>
      </c>
      <c r="G12757" s="69"/>
    </row>
    <row r="12758" spans="1:9" ht="18" customHeight="1">
      <c r="A12758" s="323"/>
      <c r="B12758" s="302" t="s">
        <v>2920</v>
      </c>
      <c r="C12758" s="325" t="s">
        <v>581</v>
      </c>
      <c r="D12758" s="325">
        <v>49.8</v>
      </c>
      <c r="E12758" s="46">
        <v>38000</v>
      </c>
      <c r="F12758" s="130">
        <f t="shared" si="205"/>
        <v>1892400</v>
      </c>
      <c r="G12758" s="69"/>
    </row>
    <row r="12759" spans="1:9" ht="18" customHeight="1">
      <c r="A12759" s="323"/>
      <c r="B12759" s="302" t="s">
        <v>2920</v>
      </c>
      <c r="C12759" s="325" t="s">
        <v>948</v>
      </c>
      <c r="D12759" s="325">
        <v>74.599999999999994</v>
      </c>
      <c r="E12759" s="46">
        <v>38000</v>
      </c>
      <c r="F12759" s="130">
        <f t="shared" si="205"/>
        <v>2834800</v>
      </c>
      <c r="G12759" s="69"/>
    </row>
    <row r="12760" spans="1:9" ht="18" customHeight="1">
      <c r="A12760" s="323"/>
      <c r="B12760" s="302" t="s">
        <v>639</v>
      </c>
      <c r="C12760" s="325" t="s">
        <v>581</v>
      </c>
      <c r="D12760" s="325">
        <v>50.7</v>
      </c>
      <c r="E12760" s="46">
        <v>39000</v>
      </c>
      <c r="F12760" s="130">
        <f t="shared" si="205"/>
        <v>1977300</v>
      </c>
      <c r="G12760" s="69"/>
    </row>
    <row r="12761" spans="1:9" ht="18" customHeight="1">
      <c r="A12761" s="323"/>
      <c r="B12761" s="302" t="s">
        <v>639</v>
      </c>
      <c r="C12761" s="325" t="s">
        <v>948</v>
      </c>
      <c r="D12761" s="325">
        <v>50.9</v>
      </c>
      <c r="E12761" s="46">
        <v>39000</v>
      </c>
      <c r="F12761" s="130">
        <f t="shared" si="205"/>
        <v>1985100</v>
      </c>
      <c r="G12761" s="69"/>
    </row>
    <row r="12762" spans="1:9" ht="18" customHeight="1">
      <c r="A12762" s="323"/>
      <c r="B12762" s="302" t="s">
        <v>1022</v>
      </c>
      <c r="C12762" s="325" t="s">
        <v>948</v>
      </c>
      <c r="D12762" s="325">
        <v>53.2</v>
      </c>
      <c r="E12762" s="46">
        <v>39000</v>
      </c>
      <c r="F12762" s="130">
        <f t="shared" si="205"/>
        <v>2074800</v>
      </c>
      <c r="G12762" s="69"/>
    </row>
    <row r="12763" spans="1:9" ht="18" customHeight="1">
      <c r="A12763" s="323"/>
      <c r="B12763" s="302" t="s">
        <v>1022</v>
      </c>
      <c r="C12763" s="325" t="s">
        <v>581</v>
      </c>
      <c r="D12763" s="325">
        <v>53.5</v>
      </c>
      <c r="E12763" s="46">
        <v>39000</v>
      </c>
      <c r="F12763" s="130">
        <f t="shared" si="205"/>
        <v>2086500</v>
      </c>
      <c r="G12763" s="69"/>
    </row>
    <row r="12764" spans="1:9" ht="18" customHeight="1">
      <c r="A12764" s="323"/>
      <c r="B12764" s="302"/>
      <c r="C12764" s="325"/>
      <c r="D12764" s="325"/>
      <c r="E12764" s="46"/>
      <c r="F12764" s="130">
        <f t="shared" si="205"/>
        <v>0</v>
      </c>
      <c r="G12764" s="69"/>
      <c r="I12764" s="280">
        <f>50000+4400+10000+4433+5993+6438+1000+2480+3500+70000+43063</f>
        <v>201307</v>
      </c>
    </row>
    <row r="12765" spans="1:9" ht="18" customHeight="1">
      <c r="A12765" s="323" t="s">
        <v>2469</v>
      </c>
      <c r="B12765" s="302" t="s">
        <v>23</v>
      </c>
      <c r="C12765" s="325" t="s">
        <v>198</v>
      </c>
      <c r="D12765" s="325">
        <v>15</v>
      </c>
      <c r="E12765" s="46">
        <v>32000</v>
      </c>
      <c r="F12765" s="130">
        <f t="shared" si="205"/>
        <v>480000</v>
      </c>
      <c r="G12765" s="86">
        <f>F12765</f>
        <v>480000</v>
      </c>
    </row>
    <row r="12766" spans="1:9" ht="18" customHeight="1">
      <c r="A12766" s="323"/>
      <c r="B12766" s="302"/>
      <c r="C12766" s="325"/>
      <c r="D12766" s="325"/>
      <c r="E12766" s="46"/>
      <c r="F12766" s="130">
        <f t="shared" si="205"/>
        <v>0</v>
      </c>
      <c r="G12766" s="69"/>
    </row>
    <row r="12767" spans="1:9" ht="18" customHeight="1">
      <c r="A12767" s="323" t="s">
        <v>330</v>
      </c>
      <c r="B12767" s="302" t="s">
        <v>23</v>
      </c>
      <c r="C12767" s="325" t="s">
        <v>611</v>
      </c>
      <c r="D12767" s="325">
        <v>167.8</v>
      </c>
      <c r="E12767" s="46">
        <v>37500</v>
      </c>
      <c r="F12767" s="130">
        <f t="shared" si="205"/>
        <v>6292500</v>
      </c>
      <c r="G12767" s="86">
        <f>F12767</f>
        <v>6292500</v>
      </c>
    </row>
    <row r="12768" spans="1:9" ht="18" customHeight="1">
      <c r="A12768" s="323"/>
      <c r="B12768" s="302"/>
      <c r="C12768" s="325"/>
      <c r="D12768" s="325"/>
      <c r="E12768" s="46"/>
      <c r="F12768" s="130">
        <f t="shared" si="205"/>
        <v>0</v>
      </c>
      <c r="G12768" s="69"/>
    </row>
    <row r="12769" spans="1:7" ht="18" customHeight="1">
      <c r="A12769" s="323" t="s">
        <v>2287</v>
      </c>
      <c r="B12769" s="302" t="s">
        <v>289</v>
      </c>
      <c r="C12769" s="325" t="s">
        <v>2906</v>
      </c>
      <c r="D12769" s="325">
        <v>48.6</v>
      </c>
      <c r="E12769" s="46">
        <v>32500</v>
      </c>
      <c r="F12769" s="130">
        <f t="shared" si="205"/>
        <v>1579500</v>
      </c>
      <c r="G12769" s="86">
        <f>SUM(F12769:F12770)</f>
        <v>5679750</v>
      </c>
    </row>
    <row r="12770" spans="1:7" ht="18" customHeight="1">
      <c r="A12770" s="323"/>
      <c r="B12770" s="302" t="s">
        <v>31</v>
      </c>
      <c r="C12770" s="325" t="s">
        <v>342</v>
      </c>
      <c r="D12770" s="325">
        <v>106.5</v>
      </c>
      <c r="E12770" s="46">
        <v>38500</v>
      </c>
      <c r="F12770" s="130">
        <f t="shared" si="205"/>
        <v>4100250</v>
      </c>
      <c r="G12770" s="69"/>
    </row>
    <row r="12771" spans="1:7" ht="18" customHeight="1">
      <c r="A12771" s="323"/>
      <c r="B12771" s="302"/>
      <c r="C12771" s="325"/>
      <c r="D12771" s="325"/>
      <c r="E12771" s="46"/>
      <c r="F12771" s="130">
        <f t="shared" si="205"/>
        <v>0</v>
      </c>
      <c r="G12771" s="69"/>
    </row>
    <row r="12772" spans="1:7" ht="18" customHeight="1">
      <c r="A12772" s="323" t="s">
        <v>2448</v>
      </c>
      <c r="B12772" s="302" t="s">
        <v>13</v>
      </c>
      <c r="C12772" s="325" t="s">
        <v>298</v>
      </c>
      <c r="D12772" s="325">
        <v>100</v>
      </c>
      <c r="E12772" s="46">
        <v>32000</v>
      </c>
      <c r="F12772" s="130">
        <f t="shared" si="205"/>
        <v>3200000</v>
      </c>
      <c r="G12772" s="86">
        <f>SUM(F12772:F12779)</f>
        <v>23447000</v>
      </c>
    </row>
    <row r="12773" spans="1:7" ht="18" customHeight="1">
      <c r="A12773" s="323"/>
      <c r="B12773" s="302" t="s">
        <v>13</v>
      </c>
      <c r="C12773" s="325" t="s">
        <v>2907</v>
      </c>
      <c r="D12773" s="325">
        <v>46.5</v>
      </c>
      <c r="E12773" s="46">
        <v>32000</v>
      </c>
      <c r="F12773" s="130">
        <f t="shared" si="205"/>
        <v>1488000</v>
      </c>
      <c r="G12773" s="69"/>
    </row>
    <row r="12774" spans="1:7" ht="18" customHeight="1">
      <c r="A12774" s="323"/>
      <c r="B12774" s="302" t="s">
        <v>13</v>
      </c>
      <c r="C12774" s="325" t="s">
        <v>2746</v>
      </c>
      <c r="D12774" s="325">
        <v>40</v>
      </c>
      <c r="E12774" s="46">
        <v>32000</v>
      </c>
      <c r="F12774" s="130">
        <f t="shared" si="205"/>
        <v>1280000</v>
      </c>
      <c r="G12774" s="69"/>
    </row>
    <row r="12775" spans="1:7" ht="18" customHeight="1">
      <c r="A12775" s="323"/>
      <c r="B12775" s="302" t="s">
        <v>31</v>
      </c>
      <c r="C12775" s="325" t="s">
        <v>46</v>
      </c>
      <c r="D12775" s="325">
        <v>30</v>
      </c>
      <c r="E12775" s="46">
        <v>35000</v>
      </c>
      <c r="F12775" s="130">
        <f>E12775*D12775</f>
        <v>1050000</v>
      </c>
      <c r="G12775" s="69"/>
    </row>
    <row r="12776" spans="1:7" ht="18" customHeight="1">
      <c r="A12776" s="323"/>
      <c r="B12776" s="302" t="s">
        <v>31</v>
      </c>
      <c r="C12776" s="325" t="s">
        <v>555</v>
      </c>
      <c r="D12776" s="325">
        <v>53.9</v>
      </c>
      <c r="E12776" s="46">
        <v>35000</v>
      </c>
      <c r="F12776" s="130">
        <f>E12776*D12776</f>
        <v>1886500</v>
      </c>
      <c r="G12776" s="69"/>
    </row>
    <row r="12777" spans="1:7" ht="18" customHeight="1">
      <c r="A12777" s="323"/>
      <c r="B12777" s="302" t="s">
        <v>31</v>
      </c>
      <c r="C12777" s="325" t="s">
        <v>461</v>
      </c>
      <c r="D12777" s="325">
        <v>100</v>
      </c>
      <c r="E12777" s="46">
        <v>35000</v>
      </c>
      <c r="F12777" s="130">
        <f>E12777*D12777</f>
        <v>3500000</v>
      </c>
      <c r="G12777" s="69"/>
    </row>
    <row r="12778" spans="1:7" ht="18" customHeight="1">
      <c r="A12778" s="323"/>
      <c r="B12778" s="302" t="s">
        <v>31</v>
      </c>
      <c r="C12778" s="325" t="s">
        <v>251</v>
      </c>
      <c r="D12778" s="325">
        <v>110.5</v>
      </c>
      <c r="E12778" s="46">
        <v>35000</v>
      </c>
      <c r="F12778" s="130">
        <f>E12778*D12778</f>
        <v>3867500</v>
      </c>
      <c r="G12778" s="69"/>
    </row>
    <row r="12779" spans="1:7" ht="18" customHeight="1">
      <c r="A12779" s="323"/>
      <c r="B12779" s="302" t="s">
        <v>31</v>
      </c>
      <c r="C12779" s="325" t="s">
        <v>961</v>
      </c>
      <c r="D12779" s="325">
        <v>205</v>
      </c>
      <c r="E12779" s="46">
        <v>35000</v>
      </c>
      <c r="F12779" s="130">
        <f>E12779*D12779</f>
        <v>7175000</v>
      </c>
      <c r="G12779" s="69"/>
    </row>
    <row r="12780" spans="1:7" ht="18" customHeight="1">
      <c r="A12780" s="323"/>
      <c r="B12780" s="302"/>
      <c r="C12780" s="325"/>
      <c r="D12780" s="325"/>
      <c r="E12780" s="46"/>
      <c r="F12780" s="130"/>
      <c r="G12780" s="69"/>
    </row>
    <row r="12781" spans="1:7" ht="18" customHeight="1">
      <c r="A12781" s="323" t="s">
        <v>2492</v>
      </c>
      <c r="B12781" s="302" t="s">
        <v>13</v>
      </c>
      <c r="C12781" s="325" t="s">
        <v>59</v>
      </c>
      <c r="D12781" s="325">
        <v>10</v>
      </c>
      <c r="E12781" s="46">
        <v>31000</v>
      </c>
      <c r="F12781" s="130">
        <f t="shared" si="205"/>
        <v>310000</v>
      </c>
      <c r="G12781" s="86">
        <f>F12781</f>
        <v>310000</v>
      </c>
    </row>
    <row r="12782" spans="1:7" ht="18" customHeight="1">
      <c r="A12782" s="323"/>
      <c r="B12782" s="302"/>
      <c r="C12782" s="325"/>
      <c r="D12782" s="325"/>
      <c r="E12782" s="46"/>
      <c r="F12782" s="130">
        <f t="shared" si="205"/>
        <v>0</v>
      </c>
      <c r="G12782" s="69"/>
    </row>
    <row r="12783" spans="1:7" ht="18" customHeight="1">
      <c r="A12783" s="323" t="s">
        <v>2354</v>
      </c>
      <c r="B12783" s="302" t="s">
        <v>31</v>
      </c>
      <c r="C12783" s="325" t="s">
        <v>2878</v>
      </c>
      <c r="D12783" s="325">
        <v>311</v>
      </c>
      <c r="E12783" s="46">
        <v>34000</v>
      </c>
      <c r="F12783" s="130">
        <f t="shared" si="205"/>
        <v>10574000</v>
      </c>
      <c r="G12783" s="86">
        <f>F12783</f>
        <v>10574000</v>
      </c>
    </row>
    <row r="12784" spans="1:7" ht="18" customHeight="1">
      <c r="A12784" s="323"/>
      <c r="B12784" s="302"/>
      <c r="C12784" s="325"/>
      <c r="D12784" s="325"/>
      <c r="E12784" s="46"/>
      <c r="F12784" s="130">
        <f t="shared" si="205"/>
        <v>0</v>
      </c>
      <c r="G12784" s="69"/>
    </row>
    <row r="12785" spans="1:7" ht="18" customHeight="1">
      <c r="A12785" s="323" t="s">
        <v>316</v>
      </c>
      <c r="B12785" s="302" t="s">
        <v>13</v>
      </c>
      <c r="C12785" s="325" t="s">
        <v>76</v>
      </c>
      <c r="D12785" s="325">
        <v>30</v>
      </c>
      <c r="E12785" s="46">
        <v>30500</v>
      </c>
      <c r="F12785" s="130">
        <f t="shared" si="205"/>
        <v>915000</v>
      </c>
      <c r="G12785" s="86">
        <f>SUM(F12785:F12790)</f>
        <v>23161000</v>
      </c>
    </row>
    <row r="12786" spans="1:7" ht="18" customHeight="1">
      <c r="A12786" s="323"/>
      <c r="B12786" s="302" t="s">
        <v>31</v>
      </c>
      <c r="C12786" s="325" t="s">
        <v>2908</v>
      </c>
      <c r="D12786" s="325">
        <v>131.6</v>
      </c>
      <c r="E12786" s="46">
        <v>35000</v>
      </c>
      <c r="F12786" s="130">
        <f t="shared" si="205"/>
        <v>4606000</v>
      </c>
      <c r="G12786" s="69"/>
    </row>
    <row r="12787" spans="1:7" ht="18" customHeight="1">
      <c r="A12787" s="323"/>
      <c r="B12787" s="302" t="s">
        <v>31</v>
      </c>
      <c r="C12787" s="325" t="s">
        <v>2909</v>
      </c>
      <c r="D12787" s="325">
        <v>203</v>
      </c>
      <c r="E12787" s="46">
        <v>35000</v>
      </c>
      <c r="F12787" s="130">
        <f t="shared" si="205"/>
        <v>7105000</v>
      </c>
      <c r="G12787" s="69"/>
    </row>
    <row r="12788" spans="1:7" ht="18" customHeight="1">
      <c r="A12788" s="323"/>
      <c r="B12788" s="302" t="s">
        <v>31</v>
      </c>
      <c r="C12788" s="325" t="s">
        <v>2910</v>
      </c>
      <c r="D12788" s="325">
        <v>145</v>
      </c>
      <c r="E12788" s="46">
        <v>35000</v>
      </c>
      <c r="F12788" s="130">
        <f t="shared" si="205"/>
        <v>5075000</v>
      </c>
      <c r="G12788" s="69"/>
    </row>
    <row r="12789" spans="1:7" ht="18" customHeight="1">
      <c r="A12789" s="323"/>
      <c r="B12789" s="302" t="s">
        <v>31</v>
      </c>
      <c r="C12789" s="325" t="s">
        <v>2911</v>
      </c>
      <c r="D12789" s="325">
        <v>55</v>
      </c>
      <c r="E12789" s="46">
        <v>35000</v>
      </c>
      <c r="F12789" s="130">
        <f t="shared" si="205"/>
        <v>1925000</v>
      </c>
      <c r="G12789" s="69"/>
    </row>
    <row r="12790" spans="1:7" ht="18" customHeight="1">
      <c r="A12790" s="323"/>
      <c r="B12790" s="302" t="s">
        <v>31</v>
      </c>
      <c r="C12790" s="325" t="s">
        <v>2912</v>
      </c>
      <c r="D12790" s="325">
        <v>101</v>
      </c>
      <c r="E12790" s="46">
        <v>35000</v>
      </c>
      <c r="F12790" s="130">
        <f t="shared" si="205"/>
        <v>3535000</v>
      </c>
      <c r="G12790" s="69"/>
    </row>
    <row r="12791" spans="1:7" ht="18" customHeight="1">
      <c r="A12791" s="323"/>
      <c r="B12791" s="302"/>
      <c r="C12791" s="325"/>
      <c r="D12791" s="325"/>
      <c r="E12791" s="46"/>
      <c r="F12791" s="130">
        <f t="shared" si="205"/>
        <v>0</v>
      </c>
      <c r="G12791" s="69"/>
    </row>
    <row r="12792" spans="1:7" ht="18" customHeight="1">
      <c r="A12792" s="323" t="s">
        <v>767</v>
      </c>
      <c r="B12792" s="302" t="s">
        <v>13</v>
      </c>
      <c r="C12792" s="325" t="s">
        <v>891</v>
      </c>
      <c r="D12792" s="325">
        <v>442.2</v>
      </c>
      <c r="E12792" s="46">
        <v>32500</v>
      </c>
      <c r="F12792" s="130">
        <f t="shared" si="205"/>
        <v>14371500</v>
      </c>
      <c r="G12792" s="86">
        <f>SUM(F12792:F12793)</f>
        <v>21521500</v>
      </c>
    </row>
    <row r="12793" spans="1:7" ht="18" customHeight="1">
      <c r="A12793" s="323"/>
      <c r="B12793" s="302" t="s">
        <v>13</v>
      </c>
      <c r="C12793" s="325" t="s">
        <v>990</v>
      </c>
      <c r="D12793" s="325">
        <v>220</v>
      </c>
      <c r="E12793" s="46">
        <v>32500</v>
      </c>
      <c r="F12793" s="130">
        <f t="shared" si="205"/>
        <v>7150000</v>
      </c>
      <c r="G12793" s="69"/>
    </row>
    <row r="12794" spans="1:7" ht="18" customHeight="1">
      <c r="A12794" s="323"/>
      <c r="B12794" s="302"/>
      <c r="C12794" s="325"/>
      <c r="D12794" s="325"/>
      <c r="E12794" s="46"/>
      <c r="F12794" s="130">
        <f t="shared" si="205"/>
        <v>0</v>
      </c>
      <c r="G12794" s="69"/>
    </row>
    <row r="12795" spans="1:7" ht="18" customHeight="1">
      <c r="A12795" s="323" t="s">
        <v>490</v>
      </c>
      <c r="B12795" s="302" t="s">
        <v>13</v>
      </c>
      <c r="C12795" s="325" t="s">
        <v>381</v>
      </c>
      <c r="D12795" s="325">
        <v>551</v>
      </c>
      <c r="E12795" s="46">
        <v>30500</v>
      </c>
      <c r="F12795" s="130">
        <f t="shared" si="205"/>
        <v>16805500</v>
      </c>
      <c r="G12795" s="86">
        <f>F12795</f>
        <v>16805500</v>
      </c>
    </row>
    <row r="12796" spans="1:7" ht="18" customHeight="1">
      <c r="A12796" s="323"/>
      <c r="B12796" s="302"/>
      <c r="C12796" s="325"/>
      <c r="D12796" s="325"/>
      <c r="E12796" s="46"/>
      <c r="F12796" s="130">
        <f t="shared" si="205"/>
        <v>0</v>
      </c>
      <c r="G12796" s="69"/>
    </row>
    <row r="12797" spans="1:7" ht="18" customHeight="1">
      <c r="A12797" s="458" t="s">
        <v>2436</v>
      </c>
      <c r="B12797" s="302" t="s">
        <v>790</v>
      </c>
      <c r="C12797" s="325" t="s">
        <v>652</v>
      </c>
      <c r="D12797" s="325">
        <v>114.8</v>
      </c>
      <c r="E12797" s="46">
        <v>37000</v>
      </c>
      <c r="F12797" s="130">
        <f t="shared" si="205"/>
        <v>4247600</v>
      </c>
      <c r="G12797" s="86">
        <f>F12797</f>
        <v>4247600</v>
      </c>
    </row>
    <row r="12798" spans="1:7" ht="18" customHeight="1">
      <c r="A12798" s="323"/>
      <c r="B12798" s="302"/>
      <c r="C12798" s="325"/>
      <c r="D12798" s="325"/>
      <c r="E12798" s="46"/>
      <c r="F12798" s="130">
        <f t="shared" si="205"/>
        <v>0</v>
      </c>
      <c r="G12798" s="69"/>
    </row>
    <row r="12799" spans="1:7" ht="18" customHeight="1">
      <c r="A12799" s="323" t="s">
        <v>2345</v>
      </c>
      <c r="B12799" s="302" t="s">
        <v>13</v>
      </c>
      <c r="C12799" s="325" t="s">
        <v>2280</v>
      </c>
      <c r="D12799" s="325">
        <v>50</v>
      </c>
      <c r="E12799" s="46">
        <v>30500</v>
      </c>
      <c r="F12799" s="130">
        <f t="shared" si="205"/>
        <v>1525000</v>
      </c>
      <c r="G12799" s="86">
        <f>SUM(F12799:F12801)</f>
        <v>12535500</v>
      </c>
    </row>
    <row r="12800" spans="1:7" ht="18" customHeight="1">
      <c r="A12800" s="323"/>
      <c r="B12800" s="302" t="s">
        <v>13</v>
      </c>
      <c r="C12800" s="325" t="s">
        <v>2190</v>
      </c>
      <c r="D12800" s="325">
        <f>10+150</f>
        <v>160</v>
      </c>
      <c r="E12800" s="46">
        <v>30500</v>
      </c>
      <c r="F12800" s="130">
        <f t="shared" si="205"/>
        <v>4880000</v>
      </c>
      <c r="G12800" s="69"/>
    </row>
    <row r="12801" spans="1:7" ht="18" customHeight="1">
      <c r="A12801" s="323"/>
      <c r="B12801" s="302" t="s">
        <v>13</v>
      </c>
      <c r="C12801" s="325" t="s">
        <v>288</v>
      </c>
      <c r="D12801" s="325">
        <v>201</v>
      </c>
      <c r="E12801" s="46">
        <v>30500</v>
      </c>
      <c r="F12801" s="130">
        <f t="shared" si="205"/>
        <v>6130500</v>
      </c>
      <c r="G12801" s="69"/>
    </row>
    <row r="12802" spans="1:7" ht="18" customHeight="1">
      <c r="A12802" s="323"/>
      <c r="B12802" s="302"/>
      <c r="C12802" s="325"/>
      <c r="D12802" s="325"/>
      <c r="E12802" s="46"/>
      <c r="F12802" s="130">
        <f t="shared" si="205"/>
        <v>0</v>
      </c>
      <c r="G12802" s="69"/>
    </row>
    <row r="12803" spans="1:7" ht="18" customHeight="1">
      <c r="A12803" s="323" t="s">
        <v>51</v>
      </c>
      <c r="B12803" s="302" t="s">
        <v>13</v>
      </c>
      <c r="C12803" s="325" t="s">
        <v>455</v>
      </c>
      <c r="D12803" s="325">
        <v>130</v>
      </c>
      <c r="E12803" s="46">
        <v>32000</v>
      </c>
      <c r="F12803" s="130">
        <f t="shared" si="205"/>
        <v>4160000</v>
      </c>
      <c r="G12803" s="86">
        <f>SUM(F12803:F12807)</f>
        <v>25450500</v>
      </c>
    </row>
    <row r="12804" spans="1:7" ht="18" customHeight="1">
      <c r="A12804" s="323"/>
      <c r="B12804" s="302" t="s">
        <v>23</v>
      </c>
      <c r="C12804" s="325" t="s">
        <v>766</v>
      </c>
      <c r="D12804" s="325">
        <v>527.79999999999995</v>
      </c>
      <c r="E12804" s="46">
        <v>32500</v>
      </c>
      <c r="F12804" s="130">
        <f t="shared" si="205"/>
        <v>17153500</v>
      </c>
      <c r="G12804" s="69"/>
    </row>
    <row r="12805" spans="1:7" ht="18" customHeight="1">
      <c r="A12805" s="323"/>
      <c r="B12805" s="302" t="s">
        <v>31</v>
      </c>
      <c r="C12805" s="325" t="s">
        <v>514</v>
      </c>
      <c r="D12805" s="325">
        <v>10</v>
      </c>
      <c r="E12805" s="46">
        <v>35000</v>
      </c>
      <c r="F12805" s="130">
        <f t="shared" si="205"/>
        <v>350000</v>
      </c>
      <c r="G12805" s="69"/>
    </row>
    <row r="12806" spans="1:7" ht="18" customHeight="1">
      <c r="A12806" s="323"/>
      <c r="B12806" s="302" t="s">
        <v>31</v>
      </c>
      <c r="C12806" s="325" t="s">
        <v>2913</v>
      </c>
      <c r="D12806" s="325">
        <v>74.5</v>
      </c>
      <c r="E12806" s="46">
        <v>35000</v>
      </c>
      <c r="F12806" s="130">
        <f t="shared" si="205"/>
        <v>2607500</v>
      </c>
      <c r="G12806" s="69"/>
    </row>
    <row r="12807" spans="1:7" ht="18" customHeight="1">
      <c r="A12807" s="323"/>
      <c r="B12807" s="302" t="s">
        <v>31</v>
      </c>
      <c r="C12807" s="325" t="s">
        <v>986</v>
      </c>
      <c r="D12807" s="325">
        <v>33.700000000000003</v>
      </c>
      <c r="E12807" s="46">
        <v>35000</v>
      </c>
      <c r="F12807" s="130">
        <f t="shared" si="205"/>
        <v>1179500</v>
      </c>
      <c r="G12807" s="69"/>
    </row>
    <row r="12808" spans="1:7" ht="18" customHeight="1">
      <c r="A12808" s="323"/>
      <c r="B12808" s="302"/>
      <c r="C12808" s="325"/>
      <c r="D12808" s="325"/>
      <c r="E12808" s="46"/>
      <c r="F12808" s="130">
        <f t="shared" si="205"/>
        <v>0</v>
      </c>
      <c r="G12808" s="69"/>
    </row>
    <row r="12809" spans="1:7" ht="18" customHeight="1">
      <c r="A12809" s="323" t="s">
        <v>63</v>
      </c>
      <c r="B12809" s="302" t="s">
        <v>31</v>
      </c>
      <c r="C12809" s="325" t="s">
        <v>1838</v>
      </c>
      <c r="D12809" s="325">
        <v>43.8</v>
      </c>
      <c r="E12809" s="46">
        <v>36500</v>
      </c>
      <c r="F12809" s="130">
        <f t="shared" ref="F12809:F12896" si="206">E12809*D12809</f>
        <v>1598700</v>
      </c>
      <c r="G12809" s="86">
        <f>F12809</f>
        <v>1598700</v>
      </c>
    </row>
    <row r="12810" spans="1:7" ht="18" customHeight="1">
      <c r="A12810" s="323"/>
      <c r="B12810" s="302"/>
      <c r="C12810" s="325"/>
      <c r="D12810" s="325"/>
      <c r="E12810" s="46"/>
      <c r="F12810" s="130">
        <f t="shared" si="206"/>
        <v>0</v>
      </c>
      <c r="G12810" s="69"/>
    </row>
    <row r="12811" spans="1:7" ht="18" customHeight="1">
      <c r="A12811" s="323" t="s">
        <v>2914</v>
      </c>
      <c r="B12811" s="302" t="s">
        <v>690</v>
      </c>
      <c r="C12811" s="325" t="s">
        <v>2915</v>
      </c>
      <c r="D12811" s="325">
        <v>94.2</v>
      </c>
      <c r="E12811" s="46">
        <v>38500</v>
      </c>
      <c r="F12811" s="130">
        <f t="shared" si="206"/>
        <v>3626700</v>
      </c>
      <c r="G12811" s="86">
        <f>F12811</f>
        <v>3626700</v>
      </c>
    </row>
    <row r="12812" spans="1:7" ht="18" customHeight="1">
      <c r="A12812" s="323"/>
      <c r="B12812" s="302"/>
      <c r="C12812" s="325"/>
      <c r="D12812" s="325"/>
      <c r="E12812" s="46"/>
      <c r="F12812" s="130">
        <f t="shared" si="206"/>
        <v>0</v>
      </c>
      <c r="G12812" s="69"/>
    </row>
    <row r="12813" spans="1:7" ht="18" customHeight="1">
      <c r="A12813" s="323" t="s">
        <v>207</v>
      </c>
      <c r="B12813" s="302" t="s">
        <v>23</v>
      </c>
      <c r="C12813" s="325" t="s">
        <v>1301</v>
      </c>
      <c r="D12813" s="325">
        <v>195</v>
      </c>
      <c r="E12813" s="46">
        <v>33500</v>
      </c>
      <c r="F12813" s="130">
        <f t="shared" si="206"/>
        <v>6532500</v>
      </c>
      <c r="G12813" s="86">
        <f>F12813</f>
        <v>6532500</v>
      </c>
    </row>
    <row r="12814" spans="1:7" ht="18" customHeight="1">
      <c r="A12814" s="323"/>
      <c r="B12814" s="302"/>
      <c r="C12814" s="325"/>
      <c r="D12814" s="325"/>
      <c r="E12814" s="46"/>
      <c r="F12814" s="130">
        <f t="shared" si="206"/>
        <v>0</v>
      </c>
      <c r="G12814" s="69"/>
    </row>
    <row r="12815" spans="1:7" ht="18" customHeight="1">
      <c r="A12815" s="323" t="s">
        <v>2264</v>
      </c>
      <c r="B12815" s="444" t="s">
        <v>6</v>
      </c>
      <c r="C12815" s="482" t="s">
        <v>2918</v>
      </c>
      <c r="D12815" s="482">
        <v>44.2</v>
      </c>
      <c r="E12815" s="116">
        <v>45000</v>
      </c>
      <c r="F12815" s="131">
        <f t="shared" si="206"/>
        <v>1989000.0000000002</v>
      </c>
      <c r="G12815" s="86">
        <f>SUM(F12815:F12816)</f>
        <v>4433000</v>
      </c>
    </row>
    <row r="12816" spans="1:7" ht="18" customHeight="1">
      <c r="A12816" s="323"/>
      <c r="B12816" s="444" t="s">
        <v>6</v>
      </c>
      <c r="C12816" s="482" t="s">
        <v>2919</v>
      </c>
      <c r="D12816" s="482">
        <v>52</v>
      </c>
      <c r="E12816" s="116">
        <v>47000</v>
      </c>
      <c r="F12816" s="131">
        <f t="shared" si="206"/>
        <v>2444000</v>
      </c>
      <c r="G12816" s="69"/>
    </row>
    <row r="12817" spans="1:9" ht="18" customHeight="1">
      <c r="A12817" s="323"/>
      <c r="B12817" s="302"/>
      <c r="C12817" s="325"/>
      <c r="D12817" s="325"/>
      <c r="E12817" s="46"/>
      <c r="F12817" s="130">
        <f t="shared" si="206"/>
        <v>0</v>
      </c>
      <c r="G12817" s="69"/>
    </row>
    <row r="12818" spans="1:9" ht="18" customHeight="1">
      <c r="A12818" s="323" t="s">
        <v>93</v>
      </c>
      <c r="B12818" s="302" t="s">
        <v>1874</v>
      </c>
      <c r="C12818" s="325" t="s">
        <v>130</v>
      </c>
      <c r="D12818" s="325">
        <v>285.7</v>
      </c>
      <c r="E12818" s="46">
        <v>30500</v>
      </c>
      <c r="F12818" s="130">
        <f t="shared" si="206"/>
        <v>8713850</v>
      </c>
      <c r="G12818" s="86">
        <f>SUM(F12818:F12820)</f>
        <v>27011350</v>
      </c>
      <c r="I12818" s="280" t="s">
        <v>193</v>
      </c>
    </row>
    <row r="12819" spans="1:9" ht="18" customHeight="1">
      <c r="A12819" s="323"/>
      <c r="B12819" s="302" t="s">
        <v>116</v>
      </c>
      <c r="C12819" s="325" t="s">
        <v>1220</v>
      </c>
      <c r="D12819" s="325">
        <v>209</v>
      </c>
      <c r="E12819" s="46">
        <v>35500</v>
      </c>
      <c r="F12819" s="130">
        <f t="shared" si="206"/>
        <v>7419500</v>
      </c>
      <c r="G12819" s="69"/>
      <c r="I12819" s="280" t="s">
        <v>115</v>
      </c>
    </row>
    <row r="12820" spans="1:9" ht="18" customHeight="1">
      <c r="A12820" s="323"/>
      <c r="B12820" s="444" t="s">
        <v>2926</v>
      </c>
      <c r="C12820" s="325" t="s">
        <v>2506</v>
      </c>
      <c r="D12820" s="325">
        <v>310.8</v>
      </c>
      <c r="E12820" s="46">
        <v>35000</v>
      </c>
      <c r="F12820" s="130">
        <f t="shared" si="206"/>
        <v>10878000</v>
      </c>
      <c r="G12820" s="69"/>
      <c r="I12820" s="280" t="s">
        <v>52</v>
      </c>
    </row>
    <row r="12821" spans="1:9" ht="18" customHeight="1">
      <c r="A12821" s="323"/>
      <c r="B12821" s="302"/>
      <c r="C12821" s="325"/>
      <c r="D12821" s="325"/>
      <c r="E12821" s="46"/>
      <c r="F12821" s="130">
        <f t="shared" si="206"/>
        <v>0</v>
      </c>
      <c r="G12821" s="69"/>
    </row>
    <row r="12822" spans="1:9" ht="18" customHeight="1">
      <c r="A12822" s="323" t="s">
        <v>457</v>
      </c>
      <c r="B12822" s="302" t="s">
        <v>31</v>
      </c>
      <c r="C12822" s="325" t="s">
        <v>2921</v>
      </c>
      <c r="D12822" s="325">
        <v>39.5</v>
      </c>
      <c r="E12822" s="46">
        <v>35500</v>
      </c>
      <c r="F12822" s="130">
        <f t="shared" si="206"/>
        <v>1402250</v>
      </c>
      <c r="G12822" s="86">
        <f>F12822</f>
        <v>1402250</v>
      </c>
    </row>
    <row r="12823" spans="1:9" ht="18" customHeight="1">
      <c r="A12823" s="323"/>
      <c r="B12823" s="302"/>
      <c r="C12823" s="325"/>
      <c r="D12823" s="325"/>
      <c r="E12823" s="46"/>
      <c r="F12823" s="130">
        <f t="shared" si="206"/>
        <v>0</v>
      </c>
      <c r="G12823" s="69"/>
    </row>
    <row r="12824" spans="1:9" ht="18" customHeight="1">
      <c r="A12824" s="323" t="s">
        <v>145</v>
      </c>
      <c r="B12824" s="302" t="s">
        <v>31</v>
      </c>
      <c r="C12824" s="325" t="s">
        <v>1318</v>
      </c>
      <c r="D12824" s="325">
        <v>649.29999999999995</v>
      </c>
      <c r="E12824" s="46">
        <v>28500</v>
      </c>
      <c r="F12824" s="130">
        <f t="shared" si="206"/>
        <v>18505050</v>
      </c>
      <c r="G12824" s="86">
        <f>F12824</f>
        <v>18505050</v>
      </c>
    </row>
    <row r="12825" spans="1:9" ht="18" customHeight="1">
      <c r="A12825" s="323"/>
      <c r="B12825" s="302"/>
      <c r="C12825" s="325"/>
      <c r="D12825" s="325"/>
      <c r="E12825" s="46"/>
      <c r="F12825" s="130">
        <f t="shared" si="206"/>
        <v>0</v>
      </c>
      <c r="G12825" s="69"/>
    </row>
    <row r="12826" spans="1:9" ht="18" customHeight="1">
      <c r="A12826" s="323" t="s">
        <v>392</v>
      </c>
      <c r="B12826" s="302" t="s">
        <v>31</v>
      </c>
      <c r="C12826" s="325" t="s">
        <v>2922</v>
      </c>
      <c r="D12826" s="325">
        <v>208.7</v>
      </c>
      <c r="E12826" s="46">
        <v>36500</v>
      </c>
      <c r="F12826" s="130">
        <f t="shared" si="206"/>
        <v>7617550</v>
      </c>
      <c r="G12826" s="86">
        <f>SUM(F12826:F12827)</f>
        <v>16191400</v>
      </c>
    </row>
    <row r="12827" spans="1:9" ht="18" customHeight="1">
      <c r="A12827" s="323"/>
      <c r="B12827" s="302" t="s">
        <v>31</v>
      </c>
      <c r="C12827" s="325" t="s">
        <v>2923</v>
      </c>
      <c r="D12827" s="325">
        <v>234.9</v>
      </c>
      <c r="E12827" s="46">
        <v>36500</v>
      </c>
      <c r="F12827" s="130">
        <f t="shared" si="206"/>
        <v>8573850</v>
      </c>
      <c r="G12827" s="69"/>
    </row>
    <row r="12828" spans="1:9" ht="18" customHeight="1">
      <c r="A12828" s="323"/>
      <c r="B12828" s="302"/>
      <c r="C12828" s="325"/>
      <c r="D12828" s="325"/>
      <c r="E12828" s="46"/>
      <c r="F12828" s="130">
        <f t="shared" si="206"/>
        <v>0</v>
      </c>
      <c r="G12828" s="69"/>
    </row>
    <row r="12829" spans="1:9" ht="18" customHeight="1">
      <c r="A12829" s="323" t="s">
        <v>1420</v>
      </c>
      <c r="B12829" s="302" t="s">
        <v>31</v>
      </c>
      <c r="C12829" s="325" t="s">
        <v>1675</v>
      </c>
      <c r="D12829" s="325">
        <v>226</v>
      </c>
      <c r="E12829" s="46">
        <v>36500</v>
      </c>
      <c r="F12829" s="130">
        <f t="shared" si="206"/>
        <v>8249000</v>
      </c>
      <c r="G12829" s="86">
        <f>SUM(F12829:F12830)</f>
        <v>20469200</v>
      </c>
    </row>
    <row r="12830" spans="1:9" ht="18" customHeight="1">
      <c r="A12830" s="323"/>
      <c r="B12830" s="302" t="s">
        <v>31</v>
      </c>
      <c r="C12830" s="325" t="s">
        <v>658</v>
      </c>
      <c r="D12830" s="325">
        <v>334.8</v>
      </c>
      <c r="E12830" s="46">
        <v>36500</v>
      </c>
      <c r="F12830" s="130">
        <f t="shared" si="206"/>
        <v>12220200</v>
      </c>
      <c r="G12830" s="69"/>
    </row>
    <row r="12831" spans="1:9" ht="18" customHeight="1">
      <c r="A12831" s="323"/>
      <c r="B12831" s="302"/>
      <c r="C12831" s="325"/>
      <c r="D12831" s="325"/>
      <c r="E12831" s="46"/>
      <c r="F12831" s="130">
        <f t="shared" si="206"/>
        <v>0</v>
      </c>
      <c r="G12831" s="69"/>
    </row>
    <row r="12832" spans="1:9" ht="18" customHeight="1">
      <c r="A12832" s="323" t="s">
        <v>90</v>
      </c>
      <c r="B12832" s="302" t="s">
        <v>132</v>
      </c>
      <c r="C12832" s="325" t="s">
        <v>2874</v>
      </c>
      <c r="D12832" s="325">
        <v>154.6</v>
      </c>
      <c r="E12832" s="46">
        <v>35500</v>
      </c>
      <c r="F12832" s="130">
        <f t="shared" si="206"/>
        <v>5488300</v>
      </c>
      <c r="G12832" s="86">
        <f>SUM(F12832:F12836)</f>
        <v>33684000</v>
      </c>
    </row>
    <row r="12833" spans="1:7" ht="18" customHeight="1">
      <c r="A12833" s="323"/>
      <c r="B12833" s="302" t="s">
        <v>31</v>
      </c>
      <c r="C12833" s="325" t="s">
        <v>2924</v>
      </c>
      <c r="D12833" s="325">
        <v>398</v>
      </c>
      <c r="E12833" s="46">
        <v>35000</v>
      </c>
      <c r="F12833" s="130">
        <f t="shared" si="206"/>
        <v>13930000</v>
      </c>
      <c r="G12833" s="69"/>
    </row>
    <row r="12834" spans="1:7" ht="18" customHeight="1">
      <c r="A12834" s="323"/>
      <c r="B12834" s="302" t="s">
        <v>31</v>
      </c>
      <c r="C12834" s="325" t="s">
        <v>2925</v>
      </c>
      <c r="D12834" s="325">
        <v>200</v>
      </c>
      <c r="E12834" s="46">
        <v>35000</v>
      </c>
      <c r="F12834" s="130">
        <f t="shared" si="206"/>
        <v>7000000</v>
      </c>
      <c r="G12834" s="69"/>
    </row>
    <row r="12835" spans="1:7" ht="18" customHeight="1">
      <c r="A12835" s="323"/>
      <c r="B12835" s="302" t="s">
        <v>31</v>
      </c>
      <c r="C12835" s="325" t="s">
        <v>491</v>
      </c>
      <c r="D12835" s="325">
        <v>48.9</v>
      </c>
      <c r="E12835" s="46">
        <v>34500</v>
      </c>
      <c r="F12835" s="130">
        <f t="shared" si="206"/>
        <v>1687050</v>
      </c>
      <c r="G12835" s="69"/>
    </row>
    <row r="12836" spans="1:7" ht="18" customHeight="1">
      <c r="A12836" s="323"/>
      <c r="B12836" s="302" t="s">
        <v>31</v>
      </c>
      <c r="C12836" s="325" t="s">
        <v>852</v>
      </c>
      <c r="D12836" s="325">
        <v>161.69999999999999</v>
      </c>
      <c r="E12836" s="46">
        <v>34500</v>
      </c>
      <c r="F12836" s="130">
        <f t="shared" si="206"/>
        <v>5578650</v>
      </c>
      <c r="G12836" s="69"/>
    </row>
    <row r="12837" spans="1:7" ht="18" customHeight="1">
      <c r="A12837" s="323"/>
      <c r="B12837" s="302"/>
      <c r="C12837" s="325"/>
      <c r="D12837" s="325"/>
      <c r="E12837" s="46"/>
      <c r="F12837" s="130">
        <f t="shared" si="206"/>
        <v>0</v>
      </c>
      <c r="G12837" s="69"/>
    </row>
    <row r="12838" spans="1:7" ht="18" customHeight="1">
      <c r="A12838" s="323" t="s">
        <v>2454</v>
      </c>
      <c r="B12838" s="302" t="s">
        <v>13</v>
      </c>
      <c r="C12838" s="325" t="s">
        <v>78</v>
      </c>
      <c r="D12838" s="325">
        <v>52.5</v>
      </c>
      <c r="E12838" s="46">
        <v>30500</v>
      </c>
      <c r="F12838" s="130">
        <f t="shared" si="206"/>
        <v>1601250</v>
      </c>
      <c r="G12838" s="86">
        <f>F12838</f>
        <v>1601250</v>
      </c>
    </row>
    <row r="12839" spans="1:7" ht="18" customHeight="1">
      <c r="A12839" s="323"/>
      <c r="B12839" s="302"/>
      <c r="C12839" s="325"/>
      <c r="D12839" s="325"/>
      <c r="E12839" s="46"/>
      <c r="F12839" s="130">
        <f t="shared" si="206"/>
        <v>0</v>
      </c>
      <c r="G12839" s="69"/>
    </row>
    <row r="12840" spans="1:7" ht="18" customHeight="1">
      <c r="A12840" s="533" t="s">
        <v>418</v>
      </c>
      <c r="B12840" s="440" t="s">
        <v>23</v>
      </c>
      <c r="C12840" s="382" t="s">
        <v>416</v>
      </c>
      <c r="D12840" s="382">
        <v>205.7</v>
      </c>
      <c r="E12840" s="59">
        <v>34500</v>
      </c>
      <c r="F12840" s="132">
        <f t="shared" si="206"/>
        <v>7096650</v>
      </c>
      <c r="G12840" s="125">
        <f>F12840</f>
        <v>7096650</v>
      </c>
    </row>
    <row r="12841" spans="1:7" ht="18" customHeight="1">
      <c r="A12841" s="526"/>
      <c r="B12841" s="435"/>
      <c r="C12841" s="484"/>
      <c r="D12841" s="484"/>
      <c r="E12841" s="113"/>
      <c r="F12841" s="126"/>
      <c r="G12841" s="9"/>
    </row>
    <row r="12842" spans="1:7" ht="18" customHeight="1">
      <c r="A12842" s="549">
        <v>42507</v>
      </c>
      <c r="B12842" s="473"/>
      <c r="C12842" s="517" t="s">
        <v>398</v>
      </c>
      <c r="D12842" s="498"/>
      <c r="E12842" s="62"/>
      <c r="F12842" s="295"/>
      <c r="G12842" s="296"/>
    </row>
    <row r="12843" spans="1:7" ht="18" customHeight="1">
      <c r="A12843" s="550" t="s">
        <v>127</v>
      </c>
      <c r="B12843" s="475" t="s">
        <v>134</v>
      </c>
      <c r="C12843" s="519" t="s">
        <v>152</v>
      </c>
      <c r="D12843" s="519">
        <f>SUM(D12844:D12948)</f>
        <v>10633.300000000001</v>
      </c>
      <c r="E12843" s="332"/>
      <c r="F12843" s="332">
        <f>SUM(F12844:F12948)</f>
        <v>370635020</v>
      </c>
      <c r="G12843" s="332">
        <f>SUM(G12844:G12948)</f>
        <v>370635020</v>
      </c>
    </row>
    <row r="12844" spans="1:7" ht="18" customHeight="1">
      <c r="A12844" s="532" t="s">
        <v>157</v>
      </c>
      <c r="B12844" s="441" t="s">
        <v>31</v>
      </c>
      <c r="C12844" s="498" t="s">
        <v>2928</v>
      </c>
      <c r="D12844" s="498">
        <v>57</v>
      </c>
      <c r="E12844" s="139">
        <v>35000</v>
      </c>
      <c r="F12844" s="139">
        <f t="shared" si="206"/>
        <v>1995000</v>
      </c>
      <c r="G12844" s="295">
        <f>F12844</f>
        <v>1995000</v>
      </c>
    </row>
    <row r="12845" spans="1:7" ht="18" customHeight="1">
      <c r="A12845" s="323"/>
      <c r="B12845" s="302"/>
      <c r="C12845" s="521"/>
      <c r="D12845" s="521"/>
      <c r="E12845" s="130"/>
      <c r="F12845" s="130">
        <f t="shared" si="206"/>
        <v>0</v>
      </c>
      <c r="G12845" s="335"/>
    </row>
    <row r="12846" spans="1:7" ht="18" customHeight="1">
      <c r="A12846" s="323" t="s">
        <v>2582</v>
      </c>
      <c r="B12846" s="444" t="s">
        <v>137</v>
      </c>
      <c r="C12846" s="522" t="s">
        <v>827</v>
      </c>
      <c r="D12846" s="522">
        <v>50</v>
      </c>
      <c r="E12846" s="131">
        <v>44000</v>
      </c>
      <c r="F12846" s="131">
        <f t="shared" si="206"/>
        <v>2200000</v>
      </c>
      <c r="G12846" s="335">
        <f>SUM(F12846:F12847)</f>
        <v>6216000</v>
      </c>
    </row>
    <row r="12847" spans="1:7" ht="18" customHeight="1">
      <c r="A12847" s="323"/>
      <c r="B12847" s="444" t="s">
        <v>137</v>
      </c>
      <c r="C12847" s="522" t="s">
        <v>817</v>
      </c>
      <c r="D12847" s="522">
        <v>100.4</v>
      </c>
      <c r="E12847" s="131">
        <v>40000</v>
      </c>
      <c r="F12847" s="131">
        <f t="shared" si="206"/>
        <v>4016000</v>
      </c>
      <c r="G12847" s="335"/>
    </row>
    <row r="12848" spans="1:7" ht="18" customHeight="1">
      <c r="A12848" s="323"/>
      <c r="B12848" s="302"/>
      <c r="C12848" s="521"/>
      <c r="D12848" s="521"/>
      <c r="E12848" s="130"/>
      <c r="F12848" s="130">
        <f t="shared" si="206"/>
        <v>0</v>
      </c>
      <c r="G12848" s="335"/>
    </row>
    <row r="12849" spans="1:7" ht="18" customHeight="1">
      <c r="A12849" s="323" t="s">
        <v>2214</v>
      </c>
      <c r="B12849" s="302" t="s">
        <v>13</v>
      </c>
      <c r="C12849" s="521" t="s">
        <v>2931</v>
      </c>
      <c r="D12849" s="521">
        <v>20</v>
      </c>
      <c r="E12849" s="130">
        <v>31500</v>
      </c>
      <c r="F12849" s="130">
        <f t="shared" si="206"/>
        <v>630000</v>
      </c>
      <c r="G12849" s="335">
        <f>F12849</f>
        <v>630000</v>
      </c>
    </row>
    <row r="12850" spans="1:7" ht="18" customHeight="1">
      <c r="A12850" s="323"/>
      <c r="B12850" s="302"/>
      <c r="C12850" s="521"/>
      <c r="D12850" s="521"/>
      <c r="E12850" s="130"/>
      <c r="F12850" s="130">
        <f t="shared" si="206"/>
        <v>0</v>
      </c>
      <c r="G12850" s="335"/>
    </row>
    <row r="12851" spans="1:7" ht="18" customHeight="1">
      <c r="A12851" s="323" t="s">
        <v>2933</v>
      </c>
      <c r="B12851" s="302" t="s">
        <v>13</v>
      </c>
      <c r="C12851" s="302" t="s">
        <v>60</v>
      </c>
      <c r="D12851" s="521">
        <v>20</v>
      </c>
      <c r="E12851" s="130">
        <v>30500</v>
      </c>
      <c r="F12851" s="130">
        <f t="shared" si="206"/>
        <v>610000</v>
      </c>
      <c r="G12851" s="335">
        <f>SUM(F12851:F12852)</f>
        <v>4285000</v>
      </c>
    </row>
    <row r="12852" spans="1:7" ht="18" customHeight="1">
      <c r="A12852" s="323"/>
      <c r="B12852" s="302" t="s">
        <v>31</v>
      </c>
      <c r="C12852" s="521" t="s">
        <v>2932</v>
      </c>
      <c r="D12852" s="521">
        <v>105</v>
      </c>
      <c r="E12852" s="130">
        <v>35000</v>
      </c>
      <c r="F12852" s="130">
        <f t="shared" si="206"/>
        <v>3675000</v>
      </c>
      <c r="G12852" s="335"/>
    </row>
    <row r="12853" spans="1:7" ht="18" customHeight="1">
      <c r="A12853" s="323"/>
      <c r="B12853" s="302"/>
      <c r="C12853" s="521"/>
      <c r="D12853" s="521"/>
      <c r="E12853" s="130"/>
      <c r="F12853" s="130">
        <f t="shared" si="206"/>
        <v>0</v>
      </c>
      <c r="G12853" s="335"/>
    </row>
    <row r="12854" spans="1:7" ht="18" customHeight="1">
      <c r="A12854" s="323" t="s">
        <v>2937</v>
      </c>
      <c r="B12854" s="302" t="s">
        <v>13</v>
      </c>
      <c r="C12854" s="521" t="s">
        <v>735</v>
      </c>
      <c r="D12854" s="521">
        <v>31</v>
      </c>
      <c r="E12854" s="130">
        <v>30500</v>
      </c>
      <c r="F12854" s="130">
        <f t="shared" si="206"/>
        <v>945500</v>
      </c>
      <c r="G12854" s="335">
        <f>SUM(F12854:F12856)</f>
        <v>3305500</v>
      </c>
    </row>
    <row r="12855" spans="1:7" ht="18" customHeight="1">
      <c r="A12855" s="323"/>
      <c r="B12855" s="302" t="s">
        <v>13</v>
      </c>
      <c r="C12855" s="521" t="s">
        <v>865</v>
      </c>
      <c r="D12855" s="521">
        <v>20</v>
      </c>
      <c r="E12855" s="130">
        <v>30500</v>
      </c>
      <c r="F12855" s="130">
        <f t="shared" si="206"/>
        <v>610000</v>
      </c>
      <c r="G12855" s="335"/>
    </row>
    <row r="12856" spans="1:7" ht="18" customHeight="1">
      <c r="A12856" s="323"/>
      <c r="B12856" s="302" t="s">
        <v>31</v>
      </c>
      <c r="C12856" s="521" t="s">
        <v>43</v>
      </c>
      <c r="D12856" s="521">
        <v>50</v>
      </c>
      <c r="E12856" s="130">
        <v>35000</v>
      </c>
      <c r="F12856" s="130">
        <f t="shared" si="206"/>
        <v>1750000</v>
      </c>
      <c r="G12856" s="335"/>
    </row>
    <row r="12857" spans="1:7" ht="18" customHeight="1">
      <c r="A12857" s="323"/>
      <c r="B12857" s="302"/>
      <c r="C12857" s="521"/>
      <c r="D12857" s="521"/>
      <c r="E12857" s="130"/>
      <c r="F12857" s="130">
        <f t="shared" si="206"/>
        <v>0</v>
      </c>
      <c r="G12857" s="335"/>
    </row>
    <row r="12858" spans="1:7" ht="18" customHeight="1">
      <c r="A12858" s="323" t="s">
        <v>628</v>
      </c>
      <c r="B12858" s="302" t="s">
        <v>212</v>
      </c>
      <c r="C12858" s="325" t="s">
        <v>629</v>
      </c>
      <c r="D12858" s="325">
        <v>413.5</v>
      </c>
      <c r="E12858" s="46">
        <v>37000</v>
      </c>
      <c r="F12858" s="130">
        <f t="shared" si="206"/>
        <v>15299500</v>
      </c>
      <c r="G12858" s="86">
        <f>SUM(F12858:F12860)</f>
        <v>26566500</v>
      </c>
    </row>
    <row r="12859" spans="1:7" ht="18" customHeight="1">
      <c r="A12859" s="323"/>
      <c r="B12859" s="302" t="s">
        <v>208</v>
      </c>
      <c r="C12859" s="325" t="s">
        <v>2613</v>
      </c>
      <c r="D12859" s="325">
        <v>196.5</v>
      </c>
      <c r="E12859" s="46">
        <v>38000</v>
      </c>
      <c r="F12859" s="130">
        <f>E12859*D12859</f>
        <v>7467000</v>
      </c>
      <c r="G12859" s="69"/>
    </row>
    <row r="12860" spans="1:7" ht="18" customHeight="1">
      <c r="A12860" s="323"/>
      <c r="B12860" s="302" t="s">
        <v>208</v>
      </c>
      <c r="C12860" s="325" t="s">
        <v>2936</v>
      </c>
      <c r="D12860" s="325">
        <v>100</v>
      </c>
      <c r="E12860" s="46">
        <v>38000</v>
      </c>
      <c r="F12860" s="130">
        <f>E12860*D12860</f>
        <v>3800000</v>
      </c>
      <c r="G12860" s="69"/>
    </row>
    <row r="12861" spans="1:7" ht="18" customHeight="1">
      <c r="A12861" s="323"/>
      <c r="B12861" s="302"/>
      <c r="C12861" s="325"/>
      <c r="D12861" s="325"/>
      <c r="E12861" s="46"/>
      <c r="F12861" s="130">
        <f t="shared" si="206"/>
        <v>0</v>
      </c>
      <c r="G12861" s="69"/>
    </row>
    <row r="12862" spans="1:7" ht="18" customHeight="1">
      <c r="A12862" s="323" t="s">
        <v>61</v>
      </c>
      <c r="B12862" s="302" t="s">
        <v>13</v>
      </c>
      <c r="C12862" s="325" t="s">
        <v>2595</v>
      </c>
      <c r="D12862" s="325">
        <v>42.5</v>
      </c>
      <c r="E12862" s="46">
        <v>30500</v>
      </c>
      <c r="F12862" s="130">
        <f t="shared" si="206"/>
        <v>1296250</v>
      </c>
      <c r="G12862" s="86">
        <f>SUM(F12862:F12864)</f>
        <v>4346250</v>
      </c>
    </row>
    <row r="12863" spans="1:7" ht="18" customHeight="1">
      <c r="A12863" s="323"/>
      <c r="B12863" s="302" t="s">
        <v>13</v>
      </c>
      <c r="C12863" s="325" t="s">
        <v>2637</v>
      </c>
      <c r="D12863" s="325">
        <v>50</v>
      </c>
      <c r="E12863" s="46">
        <v>30500</v>
      </c>
      <c r="F12863" s="130">
        <f t="shared" si="206"/>
        <v>1525000</v>
      </c>
      <c r="G12863" s="69"/>
    </row>
    <row r="12864" spans="1:7" ht="18" customHeight="1">
      <c r="A12864" s="323"/>
      <c r="B12864" s="302" t="s">
        <v>13</v>
      </c>
      <c r="C12864" s="325" t="s">
        <v>62</v>
      </c>
      <c r="D12864" s="325">
        <v>50</v>
      </c>
      <c r="E12864" s="46">
        <v>30500</v>
      </c>
      <c r="F12864" s="130">
        <f t="shared" si="206"/>
        <v>1525000</v>
      </c>
      <c r="G12864" s="69"/>
    </row>
    <row r="12865" spans="1:9" ht="18" customHeight="1">
      <c r="A12865" s="323"/>
      <c r="B12865" s="302"/>
      <c r="C12865" s="521"/>
      <c r="D12865" s="521"/>
      <c r="E12865" s="130"/>
      <c r="F12865" s="130">
        <f t="shared" si="206"/>
        <v>0</v>
      </c>
      <c r="G12865" s="335"/>
    </row>
    <row r="12866" spans="1:9" ht="18" customHeight="1">
      <c r="A12866" s="323" t="s">
        <v>2891</v>
      </c>
      <c r="B12866" s="302" t="s">
        <v>233</v>
      </c>
      <c r="C12866" s="521" t="s">
        <v>46</v>
      </c>
      <c r="D12866" s="521">
        <v>23.5</v>
      </c>
      <c r="E12866" s="130">
        <v>38000</v>
      </c>
      <c r="F12866" s="130">
        <f t="shared" si="206"/>
        <v>893000</v>
      </c>
      <c r="G12866" s="335">
        <f>SUM(F12866:F12869)</f>
        <v>9375500</v>
      </c>
    </row>
    <row r="12867" spans="1:9" ht="18" customHeight="1">
      <c r="A12867" s="323"/>
      <c r="B12867" s="302" t="s">
        <v>639</v>
      </c>
      <c r="C12867" s="521" t="s">
        <v>46</v>
      </c>
      <c r="D12867" s="521">
        <v>47</v>
      </c>
      <c r="E12867" s="130">
        <v>39000</v>
      </c>
      <c r="F12867" s="130">
        <f t="shared" si="206"/>
        <v>1833000</v>
      </c>
      <c r="G12867" s="335"/>
    </row>
    <row r="12868" spans="1:9" ht="18" customHeight="1">
      <c r="A12868" s="323"/>
      <c r="B12868" s="302" t="s">
        <v>642</v>
      </c>
      <c r="C12868" s="521" t="s">
        <v>948</v>
      </c>
      <c r="D12868" s="521">
        <v>115</v>
      </c>
      <c r="E12868" s="130">
        <v>39000</v>
      </c>
      <c r="F12868" s="130">
        <f t="shared" si="206"/>
        <v>4485000</v>
      </c>
      <c r="G12868" s="335"/>
    </row>
    <row r="12869" spans="1:9" ht="18" customHeight="1">
      <c r="A12869" s="323"/>
      <c r="B12869" s="302" t="s">
        <v>639</v>
      </c>
      <c r="C12869" s="521" t="s">
        <v>385</v>
      </c>
      <c r="D12869" s="521">
        <v>55.5</v>
      </c>
      <c r="E12869" s="130">
        <v>39000</v>
      </c>
      <c r="F12869" s="130">
        <f t="shared" si="206"/>
        <v>2164500</v>
      </c>
      <c r="G12869" s="335"/>
    </row>
    <row r="12870" spans="1:9" ht="18" customHeight="1">
      <c r="A12870" s="323"/>
      <c r="B12870" s="302"/>
      <c r="C12870" s="521"/>
      <c r="D12870" s="521"/>
      <c r="E12870" s="130"/>
      <c r="F12870" s="130">
        <f t="shared" si="206"/>
        <v>0</v>
      </c>
      <c r="G12870" s="335"/>
    </row>
    <row r="12871" spans="1:9" ht="18" customHeight="1">
      <c r="A12871" s="323" t="s">
        <v>2273</v>
      </c>
      <c r="B12871" s="302" t="s">
        <v>13</v>
      </c>
      <c r="C12871" s="521" t="s">
        <v>60</v>
      </c>
      <c r="D12871" s="521">
        <v>50</v>
      </c>
      <c r="E12871" s="130">
        <v>30500</v>
      </c>
      <c r="F12871" s="130">
        <f t="shared" si="206"/>
        <v>1525000</v>
      </c>
      <c r="G12871" s="335">
        <f>SUM(F12871:F12871)</f>
        <v>1525000</v>
      </c>
    </row>
    <row r="12872" spans="1:9" ht="18" customHeight="1">
      <c r="A12872" s="323"/>
      <c r="B12872" s="302"/>
      <c r="C12872" s="521"/>
      <c r="D12872" s="521"/>
      <c r="E12872" s="130"/>
      <c r="F12872" s="130">
        <f t="shared" si="206"/>
        <v>0</v>
      </c>
      <c r="G12872" s="335"/>
    </row>
    <row r="12873" spans="1:9" ht="18" customHeight="1">
      <c r="A12873" s="323" t="s">
        <v>235</v>
      </c>
      <c r="B12873" s="302" t="s">
        <v>13</v>
      </c>
      <c r="C12873" s="325" t="s">
        <v>2927</v>
      </c>
      <c r="D12873" s="325">
        <v>102</v>
      </c>
      <c r="E12873" s="46">
        <v>30500</v>
      </c>
      <c r="F12873" s="130">
        <f t="shared" si="206"/>
        <v>3111000</v>
      </c>
      <c r="G12873" s="86">
        <f>F12873</f>
        <v>3111000</v>
      </c>
      <c r="H12873" s="277" t="s">
        <v>2474</v>
      </c>
      <c r="I12873" s="284">
        <v>42506</v>
      </c>
    </row>
    <row r="12874" spans="1:9" ht="18" customHeight="1">
      <c r="A12874" s="323"/>
      <c r="B12874" s="302"/>
      <c r="C12874" s="325"/>
      <c r="D12874" s="325"/>
      <c r="E12874" s="46"/>
      <c r="F12874" s="130">
        <f t="shared" si="206"/>
        <v>0</v>
      </c>
      <c r="G12874" s="69"/>
    </row>
    <row r="12875" spans="1:9" ht="18" customHeight="1">
      <c r="A12875" s="323" t="s">
        <v>2469</v>
      </c>
      <c r="B12875" s="302" t="s">
        <v>23</v>
      </c>
      <c r="C12875" s="325" t="s">
        <v>198</v>
      </c>
      <c r="D12875" s="325">
        <v>100</v>
      </c>
      <c r="E12875" s="46">
        <v>32000</v>
      </c>
      <c r="F12875" s="130">
        <f t="shared" si="206"/>
        <v>3200000</v>
      </c>
      <c r="G12875" s="86">
        <f>SUM(F12875:F12876)</f>
        <v>5346000</v>
      </c>
      <c r="H12875" s="277" t="s">
        <v>2474</v>
      </c>
    </row>
    <row r="12876" spans="1:9" ht="18" customHeight="1">
      <c r="A12876" s="323"/>
      <c r="B12876" s="302" t="s">
        <v>135</v>
      </c>
      <c r="C12876" s="325" t="s">
        <v>886</v>
      </c>
      <c r="D12876" s="325">
        <v>58</v>
      </c>
      <c r="E12876" s="46">
        <v>37000</v>
      </c>
      <c r="F12876" s="130">
        <f t="shared" si="206"/>
        <v>2146000</v>
      </c>
      <c r="G12876" s="69"/>
    </row>
    <row r="12877" spans="1:9" ht="18" customHeight="1">
      <c r="A12877" s="323"/>
      <c r="B12877" s="302"/>
      <c r="C12877" s="325"/>
      <c r="D12877" s="325"/>
      <c r="E12877" s="46"/>
      <c r="F12877" s="130">
        <f t="shared" si="206"/>
        <v>0</v>
      </c>
      <c r="G12877" s="69"/>
    </row>
    <row r="12878" spans="1:9" ht="18" customHeight="1">
      <c r="A12878" s="323" t="s">
        <v>418</v>
      </c>
      <c r="B12878" s="439" t="s">
        <v>2857</v>
      </c>
      <c r="C12878" s="430"/>
      <c r="D12878" s="430">
        <v>-112</v>
      </c>
      <c r="E12878" s="54">
        <v>6000</v>
      </c>
      <c r="F12878" s="140">
        <f t="shared" si="206"/>
        <v>-672000</v>
      </c>
      <c r="G12878" s="86">
        <f>SUM(F12878:F12880)</f>
        <v>25304700</v>
      </c>
      <c r="H12878" s="277" t="s">
        <v>2474</v>
      </c>
    </row>
    <row r="12879" spans="1:9" ht="18" customHeight="1">
      <c r="A12879" s="323"/>
      <c r="B12879" s="302" t="s">
        <v>23</v>
      </c>
      <c r="C12879" s="325" t="s">
        <v>416</v>
      </c>
      <c r="D12879" s="325">
        <v>553.6</v>
      </c>
      <c r="E12879" s="46">
        <v>34500</v>
      </c>
      <c r="F12879" s="130">
        <f t="shared" si="206"/>
        <v>19099200</v>
      </c>
      <c r="G12879" s="69"/>
    </row>
    <row r="12880" spans="1:9" ht="18" customHeight="1">
      <c r="A12880" s="323"/>
      <c r="B12880" s="302" t="s">
        <v>31</v>
      </c>
      <c r="C12880" s="325" t="s">
        <v>189</v>
      </c>
      <c r="D12880" s="325">
        <v>196.5</v>
      </c>
      <c r="E12880" s="46">
        <v>35000</v>
      </c>
      <c r="F12880" s="130">
        <f t="shared" si="206"/>
        <v>6877500</v>
      </c>
      <c r="G12880" s="69"/>
    </row>
    <row r="12881" spans="1:8" ht="18" customHeight="1">
      <c r="A12881" s="323"/>
      <c r="B12881" s="302"/>
      <c r="C12881" s="325"/>
      <c r="D12881" s="325"/>
      <c r="E12881" s="46"/>
      <c r="F12881" s="130">
        <f t="shared" si="206"/>
        <v>0</v>
      </c>
      <c r="G12881" s="69"/>
    </row>
    <row r="12882" spans="1:8" ht="18" customHeight="1">
      <c r="A12882" s="323" t="s">
        <v>193</v>
      </c>
      <c r="B12882" s="302" t="s">
        <v>31</v>
      </c>
      <c r="C12882" s="325" t="s">
        <v>206</v>
      </c>
      <c r="D12882" s="325">
        <v>534.70000000000005</v>
      </c>
      <c r="E12882" s="46">
        <v>36500</v>
      </c>
      <c r="F12882" s="130">
        <f t="shared" si="206"/>
        <v>19516550</v>
      </c>
      <c r="G12882" s="86">
        <f>F12882</f>
        <v>19516550</v>
      </c>
      <c r="H12882" s="277" t="s">
        <v>2474</v>
      </c>
    </row>
    <row r="12883" spans="1:8" ht="18" customHeight="1">
      <c r="A12883" s="323"/>
      <c r="B12883" s="302"/>
      <c r="C12883" s="325"/>
      <c r="D12883" s="325"/>
      <c r="E12883" s="46"/>
      <c r="F12883" s="130">
        <f t="shared" si="206"/>
        <v>0</v>
      </c>
      <c r="G12883" s="69"/>
    </row>
    <row r="12884" spans="1:8" ht="18" customHeight="1">
      <c r="A12884" s="323" t="s">
        <v>438</v>
      </c>
      <c r="B12884" s="302" t="s">
        <v>31</v>
      </c>
      <c r="C12884" s="325" t="s">
        <v>1168</v>
      </c>
      <c r="D12884" s="325">
        <v>104</v>
      </c>
      <c r="E12884" s="46">
        <v>36000</v>
      </c>
      <c r="F12884" s="130">
        <f t="shared" si="206"/>
        <v>3744000</v>
      </c>
      <c r="G12884" s="86">
        <f>SUM(F12884:F12887)</f>
        <v>18554400</v>
      </c>
      <c r="H12884" s="277" t="s">
        <v>2474</v>
      </c>
    </row>
    <row r="12885" spans="1:8" ht="18" customHeight="1">
      <c r="A12885" s="323"/>
      <c r="B12885" s="302" t="s">
        <v>31</v>
      </c>
      <c r="C12885" s="325" t="s">
        <v>214</v>
      </c>
      <c r="D12885" s="325">
        <v>54</v>
      </c>
      <c r="E12885" s="46">
        <v>36000</v>
      </c>
      <c r="F12885" s="130">
        <f t="shared" si="206"/>
        <v>1944000</v>
      </c>
      <c r="G12885" s="69"/>
    </row>
    <row r="12886" spans="1:8" ht="18" customHeight="1">
      <c r="A12886" s="323"/>
      <c r="B12886" s="302" t="s">
        <v>31</v>
      </c>
      <c r="C12886" s="325" t="s">
        <v>1169</v>
      </c>
      <c r="D12886" s="325">
        <v>303.60000000000002</v>
      </c>
      <c r="E12886" s="46">
        <v>36000</v>
      </c>
      <c r="F12886" s="130">
        <f t="shared" si="206"/>
        <v>10929600</v>
      </c>
      <c r="G12886" s="69"/>
    </row>
    <row r="12887" spans="1:8" ht="18" customHeight="1">
      <c r="A12887" s="323"/>
      <c r="B12887" s="302" t="s">
        <v>31</v>
      </c>
      <c r="C12887" s="325" t="s">
        <v>46</v>
      </c>
      <c r="D12887" s="325">
        <v>53.8</v>
      </c>
      <c r="E12887" s="46">
        <v>36000</v>
      </c>
      <c r="F12887" s="130">
        <f>E12887*D12887</f>
        <v>1936800</v>
      </c>
      <c r="G12887" s="86"/>
    </row>
    <row r="12888" spans="1:8" ht="18" customHeight="1">
      <c r="A12888" s="323"/>
      <c r="B12888" s="302"/>
      <c r="C12888" s="325"/>
      <c r="D12888" s="325"/>
      <c r="E12888" s="46"/>
      <c r="F12888" s="130">
        <f t="shared" si="206"/>
        <v>0</v>
      </c>
      <c r="G12888" s="69"/>
    </row>
    <row r="12889" spans="1:8" ht="18" customHeight="1">
      <c r="A12889" s="323" t="s">
        <v>145</v>
      </c>
      <c r="B12889" s="302" t="s">
        <v>31</v>
      </c>
      <c r="C12889" s="325" t="s">
        <v>15</v>
      </c>
      <c r="D12889" s="325">
        <f>800+150</f>
        <v>950</v>
      </c>
      <c r="E12889" s="46">
        <v>28500</v>
      </c>
      <c r="F12889" s="130">
        <f t="shared" si="206"/>
        <v>27075000</v>
      </c>
      <c r="G12889" s="86">
        <f>F12889</f>
        <v>27075000</v>
      </c>
      <c r="H12889" s="277" t="s">
        <v>2474</v>
      </c>
    </row>
    <row r="12890" spans="1:8" ht="18" customHeight="1">
      <c r="A12890" s="323"/>
      <c r="B12890" s="302"/>
      <c r="C12890" s="325"/>
      <c r="D12890" s="325"/>
      <c r="E12890" s="46"/>
      <c r="F12890" s="130">
        <f t="shared" si="206"/>
        <v>0</v>
      </c>
      <c r="G12890" s="69"/>
    </row>
    <row r="12891" spans="1:8" ht="18" customHeight="1">
      <c r="A12891" s="323" t="s">
        <v>2661</v>
      </c>
      <c r="B12891" s="302" t="s">
        <v>13</v>
      </c>
      <c r="C12891" s="325" t="s">
        <v>105</v>
      </c>
      <c r="D12891" s="325">
        <v>106.6</v>
      </c>
      <c r="E12891" s="46">
        <v>32000</v>
      </c>
      <c r="F12891" s="130">
        <f t="shared" si="206"/>
        <v>3411200</v>
      </c>
      <c r="G12891" s="86">
        <f>SUM(F12891:F12892)</f>
        <v>10035200</v>
      </c>
      <c r="H12891" s="277" t="s">
        <v>2474</v>
      </c>
    </row>
    <row r="12892" spans="1:8" ht="18" customHeight="1">
      <c r="A12892" s="323"/>
      <c r="B12892" s="302" t="s">
        <v>13</v>
      </c>
      <c r="C12892" s="325" t="s">
        <v>852</v>
      </c>
      <c r="D12892" s="325">
        <v>207</v>
      </c>
      <c r="E12892" s="46">
        <v>32000</v>
      </c>
      <c r="F12892" s="130">
        <f t="shared" si="206"/>
        <v>6624000</v>
      </c>
      <c r="G12892" s="69"/>
    </row>
    <row r="12893" spans="1:8" ht="18" customHeight="1">
      <c r="A12893" s="323"/>
      <c r="B12893" s="302"/>
      <c r="C12893" s="325"/>
      <c r="D12893" s="325"/>
      <c r="E12893" s="46"/>
      <c r="F12893" s="130">
        <f t="shared" si="206"/>
        <v>0</v>
      </c>
      <c r="G12893" s="69"/>
    </row>
    <row r="12894" spans="1:8" ht="18" customHeight="1">
      <c r="A12894" s="323" t="s">
        <v>668</v>
      </c>
      <c r="B12894" s="302" t="s">
        <v>13</v>
      </c>
      <c r="C12894" s="325" t="s">
        <v>46</v>
      </c>
      <c r="D12894" s="325">
        <v>100</v>
      </c>
      <c r="E12894" s="46">
        <v>33800</v>
      </c>
      <c r="F12894" s="130">
        <f t="shared" si="206"/>
        <v>3380000</v>
      </c>
      <c r="G12894" s="86">
        <f>SUM(F12894:F12899)</f>
        <v>28980120</v>
      </c>
      <c r="H12894" s="277" t="s">
        <v>2474</v>
      </c>
    </row>
    <row r="12895" spans="1:8" ht="18" customHeight="1">
      <c r="A12895" s="323"/>
      <c r="B12895" s="302" t="s">
        <v>13</v>
      </c>
      <c r="C12895" s="325" t="s">
        <v>784</v>
      </c>
      <c r="D12895" s="325">
        <v>191.5</v>
      </c>
      <c r="E12895" s="46">
        <v>33800</v>
      </c>
      <c r="F12895" s="130">
        <f t="shared" si="206"/>
        <v>6472700</v>
      </c>
      <c r="G12895" s="69"/>
    </row>
    <row r="12896" spans="1:8" ht="18" customHeight="1">
      <c r="A12896" s="323"/>
      <c r="B12896" s="302" t="s">
        <v>13</v>
      </c>
      <c r="C12896" s="325" t="s">
        <v>852</v>
      </c>
      <c r="D12896" s="325">
        <v>285.60000000000002</v>
      </c>
      <c r="E12896" s="46">
        <v>33800</v>
      </c>
      <c r="F12896" s="130">
        <f t="shared" si="206"/>
        <v>9653280</v>
      </c>
      <c r="G12896" s="69"/>
    </row>
    <row r="12897" spans="1:8" ht="18" customHeight="1">
      <c r="A12897" s="323"/>
      <c r="B12897" s="302" t="s">
        <v>13</v>
      </c>
      <c r="C12897" s="325" t="s">
        <v>2929</v>
      </c>
      <c r="D12897" s="325">
        <v>22</v>
      </c>
      <c r="E12897" s="46">
        <v>33800</v>
      </c>
      <c r="F12897" s="130">
        <f t="shared" ref="F12897:F12991" si="207">E12897*D12897</f>
        <v>743600</v>
      </c>
      <c r="G12897" s="69"/>
    </row>
    <row r="12898" spans="1:8" ht="18" customHeight="1">
      <c r="A12898" s="323"/>
      <c r="B12898" s="302" t="s">
        <v>13</v>
      </c>
      <c r="C12898" s="325" t="s">
        <v>2930</v>
      </c>
      <c r="D12898" s="325">
        <v>230.1</v>
      </c>
      <c r="E12898" s="46">
        <v>33800</v>
      </c>
      <c r="F12898" s="130">
        <f t="shared" si="207"/>
        <v>7777380</v>
      </c>
      <c r="G12898" s="69"/>
    </row>
    <row r="12899" spans="1:8" ht="18" customHeight="1">
      <c r="A12899" s="323"/>
      <c r="B12899" s="302" t="s">
        <v>13</v>
      </c>
      <c r="C12899" s="325" t="s">
        <v>419</v>
      </c>
      <c r="D12899" s="325">
        <v>28.2</v>
      </c>
      <c r="E12899" s="46">
        <v>33800</v>
      </c>
      <c r="F12899" s="130">
        <f t="shared" si="207"/>
        <v>953160</v>
      </c>
      <c r="G12899" s="69"/>
    </row>
    <row r="12900" spans="1:8" ht="18" customHeight="1">
      <c r="A12900" s="323"/>
      <c r="B12900" s="302"/>
      <c r="C12900" s="325"/>
      <c r="D12900" s="325"/>
      <c r="E12900" s="46"/>
      <c r="F12900" s="130">
        <f t="shared" si="207"/>
        <v>0</v>
      </c>
      <c r="G12900" s="69"/>
    </row>
    <row r="12901" spans="1:8" ht="18" customHeight="1">
      <c r="A12901" s="323" t="s">
        <v>1843</v>
      </c>
      <c r="B12901" s="302" t="s">
        <v>13</v>
      </c>
      <c r="C12901" s="325" t="s">
        <v>2572</v>
      </c>
      <c r="D12901" s="325">
        <v>98</v>
      </c>
      <c r="E12901" s="46">
        <v>30500</v>
      </c>
      <c r="F12901" s="130">
        <f t="shared" si="207"/>
        <v>2989000</v>
      </c>
      <c r="G12901" s="86">
        <f>SUM(F12901:F12903)</f>
        <v>19252200</v>
      </c>
      <c r="H12901" s="277" t="s">
        <v>2474</v>
      </c>
    </row>
    <row r="12902" spans="1:8" ht="18" customHeight="1">
      <c r="A12902" s="323"/>
      <c r="B12902" s="302" t="s">
        <v>13</v>
      </c>
      <c r="C12902" s="325" t="s">
        <v>1743</v>
      </c>
      <c r="D12902" s="325">
        <v>472.4</v>
      </c>
      <c r="E12902" s="46">
        <v>30500</v>
      </c>
      <c r="F12902" s="130">
        <f t="shared" si="207"/>
        <v>14408200</v>
      </c>
      <c r="G12902" s="69"/>
    </row>
    <row r="12903" spans="1:8" ht="18" customHeight="1">
      <c r="A12903" s="323"/>
      <c r="B12903" s="302" t="s">
        <v>31</v>
      </c>
      <c r="C12903" s="325" t="s">
        <v>417</v>
      </c>
      <c r="D12903" s="325">
        <v>53</v>
      </c>
      <c r="E12903" s="46">
        <v>35000</v>
      </c>
      <c r="F12903" s="130">
        <f t="shared" si="207"/>
        <v>1855000</v>
      </c>
      <c r="G12903" s="69"/>
    </row>
    <row r="12904" spans="1:8" ht="18" customHeight="1">
      <c r="A12904" s="323"/>
      <c r="B12904" s="302"/>
      <c r="C12904" s="325"/>
      <c r="D12904" s="325"/>
      <c r="E12904" s="46"/>
      <c r="F12904" s="130">
        <f t="shared" si="207"/>
        <v>0</v>
      </c>
      <c r="G12904" s="69"/>
    </row>
    <row r="12905" spans="1:8" ht="18" customHeight="1">
      <c r="A12905" s="323" t="s">
        <v>1340</v>
      </c>
      <c r="B12905" s="302" t="s">
        <v>31</v>
      </c>
      <c r="C12905" s="325" t="s">
        <v>1342</v>
      </c>
      <c r="D12905" s="325">
        <v>200</v>
      </c>
      <c r="E12905" s="46">
        <v>34000</v>
      </c>
      <c r="F12905" s="130">
        <f t="shared" si="207"/>
        <v>6800000</v>
      </c>
      <c r="G12905" s="86">
        <f>SUM(F12905:F12906)</f>
        <v>13464000</v>
      </c>
      <c r="H12905" s="277" t="s">
        <v>2474</v>
      </c>
    </row>
    <row r="12906" spans="1:8" ht="18" customHeight="1">
      <c r="A12906" s="323"/>
      <c r="B12906" s="302" t="s">
        <v>31</v>
      </c>
      <c r="C12906" s="325" t="s">
        <v>2934</v>
      </c>
      <c r="D12906" s="325">
        <v>196</v>
      </c>
      <c r="E12906" s="46">
        <v>34000</v>
      </c>
      <c r="F12906" s="130">
        <f t="shared" si="207"/>
        <v>6664000</v>
      </c>
      <c r="G12906" s="69"/>
    </row>
    <row r="12907" spans="1:8" ht="18" customHeight="1">
      <c r="A12907" s="323"/>
      <c r="B12907" s="302"/>
      <c r="C12907" s="325"/>
      <c r="D12907" s="325"/>
      <c r="E12907" s="46"/>
      <c r="F12907" s="130">
        <f t="shared" si="207"/>
        <v>0</v>
      </c>
      <c r="G12907" s="69"/>
    </row>
    <row r="12908" spans="1:8" ht="18" customHeight="1">
      <c r="A12908" s="323" t="s">
        <v>178</v>
      </c>
      <c r="B12908" s="302" t="s">
        <v>13</v>
      </c>
      <c r="C12908" s="325" t="s">
        <v>15</v>
      </c>
      <c r="D12908" s="325">
        <v>50</v>
      </c>
      <c r="E12908" s="46">
        <v>32000</v>
      </c>
      <c r="F12908" s="130">
        <f t="shared" si="207"/>
        <v>1600000</v>
      </c>
      <c r="G12908" s="86">
        <f>SUM(F12908:F12911)</f>
        <v>12140000</v>
      </c>
      <c r="H12908" s="277" t="s">
        <v>2474</v>
      </c>
    </row>
    <row r="12909" spans="1:8" ht="18" customHeight="1">
      <c r="A12909" s="323"/>
      <c r="B12909" s="302" t="s">
        <v>13</v>
      </c>
      <c r="C12909" s="325" t="s">
        <v>75</v>
      </c>
      <c r="D12909" s="325">
        <v>100</v>
      </c>
      <c r="E12909" s="46">
        <v>32000</v>
      </c>
      <c r="F12909" s="130">
        <f t="shared" si="207"/>
        <v>3200000</v>
      </c>
      <c r="G12909" s="69"/>
    </row>
    <row r="12910" spans="1:8" ht="18" customHeight="1">
      <c r="A12910" s="323"/>
      <c r="B12910" s="302" t="s">
        <v>13</v>
      </c>
      <c r="C12910" s="325" t="s">
        <v>707</v>
      </c>
      <c r="D12910" s="325">
        <v>100</v>
      </c>
      <c r="E12910" s="46">
        <v>32000</v>
      </c>
      <c r="F12910" s="130">
        <f t="shared" si="207"/>
        <v>3200000</v>
      </c>
      <c r="G12910" s="69"/>
    </row>
    <row r="12911" spans="1:8" ht="18" customHeight="1">
      <c r="A12911" s="323"/>
      <c r="B12911" s="302" t="s">
        <v>31</v>
      </c>
      <c r="C12911" s="325" t="s">
        <v>1904</v>
      </c>
      <c r="D12911" s="325">
        <v>120</v>
      </c>
      <c r="E12911" s="46">
        <v>34500</v>
      </c>
      <c r="F12911" s="130">
        <f t="shared" si="207"/>
        <v>4140000</v>
      </c>
      <c r="G12911" s="69"/>
    </row>
    <row r="12912" spans="1:8" ht="18" customHeight="1">
      <c r="A12912" s="323"/>
      <c r="B12912" s="302"/>
      <c r="C12912" s="325"/>
      <c r="D12912" s="325"/>
      <c r="E12912" s="46"/>
      <c r="F12912" s="130">
        <f t="shared" si="207"/>
        <v>0</v>
      </c>
      <c r="G12912" s="69"/>
    </row>
    <row r="12913" spans="1:9" ht="18" customHeight="1">
      <c r="A12913" s="323" t="s">
        <v>2354</v>
      </c>
      <c r="B12913" s="302" t="s">
        <v>13</v>
      </c>
      <c r="C12913" s="325" t="s">
        <v>1511</v>
      </c>
      <c r="D12913" s="325">
        <v>104.8</v>
      </c>
      <c r="E12913" s="46">
        <v>32000</v>
      </c>
      <c r="F12913" s="130">
        <f t="shared" si="207"/>
        <v>3353600</v>
      </c>
      <c r="G12913" s="86">
        <f>F12913</f>
        <v>3353600</v>
      </c>
      <c r="H12913" s="277" t="s">
        <v>2474</v>
      </c>
    </row>
    <row r="12914" spans="1:9" ht="18" customHeight="1">
      <c r="A12914" s="323"/>
      <c r="B12914" s="302"/>
      <c r="C12914" s="325"/>
      <c r="D12914" s="325"/>
      <c r="E12914" s="46"/>
      <c r="F12914" s="130">
        <f t="shared" si="207"/>
        <v>0</v>
      </c>
      <c r="G12914" s="69"/>
    </row>
    <row r="12915" spans="1:9" ht="18" customHeight="1">
      <c r="A12915" s="323" t="s">
        <v>93</v>
      </c>
      <c r="B12915" s="302" t="s">
        <v>13</v>
      </c>
      <c r="C12915" s="325" t="s">
        <v>1984</v>
      </c>
      <c r="D12915" s="325">
        <v>150.69999999999999</v>
      </c>
      <c r="E12915" s="46">
        <v>30500</v>
      </c>
      <c r="F12915" s="130">
        <f t="shared" si="207"/>
        <v>4596350</v>
      </c>
      <c r="G12915" s="86">
        <f>SUM(F12915:F12918)</f>
        <v>30837600</v>
      </c>
      <c r="H12915" s="277" t="s">
        <v>2474</v>
      </c>
    </row>
    <row r="12916" spans="1:9" ht="18" customHeight="1">
      <c r="A12916" s="323"/>
      <c r="B12916" s="302" t="s">
        <v>13</v>
      </c>
      <c r="C12916" s="325" t="s">
        <v>2935</v>
      </c>
      <c r="D12916" s="325">
        <v>56.5</v>
      </c>
      <c r="E12916" s="46">
        <v>30500</v>
      </c>
      <c r="F12916" s="130">
        <f t="shared" si="207"/>
        <v>1723250</v>
      </c>
      <c r="G12916" s="69"/>
    </row>
    <row r="12917" spans="1:9" ht="18" customHeight="1">
      <c r="A12917" s="323"/>
      <c r="B12917" s="302" t="s">
        <v>23</v>
      </c>
      <c r="C12917" s="325" t="s">
        <v>1130</v>
      </c>
      <c r="D12917" s="325">
        <v>48</v>
      </c>
      <c r="E12917" s="46">
        <v>34500</v>
      </c>
      <c r="F12917" s="130">
        <f t="shared" si="207"/>
        <v>1656000</v>
      </c>
      <c r="G12917" s="69"/>
    </row>
    <row r="12918" spans="1:9" ht="18" customHeight="1">
      <c r="A12918" s="323"/>
      <c r="B12918" s="444" t="s">
        <v>2926</v>
      </c>
      <c r="C12918" s="325" t="s">
        <v>2506</v>
      </c>
      <c r="D12918" s="325">
        <v>653.20000000000005</v>
      </c>
      <c r="E12918" s="46">
        <v>35000</v>
      </c>
      <c r="F12918" s="130">
        <f t="shared" si="207"/>
        <v>22862000</v>
      </c>
      <c r="G12918" s="69"/>
      <c r="I12918" s="280" t="s">
        <v>52</v>
      </c>
    </row>
    <row r="12919" spans="1:9" ht="18" customHeight="1">
      <c r="A12919" s="323"/>
      <c r="B12919" s="302"/>
      <c r="C12919" s="325"/>
      <c r="D12919" s="325"/>
      <c r="E12919" s="46"/>
      <c r="F12919" s="130">
        <f t="shared" si="207"/>
        <v>0</v>
      </c>
      <c r="G12919" s="69"/>
    </row>
    <row r="12920" spans="1:9" ht="18" customHeight="1">
      <c r="A12920" s="323" t="s">
        <v>727</v>
      </c>
      <c r="B12920" s="302" t="s">
        <v>31</v>
      </c>
      <c r="C12920" s="325" t="s">
        <v>1911</v>
      </c>
      <c r="D12920" s="325">
        <v>296.3</v>
      </c>
      <c r="E12920" s="46">
        <v>37000</v>
      </c>
      <c r="F12920" s="130">
        <f t="shared" si="207"/>
        <v>10963100</v>
      </c>
      <c r="G12920" s="86">
        <f>SUM(F12920:F12921)</f>
        <v>15625100</v>
      </c>
      <c r="H12920" s="277" t="s">
        <v>2474</v>
      </c>
    </row>
    <row r="12921" spans="1:9" ht="18" customHeight="1">
      <c r="A12921" s="323"/>
      <c r="B12921" s="302" t="s">
        <v>31</v>
      </c>
      <c r="C12921" s="325" t="s">
        <v>447</v>
      </c>
      <c r="D12921" s="325">
        <v>126</v>
      </c>
      <c r="E12921" s="46">
        <v>37000</v>
      </c>
      <c r="F12921" s="130">
        <f t="shared" si="207"/>
        <v>4662000</v>
      </c>
      <c r="G12921" s="69"/>
    </row>
    <row r="12922" spans="1:9" ht="18" customHeight="1">
      <c r="A12922" s="323"/>
      <c r="B12922" s="302"/>
      <c r="C12922" s="325"/>
      <c r="D12922" s="325"/>
      <c r="E12922" s="46"/>
      <c r="F12922" s="130">
        <f t="shared" si="207"/>
        <v>0</v>
      </c>
      <c r="G12922" s="69"/>
    </row>
    <row r="12923" spans="1:9" ht="18" customHeight="1">
      <c r="A12923" s="323" t="s">
        <v>90</v>
      </c>
      <c r="B12923" s="302" t="s">
        <v>31</v>
      </c>
      <c r="C12923" s="302" t="s">
        <v>491</v>
      </c>
      <c r="D12923" s="325">
        <v>149</v>
      </c>
      <c r="E12923" s="46">
        <v>34500</v>
      </c>
      <c r="F12923" s="130">
        <f t="shared" si="207"/>
        <v>5140500</v>
      </c>
      <c r="G12923" s="86">
        <f>SUM(F12923:F12924)</f>
        <v>6668850</v>
      </c>
      <c r="H12923" s="277" t="s">
        <v>2474</v>
      </c>
    </row>
    <row r="12924" spans="1:9" ht="18" customHeight="1">
      <c r="A12924" s="323"/>
      <c r="B12924" s="302" t="s">
        <v>31</v>
      </c>
      <c r="C12924" s="325" t="s">
        <v>852</v>
      </c>
      <c r="D12924" s="325">
        <v>44.3</v>
      </c>
      <c r="E12924" s="46">
        <v>34500</v>
      </c>
      <c r="F12924" s="130">
        <f t="shared" si="207"/>
        <v>1528350</v>
      </c>
      <c r="G12924" s="69"/>
    </row>
    <row r="12925" spans="1:9" ht="18" customHeight="1">
      <c r="A12925" s="323"/>
      <c r="B12925" s="302"/>
      <c r="C12925" s="325"/>
      <c r="D12925" s="325"/>
      <c r="E12925" s="46"/>
      <c r="F12925" s="130">
        <f t="shared" si="207"/>
        <v>0</v>
      </c>
      <c r="G12925" s="69"/>
    </row>
    <row r="12926" spans="1:9" ht="18" customHeight="1">
      <c r="A12926" s="323" t="s">
        <v>392</v>
      </c>
      <c r="B12926" s="302" t="s">
        <v>31</v>
      </c>
      <c r="C12926" s="325" t="s">
        <v>2750</v>
      </c>
      <c r="D12926" s="325">
        <v>217</v>
      </c>
      <c r="E12926" s="46">
        <v>35500</v>
      </c>
      <c r="F12926" s="130">
        <f t="shared" si="207"/>
        <v>7703500</v>
      </c>
      <c r="G12926" s="86">
        <f>F12926</f>
        <v>7703500</v>
      </c>
      <c r="H12926" s="277" t="s">
        <v>2474</v>
      </c>
    </row>
    <row r="12927" spans="1:9" ht="18" customHeight="1">
      <c r="A12927" s="323"/>
      <c r="B12927" s="302"/>
      <c r="C12927" s="325"/>
      <c r="D12927" s="325"/>
      <c r="E12927" s="46"/>
      <c r="F12927" s="130">
        <f t="shared" si="207"/>
        <v>0</v>
      </c>
      <c r="G12927" s="69"/>
    </row>
    <row r="12928" spans="1:9" ht="18" customHeight="1">
      <c r="A12928" s="323" t="s">
        <v>51</v>
      </c>
      <c r="B12928" s="302" t="s">
        <v>13</v>
      </c>
      <c r="C12928" s="325" t="s">
        <v>455</v>
      </c>
      <c r="D12928" s="325">
        <v>373</v>
      </c>
      <c r="E12928" s="46">
        <v>32000</v>
      </c>
      <c r="F12928" s="130">
        <f t="shared" si="207"/>
        <v>11936000</v>
      </c>
      <c r="G12928" s="86">
        <f>SUM(F12928:F12931)</f>
        <v>21339900</v>
      </c>
      <c r="H12928" s="277" t="s">
        <v>2474</v>
      </c>
    </row>
    <row r="12929" spans="1:8" ht="18" customHeight="1">
      <c r="A12929" s="323"/>
      <c r="B12929" s="302" t="s">
        <v>13</v>
      </c>
      <c r="C12929" s="325" t="s">
        <v>920</v>
      </c>
      <c r="D12929" s="325">
        <v>152.69999999999999</v>
      </c>
      <c r="E12929" s="46">
        <v>32000</v>
      </c>
      <c r="F12929" s="130">
        <f t="shared" si="207"/>
        <v>4886400</v>
      </c>
      <c r="G12929" s="69"/>
    </row>
    <row r="12930" spans="1:8" ht="18" customHeight="1">
      <c r="A12930" s="323"/>
      <c r="B12930" s="302" t="s">
        <v>31</v>
      </c>
      <c r="C12930" s="325" t="s">
        <v>514</v>
      </c>
      <c r="D12930" s="325">
        <v>13</v>
      </c>
      <c r="E12930" s="46">
        <v>35000</v>
      </c>
      <c r="F12930" s="130">
        <f t="shared" si="207"/>
        <v>455000</v>
      </c>
      <c r="G12930" s="69"/>
    </row>
    <row r="12931" spans="1:8" ht="18" customHeight="1">
      <c r="A12931" s="323"/>
      <c r="B12931" s="302" t="s">
        <v>31</v>
      </c>
      <c r="C12931" s="325" t="s">
        <v>1187</v>
      </c>
      <c r="D12931" s="325">
        <v>125</v>
      </c>
      <c r="E12931" s="46">
        <v>32500</v>
      </c>
      <c r="F12931" s="130">
        <f t="shared" si="207"/>
        <v>4062500</v>
      </c>
      <c r="G12931" s="69"/>
    </row>
    <row r="12932" spans="1:8" ht="18" customHeight="1">
      <c r="A12932" s="323"/>
      <c r="B12932" s="302"/>
      <c r="C12932" s="325"/>
      <c r="D12932" s="325"/>
      <c r="E12932" s="46"/>
      <c r="F12932" s="130">
        <f t="shared" si="207"/>
        <v>0</v>
      </c>
      <c r="G12932" s="69"/>
    </row>
    <row r="12933" spans="1:8" ht="18" customHeight="1">
      <c r="A12933" s="323" t="s">
        <v>2448</v>
      </c>
      <c r="B12933" s="302" t="s">
        <v>31</v>
      </c>
      <c r="C12933" s="325" t="s">
        <v>726</v>
      </c>
      <c r="D12933" s="325">
        <v>305</v>
      </c>
      <c r="E12933" s="46">
        <v>35000</v>
      </c>
      <c r="F12933" s="130">
        <f t="shared" si="207"/>
        <v>10675000</v>
      </c>
      <c r="G12933" s="86">
        <f>SUM(F12933:F12934)</f>
        <v>11725000</v>
      </c>
      <c r="H12933" s="277" t="s">
        <v>2474</v>
      </c>
    </row>
    <row r="12934" spans="1:8" ht="18" customHeight="1">
      <c r="A12934" s="323"/>
      <c r="B12934" s="302" t="s">
        <v>31</v>
      </c>
      <c r="C12934" s="325" t="s">
        <v>2500</v>
      </c>
      <c r="D12934" s="325">
        <v>30</v>
      </c>
      <c r="E12934" s="46">
        <v>35000</v>
      </c>
      <c r="F12934" s="130">
        <f>E12934*D12934</f>
        <v>1050000</v>
      </c>
      <c r="G12934" s="86"/>
    </row>
    <row r="12935" spans="1:8" ht="18" customHeight="1">
      <c r="A12935" s="323"/>
      <c r="B12935" s="302"/>
      <c r="C12935" s="325"/>
      <c r="D12935" s="325"/>
      <c r="E12935" s="46"/>
      <c r="F12935" s="130">
        <f t="shared" si="207"/>
        <v>0</v>
      </c>
      <c r="G12935" s="69"/>
    </row>
    <row r="12936" spans="1:8" ht="18" customHeight="1">
      <c r="A12936" s="323" t="s">
        <v>2315</v>
      </c>
      <c r="B12936" s="302" t="s">
        <v>669</v>
      </c>
      <c r="C12936" s="325" t="s">
        <v>46</v>
      </c>
      <c r="D12936" s="325">
        <v>66.7</v>
      </c>
      <c r="E12936" s="46">
        <v>34000</v>
      </c>
      <c r="F12936" s="130">
        <f t="shared" si="207"/>
        <v>2267800</v>
      </c>
      <c r="G12936" s="86">
        <f>SUM(F12936:F12938)</f>
        <v>5844600</v>
      </c>
      <c r="H12936" s="277" t="s">
        <v>2474</v>
      </c>
    </row>
    <row r="12937" spans="1:8" ht="18" customHeight="1">
      <c r="A12937" s="323"/>
      <c r="B12937" s="302" t="s">
        <v>669</v>
      </c>
      <c r="C12937" s="325" t="s">
        <v>347</v>
      </c>
      <c r="D12937" s="325">
        <v>54.2</v>
      </c>
      <c r="E12937" s="46">
        <v>34000</v>
      </c>
      <c r="F12937" s="130">
        <f t="shared" si="207"/>
        <v>1842800</v>
      </c>
      <c r="G12937" s="69"/>
    </row>
    <row r="12938" spans="1:8" ht="18" customHeight="1">
      <c r="A12938" s="323"/>
      <c r="B12938" s="302" t="s">
        <v>669</v>
      </c>
      <c r="C12938" s="325" t="s">
        <v>75</v>
      </c>
      <c r="D12938" s="325">
        <v>51</v>
      </c>
      <c r="E12938" s="46">
        <v>34000</v>
      </c>
      <c r="F12938" s="130">
        <f t="shared" si="207"/>
        <v>1734000</v>
      </c>
      <c r="G12938" s="69"/>
    </row>
    <row r="12939" spans="1:8" ht="18" customHeight="1">
      <c r="A12939" s="323"/>
      <c r="B12939" s="302"/>
      <c r="C12939" s="325"/>
      <c r="D12939" s="325"/>
      <c r="E12939" s="46"/>
      <c r="F12939" s="130">
        <f t="shared" si="207"/>
        <v>0</v>
      </c>
      <c r="G12939" s="69"/>
    </row>
    <row r="12940" spans="1:8" ht="18" customHeight="1">
      <c r="A12940" s="323" t="s">
        <v>1290</v>
      </c>
      <c r="B12940" s="439" t="s">
        <v>1291</v>
      </c>
      <c r="C12940" s="430"/>
      <c r="D12940" s="430">
        <v>-190.6</v>
      </c>
      <c r="E12940" s="54">
        <v>28000</v>
      </c>
      <c r="F12940" s="140">
        <f t="shared" si="207"/>
        <v>-5336800</v>
      </c>
      <c r="G12940" s="86">
        <f>F12940</f>
        <v>-5336800</v>
      </c>
    </row>
    <row r="12941" spans="1:8" ht="18" customHeight="1">
      <c r="A12941" s="323"/>
      <c r="B12941" s="302"/>
      <c r="C12941" s="325"/>
      <c r="D12941" s="325"/>
      <c r="E12941" s="46"/>
      <c r="F12941" s="130">
        <f t="shared" si="207"/>
        <v>0</v>
      </c>
      <c r="G12941" s="69"/>
    </row>
    <row r="12942" spans="1:8" ht="18" customHeight="1">
      <c r="A12942" s="323" t="s">
        <v>722</v>
      </c>
      <c r="B12942" s="444" t="s">
        <v>2802</v>
      </c>
      <c r="C12942" s="482" t="s">
        <v>22</v>
      </c>
      <c r="D12942" s="482">
        <v>469.3</v>
      </c>
      <c r="E12942" s="116">
        <v>47000</v>
      </c>
      <c r="F12942" s="131">
        <f t="shared" si="207"/>
        <v>22057100</v>
      </c>
      <c r="G12942" s="86">
        <f>F12942</f>
        <v>22057100</v>
      </c>
      <c r="H12942" s="277" t="s">
        <v>2474</v>
      </c>
    </row>
    <row r="12943" spans="1:8" ht="18" customHeight="1">
      <c r="A12943" s="323"/>
      <c r="B12943" s="302"/>
      <c r="C12943" s="325"/>
      <c r="D12943" s="325"/>
      <c r="E12943" s="46"/>
      <c r="F12943" s="130">
        <f t="shared" si="207"/>
        <v>0</v>
      </c>
      <c r="G12943" s="69"/>
    </row>
    <row r="12944" spans="1:8" ht="18" customHeight="1">
      <c r="A12944" s="323" t="s">
        <v>321</v>
      </c>
      <c r="B12944" s="302" t="s">
        <v>31</v>
      </c>
      <c r="C12944" s="325" t="s">
        <v>2139</v>
      </c>
      <c r="D12944" s="325">
        <v>159</v>
      </c>
      <c r="E12944" s="46">
        <v>35000</v>
      </c>
      <c r="F12944" s="130">
        <f t="shared" si="207"/>
        <v>5565000</v>
      </c>
      <c r="G12944" s="86">
        <f>F12944</f>
        <v>5565000</v>
      </c>
      <c r="H12944" s="277" t="s">
        <v>2474</v>
      </c>
    </row>
    <row r="12945" spans="1:8" ht="18" customHeight="1">
      <c r="A12945" s="323"/>
      <c r="B12945" s="302"/>
      <c r="C12945" s="325"/>
      <c r="D12945" s="325"/>
      <c r="E12945" s="46"/>
      <c r="F12945" s="130">
        <f t="shared" si="207"/>
        <v>0</v>
      </c>
      <c r="G12945" s="69"/>
    </row>
    <row r="12946" spans="1:8" ht="18" customHeight="1">
      <c r="A12946" s="323" t="s">
        <v>2492</v>
      </c>
      <c r="B12946" s="302" t="s">
        <v>13</v>
      </c>
      <c r="C12946" s="325" t="s">
        <v>62</v>
      </c>
      <c r="D12946" s="325">
        <v>10</v>
      </c>
      <c r="E12946" s="46">
        <v>30500</v>
      </c>
      <c r="F12946" s="130">
        <f t="shared" si="207"/>
        <v>305000</v>
      </c>
      <c r="G12946" s="86">
        <f>F12946</f>
        <v>305000</v>
      </c>
    </row>
    <row r="12947" spans="1:8" ht="18" customHeight="1">
      <c r="A12947" s="323"/>
      <c r="B12947" s="302"/>
      <c r="C12947" s="325"/>
      <c r="D12947" s="325"/>
      <c r="E12947" s="46"/>
      <c r="F12947" s="130">
        <f t="shared" si="207"/>
        <v>0</v>
      </c>
      <c r="G12947" s="69"/>
    </row>
    <row r="12948" spans="1:8" ht="18" customHeight="1">
      <c r="A12948" s="533" t="s">
        <v>245</v>
      </c>
      <c r="B12948" s="440" t="s">
        <v>23</v>
      </c>
      <c r="C12948" s="382" t="s">
        <v>545</v>
      </c>
      <c r="D12948" s="382">
        <v>113.7</v>
      </c>
      <c r="E12948" s="59">
        <v>34500</v>
      </c>
      <c r="F12948" s="132">
        <f t="shared" si="207"/>
        <v>3922650</v>
      </c>
      <c r="G12948" s="125">
        <f>F12948</f>
        <v>3922650</v>
      </c>
      <c r="H12948" s="277" t="s">
        <v>2474</v>
      </c>
    </row>
    <row r="12949" spans="1:8" ht="18" customHeight="1">
      <c r="A12949" s="526"/>
      <c r="B12949" s="435"/>
      <c r="C12949" s="484"/>
      <c r="D12949" s="484"/>
      <c r="E12949" s="113"/>
      <c r="F12949" s="126"/>
      <c r="G12949" s="9"/>
    </row>
    <row r="12950" spans="1:8" ht="18" customHeight="1">
      <c r="A12950" s="549">
        <v>42508</v>
      </c>
      <c r="B12950" s="473"/>
      <c r="C12950" s="517" t="s">
        <v>398</v>
      </c>
      <c r="D12950" s="498"/>
      <c r="E12950" s="62"/>
      <c r="F12950" s="295"/>
      <c r="G12950" s="296"/>
    </row>
    <row r="12951" spans="1:8" ht="18" customHeight="1">
      <c r="A12951" s="550" t="s">
        <v>127</v>
      </c>
      <c r="B12951" s="475" t="s">
        <v>134</v>
      </c>
      <c r="C12951" s="519" t="s">
        <v>152</v>
      </c>
      <c r="D12951" s="519">
        <f>SUM(D12952:D13072)</f>
        <v>9768.9000000000015</v>
      </c>
      <c r="E12951" s="332"/>
      <c r="F12951" s="332">
        <f>SUM(F12952:F13072)</f>
        <v>324807650</v>
      </c>
      <c r="G12951" s="332">
        <f>SUM(G12952:G13072)</f>
        <v>324807650</v>
      </c>
      <c r="H12951" s="278"/>
    </row>
    <row r="12952" spans="1:8" ht="18" customHeight="1">
      <c r="A12952" s="532" t="s">
        <v>2938</v>
      </c>
      <c r="B12952" s="441" t="s">
        <v>13</v>
      </c>
      <c r="C12952" s="492" t="s">
        <v>238</v>
      </c>
      <c r="D12952" s="492">
        <v>50</v>
      </c>
      <c r="E12952" s="62">
        <v>31000</v>
      </c>
      <c r="F12952" s="139">
        <f t="shared" si="207"/>
        <v>1550000</v>
      </c>
      <c r="G12952" s="85">
        <f>SUM(F12952:F12953)</f>
        <v>3100000</v>
      </c>
      <c r="H12952" s="277" t="s">
        <v>2474</v>
      </c>
    </row>
    <row r="12953" spans="1:8" ht="18" customHeight="1">
      <c r="A12953" s="323"/>
      <c r="B12953" s="302" t="s">
        <v>13</v>
      </c>
      <c r="C12953" s="325" t="s">
        <v>29</v>
      </c>
      <c r="D12953" s="325">
        <v>50</v>
      </c>
      <c r="E12953" s="46">
        <v>31000</v>
      </c>
      <c r="F12953" s="130">
        <f t="shared" si="207"/>
        <v>1550000</v>
      </c>
      <c r="G12953" s="69"/>
    </row>
    <row r="12954" spans="1:8" ht="18" customHeight="1">
      <c r="A12954" s="323"/>
      <c r="B12954" s="302"/>
      <c r="C12954" s="325"/>
      <c r="D12954" s="325"/>
      <c r="E12954" s="46"/>
      <c r="F12954" s="130">
        <f t="shared" si="207"/>
        <v>0</v>
      </c>
      <c r="G12954" s="69"/>
    </row>
    <row r="12955" spans="1:8" ht="18" customHeight="1">
      <c r="A12955" s="323" t="s">
        <v>2942</v>
      </c>
      <c r="B12955" s="302" t="s">
        <v>23</v>
      </c>
      <c r="C12955" s="325" t="s">
        <v>416</v>
      </c>
      <c r="D12955" s="325">
        <f>442.8+233.2</f>
        <v>676</v>
      </c>
      <c r="E12955" s="46">
        <v>34200</v>
      </c>
      <c r="F12955" s="130">
        <f t="shared" si="207"/>
        <v>23119200</v>
      </c>
      <c r="G12955" s="86">
        <f>SUM(F12955:F12956)</f>
        <v>34200000</v>
      </c>
      <c r="H12955" s="277" t="s">
        <v>2474</v>
      </c>
    </row>
    <row r="12956" spans="1:8" ht="18" customHeight="1">
      <c r="A12956" s="323"/>
      <c r="B12956" s="302" t="s">
        <v>23</v>
      </c>
      <c r="C12956" s="325" t="s">
        <v>369</v>
      </c>
      <c r="D12956" s="325">
        <f>94+230</f>
        <v>324</v>
      </c>
      <c r="E12956" s="46">
        <v>34200</v>
      </c>
      <c r="F12956" s="130">
        <f t="shared" si="207"/>
        <v>11080800</v>
      </c>
      <c r="G12956" s="69"/>
    </row>
    <row r="12957" spans="1:8" ht="18" customHeight="1">
      <c r="A12957" s="323"/>
      <c r="B12957" s="302"/>
      <c r="C12957" s="325"/>
      <c r="D12957" s="325"/>
      <c r="E12957" s="46"/>
      <c r="F12957" s="130"/>
      <c r="G12957" s="69"/>
    </row>
    <row r="12958" spans="1:8" ht="18" customHeight="1">
      <c r="A12958" s="323" t="s">
        <v>537</v>
      </c>
      <c r="B12958" s="302" t="s">
        <v>31</v>
      </c>
      <c r="C12958" s="325" t="s">
        <v>186</v>
      </c>
      <c r="D12958" s="325">
        <v>30</v>
      </c>
      <c r="E12958" s="46">
        <v>35000</v>
      </c>
      <c r="F12958" s="130">
        <f t="shared" si="207"/>
        <v>1050000</v>
      </c>
      <c r="G12958" s="86">
        <f>SUM(F12958:F12960)</f>
        <v>3062500</v>
      </c>
    </row>
    <row r="12959" spans="1:8" ht="18" customHeight="1">
      <c r="A12959" s="323"/>
      <c r="B12959" s="302" t="s">
        <v>31</v>
      </c>
      <c r="C12959" s="325" t="s">
        <v>255</v>
      </c>
      <c r="D12959" s="325">
        <v>27</v>
      </c>
      <c r="E12959" s="46">
        <v>35000</v>
      </c>
      <c r="F12959" s="130">
        <f t="shared" si="207"/>
        <v>945000</v>
      </c>
      <c r="G12959" s="69"/>
    </row>
    <row r="12960" spans="1:8" ht="18" customHeight="1">
      <c r="A12960" s="323"/>
      <c r="B12960" s="302" t="s">
        <v>31</v>
      </c>
      <c r="C12960" s="325" t="s">
        <v>158</v>
      </c>
      <c r="D12960" s="325">
        <v>30.5</v>
      </c>
      <c r="E12960" s="46">
        <v>35000</v>
      </c>
      <c r="F12960" s="130">
        <f t="shared" si="207"/>
        <v>1067500</v>
      </c>
      <c r="G12960" s="69"/>
    </row>
    <row r="12961" spans="1:7" ht="18" customHeight="1">
      <c r="A12961" s="323"/>
      <c r="B12961" s="302"/>
      <c r="C12961" s="325"/>
      <c r="D12961" s="325"/>
      <c r="E12961" s="46"/>
      <c r="F12961" s="130">
        <f t="shared" si="207"/>
        <v>0</v>
      </c>
      <c r="G12961" s="69"/>
    </row>
    <row r="12962" spans="1:7" ht="18" customHeight="1">
      <c r="A12962" s="302" t="s">
        <v>56</v>
      </c>
      <c r="B12962" s="302" t="s">
        <v>13</v>
      </c>
      <c r="C12962" s="325" t="s">
        <v>75</v>
      </c>
      <c r="D12962" s="325">
        <v>20</v>
      </c>
      <c r="E12962" s="46">
        <v>31000</v>
      </c>
      <c r="F12962" s="130">
        <f t="shared" si="207"/>
        <v>620000</v>
      </c>
      <c r="G12962" s="86">
        <f>F12962</f>
        <v>620000</v>
      </c>
    </row>
    <row r="12963" spans="1:7" ht="18" customHeight="1">
      <c r="A12963" s="323"/>
      <c r="B12963" s="302"/>
      <c r="C12963" s="325"/>
      <c r="D12963" s="325"/>
      <c r="E12963" s="46"/>
      <c r="F12963" s="130">
        <f t="shared" si="207"/>
        <v>0</v>
      </c>
      <c r="G12963" s="69"/>
    </row>
    <row r="12964" spans="1:7" ht="18" customHeight="1">
      <c r="A12964" s="323" t="s">
        <v>2956</v>
      </c>
      <c r="B12964" s="302" t="s">
        <v>13</v>
      </c>
      <c r="C12964" s="325" t="s">
        <v>75</v>
      </c>
      <c r="D12964" s="325">
        <v>300</v>
      </c>
      <c r="E12964" s="46">
        <v>32000</v>
      </c>
      <c r="F12964" s="130">
        <f t="shared" si="207"/>
        <v>9600000</v>
      </c>
      <c r="G12964" s="86">
        <f>F12964</f>
        <v>9600000</v>
      </c>
    </row>
    <row r="12965" spans="1:7" ht="18" customHeight="1">
      <c r="A12965" s="323"/>
      <c r="B12965" s="302"/>
      <c r="C12965" s="325"/>
      <c r="D12965" s="325"/>
      <c r="E12965" s="46"/>
      <c r="F12965" s="130">
        <f t="shared" si="207"/>
        <v>0</v>
      </c>
      <c r="G12965" s="86"/>
    </row>
    <row r="12966" spans="1:7" ht="18" customHeight="1">
      <c r="A12966" s="323" t="s">
        <v>2141</v>
      </c>
      <c r="B12966" s="302" t="s">
        <v>289</v>
      </c>
      <c r="C12966" s="325" t="s">
        <v>1654</v>
      </c>
      <c r="D12966" s="325">
        <v>50</v>
      </c>
      <c r="E12966" s="46">
        <v>31500</v>
      </c>
      <c r="F12966" s="130">
        <f t="shared" si="207"/>
        <v>1575000</v>
      </c>
      <c r="G12966" s="86">
        <f>F12966</f>
        <v>1575000</v>
      </c>
    </row>
    <row r="12967" spans="1:7" ht="18" customHeight="1">
      <c r="A12967" s="323"/>
      <c r="B12967" s="302"/>
      <c r="C12967" s="325"/>
      <c r="D12967" s="325"/>
      <c r="E12967" s="46"/>
      <c r="F12967" s="130">
        <f t="shared" si="207"/>
        <v>0</v>
      </c>
      <c r="G12967" s="86"/>
    </row>
    <row r="12968" spans="1:7" ht="18" customHeight="1">
      <c r="A12968" s="323" t="s">
        <v>646</v>
      </c>
      <c r="B12968" s="302" t="s">
        <v>31</v>
      </c>
      <c r="C12968" s="302" t="s">
        <v>158</v>
      </c>
      <c r="D12968" s="325">
        <v>225.5</v>
      </c>
      <c r="E12968" s="46">
        <v>36500</v>
      </c>
      <c r="F12968" s="130">
        <f t="shared" si="207"/>
        <v>8230750</v>
      </c>
      <c r="G12968" s="86">
        <f>F12968</f>
        <v>8230750</v>
      </c>
    </row>
    <row r="12969" spans="1:7" ht="18" customHeight="1">
      <c r="A12969" s="323"/>
      <c r="B12969" s="302"/>
      <c r="C12969" s="325"/>
      <c r="D12969" s="325"/>
      <c r="E12969" s="46"/>
      <c r="F12969" s="130">
        <f t="shared" si="207"/>
        <v>0</v>
      </c>
      <c r="G12969" s="69"/>
    </row>
    <row r="12970" spans="1:7" ht="18" customHeight="1">
      <c r="A12970" s="323">
        <v>585</v>
      </c>
      <c r="B12970" s="302" t="s">
        <v>13</v>
      </c>
      <c r="C12970" s="325" t="s">
        <v>838</v>
      </c>
      <c r="D12970" s="325">
        <v>85.5</v>
      </c>
      <c r="E12970" s="46">
        <v>30500</v>
      </c>
      <c r="F12970" s="130">
        <f>E12970*D12970</f>
        <v>2607750</v>
      </c>
      <c r="G12970" s="86">
        <f>SUM(F12970:F12973)</f>
        <v>5291750</v>
      </c>
    </row>
    <row r="12971" spans="1:7" ht="18" customHeight="1">
      <c r="A12971" s="323"/>
      <c r="B12971" s="302" t="s">
        <v>13</v>
      </c>
      <c r="C12971" s="325" t="s">
        <v>1991</v>
      </c>
      <c r="D12971" s="325">
        <v>20</v>
      </c>
      <c r="E12971" s="46">
        <v>30500</v>
      </c>
      <c r="F12971" s="130">
        <f>E12971*D12971</f>
        <v>610000</v>
      </c>
      <c r="G12971" s="69"/>
    </row>
    <row r="12972" spans="1:7" ht="18" customHeight="1">
      <c r="A12972" s="323"/>
      <c r="B12972" s="302" t="s">
        <v>13</v>
      </c>
      <c r="C12972" s="325" t="s">
        <v>978</v>
      </c>
      <c r="D12972" s="325">
        <v>38</v>
      </c>
      <c r="E12972" s="46">
        <v>30500</v>
      </c>
      <c r="F12972" s="130">
        <f>E12972*D12972</f>
        <v>1159000</v>
      </c>
      <c r="G12972" s="69"/>
    </row>
    <row r="12973" spans="1:7" ht="18" customHeight="1">
      <c r="A12973" s="323"/>
      <c r="B12973" s="302" t="s">
        <v>13</v>
      </c>
      <c r="C12973" s="325" t="s">
        <v>2544</v>
      </c>
      <c r="D12973" s="325">
        <v>30</v>
      </c>
      <c r="E12973" s="46">
        <v>30500</v>
      </c>
      <c r="F12973" s="130">
        <f>E12973*D12973</f>
        <v>915000</v>
      </c>
      <c r="G12973" s="69"/>
    </row>
    <row r="12974" spans="1:7" ht="18" customHeight="1">
      <c r="A12974" s="323" t="s">
        <v>2706</v>
      </c>
      <c r="B12974" s="302" t="s">
        <v>13</v>
      </c>
      <c r="C12974" s="325" t="s">
        <v>1674</v>
      </c>
      <c r="D12974" s="325">
        <v>56.5</v>
      </c>
      <c r="E12974" s="46">
        <v>30000</v>
      </c>
      <c r="F12974" s="130">
        <f t="shared" si="207"/>
        <v>1695000</v>
      </c>
      <c r="G12974" s="86">
        <f>F12974</f>
        <v>1695000</v>
      </c>
    </row>
    <row r="12975" spans="1:7" ht="18" customHeight="1">
      <c r="A12975" s="323"/>
      <c r="B12975" s="302"/>
      <c r="C12975" s="325"/>
      <c r="D12975" s="325"/>
      <c r="E12975" s="46"/>
      <c r="F12975" s="130">
        <f t="shared" si="207"/>
        <v>0</v>
      </c>
      <c r="G12975" s="69"/>
    </row>
    <row r="12976" spans="1:7" ht="18" customHeight="1">
      <c r="A12976" s="323" t="s">
        <v>2885</v>
      </c>
      <c r="B12976" s="302" t="s">
        <v>13</v>
      </c>
      <c r="C12976" s="325" t="s">
        <v>14</v>
      </c>
      <c r="D12976" s="325">
        <v>50</v>
      </c>
      <c r="E12976" s="46">
        <v>30500</v>
      </c>
      <c r="F12976" s="130">
        <f t="shared" si="207"/>
        <v>1525000</v>
      </c>
      <c r="G12976" s="86">
        <f>SUM(F12976:F12978)</f>
        <v>2745000</v>
      </c>
    </row>
    <row r="12977" spans="1:8" ht="18" customHeight="1">
      <c r="A12977" s="323"/>
      <c r="B12977" s="302" t="s">
        <v>13</v>
      </c>
      <c r="C12977" s="325" t="s">
        <v>59</v>
      </c>
      <c r="D12977" s="325">
        <v>20</v>
      </c>
      <c r="E12977" s="46">
        <v>30500</v>
      </c>
      <c r="F12977" s="130">
        <f t="shared" si="207"/>
        <v>610000</v>
      </c>
      <c r="G12977" s="69"/>
    </row>
    <row r="12978" spans="1:8" ht="18" customHeight="1">
      <c r="A12978" s="323"/>
      <c r="B12978" s="302" t="s">
        <v>13</v>
      </c>
      <c r="C12978" s="325" t="s">
        <v>60</v>
      </c>
      <c r="D12978" s="325">
        <v>20</v>
      </c>
      <c r="E12978" s="46">
        <v>30500</v>
      </c>
      <c r="F12978" s="130">
        <f t="shared" si="207"/>
        <v>610000</v>
      </c>
      <c r="G12978" s="69"/>
    </row>
    <row r="12979" spans="1:8" ht="18" customHeight="1">
      <c r="A12979" s="323"/>
      <c r="B12979" s="302"/>
      <c r="C12979" s="325"/>
      <c r="D12979" s="325"/>
      <c r="E12979" s="46"/>
      <c r="F12979" s="130">
        <f t="shared" si="207"/>
        <v>0</v>
      </c>
      <c r="G12979" s="69"/>
    </row>
    <row r="12980" spans="1:8" ht="18" customHeight="1">
      <c r="A12980" s="323" t="s">
        <v>2950</v>
      </c>
      <c r="B12980" s="302" t="s">
        <v>13</v>
      </c>
      <c r="C12980" s="325" t="s">
        <v>22</v>
      </c>
      <c r="D12980" s="325">
        <v>10</v>
      </c>
      <c r="E12980" s="46">
        <v>31000</v>
      </c>
      <c r="F12980" s="130">
        <f t="shared" si="207"/>
        <v>310000</v>
      </c>
      <c r="G12980" s="86">
        <f>SUM(F12980:F12982)</f>
        <v>930000</v>
      </c>
    </row>
    <row r="12981" spans="1:8" ht="18" customHeight="1">
      <c r="A12981" s="323"/>
      <c r="B12981" s="302" t="s">
        <v>13</v>
      </c>
      <c r="C12981" s="325" t="s">
        <v>15</v>
      </c>
      <c r="D12981" s="325">
        <v>10</v>
      </c>
      <c r="E12981" s="46">
        <v>31000</v>
      </c>
      <c r="F12981" s="130">
        <f t="shared" si="207"/>
        <v>310000</v>
      </c>
      <c r="G12981" s="69"/>
    </row>
    <row r="12982" spans="1:8" ht="18" customHeight="1">
      <c r="A12982" s="323"/>
      <c r="B12982" s="302" t="s">
        <v>13</v>
      </c>
      <c r="C12982" s="325" t="s">
        <v>62</v>
      </c>
      <c r="D12982" s="325">
        <v>10</v>
      </c>
      <c r="E12982" s="46">
        <v>31000</v>
      </c>
      <c r="F12982" s="130">
        <f t="shared" si="207"/>
        <v>310000</v>
      </c>
      <c r="G12982" s="69"/>
    </row>
    <row r="12983" spans="1:8" ht="18" customHeight="1">
      <c r="A12983" s="323"/>
      <c r="B12983" s="302"/>
      <c r="C12983" s="325"/>
      <c r="D12983" s="325"/>
      <c r="E12983" s="46"/>
      <c r="F12983" s="130">
        <f t="shared" si="207"/>
        <v>0</v>
      </c>
      <c r="G12983" s="69"/>
    </row>
    <row r="12984" spans="1:8" ht="18" customHeight="1">
      <c r="A12984" s="323" t="s">
        <v>2719</v>
      </c>
      <c r="B12984" s="302" t="s">
        <v>13</v>
      </c>
      <c r="C12984" s="325" t="s">
        <v>1060</v>
      </c>
      <c r="D12984" s="325">
        <v>106.6</v>
      </c>
      <c r="E12984" s="46">
        <v>30500</v>
      </c>
      <c r="F12984" s="130">
        <f t="shared" si="207"/>
        <v>3251300</v>
      </c>
      <c r="G12984" s="86">
        <f>SUM(F12984:F12986)</f>
        <v>5958300</v>
      </c>
    </row>
    <row r="12985" spans="1:8" ht="18" customHeight="1">
      <c r="A12985" s="323"/>
      <c r="B12985" s="302" t="s">
        <v>13</v>
      </c>
      <c r="C12985" s="325" t="s">
        <v>29</v>
      </c>
      <c r="D12985" s="325">
        <v>30</v>
      </c>
      <c r="E12985" s="46">
        <v>30500</v>
      </c>
      <c r="F12985" s="130">
        <f t="shared" si="207"/>
        <v>915000</v>
      </c>
      <c r="G12985" s="69"/>
    </row>
    <row r="12986" spans="1:8" ht="18" customHeight="1">
      <c r="A12986" s="323"/>
      <c r="B12986" s="302" t="s">
        <v>31</v>
      </c>
      <c r="C12986" s="325" t="s">
        <v>170</v>
      </c>
      <c r="D12986" s="325">
        <v>51.2</v>
      </c>
      <c r="E12986" s="46">
        <v>35000</v>
      </c>
      <c r="F12986" s="130">
        <f t="shared" si="207"/>
        <v>1792000</v>
      </c>
      <c r="G12986" s="69"/>
    </row>
    <row r="12987" spans="1:8" ht="18" customHeight="1">
      <c r="A12987" s="323"/>
      <c r="B12987" s="302"/>
      <c r="C12987" s="325"/>
      <c r="D12987" s="325"/>
      <c r="E12987" s="46"/>
      <c r="F12987" s="130">
        <f t="shared" si="207"/>
        <v>0</v>
      </c>
      <c r="G12987" s="69"/>
    </row>
    <row r="12988" spans="1:8" ht="18" customHeight="1">
      <c r="A12988" s="323" t="s">
        <v>2951</v>
      </c>
      <c r="B12988" s="302" t="s">
        <v>13</v>
      </c>
      <c r="C12988" s="325" t="s">
        <v>222</v>
      </c>
      <c r="D12988" s="325">
        <v>150</v>
      </c>
      <c r="E12988" s="46">
        <v>30500</v>
      </c>
      <c r="F12988" s="130">
        <f t="shared" si="207"/>
        <v>4575000</v>
      </c>
      <c r="G12988" s="86">
        <f>SUM(F12988:F12989)</f>
        <v>6300000</v>
      </c>
    </row>
    <row r="12989" spans="1:8" ht="18" customHeight="1">
      <c r="A12989" s="323"/>
      <c r="B12989" s="302" t="s">
        <v>23</v>
      </c>
      <c r="C12989" s="325" t="s">
        <v>15</v>
      </c>
      <c r="D12989" s="325">
        <v>50</v>
      </c>
      <c r="E12989" s="46">
        <v>34500</v>
      </c>
      <c r="F12989" s="130">
        <f t="shared" si="207"/>
        <v>1725000</v>
      </c>
      <c r="G12989" s="69"/>
    </row>
    <row r="12990" spans="1:8" ht="18" customHeight="1">
      <c r="A12990" s="323"/>
      <c r="B12990" s="302"/>
      <c r="C12990" s="325"/>
      <c r="D12990" s="325"/>
      <c r="E12990" s="46"/>
      <c r="F12990" s="130">
        <f t="shared" si="207"/>
        <v>0</v>
      </c>
      <c r="G12990" s="69"/>
    </row>
    <row r="12991" spans="1:8" ht="18" customHeight="1">
      <c r="A12991" s="323" t="s">
        <v>2273</v>
      </c>
      <c r="B12991" s="302" t="s">
        <v>13</v>
      </c>
      <c r="C12991" s="325" t="s">
        <v>29</v>
      </c>
      <c r="D12991" s="325">
        <v>20</v>
      </c>
      <c r="E12991" s="46">
        <v>30500</v>
      </c>
      <c r="F12991" s="130">
        <f t="shared" si="207"/>
        <v>610000</v>
      </c>
      <c r="G12991" s="86">
        <f>F12991</f>
        <v>610000</v>
      </c>
      <c r="H12991" s="277" t="s">
        <v>2474</v>
      </c>
    </row>
    <row r="12992" spans="1:8" ht="18" customHeight="1">
      <c r="A12992" s="323"/>
      <c r="B12992" s="302"/>
      <c r="C12992" s="325"/>
      <c r="D12992" s="325"/>
      <c r="E12992" s="46"/>
      <c r="F12992" s="130">
        <f t="shared" ref="F12992:F13100" si="208">E12992*D12992</f>
        <v>0</v>
      </c>
      <c r="G12992" s="69"/>
    </row>
    <row r="12993" spans="1:9" ht="18" customHeight="1">
      <c r="A12993" s="323" t="s">
        <v>203</v>
      </c>
      <c r="B12993" s="302" t="s">
        <v>31</v>
      </c>
      <c r="C12993" s="325" t="s">
        <v>34</v>
      </c>
      <c r="D12993" s="325">
        <v>100</v>
      </c>
      <c r="E12993" s="46">
        <v>31500</v>
      </c>
      <c r="F12993" s="130">
        <f>E12993*D12993</f>
        <v>3150000</v>
      </c>
      <c r="G12993" s="86">
        <f>F12993</f>
        <v>3150000</v>
      </c>
      <c r="H12993" s="277" t="s">
        <v>2474</v>
      </c>
    </row>
    <row r="12994" spans="1:9" ht="18" customHeight="1">
      <c r="A12994" s="323"/>
      <c r="B12994" s="302"/>
      <c r="C12994" s="325"/>
      <c r="D12994" s="325"/>
      <c r="E12994" s="46"/>
      <c r="F12994" s="130">
        <f t="shared" si="208"/>
        <v>0</v>
      </c>
      <c r="G12994" s="69"/>
    </row>
    <row r="12995" spans="1:9" ht="18" customHeight="1">
      <c r="A12995" s="323" t="s">
        <v>2469</v>
      </c>
      <c r="B12995" s="302" t="s">
        <v>31</v>
      </c>
      <c r="C12995" s="325" t="s">
        <v>200</v>
      </c>
      <c r="D12995" s="325">
        <v>151.5</v>
      </c>
      <c r="E12995" s="46">
        <v>37000</v>
      </c>
      <c r="F12995" s="130">
        <f t="shared" si="208"/>
        <v>5605500</v>
      </c>
      <c r="G12995" s="86">
        <f>SUM(F12995:F12998)</f>
        <v>14684600</v>
      </c>
      <c r="I12995" s="338" t="s">
        <v>2520</v>
      </c>
    </row>
    <row r="12996" spans="1:9" ht="18" customHeight="1">
      <c r="A12996" s="323"/>
      <c r="B12996" s="302" t="s">
        <v>31</v>
      </c>
      <c r="C12996" s="325" t="s">
        <v>199</v>
      </c>
      <c r="D12996" s="325">
        <v>108.8</v>
      </c>
      <c r="E12996" s="46">
        <v>35500</v>
      </c>
      <c r="F12996" s="130">
        <f t="shared" si="208"/>
        <v>3862400</v>
      </c>
      <c r="G12996" s="69"/>
      <c r="I12996" s="338" t="s">
        <v>2520</v>
      </c>
    </row>
    <row r="12997" spans="1:9" ht="18" customHeight="1">
      <c r="A12997" s="323"/>
      <c r="B12997" s="302" t="s">
        <v>31</v>
      </c>
      <c r="C12997" s="325" t="s">
        <v>201</v>
      </c>
      <c r="D12997" s="325">
        <v>105</v>
      </c>
      <c r="E12997" s="46">
        <v>35500</v>
      </c>
      <c r="F12997" s="130">
        <f t="shared" si="208"/>
        <v>3727500</v>
      </c>
      <c r="G12997" s="69"/>
      <c r="I12997" s="338" t="s">
        <v>2520</v>
      </c>
    </row>
    <row r="12998" spans="1:9" ht="18" customHeight="1">
      <c r="A12998" s="323"/>
      <c r="B12998" s="302" t="s">
        <v>31</v>
      </c>
      <c r="C12998" s="325" t="s">
        <v>452</v>
      </c>
      <c r="D12998" s="325">
        <v>40.799999999999997</v>
      </c>
      <c r="E12998" s="46">
        <v>36500</v>
      </c>
      <c r="F12998" s="130">
        <f t="shared" si="208"/>
        <v>1489200</v>
      </c>
      <c r="G12998" s="69"/>
      <c r="I12998" s="338" t="s">
        <v>2785</v>
      </c>
    </row>
    <row r="12999" spans="1:9" ht="18" customHeight="1">
      <c r="A12999" s="323"/>
      <c r="B12999" s="302"/>
      <c r="C12999" s="325"/>
      <c r="D12999" s="325"/>
      <c r="E12999" s="46"/>
      <c r="F12999" s="130">
        <f t="shared" si="208"/>
        <v>0</v>
      </c>
      <c r="G12999" s="69"/>
    </row>
    <row r="13000" spans="1:9" ht="18" customHeight="1">
      <c r="A13000" s="323" t="s">
        <v>2389</v>
      </c>
      <c r="B13000" s="302" t="s">
        <v>13</v>
      </c>
      <c r="C13000" s="325" t="s">
        <v>2701</v>
      </c>
      <c r="D13000" s="325">
        <v>110</v>
      </c>
      <c r="E13000" s="46">
        <v>35000</v>
      </c>
      <c r="F13000" s="130">
        <f t="shared" si="208"/>
        <v>3850000</v>
      </c>
      <c r="G13000" s="86">
        <f>SUM(F13000:F13001)</f>
        <v>7350000</v>
      </c>
    </row>
    <row r="13001" spans="1:9" ht="18" customHeight="1">
      <c r="A13001" s="323"/>
      <c r="B13001" s="302" t="s">
        <v>13</v>
      </c>
      <c r="C13001" s="325" t="s">
        <v>1697</v>
      </c>
      <c r="D13001" s="325">
        <v>100</v>
      </c>
      <c r="E13001" s="46">
        <v>35000</v>
      </c>
      <c r="F13001" s="130">
        <f t="shared" si="208"/>
        <v>3500000</v>
      </c>
      <c r="G13001" s="69"/>
    </row>
    <row r="13002" spans="1:9" ht="18" customHeight="1">
      <c r="A13002" s="323"/>
      <c r="B13002" s="302"/>
      <c r="C13002" s="325"/>
      <c r="D13002" s="325"/>
      <c r="E13002" s="46"/>
      <c r="F13002" s="130">
        <f t="shared" si="208"/>
        <v>0</v>
      </c>
      <c r="G13002" s="69"/>
    </row>
    <row r="13003" spans="1:9" ht="18" customHeight="1">
      <c r="A13003" s="323" t="s">
        <v>418</v>
      </c>
      <c r="B13003" s="439" t="s">
        <v>2857</v>
      </c>
      <c r="C13003" s="430"/>
      <c r="D13003" s="430">
        <v>-10</v>
      </c>
      <c r="E13003" s="54">
        <v>6000</v>
      </c>
      <c r="F13003" s="140">
        <f t="shared" si="208"/>
        <v>-60000</v>
      </c>
      <c r="G13003" s="86">
        <f>SUM(F13003)</f>
        <v>-60000</v>
      </c>
      <c r="I13003" s="284">
        <v>42506</v>
      </c>
    </row>
    <row r="13004" spans="1:9" ht="18" customHeight="1">
      <c r="A13004" s="323"/>
      <c r="B13004" s="302"/>
      <c r="C13004" s="325"/>
      <c r="D13004" s="325"/>
      <c r="E13004" s="46"/>
      <c r="F13004" s="130">
        <f t="shared" si="208"/>
        <v>0</v>
      </c>
      <c r="G13004" s="69"/>
    </row>
    <row r="13005" spans="1:9" ht="18" customHeight="1">
      <c r="A13005" s="323" t="s">
        <v>235</v>
      </c>
      <c r="B13005" s="302" t="s">
        <v>23</v>
      </c>
      <c r="C13005" s="325" t="s">
        <v>148</v>
      </c>
      <c r="D13005" s="325">
        <v>32.6</v>
      </c>
      <c r="E13005" s="46">
        <v>34500</v>
      </c>
      <c r="F13005" s="130">
        <f t="shared" si="208"/>
        <v>1124700</v>
      </c>
      <c r="G13005" s="86">
        <f>F13005</f>
        <v>1124700</v>
      </c>
      <c r="H13005" s="277" t="s">
        <v>2474</v>
      </c>
    </row>
    <row r="13006" spans="1:9" ht="18" customHeight="1">
      <c r="A13006" s="323"/>
      <c r="B13006" s="302"/>
      <c r="C13006" s="325"/>
      <c r="D13006" s="325"/>
      <c r="E13006" s="46"/>
      <c r="F13006" s="130">
        <f t="shared" si="208"/>
        <v>0</v>
      </c>
      <c r="G13006" s="69"/>
    </row>
    <row r="13007" spans="1:9" ht="18" customHeight="1">
      <c r="A13007" s="323" t="s">
        <v>316</v>
      </c>
      <c r="B13007" s="302" t="s">
        <v>31</v>
      </c>
      <c r="C13007" s="325" t="s">
        <v>2842</v>
      </c>
      <c r="D13007" s="325">
        <v>150</v>
      </c>
      <c r="E13007" s="46">
        <v>35000</v>
      </c>
      <c r="F13007" s="130">
        <f t="shared" si="208"/>
        <v>5250000</v>
      </c>
      <c r="G13007" s="86">
        <f>SUM(F13007:F13009)</f>
        <v>14378000</v>
      </c>
      <c r="H13007" s="277" t="s">
        <v>2474</v>
      </c>
    </row>
    <row r="13008" spans="1:9" ht="18" customHeight="1">
      <c r="A13008" s="323"/>
      <c r="B13008" s="302" t="s">
        <v>31</v>
      </c>
      <c r="C13008" s="325" t="s">
        <v>2939</v>
      </c>
      <c r="D13008" s="325">
        <v>120</v>
      </c>
      <c r="E13008" s="46">
        <v>35000</v>
      </c>
      <c r="F13008" s="130">
        <f t="shared" si="208"/>
        <v>4200000</v>
      </c>
      <c r="G13008" s="69"/>
    </row>
    <row r="13009" spans="1:9" ht="18" customHeight="1">
      <c r="A13009" s="323"/>
      <c r="B13009" s="302" t="s">
        <v>31</v>
      </c>
      <c r="C13009" s="325" t="s">
        <v>2940</v>
      </c>
      <c r="D13009" s="325">
        <v>140.80000000000001</v>
      </c>
      <c r="E13009" s="46">
        <v>35000</v>
      </c>
      <c r="F13009" s="130">
        <f t="shared" si="208"/>
        <v>4928000</v>
      </c>
      <c r="G13009" s="69"/>
    </row>
    <row r="13010" spans="1:9" ht="18" customHeight="1">
      <c r="A13010" s="323"/>
      <c r="B13010" s="302"/>
      <c r="C13010" s="325"/>
      <c r="D13010" s="325"/>
      <c r="E13010" s="46"/>
      <c r="F13010" s="130">
        <f t="shared" si="208"/>
        <v>0</v>
      </c>
      <c r="G13010" s="69"/>
    </row>
    <row r="13011" spans="1:9" ht="18" customHeight="1">
      <c r="A13011" s="323" t="s">
        <v>2448</v>
      </c>
      <c r="B13011" s="302" t="s">
        <v>23</v>
      </c>
      <c r="C13011" s="325" t="s">
        <v>2941</v>
      </c>
      <c r="D13011" s="325">
        <v>109.7</v>
      </c>
      <c r="E13011" s="46">
        <v>33500</v>
      </c>
      <c r="F13011" s="130">
        <f t="shared" si="208"/>
        <v>3674950</v>
      </c>
      <c r="G13011" s="86">
        <f>SUM(F13011:F13015)</f>
        <v>28558450</v>
      </c>
      <c r="H13011" s="277" t="s">
        <v>2474</v>
      </c>
    </row>
    <row r="13012" spans="1:9" ht="18" customHeight="1">
      <c r="A13012" s="323"/>
      <c r="B13012" s="302" t="s">
        <v>23</v>
      </c>
      <c r="C13012" s="325" t="s">
        <v>2009</v>
      </c>
      <c r="D13012" s="325">
        <v>155</v>
      </c>
      <c r="E13012" s="46">
        <v>33500</v>
      </c>
      <c r="F13012" s="130">
        <f t="shared" si="208"/>
        <v>5192500</v>
      </c>
      <c r="G13012" s="69"/>
    </row>
    <row r="13013" spans="1:9" ht="18" customHeight="1">
      <c r="A13013" s="323"/>
      <c r="B13013" s="302" t="s">
        <v>31</v>
      </c>
      <c r="C13013" s="325" t="s">
        <v>59</v>
      </c>
      <c r="D13013" s="325">
        <v>410</v>
      </c>
      <c r="E13013" s="46">
        <v>35000</v>
      </c>
      <c r="F13013" s="130">
        <f t="shared" si="208"/>
        <v>14350000</v>
      </c>
      <c r="G13013" s="69"/>
    </row>
    <row r="13014" spans="1:9" ht="18" customHeight="1">
      <c r="A13014" s="323"/>
      <c r="B13014" s="302" t="s">
        <v>31</v>
      </c>
      <c r="C13014" s="325" t="s">
        <v>60</v>
      </c>
      <c r="D13014" s="325">
        <v>52.6</v>
      </c>
      <c r="E13014" s="46">
        <v>35000</v>
      </c>
      <c r="F13014" s="130">
        <f t="shared" si="208"/>
        <v>1841000</v>
      </c>
      <c r="G13014" s="69"/>
    </row>
    <row r="13015" spans="1:9" ht="18" customHeight="1">
      <c r="A13015" s="323"/>
      <c r="B13015" s="302" t="s">
        <v>31</v>
      </c>
      <c r="C13015" s="325" t="s">
        <v>100</v>
      </c>
      <c r="D13015" s="325">
        <v>100</v>
      </c>
      <c r="E13015" s="46">
        <v>35000</v>
      </c>
      <c r="F13015" s="130">
        <f t="shared" si="208"/>
        <v>3500000</v>
      </c>
      <c r="G13015" s="69"/>
    </row>
    <row r="13016" spans="1:9" ht="18" customHeight="1">
      <c r="A13016" s="323"/>
      <c r="B13016" s="302"/>
      <c r="C13016" s="325"/>
      <c r="D13016" s="325"/>
      <c r="E13016" s="46"/>
      <c r="F13016" s="130">
        <f t="shared" si="208"/>
        <v>0</v>
      </c>
      <c r="G13016" s="69"/>
    </row>
    <row r="13017" spans="1:9" ht="18" customHeight="1">
      <c r="A13017" s="323" t="s">
        <v>767</v>
      </c>
      <c r="B13017" s="302" t="s">
        <v>390</v>
      </c>
      <c r="C13017" s="325" t="s">
        <v>2943</v>
      </c>
      <c r="D13017" s="325">
        <v>120</v>
      </c>
      <c r="E13017" s="46">
        <v>33500</v>
      </c>
      <c r="F13017" s="130">
        <f t="shared" si="208"/>
        <v>4020000</v>
      </c>
      <c r="G13017" s="86">
        <f>SUM(F13017:F13019)</f>
        <v>17150000</v>
      </c>
      <c r="H13017" s="277" t="s">
        <v>2474</v>
      </c>
    </row>
    <row r="13018" spans="1:9" ht="18" customHeight="1">
      <c r="A13018" s="323"/>
      <c r="B13018" s="302" t="s">
        <v>13</v>
      </c>
      <c r="C13018" s="325" t="s">
        <v>2944</v>
      </c>
      <c r="D13018" s="325">
        <v>100</v>
      </c>
      <c r="E13018" s="46">
        <v>32500</v>
      </c>
      <c r="F13018" s="130">
        <f t="shared" si="208"/>
        <v>3250000</v>
      </c>
      <c r="G13018" s="69"/>
    </row>
    <row r="13019" spans="1:9" ht="18" customHeight="1">
      <c r="A13019" s="323"/>
      <c r="B13019" s="302" t="s">
        <v>13</v>
      </c>
      <c r="C13019" s="325" t="s">
        <v>990</v>
      </c>
      <c r="D13019" s="325">
        <v>304</v>
      </c>
      <c r="E13019" s="46">
        <v>32500</v>
      </c>
      <c r="F13019" s="130">
        <f t="shared" si="208"/>
        <v>9880000</v>
      </c>
      <c r="G13019" s="69"/>
    </row>
    <row r="13020" spans="1:9" ht="18" customHeight="1">
      <c r="A13020" s="323"/>
      <c r="B13020" s="302"/>
      <c r="C13020" s="325"/>
      <c r="D13020" s="325"/>
      <c r="E13020" s="46"/>
      <c r="F13020" s="130">
        <f t="shared" si="208"/>
        <v>0</v>
      </c>
      <c r="G13020" s="69"/>
    </row>
    <row r="13021" spans="1:9" ht="18" customHeight="1">
      <c r="A13021" s="323" t="s">
        <v>2354</v>
      </c>
      <c r="B13021" s="302" t="s">
        <v>13</v>
      </c>
      <c r="C13021" s="325" t="s">
        <v>1984</v>
      </c>
      <c r="D13021" s="325">
        <v>63.2</v>
      </c>
      <c r="E13021" s="46">
        <v>32000</v>
      </c>
      <c r="F13021" s="130">
        <f t="shared" si="208"/>
        <v>2022400</v>
      </c>
      <c r="G13021" s="86">
        <f>F13021</f>
        <v>2022400</v>
      </c>
      <c r="H13021" s="277" t="s">
        <v>2474</v>
      </c>
    </row>
    <row r="13022" spans="1:9" ht="18" customHeight="1">
      <c r="A13022" s="323"/>
      <c r="B13022" s="302"/>
      <c r="C13022" s="325"/>
      <c r="D13022" s="325"/>
      <c r="E13022" s="46"/>
      <c r="F13022" s="130">
        <f t="shared" si="208"/>
        <v>0</v>
      </c>
      <c r="G13022" s="69"/>
    </row>
    <row r="13023" spans="1:9" ht="18" customHeight="1">
      <c r="A13023" s="323" t="s">
        <v>93</v>
      </c>
      <c r="B13023" s="302" t="s">
        <v>1874</v>
      </c>
      <c r="C13023" s="325" t="s">
        <v>533</v>
      </c>
      <c r="D13023" s="325">
        <v>138.5</v>
      </c>
      <c r="E13023" s="46">
        <v>30500</v>
      </c>
      <c r="F13023" s="130">
        <f t="shared" si="208"/>
        <v>4224250</v>
      </c>
      <c r="G13023" s="86">
        <f>SUM(F13023:F13024)</f>
        <v>14059250</v>
      </c>
      <c r="H13023" s="277" t="s">
        <v>2474</v>
      </c>
      <c r="I13023" s="280" t="s">
        <v>154</v>
      </c>
    </row>
    <row r="13024" spans="1:9" ht="18" customHeight="1">
      <c r="A13024" s="323"/>
      <c r="B13024" s="302" t="s">
        <v>2926</v>
      </c>
      <c r="C13024" s="325" t="s">
        <v>2506</v>
      </c>
      <c r="D13024" s="325">
        <v>281</v>
      </c>
      <c r="E13024" s="342">
        <v>35000</v>
      </c>
      <c r="F13024" s="130">
        <f t="shared" si="208"/>
        <v>9835000</v>
      </c>
      <c r="G13024" s="69"/>
      <c r="I13024" s="280" t="s">
        <v>52</v>
      </c>
    </row>
    <row r="13025" spans="1:8" ht="18" customHeight="1">
      <c r="A13025" s="323"/>
      <c r="B13025" s="302"/>
      <c r="C13025" s="325"/>
      <c r="D13025" s="325"/>
      <c r="E13025" s="46"/>
      <c r="F13025" s="130">
        <f t="shared" si="208"/>
        <v>0</v>
      </c>
      <c r="G13025" s="69"/>
    </row>
    <row r="13026" spans="1:8" ht="18" customHeight="1">
      <c r="A13026" s="323" t="s">
        <v>2945</v>
      </c>
      <c r="B13026" s="444" t="s">
        <v>2946</v>
      </c>
      <c r="C13026" s="482" t="s">
        <v>2947</v>
      </c>
      <c r="D13026" s="482">
        <v>50</v>
      </c>
      <c r="E13026" s="116">
        <v>12000</v>
      </c>
      <c r="F13026" s="131">
        <f t="shared" si="208"/>
        <v>600000</v>
      </c>
      <c r="G13026" s="86">
        <f>SUM(F13026:F13028)</f>
        <v>4469000</v>
      </c>
      <c r="H13026" s="277" t="s">
        <v>2474</v>
      </c>
    </row>
    <row r="13027" spans="1:8" ht="18" customHeight="1">
      <c r="A13027" s="323"/>
      <c r="B13027" s="302" t="s">
        <v>31</v>
      </c>
      <c r="C13027" s="325" t="s">
        <v>416</v>
      </c>
      <c r="D13027" s="325">
        <v>53.3</v>
      </c>
      <c r="E13027" s="46">
        <v>36500</v>
      </c>
      <c r="F13027" s="130">
        <f t="shared" si="208"/>
        <v>1945450</v>
      </c>
      <c r="G13027" s="86"/>
    </row>
    <row r="13028" spans="1:8" ht="18" customHeight="1">
      <c r="A13028" s="323"/>
      <c r="B13028" s="302" t="s">
        <v>31</v>
      </c>
      <c r="C13028" s="325" t="s">
        <v>369</v>
      </c>
      <c r="D13028" s="325">
        <v>52.7</v>
      </c>
      <c r="E13028" s="46">
        <v>36500</v>
      </c>
      <c r="F13028" s="130">
        <f t="shared" si="208"/>
        <v>1923550</v>
      </c>
      <c r="G13028" s="69"/>
    </row>
    <row r="13029" spans="1:8" ht="18" customHeight="1">
      <c r="A13029" s="323"/>
      <c r="B13029" s="444"/>
      <c r="C13029" s="482"/>
      <c r="D13029" s="482"/>
      <c r="E13029" s="116"/>
      <c r="F13029" s="130">
        <f t="shared" si="208"/>
        <v>0</v>
      </c>
      <c r="G13029" s="86"/>
    </row>
    <row r="13030" spans="1:8" ht="18" customHeight="1">
      <c r="A13030" s="323" t="s">
        <v>193</v>
      </c>
      <c r="B13030" s="439" t="s">
        <v>699</v>
      </c>
      <c r="C13030" s="430" t="s">
        <v>195</v>
      </c>
      <c r="D13030" s="430">
        <v>-3.3</v>
      </c>
      <c r="E13030" s="54">
        <v>33500</v>
      </c>
      <c r="F13030" s="140">
        <f t="shared" si="208"/>
        <v>-110550</v>
      </c>
      <c r="G13030" s="86">
        <f>F13030</f>
        <v>-110550</v>
      </c>
    </row>
    <row r="13031" spans="1:8" ht="18" customHeight="1">
      <c r="A13031" s="323"/>
      <c r="B13031" s="302"/>
      <c r="C13031" s="325"/>
      <c r="D13031" s="325"/>
      <c r="E13031" s="46"/>
      <c r="F13031" s="130">
        <f t="shared" si="208"/>
        <v>0</v>
      </c>
      <c r="G13031" s="69"/>
    </row>
    <row r="13032" spans="1:8" ht="18" customHeight="1">
      <c r="A13032" s="323" t="s">
        <v>2429</v>
      </c>
      <c r="B13032" s="302" t="s">
        <v>31</v>
      </c>
      <c r="C13032" s="325" t="s">
        <v>2949</v>
      </c>
      <c r="D13032" s="325">
        <v>48.5</v>
      </c>
      <c r="E13032" s="46">
        <v>35000</v>
      </c>
      <c r="F13032" s="130">
        <f t="shared" si="208"/>
        <v>1697500</v>
      </c>
      <c r="G13032" s="86">
        <f>F13032</f>
        <v>1697500</v>
      </c>
      <c r="H13032" s="277" t="s">
        <v>2474</v>
      </c>
    </row>
    <row r="13033" spans="1:8" ht="18" customHeight="1">
      <c r="A13033" s="323"/>
      <c r="B13033" s="302"/>
      <c r="C13033" s="325"/>
      <c r="D13033" s="325"/>
      <c r="E13033" s="46"/>
      <c r="F13033" s="130">
        <f t="shared" si="208"/>
        <v>0</v>
      </c>
      <c r="G13033" s="69"/>
    </row>
    <row r="13034" spans="1:8" ht="18" customHeight="1">
      <c r="A13034" s="323" t="s">
        <v>779</v>
      </c>
      <c r="B13034" s="302" t="s">
        <v>780</v>
      </c>
      <c r="C13034" s="325"/>
      <c r="D13034" s="325">
        <v>100</v>
      </c>
      <c r="E13034" s="46">
        <v>25000</v>
      </c>
      <c r="F13034" s="130">
        <f t="shared" si="208"/>
        <v>2500000</v>
      </c>
      <c r="G13034" s="86">
        <f>F13034</f>
        <v>2500000</v>
      </c>
    </row>
    <row r="13035" spans="1:8" ht="18" customHeight="1">
      <c r="A13035" s="323"/>
      <c r="B13035" s="302"/>
      <c r="C13035" s="325"/>
      <c r="D13035" s="325"/>
      <c r="E13035" s="46"/>
      <c r="F13035" s="130">
        <f t="shared" si="208"/>
        <v>0</v>
      </c>
      <c r="G13035" s="69"/>
    </row>
    <row r="13036" spans="1:8" ht="18" customHeight="1">
      <c r="A13036" s="323" t="s">
        <v>2492</v>
      </c>
      <c r="B13036" s="302" t="s">
        <v>13</v>
      </c>
      <c r="C13036" s="325" t="s">
        <v>272</v>
      </c>
      <c r="D13036" s="325">
        <v>10</v>
      </c>
      <c r="E13036" s="46">
        <v>30500</v>
      </c>
      <c r="F13036" s="130">
        <f t="shared" si="208"/>
        <v>305000</v>
      </c>
      <c r="G13036" s="86">
        <f>SUM(F13036:F13037)</f>
        <v>610000</v>
      </c>
    </row>
    <row r="13037" spans="1:8" ht="18" customHeight="1">
      <c r="A13037" s="323"/>
      <c r="B13037" s="302" t="s">
        <v>13</v>
      </c>
      <c r="C13037" s="325" t="s">
        <v>45</v>
      </c>
      <c r="D13037" s="325">
        <v>10</v>
      </c>
      <c r="E13037" s="46">
        <v>30500</v>
      </c>
      <c r="F13037" s="130">
        <f t="shared" si="208"/>
        <v>305000</v>
      </c>
      <c r="G13037" s="69"/>
    </row>
    <row r="13038" spans="1:8" ht="18" customHeight="1">
      <c r="A13038" s="323"/>
      <c r="B13038" s="302"/>
      <c r="C13038" s="325"/>
      <c r="D13038" s="325"/>
      <c r="E13038" s="46"/>
      <c r="F13038" s="130">
        <f t="shared" si="208"/>
        <v>0</v>
      </c>
      <c r="G13038" s="69"/>
    </row>
    <row r="13039" spans="1:8" ht="18" customHeight="1">
      <c r="A13039" s="323" t="s">
        <v>178</v>
      </c>
      <c r="B13039" s="302" t="s">
        <v>13</v>
      </c>
      <c r="C13039" s="325" t="s">
        <v>2952</v>
      </c>
      <c r="D13039" s="325">
        <v>64</v>
      </c>
      <c r="E13039" s="46">
        <v>32000</v>
      </c>
      <c r="F13039" s="130">
        <f t="shared" si="208"/>
        <v>2048000</v>
      </c>
      <c r="G13039" s="86">
        <f>SUM(F13039:F13041)</f>
        <v>6310400</v>
      </c>
      <c r="H13039" s="277" t="s">
        <v>2474</v>
      </c>
    </row>
    <row r="13040" spans="1:8" ht="18" customHeight="1">
      <c r="A13040" s="323"/>
      <c r="B13040" s="302" t="s">
        <v>13</v>
      </c>
      <c r="C13040" s="325" t="s">
        <v>1034</v>
      </c>
      <c r="D13040" s="325">
        <v>68.3</v>
      </c>
      <c r="E13040" s="46">
        <v>32000</v>
      </c>
      <c r="F13040" s="130">
        <f t="shared" si="208"/>
        <v>2185600</v>
      </c>
      <c r="G13040" s="69"/>
    </row>
    <row r="13041" spans="1:8" ht="18" customHeight="1">
      <c r="A13041" s="323"/>
      <c r="B13041" s="302" t="s">
        <v>13</v>
      </c>
      <c r="C13041" s="325" t="s">
        <v>2953</v>
      </c>
      <c r="D13041" s="325">
        <v>64.900000000000006</v>
      </c>
      <c r="E13041" s="46">
        <v>32000</v>
      </c>
      <c r="F13041" s="130">
        <f t="shared" si="208"/>
        <v>2076800.0000000002</v>
      </c>
      <c r="G13041" s="69"/>
    </row>
    <row r="13042" spans="1:8" ht="18" customHeight="1">
      <c r="A13042" s="323"/>
      <c r="B13042" s="302"/>
      <c r="C13042" s="325"/>
      <c r="D13042" s="325"/>
      <c r="E13042" s="46"/>
      <c r="F13042" s="130">
        <f t="shared" si="208"/>
        <v>0</v>
      </c>
      <c r="G13042" s="69"/>
    </row>
    <row r="13043" spans="1:8" ht="18" customHeight="1">
      <c r="A13043" s="323" t="s">
        <v>51</v>
      </c>
      <c r="B13043" s="302" t="s">
        <v>13</v>
      </c>
      <c r="C13043" s="325" t="s">
        <v>59</v>
      </c>
      <c r="D13043" s="325">
        <v>610</v>
      </c>
      <c r="E13043" s="46">
        <v>32500</v>
      </c>
      <c r="F13043" s="130">
        <f t="shared" si="208"/>
        <v>19825000</v>
      </c>
      <c r="G13043" s="86">
        <f>SUM(F13043:F13047)</f>
        <v>43420300</v>
      </c>
      <c r="H13043" s="277" t="s">
        <v>2474</v>
      </c>
    </row>
    <row r="13044" spans="1:8" ht="18" customHeight="1">
      <c r="A13044" s="323"/>
      <c r="B13044" s="302" t="s">
        <v>31</v>
      </c>
      <c r="C13044" s="325" t="s">
        <v>416</v>
      </c>
      <c r="D13044" s="325">
        <v>213.5</v>
      </c>
      <c r="E13044" s="46">
        <v>35000</v>
      </c>
      <c r="F13044" s="130">
        <f t="shared" si="208"/>
        <v>7472500</v>
      </c>
      <c r="G13044" s="69"/>
    </row>
    <row r="13045" spans="1:8" ht="18" customHeight="1">
      <c r="A13045" s="323"/>
      <c r="B13045" s="302" t="s">
        <v>208</v>
      </c>
      <c r="C13045" s="325" t="s">
        <v>1562</v>
      </c>
      <c r="D13045" s="325">
        <v>136</v>
      </c>
      <c r="E13045" s="46">
        <v>35000</v>
      </c>
      <c r="F13045" s="130">
        <f t="shared" si="208"/>
        <v>4760000</v>
      </c>
      <c r="G13045" s="69"/>
    </row>
    <row r="13046" spans="1:8" ht="18" customHeight="1">
      <c r="A13046" s="323"/>
      <c r="B13046" s="302" t="s">
        <v>31</v>
      </c>
      <c r="C13046" s="325" t="s">
        <v>1187</v>
      </c>
      <c r="D13046" s="325">
        <v>300</v>
      </c>
      <c r="E13046" s="46">
        <v>32500</v>
      </c>
      <c r="F13046" s="130">
        <f t="shared" si="208"/>
        <v>9750000</v>
      </c>
      <c r="G13046" s="69"/>
    </row>
    <row r="13047" spans="1:8" ht="18" customHeight="1">
      <c r="A13047" s="323"/>
      <c r="B13047" s="302" t="s">
        <v>31</v>
      </c>
      <c r="C13047" s="325" t="s">
        <v>875</v>
      </c>
      <c r="D13047" s="325">
        <v>44.8</v>
      </c>
      <c r="E13047" s="46">
        <v>36000</v>
      </c>
      <c r="F13047" s="130">
        <f t="shared" si="208"/>
        <v>1612800</v>
      </c>
      <c r="G13047" s="69"/>
    </row>
    <row r="13048" spans="1:8" ht="18" customHeight="1">
      <c r="A13048" s="323"/>
      <c r="B13048" s="302"/>
      <c r="C13048" s="325"/>
      <c r="D13048" s="325"/>
      <c r="E13048" s="46"/>
      <c r="F13048" s="130">
        <f t="shared" si="208"/>
        <v>0</v>
      </c>
      <c r="G13048" s="69"/>
    </row>
    <row r="13049" spans="1:8" ht="18" customHeight="1">
      <c r="A13049" s="323" t="s">
        <v>1843</v>
      </c>
      <c r="B13049" s="302" t="s">
        <v>31</v>
      </c>
      <c r="C13049" s="325" t="s">
        <v>60</v>
      </c>
      <c r="D13049" s="325">
        <v>150</v>
      </c>
      <c r="E13049" s="46">
        <v>35000</v>
      </c>
      <c r="F13049" s="130">
        <f t="shared" si="208"/>
        <v>5250000</v>
      </c>
      <c r="G13049" s="86">
        <f>SUM(F13049:F13051)</f>
        <v>11550000</v>
      </c>
      <c r="H13049" s="277" t="s">
        <v>2474</v>
      </c>
    </row>
    <row r="13050" spans="1:8" ht="18" customHeight="1">
      <c r="A13050" s="323"/>
      <c r="B13050" s="302" t="s">
        <v>31</v>
      </c>
      <c r="C13050" s="325" t="s">
        <v>14</v>
      </c>
      <c r="D13050" s="325">
        <v>105</v>
      </c>
      <c r="E13050" s="46">
        <v>35000</v>
      </c>
      <c r="F13050" s="130">
        <f t="shared" si="208"/>
        <v>3675000</v>
      </c>
      <c r="G13050" s="69"/>
    </row>
    <row r="13051" spans="1:8" ht="18" customHeight="1">
      <c r="A13051" s="323"/>
      <c r="B13051" s="302" t="s">
        <v>31</v>
      </c>
      <c r="C13051" s="325" t="s">
        <v>2954</v>
      </c>
      <c r="D13051" s="325">
        <v>75</v>
      </c>
      <c r="E13051" s="46">
        <v>35000</v>
      </c>
      <c r="F13051" s="130">
        <f t="shared" si="208"/>
        <v>2625000</v>
      </c>
      <c r="G13051" s="69"/>
    </row>
    <row r="13052" spans="1:8" ht="18" customHeight="1">
      <c r="A13052" s="323"/>
      <c r="B13052" s="302"/>
      <c r="C13052" s="325"/>
      <c r="D13052" s="325"/>
      <c r="E13052" s="46"/>
      <c r="F13052" s="130">
        <f t="shared" si="208"/>
        <v>0</v>
      </c>
      <c r="G13052" s="69"/>
    </row>
    <row r="13053" spans="1:8" ht="18" customHeight="1">
      <c r="A13053" s="323" t="s">
        <v>145</v>
      </c>
      <c r="B13053" s="302" t="s">
        <v>31</v>
      </c>
      <c r="C13053" s="325" t="s">
        <v>15</v>
      </c>
      <c r="D13053" s="325">
        <v>650</v>
      </c>
      <c r="E13053" s="46">
        <v>28500</v>
      </c>
      <c r="F13053" s="130">
        <f t="shared" si="208"/>
        <v>18525000</v>
      </c>
      <c r="G13053" s="86">
        <f>F13053</f>
        <v>18525000</v>
      </c>
      <c r="H13053" s="277" t="s">
        <v>2474</v>
      </c>
    </row>
    <row r="13054" spans="1:8" ht="18" customHeight="1">
      <c r="A13054" s="323"/>
      <c r="B13054" s="302"/>
      <c r="C13054" s="325"/>
      <c r="D13054" s="325"/>
      <c r="E13054" s="46"/>
      <c r="F13054" s="130">
        <f t="shared" si="208"/>
        <v>0</v>
      </c>
      <c r="G13054" s="69"/>
    </row>
    <row r="13055" spans="1:8" ht="18" customHeight="1">
      <c r="A13055" s="323" t="s">
        <v>727</v>
      </c>
      <c r="B13055" s="302" t="s">
        <v>31</v>
      </c>
      <c r="C13055" s="325" t="s">
        <v>1911</v>
      </c>
      <c r="D13055" s="325">
        <v>246</v>
      </c>
      <c r="E13055" s="46">
        <v>37000</v>
      </c>
      <c r="F13055" s="130">
        <f t="shared" si="208"/>
        <v>9102000</v>
      </c>
      <c r="G13055" s="86">
        <f>F13055</f>
        <v>9102000</v>
      </c>
      <c r="H13055" s="277" t="s">
        <v>2474</v>
      </c>
    </row>
    <row r="13056" spans="1:8" ht="18" customHeight="1">
      <c r="A13056" s="323"/>
      <c r="B13056" s="302"/>
      <c r="C13056" s="325"/>
      <c r="D13056" s="325"/>
      <c r="E13056" s="46"/>
      <c r="F13056" s="130">
        <f t="shared" si="208"/>
        <v>0</v>
      </c>
      <c r="G13056" s="69"/>
    </row>
    <row r="13057" spans="1:8" ht="18" customHeight="1">
      <c r="A13057" s="323" t="s">
        <v>321</v>
      </c>
      <c r="B13057" s="302" t="s">
        <v>31</v>
      </c>
      <c r="C13057" s="325" t="s">
        <v>2139</v>
      </c>
      <c r="D13057" s="325">
        <v>67</v>
      </c>
      <c r="E13057" s="46">
        <v>35000</v>
      </c>
      <c r="F13057" s="130">
        <f t="shared" si="208"/>
        <v>2345000</v>
      </c>
      <c r="G13057" s="86">
        <f>F13057</f>
        <v>2345000</v>
      </c>
      <c r="H13057" s="277" t="s">
        <v>2474</v>
      </c>
    </row>
    <row r="13058" spans="1:8" ht="18" customHeight="1">
      <c r="A13058" s="323"/>
      <c r="B13058" s="302"/>
      <c r="C13058" s="325"/>
      <c r="D13058" s="325"/>
      <c r="E13058" s="46"/>
      <c r="F13058" s="130">
        <f t="shared" si="208"/>
        <v>0</v>
      </c>
      <c r="G13058" s="69"/>
    </row>
    <row r="13059" spans="1:8" ht="18" customHeight="1">
      <c r="A13059" s="323" t="s">
        <v>418</v>
      </c>
      <c r="B13059" s="302" t="s">
        <v>23</v>
      </c>
      <c r="C13059" s="325" t="s">
        <v>416</v>
      </c>
      <c r="D13059" s="325">
        <v>233.2</v>
      </c>
      <c r="E13059" s="46">
        <v>34500</v>
      </c>
      <c r="F13059" s="130">
        <f t="shared" si="208"/>
        <v>8045400</v>
      </c>
      <c r="G13059" s="86">
        <f>F13059</f>
        <v>8045400</v>
      </c>
      <c r="H13059" s="277" t="s">
        <v>2474</v>
      </c>
    </row>
    <row r="13060" spans="1:8" ht="18" customHeight="1">
      <c r="A13060" s="323"/>
      <c r="B13060" s="302"/>
      <c r="C13060" s="325"/>
      <c r="D13060" s="325"/>
      <c r="E13060" s="46"/>
      <c r="F13060" s="130">
        <f t="shared" si="208"/>
        <v>0</v>
      </c>
      <c r="G13060" s="69"/>
    </row>
    <row r="13061" spans="1:8" ht="18" customHeight="1">
      <c r="A13061" s="323" t="s">
        <v>88</v>
      </c>
      <c r="B13061" s="302" t="s">
        <v>13</v>
      </c>
      <c r="C13061" s="325" t="s">
        <v>1992</v>
      </c>
      <c r="D13061" s="325">
        <v>270</v>
      </c>
      <c r="E13061" s="46">
        <v>30000</v>
      </c>
      <c r="F13061" s="130">
        <f t="shared" si="208"/>
        <v>8100000</v>
      </c>
      <c r="G13061" s="86">
        <f>SUM(F13061:F13062)</f>
        <v>12561000</v>
      </c>
      <c r="H13061" s="277" t="s">
        <v>2474</v>
      </c>
    </row>
    <row r="13062" spans="1:8" ht="18" customHeight="1">
      <c r="A13062" s="323"/>
      <c r="B13062" s="302" t="s">
        <v>13</v>
      </c>
      <c r="C13062" s="325" t="s">
        <v>124</v>
      </c>
      <c r="D13062" s="325">
        <v>148.69999999999999</v>
      </c>
      <c r="E13062" s="46">
        <v>30000</v>
      </c>
      <c r="F13062" s="130">
        <f t="shared" si="208"/>
        <v>4461000</v>
      </c>
      <c r="G13062" s="69"/>
    </row>
    <row r="13063" spans="1:8" ht="18" customHeight="1">
      <c r="A13063" s="323"/>
      <c r="B13063" s="302"/>
      <c r="C13063" s="325"/>
      <c r="D13063" s="325"/>
      <c r="E13063" s="46"/>
      <c r="F13063" s="130">
        <f t="shared" si="208"/>
        <v>0</v>
      </c>
      <c r="G13063" s="69"/>
    </row>
    <row r="13064" spans="1:8" ht="18" customHeight="1">
      <c r="A13064" s="458" t="s">
        <v>2436</v>
      </c>
      <c r="B13064" s="302" t="s">
        <v>31</v>
      </c>
      <c r="C13064" s="325" t="s">
        <v>805</v>
      </c>
      <c r="D13064" s="325">
        <v>130.5</v>
      </c>
      <c r="E13064" s="46">
        <v>36500</v>
      </c>
      <c r="F13064" s="130">
        <f t="shared" si="208"/>
        <v>4763250</v>
      </c>
      <c r="G13064" s="86">
        <f>SUM(F13064:F13065)</f>
        <v>14417500</v>
      </c>
      <c r="H13064" s="277" t="s">
        <v>2474</v>
      </c>
    </row>
    <row r="13065" spans="1:8" ht="18" customHeight="1">
      <c r="A13065" s="323"/>
      <c r="B13065" s="302" t="s">
        <v>31</v>
      </c>
      <c r="C13065" s="325" t="s">
        <v>2955</v>
      </c>
      <c r="D13065" s="325">
        <v>264.5</v>
      </c>
      <c r="E13065" s="46">
        <v>36500</v>
      </c>
      <c r="F13065" s="130">
        <f t="shared" si="208"/>
        <v>9654250</v>
      </c>
      <c r="G13065" s="69"/>
    </row>
    <row r="13066" spans="1:8" ht="18" customHeight="1">
      <c r="A13066" s="323"/>
      <c r="B13066" s="302"/>
      <c r="C13066" s="325"/>
      <c r="D13066" s="325"/>
      <c r="E13066" s="46"/>
      <c r="F13066" s="130">
        <f t="shared" si="208"/>
        <v>0</v>
      </c>
      <c r="G13066" s="69"/>
    </row>
    <row r="13067" spans="1:8" ht="18" customHeight="1">
      <c r="A13067" s="323" t="s">
        <v>258</v>
      </c>
      <c r="B13067" s="302" t="s">
        <v>31</v>
      </c>
      <c r="C13067" s="325" t="s">
        <v>2957</v>
      </c>
      <c r="D13067" s="325">
        <v>25.9</v>
      </c>
      <c r="E13067" s="46">
        <v>36000</v>
      </c>
      <c r="F13067" s="130">
        <f t="shared" si="208"/>
        <v>932400</v>
      </c>
      <c r="G13067" s="86">
        <f>F13067</f>
        <v>932400</v>
      </c>
      <c r="H13067" s="277" t="s">
        <v>2474</v>
      </c>
    </row>
    <row r="13068" spans="1:8" ht="18" customHeight="1">
      <c r="A13068" s="323"/>
      <c r="B13068" s="302"/>
      <c r="C13068" s="325"/>
      <c r="D13068" s="325"/>
      <c r="E13068" s="46"/>
      <c r="F13068" s="130">
        <f t="shared" si="208"/>
        <v>0</v>
      </c>
      <c r="G13068" s="86"/>
    </row>
    <row r="13069" spans="1:8" ht="18" customHeight="1">
      <c r="A13069" s="323" t="s">
        <v>1514</v>
      </c>
      <c r="B13069" s="302" t="s">
        <v>31</v>
      </c>
      <c r="C13069" s="325" t="s">
        <v>463</v>
      </c>
      <c r="D13069" s="325">
        <v>65</v>
      </c>
      <c r="E13069" s="46">
        <v>35000</v>
      </c>
      <c r="F13069" s="130">
        <f t="shared" si="208"/>
        <v>2275000</v>
      </c>
      <c r="G13069" s="86">
        <f>F13069</f>
        <v>2275000</v>
      </c>
      <c r="H13069" s="277" t="s">
        <v>2474</v>
      </c>
    </row>
    <row r="13070" spans="1:8" ht="18" customHeight="1">
      <c r="A13070" s="323"/>
      <c r="B13070" s="302"/>
      <c r="C13070" s="325"/>
      <c r="D13070" s="325"/>
      <c r="E13070" s="46"/>
      <c r="F13070" s="130">
        <f t="shared" si="208"/>
        <v>0</v>
      </c>
      <c r="G13070" s="69"/>
    </row>
    <row r="13071" spans="1:8" ht="18" customHeight="1">
      <c r="A13071" s="534" t="s">
        <v>314</v>
      </c>
      <c r="B13071" s="302"/>
      <c r="C13071" s="325"/>
      <c r="D13071" s="325"/>
      <c r="E13071" s="46"/>
      <c r="F13071" s="130">
        <f t="shared" si="208"/>
        <v>0</v>
      </c>
      <c r="G13071" s="86">
        <f>F13072</f>
        <v>-178000</v>
      </c>
    </row>
    <row r="13072" spans="1:8" ht="18" customHeight="1">
      <c r="A13072" s="533" t="s">
        <v>722</v>
      </c>
      <c r="B13072" s="616" t="s">
        <v>2948</v>
      </c>
      <c r="C13072" s="616"/>
      <c r="D13072" s="497">
        <v>-8.9</v>
      </c>
      <c r="E13072" s="123">
        <v>20000</v>
      </c>
      <c r="F13072" s="164">
        <f t="shared" si="208"/>
        <v>-178000</v>
      </c>
      <c r="G13072" s="92"/>
    </row>
    <row r="13073" spans="1:9" ht="18" customHeight="1">
      <c r="A13073" s="526"/>
      <c r="B13073" s="435"/>
      <c r="C13073" s="484"/>
      <c r="D13073" s="484"/>
      <c r="E13073" s="113"/>
      <c r="F13073" s="126"/>
      <c r="G13073" s="9"/>
    </row>
    <row r="13074" spans="1:9" ht="18" customHeight="1">
      <c r="A13074" s="549">
        <v>42509</v>
      </c>
      <c r="B13074" s="473"/>
      <c r="C13074" s="517" t="s">
        <v>398</v>
      </c>
      <c r="D13074" s="498"/>
      <c r="E13074" s="62"/>
      <c r="F13074" s="295"/>
      <c r="G13074" s="296"/>
    </row>
    <row r="13075" spans="1:9" ht="18" customHeight="1">
      <c r="A13075" s="550" t="s">
        <v>127</v>
      </c>
      <c r="B13075" s="475" t="s">
        <v>134</v>
      </c>
      <c r="C13075" s="519" t="s">
        <v>152</v>
      </c>
      <c r="D13075" s="519">
        <f>SUM(D13076:D13196)</f>
        <v>11566.200000000003</v>
      </c>
      <c r="E13075" s="332"/>
      <c r="F13075" s="332">
        <f>SUM(F13076:F13196)</f>
        <v>376301920</v>
      </c>
      <c r="G13075" s="332">
        <f>SUM(G13076:G13196)</f>
        <v>376301920</v>
      </c>
    </row>
    <row r="13076" spans="1:9" ht="18" customHeight="1">
      <c r="A13076" s="532" t="s">
        <v>12</v>
      </c>
      <c r="B13076" s="441" t="s">
        <v>13</v>
      </c>
      <c r="C13076" s="492" t="s">
        <v>579</v>
      </c>
      <c r="D13076" s="492">
        <v>30</v>
      </c>
      <c r="E13076" s="62">
        <v>30500</v>
      </c>
      <c r="F13076" s="139">
        <f t="shared" si="208"/>
        <v>915000</v>
      </c>
      <c r="G13076" s="85">
        <f>F13076</f>
        <v>915000</v>
      </c>
    </row>
    <row r="13077" spans="1:9" ht="18" customHeight="1">
      <c r="A13077" s="323"/>
      <c r="B13077" s="302"/>
      <c r="C13077" s="325"/>
      <c r="D13077" s="325"/>
      <c r="E13077" s="46"/>
      <c r="F13077" s="130">
        <f t="shared" si="208"/>
        <v>0</v>
      </c>
      <c r="G13077" s="69"/>
    </row>
    <row r="13078" spans="1:9" ht="18" customHeight="1">
      <c r="A13078" s="323" t="s">
        <v>2965</v>
      </c>
      <c r="B13078" s="302" t="s">
        <v>13</v>
      </c>
      <c r="C13078" s="325" t="s">
        <v>919</v>
      </c>
      <c r="D13078" s="325">
        <v>235.9</v>
      </c>
      <c r="E13078" s="46">
        <v>30500</v>
      </c>
      <c r="F13078" s="130">
        <f t="shared" si="208"/>
        <v>7194950</v>
      </c>
      <c r="G13078" s="86">
        <f>F13078</f>
        <v>7194950</v>
      </c>
    </row>
    <row r="13079" spans="1:9" ht="18" customHeight="1">
      <c r="A13079" s="323"/>
      <c r="B13079" s="302"/>
      <c r="C13079" s="325"/>
      <c r="D13079" s="325"/>
      <c r="E13079" s="46"/>
      <c r="F13079" s="130">
        <f t="shared" si="208"/>
        <v>0</v>
      </c>
      <c r="G13079" s="69"/>
    </row>
    <row r="13080" spans="1:9" ht="18" customHeight="1">
      <c r="A13080" s="323" t="s">
        <v>2068</v>
      </c>
      <c r="B13080" s="302" t="s">
        <v>13</v>
      </c>
      <c r="C13080" s="325" t="s">
        <v>1168</v>
      </c>
      <c r="D13080" s="325">
        <f>305+65</f>
        <v>370</v>
      </c>
      <c r="E13080" s="46">
        <v>31000</v>
      </c>
      <c r="F13080" s="130">
        <f t="shared" si="208"/>
        <v>11470000</v>
      </c>
      <c r="G13080" s="86">
        <f>F13080</f>
        <v>11470000</v>
      </c>
      <c r="H13080" s="277" t="s">
        <v>2474</v>
      </c>
      <c r="I13080" s="344" t="s">
        <v>2975</v>
      </c>
    </row>
    <row r="13081" spans="1:9" ht="18" customHeight="1">
      <c r="A13081" s="323"/>
      <c r="B13081" s="302"/>
      <c r="C13081" s="325"/>
      <c r="D13081" s="325"/>
      <c r="E13081" s="46"/>
      <c r="F13081" s="130">
        <f t="shared" si="208"/>
        <v>0</v>
      </c>
      <c r="G13081" s="69"/>
    </row>
    <row r="13082" spans="1:9" ht="18" customHeight="1">
      <c r="A13082" s="323" t="s">
        <v>537</v>
      </c>
      <c r="B13082" s="444" t="s">
        <v>256</v>
      </c>
      <c r="C13082" s="482" t="s">
        <v>57</v>
      </c>
      <c r="D13082" s="482">
        <v>49.2</v>
      </c>
      <c r="E13082" s="116">
        <v>41000</v>
      </c>
      <c r="F13082" s="131">
        <f t="shared" si="208"/>
        <v>2017200.0000000002</v>
      </c>
      <c r="G13082" s="86">
        <f>SUM(F13082:F13084)</f>
        <v>6141800</v>
      </c>
    </row>
    <row r="13083" spans="1:9" ht="18" customHeight="1">
      <c r="A13083" s="323"/>
      <c r="B13083" s="444" t="s">
        <v>256</v>
      </c>
      <c r="C13083" s="482" t="s">
        <v>2966</v>
      </c>
      <c r="D13083" s="482">
        <v>52.6</v>
      </c>
      <c r="E13083" s="116">
        <v>41000</v>
      </c>
      <c r="F13083" s="131">
        <f t="shared" si="208"/>
        <v>2156600</v>
      </c>
      <c r="G13083" s="69"/>
    </row>
    <row r="13084" spans="1:9" ht="18" customHeight="1">
      <c r="A13084" s="323"/>
      <c r="B13084" s="444" t="s">
        <v>256</v>
      </c>
      <c r="C13084" s="482" t="s">
        <v>2967</v>
      </c>
      <c r="D13084" s="482">
        <v>48</v>
      </c>
      <c r="E13084" s="116">
        <v>41000</v>
      </c>
      <c r="F13084" s="131">
        <f t="shared" si="208"/>
        <v>1968000</v>
      </c>
      <c r="G13084" s="69"/>
    </row>
    <row r="13085" spans="1:9" ht="18" customHeight="1">
      <c r="A13085" s="323"/>
      <c r="B13085" s="444"/>
      <c r="C13085" s="482"/>
      <c r="D13085" s="482"/>
      <c r="E13085" s="116"/>
      <c r="F13085" s="130">
        <f t="shared" si="208"/>
        <v>0</v>
      </c>
      <c r="G13085" s="69"/>
    </row>
    <row r="13086" spans="1:9" ht="18" customHeight="1">
      <c r="A13086" s="323" t="s">
        <v>648</v>
      </c>
      <c r="B13086" s="439" t="s">
        <v>1275</v>
      </c>
      <c r="C13086" s="430" t="s">
        <v>2425</v>
      </c>
      <c r="D13086" s="430">
        <v>-118.5</v>
      </c>
      <c r="E13086" s="54">
        <v>34500</v>
      </c>
      <c r="F13086" s="140">
        <f t="shared" si="208"/>
        <v>-4088250</v>
      </c>
      <c r="G13086" s="86">
        <f>F13086</f>
        <v>-4088250</v>
      </c>
    </row>
    <row r="13087" spans="1:9" ht="18" customHeight="1">
      <c r="A13087" s="323"/>
      <c r="B13087" s="439"/>
      <c r="C13087" s="430"/>
      <c r="D13087" s="430"/>
      <c r="E13087" s="54"/>
      <c r="F13087" s="130">
        <f t="shared" si="208"/>
        <v>0</v>
      </c>
      <c r="G13087" s="69"/>
    </row>
    <row r="13088" spans="1:9" ht="18" customHeight="1">
      <c r="A13088" s="323" t="s">
        <v>2938</v>
      </c>
      <c r="B13088" s="302" t="s">
        <v>13</v>
      </c>
      <c r="C13088" s="325" t="s">
        <v>22</v>
      </c>
      <c r="D13088" s="325">
        <v>30</v>
      </c>
      <c r="E13088" s="46">
        <v>31000</v>
      </c>
      <c r="F13088" s="130">
        <f t="shared" si="208"/>
        <v>930000</v>
      </c>
      <c r="G13088" s="86">
        <f>F13088</f>
        <v>930000</v>
      </c>
    </row>
    <row r="13089" spans="1:10" ht="18" customHeight="1">
      <c r="A13089" s="323"/>
      <c r="B13089" s="302"/>
      <c r="C13089" s="325"/>
      <c r="D13089" s="325"/>
      <c r="E13089" s="46"/>
      <c r="F13089" s="130">
        <f t="shared" si="208"/>
        <v>0</v>
      </c>
      <c r="G13089" s="69"/>
    </row>
    <row r="13090" spans="1:10" ht="18" customHeight="1">
      <c r="A13090" s="323" t="s">
        <v>58</v>
      </c>
      <c r="B13090" s="302" t="s">
        <v>31</v>
      </c>
      <c r="C13090" s="325" t="s">
        <v>189</v>
      </c>
      <c r="D13090" s="325">
        <v>50</v>
      </c>
      <c r="E13090" s="46">
        <v>35000</v>
      </c>
      <c r="F13090" s="130">
        <f t="shared" si="208"/>
        <v>1750000</v>
      </c>
      <c r="G13090" s="86">
        <f>F13090</f>
        <v>1750000</v>
      </c>
    </row>
    <row r="13091" spans="1:10" ht="18" customHeight="1">
      <c r="A13091" s="323"/>
      <c r="B13091" s="302"/>
      <c r="C13091" s="325"/>
      <c r="D13091" s="325"/>
      <c r="E13091" s="46"/>
      <c r="F13091" s="130">
        <f t="shared" si="208"/>
        <v>0</v>
      </c>
      <c r="G13091" s="69"/>
    </row>
    <row r="13092" spans="1:10" ht="18" customHeight="1">
      <c r="A13092" s="323" t="s">
        <v>2885</v>
      </c>
      <c r="B13092" s="302" t="s">
        <v>13</v>
      </c>
      <c r="C13092" s="302" t="s">
        <v>2637</v>
      </c>
      <c r="D13092" s="325">
        <v>60</v>
      </c>
      <c r="E13092" s="46">
        <v>30500</v>
      </c>
      <c r="F13092" s="130">
        <f t="shared" si="208"/>
        <v>1830000</v>
      </c>
      <c r="G13092" s="86">
        <f>SUM(F13092:F13093)</f>
        <v>2135000</v>
      </c>
    </row>
    <row r="13093" spans="1:10" ht="18" customHeight="1">
      <c r="A13093" s="323"/>
      <c r="B13093" s="302" t="s">
        <v>13</v>
      </c>
      <c r="C13093" s="325" t="s">
        <v>1400</v>
      </c>
      <c r="D13093" s="325">
        <v>10</v>
      </c>
      <c r="E13093" s="46">
        <v>30500</v>
      </c>
      <c r="F13093" s="130">
        <f t="shared" si="208"/>
        <v>305000</v>
      </c>
      <c r="G13093" s="69"/>
    </row>
    <row r="13094" spans="1:10" ht="18" customHeight="1">
      <c r="A13094" s="323"/>
      <c r="B13094" s="302"/>
      <c r="C13094" s="325"/>
      <c r="D13094" s="325"/>
      <c r="E13094" s="46"/>
      <c r="F13094" s="130">
        <f t="shared" si="208"/>
        <v>0</v>
      </c>
      <c r="G13094" s="69"/>
    </row>
    <row r="13095" spans="1:10" ht="18" customHeight="1">
      <c r="A13095" s="323" t="s">
        <v>2273</v>
      </c>
      <c r="B13095" s="302" t="s">
        <v>13</v>
      </c>
      <c r="C13095" s="325" t="s">
        <v>41</v>
      </c>
      <c r="D13095" s="325">
        <v>60</v>
      </c>
      <c r="E13095" s="46">
        <v>30500</v>
      </c>
      <c r="F13095" s="130">
        <f t="shared" si="208"/>
        <v>1830000</v>
      </c>
      <c r="G13095" s="86">
        <f>SUM(F13095:F13098)</f>
        <v>17535000</v>
      </c>
      <c r="I13095" s="338" t="s">
        <v>2785</v>
      </c>
    </row>
    <row r="13096" spans="1:10" ht="18" customHeight="1">
      <c r="A13096" s="323"/>
      <c r="B13096" s="302" t="s">
        <v>13</v>
      </c>
      <c r="C13096" s="325" t="s">
        <v>1071</v>
      </c>
      <c r="D13096" s="325">
        <v>200</v>
      </c>
      <c r="E13096" s="46">
        <v>30500</v>
      </c>
      <c r="F13096" s="130">
        <f t="shared" si="208"/>
        <v>6100000</v>
      </c>
      <c r="G13096" s="69"/>
      <c r="H13096" s="277" t="s">
        <v>2474</v>
      </c>
      <c r="I13096" s="338" t="s">
        <v>2822</v>
      </c>
    </row>
    <row r="13097" spans="1:10" ht="18" customHeight="1">
      <c r="A13097" s="323"/>
      <c r="B13097" s="302" t="s">
        <v>13</v>
      </c>
      <c r="C13097" s="325" t="s">
        <v>335</v>
      </c>
      <c r="D13097" s="325">
        <v>210</v>
      </c>
      <c r="E13097" s="46">
        <v>30500</v>
      </c>
      <c r="F13097" s="130">
        <f t="shared" si="208"/>
        <v>6405000</v>
      </c>
      <c r="G13097" s="69"/>
      <c r="H13097" s="277" t="s">
        <v>2474</v>
      </c>
      <c r="I13097" s="338" t="s">
        <v>2822</v>
      </c>
    </row>
    <row r="13098" spans="1:10" ht="18" customHeight="1">
      <c r="A13098" s="323"/>
      <c r="B13098" s="444" t="s">
        <v>137</v>
      </c>
      <c r="C13098" s="482" t="s">
        <v>529</v>
      </c>
      <c r="D13098" s="482">
        <v>80</v>
      </c>
      <c r="E13098" s="116">
        <v>40000</v>
      </c>
      <c r="F13098" s="131">
        <f t="shared" si="208"/>
        <v>3200000</v>
      </c>
      <c r="G13098" s="69"/>
      <c r="I13098" s="338" t="s">
        <v>2809</v>
      </c>
    </row>
    <row r="13099" spans="1:10" ht="18" customHeight="1">
      <c r="A13099" s="323"/>
      <c r="B13099" s="302"/>
      <c r="C13099" s="325"/>
      <c r="D13099" s="325"/>
      <c r="E13099" s="46"/>
      <c r="F13099" s="130">
        <f t="shared" si="208"/>
        <v>0</v>
      </c>
      <c r="G13099" s="69"/>
    </row>
    <row r="13100" spans="1:10" ht="18" customHeight="1">
      <c r="A13100" s="323" t="s">
        <v>779</v>
      </c>
      <c r="B13100" s="302" t="s">
        <v>780</v>
      </c>
      <c r="C13100" s="325"/>
      <c r="D13100" s="325">
        <v>200</v>
      </c>
      <c r="E13100" s="46">
        <v>25000</v>
      </c>
      <c r="F13100" s="130">
        <f t="shared" si="208"/>
        <v>5000000</v>
      </c>
      <c r="G13100" s="86">
        <f>F13100</f>
        <v>5000000</v>
      </c>
      <c r="H13100" s="277" t="s">
        <v>2474</v>
      </c>
    </row>
    <row r="13101" spans="1:10" ht="18" customHeight="1">
      <c r="A13101" s="323"/>
      <c r="B13101" s="302"/>
      <c r="C13101" s="325"/>
      <c r="D13101" s="325"/>
      <c r="E13101" s="46"/>
      <c r="F13101" s="130">
        <f t="shared" ref="F13101:F13178" si="209">E13101*D13101</f>
        <v>0</v>
      </c>
      <c r="G13101" s="69"/>
      <c r="H13101" s="277" t="s">
        <v>2973</v>
      </c>
    </row>
    <row r="13102" spans="1:10" ht="18" customHeight="1">
      <c r="A13102" s="323" t="s">
        <v>2469</v>
      </c>
      <c r="B13102" s="302" t="s">
        <v>31</v>
      </c>
      <c r="C13102" s="325" t="s">
        <v>273</v>
      </c>
      <c r="D13102" s="325">
        <v>50</v>
      </c>
      <c r="E13102" s="46">
        <v>35500</v>
      </c>
      <c r="F13102" s="130">
        <f t="shared" si="209"/>
        <v>1775000</v>
      </c>
      <c r="G13102" s="86">
        <f>SUM(F13102:F13104)</f>
        <v>5363000</v>
      </c>
      <c r="H13102" s="277" t="s">
        <v>2474</v>
      </c>
      <c r="I13102" s="338" t="s">
        <v>2520</v>
      </c>
      <c r="J13102" s="280" t="s">
        <v>2974</v>
      </c>
    </row>
    <row r="13103" spans="1:10" ht="18" customHeight="1">
      <c r="A13103" s="323"/>
      <c r="B13103" s="302" t="s">
        <v>31</v>
      </c>
      <c r="C13103" s="325" t="s">
        <v>143</v>
      </c>
      <c r="D13103" s="325">
        <v>50</v>
      </c>
      <c r="E13103" s="46">
        <v>35500</v>
      </c>
      <c r="F13103" s="130">
        <f t="shared" si="209"/>
        <v>1775000</v>
      </c>
      <c r="G13103" s="69"/>
      <c r="I13103" s="338" t="s">
        <v>2520</v>
      </c>
    </row>
    <row r="13104" spans="1:10" ht="18" customHeight="1">
      <c r="A13104" s="323"/>
      <c r="B13104" s="302" t="s">
        <v>2735</v>
      </c>
      <c r="C13104" s="325" t="s">
        <v>2958</v>
      </c>
      <c r="D13104" s="325">
        <v>49</v>
      </c>
      <c r="E13104" s="46">
        <v>37000</v>
      </c>
      <c r="F13104" s="130">
        <f t="shared" si="209"/>
        <v>1813000</v>
      </c>
      <c r="G13104" s="69"/>
      <c r="I13104" s="338" t="s">
        <v>2520</v>
      </c>
    </row>
    <row r="13105" spans="1:9" ht="18" customHeight="1">
      <c r="A13105" s="323"/>
      <c r="B13105" s="302"/>
      <c r="C13105" s="325"/>
      <c r="D13105" s="325"/>
      <c r="E13105" s="46"/>
      <c r="F13105" s="130">
        <f t="shared" si="209"/>
        <v>0</v>
      </c>
      <c r="G13105" s="69"/>
    </row>
    <row r="13106" spans="1:9" ht="18" customHeight="1">
      <c r="A13106" s="323" t="s">
        <v>2454</v>
      </c>
      <c r="B13106" s="302" t="s">
        <v>13</v>
      </c>
      <c r="C13106" s="325" t="s">
        <v>14</v>
      </c>
      <c r="D13106" s="325">
        <v>49.5</v>
      </c>
      <c r="E13106" s="46">
        <v>30500</v>
      </c>
      <c r="F13106" s="130">
        <f t="shared" si="209"/>
        <v>1509750</v>
      </c>
      <c r="G13106" s="86">
        <f>F13106</f>
        <v>1509750</v>
      </c>
      <c r="H13106" s="277" t="s">
        <v>2474</v>
      </c>
    </row>
    <row r="13107" spans="1:9" ht="18" customHeight="1">
      <c r="A13107" s="323"/>
      <c r="B13107" s="302"/>
      <c r="C13107" s="325"/>
      <c r="D13107" s="325"/>
      <c r="E13107" s="46"/>
      <c r="F13107" s="130">
        <f t="shared" si="209"/>
        <v>0</v>
      </c>
      <c r="G13107" s="69"/>
    </row>
    <row r="13108" spans="1:9" ht="18" customHeight="1">
      <c r="A13108" s="323" t="s">
        <v>2287</v>
      </c>
      <c r="B13108" s="443" t="s">
        <v>2959</v>
      </c>
      <c r="C13108" s="482" t="s">
        <v>2947</v>
      </c>
      <c r="D13108" s="482">
        <v>30</v>
      </c>
      <c r="E13108" s="116">
        <v>12000</v>
      </c>
      <c r="F13108" s="131">
        <f t="shared" si="209"/>
        <v>360000</v>
      </c>
      <c r="G13108" s="86">
        <f>SUM(F13108:F13112)</f>
        <v>8437100</v>
      </c>
      <c r="H13108" s="277" t="s">
        <v>2474</v>
      </c>
      <c r="I13108" s="344" t="s">
        <v>2975</v>
      </c>
    </row>
    <row r="13109" spans="1:9" ht="18" customHeight="1">
      <c r="A13109" s="323"/>
      <c r="B13109" s="302" t="s">
        <v>208</v>
      </c>
      <c r="C13109" s="325" t="s">
        <v>85</v>
      </c>
      <c r="D13109" s="325">
        <v>50</v>
      </c>
      <c r="E13109" s="46">
        <v>37000</v>
      </c>
      <c r="F13109" s="130">
        <f t="shared" si="209"/>
        <v>1850000</v>
      </c>
      <c r="G13109" s="69"/>
    </row>
    <row r="13110" spans="1:9" ht="18" customHeight="1">
      <c r="A13110" s="323"/>
      <c r="B13110" s="302" t="s">
        <v>208</v>
      </c>
      <c r="C13110" s="325" t="s">
        <v>2964</v>
      </c>
      <c r="D13110" s="325">
        <v>65.7</v>
      </c>
      <c r="E13110" s="46">
        <v>37000</v>
      </c>
      <c r="F13110" s="130">
        <f t="shared" si="209"/>
        <v>2430900</v>
      </c>
      <c r="G13110" s="69"/>
    </row>
    <row r="13111" spans="1:9" ht="18" customHeight="1">
      <c r="A13111" s="323"/>
      <c r="B13111" s="302" t="s">
        <v>31</v>
      </c>
      <c r="C13111" s="325" t="s">
        <v>2757</v>
      </c>
      <c r="D13111" s="325">
        <v>48.7</v>
      </c>
      <c r="E13111" s="46">
        <v>37000</v>
      </c>
      <c r="F13111" s="130">
        <f t="shared" si="209"/>
        <v>1801900</v>
      </c>
      <c r="G13111" s="69"/>
    </row>
    <row r="13112" spans="1:9" ht="18" customHeight="1">
      <c r="A13112" s="323"/>
      <c r="B13112" s="302" t="s">
        <v>31</v>
      </c>
      <c r="C13112" s="325" t="s">
        <v>2649</v>
      </c>
      <c r="D13112" s="325">
        <v>53.9</v>
      </c>
      <c r="E13112" s="46">
        <v>37000</v>
      </c>
      <c r="F13112" s="130">
        <f t="shared" si="209"/>
        <v>1994300</v>
      </c>
      <c r="G13112" s="69"/>
    </row>
    <row r="13113" spans="1:9" ht="18" customHeight="1">
      <c r="A13113" s="323"/>
      <c r="B13113" s="302"/>
      <c r="C13113" s="325"/>
      <c r="D13113" s="325"/>
      <c r="E13113" s="46"/>
      <c r="F13113" s="130">
        <f t="shared" si="209"/>
        <v>0</v>
      </c>
      <c r="G13113" s="69"/>
    </row>
    <row r="13114" spans="1:9" ht="18" customHeight="1">
      <c r="A13114" s="323" t="s">
        <v>115</v>
      </c>
      <c r="B13114" s="443" t="s">
        <v>1279</v>
      </c>
      <c r="C13114" s="482" t="s">
        <v>1220</v>
      </c>
      <c r="D13114" s="482">
        <v>212.2</v>
      </c>
      <c r="E13114" s="116">
        <v>42500</v>
      </c>
      <c r="F13114" s="131">
        <f t="shared" si="209"/>
        <v>9018500</v>
      </c>
      <c r="G13114" s="86">
        <f>F13114</f>
        <v>9018500</v>
      </c>
      <c r="H13114" s="277" t="s">
        <v>2474</v>
      </c>
    </row>
    <row r="13115" spans="1:9" ht="18" customHeight="1">
      <c r="A13115" s="323"/>
      <c r="B13115" s="302"/>
      <c r="C13115" s="325"/>
      <c r="D13115" s="325"/>
      <c r="E13115" s="46"/>
      <c r="F13115" s="130">
        <f t="shared" si="209"/>
        <v>0</v>
      </c>
      <c r="G13115" s="69"/>
    </row>
    <row r="13116" spans="1:9" ht="18" customHeight="1">
      <c r="A13116" s="323" t="s">
        <v>767</v>
      </c>
      <c r="B13116" s="439" t="s">
        <v>2688</v>
      </c>
      <c r="C13116" s="430" t="s">
        <v>46</v>
      </c>
      <c r="D13116" s="430">
        <v>-48.3</v>
      </c>
      <c r="E13116" s="54">
        <v>38000</v>
      </c>
      <c r="F13116" s="140">
        <f t="shared" si="209"/>
        <v>-1835400</v>
      </c>
      <c r="G13116" s="86">
        <f>SUM(F13116:F13117)</f>
        <v>-4856400</v>
      </c>
      <c r="H13116" s="277" t="s">
        <v>2474</v>
      </c>
    </row>
    <row r="13117" spans="1:9" ht="18" customHeight="1">
      <c r="A13117" s="323"/>
      <c r="B13117" s="439" t="s">
        <v>2688</v>
      </c>
      <c r="C13117" s="430" t="s">
        <v>993</v>
      </c>
      <c r="D13117" s="430">
        <v>-79.5</v>
      </c>
      <c r="E13117" s="54">
        <v>38000</v>
      </c>
      <c r="F13117" s="140">
        <f t="shared" si="209"/>
        <v>-3021000</v>
      </c>
      <c r="G13117" s="69"/>
    </row>
    <row r="13118" spans="1:9" ht="18" customHeight="1">
      <c r="A13118" s="323"/>
      <c r="B13118" s="302"/>
      <c r="C13118" s="325"/>
      <c r="D13118" s="325"/>
      <c r="E13118" s="46"/>
      <c r="F13118" s="130">
        <f t="shared" si="209"/>
        <v>0</v>
      </c>
      <c r="G13118" s="69"/>
    </row>
    <row r="13119" spans="1:9" ht="18" customHeight="1">
      <c r="A13119" s="323" t="s">
        <v>2942</v>
      </c>
      <c r="B13119" s="302" t="s">
        <v>23</v>
      </c>
      <c r="C13119" s="325" t="s">
        <v>416</v>
      </c>
      <c r="D13119" s="325">
        <f>428.5-42</f>
        <v>386.5</v>
      </c>
      <c r="E13119" s="46">
        <v>34200</v>
      </c>
      <c r="F13119" s="130">
        <f t="shared" si="209"/>
        <v>13218300</v>
      </c>
      <c r="G13119" s="86">
        <f>SUM(F13119:F13122)</f>
        <v>40827120</v>
      </c>
      <c r="H13119" s="277" t="s">
        <v>2474</v>
      </c>
    </row>
    <row r="13120" spans="1:9" ht="18" customHeight="1">
      <c r="A13120" s="323"/>
      <c r="B13120" s="302" t="s">
        <v>23</v>
      </c>
      <c r="C13120" s="325" t="s">
        <v>78</v>
      </c>
      <c r="D13120" s="325">
        <v>116.8</v>
      </c>
      <c r="E13120" s="46">
        <v>34200</v>
      </c>
      <c r="F13120" s="130">
        <f t="shared" si="209"/>
        <v>3994560</v>
      </c>
      <c r="G13120" s="69"/>
    </row>
    <row r="13121" spans="1:8" ht="18" customHeight="1">
      <c r="A13121" s="323"/>
      <c r="B13121" s="302" t="s">
        <v>23</v>
      </c>
      <c r="C13121" s="325" t="s">
        <v>369</v>
      </c>
      <c r="D13121" s="325">
        <v>371.3</v>
      </c>
      <c r="E13121" s="46">
        <v>34200</v>
      </c>
      <c r="F13121" s="130">
        <f t="shared" si="209"/>
        <v>12698460</v>
      </c>
      <c r="G13121" s="69"/>
    </row>
    <row r="13122" spans="1:8" ht="18" customHeight="1">
      <c r="A13122" s="323"/>
      <c r="B13122" s="302" t="s">
        <v>31</v>
      </c>
      <c r="C13122" s="325" t="s">
        <v>416</v>
      </c>
      <c r="D13122" s="325">
        <v>316.39999999999998</v>
      </c>
      <c r="E13122" s="46">
        <v>34500</v>
      </c>
      <c r="F13122" s="130">
        <f t="shared" si="209"/>
        <v>10915800</v>
      </c>
      <c r="G13122" s="69"/>
    </row>
    <row r="13123" spans="1:8" ht="18" customHeight="1">
      <c r="A13123" s="323"/>
      <c r="B13123" s="302"/>
      <c r="C13123" s="325"/>
      <c r="D13123" s="325"/>
      <c r="E13123" s="46"/>
      <c r="F13123" s="130">
        <f t="shared" si="209"/>
        <v>0</v>
      </c>
      <c r="G13123" s="69"/>
    </row>
    <row r="13124" spans="1:8" ht="18" customHeight="1">
      <c r="A13124" s="323" t="s">
        <v>316</v>
      </c>
      <c r="B13124" s="302" t="s">
        <v>31</v>
      </c>
      <c r="C13124" s="325" t="s">
        <v>2825</v>
      </c>
      <c r="D13124" s="325">
        <v>50</v>
      </c>
      <c r="E13124" s="46">
        <v>35000</v>
      </c>
      <c r="F13124" s="130">
        <f t="shared" si="209"/>
        <v>1750000</v>
      </c>
      <c r="G13124" s="86">
        <f>SUM(F13124:F13128)</f>
        <v>29011500</v>
      </c>
      <c r="H13124" s="277" t="s">
        <v>2474</v>
      </c>
    </row>
    <row r="13125" spans="1:8" ht="18" customHeight="1">
      <c r="A13125" s="323"/>
      <c r="B13125" s="302" t="s">
        <v>31</v>
      </c>
      <c r="C13125" s="325" t="s">
        <v>1485</v>
      </c>
      <c r="D13125" s="325">
        <v>96</v>
      </c>
      <c r="E13125" s="46">
        <v>35000</v>
      </c>
      <c r="F13125" s="130">
        <f t="shared" si="209"/>
        <v>3360000</v>
      </c>
      <c r="G13125" s="69"/>
    </row>
    <row r="13126" spans="1:8" ht="18" customHeight="1">
      <c r="A13126" s="323"/>
      <c r="B13126" s="302" t="s">
        <v>31</v>
      </c>
      <c r="C13126" s="325" t="s">
        <v>46</v>
      </c>
      <c r="D13126" s="325">
        <v>52.9</v>
      </c>
      <c r="E13126" s="46">
        <v>35000</v>
      </c>
      <c r="F13126" s="130">
        <f t="shared" si="209"/>
        <v>1851500</v>
      </c>
      <c r="G13126" s="69"/>
    </row>
    <row r="13127" spans="1:8" ht="18" customHeight="1">
      <c r="A13127" s="323"/>
      <c r="B13127" s="302" t="s">
        <v>31</v>
      </c>
      <c r="C13127" s="325" t="s">
        <v>857</v>
      </c>
      <c r="D13127" s="325">
        <v>305</v>
      </c>
      <c r="E13127" s="46">
        <v>35000</v>
      </c>
      <c r="F13127" s="130">
        <f t="shared" si="209"/>
        <v>10675000</v>
      </c>
      <c r="G13127" s="69"/>
    </row>
    <row r="13128" spans="1:8" ht="18" customHeight="1">
      <c r="A13128" s="323"/>
      <c r="B13128" s="302" t="s">
        <v>31</v>
      </c>
      <c r="C13128" s="325" t="s">
        <v>1469</v>
      </c>
      <c r="D13128" s="325">
        <v>325</v>
      </c>
      <c r="E13128" s="46">
        <v>35000</v>
      </c>
      <c r="F13128" s="130">
        <f t="shared" si="209"/>
        <v>11375000</v>
      </c>
      <c r="G13128" s="69"/>
    </row>
    <row r="13129" spans="1:8" ht="18" customHeight="1">
      <c r="A13129" s="323"/>
      <c r="B13129" s="302"/>
      <c r="C13129" s="325"/>
      <c r="D13129" s="325"/>
      <c r="E13129" s="46"/>
      <c r="F13129" s="130">
        <f t="shared" si="209"/>
        <v>0</v>
      </c>
      <c r="G13129" s="69"/>
    </row>
    <row r="13130" spans="1:8" ht="18" customHeight="1">
      <c r="A13130" s="323" t="s">
        <v>145</v>
      </c>
      <c r="B13130" s="302" t="s">
        <v>132</v>
      </c>
      <c r="C13130" s="325" t="s">
        <v>546</v>
      </c>
      <c r="D13130" s="325">
        <v>104.7</v>
      </c>
      <c r="E13130" s="46">
        <v>30000</v>
      </c>
      <c r="F13130" s="130">
        <f t="shared" si="209"/>
        <v>3141000</v>
      </c>
      <c r="G13130" s="86">
        <f>SUM(F13130:F13133)</f>
        <v>28881400</v>
      </c>
      <c r="H13130" s="277" t="s">
        <v>2474</v>
      </c>
    </row>
    <row r="13131" spans="1:8" ht="18" customHeight="1">
      <c r="A13131" s="323"/>
      <c r="B13131" s="302" t="s">
        <v>515</v>
      </c>
      <c r="C13131" s="325" t="s">
        <v>546</v>
      </c>
      <c r="D13131" s="325">
        <v>206.8</v>
      </c>
      <c r="E13131" s="46">
        <v>28000</v>
      </c>
      <c r="F13131" s="130">
        <f t="shared" si="209"/>
        <v>5790400</v>
      </c>
      <c r="G13131" s="69"/>
    </row>
    <row r="13132" spans="1:8" ht="18" customHeight="1">
      <c r="A13132" s="323"/>
      <c r="B13132" s="302" t="s">
        <v>31</v>
      </c>
      <c r="C13132" s="325" t="s">
        <v>15</v>
      </c>
      <c r="D13132" s="325">
        <v>350</v>
      </c>
      <c r="E13132" s="46">
        <v>28500</v>
      </c>
      <c r="F13132" s="130">
        <f t="shared" si="209"/>
        <v>9975000</v>
      </c>
      <c r="G13132" s="69"/>
    </row>
    <row r="13133" spans="1:8" ht="18" customHeight="1">
      <c r="A13133" s="323"/>
      <c r="B13133" s="302" t="s">
        <v>31</v>
      </c>
      <c r="C13133" s="325" t="s">
        <v>186</v>
      </c>
      <c r="D13133" s="325">
        <v>350</v>
      </c>
      <c r="E13133" s="46">
        <v>28500</v>
      </c>
      <c r="F13133" s="130">
        <f t="shared" si="209"/>
        <v>9975000</v>
      </c>
      <c r="G13133" s="69"/>
    </row>
    <row r="13134" spans="1:8" ht="18" customHeight="1">
      <c r="A13134" s="323"/>
      <c r="B13134" s="302"/>
      <c r="C13134" s="325"/>
      <c r="D13134" s="325"/>
      <c r="E13134" s="46"/>
      <c r="F13134" s="130">
        <f t="shared" si="209"/>
        <v>0</v>
      </c>
      <c r="G13134" s="69"/>
    </row>
    <row r="13135" spans="1:8" ht="18" customHeight="1">
      <c r="A13135" s="323" t="s">
        <v>210</v>
      </c>
      <c r="B13135" s="302" t="s">
        <v>23</v>
      </c>
      <c r="C13135" s="325" t="s">
        <v>618</v>
      </c>
      <c r="D13135" s="325">
        <v>300</v>
      </c>
      <c r="E13135" s="46">
        <v>31000</v>
      </c>
      <c r="F13135" s="130">
        <f t="shared" si="209"/>
        <v>9300000</v>
      </c>
      <c r="G13135" s="86">
        <f>SUM(F13135:F13139)</f>
        <v>34875000</v>
      </c>
      <c r="H13135" s="277" t="s">
        <v>2474</v>
      </c>
    </row>
    <row r="13136" spans="1:8" ht="18" customHeight="1">
      <c r="A13136" s="323"/>
      <c r="B13136" s="302" t="s">
        <v>23</v>
      </c>
      <c r="C13136" s="325" t="s">
        <v>211</v>
      </c>
      <c r="D13136" s="325">
        <v>300</v>
      </c>
      <c r="E13136" s="46">
        <v>31000</v>
      </c>
      <c r="F13136" s="130">
        <f t="shared" si="209"/>
        <v>9300000</v>
      </c>
      <c r="G13136" s="69"/>
    </row>
    <row r="13137" spans="1:8" ht="18" customHeight="1">
      <c r="A13137" s="323"/>
      <c r="B13137" s="302" t="s">
        <v>212</v>
      </c>
      <c r="C13137" s="325" t="s">
        <v>1148</v>
      </c>
      <c r="D13137" s="325">
        <v>200</v>
      </c>
      <c r="E13137" s="46">
        <v>31000</v>
      </c>
      <c r="F13137" s="130">
        <f t="shared" si="209"/>
        <v>6200000</v>
      </c>
      <c r="G13137" s="69"/>
    </row>
    <row r="13138" spans="1:8" ht="18" customHeight="1">
      <c r="A13138" s="323"/>
      <c r="B13138" s="302" t="s">
        <v>212</v>
      </c>
      <c r="C13138" s="325" t="s">
        <v>213</v>
      </c>
      <c r="D13138" s="325">
        <v>150</v>
      </c>
      <c r="E13138" s="46">
        <v>31000</v>
      </c>
      <c r="F13138" s="130">
        <f t="shared" si="209"/>
        <v>4650000</v>
      </c>
      <c r="G13138" s="69"/>
    </row>
    <row r="13139" spans="1:8" ht="18" customHeight="1">
      <c r="A13139" s="323"/>
      <c r="B13139" s="302" t="s">
        <v>212</v>
      </c>
      <c r="C13139" s="325" t="s">
        <v>2960</v>
      </c>
      <c r="D13139" s="325">
        <v>175</v>
      </c>
      <c r="E13139" s="46">
        <v>31000</v>
      </c>
      <c r="F13139" s="130">
        <f t="shared" si="209"/>
        <v>5425000</v>
      </c>
      <c r="G13139" s="69"/>
    </row>
    <row r="13140" spans="1:8" ht="18" customHeight="1">
      <c r="A13140" s="323"/>
      <c r="B13140" s="302"/>
      <c r="C13140" s="325"/>
      <c r="D13140" s="325"/>
      <c r="E13140" s="46"/>
      <c r="F13140" s="130">
        <f t="shared" si="209"/>
        <v>0</v>
      </c>
      <c r="G13140" s="69"/>
    </row>
    <row r="13141" spans="1:8" ht="18" customHeight="1">
      <c r="A13141" s="323" t="s">
        <v>330</v>
      </c>
      <c r="B13141" s="302" t="s">
        <v>13</v>
      </c>
      <c r="C13141" s="325" t="s">
        <v>608</v>
      </c>
      <c r="D13141" s="325">
        <v>117.1</v>
      </c>
      <c r="E13141" s="46">
        <v>30500</v>
      </c>
      <c r="F13141" s="130">
        <f t="shared" si="209"/>
        <v>3571550</v>
      </c>
      <c r="G13141" s="86">
        <f>SUM(F13141:F13142)</f>
        <v>17342300</v>
      </c>
      <c r="H13141" s="277" t="s">
        <v>2474</v>
      </c>
    </row>
    <row r="13142" spans="1:8" ht="18" customHeight="1">
      <c r="A13142" s="323"/>
      <c r="B13142" s="302" t="s">
        <v>13</v>
      </c>
      <c r="C13142" s="325" t="s">
        <v>2961</v>
      </c>
      <c r="D13142" s="325">
        <v>451.5</v>
      </c>
      <c r="E13142" s="46">
        <v>30500</v>
      </c>
      <c r="F13142" s="130">
        <f t="shared" si="209"/>
        <v>13770750</v>
      </c>
      <c r="G13142" s="69"/>
    </row>
    <row r="13143" spans="1:8" ht="18" customHeight="1">
      <c r="A13143" s="323"/>
      <c r="B13143" s="302"/>
      <c r="C13143" s="325"/>
      <c r="D13143" s="325"/>
      <c r="E13143" s="46"/>
      <c r="F13143" s="130">
        <f t="shared" si="209"/>
        <v>0</v>
      </c>
      <c r="G13143" s="69"/>
    </row>
    <row r="13144" spans="1:8" ht="18" customHeight="1">
      <c r="A13144" s="323" t="s">
        <v>2962</v>
      </c>
      <c r="B13144" s="302" t="s">
        <v>13</v>
      </c>
      <c r="C13144" s="325" t="s">
        <v>171</v>
      </c>
      <c r="D13144" s="325">
        <v>80</v>
      </c>
      <c r="E13144" s="46">
        <v>30500</v>
      </c>
      <c r="F13144" s="130">
        <f t="shared" si="209"/>
        <v>2440000</v>
      </c>
      <c r="G13144" s="86">
        <f>SUM(F13144:F13147)</f>
        <v>22750000</v>
      </c>
      <c r="H13144" s="277" t="s">
        <v>2474</v>
      </c>
    </row>
    <row r="13145" spans="1:8" ht="18" customHeight="1">
      <c r="A13145" s="323"/>
      <c r="B13145" s="302" t="s">
        <v>13</v>
      </c>
      <c r="C13145" s="325" t="s">
        <v>2963</v>
      </c>
      <c r="D13145" s="325">
        <v>100</v>
      </c>
      <c r="E13145" s="46">
        <v>30500</v>
      </c>
      <c r="F13145" s="130">
        <f t="shared" si="209"/>
        <v>3050000</v>
      </c>
      <c r="G13145" s="69"/>
    </row>
    <row r="13146" spans="1:8" ht="18" customHeight="1">
      <c r="A13146" s="323"/>
      <c r="B13146" s="302" t="s">
        <v>13</v>
      </c>
      <c r="C13146" s="325" t="s">
        <v>2972</v>
      </c>
      <c r="D13146" s="325">
        <v>100</v>
      </c>
      <c r="E13146" s="46">
        <v>30500</v>
      </c>
      <c r="F13146" s="130">
        <f>E13146*D13146</f>
        <v>3050000</v>
      </c>
      <c r="G13146" s="69"/>
    </row>
    <row r="13147" spans="1:8" ht="18" customHeight="1">
      <c r="A13147" s="323"/>
      <c r="B13147" s="302" t="s">
        <v>31</v>
      </c>
      <c r="C13147" s="325" t="s">
        <v>2246</v>
      </c>
      <c r="D13147" s="325">
        <f>237.2+168.8</f>
        <v>406</v>
      </c>
      <c r="E13147" s="46">
        <v>35000</v>
      </c>
      <c r="F13147" s="130">
        <f>E13147*D13147</f>
        <v>14210000</v>
      </c>
      <c r="G13147" s="69"/>
    </row>
    <row r="13148" spans="1:8" ht="18" customHeight="1">
      <c r="A13148" s="323"/>
      <c r="B13148" s="302"/>
      <c r="C13148" s="325"/>
      <c r="D13148" s="325"/>
      <c r="E13148" s="46"/>
      <c r="F13148" s="130">
        <f t="shared" si="209"/>
        <v>0</v>
      </c>
      <c r="G13148" s="69"/>
    </row>
    <row r="13149" spans="1:8" ht="18" customHeight="1">
      <c r="A13149" s="323" t="s">
        <v>2491</v>
      </c>
      <c r="B13149" s="302" t="s">
        <v>23</v>
      </c>
      <c r="C13149" s="325" t="s">
        <v>14</v>
      </c>
      <c r="D13149" s="325">
        <v>50</v>
      </c>
      <c r="E13149" s="46">
        <v>35000</v>
      </c>
      <c r="F13149" s="130">
        <f t="shared" si="209"/>
        <v>1750000</v>
      </c>
      <c r="G13149" s="86">
        <f>F13149</f>
        <v>1750000</v>
      </c>
      <c r="H13149" s="277" t="s">
        <v>2474</v>
      </c>
    </row>
    <row r="13150" spans="1:8" ht="18" customHeight="1">
      <c r="A13150" s="323"/>
      <c r="B13150" s="302"/>
      <c r="C13150" s="325"/>
      <c r="D13150" s="325"/>
      <c r="E13150" s="46"/>
      <c r="F13150" s="130">
        <f t="shared" si="209"/>
        <v>0</v>
      </c>
      <c r="G13150" s="69"/>
    </row>
    <row r="13151" spans="1:8" ht="18" customHeight="1">
      <c r="A13151" s="323" t="s">
        <v>203</v>
      </c>
      <c r="B13151" s="302" t="s">
        <v>31</v>
      </c>
      <c r="C13151" s="325" t="s">
        <v>34</v>
      </c>
      <c r="D13151" s="325">
        <v>194.8</v>
      </c>
      <c r="E13151" s="46">
        <v>31500</v>
      </c>
      <c r="F13151" s="130">
        <f t="shared" si="209"/>
        <v>6136200</v>
      </c>
      <c r="G13151" s="86">
        <f>F13151</f>
        <v>6136200</v>
      </c>
      <c r="H13151" s="277" t="s">
        <v>2474</v>
      </c>
    </row>
    <row r="13152" spans="1:8" ht="18" customHeight="1">
      <c r="A13152" s="323"/>
      <c r="B13152" s="302"/>
      <c r="C13152" s="325"/>
      <c r="D13152" s="325"/>
      <c r="E13152" s="46"/>
      <c r="F13152" s="130">
        <f t="shared" si="209"/>
        <v>0</v>
      </c>
      <c r="G13152" s="69"/>
    </row>
    <row r="13153" spans="1:9" ht="18" customHeight="1">
      <c r="A13153" s="323" t="s">
        <v>2880</v>
      </c>
      <c r="B13153" s="444" t="s">
        <v>137</v>
      </c>
      <c r="C13153" s="482" t="s">
        <v>2968</v>
      </c>
      <c r="D13153" s="482">
        <v>66.7</v>
      </c>
      <c r="E13153" s="116">
        <v>60000</v>
      </c>
      <c r="F13153" s="131">
        <f t="shared" si="209"/>
        <v>4002000</v>
      </c>
      <c r="G13153" s="86">
        <f>F13153</f>
        <v>4002000</v>
      </c>
    </row>
    <row r="13154" spans="1:9" ht="18" customHeight="1">
      <c r="A13154" s="323"/>
      <c r="B13154" s="302"/>
      <c r="C13154" s="325"/>
      <c r="D13154" s="325"/>
      <c r="E13154" s="46"/>
      <c r="F13154" s="130">
        <f t="shared" si="209"/>
        <v>0</v>
      </c>
      <c r="G13154" s="69"/>
    </row>
    <row r="13155" spans="1:9" ht="18" customHeight="1">
      <c r="A13155" s="323" t="s">
        <v>154</v>
      </c>
      <c r="B13155" s="444" t="s">
        <v>2877</v>
      </c>
      <c r="C13155" s="482" t="s">
        <v>770</v>
      </c>
      <c r="D13155" s="482">
        <v>60</v>
      </c>
      <c r="E13155" s="116">
        <v>40500</v>
      </c>
      <c r="F13155" s="131">
        <f t="shared" si="209"/>
        <v>2430000</v>
      </c>
      <c r="G13155" s="86">
        <f>F13155</f>
        <v>2430000</v>
      </c>
      <c r="H13155" s="277" t="s">
        <v>2474</v>
      </c>
    </row>
    <row r="13156" spans="1:9" ht="18" customHeight="1">
      <c r="A13156" s="323"/>
      <c r="B13156" s="302"/>
      <c r="C13156" s="325"/>
      <c r="D13156" s="325"/>
      <c r="E13156" s="46"/>
      <c r="F13156" s="130">
        <f t="shared" si="209"/>
        <v>0</v>
      </c>
      <c r="G13156" s="69"/>
    </row>
    <row r="13157" spans="1:9" ht="18" customHeight="1">
      <c r="A13157" s="323" t="s">
        <v>2648</v>
      </c>
      <c r="B13157" s="302" t="s">
        <v>13</v>
      </c>
      <c r="C13157" s="325" t="s">
        <v>57</v>
      </c>
      <c r="D13157" s="325">
        <v>20</v>
      </c>
      <c r="E13157" s="46">
        <v>30500</v>
      </c>
      <c r="F13157" s="130">
        <f t="shared" si="209"/>
        <v>610000</v>
      </c>
      <c r="G13157" s="86">
        <f>SUM(F13157:F13165)</f>
        <v>15387350</v>
      </c>
    </row>
    <row r="13158" spans="1:9" ht="18" customHeight="1">
      <c r="A13158" s="323"/>
      <c r="B13158" s="302" t="s">
        <v>13</v>
      </c>
      <c r="C13158" s="325" t="s">
        <v>126</v>
      </c>
      <c r="D13158" s="325">
        <v>20</v>
      </c>
      <c r="E13158" s="46">
        <v>30500</v>
      </c>
      <c r="F13158" s="130">
        <f t="shared" si="209"/>
        <v>610000</v>
      </c>
      <c r="G13158" s="69"/>
    </row>
    <row r="13159" spans="1:9" ht="18" customHeight="1">
      <c r="A13159" s="323"/>
      <c r="B13159" s="302" t="s">
        <v>13</v>
      </c>
      <c r="C13159" s="325" t="s">
        <v>22</v>
      </c>
      <c r="D13159" s="325">
        <v>30</v>
      </c>
      <c r="E13159" s="46">
        <v>30500</v>
      </c>
      <c r="F13159" s="130">
        <f t="shared" si="209"/>
        <v>915000</v>
      </c>
      <c r="G13159" s="69"/>
    </row>
    <row r="13160" spans="1:9" ht="18" customHeight="1">
      <c r="A13160" s="323"/>
      <c r="B13160" s="302" t="s">
        <v>13</v>
      </c>
      <c r="C13160" s="325" t="s">
        <v>15</v>
      </c>
      <c r="D13160" s="325">
        <v>60</v>
      </c>
      <c r="E13160" s="46">
        <v>30500</v>
      </c>
      <c r="F13160" s="130">
        <f t="shared" si="209"/>
        <v>1830000</v>
      </c>
      <c r="G13160" s="69"/>
    </row>
    <row r="13161" spans="1:9" ht="18" customHeight="1">
      <c r="A13161" s="323"/>
      <c r="B13161" s="302" t="s">
        <v>13</v>
      </c>
      <c r="C13161" s="325" t="s">
        <v>347</v>
      </c>
      <c r="D13161" s="325">
        <v>31</v>
      </c>
      <c r="E13161" s="46">
        <v>30500</v>
      </c>
      <c r="F13161" s="130">
        <f t="shared" si="209"/>
        <v>945500</v>
      </c>
      <c r="G13161" s="69"/>
    </row>
    <row r="13162" spans="1:9" ht="18" customHeight="1">
      <c r="A13162" s="323"/>
      <c r="B13162" s="302" t="s">
        <v>13</v>
      </c>
      <c r="C13162" s="325" t="s">
        <v>631</v>
      </c>
      <c r="D13162" s="325">
        <v>80</v>
      </c>
      <c r="E13162" s="46">
        <v>30500</v>
      </c>
      <c r="F13162" s="130">
        <f t="shared" si="209"/>
        <v>2440000</v>
      </c>
      <c r="G13162" s="69"/>
    </row>
    <row r="13163" spans="1:9" ht="18" customHeight="1">
      <c r="A13163" s="323"/>
      <c r="B13163" s="302" t="s">
        <v>13</v>
      </c>
      <c r="C13163" s="325" t="s">
        <v>59</v>
      </c>
      <c r="D13163" s="325">
        <v>110</v>
      </c>
      <c r="E13163" s="46">
        <v>30500</v>
      </c>
      <c r="F13163" s="130">
        <f t="shared" si="209"/>
        <v>3355000</v>
      </c>
      <c r="G13163" s="69"/>
    </row>
    <row r="13164" spans="1:9" ht="18" customHeight="1">
      <c r="A13164" s="323"/>
      <c r="B13164" s="302" t="s">
        <v>13</v>
      </c>
      <c r="C13164" s="325" t="s">
        <v>856</v>
      </c>
      <c r="D13164" s="325">
        <v>20</v>
      </c>
      <c r="E13164" s="46">
        <v>30500</v>
      </c>
      <c r="F13164" s="130">
        <f t="shared" si="209"/>
        <v>610000</v>
      </c>
      <c r="G13164" s="69"/>
    </row>
    <row r="13165" spans="1:9" ht="18" customHeight="1">
      <c r="A13165" s="323"/>
      <c r="B13165" s="302" t="s">
        <v>31</v>
      </c>
      <c r="C13165" s="325" t="s">
        <v>2971</v>
      </c>
      <c r="D13165" s="325">
        <v>114.7</v>
      </c>
      <c r="E13165" s="46">
        <v>35500</v>
      </c>
      <c r="F13165" s="130">
        <f t="shared" si="209"/>
        <v>4071850</v>
      </c>
      <c r="G13165" s="69"/>
    </row>
    <row r="13166" spans="1:9" ht="18" customHeight="1">
      <c r="A13166" s="323"/>
      <c r="B13166" s="302"/>
      <c r="C13166" s="325"/>
      <c r="D13166" s="325"/>
      <c r="E13166" s="46"/>
      <c r="F13166" s="130">
        <f t="shared" si="209"/>
        <v>0</v>
      </c>
      <c r="G13166" s="69"/>
    </row>
    <row r="13167" spans="1:9" ht="18" customHeight="1">
      <c r="A13167" s="323" t="s">
        <v>93</v>
      </c>
      <c r="B13167" s="302" t="s">
        <v>13</v>
      </c>
      <c r="C13167" s="325" t="s">
        <v>442</v>
      </c>
      <c r="D13167" s="325">
        <v>72.2</v>
      </c>
      <c r="E13167" s="46">
        <v>30500</v>
      </c>
      <c r="F13167" s="130">
        <f t="shared" si="209"/>
        <v>2202100</v>
      </c>
      <c r="G13167" s="86">
        <f>SUM(F13167:F13171)</f>
        <v>25864400</v>
      </c>
      <c r="H13167" s="277" t="s">
        <v>2474</v>
      </c>
    </row>
    <row r="13168" spans="1:9" ht="18" customHeight="1">
      <c r="A13168" s="323"/>
      <c r="B13168" s="302" t="s">
        <v>13</v>
      </c>
      <c r="C13168" s="325" t="s">
        <v>106</v>
      </c>
      <c r="D13168" s="325">
        <v>171.8</v>
      </c>
      <c r="E13168" s="46">
        <v>30500</v>
      </c>
      <c r="F13168" s="130">
        <f t="shared" si="209"/>
        <v>5239900</v>
      </c>
      <c r="G13168" s="69"/>
      <c r="I13168" s="280" t="s">
        <v>1514</v>
      </c>
    </row>
    <row r="13169" spans="1:9" ht="18" customHeight="1">
      <c r="A13169" s="323"/>
      <c r="B13169" s="302" t="s">
        <v>13</v>
      </c>
      <c r="C13169" s="325" t="s">
        <v>419</v>
      </c>
      <c r="D13169" s="325">
        <v>56</v>
      </c>
      <c r="E13169" s="46">
        <v>30500</v>
      </c>
      <c r="F13169" s="130">
        <f t="shared" si="209"/>
        <v>1708000</v>
      </c>
      <c r="G13169" s="69"/>
      <c r="I13169" s="280" t="s">
        <v>1514</v>
      </c>
    </row>
    <row r="13170" spans="1:9" ht="18" customHeight="1">
      <c r="A13170" s="323"/>
      <c r="B13170" s="302" t="s">
        <v>13</v>
      </c>
      <c r="C13170" s="325" t="s">
        <v>533</v>
      </c>
      <c r="D13170" s="325">
        <v>138.80000000000001</v>
      </c>
      <c r="E13170" s="46">
        <v>30500</v>
      </c>
      <c r="F13170" s="130">
        <f t="shared" si="209"/>
        <v>4233400</v>
      </c>
      <c r="G13170" s="69"/>
      <c r="I13170" s="280" t="s">
        <v>154</v>
      </c>
    </row>
    <row r="13171" spans="1:9" ht="18" customHeight="1">
      <c r="A13171" s="323"/>
      <c r="B13171" s="302" t="s">
        <v>2926</v>
      </c>
      <c r="C13171" s="325" t="s">
        <v>2506</v>
      </c>
      <c r="D13171" s="325">
        <v>356.6</v>
      </c>
      <c r="E13171" s="46">
        <v>35000</v>
      </c>
      <c r="F13171" s="130">
        <f t="shared" si="209"/>
        <v>12481000</v>
      </c>
      <c r="G13171" s="69"/>
      <c r="I13171" s="280" t="s">
        <v>52</v>
      </c>
    </row>
    <row r="13172" spans="1:9" ht="18" customHeight="1">
      <c r="A13172" s="323"/>
      <c r="B13172" s="302"/>
      <c r="C13172" s="325"/>
      <c r="D13172" s="325"/>
      <c r="E13172" s="46"/>
      <c r="F13172" s="130">
        <f t="shared" si="209"/>
        <v>0</v>
      </c>
      <c r="G13172" s="69"/>
    </row>
    <row r="13173" spans="1:9" ht="18" customHeight="1">
      <c r="A13173" s="323" t="s">
        <v>490</v>
      </c>
      <c r="B13173" s="302" t="s">
        <v>13</v>
      </c>
      <c r="C13173" s="325" t="s">
        <v>1257</v>
      </c>
      <c r="D13173" s="325">
        <v>192.5</v>
      </c>
      <c r="E13173" s="46">
        <v>30500</v>
      </c>
      <c r="F13173" s="130">
        <f t="shared" si="209"/>
        <v>5871250</v>
      </c>
      <c r="G13173" s="86">
        <f>F13173</f>
        <v>5871250</v>
      </c>
      <c r="H13173" s="277" t="s">
        <v>2474</v>
      </c>
    </row>
    <row r="13174" spans="1:9" ht="18" customHeight="1">
      <c r="A13174" s="323"/>
      <c r="B13174" s="302"/>
      <c r="C13174" s="325"/>
      <c r="D13174" s="325"/>
      <c r="E13174" s="46"/>
      <c r="F13174" s="130">
        <f t="shared" si="209"/>
        <v>0</v>
      </c>
      <c r="G13174" s="69"/>
    </row>
    <row r="13175" spans="1:9" ht="18" customHeight="1">
      <c r="A13175" s="323" t="s">
        <v>2448</v>
      </c>
      <c r="B13175" s="302" t="s">
        <v>23</v>
      </c>
      <c r="C13175" s="325" t="s">
        <v>347</v>
      </c>
      <c r="D13175" s="325">
        <v>36</v>
      </c>
      <c r="E13175" s="46">
        <v>34500</v>
      </c>
      <c r="F13175" s="130">
        <f t="shared" si="209"/>
        <v>1242000</v>
      </c>
      <c r="G13175" s="86">
        <f>SUM(F13175:F13177)</f>
        <v>9386000</v>
      </c>
      <c r="H13175" s="277" t="s">
        <v>2474</v>
      </c>
    </row>
    <row r="13176" spans="1:9" ht="18" customHeight="1">
      <c r="A13176" s="323"/>
      <c r="B13176" s="302" t="s">
        <v>23</v>
      </c>
      <c r="C13176" s="325" t="s">
        <v>2969</v>
      </c>
      <c r="D13176" s="325">
        <v>37</v>
      </c>
      <c r="E13176" s="46">
        <v>34500</v>
      </c>
      <c r="F13176" s="130">
        <f t="shared" si="209"/>
        <v>1276500</v>
      </c>
      <c r="G13176" s="69"/>
    </row>
    <row r="13177" spans="1:9" ht="18" customHeight="1">
      <c r="A13177" s="323"/>
      <c r="B13177" s="302" t="s">
        <v>23</v>
      </c>
      <c r="C13177" s="325" t="s">
        <v>391</v>
      </c>
      <c r="D13177" s="325">
        <v>205</v>
      </c>
      <c r="E13177" s="46">
        <v>33500</v>
      </c>
      <c r="F13177" s="130">
        <f t="shared" si="209"/>
        <v>6867500</v>
      </c>
      <c r="G13177" s="69"/>
    </row>
    <row r="13178" spans="1:9" ht="18" customHeight="1">
      <c r="A13178" s="323"/>
      <c r="B13178" s="302"/>
      <c r="C13178" s="325"/>
      <c r="D13178" s="325"/>
      <c r="E13178" s="46"/>
      <c r="F13178" s="130">
        <f t="shared" si="209"/>
        <v>0</v>
      </c>
      <c r="G13178" s="69"/>
    </row>
    <row r="13179" spans="1:9" ht="18" customHeight="1">
      <c r="A13179" s="323" t="s">
        <v>1843</v>
      </c>
      <c r="B13179" s="302" t="s">
        <v>31</v>
      </c>
      <c r="C13179" s="325" t="s">
        <v>2970</v>
      </c>
      <c r="D13179" s="325">
        <v>50</v>
      </c>
      <c r="E13179" s="46">
        <v>35000</v>
      </c>
      <c r="F13179" s="130">
        <f t="shared" ref="F13179:F13257" si="210">E13179*D13179</f>
        <v>1750000</v>
      </c>
      <c r="G13179" s="86">
        <f>SUM(F13179:F13183)</f>
        <v>8242500</v>
      </c>
      <c r="H13179" s="277" t="s">
        <v>2474</v>
      </c>
    </row>
    <row r="13180" spans="1:9" ht="18" customHeight="1">
      <c r="A13180" s="323"/>
      <c r="B13180" s="302" t="s">
        <v>31</v>
      </c>
      <c r="C13180" s="325" t="s">
        <v>907</v>
      </c>
      <c r="D13180" s="325">
        <v>51.5</v>
      </c>
      <c r="E13180" s="46">
        <v>35000</v>
      </c>
      <c r="F13180" s="130">
        <f t="shared" si="210"/>
        <v>1802500</v>
      </c>
      <c r="G13180" s="69"/>
    </row>
    <row r="13181" spans="1:9" ht="18" customHeight="1">
      <c r="A13181" s="323"/>
      <c r="B13181" s="302" t="s">
        <v>31</v>
      </c>
      <c r="C13181" s="325" t="s">
        <v>770</v>
      </c>
      <c r="D13181" s="325">
        <v>50</v>
      </c>
      <c r="E13181" s="46">
        <v>35000</v>
      </c>
      <c r="F13181" s="130">
        <f t="shared" si="210"/>
        <v>1750000</v>
      </c>
      <c r="G13181" s="69"/>
    </row>
    <row r="13182" spans="1:9" ht="18" customHeight="1">
      <c r="A13182" s="323"/>
      <c r="B13182" s="302" t="s">
        <v>31</v>
      </c>
      <c r="C13182" s="325" t="s">
        <v>819</v>
      </c>
      <c r="D13182" s="325">
        <v>55</v>
      </c>
      <c r="E13182" s="46">
        <v>35000</v>
      </c>
      <c r="F13182" s="130">
        <f t="shared" si="210"/>
        <v>1925000</v>
      </c>
      <c r="G13182" s="69"/>
    </row>
    <row r="13183" spans="1:9" ht="18" customHeight="1">
      <c r="A13183" s="323"/>
      <c r="B13183" s="302" t="s">
        <v>31</v>
      </c>
      <c r="C13183" s="325" t="s">
        <v>623</v>
      </c>
      <c r="D13183" s="325">
        <v>29</v>
      </c>
      <c r="E13183" s="46">
        <v>35000</v>
      </c>
      <c r="F13183" s="130">
        <f t="shared" si="210"/>
        <v>1015000</v>
      </c>
      <c r="G13183" s="69"/>
    </row>
    <row r="13184" spans="1:9" ht="18" customHeight="1">
      <c r="A13184" s="323"/>
      <c r="B13184" s="302"/>
      <c r="C13184" s="325"/>
      <c r="D13184" s="325"/>
      <c r="E13184" s="46"/>
      <c r="F13184" s="130">
        <f t="shared" si="210"/>
        <v>0</v>
      </c>
      <c r="G13184" s="69"/>
    </row>
    <row r="13185" spans="1:8" ht="18" customHeight="1">
      <c r="A13185" s="323" t="s">
        <v>51</v>
      </c>
      <c r="B13185" s="302" t="s">
        <v>13</v>
      </c>
      <c r="C13185" s="325" t="s">
        <v>59</v>
      </c>
      <c r="D13185" s="325">
        <v>350</v>
      </c>
      <c r="E13185" s="46">
        <v>32000</v>
      </c>
      <c r="F13185" s="130">
        <f t="shared" si="210"/>
        <v>11200000</v>
      </c>
      <c r="G13185" s="86">
        <f>SUM(F13185:F13187)</f>
        <v>36351500</v>
      </c>
      <c r="H13185" s="277" t="s">
        <v>2474</v>
      </c>
    </row>
    <row r="13186" spans="1:8" ht="18" customHeight="1">
      <c r="A13186" s="323"/>
      <c r="B13186" s="302" t="s">
        <v>31</v>
      </c>
      <c r="C13186" s="325" t="s">
        <v>291</v>
      </c>
      <c r="D13186" s="325">
        <v>202</v>
      </c>
      <c r="E13186" s="46">
        <v>32000</v>
      </c>
      <c r="F13186" s="130">
        <f t="shared" si="210"/>
        <v>6464000</v>
      </c>
      <c r="G13186" s="69"/>
    </row>
    <row r="13187" spans="1:8" ht="18" customHeight="1">
      <c r="A13187" s="323"/>
      <c r="B13187" s="302" t="s">
        <v>31</v>
      </c>
      <c r="C13187" s="325" t="s">
        <v>1187</v>
      </c>
      <c r="D13187" s="325">
        <v>575</v>
      </c>
      <c r="E13187" s="46">
        <v>32500</v>
      </c>
      <c r="F13187" s="130">
        <f t="shared" si="210"/>
        <v>18687500</v>
      </c>
      <c r="G13187" s="69"/>
    </row>
    <row r="13188" spans="1:8" ht="18" customHeight="1">
      <c r="A13188" s="323"/>
      <c r="B13188" s="302"/>
      <c r="C13188" s="325"/>
      <c r="D13188" s="325"/>
      <c r="E13188" s="46"/>
      <c r="F13188" s="130">
        <f t="shared" si="210"/>
        <v>0</v>
      </c>
      <c r="G13188" s="69"/>
    </row>
    <row r="13189" spans="1:8" ht="18" customHeight="1">
      <c r="A13189" s="323" t="s">
        <v>1340</v>
      </c>
      <c r="B13189" s="302" t="s">
        <v>13</v>
      </c>
      <c r="C13189" s="325" t="s">
        <v>1341</v>
      </c>
      <c r="D13189" s="325">
        <v>181</v>
      </c>
      <c r="E13189" s="46">
        <v>34000</v>
      </c>
      <c r="F13189" s="130">
        <f t="shared" si="210"/>
        <v>6154000</v>
      </c>
      <c r="G13189" s="86">
        <f>F13189</f>
        <v>6154000</v>
      </c>
      <c r="H13189" s="277" t="s">
        <v>2474</v>
      </c>
    </row>
    <row r="13190" spans="1:8" ht="18" customHeight="1">
      <c r="A13190" s="323"/>
      <c r="B13190" s="302"/>
      <c r="C13190" s="325"/>
      <c r="D13190" s="325"/>
      <c r="E13190" s="46"/>
      <c r="F13190" s="130">
        <f t="shared" si="210"/>
        <v>0</v>
      </c>
      <c r="G13190" s="69"/>
    </row>
    <row r="13191" spans="1:8" ht="18" customHeight="1">
      <c r="A13191" s="323" t="s">
        <v>2315</v>
      </c>
      <c r="B13191" s="302" t="s">
        <v>13</v>
      </c>
      <c r="C13191" s="325" t="s">
        <v>365</v>
      </c>
      <c r="D13191" s="325">
        <v>185.1</v>
      </c>
      <c r="E13191" s="46">
        <v>30500</v>
      </c>
      <c r="F13191" s="130">
        <f t="shared" si="210"/>
        <v>5645550</v>
      </c>
      <c r="G13191" s="86">
        <f>SUM(F13191:F13192)</f>
        <v>8878950</v>
      </c>
      <c r="H13191" s="277" t="s">
        <v>2474</v>
      </c>
    </row>
    <row r="13192" spans="1:8" ht="18" customHeight="1">
      <c r="A13192" s="323"/>
      <c r="B13192" s="302" t="s">
        <v>23</v>
      </c>
      <c r="C13192" s="325" t="s">
        <v>720</v>
      </c>
      <c r="D13192" s="325">
        <v>95.1</v>
      </c>
      <c r="E13192" s="46">
        <v>34000</v>
      </c>
      <c r="F13192" s="130">
        <f t="shared" si="210"/>
        <v>3233400</v>
      </c>
      <c r="G13192" s="69"/>
    </row>
    <row r="13193" spans="1:8" ht="18" customHeight="1">
      <c r="A13193" s="323"/>
      <c r="B13193" s="302"/>
      <c r="C13193" s="325"/>
      <c r="D13193" s="325"/>
      <c r="E13193" s="46"/>
      <c r="F13193" s="130">
        <f t="shared" si="210"/>
        <v>0</v>
      </c>
      <c r="G13193" s="69"/>
    </row>
    <row r="13194" spans="1:8" ht="18" customHeight="1">
      <c r="A13194" s="323" t="s">
        <v>2635</v>
      </c>
      <c r="B13194" s="302" t="s">
        <v>31</v>
      </c>
      <c r="C13194" s="325" t="s">
        <v>46</v>
      </c>
      <c r="D13194" s="325">
        <v>100</v>
      </c>
      <c r="E13194" s="46">
        <v>34000</v>
      </c>
      <c r="F13194" s="130">
        <f t="shared" si="210"/>
        <v>3400000</v>
      </c>
      <c r="G13194" s="86">
        <f>F13194</f>
        <v>3400000</v>
      </c>
    </row>
    <row r="13195" spans="1:8" ht="18" customHeight="1">
      <c r="A13195" s="323"/>
      <c r="B13195" s="302"/>
      <c r="C13195" s="325"/>
      <c r="D13195" s="325"/>
      <c r="E13195" s="46"/>
      <c r="F13195" s="130">
        <f t="shared" si="210"/>
        <v>0</v>
      </c>
      <c r="G13195" s="69"/>
    </row>
    <row r="13196" spans="1:8" ht="18" customHeight="1">
      <c r="A13196" s="533" t="s">
        <v>271</v>
      </c>
      <c r="B13196" s="440" t="s">
        <v>13</v>
      </c>
      <c r="C13196" s="382" t="s">
        <v>14</v>
      </c>
      <c r="D13196" s="382">
        <v>10</v>
      </c>
      <c r="E13196" s="59">
        <v>30500</v>
      </c>
      <c r="F13196" s="132">
        <f t="shared" si="210"/>
        <v>305000</v>
      </c>
      <c r="G13196" s="125">
        <f>F13196</f>
        <v>305000</v>
      </c>
    </row>
    <row r="13197" spans="1:8" ht="18" customHeight="1">
      <c r="A13197" s="526"/>
      <c r="B13197" s="435"/>
      <c r="C13197" s="484"/>
      <c r="D13197" s="484"/>
      <c r="E13197" s="113"/>
      <c r="F13197" s="126"/>
      <c r="G13197" s="9"/>
    </row>
    <row r="13198" spans="1:8" ht="18" customHeight="1">
      <c r="A13198" s="549">
        <v>42510</v>
      </c>
      <c r="B13198" s="473"/>
      <c r="C13198" s="517" t="s">
        <v>398</v>
      </c>
      <c r="D13198" s="498"/>
      <c r="E13198" s="62"/>
      <c r="F13198" s="295"/>
      <c r="G13198" s="296"/>
    </row>
    <row r="13199" spans="1:8" ht="18" customHeight="1">
      <c r="A13199" s="550" t="s">
        <v>127</v>
      </c>
      <c r="B13199" s="475" t="s">
        <v>134</v>
      </c>
      <c r="C13199" s="519" t="s">
        <v>152</v>
      </c>
      <c r="D13199" s="519">
        <f>SUM(D13200:D13306)</f>
        <v>12557.149999999998</v>
      </c>
      <c r="E13199" s="332"/>
      <c r="F13199" s="332">
        <f>SUM(F13200:F13306)</f>
        <v>422847130</v>
      </c>
      <c r="G13199" s="332">
        <f>SUM(G13200:G13306)</f>
        <v>422847130</v>
      </c>
    </row>
    <row r="13200" spans="1:8" ht="18" customHeight="1">
      <c r="A13200" s="532" t="s">
        <v>537</v>
      </c>
      <c r="B13200" s="437" t="s">
        <v>256</v>
      </c>
      <c r="C13200" s="487" t="s">
        <v>350</v>
      </c>
      <c r="D13200" s="487">
        <v>47.3</v>
      </c>
      <c r="E13200" s="42">
        <v>41000</v>
      </c>
      <c r="F13200" s="142">
        <f t="shared" si="210"/>
        <v>1939299.9999999998</v>
      </c>
      <c r="G13200" s="85">
        <f>F13200</f>
        <v>1939299.9999999998</v>
      </c>
    </row>
    <row r="13201" spans="1:8" ht="18" customHeight="1">
      <c r="A13201" s="323"/>
      <c r="B13201" s="302"/>
      <c r="C13201" s="325"/>
      <c r="D13201" s="325"/>
      <c r="E13201" s="46"/>
      <c r="F13201" s="130">
        <f t="shared" si="210"/>
        <v>0</v>
      </c>
      <c r="G13201" s="69"/>
    </row>
    <row r="13202" spans="1:8" ht="18" customHeight="1">
      <c r="A13202" s="323" t="s">
        <v>2141</v>
      </c>
      <c r="B13202" s="302" t="s">
        <v>13</v>
      </c>
      <c r="C13202" s="325" t="s">
        <v>59</v>
      </c>
      <c r="D13202" s="325">
        <v>50</v>
      </c>
      <c r="E13202" s="46">
        <v>31000</v>
      </c>
      <c r="F13202" s="130">
        <f t="shared" si="210"/>
        <v>1550000</v>
      </c>
      <c r="G13202" s="86">
        <f>SUM(F13202:F13203)</f>
        <v>2170000</v>
      </c>
    </row>
    <row r="13203" spans="1:8" ht="18" customHeight="1">
      <c r="A13203" s="323"/>
      <c r="B13203" s="302" t="s">
        <v>13</v>
      </c>
      <c r="C13203" s="325" t="s">
        <v>85</v>
      </c>
      <c r="D13203" s="325">
        <v>20</v>
      </c>
      <c r="E13203" s="46">
        <v>31000</v>
      </c>
      <c r="F13203" s="130">
        <f t="shared" si="210"/>
        <v>620000</v>
      </c>
      <c r="G13203" s="69"/>
    </row>
    <row r="13204" spans="1:8" ht="18" customHeight="1">
      <c r="A13204" s="323"/>
      <c r="B13204" s="302"/>
      <c r="C13204" s="325"/>
      <c r="D13204" s="325"/>
      <c r="E13204" s="46"/>
      <c r="F13204" s="130">
        <f t="shared" si="210"/>
        <v>0</v>
      </c>
      <c r="G13204" s="69"/>
    </row>
    <row r="13205" spans="1:8" ht="18" customHeight="1">
      <c r="A13205" s="323" t="s">
        <v>2982</v>
      </c>
      <c r="B13205" s="439" t="s">
        <v>2177</v>
      </c>
      <c r="C13205" s="430" t="s">
        <v>1168</v>
      </c>
      <c r="D13205" s="430">
        <v>-65</v>
      </c>
      <c r="E13205" s="54">
        <v>31000</v>
      </c>
      <c r="F13205" s="140">
        <f t="shared" si="210"/>
        <v>-2015000</v>
      </c>
      <c r="G13205" s="86">
        <f>F13205</f>
        <v>-2015000</v>
      </c>
    </row>
    <row r="13206" spans="1:8" ht="18" customHeight="1">
      <c r="A13206" s="323"/>
      <c r="B13206" s="302"/>
      <c r="C13206" s="325"/>
      <c r="D13206" s="325"/>
      <c r="E13206" s="46"/>
      <c r="F13206" s="130">
        <f t="shared" si="210"/>
        <v>0</v>
      </c>
      <c r="G13206" s="69"/>
    </row>
    <row r="13207" spans="1:8" ht="18" customHeight="1">
      <c r="A13207" s="323" t="s">
        <v>58</v>
      </c>
      <c r="B13207" s="302" t="s">
        <v>13</v>
      </c>
      <c r="C13207" s="325" t="s">
        <v>60</v>
      </c>
      <c r="D13207" s="325">
        <v>40</v>
      </c>
      <c r="E13207" s="46">
        <v>30500</v>
      </c>
      <c r="F13207" s="130">
        <f t="shared" si="210"/>
        <v>1220000</v>
      </c>
      <c r="G13207" s="86">
        <f>SUM(F13207:F13209)</f>
        <v>3050000</v>
      </c>
    </row>
    <row r="13208" spans="1:8" ht="18" customHeight="1">
      <c r="A13208" s="323"/>
      <c r="B13208" s="302" t="s">
        <v>13</v>
      </c>
      <c r="C13208" s="325" t="s">
        <v>59</v>
      </c>
      <c r="D13208" s="325">
        <v>30</v>
      </c>
      <c r="E13208" s="46">
        <v>30500</v>
      </c>
      <c r="F13208" s="130">
        <f t="shared" si="210"/>
        <v>915000</v>
      </c>
      <c r="G13208" s="69"/>
    </row>
    <row r="13209" spans="1:8" ht="18" customHeight="1">
      <c r="A13209" s="323"/>
      <c r="B13209" s="302" t="s">
        <v>13</v>
      </c>
      <c r="C13209" s="325" t="s">
        <v>14</v>
      </c>
      <c r="D13209" s="325">
        <v>30</v>
      </c>
      <c r="E13209" s="46">
        <v>30500</v>
      </c>
      <c r="F13209" s="130">
        <f t="shared" si="210"/>
        <v>915000</v>
      </c>
      <c r="G13209" s="69"/>
    </row>
    <row r="13210" spans="1:8" ht="18" customHeight="1">
      <c r="A13210" s="323"/>
      <c r="B13210" s="302"/>
      <c r="C13210" s="325"/>
      <c r="D13210" s="325"/>
      <c r="E13210" s="46"/>
      <c r="F13210" s="130">
        <f t="shared" si="210"/>
        <v>0</v>
      </c>
      <c r="G13210" s="69"/>
    </row>
    <row r="13211" spans="1:8" ht="18" customHeight="1">
      <c r="A13211" s="323" t="s">
        <v>2705</v>
      </c>
      <c r="B13211" s="302" t="s">
        <v>13</v>
      </c>
      <c r="C13211" s="325" t="s">
        <v>75</v>
      </c>
      <c r="D13211" s="325">
        <v>50</v>
      </c>
      <c r="E13211" s="46">
        <v>30500</v>
      </c>
      <c r="F13211" s="130">
        <f t="shared" si="210"/>
        <v>1525000</v>
      </c>
      <c r="G13211" s="86">
        <f>SUM(F13211:F13214)</f>
        <v>6100000</v>
      </c>
    </row>
    <row r="13212" spans="1:8" ht="18" customHeight="1">
      <c r="A13212" s="323"/>
      <c r="B13212" s="302" t="s">
        <v>13</v>
      </c>
      <c r="C13212" s="325" t="s">
        <v>60</v>
      </c>
      <c r="D13212" s="325">
        <v>50</v>
      </c>
      <c r="E13212" s="46">
        <v>30500</v>
      </c>
      <c r="F13212" s="130">
        <f t="shared" si="210"/>
        <v>1525000</v>
      </c>
      <c r="G13212" s="69"/>
    </row>
    <row r="13213" spans="1:8" ht="18" customHeight="1">
      <c r="A13213" s="323"/>
      <c r="B13213" s="302" t="s">
        <v>13</v>
      </c>
      <c r="C13213" s="325" t="s">
        <v>15</v>
      </c>
      <c r="D13213" s="325">
        <v>50</v>
      </c>
      <c r="E13213" s="46">
        <v>30500</v>
      </c>
      <c r="F13213" s="130">
        <f t="shared" si="210"/>
        <v>1525000</v>
      </c>
      <c r="G13213" s="69"/>
    </row>
    <row r="13214" spans="1:8" ht="18" customHeight="1">
      <c r="A13214" s="323"/>
      <c r="B13214" s="302" t="s">
        <v>13</v>
      </c>
      <c r="C13214" s="325" t="s">
        <v>14</v>
      </c>
      <c r="D13214" s="325">
        <v>50</v>
      </c>
      <c r="E13214" s="46">
        <v>30500</v>
      </c>
      <c r="F13214" s="130">
        <f t="shared" si="210"/>
        <v>1525000</v>
      </c>
      <c r="G13214" s="69"/>
    </row>
    <row r="13215" spans="1:8" ht="18" customHeight="1">
      <c r="A13215" s="323"/>
      <c r="B13215" s="302"/>
      <c r="C13215" s="325"/>
      <c r="D13215" s="325"/>
      <c r="E13215" s="46"/>
      <c r="F13215" s="130">
        <f t="shared" si="210"/>
        <v>0</v>
      </c>
      <c r="G13215" s="69"/>
    </row>
    <row r="13216" spans="1:8" ht="18" customHeight="1">
      <c r="A13216" s="323" t="s">
        <v>2885</v>
      </c>
      <c r="B13216" s="302" t="s">
        <v>13</v>
      </c>
      <c r="C13216" s="325" t="s">
        <v>1182</v>
      </c>
      <c r="D13216" s="325">
        <v>50</v>
      </c>
      <c r="E13216" s="46">
        <v>30500</v>
      </c>
      <c r="F13216" s="130">
        <f t="shared" si="210"/>
        <v>1525000</v>
      </c>
      <c r="G13216" s="86">
        <f>SUM(F13216:F13218)</f>
        <v>7625000</v>
      </c>
      <c r="H13216" s="277" t="s">
        <v>2474</v>
      </c>
    </row>
    <row r="13217" spans="1:9" ht="18" customHeight="1">
      <c r="A13217" s="323"/>
      <c r="B13217" s="302" t="s">
        <v>13</v>
      </c>
      <c r="C13217" s="325" t="s">
        <v>14</v>
      </c>
      <c r="D13217" s="325">
        <v>180</v>
      </c>
      <c r="E13217" s="46">
        <v>30500</v>
      </c>
      <c r="F13217" s="130">
        <f t="shared" si="210"/>
        <v>5490000</v>
      </c>
      <c r="G13217" s="69"/>
    </row>
    <row r="13218" spans="1:9" ht="18" customHeight="1">
      <c r="A13218" s="323"/>
      <c r="B13218" s="302" t="s">
        <v>13</v>
      </c>
      <c r="C13218" s="325" t="s">
        <v>62</v>
      </c>
      <c r="D13218" s="325">
        <v>20</v>
      </c>
      <c r="E13218" s="46">
        <v>30500</v>
      </c>
      <c r="F13218" s="130">
        <f t="shared" si="210"/>
        <v>610000</v>
      </c>
      <c r="G13218" s="69"/>
    </row>
    <row r="13219" spans="1:9" ht="18" customHeight="1">
      <c r="A13219" s="323"/>
      <c r="B13219" s="302"/>
      <c r="C13219" s="325"/>
      <c r="D13219" s="325"/>
      <c r="E13219" s="46"/>
      <c r="F13219" s="130">
        <f t="shared" si="210"/>
        <v>0</v>
      </c>
      <c r="G13219" s="69"/>
    </row>
    <row r="13220" spans="1:9" ht="18" customHeight="1">
      <c r="A13220" s="323" t="s">
        <v>2273</v>
      </c>
      <c r="B13220" s="302" t="s">
        <v>13</v>
      </c>
      <c r="C13220" s="325" t="s">
        <v>59</v>
      </c>
      <c r="D13220" s="325">
        <v>30</v>
      </c>
      <c r="E13220" s="46">
        <v>30500</v>
      </c>
      <c r="F13220" s="130">
        <f t="shared" si="210"/>
        <v>915000</v>
      </c>
      <c r="G13220" s="86">
        <f>SUM(F13220:F13221)</f>
        <v>1525000</v>
      </c>
      <c r="I13220" s="338" t="s">
        <v>2976</v>
      </c>
    </row>
    <row r="13221" spans="1:9" ht="18" customHeight="1">
      <c r="A13221" s="323"/>
      <c r="B13221" s="302" t="s">
        <v>13</v>
      </c>
      <c r="C13221" s="325" t="s">
        <v>75</v>
      </c>
      <c r="D13221" s="325">
        <v>20</v>
      </c>
      <c r="E13221" s="46">
        <v>30500</v>
      </c>
      <c r="F13221" s="130">
        <f t="shared" si="210"/>
        <v>610000</v>
      </c>
      <c r="G13221" s="69"/>
      <c r="I13221" s="338" t="s">
        <v>2976</v>
      </c>
    </row>
    <row r="13222" spans="1:9" ht="18" customHeight="1">
      <c r="A13222" s="323"/>
      <c r="B13222" s="302"/>
      <c r="C13222" s="325"/>
      <c r="D13222" s="325"/>
      <c r="E13222" s="46"/>
      <c r="F13222" s="130">
        <f t="shared" si="210"/>
        <v>0</v>
      </c>
      <c r="G13222" s="69"/>
    </row>
    <row r="13223" spans="1:9" ht="18" customHeight="1">
      <c r="A13223" s="323" t="s">
        <v>2965</v>
      </c>
      <c r="B13223" s="302" t="s">
        <v>13</v>
      </c>
      <c r="C13223" s="325" t="s">
        <v>919</v>
      </c>
      <c r="D13223" s="325">
        <v>318.2</v>
      </c>
      <c r="E13223" s="46">
        <v>30500</v>
      </c>
      <c r="F13223" s="130">
        <f t="shared" si="210"/>
        <v>9705100</v>
      </c>
      <c r="G13223" s="51">
        <f>F13223</f>
        <v>9705100</v>
      </c>
    </row>
    <row r="13224" spans="1:9" ht="18" customHeight="1">
      <c r="A13224" s="323"/>
      <c r="B13224" s="302"/>
      <c r="C13224" s="325"/>
      <c r="D13224" s="325"/>
      <c r="E13224" s="46"/>
      <c r="F13224" s="130">
        <f t="shared" si="210"/>
        <v>0</v>
      </c>
      <c r="G13224" s="69"/>
    </row>
    <row r="13225" spans="1:9" ht="18" customHeight="1">
      <c r="A13225" s="323" t="s">
        <v>779</v>
      </c>
      <c r="B13225" s="302" t="s">
        <v>780</v>
      </c>
      <c r="C13225" s="325"/>
      <c r="D13225" s="325">
        <v>200</v>
      </c>
      <c r="E13225" s="46">
        <v>25000</v>
      </c>
      <c r="F13225" s="130">
        <f>E13225*D13225</f>
        <v>5000000</v>
      </c>
      <c r="G13225" s="86">
        <f>SUM(F13225:F13226)</f>
        <v>10000000</v>
      </c>
      <c r="H13225" s="277" t="s">
        <v>2474</v>
      </c>
      <c r="I13225" s="322">
        <v>42509</v>
      </c>
    </row>
    <row r="13226" spans="1:9" ht="18" customHeight="1">
      <c r="A13226" s="302"/>
      <c r="B13226" s="302" t="s">
        <v>780</v>
      </c>
      <c r="C13226" s="325"/>
      <c r="D13226" s="325">
        <v>200</v>
      </c>
      <c r="E13226" s="46">
        <v>25000</v>
      </c>
      <c r="F13226" s="130">
        <f t="shared" si="210"/>
        <v>5000000</v>
      </c>
      <c r="G13226" s="69"/>
    </row>
    <row r="13227" spans="1:9" ht="18" customHeight="1">
      <c r="A13227" s="323"/>
      <c r="B13227" s="302"/>
      <c r="C13227" s="325"/>
      <c r="D13227" s="325"/>
      <c r="E13227" s="46"/>
      <c r="F13227" s="130">
        <f t="shared" si="210"/>
        <v>0</v>
      </c>
      <c r="G13227" s="69"/>
    </row>
    <row r="13228" spans="1:9" ht="18" customHeight="1">
      <c r="A13228" s="323" t="s">
        <v>392</v>
      </c>
      <c r="B13228" s="302" t="s">
        <v>31</v>
      </c>
      <c r="C13228" s="325" t="s">
        <v>913</v>
      </c>
      <c r="D13228" s="325">
        <v>1041</v>
      </c>
      <c r="E13228" s="46">
        <v>33500</v>
      </c>
      <c r="F13228" s="130">
        <f t="shared" si="210"/>
        <v>34873500</v>
      </c>
      <c r="G13228" s="86">
        <f>F13228</f>
        <v>34873500</v>
      </c>
      <c r="H13228" s="277" t="s">
        <v>2474</v>
      </c>
    </row>
    <row r="13229" spans="1:9" ht="18" customHeight="1">
      <c r="A13229" s="323"/>
      <c r="B13229" s="302"/>
      <c r="C13229" s="325"/>
      <c r="D13229" s="325"/>
      <c r="E13229" s="46"/>
      <c r="F13229" s="130">
        <f t="shared" si="210"/>
        <v>0</v>
      </c>
      <c r="G13229" s="69"/>
    </row>
    <row r="13230" spans="1:9" ht="18" customHeight="1">
      <c r="A13230" s="323" t="s">
        <v>1420</v>
      </c>
      <c r="B13230" s="302" t="s">
        <v>31</v>
      </c>
      <c r="C13230" s="325" t="s">
        <v>1197</v>
      </c>
      <c r="D13230" s="325">
        <v>200</v>
      </c>
      <c r="E13230" s="46">
        <v>36500</v>
      </c>
      <c r="F13230" s="130">
        <f t="shared" si="210"/>
        <v>7300000</v>
      </c>
      <c r="G13230" s="86">
        <f>SUM(F13230:F13231)</f>
        <v>37300000</v>
      </c>
      <c r="H13230" s="277" t="s">
        <v>2474</v>
      </c>
    </row>
    <row r="13231" spans="1:9" ht="18" customHeight="1">
      <c r="A13231" s="323"/>
      <c r="B13231" s="302" t="s">
        <v>208</v>
      </c>
      <c r="C13231" s="325" t="s">
        <v>1421</v>
      </c>
      <c r="D13231" s="325">
        <v>800</v>
      </c>
      <c r="E13231" s="46">
        <v>37500</v>
      </c>
      <c r="F13231" s="130">
        <f t="shared" si="210"/>
        <v>30000000</v>
      </c>
      <c r="G13231" s="69"/>
    </row>
    <row r="13232" spans="1:9" ht="18" customHeight="1">
      <c r="A13232" s="323"/>
      <c r="B13232" s="302"/>
      <c r="C13232" s="325"/>
      <c r="D13232" s="325"/>
      <c r="E13232" s="46"/>
      <c r="F13232" s="130">
        <f t="shared" si="210"/>
        <v>0</v>
      </c>
      <c r="G13232" s="69"/>
    </row>
    <row r="13233" spans="1:8" ht="18" customHeight="1">
      <c r="A13233" s="323" t="s">
        <v>2977</v>
      </c>
      <c r="B13233" s="302" t="s">
        <v>23</v>
      </c>
      <c r="C13233" s="325" t="s">
        <v>78</v>
      </c>
      <c r="D13233" s="325">
        <v>97.2</v>
      </c>
      <c r="E13233" s="46">
        <v>34200</v>
      </c>
      <c r="F13233" s="130">
        <f t="shared" si="210"/>
        <v>3324240</v>
      </c>
      <c r="G13233" s="86">
        <f>SUM(F13233:F13235)</f>
        <v>5784480</v>
      </c>
      <c r="H13233" s="277" t="s">
        <v>2474</v>
      </c>
    </row>
    <row r="13234" spans="1:8" ht="18" customHeight="1">
      <c r="A13234" s="323"/>
      <c r="B13234" s="302" t="s">
        <v>31</v>
      </c>
      <c r="C13234" s="325" t="s">
        <v>416</v>
      </c>
      <c r="D13234" s="325">
        <v>89.7</v>
      </c>
      <c r="E13234" s="46">
        <v>34500</v>
      </c>
      <c r="F13234" s="130">
        <f t="shared" si="210"/>
        <v>3094650</v>
      </c>
      <c r="G13234" s="69"/>
    </row>
    <row r="13235" spans="1:8" ht="18" customHeight="1">
      <c r="A13235" s="323"/>
      <c r="B13235" s="439" t="s">
        <v>1051</v>
      </c>
      <c r="C13235" s="430" t="s">
        <v>2979</v>
      </c>
      <c r="D13235" s="430">
        <v>-18.55</v>
      </c>
      <c r="E13235" s="54">
        <v>34200</v>
      </c>
      <c r="F13235" s="140">
        <f t="shared" si="210"/>
        <v>-634410</v>
      </c>
      <c r="G13235" s="69"/>
    </row>
    <row r="13236" spans="1:8" ht="18" customHeight="1">
      <c r="A13236" s="323"/>
      <c r="B13236" s="302"/>
      <c r="C13236" s="325"/>
      <c r="D13236" s="325"/>
      <c r="E13236" s="46"/>
      <c r="F13236" s="130">
        <f t="shared" si="210"/>
        <v>0</v>
      </c>
      <c r="G13236" s="69"/>
    </row>
    <row r="13237" spans="1:8" ht="18" customHeight="1">
      <c r="A13237" s="323" t="s">
        <v>418</v>
      </c>
      <c r="B13237" s="302" t="s">
        <v>23</v>
      </c>
      <c r="C13237" s="325" t="s">
        <v>369</v>
      </c>
      <c r="D13237" s="325">
        <v>621.79999999999995</v>
      </c>
      <c r="E13237" s="46">
        <v>34500</v>
      </c>
      <c r="F13237" s="130">
        <f t="shared" si="210"/>
        <v>21452100</v>
      </c>
      <c r="G13237" s="86">
        <f>F13237</f>
        <v>21452100</v>
      </c>
      <c r="H13237" s="277" t="s">
        <v>2474</v>
      </c>
    </row>
    <row r="13238" spans="1:8" ht="18" customHeight="1">
      <c r="A13238" s="323"/>
      <c r="B13238" s="302"/>
      <c r="C13238" s="325"/>
      <c r="D13238" s="325"/>
      <c r="E13238" s="46"/>
      <c r="F13238" s="130">
        <f t="shared" si="210"/>
        <v>0</v>
      </c>
      <c r="G13238" s="69"/>
    </row>
    <row r="13239" spans="1:8" ht="18" customHeight="1">
      <c r="A13239" s="323" t="s">
        <v>210</v>
      </c>
      <c r="B13239" s="302" t="s">
        <v>212</v>
      </c>
      <c r="C13239" s="325" t="s">
        <v>344</v>
      </c>
      <c r="D13239" s="325">
        <v>200</v>
      </c>
      <c r="E13239" s="46">
        <v>31500</v>
      </c>
      <c r="F13239" s="130">
        <f t="shared" si="210"/>
        <v>6300000</v>
      </c>
      <c r="G13239" s="86">
        <f>SUM(F13239:F13240)</f>
        <v>21800000</v>
      </c>
      <c r="H13239" s="277" t="s">
        <v>2474</v>
      </c>
    </row>
    <row r="13240" spans="1:8" ht="18" customHeight="1">
      <c r="A13240" s="323"/>
      <c r="B13240" s="302" t="s">
        <v>212</v>
      </c>
      <c r="C13240" s="325" t="s">
        <v>213</v>
      </c>
      <c r="D13240" s="325">
        <v>500</v>
      </c>
      <c r="E13240" s="46">
        <v>31000</v>
      </c>
      <c r="F13240" s="130">
        <f t="shared" si="210"/>
        <v>15500000</v>
      </c>
      <c r="G13240" s="69"/>
    </row>
    <row r="13241" spans="1:8" ht="18" customHeight="1">
      <c r="A13241" s="323"/>
      <c r="B13241" s="302"/>
      <c r="C13241" s="325"/>
      <c r="D13241" s="325"/>
      <c r="E13241" s="46"/>
      <c r="F13241" s="130">
        <f t="shared" si="210"/>
        <v>0</v>
      </c>
      <c r="G13241" s="69"/>
    </row>
    <row r="13242" spans="1:8" ht="18" customHeight="1">
      <c r="A13242" s="323" t="s">
        <v>2661</v>
      </c>
      <c r="B13242" s="302" t="s">
        <v>13</v>
      </c>
      <c r="C13242" s="325" t="s">
        <v>105</v>
      </c>
      <c r="D13242" s="325">
        <v>329.2</v>
      </c>
      <c r="E13242" s="46">
        <v>32000</v>
      </c>
      <c r="F13242" s="130">
        <f t="shared" si="210"/>
        <v>10534400</v>
      </c>
      <c r="G13242" s="86">
        <f>F13242</f>
        <v>10534400</v>
      </c>
      <c r="H13242" s="277" t="s">
        <v>2474</v>
      </c>
    </row>
    <row r="13243" spans="1:8" ht="18" customHeight="1">
      <c r="A13243" s="323"/>
      <c r="B13243" s="302"/>
      <c r="C13243" s="325"/>
      <c r="D13243" s="325"/>
      <c r="E13243" s="46"/>
      <c r="F13243" s="130">
        <f t="shared" si="210"/>
        <v>0</v>
      </c>
      <c r="G13243" s="69"/>
    </row>
    <row r="13244" spans="1:8" ht="18" customHeight="1">
      <c r="A13244" s="323" t="s">
        <v>63</v>
      </c>
      <c r="B13244" s="302" t="s">
        <v>31</v>
      </c>
      <c r="C13244" s="325" t="s">
        <v>2365</v>
      </c>
      <c r="D13244" s="325">
        <v>36.299999999999997</v>
      </c>
      <c r="E13244" s="46">
        <v>37000</v>
      </c>
      <c r="F13244" s="130">
        <f t="shared" si="210"/>
        <v>1343100</v>
      </c>
      <c r="G13244" s="86">
        <f>SUM(F13244:F13245)</f>
        <v>12998100</v>
      </c>
      <c r="H13244" s="277" t="s">
        <v>2474</v>
      </c>
    </row>
    <row r="13245" spans="1:8" ht="18" customHeight="1">
      <c r="A13245" s="323"/>
      <c r="B13245" s="302" t="s">
        <v>31</v>
      </c>
      <c r="C13245" s="325" t="s">
        <v>65</v>
      </c>
      <c r="D13245" s="325">
        <v>315</v>
      </c>
      <c r="E13245" s="46">
        <v>37000</v>
      </c>
      <c r="F13245" s="130">
        <f t="shared" si="210"/>
        <v>11655000</v>
      </c>
      <c r="G13245" s="69"/>
    </row>
    <row r="13246" spans="1:8" ht="18" customHeight="1">
      <c r="A13246" s="323"/>
      <c r="B13246" s="302"/>
      <c r="C13246" s="325"/>
      <c r="D13246" s="325"/>
      <c r="E13246" s="46"/>
      <c r="F13246" s="130">
        <f t="shared" si="210"/>
        <v>0</v>
      </c>
      <c r="G13246" s="69"/>
    </row>
    <row r="13247" spans="1:8" ht="18" customHeight="1">
      <c r="A13247" s="323" t="s">
        <v>1514</v>
      </c>
      <c r="B13247" s="444" t="s">
        <v>2981</v>
      </c>
      <c r="C13247" s="482"/>
      <c r="D13247" s="482">
        <v>1</v>
      </c>
      <c r="E13247" s="116">
        <v>2100000</v>
      </c>
      <c r="F13247" s="131">
        <f t="shared" si="210"/>
        <v>2100000</v>
      </c>
      <c r="G13247" s="86">
        <f>SUM(F13247:F13250)</f>
        <v>12641750</v>
      </c>
      <c r="H13247" s="277" t="s">
        <v>2474</v>
      </c>
    </row>
    <row r="13248" spans="1:8" ht="18" customHeight="1">
      <c r="A13248" s="302"/>
      <c r="B13248" s="443" t="s">
        <v>1686</v>
      </c>
      <c r="C13248" s="482" t="s">
        <v>1704</v>
      </c>
      <c r="D13248" s="482">
        <f>70+97.5</f>
        <v>167.5</v>
      </c>
      <c r="E13248" s="116">
        <v>41500</v>
      </c>
      <c r="F13248" s="131">
        <f t="shared" si="210"/>
        <v>6951250</v>
      </c>
      <c r="G13248" s="69"/>
    </row>
    <row r="13249" spans="1:9" ht="18" customHeight="1">
      <c r="A13249" s="323"/>
      <c r="B13249" s="444" t="s">
        <v>1703</v>
      </c>
      <c r="C13249" s="482" t="s">
        <v>2978</v>
      </c>
      <c r="D13249" s="482">
        <v>54.5</v>
      </c>
      <c r="E13249" s="116">
        <v>36500</v>
      </c>
      <c r="F13249" s="131">
        <f t="shared" si="210"/>
        <v>1989250</v>
      </c>
      <c r="G13249" s="69"/>
    </row>
    <row r="13250" spans="1:9" ht="18" customHeight="1">
      <c r="A13250" s="323"/>
      <c r="B13250" s="302" t="s">
        <v>13</v>
      </c>
      <c r="C13250" s="325" t="s">
        <v>1409</v>
      </c>
      <c r="D13250" s="325">
        <v>52.5</v>
      </c>
      <c r="E13250" s="46">
        <v>30500</v>
      </c>
      <c r="F13250" s="130">
        <f t="shared" si="210"/>
        <v>1601250</v>
      </c>
      <c r="G13250" s="69"/>
    </row>
    <row r="13251" spans="1:9" ht="18" customHeight="1">
      <c r="A13251" s="323"/>
      <c r="B13251" s="302"/>
      <c r="C13251" s="325"/>
      <c r="D13251" s="325"/>
      <c r="E13251" s="46"/>
      <c r="F13251" s="130">
        <f t="shared" si="210"/>
        <v>0</v>
      </c>
      <c r="G13251" s="69"/>
    </row>
    <row r="13252" spans="1:9" ht="18" customHeight="1">
      <c r="A13252" s="323" t="s">
        <v>207</v>
      </c>
      <c r="B13252" s="302" t="s">
        <v>31</v>
      </c>
      <c r="C13252" s="325" t="s">
        <v>182</v>
      </c>
      <c r="D13252" s="325">
        <v>370.6</v>
      </c>
      <c r="E13252" s="46">
        <v>36000</v>
      </c>
      <c r="F13252" s="130">
        <f t="shared" si="210"/>
        <v>13341600</v>
      </c>
      <c r="G13252" s="86">
        <f>F13252</f>
        <v>13341600</v>
      </c>
      <c r="H13252" s="277" t="s">
        <v>2474</v>
      </c>
      <c r="I13252" s="280" t="s">
        <v>2985</v>
      </c>
    </row>
    <row r="13253" spans="1:9" ht="18" customHeight="1">
      <c r="A13253" s="323"/>
      <c r="B13253" s="302"/>
      <c r="C13253" s="325"/>
      <c r="D13253" s="325"/>
      <c r="E13253" s="46"/>
      <c r="F13253" s="130">
        <f t="shared" si="210"/>
        <v>0</v>
      </c>
      <c r="G13253" s="69"/>
    </row>
    <row r="13254" spans="1:9" ht="18" customHeight="1">
      <c r="A13254" s="323" t="s">
        <v>2980</v>
      </c>
      <c r="B13254" s="302" t="s">
        <v>31</v>
      </c>
      <c r="C13254" s="325" t="s">
        <v>46</v>
      </c>
      <c r="D13254" s="325">
        <v>120</v>
      </c>
      <c r="E13254" s="46">
        <v>34000</v>
      </c>
      <c r="F13254" s="130">
        <f t="shared" si="210"/>
        <v>4080000</v>
      </c>
      <c r="G13254" s="86">
        <f>SUM(F13254:F13255)</f>
        <v>7480000</v>
      </c>
    </row>
    <row r="13255" spans="1:9" ht="18" customHeight="1">
      <c r="A13255" s="323"/>
      <c r="B13255" s="302" t="s">
        <v>31</v>
      </c>
      <c r="C13255" s="325" t="s">
        <v>2351</v>
      </c>
      <c r="D13255" s="325">
        <v>100</v>
      </c>
      <c r="E13255" s="46">
        <v>34000</v>
      </c>
      <c r="F13255" s="130">
        <f t="shared" si="210"/>
        <v>3400000</v>
      </c>
      <c r="G13255" s="69"/>
    </row>
    <row r="13256" spans="1:9" ht="18" customHeight="1">
      <c r="A13256" s="323"/>
      <c r="B13256" s="302"/>
      <c r="C13256" s="325"/>
      <c r="D13256" s="325"/>
      <c r="E13256" s="46"/>
      <c r="F13256" s="130">
        <f t="shared" si="210"/>
        <v>0</v>
      </c>
      <c r="G13256" s="69"/>
    </row>
    <row r="13257" spans="1:9" ht="18" customHeight="1">
      <c r="A13257" s="323" t="s">
        <v>2626</v>
      </c>
      <c r="B13257" s="302" t="s">
        <v>31</v>
      </c>
      <c r="C13257" s="325" t="s">
        <v>1208</v>
      </c>
      <c r="D13257" s="325">
        <v>112.9</v>
      </c>
      <c r="E13257" s="46">
        <v>33500</v>
      </c>
      <c r="F13257" s="130">
        <f t="shared" si="210"/>
        <v>3782150</v>
      </c>
      <c r="G13257" s="86">
        <f>F13257</f>
        <v>3782150</v>
      </c>
      <c r="H13257" s="277" t="s">
        <v>2474</v>
      </c>
    </row>
    <row r="13258" spans="1:9" ht="18" customHeight="1">
      <c r="A13258" s="323"/>
      <c r="B13258" s="302"/>
      <c r="C13258" s="325"/>
      <c r="D13258" s="325"/>
      <c r="E13258" s="46"/>
      <c r="F13258" s="130">
        <f t="shared" ref="F13258:F13379" si="211">E13258*D13258</f>
        <v>0</v>
      </c>
      <c r="G13258" s="69"/>
    </row>
    <row r="13259" spans="1:9" ht="18" customHeight="1">
      <c r="A13259" s="323" t="s">
        <v>2345</v>
      </c>
      <c r="B13259" s="302" t="s">
        <v>13</v>
      </c>
      <c r="C13259" s="325" t="s">
        <v>455</v>
      </c>
      <c r="D13259" s="325">
        <v>25</v>
      </c>
      <c r="E13259" s="46">
        <v>30500</v>
      </c>
      <c r="F13259" s="130">
        <f t="shared" si="211"/>
        <v>762500</v>
      </c>
      <c r="G13259" s="86">
        <f>SUM(F13259:F13262)</f>
        <v>21788000</v>
      </c>
    </row>
    <row r="13260" spans="1:9" ht="18" customHeight="1">
      <c r="A13260" s="323"/>
      <c r="B13260" s="302" t="s">
        <v>13</v>
      </c>
      <c r="C13260" s="325" t="s">
        <v>2986</v>
      </c>
      <c r="D13260" s="325">
        <v>200</v>
      </c>
      <c r="E13260" s="46">
        <v>30500</v>
      </c>
      <c r="F13260" s="130">
        <f t="shared" si="211"/>
        <v>6100000</v>
      </c>
      <c r="G13260" s="69"/>
    </row>
    <row r="13261" spans="1:9" ht="18" customHeight="1">
      <c r="A13261" s="323"/>
      <c r="B13261" s="302" t="s">
        <v>13</v>
      </c>
      <c r="C13261" s="325" t="s">
        <v>2963</v>
      </c>
      <c r="D13261" s="325">
        <v>100</v>
      </c>
      <c r="E13261" s="46">
        <v>30500</v>
      </c>
      <c r="F13261" s="130">
        <f t="shared" si="211"/>
        <v>3050000</v>
      </c>
      <c r="G13261" s="69"/>
    </row>
    <row r="13262" spans="1:9" ht="18" customHeight="1">
      <c r="A13262" s="323"/>
      <c r="B13262" s="302" t="s">
        <v>31</v>
      </c>
      <c r="C13262" s="325" t="s">
        <v>2246</v>
      </c>
      <c r="D13262" s="325">
        <v>339.3</v>
      </c>
      <c r="E13262" s="46">
        <v>35000</v>
      </c>
      <c r="F13262" s="130">
        <f t="shared" si="211"/>
        <v>11875500</v>
      </c>
      <c r="G13262" s="69"/>
    </row>
    <row r="13263" spans="1:9" ht="18" customHeight="1">
      <c r="A13263" s="323"/>
      <c r="B13263" s="302"/>
      <c r="C13263" s="325"/>
      <c r="D13263" s="325"/>
      <c r="E13263" s="46"/>
      <c r="F13263" s="130">
        <f t="shared" si="211"/>
        <v>0</v>
      </c>
      <c r="G13263" s="69"/>
    </row>
    <row r="13264" spans="1:9" ht="18" customHeight="1">
      <c r="A13264" s="323" t="s">
        <v>90</v>
      </c>
      <c r="B13264" s="302" t="s">
        <v>31</v>
      </c>
      <c r="C13264" s="325" t="s">
        <v>416</v>
      </c>
      <c r="D13264" s="325">
        <v>101.9</v>
      </c>
      <c r="E13264" s="46">
        <v>34500</v>
      </c>
      <c r="F13264" s="130">
        <f t="shared" si="211"/>
        <v>3515550</v>
      </c>
      <c r="G13264" s="86">
        <f>SUM(F13264:F13265)</f>
        <v>10988050</v>
      </c>
      <c r="H13264" s="277" t="s">
        <v>2474</v>
      </c>
    </row>
    <row r="13265" spans="1:9" ht="18" customHeight="1">
      <c r="A13265" s="323"/>
      <c r="B13265" s="302" t="s">
        <v>31</v>
      </c>
      <c r="C13265" s="325" t="s">
        <v>2987</v>
      </c>
      <c r="D13265" s="325">
        <v>213.5</v>
      </c>
      <c r="E13265" s="46">
        <v>35000</v>
      </c>
      <c r="F13265" s="130">
        <f t="shared" si="211"/>
        <v>7472500</v>
      </c>
      <c r="G13265" s="69"/>
    </row>
    <row r="13266" spans="1:9" ht="18" customHeight="1">
      <c r="A13266" s="323"/>
      <c r="B13266" s="302"/>
      <c r="C13266" s="325"/>
      <c r="D13266" s="325"/>
      <c r="E13266" s="46"/>
      <c r="F13266" s="130">
        <f t="shared" si="211"/>
        <v>0</v>
      </c>
      <c r="G13266" s="69"/>
    </row>
    <row r="13267" spans="1:9" ht="18" customHeight="1">
      <c r="A13267" s="323" t="s">
        <v>523</v>
      </c>
      <c r="B13267" s="302" t="s">
        <v>31</v>
      </c>
      <c r="C13267" s="325" t="s">
        <v>919</v>
      </c>
      <c r="D13267" s="325">
        <v>265.3</v>
      </c>
      <c r="E13267" s="46">
        <v>35000</v>
      </c>
      <c r="F13267" s="130">
        <f t="shared" si="211"/>
        <v>9285500</v>
      </c>
      <c r="G13267" s="86">
        <f>F13267</f>
        <v>9285500</v>
      </c>
      <c r="H13267" s="277" t="s">
        <v>2474</v>
      </c>
    </row>
    <row r="13268" spans="1:9" ht="18" customHeight="1">
      <c r="A13268" s="323"/>
      <c r="B13268" s="302"/>
      <c r="C13268" s="325"/>
      <c r="D13268" s="325"/>
      <c r="E13268" s="46"/>
      <c r="F13268" s="130">
        <f t="shared" si="211"/>
        <v>0</v>
      </c>
      <c r="G13268" s="69"/>
    </row>
    <row r="13269" spans="1:9" ht="18" customHeight="1">
      <c r="A13269" s="323" t="s">
        <v>93</v>
      </c>
      <c r="B13269" s="444" t="s">
        <v>2926</v>
      </c>
      <c r="C13269" s="325" t="s">
        <v>2506</v>
      </c>
      <c r="D13269" s="325">
        <v>531.4</v>
      </c>
      <c r="E13269" s="46">
        <v>35000</v>
      </c>
      <c r="F13269" s="130">
        <f t="shared" si="211"/>
        <v>18599000</v>
      </c>
      <c r="G13269" s="86">
        <f>SUM(F13269:F13272)</f>
        <v>39273250</v>
      </c>
      <c r="H13269" s="277" t="s">
        <v>2474</v>
      </c>
      <c r="I13269" s="280" t="s">
        <v>52</v>
      </c>
    </row>
    <row r="13270" spans="1:9" ht="18" customHeight="1">
      <c r="A13270" s="323"/>
      <c r="B13270" s="444" t="s">
        <v>2926</v>
      </c>
      <c r="C13270" s="325" t="s">
        <v>106</v>
      </c>
      <c r="D13270" s="325">
        <v>457.8</v>
      </c>
      <c r="E13270" s="46">
        <v>35000</v>
      </c>
      <c r="F13270" s="130">
        <f t="shared" si="211"/>
        <v>16023000</v>
      </c>
      <c r="G13270" s="69"/>
      <c r="I13270" s="280" t="s">
        <v>52</v>
      </c>
    </row>
    <row r="13271" spans="1:9" ht="18" customHeight="1">
      <c r="A13271" s="323"/>
      <c r="B13271" s="302" t="s">
        <v>13</v>
      </c>
      <c r="C13271" s="325" t="s">
        <v>533</v>
      </c>
      <c r="D13271" s="325">
        <v>32.5</v>
      </c>
      <c r="E13271" s="46">
        <v>30500</v>
      </c>
      <c r="F13271" s="130">
        <f t="shared" si="211"/>
        <v>991250</v>
      </c>
      <c r="G13271" s="69"/>
      <c r="I13271" s="280" t="s">
        <v>154</v>
      </c>
    </row>
    <row r="13272" spans="1:9" ht="18" customHeight="1">
      <c r="A13272" s="323"/>
      <c r="B13272" s="302" t="s">
        <v>13</v>
      </c>
      <c r="C13272" s="325" t="s">
        <v>965</v>
      </c>
      <c r="D13272" s="325">
        <v>120</v>
      </c>
      <c r="E13272" s="46">
        <v>30500</v>
      </c>
      <c r="F13272" s="130">
        <f t="shared" si="211"/>
        <v>3660000</v>
      </c>
      <c r="G13272" s="69"/>
    </row>
    <row r="13273" spans="1:9" ht="18" customHeight="1">
      <c r="A13273" s="323"/>
      <c r="B13273" s="302"/>
      <c r="C13273" s="325"/>
      <c r="D13273" s="325"/>
      <c r="E13273" s="46"/>
      <c r="F13273" s="130">
        <f t="shared" si="211"/>
        <v>0</v>
      </c>
      <c r="G13273" s="69"/>
    </row>
    <row r="13274" spans="1:9" ht="18" customHeight="1">
      <c r="A13274" s="323" t="s">
        <v>490</v>
      </c>
      <c r="B13274" s="302" t="s">
        <v>23</v>
      </c>
      <c r="C13274" s="325" t="s">
        <v>2988</v>
      </c>
      <c r="D13274" s="325">
        <v>310.89999999999998</v>
      </c>
      <c r="E13274" s="46">
        <v>34000</v>
      </c>
      <c r="F13274" s="130">
        <f t="shared" si="211"/>
        <v>10570600</v>
      </c>
      <c r="G13274" s="86">
        <f>F13274</f>
        <v>10570600</v>
      </c>
      <c r="H13274" s="277" t="s">
        <v>2474</v>
      </c>
    </row>
    <row r="13275" spans="1:9" ht="18" customHeight="1">
      <c r="A13275" s="323"/>
      <c r="B13275" s="302"/>
      <c r="C13275" s="325"/>
      <c r="D13275" s="325"/>
      <c r="E13275" s="46"/>
      <c r="F13275" s="130">
        <f t="shared" si="211"/>
        <v>0</v>
      </c>
      <c r="G13275" s="69"/>
    </row>
    <row r="13276" spans="1:9" ht="18" customHeight="1">
      <c r="A13276" s="323" t="s">
        <v>316</v>
      </c>
      <c r="B13276" s="302" t="s">
        <v>13</v>
      </c>
      <c r="C13276" s="325" t="s">
        <v>75</v>
      </c>
      <c r="D13276" s="325">
        <v>142</v>
      </c>
      <c r="E13276" s="46">
        <v>30500</v>
      </c>
      <c r="F13276" s="130">
        <f t="shared" si="211"/>
        <v>4331000</v>
      </c>
      <c r="G13276" s="86">
        <f>SUM(F13276:F13284)</f>
        <v>28530500</v>
      </c>
      <c r="H13276" s="277" t="s">
        <v>2474</v>
      </c>
    </row>
    <row r="13277" spans="1:9" ht="18" customHeight="1">
      <c r="A13277" s="323"/>
      <c r="B13277" s="302" t="s">
        <v>13</v>
      </c>
      <c r="C13277" s="325" t="s">
        <v>2989</v>
      </c>
      <c r="D13277" s="325">
        <v>50</v>
      </c>
      <c r="E13277" s="46">
        <v>31500</v>
      </c>
      <c r="F13277" s="130">
        <f t="shared" si="211"/>
        <v>1575000</v>
      </c>
      <c r="G13277" s="69"/>
    </row>
    <row r="13278" spans="1:9" ht="18" customHeight="1">
      <c r="A13278" s="323"/>
      <c r="B13278" s="302" t="s">
        <v>31</v>
      </c>
      <c r="C13278" s="325" t="s">
        <v>117</v>
      </c>
      <c r="D13278" s="325">
        <v>107</v>
      </c>
      <c r="E13278" s="46">
        <v>35000</v>
      </c>
      <c r="F13278" s="130">
        <f t="shared" si="211"/>
        <v>3745000</v>
      </c>
      <c r="G13278" s="69"/>
    </row>
    <row r="13279" spans="1:9" ht="18" customHeight="1">
      <c r="A13279" s="323"/>
      <c r="B13279" s="302" t="s">
        <v>31</v>
      </c>
      <c r="C13279" s="325" t="s">
        <v>162</v>
      </c>
      <c r="D13279" s="325">
        <v>50</v>
      </c>
      <c r="E13279" s="46">
        <v>35000</v>
      </c>
      <c r="F13279" s="130">
        <f t="shared" si="211"/>
        <v>1750000</v>
      </c>
      <c r="G13279" s="69"/>
    </row>
    <row r="13280" spans="1:9" ht="18" customHeight="1">
      <c r="A13280" s="323"/>
      <c r="B13280" s="302" t="s">
        <v>31</v>
      </c>
      <c r="C13280" s="325" t="s">
        <v>2990</v>
      </c>
      <c r="D13280" s="325">
        <v>104.5</v>
      </c>
      <c r="E13280" s="46">
        <v>35000</v>
      </c>
      <c r="F13280" s="130">
        <f t="shared" si="211"/>
        <v>3657500</v>
      </c>
      <c r="G13280" s="69"/>
    </row>
    <row r="13281" spans="1:8" ht="18" customHeight="1">
      <c r="A13281" s="323"/>
      <c r="B13281" s="302" t="s">
        <v>31</v>
      </c>
      <c r="C13281" s="325" t="s">
        <v>2991</v>
      </c>
      <c r="D13281" s="325">
        <v>100</v>
      </c>
      <c r="E13281" s="46">
        <v>35500</v>
      </c>
      <c r="F13281" s="130">
        <f t="shared" si="211"/>
        <v>3550000</v>
      </c>
      <c r="G13281" s="69"/>
    </row>
    <row r="13282" spans="1:8" ht="18" customHeight="1">
      <c r="A13282" s="323"/>
      <c r="B13282" s="302" t="s">
        <v>31</v>
      </c>
      <c r="C13282" s="325" t="s">
        <v>143</v>
      </c>
      <c r="D13282" s="325">
        <v>100</v>
      </c>
      <c r="E13282" s="46">
        <v>33000</v>
      </c>
      <c r="F13282" s="130">
        <f t="shared" si="211"/>
        <v>3300000</v>
      </c>
      <c r="G13282" s="69"/>
    </row>
    <row r="13283" spans="1:8" ht="18" customHeight="1">
      <c r="A13283" s="323"/>
      <c r="B13283" s="302" t="s">
        <v>31</v>
      </c>
      <c r="C13283" s="325" t="s">
        <v>1469</v>
      </c>
      <c r="D13283" s="325">
        <v>162</v>
      </c>
      <c r="E13283" s="46">
        <v>35000</v>
      </c>
      <c r="F13283" s="130">
        <f t="shared" si="211"/>
        <v>5670000</v>
      </c>
      <c r="G13283" s="69"/>
    </row>
    <row r="13284" spans="1:8" ht="18" customHeight="1">
      <c r="A13284" s="323"/>
      <c r="B13284" s="302" t="s">
        <v>31</v>
      </c>
      <c r="C13284" s="325" t="s">
        <v>2605</v>
      </c>
      <c r="D13284" s="325">
        <v>28</v>
      </c>
      <c r="E13284" s="46">
        <v>34000</v>
      </c>
      <c r="F13284" s="130">
        <f t="shared" si="211"/>
        <v>952000</v>
      </c>
      <c r="G13284" s="69"/>
    </row>
    <row r="13285" spans="1:8" ht="18" customHeight="1">
      <c r="A13285" s="323"/>
      <c r="B13285" s="302"/>
      <c r="C13285" s="325"/>
      <c r="D13285" s="325"/>
      <c r="E13285" s="46"/>
      <c r="F13285" s="130">
        <f t="shared" si="211"/>
        <v>0</v>
      </c>
      <c r="G13285" s="69"/>
    </row>
    <row r="13286" spans="1:8" ht="18" customHeight="1">
      <c r="A13286" s="323" t="s">
        <v>2315</v>
      </c>
      <c r="B13286" s="302" t="s">
        <v>13</v>
      </c>
      <c r="C13286" s="325" t="s">
        <v>365</v>
      </c>
      <c r="D13286" s="325">
        <v>331.5</v>
      </c>
      <c r="E13286" s="46">
        <v>30500</v>
      </c>
      <c r="F13286" s="130">
        <f t="shared" si="211"/>
        <v>10110750</v>
      </c>
      <c r="G13286" s="86">
        <f>F13286</f>
        <v>10110750</v>
      </c>
      <c r="H13286" s="277" t="s">
        <v>2474</v>
      </c>
    </row>
    <row r="13287" spans="1:8" ht="18" customHeight="1">
      <c r="A13287" s="323"/>
      <c r="B13287" s="302"/>
      <c r="C13287" s="325"/>
      <c r="D13287" s="325"/>
      <c r="E13287" s="46"/>
      <c r="F13287" s="130">
        <f t="shared" si="211"/>
        <v>0</v>
      </c>
      <c r="G13287" s="69"/>
    </row>
    <row r="13288" spans="1:8" ht="18" customHeight="1">
      <c r="A13288" s="323" t="s">
        <v>727</v>
      </c>
      <c r="B13288" s="302" t="s">
        <v>13</v>
      </c>
      <c r="C13288" s="325" t="s">
        <v>1459</v>
      </c>
      <c r="D13288" s="325">
        <v>342.4</v>
      </c>
      <c r="E13288" s="46">
        <v>33000</v>
      </c>
      <c r="F13288" s="130">
        <f t="shared" si="211"/>
        <v>11299200</v>
      </c>
      <c r="G13288" s="86">
        <f>F13288</f>
        <v>11299200</v>
      </c>
      <c r="H13288" s="277" t="s">
        <v>2474</v>
      </c>
    </row>
    <row r="13289" spans="1:8" ht="18" customHeight="1">
      <c r="A13289" s="323"/>
      <c r="B13289" s="302"/>
      <c r="C13289" s="325"/>
      <c r="D13289" s="325"/>
      <c r="E13289" s="46"/>
      <c r="F13289" s="130">
        <f t="shared" si="211"/>
        <v>0</v>
      </c>
      <c r="G13289" s="69"/>
    </row>
    <row r="13290" spans="1:8" ht="18" customHeight="1">
      <c r="A13290" s="323" t="s">
        <v>178</v>
      </c>
      <c r="B13290" s="302" t="s">
        <v>13</v>
      </c>
      <c r="C13290" s="325" t="s">
        <v>2992</v>
      </c>
      <c r="D13290" s="325">
        <v>108.5</v>
      </c>
      <c r="E13290" s="46">
        <v>32500</v>
      </c>
      <c r="F13290" s="130">
        <f t="shared" si="211"/>
        <v>3526250</v>
      </c>
      <c r="G13290" s="86">
        <f>F13290</f>
        <v>3526250</v>
      </c>
      <c r="H13290" s="277" t="s">
        <v>2474</v>
      </c>
    </row>
    <row r="13291" spans="1:8" ht="18" customHeight="1">
      <c r="A13291" s="323"/>
      <c r="B13291" s="302"/>
      <c r="C13291" s="325"/>
      <c r="D13291" s="325"/>
      <c r="E13291" s="46"/>
      <c r="F13291" s="130">
        <f t="shared" si="211"/>
        <v>0</v>
      </c>
      <c r="G13291" s="69"/>
    </row>
    <row r="13292" spans="1:8" ht="18" customHeight="1">
      <c r="A13292" s="323" t="s">
        <v>51</v>
      </c>
      <c r="B13292" s="302" t="s">
        <v>13</v>
      </c>
      <c r="C13292" s="325" t="s">
        <v>1481</v>
      </c>
      <c r="D13292" s="325">
        <v>33.5</v>
      </c>
      <c r="E13292" s="46">
        <v>33000</v>
      </c>
      <c r="F13292" s="130">
        <f t="shared" si="211"/>
        <v>1105500</v>
      </c>
      <c r="G13292" s="86">
        <f>SUM(F13292:F13296)</f>
        <v>37079000</v>
      </c>
      <c r="H13292" s="277" t="s">
        <v>2474</v>
      </c>
    </row>
    <row r="13293" spans="1:8" ht="18" customHeight="1">
      <c r="A13293" s="323"/>
      <c r="B13293" s="302" t="s">
        <v>23</v>
      </c>
      <c r="C13293" s="325" t="s">
        <v>158</v>
      </c>
      <c r="D13293" s="325">
        <v>105</v>
      </c>
      <c r="E13293" s="46">
        <v>32500</v>
      </c>
      <c r="F13293" s="130">
        <f t="shared" si="211"/>
        <v>3412500</v>
      </c>
      <c r="G13293" s="69"/>
    </row>
    <row r="13294" spans="1:8" ht="18" customHeight="1">
      <c r="A13294" s="323"/>
      <c r="B13294" s="302" t="s">
        <v>31</v>
      </c>
      <c r="C13294" s="325" t="s">
        <v>191</v>
      </c>
      <c r="D13294" s="325">
        <v>202.5</v>
      </c>
      <c r="E13294" s="46">
        <v>32500</v>
      </c>
      <c r="F13294" s="130">
        <f t="shared" si="211"/>
        <v>6581250</v>
      </c>
      <c r="G13294" s="69"/>
    </row>
    <row r="13295" spans="1:8" ht="18" customHeight="1">
      <c r="A13295" s="323"/>
      <c r="B13295" s="302" t="s">
        <v>31</v>
      </c>
      <c r="C13295" s="325" t="s">
        <v>2046</v>
      </c>
      <c r="D13295" s="325">
        <v>356.3</v>
      </c>
      <c r="E13295" s="46">
        <v>32500</v>
      </c>
      <c r="F13295" s="130">
        <f t="shared" si="211"/>
        <v>11579750</v>
      </c>
      <c r="G13295" s="69"/>
    </row>
    <row r="13296" spans="1:8" ht="18" customHeight="1">
      <c r="A13296" s="323"/>
      <c r="B13296" s="302" t="s">
        <v>31</v>
      </c>
      <c r="C13296" s="325" t="s">
        <v>292</v>
      </c>
      <c r="D13296" s="325">
        <v>450</v>
      </c>
      <c r="E13296" s="46">
        <v>32000</v>
      </c>
      <c r="F13296" s="130">
        <f t="shared" si="211"/>
        <v>14400000</v>
      </c>
      <c r="G13296" s="69"/>
    </row>
    <row r="13297" spans="1:8" ht="18" customHeight="1">
      <c r="A13297" s="323"/>
      <c r="B13297" s="302"/>
      <c r="C13297" s="325"/>
      <c r="D13297" s="325"/>
      <c r="E13297" s="46"/>
      <c r="F13297" s="130">
        <f t="shared" si="211"/>
        <v>0</v>
      </c>
      <c r="G13297" s="69"/>
    </row>
    <row r="13298" spans="1:8" ht="18" customHeight="1">
      <c r="A13298" s="323" t="s">
        <v>1410</v>
      </c>
      <c r="B13298" s="302" t="s">
        <v>31</v>
      </c>
      <c r="C13298" s="325" t="s">
        <v>2993</v>
      </c>
      <c r="D13298" s="325">
        <v>100</v>
      </c>
      <c r="E13298" s="46">
        <v>35000</v>
      </c>
      <c r="F13298" s="130">
        <f t="shared" si="211"/>
        <v>3500000</v>
      </c>
      <c r="G13298" s="86">
        <f>F13298</f>
        <v>3500000</v>
      </c>
      <c r="H13298" s="277" t="s">
        <v>2474</v>
      </c>
    </row>
    <row r="13299" spans="1:8" ht="18" customHeight="1">
      <c r="A13299" s="323"/>
      <c r="B13299" s="302"/>
      <c r="C13299" s="325"/>
      <c r="D13299" s="325"/>
      <c r="E13299" s="46"/>
      <c r="F13299" s="130">
        <f t="shared" si="211"/>
        <v>0</v>
      </c>
      <c r="G13299" s="69"/>
    </row>
    <row r="13300" spans="1:8" ht="18" customHeight="1">
      <c r="A13300" s="323" t="s">
        <v>2448</v>
      </c>
      <c r="B13300" s="302" t="s">
        <v>13</v>
      </c>
      <c r="C13300" s="325" t="s">
        <v>1748</v>
      </c>
      <c r="D13300" s="325">
        <v>107</v>
      </c>
      <c r="E13300" s="46">
        <v>32000</v>
      </c>
      <c r="F13300" s="130">
        <f t="shared" si="211"/>
        <v>3424000</v>
      </c>
      <c r="G13300" s="86">
        <f>SUM(F13300:F13302)</f>
        <v>15191150</v>
      </c>
      <c r="H13300" s="277" t="s">
        <v>2474</v>
      </c>
    </row>
    <row r="13301" spans="1:8" ht="18" customHeight="1">
      <c r="A13301" s="323"/>
      <c r="B13301" s="302" t="s">
        <v>13</v>
      </c>
      <c r="C13301" s="325" t="s">
        <v>50</v>
      </c>
      <c r="D13301" s="325">
        <v>50</v>
      </c>
      <c r="E13301" s="46">
        <v>32000</v>
      </c>
      <c r="F13301" s="130">
        <f t="shared" si="211"/>
        <v>1600000</v>
      </c>
      <c r="G13301" s="69"/>
    </row>
    <row r="13302" spans="1:8" ht="18" customHeight="1">
      <c r="A13302" s="323"/>
      <c r="B13302" s="302" t="s">
        <v>23</v>
      </c>
      <c r="C13302" s="325" t="s">
        <v>778</v>
      </c>
      <c r="D13302" s="325">
        <v>294.7</v>
      </c>
      <c r="E13302" s="46">
        <v>34500</v>
      </c>
      <c r="F13302" s="130">
        <f t="shared" si="211"/>
        <v>10167150</v>
      </c>
      <c r="G13302" s="69"/>
    </row>
    <row r="13303" spans="1:8" ht="18" customHeight="1">
      <c r="A13303" s="323"/>
      <c r="B13303" s="302"/>
      <c r="C13303" s="325"/>
      <c r="D13303" s="325"/>
      <c r="E13303" s="46"/>
      <c r="F13303" s="130">
        <f t="shared" si="211"/>
        <v>0</v>
      </c>
      <c r="G13303" s="69"/>
    </row>
    <row r="13304" spans="1:8" ht="18" customHeight="1">
      <c r="A13304" s="534" t="s">
        <v>314</v>
      </c>
      <c r="B13304" s="302"/>
      <c r="C13304" s="325"/>
      <c r="D13304" s="325"/>
      <c r="E13304" s="46"/>
      <c r="F13304" s="130">
        <f t="shared" si="211"/>
        <v>0</v>
      </c>
      <c r="G13304" s="86">
        <f>SUM(F13305:F13306)</f>
        <v>-382600</v>
      </c>
    </row>
    <row r="13305" spans="1:8" ht="18" customHeight="1">
      <c r="A13305" s="323" t="s">
        <v>722</v>
      </c>
      <c r="B13305" s="439" t="s">
        <v>2983</v>
      </c>
      <c r="C13305" s="430" t="s">
        <v>78</v>
      </c>
      <c r="D13305" s="430">
        <v>-4.2</v>
      </c>
      <c r="E13305" s="54">
        <v>38000</v>
      </c>
      <c r="F13305" s="140">
        <f t="shared" si="211"/>
        <v>-159600</v>
      </c>
      <c r="G13305" s="69"/>
    </row>
    <row r="13306" spans="1:8" ht="18" customHeight="1">
      <c r="A13306" s="533"/>
      <c r="B13306" s="447" t="s">
        <v>2984</v>
      </c>
      <c r="C13306" s="497"/>
      <c r="D13306" s="497">
        <v>-22.3</v>
      </c>
      <c r="E13306" s="123">
        <v>10000</v>
      </c>
      <c r="F13306" s="164">
        <f t="shared" si="211"/>
        <v>-223000</v>
      </c>
      <c r="G13306" s="92"/>
    </row>
    <row r="13307" spans="1:8" ht="18" customHeight="1">
      <c r="A13307" s="526"/>
      <c r="B13307" s="435"/>
      <c r="C13307" s="484"/>
      <c r="D13307" s="484"/>
      <c r="E13307" s="113"/>
      <c r="F13307" s="126"/>
      <c r="G13307" s="9"/>
    </row>
    <row r="13308" spans="1:8" ht="18" customHeight="1">
      <c r="A13308" s="549">
        <v>42511</v>
      </c>
      <c r="B13308" s="473"/>
      <c r="C13308" s="517" t="s">
        <v>398</v>
      </c>
      <c r="D13308" s="498"/>
      <c r="E13308" s="62"/>
      <c r="F13308" s="295"/>
      <c r="G13308" s="296"/>
    </row>
    <row r="13309" spans="1:8" ht="18" customHeight="1">
      <c r="A13309" s="550" t="s">
        <v>127</v>
      </c>
      <c r="B13309" s="475" t="s">
        <v>134</v>
      </c>
      <c r="C13309" s="519" t="s">
        <v>152</v>
      </c>
      <c r="D13309" s="519">
        <f>SUM(D13310:D13420)</f>
        <v>11207.2</v>
      </c>
      <c r="E13309" s="332"/>
      <c r="F13309" s="332">
        <f>SUM(F13310:F13420)</f>
        <v>383109550</v>
      </c>
      <c r="G13309" s="332">
        <f>SUM(G13310:G13420)</f>
        <v>383109550</v>
      </c>
    </row>
    <row r="13310" spans="1:8" ht="18" customHeight="1">
      <c r="A13310" s="532" t="s">
        <v>2475</v>
      </c>
      <c r="B13310" s="441" t="s">
        <v>31</v>
      </c>
      <c r="C13310" s="492" t="s">
        <v>62</v>
      </c>
      <c r="D13310" s="492">
        <v>325</v>
      </c>
      <c r="E13310" s="62">
        <v>35000</v>
      </c>
      <c r="F13310" s="139">
        <f t="shared" si="211"/>
        <v>11375000</v>
      </c>
      <c r="G13310" s="85">
        <f>F13310</f>
        <v>11375000</v>
      </c>
      <c r="H13310" s="277" t="s">
        <v>2474</v>
      </c>
    </row>
    <row r="13311" spans="1:8" ht="18" customHeight="1">
      <c r="A13311" s="323"/>
      <c r="B13311" s="302"/>
      <c r="C13311" s="325"/>
      <c r="D13311" s="325"/>
      <c r="E13311" s="46"/>
      <c r="F13311" s="130">
        <f t="shared" si="211"/>
        <v>0</v>
      </c>
      <c r="G13311" s="69"/>
    </row>
    <row r="13312" spans="1:8" ht="18" customHeight="1">
      <c r="A13312" s="323" t="s">
        <v>12</v>
      </c>
      <c r="B13312" s="302" t="s">
        <v>31</v>
      </c>
      <c r="C13312" s="325" t="s">
        <v>2997</v>
      </c>
      <c r="D13312" s="325">
        <v>113</v>
      </c>
      <c r="E13312" s="46">
        <v>36000</v>
      </c>
      <c r="F13312" s="130">
        <f t="shared" si="211"/>
        <v>4068000</v>
      </c>
      <c r="G13312" s="86">
        <f>F13312</f>
        <v>4068000</v>
      </c>
      <c r="H13312" s="277" t="s">
        <v>2474</v>
      </c>
    </row>
    <row r="13313" spans="1:8" ht="18" customHeight="1">
      <c r="A13313" s="323"/>
      <c r="B13313" s="302"/>
      <c r="C13313" s="325"/>
      <c r="D13313" s="325"/>
      <c r="E13313" s="46"/>
      <c r="F13313" s="130">
        <f t="shared" si="211"/>
        <v>0</v>
      </c>
      <c r="G13313" s="69"/>
    </row>
    <row r="13314" spans="1:8" ht="18" customHeight="1">
      <c r="A13314" s="323" t="s">
        <v>2141</v>
      </c>
      <c r="B13314" s="302" t="s">
        <v>13</v>
      </c>
      <c r="C13314" s="325" t="s">
        <v>76</v>
      </c>
      <c r="D13314" s="325">
        <v>30</v>
      </c>
      <c r="E13314" s="46">
        <v>31000</v>
      </c>
      <c r="F13314" s="130">
        <f t="shared" si="211"/>
        <v>930000</v>
      </c>
      <c r="G13314" s="86">
        <f>F13314</f>
        <v>930000</v>
      </c>
    </row>
    <row r="13315" spans="1:8" ht="18" customHeight="1">
      <c r="A13315" s="323"/>
      <c r="B13315" s="302"/>
      <c r="C13315" s="325"/>
      <c r="D13315" s="325"/>
      <c r="E13315" s="46"/>
      <c r="F13315" s="130">
        <f t="shared" si="211"/>
        <v>0</v>
      </c>
      <c r="G13315" s="69"/>
    </row>
    <row r="13316" spans="1:8" ht="18" customHeight="1">
      <c r="A13316" s="323" t="s">
        <v>3007</v>
      </c>
      <c r="B13316" s="302" t="s">
        <v>31</v>
      </c>
      <c r="C13316" s="325" t="s">
        <v>3008</v>
      </c>
      <c r="D13316" s="325">
        <v>200</v>
      </c>
      <c r="E13316" s="46">
        <v>34000</v>
      </c>
      <c r="F13316" s="130">
        <f t="shared" si="211"/>
        <v>6800000</v>
      </c>
      <c r="G13316" s="86">
        <f>SUM(F13316:F13318)</f>
        <v>20179000</v>
      </c>
      <c r="H13316" s="277" t="s">
        <v>2474</v>
      </c>
    </row>
    <row r="13317" spans="1:8" ht="18" customHeight="1">
      <c r="A13317" s="323"/>
      <c r="B13317" s="302" t="s">
        <v>31</v>
      </c>
      <c r="C13317" s="325" t="s">
        <v>3009</v>
      </c>
      <c r="D13317" s="325">
        <v>203.5</v>
      </c>
      <c r="E13317" s="46">
        <v>32000</v>
      </c>
      <c r="F13317" s="130">
        <f t="shared" si="211"/>
        <v>6512000</v>
      </c>
      <c r="G13317" s="69"/>
    </row>
    <row r="13318" spans="1:8" ht="18" customHeight="1">
      <c r="A13318" s="323"/>
      <c r="B13318" s="302" t="s">
        <v>31</v>
      </c>
      <c r="C13318" s="325" t="s">
        <v>3010</v>
      </c>
      <c r="D13318" s="325">
        <v>196.2</v>
      </c>
      <c r="E13318" s="46">
        <v>35000</v>
      </c>
      <c r="F13318" s="130">
        <f t="shared" si="211"/>
        <v>6867000</v>
      </c>
      <c r="G13318" s="69"/>
    </row>
    <row r="13319" spans="1:8" ht="18" customHeight="1">
      <c r="A13319" s="323"/>
      <c r="B13319" s="302"/>
      <c r="C13319" s="325"/>
      <c r="D13319" s="325"/>
      <c r="E13319" s="46"/>
      <c r="F13319" s="130">
        <f t="shared" si="211"/>
        <v>0</v>
      </c>
      <c r="G13319" s="69"/>
    </row>
    <row r="13320" spans="1:8" ht="18" customHeight="1">
      <c r="A13320" s="323" t="s">
        <v>3016</v>
      </c>
      <c r="B13320" s="302" t="s">
        <v>23</v>
      </c>
      <c r="C13320" s="325" t="s">
        <v>67</v>
      </c>
      <c r="D13320" s="325">
        <v>175</v>
      </c>
      <c r="E13320" s="46">
        <v>32500</v>
      </c>
      <c r="F13320" s="130">
        <f t="shared" si="211"/>
        <v>5687500</v>
      </c>
      <c r="G13320" s="86">
        <f>F13320</f>
        <v>5687500</v>
      </c>
    </row>
    <row r="13321" spans="1:8" ht="18" customHeight="1">
      <c r="A13321" s="323"/>
      <c r="B13321" s="302"/>
      <c r="C13321" s="325"/>
      <c r="D13321" s="325"/>
      <c r="E13321" s="46"/>
      <c r="F13321" s="130">
        <f t="shared" si="211"/>
        <v>0</v>
      </c>
      <c r="G13321" s="69"/>
    </row>
    <row r="13322" spans="1:8" ht="18" customHeight="1">
      <c r="A13322" s="323" t="s">
        <v>2951</v>
      </c>
      <c r="B13322" s="302" t="s">
        <v>31</v>
      </c>
      <c r="C13322" s="325" t="s">
        <v>189</v>
      </c>
      <c r="D13322" s="325">
        <v>100</v>
      </c>
      <c r="E13322" s="46">
        <v>35000</v>
      </c>
      <c r="F13322" s="130">
        <f t="shared" si="211"/>
        <v>3500000</v>
      </c>
      <c r="G13322" s="86">
        <f>F13322</f>
        <v>3500000</v>
      </c>
    </row>
    <row r="13323" spans="1:8" ht="18" customHeight="1">
      <c r="A13323" s="323"/>
      <c r="B13323" s="302"/>
      <c r="C13323" s="325"/>
      <c r="D13323" s="325"/>
      <c r="E13323" s="46"/>
      <c r="F13323" s="130">
        <f t="shared" si="211"/>
        <v>0</v>
      </c>
      <c r="G13323" s="69"/>
    </row>
    <row r="13324" spans="1:8" ht="18" customHeight="1">
      <c r="A13324" s="323" t="s">
        <v>2719</v>
      </c>
      <c r="B13324" s="302" t="s">
        <v>31</v>
      </c>
      <c r="C13324" s="325" t="s">
        <v>3006</v>
      </c>
      <c r="D13324" s="325">
        <v>49.7</v>
      </c>
      <c r="E13324" s="46">
        <v>35000</v>
      </c>
      <c r="F13324" s="130">
        <f t="shared" si="211"/>
        <v>1739500</v>
      </c>
      <c r="G13324" s="86">
        <f>F13324</f>
        <v>1739500</v>
      </c>
    </row>
    <row r="13325" spans="1:8" ht="18" customHeight="1">
      <c r="A13325" s="323"/>
      <c r="B13325" s="302"/>
      <c r="C13325" s="325"/>
      <c r="D13325" s="325"/>
      <c r="E13325" s="46"/>
      <c r="F13325" s="130">
        <f t="shared" si="211"/>
        <v>0</v>
      </c>
      <c r="G13325" s="69"/>
    </row>
    <row r="13326" spans="1:8" ht="18" customHeight="1">
      <c r="A13326" s="323" t="s">
        <v>2448</v>
      </c>
      <c r="B13326" s="302" t="s">
        <v>31</v>
      </c>
      <c r="C13326" s="325" t="s">
        <v>1614</v>
      </c>
      <c r="D13326" s="325">
        <v>54.6</v>
      </c>
      <c r="E13326" s="46">
        <v>35000</v>
      </c>
      <c r="F13326" s="130">
        <f t="shared" si="211"/>
        <v>1911000</v>
      </c>
      <c r="G13326" s="86">
        <f>SUM(F13326:F13327)</f>
        <v>4032000</v>
      </c>
      <c r="H13326" s="277" t="s">
        <v>2474</v>
      </c>
    </row>
    <row r="13327" spans="1:8" ht="18" customHeight="1">
      <c r="A13327" s="323"/>
      <c r="B13327" s="302" t="s">
        <v>31</v>
      </c>
      <c r="C13327" s="325" t="s">
        <v>755</v>
      </c>
      <c r="D13327" s="325">
        <v>60.6</v>
      </c>
      <c r="E13327" s="46">
        <v>35000</v>
      </c>
      <c r="F13327" s="130">
        <f t="shared" si="211"/>
        <v>2121000</v>
      </c>
      <c r="G13327" s="69"/>
    </row>
    <row r="13328" spans="1:8" ht="18" customHeight="1">
      <c r="A13328" s="323"/>
      <c r="B13328" s="302"/>
      <c r="C13328" s="325"/>
      <c r="D13328" s="325"/>
      <c r="E13328" s="46"/>
      <c r="F13328" s="130">
        <f t="shared" si="211"/>
        <v>0</v>
      </c>
      <c r="G13328" s="69"/>
    </row>
    <row r="13329" spans="1:10" ht="18" customHeight="1">
      <c r="A13329" s="323" t="s">
        <v>235</v>
      </c>
      <c r="B13329" s="302" t="s">
        <v>31</v>
      </c>
      <c r="C13329" s="325" t="s">
        <v>281</v>
      </c>
      <c r="D13329" s="325">
        <v>37.4</v>
      </c>
      <c r="E13329" s="46">
        <v>35000</v>
      </c>
      <c r="F13329" s="130">
        <f t="shared" si="211"/>
        <v>1309000</v>
      </c>
      <c r="G13329" s="86">
        <f>F13329</f>
        <v>1309000</v>
      </c>
      <c r="I13329" s="284">
        <v>42510</v>
      </c>
    </row>
    <row r="13330" spans="1:10" ht="18" customHeight="1">
      <c r="A13330" s="323"/>
      <c r="B13330" s="302"/>
      <c r="C13330" s="325"/>
      <c r="D13330" s="325"/>
      <c r="E13330" s="46"/>
      <c r="F13330" s="130">
        <f t="shared" si="211"/>
        <v>0</v>
      </c>
      <c r="G13330" s="69"/>
    </row>
    <row r="13331" spans="1:10" ht="18" customHeight="1">
      <c r="A13331" s="323" t="s">
        <v>2463</v>
      </c>
      <c r="B13331" s="302" t="s">
        <v>31</v>
      </c>
      <c r="C13331" s="325" t="s">
        <v>2994</v>
      </c>
      <c r="D13331" s="325">
        <v>250</v>
      </c>
      <c r="E13331" s="46">
        <v>35000</v>
      </c>
      <c r="F13331" s="130">
        <f t="shared" si="211"/>
        <v>8750000</v>
      </c>
      <c r="G13331" s="86">
        <f>SUM(F13331:F13332)</f>
        <v>19306000</v>
      </c>
      <c r="H13331" s="277" t="s">
        <v>2474</v>
      </c>
      <c r="I13331" s="284">
        <v>42510</v>
      </c>
    </row>
    <row r="13332" spans="1:10" ht="18" customHeight="1">
      <c r="A13332" s="323"/>
      <c r="B13332" s="302" t="s">
        <v>31</v>
      </c>
      <c r="C13332" s="325" t="s">
        <v>978</v>
      </c>
      <c r="D13332" s="325">
        <v>301.60000000000002</v>
      </c>
      <c r="E13332" s="46">
        <v>35000</v>
      </c>
      <c r="F13332" s="130">
        <f t="shared" si="211"/>
        <v>10556000</v>
      </c>
      <c r="G13332" s="69"/>
      <c r="I13332" s="284"/>
    </row>
    <row r="13333" spans="1:10" ht="18" customHeight="1">
      <c r="A13333" s="323"/>
      <c r="B13333" s="302"/>
      <c r="C13333" s="325"/>
      <c r="D13333" s="325"/>
      <c r="E13333" s="46"/>
      <c r="F13333" s="130">
        <f t="shared" si="211"/>
        <v>0</v>
      </c>
      <c r="G13333" s="69"/>
    </row>
    <row r="13334" spans="1:10" ht="18" customHeight="1">
      <c r="A13334" s="323" t="s">
        <v>2273</v>
      </c>
      <c r="B13334" s="302" t="s">
        <v>13</v>
      </c>
      <c r="C13334" s="325" t="s">
        <v>1071</v>
      </c>
      <c r="D13334" s="325">
        <v>300</v>
      </c>
      <c r="E13334" s="46">
        <v>30500</v>
      </c>
      <c r="F13334" s="130">
        <f t="shared" si="211"/>
        <v>9150000</v>
      </c>
      <c r="G13334" s="86">
        <f>SUM(F13334:F13336)</f>
        <v>13817000</v>
      </c>
      <c r="I13334" s="284">
        <v>42510</v>
      </c>
      <c r="J13334" s="338" t="s">
        <v>2822</v>
      </c>
    </row>
    <row r="13335" spans="1:10" ht="18" customHeight="1">
      <c r="A13335" s="323"/>
      <c r="B13335" s="302" t="s">
        <v>31</v>
      </c>
      <c r="C13335" s="325" t="s">
        <v>2998</v>
      </c>
      <c r="D13335" s="325">
        <v>46.2</v>
      </c>
      <c r="E13335" s="46">
        <v>35000</v>
      </c>
      <c r="F13335" s="130">
        <f t="shared" si="211"/>
        <v>1617000</v>
      </c>
      <c r="G13335" s="69"/>
      <c r="I13335" s="284"/>
      <c r="J13335" s="338" t="s">
        <v>2785</v>
      </c>
    </row>
    <row r="13336" spans="1:10" ht="18" customHeight="1">
      <c r="A13336" s="323"/>
      <c r="B13336" s="302" t="s">
        <v>13</v>
      </c>
      <c r="C13336" s="325" t="s">
        <v>802</v>
      </c>
      <c r="D13336" s="325">
        <v>100</v>
      </c>
      <c r="E13336" s="46">
        <v>30500</v>
      </c>
      <c r="F13336" s="130">
        <f t="shared" si="211"/>
        <v>3050000</v>
      </c>
      <c r="G13336" s="69"/>
      <c r="I13336" s="284"/>
      <c r="J13336" s="338" t="s">
        <v>2976</v>
      </c>
    </row>
    <row r="13337" spans="1:10" ht="18" customHeight="1">
      <c r="A13337" s="323"/>
      <c r="B13337" s="302"/>
      <c r="C13337" s="325"/>
      <c r="D13337" s="325"/>
      <c r="E13337" s="46"/>
      <c r="F13337" s="130">
        <f t="shared" si="211"/>
        <v>0</v>
      </c>
      <c r="G13337" s="69"/>
    </row>
    <row r="13338" spans="1:10" ht="18" customHeight="1">
      <c r="A13338" s="323" t="s">
        <v>2977</v>
      </c>
      <c r="B13338" s="439" t="s">
        <v>2995</v>
      </c>
      <c r="C13338" s="430"/>
      <c r="D13338" s="430">
        <v>-221.2</v>
      </c>
      <c r="E13338" s="54">
        <v>6000</v>
      </c>
      <c r="F13338" s="140">
        <f t="shared" si="211"/>
        <v>-1327200</v>
      </c>
      <c r="G13338" s="86">
        <f>F13338</f>
        <v>-1327200</v>
      </c>
    </row>
    <row r="13339" spans="1:10" ht="18" customHeight="1">
      <c r="A13339" s="323"/>
      <c r="B13339" s="302"/>
      <c r="C13339" s="325"/>
      <c r="D13339" s="325"/>
      <c r="E13339" s="46"/>
      <c r="F13339" s="130">
        <f t="shared" si="211"/>
        <v>0</v>
      </c>
      <c r="G13339" s="69"/>
    </row>
    <row r="13340" spans="1:10" ht="18" customHeight="1">
      <c r="A13340" s="323" t="s">
        <v>392</v>
      </c>
      <c r="B13340" s="446" t="s">
        <v>2996</v>
      </c>
      <c r="C13340" s="430" t="s">
        <v>2750</v>
      </c>
      <c r="D13340" s="430">
        <v>-7</v>
      </c>
      <c r="E13340" s="54">
        <v>35500</v>
      </c>
      <c r="F13340" s="140">
        <f t="shared" si="211"/>
        <v>-248500</v>
      </c>
      <c r="G13340" s="86">
        <f>F13340</f>
        <v>-248500</v>
      </c>
    </row>
    <row r="13341" spans="1:10" ht="18" customHeight="1">
      <c r="A13341" s="323"/>
      <c r="B13341" s="302"/>
      <c r="C13341" s="325"/>
      <c r="D13341" s="325"/>
      <c r="E13341" s="46"/>
      <c r="F13341" s="130">
        <f t="shared" si="211"/>
        <v>0</v>
      </c>
      <c r="G13341" s="69"/>
    </row>
    <row r="13342" spans="1:10" ht="18" customHeight="1">
      <c r="A13342" s="323" t="s">
        <v>63</v>
      </c>
      <c r="B13342" s="302" t="s">
        <v>31</v>
      </c>
      <c r="C13342" s="325" t="s">
        <v>399</v>
      </c>
      <c r="D13342" s="325">
        <v>202.2</v>
      </c>
      <c r="E13342" s="46">
        <v>36500</v>
      </c>
      <c r="F13342" s="130">
        <f t="shared" si="211"/>
        <v>7380300</v>
      </c>
      <c r="G13342" s="86">
        <f>SUM(F13342:F13343)</f>
        <v>9913400</v>
      </c>
      <c r="H13342" s="277" t="s">
        <v>2474</v>
      </c>
    </row>
    <row r="13343" spans="1:10" ht="18" customHeight="1">
      <c r="A13343" s="323"/>
      <c r="B13343" s="302" t="s">
        <v>31</v>
      </c>
      <c r="C13343" s="325" t="s">
        <v>416</v>
      </c>
      <c r="D13343" s="325">
        <v>69.400000000000006</v>
      </c>
      <c r="E13343" s="46">
        <v>36500</v>
      </c>
      <c r="F13343" s="130">
        <f t="shared" si="211"/>
        <v>2533100</v>
      </c>
      <c r="G13343" s="69"/>
    </row>
    <row r="13344" spans="1:10" ht="18" customHeight="1">
      <c r="A13344" s="323"/>
      <c r="B13344" s="302"/>
      <c r="C13344" s="325"/>
      <c r="D13344" s="325"/>
      <c r="E13344" s="46"/>
      <c r="F13344" s="130">
        <f t="shared" si="211"/>
        <v>0</v>
      </c>
      <c r="G13344" s="69"/>
    </row>
    <row r="13345" spans="1:9" ht="18" customHeight="1">
      <c r="A13345" s="323" t="s">
        <v>779</v>
      </c>
      <c r="B13345" s="302" t="s">
        <v>780</v>
      </c>
      <c r="C13345" s="325"/>
      <c r="D13345" s="325">
        <v>200</v>
      </c>
      <c r="E13345" s="46">
        <v>25000</v>
      </c>
      <c r="F13345" s="130">
        <f t="shared" si="211"/>
        <v>5000000</v>
      </c>
      <c r="G13345" s="86">
        <f>SUM(F13345:F13346)</f>
        <v>10000000</v>
      </c>
      <c r="H13345" s="277" t="s">
        <v>2474</v>
      </c>
      <c r="I13345" s="284">
        <v>42510</v>
      </c>
    </row>
    <row r="13346" spans="1:9" ht="18" customHeight="1">
      <c r="A13346" s="323"/>
      <c r="B13346" s="302" t="s">
        <v>780</v>
      </c>
      <c r="C13346" s="325"/>
      <c r="D13346" s="325">
        <v>200</v>
      </c>
      <c r="E13346" s="46">
        <v>25000</v>
      </c>
      <c r="F13346" s="130">
        <f>E13346*D13346</f>
        <v>5000000</v>
      </c>
      <c r="G13346" s="69"/>
    </row>
    <row r="13347" spans="1:9" ht="18" customHeight="1">
      <c r="A13347" s="323"/>
      <c r="B13347" s="302"/>
      <c r="C13347" s="325"/>
      <c r="D13347" s="325"/>
      <c r="E13347" s="46"/>
      <c r="F13347" s="130">
        <f t="shared" si="211"/>
        <v>0</v>
      </c>
      <c r="G13347" s="69"/>
    </row>
    <row r="13348" spans="1:9" ht="18" customHeight="1">
      <c r="A13348" s="323" t="s">
        <v>316</v>
      </c>
      <c r="B13348" s="302" t="s">
        <v>31</v>
      </c>
      <c r="C13348" s="325" t="s">
        <v>692</v>
      </c>
      <c r="D13348" s="325">
        <v>46.8</v>
      </c>
      <c r="E13348" s="46">
        <v>35000</v>
      </c>
      <c r="F13348" s="130">
        <f t="shared" si="211"/>
        <v>1638000</v>
      </c>
      <c r="G13348" s="86">
        <f>SUM(F13348:F13353)</f>
        <v>21555000</v>
      </c>
      <c r="H13348" s="277" t="s">
        <v>2474</v>
      </c>
    </row>
    <row r="13349" spans="1:9" ht="18" customHeight="1">
      <c r="A13349" s="323"/>
      <c r="B13349" s="302" t="s">
        <v>31</v>
      </c>
      <c r="C13349" s="325" t="s">
        <v>2999</v>
      </c>
      <c r="D13349" s="325">
        <v>145</v>
      </c>
      <c r="E13349" s="46">
        <v>35000</v>
      </c>
      <c r="F13349" s="130">
        <f t="shared" si="211"/>
        <v>5075000</v>
      </c>
      <c r="G13349" s="69"/>
    </row>
    <row r="13350" spans="1:9" ht="18" customHeight="1">
      <c r="A13350" s="323"/>
      <c r="B13350" s="302" t="s">
        <v>31</v>
      </c>
      <c r="C13350" s="325" t="s">
        <v>1638</v>
      </c>
      <c r="D13350" s="325">
        <v>70</v>
      </c>
      <c r="E13350" s="46">
        <v>35000</v>
      </c>
      <c r="F13350" s="130">
        <f t="shared" si="211"/>
        <v>2450000</v>
      </c>
      <c r="G13350" s="69"/>
    </row>
    <row r="13351" spans="1:9" ht="18" customHeight="1">
      <c r="A13351" s="323"/>
      <c r="B13351" s="302" t="s">
        <v>31</v>
      </c>
      <c r="C13351" s="325" t="s">
        <v>2671</v>
      </c>
      <c r="D13351" s="325">
        <v>50</v>
      </c>
      <c r="E13351" s="46">
        <v>35000</v>
      </c>
      <c r="F13351" s="130">
        <f t="shared" si="211"/>
        <v>1750000</v>
      </c>
      <c r="G13351" s="69"/>
    </row>
    <row r="13352" spans="1:9" ht="18" customHeight="1">
      <c r="A13352" s="323"/>
      <c r="B13352" s="302" t="s">
        <v>31</v>
      </c>
      <c r="C13352" s="325" t="s">
        <v>3000</v>
      </c>
      <c r="D13352" s="325">
        <v>140</v>
      </c>
      <c r="E13352" s="46">
        <v>35000</v>
      </c>
      <c r="F13352" s="130">
        <f t="shared" si="211"/>
        <v>4900000</v>
      </c>
      <c r="G13352" s="69"/>
    </row>
    <row r="13353" spans="1:9" ht="18" customHeight="1">
      <c r="A13353" s="323"/>
      <c r="B13353" s="302" t="s">
        <v>31</v>
      </c>
      <c r="C13353" s="325" t="s">
        <v>143</v>
      </c>
      <c r="D13353" s="325">
        <v>174</v>
      </c>
      <c r="E13353" s="46">
        <v>33000</v>
      </c>
      <c r="F13353" s="130">
        <f t="shared" si="211"/>
        <v>5742000</v>
      </c>
      <c r="G13353" s="69"/>
    </row>
    <row r="13354" spans="1:9" ht="18" customHeight="1">
      <c r="A13354" s="323"/>
      <c r="B13354" s="302"/>
      <c r="C13354" s="325"/>
      <c r="D13354" s="325"/>
      <c r="E13354" s="46"/>
      <c r="F13354" s="130">
        <f t="shared" si="211"/>
        <v>0</v>
      </c>
      <c r="G13354" s="69"/>
    </row>
    <row r="13355" spans="1:9" ht="18" customHeight="1">
      <c r="A13355" s="323" t="s">
        <v>51</v>
      </c>
      <c r="B13355" s="302" t="s">
        <v>31</v>
      </c>
      <c r="C13355" s="325" t="s">
        <v>339</v>
      </c>
      <c r="D13355" s="325">
        <v>330</v>
      </c>
      <c r="E13355" s="46">
        <v>35000</v>
      </c>
      <c r="F13355" s="130">
        <f t="shared" si="211"/>
        <v>11550000</v>
      </c>
      <c r="G13355" s="86">
        <f>SUM(F13355:F13358)</f>
        <v>15982000</v>
      </c>
      <c r="H13355" s="277" t="s">
        <v>2474</v>
      </c>
    </row>
    <row r="13356" spans="1:9" ht="18" customHeight="1">
      <c r="A13356" s="323"/>
      <c r="B13356" s="302" t="s">
        <v>31</v>
      </c>
      <c r="C13356" s="325" t="s">
        <v>2322</v>
      </c>
      <c r="D13356" s="325">
        <v>50</v>
      </c>
      <c r="E13356" s="46">
        <v>32000</v>
      </c>
      <c r="F13356" s="130">
        <f t="shared" si="211"/>
        <v>1600000</v>
      </c>
      <c r="G13356" s="69"/>
    </row>
    <row r="13357" spans="1:9" ht="18" customHeight="1">
      <c r="A13357" s="323"/>
      <c r="B13357" s="302" t="s">
        <v>31</v>
      </c>
      <c r="C13357" s="325" t="s">
        <v>1043</v>
      </c>
      <c r="D13357" s="325">
        <v>47.3</v>
      </c>
      <c r="E13357" s="46">
        <v>32000</v>
      </c>
      <c r="F13357" s="130">
        <f t="shared" si="211"/>
        <v>1513600</v>
      </c>
      <c r="G13357" s="69"/>
    </row>
    <row r="13358" spans="1:9" ht="18" customHeight="1">
      <c r="A13358" s="323"/>
      <c r="B13358" s="302" t="s">
        <v>31</v>
      </c>
      <c r="C13358" s="325" t="s">
        <v>292</v>
      </c>
      <c r="D13358" s="325">
        <v>41.2</v>
      </c>
      <c r="E13358" s="46">
        <v>32000</v>
      </c>
      <c r="F13358" s="130">
        <f t="shared" si="211"/>
        <v>1318400</v>
      </c>
      <c r="G13358" s="69"/>
    </row>
    <row r="13359" spans="1:9" ht="18" customHeight="1">
      <c r="A13359" s="323"/>
      <c r="B13359" s="302"/>
      <c r="C13359" s="325"/>
      <c r="D13359" s="325"/>
      <c r="E13359" s="46"/>
      <c r="F13359" s="130">
        <f t="shared" si="211"/>
        <v>0</v>
      </c>
      <c r="G13359" s="69"/>
    </row>
    <row r="13360" spans="1:9" ht="18" customHeight="1">
      <c r="A13360" s="323" t="s">
        <v>2343</v>
      </c>
      <c r="B13360" s="302" t="s">
        <v>31</v>
      </c>
      <c r="C13360" s="325" t="s">
        <v>1567</v>
      </c>
      <c r="D13360" s="325">
        <v>55</v>
      </c>
      <c r="E13360" s="46">
        <v>36500</v>
      </c>
      <c r="F13360" s="130">
        <f t="shared" si="211"/>
        <v>2007500</v>
      </c>
      <c r="G13360" s="86">
        <f>SUM(F13360:F13364)</f>
        <v>9639650</v>
      </c>
      <c r="H13360" s="277" t="s">
        <v>2474</v>
      </c>
    </row>
    <row r="13361" spans="1:9" ht="18" customHeight="1">
      <c r="A13361" s="323"/>
      <c r="B13361" s="302" t="s">
        <v>31</v>
      </c>
      <c r="C13361" s="325" t="s">
        <v>3001</v>
      </c>
      <c r="D13361" s="325">
        <v>53.6</v>
      </c>
      <c r="E13361" s="46">
        <v>36500</v>
      </c>
      <c r="F13361" s="130">
        <f t="shared" si="211"/>
        <v>1956400</v>
      </c>
      <c r="G13361" s="69"/>
    </row>
    <row r="13362" spans="1:9" ht="18" customHeight="1">
      <c r="A13362" s="323"/>
      <c r="B13362" s="302" t="s">
        <v>31</v>
      </c>
      <c r="C13362" s="325" t="s">
        <v>3002</v>
      </c>
      <c r="D13362" s="325">
        <v>46.8</v>
      </c>
      <c r="E13362" s="46">
        <v>36500</v>
      </c>
      <c r="F13362" s="130">
        <f t="shared" si="211"/>
        <v>1708200</v>
      </c>
      <c r="G13362" s="69"/>
    </row>
    <row r="13363" spans="1:9" ht="18" customHeight="1">
      <c r="A13363" s="323"/>
      <c r="B13363" s="302" t="s">
        <v>31</v>
      </c>
      <c r="C13363" s="325" t="s">
        <v>3003</v>
      </c>
      <c r="D13363" s="325">
        <v>56.4</v>
      </c>
      <c r="E13363" s="46">
        <v>36500</v>
      </c>
      <c r="F13363" s="130">
        <f t="shared" si="211"/>
        <v>2058600</v>
      </c>
      <c r="G13363" s="69"/>
    </row>
    <row r="13364" spans="1:9" ht="18" customHeight="1">
      <c r="A13364" s="323"/>
      <c r="B13364" s="302" t="s">
        <v>31</v>
      </c>
      <c r="C13364" s="325" t="s">
        <v>3004</v>
      </c>
      <c r="D13364" s="325">
        <v>52.3</v>
      </c>
      <c r="E13364" s="46">
        <v>36500</v>
      </c>
      <c r="F13364" s="130">
        <f t="shared" si="211"/>
        <v>1908950</v>
      </c>
      <c r="G13364" s="69"/>
    </row>
    <row r="13365" spans="1:9" ht="18" customHeight="1">
      <c r="A13365" s="323"/>
      <c r="B13365" s="302"/>
      <c r="C13365" s="325"/>
      <c r="D13365" s="325"/>
      <c r="E13365" s="46"/>
      <c r="F13365" s="130">
        <f t="shared" si="211"/>
        <v>0</v>
      </c>
      <c r="G13365" s="69"/>
    </row>
    <row r="13366" spans="1:9" ht="18" customHeight="1">
      <c r="A13366" s="323" t="s">
        <v>523</v>
      </c>
      <c r="B13366" s="302" t="s">
        <v>13</v>
      </c>
      <c r="C13366" s="325" t="s">
        <v>1089</v>
      </c>
      <c r="D13366" s="325">
        <v>208.2</v>
      </c>
      <c r="E13366" s="46">
        <v>30500</v>
      </c>
      <c r="F13366" s="130">
        <f t="shared" si="211"/>
        <v>6350100</v>
      </c>
      <c r="G13366" s="86">
        <f>SUM(F13366:F13367)</f>
        <v>7708100</v>
      </c>
      <c r="H13366" s="277" t="s">
        <v>2474</v>
      </c>
    </row>
    <row r="13367" spans="1:9" ht="18" customHeight="1">
      <c r="A13367" s="323"/>
      <c r="B13367" s="302" t="s">
        <v>31</v>
      </c>
      <c r="C13367" s="325" t="s">
        <v>919</v>
      </c>
      <c r="D13367" s="325">
        <v>38.799999999999997</v>
      </c>
      <c r="E13367" s="46">
        <v>35000</v>
      </c>
      <c r="F13367" s="130">
        <f t="shared" si="211"/>
        <v>1358000</v>
      </c>
      <c r="G13367" s="69"/>
    </row>
    <row r="13368" spans="1:9" ht="18" customHeight="1">
      <c r="A13368" s="323"/>
      <c r="B13368" s="302"/>
      <c r="C13368" s="325"/>
      <c r="D13368" s="325"/>
      <c r="E13368" s="46"/>
      <c r="F13368" s="130">
        <f t="shared" si="211"/>
        <v>0</v>
      </c>
      <c r="G13368" s="69"/>
    </row>
    <row r="13369" spans="1:9" ht="18" customHeight="1">
      <c r="A13369" s="323" t="s">
        <v>259</v>
      </c>
      <c r="B13369" s="302" t="s">
        <v>13</v>
      </c>
      <c r="C13369" s="325" t="s">
        <v>171</v>
      </c>
      <c r="D13369" s="325">
        <v>1000</v>
      </c>
      <c r="E13369" s="46">
        <v>35000</v>
      </c>
      <c r="F13369" s="130">
        <f t="shared" si="211"/>
        <v>35000000</v>
      </c>
      <c r="G13369" s="86">
        <f>F13369</f>
        <v>35000000</v>
      </c>
      <c r="H13369" s="277" t="s">
        <v>2474</v>
      </c>
    </row>
    <row r="13370" spans="1:9" ht="18" customHeight="1">
      <c r="A13370" s="323"/>
      <c r="B13370" s="302"/>
      <c r="C13370" s="325"/>
      <c r="D13370" s="325"/>
      <c r="E13370" s="46"/>
      <c r="F13370" s="130">
        <f t="shared" si="211"/>
        <v>0</v>
      </c>
      <c r="G13370" s="69"/>
    </row>
    <row r="13371" spans="1:9" ht="18" customHeight="1">
      <c r="A13371" s="323" t="s">
        <v>3005</v>
      </c>
      <c r="B13371" s="302" t="s">
        <v>13</v>
      </c>
      <c r="C13371" s="325" t="s">
        <v>388</v>
      </c>
      <c r="D13371" s="325">
        <v>331.9</v>
      </c>
      <c r="E13371" s="46">
        <v>30500</v>
      </c>
      <c r="F13371" s="130">
        <f t="shared" si="211"/>
        <v>10122950</v>
      </c>
      <c r="G13371" s="86">
        <f>F13371</f>
        <v>10122950</v>
      </c>
      <c r="H13371" s="277" t="s">
        <v>2474</v>
      </c>
    </row>
    <row r="13372" spans="1:9" ht="18" customHeight="1">
      <c r="A13372" s="323"/>
      <c r="B13372" s="302"/>
      <c r="C13372" s="325"/>
      <c r="D13372" s="325"/>
      <c r="E13372" s="46"/>
      <c r="F13372" s="130">
        <f t="shared" si="211"/>
        <v>0</v>
      </c>
      <c r="G13372" s="69"/>
    </row>
    <row r="13373" spans="1:9" ht="18" customHeight="1">
      <c r="A13373" s="323" t="s">
        <v>2965</v>
      </c>
      <c r="B13373" s="302" t="s">
        <v>13</v>
      </c>
      <c r="C13373" s="325" t="s">
        <v>919</v>
      </c>
      <c r="D13373" s="325">
        <v>173</v>
      </c>
      <c r="E13373" s="46">
        <v>30500</v>
      </c>
      <c r="F13373" s="130">
        <f t="shared" si="211"/>
        <v>5276500</v>
      </c>
      <c r="G13373" s="86">
        <f>F13373</f>
        <v>5276500</v>
      </c>
      <c r="H13373" s="277" t="s">
        <v>2474</v>
      </c>
    </row>
    <row r="13374" spans="1:9" ht="18" customHeight="1">
      <c r="A13374" s="323"/>
      <c r="B13374" s="302"/>
      <c r="C13374" s="325"/>
      <c r="D13374" s="325"/>
      <c r="E13374" s="46"/>
      <c r="F13374" s="130">
        <f t="shared" si="211"/>
        <v>0</v>
      </c>
      <c r="G13374" s="69"/>
    </row>
    <row r="13375" spans="1:9" ht="18" customHeight="1">
      <c r="A13375" s="323" t="s">
        <v>93</v>
      </c>
      <c r="B13375" s="302" t="s">
        <v>31</v>
      </c>
      <c r="C13375" s="325" t="s">
        <v>2506</v>
      </c>
      <c r="D13375" s="325">
        <v>101.2</v>
      </c>
      <c r="E13375" s="46">
        <v>35000</v>
      </c>
      <c r="F13375" s="130">
        <f t="shared" si="211"/>
        <v>3542000</v>
      </c>
      <c r="G13375" s="86">
        <f>SUM(F13375:F13378)</f>
        <v>24642050</v>
      </c>
      <c r="H13375" s="277" t="s">
        <v>2474</v>
      </c>
      <c r="I13375" s="280" t="s">
        <v>52</v>
      </c>
    </row>
    <row r="13376" spans="1:9" ht="18" customHeight="1">
      <c r="A13376" s="323"/>
      <c r="B13376" s="302" t="s">
        <v>31</v>
      </c>
      <c r="C13376" s="325" t="s">
        <v>106</v>
      </c>
      <c r="D13376" s="325">
        <v>418.9</v>
      </c>
      <c r="E13376" s="46">
        <v>35000</v>
      </c>
      <c r="F13376" s="130">
        <f t="shared" si="211"/>
        <v>14661500</v>
      </c>
      <c r="G13376" s="69"/>
      <c r="I13376" s="280" t="s">
        <v>52</v>
      </c>
    </row>
    <row r="13377" spans="1:9" ht="18" customHeight="1">
      <c r="A13377" s="323"/>
      <c r="B13377" s="302" t="s">
        <v>13</v>
      </c>
      <c r="C13377" s="325" t="s">
        <v>342</v>
      </c>
      <c r="D13377" s="325">
        <v>201.1</v>
      </c>
      <c r="E13377" s="46">
        <v>30500</v>
      </c>
      <c r="F13377" s="130">
        <f t="shared" si="211"/>
        <v>6133550</v>
      </c>
      <c r="G13377" s="69"/>
      <c r="I13377" s="280" t="s">
        <v>1420</v>
      </c>
    </row>
    <row r="13378" spans="1:9" ht="18" customHeight="1">
      <c r="A13378" s="323"/>
      <c r="B13378" s="302" t="s">
        <v>13</v>
      </c>
      <c r="C13378" s="325" t="s">
        <v>46</v>
      </c>
      <c r="D13378" s="325">
        <v>10</v>
      </c>
      <c r="E13378" s="46">
        <v>30500</v>
      </c>
      <c r="F13378" s="130">
        <f t="shared" si="211"/>
        <v>305000</v>
      </c>
      <c r="G13378" s="69"/>
      <c r="H13378" s="277" t="s">
        <v>2513</v>
      </c>
    </row>
    <row r="13379" spans="1:9" ht="18" customHeight="1">
      <c r="A13379" s="323"/>
      <c r="B13379" s="302"/>
      <c r="C13379" s="325"/>
      <c r="D13379" s="325"/>
      <c r="E13379" s="46"/>
      <c r="F13379" s="130">
        <f t="shared" si="211"/>
        <v>0</v>
      </c>
      <c r="G13379" s="69"/>
    </row>
    <row r="13380" spans="1:9" ht="18" customHeight="1">
      <c r="A13380" s="323" t="s">
        <v>90</v>
      </c>
      <c r="B13380" s="302" t="s">
        <v>31</v>
      </c>
      <c r="C13380" s="325" t="s">
        <v>3011</v>
      </c>
      <c r="D13380" s="325">
        <v>200.2</v>
      </c>
      <c r="E13380" s="46">
        <v>34500</v>
      </c>
      <c r="F13380" s="130">
        <f t="shared" ref="F13380:F13438" si="212">E13380*D13380</f>
        <v>6906900</v>
      </c>
      <c r="G13380" s="86">
        <f>F13380</f>
        <v>6906900</v>
      </c>
      <c r="H13380" s="277" t="s">
        <v>2474</v>
      </c>
    </row>
    <row r="13381" spans="1:9" ht="18" customHeight="1">
      <c r="A13381" s="323"/>
      <c r="B13381" s="302"/>
      <c r="C13381" s="325"/>
      <c r="D13381" s="325"/>
      <c r="E13381" s="46"/>
      <c r="F13381" s="130">
        <f t="shared" si="212"/>
        <v>0</v>
      </c>
      <c r="G13381" s="69"/>
    </row>
    <row r="13382" spans="1:9" ht="18" customHeight="1">
      <c r="A13382" s="323" t="s">
        <v>566</v>
      </c>
      <c r="B13382" s="302" t="s">
        <v>31</v>
      </c>
      <c r="C13382" s="325" t="s">
        <v>1701</v>
      </c>
      <c r="D13382" s="325">
        <v>157.5</v>
      </c>
      <c r="E13382" s="46">
        <v>34000</v>
      </c>
      <c r="F13382" s="130">
        <f t="shared" si="212"/>
        <v>5355000</v>
      </c>
      <c r="G13382" s="86">
        <f>SUM(F13382:F13383)</f>
        <v>10778000</v>
      </c>
      <c r="H13382" s="277" t="s">
        <v>2474</v>
      </c>
    </row>
    <row r="13383" spans="1:9" ht="18" customHeight="1">
      <c r="A13383" s="323"/>
      <c r="B13383" s="302" t="s">
        <v>31</v>
      </c>
      <c r="C13383" s="325" t="s">
        <v>1700</v>
      </c>
      <c r="D13383" s="325">
        <v>159.5</v>
      </c>
      <c r="E13383" s="46">
        <v>34000</v>
      </c>
      <c r="F13383" s="130">
        <f t="shared" si="212"/>
        <v>5423000</v>
      </c>
      <c r="G13383" s="69"/>
    </row>
    <row r="13384" spans="1:9" ht="18" customHeight="1">
      <c r="A13384" s="323"/>
      <c r="B13384" s="302"/>
      <c r="C13384" s="325"/>
      <c r="D13384" s="325"/>
      <c r="E13384" s="46"/>
      <c r="F13384" s="130">
        <f t="shared" si="212"/>
        <v>0</v>
      </c>
      <c r="G13384" s="69"/>
    </row>
    <row r="13385" spans="1:9" ht="18" customHeight="1">
      <c r="A13385" s="323" t="s">
        <v>418</v>
      </c>
      <c r="B13385" s="302" t="s">
        <v>23</v>
      </c>
      <c r="C13385" s="325" t="s">
        <v>369</v>
      </c>
      <c r="D13385" s="325">
        <v>422.3</v>
      </c>
      <c r="E13385" s="46">
        <v>34500</v>
      </c>
      <c r="F13385" s="130">
        <f t="shared" si="212"/>
        <v>14569350</v>
      </c>
      <c r="G13385" s="86">
        <f>SUM(F13385:F13387)</f>
        <v>20267350</v>
      </c>
      <c r="H13385" s="277" t="s">
        <v>2474</v>
      </c>
    </row>
    <row r="13386" spans="1:9" ht="18" customHeight="1">
      <c r="A13386" s="323"/>
      <c r="B13386" s="302" t="s">
        <v>31</v>
      </c>
      <c r="C13386" s="325" t="s">
        <v>909</v>
      </c>
      <c r="D13386" s="325">
        <v>50</v>
      </c>
      <c r="E13386" s="46">
        <v>35000</v>
      </c>
      <c r="F13386" s="130">
        <f t="shared" si="212"/>
        <v>1750000</v>
      </c>
      <c r="G13386" s="69"/>
    </row>
    <row r="13387" spans="1:9" ht="18" customHeight="1">
      <c r="A13387" s="323"/>
      <c r="B13387" s="302" t="s">
        <v>31</v>
      </c>
      <c r="C13387" s="325" t="s">
        <v>3012</v>
      </c>
      <c r="D13387" s="325">
        <v>112.8</v>
      </c>
      <c r="E13387" s="46">
        <v>35000</v>
      </c>
      <c r="F13387" s="130">
        <f t="shared" si="212"/>
        <v>3948000</v>
      </c>
      <c r="G13387" s="69"/>
    </row>
    <row r="13388" spans="1:9" ht="18" customHeight="1">
      <c r="A13388" s="323"/>
      <c r="B13388" s="302"/>
      <c r="C13388" s="325"/>
      <c r="D13388" s="325"/>
      <c r="E13388" s="46"/>
      <c r="F13388" s="130">
        <f t="shared" si="212"/>
        <v>0</v>
      </c>
      <c r="G13388" s="69"/>
    </row>
    <row r="13389" spans="1:9" ht="18" customHeight="1">
      <c r="A13389" s="323" t="s">
        <v>245</v>
      </c>
      <c r="B13389" s="302" t="s">
        <v>13</v>
      </c>
      <c r="C13389" s="325" t="s">
        <v>533</v>
      </c>
      <c r="D13389" s="325">
        <v>309.60000000000002</v>
      </c>
      <c r="E13389" s="46">
        <v>30500</v>
      </c>
      <c r="F13389" s="130">
        <f t="shared" si="212"/>
        <v>9442800</v>
      </c>
      <c r="G13389" s="86">
        <f>SUM(F13389:F13390)</f>
        <v>13375800</v>
      </c>
      <c r="H13389" s="277" t="s">
        <v>2474</v>
      </c>
    </row>
    <row r="13390" spans="1:9" ht="18" customHeight="1">
      <c r="A13390" s="323"/>
      <c r="B13390" s="302" t="s">
        <v>23</v>
      </c>
      <c r="C13390" s="325" t="s">
        <v>158</v>
      </c>
      <c r="D13390" s="325">
        <v>114</v>
      </c>
      <c r="E13390" s="46">
        <v>34500</v>
      </c>
      <c r="F13390" s="130">
        <f t="shared" si="212"/>
        <v>3933000</v>
      </c>
      <c r="G13390" s="69"/>
    </row>
    <row r="13391" spans="1:9" ht="18" customHeight="1">
      <c r="A13391" s="323"/>
      <c r="B13391" s="302"/>
      <c r="C13391" s="325"/>
      <c r="D13391" s="325"/>
      <c r="E13391" s="46"/>
      <c r="F13391" s="130">
        <f t="shared" si="212"/>
        <v>0</v>
      </c>
      <c r="G13391" s="69"/>
    </row>
    <row r="13392" spans="1:9" ht="18" customHeight="1">
      <c r="A13392" s="323" t="s">
        <v>2454</v>
      </c>
      <c r="B13392" s="302" t="s">
        <v>13</v>
      </c>
      <c r="C13392" s="325" t="s">
        <v>124</v>
      </c>
      <c r="D13392" s="325">
        <v>52.3</v>
      </c>
      <c r="E13392" s="46">
        <v>30500</v>
      </c>
      <c r="F13392" s="130">
        <f t="shared" si="212"/>
        <v>1595150</v>
      </c>
      <c r="G13392" s="86">
        <f>SUM(F13392:F13393)</f>
        <v>3120150</v>
      </c>
      <c r="H13392" s="277" t="s">
        <v>2474</v>
      </c>
    </row>
    <row r="13393" spans="1:8" ht="18" customHeight="1">
      <c r="A13393" s="323"/>
      <c r="B13393" s="302" t="s">
        <v>13</v>
      </c>
      <c r="C13393" s="325" t="s">
        <v>579</v>
      </c>
      <c r="D13393" s="325">
        <v>50</v>
      </c>
      <c r="E13393" s="46">
        <v>30500</v>
      </c>
      <c r="F13393" s="130">
        <f t="shared" si="212"/>
        <v>1525000</v>
      </c>
      <c r="G13393" s="69"/>
    </row>
    <row r="13394" spans="1:8" ht="18" customHeight="1">
      <c r="A13394" s="323"/>
      <c r="B13394" s="302"/>
      <c r="C13394" s="325"/>
      <c r="D13394" s="325"/>
      <c r="E13394" s="46"/>
      <c r="F13394" s="130">
        <f t="shared" si="212"/>
        <v>0</v>
      </c>
      <c r="G13394" s="69"/>
    </row>
    <row r="13395" spans="1:8" ht="18" customHeight="1">
      <c r="A13395" s="323" t="s">
        <v>727</v>
      </c>
      <c r="B13395" s="302" t="s">
        <v>13</v>
      </c>
      <c r="C13395" s="325" t="s">
        <v>1459</v>
      </c>
      <c r="D13395" s="325">
        <v>213.4</v>
      </c>
      <c r="E13395" s="46">
        <v>33000</v>
      </c>
      <c r="F13395" s="130">
        <f t="shared" si="212"/>
        <v>7042200</v>
      </c>
      <c r="G13395" s="86">
        <f>SUM(F13395)</f>
        <v>7042200</v>
      </c>
      <c r="H13395" s="277" t="s">
        <v>2474</v>
      </c>
    </row>
    <row r="13396" spans="1:8" ht="18" customHeight="1">
      <c r="A13396" s="323"/>
      <c r="B13396" s="302"/>
      <c r="C13396" s="325"/>
      <c r="D13396" s="325"/>
      <c r="E13396" s="46"/>
      <c r="F13396" s="130">
        <f t="shared" si="212"/>
        <v>0</v>
      </c>
      <c r="G13396" s="69"/>
    </row>
    <row r="13397" spans="1:8" ht="18" customHeight="1">
      <c r="A13397" s="323" t="s">
        <v>2345</v>
      </c>
      <c r="B13397" s="302" t="s">
        <v>13</v>
      </c>
      <c r="C13397" s="325" t="s">
        <v>3013</v>
      </c>
      <c r="D13397" s="325">
        <v>20</v>
      </c>
      <c r="E13397" s="46">
        <v>30500</v>
      </c>
      <c r="F13397" s="130">
        <f t="shared" si="212"/>
        <v>610000</v>
      </c>
      <c r="G13397" s="86">
        <f>SUM(F13397:F13400)</f>
        <v>6557500</v>
      </c>
      <c r="H13397" s="277" t="s">
        <v>2474</v>
      </c>
    </row>
    <row r="13398" spans="1:8" ht="18" customHeight="1">
      <c r="A13398" s="323"/>
      <c r="B13398" s="302" t="s">
        <v>13</v>
      </c>
      <c r="C13398" s="325" t="s">
        <v>3014</v>
      </c>
      <c r="D13398" s="325">
        <v>20</v>
      </c>
      <c r="E13398" s="46">
        <v>30500</v>
      </c>
      <c r="F13398" s="130">
        <f t="shared" si="212"/>
        <v>610000</v>
      </c>
      <c r="G13398" s="69"/>
    </row>
    <row r="13399" spans="1:8" ht="18" customHeight="1">
      <c r="A13399" s="323"/>
      <c r="B13399" s="302" t="s">
        <v>13</v>
      </c>
      <c r="C13399" s="325" t="s">
        <v>455</v>
      </c>
      <c r="D13399" s="325">
        <v>100</v>
      </c>
      <c r="E13399" s="46">
        <v>30500</v>
      </c>
      <c r="F13399" s="130">
        <f t="shared" si="212"/>
        <v>3050000</v>
      </c>
      <c r="G13399" s="69"/>
    </row>
    <row r="13400" spans="1:8" ht="18" customHeight="1">
      <c r="A13400" s="323"/>
      <c r="B13400" s="302" t="s">
        <v>13</v>
      </c>
      <c r="C13400" s="325" t="s">
        <v>1257</v>
      </c>
      <c r="D13400" s="325">
        <v>75</v>
      </c>
      <c r="E13400" s="46">
        <v>30500</v>
      </c>
      <c r="F13400" s="130">
        <f t="shared" si="212"/>
        <v>2287500</v>
      </c>
      <c r="G13400" s="69"/>
    </row>
    <row r="13401" spans="1:8" ht="18" customHeight="1">
      <c r="A13401" s="323"/>
      <c r="B13401" s="302"/>
      <c r="C13401" s="325"/>
      <c r="D13401" s="325"/>
      <c r="E13401" s="46"/>
      <c r="F13401" s="130">
        <f t="shared" si="212"/>
        <v>0</v>
      </c>
      <c r="G13401" s="69"/>
    </row>
    <row r="13402" spans="1:8" ht="18" customHeight="1">
      <c r="A13402" s="323" t="s">
        <v>1843</v>
      </c>
      <c r="B13402" s="302" t="s">
        <v>23</v>
      </c>
      <c r="C13402" s="325" t="s">
        <v>3015</v>
      </c>
      <c r="D13402" s="325">
        <v>993.7</v>
      </c>
      <c r="E13402" s="46">
        <v>34500</v>
      </c>
      <c r="F13402" s="130">
        <f t="shared" si="212"/>
        <v>34282650</v>
      </c>
      <c r="G13402" s="86">
        <f>F13402</f>
        <v>34282650</v>
      </c>
      <c r="H13402" s="277" t="s">
        <v>2474</v>
      </c>
    </row>
    <row r="13403" spans="1:8" ht="18" customHeight="1">
      <c r="A13403" s="323"/>
      <c r="B13403" s="302"/>
      <c r="C13403" s="325"/>
      <c r="D13403" s="325"/>
      <c r="E13403" s="46"/>
      <c r="F13403" s="130">
        <f t="shared" si="212"/>
        <v>0</v>
      </c>
      <c r="G13403" s="69"/>
    </row>
    <row r="13404" spans="1:8" ht="18" customHeight="1">
      <c r="A13404" s="323" t="s">
        <v>330</v>
      </c>
      <c r="B13404" s="302" t="s">
        <v>518</v>
      </c>
      <c r="C13404" s="325" t="s">
        <v>611</v>
      </c>
      <c r="D13404" s="325">
        <v>182.4</v>
      </c>
      <c r="E13404" s="46">
        <v>37500</v>
      </c>
      <c r="F13404" s="130">
        <f t="shared" si="212"/>
        <v>6840000</v>
      </c>
      <c r="G13404" s="86">
        <f>SUM(F13404:F13406)</f>
        <v>11442500</v>
      </c>
      <c r="H13404" s="277" t="s">
        <v>2474</v>
      </c>
    </row>
    <row r="13405" spans="1:8" ht="18" customHeight="1">
      <c r="A13405" s="323"/>
      <c r="B13405" s="302" t="s">
        <v>518</v>
      </c>
      <c r="C13405" s="325" t="s">
        <v>610</v>
      </c>
      <c r="D13405" s="325">
        <v>102.2</v>
      </c>
      <c r="E13405" s="46">
        <v>37500</v>
      </c>
      <c r="F13405" s="130">
        <f t="shared" si="212"/>
        <v>3832500</v>
      </c>
      <c r="G13405" s="69"/>
    </row>
    <row r="13406" spans="1:8" ht="18" customHeight="1">
      <c r="A13406" s="323"/>
      <c r="B13406" s="302" t="s">
        <v>31</v>
      </c>
      <c r="C13406" s="325" t="s">
        <v>679</v>
      </c>
      <c r="D13406" s="325">
        <v>22</v>
      </c>
      <c r="E13406" s="46">
        <v>35000</v>
      </c>
      <c r="F13406" s="130">
        <f t="shared" si="212"/>
        <v>770000</v>
      </c>
      <c r="G13406" s="69"/>
    </row>
    <row r="13407" spans="1:8" ht="18" customHeight="1">
      <c r="A13407" s="323"/>
      <c r="B13407" s="302"/>
      <c r="C13407" s="325"/>
      <c r="D13407" s="325"/>
      <c r="E13407" s="46"/>
      <c r="F13407" s="130">
        <f t="shared" si="212"/>
        <v>0</v>
      </c>
      <c r="G13407" s="69"/>
    </row>
    <row r="13408" spans="1:8" ht="18" customHeight="1">
      <c r="A13408" s="323" t="s">
        <v>1514</v>
      </c>
      <c r="B13408" s="302" t="s">
        <v>13</v>
      </c>
      <c r="C13408" s="325" t="s">
        <v>339</v>
      </c>
      <c r="D13408" s="325">
        <v>100</v>
      </c>
      <c r="E13408" s="46">
        <v>30500</v>
      </c>
      <c r="F13408" s="130">
        <f t="shared" si="212"/>
        <v>3050000</v>
      </c>
      <c r="G13408" s="86">
        <f>F13408</f>
        <v>3050000</v>
      </c>
      <c r="H13408" s="277" t="s">
        <v>2474</v>
      </c>
    </row>
    <row r="13409" spans="1:8" ht="18" customHeight="1">
      <c r="A13409" s="323"/>
      <c r="B13409" s="302"/>
      <c r="C13409" s="325"/>
      <c r="D13409" s="325"/>
      <c r="E13409" s="46"/>
      <c r="F13409" s="130">
        <f t="shared" si="212"/>
        <v>0</v>
      </c>
      <c r="G13409" s="69"/>
    </row>
    <row r="13410" spans="1:8" ht="18" customHeight="1">
      <c r="A13410" s="323" t="s">
        <v>154</v>
      </c>
      <c r="B13410" s="444" t="s">
        <v>2877</v>
      </c>
      <c r="C13410" s="482" t="s">
        <v>770</v>
      </c>
      <c r="D13410" s="482">
        <v>93.9</v>
      </c>
      <c r="E13410" s="116">
        <v>40500</v>
      </c>
      <c r="F13410" s="131">
        <f t="shared" si="212"/>
        <v>3802950</v>
      </c>
      <c r="G13410" s="86">
        <f>F13410</f>
        <v>3802950</v>
      </c>
      <c r="H13410" s="277" t="s">
        <v>2474</v>
      </c>
    </row>
    <row r="13411" spans="1:8" ht="18" customHeight="1">
      <c r="A13411" s="323"/>
      <c r="B13411" s="302"/>
      <c r="C13411" s="325"/>
      <c r="D13411" s="325"/>
      <c r="E13411" s="46"/>
      <c r="F13411" s="130">
        <f t="shared" si="212"/>
        <v>0</v>
      </c>
      <c r="G13411" s="69"/>
    </row>
    <row r="13412" spans="1:8" ht="18" customHeight="1">
      <c r="A13412" s="323" t="s">
        <v>668</v>
      </c>
      <c r="B13412" s="302" t="s">
        <v>13</v>
      </c>
      <c r="C13412" s="325" t="s">
        <v>75</v>
      </c>
      <c r="D13412" s="325">
        <v>89</v>
      </c>
      <c r="E13412" s="46">
        <v>33800</v>
      </c>
      <c r="F13412" s="130">
        <f t="shared" si="212"/>
        <v>3008200</v>
      </c>
      <c r="G13412" s="86">
        <f>SUM(F13412:F13417)</f>
        <v>16342300</v>
      </c>
      <c r="H13412" s="277" t="s">
        <v>2474</v>
      </c>
    </row>
    <row r="13413" spans="1:8" ht="18" customHeight="1">
      <c r="A13413" s="323"/>
      <c r="B13413" s="302" t="s">
        <v>13</v>
      </c>
      <c r="C13413" s="325" t="s">
        <v>1598</v>
      </c>
      <c r="D13413" s="325">
        <v>58.7</v>
      </c>
      <c r="E13413" s="46">
        <v>33800</v>
      </c>
      <c r="F13413" s="130">
        <f t="shared" si="212"/>
        <v>1984060</v>
      </c>
      <c r="G13413" s="69"/>
    </row>
    <row r="13414" spans="1:8" ht="18" customHeight="1">
      <c r="A13414" s="323"/>
      <c r="B13414" s="302" t="s">
        <v>13</v>
      </c>
      <c r="C13414" s="325" t="s">
        <v>1037</v>
      </c>
      <c r="D13414" s="325">
        <v>33</v>
      </c>
      <c r="E13414" s="46">
        <v>33800</v>
      </c>
      <c r="F13414" s="130">
        <f t="shared" si="212"/>
        <v>1115400</v>
      </c>
      <c r="G13414" s="69"/>
    </row>
    <row r="13415" spans="1:8" ht="18" customHeight="1">
      <c r="A13415" s="323"/>
      <c r="B13415" s="302" t="s">
        <v>13</v>
      </c>
      <c r="C13415" s="325" t="s">
        <v>1694</v>
      </c>
      <c r="D13415" s="325">
        <v>222</v>
      </c>
      <c r="E13415" s="46">
        <v>33800</v>
      </c>
      <c r="F13415" s="130">
        <f t="shared" si="212"/>
        <v>7503600</v>
      </c>
      <c r="G13415" s="69"/>
    </row>
    <row r="13416" spans="1:8" ht="18" customHeight="1">
      <c r="A13416" s="323"/>
      <c r="B13416" s="302" t="s">
        <v>13</v>
      </c>
      <c r="C13416" s="325" t="s">
        <v>118</v>
      </c>
      <c r="D13416" s="325">
        <v>54.4</v>
      </c>
      <c r="E13416" s="46">
        <v>33800</v>
      </c>
      <c r="F13416" s="130">
        <f t="shared" si="212"/>
        <v>1838720</v>
      </c>
      <c r="G13416" s="69"/>
    </row>
    <row r="13417" spans="1:8" ht="18" customHeight="1">
      <c r="A13417" s="323"/>
      <c r="B13417" s="302" t="s">
        <v>13</v>
      </c>
      <c r="C13417" s="325" t="s">
        <v>105</v>
      </c>
      <c r="D13417" s="325">
        <v>26.4</v>
      </c>
      <c r="E13417" s="46">
        <v>33800</v>
      </c>
      <c r="F13417" s="130">
        <f t="shared" si="212"/>
        <v>892320</v>
      </c>
      <c r="G13417" s="69"/>
    </row>
    <row r="13418" spans="1:8" ht="18" customHeight="1">
      <c r="A13418" s="323"/>
      <c r="B13418" s="302"/>
      <c r="C13418" s="325"/>
      <c r="D13418" s="325"/>
      <c r="E13418" s="46"/>
      <c r="F13418" s="130">
        <f t="shared" si="212"/>
        <v>0</v>
      </c>
      <c r="G13418" s="69"/>
    </row>
    <row r="13419" spans="1:8" ht="18" customHeight="1">
      <c r="A13419" s="323" t="s">
        <v>2315</v>
      </c>
      <c r="B13419" s="302" t="s">
        <v>669</v>
      </c>
      <c r="C13419" s="325" t="s">
        <v>347</v>
      </c>
      <c r="D13419" s="325">
        <v>147.69999999999999</v>
      </c>
      <c r="E13419" s="46">
        <v>34000</v>
      </c>
      <c r="F13419" s="130">
        <f t="shared" si="212"/>
        <v>5021800</v>
      </c>
      <c r="G13419" s="86">
        <f>SUM(F13419:F13420)</f>
        <v>11934300</v>
      </c>
      <c r="H13419" s="277" t="s">
        <v>2474</v>
      </c>
    </row>
    <row r="13420" spans="1:8" ht="18" customHeight="1">
      <c r="A13420" s="533"/>
      <c r="B13420" s="440" t="s">
        <v>31</v>
      </c>
      <c r="C13420" s="382" t="s">
        <v>3017</v>
      </c>
      <c r="D13420" s="382">
        <v>197.5</v>
      </c>
      <c r="E13420" s="59">
        <v>35000</v>
      </c>
      <c r="F13420" s="132">
        <f t="shared" si="212"/>
        <v>6912500</v>
      </c>
      <c r="G13420" s="92"/>
    </row>
    <row r="13421" spans="1:8" ht="18" customHeight="1">
      <c r="A13421" s="526"/>
      <c r="B13421" s="435"/>
      <c r="C13421" s="484"/>
      <c r="D13421" s="484"/>
      <c r="E13421" s="113"/>
      <c r="F13421" s="126"/>
      <c r="G13421" s="9"/>
    </row>
    <row r="13422" spans="1:8" ht="18" customHeight="1">
      <c r="A13422" s="549">
        <v>42512</v>
      </c>
      <c r="B13422" s="473"/>
      <c r="C13422" s="517" t="s">
        <v>398</v>
      </c>
      <c r="D13422" s="498"/>
      <c r="E13422" s="62"/>
      <c r="F13422" s="295"/>
      <c r="G13422" s="296"/>
    </row>
    <row r="13423" spans="1:8" ht="18" customHeight="1">
      <c r="A13423" s="550" t="s">
        <v>127</v>
      </c>
      <c r="B13423" s="475" t="s">
        <v>134</v>
      </c>
      <c r="C13423" s="519" t="s">
        <v>152</v>
      </c>
      <c r="D13423" s="519">
        <f>SUM(D13424:D13472)</f>
        <v>4666.4000000000005</v>
      </c>
      <c r="E13423" s="332"/>
      <c r="F13423" s="332">
        <f>SUM(F13424:F13472)</f>
        <v>152432800</v>
      </c>
      <c r="G13423" s="332">
        <f>SUM(G13424:G13472)</f>
        <v>152432800</v>
      </c>
      <c r="H13423" s="278"/>
    </row>
    <row r="13424" spans="1:8" ht="18" customHeight="1">
      <c r="A13424" s="532" t="s">
        <v>61</v>
      </c>
      <c r="B13424" s="441" t="s">
        <v>13</v>
      </c>
      <c r="C13424" s="492" t="s">
        <v>2595</v>
      </c>
      <c r="D13424" s="492">
        <v>100</v>
      </c>
      <c r="E13424" s="62">
        <v>30500</v>
      </c>
      <c r="F13424" s="139">
        <f t="shared" si="212"/>
        <v>3050000</v>
      </c>
      <c r="G13424" s="85">
        <f>F13424</f>
        <v>3050000</v>
      </c>
    </row>
    <row r="13425" spans="1:8" ht="18" customHeight="1">
      <c r="A13425" s="323"/>
      <c r="B13425" s="302"/>
      <c r="C13425" s="325"/>
      <c r="D13425" s="325"/>
      <c r="E13425" s="46"/>
      <c r="F13425" s="130"/>
      <c r="G13425" s="69"/>
    </row>
    <row r="13426" spans="1:8" ht="18" customHeight="1">
      <c r="A13426" s="323" t="s">
        <v>2891</v>
      </c>
      <c r="B13426" s="302" t="s">
        <v>13</v>
      </c>
      <c r="C13426" s="325" t="s">
        <v>3018</v>
      </c>
      <c r="D13426" s="325">
        <v>115.5</v>
      </c>
      <c r="E13426" s="46">
        <v>30500</v>
      </c>
      <c r="F13426" s="130">
        <f t="shared" si="212"/>
        <v>3522750</v>
      </c>
      <c r="G13426" s="86">
        <f>F13426</f>
        <v>3522750</v>
      </c>
    </row>
    <row r="13427" spans="1:8" ht="18" customHeight="1">
      <c r="A13427" s="323"/>
      <c r="B13427" s="302"/>
      <c r="C13427" s="325"/>
      <c r="D13427" s="325"/>
      <c r="E13427" s="46"/>
      <c r="F13427" s="130">
        <f t="shared" si="212"/>
        <v>0</v>
      </c>
      <c r="G13427" s="69"/>
    </row>
    <row r="13428" spans="1:8" ht="18" customHeight="1">
      <c r="A13428" s="323" t="s">
        <v>779</v>
      </c>
      <c r="B13428" s="302" t="s">
        <v>3019</v>
      </c>
      <c r="C13428" s="325"/>
      <c r="D13428" s="325">
        <v>200</v>
      </c>
      <c r="E13428" s="46">
        <v>25000</v>
      </c>
      <c r="F13428" s="130">
        <f t="shared" si="212"/>
        <v>5000000</v>
      </c>
      <c r="G13428" s="86">
        <f>F13428</f>
        <v>5000000</v>
      </c>
    </row>
    <row r="13429" spans="1:8" ht="18" customHeight="1">
      <c r="A13429" s="323"/>
      <c r="B13429" s="302"/>
      <c r="C13429" s="325"/>
      <c r="D13429" s="325"/>
      <c r="E13429" s="46"/>
      <c r="F13429" s="130">
        <f t="shared" si="212"/>
        <v>0</v>
      </c>
      <c r="G13429" s="69"/>
    </row>
    <row r="13430" spans="1:8" ht="18" customHeight="1">
      <c r="A13430" s="323" t="s">
        <v>2492</v>
      </c>
      <c r="B13430" s="302" t="s">
        <v>13</v>
      </c>
      <c r="C13430" s="325" t="s">
        <v>22</v>
      </c>
      <c r="D13430" s="325">
        <v>10</v>
      </c>
      <c r="E13430" s="46">
        <v>30500</v>
      </c>
      <c r="F13430" s="130">
        <f t="shared" si="212"/>
        <v>305000</v>
      </c>
      <c r="G13430" s="86">
        <f>SUM(F13430:F13432)</f>
        <v>915000</v>
      </c>
    </row>
    <row r="13431" spans="1:8" ht="18" customHeight="1">
      <c r="A13431" s="323"/>
      <c r="B13431" s="302" t="s">
        <v>13</v>
      </c>
      <c r="C13431" s="325" t="s">
        <v>60</v>
      </c>
      <c r="D13431" s="325">
        <v>10</v>
      </c>
      <c r="E13431" s="46">
        <v>30500</v>
      </c>
      <c r="F13431" s="130">
        <f t="shared" si="212"/>
        <v>305000</v>
      </c>
      <c r="G13431" s="69"/>
    </row>
    <row r="13432" spans="1:8" ht="18" customHeight="1">
      <c r="A13432" s="323"/>
      <c r="B13432" s="302" t="s">
        <v>13</v>
      </c>
      <c r="C13432" s="325" t="s">
        <v>202</v>
      </c>
      <c r="D13432" s="325">
        <v>10</v>
      </c>
      <c r="E13432" s="46">
        <v>30500</v>
      </c>
      <c r="F13432" s="130">
        <f t="shared" si="212"/>
        <v>305000</v>
      </c>
      <c r="G13432" s="69"/>
    </row>
    <row r="13433" spans="1:8" ht="18" customHeight="1">
      <c r="A13433" s="323"/>
      <c r="B13433" s="302"/>
      <c r="C13433" s="325"/>
      <c r="D13433" s="325"/>
      <c r="E13433" s="46"/>
      <c r="F13433" s="130">
        <f t="shared" si="212"/>
        <v>0</v>
      </c>
      <c r="G13433" s="69"/>
    </row>
    <row r="13434" spans="1:8" ht="18" customHeight="1">
      <c r="A13434" s="323" t="s">
        <v>3020</v>
      </c>
      <c r="B13434" s="302" t="s">
        <v>13</v>
      </c>
      <c r="C13434" s="325" t="s">
        <v>1992</v>
      </c>
      <c r="D13434" s="325">
        <v>75</v>
      </c>
      <c r="E13434" s="46">
        <v>30000</v>
      </c>
      <c r="F13434" s="130">
        <f t="shared" si="212"/>
        <v>2250000</v>
      </c>
      <c r="G13434" s="86">
        <f>SUM(F13434:F13436)</f>
        <v>25020000</v>
      </c>
      <c r="H13434" s="277" t="s">
        <v>2474</v>
      </c>
    </row>
    <row r="13435" spans="1:8" ht="18" customHeight="1">
      <c r="A13435" s="323"/>
      <c r="B13435" s="302" t="s">
        <v>13</v>
      </c>
      <c r="C13435" s="325" t="s">
        <v>3021</v>
      </c>
      <c r="D13435" s="325">
        <v>220</v>
      </c>
      <c r="E13435" s="46">
        <v>30000</v>
      </c>
      <c r="F13435" s="130">
        <f t="shared" si="212"/>
        <v>6600000</v>
      </c>
      <c r="G13435" s="69"/>
    </row>
    <row r="13436" spans="1:8" ht="18" customHeight="1">
      <c r="A13436" s="323"/>
      <c r="B13436" s="302" t="s">
        <v>13</v>
      </c>
      <c r="C13436" s="325" t="s">
        <v>124</v>
      </c>
      <c r="D13436" s="325">
        <v>539</v>
      </c>
      <c r="E13436" s="46">
        <v>30000</v>
      </c>
      <c r="F13436" s="130">
        <f t="shared" si="212"/>
        <v>16170000</v>
      </c>
      <c r="G13436" s="69"/>
    </row>
    <row r="13437" spans="1:8" ht="18" customHeight="1">
      <c r="A13437" s="323"/>
      <c r="B13437" s="302"/>
      <c r="C13437" s="325"/>
      <c r="D13437" s="325"/>
      <c r="E13437" s="46"/>
      <c r="F13437" s="130">
        <f t="shared" si="212"/>
        <v>0</v>
      </c>
      <c r="G13437" s="69"/>
    </row>
    <row r="13438" spans="1:8" ht="18" customHeight="1">
      <c r="A13438" s="323" t="s">
        <v>2454</v>
      </c>
      <c r="B13438" s="302" t="s">
        <v>13</v>
      </c>
      <c r="C13438" s="325" t="s">
        <v>369</v>
      </c>
      <c r="D13438" s="325">
        <v>309.7</v>
      </c>
      <c r="E13438" s="46">
        <v>30500</v>
      </c>
      <c r="F13438" s="130">
        <f t="shared" si="212"/>
        <v>9445850</v>
      </c>
      <c r="G13438" s="86">
        <f>F13438</f>
        <v>9445850</v>
      </c>
      <c r="H13438" s="277" t="s">
        <v>2474</v>
      </c>
    </row>
    <row r="13439" spans="1:8" ht="18" customHeight="1">
      <c r="A13439" s="323"/>
      <c r="B13439" s="302"/>
      <c r="C13439" s="325"/>
      <c r="D13439" s="325"/>
      <c r="E13439" s="46"/>
      <c r="F13439" s="130">
        <f t="shared" ref="F13439:F13515" si="213">E13439*D13439</f>
        <v>0</v>
      </c>
      <c r="G13439" s="69"/>
    </row>
    <row r="13440" spans="1:8" ht="18" customHeight="1">
      <c r="A13440" s="323" t="s">
        <v>2354</v>
      </c>
      <c r="B13440" s="302" t="s">
        <v>13</v>
      </c>
      <c r="C13440" s="325" t="s">
        <v>449</v>
      </c>
      <c r="D13440" s="325">
        <v>305.5</v>
      </c>
      <c r="E13440" s="46">
        <v>32000</v>
      </c>
      <c r="F13440" s="130">
        <f t="shared" si="213"/>
        <v>9776000</v>
      </c>
      <c r="G13440" s="86">
        <f>SUM(F13440:F13441)</f>
        <v>11342300</v>
      </c>
      <c r="H13440" s="277" t="s">
        <v>2474</v>
      </c>
    </row>
    <row r="13441" spans="1:9" ht="18" customHeight="1">
      <c r="A13441" s="323"/>
      <c r="B13441" s="302" t="s">
        <v>23</v>
      </c>
      <c r="C13441" s="325" t="s">
        <v>1984</v>
      </c>
      <c r="D13441" s="325">
        <v>45.4</v>
      </c>
      <c r="E13441" s="46">
        <v>34500</v>
      </c>
      <c r="F13441" s="130">
        <f t="shared" si="213"/>
        <v>1566300</v>
      </c>
      <c r="G13441" s="69"/>
    </row>
    <row r="13442" spans="1:9" ht="18" customHeight="1">
      <c r="A13442" s="323"/>
      <c r="B13442" s="302"/>
      <c r="C13442" s="325"/>
      <c r="D13442" s="325"/>
      <c r="E13442" s="46"/>
      <c r="F13442" s="130">
        <f t="shared" si="213"/>
        <v>0</v>
      </c>
      <c r="G13442" s="69"/>
    </row>
    <row r="13443" spans="1:9" ht="18" customHeight="1">
      <c r="A13443" s="323" t="s">
        <v>2287</v>
      </c>
      <c r="B13443" s="302" t="s">
        <v>23</v>
      </c>
      <c r="C13443" s="325" t="s">
        <v>447</v>
      </c>
      <c r="D13443" s="325">
        <v>48.4</v>
      </c>
      <c r="E13443" s="46">
        <v>37500</v>
      </c>
      <c r="F13443" s="130">
        <f t="shared" si="213"/>
        <v>1815000</v>
      </c>
      <c r="G13443" s="86">
        <f>SUM(F13443:F13445)</f>
        <v>12783250</v>
      </c>
      <c r="H13443" s="277" t="s">
        <v>2474</v>
      </c>
    </row>
    <row r="13444" spans="1:9" ht="18" customHeight="1">
      <c r="A13444" s="323"/>
      <c r="B13444" s="302" t="s">
        <v>31</v>
      </c>
      <c r="C13444" s="325" t="s">
        <v>447</v>
      </c>
      <c r="D13444" s="325">
        <v>55.2</v>
      </c>
      <c r="E13444" s="46">
        <v>36500</v>
      </c>
      <c r="F13444" s="130">
        <f t="shared" si="213"/>
        <v>2014800</v>
      </c>
      <c r="G13444" s="69"/>
    </row>
    <row r="13445" spans="1:9" ht="18" customHeight="1">
      <c r="A13445" s="323"/>
      <c r="B13445" s="302" t="s">
        <v>31</v>
      </c>
      <c r="C13445" s="325" t="s">
        <v>921</v>
      </c>
      <c r="D13445" s="325">
        <v>245.3</v>
      </c>
      <c r="E13445" s="46">
        <v>36500</v>
      </c>
      <c r="F13445" s="130">
        <f t="shared" si="213"/>
        <v>8953450</v>
      </c>
      <c r="G13445" s="69"/>
    </row>
    <row r="13446" spans="1:9" ht="18" customHeight="1">
      <c r="A13446" s="323"/>
      <c r="B13446" s="302"/>
      <c r="C13446" s="325"/>
      <c r="D13446" s="325"/>
      <c r="E13446" s="46"/>
      <c r="F13446" s="130">
        <f t="shared" si="213"/>
        <v>0</v>
      </c>
      <c r="G13446" s="69"/>
    </row>
    <row r="13447" spans="1:9" ht="18" customHeight="1">
      <c r="A13447" s="323" t="s">
        <v>330</v>
      </c>
      <c r="B13447" s="302" t="s">
        <v>31</v>
      </c>
      <c r="C13447" s="325" t="s">
        <v>483</v>
      </c>
      <c r="D13447" s="325">
        <v>124.5</v>
      </c>
      <c r="E13447" s="46">
        <v>35500</v>
      </c>
      <c r="F13447" s="130">
        <f t="shared" si="213"/>
        <v>4419750</v>
      </c>
      <c r="G13447" s="86">
        <f>SUM(F13447:F13448)</f>
        <v>8889200</v>
      </c>
      <c r="H13447" s="277" t="s">
        <v>2474</v>
      </c>
    </row>
    <row r="13448" spans="1:9" ht="18" customHeight="1">
      <c r="A13448" s="323"/>
      <c r="B13448" s="302" t="s">
        <v>31</v>
      </c>
      <c r="C13448" s="325" t="s">
        <v>484</v>
      </c>
      <c r="D13448" s="325">
        <v>125.9</v>
      </c>
      <c r="E13448" s="46">
        <v>35500</v>
      </c>
      <c r="F13448" s="130">
        <f t="shared" si="213"/>
        <v>4469450</v>
      </c>
      <c r="G13448" s="69"/>
    </row>
    <row r="13449" spans="1:9" ht="18" customHeight="1">
      <c r="A13449" s="323"/>
      <c r="B13449" s="302"/>
      <c r="C13449" s="325"/>
      <c r="D13449" s="325"/>
      <c r="E13449" s="46"/>
      <c r="F13449" s="130">
        <f t="shared" si="213"/>
        <v>0</v>
      </c>
      <c r="G13449" s="69"/>
    </row>
    <row r="13450" spans="1:9" ht="18" customHeight="1">
      <c r="A13450" s="323" t="s">
        <v>321</v>
      </c>
      <c r="B13450" s="302" t="s">
        <v>570</v>
      </c>
      <c r="C13450" s="325" t="s">
        <v>1984</v>
      </c>
      <c r="D13450" s="325">
        <v>231.7</v>
      </c>
      <c r="E13450" s="46">
        <v>38000</v>
      </c>
      <c r="F13450" s="130">
        <f t="shared" si="213"/>
        <v>8804600</v>
      </c>
      <c r="G13450" s="86">
        <f>F13450</f>
        <v>8804600</v>
      </c>
      <c r="H13450" s="277" t="s">
        <v>2474</v>
      </c>
    </row>
    <row r="13451" spans="1:9" ht="18" customHeight="1">
      <c r="A13451" s="323"/>
      <c r="B13451" s="302"/>
      <c r="C13451" s="325"/>
      <c r="D13451" s="325"/>
      <c r="E13451" s="46"/>
      <c r="F13451" s="130">
        <f t="shared" si="213"/>
        <v>0</v>
      </c>
      <c r="G13451" s="69"/>
    </row>
    <row r="13452" spans="1:9" ht="18" customHeight="1">
      <c r="A13452" s="323" t="s">
        <v>93</v>
      </c>
      <c r="B13452" s="302" t="s">
        <v>2926</v>
      </c>
      <c r="C13452" s="325" t="s">
        <v>106</v>
      </c>
      <c r="D13452" s="325">
        <v>299.89999999999998</v>
      </c>
      <c r="E13452" s="46">
        <v>35000</v>
      </c>
      <c r="F13452" s="130">
        <f t="shared" si="213"/>
        <v>10496500</v>
      </c>
      <c r="G13452" s="86">
        <f>SUM(F13452:F13453)</f>
        <v>22900850</v>
      </c>
      <c r="H13452" s="277" t="s">
        <v>2474</v>
      </c>
      <c r="I13452" s="280" t="s">
        <v>52</v>
      </c>
    </row>
    <row r="13453" spans="1:9" ht="18" customHeight="1">
      <c r="A13453" s="323"/>
      <c r="B13453" s="302" t="s">
        <v>3026</v>
      </c>
      <c r="C13453" s="325" t="s">
        <v>342</v>
      </c>
      <c r="D13453" s="325">
        <v>406.7</v>
      </c>
      <c r="E13453" s="46">
        <v>30500</v>
      </c>
      <c r="F13453" s="130">
        <f t="shared" si="213"/>
        <v>12404350</v>
      </c>
      <c r="G13453" s="69"/>
      <c r="I13453" s="280" t="s">
        <v>1420</v>
      </c>
    </row>
    <row r="13454" spans="1:9" ht="18" customHeight="1">
      <c r="A13454" s="323"/>
      <c r="B13454" s="302"/>
      <c r="C13454" s="325"/>
      <c r="D13454" s="325"/>
      <c r="E13454" s="46"/>
      <c r="F13454" s="130">
        <f t="shared" si="213"/>
        <v>0</v>
      </c>
      <c r="G13454" s="69"/>
    </row>
    <row r="13455" spans="1:9" ht="18" customHeight="1">
      <c r="A13455" s="323" t="s">
        <v>316</v>
      </c>
      <c r="B13455" s="302" t="s">
        <v>133</v>
      </c>
      <c r="C13455" s="325" t="s">
        <v>671</v>
      </c>
      <c r="D13455" s="325">
        <v>300.5</v>
      </c>
      <c r="E13455" s="46">
        <v>34000</v>
      </c>
      <c r="F13455" s="130">
        <f t="shared" si="213"/>
        <v>10217000</v>
      </c>
      <c r="G13455" s="86">
        <f>SUM(F13455:F13456)</f>
        <v>17176800</v>
      </c>
      <c r="H13455" s="277" t="s">
        <v>2474</v>
      </c>
    </row>
    <row r="13456" spans="1:9" ht="18" customHeight="1">
      <c r="A13456" s="323"/>
      <c r="B13456" s="302" t="s">
        <v>133</v>
      </c>
      <c r="C13456" s="325" t="s">
        <v>610</v>
      </c>
      <c r="D13456" s="325">
        <v>204.7</v>
      </c>
      <c r="E13456" s="46">
        <v>34000</v>
      </c>
      <c r="F13456" s="130">
        <f t="shared" si="213"/>
        <v>6959800</v>
      </c>
      <c r="G13456" s="69"/>
    </row>
    <row r="13457" spans="1:8" ht="18" customHeight="1">
      <c r="A13457" s="323"/>
      <c r="B13457" s="302"/>
      <c r="C13457" s="325"/>
      <c r="D13457" s="325"/>
      <c r="E13457" s="46"/>
      <c r="F13457" s="130">
        <f t="shared" si="213"/>
        <v>0</v>
      </c>
      <c r="G13457" s="69"/>
    </row>
    <row r="13458" spans="1:8" ht="18" customHeight="1">
      <c r="A13458" s="323" t="s">
        <v>2315</v>
      </c>
      <c r="B13458" s="302" t="s">
        <v>23</v>
      </c>
      <c r="C13458" s="325" t="s">
        <v>671</v>
      </c>
      <c r="D13458" s="325">
        <v>162</v>
      </c>
      <c r="E13458" s="46">
        <v>34000</v>
      </c>
      <c r="F13458" s="130">
        <f t="shared" si="213"/>
        <v>5508000</v>
      </c>
      <c r="G13458" s="86">
        <f>SUM(F13458:F13460)</f>
        <v>20566600</v>
      </c>
      <c r="H13458" s="277" t="s">
        <v>2474</v>
      </c>
    </row>
    <row r="13459" spans="1:8" ht="18" customHeight="1">
      <c r="A13459" s="323"/>
      <c r="B13459" s="302" t="s">
        <v>23</v>
      </c>
      <c r="C13459" s="325" t="s">
        <v>1001</v>
      </c>
      <c r="D13459" s="325">
        <v>328.3</v>
      </c>
      <c r="E13459" s="46">
        <v>34000</v>
      </c>
      <c r="F13459" s="130">
        <f t="shared" si="213"/>
        <v>11162200</v>
      </c>
      <c r="G13459" s="69"/>
    </row>
    <row r="13460" spans="1:8" ht="18" customHeight="1">
      <c r="A13460" s="323"/>
      <c r="B13460" s="302" t="s">
        <v>23</v>
      </c>
      <c r="C13460" s="325" t="s">
        <v>620</v>
      </c>
      <c r="D13460" s="325">
        <v>114.6</v>
      </c>
      <c r="E13460" s="46">
        <v>34000</v>
      </c>
      <c r="F13460" s="130">
        <f t="shared" si="213"/>
        <v>3896400</v>
      </c>
      <c r="G13460" s="69"/>
    </row>
    <row r="13461" spans="1:8" ht="18" customHeight="1">
      <c r="A13461" s="323"/>
      <c r="B13461" s="302"/>
      <c r="C13461" s="325"/>
      <c r="D13461" s="325"/>
      <c r="E13461" s="46"/>
      <c r="F13461" s="130">
        <f t="shared" si="213"/>
        <v>0</v>
      </c>
      <c r="G13461" s="69"/>
    </row>
    <row r="13462" spans="1:8" ht="18" customHeight="1">
      <c r="A13462" s="323" t="s">
        <v>566</v>
      </c>
      <c r="B13462" s="302" t="s">
        <v>31</v>
      </c>
      <c r="C13462" s="325" t="s">
        <v>3022</v>
      </c>
      <c r="D13462" s="325">
        <v>103.5</v>
      </c>
      <c r="E13462" s="46">
        <v>34000</v>
      </c>
      <c r="F13462" s="130">
        <f t="shared" si="213"/>
        <v>3519000</v>
      </c>
      <c r="G13462" s="86">
        <f>F13462</f>
        <v>3519000</v>
      </c>
      <c r="H13462" s="277" t="s">
        <v>2474</v>
      </c>
    </row>
    <row r="13463" spans="1:8" ht="18" customHeight="1">
      <c r="A13463" s="323"/>
      <c r="B13463" s="302"/>
      <c r="C13463" s="325"/>
      <c r="D13463" s="325"/>
      <c r="E13463" s="46"/>
      <c r="F13463" s="130">
        <f t="shared" si="213"/>
        <v>0</v>
      </c>
      <c r="G13463" s="69"/>
    </row>
    <row r="13464" spans="1:8" ht="18" customHeight="1">
      <c r="A13464" s="534" t="s">
        <v>314</v>
      </c>
      <c r="B13464" s="302"/>
      <c r="C13464" s="325"/>
      <c r="D13464" s="325"/>
      <c r="E13464" s="46"/>
      <c r="F13464" s="130">
        <f t="shared" si="213"/>
        <v>0</v>
      </c>
      <c r="G13464" s="86">
        <f>SUM(F13465:F13472)</f>
        <v>-503400</v>
      </c>
    </row>
    <row r="13465" spans="1:8" ht="18" customHeight="1">
      <c r="A13465" s="323" t="s">
        <v>151</v>
      </c>
      <c r="B13465" s="439" t="s">
        <v>216</v>
      </c>
      <c r="C13465" s="430" t="s">
        <v>754</v>
      </c>
      <c r="D13465" s="430">
        <v>-2.7</v>
      </c>
      <c r="E13465" s="54">
        <v>31500</v>
      </c>
      <c r="F13465" s="140">
        <f t="shared" si="213"/>
        <v>-85050</v>
      </c>
      <c r="G13465" s="69"/>
    </row>
    <row r="13466" spans="1:8" ht="18" customHeight="1">
      <c r="A13466" s="323"/>
      <c r="B13466" s="439" t="s">
        <v>3024</v>
      </c>
      <c r="C13466" s="430"/>
      <c r="D13466" s="430">
        <v>-3.4</v>
      </c>
      <c r="E13466" s="54">
        <v>10000</v>
      </c>
      <c r="F13466" s="140">
        <f t="shared" si="213"/>
        <v>-34000</v>
      </c>
      <c r="G13466" s="69"/>
    </row>
    <row r="13467" spans="1:8" ht="18" customHeight="1">
      <c r="A13467" s="323" t="s">
        <v>2273</v>
      </c>
      <c r="B13467" s="439" t="s">
        <v>216</v>
      </c>
      <c r="C13467" s="430" t="s">
        <v>3023</v>
      </c>
      <c r="D13467" s="430">
        <v>-4.5</v>
      </c>
      <c r="E13467" s="54">
        <v>31500</v>
      </c>
      <c r="F13467" s="140">
        <f t="shared" si="213"/>
        <v>-141750</v>
      </c>
      <c r="G13467" s="69"/>
    </row>
    <row r="13468" spans="1:8" ht="18" customHeight="1">
      <c r="A13468" s="323"/>
      <c r="B13468" s="439" t="s">
        <v>3024</v>
      </c>
      <c r="C13468" s="430"/>
      <c r="D13468" s="430">
        <v>-3.3</v>
      </c>
      <c r="E13468" s="54">
        <v>10000</v>
      </c>
      <c r="F13468" s="140">
        <f t="shared" si="213"/>
        <v>-33000</v>
      </c>
      <c r="G13468" s="69"/>
    </row>
    <row r="13469" spans="1:8" ht="18" customHeight="1">
      <c r="A13469" s="323" t="s">
        <v>245</v>
      </c>
      <c r="B13469" s="439" t="s">
        <v>1499</v>
      </c>
      <c r="C13469" s="430" t="s">
        <v>244</v>
      </c>
      <c r="D13469" s="430">
        <v>-1.8</v>
      </c>
      <c r="E13469" s="54">
        <v>38000</v>
      </c>
      <c r="F13469" s="140">
        <f t="shared" si="213"/>
        <v>-68400</v>
      </c>
      <c r="G13469" s="69"/>
    </row>
    <row r="13470" spans="1:8" ht="18" customHeight="1">
      <c r="A13470" s="323"/>
      <c r="B13470" s="439" t="s">
        <v>3025</v>
      </c>
      <c r="C13470" s="430"/>
      <c r="D13470" s="430">
        <v>-4</v>
      </c>
      <c r="E13470" s="54">
        <v>10000</v>
      </c>
      <c r="F13470" s="140">
        <f t="shared" si="213"/>
        <v>-40000</v>
      </c>
      <c r="G13470" s="69"/>
    </row>
    <row r="13471" spans="1:8" ht="18" customHeight="1">
      <c r="A13471" s="323" t="s">
        <v>154</v>
      </c>
      <c r="B13471" s="439" t="s">
        <v>216</v>
      </c>
      <c r="C13471" s="430" t="s">
        <v>754</v>
      </c>
      <c r="D13471" s="430">
        <v>-2.4</v>
      </c>
      <c r="E13471" s="54">
        <v>30500</v>
      </c>
      <c r="F13471" s="140">
        <f t="shared" si="213"/>
        <v>-73200</v>
      </c>
      <c r="G13471" s="69"/>
    </row>
    <row r="13472" spans="1:8" ht="18" customHeight="1">
      <c r="A13472" s="533"/>
      <c r="B13472" s="447" t="s">
        <v>3024</v>
      </c>
      <c r="C13472" s="497"/>
      <c r="D13472" s="497">
        <v>-2.8</v>
      </c>
      <c r="E13472" s="123">
        <v>10000</v>
      </c>
      <c r="F13472" s="164">
        <f t="shared" si="213"/>
        <v>-28000</v>
      </c>
      <c r="G13472" s="92"/>
    </row>
    <row r="13473" spans="1:8" ht="18" customHeight="1">
      <c r="A13473" s="526"/>
      <c r="B13473" s="435"/>
      <c r="C13473" s="484"/>
      <c r="D13473" s="484"/>
      <c r="E13473" s="113"/>
      <c r="F13473" s="126"/>
      <c r="G13473" s="9"/>
    </row>
    <row r="13474" spans="1:8" ht="18" customHeight="1">
      <c r="A13474" s="549">
        <v>42513</v>
      </c>
      <c r="B13474" s="473"/>
      <c r="C13474" s="517" t="s">
        <v>398</v>
      </c>
      <c r="D13474" s="498"/>
      <c r="E13474" s="62"/>
      <c r="F13474" s="295"/>
      <c r="G13474" s="296"/>
    </row>
    <row r="13475" spans="1:8" ht="18" customHeight="1">
      <c r="A13475" s="550" t="s">
        <v>127</v>
      </c>
      <c r="B13475" s="475" t="s">
        <v>134</v>
      </c>
      <c r="C13475" s="519" t="s">
        <v>152</v>
      </c>
      <c r="D13475" s="519">
        <f>SUM(D13476:D13585)</f>
        <v>13969.1</v>
      </c>
      <c r="E13475" s="332"/>
      <c r="F13475" s="332">
        <f>SUM(F13476:F13585)</f>
        <v>475499250</v>
      </c>
      <c r="G13475" s="332">
        <f>SUM(G13476:G13585)</f>
        <v>475499250</v>
      </c>
    </row>
    <row r="13476" spans="1:8" ht="18" customHeight="1">
      <c r="A13476" s="532" t="s">
        <v>1868</v>
      </c>
      <c r="B13476" s="441" t="s">
        <v>31</v>
      </c>
      <c r="C13476" s="492" t="s">
        <v>1158</v>
      </c>
      <c r="D13476" s="492">
        <v>305</v>
      </c>
      <c r="E13476" s="62">
        <v>35000</v>
      </c>
      <c r="F13476" s="139">
        <f t="shared" si="213"/>
        <v>10675000</v>
      </c>
      <c r="G13476" s="85">
        <f>F13476</f>
        <v>10675000</v>
      </c>
      <c r="H13476" s="277" t="s">
        <v>2474</v>
      </c>
    </row>
    <row r="13477" spans="1:8" ht="18" customHeight="1">
      <c r="A13477" s="323"/>
      <c r="B13477" s="302"/>
      <c r="C13477" s="325"/>
      <c r="D13477" s="325"/>
      <c r="E13477" s="46"/>
      <c r="F13477" s="130">
        <f t="shared" si="213"/>
        <v>0</v>
      </c>
      <c r="G13477" s="69"/>
    </row>
    <row r="13478" spans="1:8" ht="18" customHeight="1">
      <c r="A13478" s="323" t="s">
        <v>2739</v>
      </c>
      <c r="B13478" s="302" t="s">
        <v>13</v>
      </c>
      <c r="C13478" s="325" t="s">
        <v>60</v>
      </c>
      <c r="D13478" s="325">
        <v>200</v>
      </c>
      <c r="E13478" s="46">
        <v>31000</v>
      </c>
      <c r="F13478" s="130">
        <f t="shared" si="213"/>
        <v>6200000</v>
      </c>
      <c r="G13478" s="86">
        <f>SUM(F13478:F13480)</f>
        <v>18476000</v>
      </c>
      <c r="H13478" s="277" t="s">
        <v>2474</v>
      </c>
    </row>
    <row r="13479" spans="1:8" ht="18" customHeight="1">
      <c r="A13479" s="323"/>
      <c r="B13479" s="302" t="s">
        <v>13</v>
      </c>
      <c r="C13479" s="325" t="s">
        <v>707</v>
      </c>
      <c r="D13479" s="325">
        <v>200</v>
      </c>
      <c r="E13479" s="46">
        <v>31000</v>
      </c>
      <c r="F13479" s="130">
        <f t="shared" si="213"/>
        <v>6200000</v>
      </c>
      <c r="G13479" s="69"/>
    </row>
    <row r="13480" spans="1:8" ht="18" customHeight="1">
      <c r="A13480" s="323"/>
      <c r="B13480" s="302" t="s">
        <v>13</v>
      </c>
      <c r="C13480" s="325" t="s">
        <v>34</v>
      </c>
      <c r="D13480" s="325">
        <v>196</v>
      </c>
      <c r="E13480" s="46">
        <v>31000</v>
      </c>
      <c r="F13480" s="130">
        <f t="shared" si="213"/>
        <v>6076000</v>
      </c>
      <c r="G13480" s="69"/>
    </row>
    <row r="13481" spans="1:8" ht="18" customHeight="1">
      <c r="A13481" s="323"/>
      <c r="B13481" s="302"/>
      <c r="C13481" s="325"/>
      <c r="D13481" s="325"/>
      <c r="E13481" s="46"/>
      <c r="F13481" s="130">
        <f t="shared" si="213"/>
        <v>0</v>
      </c>
      <c r="G13481" s="69"/>
    </row>
    <row r="13482" spans="1:8" ht="18" customHeight="1">
      <c r="A13482" s="323" t="s">
        <v>2475</v>
      </c>
      <c r="B13482" s="302" t="s">
        <v>31</v>
      </c>
      <c r="C13482" s="325" t="s">
        <v>59</v>
      </c>
      <c r="D13482" s="325">
        <v>50.5</v>
      </c>
      <c r="E13482" s="46">
        <v>35000</v>
      </c>
      <c r="F13482" s="130">
        <f t="shared" si="213"/>
        <v>1767500</v>
      </c>
      <c r="G13482" s="86">
        <f>F13482</f>
        <v>1767500</v>
      </c>
      <c r="H13482" s="277" t="s">
        <v>2474</v>
      </c>
    </row>
    <row r="13483" spans="1:8" ht="18" customHeight="1">
      <c r="A13483" s="323"/>
      <c r="B13483" s="302"/>
      <c r="C13483" s="325"/>
      <c r="D13483" s="325"/>
      <c r="E13483" s="46"/>
      <c r="F13483" s="130">
        <f t="shared" si="213"/>
        <v>0</v>
      </c>
      <c r="G13483" s="69"/>
    </row>
    <row r="13484" spans="1:8" ht="18" customHeight="1">
      <c r="A13484" s="323" t="s">
        <v>3029</v>
      </c>
      <c r="B13484" s="302" t="s">
        <v>13</v>
      </c>
      <c r="C13484" s="325" t="s">
        <v>2595</v>
      </c>
      <c r="D13484" s="325">
        <v>200</v>
      </c>
      <c r="E13484" s="46">
        <v>30500</v>
      </c>
      <c r="F13484" s="130">
        <f t="shared" si="213"/>
        <v>6100000</v>
      </c>
      <c r="G13484" s="86">
        <f>F13484</f>
        <v>6100000</v>
      </c>
    </row>
    <row r="13485" spans="1:8" ht="18" customHeight="1">
      <c r="A13485" s="323"/>
      <c r="B13485" s="302"/>
      <c r="C13485" s="325"/>
      <c r="D13485" s="325"/>
      <c r="E13485" s="46"/>
      <c r="F13485" s="130">
        <f t="shared" si="213"/>
        <v>0</v>
      </c>
      <c r="G13485" s="86"/>
    </row>
    <row r="13486" spans="1:8" ht="18" customHeight="1">
      <c r="A13486" s="323" t="s">
        <v>2141</v>
      </c>
      <c r="B13486" s="302" t="s">
        <v>289</v>
      </c>
      <c r="C13486" s="325" t="s">
        <v>22</v>
      </c>
      <c r="D13486" s="325">
        <v>50</v>
      </c>
      <c r="E13486" s="46">
        <v>31500</v>
      </c>
      <c r="F13486" s="130">
        <f t="shared" si="213"/>
        <v>1575000</v>
      </c>
      <c r="G13486" s="86">
        <f>F13486</f>
        <v>1575000</v>
      </c>
    </row>
    <row r="13487" spans="1:8" ht="18" customHeight="1">
      <c r="A13487" s="323"/>
      <c r="B13487" s="302"/>
      <c r="C13487" s="325"/>
      <c r="D13487" s="325"/>
      <c r="E13487" s="46"/>
      <c r="F13487" s="130"/>
      <c r="G13487" s="86"/>
    </row>
    <row r="13488" spans="1:8" ht="18" customHeight="1">
      <c r="A13488" s="323" t="s">
        <v>110</v>
      </c>
      <c r="B13488" s="302" t="s">
        <v>13</v>
      </c>
      <c r="C13488" s="325" t="s">
        <v>60</v>
      </c>
      <c r="D13488" s="325">
        <v>50</v>
      </c>
      <c r="E13488" s="46">
        <v>31000</v>
      </c>
      <c r="F13488" s="130">
        <f>E13488*D13488</f>
        <v>1550000</v>
      </c>
      <c r="G13488" s="86">
        <f>F13488</f>
        <v>1550000</v>
      </c>
    </row>
    <row r="13489" spans="1:9" ht="18" customHeight="1">
      <c r="A13489" s="323"/>
      <c r="B13489" s="302"/>
      <c r="C13489" s="325"/>
      <c r="D13489" s="325"/>
      <c r="E13489" s="46"/>
      <c r="F13489" s="130">
        <f>E13489*D13489</f>
        <v>0</v>
      </c>
      <c r="G13489" s="86"/>
    </row>
    <row r="13490" spans="1:9" ht="18" customHeight="1">
      <c r="A13490" s="323" t="s">
        <v>951</v>
      </c>
      <c r="B13490" s="302" t="s">
        <v>31</v>
      </c>
      <c r="C13490" s="325" t="s">
        <v>3038</v>
      </c>
      <c r="D13490" s="325">
        <v>99.7</v>
      </c>
      <c r="E13490" s="46">
        <v>35500</v>
      </c>
      <c r="F13490" s="130">
        <f>E13490*D13490</f>
        <v>3539350</v>
      </c>
      <c r="G13490" s="86">
        <f>F13490</f>
        <v>3539350</v>
      </c>
    </row>
    <row r="13491" spans="1:9" ht="18" customHeight="1">
      <c r="A13491" s="323"/>
      <c r="B13491" s="302"/>
      <c r="C13491" s="325"/>
      <c r="D13491" s="325"/>
      <c r="E13491" s="46"/>
      <c r="F13491" s="130">
        <f>E13491*D13491</f>
        <v>0</v>
      </c>
      <c r="G13491" s="69"/>
    </row>
    <row r="13492" spans="1:9" ht="18" customHeight="1">
      <c r="A13492" s="323" t="s">
        <v>3030</v>
      </c>
      <c r="B13492" s="302" t="s">
        <v>13</v>
      </c>
      <c r="C13492" s="325" t="s">
        <v>22</v>
      </c>
      <c r="D13492" s="325">
        <v>20</v>
      </c>
      <c r="E13492" s="46">
        <v>30000</v>
      </c>
      <c r="F13492" s="130">
        <f t="shared" si="213"/>
        <v>600000</v>
      </c>
      <c r="G13492" s="86">
        <f>SUM(F13492:F13494)</f>
        <v>2790000</v>
      </c>
    </row>
    <row r="13493" spans="1:9" ht="18" customHeight="1">
      <c r="A13493" s="323"/>
      <c r="B13493" s="302" t="s">
        <v>13</v>
      </c>
      <c r="C13493" s="325" t="s">
        <v>14</v>
      </c>
      <c r="D13493" s="325">
        <v>50</v>
      </c>
      <c r="E13493" s="46">
        <v>30000</v>
      </c>
      <c r="F13493" s="130">
        <f t="shared" si="213"/>
        <v>1500000</v>
      </c>
      <c r="G13493" s="69"/>
    </row>
    <row r="13494" spans="1:9" ht="18" customHeight="1">
      <c r="A13494" s="323"/>
      <c r="B13494" s="302" t="s">
        <v>23</v>
      </c>
      <c r="C13494" s="325" t="s">
        <v>15</v>
      </c>
      <c r="D13494" s="325">
        <v>20</v>
      </c>
      <c r="E13494" s="46">
        <v>34500</v>
      </c>
      <c r="F13494" s="130">
        <f t="shared" si="213"/>
        <v>690000</v>
      </c>
      <c r="G13494" s="69"/>
    </row>
    <row r="13495" spans="1:9" ht="18" customHeight="1">
      <c r="A13495" s="323"/>
      <c r="B13495" s="302"/>
      <c r="C13495" s="325"/>
      <c r="D13495" s="325"/>
      <c r="E13495" s="46"/>
      <c r="F13495" s="130">
        <f t="shared" si="213"/>
        <v>0</v>
      </c>
      <c r="G13495" s="69"/>
    </row>
    <row r="13496" spans="1:9" ht="18" customHeight="1">
      <c r="A13496" s="323" t="s">
        <v>2273</v>
      </c>
      <c r="B13496" s="302" t="s">
        <v>13</v>
      </c>
      <c r="C13496" s="325" t="s">
        <v>68</v>
      </c>
      <c r="D13496" s="325">
        <v>100</v>
      </c>
      <c r="E13496" s="46">
        <v>30500</v>
      </c>
      <c r="F13496" s="130">
        <f t="shared" si="213"/>
        <v>3050000</v>
      </c>
      <c r="G13496" s="86">
        <f>SUM(F13496:F13500)</f>
        <v>9550150</v>
      </c>
      <c r="I13496" s="280" t="s">
        <v>2484</v>
      </c>
    </row>
    <row r="13497" spans="1:9" ht="18" customHeight="1">
      <c r="A13497" s="323"/>
      <c r="B13497" s="302" t="s">
        <v>13</v>
      </c>
      <c r="C13497" s="325" t="s">
        <v>238</v>
      </c>
      <c r="D13497" s="325">
        <v>100</v>
      </c>
      <c r="E13497" s="46">
        <v>30500</v>
      </c>
      <c r="F13497" s="130">
        <f t="shared" si="213"/>
        <v>3050000</v>
      </c>
      <c r="G13497" s="69"/>
      <c r="I13497" s="280" t="s">
        <v>2484</v>
      </c>
    </row>
    <row r="13498" spans="1:9" ht="18" customHeight="1">
      <c r="A13498" s="323"/>
      <c r="B13498" s="302" t="s">
        <v>13</v>
      </c>
      <c r="C13498" s="325" t="s">
        <v>3039</v>
      </c>
      <c r="D13498" s="325">
        <v>30</v>
      </c>
      <c r="E13498" s="46">
        <v>30500</v>
      </c>
      <c r="F13498" s="130">
        <f>E13498*D13498</f>
        <v>915000</v>
      </c>
      <c r="G13498" s="86"/>
    </row>
    <row r="13499" spans="1:9" ht="18" customHeight="1">
      <c r="A13499" s="323"/>
      <c r="B13499" s="302" t="s">
        <v>13</v>
      </c>
      <c r="C13499" s="325" t="s">
        <v>2275</v>
      </c>
      <c r="D13499" s="325">
        <v>43.3</v>
      </c>
      <c r="E13499" s="46">
        <v>30500</v>
      </c>
      <c r="F13499" s="130">
        <f>E13499*D13499</f>
        <v>1320650</v>
      </c>
      <c r="G13499" s="69"/>
    </row>
    <row r="13500" spans="1:9" ht="18" customHeight="1">
      <c r="A13500" s="323"/>
      <c r="B13500" s="302" t="s">
        <v>31</v>
      </c>
      <c r="C13500" s="325" t="s">
        <v>743</v>
      </c>
      <c r="D13500" s="325">
        <v>34.700000000000003</v>
      </c>
      <c r="E13500" s="46">
        <v>35000</v>
      </c>
      <c r="F13500" s="130">
        <f>E13500*D13500</f>
        <v>1214500</v>
      </c>
      <c r="G13500" s="69"/>
    </row>
    <row r="13501" spans="1:9" ht="18" customHeight="1">
      <c r="A13501" s="323"/>
      <c r="B13501" s="302"/>
      <c r="C13501" s="325"/>
      <c r="D13501" s="325"/>
      <c r="E13501" s="46"/>
      <c r="F13501" s="130">
        <f t="shared" si="213"/>
        <v>0</v>
      </c>
      <c r="G13501" s="69"/>
    </row>
    <row r="13502" spans="1:9" ht="18" customHeight="1">
      <c r="A13502" s="323" t="s">
        <v>448</v>
      </c>
      <c r="B13502" s="302" t="s">
        <v>13</v>
      </c>
      <c r="C13502" s="325" t="s">
        <v>388</v>
      </c>
      <c r="D13502" s="325">
        <v>273</v>
      </c>
      <c r="E13502" s="46">
        <v>30500</v>
      </c>
      <c r="F13502" s="130">
        <f t="shared" si="213"/>
        <v>8326500</v>
      </c>
      <c r="G13502" s="86">
        <f>F13502</f>
        <v>8326500</v>
      </c>
      <c r="H13502" s="277" t="s">
        <v>2474</v>
      </c>
    </row>
    <row r="13503" spans="1:9" ht="18" customHeight="1">
      <c r="A13503" s="323"/>
      <c r="B13503" s="302"/>
      <c r="C13503" s="325"/>
      <c r="D13503" s="325"/>
      <c r="E13503" s="46"/>
      <c r="F13503" s="130">
        <f t="shared" si="213"/>
        <v>0</v>
      </c>
      <c r="G13503" s="69"/>
    </row>
    <row r="13504" spans="1:9" ht="18" customHeight="1">
      <c r="A13504" s="323" t="s">
        <v>418</v>
      </c>
      <c r="B13504" s="302" t="s">
        <v>31</v>
      </c>
      <c r="C13504" s="325" t="s">
        <v>105</v>
      </c>
      <c r="D13504" s="325">
        <v>499.3</v>
      </c>
      <c r="E13504" s="46">
        <v>35000</v>
      </c>
      <c r="F13504" s="130">
        <f t="shared" si="213"/>
        <v>17475500</v>
      </c>
      <c r="G13504" s="86">
        <f>F13504</f>
        <v>17475500</v>
      </c>
    </row>
    <row r="13505" spans="1:8" ht="18" customHeight="1">
      <c r="A13505" s="323"/>
      <c r="B13505" s="302"/>
      <c r="C13505" s="325"/>
      <c r="D13505" s="325"/>
      <c r="E13505" s="46"/>
      <c r="F13505" s="130">
        <f t="shared" si="213"/>
        <v>0</v>
      </c>
      <c r="G13505" s="69"/>
    </row>
    <row r="13506" spans="1:8" ht="18" customHeight="1">
      <c r="A13506" s="323" t="s">
        <v>1420</v>
      </c>
      <c r="B13506" s="302" t="s">
        <v>31</v>
      </c>
      <c r="C13506" s="325" t="s">
        <v>1421</v>
      </c>
      <c r="D13506" s="325">
        <v>1147.2</v>
      </c>
      <c r="E13506" s="46">
        <v>37500</v>
      </c>
      <c r="F13506" s="130">
        <f t="shared" si="213"/>
        <v>43020000</v>
      </c>
      <c r="G13506" s="86">
        <f>F13506</f>
        <v>43020000</v>
      </c>
      <c r="H13506" s="277" t="s">
        <v>2474</v>
      </c>
    </row>
    <row r="13507" spans="1:8" ht="18" customHeight="1">
      <c r="A13507" s="323"/>
      <c r="B13507" s="302"/>
      <c r="C13507" s="325"/>
      <c r="D13507" s="325"/>
      <c r="E13507" s="46"/>
      <c r="F13507" s="130">
        <f t="shared" si="213"/>
        <v>0</v>
      </c>
      <c r="G13507" s="69"/>
    </row>
    <row r="13508" spans="1:8" ht="18" customHeight="1">
      <c r="A13508" s="323" t="s">
        <v>316</v>
      </c>
      <c r="B13508" s="302" t="s">
        <v>31</v>
      </c>
      <c r="C13508" s="325" t="s">
        <v>3000</v>
      </c>
      <c r="D13508" s="325">
        <v>67</v>
      </c>
      <c r="E13508" s="46">
        <v>35000</v>
      </c>
      <c r="F13508" s="130">
        <f t="shared" si="213"/>
        <v>2345000</v>
      </c>
      <c r="G13508" s="86">
        <f>SUM(F13508:F13511)</f>
        <v>24913600</v>
      </c>
      <c r="H13508" s="277" t="s">
        <v>2474</v>
      </c>
    </row>
    <row r="13509" spans="1:8" ht="18" customHeight="1">
      <c r="A13509" s="323"/>
      <c r="B13509" s="302" t="s">
        <v>31</v>
      </c>
      <c r="C13509" s="325" t="s">
        <v>36</v>
      </c>
      <c r="D13509" s="325">
        <v>200</v>
      </c>
      <c r="E13509" s="46">
        <v>35000</v>
      </c>
      <c r="F13509" s="130">
        <f t="shared" si="213"/>
        <v>7000000</v>
      </c>
      <c r="G13509" s="69"/>
    </row>
    <row r="13510" spans="1:8" ht="18" customHeight="1">
      <c r="A13510" s="323"/>
      <c r="B13510" s="302" t="s">
        <v>31</v>
      </c>
      <c r="C13510" s="325" t="s">
        <v>388</v>
      </c>
      <c r="D13510" s="325">
        <v>212.9</v>
      </c>
      <c r="E13510" s="46">
        <v>34000</v>
      </c>
      <c r="F13510" s="130">
        <f t="shared" si="213"/>
        <v>7238600</v>
      </c>
      <c r="G13510" s="69"/>
    </row>
    <row r="13511" spans="1:8" ht="18" customHeight="1">
      <c r="A13511" s="323"/>
      <c r="B13511" s="302" t="s">
        <v>31</v>
      </c>
      <c r="C13511" s="325" t="s">
        <v>1459</v>
      </c>
      <c r="D13511" s="325">
        <v>245</v>
      </c>
      <c r="E13511" s="46">
        <v>34000</v>
      </c>
      <c r="F13511" s="130">
        <f t="shared" si="213"/>
        <v>8330000</v>
      </c>
      <c r="G13511" s="69"/>
    </row>
    <row r="13512" spans="1:8" ht="18" customHeight="1">
      <c r="A13512" s="323"/>
      <c r="B13512" s="302"/>
      <c r="C13512" s="325"/>
      <c r="D13512" s="325"/>
      <c r="E13512" s="46"/>
      <c r="F13512" s="130">
        <f t="shared" si="213"/>
        <v>0</v>
      </c>
      <c r="G13512" s="69"/>
    </row>
    <row r="13513" spans="1:8" ht="18" customHeight="1">
      <c r="A13513" s="323" t="s">
        <v>203</v>
      </c>
      <c r="B13513" s="302" t="s">
        <v>31</v>
      </c>
      <c r="C13513" s="325" t="s">
        <v>1028</v>
      </c>
      <c r="D13513" s="325">
        <v>202.7</v>
      </c>
      <c r="E13513" s="46">
        <v>31500</v>
      </c>
      <c r="F13513" s="130">
        <f t="shared" si="213"/>
        <v>6385050</v>
      </c>
      <c r="G13513" s="86">
        <f>SUM(F13513:F13515)</f>
        <v>20120550</v>
      </c>
      <c r="H13513" s="277" t="s">
        <v>2474</v>
      </c>
    </row>
    <row r="13514" spans="1:8" ht="18" customHeight="1">
      <c r="A13514" s="323"/>
      <c r="B13514" s="302" t="s">
        <v>31</v>
      </c>
      <c r="C13514" s="325" t="s">
        <v>192</v>
      </c>
      <c r="D13514" s="325">
        <v>106.6</v>
      </c>
      <c r="E13514" s="46">
        <v>31500</v>
      </c>
      <c r="F13514" s="130">
        <f t="shared" si="213"/>
        <v>3357900</v>
      </c>
      <c r="G13514" s="69"/>
    </row>
    <row r="13515" spans="1:8" ht="18" customHeight="1">
      <c r="A13515" s="323"/>
      <c r="B13515" s="302" t="s">
        <v>31</v>
      </c>
      <c r="C13515" s="325" t="s">
        <v>442</v>
      </c>
      <c r="D13515" s="325">
        <v>300.8</v>
      </c>
      <c r="E13515" s="46">
        <v>34500</v>
      </c>
      <c r="F13515" s="130">
        <f t="shared" si="213"/>
        <v>10377600</v>
      </c>
      <c r="G13515" s="69"/>
    </row>
    <row r="13516" spans="1:8" ht="18" customHeight="1">
      <c r="A13516" s="323"/>
      <c r="B13516" s="302"/>
      <c r="C13516" s="325"/>
      <c r="D13516" s="325"/>
      <c r="E13516" s="46"/>
      <c r="F13516" s="130">
        <f t="shared" ref="F13516:F13650" si="214">E13516*D13516</f>
        <v>0</v>
      </c>
      <c r="G13516" s="69"/>
    </row>
    <row r="13517" spans="1:8" ht="18" customHeight="1">
      <c r="A13517" s="323" t="s">
        <v>207</v>
      </c>
      <c r="B13517" s="302" t="s">
        <v>23</v>
      </c>
      <c r="C13517" s="325" t="s">
        <v>1301</v>
      </c>
      <c r="D13517" s="325">
        <v>300</v>
      </c>
      <c r="E13517" s="46">
        <v>33500</v>
      </c>
      <c r="F13517" s="130">
        <f t="shared" si="214"/>
        <v>10050000</v>
      </c>
      <c r="G13517" s="86">
        <f>F13517</f>
        <v>10050000</v>
      </c>
      <c r="H13517" s="277" t="s">
        <v>2474</v>
      </c>
    </row>
    <row r="13518" spans="1:8" ht="18" customHeight="1">
      <c r="A13518" s="323"/>
      <c r="B13518" s="302"/>
      <c r="C13518" s="325"/>
      <c r="D13518" s="325"/>
      <c r="E13518" s="46"/>
      <c r="F13518" s="130">
        <f t="shared" si="214"/>
        <v>0</v>
      </c>
      <c r="G13518" s="69"/>
    </row>
    <row r="13519" spans="1:8" ht="18" customHeight="1">
      <c r="A13519" s="323" t="s">
        <v>2345</v>
      </c>
      <c r="B13519" s="302" t="s">
        <v>13</v>
      </c>
      <c r="C13519" s="325" t="s">
        <v>455</v>
      </c>
      <c r="D13519" s="325">
        <v>85</v>
      </c>
      <c r="E13519" s="46">
        <v>30500</v>
      </c>
      <c r="F13519" s="130">
        <f t="shared" si="214"/>
        <v>2592500</v>
      </c>
      <c r="G13519" s="86">
        <f>SUM(F13519:F13523)</f>
        <v>9134750</v>
      </c>
      <c r="H13519" s="277" t="s">
        <v>2474</v>
      </c>
    </row>
    <row r="13520" spans="1:8" ht="18" customHeight="1">
      <c r="A13520" s="323"/>
      <c r="B13520" s="302" t="s">
        <v>13</v>
      </c>
      <c r="C13520" s="325" t="s">
        <v>257</v>
      </c>
      <c r="D13520" s="325">
        <v>25</v>
      </c>
      <c r="E13520" s="46">
        <v>30500</v>
      </c>
      <c r="F13520" s="130">
        <f t="shared" si="214"/>
        <v>762500</v>
      </c>
      <c r="G13520" s="69"/>
    </row>
    <row r="13521" spans="1:8" ht="18" customHeight="1">
      <c r="A13521" s="323"/>
      <c r="B13521" s="302" t="s">
        <v>13</v>
      </c>
      <c r="C13521" s="325" t="s">
        <v>3027</v>
      </c>
      <c r="D13521" s="325">
        <v>20</v>
      </c>
      <c r="E13521" s="46">
        <v>30500</v>
      </c>
      <c r="F13521" s="130">
        <f t="shared" si="214"/>
        <v>610000</v>
      </c>
      <c r="G13521" s="69"/>
    </row>
    <row r="13522" spans="1:8" ht="18" customHeight="1">
      <c r="A13522" s="323"/>
      <c r="B13522" s="302" t="s">
        <v>13</v>
      </c>
      <c r="C13522" s="325" t="s">
        <v>3028</v>
      </c>
      <c r="D13522" s="325">
        <v>50</v>
      </c>
      <c r="E13522" s="46">
        <v>30500</v>
      </c>
      <c r="F13522" s="130">
        <f t="shared" si="214"/>
        <v>1525000</v>
      </c>
      <c r="G13522" s="69"/>
    </row>
    <row r="13523" spans="1:8" ht="18" customHeight="1">
      <c r="A13523" s="323"/>
      <c r="B13523" s="302" t="s">
        <v>13</v>
      </c>
      <c r="C13523" s="325" t="s">
        <v>1257</v>
      </c>
      <c r="D13523" s="325">
        <v>119.5</v>
      </c>
      <c r="E13523" s="46">
        <v>30500</v>
      </c>
      <c r="F13523" s="130">
        <f t="shared" si="214"/>
        <v>3644750</v>
      </c>
      <c r="G13523" s="69"/>
    </row>
    <row r="13524" spans="1:8" ht="18" customHeight="1">
      <c r="A13524" s="323"/>
      <c r="B13524" s="302"/>
      <c r="C13524" s="325"/>
      <c r="D13524" s="325"/>
      <c r="E13524" s="46"/>
      <c r="F13524" s="130">
        <f t="shared" si="214"/>
        <v>0</v>
      </c>
      <c r="G13524" s="69"/>
    </row>
    <row r="13525" spans="1:8" ht="18" customHeight="1">
      <c r="A13525" s="323" t="s">
        <v>235</v>
      </c>
      <c r="B13525" s="302" t="s">
        <v>31</v>
      </c>
      <c r="C13525" s="325" t="s">
        <v>281</v>
      </c>
      <c r="D13525" s="325">
        <v>89</v>
      </c>
      <c r="E13525" s="46">
        <v>35000</v>
      </c>
      <c r="F13525" s="130">
        <f t="shared" si="214"/>
        <v>3115000</v>
      </c>
      <c r="G13525" s="86">
        <f>F13525</f>
        <v>3115000</v>
      </c>
      <c r="H13525" s="277" t="s">
        <v>2474</v>
      </c>
    </row>
    <row r="13526" spans="1:8" ht="18" customHeight="1">
      <c r="A13526" s="323"/>
      <c r="B13526" s="302"/>
      <c r="C13526" s="325"/>
      <c r="D13526" s="325"/>
      <c r="E13526" s="46"/>
      <c r="F13526" s="130">
        <f t="shared" si="214"/>
        <v>0</v>
      </c>
      <c r="G13526" s="69"/>
    </row>
    <row r="13527" spans="1:8" ht="18" customHeight="1">
      <c r="A13527" s="458" t="s">
        <v>2436</v>
      </c>
      <c r="B13527" s="302" t="s">
        <v>31</v>
      </c>
      <c r="C13527" s="325" t="s">
        <v>972</v>
      </c>
      <c r="D13527" s="325">
        <v>40</v>
      </c>
      <c r="E13527" s="46">
        <v>36500</v>
      </c>
      <c r="F13527" s="130">
        <f t="shared" si="214"/>
        <v>1460000</v>
      </c>
      <c r="G13527" s="86">
        <f>SUM(F13527:F13528)</f>
        <v>3314200</v>
      </c>
      <c r="H13527" s="277" t="s">
        <v>2474</v>
      </c>
    </row>
    <row r="13528" spans="1:8" ht="18" customHeight="1">
      <c r="A13528" s="323"/>
      <c r="B13528" s="302" t="s">
        <v>31</v>
      </c>
      <c r="C13528" s="325" t="s">
        <v>3032</v>
      </c>
      <c r="D13528" s="325">
        <v>50.8</v>
      </c>
      <c r="E13528" s="46">
        <v>36500</v>
      </c>
      <c r="F13528" s="130">
        <f t="shared" si="214"/>
        <v>1854200</v>
      </c>
      <c r="G13528" s="69"/>
    </row>
    <row r="13529" spans="1:8" ht="18" customHeight="1">
      <c r="A13529" s="323"/>
      <c r="B13529" s="302"/>
      <c r="C13529" s="325"/>
      <c r="D13529" s="325"/>
      <c r="E13529" s="46"/>
      <c r="F13529" s="130">
        <f t="shared" si="214"/>
        <v>0</v>
      </c>
      <c r="G13529" s="69"/>
    </row>
    <row r="13530" spans="1:8" ht="18" customHeight="1">
      <c r="A13530" s="323" t="s">
        <v>2626</v>
      </c>
      <c r="B13530" s="302" t="s">
        <v>31</v>
      </c>
      <c r="C13530" s="325" t="s">
        <v>2790</v>
      </c>
      <c r="D13530" s="325">
        <v>129.30000000000001</v>
      </c>
      <c r="E13530" s="46">
        <v>34500</v>
      </c>
      <c r="F13530" s="130">
        <f t="shared" si="214"/>
        <v>4460850</v>
      </c>
      <c r="G13530" s="86">
        <f>F13530</f>
        <v>4460850</v>
      </c>
    </row>
    <row r="13531" spans="1:8" ht="18" customHeight="1">
      <c r="A13531" s="323"/>
      <c r="B13531" s="302"/>
      <c r="C13531" s="325"/>
      <c r="D13531" s="325"/>
      <c r="E13531" s="46"/>
      <c r="F13531" s="130">
        <f t="shared" si="214"/>
        <v>0</v>
      </c>
      <c r="G13531" s="69"/>
    </row>
    <row r="13532" spans="1:8" ht="18" customHeight="1">
      <c r="A13532" s="323" t="s">
        <v>1514</v>
      </c>
      <c r="B13532" s="302" t="s">
        <v>390</v>
      </c>
      <c r="C13532" s="325" t="s">
        <v>3033</v>
      </c>
      <c r="D13532" s="325">
        <v>98.7</v>
      </c>
      <c r="E13532" s="46">
        <v>32000</v>
      </c>
      <c r="F13532" s="130">
        <f t="shared" si="214"/>
        <v>3158400</v>
      </c>
      <c r="G13532" s="86">
        <f>F13532</f>
        <v>3158400</v>
      </c>
      <c r="H13532" s="277" t="s">
        <v>2474</v>
      </c>
    </row>
    <row r="13533" spans="1:8" ht="18" customHeight="1">
      <c r="A13533" s="323"/>
      <c r="B13533" s="302"/>
      <c r="C13533" s="325"/>
      <c r="D13533" s="325"/>
      <c r="E13533" s="46"/>
      <c r="F13533" s="130">
        <f t="shared" si="214"/>
        <v>0</v>
      </c>
      <c r="G13533" s="69"/>
    </row>
    <row r="13534" spans="1:8" ht="18" customHeight="1">
      <c r="A13534" s="323" t="s">
        <v>2661</v>
      </c>
      <c r="B13534" s="302" t="s">
        <v>13</v>
      </c>
      <c r="C13534" s="325" t="s">
        <v>388</v>
      </c>
      <c r="D13534" s="325">
        <v>57.6</v>
      </c>
      <c r="E13534" s="46">
        <v>32000</v>
      </c>
      <c r="F13534" s="130">
        <f t="shared" si="214"/>
        <v>1843200</v>
      </c>
      <c r="G13534" s="86">
        <f>SUM(F13534:F13536)</f>
        <v>11779200</v>
      </c>
      <c r="H13534" s="277" t="s">
        <v>2474</v>
      </c>
    </row>
    <row r="13535" spans="1:8" ht="18" customHeight="1">
      <c r="A13535" s="323"/>
      <c r="B13535" s="302" t="s">
        <v>13</v>
      </c>
      <c r="C13535" s="325" t="s">
        <v>442</v>
      </c>
      <c r="D13535" s="325">
        <v>209.6</v>
      </c>
      <c r="E13535" s="46">
        <v>32000</v>
      </c>
      <c r="F13535" s="130">
        <f t="shared" si="214"/>
        <v>6707200</v>
      </c>
      <c r="G13535" s="69"/>
    </row>
    <row r="13536" spans="1:8" ht="18" customHeight="1">
      <c r="A13536" s="323"/>
      <c r="B13536" s="302" t="s">
        <v>13</v>
      </c>
      <c r="C13536" s="325" t="s">
        <v>106</v>
      </c>
      <c r="D13536" s="325">
        <v>100.9</v>
      </c>
      <c r="E13536" s="46">
        <v>32000</v>
      </c>
      <c r="F13536" s="130">
        <f t="shared" si="214"/>
        <v>3228800</v>
      </c>
      <c r="G13536" s="69"/>
    </row>
    <row r="13537" spans="1:9" ht="18" customHeight="1">
      <c r="A13537" s="323"/>
      <c r="B13537" s="302"/>
      <c r="C13537" s="325"/>
      <c r="D13537" s="325"/>
      <c r="E13537" s="46"/>
      <c r="F13537" s="130">
        <f t="shared" si="214"/>
        <v>0</v>
      </c>
      <c r="G13537" s="69"/>
    </row>
    <row r="13538" spans="1:9" ht="18" customHeight="1">
      <c r="A13538" s="323" t="s">
        <v>490</v>
      </c>
      <c r="B13538" s="302" t="s">
        <v>13</v>
      </c>
      <c r="C13538" s="325" t="s">
        <v>1394</v>
      </c>
      <c r="D13538" s="325">
        <v>200</v>
      </c>
      <c r="E13538" s="46">
        <v>30500</v>
      </c>
      <c r="F13538" s="130">
        <f t="shared" si="214"/>
        <v>6100000</v>
      </c>
      <c r="G13538" s="86">
        <f>F13538</f>
        <v>6100000</v>
      </c>
      <c r="H13538" s="277" t="s">
        <v>2474</v>
      </c>
    </row>
    <row r="13539" spans="1:9" ht="18" customHeight="1">
      <c r="A13539" s="323"/>
      <c r="B13539" s="302"/>
      <c r="C13539" s="325"/>
      <c r="D13539" s="325"/>
      <c r="E13539" s="46"/>
      <c r="F13539" s="130">
        <f t="shared" si="214"/>
        <v>0</v>
      </c>
      <c r="G13539" s="69"/>
    </row>
    <row r="13540" spans="1:9" ht="18" customHeight="1">
      <c r="A13540" s="323" t="s">
        <v>93</v>
      </c>
      <c r="B13540" s="302" t="s">
        <v>3026</v>
      </c>
      <c r="C13540" s="325" t="s">
        <v>342</v>
      </c>
      <c r="D13540" s="325">
        <v>401</v>
      </c>
      <c r="E13540" s="46">
        <v>30500</v>
      </c>
      <c r="F13540" s="130">
        <f t="shared" si="214"/>
        <v>12230500</v>
      </c>
      <c r="G13540" s="86">
        <f>SUM(F13540:F13541)</f>
        <v>29426000</v>
      </c>
      <c r="H13540" s="277" t="s">
        <v>2474</v>
      </c>
      <c r="I13540" s="280" t="s">
        <v>1420</v>
      </c>
    </row>
    <row r="13541" spans="1:9" ht="18" customHeight="1">
      <c r="A13541" s="323"/>
      <c r="B13541" s="302" t="s">
        <v>31</v>
      </c>
      <c r="C13541" s="325" t="s">
        <v>106</v>
      </c>
      <c r="D13541" s="325">
        <v>491.3</v>
      </c>
      <c r="E13541" s="46">
        <v>35000</v>
      </c>
      <c r="F13541" s="130">
        <f t="shared" si="214"/>
        <v>17195500</v>
      </c>
      <c r="G13541" s="69"/>
      <c r="I13541" s="280" t="s">
        <v>52</v>
      </c>
    </row>
    <row r="13542" spans="1:9" ht="18" customHeight="1">
      <c r="A13542" s="323"/>
      <c r="B13542" s="302"/>
      <c r="C13542" s="325"/>
      <c r="D13542" s="325"/>
      <c r="E13542" s="46"/>
      <c r="F13542" s="130">
        <f t="shared" si="214"/>
        <v>0</v>
      </c>
      <c r="G13542" s="69"/>
    </row>
    <row r="13543" spans="1:9" ht="18" customHeight="1">
      <c r="A13543" s="323" t="s">
        <v>1470</v>
      </c>
      <c r="B13543" s="302" t="s">
        <v>13</v>
      </c>
      <c r="C13543" s="325" t="s">
        <v>1598</v>
      </c>
      <c r="D13543" s="325">
        <v>203</v>
      </c>
      <c r="E13543" s="46">
        <v>33800</v>
      </c>
      <c r="F13543" s="130">
        <f t="shared" si="214"/>
        <v>6861400</v>
      </c>
      <c r="G13543" s="86">
        <f>SUM(F13543:F13545)</f>
        <v>15649400</v>
      </c>
      <c r="H13543" s="277" t="s">
        <v>2474</v>
      </c>
    </row>
    <row r="13544" spans="1:9" ht="18" customHeight="1">
      <c r="A13544" s="323"/>
      <c r="B13544" s="302" t="s">
        <v>13</v>
      </c>
      <c r="C13544" s="325" t="s">
        <v>1037</v>
      </c>
      <c r="D13544" s="325">
        <v>40</v>
      </c>
      <c r="E13544" s="46">
        <v>33800</v>
      </c>
      <c r="F13544" s="130">
        <f t="shared" si="214"/>
        <v>1352000</v>
      </c>
      <c r="G13544" s="69"/>
    </row>
    <row r="13545" spans="1:9" ht="18" customHeight="1">
      <c r="A13545" s="323"/>
      <c r="B13545" s="302" t="s">
        <v>13</v>
      </c>
      <c r="C13545" s="325" t="s">
        <v>1694</v>
      </c>
      <c r="D13545" s="325">
        <v>220</v>
      </c>
      <c r="E13545" s="46">
        <v>33800</v>
      </c>
      <c r="F13545" s="130">
        <f t="shared" si="214"/>
        <v>7436000</v>
      </c>
      <c r="G13545" s="69"/>
    </row>
    <row r="13546" spans="1:9" ht="18" customHeight="1">
      <c r="A13546" s="323"/>
      <c r="B13546" s="302"/>
      <c r="C13546" s="325"/>
      <c r="D13546" s="325"/>
      <c r="E13546" s="46"/>
      <c r="F13546" s="130">
        <f t="shared" si="214"/>
        <v>0</v>
      </c>
      <c r="G13546" s="69"/>
    </row>
    <row r="13547" spans="1:9" ht="18" customHeight="1">
      <c r="A13547" s="323" t="s">
        <v>193</v>
      </c>
      <c r="B13547" s="302" t="s">
        <v>13</v>
      </c>
      <c r="C13547" s="325" t="s">
        <v>1171</v>
      </c>
      <c r="D13547" s="325">
        <v>179</v>
      </c>
      <c r="E13547" s="46">
        <v>32000</v>
      </c>
      <c r="F13547" s="130">
        <f t="shared" si="214"/>
        <v>5728000</v>
      </c>
      <c r="G13547" s="86">
        <f>SUM(F13547:F13551)</f>
        <v>35232600</v>
      </c>
      <c r="H13547" s="277" t="s">
        <v>2474</v>
      </c>
    </row>
    <row r="13548" spans="1:9" ht="18" customHeight="1">
      <c r="A13548" s="323"/>
      <c r="B13548" s="302" t="s">
        <v>13</v>
      </c>
      <c r="C13548" s="325" t="s">
        <v>1335</v>
      </c>
      <c r="D13548" s="325">
        <v>100</v>
      </c>
      <c r="E13548" s="46">
        <v>32000</v>
      </c>
      <c r="F13548" s="130">
        <f t="shared" si="214"/>
        <v>3200000</v>
      </c>
      <c r="G13548" s="69"/>
    </row>
    <row r="13549" spans="1:9" ht="18" customHeight="1">
      <c r="A13549" s="323"/>
      <c r="B13549" s="302" t="s">
        <v>208</v>
      </c>
      <c r="C13549" s="325" t="s">
        <v>1866</v>
      </c>
      <c r="D13549" s="325">
        <v>20</v>
      </c>
      <c r="E13549" s="46">
        <v>37000</v>
      </c>
      <c r="F13549" s="130">
        <f t="shared" si="214"/>
        <v>740000</v>
      </c>
      <c r="G13549" s="69"/>
    </row>
    <row r="13550" spans="1:9" ht="18" customHeight="1">
      <c r="A13550" s="323"/>
      <c r="B13550" s="302" t="s">
        <v>31</v>
      </c>
      <c r="C13550" s="325" t="s">
        <v>1866</v>
      </c>
      <c r="D13550" s="325">
        <v>179.6</v>
      </c>
      <c r="E13550" s="46">
        <v>36500</v>
      </c>
      <c r="F13550" s="130">
        <f t="shared" si="214"/>
        <v>6555400</v>
      </c>
      <c r="G13550" s="69"/>
    </row>
    <row r="13551" spans="1:9" ht="18" customHeight="1">
      <c r="A13551" s="323"/>
      <c r="B13551" s="302" t="s">
        <v>31</v>
      </c>
      <c r="C13551" s="325" t="s">
        <v>3034</v>
      </c>
      <c r="D13551" s="325">
        <v>520.79999999999995</v>
      </c>
      <c r="E13551" s="46">
        <v>36500</v>
      </c>
      <c r="F13551" s="130">
        <f t="shared" si="214"/>
        <v>19009200</v>
      </c>
      <c r="G13551" s="69"/>
    </row>
    <row r="13552" spans="1:9" ht="18" customHeight="1">
      <c r="A13552" s="323"/>
      <c r="B13552" s="302"/>
      <c r="C13552" s="325"/>
      <c r="D13552" s="325"/>
      <c r="E13552" s="46"/>
      <c r="F13552" s="130">
        <f t="shared" si="214"/>
        <v>0</v>
      </c>
      <c r="G13552" s="69"/>
    </row>
    <row r="13553" spans="1:8" ht="18" customHeight="1">
      <c r="A13553" s="323" t="s">
        <v>51</v>
      </c>
      <c r="B13553" s="302" t="s">
        <v>31</v>
      </c>
      <c r="C13553" s="325" t="s">
        <v>339</v>
      </c>
      <c r="D13553" s="325">
        <v>169.5</v>
      </c>
      <c r="E13553" s="46">
        <v>35000</v>
      </c>
      <c r="F13553" s="130">
        <f t="shared" si="214"/>
        <v>5932500</v>
      </c>
      <c r="G13553" s="86">
        <f>SUM(F13553:F13558)</f>
        <v>18230400</v>
      </c>
      <c r="H13553" s="277" t="s">
        <v>2474</v>
      </c>
    </row>
    <row r="13554" spans="1:8" ht="18" customHeight="1">
      <c r="A13554" s="323"/>
      <c r="B13554" s="302" t="s">
        <v>31</v>
      </c>
      <c r="C13554" s="325" t="s">
        <v>158</v>
      </c>
      <c r="D13554" s="325">
        <v>50</v>
      </c>
      <c r="E13554" s="46">
        <v>32000</v>
      </c>
      <c r="F13554" s="130">
        <f t="shared" si="214"/>
        <v>1600000</v>
      </c>
      <c r="G13554" s="69"/>
    </row>
    <row r="13555" spans="1:8" ht="18" customHeight="1">
      <c r="A13555" s="323"/>
      <c r="B13555" s="302" t="s">
        <v>31</v>
      </c>
      <c r="C13555" s="325" t="s">
        <v>1053</v>
      </c>
      <c r="D13555" s="325">
        <v>56</v>
      </c>
      <c r="E13555" s="46">
        <v>32000</v>
      </c>
      <c r="F13555" s="130">
        <f t="shared" si="214"/>
        <v>1792000</v>
      </c>
      <c r="G13555" s="69"/>
    </row>
    <row r="13556" spans="1:8" ht="18" customHeight="1">
      <c r="A13556" s="323"/>
      <c r="B13556" s="302" t="s">
        <v>31</v>
      </c>
      <c r="C13556" s="325" t="s">
        <v>2322</v>
      </c>
      <c r="D13556" s="325">
        <v>56.2</v>
      </c>
      <c r="E13556" s="46">
        <v>32000</v>
      </c>
      <c r="F13556" s="130">
        <f t="shared" si="214"/>
        <v>1798400</v>
      </c>
      <c r="G13556" s="69"/>
    </row>
    <row r="13557" spans="1:8" ht="18" customHeight="1">
      <c r="A13557" s="323"/>
      <c r="B13557" s="302" t="s">
        <v>31</v>
      </c>
      <c r="C13557" s="325" t="s">
        <v>190</v>
      </c>
      <c r="D13557" s="325">
        <v>166.5</v>
      </c>
      <c r="E13557" s="46">
        <v>35000</v>
      </c>
      <c r="F13557" s="130">
        <f t="shared" si="214"/>
        <v>5827500</v>
      </c>
      <c r="G13557" s="69"/>
    </row>
    <row r="13558" spans="1:8" ht="18" customHeight="1">
      <c r="A13558" s="323"/>
      <c r="B13558" s="302" t="s">
        <v>13</v>
      </c>
      <c r="C13558" s="325" t="s">
        <v>59</v>
      </c>
      <c r="D13558" s="325">
        <v>40</v>
      </c>
      <c r="E13558" s="46">
        <v>32000</v>
      </c>
      <c r="F13558" s="130">
        <f t="shared" si="214"/>
        <v>1280000</v>
      </c>
      <c r="G13558" s="69"/>
    </row>
    <row r="13559" spans="1:8" ht="18" customHeight="1">
      <c r="A13559" s="323"/>
      <c r="B13559" s="302"/>
      <c r="C13559" s="325"/>
      <c r="D13559" s="325"/>
      <c r="E13559" s="46"/>
      <c r="F13559" s="130">
        <f t="shared" si="214"/>
        <v>0</v>
      </c>
      <c r="G13559" s="69"/>
    </row>
    <row r="13560" spans="1:8" ht="18" customHeight="1">
      <c r="A13560" s="323" t="s">
        <v>88</v>
      </c>
      <c r="B13560" s="302" t="s">
        <v>13</v>
      </c>
      <c r="C13560" s="325" t="s">
        <v>124</v>
      </c>
      <c r="D13560" s="325">
        <v>993.3</v>
      </c>
      <c r="E13560" s="46">
        <v>30000</v>
      </c>
      <c r="F13560" s="130">
        <f t="shared" si="214"/>
        <v>29799000</v>
      </c>
      <c r="G13560" s="86">
        <f>F13560</f>
        <v>29799000</v>
      </c>
      <c r="H13560" s="277" t="s">
        <v>2474</v>
      </c>
    </row>
    <row r="13561" spans="1:8" ht="18" customHeight="1">
      <c r="A13561" s="323"/>
      <c r="B13561" s="302"/>
      <c r="C13561" s="325"/>
      <c r="D13561" s="325"/>
      <c r="E13561" s="46"/>
      <c r="F13561" s="130">
        <f t="shared" si="214"/>
        <v>0</v>
      </c>
      <c r="G13561" s="69"/>
    </row>
    <row r="13562" spans="1:8" ht="18" customHeight="1">
      <c r="A13562" s="323" t="s">
        <v>52</v>
      </c>
      <c r="B13562" s="302" t="s">
        <v>31</v>
      </c>
      <c r="C13562" s="325" t="s">
        <v>54</v>
      </c>
      <c r="D13562" s="325">
        <v>900</v>
      </c>
      <c r="E13562" s="46">
        <v>38300</v>
      </c>
      <c r="F13562" s="130">
        <f t="shared" si="214"/>
        <v>34470000</v>
      </c>
      <c r="G13562" s="86">
        <f>SUM(F13562:F13563)</f>
        <v>79230000</v>
      </c>
      <c r="H13562" s="277" t="s">
        <v>2474</v>
      </c>
    </row>
    <row r="13563" spans="1:8" ht="18" customHeight="1">
      <c r="A13563" s="323"/>
      <c r="B13563" s="302" t="s">
        <v>31</v>
      </c>
      <c r="C13563" s="325" t="s">
        <v>594</v>
      </c>
      <c r="D13563" s="325">
        <v>1200</v>
      </c>
      <c r="E13563" s="46">
        <v>37300</v>
      </c>
      <c r="F13563" s="130">
        <f t="shared" si="214"/>
        <v>44760000</v>
      </c>
      <c r="G13563" s="69"/>
    </row>
    <row r="13564" spans="1:8" ht="18" customHeight="1">
      <c r="A13564" s="323"/>
      <c r="B13564" s="302"/>
      <c r="C13564" s="325"/>
      <c r="D13564" s="325"/>
      <c r="E13564" s="46"/>
      <c r="F13564" s="130">
        <f t="shared" si="214"/>
        <v>0</v>
      </c>
      <c r="G13564" s="69"/>
    </row>
    <row r="13565" spans="1:8" ht="18" customHeight="1">
      <c r="A13565" s="323" t="s">
        <v>2287</v>
      </c>
      <c r="B13565" s="302" t="s">
        <v>570</v>
      </c>
      <c r="C13565" s="325" t="s">
        <v>124</v>
      </c>
      <c r="D13565" s="325">
        <v>144</v>
      </c>
      <c r="E13565" s="46">
        <v>39500</v>
      </c>
      <c r="F13565" s="130">
        <f t="shared" si="214"/>
        <v>5688000</v>
      </c>
      <c r="G13565" s="86">
        <f>F13565</f>
        <v>5688000</v>
      </c>
      <c r="H13565" s="277" t="s">
        <v>2474</v>
      </c>
    </row>
    <row r="13566" spans="1:8" ht="18" customHeight="1">
      <c r="A13566" s="323"/>
      <c r="B13566" s="302"/>
      <c r="C13566" s="325"/>
      <c r="D13566" s="325"/>
      <c r="E13566" s="46"/>
      <c r="F13566" s="130">
        <f t="shared" si="214"/>
        <v>0</v>
      </c>
      <c r="G13566" s="69"/>
    </row>
    <row r="13567" spans="1:8" ht="18" customHeight="1">
      <c r="A13567" s="323" t="s">
        <v>2448</v>
      </c>
      <c r="B13567" s="302" t="s">
        <v>13</v>
      </c>
      <c r="C13567" s="325" t="s">
        <v>3035</v>
      </c>
      <c r="D13567" s="325">
        <v>24</v>
      </c>
      <c r="E13567" s="46">
        <v>32000</v>
      </c>
      <c r="F13567" s="130">
        <f t="shared" si="214"/>
        <v>768000</v>
      </c>
      <c r="G13567" s="86">
        <f>SUM(F13567:F13569)</f>
        <v>4055000</v>
      </c>
      <c r="H13567" s="277" t="s">
        <v>2474</v>
      </c>
    </row>
    <row r="13568" spans="1:8" ht="18" customHeight="1">
      <c r="A13568" s="323"/>
      <c r="B13568" s="302" t="s">
        <v>13</v>
      </c>
      <c r="C13568" s="325" t="s">
        <v>777</v>
      </c>
      <c r="D13568" s="325">
        <v>50</v>
      </c>
      <c r="E13568" s="46">
        <v>32000</v>
      </c>
      <c r="F13568" s="130">
        <f t="shared" si="214"/>
        <v>1600000</v>
      </c>
      <c r="G13568" s="69"/>
    </row>
    <row r="13569" spans="1:8" ht="18" customHeight="1">
      <c r="A13569" s="323"/>
      <c r="B13569" s="302" t="s">
        <v>31</v>
      </c>
      <c r="C13569" s="325" t="s">
        <v>3036</v>
      </c>
      <c r="D13569" s="325">
        <v>48.2</v>
      </c>
      <c r="E13569" s="46">
        <v>35000</v>
      </c>
      <c r="F13569" s="130">
        <f t="shared" si="214"/>
        <v>1687000</v>
      </c>
      <c r="G13569" s="69"/>
    </row>
    <row r="13570" spans="1:8" ht="18" customHeight="1">
      <c r="A13570" s="323"/>
      <c r="B13570" s="302"/>
      <c r="C13570" s="325"/>
      <c r="D13570" s="325"/>
      <c r="E13570" s="46"/>
      <c r="F13570" s="130">
        <f t="shared" si="214"/>
        <v>0</v>
      </c>
      <c r="G13570" s="69"/>
    </row>
    <row r="13571" spans="1:8" ht="18" customHeight="1">
      <c r="A13571" s="323" t="s">
        <v>2965</v>
      </c>
      <c r="B13571" s="302" t="s">
        <v>13</v>
      </c>
      <c r="C13571" s="325" t="s">
        <v>571</v>
      </c>
      <c r="D13571" s="325">
        <v>312.3</v>
      </c>
      <c r="E13571" s="46">
        <v>31000</v>
      </c>
      <c r="F13571" s="130">
        <f t="shared" si="214"/>
        <v>9681300</v>
      </c>
      <c r="G13571" s="86">
        <f>F13571</f>
        <v>9681300</v>
      </c>
    </row>
    <row r="13572" spans="1:8" ht="18" customHeight="1">
      <c r="A13572" s="323"/>
      <c r="B13572" s="302"/>
      <c r="C13572" s="325"/>
      <c r="D13572" s="325"/>
      <c r="E13572" s="46"/>
      <c r="F13572" s="130">
        <f t="shared" si="214"/>
        <v>0</v>
      </c>
      <c r="G13572" s="69"/>
    </row>
    <row r="13573" spans="1:8" ht="18" customHeight="1">
      <c r="A13573" s="323" t="s">
        <v>394</v>
      </c>
      <c r="B13573" s="302" t="s">
        <v>23</v>
      </c>
      <c r="C13573" s="325" t="s">
        <v>620</v>
      </c>
      <c r="D13573" s="325">
        <v>186</v>
      </c>
      <c r="E13573" s="46">
        <v>34000</v>
      </c>
      <c r="F13573" s="130">
        <f t="shared" si="214"/>
        <v>6324000</v>
      </c>
      <c r="G13573" s="86">
        <f>F13573</f>
        <v>6324000</v>
      </c>
      <c r="H13573" s="350"/>
    </row>
    <row r="13574" spans="1:8" ht="18" customHeight="1">
      <c r="A13574" s="323"/>
      <c r="B13574" s="302"/>
      <c r="C13574" s="325"/>
      <c r="D13574" s="325"/>
      <c r="E13574" s="46"/>
      <c r="F13574" s="130">
        <f t="shared" si="214"/>
        <v>0</v>
      </c>
      <c r="G13574" s="69"/>
    </row>
    <row r="13575" spans="1:8" ht="18" customHeight="1">
      <c r="A13575" s="323" t="s">
        <v>2463</v>
      </c>
      <c r="B13575" s="302" t="s">
        <v>31</v>
      </c>
      <c r="C13575" s="325" t="s">
        <v>2994</v>
      </c>
      <c r="D13575" s="325">
        <v>325</v>
      </c>
      <c r="E13575" s="46">
        <v>35000</v>
      </c>
      <c r="F13575" s="130">
        <f t="shared" si="214"/>
        <v>11375000</v>
      </c>
      <c r="G13575" s="86">
        <f>F13575</f>
        <v>11375000</v>
      </c>
      <c r="H13575" s="277" t="s">
        <v>2474</v>
      </c>
    </row>
    <row r="13576" spans="1:8" ht="18" customHeight="1">
      <c r="A13576" s="323"/>
      <c r="B13576" s="302"/>
      <c r="C13576" s="325"/>
      <c r="D13576" s="325"/>
      <c r="E13576" s="46"/>
      <c r="F13576" s="130">
        <f t="shared" si="214"/>
        <v>0</v>
      </c>
      <c r="G13576" s="69"/>
    </row>
    <row r="13577" spans="1:8" ht="18" customHeight="1">
      <c r="A13577" s="323" t="s">
        <v>2648</v>
      </c>
      <c r="B13577" s="302" t="s">
        <v>13</v>
      </c>
      <c r="C13577" s="325" t="s">
        <v>45</v>
      </c>
      <c r="D13577" s="325">
        <v>30</v>
      </c>
      <c r="E13577" s="46">
        <v>30500</v>
      </c>
      <c r="F13577" s="130">
        <f t="shared" si="214"/>
        <v>915000</v>
      </c>
      <c r="G13577" s="86">
        <f>SUM(F13577:F13582)</f>
        <v>10370000</v>
      </c>
    </row>
    <row r="13578" spans="1:8" ht="18" customHeight="1">
      <c r="A13578" s="323"/>
      <c r="B13578" s="302" t="s">
        <v>13</v>
      </c>
      <c r="C13578" s="325" t="s">
        <v>819</v>
      </c>
      <c r="D13578" s="325">
        <v>50</v>
      </c>
      <c r="E13578" s="46">
        <v>30500</v>
      </c>
      <c r="F13578" s="130">
        <f t="shared" si="214"/>
        <v>1525000</v>
      </c>
      <c r="G13578" s="69"/>
    </row>
    <row r="13579" spans="1:8" ht="18" customHeight="1">
      <c r="A13579" s="323"/>
      <c r="B13579" s="302" t="s">
        <v>13</v>
      </c>
      <c r="C13579" s="325" t="s">
        <v>75</v>
      </c>
      <c r="D13579" s="325">
        <v>20</v>
      </c>
      <c r="E13579" s="46">
        <v>30500</v>
      </c>
      <c r="F13579" s="130">
        <f t="shared" si="214"/>
        <v>610000</v>
      </c>
      <c r="G13579" s="69"/>
    </row>
    <row r="13580" spans="1:8" ht="18" customHeight="1">
      <c r="A13580" s="323"/>
      <c r="B13580" s="302" t="s">
        <v>13</v>
      </c>
      <c r="C13580" s="325" t="s">
        <v>59</v>
      </c>
      <c r="D13580" s="325">
        <v>160</v>
      </c>
      <c r="E13580" s="46">
        <v>30500</v>
      </c>
      <c r="F13580" s="130">
        <f t="shared" si="214"/>
        <v>4880000</v>
      </c>
      <c r="G13580" s="69"/>
    </row>
    <row r="13581" spans="1:8" ht="18" customHeight="1">
      <c r="A13581" s="323"/>
      <c r="B13581" s="302" t="s">
        <v>13</v>
      </c>
      <c r="C13581" s="325" t="s">
        <v>60</v>
      </c>
      <c r="D13581" s="325">
        <v>50</v>
      </c>
      <c r="E13581" s="46">
        <v>30500</v>
      </c>
      <c r="F13581" s="130">
        <f t="shared" si="214"/>
        <v>1525000</v>
      </c>
      <c r="G13581" s="69"/>
    </row>
    <row r="13582" spans="1:8" ht="18" customHeight="1">
      <c r="A13582" s="323"/>
      <c r="B13582" s="302" t="s">
        <v>13</v>
      </c>
      <c r="C13582" s="325" t="s">
        <v>3037</v>
      </c>
      <c r="D13582" s="325">
        <v>30</v>
      </c>
      <c r="E13582" s="46">
        <v>30500</v>
      </c>
      <c r="F13582" s="130">
        <f t="shared" si="214"/>
        <v>915000</v>
      </c>
      <c r="G13582" s="69"/>
    </row>
    <row r="13583" spans="1:8" ht="18" customHeight="1">
      <c r="A13583" s="534" t="s">
        <v>314</v>
      </c>
      <c r="B13583" s="302"/>
      <c r="C13583" s="325"/>
      <c r="D13583" s="325"/>
      <c r="E13583" s="46"/>
      <c r="F13583" s="130">
        <f t="shared" si="214"/>
        <v>0</v>
      </c>
      <c r="G13583" s="86">
        <f>SUM(F13584:F13585)</f>
        <v>-553000</v>
      </c>
    </row>
    <row r="13584" spans="1:8" ht="18" customHeight="1">
      <c r="A13584" s="323" t="s">
        <v>354</v>
      </c>
      <c r="B13584" s="439" t="s">
        <v>2884</v>
      </c>
      <c r="C13584" s="430"/>
      <c r="D13584" s="430">
        <v>-3</v>
      </c>
      <c r="E13584" s="54">
        <v>33000</v>
      </c>
      <c r="F13584" s="140">
        <f t="shared" si="214"/>
        <v>-99000</v>
      </c>
      <c r="G13584" s="69"/>
    </row>
    <row r="13585" spans="1:7" ht="18" customHeight="1">
      <c r="A13585" s="544"/>
      <c r="B13585" s="479" t="s">
        <v>3031</v>
      </c>
      <c r="C13585" s="523"/>
      <c r="D13585" s="523">
        <v>-22.7</v>
      </c>
      <c r="E13585" s="351">
        <v>20000</v>
      </c>
      <c r="F13585" s="352">
        <f t="shared" si="214"/>
        <v>-454000</v>
      </c>
      <c r="G13585" s="353"/>
    </row>
    <row r="13586" spans="1:7" ht="18" customHeight="1">
      <c r="A13586" s="526"/>
      <c r="B13586" s="435"/>
      <c r="C13586" s="484"/>
      <c r="D13586" s="484"/>
      <c r="E13586" s="113"/>
      <c r="F13586" s="126"/>
      <c r="G13586" s="9"/>
    </row>
    <row r="13587" spans="1:7" ht="18" customHeight="1">
      <c r="A13587" s="549">
        <v>42514</v>
      </c>
      <c r="B13587" s="473"/>
      <c r="C13587" s="517" t="s">
        <v>398</v>
      </c>
      <c r="D13587" s="498"/>
      <c r="E13587" s="62"/>
      <c r="F13587" s="295"/>
      <c r="G13587" s="296"/>
    </row>
    <row r="13588" spans="1:7" ht="18" customHeight="1">
      <c r="A13588" s="550" t="s">
        <v>127</v>
      </c>
      <c r="B13588" s="475" t="s">
        <v>134</v>
      </c>
      <c r="C13588" s="519" t="s">
        <v>152</v>
      </c>
      <c r="D13588" s="519">
        <f>SUM(D13589:D13715)</f>
        <v>12140.6</v>
      </c>
      <c r="E13588" s="332"/>
      <c r="F13588" s="332">
        <f>SUM(F13589:F13715)</f>
        <v>406831940</v>
      </c>
      <c r="G13588" s="332">
        <f>SUM(G13589:G13715)</f>
        <v>406831940</v>
      </c>
    </row>
    <row r="13589" spans="1:7" ht="18" customHeight="1">
      <c r="A13589" s="532" t="s">
        <v>2141</v>
      </c>
      <c r="B13589" s="441" t="s">
        <v>13</v>
      </c>
      <c r="C13589" s="498" t="s">
        <v>75</v>
      </c>
      <c r="D13589" s="498">
        <v>50</v>
      </c>
      <c r="E13589" s="139">
        <v>31000</v>
      </c>
      <c r="F13589" s="139">
        <f t="shared" si="214"/>
        <v>1550000</v>
      </c>
      <c r="G13589" s="295">
        <f>SUM(F13589:F13593)</f>
        <v>7475000</v>
      </c>
    </row>
    <row r="13590" spans="1:7" ht="18" customHeight="1">
      <c r="A13590" s="534"/>
      <c r="B13590" s="302" t="s">
        <v>13</v>
      </c>
      <c r="C13590" s="521" t="s">
        <v>59</v>
      </c>
      <c r="D13590" s="521">
        <v>60</v>
      </c>
      <c r="E13590" s="130">
        <v>31000</v>
      </c>
      <c r="F13590" s="130">
        <f t="shared" si="214"/>
        <v>1860000</v>
      </c>
      <c r="G13590" s="335"/>
    </row>
    <row r="13591" spans="1:7" ht="18" customHeight="1">
      <c r="A13591" s="534"/>
      <c r="B13591" s="302" t="s">
        <v>13</v>
      </c>
      <c r="C13591" s="521" t="s">
        <v>25</v>
      </c>
      <c r="D13591" s="521">
        <v>30</v>
      </c>
      <c r="E13591" s="130">
        <v>31000</v>
      </c>
      <c r="F13591" s="130">
        <f t="shared" si="214"/>
        <v>930000</v>
      </c>
      <c r="G13591" s="335"/>
    </row>
    <row r="13592" spans="1:7" ht="18" customHeight="1">
      <c r="A13592" s="534"/>
      <c r="B13592" s="302" t="s">
        <v>13</v>
      </c>
      <c r="C13592" s="521" t="s">
        <v>60</v>
      </c>
      <c r="D13592" s="521">
        <v>30</v>
      </c>
      <c r="E13592" s="130">
        <v>31000</v>
      </c>
      <c r="F13592" s="130">
        <f t="shared" si="214"/>
        <v>930000</v>
      </c>
      <c r="G13592" s="335"/>
    </row>
    <row r="13593" spans="1:7" ht="18" customHeight="1">
      <c r="A13593" s="534"/>
      <c r="B13593" s="302" t="s">
        <v>289</v>
      </c>
      <c r="C13593" s="521" t="s">
        <v>22</v>
      </c>
      <c r="D13593" s="521">
        <v>70</v>
      </c>
      <c r="E13593" s="130">
        <v>31500</v>
      </c>
      <c r="F13593" s="130">
        <f t="shared" si="214"/>
        <v>2205000</v>
      </c>
      <c r="G13593" s="335"/>
    </row>
    <row r="13594" spans="1:7" ht="18" customHeight="1">
      <c r="A13594" s="534"/>
      <c r="B13594" s="474"/>
      <c r="C13594" s="518"/>
      <c r="D13594" s="518"/>
      <c r="E13594" s="335"/>
      <c r="F13594" s="130">
        <f t="shared" si="214"/>
        <v>0</v>
      </c>
      <c r="G13594" s="335"/>
    </row>
    <row r="13595" spans="1:7" ht="18" customHeight="1">
      <c r="A13595" s="323" t="s">
        <v>3040</v>
      </c>
      <c r="B13595" s="302" t="s">
        <v>13</v>
      </c>
      <c r="C13595" s="325" t="s">
        <v>202</v>
      </c>
      <c r="D13595" s="325">
        <v>20</v>
      </c>
      <c r="E13595" s="46">
        <v>30500</v>
      </c>
      <c r="F13595" s="130">
        <f t="shared" si="214"/>
        <v>610000</v>
      </c>
      <c r="G13595" s="86">
        <f>SUM(F13595:F13602)</f>
        <v>6100000</v>
      </c>
    </row>
    <row r="13596" spans="1:7" ht="18" customHeight="1">
      <c r="A13596" s="323"/>
      <c r="B13596" s="302" t="s">
        <v>13</v>
      </c>
      <c r="C13596" s="325" t="s">
        <v>126</v>
      </c>
      <c r="D13596" s="325">
        <v>20</v>
      </c>
      <c r="E13596" s="46">
        <v>30500</v>
      </c>
      <c r="F13596" s="130">
        <f t="shared" si="214"/>
        <v>610000</v>
      </c>
      <c r="G13596" s="69"/>
    </row>
    <row r="13597" spans="1:7" ht="18" customHeight="1">
      <c r="A13597" s="323"/>
      <c r="B13597" s="302" t="s">
        <v>13</v>
      </c>
      <c r="C13597" s="325" t="s">
        <v>45</v>
      </c>
      <c r="D13597" s="325">
        <v>20</v>
      </c>
      <c r="E13597" s="46">
        <v>30500</v>
      </c>
      <c r="F13597" s="130">
        <f t="shared" si="214"/>
        <v>610000</v>
      </c>
      <c r="G13597" s="69"/>
    </row>
    <row r="13598" spans="1:7" ht="18" customHeight="1">
      <c r="A13598" s="323"/>
      <c r="B13598" s="302" t="s">
        <v>13</v>
      </c>
      <c r="C13598" s="325" t="s">
        <v>59</v>
      </c>
      <c r="D13598" s="325">
        <v>20</v>
      </c>
      <c r="E13598" s="46">
        <v>30500</v>
      </c>
      <c r="F13598" s="130">
        <f t="shared" si="214"/>
        <v>610000</v>
      </c>
      <c r="G13598" s="69"/>
    </row>
    <row r="13599" spans="1:7" ht="18" customHeight="1">
      <c r="A13599" s="323"/>
      <c r="B13599" s="302" t="s">
        <v>13</v>
      </c>
      <c r="C13599" s="325" t="s">
        <v>14</v>
      </c>
      <c r="D13599" s="325">
        <v>30</v>
      </c>
      <c r="E13599" s="46">
        <v>30500</v>
      </c>
      <c r="F13599" s="130">
        <f t="shared" si="214"/>
        <v>915000</v>
      </c>
      <c r="G13599" s="69"/>
    </row>
    <row r="13600" spans="1:7" ht="18" customHeight="1">
      <c r="A13600" s="323"/>
      <c r="B13600" s="302" t="s">
        <v>13</v>
      </c>
      <c r="C13600" s="325" t="s">
        <v>22</v>
      </c>
      <c r="D13600" s="325">
        <v>30</v>
      </c>
      <c r="E13600" s="46">
        <v>30500</v>
      </c>
      <c r="F13600" s="130">
        <f t="shared" si="214"/>
        <v>915000</v>
      </c>
      <c r="G13600" s="69"/>
    </row>
    <row r="13601" spans="1:8" ht="18" customHeight="1">
      <c r="A13601" s="323"/>
      <c r="B13601" s="302" t="s">
        <v>13</v>
      </c>
      <c r="C13601" s="325" t="s">
        <v>60</v>
      </c>
      <c r="D13601" s="325">
        <v>30</v>
      </c>
      <c r="E13601" s="46">
        <v>30500</v>
      </c>
      <c r="F13601" s="130">
        <f t="shared" si="214"/>
        <v>915000</v>
      </c>
      <c r="G13601" s="69"/>
    </row>
    <row r="13602" spans="1:8" ht="18" customHeight="1">
      <c r="A13602" s="323"/>
      <c r="B13602" s="302" t="s">
        <v>13</v>
      </c>
      <c r="C13602" s="325" t="s">
        <v>62</v>
      </c>
      <c r="D13602" s="325">
        <v>30</v>
      </c>
      <c r="E13602" s="46">
        <v>30500</v>
      </c>
      <c r="F13602" s="130">
        <f t="shared" si="214"/>
        <v>915000</v>
      </c>
      <c r="G13602" s="69"/>
    </row>
    <row r="13603" spans="1:8" ht="18" customHeight="1">
      <c r="A13603" s="323"/>
      <c r="B13603" s="302"/>
      <c r="C13603" s="325"/>
      <c r="D13603" s="325"/>
      <c r="E13603" s="46"/>
      <c r="F13603" s="130">
        <f t="shared" si="214"/>
        <v>0</v>
      </c>
      <c r="G13603" s="69"/>
    </row>
    <row r="13604" spans="1:8" ht="18" customHeight="1">
      <c r="A13604" s="323" t="s">
        <v>12</v>
      </c>
      <c r="B13604" s="302" t="s">
        <v>168</v>
      </c>
      <c r="C13604" s="325" t="s">
        <v>3041</v>
      </c>
      <c r="D13604" s="325">
        <v>49.5</v>
      </c>
      <c r="E13604" s="46">
        <v>36000</v>
      </c>
      <c r="F13604" s="130">
        <f t="shared" si="214"/>
        <v>1782000</v>
      </c>
      <c r="G13604" s="86">
        <f>F13604</f>
        <v>1782000</v>
      </c>
    </row>
    <row r="13605" spans="1:8" ht="18" customHeight="1">
      <c r="A13605" s="323"/>
      <c r="B13605" s="302"/>
      <c r="C13605" s="325"/>
      <c r="D13605" s="325"/>
      <c r="E13605" s="46"/>
      <c r="F13605" s="130">
        <f t="shared" si="214"/>
        <v>0</v>
      </c>
      <c r="G13605" s="69"/>
    </row>
    <row r="13606" spans="1:8" ht="18" customHeight="1">
      <c r="A13606" s="323" t="s">
        <v>3042</v>
      </c>
      <c r="B13606" s="444" t="s">
        <v>6</v>
      </c>
      <c r="C13606" s="482" t="s">
        <v>702</v>
      </c>
      <c r="D13606" s="482">
        <v>100</v>
      </c>
      <c r="E13606" s="116">
        <v>40000</v>
      </c>
      <c r="F13606" s="131">
        <f t="shared" si="214"/>
        <v>4000000</v>
      </c>
      <c r="G13606" s="86">
        <f>F13606</f>
        <v>4000000</v>
      </c>
    </row>
    <row r="13607" spans="1:8" ht="18" customHeight="1">
      <c r="A13607" s="323"/>
      <c r="B13607" s="444"/>
      <c r="C13607" s="482"/>
      <c r="D13607" s="482"/>
      <c r="E13607" s="116"/>
      <c r="F13607" s="131">
        <f t="shared" si="214"/>
        <v>0</v>
      </c>
      <c r="G13607" s="69"/>
    </row>
    <row r="13608" spans="1:8" ht="18" customHeight="1">
      <c r="A13608" s="323" t="s">
        <v>2068</v>
      </c>
      <c r="B13608" s="444" t="s">
        <v>6</v>
      </c>
      <c r="C13608" s="482" t="s">
        <v>3049</v>
      </c>
      <c r="D13608" s="482">
        <v>100.2</v>
      </c>
      <c r="E13608" s="116">
        <v>40000</v>
      </c>
      <c r="F13608" s="131">
        <f t="shared" si="214"/>
        <v>4008000</v>
      </c>
      <c r="G13608" s="86">
        <f>F13608</f>
        <v>4008000</v>
      </c>
    </row>
    <row r="13609" spans="1:8" ht="18" customHeight="1">
      <c r="A13609" s="323"/>
      <c r="B13609" s="302"/>
      <c r="C13609" s="325"/>
      <c r="D13609" s="325"/>
      <c r="E13609" s="46"/>
      <c r="F13609" s="130">
        <f t="shared" si="214"/>
        <v>0</v>
      </c>
      <c r="G13609" s="69"/>
    </row>
    <row r="13610" spans="1:8" ht="18" customHeight="1">
      <c r="A13610" s="323" t="s">
        <v>2349</v>
      </c>
      <c r="B13610" s="302" t="s">
        <v>13</v>
      </c>
      <c r="C13610" s="325" t="s">
        <v>75</v>
      </c>
      <c r="D13610" s="325">
        <v>30</v>
      </c>
      <c r="E13610" s="46">
        <v>30000</v>
      </c>
      <c r="F13610" s="130">
        <f t="shared" si="214"/>
        <v>900000</v>
      </c>
      <c r="G13610" s="86">
        <f>SUM(F13610:F13613)</f>
        <v>2745000</v>
      </c>
    </row>
    <row r="13611" spans="1:8" ht="18" customHeight="1">
      <c r="A13611" s="323"/>
      <c r="B13611" s="302" t="s">
        <v>13</v>
      </c>
      <c r="C13611" s="325" t="s">
        <v>85</v>
      </c>
      <c r="D13611" s="325">
        <v>20</v>
      </c>
      <c r="E13611" s="46">
        <v>30000</v>
      </c>
      <c r="F13611" s="130">
        <f t="shared" si="214"/>
        <v>600000</v>
      </c>
      <c r="G13611" s="69"/>
    </row>
    <row r="13612" spans="1:8" ht="18" customHeight="1">
      <c r="A13612" s="323"/>
      <c r="B13612" s="302" t="s">
        <v>13</v>
      </c>
      <c r="C13612" s="325" t="s">
        <v>3050</v>
      </c>
      <c r="D13612" s="325">
        <v>30</v>
      </c>
      <c r="E13612" s="46">
        <v>30000</v>
      </c>
      <c r="F13612" s="130">
        <f t="shared" si="214"/>
        <v>900000</v>
      </c>
      <c r="G13612" s="69"/>
    </row>
    <row r="13613" spans="1:8" ht="18" customHeight="1">
      <c r="A13613" s="323"/>
      <c r="B13613" s="302" t="s">
        <v>23</v>
      </c>
      <c r="C13613" s="325" t="s">
        <v>15</v>
      </c>
      <c r="D13613" s="325">
        <v>10</v>
      </c>
      <c r="E13613" s="46">
        <v>34500</v>
      </c>
      <c r="F13613" s="130">
        <f t="shared" si="214"/>
        <v>345000</v>
      </c>
      <c r="G13613" s="69"/>
    </row>
    <row r="13614" spans="1:8" ht="18" customHeight="1">
      <c r="A13614" s="323"/>
      <c r="B13614" s="302"/>
      <c r="C13614" s="325"/>
      <c r="D13614" s="325"/>
      <c r="E13614" s="46"/>
      <c r="F13614" s="130">
        <f t="shared" si="214"/>
        <v>0</v>
      </c>
      <c r="G13614" s="69"/>
    </row>
    <row r="13615" spans="1:8" ht="18" customHeight="1">
      <c r="A13615" s="323" t="s">
        <v>2885</v>
      </c>
      <c r="B13615" s="302" t="s">
        <v>13</v>
      </c>
      <c r="C13615" s="325" t="s">
        <v>2637</v>
      </c>
      <c r="D13615" s="325">
        <v>110</v>
      </c>
      <c r="E13615" s="46">
        <v>30500</v>
      </c>
      <c r="F13615" s="130">
        <f t="shared" si="214"/>
        <v>3355000</v>
      </c>
      <c r="G13615" s="86">
        <f>F13615</f>
        <v>3355000</v>
      </c>
      <c r="H13615" s="277" t="s">
        <v>2474</v>
      </c>
    </row>
    <row r="13616" spans="1:8" ht="18" customHeight="1">
      <c r="A13616" s="323"/>
      <c r="B13616" s="302"/>
      <c r="C13616" s="325"/>
      <c r="D13616" s="325"/>
      <c r="E13616" s="46"/>
      <c r="F13616" s="130">
        <f t="shared" si="214"/>
        <v>0</v>
      </c>
      <c r="G13616" s="69"/>
    </row>
    <row r="13617" spans="1:8" ht="18" customHeight="1">
      <c r="A13617" s="323" t="s">
        <v>2886</v>
      </c>
      <c r="B13617" s="302" t="s">
        <v>13</v>
      </c>
      <c r="C13617" s="325" t="s">
        <v>46</v>
      </c>
      <c r="D13617" s="325">
        <v>101.5</v>
      </c>
      <c r="E13617" s="46">
        <v>30500</v>
      </c>
      <c r="F13617" s="130">
        <f t="shared" si="214"/>
        <v>3095750</v>
      </c>
      <c r="G13617" s="86">
        <f>F13617</f>
        <v>3095750</v>
      </c>
    </row>
    <row r="13618" spans="1:8" ht="18" customHeight="1">
      <c r="A13618" s="323"/>
      <c r="B13618" s="302"/>
      <c r="C13618" s="325"/>
      <c r="D13618" s="325"/>
      <c r="E13618" s="46"/>
      <c r="F13618" s="130">
        <f t="shared" si="214"/>
        <v>0</v>
      </c>
      <c r="G13618" s="69"/>
    </row>
    <row r="13619" spans="1:8" ht="18" customHeight="1">
      <c r="A13619" s="323" t="s">
        <v>2469</v>
      </c>
      <c r="B13619" s="302" t="s">
        <v>31</v>
      </c>
      <c r="C13619" s="325" t="s">
        <v>1569</v>
      </c>
      <c r="D13619" s="325">
        <v>10</v>
      </c>
      <c r="E13619" s="46">
        <v>35500</v>
      </c>
      <c r="F13619" s="130">
        <f t="shared" si="214"/>
        <v>355000</v>
      </c>
      <c r="G13619" s="86">
        <f>SUM(F13619:F13621)</f>
        <v>1465000</v>
      </c>
      <c r="H13619" s="277" t="s">
        <v>2474</v>
      </c>
    </row>
    <row r="13620" spans="1:8" ht="18" customHeight="1">
      <c r="A13620" s="323"/>
      <c r="B13620" s="302" t="s">
        <v>31</v>
      </c>
      <c r="C13620" s="325" t="s">
        <v>43</v>
      </c>
      <c r="D13620" s="325">
        <v>20</v>
      </c>
      <c r="E13620" s="46">
        <v>37000</v>
      </c>
      <c r="F13620" s="130">
        <f t="shared" si="214"/>
        <v>740000</v>
      </c>
      <c r="G13620" s="69"/>
    </row>
    <row r="13621" spans="1:8" ht="18" customHeight="1">
      <c r="A13621" s="323"/>
      <c r="B13621" s="302" t="s">
        <v>31</v>
      </c>
      <c r="C13621" s="325" t="s">
        <v>46</v>
      </c>
      <c r="D13621" s="325">
        <v>10</v>
      </c>
      <c r="E13621" s="46">
        <v>37000</v>
      </c>
      <c r="F13621" s="130">
        <f t="shared" si="214"/>
        <v>370000</v>
      </c>
      <c r="G13621" s="69"/>
    </row>
    <row r="13622" spans="1:8" ht="18" customHeight="1">
      <c r="A13622" s="323"/>
      <c r="B13622" s="302"/>
      <c r="C13622" s="325"/>
      <c r="D13622" s="325"/>
      <c r="E13622" s="46"/>
      <c r="F13622" s="130">
        <f t="shared" si="214"/>
        <v>0</v>
      </c>
      <c r="G13622" s="69"/>
    </row>
    <row r="13623" spans="1:8" ht="18" customHeight="1">
      <c r="A13623" s="323" t="s">
        <v>523</v>
      </c>
      <c r="B13623" s="302" t="s">
        <v>31</v>
      </c>
      <c r="C13623" s="325" t="s">
        <v>2075</v>
      </c>
      <c r="D13623" s="325">
        <v>261</v>
      </c>
      <c r="E13623" s="46">
        <v>35000</v>
      </c>
      <c r="F13623" s="130">
        <f t="shared" si="214"/>
        <v>9135000</v>
      </c>
      <c r="G13623" s="86">
        <f>SUM(F13623:F13624)</f>
        <v>11606000</v>
      </c>
      <c r="H13623" s="277" t="s">
        <v>2474</v>
      </c>
    </row>
    <row r="13624" spans="1:8" ht="18" customHeight="1">
      <c r="A13624" s="323"/>
      <c r="B13624" s="302" t="s">
        <v>31</v>
      </c>
      <c r="C13624" s="325" t="s">
        <v>105</v>
      </c>
      <c r="D13624" s="325">
        <v>70.599999999999994</v>
      </c>
      <c r="E13624" s="46">
        <v>35000</v>
      </c>
      <c r="F13624" s="130">
        <f t="shared" si="214"/>
        <v>2471000</v>
      </c>
      <c r="G13624" s="69"/>
    </row>
    <row r="13625" spans="1:8" ht="18" customHeight="1">
      <c r="A13625" s="323"/>
      <c r="B13625" s="302"/>
      <c r="C13625" s="325"/>
      <c r="D13625" s="325"/>
      <c r="E13625" s="46"/>
      <c r="F13625" s="130">
        <f t="shared" si="214"/>
        <v>0</v>
      </c>
      <c r="G13625" s="69"/>
    </row>
    <row r="13626" spans="1:8" ht="18" customHeight="1">
      <c r="A13626" s="323" t="s">
        <v>2977</v>
      </c>
      <c r="B13626" s="302" t="s">
        <v>23</v>
      </c>
      <c r="C13626" s="325" t="s">
        <v>416</v>
      </c>
      <c r="D13626" s="325">
        <v>636.4</v>
      </c>
      <c r="E13626" s="46">
        <v>34200</v>
      </c>
      <c r="F13626" s="130">
        <f t="shared" si="214"/>
        <v>21764880</v>
      </c>
      <c r="G13626" s="86">
        <f>F13626</f>
        <v>21764880</v>
      </c>
      <c r="H13626" s="277" t="s">
        <v>2474</v>
      </c>
    </row>
    <row r="13627" spans="1:8" ht="18" customHeight="1">
      <c r="A13627" s="323"/>
      <c r="B13627" s="302"/>
      <c r="C13627" s="325"/>
      <c r="D13627" s="325"/>
      <c r="E13627" s="46"/>
      <c r="F13627" s="130">
        <f t="shared" si="214"/>
        <v>0</v>
      </c>
      <c r="G13627" s="69"/>
    </row>
    <row r="13628" spans="1:8" ht="18" customHeight="1">
      <c r="A13628" s="323" t="s">
        <v>2231</v>
      </c>
      <c r="B13628" s="302" t="s">
        <v>13</v>
      </c>
      <c r="C13628" s="325" t="s">
        <v>416</v>
      </c>
      <c r="D13628" s="325">
        <v>482</v>
      </c>
      <c r="E13628" s="46">
        <v>32000</v>
      </c>
      <c r="F13628" s="130">
        <f t="shared" si="214"/>
        <v>15424000</v>
      </c>
      <c r="G13628" s="86">
        <f>SUM(F13628:F13630)</f>
        <v>26678500</v>
      </c>
      <c r="H13628" s="277" t="s">
        <v>2474</v>
      </c>
    </row>
    <row r="13629" spans="1:8" ht="18" customHeight="1">
      <c r="A13629" s="323"/>
      <c r="B13629" s="302" t="s">
        <v>233</v>
      </c>
      <c r="C13629" s="325" t="s">
        <v>948</v>
      </c>
      <c r="D13629" s="325">
        <v>80</v>
      </c>
      <c r="E13629" s="46">
        <v>41000</v>
      </c>
      <c r="F13629" s="130">
        <f t="shared" si="214"/>
        <v>3280000</v>
      </c>
      <c r="G13629" s="69"/>
    </row>
    <row r="13630" spans="1:8" ht="18" customHeight="1">
      <c r="A13630" s="323"/>
      <c r="B13630" s="302" t="s">
        <v>233</v>
      </c>
      <c r="C13630" s="325" t="s">
        <v>581</v>
      </c>
      <c r="D13630" s="325">
        <v>194.5</v>
      </c>
      <c r="E13630" s="46">
        <v>41000</v>
      </c>
      <c r="F13630" s="130">
        <f t="shared" si="214"/>
        <v>7974500</v>
      </c>
      <c r="G13630" s="69"/>
    </row>
    <row r="13631" spans="1:8" ht="18" customHeight="1">
      <c r="A13631" s="323"/>
      <c r="B13631" s="302"/>
      <c r="C13631" s="325"/>
      <c r="D13631" s="325"/>
      <c r="E13631" s="46"/>
      <c r="F13631" s="130">
        <f t="shared" si="214"/>
        <v>0</v>
      </c>
      <c r="G13631" s="69"/>
    </row>
    <row r="13632" spans="1:8" ht="18" customHeight="1">
      <c r="A13632" s="323" t="s">
        <v>93</v>
      </c>
      <c r="B13632" s="302" t="s">
        <v>13</v>
      </c>
      <c r="C13632" s="325" t="s">
        <v>1497</v>
      </c>
      <c r="D13632" s="325">
        <v>100</v>
      </c>
      <c r="E13632" s="46">
        <v>30500</v>
      </c>
      <c r="F13632" s="130">
        <f t="shared" si="214"/>
        <v>3050000</v>
      </c>
      <c r="G13632" s="86">
        <f>SUM(F13632:F13637)</f>
        <v>57160950</v>
      </c>
      <c r="H13632" s="277" t="s">
        <v>2474</v>
      </c>
    </row>
    <row r="13633" spans="1:9" ht="18" customHeight="1">
      <c r="A13633" s="323"/>
      <c r="B13633" s="302" t="s">
        <v>13</v>
      </c>
      <c r="C13633" s="325" t="s">
        <v>807</v>
      </c>
      <c r="D13633" s="325">
        <v>200.8</v>
      </c>
      <c r="E13633" s="46">
        <v>30500</v>
      </c>
      <c r="F13633" s="130">
        <f t="shared" si="214"/>
        <v>6124400</v>
      </c>
      <c r="G13633" s="69"/>
    </row>
    <row r="13634" spans="1:9" ht="18" customHeight="1">
      <c r="A13634" s="323"/>
      <c r="B13634" s="302" t="s">
        <v>13</v>
      </c>
      <c r="C13634" s="325" t="s">
        <v>1565</v>
      </c>
      <c r="D13634" s="325">
        <v>81</v>
      </c>
      <c r="E13634" s="46">
        <v>30500</v>
      </c>
      <c r="F13634" s="130">
        <f t="shared" si="214"/>
        <v>2470500</v>
      </c>
      <c r="G13634" s="69"/>
    </row>
    <row r="13635" spans="1:9" ht="18" customHeight="1">
      <c r="A13635" s="323"/>
      <c r="B13635" s="302" t="s">
        <v>31</v>
      </c>
      <c r="C13635" s="325" t="s">
        <v>106</v>
      </c>
      <c r="D13635" s="325">
        <v>988.4</v>
      </c>
      <c r="E13635" s="46">
        <v>35000</v>
      </c>
      <c r="F13635" s="130">
        <f t="shared" si="214"/>
        <v>34594000</v>
      </c>
      <c r="G13635" s="69"/>
      <c r="I13635" s="280" t="s">
        <v>52</v>
      </c>
    </row>
    <row r="13636" spans="1:9" ht="18" customHeight="1">
      <c r="A13636" s="323"/>
      <c r="B13636" s="302" t="s">
        <v>13</v>
      </c>
      <c r="C13636" s="325" t="s">
        <v>416</v>
      </c>
      <c r="D13636" s="325">
        <v>104.8</v>
      </c>
      <c r="E13636" s="46">
        <v>30500</v>
      </c>
      <c r="F13636" s="130">
        <f t="shared" si="214"/>
        <v>3196400</v>
      </c>
      <c r="G13636" s="69"/>
      <c r="I13636" s="280" t="s">
        <v>2448</v>
      </c>
    </row>
    <row r="13637" spans="1:9" ht="18" customHeight="1">
      <c r="A13637" s="323"/>
      <c r="B13637" s="302" t="s">
        <v>13</v>
      </c>
      <c r="C13637" s="325" t="s">
        <v>2289</v>
      </c>
      <c r="D13637" s="325">
        <v>253.3</v>
      </c>
      <c r="E13637" s="46">
        <v>30500</v>
      </c>
      <c r="F13637" s="130">
        <f>E13637*D13637</f>
        <v>7725650</v>
      </c>
      <c r="G13637" s="69"/>
      <c r="I13637" s="280" t="s">
        <v>2287</v>
      </c>
    </row>
    <row r="13638" spans="1:9" ht="18" customHeight="1">
      <c r="A13638" s="323"/>
      <c r="B13638" s="302"/>
      <c r="C13638" s="325"/>
      <c r="D13638" s="325"/>
      <c r="E13638" s="46"/>
      <c r="F13638" s="130">
        <f t="shared" si="214"/>
        <v>0</v>
      </c>
      <c r="G13638" s="69"/>
    </row>
    <row r="13639" spans="1:9" ht="18" customHeight="1">
      <c r="A13639" s="323" t="s">
        <v>316</v>
      </c>
      <c r="B13639" s="302" t="s">
        <v>31</v>
      </c>
      <c r="C13639" s="325" t="s">
        <v>85</v>
      </c>
      <c r="D13639" s="325">
        <v>301</v>
      </c>
      <c r="E13639" s="46">
        <v>35000</v>
      </c>
      <c r="F13639" s="130">
        <f t="shared" si="214"/>
        <v>10535000</v>
      </c>
      <c r="G13639" s="86">
        <f>SUM(F13639:F13642)</f>
        <v>25203200</v>
      </c>
      <c r="H13639" s="277" t="s">
        <v>2474</v>
      </c>
    </row>
    <row r="13640" spans="1:9" ht="18" customHeight="1">
      <c r="A13640" s="323"/>
      <c r="B13640" s="302" t="s">
        <v>31</v>
      </c>
      <c r="C13640" s="325" t="s">
        <v>3043</v>
      </c>
      <c r="D13640" s="325">
        <v>105</v>
      </c>
      <c r="E13640" s="46">
        <v>36000</v>
      </c>
      <c r="F13640" s="130">
        <f t="shared" si="214"/>
        <v>3780000</v>
      </c>
      <c r="G13640" s="69"/>
    </row>
    <row r="13641" spans="1:9" ht="18" customHeight="1">
      <c r="A13641" s="323"/>
      <c r="B13641" s="302" t="s">
        <v>31</v>
      </c>
      <c r="C13641" s="325" t="s">
        <v>3044</v>
      </c>
      <c r="D13641" s="325">
        <v>93</v>
      </c>
      <c r="E13641" s="46">
        <v>36000</v>
      </c>
      <c r="F13641" s="130">
        <f t="shared" si="214"/>
        <v>3348000</v>
      </c>
      <c r="G13641" s="69"/>
    </row>
    <row r="13642" spans="1:9" ht="18" customHeight="1">
      <c r="A13642" s="323"/>
      <c r="B13642" s="302" t="s">
        <v>168</v>
      </c>
      <c r="C13642" s="325" t="s">
        <v>1468</v>
      </c>
      <c r="D13642" s="325">
        <v>212.4</v>
      </c>
      <c r="E13642" s="46">
        <v>35500</v>
      </c>
      <c r="F13642" s="130">
        <f t="shared" si="214"/>
        <v>7540200</v>
      </c>
      <c r="G13642" s="69"/>
    </row>
    <row r="13643" spans="1:9" ht="18" customHeight="1">
      <c r="A13643" s="323"/>
      <c r="B13643" s="302"/>
      <c r="C13643" s="325"/>
      <c r="D13643" s="325"/>
      <c r="E13643" s="46"/>
      <c r="F13643" s="130">
        <f t="shared" si="214"/>
        <v>0</v>
      </c>
      <c r="G13643" s="69"/>
    </row>
    <row r="13644" spans="1:9" ht="18" customHeight="1">
      <c r="A13644" s="323" t="s">
        <v>330</v>
      </c>
      <c r="B13644" s="302" t="s">
        <v>23</v>
      </c>
      <c r="C13644" s="325" t="s">
        <v>852</v>
      </c>
      <c r="D13644" s="325">
        <v>61.7</v>
      </c>
      <c r="E13644" s="46">
        <v>34500</v>
      </c>
      <c r="F13644" s="130">
        <f t="shared" si="214"/>
        <v>2128650</v>
      </c>
      <c r="G13644" s="86">
        <f>SUM(F13644:F13647)</f>
        <v>14926150</v>
      </c>
      <c r="H13644" s="277" t="s">
        <v>2474</v>
      </c>
    </row>
    <row r="13645" spans="1:9" ht="18" customHeight="1">
      <c r="A13645" s="323"/>
      <c r="B13645" s="302" t="s">
        <v>23</v>
      </c>
      <c r="C13645" s="325" t="s">
        <v>3055</v>
      </c>
      <c r="D13645" s="325">
        <v>200</v>
      </c>
      <c r="E13645" s="46">
        <v>34500</v>
      </c>
      <c r="F13645" s="130">
        <f t="shared" si="214"/>
        <v>6900000</v>
      </c>
      <c r="G13645" s="69"/>
    </row>
    <row r="13646" spans="1:9" ht="18" customHeight="1">
      <c r="A13646" s="323"/>
      <c r="B13646" s="302" t="s">
        <v>31</v>
      </c>
      <c r="C13646" s="325" t="s">
        <v>1057</v>
      </c>
      <c r="D13646" s="325">
        <v>102.5</v>
      </c>
      <c r="E13646" s="46">
        <v>35000</v>
      </c>
      <c r="F13646" s="130">
        <f t="shared" si="214"/>
        <v>3587500</v>
      </c>
      <c r="G13646" s="69"/>
    </row>
    <row r="13647" spans="1:9" ht="18" customHeight="1">
      <c r="A13647" s="323"/>
      <c r="B13647" s="302" t="s">
        <v>31</v>
      </c>
      <c r="C13647" s="325" t="s">
        <v>3045</v>
      </c>
      <c r="D13647" s="325">
        <v>60</v>
      </c>
      <c r="E13647" s="46">
        <v>38500</v>
      </c>
      <c r="F13647" s="130">
        <f t="shared" si="214"/>
        <v>2310000</v>
      </c>
      <c r="G13647" s="69"/>
    </row>
    <row r="13648" spans="1:9" ht="18" customHeight="1">
      <c r="A13648" s="323"/>
      <c r="B13648" s="302"/>
      <c r="C13648" s="325"/>
      <c r="D13648" s="325"/>
      <c r="E13648" s="46"/>
      <c r="F13648" s="130">
        <f t="shared" si="214"/>
        <v>0</v>
      </c>
      <c r="G13648" s="69"/>
    </row>
    <row r="13649" spans="1:9" ht="18" customHeight="1">
      <c r="A13649" s="323" t="s">
        <v>3046</v>
      </c>
      <c r="B13649" s="444" t="s">
        <v>16</v>
      </c>
      <c r="C13649" s="482" t="s">
        <v>2565</v>
      </c>
      <c r="D13649" s="482">
        <v>120</v>
      </c>
      <c r="E13649" s="116">
        <v>41000</v>
      </c>
      <c r="F13649" s="131">
        <f t="shared" si="214"/>
        <v>4920000</v>
      </c>
      <c r="G13649" s="86">
        <f>F13649</f>
        <v>4920000</v>
      </c>
      <c r="H13649" s="277" t="s">
        <v>2474</v>
      </c>
    </row>
    <row r="13650" spans="1:9" ht="18" customHeight="1">
      <c r="A13650" s="323"/>
      <c r="B13650" s="302"/>
      <c r="C13650" s="325"/>
      <c r="D13650" s="325"/>
      <c r="E13650" s="46"/>
      <c r="F13650" s="130">
        <f t="shared" si="214"/>
        <v>0</v>
      </c>
      <c r="G13650" s="69"/>
    </row>
    <row r="13651" spans="1:9" ht="18" customHeight="1">
      <c r="A13651" s="323" t="s">
        <v>2792</v>
      </c>
      <c r="B13651" s="428" t="s">
        <v>3054</v>
      </c>
      <c r="C13651" s="430" t="s">
        <v>1598</v>
      </c>
      <c r="D13651" s="430">
        <v>-58.7</v>
      </c>
      <c r="E13651" s="54">
        <v>33800</v>
      </c>
      <c r="F13651" s="140">
        <f t="shared" ref="F13651:F13723" si="215">E13651*D13651</f>
        <v>-1984060</v>
      </c>
      <c r="G13651" s="86">
        <f>F13651</f>
        <v>-1984060</v>
      </c>
    </row>
    <row r="13652" spans="1:9" ht="18" customHeight="1">
      <c r="A13652" s="323"/>
      <c r="B13652" s="302"/>
      <c r="C13652" s="325"/>
      <c r="D13652" s="325"/>
      <c r="E13652" s="46"/>
      <c r="F13652" s="130">
        <f t="shared" si="215"/>
        <v>0</v>
      </c>
      <c r="G13652" s="69"/>
    </row>
    <row r="13653" spans="1:9" ht="18" customHeight="1">
      <c r="A13653" s="323" t="s">
        <v>1843</v>
      </c>
      <c r="B13653" s="439" t="s">
        <v>2688</v>
      </c>
      <c r="C13653" s="430" t="s">
        <v>623</v>
      </c>
      <c r="D13653" s="430">
        <v>-37.6</v>
      </c>
      <c r="E13653" s="54">
        <v>35500</v>
      </c>
      <c r="F13653" s="140">
        <f t="shared" si="215"/>
        <v>-1334800</v>
      </c>
      <c r="G13653" s="86">
        <f>SUM(F13653:F13655)</f>
        <v>12434200</v>
      </c>
      <c r="H13653" s="277" t="s">
        <v>2474</v>
      </c>
      <c r="I13653" s="284">
        <v>42511</v>
      </c>
    </row>
    <row r="13654" spans="1:9" ht="18" customHeight="1">
      <c r="A13654" s="323"/>
      <c r="B13654" s="302" t="s">
        <v>31</v>
      </c>
      <c r="C13654" s="325" t="s">
        <v>105</v>
      </c>
      <c r="D13654" s="325">
        <v>205.1</v>
      </c>
      <c r="E13654" s="46">
        <v>35000</v>
      </c>
      <c r="F13654" s="130">
        <f>E13654*D13654</f>
        <v>7178500</v>
      </c>
      <c r="G13654" s="69"/>
      <c r="I13654" s="284"/>
    </row>
    <row r="13655" spans="1:9" ht="18" customHeight="1">
      <c r="A13655" s="323"/>
      <c r="B13655" s="302" t="s">
        <v>31</v>
      </c>
      <c r="C13655" s="325" t="s">
        <v>62</v>
      </c>
      <c r="D13655" s="325">
        <v>188.3</v>
      </c>
      <c r="E13655" s="46">
        <v>35000</v>
      </c>
      <c r="F13655" s="130">
        <f>E13655*D13655</f>
        <v>6590500</v>
      </c>
      <c r="G13655" s="69"/>
      <c r="I13655" s="284"/>
    </row>
    <row r="13656" spans="1:9" ht="18" customHeight="1">
      <c r="A13656" s="323"/>
      <c r="B13656" s="302"/>
      <c r="C13656" s="325"/>
      <c r="D13656" s="325"/>
      <c r="E13656" s="46"/>
      <c r="F13656" s="130">
        <f t="shared" si="215"/>
        <v>0</v>
      </c>
      <c r="G13656" s="69"/>
    </row>
    <row r="13657" spans="1:9" ht="18" customHeight="1">
      <c r="A13657" s="323" t="s">
        <v>727</v>
      </c>
      <c r="B13657" s="439" t="s">
        <v>3047</v>
      </c>
      <c r="C13657" s="430"/>
      <c r="D13657" s="430">
        <v>-6.9</v>
      </c>
      <c r="E13657" s="54">
        <v>33000</v>
      </c>
      <c r="F13657" s="140">
        <f t="shared" si="215"/>
        <v>-227700</v>
      </c>
      <c r="G13657" s="86">
        <f>SUM(F13657:F13658)</f>
        <v>-597700</v>
      </c>
      <c r="I13657" s="284">
        <v>42511</v>
      </c>
    </row>
    <row r="13658" spans="1:9" ht="18" customHeight="1">
      <c r="A13658" s="323"/>
      <c r="B13658" s="439" t="s">
        <v>2304</v>
      </c>
      <c r="C13658" s="430"/>
      <c r="D13658" s="430">
        <v>-10</v>
      </c>
      <c r="E13658" s="54">
        <v>37000</v>
      </c>
      <c r="F13658" s="140">
        <f t="shared" si="215"/>
        <v>-370000</v>
      </c>
      <c r="G13658" s="69"/>
      <c r="I13658" s="284">
        <v>42511</v>
      </c>
    </row>
    <row r="13659" spans="1:9" ht="18" customHeight="1">
      <c r="A13659" s="323"/>
      <c r="B13659" s="439"/>
      <c r="C13659" s="430"/>
      <c r="D13659" s="430"/>
      <c r="E13659" s="54"/>
      <c r="F13659" s="140">
        <f t="shared" si="215"/>
        <v>0</v>
      </c>
      <c r="G13659" s="69"/>
      <c r="I13659" s="284"/>
    </row>
    <row r="13660" spans="1:9" ht="18" customHeight="1">
      <c r="A13660" s="323" t="s">
        <v>2469</v>
      </c>
      <c r="B13660" s="439" t="s">
        <v>3048</v>
      </c>
      <c r="C13660" s="430" t="s">
        <v>1034</v>
      </c>
      <c r="D13660" s="430">
        <v>-3</v>
      </c>
      <c r="E13660" s="54">
        <v>37000</v>
      </c>
      <c r="F13660" s="140">
        <f t="shared" si="215"/>
        <v>-111000</v>
      </c>
      <c r="G13660" s="86">
        <f>F13660</f>
        <v>-111000</v>
      </c>
      <c r="I13660" s="284"/>
    </row>
    <row r="13661" spans="1:9" ht="18" customHeight="1">
      <c r="A13661" s="323"/>
      <c r="B13661" s="439"/>
      <c r="C13661" s="430"/>
      <c r="D13661" s="430"/>
      <c r="E13661" s="54"/>
      <c r="F13661" s="130">
        <f t="shared" si="215"/>
        <v>0</v>
      </c>
      <c r="G13661" s="69"/>
      <c r="I13661" s="284"/>
    </row>
    <row r="13662" spans="1:9" ht="18" customHeight="1">
      <c r="A13662" s="323" t="s">
        <v>88</v>
      </c>
      <c r="B13662" s="302" t="s">
        <v>13</v>
      </c>
      <c r="C13662" s="325" t="s">
        <v>442</v>
      </c>
      <c r="D13662" s="325">
        <v>536.20000000000005</v>
      </c>
      <c r="E13662" s="46">
        <v>30000</v>
      </c>
      <c r="F13662" s="130">
        <f t="shared" si="215"/>
        <v>16086000.000000002</v>
      </c>
      <c r="G13662" s="86">
        <f>SUM(F13662:F13663)</f>
        <v>29436000</v>
      </c>
      <c r="H13662" s="277" t="s">
        <v>2474</v>
      </c>
      <c r="I13662" s="284"/>
    </row>
    <row r="13663" spans="1:9" ht="18" customHeight="1">
      <c r="A13663" s="323"/>
      <c r="B13663" s="302" t="s">
        <v>13</v>
      </c>
      <c r="C13663" s="325" t="s">
        <v>124</v>
      </c>
      <c r="D13663" s="325">
        <v>445</v>
      </c>
      <c r="E13663" s="46">
        <v>30000</v>
      </c>
      <c r="F13663" s="130">
        <f t="shared" si="215"/>
        <v>13350000</v>
      </c>
      <c r="G13663" s="69"/>
      <c r="I13663" s="284"/>
    </row>
    <row r="13664" spans="1:9" ht="18" customHeight="1">
      <c r="A13664" s="323"/>
      <c r="B13664" s="302"/>
      <c r="C13664" s="325"/>
      <c r="D13664" s="325"/>
      <c r="E13664" s="46"/>
      <c r="F13664" s="130">
        <f t="shared" si="215"/>
        <v>0</v>
      </c>
      <c r="G13664" s="69"/>
      <c r="I13664" s="284"/>
    </row>
    <row r="13665" spans="1:9" ht="18" customHeight="1">
      <c r="A13665" s="323" t="s">
        <v>2345</v>
      </c>
      <c r="B13665" s="302" t="s">
        <v>13</v>
      </c>
      <c r="C13665" s="325" t="s">
        <v>907</v>
      </c>
      <c r="D13665" s="325">
        <v>30</v>
      </c>
      <c r="E13665" s="46">
        <v>30500</v>
      </c>
      <c r="F13665" s="130">
        <f t="shared" si="215"/>
        <v>915000</v>
      </c>
      <c r="G13665" s="86">
        <f>SUM(F13665:F13667)</f>
        <v>25150300</v>
      </c>
      <c r="I13665" s="284"/>
    </row>
    <row r="13666" spans="1:9" ht="18" customHeight="1">
      <c r="A13666" s="323"/>
      <c r="B13666" s="302" t="s">
        <v>13</v>
      </c>
      <c r="C13666" s="325" t="s">
        <v>2866</v>
      </c>
      <c r="D13666" s="325">
        <v>94.6</v>
      </c>
      <c r="E13666" s="46">
        <v>30500</v>
      </c>
      <c r="F13666" s="130">
        <f t="shared" si="215"/>
        <v>2885300</v>
      </c>
      <c r="G13666" s="69"/>
      <c r="I13666" s="284"/>
    </row>
    <row r="13667" spans="1:9" ht="18" customHeight="1">
      <c r="A13667" s="323"/>
      <c r="B13667" s="302" t="s">
        <v>13</v>
      </c>
      <c r="C13667" s="325" t="s">
        <v>581</v>
      </c>
      <c r="D13667" s="325">
        <v>700</v>
      </c>
      <c r="E13667" s="46">
        <v>30500</v>
      </c>
      <c r="F13667" s="130">
        <f t="shared" si="215"/>
        <v>21350000</v>
      </c>
      <c r="G13667" s="69"/>
      <c r="I13667" s="284"/>
    </row>
    <row r="13668" spans="1:9" ht="18" customHeight="1">
      <c r="A13668" s="323"/>
      <c r="B13668" s="302"/>
      <c r="C13668" s="325"/>
      <c r="D13668" s="325"/>
      <c r="E13668" s="46"/>
      <c r="F13668" s="130">
        <f t="shared" si="215"/>
        <v>0</v>
      </c>
      <c r="G13668" s="69"/>
    </row>
    <row r="13669" spans="1:9" ht="18" customHeight="1">
      <c r="A13669" s="323" t="s">
        <v>207</v>
      </c>
      <c r="B13669" s="302" t="s">
        <v>23</v>
      </c>
      <c r="C13669" s="325" t="s">
        <v>848</v>
      </c>
      <c r="D13669" s="325">
        <v>50</v>
      </c>
      <c r="E13669" s="46">
        <v>35500</v>
      </c>
      <c r="F13669" s="130">
        <f t="shared" si="215"/>
        <v>1775000</v>
      </c>
      <c r="G13669" s="86">
        <f>SUM(F13669:F13673)</f>
        <v>20905200</v>
      </c>
      <c r="H13669" s="277" t="s">
        <v>2474</v>
      </c>
    </row>
    <row r="13670" spans="1:9" ht="18" customHeight="1">
      <c r="A13670" s="323"/>
      <c r="B13670" s="302" t="s">
        <v>23</v>
      </c>
      <c r="C13670" s="325" t="s">
        <v>1301</v>
      </c>
      <c r="D13670" s="325">
        <v>80</v>
      </c>
      <c r="E13670" s="46">
        <v>33500</v>
      </c>
      <c r="F13670" s="130">
        <f t="shared" si="215"/>
        <v>2680000</v>
      </c>
      <c r="G13670" s="69"/>
    </row>
    <row r="13671" spans="1:9" ht="18" customHeight="1">
      <c r="A13671" s="323"/>
      <c r="B13671" s="302" t="s">
        <v>208</v>
      </c>
      <c r="C13671" s="325" t="s">
        <v>54</v>
      </c>
      <c r="D13671" s="325">
        <v>170</v>
      </c>
      <c r="E13671" s="46">
        <v>37000</v>
      </c>
      <c r="F13671" s="130">
        <f t="shared" si="215"/>
        <v>6290000</v>
      </c>
      <c r="G13671" s="69"/>
    </row>
    <row r="13672" spans="1:9" ht="18" customHeight="1">
      <c r="A13672" s="323"/>
      <c r="B13672" s="302" t="s">
        <v>208</v>
      </c>
      <c r="C13672" s="325" t="s">
        <v>1676</v>
      </c>
      <c r="D13672" s="325">
        <v>134.6</v>
      </c>
      <c r="E13672" s="46">
        <v>37000</v>
      </c>
      <c r="F13672" s="130">
        <f t="shared" si="215"/>
        <v>4980200</v>
      </c>
      <c r="G13672" s="69"/>
    </row>
    <row r="13673" spans="1:9" ht="18" customHeight="1">
      <c r="A13673" s="323"/>
      <c r="B13673" s="302" t="s">
        <v>208</v>
      </c>
      <c r="C13673" s="325" t="s">
        <v>60</v>
      </c>
      <c r="D13673" s="325">
        <v>140</v>
      </c>
      <c r="E13673" s="46">
        <v>37000</v>
      </c>
      <c r="F13673" s="130">
        <f t="shared" si="215"/>
        <v>5180000</v>
      </c>
      <c r="G13673" s="69"/>
    </row>
    <row r="13674" spans="1:9" ht="18" customHeight="1">
      <c r="A13674" s="323"/>
      <c r="B13674" s="302"/>
      <c r="C13674" s="325"/>
      <c r="D13674" s="325"/>
      <c r="E13674" s="46"/>
      <c r="F13674" s="130">
        <f t="shared" si="215"/>
        <v>0</v>
      </c>
      <c r="G13674" s="69"/>
    </row>
    <row r="13675" spans="1:9" ht="18" customHeight="1">
      <c r="A13675" s="323" t="s">
        <v>63</v>
      </c>
      <c r="B13675" s="302" t="s">
        <v>135</v>
      </c>
      <c r="C13675" s="325" t="s">
        <v>150</v>
      </c>
      <c r="D13675" s="325">
        <v>36</v>
      </c>
      <c r="E13675" s="46">
        <v>37000</v>
      </c>
      <c r="F13675" s="130">
        <f t="shared" si="215"/>
        <v>1332000</v>
      </c>
      <c r="G13675" s="86">
        <f>F13675</f>
        <v>1332000</v>
      </c>
      <c r="H13675" s="277" t="s">
        <v>2474</v>
      </c>
    </row>
    <row r="13676" spans="1:9" ht="18" customHeight="1">
      <c r="A13676" s="323"/>
      <c r="B13676" s="302"/>
      <c r="C13676" s="325"/>
      <c r="D13676" s="325"/>
      <c r="E13676" s="46"/>
      <c r="F13676" s="130">
        <f t="shared" si="215"/>
        <v>0</v>
      </c>
      <c r="G13676" s="69"/>
    </row>
    <row r="13677" spans="1:9" ht="18" customHeight="1">
      <c r="A13677" s="323" t="s">
        <v>210</v>
      </c>
      <c r="B13677" s="302" t="s">
        <v>23</v>
      </c>
      <c r="C13677" s="325" t="s">
        <v>211</v>
      </c>
      <c r="D13677" s="325">
        <v>215.4</v>
      </c>
      <c r="E13677" s="46">
        <v>31000</v>
      </c>
      <c r="F13677" s="130">
        <f t="shared" si="215"/>
        <v>6677400</v>
      </c>
      <c r="G13677" s="86">
        <f>SUM(F13677:F13680)</f>
        <v>30027400</v>
      </c>
      <c r="H13677" s="277" t="s">
        <v>2474</v>
      </c>
    </row>
    <row r="13678" spans="1:9" ht="18" customHeight="1">
      <c r="A13678" s="323"/>
      <c r="B13678" s="302" t="s">
        <v>212</v>
      </c>
      <c r="C13678" s="325" t="s">
        <v>1026</v>
      </c>
      <c r="D13678" s="325">
        <v>250</v>
      </c>
      <c r="E13678" s="46">
        <v>31000</v>
      </c>
      <c r="F13678" s="130">
        <f t="shared" si="215"/>
        <v>7750000</v>
      </c>
      <c r="G13678" s="69"/>
    </row>
    <row r="13679" spans="1:9" ht="18" customHeight="1">
      <c r="A13679" s="323"/>
      <c r="B13679" s="302" t="s">
        <v>212</v>
      </c>
      <c r="C13679" s="325" t="s">
        <v>344</v>
      </c>
      <c r="D13679" s="325">
        <v>200</v>
      </c>
      <c r="E13679" s="46">
        <v>31500</v>
      </c>
      <c r="F13679" s="130">
        <f t="shared" si="215"/>
        <v>6300000</v>
      </c>
      <c r="G13679" s="69"/>
    </row>
    <row r="13680" spans="1:9" ht="18" customHeight="1">
      <c r="A13680" s="323"/>
      <c r="B13680" s="302" t="s">
        <v>212</v>
      </c>
      <c r="C13680" s="325" t="s">
        <v>346</v>
      </c>
      <c r="D13680" s="325">
        <v>300</v>
      </c>
      <c r="E13680" s="46">
        <v>31000</v>
      </c>
      <c r="F13680" s="130">
        <f t="shared" si="215"/>
        <v>9300000</v>
      </c>
      <c r="G13680" s="69"/>
    </row>
    <row r="13681" spans="1:8" ht="18" customHeight="1">
      <c r="A13681" s="323"/>
      <c r="B13681" s="302"/>
      <c r="C13681" s="325"/>
      <c r="D13681" s="325"/>
      <c r="E13681" s="46"/>
      <c r="F13681" s="130">
        <f t="shared" si="215"/>
        <v>0</v>
      </c>
      <c r="G13681" s="69"/>
    </row>
    <row r="13682" spans="1:8" ht="18" customHeight="1">
      <c r="A13682" s="323" t="s">
        <v>178</v>
      </c>
      <c r="B13682" s="302" t="s">
        <v>13</v>
      </c>
      <c r="C13682" s="325" t="s">
        <v>214</v>
      </c>
      <c r="D13682" s="325">
        <v>20</v>
      </c>
      <c r="E13682" s="46">
        <v>32000</v>
      </c>
      <c r="F13682" s="130">
        <f t="shared" si="215"/>
        <v>640000</v>
      </c>
      <c r="G13682" s="86">
        <f>SUM(F13682:F13684)</f>
        <v>5870450</v>
      </c>
      <c r="H13682" s="277" t="s">
        <v>2474</v>
      </c>
    </row>
    <row r="13683" spans="1:8" ht="18" customHeight="1">
      <c r="A13683" s="323"/>
      <c r="B13683" s="302" t="s">
        <v>31</v>
      </c>
      <c r="C13683" s="325" t="s">
        <v>34</v>
      </c>
      <c r="D13683" s="325">
        <v>93.3</v>
      </c>
      <c r="E13683" s="46">
        <v>36500</v>
      </c>
      <c r="F13683" s="130">
        <f t="shared" si="215"/>
        <v>3405450</v>
      </c>
      <c r="G13683" s="69"/>
    </row>
    <row r="13684" spans="1:8" ht="18" customHeight="1">
      <c r="A13684" s="323"/>
      <c r="B13684" s="302" t="s">
        <v>31</v>
      </c>
      <c r="C13684" s="325" t="s">
        <v>15</v>
      </c>
      <c r="D13684" s="325">
        <v>50</v>
      </c>
      <c r="E13684" s="46">
        <v>36500</v>
      </c>
      <c r="F13684" s="130">
        <f t="shared" si="215"/>
        <v>1825000</v>
      </c>
      <c r="G13684" s="69"/>
    </row>
    <row r="13685" spans="1:8" ht="18" customHeight="1">
      <c r="A13685" s="323"/>
      <c r="B13685" s="302"/>
      <c r="C13685" s="325"/>
      <c r="D13685" s="325"/>
      <c r="E13685" s="46"/>
      <c r="F13685" s="130">
        <f t="shared" si="215"/>
        <v>0</v>
      </c>
      <c r="G13685" s="69"/>
    </row>
    <row r="13686" spans="1:8" ht="18" customHeight="1">
      <c r="A13686" s="323" t="s">
        <v>51</v>
      </c>
      <c r="B13686" s="446" t="s">
        <v>3053</v>
      </c>
      <c r="C13686" s="430" t="s">
        <v>886</v>
      </c>
      <c r="D13686" s="430">
        <v>-187.4</v>
      </c>
      <c r="E13686" s="54">
        <v>34500</v>
      </c>
      <c r="F13686" s="140">
        <f>E13686*D13686</f>
        <v>-6465300</v>
      </c>
      <c r="G13686" s="86">
        <f>SUM(F13686:F13696)</f>
        <v>35222800</v>
      </c>
      <c r="H13686" s="277" t="s">
        <v>2474</v>
      </c>
    </row>
    <row r="13687" spans="1:8" ht="18" customHeight="1">
      <c r="A13687" s="323"/>
      <c r="B13687" s="302" t="s">
        <v>13</v>
      </c>
      <c r="C13687" s="325" t="s">
        <v>819</v>
      </c>
      <c r="D13687" s="325">
        <v>150</v>
      </c>
      <c r="E13687" s="46">
        <v>32000</v>
      </c>
      <c r="F13687" s="130">
        <f t="shared" si="215"/>
        <v>4800000</v>
      </c>
      <c r="G13687" s="69"/>
    </row>
    <row r="13688" spans="1:8" ht="18" customHeight="1">
      <c r="A13688" s="323"/>
      <c r="B13688" s="302" t="s">
        <v>13</v>
      </c>
      <c r="C13688" s="325" t="s">
        <v>1481</v>
      </c>
      <c r="D13688" s="325">
        <v>48</v>
      </c>
      <c r="E13688" s="46">
        <v>32000</v>
      </c>
      <c r="F13688" s="130">
        <f t="shared" si="215"/>
        <v>1536000</v>
      </c>
      <c r="G13688" s="69"/>
    </row>
    <row r="13689" spans="1:8" ht="18" customHeight="1">
      <c r="A13689" s="323"/>
      <c r="B13689" s="302" t="s">
        <v>23</v>
      </c>
      <c r="C13689" s="325" t="s">
        <v>1930</v>
      </c>
      <c r="D13689" s="325">
        <v>101.6</v>
      </c>
      <c r="E13689" s="46">
        <v>34500</v>
      </c>
      <c r="F13689" s="130">
        <f t="shared" si="215"/>
        <v>3505200</v>
      </c>
      <c r="G13689" s="69"/>
    </row>
    <row r="13690" spans="1:8" ht="18" customHeight="1">
      <c r="A13690" s="323"/>
      <c r="B13690" s="302" t="s">
        <v>31</v>
      </c>
      <c r="C13690" s="325" t="s">
        <v>533</v>
      </c>
      <c r="D13690" s="325">
        <v>51.6</v>
      </c>
      <c r="E13690" s="46">
        <v>34000</v>
      </c>
      <c r="F13690" s="130">
        <f t="shared" si="215"/>
        <v>1754400</v>
      </c>
      <c r="G13690" s="69"/>
    </row>
    <row r="13691" spans="1:8" ht="18" customHeight="1">
      <c r="A13691" s="323"/>
      <c r="B13691" s="302" t="s">
        <v>31</v>
      </c>
      <c r="C13691" s="325" t="s">
        <v>348</v>
      </c>
      <c r="D13691" s="325">
        <v>77.5</v>
      </c>
      <c r="E13691" s="46">
        <v>34000</v>
      </c>
      <c r="F13691" s="130">
        <f t="shared" si="215"/>
        <v>2635000</v>
      </c>
      <c r="G13691" s="69"/>
    </row>
    <row r="13692" spans="1:8" ht="18" customHeight="1">
      <c r="A13692" s="323"/>
      <c r="B13692" s="302" t="s">
        <v>31</v>
      </c>
      <c r="C13692" s="325" t="s">
        <v>447</v>
      </c>
      <c r="D13692" s="325">
        <v>80</v>
      </c>
      <c r="E13692" s="46">
        <v>34000</v>
      </c>
      <c r="F13692" s="130">
        <f t="shared" si="215"/>
        <v>2720000</v>
      </c>
      <c r="G13692" s="69"/>
    </row>
    <row r="13693" spans="1:8" ht="18" customHeight="1">
      <c r="A13693" s="323"/>
      <c r="B13693" s="302" t="s">
        <v>31</v>
      </c>
      <c r="C13693" s="325" t="s">
        <v>875</v>
      </c>
      <c r="D13693" s="325">
        <v>52</v>
      </c>
      <c r="E13693" s="46">
        <v>36000</v>
      </c>
      <c r="F13693" s="130">
        <f t="shared" si="215"/>
        <v>1872000</v>
      </c>
      <c r="G13693" s="69"/>
    </row>
    <row r="13694" spans="1:8" ht="18" customHeight="1">
      <c r="A13694" s="323"/>
      <c r="B13694" s="302" t="s">
        <v>31</v>
      </c>
      <c r="C13694" s="325" t="s">
        <v>1605</v>
      </c>
      <c r="D13694" s="325">
        <v>101</v>
      </c>
      <c r="E13694" s="46">
        <v>32000</v>
      </c>
      <c r="F13694" s="130">
        <f t="shared" si="215"/>
        <v>3232000</v>
      </c>
      <c r="G13694" s="69"/>
    </row>
    <row r="13695" spans="1:8" ht="18" customHeight="1">
      <c r="A13695" s="323"/>
      <c r="B13695" s="302" t="s">
        <v>31</v>
      </c>
      <c r="C13695" s="325" t="s">
        <v>1838</v>
      </c>
      <c r="D13695" s="325">
        <v>110</v>
      </c>
      <c r="E13695" s="46">
        <v>32000</v>
      </c>
      <c r="F13695" s="130">
        <f t="shared" si="215"/>
        <v>3520000</v>
      </c>
      <c r="G13695" s="69"/>
    </row>
    <row r="13696" spans="1:8" ht="18" customHeight="1">
      <c r="A13696" s="323"/>
      <c r="B13696" s="302" t="s">
        <v>31</v>
      </c>
      <c r="C13696" s="325" t="s">
        <v>2045</v>
      </c>
      <c r="D13696" s="325">
        <v>495.8</v>
      </c>
      <c r="E13696" s="46">
        <v>32500</v>
      </c>
      <c r="F13696" s="130">
        <f t="shared" si="215"/>
        <v>16113500</v>
      </c>
      <c r="G13696" s="69"/>
    </row>
    <row r="13697" spans="1:8" ht="18" customHeight="1">
      <c r="A13697" s="323"/>
      <c r="B13697" s="302"/>
      <c r="C13697" s="325"/>
      <c r="D13697" s="325"/>
      <c r="E13697" s="46"/>
      <c r="F13697" s="130">
        <f t="shared" si="215"/>
        <v>0</v>
      </c>
      <c r="G13697" s="69"/>
    </row>
    <row r="13698" spans="1:8" ht="18" customHeight="1">
      <c r="A13698" s="323" t="s">
        <v>375</v>
      </c>
      <c r="B13698" s="302" t="s">
        <v>376</v>
      </c>
      <c r="C13698" s="325" t="s">
        <v>861</v>
      </c>
      <c r="D13698" s="325">
        <v>60</v>
      </c>
      <c r="E13698" s="46">
        <v>30500</v>
      </c>
      <c r="F13698" s="130">
        <f t="shared" si="215"/>
        <v>1830000</v>
      </c>
      <c r="G13698" s="86">
        <f>F13698</f>
        <v>1830000</v>
      </c>
      <c r="H13698" s="277" t="s">
        <v>2474</v>
      </c>
    </row>
    <row r="13699" spans="1:8" ht="18" customHeight="1">
      <c r="A13699" s="323"/>
      <c r="B13699" s="302"/>
      <c r="C13699" s="325"/>
      <c r="D13699" s="325"/>
      <c r="E13699" s="46"/>
      <c r="F13699" s="130">
        <f t="shared" si="215"/>
        <v>0</v>
      </c>
      <c r="G13699" s="69"/>
    </row>
    <row r="13700" spans="1:8" ht="18" customHeight="1">
      <c r="A13700" s="323" t="s">
        <v>2014</v>
      </c>
      <c r="B13700" s="302" t="s">
        <v>13</v>
      </c>
      <c r="C13700" s="325" t="s">
        <v>3051</v>
      </c>
      <c r="D13700" s="325">
        <v>100</v>
      </c>
      <c r="E13700" s="46">
        <v>30500</v>
      </c>
      <c r="F13700" s="130">
        <f t="shared" si="215"/>
        <v>3050000</v>
      </c>
      <c r="G13700" s="86">
        <f>F13700</f>
        <v>3050000</v>
      </c>
      <c r="H13700" s="277" t="s">
        <v>2474</v>
      </c>
    </row>
    <row r="13701" spans="1:8" ht="18" customHeight="1">
      <c r="A13701" s="323"/>
      <c r="B13701" s="302"/>
      <c r="C13701" s="325"/>
      <c r="D13701" s="325"/>
      <c r="E13701" s="46"/>
      <c r="F13701" s="130">
        <f t="shared" si="215"/>
        <v>0</v>
      </c>
      <c r="G13701" s="69"/>
    </row>
    <row r="13702" spans="1:8" ht="18" customHeight="1">
      <c r="A13702" s="323" t="s">
        <v>2965</v>
      </c>
      <c r="B13702" s="302" t="s">
        <v>13</v>
      </c>
      <c r="C13702" s="325" t="s">
        <v>571</v>
      </c>
      <c r="D13702" s="325">
        <v>210.2</v>
      </c>
      <c r="E13702" s="46">
        <v>31000</v>
      </c>
      <c r="F13702" s="130">
        <f t="shared" si="215"/>
        <v>6516200</v>
      </c>
      <c r="G13702" s="86">
        <f>F13702</f>
        <v>6516200</v>
      </c>
      <c r="H13702" s="277" t="s">
        <v>2474</v>
      </c>
    </row>
    <row r="13703" spans="1:8" ht="18" customHeight="1">
      <c r="A13703" s="323"/>
      <c r="B13703" s="302"/>
      <c r="C13703" s="325"/>
      <c r="D13703" s="325"/>
      <c r="E13703" s="46"/>
      <c r="F13703" s="130">
        <f t="shared" si="215"/>
        <v>0</v>
      </c>
      <c r="G13703" s="69"/>
    </row>
    <row r="13704" spans="1:8" ht="18" customHeight="1">
      <c r="A13704" s="458" t="s">
        <v>3052</v>
      </c>
      <c r="B13704" s="302" t="s">
        <v>23</v>
      </c>
      <c r="C13704" s="325" t="s">
        <v>62</v>
      </c>
      <c r="D13704" s="325">
        <v>49.6</v>
      </c>
      <c r="E13704" s="46">
        <v>34500</v>
      </c>
      <c r="F13704" s="130">
        <f t="shared" si="215"/>
        <v>1711200</v>
      </c>
      <c r="G13704" s="86">
        <f>SUM(F13704:F13704)</f>
        <v>1711200</v>
      </c>
      <c r="H13704" s="277" t="s">
        <v>2474</v>
      </c>
    </row>
    <row r="13705" spans="1:8" ht="18" customHeight="1">
      <c r="A13705" s="323"/>
      <c r="B13705" s="302"/>
      <c r="C13705" s="325"/>
      <c r="D13705" s="325"/>
      <c r="E13705" s="46"/>
      <c r="F13705" s="130">
        <f t="shared" si="215"/>
        <v>0</v>
      </c>
      <c r="G13705" s="69"/>
    </row>
    <row r="13706" spans="1:8" ht="18" customHeight="1">
      <c r="A13706" s="323" t="s">
        <v>321</v>
      </c>
      <c r="B13706" s="302" t="s">
        <v>31</v>
      </c>
      <c r="C13706" s="325" t="s">
        <v>1214</v>
      </c>
      <c r="D13706" s="325">
        <v>240.4</v>
      </c>
      <c r="E13706" s="46">
        <v>35500</v>
      </c>
      <c r="F13706" s="130">
        <f t="shared" si="215"/>
        <v>8534200</v>
      </c>
      <c r="G13706" s="86">
        <f>F13706</f>
        <v>8534200</v>
      </c>
      <c r="H13706" s="277" t="s">
        <v>2474</v>
      </c>
    </row>
    <row r="13707" spans="1:8" ht="18" customHeight="1">
      <c r="A13707" s="323"/>
      <c r="B13707" s="302"/>
      <c r="C13707" s="325"/>
      <c r="D13707" s="325"/>
      <c r="E13707" s="46"/>
      <c r="F13707" s="130">
        <f t="shared" si="215"/>
        <v>0</v>
      </c>
      <c r="G13707" s="69"/>
    </row>
    <row r="13708" spans="1:8" ht="18" customHeight="1">
      <c r="A13708" s="323" t="s">
        <v>2448</v>
      </c>
      <c r="B13708" s="302" t="s">
        <v>13</v>
      </c>
      <c r="C13708" s="325" t="s">
        <v>255</v>
      </c>
      <c r="D13708" s="325">
        <v>58</v>
      </c>
      <c r="E13708" s="46">
        <v>32000</v>
      </c>
      <c r="F13708" s="130">
        <f t="shared" si="215"/>
        <v>1856000</v>
      </c>
      <c r="G13708" s="86">
        <f>SUM(F13708:F13709)</f>
        <v>3956000</v>
      </c>
      <c r="H13708" s="277" t="s">
        <v>2474</v>
      </c>
    </row>
    <row r="13709" spans="1:8" ht="18" customHeight="1">
      <c r="A13709" s="323"/>
      <c r="B13709" s="302" t="s">
        <v>31</v>
      </c>
      <c r="C13709" s="325" t="s">
        <v>1386</v>
      </c>
      <c r="D13709" s="325">
        <v>60</v>
      </c>
      <c r="E13709" s="46">
        <v>35000</v>
      </c>
      <c r="F13709" s="130">
        <f t="shared" si="215"/>
        <v>2100000</v>
      </c>
      <c r="G13709" s="69"/>
    </row>
    <row r="13710" spans="1:8" ht="18" customHeight="1">
      <c r="A13710" s="323"/>
      <c r="B13710" s="302"/>
      <c r="C13710" s="325"/>
      <c r="D13710" s="325"/>
      <c r="E13710" s="46"/>
      <c r="F13710" s="130">
        <f t="shared" si="215"/>
        <v>0</v>
      </c>
      <c r="G13710" s="69"/>
    </row>
    <row r="13711" spans="1:8" ht="18" customHeight="1">
      <c r="A13711" s="323" t="s">
        <v>2492</v>
      </c>
      <c r="B13711" s="302" t="s">
        <v>13</v>
      </c>
      <c r="C13711" s="325" t="s">
        <v>75</v>
      </c>
      <c r="D13711" s="325">
        <v>10</v>
      </c>
      <c r="E13711" s="46">
        <v>30500</v>
      </c>
      <c r="F13711" s="130">
        <f t="shared" si="215"/>
        <v>305000</v>
      </c>
      <c r="G13711" s="86">
        <f>F13711</f>
        <v>305000</v>
      </c>
    </row>
    <row r="13712" spans="1:8" ht="18" customHeight="1">
      <c r="A13712" s="323"/>
      <c r="B13712" s="302"/>
      <c r="C13712" s="325"/>
      <c r="D13712" s="325"/>
      <c r="E13712" s="46"/>
      <c r="F13712" s="130">
        <f t="shared" si="215"/>
        <v>0</v>
      </c>
      <c r="G13712" s="69"/>
    </row>
    <row r="13713" spans="1:8" ht="18" customHeight="1">
      <c r="A13713" s="323" t="s">
        <v>52</v>
      </c>
      <c r="B13713" s="302" t="s">
        <v>31</v>
      </c>
      <c r="C13713" s="325" t="s">
        <v>594</v>
      </c>
      <c r="D13713" s="325">
        <v>250</v>
      </c>
      <c r="E13713" s="46">
        <v>37300</v>
      </c>
      <c r="F13713" s="130">
        <f t="shared" si="215"/>
        <v>9325000</v>
      </c>
      <c r="G13713" s="86">
        <f>SUM(F13713:F13715)</f>
        <v>26958320</v>
      </c>
      <c r="H13713" s="277" t="s">
        <v>2474</v>
      </c>
    </row>
    <row r="13714" spans="1:8" ht="18" customHeight="1">
      <c r="A13714" s="323"/>
      <c r="B13714" s="302" t="s">
        <v>208</v>
      </c>
      <c r="C13714" s="325" t="s">
        <v>54</v>
      </c>
      <c r="D13714" s="325">
        <v>300</v>
      </c>
      <c r="E13714" s="46">
        <v>38300</v>
      </c>
      <c r="F13714" s="130">
        <f t="shared" si="215"/>
        <v>11490000</v>
      </c>
      <c r="G13714" s="69"/>
    </row>
    <row r="13715" spans="1:8" ht="18" customHeight="1">
      <c r="A13715" s="533"/>
      <c r="B13715" s="440" t="s">
        <v>208</v>
      </c>
      <c r="C13715" s="382" t="s">
        <v>664</v>
      </c>
      <c r="D13715" s="382">
        <v>160.4</v>
      </c>
      <c r="E13715" s="59">
        <v>38300</v>
      </c>
      <c r="F13715" s="132">
        <f t="shared" si="215"/>
        <v>6143320</v>
      </c>
      <c r="G13715" s="92"/>
    </row>
    <row r="13716" spans="1:8" ht="18" customHeight="1">
      <c r="A13716" s="526"/>
      <c r="B13716" s="435"/>
      <c r="C13716" s="484"/>
      <c r="D13716" s="484"/>
      <c r="E13716" s="113"/>
      <c r="F13716" s="126"/>
      <c r="G13716" s="9"/>
    </row>
    <row r="13717" spans="1:8" ht="18" customHeight="1">
      <c r="A13717" s="549">
        <v>42515</v>
      </c>
      <c r="B13717" s="473"/>
      <c r="C13717" s="517" t="s">
        <v>398</v>
      </c>
      <c r="D13717" s="498"/>
      <c r="E13717" s="62"/>
      <c r="F13717" s="295"/>
      <c r="G13717" s="296"/>
    </row>
    <row r="13718" spans="1:8" ht="18" customHeight="1">
      <c r="A13718" s="550" t="s">
        <v>127</v>
      </c>
      <c r="B13718" s="475" t="s">
        <v>134</v>
      </c>
      <c r="C13718" s="519" t="s">
        <v>152</v>
      </c>
      <c r="D13718" s="519">
        <f>SUM(D13719:D13846)</f>
        <v>10300.400000000001</v>
      </c>
      <c r="E13718" s="332"/>
      <c r="F13718" s="332">
        <f>SUM(F13719:F13846)</f>
        <v>356728360</v>
      </c>
      <c r="G13718" s="332">
        <f>SUM(G13719:G13846)</f>
        <v>356728360</v>
      </c>
      <c r="H13718" s="278"/>
    </row>
    <row r="13719" spans="1:8" ht="18" customHeight="1">
      <c r="A13719" s="532" t="s">
        <v>2769</v>
      </c>
      <c r="B13719" s="441" t="s">
        <v>31</v>
      </c>
      <c r="C13719" s="492" t="s">
        <v>3060</v>
      </c>
      <c r="D13719" s="492">
        <v>68.599999999999994</v>
      </c>
      <c r="E13719" s="62">
        <v>35500</v>
      </c>
      <c r="F13719" s="139">
        <f t="shared" si="215"/>
        <v>2435300</v>
      </c>
      <c r="G13719" s="85">
        <f>F13719</f>
        <v>2435300</v>
      </c>
    </row>
    <row r="13720" spans="1:8" ht="18" customHeight="1">
      <c r="A13720" s="323"/>
      <c r="B13720" s="302"/>
      <c r="C13720" s="325"/>
      <c r="D13720" s="325"/>
      <c r="E13720" s="46"/>
      <c r="F13720" s="130">
        <f t="shared" si="215"/>
        <v>0</v>
      </c>
      <c r="G13720" s="69"/>
    </row>
    <row r="13721" spans="1:8" ht="18" customHeight="1">
      <c r="A13721" s="323" t="s">
        <v>1339</v>
      </c>
      <c r="B13721" s="302" t="s">
        <v>13</v>
      </c>
      <c r="C13721" s="325" t="s">
        <v>60</v>
      </c>
      <c r="D13721" s="325">
        <v>30</v>
      </c>
      <c r="E13721" s="46">
        <v>31000</v>
      </c>
      <c r="F13721" s="130">
        <f t="shared" si="215"/>
        <v>930000</v>
      </c>
      <c r="G13721" s="86">
        <f>SUM(F13721:F13723)</f>
        <v>3019500</v>
      </c>
    </row>
    <row r="13722" spans="1:8" ht="18" customHeight="1">
      <c r="A13722" s="323"/>
      <c r="B13722" s="302" t="s">
        <v>31</v>
      </c>
      <c r="C13722" s="325" t="s">
        <v>3062</v>
      </c>
      <c r="D13722" s="325">
        <v>32</v>
      </c>
      <c r="E13722" s="46">
        <v>35000</v>
      </c>
      <c r="F13722" s="130">
        <f t="shared" si="215"/>
        <v>1120000</v>
      </c>
      <c r="G13722" s="69"/>
    </row>
    <row r="13723" spans="1:8" ht="18" customHeight="1">
      <c r="A13723" s="323"/>
      <c r="B13723" s="302" t="s">
        <v>31</v>
      </c>
      <c r="C13723" s="325" t="s">
        <v>3063</v>
      </c>
      <c r="D13723" s="325">
        <v>27.7</v>
      </c>
      <c r="E13723" s="46">
        <v>35000</v>
      </c>
      <c r="F13723" s="130">
        <f t="shared" si="215"/>
        <v>969500</v>
      </c>
      <c r="G13723" s="69"/>
    </row>
    <row r="13724" spans="1:8" ht="18" customHeight="1">
      <c r="A13724" s="323"/>
      <c r="B13724" s="302"/>
      <c r="C13724" s="325"/>
      <c r="D13724" s="325"/>
      <c r="E13724" s="46"/>
      <c r="F13724" s="130">
        <f t="shared" ref="F13724:F13825" si="216">E13724*D13724</f>
        <v>0</v>
      </c>
      <c r="G13724" s="69"/>
    </row>
    <row r="13725" spans="1:8" ht="18" customHeight="1">
      <c r="A13725" s="323" t="s">
        <v>102</v>
      </c>
      <c r="B13725" s="302" t="s">
        <v>13</v>
      </c>
      <c r="C13725" s="325" t="s">
        <v>46</v>
      </c>
      <c r="D13725" s="325">
        <v>10</v>
      </c>
      <c r="E13725" s="46">
        <v>31000</v>
      </c>
      <c r="F13725" s="130">
        <f t="shared" si="216"/>
        <v>310000</v>
      </c>
      <c r="G13725" s="86">
        <f>SUM(F13725:F13726)</f>
        <v>620000</v>
      </c>
    </row>
    <row r="13726" spans="1:8" ht="18" customHeight="1">
      <c r="A13726" s="323"/>
      <c r="B13726" s="302" t="s">
        <v>13</v>
      </c>
      <c r="C13726" s="325" t="s">
        <v>25</v>
      </c>
      <c r="D13726" s="325">
        <v>10</v>
      </c>
      <c r="E13726" s="46">
        <v>31000</v>
      </c>
      <c r="F13726" s="130">
        <f t="shared" si="216"/>
        <v>310000</v>
      </c>
      <c r="G13726" s="69"/>
    </row>
    <row r="13727" spans="1:8" ht="18" customHeight="1">
      <c r="A13727" s="323"/>
      <c r="B13727" s="302"/>
      <c r="C13727" s="325"/>
      <c r="D13727" s="325"/>
      <c r="E13727" s="46"/>
      <c r="F13727" s="130">
        <f t="shared" si="216"/>
        <v>0</v>
      </c>
      <c r="G13727" s="69"/>
    </row>
    <row r="13728" spans="1:8" ht="18" customHeight="1">
      <c r="A13728" s="323" t="s">
        <v>3064</v>
      </c>
      <c r="B13728" s="302" t="s">
        <v>31</v>
      </c>
      <c r="C13728" s="325" t="s">
        <v>60</v>
      </c>
      <c r="D13728" s="325">
        <v>44</v>
      </c>
      <c r="E13728" s="46">
        <v>35000</v>
      </c>
      <c r="F13728" s="130">
        <f t="shared" si="216"/>
        <v>1540000</v>
      </c>
      <c r="G13728" s="86">
        <f>F13728</f>
        <v>1540000</v>
      </c>
    </row>
    <row r="13729" spans="1:9" ht="18" customHeight="1">
      <c r="A13729" s="323"/>
      <c r="B13729" s="302"/>
      <c r="C13729" s="325"/>
      <c r="D13729" s="325"/>
      <c r="E13729" s="46"/>
      <c r="F13729" s="130">
        <f t="shared" si="216"/>
        <v>0</v>
      </c>
      <c r="G13729" s="69"/>
    </row>
    <row r="13730" spans="1:9" ht="18" customHeight="1">
      <c r="A13730" s="323" t="s">
        <v>2141</v>
      </c>
      <c r="B13730" s="302" t="s">
        <v>289</v>
      </c>
      <c r="C13730" s="325" t="s">
        <v>22</v>
      </c>
      <c r="D13730" s="325">
        <v>100</v>
      </c>
      <c r="E13730" s="46">
        <v>31500</v>
      </c>
      <c r="F13730" s="130">
        <f t="shared" si="216"/>
        <v>3150000</v>
      </c>
      <c r="G13730" s="86">
        <f>SUM(F13730:F13731)</f>
        <v>4725000</v>
      </c>
    </row>
    <row r="13731" spans="1:9" ht="18" customHeight="1">
      <c r="A13731" s="323"/>
      <c r="B13731" s="302" t="s">
        <v>289</v>
      </c>
      <c r="C13731" s="325" t="s">
        <v>1654</v>
      </c>
      <c r="D13731" s="325">
        <v>50</v>
      </c>
      <c r="E13731" s="46">
        <v>31500</v>
      </c>
      <c r="F13731" s="130">
        <f t="shared" si="216"/>
        <v>1575000</v>
      </c>
      <c r="G13731" s="69"/>
    </row>
    <row r="13732" spans="1:9" ht="18" customHeight="1">
      <c r="A13732" s="323"/>
      <c r="B13732" s="302"/>
      <c r="C13732" s="325"/>
      <c r="D13732" s="325"/>
      <c r="E13732" s="46"/>
      <c r="F13732" s="130">
        <f t="shared" si="216"/>
        <v>0</v>
      </c>
      <c r="G13732" s="69"/>
    </row>
    <row r="13733" spans="1:9" ht="18" customHeight="1">
      <c r="A13733" s="323" t="s">
        <v>12</v>
      </c>
      <c r="B13733" s="302" t="s">
        <v>13</v>
      </c>
      <c r="C13733" s="325" t="s">
        <v>579</v>
      </c>
      <c r="D13733" s="325">
        <v>40</v>
      </c>
      <c r="E13733" s="46">
        <v>30500</v>
      </c>
      <c r="F13733" s="130">
        <f t="shared" si="216"/>
        <v>1220000</v>
      </c>
      <c r="G13733" s="86">
        <f>F13733</f>
        <v>1220000</v>
      </c>
    </row>
    <row r="13734" spans="1:9" ht="18" customHeight="1">
      <c r="A13734" s="323"/>
      <c r="B13734" s="302"/>
      <c r="C13734" s="325"/>
      <c r="D13734" s="325"/>
      <c r="E13734" s="46"/>
      <c r="F13734" s="130">
        <f t="shared" si="216"/>
        <v>0</v>
      </c>
      <c r="G13734" s="69"/>
    </row>
    <row r="13735" spans="1:9" ht="18" customHeight="1">
      <c r="A13735" s="323" t="s">
        <v>2214</v>
      </c>
      <c r="B13735" s="302" t="s">
        <v>13</v>
      </c>
      <c r="C13735" s="325" t="s">
        <v>60</v>
      </c>
      <c r="D13735" s="325">
        <v>50</v>
      </c>
      <c r="E13735" s="46">
        <v>31000</v>
      </c>
      <c r="F13735" s="130">
        <f t="shared" si="216"/>
        <v>1550000</v>
      </c>
      <c r="G13735" s="86">
        <f>SUM(F13735:F13736)</f>
        <v>2170000</v>
      </c>
    </row>
    <row r="13736" spans="1:9" ht="18" customHeight="1">
      <c r="A13736" s="323"/>
      <c r="B13736" s="302" t="s">
        <v>13</v>
      </c>
      <c r="C13736" s="325" t="s">
        <v>14</v>
      </c>
      <c r="D13736" s="325">
        <v>20</v>
      </c>
      <c r="E13736" s="46">
        <v>31000</v>
      </c>
      <c r="F13736" s="130">
        <f t="shared" si="216"/>
        <v>620000</v>
      </c>
      <c r="G13736" s="69"/>
    </row>
    <row r="13737" spans="1:9" ht="18" customHeight="1">
      <c r="A13737" s="323"/>
      <c r="B13737" s="302"/>
      <c r="C13737" s="325"/>
      <c r="D13737" s="325"/>
      <c r="E13737" s="46"/>
      <c r="F13737" s="130">
        <f t="shared" si="216"/>
        <v>0</v>
      </c>
      <c r="G13737" s="69"/>
    </row>
    <row r="13738" spans="1:9" ht="18" customHeight="1">
      <c r="A13738" s="323" t="s">
        <v>2706</v>
      </c>
      <c r="B13738" s="302" t="s">
        <v>13</v>
      </c>
      <c r="C13738" s="325" t="s">
        <v>85</v>
      </c>
      <c r="D13738" s="325">
        <v>10</v>
      </c>
      <c r="E13738" s="46">
        <v>30000</v>
      </c>
      <c r="F13738" s="130">
        <f t="shared" si="216"/>
        <v>300000</v>
      </c>
      <c r="G13738" s="86">
        <f>SUM(F13738:F13740)</f>
        <v>2700000</v>
      </c>
    </row>
    <row r="13739" spans="1:9" ht="18" customHeight="1">
      <c r="A13739" s="323"/>
      <c r="B13739" s="302" t="s">
        <v>13</v>
      </c>
      <c r="C13739" s="325" t="s">
        <v>62</v>
      </c>
      <c r="D13739" s="325">
        <v>30</v>
      </c>
      <c r="E13739" s="46">
        <v>30000</v>
      </c>
      <c r="F13739" s="130">
        <f t="shared" si="216"/>
        <v>900000</v>
      </c>
      <c r="G13739" s="69"/>
    </row>
    <row r="13740" spans="1:9" ht="18" customHeight="1">
      <c r="A13740" s="323"/>
      <c r="B13740" s="302" t="s">
        <v>13</v>
      </c>
      <c r="C13740" s="325" t="s">
        <v>14</v>
      </c>
      <c r="D13740" s="325">
        <v>50</v>
      </c>
      <c r="E13740" s="46">
        <v>30000</v>
      </c>
      <c r="F13740" s="130">
        <f t="shared" si="216"/>
        <v>1500000</v>
      </c>
      <c r="G13740" s="69"/>
    </row>
    <row r="13741" spans="1:9" ht="18" customHeight="1">
      <c r="A13741" s="323"/>
      <c r="B13741" s="302"/>
      <c r="C13741" s="325"/>
      <c r="D13741" s="325"/>
      <c r="E13741" s="46"/>
      <c r="F13741" s="130">
        <f t="shared" si="216"/>
        <v>0</v>
      </c>
      <c r="G13741" s="69"/>
    </row>
    <row r="13742" spans="1:9" ht="18" customHeight="1">
      <c r="A13742" s="323" t="s">
        <v>2273</v>
      </c>
      <c r="B13742" s="302" t="s">
        <v>13</v>
      </c>
      <c r="C13742" s="325" t="s">
        <v>75</v>
      </c>
      <c r="D13742" s="325">
        <v>20</v>
      </c>
      <c r="E13742" s="46">
        <v>30500</v>
      </c>
      <c r="F13742" s="130">
        <f t="shared" si="216"/>
        <v>610000</v>
      </c>
      <c r="G13742" s="86">
        <f>SUM(F13742:F13743)</f>
        <v>1525000</v>
      </c>
      <c r="I13742" s="280" t="s">
        <v>2822</v>
      </c>
    </row>
    <row r="13743" spans="1:9" ht="18" customHeight="1">
      <c r="A13743" s="323"/>
      <c r="B13743" s="302" t="s">
        <v>13</v>
      </c>
      <c r="C13743" s="325" t="s">
        <v>372</v>
      </c>
      <c r="D13743" s="325">
        <v>30</v>
      </c>
      <c r="E13743" s="46">
        <v>30500</v>
      </c>
      <c r="F13743" s="130">
        <f t="shared" si="216"/>
        <v>915000</v>
      </c>
      <c r="G13743" s="69"/>
      <c r="I13743" s="280" t="s">
        <v>2822</v>
      </c>
    </row>
    <row r="13744" spans="1:9" ht="18" customHeight="1">
      <c r="A13744" s="323"/>
      <c r="B13744" s="302"/>
      <c r="C13744" s="325"/>
      <c r="D13744" s="325"/>
      <c r="E13744" s="46"/>
      <c r="F13744" s="130">
        <f t="shared" si="216"/>
        <v>0</v>
      </c>
      <c r="G13744" s="69"/>
    </row>
    <row r="13745" spans="1:9" ht="18" customHeight="1">
      <c r="A13745" s="323" t="s">
        <v>3056</v>
      </c>
      <c r="B13745" s="302" t="s">
        <v>31</v>
      </c>
      <c r="C13745" s="325" t="s">
        <v>105</v>
      </c>
      <c r="D13745" s="325">
        <f>250.1-205.1</f>
        <v>45</v>
      </c>
      <c r="E13745" s="46">
        <v>35000</v>
      </c>
      <c r="F13745" s="130">
        <f t="shared" si="216"/>
        <v>1575000</v>
      </c>
      <c r="G13745" s="86">
        <f>SUM(F13745:F13750)</f>
        <v>7595000</v>
      </c>
      <c r="I13745" s="284">
        <v>42514</v>
      </c>
    </row>
    <row r="13746" spans="1:9" ht="18" customHeight="1">
      <c r="A13746" s="323"/>
      <c r="B13746" s="302" t="s">
        <v>31</v>
      </c>
      <c r="C13746" s="325" t="s">
        <v>3072</v>
      </c>
      <c r="D13746" s="325">
        <v>30</v>
      </c>
      <c r="E13746" s="46">
        <v>35000</v>
      </c>
      <c r="F13746" s="130">
        <f t="shared" si="216"/>
        <v>1050000</v>
      </c>
      <c r="G13746" s="69"/>
      <c r="I13746" s="284"/>
    </row>
    <row r="13747" spans="1:9" ht="18" customHeight="1">
      <c r="A13747" s="323"/>
      <c r="B13747" s="302" t="s">
        <v>31</v>
      </c>
      <c r="C13747" s="325" t="s">
        <v>2812</v>
      </c>
      <c r="D13747" s="325">
        <v>30</v>
      </c>
      <c r="E13747" s="46">
        <v>35000</v>
      </c>
      <c r="F13747" s="130">
        <f t="shared" si="216"/>
        <v>1050000</v>
      </c>
      <c r="G13747" s="69"/>
      <c r="I13747" s="284"/>
    </row>
    <row r="13748" spans="1:9" ht="18" customHeight="1">
      <c r="A13748" s="323"/>
      <c r="B13748" s="302" t="s">
        <v>31</v>
      </c>
      <c r="C13748" s="325" t="s">
        <v>2813</v>
      </c>
      <c r="D13748" s="325">
        <v>28</v>
      </c>
      <c r="E13748" s="46">
        <v>35000</v>
      </c>
      <c r="F13748" s="130">
        <f t="shared" si="216"/>
        <v>980000</v>
      </c>
      <c r="G13748" s="69"/>
      <c r="I13748" s="284"/>
    </row>
    <row r="13749" spans="1:9" ht="18" customHeight="1">
      <c r="A13749" s="323"/>
      <c r="B13749" s="302" t="s">
        <v>31</v>
      </c>
      <c r="C13749" s="325" t="s">
        <v>2815</v>
      </c>
      <c r="D13749" s="325">
        <v>34</v>
      </c>
      <c r="E13749" s="46">
        <v>35000</v>
      </c>
      <c r="F13749" s="130">
        <f t="shared" si="216"/>
        <v>1190000</v>
      </c>
      <c r="G13749" s="69"/>
      <c r="I13749" s="284"/>
    </row>
    <row r="13750" spans="1:9" ht="18" customHeight="1">
      <c r="A13750" s="323"/>
      <c r="B13750" s="302" t="s">
        <v>31</v>
      </c>
      <c r="C13750" s="325" t="s">
        <v>59</v>
      </c>
      <c r="D13750" s="325">
        <v>50</v>
      </c>
      <c r="E13750" s="46">
        <v>35000</v>
      </c>
      <c r="F13750" s="130">
        <f t="shared" si="216"/>
        <v>1750000</v>
      </c>
      <c r="G13750" s="69"/>
      <c r="I13750" s="284"/>
    </row>
    <row r="13751" spans="1:9" ht="18" customHeight="1">
      <c r="A13751" s="323"/>
      <c r="B13751" s="302"/>
      <c r="C13751" s="325"/>
      <c r="D13751" s="325"/>
      <c r="E13751" s="46"/>
      <c r="F13751" s="130">
        <f t="shared" si="216"/>
        <v>0</v>
      </c>
      <c r="G13751" s="69"/>
    </row>
    <row r="13752" spans="1:9" ht="18" customHeight="1">
      <c r="A13752" s="323" t="s">
        <v>93</v>
      </c>
      <c r="B13752" s="439" t="s">
        <v>2177</v>
      </c>
      <c r="C13752" s="325" t="s">
        <v>416</v>
      </c>
      <c r="D13752" s="325">
        <v>-0.4</v>
      </c>
      <c r="E13752" s="46">
        <v>30500</v>
      </c>
      <c r="F13752" s="130">
        <f t="shared" si="216"/>
        <v>-12200</v>
      </c>
      <c r="G13752" s="86">
        <f>SUM(F13752:F13756)</f>
        <v>13498100</v>
      </c>
      <c r="I13752" s="280" t="s">
        <v>3057</v>
      </c>
    </row>
    <row r="13753" spans="1:9" ht="18" customHeight="1">
      <c r="A13753" s="323"/>
      <c r="B13753" s="302" t="s">
        <v>31</v>
      </c>
      <c r="C13753" s="325" t="s">
        <v>1220</v>
      </c>
      <c r="D13753" s="325">
        <v>148</v>
      </c>
      <c r="E13753" s="46">
        <v>35000</v>
      </c>
      <c r="F13753" s="130">
        <f t="shared" si="216"/>
        <v>5180000</v>
      </c>
      <c r="G13753" s="69"/>
      <c r="I13753" s="280" t="s">
        <v>115</v>
      </c>
    </row>
    <row r="13754" spans="1:9" ht="18" customHeight="1">
      <c r="A13754" s="323"/>
      <c r="B13754" s="302" t="s">
        <v>31</v>
      </c>
      <c r="C13754" s="325" t="s">
        <v>919</v>
      </c>
      <c r="D13754" s="325">
        <v>142.5</v>
      </c>
      <c r="E13754" s="46">
        <v>35000</v>
      </c>
      <c r="F13754" s="130">
        <f t="shared" si="216"/>
        <v>4987500</v>
      </c>
      <c r="G13754" s="69"/>
      <c r="I13754" s="280" t="s">
        <v>115</v>
      </c>
    </row>
    <row r="13755" spans="1:9" ht="18" customHeight="1">
      <c r="A13755" s="323"/>
      <c r="B13755" s="302" t="s">
        <v>13</v>
      </c>
      <c r="C13755" s="325" t="s">
        <v>807</v>
      </c>
      <c r="D13755" s="325">
        <v>53.7</v>
      </c>
      <c r="E13755" s="46">
        <v>30500</v>
      </c>
      <c r="F13755" s="130">
        <f t="shared" si="216"/>
        <v>1637850</v>
      </c>
      <c r="G13755" s="69"/>
    </row>
    <row r="13756" spans="1:9" ht="18" customHeight="1">
      <c r="A13756" s="323"/>
      <c r="B13756" s="302" t="s">
        <v>13</v>
      </c>
      <c r="C13756" s="325" t="s">
        <v>754</v>
      </c>
      <c r="D13756" s="325">
        <v>55.9</v>
      </c>
      <c r="E13756" s="46">
        <v>30500</v>
      </c>
      <c r="F13756" s="130">
        <f t="shared" si="216"/>
        <v>1704950</v>
      </c>
      <c r="G13756" s="69"/>
    </row>
    <row r="13757" spans="1:9" ht="18" customHeight="1">
      <c r="A13757" s="323"/>
      <c r="B13757" s="302"/>
      <c r="C13757" s="325"/>
      <c r="D13757" s="325"/>
      <c r="E13757" s="46"/>
      <c r="F13757" s="130">
        <f t="shared" si="216"/>
        <v>0</v>
      </c>
      <c r="G13757" s="69"/>
    </row>
    <row r="13758" spans="1:9" ht="18" customHeight="1">
      <c r="A13758" s="323" t="s">
        <v>3058</v>
      </c>
      <c r="B13758" s="302" t="s">
        <v>3067</v>
      </c>
      <c r="C13758" s="325" t="s">
        <v>849</v>
      </c>
      <c r="D13758" s="325">
        <v>50</v>
      </c>
      <c r="E13758" s="46">
        <v>29500</v>
      </c>
      <c r="F13758" s="130">
        <f t="shared" si="216"/>
        <v>1475000</v>
      </c>
      <c r="G13758" s="86">
        <f>SUM(F13758:F13764)</f>
        <v>38041700</v>
      </c>
      <c r="I13758" s="284">
        <v>42514</v>
      </c>
    </row>
    <row r="13759" spans="1:9" ht="18" customHeight="1">
      <c r="A13759" s="323"/>
      <c r="B13759" s="439" t="s">
        <v>3059</v>
      </c>
      <c r="C13759" s="430"/>
      <c r="D13759" s="430">
        <v>-120</v>
      </c>
      <c r="E13759" s="54">
        <v>20000</v>
      </c>
      <c r="F13759" s="140">
        <f t="shared" si="216"/>
        <v>-2400000</v>
      </c>
      <c r="G13759" s="69"/>
      <c r="I13759" s="284">
        <v>42514</v>
      </c>
    </row>
    <row r="13760" spans="1:9" ht="18" customHeight="1">
      <c r="A13760" s="323"/>
      <c r="B13760" s="302" t="s">
        <v>13</v>
      </c>
      <c r="C13760" s="325" t="s">
        <v>734</v>
      </c>
      <c r="D13760" s="325">
        <v>200</v>
      </c>
      <c r="E13760" s="46">
        <v>30500</v>
      </c>
      <c r="F13760" s="130">
        <f t="shared" si="216"/>
        <v>6100000</v>
      </c>
      <c r="G13760" s="69"/>
      <c r="I13760" s="284"/>
    </row>
    <row r="13761" spans="1:9" ht="18" customHeight="1">
      <c r="A13761" s="323"/>
      <c r="B13761" s="302" t="s">
        <v>13</v>
      </c>
      <c r="C13761" s="325" t="s">
        <v>3068</v>
      </c>
      <c r="D13761" s="325">
        <v>194</v>
      </c>
      <c r="E13761" s="46">
        <v>30500</v>
      </c>
      <c r="F13761" s="130">
        <f t="shared" si="216"/>
        <v>5917000</v>
      </c>
      <c r="G13761" s="69"/>
      <c r="I13761" s="284"/>
    </row>
    <row r="13762" spans="1:9" ht="18" customHeight="1">
      <c r="A13762" s="323"/>
      <c r="B13762" s="302" t="s">
        <v>13</v>
      </c>
      <c r="C13762" s="325" t="s">
        <v>579</v>
      </c>
      <c r="D13762" s="325">
        <v>200</v>
      </c>
      <c r="E13762" s="46">
        <v>30500</v>
      </c>
      <c r="F13762" s="130">
        <f t="shared" si="216"/>
        <v>6100000</v>
      </c>
      <c r="G13762" s="69"/>
      <c r="I13762" s="284"/>
    </row>
    <row r="13763" spans="1:9" ht="18" customHeight="1">
      <c r="A13763" s="323"/>
      <c r="B13763" s="302" t="s">
        <v>13</v>
      </c>
      <c r="C13763" s="325" t="s">
        <v>3069</v>
      </c>
      <c r="D13763" s="325">
        <v>217.4</v>
      </c>
      <c r="E13763" s="46">
        <v>30500</v>
      </c>
      <c r="F13763" s="130">
        <f t="shared" si="216"/>
        <v>6630700</v>
      </c>
      <c r="G13763" s="69"/>
      <c r="I13763" s="284"/>
    </row>
    <row r="13764" spans="1:9" ht="18" customHeight="1">
      <c r="A13764" s="323"/>
      <c r="B13764" s="302" t="s">
        <v>23</v>
      </c>
      <c r="C13764" s="325" t="s">
        <v>849</v>
      </c>
      <c r="D13764" s="325">
        <v>482</v>
      </c>
      <c r="E13764" s="46">
        <v>29500</v>
      </c>
      <c r="F13764" s="130">
        <f t="shared" si="216"/>
        <v>14219000</v>
      </c>
      <c r="G13764" s="69"/>
      <c r="I13764" s="284"/>
    </row>
    <row r="13765" spans="1:9" ht="18" customHeight="1">
      <c r="A13765" s="323"/>
      <c r="B13765" s="302"/>
      <c r="C13765" s="325"/>
      <c r="D13765" s="325"/>
      <c r="E13765" s="46"/>
      <c r="F13765" s="130">
        <f t="shared" si="216"/>
        <v>0</v>
      </c>
      <c r="G13765" s="69"/>
    </row>
    <row r="13766" spans="1:9" ht="18" customHeight="1">
      <c r="A13766" s="323" t="s">
        <v>2965</v>
      </c>
      <c r="B13766" s="439" t="s">
        <v>699</v>
      </c>
      <c r="C13766" s="430" t="s">
        <v>571</v>
      </c>
      <c r="D13766" s="430">
        <v>-312.3</v>
      </c>
      <c r="E13766" s="54">
        <v>31000</v>
      </c>
      <c r="F13766" s="140">
        <f>E13766*D13766</f>
        <v>-9681300</v>
      </c>
      <c r="G13766" s="86">
        <f>SUM(F13766:F13769)</f>
        <v>1718000</v>
      </c>
      <c r="I13766" s="284">
        <v>42514</v>
      </c>
    </row>
    <row r="13767" spans="1:9" ht="18" customHeight="1">
      <c r="A13767" s="323"/>
      <c r="B13767" s="302" t="s">
        <v>13</v>
      </c>
      <c r="C13767" s="325" t="s">
        <v>919</v>
      </c>
      <c r="D13767" s="325">
        <v>79.400000000000006</v>
      </c>
      <c r="E13767" s="46">
        <v>30500</v>
      </c>
      <c r="F13767" s="130">
        <f>E13767*D13767</f>
        <v>2421700</v>
      </c>
      <c r="G13767" s="69"/>
    </row>
    <row r="13768" spans="1:9" ht="18" customHeight="1">
      <c r="A13768" s="323"/>
      <c r="B13768" s="302" t="s">
        <v>13</v>
      </c>
      <c r="C13768" s="325" t="s">
        <v>388</v>
      </c>
      <c r="D13768" s="325">
        <v>188.3</v>
      </c>
      <c r="E13768" s="46">
        <v>31000</v>
      </c>
      <c r="F13768" s="130">
        <f>E13768*D13768</f>
        <v>5837300</v>
      </c>
      <c r="G13768" s="69"/>
    </row>
    <row r="13769" spans="1:9" ht="18" customHeight="1">
      <c r="A13769" s="323"/>
      <c r="B13769" s="302" t="s">
        <v>13</v>
      </c>
      <c r="C13769" s="325" t="s">
        <v>571</v>
      </c>
      <c r="D13769" s="325">
        <v>101.3</v>
      </c>
      <c r="E13769" s="46">
        <v>31000</v>
      </c>
      <c r="F13769" s="130">
        <f t="shared" si="216"/>
        <v>3140300</v>
      </c>
      <c r="G13769" s="69"/>
    </row>
    <row r="13770" spans="1:9" ht="18" customHeight="1">
      <c r="A13770" s="323"/>
      <c r="B13770" s="302"/>
      <c r="C13770" s="325"/>
      <c r="D13770" s="325"/>
      <c r="E13770" s="46"/>
      <c r="F13770" s="130">
        <f t="shared" si="216"/>
        <v>0</v>
      </c>
      <c r="G13770" s="69"/>
    </row>
    <row r="13771" spans="1:9" ht="18" customHeight="1">
      <c r="A13771" s="323" t="s">
        <v>418</v>
      </c>
      <c r="B13771" s="439" t="s">
        <v>2883</v>
      </c>
      <c r="C13771" s="430"/>
      <c r="D13771" s="430">
        <v>-228</v>
      </c>
      <c r="E13771" s="54">
        <v>6000</v>
      </c>
      <c r="F13771" s="140">
        <f t="shared" si="216"/>
        <v>-1368000</v>
      </c>
      <c r="G13771" s="86">
        <f>F13771</f>
        <v>-1368000</v>
      </c>
      <c r="I13771" s="284">
        <v>42514</v>
      </c>
    </row>
    <row r="13772" spans="1:9" ht="18" customHeight="1">
      <c r="A13772" s="323"/>
      <c r="B13772" s="302"/>
      <c r="C13772" s="325"/>
      <c r="D13772" s="325"/>
      <c r="E13772" s="46"/>
      <c r="F13772" s="130">
        <f t="shared" si="216"/>
        <v>0</v>
      </c>
      <c r="G13772" s="69"/>
    </row>
    <row r="13773" spans="1:9" ht="18" customHeight="1">
      <c r="A13773" s="323" t="s">
        <v>2343</v>
      </c>
      <c r="B13773" s="444" t="s">
        <v>6</v>
      </c>
      <c r="C13773" s="482" t="s">
        <v>509</v>
      </c>
      <c r="D13773" s="482">
        <v>294.60000000000002</v>
      </c>
      <c r="E13773" s="116">
        <v>44500</v>
      </c>
      <c r="F13773" s="131">
        <f t="shared" si="216"/>
        <v>13109700.000000002</v>
      </c>
      <c r="G13773" s="86">
        <f>F13773</f>
        <v>13109700.000000002</v>
      </c>
      <c r="I13773" s="284">
        <v>42514</v>
      </c>
    </row>
    <row r="13774" spans="1:9" ht="18" customHeight="1">
      <c r="A13774" s="323"/>
      <c r="B13774" s="444"/>
      <c r="C13774" s="482"/>
      <c r="D13774" s="482"/>
      <c r="E13774" s="116"/>
      <c r="F13774" s="131">
        <f t="shared" si="216"/>
        <v>0</v>
      </c>
      <c r="G13774" s="69"/>
      <c r="I13774" s="284"/>
    </row>
    <row r="13775" spans="1:9" ht="18" customHeight="1">
      <c r="A13775" s="323" t="s">
        <v>321</v>
      </c>
      <c r="B13775" s="439" t="s">
        <v>2493</v>
      </c>
      <c r="C13775" s="430" t="s">
        <v>78</v>
      </c>
      <c r="D13775" s="430">
        <v>-10.7</v>
      </c>
      <c r="E13775" s="54">
        <v>33500</v>
      </c>
      <c r="F13775" s="140">
        <f t="shared" si="216"/>
        <v>-358450</v>
      </c>
      <c r="G13775" s="86">
        <f>SUM(F13775:F13777)</f>
        <v>8427200</v>
      </c>
      <c r="I13775" s="284">
        <v>42514</v>
      </c>
    </row>
    <row r="13776" spans="1:9" ht="18" customHeight="1">
      <c r="A13776" s="323"/>
      <c r="B13776" s="439" t="s">
        <v>2304</v>
      </c>
      <c r="C13776" s="430" t="s">
        <v>2139</v>
      </c>
      <c r="D13776" s="430">
        <v>-3</v>
      </c>
      <c r="E13776" s="54">
        <v>35000</v>
      </c>
      <c r="F13776" s="140">
        <f t="shared" si="216"/>
        <v>-105000</v>
      </c>
      <c r="G13776" s="69"/>
      <c r="I13776" s="284">
        <v>42514</v>
      </c>
    </row>
    <row r="13777" spans="1:9" ht="18" customHeight="1">
      <c r="A13777" s="323" t="s">
        <v>321</v>
      </c>
      <c r="B13777" s="302" t="s">
        <v>23</v>
      </c>
      <c r="C13777" s="325" t="s">
        <v>303</v>
      </c>
      <c r="D13777" s="325">
        <v>257.7</v>
      </c>
      <c r="E13777" s="46">
        <v>34500</v>
      </c>
      <c r="F13777" s="130">
        <f>E13777*D13777</f>
        <v>8890650</v>
      </c>
      <c r="G13777" s="86"/>
      <c r="I13777" s="284"/>
    </row>
    <row r="13778" spans="1:9" ht="18" customHeight="1">
      <c r="A13778" s="323"/>
      <c r="B13778" s="302"/>
      <c r="C13778" s="325"/>
      <c r="D13778" s="325"/>
      <c r="E13778" s="46"/>
      <c r="F13778" s="130">
        <f t="shared" si="216"/>
        <v>0</v>
      </c>
      <c r="G13778" s="69"/>
    </row>
    <row r="13779" spans="1:9" ht="18" customHeight="1">
      <c r="A13779" s="323" t="s">
        <v>2448</v>
      </c>
      <c r="B13779" s="302" t="s">
        <v>13</v>
      </c>
      <c r="C13779" s="325" t="s">
        <v>1497</v>
      </c>
      <c r="D13779" s="325">
        <v>40</v>
      </c>
      <c r="E13779" s="46">
        <v>32000</v>
      </c>
      <c r="F13779" s="130">
        <f t="shared" si="216"/>
        <v>1280000</v>
      </c>
      <c r="G13779" s="86">
        <f>SUM(F13779:F13782)</f>
        <v>7712000</v>
      </c>
    </row>
    <row r="13780" spans="1:9" ht="18" customHeight="1">
      <c r="A13780" s="323"/>
      <c r="B13780" s="302" t="s">
        <v>13</v>
      </c>
      <c r="C13780" s="325" t="s">
        <v>3061</v>
      </c>
      <c r="D13780" s="325">
        <v>47.5</v>
      </c>
      <c r="E13780" s="46">
        <v>32000</v>
      </c>
      <c r="F13780" s="130">
        <f t="shared" si="216"/>
        <v>1520000</v>
      </c>
      <c r="G13780" s="69"/>
    </row>
    <row r="13781" spans="1:9" ht="18" customHeight="1">
      <c r="A13781" s="323"/>
      <c r="B13781" s="302" t="s">
        <v>13</v>
      </c>
      <c r="C13781" s="325" t="s">
        <v>838</v>
      </c>
      <c r="D13781" s="325">
        <v>47</v>
      </c>
      <c r="E13781" s="46">
        <v>32000</v>
      </c>
      <c r="F13781" s="130">
        <f t="shared" si="216"/>
        <v>1504000</v>
      </c>
      <c r="G13781" s="69"/>
    </row>
    <row r="13782" spans="1:9" ht="18" customHeight="1">
      <c r="A13782" s="323"/>
      <c r="B13782" s="302" t="s">
        <v>13</v>
      </c>
      <c r="C13782" s="325" t="s">
        <v>542</v>
      </c>
      <c r="D13782" s="325">
        <v>106.5</v>
      </c>
      <c r="E13782" s="46">
        <v>32000</v>
      </c>
      <c r="F13782" s="130">
        <f t="shared" si="216"/>
        <v>3408000</v>
      </c>
      <c r="G13782" s="69"/>
    </row>
    <row r="13783" spans="1:9" ht="18" customHeight="1">
      <c r="A13783" s="323"/>
      <c r="B13783" s="302"/>
      <c r="C13783" s="325"/>
      <c r="D13783" s="325"/>
      <c r="E13783" s="46"/>
      <c r="F13783" s="130">
        <f t="shared" si="216"/>
        <v>0</v>
      </c>
      <c r="G13783" s="69"/>
    </row>
    <row r="13784" spans="1:9" ht="18" customHeight="1">
      <c r="A13784" s="323" t="s">
        <v>330</v>
      </c>
      <c r="B13784" s="302" t="s">
        <v>13</v>
      </c>
      <c r="C13784" s="325" t="s">
        <v>1154</v>
      </c>
      <c r="D13784" s="325">
        <v>333</v>
      </c>
      <c r="E13784" s="46">
        <v>30500</v>
      </c>
      <c r="F13784" s="130">
        <f t="shared" si="216"/>
        <v>10156500</v>
      </c>
      <c r="G13784" s="86">
        <f>F13784</f>
        <v>10156500</v>
      </c>
    </row>
    <row r="13785" spans="1:9" ht="18" customHeight="1">
      <c r="A13785" s="323"/>
      <c r="B13785" s="302"/>
      <c r="C13785" s="325"/>
      <c r="D13785" s="325"/>
      <c r="E13785" s="46"/>
      <c r="F13785" s="130">
        <f t="shared" si="216"/>
        <v>0</v>
      </c>
      <c r="G13785" s="69"/>
    </row>
    <row r="13786" spans="1:9" ht="18" customHeight="1">
      <c r="A13786" s="323" t="s">
        <v>2231</v>
      </c>
      <c r="B13786" s="302" t="s">
        <v>233</v>
      </c>
      <c r="C13786" s="325" t="s">
        <v>3070</v>
      </c>
      <c r="D13786" s="325">
        <v>10</v>
      </c>
      <c r="E13786" s="46">
        <v>41000</v>
      </c>
      <c r="F13786" s="130">
        <f t="shared" si="216"/>
        <v>410000</v>
      </c>
      <c r="G13786" s="86">
        <f>SUM(F13786:F13789)</f>
        <v>7946400</v>
      </c>
    </row>
    <row r="13787" spans="1:9" ht="18" customHeight="1">
      <c r="A13787" s="323"/>
      <c r="B13787" s="302" t="s">
        <v>233</v>
      </c>
      <c r="C13787" s="325" t="s">
        <v>3071</v>
      </c>
      <c r="D13787" s="325">
        <v>22</v>
      </c>
      <c r="E13787" s="46">
        <v>41000</v>
      </c>
      <c r="F13787" s="130">
        <f t="shared" si="216"/>
        <v>902000</v>
      </c>
      <c r="G13787" s="69"/>
    </row>
    <row r="13788" spans="1:9" ht="18" customHeight="1">
      <c r="A13788" s="323"/>
      <c r="B13788" s="444" t="s">
        <v>2946</v>
      </c>
      <c r="C13788" s="482" t="s">
        <v>2947</v>
      </c>
      <c r="D13788" s="482">
        <v>100</v>
      </c>
      <c r="E13788" s="116">
        <v>44000</v>
      </c>
      <c r="F13788" s="131">
        <f t="shared" si="216"/>
        <v>4400000</v>
      </c>
      <c r="G13788" s="69"/>
    </row>
    <row r="13789" spans="1:9" ht="18" customHeight="1">
      <c r="A13789" s="323"/>
      <c r="B13789" s="302" t="s">
        <v>390</v>
      </c>
      <c r="C13789" s="325" t="s">
        <v>3045</v>
      </c>
      <c r="D13789" s="325">
        <v>58.8</v>
      </c>
      <c r="E13789" s="46">
        <v>38000</v>
      </c>
      <c r="F13789" s="130">
        <f t="shared" si="216"/>
        <v>2234400</v>
      </c>
      <c r="G13789" s="69"/>
    </row>
    <row r="13790" spans="1:9" ht="18" customHeight="1">
      <c r="A13790" s="323"/>
      <c r="B13790" s="302"/>
      <c r="C13790" s="325"/>
      <c r="D13790" s="325"/>
      <c r="E13790" s="46"/>
      <c r="F13790" s="130">
        <f t="shared" si="216"/>
        <v>0</v>
      </c>
      <c r="G13790" s="69"/>
    </row>
    <row r="13791" spans="1:9" ht="18" customHeight="1">
      <c r="A13791" s="323" t="s">
        <v>1470</v>
      </c>
      <c r="B13791" s="302" t="s">
        <v>13</v>
      </c>
      <c r="C13791" s="325" t="s">
        <v>784</v>
      </c>
      <c r="D13791" s="325">
        <v>45.8</v>
      </c>
      <c r="E13791" s="46">
        <v>33800</v>
      </c>
      <c r="F13791" s="130">
        <f t="shared" si="216"/>
        <v>1548040</v>
      </c>
      <c r="G13791" s="86">
        <f>SUM(F13791:F13795)</f>
        <v>18559360</v>
      </c>
    </row>
    <row r="13792" spans="1:9" ht="18" customHeight="1">
      <c r="A13792" s="323"/>
      <c r="B13792" s="302" t="s">
        <v>13</v>
      </c>
      <c r="C13792" s="325" t="s">
        <v>3065</v>
      </c>
      <c r="D13792" s="325">
        <v>42.6</v>
      </c>
      <c r="E13792" s="46">
        <v>33800</v>
      </c>
      <c r="F13792" s="130">
        <f t="shared" si="216"/>
        <v>1439880</v>
      </c>
      <c r="G13792" s="69"/>
    </row>
    <row r="13793" spans="1:7" ht="18" customHeight="1">
      <c r="A13793" s="323"/>
      <c r="B13793" s="302" t="s">
        <v>13</v>
      </c>
      <c r="C13793" s="325" t="s">
        <v>3066</v>
      </c>
      <c r="D13793" s="325">
        <v>94</v>
      </c>
      <c r="E13793" s="46">
        <v>33800</v>
      </c>
      <c r="F13793" s="130">
        <f t="shared" si="216"/>
        <v>3177200</v>
      </c>
      <c r="G13793" s="69"/>
    </row>
    <row r="13794" spans="1:7" ht="18" customHeight="1">
      <c r="A13794" s="323"/>
      <c r="B13794" s="302" t="s">
        <v>23</v>
      </c>
      <c r="C13794" s="325" t="s">
        <v>1298</v>
      </c>
      <c r="D13794" s="325">
        <v>108.2</v>
      </c>
      <c r="E13794" s="46">
        <v>36800</v>
      </c>
      <c r="F13794" s="130">
        <f t="shared" si="216"/>
        <v>3981760</v>
      </c>
      <c r="G13794" s="69"/>
    </row>
    <row r="13795" spans="1:7" ht="18" customHeight="1">
      <c r="A13795" s="323"/>
      <c r="B13795" s="302" t="s">
        <v>23</v>
      </c>
      <c r="C13795" s="325" t="s">
        <v>62</v>
      </c>
      <c r="D13795" s="325">
        <v>228.6</v>
      </c>
      <c r="E13795" s="46">
        <v>36800</v>
      </c>
      <c r="F13795" s="130">
        <f t="shared" si="216"/>
        <v>8412480</v>
      </c>
      <c r="G13795" s="69"/>
    </row>
    <row r="13796" spans="1:7" ht="18" customHeight="1">
      <c r="A13796" s="323"/>
      <c r="B13796" s="302"/>
      <c r="C13796" s="325"/>
      <c r="D13796" s="325"/>
      <c r="E13796" s="46"/>
      <c r="F13796" s="130">
        <f t="shared" si="216"/>
        <v>0</v>
      </c>
      <c r="G13796" s="69"/>
    </row>
    <row r="13797" spans="1:7" ht="18" customHeight="1">
      <c r="A13797" s="323" t="s">
        <v>178</v>
      </c>
      <c r="B13797" s="302" t="s">
        <v>13</v>
      </c>
      <c r="C13797" s="325" t="s">
        <v>1089</v>
      </c>
      <c r="D13797" s="325">
        <v>261</v>
      </c>
      <c r="E13797" s="46">
        <v>32000</v>
      </c>
      <c r="F13797" s="130">
        <f t="shared" si="216"/>
        <v>8352000</v>
      </c>
      <c r="G13797" s="86">
        <f>SUM(F13797:F13798)</f>
        <v>11552000</v>
      </c>
    </row>
    <row r="13798" spans="1:7" ht="18" customHeight="1">
      <c r="A13798" s="323"/>
      <c r="B13798" s="302" t="s">
        <v>13</v>
      </c>
      <c r="C13798" s="325" t="s">
        <v>75</v>
      </c>
      <c r="D13798" s="325">
        <v>100</v>
      </c>
      <c r="E13798" s="46">
        <v>32000</v>
      </c>
      <c r="F13798" s="130">
        <f t="shared" si="216"/>
        <v>3200000</v>
      </c>
      <c r="G13798" s="69"/>
    </row>
    <row r="13799" spans="1:7" ht="18" customHeight="1">
      <c r="A13799" s="323"/>
      <c r="B13799" s="302"/>
      <c r="C13799" s="325"/>
      <c r="D13799" s="325"/>
      <c r="E13799" s="46"/>
      <c r="F13799" s="130">
        <f t="shared" si="216"/>
        <v>0</v>
      </c>
      <c r="G13799" s="69"/>
    </row>
    <row r="13800" spans="1:7" ht="18" customHeight="1">
      <c r="A13800" s="323" t="s">
        <v>2454</v>
      </c>
      <c r="B13800" s="302" t="s">
        <v>31</v>
      </c>
      <c r="C13800" s="325" t="s">
        <v>416</v>
      </c>
      <c r="D13800" s="325">
        <v>303</v>
      </c>
      <c r="E13800" s="46">
        <v>35000</v>
      </c>
      <c r="F13800" s="130">
        <f t="shared" si="216"/>
        <v>10605000</v>
      </c>
      <c r="G13800" s="86">
        <f>F13800</f>
        <v>10605000</v>
      </c>
    </row>
    <row r="13801" spans="1:7" ht="18" customHeight="1">
      <c r="A13801" s="323"/>
      <c r="B13801" s="302"/>
      <c r="C13801" s="325"/>
      <c r="D13801" s="325"/>
      <c r="E13801" s="46"/>
      <c r="F13801" s="130">
        <f t="shared" si="216"/>
        <v>0</v>
      </c>
      <c r="G13801" s="69"/>
    </row>
    <row r="13802" spans="1:7" ht="18" customHeight="1">
      <c r="A13802" s="323" t="s">
        <v>88</v>
      </c>
      <c r="B13802" s="302" t="s">
        <v>13</v>
      </c>
      <c r="C13802" s="325" t="s">
        <v>442</v>
      </c>
      <c r="D13802" s="325">
        <v>453.8</v>
      </c>
      <c r="E13802" s="46">
        <v>30000</v>
      </c>
      <c r="F13802" s="130">
        <f t="shared" si="216"/>
        <v>13614000</v>
      </c>
      <c r="G13802" s="86">
        <f>SUM(F13802:F13803)</f>
        <v>19380000</v>
      </c>
    </row>
    <row r="13803" spans="1:7" ht="18" customHeight="1">
      <c r="A13803" s="323"/>
      <c r="B13803" s="302" t="s">
        <v>13</v>
      </c>
      <c r="C13803" s="325" t="s">
        <v>124</v>
      </c>
      <c r="D13803" s="325">
        <v>192.2</v>
      </c>
      <c r="E13803" s="46">
        <v>30000</v>
      </c>
      <c r="F13803" s="130">
        <f t="shared" si="216"/>
        <v>5766000</v>
      </c>
      <c r="G13803" s="69"/>
    </row>
    <row r="13804" spans="1:7" ht="18" customHeight="1">
      <c r="A13804" s="323"/>
      <c r="B13804" s="302"/>
      <c r="C13804" s="325"/>
      <c r="D13804" s="325"/>
      <c r="E13804" s="46"/>
      <c r="F13804" s="130">
        <f t="shared" si="216"/>
        <v>0</v>
      </c>
      <c r="G13804" s="69"/>
    </row>
    <row r="13805" spans="1:7" ht="18" customHeight="1">
      <c r="A13805" s="458" t="s">
        <v>1479</v>
      </c>
      <c r="B13805" s="302" t="s">
        <v>23</v>
      </c>
      <c r="C13805" s="325" t="s">
        <v>2549</v>
      </c>
      <c r="D13805" s="325">
        <v>78.599999999999994</v>
      </c>
      <c r="E13805" s="46">
        <v>33000</v>
      </c>
      <c r="F13805" s="130">
        <f t="shared" si="216"/>
        <v>2593800</v>
      </c>
      <c r="G13805" s="86">
        <f>F13805</f>
        <v>2593800</v>
      </c>
    </row>
    <row r="13806" spans="1:7" ht="18" customHeight="1">
      <c r="A13806" s="323"/>
      <c r="B13806" s="302"/>
      <c r="C13806" s="325"/>
      <c r="D13806" s="325"/>
      <c r="E13806" s="46"/>
      <c r="F13806" s="130">
        <f t="shared" si="216"/>
        <v>0</v>
      </c>
      <c r="G13806" s="69"/>
    </row>
    <row r="13807" spans="1:7" ht="18" customHeight="1">
      <c r="A13807" s="323" t="s">
        <v>207</v>
      </c>
      <c r="B13807" s="302" t="s">
        <v>23</v>
      </c>
      <c r="C13807" s="325" t="s">
        <v>2676</v>
      </c>
      <c r="D13807" s="325">
        <v>104.7</v>
      </c>
      <c r="E13807" s="46">
        <v>33500</v>
      </c>
      <c r="F13807" s="130">
        <f t="shared" si="216"/>
        <v>3507450</v>
      </c>
      <c r="G13807" s="86">
        <f>SUM(F13807:F13810)</f>
        <v>24182800</v>
      </c>
    </row>
    <row r="13808" spans="1:7" ht="18" customHeight="1">
      <c r="A13808" s="323"/>
      <c r="B13808" s="302" t="s">
        <v>23</v>
      </c>
      <c r="C13808" s="325" t="s">
        <v>848</v>
      </c>
      <c r="D13808" s="325">
        <v>367.7</v>
      </c>
      <c r="E13808" s="46">
        <v>35500</v>
      </c>
      <c r="F13808" s="130">
        <f t="shared" si="216"/>
        <v>13053350</v>
      </c>
      <c r="G13808" s="69"/>
    </row>
    <row r="13809" spans="1:9" ht="18" customHeight="1">
      <c r="A13809" s="323"/>
      <c r="B13809" s="302" t="s">
        <v>208</v>
      </c>
      <c r="C13809" s="325" t="s">
        <v>1675</v>
      </c>
      <c r="D13809" s="325">
        <v>109</v>
      </c>
      <c r="E13809" s="46">
        <v>37000</v>
      </c>
      <c r="F13809" s="130">
        <f t="shared" si="216"/>
        <v>4033000</v>
      </c>
      <c r="G13809" s="69"/>
    </row>
    <row r="13810" spans="1:9" ht="18" customHeight="1">
      <c r="A13810" s="323"/>
      <c r="B13810" s="302" t="s">
        <v>208</v>
      </c>
      <c r="C13810" s="325" t="s">
        <v>1892</v>
      </c>
      <c r="D13810" s="325">
        <v>97</v>
      </c>
      <c r="E13810" s="46">
        <v>37000</v>
      </c>
      <c r="F13810" s="130">
        <f t="shared" si="216"/>
        <v>3589000</v>
      </c>
      <c r="G13810" s="69"/>
    </row>
    <row r="13811" spans="1:9" ht="18" customHeight="1">
      <c r="A13811" s="323"/>
      <c r="B13811" s="302"/>
      <c r="C13811" s="325"/>
      <c r="D13811" s="325"/>
      <c r="E13811" s="46"/>
      <c r="F13811" s="130">
        <f t="shared" si="216"/>
        <v>0</v>
      </c>
      <c r="G13811" s="69"/>
    </row>
    <row r="13812" spans="1:9" ht="18" customHeight="1">
      <c r="A13812" s="323" t="s">
        <v>2469</v>
      </c>
      <c r="B13812" s="302" t="s">
        <v>31</v>
      </c>
      <c r="C13812" s="325" t="s">
        <v>439</v>
      </c>
      <c r="D13812" s="325">
        <v>49</v>
      </c>
      <c r="E13812" s="46">
        <v>36500</v>
      </c>
      <c r="F13812" s="130">
        <f t="shared" si="216"/>
        <v>1788500</v>
      </c>
      <c r="G13812" s="86">
        <f>SUM(F13812:F13815)</f>
        <v>44952500</v>
      </c>
      <c r="I13812" s="280" t="s">
        <v>2630</v>
      </c>
    </row>
    <row r="13813" spans="1:9" ht="18" customHeight="1">
      <c r="A13813" s="323"/>
      <c r="B13813" s="302" t="s">
        <v>31</v>
      </c>
      <c r="C13813" s="325" t="s">
        <v>452</v>
      </c>
      <c r="D13813" s="325">
        <v>196</v>
      </c>
      <c r="E13813" s="46">
        <v>36500</v>
      </c>
      <c r="F13813" s="130">
        <f t="shared" si="216"/>
        <v>7154000</v>
      </c>
      <c r="G13813" s="69"/>
      <c r="I13813" s="280" t="s">
        <v>2630</v>
      </c>
    </row>
    <row r="13814" spans="1:9" ht="18" customHeight="1">
      <c r="A13814" s="323"/>
      <c r="B13814" s="302" t="s">
        <v>31</v>
      </c>
      <c r="C13814" s="325" t="s">
        <v>317</v>
      </c>
      <c r="D13814" s="325">
        <v>500</v>
      </c>
      <c r="E13814" s="46">
        <v>36500</v>
      </c>
      <c r="F13814" s="130">
        <f t="shared" si="216"/>
        <v>18250000</v>
      </c>
      <c r="G13814" s="69"/>
      <c r="I13814" s="280" t="s">
        <v>2630</v>
      </c>
    </row>
    <row r="13815" spans="1:9" ht="18" customHeight="1">
      <c r="A13815" s="323"/>
      <c r="B13815" s="302" t="s">
        <v>31</v>
      </c>
      <c r="C13815" s="325" t="s">
        <v>2921</v>
      </c>
      <c r="D13815" s="325">
        <v>480</v>
      </c>
      <c r="E13815" s="46">
        <v>37000</v>
      </c>
      <c r="F13815" s="130">
        <f t="shared" si="216"/>
        <v>17760000</v>
      </c>
      <c r="G13815" s="69"/>
      <c r="I13815" s="280" t="s">
        <v>2630</v>
      </c>
    </row>
    <row r="13816" spans="1:9" ht="18" customHeight="1">
      <c r="A13816" s="323"/>
      <c r="B13816" s="302"/>
      <c r="C13816" s="325"/>
      <c r="D13816" s="325"/>
      <c r="E13816" s="46"/>
      <c r="F13816" s="130">
        <f t="shared" si="216"/>
        <v>0</v>
      </c>
      <c r="G13816" s="69"/>
    </row>
    <row r="13817" spans="1:9" ht="18" customHeight="1">
      <c r="A13817" s="323" t="s">
        <v>712</v>
      </c>
      <c r="B13817" s="302" t="s">
        <v>31</v>
      </c>
      <c r="C13817" s="325" t="s">
        <v>2285</v>
      </c>
      <c r="D13817" s="325">
        <v>520</v>
      </c>
      <c r="E13817" s="46">
        <v>34000</v>
      </c>
      <c r="F13817" s="130">
        <f t="shared" si="216"/>
        <v>17680000</v>
      </c>
      <c r="G13817" s="86">
        <f>SUM(F13817)</f>
        <v>17680000</v>
      </c>
    </row>
    <row r="13818" spans="1:9" ht="18" customHeight="1">
      <c r="A13818" s="323"/>
      <c r="B13818" s="302"/>
      <c r="C13818" s="325"/>
      <c r="D13818" s="325"/>
      <c r="E13818" s="46"/>
      <c r="F13818" s="130">
        <f t="shared" si="216"/>
        <v>0</v>
      </c>
      <c r="G13818" s="69"/>
    </row>
    <row r="13819" spans="1:9" ht="18" customHeight="1">
      <c r="A13819" s="323" t="s">
        <v>210</v>
      </c>
      <c r="B13819" s="302" t="s">
        <v>23</v>
      </c>
      <c r="C13819" s="325" t="s">
        <v>60</v>
      </c>
      <c r="D13819" s="325">
        <v>100</v>
      </c>
      <c r="E13819" s="46">
        <v>35500</v>
      </c>
      <c r="F13819" s="130">
        <f t="shared" si="216"/>
        <v>3550000</v>
      </c>
      <c r="G13819" s="86">
        <f>SUM(F13819:F13823)</f>
        <v>12016000</v>
      </c>
    </row>
    <row r="13820" spans="1:9" ht="18" customHeight="1">
      <c r="A13820" s="323"/>
      <c r="B13820" s="302" t="s">
        <v>515</v>
      </c>
      <c r="C13820" s="325" t="s">
        <v>396</v>
      </c>
      <c r="D13820" s="325">
        <v>104</v>
      </c>
      <c r="E13820" s="46">
        <v>30000</v>
      </c>
      <c r="F13820" s="130">
        <f t="shared" si="216"/>
        <v>3120000</v>
      </c>
      <c r="G13820" s="69"/>
    </row>
    <row r="13821" spans="1:9" ht="18" customHeight="1">
      <c r="A13821" s="323"/>
      <c r="B13821" s="302" t="s">
        <v>31</v>
      </c>
      <c r="C13821" s="325" t="s">
        <v>1149</v>
      </c>
      <c r="D13821" s="325">
        <v>30</v>
      </c>
      <c r="E13821" s="46">
        <v>36000</v>
      </c>
      <c r="F13821" s="130">
        <f t="shared" si="216"/>
        <v>1080000</v>
      </c>
      <c r="G13821" s="69"/>
    </row>
    <row r="13822" spans="1:9" ht="18" customHeight="1">
      <c r="A13822" s="323"/>
      <c r="B13822" s="302" t="s">
        <v>31</v>
      </c>
      <c r="C13822" s="325" t="s">
        <v>238</v>
      </c>
      <c r="D13822" s="325">
        <v>88.5</v>
      </c>
      <c r="E13822" s="46">
        <v>36000</v>
      </c>
      <c r="F13822" s="130">
        <f t="shared" si="216"/>
        <v>3186000</v>
      </c>
      <c r="G13822" s="69"/>
    </row>
    <row r="13823" spans="1:9" ht="18" customHeight="1">
      <c r="A13823" s="323"/>
      <c r="B13823" s="302" t="s">
        <v>31</v>
      </c>
      <c r="C13823" s="325" t="s">
        <v>287</v>
      </c>
      <c r="D13823" s="325">
        <v>30</v>
      </c>
      <c r="E13823" s="46">
        <v>36000</v>
      </c>
      <c r="F13823" s="130">
        <f t="shared" si="216"/>
        <v>1080000</v>
      </c>
      <c r="G13823" s="69"/>
      <c r="H13823" s="354" t="s">
        <v>3073</v>
      </c>
    </row>
    <row r="13824" spans="1:9" ht="18" customHeight="1">
      <c r="A13824" s="323"/>
      <c r="B13824" s="302"/>
      <c r="C13824" s="325"/>
      <c r="D13824" s="325"/>
      <c r="E13824" s="46"/>
      <c r="F13824" s="130">
        <f t="shared" si="216"/>
        <v>0</v>
      </c>
      <c r="G13824" s="69"/>
    </row>
    <row r="13825" spans="1:7" ht="18" customHeight="1">
      <c r="A13825" s="323" t="s">
        <v>767</v>
      </c>
      <c r="B13825" s="302" t="s">
        <v>390</v>
      </c>
      <c r="C13825" s="325" t="s">
        <v>2943</v>
      </c>
      <c r="D13825" s="325">
        <v>73.400000000000006</v>
      </c>
      <c r="E13825" s="46">
        <v>33500</v>
      </c>
      <c r="F13825" s="130">
        <f t="shared" si="216"/>
        <v>2458900</v>
      </c>
      <c r="G13825" s="86">
        <f>F13825</f>
        <v>2458900</v>
      </c>
    </row>
    <row r="13826" spans="1:7" ht="18" customHeight="1">
      <c r="A13826" s="323"/>
      <c r="B13826" s="302"/>
      <c r="C13826" s="325"/>
      <c r="D13826" s="325"/>
      <c r="E13826" s="46"/>
      <c r="F13826" s="130">
        <f t="shared" ref="F13826:F13948" si="217">E13826*D13826</f>
        <v>0</v>
      </c>
      <c r="G13826" s="69"/>
    </row>
    <row r="13827" spans="1:7" ht="18" customHeight="1">
      <c r="A13827" s="323" t="s">
        <v>2492</v>
      </c>
      <c r="B13827" s="302" t="s">
        <v>13</v>
      </c>
      <c r="C13827" s="325" t="s">
        <v>1082</v>
      </c>
      <c r="D13827" s="325">
        <v>50</v>
      </c>
      <c r="E13827" s="46">
        <v>30500</v>
      </c>
      <c r="F13827" s="130">
        <f t="shared" si="217"/>
        <v>1525000</v>
      </c>
      <c r="G13827" s="86">
        <f>SUM(F13827:F13828)</f>
        <v>2135000</v>
      </c>
    </row>
    <row r="13828" spans="1:7" ht="18" customHeight="1">
      <c r="A13828" s="323"/>
      <c r="B13828" s="302" t="s">
        <v>13</v>
      </c>
      <c r="C13828" s="325" t="s">
        <v>821</v>
      </c>
      <c r="D13828" s="325">
        <v>20</v>
      </c>
      <c r="E13828" s="46">
        <v>30500</v>
      </c>
      <c r="F13828" s="130">
        <f t="shared" si="217"/>
        <v>610000</v>
      </c>
      <c r="G13828" s="69"/>
    </row>
    <row r="13829" spans="1:7" ht="18" customHeight="1">
      <c r="A13829" s="323"/>
      <c r="B13829" s="302"/>
      <c r="C13829" s="325"/>
      <c r="D13829" s="325"/>
      <c r="E13829" s="46"/>
      <c r="F13829" s="130">
        <f t="shared" si="217"/>
        <v>0</v>
      </c>
      <c r="G13829" s="69"/>
    </row>
    <row r="13830" spans="1:7" ht="18" customHeight="1">
      <c r="A13830" s="323" t="s">
        <v>145</v>
      </c>
      <c r="B13830" s="302" t="s">
        <v>515</v>
      </c>
      <c r="C13830" s="325" t="s">
        <v>1318</v>
      </c>
      <c r="D13830" s="325">
        <v>75</v>
      </c>
      <c r="E13830" s="46">
        <v>28000</v>
      </c>
      <c r="F13830" s="130">
        <f t="shared" si="217"/>
        <v>2100000</v>
      </c>
      <c r="G13830" s="86">
        <f>F13830</f>
        <v>2100000</v>
      </c>
    </row>
    <row r="13831" spans="1:7" ht="18" customHeight="1">
      <c r="A13831" s="323"/>
      <c r="B13831" s="302"/>
      <c r="C13831" s="325"/>
      <c r="D13831" s="325"/>
      <c r="E13831" s="46"/>
      <c r="F13831" s="130">
        <f t="shared" si="217"/>
        <v>0</v>
      </c>
      <c r="G13831" s="69"/>
    </row>
    <row r="13832" spans="1:7" ht="18" customHeight="1">
      <c r="A13832" s="323" t="s">
        <v>1514</v>
      </c>
      <c r="B13832" s="302" t="s">
        <v>23</v>
      </c>
      <c r="C13832" s="325" t="s">
        <v>2524</v>
      </c>
      <c r="D13832" s="325">
        <v>318</v>
      </c>
      <c r="E13832" s="46">
        <v>33500</v>
      </c>
      <c r="F13832" s="130">
        <f t="shared" si="217"/>
        <v>10653000</v>
      </c>
      <c r="G13832" s="86">
        <f>SUM(F13832:F13837)</f>
        <v>36432100</v>
      </c>
    </row>
    <row r="13833" spans="1:7" ht="18" customHeight="1">
      <c r="A13833" s="323"/>
      <c r="B13833" s="302" t="s">
        <v>23</v>
      </c>
      <c r="C13833" s="325" t="s">
        <v>301</v>
      </c>
      <c r="D13833" s="325">
        <v>316.2</v>
      </c>
      <c r="E13833" s="46">
        <v>33500</v>
      </c>
      <c r="F13833" s="130">
        <f t="shared" si="217"/>
        <v>10592700</v>
      </c>
      <c r="G13833" s="69"/>
    </row>
    <row r="13834" spans="1:7" ht="18" customHeight="1">
      <c r="A13834" s="323"/>
      <c r="B13834" s="302" t="s">
        <v>23</v>
      </c>
      <c r="C13834" s="325" t="s">
        <v>619</v>
      </c>
      <c r="D13834" s="325">
        <v>289.39999999999998</v>
      </c>
      <c r="E13834" s="46">
        <v>33500</v>
      </c>
      <c r="F13834" s="130">
        <f t="shared" si="217"/>
        <v>9694900</v>
      </c>
      <c r="G13834" s="69"/>
    </row>
    <row r="13835" spans="1:7" ht="18" customHeight="1">
      <c r="A13835" s="323"/>
      <c r="B13835" s="302" t="s">
        <v>31</v>
      </c>
      <c r="C13835" s="325" t="s">
        <v>416</v>
      </c>
      <c r="D13835" s="325">
        <v>49.8</v>
      </c>
      <c r="E13835" s="46">
        <v>35000</v>
      </c>
      <c r="F13835" s="130">
        <f t="shared" si="217"/>
        <v>1743000</v>
      </c>
      <c r="G13835" s="69"/>
    </row>
    <row r="13836" spans="1:7" ht="18" customHeight="1">
      <c r="A13836" s="323"/>
      <c r="B13836" s="302" t="s">
        <v>31</v>
      </c>
      <c r="C13836" s="325" t="s">
        <v>369</v>
      </c>
      <c r="D13836" s="325">
        <v>54.6</v>
      </c>
      <c r="E13836" s="46">
        <v>35000</v>
      </c>
      <c r="F13836" s="130">
        <f t="shared" si="217"/>
        <v>1911000</v>
      </c>
      <c r="G13836" s="69"/>
    </row>
    <row r="13837" spans="1:7" ht="18" customHeight="1">
      <c r="A13837" s="323"/>
      <c r="B13837" s="302" t="s">
        <v>31</v>
      </c>
      <c r="C13837" s="325" t="s">
        <v>463</v>
      </c>
      <c r="D13837" s="325">
        <v>52.5</v>
      </c>
      <c r="E13837" s="46">
        <v>35000</v>
      </c>
      <c r="F13837" s="130">
        <f t="shared" si="217"/>
        <v>1837500</v>
      </c>
      <c r="G13837" s="69"/>
    </row>
    <row r="13838" spans="1:7" ht="18" customHeight="1">
      <c r="A13838" s="323"/>
      <c r="B13838" s="302"/>
      <c r="C13838" s="325"/>
      <c r="D13838" s="325"/>
      <c r="E13838" s="46"/>
      <c r="F13838" s="130">
        <f t="shared" si="217"/>
        <v>0</v>
      </c>
      <c r="G13838" s="69"/>
    </row>
    <row r="13839" spans="1:7" ht="18" customHeight="1">
      <c r="A13839" s="323" t="s">
        <v>2463</v>
      </c>
      <c r="B13839" s="302" t="s">
        <v>31</v>
      </c>
      <c r="C13839" s="302" t="s">
        <v>612</v>
      </c>
      <c r="D13839" s="325">
        <v>30</v>
      </c>
      <c r="E13839" s="46">
        <v>35000</v>
      </c>
      <c r="F13839" s="130">
        <f t="shared" si="217"/>
        <v>1050000</v>
      </c>
      <c r="G13839" s="86">
        <f>SUM(F13839:F13840)</f>
        <v>11550000</v>
      </c>
    </row>
    <row r="13840" spans="1:7" ht="18" customHeight="1">
      <c r="A13840" s="323"/>
      <c r="B13840" s="302" t="s">
        <v>31</v>
      </c>
      <c r="C13840" s="325" t="s">
        <v>2994</v>
      </c>
      <c r="D13840" s="325">
        <v>300</v>
      </c>
      <c r="E13840" s="46">
        <v>35000</v>
      </c>
      <c r="F13840" s="130">
        <f t="shared" si="217"/>
        <v>10500000</v>
      </c>
      <c r="G13840" s="69"/>
    </row>
    <row r="13841" spans="1:7" ht="18" customHeight="1">
      <c r="A13841" s="323"/>
      <c r="B13841" s="302"/>
      <c r="C13841" s="325"/>
      <c r="D13841" s="325"/>
      <c r="E13841" s="46"/>
      <c r="F13841" s="130">
        <f t="shared" si="217"/>
        <v>0</v>
      </c>
      <c r="G13841" s="69"/>
    </row>
    <row r="13842" spans="1:7" ht="18" customHeight="1">
      <c r="A13842" s="323" t="s">
        <v>51</v>
      </c>
      <c r="B13842" s="302" t="s">
        <v>23</v>
      </c>
      <c r="C13842" s="325" t="s">
        <v>1066</v>
      </c>
      <c r="D13842" s="325">
        <v>52</v>
      </c>
      <c r="E13842" s="46">
        <v>34500</v>
      </c>
      <c r="F13842" s="130">
        <f t="shared" si="217"/>
        <v>1794000</v>
      </c>
      <c r="G13842" s="86">
        <f>SUM(F13842:F13846)</f>
        <v>13739500</v>
      </c>
    </row>
    <row r="13843" spans="1:7" ht="18" customHeight="1">
      <c r="A13843" s="323"/>
      <c r="B13843" s="302" t="s">
        <v>31</v>
      </c>
      <c r="C13843" s="325" t="s">
        <v>126</v>
      </c>
      <c r="D13843" s="325">
        <v>38.6</v>
      </c>
      <c r="E13843" s="46">
        <v>35000</v>
      </c>
      <c r="F13843" s="130">
        <f t="shared" si="217"/>
        <v>1351000</v>
      </c>
      <c r="G13843" s="69"/>
    </row>
    <row r="13844" spans="1:7" ht="18" customHeight="1">
      <c r="A13844" s="323"/>
      <c r="B13844" s="302" t="s">
        <v>31</v>
      </c>
      <c r="C13844" s="325" t="s">
        <v>1980</v>
      </c>
      <c r="D13844" s="325">
        <v>96</v>
      </c>
      <c r="E13844" s="46">
        <v>35000</v>
      </c>
      <c r="F13844" s="130">
        <f t="shared" si="217"/>
        <v>3360000</v>
      </c>
      <c r="G13844" s="69"/>
    </row>
    <row r="13845" spans="1:7" ht="18" customHeight="1">
      <c r="A13845" s="323"/>
      <c r="B13845" s="302" t="s">
        <v>31</v>
      </c>
      <c r="C13845" s="325" t="s">
        <v>75</v>
      </c>
      <c r="D13845" s="325">
        <v>100</v>
      </c>
      <c r="E13845" s="46">
        <v>35000</v>
      </c>
      <c r="F13845" s="130">
        <f t="shared" si="217"/>
        <v>3500000</v>
      </c>
      <c r="G13845" s="69"/>
    </row>
    <row r="13846" spans="1:7" ht="18" customHeight="1">
      <c r="A13846" s="533"/>
      <c r="B13846" s="440" t="s">
        <v>31</v>
      </c>
      <c r="C13846" s="382" t="s">
        <v>15</v>
      </c>
      <c r="D13846" s="382">
        <v>106.7</v>
      </c>
      <c r="E13846" s="59">
        <v>35000</v>
      </c>
      <c r="F13846" s="132">
        <f t="shared" si="217"/>
        <v>3734500</v>
      </c>
      <c r="G13846" s="92"/>
    </row>
    <row r="13847" spans="1:7" ht="18" customHeight="1">
      <c r="A13847" s="526"/>
      <c r="B13847" s="435"/>
      <c r="C13847" s="484"/>
      <c r="D13847" s="484"/>
      <c r="E13847" s="113"/>
      <c r="F13847" s="126"/>
      <c r="G13847" s="9"/>
    </row>
    <row r="13848" spans="1:7" ht="18" customHeight="1">
      <c r="A13848" s="537">
        <v>42516</v>
      </c>
      <c r="B13848" s="355"/>
      <c r="C13848" s="491" t="s">
        <v>398</v>
      </c>
      <c r="D13848" s="525"/>
      <c r="F13848" s="127"/>
    </row>
    <row r="13849" spans="1:7" ht="18" customHeight="1">
      <c r="A13849" s="531" t="s">
        <v>127</v>
      </c>
      <c r="B13849" s="436" t="s">
        <v>134</v>
      </c>
      <c r="C13849" s="494" t="s">
        <v>152</v>
      </c>
      <c r="D13849" s="494">
        <f>SUM(D13867:D13949)</f>
        <v>8311.0399999999972</v>
      </c>
      <c r="E13849" s="166"/>
      <c r="F13849" s="166">
        <f>SUM(F13850:F13949)</f>
        <v>312541900</v>
      </c>
      <c r="G13849" s="166">
        <f>SUM(G13850:G13949)</f>
        <v>312541900</v>
      </c>
    </row>
    <row r="13850" spans="1:7" ht="18" customHeight="1">
      <c r="A13850" s="532" t="s">
        <v>1808</v>
      </c>
      <c r="B13850" s="441" t="s">
        <v>13</v>
      </c>
      <c r="C13850" s="498" t="s">
        <v>22</v>
      </c>
      <c r="D13850" s="498">
        <v>150</v>
      </c>
      <c r="E13850" s="139">
        <v>31000</v>
      </c>
      <c r="F13850" s="139">
        <f t="shared" si="217"/>
        <v>4650000</v>
      </c>
      <c r="G13850" s="295">
        <f>F13850</f>
        <v>4650000</v>
      </c>
    </row>
    <row r="13851" spans="1:7" ht="18" customHeight="1">
      <c r="A13851" s="323"/>
      <c r="B13851" s="302"/>
      <c r="C13851" s="521"/>
      <c r="D13851" s="521"/>
      <c r="E13851" s="130"/>
      <c r="F13851" s="130">
        <f t="shared" si="217"/>
        <v>0</v>
      </c>
      <c r="G13851" s="335"/>
    </row>
    <row r="13852" spans="1:7" ht="18" customHeight="1">
      <c r="A13852" s="323" t="s">
        <v>2214</v>
      </c>
      <c r="B13852" s="302" t="s">
        <v>13</v>
      </c>
      <c r="C13852" s="521" t="s">
        <v>14</v>
      </c>
      <c r="D13852" s="521">
        <v>30</v>
      </c>
      <c r="E13852" s="130">
        <v>31000</v>
      </c>
      <c r="F13852" s="130">
        <f t="shared" si="217"/>
        <v>930000</v>
      </c>
      <c r="G13852" s="335">
        <f>F13852</f>
        <v>930000</v>
      </c>
    </row>
    <row r="13853" spans="1:7" ht="18" customHeight="1">
      <c r="A13853" s="302"/>
      <c r="B13853" s="302"/>
      <c r="C13853" s="521"/>
      <c r="D13853" s="521"/>
      <c r="E13853" s="130"/>
      <c r="F13853" s="130">
        <f t="shared" si="217"/>
        <v>0</v>
      </c>
      <c r="G13853" s="335"/>
    </row>
    <row r="13854" spans="1:7" ht="18" customHeight="1">
      <c r="A13854" s="323" t="s">
        <v>2950</v>
      </c>
      <c r="B13854" s="302" t="s">
        <v>13</v>
      </c>
      <c r="C13854" s="521" t="s">
        <v>404</v>
      </c>
      <c r="D13854" s="521">
        <v>33</v>
      </c>
      <c r="E13854" s="130">
        <v>31000</v>
      </c>
      <c r="F13854" s="130">
        <f t="shared" si="217"/>
        <v>1023000</v>
      </c>
      <c r="G13854" s="335">
        <f>SUM(F13854:F13856)</f>
        <v>2263000</v>
      </c>
    </row>
    <row r="13855" spans="1:7" ht="18" customHeight="1">
      <c r="A13855" s="302"/>
      <c r="B13855" s="302" t="s">
        <v>13</v>
      </c>
      <c r="C13855" s="521" t="s">
        <v>588</v>
      </c>
      <c r="D13855" s="521">
        <v>30</v>
      </c>
      <c r="E13855" s="130">
        <v>31000</v>
      </c>
      <c r="F13855" s="130">
        <f t="shared" si="217"/>
        <v>930000</v>
      </c>
      <c r="G13855" s="335"/>
    </row>
    <row r="13856" spans="1:7" ht="18" customHeight="1">
      <c r="A13856" s="302"/>
      <c r="B13856" s="302" t="s">
        <v>13</v>
      </c>
      <c r="C13856" s="521" t="s">
        <v>45</v>
      </c>
      <c r="D13856" s="521">
        <v>10</v>
      </c>
      <c r="E13856" s="130">
        <v>31000</v>
      </c>
      <c r="F13856" s="130">
        <f t="shared" si="217"/>
        <v>310000</v>
      </c>
      <c r="G13856" s="335"/>
    </row>
    <row r="13857" spans="1:10" ht="18" customHeight="1">
      <c r="A13857" s="302"/>
      <c r="B13857" s="302"/>
      <c r="C13857" s="521"/>
      <c r="D13857" s="521"/>
      <c r="E13857" s="130"/>
      <c r="F13857" s="130">
        <f t="shared" si="217"/>
        <v>0</v>
      </c>
      <c r="G13857" s="335"/>
    </row>
    <row r="13858" spans="1:10" ht="18" customHeight="1">
      <c r="A13858" s="323" t="s">
        <v>2706</v>
      </c>
      <c r="B13858" s="302" t="s">
        <v>13</v>
      </c>
      <c r="C13858" s="521" t="s">
        <v>214</v>
      </c>
      <c r="D13858" s="521">
        <v>10</v>
      </c>
      <c r="E13858" s="130">
        <v>30000</v>
      </c>
      <c r="F13858" s="130">
        <f t="shared" si="217"/>
        <v>300000</v>
      </c>
      <c r="G13858" s="335">
        <f>SUM(F13858:F13859)</f>
        <v>900000</v>
      </c>
    </row>
    <row r="13859" spans="1:10" ht="18" customHeight="1">
      <c r="A13859" s="323"/>
      <c r="B13859" s="302" t="s">
        <v>13</v>
      </c>
      <c r="C13859" s="521" t="s">
        <v>2133</v>
      </c>
      <c r="D13859" s="521">
        <v>20</v>
      </c>
      <c r="E13859" s="130">
        <v>30000</v>
      </c>
      <c r="F13859" s="130">
        <f t="shared" si="217"/>
        <v>600000</v>
      </c>
      <c r="G13859" s="335"/>
    </row>
    <row r="13860" spans="1:10" ht="18" customHeight="1">
      <c r="A13860" s="302"/>
      <c r="B13860" s="302"/>
      <c r="C13860" s="521"/>
      <c r="D13860" s="521"/>
      <c r="E13860" s="130"/>
      <c r="F13860" s="130">
        <f t="shared" si="217"/>
        <v>0</v>
      </c>
      <c r="G13860" s="335"/>
    </row>
    <row r="13861" spans="1:10" ht="18" customHeight="1">
      <c r="A13861" s="323" t="s">
        <v>2461</v>
      </c>
      <c r="B13861" s="302" t="s">
        <v>23</v>
      </c>
      <c r="C13861" s="521" t="s">
        <v>60</v>
      </c>
      <c r="D13861" s="521">
        <v>20</v>
      </c>
      <c r="E13861" s="130">
        <v>34500</v>
      </c>
      <c r="F13861" s="130">
        <f t="shared" si="217"/>
        <v>690000</v>
      </c>
      <c r="G13861" s="335">
        <f>SUM(F13861:F13863)</f>
        <v>3450000</v>
      </c>
    </row>
    <row r="13862" spans="1:10" ht="18" customHeight="1">
      <c r="A13862" s="534"/>
      <c r="B13862" s="302" t="s">
        <v>23</v>
      </c>
      <c r="C13862" s="521" t="s">
        <v>14</v>
      </c>
      <c r="D13862" s="521">
        <v>50</v>
      </c>
      <c r="E13862" s="130">
        <v>34500</v>
      </c>
      <c r="F13862" s="130">
        <f t="shared" si="217"/>
        <v>1725000</v>
      </c>
      <c r="G13862" s="335"/>
    </row>
    <row r="13863" spans="1:10" ht="18" customHeight="1">
      <c r="A13863" s="534"/>
      <c r="B13863" s="302" t="s">
        <v>23</v>
      </c>
      <c r="C13863" s="521" t="s">
        <v>15</v>
      </c>
      <c r="D13863" s="521">
        <v>30</v>
      </c>
      <c r="E13863" s="130">
        <v>34500</v>
      </c>
      <c r="F13863" s="130">
        <f t="shared" si="217"/>
        <v>1035000</v>
      </c>
      <c r="G13863" s="335"/>
    </row>
    <row r="13864" spans="1:10" ht="18" customHeight="1">
      <c r="A13864" s="534"/>
      <c r="B13864" s="302"/>
      <c r="C13864" s="521"/>
      <c r="D13864" s="521"/>
      <c r="E13864" s="130"/>
      <c r="F13864" s="130">
        <f t="shared" si="217"/>
        <v>0</v>
      </c>
      <c r="G13864" s="335"/>
    </row>
    <row r="13865" spans="1:10" ht="18" customHeight="1">
      <c r="A13865" s="323" t="s">
        <v>374</v>
      </c>
      <c r="B13865" s="302" t="s">
        <v>23</v>
      </c>
      <c r="C13865" s="521" t="s">
        <v>29</v>
      </c>
      <c r="D13865" s="521">
        <v>425</v>
      </c>
      <c r="E13865" s="130">
        <v>36000</v>
      </c>
      <c r="F13865" s="130">
        <f t="shared" si="217"/>
        <v>15300000</v>
      </c>
      <c r="G13865" s="335">
        <f>F13865</f>
        <v>15300000</v>
      </c>
    </row>
    <row r="13866" spans="1:10" ht="18" customHeight="1">
      <c r="A13866" s="534"/>
      <c r="B13866" s="474"/>
      <c r="C13866" s="518"/>
      <c r="D13866" s="518"/>
      <c r="E13866" s="335"/>
      <c r="F13866" s="130">
        <f t="shared" si="217"/>
        <v>0</v>
      </c>
      <c r="G13866" s="335"/>
    </row>
    <row r="13867" spans="1:10" ht="18" customHeight="1">
      <c r="A13867" s="323" t="s">
        <v>93</v>
      </c>
      <c r="B13867" s="302" t="s">
        <v>2926</v>
      </c>
      <c r="C13867" s="325" t="s">
        <v>106</v>
      </c>
      <c r="D13867" s="325">
        <v>282</v>
      </c>
      <c r="E13867" s="46">
        <v>35000</v>
      </c>
      <c r="F13867" s="130">
        <f t="shared" si="217"/>
        <v>9870000</v>
      </c>
      <c r="G13867" s="86">
        <f>SUM(F13867:F13870)</f>
        <v>-7406600</v>
      </c>
      <c r="H13867" s="277" t="s">
        <v>2474</v>
      </c>
      <c r="I13867" s="280" t="s">
        <v>52</v>
      </c>
      <c r="J13867" s="284">
        <v>42515</v>
      </c>
    </row>
    <row r="13868" spans="1:10" ht="18" customHeight="1">
      <c r="A13868" s="323"/>
      <c r="B13868" s="446" t="s">
        <v>3078</v>
      </c>
      <c r="C13868" s="430" t="s">
        <v>2506</v>
      </c>
      <c r="D13868" s="430">
        <v>-986.86</v>
      </c>
      <c r="E13868" s="54">
        <v>35000</v>
      </c>
      <c r="F13868" s="140">
        <f>E13868*D13868</f>
        <v>-34540100</v>
      </c>
      <c r="G13868" s="86"/>
      <c r="I13868" s="284">
        <v>42515</v>
      </c>
      <c r="J13868" s="284"/>
    </row>
    <row r="13869" spans="1:10" ht="18" customHeight="1">
      <c r="A13869" s="323"/>
      <c r="B13869" s="302" t="s">
        <v>3079</v>
      </c>
      <c r="C13869" s="325" t="s">
        <v>130</v>
      </c>
      <c r="D13869" s="325">
        <v>271.89999999999998</v>
      </c>
      <c r="E13869" s="46">
        <v>35000</v>
      </c>
      <c r="F13869" s="130">
        <f>E13869*D13869</f>
        <v>9516500</v>
      </c>
      <c r="G13869" s="69"/>
      <c r="I13869" s="355" t="s">
        <v>115</v>
      </c>
      <c r="J13869" s="284"/>
    </row>
    <row r="13870" spans="1:10" ht="18" customHeight="1">
      <c r="A13870" s="323"/>
      <c r="B13870" s="302" t="s">
        <v>13</v>
      </c>
      <c r="C13870" s="325" t="s">
        <v>807</v>
      </c>
      <c r="D13870" s="325">
        <v>254</v>
      </c>
      <c r="E13870" s="46">
        <v>30500</v>
      </c>
      <c r="F13870" s="130">
        <f>E13870*D13870</f>
        <v>7747000</v>
      </c>
      <c r="G13870" s="69"/>
      <c r="I13870" s="355"/>
      <c r="J13870" s="284"/>
    </row>
    <row r="13871" spans="1:10" ht="18" customHeight="1">
      <c r="A13871" s="323"/>
      <c r="B13871" s="302"/>
      <c r="C13871" s="325"/>
      <c r="D13871" s="325"/>
      <c r="E13871" s="46"/>
      <c r="F13871" s="130"/>
      <c r="G13871" s="86"/>
      <c r="J13871" s="284"/>
    </row>
    <row r="13872" spans="1:10" ht="18" customHeight="1">
      <c r="A13872" s="323" t="s">
        <v>271</v>
      </c>
      <c r="B13872" s="302" t="s">
        <v>13</v>
      </c>
      <c r="C13872" s="325" t="s">
        <v>821</v>
      </c>
      <c r="D13872" s="325">
        <v>30</v>
      </c>
      <c r="E13872" s="46">
        <v>30500</v>
      </c>
      <c r="F13872" s="130">
        <f t="shared" si="217"/>
        <v>915000</v>
      </c>
      <c r="G13872" s="86">
        <f>F13872</f>
        <v>915000</v>
      </c>
      <c r="I13872" s="284">
        <v>42515</v>
      </c>
      <c r="J13872" s="281"/>
    </row>
    <row r="13873" spans="1:8" ht="18" customHeight="1">
      <c r="A13873" s="323"/>
      <c r="B13873" s="302"/>
      <c r="C13873" s="325"/>
      <c r="D13873" s="325"/>
      <c r="E13873" s="46"/>
      <c r="F13873" s="130">
        <f t="shared" si="217"/>
        <v>0</v>
      </c>
      <c r="G13873" s="69"/>
    </row>
    <row r="13874" spans="1:8" ht="18" customHeight="1">
      <c r="A13874" s="323" t="s">
        <v>40</v>
      </c>
      <c r="B13874" s="302" t="s">
        <v>13</v>
      </c>
      <c r="C13874" s="325" t="s">
        <v>3074</v>
      </c>
      <c r="D13874" s="325">
        <v>334</v>
      </c>
      <c r="E13874" s="46">
        <v>31000</v>
      </c>
      <c r="F13874" s="130">
        <f t="shared" si="217"/>
        <v>10354000</v>
      </c>
      <c r="G13874" s="86">
        <f>F13874</f>
        <v>10354000</v>
      </c>
    </row>
    <row r="13875" spans="1:8" ht="18" customHeight="1">
      <c r="A13875" s="323"/>
      <c r="B13875" s="302"/>
      <c r="C13875" s="325"/>
      <c r="D13875" s="325"/>
      <c r="E13875" s="46"/>
      <c r="F13875" s="130">
        <f t="shared" si="217"/>
        <v>0</v>
      </c>
      <c r="G13875" s="69"/>
    </row>
    <row r="13876" spans="1:8" ht="18" customHeight="1">
      <c r="A13876" s="323" t="s">
        <v>51</v>
      </c>
      <c r="B13876" s="302" t="s">
        <v>132</v>
      </c>
      <c r="C13876" s="325" t="s">
        <v>15</v>
      </c>
      <c r="D13876" s="325">
        <v>160.30000000000001</v>
      </c>
      <c r="E13876" s="46">
        <v>30500</v>
      </c>
      <c r="F13876" s="130">
        <f t="shared" si="217"/>
        <v>4889150</v>
      </c>
      <c r="G13876" s="86">
        <f>SUM(F13876:F13881)</f>
        <v>21551150</v>
      </c>
      <c r="H13876" s="277" t="s">
        <v>2474</v>
      </c>
    </row>
    <row r="13877" spans="1:8" ht="18" customHeight="1">
      <c r="A13877" s="323"/>
      <c r="B13877" s="302" t="s">
        <v>31</v>
      </c>
      <c r="C13877" s="325" t="s">
        <v>292</v>
      </c>
      <c r="D13877" s="325">
        <v>200.5</v>
      </c>
      <c r="E13877" s="46">
        <v>31000</v>
      </c>
      <c r="F13877" s="130">
        <f t="shared" si="217"/>
        <v>6215500</v>
      </c>
      <c r="G13877" s="69"/>
    </row>
    <row r="13878" spans="1:8" ht="18" customHeight="1">
      <c r="A13878" s="323"/>
      <c r="B13878" s="302" t="s">
        <v>31</v>
      </c>
      <c r="C13878" s="325" t="s">
        <v>14</v>
      </c>
      <c r="D13878" s="325">
        <v>44.5</v>
      </c>
      <c r="E13878" s="46">
        <v>34000</v>
      </c>
      <c r="F13878" s="130">
        <f t="shared" si="217"/>
        <v>1513000</v>
      </c>
      <c r="G13878" s="69"/>
    </row>
    <row r="13879" spans="1:8" ht="18" customHeight="1">
      <c r="A13879" s="323"/>
      <c r="B13879" s="302" t="s">
        <v>31</v>
      </c>
      <c r="C13879" s="325" t="s">
        <v>15</v>
      </c>
      <c r="D13879" s="325">
        <v>38.9</v>
      </c>
      <c r="E13879" s="46">
        <v>35000</v>
      </c>
      <c r="F13879" s="130">
        <f t="shared" si="217"/>
        <v>1361500</v>
      </c>
      <c r="G13879" s="69"/>
    </row>
    <row r="13880" spans="1:8" ht="18" customHeight="1">
      <c r="A13880" s="323"/>
      <c r="B13880" s="302" t="s">
        <v>31</v>
      </c>
      <c r="C13880" s="325" t="s">
        <v>148</v>
      </c>
      <c r="D13880" s="325">
        <v>146.69999999999999</v>
      </c>
      <c r="E13880" s="46">
        <v>35000</v>
      </c>
      <c r="F13880" s="130">
        <f t="shared" si="217"/>
        <v>5134500</v>
      </c>
      <c r="G13880" s="69"/>
    </row>
    <row r="13881" spans="1:8" ht="18" customHeight="1">
      <c r="A13881" s="323"/>
      <c r="B13881" s="302" t="s">
        <v>31</v>
      </c>
      <c r="C13881" s="325" t="s">
        <v>191</v>
      </c>
      <c r="D13881" s="325">
        <v>75</v>
      </c>
      <c r="E13881" s="46">
        <v>32500</v>
      </c>
      <c r="F13881" s="130">
        <f t="shared" si="217"/>
        <v>2437500</v>
      </c>
      <c r="G13881" s="69"/>
    </row>
    <row r="13882" spans="1:8" ht="18" customHeight="1">
      <c r="A13882" s="323"/>
      <c r="B13882" s="302"/>
      <c r="C13882" s="325"/>
      <c r="D13882" s="325"/>
      <c r="E13882" s="46"/>
      <c r="F13882" s="130">
        <f t="shared" si="217"/>
        <v>0</v>
      </c>
      <c r="G13882" s="69"/>
    </row>
    <row r="13883" spans="1:8" ht="18" customHeight="1">
      <c r="A13883" s="323" t="s">
        <v>316</v>
      </c>
      <c r="B13883" s="302" t="s">
        <v>13</v>
      </c>
      <c r="C13883" s="325" t="s">
        <v>2482</v>
      </c>
      <c r="D13883" s="325">
        <v>144</v>
      </c>
      <c r="E13883" s="46">
        <v>30500</v>
      </c>
      <c r="F13883" s="130">
        <f t="shared" si="217"/>
        <v>4392000</v>
      </c>
      <c r="G13883" s="86">
        <f>SUM(F13883:F13888)</f>
        <v>28929800</v>
      </c>
      <c r="H13883" s="277" t="s">
        <v>2474</v>
      </c>
    </row>
    <row r="13884" spans="1:8" ht="18" customHeight="1">
      <c r="A13884" s="323"/>
      <c r="B13884" s="302" t="s">
        <v>13</v>
      </c>
      <c r="C13884" s="325" t="s">
        <v>1113</v>
      </c>
      <c r="D13884" s="325">
        <v>100</v>
      </c>
      <c r="E13884" s="46">
        <v>30500</v>
      </c>
      <c r="F13884" s="130">
        <f t="shared" si="217"/>
        <v>3050000</v>
      </c>
      <c r="G13884" s="69"/>
    </row>
    <row r="13885" spans="1:8" ht="18" customHeight="1">
      <c r="A13885" s="323"/>
      <c r="B13885" s="302" t="s">
        <v>23</v>
      </c>
      <c r="C13885" s="325" t="s">
        <v>849</v>
      </c>
      <c r="D13885" s="325">
        <v>454.3</v>
      </c>
      <c r="E13885" s="46">
        <v>29500</v>
      </c>
      <c r="F13885" s="130">
        <f t="shared" si="217"/>
        <v>13401850</v>
      </c>
      <c r="G13885" s="69"/>
    </row>
    <row r="13886" spans="1:8" ht="18" customHeight="1">
      <c r="A13886" s="323"/>
      <c r="B13886" s="302" t="s">
        <v>23</v>
      </c>
      <c r="C13886" s="325" t="s">
        <v>46</v>
      </c>
      <c r="D13886" s="325">
        <v>56</v>
      </c>
      <c r="E13886" s="46">
        <v>29500</v>
      </c>
      <c r="F13886" s="130">
        <f t="shared" si="217"/>
        <v>1652000</v>
      </c>
      <c r="G13886" s="69"/>
    </row>
    <row r="13887" spans="1:8" ht="18" customHeight="1">
      <c r="A13887" s="323"/>
      <c r="B13887" s="302" t="s">
        <v>23</v>
      </c>
      <c r="C13887" s="325" t="s">
        <v>1315</v>
      </c>
      <c r="D13887" s="325">
        <v>107.7</v>
      </c>
      <c r="E13887" s="46">
        <v>29500</v>
      </c>
      <c r="F13887" s="130">
        <f t="shared" si="217"/>
        <v>3177150</v>
      </c>
      <c r="G13887" s="69"/>
    </row>
    <row r="13888" spans="1:8" ht="18" customHeight="1">
      <c r="A13888" s="323"/>
      <c r="B13888" s="302" t="s">
        <v>23</v>
      </c>
      <c r="C13888" s="325" t="s">
        <v>372</v>
      </c>
      <c r="D13888" s="325">
        <v>110.4</v>
      </c>
      <c r="E13888" s="46">
        <v>29500</v>
      </c>
      <c r="F13888" s="130">
        <f t="shared" si="217"/>
        <v>3256800</v>
      </c>
      <c r="G13888" s="69"/>
    </row>
    <row r="13889" spans="1:9" ht="18" customHeight="1">
      <c r="A13889" s="323"/>
      <c r="B13889" s="302"/>
      <c r="C13889" s="325"/>
      <c r="D13889" s="325"/>
      <c r="E13889" s="46"/>
      <c r="F13889" s="130">
        <f t="shared" si="217"/>
        <v>0</v>
      </c>
      <c r="G13889" s="69"/>
    </row>
    <row r="13890" spans="1:9" ht="18" customHeight="1">
      <c r="A13890" s="323" t="s">
        <v>90</v>
      </c>
      <c r="B13890" s="302" t="s">
        <v>31</v>
      </c>
      <c r="C13890" s="325" t="s">
        <v>2506</v>
      </c>
      <c r="D13890" s="325">
        <v>984.8</v>
      </c>
      <c r="E13890" s="46">
        <v>35000</v>
      </c>
      <c r="F13890" s="130">
        <f>E13890*D13890</f>
        <v>34468000</v>
      </c>
      <c r="G13890" s="86">
        <f>F13890</f>
        <v>34468000</v>
      </c>
      <c r="H13890" s="277" t="s">
        <v>2474</v>
      </c>
    </row>
    <row r="13891" spans="1:9" ht="18" customHeight="1">
      <c r="A13891" s="323"/>
      <c r="B13891" s="302"/>
      <c r="C13891" s="325"/>
      <c r="D13891" s="325"/>
      <c r="E13891" s="46"/>
      <c r="F13891" s="130">
        <f t="shared" si="217"/>
        <v>0</v>
      </c>
      <c r="G13891" s="69"/>
    </row>
    <row r="13892" spans="1:9" ht="18" customHeight="1">
      <c r="A13892" s="323" t="s">
        <v>2965</v>
      </c>
      <c r="B13892" s="302" t="s">
        <v>13</v>
      </c>
      <c r="C13892" s="325" t="s">
        <v>388</v>
      </c>
      <c r="D13892" s="325">
        <v>271.39999999999998</v>
      </c>
      <c r="E13892" s="46">
        <v>31000</v>
      </c>
      <c r="F13892" s="130">
        <f t="shared" si="217"/>
        <v>8413400</v>
      </c>
      <c r="G13892" s="86">
        <f>F13892</f>
        <v>8413400</v>
      </c>
    </row>
    <row r="13893" spans="1:9" ht="18" customHeight="1">
      <c r="A13893" s="323"/>
      <c r="B13893" s="302"/>
      <c r="C13893" s="325"/>
      <c r="D13893" s="325"/>
      <c r="E13893" s="46"/>
      <c r="F13893" s="130">
        <f t="shared" si="217"/>
        <v>0</v>
      </c>
      <c r="G13893" s="69"/>
    </row>
    <row r="13894" spans="1:9" ht="18" customHeight="1">
      <c r="A13894" s="323" t="s">
        <v>1420</v>
      </c>
      <c r="B13894" s="444" t="s">
        <v>16</v>
      </c>
      <c r="C13894" s="482" t="s">
        <v>2565</v>
      </c>
      <c r="D13894" s="482">
        <v>370</v>
      </c>
      <c r="E13894" s="116">
        <v>41000</v>
      </c>
      <c r="F13894" s="131">
        <f t="shared" si="217"/>
        <v>15170000</v>
      </c>
      <c r="G13894" s="86">
        <f>F13894</f>
        <v>15170000</v>
      </c>
      <c r="I13894" s="284">
        <v>42515</v>
      </c>
    </row>
    <row r="13895" spans="1:9" ht="18" customHeight="1">
      <c r="A13895" s="323"/>
      <c r="B13895" s="302"/>
      <c r="C13895" s="325"/>
      <c r="D13895" s="325"/>
      <c r="E13895" s="46"/>
      <c r="F13895" s="130">
        <f t="shared" si="217"/>
        <v>0</v>
      </c>
      <c r="G13895" s="69"/>
    </row>
    <row r="13896" spans="1:9" ht="18" customHeight="1">
      <c r="A13896" s="323" t="s">
        <v>1843</v>
      </c>
      <c r="B13896" s="439" t="s">
        <v>2688</v>
      </c>
      <c r="C13896" s="430"/>
      <c r="D13896" s="430">
        <v>-8</v>
      </c>
      <c r="E13896" s="54">
        <v>35000</v>
      </c>
      <c r="F13896" s="140">
        <f t="shared" si="217"/>
        <v>-280000</v>
      </c>
      <c r="G13896" s="86">
        <f>F13896</f>
        <v>-280000</v>
      </c>
      <c r="I13896" s="284">
        <v>42515</v>
      </c>
    </row>
    <row r="13897" spans="1:9" ht="18" customHeight="1">
      <c r="A13897" s="323"/>
      <c r="B13897" s="302"/>
      <c r="C13897" s="325"/>
      <c r="D13897" s="325"/>
      <c r="E13897" s="46"/>
      <c r="F13897" s="130">
        <f t="shared" si="217"/>
        <v>0</v>
      </c>
      <c r="G13897" s="69"/>
    </row>
    <row r="13898" spans="1:9" ht="18" customHeight="1">
      <c r="A13898" s="323" t="s">
        <v>2315</v>
      </c>
      <c r="B13898" s="439" t="s">
        <v>3047</v>
      </c>
      <c r="C13898" s="430" t="s">
        <v>365</v>
      </c>
      <c r="D13898" s="430">
        <v>-7.9</v>
      </c>
      <c r="E13898" s="54">
        <v>30500</v>
      </c>
      <c r="F13898" s="140">
        <f t="shared" si="217"/>
        <v>-240950</v>
      </c>
      <c r="G13898" s="86">
        <f>SUM(F13898:F13906)</f>
        <v>-780150</v>
      </c>
      <c r="H13898" s="277" t="s">
        <v>2474</v>
      </c>
      <c r="I13898" s="284">
        <v>42515</v>
      </c>
    </row>
    <row r="13899" spans="1:9" ht="18" customHeight="1">
      <c r="A13899" s="323"/>
      <c r="B13899" s="439" t="s">
        <v>2493</v>
      </c>
      <c r="C13899" s="430" t="s">
        <v>3075</v>
      </c>
      <c r="D13899" s="430">
        <v>-12</v>
      </c>
      <c r="E13899" s="54">
        <v>33000</v>
      </c>
      <c r="F13899" s="140">
        <f t="shared" si="217"/>
        <v>-396000</v>
      </c>
      <c r="G13899" s="69"/>
      <c r="I13899" s="284">
        <v>42515</v>
      </c>
    </row>
    <row r="13900" spans="1:9" ht="18" customHeight="1">
      <c r="A13900" s="323"/>
      <c r="B13900" s="439" t="s">
        <v>2493</v>
      </c>
      <c r="C13900" s="430" t="s">
        <v>3076</v>
      </c>
      <c r="D13900" s="430">
        <v>-5.4</v>
      </c>
      <c r="E13900" s="54">
        <v>31000</v>
      </c>
      <c r="F13900" s="140">
        <f t="shared" si="217"/>
        <v>-167400</v>
      </c>
      <c r="G13900" s="69"/>
      <c r="I13900" s="284">
        <v>42515</v>
      </c>
    </row>
    <row r="13901" spans="1:9" ht="18" customHeight="1">
      <c r="A13901" s="323"/>
      <c r="B13901" s="439" t="s">
        <v>2493</v>
      </c>
      <c r="C13901" s="430" t="s">
        <v>720</v>
      </c>
      <c r="D13901" s="430">
        <v>-20.8</v>
      </c>
      <c r="E13901" s="54">
        <v>35000</v>
      </c>
      <c r="F13901" s="140">
        <f t="shared" si="217"/>
        <v>-728000</v>
      </c>
      <c r="G13901" s="69"/>
      <c r="I13901" s="284">
        <v>42515</v>
      </c>
    </row>
    <row r="13902" spans="1:9" ht="18" customHeight="1">
      <c r="A13902" s="323"/>
      <c r="B13902" s="618" t="s">
        <v>3087</v>
      </c>
      <c r="C13902" s="618"/>
      <c r="D13902" s="430">
        <v>-327.9</v>
      </c>
      <c r="E13902" s="54">
        <v>34000</v>
      </c>
      <c r="F13902" s="140">
        <f t="shared" si="217"/>
        <v>-11148600</v>
      </c>
      <c r="G13902" s="69"/>
      <c r="I13902" s="284">
        <v>42515</v>
      </c>
    </row>
    <row r="13903" spans="1:9" ht="18" customHeight="1">
      <c r="A13903" s="323"/>
      <c r="B13903" s="439" t="s">
        <v>2983</v>
      </c>
      <c r="C13903" s="430" t="s">
        <v>3077</v>
      </c>
      <c r="D13903" s="430">
        <v>-8</v>
      </c>
      <c r="E13903" s="54">
        <v>37000</v>
      </c>
      <c r="F13903" s="140">
        <f t="shared" si="217"/>
        <v>-296000</v>
      </c>
      <c r="G13903" s="69"/>
      <c r="I13903" s="284">
        <v>42515</v>
      </c>
    </row>
    <row r="13904" spans="1:9" ht="18" customHeight="1">
      <c r="A13904" s="323"/>
      <c r="B13904" s="302" t="s">
        <v>518</v>
      </c>
      <c r="C13904" s="325" t="s">
        <v>1073</v>
      </c>
      <c r="D13904" s="325">
        <v>120.7</v>
      </c>
      <c r="E13904" s="46">
        <v>33000</v>
      </c>
      <c r="F13904" s="130">
        <f>E13904*D13904</f>
        <v>3983100</v>
      </c>
      <c r="G13904" s="86"/>
      <c r="I13904" s="284"/>
    </row>
    <row r="13905" spans="1:9" ht="18" customHeight="1">
      <c r="A13905" s="323"/>
      <c r="B13905" s="302" t="s">
        <v>518</v>
      </c>
      <c r="C13905" s="325" t="s">
        <v>3085</v>
      </c>
      <c r="D13905" s="325">
        <v>122.9</v>
      </c>
      <c r="E13905" s="46">
        <v>33000</v>
      </c>
      <c r="F13905" s="130">
        <f>E13905*D13905</f>
        <v>4055700</v>
      </c>
      <c r="G13905" s="69"/>
      <c r="I13905" s="284"/>
    </row>
    <row r="13906" spans="1:9" ht="18" customHeight="1">
      <c r="A13906" s="323"/>
      <c r="B13906" s="302" t="s">
        <v>518</v>
      </c>
      <c r="C13906" s="325" t="s">
        <v>3086</v>
      </c>
      <c r="D13906" s="325">
        <v>126</v>
      </c>
      <c r="E13906" s="46">
        <v>33000</v>
      </c>
      <c r="F13906" s="130">
        <f>E13906*D13906</f>
        <v>4158000</v>
      </c>
      <c r="G13906" s="69"/>
      <c r="I13906" s="284"/>
    </row>
    <row r="13907" spans="1:9" ht="18" customHeight="1">
      <c r="A13907" s="323"/>
      <c r="B13907" s="439"/>
      <c r="C13907" s="430"/>
      <c r="D13907" s="430"/>
      <c r="E13907" s="54"/>
      <c r="F13907" s="140"/>
      <c r="G13907" s="69"/>
      <c r="I13907" s="284"/>
    </row>
    <row r="13908" spans="1:9" ht="18" customHeight="1">
      <c r="A13908" s="323" t="s">
        <v>712</v>
      </c>
      <c r="B13908" s="302" t="s">
        <v>31</v>
      </c>
      <c r="C13908" s="325" t="s">
        <v>2293</v>
      </c>
      <c r="D13908" s="325">
        <v>1160</v>
      </c>
      <c r="E13908" s="46">
        <v>34000</v>
      </c>
      <c r="F13908" s="130">
        <f t="shared" si="217"/>
        <v>39440000</v>
      </c>
      <c r="G13908" s="86">
        <f>F13908</f>
        <v>39440000</v>
      </c>
      <c r="H13908" s="277" t="s">
        <v>2474</v>
      </c>
    </row>
    <row r="13909" spans="1:9" ht="18" customHeight="1">
      <c r="A13909" s="323"/>
      <c r="B13909" s="302"/>
      <c r="C13909" s="325"/>
      <c r="D13909" s="325"/>
      <c r="E13909" s="46"/>
      <c r="F13909" s="130">
        <f t="shared" si="217"/>
        <v>0</v>
      </c>
      <c r="G13909" s="69"/>
    </row>
    <row r="13910" spans="1:9" ht="18" customHeight="1">
      <c r="A13910" s="323" t="s">
        <v>1410</v>
      </c>
      <c r="B13910" s="302" t="s">
        <v>390</v>
      </c>
      <c r="C13910" s="325" t="s">
        <v>948</v>
      </c>
      <c r="D13910" s="325">
        <v>96.9</v>
      </c>
      <c r="E13910" s="46">
        <v>32000</v>
      </c>
      <c r="F13910" s="130">
        <f t="shared" si="217"/>
        <v>3100800</v>
      </c>
      <c r="G13910" s="86">
        <f>SUM(F13910:F13911)</f>
        <v>6211200</v>
      </c>
      <c r="H13910" s="277" t="s">
        <v>2474</v>
      </c>
    </row>
    <row r="13911" spans="1:9" ht="18" customHeight="1">
      <c r="A13911" s="323"/>
      <c r="B13911" s="302" t="s">
        <v>390</v>
      </c>
      <c r="C13911" s="325" t="s">
        <v>3080</v>
      </c>
      <c r="D13911" s="325">
        <v>97.2</v>
      </c>
      <c r="E13911" s="46">
        <v>32000</v>
      </c>
      <c r="F13911" s="130">
        <f t="shared" si="217"/>
        <v>3110400</v>
      </c>
      <c r="G13911" s="69"/>
    </row>
    <row r="13912" spans="1:9" ht="18" customHeight="1">
      <c r="A13912" s="323"/>
      <c r="B13912" s="302"/>
      <c r="C13912" s="325"/>
      <c r="D13912" s="325"/>
      <c r="E13912" s="46"/>
      <c r="F13912" s="130">
        <f t="shared" si="217"/>
        <v>0</v>
      </c>
      <c r="G13912" s="69"/>
    </row>
    <row r="13913" spans="1:9" ht="18" customHeight="1">
      <c r="A13913" s="323" t="s">
        <v>52</v>
      </c>
      <c r="B13913" s="302" t="s">
        <v>1355</v>
      </c>
      <c r="C13913" s="325" t="s">
        <v>54</v>
      </c>
      <c r="D13913" s="325">
        <v>150</v>
      </c>
      <c r="E13913" s="46">
        <v>38300</v>
      </c>
      <c r="F13913" s="130">
        <f t="shared" si="217"/>
        <v>5745000</v>
      </c>
      <c r="G13913" s="86">
        <f>SUM(F13913:F13915)</f>
        <v>72885000</v>
      </c>
      <c r="H13913" s="277" t="s">
        <v>2474</v>
      </c>
    </row>
    <row r="13914" spans="1:9" ht="18" customHeight="1">
      <c r="A13914" s="323"/>
      <c r="B13914" s="302" t="s">
        <v>1513</v>
      </c>
      <c r="C13914" s="325" t="s">
        <v>55</v>
      </c>
      <c r="D13914" s="325">
        <v>200</v>
      </c>
      <c r="E13914" s="46">
        <v>37300</v>
      </c>
      <c r="F13914" s="130">
        <f t="shared" si="217"/>
        <v>7460000</v>
      </c>
      <c r="G13914" s="69"/>
    </row>
    <row r="13915" spans="1:9" ht="18" customHeight="1">
      <c r="A13915" s="323"/>
      <c r="B13915" s="302" t="s">
        <v>1513</v>
      </c>
      <c r="C13915" s="325" t="s">
        <v>594</v>
      </c>
      <c r="D13915" s="325">
        <v>1600</v>
      </c>
      <c r="E13915" s="46">
        <v>37300</v>
      </c>
      <c r="F13915" s="130">
        <f t="shared" si="217"/>
        <v>59680000</v>
      </c>
      <c r="G13915" s="69"/>
    </row>
    <row r="13916" spans="1:9" ht="18" customHeight="1">
      <c r="A13916" s="323"/>
      <c r="B13916" s="302"/>
      <c r="C13916" s="325"/>
      <c r="D13916" s="325"/>
      <c r="E13916" s="46"/>
      <c r="F13916" s="130">
        <f t="shared" si="217"/>
        <v>0</v>
      </c>
      <c r="G13916" s="69"/>
    </row>
    <row r="13917" spans="1:9" ht="18" customHeight="1">
      <c r="A13917" s="323" t="s">
        <v>2354</v>
      </c>
      <c r="B13917" s="302" t="s">
        <v>13</v>
      </c>
      <c r="C13917" s="325" t="s">
        <v>681</v>
      </c>
      <c r="D13917" s="325">
        <v>19</v>
      </c>
      <c r="E13917" s="46">
        <v>32000</v>
      </c>
      <c r="F13917" s="130">
        <f t="shared" si="217"/>
        <v>608000</v>
      </c>
      <c r="G13917" s="86">
        <f>F13917</f>
        <v>608000</v>
      </c>
      <c r="H13917" s="277" t="s">
        <v>2474</v>
      </c>
    </row>
    <row r="13918" spans="1:9" ht="18" customHeight="1">
      <c r="A13918" s="323"/>
      <c r="B13918" s="302"/>
      <c r="C13918" s="325"/>
      <c r="D13918" s="325"/>
      <c r="E13918" s="46"/>
      <c r="F13918" s="130">
        <f t="shared" si="217"/>
        <v>0</v>
      </c>
      <c r="G13918" s="69"/>
    </row>
    <row r="13919" spans="1:9" ht="18" customHeight="1">
      <c r="A13919" s="323" t="s">
        <v>2448</v>
      </c>
      <c r="B13919" s="302" t="s">
        <v>13</v>
      </c>
      <c r="C13919" s="325" t="s">
        <v>46</v>
      </c>
      <c r="D13919" s="325">
        <v>27</v>
      </c>
      <c r="E13919" s="46">
        <v>32000</v>
      </c>
      <c r="F13919" s="130">
        <f t="shared" si="217"/>
        <v>864000</v>
      </c>
      <c r="G13919" s="86">
        <f>SUM(F13919:F13923)</f>
        <v>6023300</v>
      </c>
      <c r="H13919" s="277" t="s">
        <v>2474</v>
      </c>
    </row>
    <row r="13920" spans="1:9" ht="18" customHeight="1">
      <c r="A13920" s="323"/>
      <c r="B13920" s="302" t="s">
        <v>13</v>
      </c>
      <c r="C13920" s="325" t="s">
        <v>22</v>
      </c>
      <c r="D13920" s="325">
        <v>32</v>
      </c>
      <c r="E13920" s="46">
        <v>32000</v>
      </c>
      <c r="F13920" s="130">
        <f t="shared" si="217"/>
        <v>1024000</v>
      </c>
      <c r="G13920" s="69"/>
    </row>
    <row r="13921" spans="1:8" ht="18" customHeight="1">
      <c r="A13921" s="323"/>
      <c r="B13921" s="302" t="s">
        <v>13</v>
      </c>
      <c r="C13921" s="325" t="s">
        <v>442</v>
      </c>
      <c r="D13921" s="325">
        <v>36.9</v>
      </c>
      <c r="E13921" s="46">
        <v>32000</v>
      </c>
      <c r="F13921" s="130">
        <f t="shared" si="217"/>
        <v>1180800</v>
      </c>
      <c r="G13921" s="69"/>
    </row>
    <row r="13922" spans="1:8" ht="18" customHeight="1">
      <c r="A13922" s="323"/>
      <c r="B13922" s="302" t="s">
        <v>13</v>
      </c>
      <c r="C13922" s="325" t="s">
        <v>78</v>
      </c>
      <c r="D13922" s="325">
        <v>36</v>
      </c>
      <c r="E13922" s="46">
        <v>32000</v>
      </c>
      <c r="F13922" s="130">
        <f t="shared" si="217"/>
        <v>1152000</v>
      </c>
      <c r="G13922" s="69"/>
    </row>
    <row r="13923" spans="1:8" ht="18" customHeight="1">
      <c r="A13923" s="323"/>
      <c r="B13923" s="302" t="s">
        <v>31</v>
      </c>
      <c r="C13923" s="325" t="s">
        <v>184</v>
      </c>
      <c r="D13923" s="325">
        <v>51.5</v>
      </c>
      <c r="E13923" s="46">
        <v>35000</v>
      </c>
      <c r="F13923" s="130">
        <f t="shared" si="217"/>
        <v>1802500</v>
      </c>
      <c r="G13923" s="69"/>
    </row>
    <row r="13924" spans="1:8" ht="18" customHeight="1">
      <c r="A13924" s="323"/>
      <c r="B13924" s="302"/>
      <c r="C13924" s="325"/>
      <c r="D13924" s="325"/>
      <c r="E13924" s="46"/>
      <c r="F13924" s="130">
        <f t="shared" si="217"/>
        <v>0</v>
      </c>
      <c r="G13924" s="69"/>
    </row>
    <row r="13925" spans="1:8" ht="18" customHeight="1">
      <c r="A13925" s="323" t="s">
        <v>2345</v>
      </c>
      <c r="B13925" s="302" t="s">
        <v>13</v>
      </c>
      <c r="C13925" s="325" t="s">
        <v>1539</v>
      </c>
      <c r="D13925" s="325">
        <v>25</v>
      </c>
      <c r="E13925" s="46">
        <v>30500</v>
      </c>
      <c r="F13925" s="130">
        <f t="shared" si="217"/>
        <v>762500</v>
      </c>
      <c r="G13925" s="86">
        <f>SUM(F13925:F13928)</f>
        <v>10217500</v>
      </c>
      <c r="H13925" s="277" t="s">
        <v>2474</v>
      </c>
    </row>
    <row r="13926" spans="1:8" ht="18" customHeight="1">
      <c r="A13926" s="323"/>
      <c r="B13926" s="302" t="s">
        <v>13</v>
      </c>
      <c r="C13926" s="325" t="s">
        <v>3081</v>
      </c>
      <c r="D13926" s="325">
        <v>20</v>
      </c>
      <c r="E13926" s="46">
        <v>30500</v>
      </c>
      <c r="F13926" s="130">
        <f t="shared" si="217"/>
        <v>610000</v>
      </c>
      <c r="G13926" s="69"/>
    </row>
    <row r="13927" spans="1:8" ht="18" customHeight="1">
      <c r="A13927" s="323"/>
      <c r="B13927" s="302" t="s">
        <v>13</v>
      </c>
      <c r="C13927" s="325" t="s">
        <v>902</v>
      </c>
      <c r="D13927" s="325">
        <v>40</v>
      </c>
      <c r="E13927" s="46">
        <v>30500</v>
      </c>
      <c r="F13927" s="130">
        <f t="shared" si="217"/>
        <v>1220000</v>
      </c>
      <c r="G13927" s="69"/>
    </row>
    <row r="13928" spans="1:8" ht="18" customHeight="1">
      <c r="A13928" s="323"/>
      <c r="B13928" s="302" t="s">
        <v>13</v>
      </c>
      <c r="C13928" s="325" t="s">
        <v>581</v>
      </c>
      <c r="D13928" s="325">
        <v>250</v>
      </c>
      <c r="E13928" s="46">
        <v>30500</v>
      </c>
      <c r="F13928" s="130">
        <f t="shared" si="217"/>
        <v>7625000</v>
      </c>
      <c r="G13928" s="69"/>
    </row>
    <row r="13929" spans="1:8" ht="18" customHeight="1">
      <c r="A13929" s="323"/>
      <c r="B13929" s="302"/>
      <c r="C13929" s="325"/>
      <c r="D13929" s="325"/>
      <c r="E13929" s="46"/>
      <c r="F13929" s="130">
        <f t="shared" si="217"/>
        <v>0</v>
      </c>
      <c r="G13929" s="69"/>
    </row>
    <row r="13930" spans="1:8" ht="18" customHeight="1">
      <c r="A13930" s="323" t="s">
        <v>2287</v>
      </c>
      <c r="B13930" s="444" t="s">
        <v>2946</v>
      </c>
      <c r="C13930" s="482" t="s">
        <v>2947</v>
      </c>
      <c r="D13930" s="482">
        <v>110</v>
      </c>
      <c r="E13930" s="116">
        <v>44000</v>
      </c>
      <c r="F13930" s="131">
        <f t="shared" si="217"/>
        <v>4840000</v>
      </c>
      <c r="G13930" s="86">
        <f>SUM(F13930:F13932)</f>
        <v>10581800</v>
      </c>
    </row>
    <row r="13931" spans="1:8" ht="18" customHeight="1">
      <c r="A13931" s="323"/>
      <c r="B13931" s="302" t="s">
        <v>690</v>
      </c>
      <c r="C13931" s="325" t="s">
        <v>3082</v>
      </c>
      <c r="D13931" s="325">
        <v>100.8</v>
      </c>
      <c r="E13931" s="46">
        <v>38000</v>
      </c>
      <c r="F13931" s="130">
        <f t="shared" si="217"/>
        <v>3830400</v>
      </c>
      <c r="G13931" s="69"/>
    </row>
    <row r="13932" spans="1:8" ht="18" customHeight="1">
      <c r="A13932" s="323"/>
      <c r="B13932" s="302" t="s">
        <v>690</v>
      </c>
      <c r="C13932" s="325" t="s">
        <v>3083</v>
      </c>
      <c r="D13932" s="325">
        <v>50.3</v>
      </c>
      <c r="E13932" s="46">
        <v>38000</v>
      </c>
      <c r="F13932" s="130">
        <f t="shared" si="217"/>
        <v>1911400</v>
      </c>
      <c r="G13932" s="69"/>
    </row>
    <row r="13933" spans="1:8" ht="18" customHeight="1">
      <c r="A13933" s="323"/>
      <c r="B13933" s="302"/>
      <c r="C13933" s="325"/>
      <c r="D13933" s="325"/>
      <c r="E13933" s="46"/>
      <c r="F13933" s="130">
        <f t="shared" si="217"/>
        <v>0</v>
      </c>
      <c r="G13933" s="69"/>
    </row>
    <row r="13934" spans="1:8" ht="18" customHeight="1">
      <c r="A13934" s="323" t="s">
        <v>3084</v>
      </c>
      <c r="B13934" s="302" t="s">
        <v>233</v>
      </c>
      <c r="C13934" s="325" t="s">
        <v>43</v>
      </c>
      <c r="D13934" s="325">
        <v>65.5</v>
      </c>
      <c r="E13934" s="46">
        <v>39000</v>
      </c>
      <c r="F13934" s="130">
        <f t="shared" si="217"/>
        <v>2554500</v>
      </c>
      <c r="G13934" s="86">
        <f>SUM(F13934:F13938)</f>
        <v>11524500</v>
      </c>
      <c r="H13934" s="277" t="s">
        <v>2474</v>
      </c>
    </row>
    <row r="13935" spans="1:8" ht="18" customHeight="1">
      <c r="A13935" s="323"/>
      <c r="B13935" s="302" t="s">
        <v>233</v>
      </c>
      <c r="C13935" s="325" t="s">
        <v>45</v>
      </c>
      <c r="D13935" s="325">
        <v>54.5</v>
      </c>
      <c r="E13935" s="46">
        <v>39000</v>
      </c>
      <c r="F13935" s="130">
        <f t="shared" si="217"/>
        <v>2125500</v>
      </c>
      <c r="G13935" s="69"/>
    </row>
    <row r="13936" spans="1:8" ht="18" customHeight="1">
      <c r="A13936" s="323"/>
      <c r="B13936" s="302" t="s">
        <v>233</v>
      </c>
      <c r="C13936" s="325" t="s">
        <v>902</v>
      </c>
      <c r="D13936" s="325">
        <v>62</v>
      </c>
      <c r="E13936" s="46">
        <v>39000</v>
      </c>
      <c r="F13936" s="130">
        <f t="shared" si="217"/>
        <v>2418000</v>
      </c>
      <c r="G13936" s="69"/>
    </row>
    <row r="13937" spans="1:9" ht="18" customHeight="1">
      <c r="A13937" s="323"/>
      <c r="B13937" s="302" t="s">
        <v>233</v>
      </c>
      <c r="C13937" s="325" t="s">
        <v>46</v>
      </c>
      <c r="D13937" s="325">
        <v>57</v>
      </c>
      <c r="E13937" s="46">
        <v>39000</v>
      </c>
      <c r="F13937" s="130">
        <f t="shared" si="217"/>
        <v>2223000</v>
      </c>
      <c r="G13937" s="69"/>
    </row>
    <row r="13938" spans="1:9" ht="18" customHeight="1">
      <c r="A13938" s="323"/>
      <c r="B13938" s="302" t="s">
        <v>233</v>
      </c>
      <c r="C13938" s="325" t="s">
        <v>75</v>
      </c>
      <c r="D13938" s="325">
        <v>56.5</v>
      </c>
      <c r="E13938" s="46">
        <v>39000</v>
      </c>
      <c r="F13938" s="130">
        <f t="shared" si="217"/>
        <v>2203500</v>
      </c>
      <c r="G13938" s="69"/>
    </row>
    <row r="13939" spans="1:9" ht="18" customHeight="1">
      <c r="A13939" s="323"/>
      <c r="B13939" s="302"/>
      <c r="C13939" s="325"/>
      <c r="D13939" s="325"/>
      <c r="E13939" s="46"/>
      <c r="F13939" s="130">
        <f t="shared" si="217"/>
        <v>0</v>
      </c>
      <c r="G13939" s="69"/>
    </row>
    <row r="13940" spans="1:9" ht="18" customHeight="1">
      <c r="A13940" s="323" t="s">
        <v>2273</v>
      </c>
      <c r="B13940" s="302" t="s">
        <v>13</v>
      </c>
      <c r="C13940" s="325" t="s">
        <v>1242</v>
      </c>
      <c r="D13940" s="325">
        <v>30</v>
      </c>
      <c r="E13940" s="46">
        <v>30500</v>
      </c>
      <c r="F13940" s="130">
        <f t="shared" si="217"/>
        <v>915000</v>
      </c>
      <c r="G13940" s="86">
        <f>SUM(F13940:F13944)</f>
        <v>6710000</v>
      </c>
      <c r="I13940" s="277"/>
    </row>
    <row r="13941" spans="1:9" ht="18" customHeight="1">
      <c r="A13941" s="323"/>
      <c r="B13941" s="302" t="s">
        <v>13</v>
      </c>
      <c r="C13941" s="325" t="s">
        <v>1243</v>
      </c>
      <c r="D13941" s="325">
        <v>30</v>
      </c>
      <c r="E13941" s="46">
        <v>30500</v>
      </c>
      <c r="F13941" s="130">
        <f t="shared" si="217"/>
        <v>915000</v>
      </c>
      <c r="G13941" s="69"/>
      <c r="I13941" s="277"/>
    </row>
    <row r="13942" spans="1:9" ht="18" customHeight="1">
      <c r="A13942" s="323"/>
      <c r="B13942" s="302" t="s">
        <v>13</v>
      </c>
      <c r="C13942" s="325" t="s">
        <v>1676</v>
      </c>
      <c r="D13942" s="325">
        <v>30</v>
      </c>
      <c r="E13942" s="46">
        <v>30500</v>
      </c>
      <c r="F13942" s="130">
        <f t="shared" si="217"/>
        <v>915000</v>
      </c>
      <c r="G13942" s="69"/>
      <c r="I13942" s="277"/>
    </row>
    <row r="13943" spans="1:9" ht="18" customHeight="1">
      <c r="A13943" s="323"/>
      <c r="B13943" s="302" t="s">
        <v>13</v>
      </c>
      <c r="C13943" s="325" t="s">
        <v>1941</v>
      </c>
      <c r="D13943" s="325">
        <v>30</v>
      </c>
      <c r="E13943" s="46">
        <v>30500</v>
      </c>
      <c r="F13943" s="130">
        <f t="shared" si="217"/>
        <v>915000</v>
      </c>
      <c r="G13943" s="69"/>
      <c r="I13943" s="277"/>
    </row>
    <row r="13944" spans="1:9" ht="18" customHeight="1">
      <c r="A13944" s="323"/>
      <c r="B13944" s="302" t="s">
        <v>13</v>
      </c>
      <c r="C13944" s="325" t="s">
        <v>59</v>
      </c>
      <c r="D13944" s="325">
        <v>100</v>
      </c>
      <c r="E13944" s="46">
        <v>30500</v>
      </c>
      <c r="F13944" s="130">
        <f t="shared" si="217"/>
        <v>3050000</v>
      </c>
      <c r="G13944" s="69"/>
      <c r="I13944" s="277"/>
    </row>
    <row r="13945" spans="1:9" ht="18" customHeight="1">
      <c r="A13945" s="323"/>
      <c r="B13945" s="302"/>
      <c r="C13945" s="325"/>
      <c r="D13945" s="325"/>
      <c r="E13945" s="46"/>
      <c r="F13945" s="130">
        <f t="shared" si="217"/>
        <v>0</v>
      </c>
      <c r="G13945" s="69"/>
      <c r="I13945" s="277"/>
    </row>
    <row r="13946" spans="1:9" ht="18" customHeight="1">
      <c r="A13946" s="323" t="s">
        <v>2463</v>
      </c>
      <c r="B13946" s="302" t="s">
        <v>31</v>
      </c>
      <c r="C13946" s="325" t="s">
        <v>2994</v>
      </c>
      <c r="D13946" s="325">
        <v>275</v>
      </c>
      <c r="E13946" s="46">
        <v>35000</v>
      </c>
      <c r="F13946" s="130">
        <f t="shared" si="217"/>
        <v>9625000</v>
      </c>
      <c r="G13946" s="86">
        <f>F13946</f>
        <v>9625000</v>
      </c>
      <c r="H13946" s="277" t="s">
        <v>2474</v>
      </c>
      <c r="I13946" s="277"/>
    </row>
    <row r="13947" spans="1:9" ht="18" customHeight="1">
      <c r="A13947" s="323"/>
      <c r="B13947" s="302"/>
      <c r="C13947" s="325"/>
      <c r="D13947" s="325"/>
      <c r="E13947" s="46"/>
      <c r="F13947" s="130">
        <f t="shared" si="217"/>
        <v>0</v>
      </c>
      <c r="G13947" s="69"/>
      <c r="I13947" s="277"/>
    </row>
    <row r="13948" spans="1:9" ht="18" customHeight="1">
      <c r="A13948" s="534" t="s">
        <v>314</v>
      </c>
      <c r="B13948" s="302"/>
      <c r="C13948" s="325"/>
      <c r="D13948" s="325"/>
      <c r="E13948" s="46"/>
      <c r="F13948" s="130">
        <f t="shared" si="217"/>
        <v>0</v>
      </c>
      <c r="G13948" s="86">
        <f>F13949</f>
        <v>-112000</v>
      </c>
      <c r="I13948" s="277"/>
    </row>
    <row r="13949" spans="1:9" ht="18" customHeight="1">
      <c r="A13949" s="533" t="s">
        <v>316</v>
      </c>
      <c r="B13949" s="447" t="s">
        <v>2984</v>
      </c>
      <c r="C13949" s="497"/>
      <c r="D13949" s="497">
        <v>-11.2</v>
      </c>
      <c r="E13949" s="123">
        <v>10000</v>
      </c>
      <c r="F13949" s="164">
        <f t="shared" ref="F13949:F14012" si="218">E13949*D13949</f>
        <v>-112000</v>
      </c>
      <c r="G13949" s="92"/>
      <c r="I13949" s="284">
        <v>42515</v>
      </c>
    </row>
    <row r="13950" spans="1:9" ht="18" customHeight="1">
      <c r="A13950" s="526"/>
      <c r="B13950" s="435"/>
      <c r="C13950" s="484"/>
      <c r="D13950" s="484"/>
      <c r="E13950" s="113"/>
      <c r="F13950" s="126"/>
      <c r="G13950" s="9"/>
    </row>
    <row r="13951" spans="1:9" ht="18" customHeight="1">
      <c r="A13951" s="537">
        <v>42517</v>
      </c>
      <c r="B13951" s="355"/>
      <c r="C13951" s="491" t="s">
        <v>398</v>
      </c>
      <c r="D13951" s="525"/>
      <c r="F13951" s="127"/>
    </row>
    <row r="13952" spans="1:9" ht="18" customHeight="1">
      <c r="A13952" s="531" t="s">
        <v>127</v>
      </c>
      <c r="B13952" s="436" t="s">
        <v>134</v>
      </c>
      <c r="C13952" s="494" t="s">
        <v>152</v>
      </c>
      <c r="D13952" s="494">
        <f>SUM(D13953:D14071)</f>
        <v>12736.539999999999</v>
      </c>
      <c r="E13952" s="166"/>
      <c r="F13952" s="166">
        <f>SUM(F13953:F14071)</f>
        <v>431640210</v>
      </c>
      <c r="G13952" s="166">
        <f>SUM(G13953:G14071)</f>
        <v>431640210</v>
      </c>
    </row>
    <row r="13953" spans="1:10" ht="18" customHeight="1">
      <c r="A13953" s="532" t="s">
        <v>2475</v>
      </c>
      <c r="B13953" s="441" t="s">
        <v>31</v>
      </c>
      <c r="C13953" s="492" t="s">
        <v>14</v>
      </c>
      <c r="D13953" s="492">
        <v>25</v>
      </c>
      <c r="E13953" s="62">
        <v>35000</v>
      </c>
      <c r="F13953" s="139">
        <f t="shared" si="218"/>
        <v>875000</v>
      </c>
      <c r="G13953" s="85">
        <f>SUM(F13953:F13954)</f>
        <v>3500000</v>
      </c>
      <c r="H13953" s="277" t="s">
        <v>2474</v>
      </c>
    </row>
    <row r="13954" spans="1:10" ht="18" customHeight="1">
      <c r="A13954" s="323"/>
      <c r="B13954" s="302" t="s">
        <v>31</v>
      </c>
      <c r="C13954" s="325" t="s">
        <v>62</v>
      </c>
      <c r="D13954" s="325">
        <v>75</v>
      </c>
      <c r="E13954" s="46">
        <v>35000</v>
      </c>
      <c r="F13954" s="130">
        <f t="shared" si="218"/>
        <v>2625000</v>
      </c>
      <c r="G13954" s="69"/>
    </row>
    <row r="13955" spans="1:10" ht="18" customHeight="1">
      <c r="A13955" s="323"/>
      <c r="B13955" s="302"/>
      <c r="C13955" s="325"/>
      <c r="D13955" s="325"/>
      <c r="E13955" s="46"/>
      <c r="F13955" s="130">
        <f t="shared" si="218"/>
        <v>0</v>
      </c>
      <c r="G13955" s="69"/>
    </row>
    <row r="13956" spans="1:10" ht="18" customHeight="1">
      <c r="A13956" s="323" t="s">
        <v>3103</v>
      </c>
      <c r="B13956" s="444" t="s">
        <v>6</v>
      </c>
      <c r="C13956" s="482" t="s">
        <v>128</v>
      </c>
      <c r="D13956" s="482">
        <v>76.44</v>
      </c>
      <c r="E13956" s="116">
        <v>39000</v>
      </c>
      <c r="F13956" s="131">
        <f t="shared" si="218"/>
        <v>2981160</v>
      </c>
      <c r="G13956" s="86">
        <f>F13956</f>
        <v>2981160</v>
      </c>
    </row>
    <row r="13957" spans="1:10" ht="18" customHeight="1">
      <c r="A13957" s="323"/>
      <c r="B13957" s="302"/>
      <c r="C13957" s="325"/>
      <c r="D13957" s="325"/>
      <c r="E13957" s="46"/>
      <c r="F13957" s="130"/>
      <c r="G13957" s="69"/>
    </row>
    <row r="13958" spans="1:10" ht="18" customHeight="1">
      <c r="A13958" s="323" t="s">
        <v>12</v>
      </c>
      <c r="B13958" s="302" t="s">
        <v>31</v>
      </c>
      <c r="C13958" s="325" t="s">
        <v>579</v>
      </c>
      <c r="D13958" s="325">
        <v>154.80000000000001</v>
      </c>
      <c r="E13958" s="46">
        <v>35000</v>
      </c>
      <c r="F13958" s="130">
        <f t="shared" si="218"/>
        <v>5418000</v>
      </c>
      <c r="G13958" s="86">
        <f>F13958</f>
        <v>5418000</v>
      </c>
    </row>
    <row r="13959" spans="1:10" ht="18" customHeight="1">
      <c r="A13959" s="323"/>
      <c r="B13959" s="302"/>
      <c r="C13959" s="325"/>
      <c r="D13959" s="325"/>
      <c r="E13959" s="46"/>
      <c r="F13959" s="130">
        <f t="shared" si="218"/>
        <v>0</v>
      </c>
      <c r="G13959" s="69"/>
    </row>
    <row r="13960" spans="1:10" ht="18" customHeight="1">
      <c r="A13960" s="323" t="s">
        <v>2214</v>
      </c>
      <c r="B13960" s="302" t="s">
        <v>13</v>
      </c>
      <c r="C13960" s="325" t="s">
        <v>686</v>
      </c>
      <c r="D13960" s="325">
        <v>50</v>
      </c>
      <c r="E13960" s="46">
        <v>31000</v>
      </c>
      <c r="F13960" s="130">
        <f t="shared" si="218"/>
        <v>1550000</v>
      </c>
      <c r="G13960" s="86">
        <f>F13960</f>
        <v>1550000</v>
      </c>
      <c r="J13960" s="567"/>
    </row>
    <row r="13961" spans="1:10" ht="18" customHeight="1">
      <c r="A13961" s="323"/>
      <c r="B13961" s="302"/>
      <c r="C13961" s="325"/>
      <c r="D13961" s="325"/>
      <c r="E13961" s="46"/>
      <c r="F13961" s="130">
        <f t="shared" si="218"/>
        <v>0</v>
      </c>
      <c r="G13961" s="86"/>
    </row>
    <row r="13962" spans="1:10" ht="18" customHeight="1">
      <c r="A13962" s="323" t="s">
        <v>2568</v>
      </c>
      <c r="B13962" s="302" t="s">
        <v>13</v>
      </c>
      <c r="C13962" s="325" t="s">
        <v>69</v>
      </c>
      <c r="D13962" s="325">
        <v>55.3</v>
      </c>
      <c r="E13962" s="46">
        <v>30500</v>
      </c>
      <c r="F13962" s="130">
        <f>E13962*D13962</f>
        <v>1686650</v>
      </c>
      <c r="G13962" s="86">
        <f>SUM(F13962:F13963)</f>
        <v>3211650</v>
      </c>
      <c r="H13962" s="277" t="s">
        <v>2474</v>
      </c>
    </row>
    <row r="13963" spans="1:10" ht="18" customHeight="1">
      <c r="A13963" s="323"/>
      <c r="B13963" s="302" t="s">
        <v>13</v>
      </c>
      <c r="C13963" s="325" t="s">
        <v>60</v>
      </c>
      <c r="D13963" s="325">
        <v>50</v>
      </c>
      <c r="E13963" s="46">
        <v>30500</v>
      </c>
      <c r="F13963" s="130">
        <f>E13963*D13963</f>
        <v>1525000</v>
      </c>
      <c r="G13963" s="69"/>
    </row>
    <row r="13964" spans="1:10" ht="18" customHeight="1">
      <c r="A13964" s="323"/>
      <c r="B13964" s="302"/>
      <c r="C13964" s="325"/>
      <c r="D13964" s="325"/>
      <c r="E13964" s="46"/>
      <c r="F13964" s="130">
        <f t="shared" si="218"/>
        <v>0</v>
      </c>
      <c r="G13964" s="86"/>
    </row>
    <row r="13965" spans="1:10" ht="18" customHeight="1">
      <c r="A13965" s="323" t="s">
        <v>2718</v>
      </c>
      <c r="B13965" s="302" t="s">
        <v>13</v>
      </c>
      <c r="C13965" s="325" t="s">
        <v>22</v>
      </c>
      <c r="D13965" s="325">
        <v>50</v>
      </c>
      <c r="E13965" s="46">
        <v>31000</v>
      </c>
      <c r="F13965" s="130">
        <f t="shared" si="218"/>
        <v>1550000</v>
      </c>
      <c r="G13965" s="86">
        <f>SUM(F13965:F13966)</f>
        <v>1860000</v>
      </c>
    </row>
    <row r="13966" spans="1:10" ht="18" customHeight="1">
      <c r="A13966" s="323"/>
      <c r="B13966" s="302" t="s">
        <v>13</v>
      </c>
      <c r="C13966" s="325" t="s">
        <v>75</v>
      </c>
      <c r="D13966" s="325">
        <v>10</v>
      </c>
      <c r="E13966" s="46">
        <v>31000</v>
      </c>
      <c r="F13966" s="130">
        <f t="shared" si="218"/>
        <v>310000</v>
      </c>
      <c r="G13966" s="86"/>
    </row>
    <row r="13967" spans="1:10" ht="18" customHeight="1">
      <c r="A13967" s="323"/>
      <c r="B13967" s="302"/>
      <c r="C13967" s="325"/>
      <c r="D13967" s="325"/>
      <c r="E13967" s="46"/>
      <c r="F13967" s="130">
        <f t="shared" si="218"/>
        <v>0</v>
      </c>
      <c r="G13967" s="86"/>
    </row>
    <row r="13968" spans="1:10" ht="18" customHeight="1">
      <c r="A13968" s="323" t="s">
        <v>3092</v>
      </c>
      <c r="B13968" s="302" t="s">
        <v>13</v>
      </c>
      <c r="C13968" s="325" t="s">
        <v>59</v>
      </c>
      <c r="D13968" s="325">
        <v>50</v>
      </c>
      <c r="E13968" s="46">
        <v>30500</v>
      </c>
      <c r="F13968" s="130">
        <f t="shared" si="218"/>
        <v>1525000</v>
      </c>
      <c r="G13968" s="86">
        <f>SUM(F13968:F13969)</f>
        <v>3660000</v>
      </c>
    </row>
    <row r="13969" spans="1:8" ht="18" customHeight="1">
      <c r="A13969" s="323"/>
      <c r="B13969" s="302" t="s">
        <v>13</v>
      </c>
      <c r="C13969" s="325" t="s">
        <v>14</v>
      </c>
      <c r="D13969" s="325">
        <v>70</v>
      </c>
      <c r="E13969" s="46">
        <v>30500</v>
      </c>
      <c r="F13969" s="130">
        <f t="shared" si="218"/>
        <v>2135000</v>
      </c>
      <c r="G13969" s="69"/>
    </row>
    <row r="13970" spans="1:8" ht="18" customHeight="1">
      <c r="A13970" s="323"/>
      <c r="B13970" s="302"/>
      <c r="C13970" s="325"/>
      <c r="D13970" s="325"/>
      <c r="E13970" s="46"/>
      <c r="F13970" s="130">
        <f t="shared" si="218"/>
        <v>0</v>
      </c>
      <c r="G13970" s="69"/>
    </row>
    <row r="13971" spans="1:8" ht="18" customHeight="1">
      <c r="A13971" s="323" t="s">
        <v>2705</v>
      </c>
      <c r="B13971" s="302" t="s">
        <v>13</v>
      </c>
      <c r="C13971" s="325" t="s">
        <v>14</v>
      </c>
      <c r="D13971" s="325">
        <v>100</v>
      </c>
      <c r="E13971" s="46">
        <v>30500</v>
      </c>
      <c r="F13971" s="130">
        <f t="shared" si="218"/>
        <v>3050000</v>
      </c>
      <c r="G13971" s="86">
        <f>SUM(F13971:F13974)</f>
        <v>10339500</v>
      </c>
    </row>
    <row r="13972" spans="1:8" ht="18" customHeight="1">
      <c r="A13972" s="323"/>
      <c r="B13972" s="302" t="s">
        <v>13</v>
      </c>
      <c r="C13972" s="325" t="s">
        <v>337</v>
      </c>
      <c r="D13972" s="325">
        <v>90</v>
      </c>
      <c r="E13972" s="46">
        <v>30500</v>
      </c>
      <c r="F13972" s="130">
        <f t="shared" si="218"/>
        <v>2745000</v>
      </c>
      <c r="G13972" s="69"/>
    </row>
    <row r="13973" spans="1:8" ht="18" customHeight="1">
      <c r="A13973" s="323"/>
      <c r="B13973" s="302" t="s">
        <v>13</v>
      </c>
      <c r="C13973" s="325" t="s">
        <v>686</v>
      </c>
      <c r="D13973" s="325">
        <v>99</v>
      </c>
      <c r="E13973" s="46">
        <v>30500</v>
      </c>
      <c r="F13973" s="130">
        <f t="shared" si="218"/>
        <v>3019500</v>
      </c>
      <c r="G13973" s="69"/>
    </row>
    <row r="13974" spans="1:8" ht="18" customHeight="1">
      <c r="A13974" s="323"/>
      <c r="B13974" s="302" t="s">
        <v>13</v>
      </c>
      <c r="C13974" s="325" t="s">
        <v>198</v>
      </c>
      <c r="D13974" s="325">
        <v>50</v>
      </c>
      <c r="E13974" s="46">
        <v>30500</v>
      </c>
      <c r="F13974" s="130">
        <f t="shared" si="218"/>
        <v>1525000</v>
      </c>
      <c r="G13974" s="69"/>
    </row>
    <row r="13975" spans="1:8" ht="18" customHeight="1">
      <c r="A13975" s="323"/>
      <c r="B13975" s="302"/>
      <c r="C13975" s="325"/>
      <c r="D13975" s="325"/>
      <c r="E13975" s="46"/>
      <c r="F13975" s="130">
        <f t="shared" si="218"/>
        <v>0</v>
      </c>
      <c r="G13975" s="69"/>
    </row>
    <row r="13976" spans="1:8" ht="18" customHeight="1">
      <c r="A13976" s="323" t="s">
        <v>3089</v>
      </c>
      <c r="B13976" s="302" t="s">
        <v>23</v>
      </c>
      <c r="C13976" s="325" t="s">
        <v>29</v>
      </c>
      <c r="D13976" s="325">
        <v>99</v>
      </c>
      <c r="E13976" s="46">
        <v>36000</v>
      </c>
      <c r="F13976" s="130">
        <f t="shared" si="218"/>
        <v>3564000</v>
      </c>
      <c r="G13976" s="86">
        <f>F13976</f>
        <v>3564000</v>
      </c>
    </row>
    <row r="13977" spans="1:8" ht="18" customHeight="1">
      <c r="A13977" s="323"/>
      <c r="B13977" s="302"/>
      <c r="C13977" s="325"/>
      <c r="D13977" s="325"/>
      <c r="E13977" s="46"/>
      <c r="F13977" s="130">
        <f t="shared" si="218"/>
        <v>0</v>
      </c>
      <c r="G13977" s="86"/>
    </row>
    <row r="13978" spans="1:8" ht="18" customHeight="1">
      <c r="A13978" s="323" t="s">
        <v>2273</v>
      </c>
      <c r="B13978" s="302" t="s">
        <v>13</v>
      </c>
      <c r="C13978" s="325" t="s">
        <v>75</v>
      </c>
      <c r="D13978" s="325">
        <v>50</v>
      </c>
      <c r="E13978" s="46">
        <v>30500</v>
      </c>
      <c r="F13978" s="130">
        <f t="shared" si="218"/>
        <v>1525000</v>
      </c>
      <c r="G13978" s="86">
        <f>F13978</f>
        <v>1525000</v>
      </c>
    </row>
    <row r="13979" spans="1:8" ht="18" customHeight="1">
      <c r="A13979" s="323"/>
      <c r="B13979" s="302"/>
      <c r="C13979" s="325"/>
      <c r="D13979" s="325"/>
      <c r="E13979" s="46"/>
      <c r="F13979" s="130">
        <f t="shared" si="218"/>
        <v>0</v>
      </c>
      <c r="G13979" s="69"/>
    </row>
    <row r="13980" spans="1:8" ht="18" customHeight="1">
      <c r="A13980" s="323" t="s">
        <v>52</v>
      </c>
      <c r="B13980" s="302" t="s">
        <v>1355</v>
      </c>
      <c r="C13980" s="325" t="s">
        <v>54</v>
      </c>
      <c r="D13980" s="325">
        <v>550</v>
      </c>
      <c r="E13980" s="46">
        <v>38300</v>
      </c>
      <c r="F13980" s="130">
        <f t="shared" si="218"/>
        <v>21065000</v>
      </c>
      <c r="G13980" s="86">
        <f>SUM(F13980:F13982)</f>
        <v>73285000</v>
      </c>
      <c r="H13980" s="277" t="s">
        <v>2474</v>
      </c>
    </row>
    <row r="13981" spans="1:8" ht="18" customHeight="1">
      <c r="A13981" s="323"/>
      <c r="B13981" s="302" t="s">
        <v>31</v>
      </c>
      <c r="C13981" s="325" t="s">
        <v>55</v>
      </c>
      <c r="D13981" s="325">
        <v>1150</v>
      </c>
      <c r="E13981" s="46">
        <v>37300</v>
      </c>
      <c r="F13981" s="130">
        <f t="shared" si="218"/>
        <v>42895000</v>
      </c>
      <c r="G13981" s="69"/>
    </row>
    <row r="13982" spans="1:8" ht="18" customHeight="1">
      <c r="A13982" s="323"/>
      <c r="B13982" s="302" t="s">
        <v>31</v>
      </c>
      <c r="C13982" s="325" t="s">
        <v>594</v>
      </c>
      <c r="D13982" s="325">
        <v>250</v>
      </c>
      <c r="E13982" s="46">
        <v>37300</v>
      </c>
      <c r="F13982" s="130">
        <f t="shared" si="218"/>
        <v>9325000</v>
      </c>
      <c r="G13982" s="69"/>
    </row>
    <row r="13983" spans="1:8" ht="18" customHeight="1">
      <c r="A13983" s="323"/>
      <c r="B13983" s="302"/>
      <c r="C13983" s="325"/>
      <c r="D13983" s="325"/>
      <c r="E13983" s="46"/>
      <c r="F13983" s="130">
        <f t="shared" si="218"/>
        <v>0</v>
      </c>
      <c r="G13983" s="69"/>
    </row>
    <row r="13984" spans="1:8" ht="18" customHeight="1">
      <c r="A13984" s="323" t="s">
        <v>2429</v>
      </c>
      <c r="B13984" s="302" t="s">
        <v>23</v>
      </c>
      <c r="C13984" s="325" t="s">
        <v>339</v>
      </c>
      <c r="D13984" s="325">
        <v>1000</v>
      </c>
      <c r="E13984" s="46">
        <v>33000</v>
      </c>
      <c r="F13984" s="130">
        <f t="shared" si="218"/>
        <v>33000000</v>
      </c>
      <c r="G13984" s="86">
        <f>F13984</f>
        <v>33000000</v>
      </c>
      <c r="H13984" s="277" t="s">
        <v>2474</v>
      </c>
    </row>
    <row r="13985" spans="1:9" ht="18" customHeight="1">
      <c r="A13985" s="323"/>
      <c r="B13985" s="302"/>
      <c r="C13985" s="325"/>
      <c r="D13985" s="325"/>
      <c r="E13985" s="46"/>
      <c r="F13985" s="130">
        <f t="shared" si="218"/>
        <v>0</v>
      </c>
      <c r="G13985" s="69"/>
    </row>
    <row r="13986" spans="1:9" ht="18" customHeight="1">
      <c r="A13986" s="323" t="s">
        <v>394</v>
      </c>
      <c r="B13986" s="302" t="s">
        <v>23</v>
      </c>
      <c r="C13986" s="325" t="s">
        <v>982</v>
      </c>
      <c r="D13986" s="325">
        <v>133.6</v>
      </c>
      <c r="E13986" s="46">
        <v>34000</v>
      </c>
      <c r="F13986" s="130">
        <f t="shared" si="218"/>
        <v>4542400</v>
      </c>
      <c r="G13986" s="86">
        <f>SUM(F13986:F13987)</f>
        <v>8962400</v>
      </c>
      <c r="H13986" s="277" t="s">
        <v>2474</v>
      </c>
    </row>
    <row r="13987" spans="1:9" ht="18" customHeight="1">
      <c r="A13987" s="323"/>
      <c r="B13987" s="302" t="s">
        <v>23</v>
      </c>
      <c r="C13987" s="325" t="s">
        <v>981</v>
      </c>
      <c r="D13987" s="325">
        <v>130</v>
      </c>
      <c r="E13987" s="46">
        <v>34000</v>
      </c>
      <c r="F13987" s="130">
        <f t="shared" si="218"/>
        <v>4420000</v>
      </c>
      <c r="G13987" s="69"/>
    </row>
    <row r="13988" spans="1:9" ht="18" customHeight="1">
      <c r="A13988" s="323"/>
      <c r="B13988" s="302"/>
      <c r="C13988" s="325"/>
      <c r="D13988" s="325"/>
      <c r="E13988" s="46"/>
      <c r="F13988" s="130">
        <f t="shared" si="218"/>
        <v>0</v>
      </c>
      <c r="G13988" s="69"/>
    </row>
    <row r="13989" spans="1:9" ht="18" customHeight="1">
      <c r="A13989" s="323" t="s">
        <v>90</v>
      </c>
      <c r="B13989" s="302" t="s">
        <v>2926</v>
      </c>
      <c r="C13989" s="325" t="s">
        <v>2506</v>
      </c>
      <c r="D13989" s="325">
        <v>129.5</v>
      </c>
      <c r="E13989" s="46">
        <v>35000</v>
      </c>
      <c r="F13989" s="130">
        <f t="shared" si="218"/>
        <v>4532500</v>
      </c>
      <c r="G13989" s="86">
        <f>SUM(F13989:F13993)</f>
        <v>35313150</v>
      </c>
      <c r="H13989" s="277" t="s">
        <v>2474</v>
      </c>
    </row>
    <row r="13990" spans="1:9" ht="18" customHeight="1">
      <c r="A13990" s="323"/>
      <c r="B13990" s="302" t="s">
        <v>2926</v>
      </c>
      <c r="C13990" s="325" t="s">
        <v>106</v>
      </c>
      <c r="D13990" s="325">
        <v>213.4</v>
      </c>
      <c r="E13990" s="46">
        <v>35000</v>
      </c>
      <c r="F13990" s="130">
        <f t="shared" si="218"/>
        <v>7469000</v>
      </c>
      <c r="G13990" s="69"/>
    </row>
    <row r="13991" spans="1:9" ht="18" customHeight="1">
      <c r="A13991" s="323"/>
      <c r="B13991" s="302" t="s">
        <v>31</v>
      </c>
      <c r="C13991" s="325" t="s">
        <v>80</v>
      </c>
      <c r="D13991" s="325">
        <v>148.9</v>
      </c>
      <c r="E13991" s="46">
        <v>34500</v>
      </c>
      <c r="F13991" s="130">
        <f t="shared" si="218"/>
        <v>5137050</v>
      </c>
      <c r="G13991" s="69"/>
    </row>
    <row r="13992" spans="1:9" ht="18" customHeight="1">
      <c r="A13992" s="323"/>
      <c r="B13992" s="302" t="s">
        <v>31</v>
      </c>
      <c r="C13992" s="325" t="s">
        <v>2130</v>
      </c>
      <c r="D13992" s="325">
        <f>218.3+100</f>
        <v>318.3</v>
      </c>
      <c r="E13992" s="46">
        <v>34500</v>
      </c>
      <c r="F13992" s="130">
        <f t="shared" si="218"/>
        <v>10981350</v>
      </c>
      <c r="G13992" s="69"/>
    </row>
    <row r="13993" spans="1:9" ht="18" customHeight="1">
      <c r="A13993" s="323"/>
      <c r="B13993" s="302" t="s">
        <v>31</v>
      </c>
      <c r="C13993" s="325" t="s">
        <v>3096</v>
      </c>
      <c r="D13993" s="325">
        <v>208.5</v>
      </c>
      <c r="E13993" s="46">
        <v>34500</v>
      </c>
      <c r="F13993" s="130">
        <f t="shared" si="218"/>
        <v>7193250</v>
      </c>
      <c r="G13993" s="69"/>
    </row>
    <row r="13994" spans="1:9" ht="18" customHeight="1">
      <c r="A13994" s="323"/>
      <c r="B13994" s="302"/>
      <c r="C13994" s="325"/>
      <c r="D13994" s="325"/>
      <c r="E13994" s="46"/>
      <c r="F13994" s="130">
        <f t="shared" si="218"/>
        <v>0</v>
      </c>
      <c r="G13994" s="69"/>
    </row>
    <row r="13995" spans="1:9" ht="18" customHeight="1">
      <c r="A13995" s="323" t="s">
        <v>779</v>
      </c>
      <c r="B13995" s="302" t="s">
        <v>2848</v>
      </c>
      <c r="C13995" s="325"/>
      <c r="D13995" s="325">
        <v>100</v>
      </c>
      <c r="E13995" s="46">
        <v>27000</v>
      </c>
      <c r="F13995" s="130">
        <f t="shared" si="218"/>
        <v>2700000</v>
      </c>
      <c r="G13995" s="86">
        <f>SUM(F13995:F13996)</f>
        <v>7600000</v>
      </c>
      <c r="H13995" s="277" t="s">
        <v>2474</v>
      </c>
    </row>
    <row r="13996" spans="1:9" ht="18" customHeight="1">
      <c r="A13996" s="323"/>
      <c r="B13996" s="302" t="s">
        <v>780</v>
      </c>
      <c r="C13996" s="325"/>
      <c r="D13996" s="325">
        <v>200</v>
      </c>
      <c r="E13996" s="46">
        <v>24500</v>
      </c>
      <c r="F13996" s="130">
        <f t="shared" si="218"/>
        <v>4900000</v>
      </c>
      <c r="G13996" s="69"/>
      <c r="I13996" s="322">
        <v>42516</v>
      </c>
    </row>
    <row r="13997" spans="1:9" ht="18" customHeight="1">
      <c r="A13997" s="323"/>
      <c r="B13997" s="302"/>
      <c r="C13997" s="325"/>
      <c r="D13997" s="325"/>
      <c r="E13997" s="46"/>
      <c r="F13997" s="130">
        <f t="shared" si="218"/>
        <v>0</v>
      </c>
      <c r="G13997" s="69"/>
      <c r="I13997" s="321"/>
    </row>
    <row r="13998" spans="1:9" ht="18" customHeight="1">
      <c r="A13998" s="323" t="s">
        <v>93</v>
      </c>
      <c r="B13998" s="302" t="s">
        <v>31</v>
      </c>
      <c r="C13998" s="325" t="s">
        <v>1220</v>
      </c>
      <c r="D13998" s="325">
        <v>34</v>
      </c>
      <c r="E13998" s="46">
        <v>35000</v>
      </c>
      <c r="F13998" s="130">
        <f t="shared" si="218"/>
        <v>1190000</v>
      </c>
      <c r="G13998" s="86">
        <f>SUM(F13998:F14007)</f>
        <v>49032800</v>
      </c>
      <c r="H13998" s="277" t="s">
        <v>2474</v>
      </c>
      <c r="I13998" s="338" t="s">
        <v>115</v>
      </c>
    </row>
    <row r="13999" spans="1:9" ht="18" customHeight="1">
      <c r="A13999" s="323"/>
      <c r="B13999" s="302" t="s">
        <v>31</v>
      </c>
      <c r="C13999" s="325" t="s">
        <v>117</v>
      </c>
      <c r="D13999" s="325">
        <v>123.4</v>
      </c>
      <c r="E13999" s="46">
        <v>35000</v>
      </c>
      <c r="F13999" s="130">
        <f t="shared" si="218"/>
        <v>4319000</v>
      </c>
      <c r="G13999" s="69"/>
      <c r="I13999" s="338" t="s">
        <v>115</v>
      </c>
    </row>
    <row r="14000" spans="1:9" ht="18" customHeight="1">
      <c r="A14000" s="323"/>
      <c r="B14000" s="302" t="s">
        <v>31</v>
      </c>
      <c r="C14000" s="325" t="s">
        <v>118</v>
      </c>
      <c r="D14000" s="325">
        <v>145.9</v>
      </c>
      <c r="E14000" s="46">
        <v>35000</v>
      </c>
      <c r="F14000" s="130">
        <f t="shared" si="218"/>
        <v>5106500</v>
      </c>
      <c r="G14000" s="69"/>
      <c r="I14000" s="338" t="s">
        <v>115</v>
      </c>
    </row>
    <row r="14001" spans="1:9" ht="18" customHeight="1">
      <c r="A14001" s="323"/>
      <c r="B14001" s="302" t="s">
        <v>13</v>
      </c>
      <c r="C14001" s="325" t="s">
        <v>807</v>
      </c>
      <c r="D14001" s="325">
        <v>82.4</v>
      </c>
      <c r="E14001" s="46">
        <v>30500</v>
      </c>
      <c r="F14001" s="130">
        <f t="shared" si="218"/>
        <v>2513200</v>
      </c>
      <c r="G14001" s="69"/>
      <c r="I14001" s="321"/>
    </row>
    <row r="14002" spans="1:9" ht="18" customHeight="1">
      <c r="A14002" s="323"/>
      <c r="B14002" s="302" t="s">
        <v>13</v>
      </c>
      <c r="C14002" s="325" t="s">
        <v>919</v>
      </c>
      <c r="D14002" s="325">
        <v>220.2</v>
      </c>
      <c r="E14002" s="46">
        <v>30500</v>
      </c>
      <c r="F14002" s="130">
        <f t="shared" si="218"/>
        <v>6716100</v>
      </c>
      <c r="G14002" s="69"/>
      <c r="I14002" s="321"/>
    </row>
    <row r="14003" spans="1:9" ht="18" customHeight="1">
      <c r="A14003" s="323"/>
      <c r="B14003" s="302" t="s">
        <v>13</v>
      </c>
      <c r="C14003" s="325" t="s">
        <v>386</v>
      </c>
      <c r="D14003" s="325">
        <v>40</v>
      </c>
      <c r="E14003" s="46">
        <v>30500</v>
      </c>
      <c r="F14003" s="130">
        <f t="shared" si="218"/>
        <v>1220000</v>
      </c>
      <c r="G14003" s="69"/>
      <c r="I14003" s="321"/>
    </row>
    <row r="14004" spans="1:9" ht="18" customHeight="1">
      <c r="A14004" s="323"/>
      <c r="B14004" s="302" t="s">
        <v>2926</v>
      </c>
      <c r="C14004" s="325" t="s">
        <v>106</v>
      </c>
      <c r="D14004" s="325">
        <v>168.4</v>
      </c>
      <c r="E14004" s="46">
        <v>35000</v>
      </c>
      <c r="F14004" s="130">
        <f t="shared" si="218"/>
        <v>5894000</v>
      </c>
      <c r="G14004" s="69"/>
      <c r="I14004" s="321"/>
    </row>
    <row r="14005" spans="1:9" ht="18" customHeight="1">
      <c r="A14005" s="323"/>
      <c r="B14005" s="302" t="s">
        <v>568</v>
      </c>
      <c r="C14005" s="325" t="s">
        <v>920</v>
      </c>
      <c r="D14005" s="325">
        <v>397</v>
      </c>
      <c r="E14005" s="46">
        <v>40000</v>
      </c>
      <c r="F14005" s="130">
        <f t="shared" si="218"/>
        <v>15880000</v>
      </c>
      <c r="G14005" s="69"/>
      <c r="I14005" s="321"/>
    </row>
    <row r="14006" spans="1:9" ht="18" customHeight="1">
      <c r="A14006" s="323"/>
      <c r="B14006" s="302" t="s">
        <v>1464</v>
      </c>
      <c r="C14006" s="325" t="s">
        <v>920</v>
      </c>
      <c r="D14006" s="325">
        <v>153.1</v>
      </c>
      <c r="E14006" s="46">
        <v>40000</v>
      </c>
      <c r="F14006" s="130">
        <f t="shared" si="218"/>
        <v>6124000</v>
      </c>
      <c r="G14006" s="69"/>
      <c r="I14006" s="321"/>
    </row>
    <row r="14007" spans="1:9" ht="18" customHeight="1">
      <c r="A14007" s="323"/>
      <c r="B14007" s="302" t="s">
        <v>31</v>
      </c>
      <c r="C14007" s="325" t="s">
        <v>2506</v>
      </c>
      <c r="D14007" s="325">
        <v>2</v>
      </c>
      <c r="E14007" s="46">
        <v>35000</v>
      </c>
      <c r="F14007" s="130">
        <f>E14007*D14007</f>
        <v>70000</v>
      </c>
      <c r="G14007" s="69"/>
      <c r="I14007" s="321"/>
    </row>
    <row r="14008" spans="1:9" ht="18" customHeight="1">
      <c r="A14008" s="323"/>
      <c r="B14008" s="302"/>
      <c r="C14008" s="325"/>
      <c r="D14008" s="325"/>
      <c r="E14008" s="46"/>
      <c r="F14008" s="130">
        <f t="shared" si="218"/>
        <v>0</v>
      </c>
      <c r="G14008" s="69"/>
      <c r="I14008" s="321"/>
    </row>
    <row r="14009" spans="1:9" ht="18" customHeight="1">
      <c r="A14009" s="323" t="s">
        <v>245</v>
      </c>
      <c r="B14009" s="302" t="s">
        <v>13</v>
      </c>
      <c r="C14009" s="325" t="s">
        <v>1490</v>
      </c>
      <c r="D14009" s="325">
        <v>100</v>
      </c>
      <c r="E14009" s="46">
        <v>30500</v>
      </c>
      <c r="F14009" s="130">
        <f t="shared" si="218"/>
        <v>3050000</v>
      </c>
      <c r="G14009" s="86">
        <f>F14009</f>
        <v>3050000</v>
      </c>
      <c r="H14009" s="277" t="s">
        <v>2474</v>
      </c>
    </row>
    <row r="14010" spans="1:9" ht="18" customHeight="1">
      <c r="A14010" s="323"/>
      <c r="B14010" s="302"/>
      <c r="C14010" s="325"/>
      <c r="D14010" s="325"/>
      <c r="E14010" s="46"/>
      <c r="F14010" s="130">
        <f t="shared" si="218"/>
        <v>0</v>
      </c>
      <c r="G14010" s="69"/>
    </row>
    <row r="14011" spans="1:9" ht="18" customHeight="1">
      <c r="A14011" s="323" t="s">
        <v>178</v>
      </c>
      <c r="B14011" s="302" t="s">
        <v>13</v>
      </c>
      <c r="C14011" s="325" t="s">
        <v>633</v>
      </c>
      <c r="D14011" s="325">
        <v>300</v>
      </c>
      <c r="E14011" s="46">
        <v>32500</v>
      </c>
      <c r="F14011" s="130">
        <f t="shared" si="218"/>
        <v>9750000</v>
      </c>
      <c r="G14011" s="86">
        <f>F14011</f>
        <v>9750000</v>
      </c>
      <c r="H14011" s="277" t="s">
        <v>2474</v>
      </c>
    </row>
    <row r="14012" spans="1:9" ht="18" customHeight="1">
      <c r="A14012" s="323"/>
      <c r="B14012" s="302"/>
      <c r="C14012" s="325"/>
      <c r="D14012" s="325"/>
      <c r="E14012" s="46"/>
      <c r="F14012" s="130">
        <f t="shared" si="218"/>
        <v>0</v>
      </c>
      <c r="G14012" s="69"/>
    </row>
    <row r="14013" spans="1:9" ht="18" customHeight="1">
      <c r="A14013" s="323" t="s">
        <v>490</v>
      </c>
      <c r="B14013" s="302" t="s">
        <v>13</v>
      </c>
      <c r="C14013" s="325" t="s">
        <v>342</v>
      </c>
      <c r="D14013" s="325">
        <v>119.2</v>
      </c>
      <c r="E14013" s="46">
        <v>30500</v>
      </c>
      <c r="F14013" s="130">
        <f t="shared" ref="F14013:F14032" si="219">E14013*D14013</f>
        <v>3635600</v>
      </c>
      <c r="G14013" s="86">
        <f>F14013</f>
        <v>3635600</v>
      </c>
      <c r="H14013" s="277" t="s">
        <v>2474</v>
      </c>
    </row>
    <row r="14014" spans="1:9" ht="18" customHeight="1">
      <c r="A14014" s="323"/>
      <c r="B14014" s="302"/>
      <c r="C14014" s="325"/>
      <c r="D14014" s="325"/>
      <c r="E14014" s="46"/>
      <c r="F14014" s="130">
        <f t="shared" si="219"/>
        <v>0</v>
      </c>
      <c r="G14014" s="69"/>
    </row>
    <row r="14015" spans="1:9" ht="18" customHeight="1">
      <c r="A14015" s="323" t="s">
        <v>154</v>
      </c>
      <c r="B14015" s="302" t="s">
        <v>13</v>
      </c>
      <c r="C14015" s="325" t="s">
        <v>59</v>
      </c>
      <c r="D14015" s="325">
        <v>100</v>
      </c>
      <c r="E14015" s="46">
        <v>31000</v>
      </c>
      <c r="F14015" s="130">
        <f t="shared" si="219"/>
        <v>3100000</v>
      </c>
      <c r="G14015" s="86">
        <f>SUM(F14015:F14016)</f>
        <v>4112500</v>
      </c>
      <c r="H14015" s="277" t="s">
        <v>2474</v>
      </c>
    </row>
    <row r="14016" spans="1:9" ht="18" customHeight="1">
      <c r="A14016" s="323"/>
      <c r="B14016" s="444" t="s">
        <v>798</v>
      </c>
      <c r="C14016" s="482" t="s">
        <v>799</v>
      </c>
      <c r="D14016" s="482">
        <v>25</v>
      </c>
      <c r="E14016" s="116">
        <v>40500</v>
      </c>
      <c r="F14016" s="131">
        <f t="shared" si="219"/>
        <v>1012500</v>
      </c>
      <c r="G14016" s="69"/>
    </row>
    <row r="14017" spans="1:8" ht="18" customHeight="1">
      <c r="A14017" s="323"/>
      <c r="B14017" s="302"/>
      <c r="C14017" s="325"/>
      <c r="D14017" s="325"/>
      <c r="E14017" s="46"/>
      <c r="F14017" s="130">
        <f t="shared" si="219"/>
        <v>0</v>
      </c>
      <c r="G14017" s="69"/>
    </row>
    <row r="14018" spans="1:8" ht="18" customHeight="1">
      <c r="A14018" s="323" t="s">
        <v>2492</v>
      </c>
      <c r="B14018" s="302" t="s">
        <v>13</v>
      </c>
      <c r="C14018" s="325" t="s">
        <v>272</v>
      </c>
      <c r="D14018" s="325">
        <v>10</v>
      </c>
      <c r="E14018" s="46">
        <v>30500</v>
      </c>
      <c r="F14018" s="130">
        <f t="shared" si="219"/>
        <v>305000</v>
      </c>
      <c r="G14018" s="86">
        <f>SUM(F14018:F14019)</f>
        <v>610000</v>
      </c>
    </row>
    <row r="14019" spans="1:8" ht="18" customHeight="1">
      <c r="A14019" s="323"/>
      <c r="B14019" s="302" t="s">
        <v>13</v>
      </c>
      <c r="C14019" s="325" t="s">
        <v>46</v>
      </c>
      <c r="D14019" s="325">
        <v>10</v>
      </c>
      <c r="E14019" s="46">
        <v>30500</v>
      </c>
      <c r="F14019" s="130">
        <f t="shared" si="219"/>
        <v>305000</v>
      </c>
      <c r="G14019" s="69"/>
    </row>
    <row r="14020" spans="1:8" ht="18" customHeight="1">
      <c r="A14020" s="323"/>
      <c r="B14020" s="302"/>
      <c r="C14020" s="325"/>
      <c r="D14020" s="325"/>
      <c r="E14020" s="46"/>
      <c r="F14020" s="130">
        <f t="shared" si="219"/>
        <v>0</v>
      </c>
      <c r="G14020" s="69"/>
    </row>
    <row r="14021" spans="1:8" ht="18" customHeight="1">
      <c r="A14021" s="323" t="s">
        <v>1843</v>
      </c>
      <c r="B14021" s="302" t="s">
        <v>31</v>
      </c>
      <c r="C14021" s="325" t="s">
        <v>1232</v>
      </c>
      <c r="D14021" s="325">
        <v>91.8</v>
      </c>
      <c r="E14021" s="46">
        <v>35000</v>
      </c>
      <c r="F14021" s="130">
        <f t="shared" si="219"/>
        <v>3213000</v>
      </c>
      <c r="G14021" s="86">
        <f>SUM(F14021:F14026)</f>
        <v>18127850</v>
      </c>
      <c r="H14021" s="277" t="s">
        <v>2474</v>
      </c>
    </row>
    <row r="14022" spans="1:8" ht="18" customHeight="1">
      <c r="A14022" s="323"/>
      <c r="B14022" s="302" t="s">
        <v>31</v>
      </c>
      <c r="C14022" s="325" t="s">
        <v>192</v>
      </c>
      <c r="D14022" s="325">
        <v>97.2</v>
      </c>
      <c r="E14022" s="46">
        <v>35000</v>
      </c>
      <c r="F14022" s="130">
        <f t="shared" si="219"/>
        <v>3402000</v>
      </c>
      <c r="G14022" s="69"/>
    </row>
    <row r="14023" spans="1:8" ht="18" customHeight="1">
      <c r="A14023" s="323"/>
      <c r="B14023" s="302" t="s">
        <v>208</v>
      </c>
      <c r="C14023" s="325" t="s">
        <v>2748</v>
      </c>
      <c r="D14023" s="325">
        <v>30.7</v>
      </c>
      <c r="E14023" s="46">
        <v>35500</v>
      </c>
      <c r="F14023" s="130">
        <f t="shared" si="219"/>
        <v>1089850</v>
      </c>
      <c r="G14023" s="69"/>
    </row>
    <row r="14024" spans="1:8" ht="18" customHeight="1">
      <c r="A14024" s="323"/>
      <c r="B14024" s="302" t="s">
        <v>31</v>
      </c>
      <c r="C14024" s="325" t="s">
        <v>62</v>
      </c>
      <c r="D14024" s="325">
        <v>99.5</v>
      </c>
      <c r="E14024" s="46">
        <v>35000</v>
      </c>
      <c r="F14024" s="130">
        <f t="shared" si="219"/>
        <v>3482500</v>
      </c>
      <c r="G14024" s="69"/>
    </row>
    <row r="14025" spans="1:8" ht="18" customHeight="1">
      <c r="A14025" s="323"/>
      <c r="B14025" s="302" t="s">
        <v>31</v>
      </c>
      <c r="C14025" s="325" t="s">
        <v>1091</v>
      </c>
      <c r="D14025" s="325">
        <v>50</v>
      </c>
      <c r="E14025" s="46">
        <v>35000</v>
      </c>
      <c r="F14025" s="130">
        <f t="shared" si="219"/>
        <v>1750000</v>
      </c>
      <c r="G14025" s="69"/>
    </row>
    <row r="14026" spans="1:8" ht="18" customHeight="1">
      <c r="A14026" s="323"/>
      <c r="B14026" s="302" t="s">
        <v>31</v>
      </c>
      <c r="C14026" s="325" t="s">
        <v>255</v>
      </c>
      <c r="D14026" s="325">
        <v>148.30000000000001</v>
      </c>
      <c r="E14026" s="46">
        <v>35000</v>
      </c>
      <c r="F14026" s="130">
        <f t="shared" si="219"/>
        <v>5190500</v>
      </c>
      <c r="G14026" s="69"/>
    </row>
    <row r="14027" spans="1:8" ht="18" customHeight="1">
      <c r="A14027" s="323"/>
      <c r="B14027" s="302"/>
      <c r="C14027" s="325"/>
      <c r="D14027" s="325"/>
      <c r="E14027" s="46"/>
      <c r="F14027" s="130">
        <f t="shared" si="219"/>
        <v>0</v>
      </c>
      <c r="G14027" s="69"/>
    </row>
    <row r="14028" spans="1:8" ht="18" customHeight="1">
      <c r="A14028" s="323" t="s">
        <v>145</v>
      </c>
      <c r="B14028" s="302" t="s">
        <v>515</v>
      </c>
      <c r="C14028" s="325" t="s">
        <v>1318</v>
      </c>
      <c r="D14028" s="325">
        <v>128.9</v>
      </c>
      <c r="E14028" s="46">
        <v>28000</v>
      </c>
      <c r="F14028" s="130">
        <f t="shared" si="219"/>
        <v>3609200</v>
      </c>
      <c r="G14028" s="86">
        <f>SUM(F14028:F14030)</f>
        <v>9798200</v>
      </c>
      <c r="H14028" s="277" t="s">
        <v>2474</v>
      </c>
    </row>
    <row r="14029" spans="1:8" ht="18" customHeight="1">
      <c r="A14029" s="323"/>
      <c r="B14029" s="302" t="s">
        <v>515</v>
      </c>
      <c r="C14029" s="325" t="s">
        <v>15</v>
      </c>
      <c r="D14029" s="325">
        <v>105</v>
      </c>
      <c r="E14029" s="46">
        <v>28000</v>
      </c>
      <c r="F14029" s="130">
        <f t="shared" si="219"/>
        <v>2940000</v>
      </c>
      <c r="G14029" s="69"/>
    </row>
    <row r="14030" spans="1:8" ht="18" customHeight="1">
      <c r="A14030" s="323"/>
      <c r="B14030" s="302" t="s">
        <v>31</v>
      </c>
      <c r="C14030" s="325" t="s">
        <v>186</v>
      </c>
      <c r="D14030" s="325">
        <v>114</v>
      </c>
      <c r="E14030" s="46">
        <v>28500</v>
      </c>
      <c r="F14030" s="130">
        <f t="shared" si="219"/>
        <v>3249000</v>
      </c>
      <c r="G14030" s="69"/>
    </row>
    <row r="14031" spans="1:8" ht="18" customHeight="1">
      <c r="A14031" s="323"/>
      <c r="B14031" s="302"/>
      <c r="C14031" s="325"/>
      <c r="D14031" s="325"/>
      <c r="E14031" s="46"/>
      <c r="F14031" s="130">
        <f t="shared" si="219"/>
        <v>0</v>
      </c>
      <c r="G14031" s="69"/>
    </row>
    <row r="14032" spans="1:8" ht="18" customHeight="1">
      <c r="A14032" s="323" t="s">
        <v>210</v>
      </c>
      <c r="B14032" s="302" t="s">
        <v>212</v>
      </c>
      <c r="C14032" s="325" t="s">
        <v>344</v>
      </c>
      <c r="D14032" s="325">
        <v>325</v>
      </c>
      <c r="E14032" s="46">
        <v>31500</v>
      </c>
      <c r="F14032" s="130">
        <f t="shared" si="219"/>
        <v>10237500</v>
      </c>
      <c r="G14032" s="86">
        <f>SUM(F14032:F14033)</f>
        <v>19537500</v>
      </c>
      <c r="H14032" s="277" t="s">
        <v>2474</v>
      </c>
    </row>
    <row r="14033" spans="1:8" ht="18" customHeight="1">
      <c r="A14033" s="323"/>
      <c r="B14033" s="302" t="s">
        <v>212</v>
      </c>
      <c r="C14033" s="325" t="s">
        <v>213</v>
      </c>
      <c r="D14033" s="325">
        <v>300</v>
      </c>
      <c r="E14033" s="46">
        <v>31000</v>
      </c>
      <c r="F14033" s="130">
        <f t="shared" ref="F14033:F14113" si="220">E14033*D14033</f>
        <v>9300000</v>
      </c>
      <c r="G14033" s="69"/>
    </row>
    <row r="14034" spans="1:8" ht="18" customHeight="1">
      <c r="A14034" s="323"/>
      <c r="B14034" s="302"/>
      <c r="C14034" s="325"/>
      <c r="D14034" s="325"/>
      <c r="E14034" s="46"/>
      <c r="F14034" s="130">
        <f t="shared" si="220"/>
        <v>0</v>
      </c>
      <c r="G14034" s="69"/>
    </row>
    <row r="14035" spans="1:8" ht="18" customHeight="1">
      <c r="A14035" s="323" t="s">
        <v>418</v>
      </c>
      <c r="B14035" s="302" t="s">
        <v>23</v>
      </c>
      <c r="C14035" s="325" t="s">
        <v>78</v>
      </c>
      <c r="D14035" s="325">
        <v>60</v>
      </c>
      <c r="E14035" s="46">
        <v>34500</v>
      </c>
      <c r="F14035" s="130">
        <f t="shared" si="220"/>
        <v>2070000</v>
      </c>
      <c r="G14035" s="86">
        <f>SUM(F14035:F14036)</f>
        <v>9004500</v>
      </c>
      <c r="H14035" s="277" t="s">
        <v>2474</v>
      </c>
    </row>
    <row r="14036" spans="1:8" ht="18" customHeight="1">
      <c r="A14036" s="323"/>
      <c r="B14036" s="302" t="s">
        <v>23</v>
      </c>
      <c r="C14036" s="325" t="s">
        <v>620</v>
      </c>
      <c r="D14036" s="325">
        <v>201</v>
      </c>
      <c r="E14036" s="46">
        <v>34500</v>
      </c>
      <c r="F14036" s="130">
        <f t="shared" si="220"/>
        <v>6934500</v>
      </c>
      <c r="G14036" s="69"/>
    </row>
    <row r="14037" spans="1:8" ht="18" customHeight="1">
      <c r="A14037" s="323"/>
      <c r="B14037" s="302"/>
      <c r="C14037" s="325"/>
      <c r="D14037" s="325"/>
      <c r="E14037" s="46"/>
      <c r="F14037" s="130">
        <f t="shared" si="220"/>
        <v>0</v>
      </c>
      <c r="G14037" s="69"/>
    </row>
    <row r="14038" spans="1:8" ht="18" customHeight="1">
      <c r="A14038" s="323" t="s">
        <v>3091</v>
      </c>
      <c r="B14038" s="302" t="s">
        <v>31</v>
      </c>
      <c r="C14038" s="325" t="s">
        <v>511</v>
      </c>
      <c r="D14038" s="325">
        <v>56</v>
      </c>
      <c r="E14038" s="46">
        <v>35000</v>
      </c>
      <c r="F14038" s="130">
        <f t="shared" si="220"/>
        <v>1960000</v>
      </c>
      <c r="G14038" s="86">
        <f>SUM(F14038:F14039)</f>
        <v>5372500</v>
      </c>
      <c r="H14038" s="277" t="s">
        <v>2474</v>
      </c>
    </row>
    <row r="14039" spans="1:8" ht="18" customHeight="1">
      <c r="A14039" s="323"/>
      <c r="B14039" s="302" t="s">
        <v>31</v>
      </c>
      <c r="C14039" s="325" t="s">
        <v>442</v>
      </c>
      <c r="D14039" s="325">
        <v>97.5</v>
      </c>
      <c r="E14039" s="46">
        <v>35000</v>
      </c>
      <c r="F14039" s="130">
        <f t="shared" si="220"/>
        <v>3412500</v>
      </c>
      <c r="G14039" s="69"/>
    </row>
    <row r="14040" spans="1:8" ht="18" customHeight="1">
      <c r="A14040" s="323"/>
      <c r="B14040" s="302"/>
      <c r="C14040" s="325"/>
      <c r="D14040" s="325"/>
      <c r="E14040" s="46"/>
      <c r="F14040" s="130">
        <f t="shared" si="220"/>
        <v>0</v>
      </c>
      <c r="G14040" s="69"/>
    </row>
    <row r="14041" spans="1:8" ht="18" customHeight="1">
      <c r="A14041" s="323" t="s">
        <v>235</v>
      </c>
      <c r="B14041" s="302" t="s">
        <v>31</v>
      </c>
      <c r="C14041" s="325" t="s">
        <v>1139</v>
      </c>
      <c r="D14041" s="325">
        <v>30</v>
      </c>
      <c r="E14041" s="46">
        <v>35000</v>
      </c>
      <c r="F14041" s="130">
        <f t="shared" si="220"/>
        <v>1050000</v>
      </c>
      <c r="G14041" s="86">
        <f>SUM(F14041:F14042)</f>
        <v>3150000</v>
      </c>
      <c r="H14041" s="277" t="s">
        <v>2474</v>
      </c>
    </row>
    <row r="14042" spans="1:8" ht="18" customHeight="1">
      <c r="A14042" s="323"/>
      <c r="B14042" s="302" t="s">
        <v>31</v>
      </c>
      <c r="C14042" s="325" t="s">
        <v>581</v>
      </c>
      <c r="D14042" s="325">
        <v>60</v>
      </c>
      <c r="E14042" s="46">
        <v>35000</v>
      </c>
      <c r="F14042" s="130">
        <f t="shared" si="220"/>
        <v>2100000</v>
      </c>
      <c r="G14042" s="69"/>
    </row>
    <row r="14043" spans="1:8" ht="18" customHeight="1">
      <c r="A14043" s="323"/>
      <c r="B14043" s="302"/>
      <c r="C14043" s="325"/>
      <c r="D14043" s="325"/>
      <c r="E14043" s="46"/>
      <c r="F14043" s="130">
        <f t="shared" si="220"/>
        <v>0</v>
      </c>
      <c r="G14043" s="69"/>
    </row>
    <row r="14044" spans="1:8" ht="18" customHeight="1">
      <c r="A14044" s="323" t="s">
        <v>2345</v>
      </c>
      <c r="B14044" s="302" t="s">
        <v>13</v>
      </c>
      <c r="C14044" s="325" t="s">
        <v>3093</v>
      </c>
      <c r="D14044" s="325">
        <v>41</v>
      </c>
      <c r="E14044" s="46">
        <v>30500</v>
      </c>
      <c r="F14044" s="130">
        <f t="shared" si="220"/>
        <v>1250500</v>
      </c>
      <c r="G14044" s="86">
        <f>SUM(F14044:F14048)</f>
        <v>22448000</v>
      </c>
    </row>
    <row r="14045" spans="1:8" ht="18" customHeight="1">
      <c r="A14045" s="323"/>
      <c r="B14045" s="302" t="s">
        <v>13</v>
      </c>
      <c r="C14045" s="325" t="s">
        <v>3094</v>
      </c>
      <c r="D14045" s="325">
        <v>20</v>
      </c>
      <c r="E14045" s="46">
        <v>30500</v>
      </c>
      <c r="F14045" s="130">
        <f t="shared" si="220"/>
        <v>610000</v>
      </c>
      <c r="G14045" s="69"/>
    </row>
    <row r="14046" spans="1:8" ht="18" customHeight="1">
      <c r="A14046" s="323"/>
      <c r="B14046" s="302" t="s">
        <v>13</v>
      </c>
      <c r="C14046" s="325" t="s">
        <v>3095</v>
      </c>
      <c r="D14046" s="325">
        <v>100</v>
      </c>
      <c r="E14046" s="46">
        <v>30500</v>
      </c>
      <c r="F14046" s="130">
        <f t="shared" si="220"/>
        <v>3050000</v>
      </c>
      <c r="G14046" s="69"/>
    </row>
    <row r="14047" spans="1:8" ht="18" customHeight="1">
      <c r="A14047" s="323"/>
      <c r="B14047" s="302" t="s">
        <v>13</v>
      </c>
      <c r="C14047" s="325" t="s">
        <v>75</v>
      </c>
      <c r="D14047" s="325">
        <v>100</v>
      </c>
      <c r="E14047" s="46">
        <v>30500</v>
      </c>
      <c r="F14047" s="130">
        <f t="shared" si="220"/>
        <v>3050000</v>
      </c>
      <c r="G14047" s="69"/>
    </row>
    <row r="14048" spans="1:8" ht="18" customHeight="1">
      <c r="A14048" s="323"/>
      <c r="B14048" s="302" t="s">
        <v>13</v>
      </c>
      <c r="C14048" s="325" t="s">
        <v>581</v>
      </c>
      <c r="D14048" s="325">
        <v>475</v>
      </c>
      <c r="E14048" s="46">
        <v>30500</v>
      </c>
      <c r="F14048" s="130">
        <f t="shared" si="220"/>
        <v>14487500</v>
      </c>
      <c r="G14048" s="69"/>
    </row>
    <row r="14049" spans="1:8" ht="18" customHeight="1">
      <c r="A14049" s="323"/>
      <c r="B14049" s="302"/>
      <c r="C14049" s="325"/>
      <c r="D14049" s="325"/>
      <c r="E14049" s="46"/>
      <c r="F14049" s="130">
        <f t="shared" si="220"/>
        <v>0</v>
      </c>
      <c r="G14049" s="69"/>
    </row>
    <row r="14050" spans="1:8" ht="18" customHeight="1">
      <c r="A14050" s="323" t="s">
        <v>316</v>
      </c>
      <c r="B14050" s="443" t="s">
        <v>3088</v>
      </c>
      <c r="C14050" s="482"/>
      <c r="D14050" s="482">
        <v>194</v>
      </c>
      <c r="E14050" s="116">
        <v>44000</v>
      </c>
      <c r="F14050" s="131">
        <f>E14050*D14050</f>
        <v>8536000</v>
      </c>
      <c r="G14050" s="86">
        <f>SUM(F14050:F14054)</f>
        <v>23957500</v>
      </c>
      <c r="H14050" s="277" t="s">
        <v>2474</v>
      </c>
    </row>
    <row r="14051" spans="1:8" ht="18" customHeight="1">
      <c r="A14051" s="323"/>
      <c r="B14051" s="302" t="s">
        <v>31</v>
      </c>
      <c r="C14051" s="325" t="s">
        <v>75</v>
      </c>
      <c r="D14051" s="325">
        <v>97.7</v>
      </c>
      <c r="E14051" s="46">
        <v>35000</v>
      </c>
      <c r="F14051" s="130">
        <f t="shared" si="220"/>
        <v>3419500</v>
      </c>
      <c r="G14051" s="69"/>
    </row>
    <row r="14052" spans="1:8" ht="18" customHeight="1">
      <c r="A14052" s="323"/>
      <c r="B14052" s="302" t="s">
        <v>31</v>
      </c>
      <c r="C14052" s="325" t="s">
        <v>3097</v>
      </c>
      <c r="D14052" s="325">
        <v>48</v>
      </c>
      <c r="E14052" s="46">
        <v>35000</v>
      </c>
      <c r="F14052" s="130">
        <f t="shared" si="220"/>
        <v>1680000</v>
      </c>
      <c r="G14052" s="69"/>
    </row>
    <row r="14053" spans="1:8" ht="18" customHeight="1">
      <c r="A14053" s="323"/>
      <c r="B14053" s="302" t="s">
        <v>31</v>
      </c>
      <c r="C14053" s="325" t="s">
        <v>159</v>
      </c>
      <c r="D14053" s="325">
        <v>212</v>
      </c>
      <c r="E14053" s="46">
        <v>33500</v>
      </c>
      <c r="F14053" s="130">
        <f t="shared" si="220"/>
        <v>7102000</v>
      </c>
      <c r="G14053" s="69"/>
    </row>
    <row r="14054" spans="1:8" ht="18" customHeight="1">
      <c r="A14054" s="323"/>
      <c r="B14054" s="302" t="s">
        <v>31</v>
      </c>
      <c r="C14054" s="325" t="s">
        <v>3098</v>
      </c>
      <c r="D14054" s="325">
        <v>92</v>
      </c>
      <c r="E14054" s="46">
        <v>35000</v>
      </c>
      <c r="F14054" s="130">
        <f t="shared" si="220"/>
        <v>3220000</v>
      </c>
      <c r="G14054" s="69"/>
    </row>
    <row r="14055" spans="1:8" ht="18" customHeight="1">
      <c r="A14055" s="323"/>
      <c r="B14055" s="302"/>
      <c r="C14055" s="325"/>
      <c r="D14055" s="325"/>
      <c r="E14055" s="46"/>
      <c r="F14055" s="130">
        <f t="shared" si="220"/>
        <v>0</v>
      </c>
      <c r="G14055" s="69"/>
    </row>
    <row r="14056" spans="1:8" ht="18" customHeight="1">
      <c r="A14056" s="323" t="s">
        <v>51</v>
      </c>
      <c r="B14056" s="439" t="s">
        <v>1275</v>
      </c>
      <c r="C14056" s="430" t="s">
        <v>875</v>
      </c>
      <c r="D14056" s="430">
        <v>-44.8</v>
      </c>
      <c r="E14056" s="54">
        <v>36000</v>
      </c>
      <c r="F14056" s="140">
        <f>E14056*D14056</f>
        <v>-1612800</v>
      </c>
      <c r="G14056" s="86">
        <f>SUM(F14056:F14069)</f>
        <v>47794450</v>
      </c>
      <c r="H14056" s="277" t="s">
        <v>2474</v>
      </c>
    </row>
    <row r="14057" spans="1:8" ht="18" customHeight="1">
      <c r="A14057" s="323"/>
      <c r="B14057" s="302" t="s">
        <v>31</v>
      </c>
      <c r="C14057" s="325" t="s">
        <v>75</v>
      </c>
      <c r="D14057" s="325">
        <v>103.6</v>
      </c>
      <c r="E14057" s="46">
        <v>35000</v>
      </c>
      <c r="F14057" s="130">
        <f t="shared" si="220"/>
        <v>3626000</v>
      </c>
      <c r="G14057" s="69"/>
    </row>
    <row r="14058" spans="1:8" ht="18" customHeight="1">
      <c r="A14058" s="323"/>
      <c r="B14058" s="302" t="s">
        <v>31</v>
      </c>
      <c r="C14058" s="325" t="s">
        <v>1302</v>
      </c>
      <c r="D14058" s="325">
        <v>196.8</v>
      </c>
      <c r="E14058" s="46">
        <v>32000</v>
      </c>
      <c r="F14058" s="130">
        <f t="shared" si="220"/>
        <v>6297600</v>
      </c>
      <c r="G14058" s="69"/>
    </row>
    <row r="14059" spans="1:8" ht="18" customHeight="1">
      <c r="A14059" s="323"/>
      <c r="B14059" s="302" t="s">
        <v>31</v>
      </c>
      <c r="C14059" s="325" t="s">
        <v>1321</v>
      </c>
      <c r="D14059" s="325">
        <v>26.8</v>
      </c>
      <c r="E14059" s="46">
        <v>32500</v>
      </c>
      <c r="F14059" s="130">
        <f t="shared" si="220"/>
        <v>871000</v>
      </c>
      <c r="G14059" s="69"/>
    </row>
    <row r="14060" spans="1:8" ht="18" customHeight="1">
      <c r="A14060" s="323"/>
      <c r="B14060" s="302" t="s">
        <v>31</v>
      </c>
      <c r="C14060" s="325" t="s">
        <v>191</v>
      </c>
      <c r="D14060" s="325">
        <v>129</v>
      </c>
      <c r="E14060" s="46">
        <v>32500</v>
      </c>
      <c r="F14060" s="130">
        <f t="shared" si="220"/>
        <v>4192500</v>
      </c>
      <c r="G14060" s="69"/>
    </row>
    <row r="14061" spans="1:8" ht="18" customHeight="1">
      <c r="A14061" s="323"/>
      <c r="B14061" s="302" t="s">
        <v>31</v>
      </c>
      <c r="C14061" s="325" t="s">
        <v>1138</v>
      </c>
      <c r="D14061" s="325">
        <v>207.3</v>
      </c>
      <c r="E14061" s="46">
        <v>32500</v>
      </c>
      <c r="F14061" s="130">
        <f t="shared" si="220"/>
        <v>6737250</v>
      </c>
      <c r="G14061" s="69"/>
    </row>
    <row r="14062" spans="1:8" ht="18" customHeight="1">
      <c r="A14062" s="323"/>
      <c r="B14062" s="302" t="s">
        <v>208</v>
      </c>
      <c r="C14062" s="325" t="s">
        <v>2826</v>
      </c>
      <c r="D14062" s="325">
        <v>151.6</v>
      </c>
      <c r="E14062" s="46">
        <v>35000</v>
      </c>
      <c r="F14062" s="130">
        <f t="shared" si="220"/>
        <v>5306000</v>
      </c>
      <c r="G14062" s="69"/>
    </row>
    <row r="14063" spans="1:8" ht="18" customHeight="1">
      <c r="A14063" s="323"/>
      <c r="B14063" s="302" t="s">
        <v>23</v>
      </c>
      <c r="C14063" s="325" t="s">
        <v>338</v>
      </c>
      <c r="D14063" s="325">
        <v>106</v>
      </c>
      <c r="E14063" s="46">
        <v>33500</v>
      </c>
      <c r="F14063" s="130">
        <f t="shared" si="220"/>
        <v>3551000</v>
      </c>
      <c r="G14063" s="69"/>
    </row>
    <row r="14064" spans="1:8" ht="18" customHeight="1">
      <c r="A14064" s="323"/>
      <c r="B14064" s="302" t="s">
        <v>23</v>
      </c>
      <c r="C14064" s="325" t="s">
        <v>3099</v>
      </c>
      <c r="D14064" s="325">
        <v>54</v>
      </c>
      <c r="E14064" s="46">
        <v>32000</v>
      </c>
      <c r="F14064" s="130">
        <f t="shared" si="220"/>
        <v>1728000</v>
      </c>
      <c r="G14064" s="69"/>
    </row>
    <row r="14065" spans="1:8" ht="18" customHeight="1">
      <c r="A14065" s="323"/>
      <c r="B14065" s="302" t="s">
        <v>23</v>
      </c>
      <c r="C14065" s="325" t="s">
        <v>3100</v>
      </c>
      <c r="D14065" s="325">
        <v>55</v>
      </c>
      <c r="E14065" s="46">
        <v>32500</v>
      </c>
      <c r="F14065" s="130">
        <f t="shared" si="220"/>
        <v>1787500</v>
      </c>
      <c r="G14065" s="69"/>
    </row>
    <row r="14066" spans="1:8" ht="18" customHeight="1">
      <c r="A14066" s="323"/>
      <c r="B14066" s="302" t="s">
        <v>23</v>
      </c>
      <c r="C14066" s="325" t="s">
        <v>3101</v>
      </c>
      <c r="D14066" s="325">
        <v>213.9</v>
      </c>
      <c r="E14066" s="46">
        <v>32500</v>
      </c>
      <c r="F14066" s="130">
        <f t="shared" si="220"/>
        <v>6951750</v>
      </c>
      <c r="G14066" s="69"/>
    </row>
    <row r="14067" spans="1:8" ht="18" customHeight="1">
      <c r="A14067" s="323"/>
      <c r="B14067" s="302" t="s">
        <v>23</v>
      </c>
      <c r="C14067" s="325" t="s">
        <v>3102</v>
      </c>
      <c r="D14067" s="325">
        <v>175</v>
      </c>
      <c r="E14067" s="46">
        <v>32500</v>
      </c>
      <c r="F14067" s="130">
        <f t="shared" si="220"/>
        <v>5687500</v>
      </c>
      <c r="G14067" s="69"/>
    </row>
    <row r="14068" spans="1:8" ht="18" customHeight="1">
      <c r="A14068" s="323"/>
      <c r="B14068" s="302" t="s">
        <v>23</v>
      </c>
      <c r="C14068" s="325" t="s">
        <v>1359</v>
      </c>
      <c r="D14068" s="325">
        <v>51.7</v>
      </c>
      <c r="E14068" s="46">
        <v>34500</v>
      </c>
      <c r="F14068" s="130">
        <f t="shared" si="220"/>
        <v>1783650</v>
      </c>
      <c r="G14068" s="69"/>
    </row>
    <row r="14069" spans="1:8" ht="18" customHeight="1">
      <c r="A14069" s="323"/>
      <c r="B14069" s="302" t="s">
        <v>23</v>
      </c>
      <c r="C14069" s="325" t="s">
        <v>764</v>
      </c>
      <c r="D14069" s="325">
        <v>25</v>
      </c>
      <c r="E14069" s="46">
        <v>35500</v>
      </c>
      <c r="F14069" s="130">
        <f t="shared" si="220"/>
        <v>887500</v>
      </c>
      <c r="G14069" s="69"/>
    </row>
    <row r="14070" spans="1:8" ht="18" customHeight="1">
      <c r="A14070" s="323"/>
      <c r="B14070" s="302"/>
      <c r="C14070" s="325"/>
      <c r="D14070" s="325"/>
      <c r="E14070" s="46"/>
      <c r="F14070" s="130">
        <f t="shared" si="220"/>
        <v>0</v>
      </c>
      <c r="G14070" s="69"/>
    </row>
    <row r="14071" spans="1:8" ht="18" customHeight="1">
      <c r="A14071" s="533" t="s">
        <v>2448</v>
      </c>
      <c r="B14071" s="440" t="s">
        <v>23</v>
      </c>
      <c r="C14071" s="382" t="s">
        <v>320</v>
      </c>
      <c r="D14071" s="382">
        <v>193.7</v>
      </c>
      <c r="E14071" s="59">
        <v>33500</v>
      </c>
      <c r="F14071" s="132">
        <f t="shared" si="220"/>
        <v>6488950</v>
      </c>
      <c r="G14071" s="125">
        <f>F14071</f>
        <v>6488950</v>
      </c>
      <c r="H14071" s="277" t="s">
        <v>2474</v>
      </c>
    </row>
    <row r="14072" spans="1:8" ht="18" customHeight="1">
      <c r="A14072" s="526"/>
      <c r="B14072" s="435"/>
      <c r="C14072" s="484"/>
      <c r="D14072" s="484"/>
      <c r="E14072" s="113"/>
      <c r="F14072" s="126"/>
      <c r="G14072" s="9"/>
    </row>
    <row r="14073" spans="1:8" ht="18" customHeight="1">
      <c r="A14073" s="537">
        <v>42518</v>
      </c>
      <c r="B14073" s="355"/>
      <c r="C14073" s="491" t="s">
        <v>398</v>
      </c>
      <c r="D14073" s="525"/>
      <c r="F14073" s="127"/>
    </row>
    <row r="14074" spans="1:8" ht="18" customHeight="1">
      <c r="A14074" s="531" t="s">
        <v>127</v>
      </c>
      <c r="B14074" s="436" t="s">
        <v>134</v>
      </c>
      <c r="C14074" s="494" t="s">
        <v>152</v>
      </c>
      <c r="D14074" s="494">
        <f>SUM(D14075:D14200)</f>
        <v>13337.300000000001</v>
      </c>
      <c r="E14074" s="166"/>
      <c r="F14074" s="166">
        <f>SUM(F14075:F14200)</f>
        <v>464422450</v>
      </c>
      <c r="G14074" s="166">
        <f>SUM(G14075:G14200)</f>
        <v>464422450</v>
      </c>
    </row>
    <row r="14075" spans="1:8" ht="18" customHeight="1">
      <c r="A14075" s="532" t="s">
        <v>12</v>
      </c>
      <c r="B14075" s="441" t="s">
        <v>31</v>
      </c>
      <c r="C14075" s="492" t="s">
        <v>1057</v>
      </c>
      <c r="D14075" s="492">
        <v>50</v>
      </c>
      <c r="E14075" s="62">
        <v>35000</v>
      </c>
      <c r="F14075" s="139">
        <f t="shared" si="220"/>
        <v>1750000</v>
      </c>
      <c r="G14075" s="85">
        <f>F14075</f>
        <v>1750000</v>
      </c>
    </row>
    <row r="14076" spans="1:8" ht="18" customHeight="1">
      <c r="A14076" s="323"/>
      <c r="B14076" s="302"/>
      <c r="C14076" s="325"/>
      <c r="D14076" s="325"/>
      <c r="E14076" s="46"/>
      <c r="F14076" s="130">
        <f t="shared" si="220"/>
        <v>0</v>
      </c>
      <c r="G14076" s="69"/>
    </row>
    <row r="14077" spans="1:8" ht="18" customHeight="1">
      <c r="A14077" s="323" t="s">
        <v>2214</v>
      </c>
      <c r="B14077" s="302" t="s">
        <v>13</v>
      </c>
      <c r="C14077" s="325" t="s">
        <v>57</v>
      </c>
      <c r="D14077" s="325">
        <v>10</v>
      </c>
      <c r="E14077" s="46">
        <v>31000</v>
      </c>
      <c r="F14077" s="130">
        <f t="shared" si="220"/>
        <v>310000</v>
      </c>
      <c r="G14077" s="86">
        <f>SUM(F14077:F14080)</f>
        <v>2015000</v>
      </c>
    </row>
    <row r="14078" spans="1:8" ht="18" customHeight="1">
      <c r="A14078" s="323"/>
      <c r="B14078" s="302" t="s">
        <v>13</v>
      </c>
      <c r="C14078" s="325" t="s">
        <v>43</v>
      </c>
      <c r="D14078" s="325">
        <v>5</v>
      </c>
      <c r="E14078" s="46">
        <v>31000</v>
      </c>
      <c r="F14078" s="130">
        <f t="shared" si="220"/>
        <v>155000</v>
      </c>
      <c r="G14078" s="69"/>
    </row>
    <row r="14079" spans="1:8" ht="18" customHeight="1">
      <c r="A14079" s="323"/>
      <c r="B14079" s="302" t="s">
        <v>13</v>
      </c>
      <c r="C14079" s="325" t="s">
        <v>85</v>
      </c>
      <c r="D14079" s="325">
        <v>20</v>
      </c>
      <c r="E14079" s="46">
        <v>31000</v>
      </c>
      <c r="F14079" s="130">
        <f t="shared" si="220"/>
        <v>620000</v>
      </c>
      <c r="G14079" s="69"/>
    </row>
    <row r="14080" spans="1:8" ht="18" customHeight="1">
      <c r="A14080" s="323"/>
      <c r="B14080" s="302" t="s">
        <v>13</v>
      </c>
      <c r="C14080" s="325" t="s">
        <v>60</v>
      </c>
      <c r="D14080" s="325">
        <v>30</v>
      </c>
      <c r="E14080" s="46">
        <v>31000</v>
      </c>
      <c r="F14080" s="130">
        <f t="shared" si="220"/>
        <v>930000</v>
      </c>
      <c r="G14080" s="69"/>
    </row>
    <row r="14081" spans="1:7" ht="18" customHeight="1">
      <c r="A14081" s="323"/>
      <c r="B14081" s="302"/>
      <c r="C14081" s="325"/>
      <c r="D14081" s="325"/>
      <c r="E14081" s="46"/>
      <c r="F14081" s="130">
        <f t="shared" si="220"/>
        <v>0</v>
      </c>
      <c r="G14081" s="69"/>
    </row>
    <row r="14082" spans="1:7" ht="18" customHeight="1">
      <c r="A14082" s="323" t="s">
        <v>646</v>
      </c>
      <c r="B14082" s="302" t="s">
        <v>31</v>
      </c>
      <c r="C14082" s="325" t="s">
        <v>3112</v>
      </c>
      <c r="D14082" s="325">
        <v>215.6</v>
      </c>
      <c r="E14082" s="46">
        <v>36500</v>
      </c>
      <c r="F14082" s="130">
        <f t="shared" si="220"/>
        <v>7869400</v>
      </c>
      <c r="G14082" s="86">
        <f>F14082</f>
        <v>7869400</v>
      </c>
    </row>
    <row r="14083" spans="1:7" ht="18" customHeight="1">
      <c r="A14083" s="323"/>
      <c r="B14083" s="302"/>
      <c r="C14083" s="325"/>
      <c r="D14083" s="325"/>
      <c r="E14083" s="46"/>
      <c r="F14083" s="130">
        <f t="shared" si="220"/>
        <v>0</v>
      </c>
      <c r="G14083" s="69"/>
    </row>
    <row r="14084" spans="1:7" ht="18" customHeight="1">
      <c r="A14084" s="323" t="s">
        <v>2475</v>
      </c>
      <c r="B14084" s="302" t="s">
        <v>31</v>
      </c>
      <c r="C14084" s="325" t="s">
        <v>62</v>
      </c>
      <c r="D14084" s="325">
        <v>100</v>
      </c>
      <c r="E14084" s="46">
        <v>35000</v>
      </c>
      <c r="F14084" s="130">
        <f t="shared" si="220"/>
        <v>3500000</v>
      </c>
      <c r="G14084" s="86">
        <f>F14084</f>
        <v>3500000</v>
      </c>
    </row>
    <row r="14085" spans="1:7" ht="18" customHeight="1">
      <c r="A14085" s="323"/>
      <c r="B14085" s="302"/>
      <c r="C14085" s="325"/>
      <c r="D14085" s="325"/>
      <c r="E14085" s="46"/>
      <c r="F14085" s="130">
        <f t="shared" si="220"/>
        <v>0</v>
      </c>
      <c r="G14085" s="69"/>
    </row>
    <row r="14086" spans="1:7" ht="18" customHeight="1">
      <c r="A14086" s="323" t="s">
        <v>641</v>
      </c>
      <c r="B14086" s="444" t="s">
        <v>6</v>
      </c>
      <c r="C14086" s="482" t="s">
        <v>1593</v>
      </c>
      <c r="D14086" s="482">
        <v>104</v>
      </c>
      <c r="E14086" s="116">
        <v>40000</v>
      </c>
      <c r="F14086" s="131">
        <f t="shared" si="220"/>
        <v>4160000</v>
      </c>
      <c r="G14086" s="86">
        <f>F14086</f>
        <v>4160000</v>
      </c>
    </row>
    <row r="14087" spans="1:7" ht="18" customHeight="1">
      <c r="A14087" s="323"/>
      <c r="B14087" s="302"/>
      <c r="C14087" s="325"/>
      <c r="D14087" s="325"/>
      <c r="E14087" s="46"/>
      <c r="F14087" s="130">
        <f t="shared" si="220"/>
        <v>0</v>
      </c>
      <c r="G14087" s="69"/>
    </row>
    <row r="14088" spans="1:7" ht="18" customHeight="1">
      <c r="A14088" s="323" t="s">
        <v>2719</v>
      </c>
      <c r="B14088" s="302" t="s">
        <v>13</v>
      </c>
      <c r="C14088" s="325" t="s">
        <v>60</v>
      </c>
      <c r="D14088" s="325">
        <v>50</v>
      </c>
      <c r="E14088" s="46">
        <v>30500</v>
      </c>
      <c r="F14088" s="130">
        <f t="shared" si="220"/>
        <v>1525000</v>
      </c>
      <c r="G14088" s="86">
        <f>F14088</f>
        <v>1525000</v>
      </c>
    </row>
    <row r="14089" spans="1:7" ht="18" customHeight="1">
      <c r="A14089" s="323"/>
      <c r="B14089" s="302"/>
      <c r="C14089" s="325"/>
      <c r="D14089" s="325"/>
      <c r="E14089" s="46"/>
      <c r="F14089" s="130">
        <f t="shared" si="220"/>
        <v>0</v>
      </c>
      <c r="G14089" s="69"/>
    </row>
    <row r="14090" spans="1:7" ht="18" customHeight="1">
      <c r="A14090" s="323" t="s">
        <v>3111</v>
      </c>
      <c r="B14090" s="302" t="s">
        <v>13</v>
      </c>
      <c r="C14090" s="325" t="s">
        <v>796</v>
      </c>
      <c r="D14090" s="325">
        <v>100</v>
      </c>
      <c r="E14090" s="46">
        <v>30500</v>
      </c>
      <c r="F14090" s="130">
        <f t="shared" si="220"/>
        <v>3050000</v>
      </c>
      <c r="G14090" s="86">
        <f>SUM(F14090:F14093)</f>
        <v>4880000</v>
      </c>
    </row>
    <row r="14091" spans="1:7" ht="18" customHeight="1">
      <c r="A14091" s="323"/>
      <c r="B14091" s="302" t="s">
        <v>13</v>
      </c>
      <c r="C14091" s="325" t="s">
        <v>60</v>
      </c>
      <c r="D14091" s="325">
        <v>30</v>
      </c>
      <c r="E14091" s="46">
        <v>30500</v>
      </c>
      <c r="F14091" s="130">
        <f t="shared" si="220"/>
        <v>915000</v>
      </c>
      <c r="G14091" s="86"/>
    </row>
    <row r="14092" spans="1:7" ht="18" customHeight="1">
      <c r="A14092" s="323"/>
      <c r="B14092" s="302" t="s">
        <v>13</v>
      </c>
      <c r="C14092" s="325" t="s">
        <v>62</v>
      </c>
      <c r="D14092" s="325">
        <v>10</v>
      </c>
      <c r="E14092" s="46">
        <v>30500</v>
      </c>
      <c r="F14092" s="130">
        <f t="shared" si="220"/>
        <v>305000</v>
      </c>
      <c r="G14092" s="86"/>
    </row>
    <row r="14093" spans="1:7" ht="18" customHeight="1">
      <c r="A14093" s="323"/>
      <c r="B14093" s="302" t="s">
        <v>13</v>
      </c>
      <c r="C14093" s="325" t="s">
        <v>75</v>
      </c>
      <c r="D14093" s="325">
        <v>20</v>
      </c>
      <c r="E14093" s="46">
        <v>30500</v>
      </c>
      <c r="F14093" s="130">
        <f t="shared" si="220"/>
        <v>610000</v>
      </c>
      <c r="G14093" s="86"/>
    </row>
    <row r="14094" spans="1:7" ht="18" customHeight="1">
      <c r="A14094" s="323"/>
      <c r="B14094" s="302"/>
      <c r="C14094" s="325"/>
      <c r="D14094" s="325"/>
      <c r="E14094" s="46"/>
      <c r="F14094" s="130">
        <f t="shared" si="220"/>
        <v>0</v>
      </c>
      <c r="G14094" s="69"/>
    </row>
    <row r="14095" spans="1:7" ht="18" customHeight="1">
      <c r="A14095" s="323">
        <v>585</v>
      </c>
      <c r="B14095" s="302" t="s">
        <v>23</v>
      </c>
      <c r="C14095" s="325" t="s">
        <v>60</v>
      </c>
      <c r="D14095" s="325">
        <v>50</v>
      </c>
      <c r="E14095" s="46">
        <v>35000</v>
      </c>
      <c r="F14095" s="130">
        <f t="shared" si="220"/>
        <v>1750000</v>
      </c>
      <c r="G14095" s="86">
        <f>F14095</f>
        <v>1750000</v>
      </c>
    </row>
    <row r="14096" spans="1:7" ht="18" customHeight="1">
      <c r="A14096" s="323"/>
      <c r="B14096" s="302"/>
      <c r="C14096" s="325"/>
      <c r="D14096" s="325"/>
      <c r="E14096" s="46"/>
      <c r="F14096" s="130">
        <f t="shared" si="220"/>
        <v>0</v>
      </c>
      <c r="G14096" s="86"/>
    </row>
    <row r="14097" spans="1:8" ht="18" customHeight="1">
      <c r="A14097" s="323" t="s">
        <v>2273</v>
      </c>
      <c r="B14097" s="302" t="s">
        <v>13</v>
      </c>
      <c r="C14097" s="325" t="s">
        <v>931</v>
      </c>
      <c r="D14097" s="325">
        <v>200</v>
      </c>
      <c r="E14097" s="46">
        <v>30500</v>
      </c>
      <c r="F14097" s="130">
        <f t="shared" si="220"/>
        <v>6100000</v>
      </c>
      <c r="G14097" s="86">
        <f>F14097</f>
        <v>6100000</v>
      </c>
      <c r="H14097" s="277" t="s">
        <v>2474</v>
      </c>
    </row>
    <row r="14098" spans="1:8" ht="18" customHeight="1">
      <c r="A14098" s="323"/>
      <c r="B14098" s="302"/>
      <c r="C14098" s="325"/>
      <c r="D14098" s="325"/>
      <c r="E14098" s="46"/>
      <c r="F14098" s="130">
        <f t="shared" si="220"/>
        <v>0</v>
      </c>
      <c r="G14098" s="69"/>
    </row>
    <row r="14099" spans="1:8" ht="18" customHeight="1">
      <c r="A14099" s="323" t="s">
        <v>52</v>
      </c>
      <c r="B14099" s="302" t="s">
        <v>1355</v>
      </c>
      <c r="C14099" s="325" t="s">
        <v>54</v>
      </c>
      <c r="D14099" s="325">
        <v>550</v>
      </c>
      <c r="E14099" s="46">
        <v>38300</v>
      </c>
      <c r="F14099" s="130">
        <f t="shared" si="220"/>
        <v>21065000</v>
      </c>
      <c r="G14099" s="86">
        <f>SUM(F14099:F14100)</f>
        <v>54635000</v>
      </c>
    </row>
    <row r="14100" spans="1:8" ht="18" customHeight="1">
      <c r="A14100" s="323"/>
      <c r="B14100" s="302" t="s">
        <v>31</v>
      </c>
      <c r="C14100" s="325" t="s">
        <v>55</v>
      </c>
      <c r="D14100" s="325">
        <v>900</v>
      </c>
      <c r="E14100" s="46">
        <v>37300</v>
      </c>
      <c r="F14100" s="130">
        <f t="shared" si="220"/>
        <v>33570000</v>
      </c>
      <c r="G14100" s="69"/>
    </row>
    <row r="14101" spans="1:8" ht="18" customHeight="1">
      <c r="A14101" s="323"/>
      <c r="B14101" s="302"/>
      <c r="C14101" s="325"/>
      <c r="D14101" s="325"/>
      <c r="E14101" s="46"/>
      <c r="F14101" s="130">
        <f t="shared" si="220"/>
        <v>0</v>
      </c>
      <c r="G14101" s="69"/>
    </row>
    <row r="14102" spans="1:8" ht="18" customHeight="1">
      <c r="A14102" s="323" t="s">
        <v>316</v>
      </c>
      <c r="B14102" s="302" t="s">
        <v>13</v>
      </c>
      <c r="C14102" s="325" t="s">
        <v>57</v>
      </c>
      <c r="D14102" s="325">
        <v>100</v>
      </c>
      <c r="E14102" s="46">
        <v>30000</v>
      </c>
      <c r="F14102" s="130">
        <f t="shared" si="220"/>
        <v>3000000</v>
      </c>
      <c r="G14102" s="86">
        <f>SUM(F14102:F14103)</f>
        <v>6438000</v>
      </c>
      <c r="H14102" s="354" t="s">
        <v>3073</v>
      </c>
    </row>
    <row r="14103" spans="1:8" ht="18" customHeight="1">
      <c r="A14103" s="323"/>
      <c r="B14103" s="302" t="s">
        <v>13</v>
      </c>
      <c r="C14103" s="325" t="s">
        <v>130</v>
      </c>
      <c r="D14103" s="325">
        <v>114.6</v>
      </c>
      <c r="E14103" s="46">
        <v>30000</v>
      </c>
      <c r="F14103" s="130">
        <f t="shared" si="220"/>
        <v>3438000</v>
      </c>
      <c r="G14103" s="69"/>
    </row>
    <row r="14104" spans="1:8" ht="18" customHeight="1">
      <c r="A14104" s="323"/>
      <c r="B14104" s="302"/>
      <c r="C14104" s="325"/>
      <c r="D14104" s="325"/>
      <c r="E14104" s="46"/>
      <c r="F14104" s="130">
        <f t="shared" si="220"/>
        <v>0</v>
      </c>
      <c r="G14104" s="69"/>
    </row>
    <row r="14105" spans="1:8" ht="18" customHeight="1">
      <c r="A14105" s="323" t="s">
        <v>330</v>
      </c>
      <c r="B14105" s="302" t="s">
        <v>31</v>
      </c>
      <c r="C14105" s="325" t="s">
        <v>3105</v>
      </c>
      <c r="D14105" s="325">
        <v>206.4</v>
      </c>
      <c r="E14105" s="46">
        <v>35000</v>
      </c>
      <c r="F14105" s="130">
        <f t="shared" si="220"/>
        <v>7224000</v>
      </c>
      <c r="G14105" s="86">
        <f>SUM(F14105:F14106)</f>
        <v>10424000</v>
      </c>
    </row>
    <row r="14106" spans="1:8" ht="18" customHeight="1">
      <c r="A14106" s="323"/>
      <c r="B14106" s="302" t="s">
        <v>31</v>
      </c>
      <c r="C14106" s="325" t="s">
        <v>189</v>
      </c>
      <c r="D14106" s="325">
        <v>100</v>
      </c>
      <c r="E14106" s="46">
        <v>32000</v>
      </c>
      <c r="F14106" s="130">
        <f>E14106*D14106</f>
        <v>3200000</v>
      </c>
      <c r="G14106" s="86"/>
    </row>
    <row r="14107" spans="1:8" ht="18" customHeight="1">
      <c r="A14107" s="323"/>
      <c r="B14107" s="302"/>
      <c r="C14107" s="325"/>
      <c r="D14107" s="325"/>
      <c r="E14107" s="46"/>
      <c r="F14107" s="130">
        <f t="shared" si="220"/>
        <v>0</v>
      </c>
      <c r="G14107" s="69"/>
    </row>
    <row r="14108" spans="1:8" ht="18" customHeight="1">
      <c r="A14108" s="323" t="s">
        <v>2965</v>
      </c>
      <c r="B14108" s="302" t="s">
        <v>13</v>
      </c>
      <c r="C14108" s="325" t="s">
        <v>919</v>
      </c>
      <c r="D14108" s="325">
        <f>194.7+181.6</f>
        <v>376.29999999999995</v>
      </c>
      <c r="E14108" s="46">
        <v>31000</v>
      </c>
      <c r="F14108" s="130">
        <f t="shared" si="220"/>
        <v>11665299.999999998</v>
      </c>
      <c r="G14108" s="86">
        <f>SUM(F14108:F14109)</f>
        <v>17877700</v>
      </c>
    </row>
    <row r="14109" spans="1:8" ht="18" customHeight="1">
      <c r="A14109" s="323"/>
      <c r="B14109" s="302" t="s">
        <v>13</v>
      </c>
      <c r="C14109" s="325" t="s">
        <v>3106</v>
      </c>
      <c r="D14109" s="325">
        <f>162.4+38</f>
        <v>200.4</v>
      </c>
      <c r="E14109" s="46">
        <v>31000</v>
      </c>
      <c r="F14109" s="130">
        <f t="shared" si="220"/>
        <v>6212400</v>
      </c>
      <c r="G14109" s="69"/>
    </row>
    <row r="14110" spans="1:8" ht="18" customHeight="1">
      <c r="A14110" s="323"/>
      <c r="B14110" s="302"/>
      <c r="C14110" s="325"/>
      <c r="D14110" s="325"/>
      <c r="E14110" s="46"/>
      <c r="F14110" s="130">
        <f t="shared" si="220"/>
        <v>0</v>
      </c>
      <c r="G14110" s="69"/>
    </row>
    <row r="14111" spans="1:8" ht="18" customHeight="1">
      <c r="A14111" s="323" t="s">
        <v>2448</v>
      </c>
      <c r="B14111" s="302" t="s">
        <v>13</v>
      </c>
      <c r="C14111" s="325" t="s">
        <v>3104</v>
      </c>
      <c r="D14111" s="325">
        <v>40.5</v>
      </c>
      <c r="E14111" s="46">
        <v>32000</v>
      </c>
      <c r="F14111" s="130">
        <f>E14111*D14111</f>
        <v>1296000</v>
      </c>
      <c r="G14111" s="86">
        <f>SUM(F14111:F14123)</f>
        <v>18061000</v>
      </c>
    </row>
    <row r="14112" spans="1:8" ht="18" customHeight="1">
      <c r="A14112" s="323"/>
      <c r="B14112" s="302" t="s">
        <v>13</v>
      </c>
      <c r="C14112" s="325" t="s">
        <v>2386</v>
      </c>
      <c r="D14112" s="325">
        <v>48.5</v>
      </c>
      <c r="E14112" s="46">
        <v>32000</v>
      </c>
      <c r="F14112" s="130">
        <f>E14112*D14112</f>
        <v>1552000</v>
      </c>
      <c r="G14112" s="69"/>
    </row>
    <row r="14113" spans="1:8" ht="18" customHeight="1">
      <c r="A14113" s="323"/>
      <c r="B14113" s="302" t="s">
        <v>13</v>
      </c>
      <c r="C14113" s="325" t="s">
        <v>85</v>
      </c>
      <c r="D14113" s="325">
        <v>10</v>
      </c>
      <c r="E14113" s="46">
        <v>32000</v>
      </c>
      <c r="F14113" s="130">
        <f t="shared" si="220"/>
        <v>320000</v>
      </c>
      <c r="G14113" s="69"/>
    </row>
    <row r="14114" spans="1:8" ht="18" customHeight="1">
      <c r="A14114" s="323"/>
      <c r="B14114" s="302" t="s">
        <v>13</v>
      </c>
      <c r="C14114" s="325" t="s">
        <v>685</v>
      </c>
      <c r="D14114" s="325">
        <v>7</v>
      </c>
      <c r="E14114" s="46">
        <v>32000</v>
      </c>
      <c r="F14114" s="130">
        <f t="shared" ref="F14114:F14189" si="221">E14114*D14114</f>
        <v>224000</v>
      </c>
      <c r="G14114" s="69"/>
    </row>
    <row r="14115" spans="1:8" ht="18" customHeight="1">
      <c r="A14115" s="323"/>
      <c r="B14115" s="302" t="s">
        <v>13</v>
      </c>
      <c r="C14115" s="325" t="s">
        <v>1180</v>
      </c>
      <c r="D14115" s="325">
        <v>18</v>
      </c>
      <c r="E14115" s="46">
        <v>32000</v>
      </c>
      <c r="F14115" s="130">
        <f t="shared" si="221"/>
        <v>576000</v>
      </c>
      <c r="G14115" s="69"/>
    </row>
    <row r="14116" spans="1:8" ht="18" customHeight="1">
      <c r="A14116" s="323"/>
      <c r="B14116" s="302" t="s">
        <v>13</v>
      </c>
      <c r="C14116" s="325" t="s">
        <v>793</v>
      </c>
      <c r="D14116" s="325">
        <v>12</v>
      </c>
      <c r="E14116" s="46">
        <v>32000</v>
      </c>
      <c r="F14116" s="130">
        <f t="shared" si="221"/>
        <v>384000</v>
      </c>
      <c r="G14116" s="69"/>
    </row>
    <row r="14117" spans="1:8" ht="18" customHeight="1">
      <c r="A14117" s="323"/>
      <c r="B14117" s="302" t="s">
        <v>13</v>
      </c>
      <c r="C14117" s="325" t="s">
        <v>2309</v>
      </c>
      <c r="D14117" s="325">
        <v>12</v>
      </c>
      <c r="E14117" s="46">
        <v>32000</v>
      </c>
      <c r="F14117" s="130">
        <f t="shared" si="221"/>
        <v>384000</v>
      </c>
      <c r="G14117" s="69"/>
    </row>
    <row r="14118" spans="1:8" ht="18" customHeight="1">
      <c r="A14118" s="323"/>
      <c r="B14118" s="302" t="s">
        <v>13</v>
      </c>
      <c r="C14118" s="325" t="s">
        <v>1400</v>
      </c>
      <c r="D14118" s="325">
        <v>6</v>
      </c>
      <c r="E14118" s="46">
        <v>32000</v>
      </c>
      <c r="F14118" s="130">
        <f t="shared" si="221"/>
        <v>192000</v>
      </c>
      <c r="G14118" s="69"/>
    </row>
    <row r="14119" spans="1:8" ht="18" customHeight="1">
      <c r="A14119" s="323"/>
      <c r="B14119" s="302" t="s">
        <v>13</v>
      </c>
      <c r="C14119" s="325" t="s">
        <v>1050</v>
      </c>
      <c r="D14119" s="325">
        <v>2</v>
      </c>
      <c r="E14119" s="46">
        <v>32000</v>
      </c>
      <c r="F14119" s="130">
        <f t="shared" si="221"/>
        <v>64000</v>
      </c>
      <c r="G14119" s="69"/>
    </row>
    <row r="14120" spans="1:8" ht="18" customHeight="1">
      <c r="A14120" s="323"/>
      <c r="B14120" s="302" t="s">
        <v>31</v>
      </c>
      <c r="C14120" s="325" t="s">
        <v>1386</v>
      </c>
      <c r="D14120" s="325">
        <v>82</v>
      </c>
      <c r="E14120" s="46">
        <v>35000</v>
      </c>
      <c r="F14120" s="130">
        <f t="shared" si="221"/>
        <v>2870000</v>
      </c>
      <c r="G14120" s="69"/>
    </row>
    <row r="14121" spans="1:8" ht="18" customHeight="1">
      <c r="A14121" s="323"/>
      <c r="B14121" s="302" t="s">
        <v>31</v>
      </c>
      <c r="C14121" s="325" t="s">
        <v>461</v>
      </c>
      <c r="D14121" s="325">
        <v>190</v>
      </c>
      <c r="E14121" s="46">
        <v>35000</v>
      </c>
      <c r="F14121" s="130">
        <f t="shared" si="221"/>
        <v>6650000</v>
      </c>
      <c r="G14121" s="69"/>
    </row>
    <row r="14122" spans="1:8" ht="18" customHeight="1">
      <c r="A14122" s="323"/>
      <c r="B14122" s="302" t="s">
        <v>31</v>
      </c>
      <c r="C14122" s="325" t="s">
        <v>3107</v>
      </c>
      <c r="D14122" s="325">
        <v>51.4</v>
      </c>
      <c r="E14122" s="46">
        <v>35000</v>
      </c>
      <c r="F14122" s="130">
        <f t="shared" si="221"/>
        <v>1799000</v>
      </c>
      <c r="G14122" s="69"/>
    </row>
    <row r="14123" spans="1:8" ht="18" customHeight="1">
      <c r="A14123" s="323"/>
      <c r="B14123" s="302" t="s">
        <v>31</v>
      </c>
      <c r="C14123" s="325" t="s">
        <v>148</v>
      </c>
      <c r="D14123" s="325">
        <v>50</v>
      </c>
      <c r="E14123" s="46">
        <v>35000</v>
      </c>
      <c r="F14123" s="130">
        <f t="shared" si="221"/>
        <v>1750000</v>
      </c>
      <c r="G14123" s="69"/>
    </row>
    <row r="14124" spans="1:8" ht="18" customHeight="1">
      <c r="A14124" s="323"/>
      <c r="B14124" s="302"/>
      <c r="C14124" s="325"/>
      <c r="D14124" s="325"/>
      <c r="E14124" s="46"/>
      <c r="F14124" s="130">
        <f t="shared" si="221"/>
        <v>0</v>
      </c>
      <c r="G14124" s="69"/>
    </row>
    <row r="14125" spans="1:8" ht="18" customHeight="1">
      <c r="A14125" s="323" t="s">
        <v>193</v>
      </c>
      <c r="B14125" s="302" t="s">
        <v>13</v>
      </c>
      <c r="C14125" s="325" t="s">
        <v>195</v>
      </c>
      <c r="D14125" s="325">
        <v>150</v>
      </c>
      <c r="E14125" s="46">
        <v>33500</v>
      </c>
      <c r="F14125" s="130">
        <f t="shared" si="221"/>
        <v>5025000</v>
      </c>
      <c r="G14125" s="86">
        <f>SUM(F14125:F14128)</f>
        <v>46625600</v>
      </c>
      <c r="H14125" s="277" t="s">
        <v>2474</v>
      </c>
    </row>
    <row r="14126" spans="1:8" ht="18" customHeight="1">
      <c r="A14126" s="323"/>
      <c r="B14126" s="302" t="s">
        <v>13</v>
      </c>
      <c r="C14126" s="325" t="s">
        <v>2283</v>
      </c>
      <c r="D14126" s="325">
        <v>610</v>
      </c>
      <c r="E14126" s="46">
        <v>32000</v>
      </c>
      <c r="F14126" s="130">
        <f t="shared" si="221"/>
        <v>19520000</v>
      </c>
      <c r="G14126" s="69"/>
    </row>
    <row r="14127" spans="1:8" ht="18" customHeight="1">
      <c r="A14127" s="323"/>
      <c r="B14127" s="302" t="s">
        <v>13</v>
      </c>
      <c r="C14127" s="325" t="s">
        <v>260</v>
      </c>
      <c r="D14127" s="325">
        <v>108.3</v>
      </c>
      <c r="E14127" s="46">
        <v>32000</v>
      </c>
      <c r="F14127" s="130">
        <f t="shared" si="221"/>
        <v>3465600</v>
      </c>
      <c r="G14127" s="69"/>
    </row>
    <row r="14128" spans="1:8" ht="18" customHeight="1">
      <c r="A14128" s="323"/>
      <c r="B14128" s="302" t="s">
        <v>31</v>
      </c>
      <c r="C14128" s="325" t="s">
        <v>206</v>
      </c>
      <c r="D14128" s="325">
        <v>510</v>
      </c>
      <c r="E14128" s="46">
        <v>36500</v>
      </c>
      <c r="F14128" s="130">
        <f t="shared" si="221"/>
        <v>18615000</v>
      </c>
      <c r="G14128" s="69"/>
    </row>
    <row r="14129" spans="1:9" ht="18" customHeight="1">
      <c r="A14129" s="323"/>
      <c r="B14129" s="302"/>
      <c r="C14129" s="325"/>
      <c r="D14129" s="325"/>
      <c r="E14129" s="46"/>
      <c r="F14129" s="130">
        <f t="shared" si="221"/>
        <v>0</v>
      </c>
      <c r="G14129" s="69"/>
    </row>
    <row r="14130" spans="1:9" ht="18" customHeight="1">
      <c r="A14130" s="323" t="s">
        <v>1843</v>
      </c>
      <c r="B14130" s="302" t="s">
        <v>23</v>
      </c>
      <c r="C14130" s="325" t="s">
        <v>1716</v>
      </c>
      <c r="D14130" s="325">
        <v>301.89999999999998</v>
      </c>
      <c r="E14130" s="46">
        <v>34500</v>
      </c>
      <c r="F14130" s="130">
        <f t="shared" si="221"/>
        <v>10415550</v>
      </c>
      <c r="G14130" s="86">
        <f>SUM(F14130:F14133)</f>
        <v>23516050</v>
      </c>
      <c r="H14130" s="277" t="s">
        <v>2474</v>
      </c>
    </row>
    <row r="14131" spans="1:9" ht="18" customHeight="1">
      <c r="A14131" s="323"/>
      <c r="B14131" s="302" t="s">
        <v>31</v>
      </c>
      <c r="C14131" s="325" t="s">
        <v>1091</v>
      </c>
      <c r="D14131" s="325">
        <v>157</v>
      </c>
      <c r="E14131" s="46">
        <v>35000</v>
      </c>
      <c r="F14131" s="130">
        <f t="shared" si="221"/>
        <v>5495000</v>
      </c>
      <c r="G14131" s="69"/>
    </row>
    <row r="14132" spans="1:9" ht="18" customHeight="1">
      <c r="A14132" s="323"/>
      <c r="B14132" s="302" t="s">
        <v>31</v>
      </c>
      <c r="C14132" s="325" t="s">
        <v>703</v>
      </c>
      <c r="D14132" s="325">
        <v>110</v>
      </c>
      <c r="E14132" s="46">
        <v>35000</v>
      </c>
      <c r="F14132" s="130">
        <f t="shared" si="221"/>
        <v>3850000</v>
      </c>
      <c r="G14132" s="69"/>
    </row>
    <row r="14133" spans="1:9" ht="18" customHeight="1">
      <c r="A14133" s="323"/>
      <c r="B14133" s="302" t="s">
        <v>31</v>
      </c>
      <c r="C14133" s="325" t="s">
        <v>1232</v>
      </c>
      <c r="D14133" s="325">
        <v>107.3</v>
      </c>
      <c r="E14133" s="46">
        <v>35000</v>
      </c>
      <c r="F14133" s="130">
        <f t="shared" si="221"/>
        <v>3755500</v>
      </c>
      <c r="G14133" s="69"/>
    </row>
    <row r="14134" spans="1:9" ht="18" customHeight="1">
      <c r="A14134" s="323"/>
      <c r="B14134" s="302"/>
      <c r="C14134" s="325"/>
      <c r="D14134" s="325"/>
      <c r="E14134" s="46"/>
      <c r="F14134" s="130">
        <f t="shared" si="221"/>
        <v>0</v>
      </c>
      <c r="G14134" s="69"/>
    </row>
    <row r="14135" spans="1:9" ht="18" customHeight="1">
      <c r="A14135" s="323" t="s">
        <v>378</v>
      </c>
      <c r="B14135" s="446" t="s">
        <v>2479</v>
      </c>
      <c r="C14135" s="430"/>
      <c r="D14135" s="430">
        <v>-461</v>
      </c>
      <c r="E14135" s="54">
        <v>16000</v>
      </c>
      <c r="F14135" s="140">
        <f t="shared" si="221"/>
        <v>-7376000</v>
      </c>
      <c r="G14135" s="86">
        <f>F14135</f>
        <v>-7376000</v>
      </c>
    </row>
    <row r="14136" spans="1:9" ht="18" customHeight="1">
      <c r="A14136" s="323"/>
      <c r="B14136" s="302"/>
      <c r="C14136" s="325"/>
      <c r="D14136" s="325"/>
      <c r="E14136" s="46"/>
      <c r="F14136" s="130">
        <f t="shared" si="221"/>
        <v>0</v>
      </c>
      <c r="G14136" s="69"/>
    </row>
    <row r="14137" spans="1:9" ht="18" customHeight="1">
      <c r="A14137" s="323" t="s">
        <v>93</v>
      </c>
      <c r="B14137" s="439" t="s">
        <v>3113</v>
      </c>
      <c r="C14137" s="430" t="s">
        <v>3108</v>
      </c>
      <c r="D14137" s="430">
        <v>-53.2</v>
      </c>
      <c r="E14137" s="54">
        <v>30500</v>
      </c>
      <c r="F14137" s="140">
        <f t="shared" si="221"/>
        <v>-1622600</v>
      </c>
      <c r="G14137" s="86">
        <f>SUM(F14137:F14141)</f>
        <v>34786400</v>
      </c>
    </row>
    <row r="14138" spans="1:9" ht="18" customHeight="1">
      <c r="A14138" s="323"/>
      <c r="B14138" s="302" t="s">
        <v>13</v>
      </c>
      <c r="C14138" s="325" t="s">
        <v>807</v>
      </c>
      <c r="D14138" s="325">
        <v>230.3</v>
      </c>
      <c r="E14138" s="46">
        <v>30500</v>
      </c>
      <c r="F14138" s="130">
        <f t="shared" si="221"/>
        <v>7024150</v>
      </c>
      <c r="G14138" s="69"/>
    </row>
    <row r="14139" spans="1:9" ht="18" customHeight="1">
      <c r="A14139" s="323"/>
      <c r="B14139" s="302" t="s">
        <v>2926</v>
      </c>
      <c r="C14139" s="325" t="s">
        <v>106</v>
      </c>
      <c r="D14139" s="325">
        <v>604.1</v>
      </c>
      <c r="E14139" s="46">
        <v>35000</v>
      </c>
      <c r="F14139" s="130">
        <f t="shared" si="221"/>
        <v>21143500</v>
      </c>
      <c r="G14139" s="69"/>
    </row>
    <row r="14140" spans="1:9" ht="18" customHeight="1">
      <c r="A14140" s="323"/>
      <c r="B14140" s="302" t="s">
        <v>1464</v>
      </c>
      <c r="C14140" s="325" t="s">
        <v>920</v>
      </c>
      <c r="D14140" s="325">
        <v>138.4</v>
      </c>
      <c r="E14140" s="46">
        <v>40000</v>
      </c>
      <c r="F14140" s="130">
        <f t="shared" si="221"/>
        <v>5536000</v>
      </c>
      <c r="G14140" s="69"/>
    </row>
    <row r="14141" spans="1:9" ht="18" customHeight="1">
      <c r="A14141" s="323"/>
      <c r="B14141" s="302" t="s">
        <v>13</v>
      </c>
      <c r="C14141" s="325" t="s">
        <v>442</v>
      </c>
      <c r="D14141" s="325">
        <v>88.7</v>
      </c>
      <c r="E14141" s="46">
        <v>30500</v>
      </c>
      <c r="F14141" s="130">
        <f t="shared" si="221"/>
        <v>2705350</v>
      </c>
      <c r="G14141" s="69"/>
      <c r="H14141" s="564"/>
      <c r="I14141" s="286" t="s">
        <v>1789</v>
      </c>
    </row>
    <row r="14142" spans="1:9" ht="18" customHeight="1">
      <c r="A14142" s="323"/>
      <c r="B14142" s="302"/>
      <c r="C14142" s="325"/>
      <c r="D14142" s="325"/>
      <c r="E14142" s="46"/>
      <c r="F14142" s="130">
        <f t="shared" si="221"/>
        <v>0</v>
      </c>
      <c r="G14142" s="69"/>
    </row>
    <row r="14143" spans="1:9" ht="18" customHeight="1">
      <c r="A14143" s="323" t="s">
        <v>115</v>
      </c>
      <c r="B14143" s="444" t="s">
        <v>116</v>
      </c>
      <c r="C14143" s="482" t="s">
        <v>130</v>
      </c>
      <c r="D14143" s="482">
        <v>168.6</v>
      </c>
      <c r="E14143" s="116">
        <v>42500</v>
      </c>
      <c r="F14143" s="131">
        <f t="shared" si="221"/>
        <v>7165500</v>
      </c>
      <c r="G14143" s="86">
        <f>SUM(F14143:F14146)</f>
        <v>26800500</v>
      </c>
    </row>
    <row r="14144" spans="1:9" ht="18" customHeight="1">
      <c r="A14144" s="323"/>
      <c r="B14144" s="444" t="s">
        <v>116</v>
      </c>
      <c r="C14144" s="482" t="s">
        <v>1220</v>
      </c>
      <c r="D14144" s="482">
        <v>149.6</v>
      </c>
      <c r="E14144" s="116">
        <v>42500</v>
      </c>
      <c r="F14144" s="131">
        <f t="shared" si="221"/>
        <v>6358000</v>
      </c>
      <c r="G14144" s="69"/>
    </row>
    <row r="14145" spans="1:9" ht="18" customHeight="1">
      <c r="A14145" s="323"/>
      <c r="B14145" s="444" t="s">
        <v>116</v>
      </c>
      <c r="C14145" s="482" t="s">
        <v>117</v>
      </c>
      <c r="D14145" s="482">
        <v>139.80000000000001</v>
      </c>
      <c r="E14145" s="116">
        <v>42500</v>
      </c>
      <c r="F14145" s="131">
        <f t="shared" si="221"/>
        <v>5941500.0000000009</v>
      </c>
      <c r="G14145" s="69"/>
    </row>
    <row r="14146" spans="1:9" ht="18" customHeight="1">
      <c r="A14146" s="323"/>
      <c r="B14146" s="444" t="s">
        <v>116</v>
      </c>
      <c r="C14146" s="482" t="s">
        <v>118</v>
      </c>
      <c r="D14146" s="482">
        <v>172.6</v>
      </c>
      <c r="E14146" s="116">
        <v>42500</v>
      </c>
      <c r="F14146" s="131">
        <f t="shared" si="221"/>
        <v>7335500</v>
      </c>
      <c r="G14146" s="69"/>
    </row>
    <row r="14147" spans="1:9" ht="18" customHeight="1">
      <c r="A14147" s="323"/>
      <c r="B14147" s="302"/>
      <c r="C14147" s="325"/>
      <c r="D14147" s="325"/>
      <c r="E14147" s="46"/>
      <c r="F14147" s="130">
        <f t="shared" si="221"/>
        <v>0</v>
      </c>
      <c r="G14147" s="69"/>
    </row>
    <row r="14148" spans="1:9" ht="18" customHeight="1">
      <c r="A14148" s="323" t="s">
        <v>51</v>
      </c>
      <c r="B14148" s="446" t="s">
        <v>3109</v>
      </c>
      <c r="C14148" s="430" t="s">
        <v>15</v>
      </c>
      <c r="D14148" s="430">
        <v>-10.5</v>
      </c>
      <c r="E14148" s="54">
        <v>30500</v>
      </c>
      <c r="F14148" s="140">
        <f t="shared" si="221"/>
        <v>-320250</v>
      </c>
      <c r="G14148" s="86">
        <f>SUM(F14148:F14157)</f>
        <v>26555500</v>
      </c>
      <c r="H14148" s="277" t="s">
        <v>2474</v>
      </c>
    </row>
    <row r="14149" spans="1:9" ht="18" customHeight="1">
      <c r="A14149" s="323"/>
      <c r="B14149" s="439" t="s">
        <v>3110</v>
      </c>
      <c r="C14149" s="430" t="s">
        <v>15</v>
      </c>
      <c r="D14149" s="430">
        <v>-38.9</v>
      </c>
      <c r="E14149" s="54">
        <v>35000</v>
      </c>
      <c r="F14149" s="140">
        <f t="shared" si="221"/>
        <v>-1361500</v>
      </c>
      <c r="G14149" s="69"/>
    </row>
    <row r="14150" spans="1:9" ht="18" customHeight="1">
      <c r="A14150" s="323"/>
      <c r="B14150" s="302" t="s">
        <v>23</v>
      </c>
      <c r="C14150" s="325" t="s">
        <v>874</v>
      </c>
      <c r="D14150" s="325">
        <v>229.5</v>
      </c>
      <c r="E14150" s="46">
        <v>33500</v>
      </c>
      <c r="F14150" s="130">
        <f t="shared" si="221"/>
        <v>7688250</v>
      </c>
      <c r="G14150" s="69"/>
    </row>
    <row r="14151" spans="1:9" ht="18" customHeight="1">
      <c r="A14151" s="323"/>
      <c r="B14151" s="302" t="s">
        <v>31</v>
      </c>
      <c r="C14151" s="325" t="s">
        <v>3122</v>
      </c>
      <c r="D14151" s="325">
        <v>98.2</v>
      </c>
      <c r="E14151" s="46">
        <v>35000</v>
      </c>
      <c r="F14151" s="130">
        <f t="shared" si="221"/>
        <v>3437000</v>
      </c>
      <c r="G14151" s="69"/>
    </row>
    <row r="14152" spans="1:9" ht="18" customHeight="1">
      <c r="A14152" s="323"/>
      <c r="B14152" s="302" t="s">
        <v>31</v>
      </c>
      <c r="C14152" s="325" t="s">
        <v>2006</v>
      </c>
      <c r="D14152" s="325">
        <v>100.7</v>
      </c>
      <c r="E14152" s="46">
        <v>35000</v>
      </c>
      <c r="F14152" s="130">
        <f t="shared" si="221"/>
        <v>3524500</v>
      </c>
      <c r="G14152" s="69"/>
    </row>
    <row r="14153" spans="1:9" ht="18" customHeight="1">
      <c r="A14153" s="323"/>
      <c r="B14153" s="302" t="s">
        <v>31</v>
      </c>
      <c r="C14153" s="325" t="s">
        <v>1235</v>
      </c>
      <c r="D14153" s="325">
        <v>109</v>
      </c>
      <c r="E14153" s="46">
        <v>35000</v>
      </c>
      <c r="F14153" s="130">
        <f t="shared" si="221"/>
        <v>3815000</v>
      </c>
      <c r="G14153" s="69"/>
    </row>
    <row r="14154" spans="1:9" ht="18" customHeight="1">
      <c r="A14154" s="323"/>
      <c r="B14154" s="302" t="s">
        <v>31</v>
      </c>
      <c r="C14154" s="325" t="s">
        <v>370</v>
      </c>
      <c r="D14154" s="325">
        <v>108.2</v>
      </c>
      <c r="E14154" s="46">
        <v>35000</v>
      </c>
      <c r="F14154" s="130">
        <f t="shared" si="221"/>
        <v>3787000</v>
      </c>
      <c r="G14154" s="69"/>
    </row>
    <row r="14155" spans="1:9" ht="18" customHeight="1">
      <c r="A14155" s="323"/>
      <c r="B14155" s="302" t="s">
        <v>31</v>
      </c>
      <c r="C14155" s="325" t="s">
        <v>170</v>
      </c>
      <c r="D14155" s="325">
        <v>102</v>
      </c>
      <c r="E14155" s="46">
        <v>34000</v>
      </c>
      <c r="F14155" s="130">
        <f t="shared" si="221"/>
        <v>3468000</v>
      </c>
      <c r="G14155" s="69"/>
    </row>
    <row r="14156" spans="1:9" ht="18" customHeight="1">
      <c r="A14156" s="323"/>
      <c r="B14156" s="302" t="s">
        <v>31</v>
      </c>
      <c r="C14156" s="325" t="s">
        <v>158</v>
      </c>
      <c r="D14156" s="325">
        <v>43</v>
      </c>
      <c r="E14156" s="46">
        <v>32500</v>
      </c>
      <c r="F14156" s="130">
        <f t="shared" si="221"/>
        <v>1397500</v>
      </c>
      <c r="G14156" s="69"/>
    </row>
    <row r="14157" spans="1:9" ht="18" customHeight="1">
      <c r="A14157" s="323"/>
      <c r="B14157" s="302" t="s">
        <v>31</v>
      </c>
      <c r="C14157" s="325" t="s">
        <v>1303</v>
      </c>
      <c r="D14157" s="325">
        <v>35</v>
      </c>
      <c r="E14157" s="46">
        <v>32000</v>
      </c>
      <c r="F14157" s="130">
        <f t="shared" si="221"/>
        <v>1120000</v>
      </c>
      <c r="G14157" s="69"/>
    </row>
    <row r="14158" spans="1:9" ht="18" customHeight="1">
      <c r="A14158" s="323"/>
      <c r="B14158" s="302"/>
      <c r="C14158" s="325"/>
      <c r="D14158" s="325"/>
      <c r="E14158" s="46"/>
      <c r="F14158" s="130">
        <f t="shared" si="221"/>
        <v>0</v>
      </c>
      <c r="G14158" s="69"/>
    </row>
    <row r="14159" spans="1:9" ht="18" customHeight="1">
      <c r="A14159" s="323" t="s">
        <v>207</v>
      </c>
      <c r="B14159" s="302" t="s">
        <v>31</v>
      </c>
      <c r="C14159" s="325" t="s">
        <v>3114</v>
      </c>
      <c r="D14159" s="325">
        <v>209.5</v>
      </c>
      <c r="E14159" s="46">
        <v>37000</v>
      </c>
      <c r="F14159" s="130">
        <f t="shared" si="221"/>
        <v>7751500</v>
      </c>
      <c r="G14159" s="86">
        <f>F14159</f>
        <v>7751500</v>
      </c>
      <c r="I14159" s="280" t="s">
        <v>3121</v>
      </c>
    </row>
    <row r="14160" spans="1:9" ht="18" customHeight="1">
      <c r="A14160" s="323"/>
      <c r="B14160" s="302"/>
      <c r="C14160" s="325"/>
      <c r="D14160" s="325"/>
      <c r="E14160" s="46"/>
      <c r="F14160" s="130">
        <f t="shared" si="221"/>
        <v>0</v>
      </c>
      <c r="G14160" s="69"/>
    </row>
    <row r="14161" spans="1:9" ht="18" customHeight="1">
      <c r="A14161" s="323" t="s">
        <v>2454</v>
      </c>
      <c r="B14161" s="302" t="s">
        <v>31</v>
      </c>
      <c r="C14161" s="325" t="s">
        <v>170</v>
      </c>
      <c r="D14161" s="325">
        <v>63.5</v>
      </c>
      <c r="E14161" s="46">
        <v>34000</v>
      </c>
      <c r="F14161" s="130">
        <f t="shared" si="221"/>
        <v>2159000</v>
      </c>
      <c r="G14161" s="86">
        <f>F14161</f>
        <v>2159000</v>
      </c>
    </row>
    <row r="14162" spans="1:9" ht="18" customHeight="1">
      <c r="A14162" s="323"/>
      <c r="B14162" s="302"/>
      <c r="C14162" s="325"/>
      <c r="D14162" s="325"/>
      <c r="E14162" s="46"/>
      <c r="F14162" s="130">
        <f t="shared" si="221"/>
        <v>0</v>
      </c>
      <c r="G14162" s="69"/>
    </row>
    <row r="14163" spans="1:9" ht="18" customHeight="1">
      <c r="A14163" s="323" t="s">
        <v>1410</v>
      </c>
      <c r="B14163" s="302" t="s">
        <v>31</v>
      </c>
      <c r="C14163" s="325" t="s">
        <v>1446</v>
      </c>
      <c r="D14163" s="325">
        <v>60</v>
      </c>
      <c r="E14163" s="46">
        <v>35500</v>
      </c>
      <c r="F14163" s="130">
        <f t="shared" si="221"/>
        <v>2130000</v>
      </c>
      <c r="G14163" s="86">
        <f>F14163</f>
        <v>2130000</v>
      </c>
    </row>
    <row r="14164" spans="1:9" ht="18" customHeight="1">
      <c r="A14164" s="323"/>
      <c r="B14164" s="302"/>
      <c r="C14164" s="325"/>
      <c r="D14164" s="325"/>
      <c r="E14164" s="46"/>
      <c r="F14164" s="130">
        <f t="shared" si="221"/>
        <v>0</v>
      </c>
      <c r="G14164" s="69"/>
    </row>
    <row r="14165" spans="1:9" ht="18" customHeight="1">
      <c r="A14165" s="323" t="s">
        <v>2287</v>
      </c>
      <c r="B14165" s="444" t="s">
        <v>3115</v>
      </c>
      <c r="C14165" s="482" t="s">
        <v>2947</v>
      </c>
      <c r="D14165" s="482">
        <v>46.8</v>
      </c>
      <c r="E14165" s="116">
        <v>44000</v>
      </c>
      <c r="F14165" s="131">
        <f t="shared" si="221"/>
        <v>2059199.9999999998</v>
      </c>
      <c r="G14165" s="86">
        <f>F14165</f>
        <v>2059199.9999999998</v>
      </c>
    </row>
    <row r="14166" spans="1:9" ht="18" customHeight="1">
      <c r="A14166" s="323"/>
      <c r="B14166" s="302"/>
      <c r="C14166" s="325"/>
      <c r="D14166" s="325"/>
      <c r="E14166" s="46"/>
      <c r="F14166" s="130">
        <f t="shared" si="221"/>
        <v>0</v>
      </c>
      <c r="G14166" s="69"/>
    </row>
    <row r="14167" spans="1:9" ht="18" customHeight="1">
      <c r="A14167" s="323" t="s">
        <v>203</v>
      </c>
      <c r="B14167" s="302" t="s">
        <v>31</v>
      </c>
      <c r="C14167" s="325" t="s">
        <v>3116</v>
      </c>
      <c r="D14167" s="325">
        <v>50</v>
      </c>
      <c r="E14167" s="46">
        <v>34500</v>
      </c>
      <c r="F14167" s="130">
        <f t="shared" si="221"/>
        <v>1725000</v>
      </c>
      <c r="G14167" s="86">
        <f>SUM(F14167:F14170)</f>
        <v>57122000</v>
      </c>
      <c r="H14167" s="277" t="s">
        <v>2474</v>
      </c>
    </row>
    <row r="14168" spans="1:9" ht="18" customHeight="1">
      <c r="A14168" s="323"/>
      <c r="B14168" s="302" t="s">
        <v>31</v>
      </c>
      <c r="C14168" s="325" t="s">
        <v>3094</v>
      </c>
      <c r="D14168" s="325">
        <v>51</v>
      </c>
      <c r="E14168" s="46">
        <v>34500</v>
      </c>
      <c r="F14168" s="130">
        <f t="shared" si="221"/>
        <v>1759500</v>
      </c>
      <c r="G14168" s="69"/>
    </row>
    <row r="14169" spans="1:9" ht="18" customHeight="1">
      <c r="A14169" s="323"/>
      <c r="B14169" s="302" t="s">
        <v>168</v>
      </c>
      <c r="C14169" s="325" t="s">
        <v>255</v>
      </c>
      <c r="D14169" s="325">
        <v>1025</v>
      </c>
      <c r="E14169" s="46">
        <v>31500</v>
      </c>
      <c r="F14169" s="130">
        <f t="shared" si="221"/>
        <v>32287500</v>
      </c>
      <c r="G14169" s="69"/>
    </row>
    <row r="14170" spans="1:9" ht="18" customHeight="1">
      <c r="A14170" s="323"/>
      <c r="B14170" s="302" t="s">
        <v>570</v>
      </c>
      <c r="C14170" s="325" t="s">
        <v>711</v>
      </c>
      <c r="D14170" s="325">
        <v>700</v>
      </c>
      <c r="E14170" s="46">
        <v>30500</v>
      </c>
      <c r="F14170" s="130">
        <f t="shared" si="221"/>
        <v>21350000</v>
      </c>
      <c r="G14170" s="69"/>
    </row>
    <row r="14171" spans="1:9" ht="18" customHeight="1">
      <c r="A14171" s="323"/>
      <c r="B14171" s="302"/>
      <c r="C14171" s="325"/>
      <c r="D14171" s="325"/>
      <c r="E14171" s="46"/>
      <c r="F14171" s="130">
        <f t="shared" si="221"/>
        <v>0</v>
      </c>
      <c r="G14171" s="69"/>
    </row>
    <row r="14172" spans="1:9" ht="18" customHeight="1">
      <c r="A14172" s="323" t="s">
        <v>196</v>
      </c>
      <c r="B14172" s="302" t="s">
        <v>31</v>
      </c>
      <c r="C14172" s="325" t="s">
        <v>867</v>
      </c>
      <c r="D14172" s="325">
        <v>121.5</v>
      </c>
      <c r="E14172" s="46">
        <v>36500</v>
      </c>
      <c r="F14172" s="130">
        <f t="shared" si="221"/>
        <v>4434750</v>
      </c>
      <c r="G14172" s="86">
        <f>F14172</f>
        <v>4434750</v>
      </c>
      <c r="H14172" s="277" t="s">
        <v>2474</v>
      </c>
      <c r="I14172" s="285" t="s">
        <v>3123</v>
      </c>
    </row>
    <row r="14173" spans="1:9" ht="18" customHeight="1">
      <c r="A14173" s="323"/>
      <c r="B14173" s="302"/>
      <c r="C14173" s="325"/>
      <c r="D14173" s="325"/>
      <c r="E14173" s="46"/>
      <c r="F14173" s="130">
        <f t="shared" si="221"/>
        <v>0</v>
      </c>
      <c r="G14173" s="69"/>
    </row>
    <row r="14174" spans="1:9" ht="18" customHeight="1">
      <c r="A14174" s="323" t="s">
        <v>2463</v>
      </c>
      <c r="B14174" s="302" t="s">
        <v>31</v>
      </c>
      <c r="C14174" s="325" t="s">
        <v>3117</v>
      </c>
      <c r="D14174" s="325">
        <v>27</v>
      </c>
      <c r="E14174" s="46">
        <v>35000</v>
      </c>
      <c r="F14174" s="130">
        <f t="shared" si="221"/>
        <v>945000</v>
      </c>
      <c r="G14174" s="86">
        <f>SUM(F14174:F14176)</f>
        <v>3710000</v>
      </c>
      <c r="H14174" s="277" t="s">
        <v>2474</v>
      </c>
    </row>
    <row r="14175" spans="1:9" ht="18" customHeight="1">
      <c r="A14175" s="323"/>
      <c r="B14175" s="302" t="s">
        <v>31</v>
      </c>
      <c r="C14175" s="325" t="s">
        <v>3118</v>
      </c>
      <c r="D14175" s="325">
        <v>24</v>
      </c>
      <c r="E14175" s="46">
        <v>35000</v>
      </c>
      <c r="F14175" s="130">
        <f t="shared" si="221"/>
        <v>840000</v>
      </c>
      <c r="G14175" s="69"/>
    </row>
    <row r="14176" spans="1:9" ht="18" customHeight="1">
      <c r="A14176" s="323"/>
      <c r="B14176" s="302" t="s">
        <v>31</v>
      </c>
      <c r="C14176" s="325" t="s">
        <v>3119</v>
      </c>
      <c r="D14176" s="325">
        <v>55</v>
      </c>
      <c r="E14176" s="46">
        <v>35000</v>
      </c>
      <c r="F14176" s="130">
        <f t="shared" si="221"/>
        <v>1925000</v>
      </c>
      <c r="G14176" s="69"/>
    </row>
    <row r="14177" spans="1:8" ht="18" customHeight="1">
      <c r="A14177" s="323"/>
      <c r="B14177" s="302"/>
      <c r="C14177" s="325"/>
      <c r="D14177" s="325"/>
      <c r="E14177" s="46"/>
      <c r="F14177" s="130">
        <f t="shared" si="221"/>
        <v>0</v>
      </c>
      <c r="G14177" s="69"/>
    </row>
    <row r="14178" spans="1:8" ht="18" customHeight="1">
      <c r="A14178" s="323" t="s">
        <v>2354</v>
      </c>
      <c r="B14178" s="302" t="s">
        <v>13</v>
      </c>
      <c r="C14178" s="325" t="s">
        <v>305</v>
      </c>
      <c r="D14178" s="325">
        <v>144.5</v>
      </c>
      <c r="E14178" s="46">
        <v>32000</v>
      </c>
      <c r="F14178" s="130">
        <f t="shared" si="221"/>
        <v>4624000</v>
      </c>
      <c r="G14178" s="86">
        <f>F14178</f>
        <v>4624000</v>
      </c>
      <c r="H14178" s="277" t="s">
        <v>2474</v>
      </c>
    </row>
    <row r="14179" spans="1:8" ht="18" customHeight="1">
      <c r="A14179" s="323"/>
      <c r="B14179" s="302"/>
      <c r="C14179" s="325"/>
      <c r="D14179" s="325"/>
      <c r="E14179" s="46"/>
      <c r="F14179" s="130">
        <f t="shared" si="221"/>
        <v>0</v>
      </c>
      <c r="G14179" s="69"/>
    </row>
    <row r="14180" spans="1:8" ht="18" customHeight="1">
      <c r="A14180" s="323" t="s">
        <v>2345</v>
      </c>
      <c r="B14180" s="302" t="s">
        <v>13</v>
      </c>
      <c r="C14180" s="325" t="s">
        <v>581</v>
      </c>
      <c r="D14180" s="325">
        <v>775</v>
      </c>
      <c r="E14180" s="46">
        <v>30500</v>
      </c>
      <c r="F14180" s="130">
        <f t="shared" si="221"/>
        <v>23637500</v>
      </c>
      <c r="G14180" s="86">
        <f>SUM(F14180:F14182)</f>
        <v>30012000</v>
      </c>
      <c r="H14180" s="277" t="s">
        <v>2474</v>
      </c>
    </row>
    <row r="14181" spans="1:8" ht="18" customHeight="1">
      <c r="A14181" s="323"/>
      <c r="B14181" s="302" t="s">
        <v>13</v>
      </c>
      <c r="C14181" s="325" t="s">
        <v>493</v>
      </c>
      <c r="D14181" s="325">
        <v>20</v>
      </c>
      <c r="E14181" s="46">
        <v>30500</v>
      </c>
      <c r="F14181" s="130">
        <f t="shared" si="221"/>
        <v>610000</v>
      </c>
      <c r="G14181" s="69"/>
    </row>
    <row r="14182" spans="1:8" ht="18" customHeight="1">
      <c r="A14182" s="323"/>
      <c r="B14182" s="302" t="s">
        <v>13</v>
      </c>
      <c r="C14182" s="325" t="s">
        <v>3120</v>
      </c>
      <c r="D14182" s="325">
        <v>189</v>
      </c>
      <c r="E14182" s="46">
        <v>30500</v>
      </c>
      <c r="F14182" s="130">
        <f t="shared" si="221"/>
        <v>5764500</v>
      </c>
      <c r="G14182" s="69"/>
    </row>
    <row r="14183" spans="1:8" ht="18" customHeight="1">
      <c r="A14183" s="323"/>
      <c r="B14183" s="302"/>
      <c r="C14183" s="325"/>
      <c r="D14183" s="325"/>
      <c r="E14183" s="46"/>
      <c r="F14183" s="130">
        <f t="shared" si="221"/>
        <v>0</v>
      </c>
      <c r="G14183" s="69"/>
    </row>
    <row r="14184" spans="1:8" ht="18" customHeight="1">
      <c r="A14184" s="323" t="s">
        <v>2300</v>
      </c>
      <c r="B14184" s="302" t="s">
        <v>13</v>
      </c>
      <c r="C14184" s="325" t="s">
        <v>2649</v>
      </c>
      <c r="D14184" s="325">
        <v>50</v>
      </c>
      <c r="E14184" s="46">
        <v>30500</v>
      </c>
      <c r="F14184" s="130">
        <f t="shared" si="221"/>
        <v>1525000</v>
      </c>
      <c r="G14184" s="86">
        <f>SUM(F14184:F14185)</f>
        <v>2745000</v>
      </c>
      <c r="H14184" s="277" t="s">
        <v>2474</v>
      </c>
    </row>
    <row r="14185" spans="1:8" ht="18" customHeight="1">
      <c r="A14185" s="323"/>
      <c r="B14185" s="302" t="s">
        <v>13</v>
      </c>
      <c r="C14185" s="325" t="s">
        <v>60</v>
      </c>
      <c r="D14185" s="325">
        <v>40</v>
      </c>
      <c r="E14185" s="46">
        <v>30500</v>
      </c>
      <c r="F14185" s="130">
        <f t="shared" si="221"/>
        <v>1220000</v>
      </c>
      <c r="G14185" s="86"/>
    </row>
    <row r="14186" spans="1:8" ht="18" customHeight="1">
      <c r="A14186" s="323"/>
      <c r="B14186" s="302"/>
      <c r="C14186" s="325"/>
      <c r="D14186" s="325"/>
      <c r="E14186" s="46"/>
      <c r="F14186" s="130">
        <f t="shared" si="221"/>
        <v>0</v>
      </c>
      <c r="G14186" s="69"/>
    </row>
    <row r="14187" spans="1:8" ht="18" customHeight="1">
      <c r="A14187" s="323" t="s">
        <v>178</v>
      </c>
      <c r="B14187" s="302" t="s">
        <v>13</v>
      </c>
      <c r="C14187" s="325" t="s">
        <v>15</v>
      </c>
      <c r="D14187" s="325">
        <v>30</v>
      </c>
      <c r="E14187" s="46">
        <v>32000</v>
      </c>
      <c r="F14187" s="130">
        <f t="shared" si="221"/>
        <v>960000</v>
      </c>
      <c r="G14187" s="86">
        <f>SUM(F14187:F14189)</f>
        <v>3818000</v>
      </c>
      <c r="H14187" s="277" t="s">
        <v>2474</v>
      </c>
    </row>
    <row r="14188" spans="1:8" ht="18" customHeight="1">
      <c r="A14188" s="323"/>
      <c r="B14188" s="302" t="s">
        <v>13</v>
      </c>
      <c r="C14188" s="325" t="s">
        <v>186</v>
      </c>
      <c r="D14188" s="325">
        <v>30</v>
      </c>
      <c r="E14188" s="46">
        <v>32000</v>
      </c>
      <c r="F14188" s="130">
        <f t="shared" si="221"/>
        <v>960000</v>
      </c>
      <c r="G14188" s="69"/>
    </row>
    <row r="14189" spans="1:8" ht="18" customHeight="1">
      <c r="A14189" s="323"/>
      <c r="B14189" s="302" t="s">
        <v>31</v>
      </c>
      <c r="C14189" s="325" t="s">
        <v>686</v>
      </c>
      <c r="D14189" s="325">
        <v>52</v>
      </c>
      <c r="E14189" s="46">
        <v>36500</v>
      </c>
      <c r="F14189" s="130">
        <f t="shared" si="221"/>
        <v>1898000</v>
      </c>
      <c r="G14189" s="69"/>
    </row>
    <row r="14190" spans="1:8" ht="18" customHeight="1">
      <c r="A14190" s="323"/>
      <c r="B14190" s="302"/>
      <c r="C14190" s="325"/>
      <c r="D14190" s="325"/>
      <c r="E14190" s="46"/>
      <c r="F14190" s="130">
        <f t="shared" ref="F14190:F14299" si="222">E14190*D14190</f>
        <v>0</v>
      </c>
      <c r="G14190" s="69"/>
    </row>
    <row r="14191" spans="1:8" ht="18" customHeight="1">
      <c r="A14191" s="323" t="s">
        <v>321</v>
      </c>
      <c r="B14191" s="302" t="s">
        <v>133</v>
      </c>
      <c r="C14191" s="325" t="s">
        <v>754</v>
      </c>
      <c r="D14191" s="325">
        <v>427</v>
      </c>
      <c r="E14191" s="46">
        <v>35000</v>
      </c>
      <c r="F14191" s="130">
        <f t="shared" si="222"/>
        <v>14945000</v>
      </c>
      <c r="G14191" s="86">
        <f>F14191</f>
        <v>14945000</v>
      </c>
      <c r="H14191" s="277" t="s">
        <v>2474</v>
      </c>
    </row>
    <row r="14192" spans="1:8" ht="18" customHeight="1">
      <c r="A14192" s="323"/>
      <c r="B14192" s="302"/>
      <c r="C14192" s="325"/>
      <c r="D14192" s="325"/>
      <c r="E14192" s="46"/>
      <c r="F14192" s="130">
        <f t="shared" si="222"/>
        <v>0</v>
      </c>
      <c r="G14192" s="69"/>
    </row>
    <row r="14193" spans="1:8" ht="18" customHeight="1">
      <c r="A14193" s="323" t="s">
        <v>245</v>
      </c>
      <c r="B14193" s="302" t="s">
        <v>1512</v>
      </c>
      <c r="C14193" s="325" t="s">
        <v>158</v>
      </c>
      <c r="D14193" s="325">
        <v>100</v>
      </c>
      <c r="E14193" s="46">
        <v>34500</v>
      </c>
      <c r="F14193" s="130">
        <f t="shared" si="222"/>
        <v>3450000</v>
      </c>
      <c r="G14193" s="86">
        <f>F14193</f>
        <v>3450000</v>
      </c>
      <c r="H14193" s="277" t="s">
        <v>2474</v>
      </c>
    </row>
    <row r="14194" spans="1:8" ht="18" customHeight="1">
      <c r="A14194" s="323"/>
      <c r="B14194" s="302"/>
      <c r="C14194" s="325"/>
      <c r="D14194" s="325"/>
      <c r="E14194" s="46"/>
      <c r="F14194" s="130">
        <f t="shared" si="222"/>
        <v>0</v>
      </c>
      <c r="G14194" s="69"/>
    </row>
    <row r="14195" spans="1:8" ht="18" customHeight="1">
      <c r="A14195" s="458" t="s">
        <v>1479</v>
      </c>
      <c r="B14195" s="302" t="s">
        <v>23</v>
      </c>
      <c r="C14195" s="325" t="s">
        <v>2549</v>
      </c>
      <c r="D14195" s="325">
        <v>175</v>
      </c>
      <c r="E14195" s="46">
        <v>33000</v>
      </c>
      <c r="F14195" s="130">
        <f t="shared" si="222"/>
        <v>5775000</v>
      </c>
      <c r="G14195" s="86">
        <f>F14195</f>
        <v>5775000</v>
      </c>
      <c r="H14195" s="277" t="s">
        <v>2474</v>
      </c>
    </row>
    <row r="14196" spans="1:8" ht="18" customHeight="1">
      <c r="A14196" s="323"/>
      <c r="B14196" s="302"/>
      <c r="C14196" s="325"/>
      <c r="D14196" s="325"/>
      <c r="E14196" s="46"/>
      <c r="F14196" s="130">
        <f t="shared" si="222"/>
        <v>0</v>
      </c>
      <c r="G14196" s="69"/>
    </row>
    <row r="14197" spans="1:8" ht="18" customHeight="1">
      <c r="A14197" s="323" t="s">
        <v>235</v>
      </c>
      <c r="B14197" s="302" t="s">
        <v>31</v>
      </c>
      <c r="C14197" s="325" t="s">
        <v>281</v>
      </c>
      <c r="D14197" s="325">
        <v>481.5</v>
      </c>
      <c r="E14197" s="46">
        <v>35000</v>
      </c>
      <c r="F14197" s="130">
        <f t="shared" si="222"/>
        <v>16852500</v>
      </c>
      <c r="G14197" s="86">
        <f>F14197</f>
        <v>16852500</v>
      </c>
      <c r="H14197" s="277" t="s">
        <v>2474</v>
      </c>
    </row>
    <row r="14198" spans="1:8" ht="18" customHeight="1">
      <c r="A14198" s="323"/>
      <c r="B14198" s="302"/>
      <c r="C14198" s="325"/>
      <c r="D14198" s="325"/>
      <c r="E14198" s="46"/>
      <c r="F14198" s="130">
        <f t="shared" si="222"/>
        <v>0</v>
      </c>
      <c r="G14198" s="69"/>
    </row>
    <row r="14199" spans="1:8" ht="18" customHeight="1">
      <c r="A14199" s="323" t="s">
        <v>90</v>
      </c>
      <c r="B14199" s="302" t="s">
        <v>23</v>
      </c>
      <c r="C14199" s="325" t="s">
        <v>2874</v>
      </c>
      <c r="D14199" s="325">
        <v>203.7</v>
      </c>
      <c r="E14199" s="46">
        <v>35500</v>
      </c>
      <c r="F14199" s="130">
        <f t="shared" si="222"/>
        <v>7231350</v>
      </c>
      <c r="G14199" s="86">
        <f>SUM(F14199:F14200)</f>
        <v>10941350</v>
      </c>
      <c r="H14199" s="277" t="s">
        <v>2474</v>
      </c>
    </row>
    <row r="14200" spans="1:8" ht="18" customHeight="1">
      <c r="A14200" s="533"/>
      <c r="B14200" s="440" t="s">
        <v>2926</v>
      </c>
      <c r="C14200" s="382" t="s">
        <v>2506</v>
      </c>
      <c r="D14200" s="382">
        <v>106</v>
      </c>
      <c r="E14200" s="59">
        <v>35000</v>
      </c>
      <c r="F14200" s="132">
        <f t="shared" si="222"/>
        <v>3710000</v>
      </c>
      <c r="G14200" s="92"/>
    </row>
    <row r="14201" spans="1:8" ht="18" customHeight="1">
      <c r="A14201" s="526"/>
      <c r="B14201" s="435"/>
      <c r="C14201" s="484"/>
      <c r="D14201" s="484"/>
      <c r="E14201" s="113"/>
      <c r="F14201" s="126"/>
      <c r="G14201" s="9"/>
    </row>
    <row r="14202" spans="1:8" ht="18" customHeight="1">
      <c r="A14202" s="537">
        <v>42519</v>
      </c>
      <c r="B14202" s="355"/>
      <c r="C14202" s="491" t="s">
        <v>398</v>
      </c>
      <c r="D14202" s="525"/>
      <c r="F14202" s="127"/>
    </row>
    <row r="14203" spans="1:8" ht="18" customHeight="1">
      <c r="A14203" s="531" t="s">
        <v>127</v>
      </c>
      <c r="B14203" s="436" t="s">
        <v>134</v>
      </c>
      <c r="C14203" s="494" t="s">
        <v>152</v>
      </c>
      <c r="D14203" s="494">
        <f>SUM(D14204:D14242)</f>
        <v>4566.7</v>
      </c>
      <c r="E14203" s="166"/>
      <c r="F14203" s="166">
        <f>SUM(F14204:F14242)</f>
        <v>157731850</v>
      </c>
      <c r="G14203" s="166">
        <f>SUM(G14204:G14242)</f>
        <v>157731850</v>
      </c>
    </row>
    <row r="14204" spans="1:8" ht="18" customHeight="1">
      <c r="A14204" s="532" t="s">
        <v>1680</v>
      </c>
      <c r="B14204" s="441" t="s">
        <v>13</v>
      </c>
      <c r="C14204" s="492" t="s">
        <v>2749</v>
      </c>
      <c r="D14204" s="492">
        <v>48</v>
      </c>
      <c r="E14204" s="62">
        <v>30500</v>
      </c>
      <c r="F14204" s="139">
        <f t="shared" si="222"/>
        <v>1464000</v>
      </c>
      <c r="G14204" s="85">
        <f>F14204</f>
        <v>1464000</v>
      </c>
    </row>
    <row r="14205" spans="1:8" ht="18" customHeight="1">
      <c r="A14205" s="323"/>
      <c r="B14205" s="302"/>
      <c r="C14205" s="325"/>
      <c r="D14205" s="325"/>
      <c r="E14205" s="46"/>
      <c r="F14205" s="130">
        <f t="shared" si="222"/>
        <v>0</v>
      </c>
      <c r="G14205" s="69"/>
    </row>
    <row r="14206" spans="1:8" ht="18" customHeight="1">
      <c r="A14206" s="323" t="s">
        <v>2349</v>
      </c>
      <c r="B14206" s="302" t="s">
        <v>13</v>
      </c>
      <c r="C14206" s="325" t="s">
        <v>76</v>
      </c>
      <c r="D14206" s="325">
        <v>10</v>
      </c>
      <c r="E14206" s="46">
        <v>30000</v>
      </c>
      <c r="F14206" s="130">
        <f t="shared" si="222"/>
        <v>300000</v>
      </c>
      <c r="G14206" s="86">
        <f>SUM(F14206:F14208)</f>
        <v>2400000</v>
      </c>
    </row>
    <row r="14207" spans="1:8" ht="18" customHeight="1">
      <c r="A14207" s="323"/>
      <c r="B14207" s="302" t="s">
        <v>13</v>
      </c>
      <c r="C14207" s="325" t="s">
        <v>25</v>
      </c>
      <c r="D14207" s="325">
        <v>20</v>
      </c>
      <c r="E14207" s="46">
        <v>30000</v>
      </c>
      <c r="F14207" s="130">
        <f t="shared" si="222"/>
        <v>600000</v>
      </c>
      <c r="G14207" s="69"/>
    </row>
    <row r="14208" spans="1:8" ht="18" customHeight="1">
      <c r="A14208" s="323"/>
      <c r="B14208" s="302" t="s">
        <v>13</v>
      </c>
      <c r="C14208" s="325" t="s">
        <v>60</v>
      </c>
      <c r="D14208" s="325">
        <v>50</v>
      </c>
      <c r="E14208" s="46">
        <v>30000</v>
      </c>
      <c r="F14208" s="130">
        <f t="shared" si="222"/>
        <v>1500000</v>
      </c>
      <c r="G14208" s="69"/>
    </row>
    <row r="14209" spans="1:9" ht="18" customHeight="1">
      <c r="A14209" s="323"/>
      <c r="B14209" s="302"/>
      <c r="C14209" s="325"/>
      <c r="D14209" s="325"/>
      <c r="E14209" s="46"/>
      <c r="F14209" s="130">
        <f t="shared" si="222"/>
        <v>0</v>
      </c>
      <c r="G14209" s="69"/>
    </row>
    <row r="14210" spans="1:9" ht="18" customHeight="1">
      <c r="A14210" s="323" t="s">
        <v>2273</v>
      </c>
      <c r="B14210" s="302" t="s">
        <v>13</v>
      </c>
      <c r="C14210" s="325" t="s">
        <v>60</v>
      </c>
      <c r="D14210" s="325">
        <v>50</v>
      </c>
      <c r="E14210" s="46">
        <v>30500</v>
      </c>
      <c r="F14210" s="130">
        <f t="shared" si="222"/>
        <v>1525000</v>
      </c>
      <c r="G14210" s="86">
        <f>SUM(F14210:F14213)</f>
        <v>10122250</v>
      </c>
      <c r="H14210" s="277" t="s">
        <v>2474</v>
      </c>
    </row>
    <row r="14211" spans="1:9" ht="18" customHeight="1">
      <c r="A14211" s="323"/>
      <c r="B14211" s="302" t="s">
        <v>13</v>
      </c>
      <c r="C14211" s="325" t="s">
        <v>59</v>
      </c>
      <c r="D14211" s="325">
        <v>40</v>
      </c>
      <c r="E14211" s="46">
        <v>30500</v>
      </c>
      <c r="F14211" s="130">
        <f t="shared" si="222"/>
        <v>1220000</v>
      </c>
      <c r="G14211" s="69"/>
    </row>
    <row r="14212" spans="1:9" ht="18" customHeight="1">
      <c r="A14212" s="323"/>
      <c r="B14212" s="302" t="s">
        <v>31</v>
      </c>
      <c r="C14212" s="325" t="s">
        <v>743</v>
      </c>
      <c r="D14212" s="325">
        <v>50</v>
      </c>
      <c r="E14212" s="46">
        <v>35000</v>
      </c>
      <c r="F14212" s="130">
        <f t="shared" si="222"/>
        <v>1750000</v>
      </c>
      <c r="G14212" s="69"/>
    </row>
    <row r="14213" spans="1:9" ht="18" customHeight="1">
      <c r="A14213" s="323"/>
      <c r="B14213" s="302" t="s">
        <v>13</v>
      </c>
      <c r="C14213" s="325" t="s">
        <v>156</v>
      </c>
      <c r="D14213" s="325">
        <v>184.5</v>
      </c>
      <c r="E14213" s="46">
        <v>30500</v>
      </c>
      <c r="F14213" s="130">
        <f t="shared" si="222"/>
        <v>5627250</v>
      </c>
      <c r="G14213" s="69"/>
      <c r="I14213" s="280" t="s">
        <v>2822</v>
      </c>
    </row>
    <row r="14214" spans="1:9" ht="18" customHeight="1">
      <c r="A14214" s="323"/>
      <c r="B14214" s="302"/>
      <c r="C14214" s="325"/>
      <c r="D14214" s="325"/>
      <c r="E14214" s="46"/>
      <c r="F14214" s="130">
        <f t="shared" si="222"/>
        <v>0</v>
      </c>
      <c r="G14214" s="69"/>
    </row>
    <row r="14215" spans="1:9" ht="18" customHeight="1">
      <c r="A14215" s="323" t="s">
        <v>52</v>
      </c>
      <c r="B14215" s="302" t="s">
        <v>1355</v>
      </c>
      <c r="C14215" s="325" t="s">
        <v>54</v>
      </c>
      <c r="D14215" s="325">
        <v>350</v>
      </c>
      <c r="E14215" s="46">
        <v>38300</v>
      </c>
      <c r="F14215" s="130">
        <f t="shared" si="222"/>
        <v>13405000</v>
      </c>
      <c r="G14215" s="86">
        <f>SUM(F14215:F14218)</f>
        <v>61168350</v>
      </c>
      <c r="H14215" s="277" t="s">
        <v>2474</v>
      </c>
    </row>
    <row r="14216" spans="1:9" ht="18" customHeight="1">
      <c r="A14216" s="323"/>
      <c r="B14216" s="302" t="s">
        <v>208</v>
      </c>
      <c r="C14216" s="325" t="s">
        <v>54</v>
      </c>
      <c r="D14216" s="325">
        <v>224.5</v>
      </c>
      <c r="E14216" s="46">
        <v>38300</v>
      </c>
      <c r="F14216" s="130">
        <f t="shared" si="222"/>
        <v>8598350</v>
      </c>
      <c r="G14216" s="69"/>
    </row>
    <row r="14217" spans="1:9" ht="18" customHeight="1">
      <c r="A14217" s="323"/>
      <c r="B14217" s="302" t="s">
        <v>31</v>
      </c>
      <c r="C14217" s="325" t="s">
        <v>55</v>
      </c>
      <c r="D14217" s="325">
        <v>625</v>
      </c>
      <c r="E14217" s="46">
        <v>37300</v>
      </c>
      <c r="F14217" s="130">
        <f t="shared" si="222"/>
        <v>23312500</v>
      </c>
      <c r="G14217" s="69"/>
    </row>
    <row r="14218" spans="1:9" ht="18" customHeight="1">
      <c r="A14218" s="323"/>
      <c r="B14218" s="302" t="s">
        <v>31</v>
      </c>
      <c r="C14218" s="325" t="s">
        <v>594</v>
      </c>
      <c r="D14218" s="325">
        <v>425</v>
      </c>
      <c r="E14218" s="46">
        <v>37300</v>
      </c>
      <c r="F14218" s="130">
        <f t="shared" si="222"/>
        <v>15852500</v>
      </c>
      <c r="G14218" s="69"/>
    </row>
    <row r="14219" spans="1:9" ht="18" customHeight="1">
      <c r="A14219" s="323"/>
      <c r="B14219" s="302"/>
      <c r="C14219" s="325"/>
      <c r="D14219" s="325"/>
      <c r="E14219" s="46"/>
      <c r="F14219" s="130">
        <f t="shared" si="222"/>
        <v>0</v>
      </c>
      <c r="G14219" s="69"/>
    </row>
    <row r="14220" spans="1:9" ht="18" customHeight="1">
      <c r="A14220" s="323" t="s">
        <v>316</v>
      </c>
      <c r="B14220" s="302" t="s">
        <v>13</v>
      </c>
      <c r="C14220" s="325" t="s">
        <v>130</v>
      </c>
      <c r="D14220" s="325">
        <v>478.3</v>
      </c>
      <c r="E14220" s="46">
        <v>30000</v>
      </c>
      <c r="F14220" s="130">
        <f t="shared" si="222"/>
        <v>14349000</v>
      </c>
      <c r="G14220" s="86">
        <f>SUM(F14220:F14221)</f>
        <v>27379500</v>
      </c>
      <c r="H14220" s="277" t="s">
        <v>2474</v>
      </c>
    </row>
    <row r="14221" spans="1:9" ht="18" customHeight="1">
      <c r="A14221" s="323"/>
      <c r="B14221" s="302" t="s">
        <v>31</v>
      </c>
      <c r="C14221" s="325" t="s">
        <v>754</v>
      </c>
      <c r="D14221" s="325">
        <v>372.3</v>
      </c>
      <c r="E14221" s="46">
        <v>35000</v>
      </c>
      <c r="F14221" s="130">
        <f t="shared" si="222"/>
        <v>13030500</v>
      </c>
      <c r="G14221" s="69"/>
    </row>
    <row r="14222" spans="1:9" ht="18" customHeight="1">
      <c r="A14222" s="323"/>
      <c r="B14222" s="302"/>
      <c r="C14222" s="325"/>
      <c r="D14222" s="325"/>
      <c r="E14222" s="46"/>
      <c r="F14222" s="130">
        <f t="shared" si="222"/>
        <v>0</v>
      </c>
      <c r="G14222" s="69"/>
    </row>
    <row r="14223" spans="1:9" ht="18" customHeight="1">
      <c r="A14223" s="323" t="s">
        <v>93</v>
      </c>
      <c r="B14223" s="302" t="s">
        <v>13</v>
      </c>
      <c r="C14223" s="325" t="s">
        <v>442</v>
      </c>
      <c r="D14223" s="325">
        <v>110.1</v>
      </c>
      <c r="E14223" s="46">
        <v>30500</v>
      </c>
      <c r="F14223" s="130">
        <f t="shared" si="222"/>
        <v>3358050</v>
      </c>
      <c r="G14223" s="86">
        <f>SUM(F14223:F14226)</f>
        <v>37544950</v>
      </c>
      <c r="H14223" s="277" t="s">
        <v>2474</v>
      </c>
      <c r="I14223" s="280" t="s">
        <v>1789</v>
      </c>
    </row>
    <row r="14224" spans="1:9" ht="18" customHeight="1">
      <c r="A14224" s="302"/>
      <c r="B14224" s="323" t="s">
        <v>13</v>
      </c>
      <c r="C14224" s="325" t="s">
        <v>370</v>
      </c>
      <c r="D14224" s="325">
        <v>163.80000000000001</v>
      </c>
      <c r="E14224" s="46">
        <v>30500</v>
      </c>
      <c r="F14224" s="130">
        <f t="shared" si="222"/>
        <v>4995900</v>
      </c>
      <c r="G14224" s="69"/>
    </row>
    <row r="14225" spans="1:9" ht="18" customHeight="1">
      <c r="A14225" s="323"/>
      <c r="B14225" s="302" t="s">
        <v>23</v>
      </c>
      <c r="C14225" s="325" t="s">
        <v>1231</v>
      </c>
      <c r="D14225" s="325">
        <v>208</v>
      </c>
      <c r="E14225" s="46">
        <v>34500</v>
      </c>
      <c r="F14225" s="130">
        <f t="shared" si="222"/>
        <v>7176000</v>
      </c>
      <c r="G14225" s="69"/>
    </row>
    <row r="14226" spans="1:9" ht="18" customHeight="1">
      <c r="A14226" s="323"/>
      <c r="B14226" s="302" t="s">
        <v>2926</v>
      </c>
      <c r="C14226" s="325" t="s">
        <v>3124</v>
      </c>
      <c r="D14226" s="325">
        <f>321.4+137+170.6</f>
        <v>629</v>
      </c>
      <c r="E14226" s="46">
        <v>35000</v>
      </c>
      <c r="F14226" s="130">
        <f t="shared" si="222"/>
        <v>22015000</v>
      </c>
      <c r="G14226" s="69"/>
      <c r="I14226" s="280" t="s">
        <v>52</v>
      </c>
    </row>
    <row r="14227" spans="1:9" ht="18" customHeight="1">
      <c r="A14227" s="323"/>
      <c r="B14227" s="302"/>
      <c r="C14227" s="325"/>
      <c r="D14227" s="325"/>
      <c r="E14227" s="46"/>
      <c r="F14227" s="130">
        <f t="shared" si="222"/>
        <v>0</v>
      </c>
      <c r="G14227" s="69"/>
    </row>
    <row r="14228" spans="1:9" ht="18" customHeight="1">
      <c r="A14228" s="323" t="s">
        <v>90</v>
      </c>
      <c r="B14228" s="302" t="s">
        <v>23</v>
      </c>
      <c r="C14228" s="325" t="s">
        <v>2874</v>
      </c>
      <c r="D14228" s="325">
        <v>298.5</v>
      </c>
      <c r="E14228" s="46">
        <v>34500</v>
      </c>
      <c r="F14228" s="130">
        <f t="shared" si="222"/>
        <v>10298250</v>
      </c>
      <c r="G14228" s="86">
        <f>SUM(F14228:F14230)</f>
        <v>22128250</v>
      </c>
      <c r="H14228" s="277" t="s">
        <v>2474</v>
      </c>
    </row>
    <row r="14229" spans="1:9" ht="18" customHeight="1">
      <c r="A14229" s="323"/>
      <c r="B14229" s="302" t="s">
        <v>2926</v>
      </c>
      <c r="C14229" s="325" t="s">
        <v>106</v>
      </c>
      <c r="D14229" s="325">
        <v>248.5</v>
      </c>
      <c r="E14229" s="46">
        <v>35000</v>
      </c>
      <c r="F14229" s="130">
        <f t="shared" si="222"/>
        <v>8697500</v>
      </c>
      <c r="G14229" s="69"/>
    </row>
    <row r="14230" spans="1:9" ht="18" customHeight="1">
      <c r="A14230" s="323"/>
      <c r="B14230" s="302" t="s">
        <v>2926</v>
      </c>
      <c r="C14230" s="325" t="s">
        <v>2506</v>
      </c>
      <c r="D14230" s="325">
        <v>89.5</v>
      </c>
      <c r="E14230" s="46">
        <v>35000</v>
      </c>
      <c r="F14230" s="130">
        <f t="shared" si="222"/>
        <v>3132500</v>
      </c>
      <c r="G14230" s="69"/>
    </row>
    <row r="14231" spans="1:9" ht="18" customHeight="1">
      <c r="A14231" s="323"/>
      <c r="B14231" s="302"/>
      <c r="C14231" s="325"/>
      <c r="D14231" s="325"/>
      <c r="E14231" s="46"/>
      <c r="F14231" s="130">
        <f t="shared" si="222"/>
        <v>0</v>
      </c>
      <c r="G14231" s="69"/>
    </row>
    <row r="14232" spans="1:9" ht="18" customHeight="1">
      <c r="A14232" s="323" t="s">
        <v>1433</v>
      </c>
      <c r="B14232" s="302" t="s">
        <v>168</v>
      </c>
      <c r="C14232" s="325" t="s">
        <v>636</v>
      </c>
      <c r="D14232" s="325">
        <v>209</v>
      </c>
      <c r="E14232" s="130">
        <v>35500</v>
      </c>
      <c r="F14232" s="130">
        <f t="shared" si="222"/>
        <v>7419500</v>
      </c>
      <c r="G14232" s="86">
        <f>F14232</f>
        <v>7419500</v>
      </c>
      <c r="H14232" s="277" t="s">
        <v>2474</v>
      </c>
    </row>
    <row r="14233" spans="1:9" ht="18" customHeight="1">
      <c r="A14233" s="323"/>
      <c r="B14233" s="302"/>
      <c r="C14233" s="325"/>
      <c r="D14233" s="325"/>
      <c r="E14233" s="46"/>
      <c r="F14233" s="130">
        <f t="shared" si="222"/>
        <v>0</v>
      </c>
      <c r="G14233" s="69"/>
    </row>
    <row r="14234" spans="1:9" ht="18" customHeight="1">
      <c r="A14234" s="323" t="s">
        <v>193</v>
      </c>
      <c r="B14234" s="439" t="s">
        <v>1052</v>
      </c>
      <c r="C14234" s="430" t="s">
        <v>206</v>
      </c>
      <c r="D14234" s="430">
        <v>-534.70000000000005</v>
      </c>
      <c r="E14234" s="54">
        <v>36500</v>
      </c>
      <c r="F14234" s="140">
        <f t="shared" si="222"/>
        <v>-19516550</v>
      </c>
      <c r="G14234" s="86">
        <f>F14234</f>
        <v>-19516550</v>
      </c>
      <c r="I14234" s="284">
        <v>42518</v>
      </c>
    </row>
    <row r="14235" spans="1:9" ht="18" customHeight="1">
      <c r="A14235" s="323"/>
      <c r="B14235" s="302"/>
      <c r="C14235" s="325"/>
      <c r="D14235" s="325"/>
      <c r="E14235" s="46"/>
      <c r="F14235" s="130">
        <f t="shared" si="222"/>
        <v>0</v>
      </c>
      <c r="G14235" s="69"/>
    </row>
    <row r="14236" spans="1:9" ht="18" customHeight="1">
      <c r="A14236" s="323" t="s">
        <v>321</v>
      </c>
      <c r="B14236" s="439" t="s">
        <v>2493</v>
      </c>
      <c r="C14236" s="430" t="s">
        <v>754</v>
      </c>
      <c r="D14236" s="430">
        <v>-3.9</v>
      </c>
      <c r="E14236" s="54">
        <v>34500</v>
      </c>
      <c r="F14236" s="140">
        <f t="shared" si="222"/>
        <v>-134550</v>
      </c>
      <c r="G14236" s="86">
        <f>SUM(F14236:F14237)</f>
        <v>-226850</v>
      </c>
      <c r="I14236" s="284">
        <v>42518</v>
      </c>
    </row>
    <row r="14237" spans="1:9" ht="18" customHeight="1">
      <c r="A14237" s="323"/>
      <c r="B14237" s="439" t="s">
        <v>2304</v>
      </c>
      <c r="C14237" s="430" t="s">
        <v>365</v>
      </c>
      <c r="D14237" s="430">
        <v>-2.6</v>
      </c>
      <c r="E14237" s="54">
        <v>35500</v>
      </c>
      <c r="F14237" s="140">
        <f t="shared" si="222"/>
        <v>-92300</v>
      </c>
      <c r="G14237" s="69"/>
    </row>
    <row r="14238" spans="1:9" ht="18" customHeight="1">
      <c r="A14238" s="323"/>
      <c r="B14238" s="302"/>
      <c r="C14238" s="325"/>
      <c r="D14238" s="325"/>
      <c r="E14238" s="46"/>
      <c r="F14238" s="130">
        <f t="shared" si="222"/>
        <v>0</v>
      </c>
      <c r="G14238" s="69"/>
    </row>
    <row r="14239" spans="1:9" ht="18" customHeight="1">
      <c r="A14239" s="323" t="s">
        <v>2014</v>
      </c>
      <c r="B14239" s="302" t="s">
        <v>23</v>
      </c>
      <c r="C14239" s="325" t="s">
        <v>46</v>
      </c>
      <c r="D14239" s="325">
        <v>203.9</v>
      </c>
      <c r="E14239" s="46">
        <v>35500</v>
      </c>
      <c r="F14239" s="130">
        <f t="shared" si="222"/>
        <v>7238450</v>
      </c>
      <c r="G14239" s="86">
        <f>F14239</f>
        <v>7238450</v>
      </c>
    </row>
    <row r="14240" spans="1:9" ht="18" customHeight="1">
      <c r="A14240" s="323"/>
      <c r="B14240" s="302"/>
      <c r="C14240" s="325"/>
      <c r="D14240" s="325"/>
      <c r="E14240" s="46"/>
      <c r="F14240" s="130">
        <f t="shared" si="222"/>
        <v>0</v>
      </c>
      <c r="G14240" s="69"/>
    </row>
    <row r="14241" spans="1:8" ht="18" customHeight="1">
      <c r="A14241" s="323" t="s">
        <v>2492</v>
      </c>
      <c r="B14241" s="302" t="s">
        <v>13</v>
      </c>
      <c r="C14241" s="325" t="s">
        <v>45</v>
      </c>
      <c r="D14241" s="325">
        <v>10</v>
      </c>
      <c r="E14241" s="46">
        <v>30500</v>
      </c>
      <c r="F14241" s="130">
        <f t="shared" si="222"/>
        <v>305000</v>
      </c>
      <c r="G14241" s="86">
        <f>SUM(F14241:F14242)</f>
        <v>610000</v>
      </c>
    </row>
    <row r="14242" spans="1:8" ht="18" customHeight="1">
      <c r="A14242" s="533"/>
      <c r="B14242" s="440" t="s">
        <v>13</v>
      </c>
      <c r="C14242" s="382" t="s">
        <v>22</v>
      </c>
      <c r="D14242" s="382">
        <v>10</v>
      </c>
      <c r="E14242" s="59">
        <v>30500</v>
      </c>
      <c r="F14242" s="132">
        <f t="shared" si="222"/>
        <v>305000</v>
      </c>
      <c r="G14242" s="92"/>
    </row>
    <row r="14243" spans="1:8" ht="18" customHeight="1">
      <c r="A14243" s="526"/>
      <c r="B14243" s="435"/>
      <c r="C14243" s="484"/>
      <c r="D14243" s="484"/>
      <c r="E14243" s="113"/>
      <c r="F14243" s="126"/>
      <c r="G14243" s="9"/>
    </row>
    <row r="14244" spans="1:8" ht="18" customHeight="1">
      <c r="A14244" s="537">
        <v>42520</v>
      </c>
      <c r="B14244" s="355"/>
      <c r="C14244" s="491" t="s">
        <v>398</v>
      </c>
      <c r="D14244" s="525"/>
      <c r="F14244" s="127"/>
    </row>
    <row r="14245" spans="1:8" ht="18" customHeight="1">
      <c r="A14245" s="531" t="s">
        <v>3125</v>
      </c>
      <c r="B14245" s="436" t="s">
        <v>134</v>
      </c>
      <c r="C14245" s="494" t="s">
        <v>152</v>
      </c>
      <c r="D14245" s="494">
        <f>SUM(D14246:D14364)</f>
        <v>14410.1</v>
      </c>
      <c r="E14245" s="166"/>
      <c r="F14245" s="166">
        <f>SUM(F14246:F14364)</f>
        <v>473839710</v>
      </c>
      <c r="G14245" s="166">
        <f>SUM(G14246:G14364)</f>
        <v>473839710</v>
      </c>
    </row>
    <row r="14246" spans="1:8" ht="18" customHeight="1">
      <c r="A14246" s="532" t="s">
        <v>2803</v>
      </c>
      <c r="B14246" s="441" t="s">
        <v>13</v>
      </c>
      <c r="C14246" s="441" t="s">
        <v>129</v>
      </c>
      <c r="D14246" s="492">
        <v>297</v>
      </c>
      <c r="E14246" s="62">
        <v>30500</v>
      </c>
      <c r="F14246" s="139">
        <f>E14246*D14246</f>
        <v>9058500</v>
      </c>
      <c r="G14246" s="85">
        <f>F14246</f>
        <v>9058500</v>
      </c>
    </row>
    <row r="14247" spans="1:8" ht="18" customHeight="1">
      <c r="A14247" s="323"/>
      <c r="B14247" s="302"/>
      <c r="C14247" s="302"/>
      <c r="D14247" s="325"/>
      <c r="E14247" s="46"/>
      <c r="F14247" s="130">
        <f t="shared" si="222"/>
        <v>0</v>
      </c>
      <c r="G14247" s="86"/>
    </row>
    <row r="14248" spans="1:8" ht="18" customHeight="1">
      <c r="A14248" s="323" t="s">
        <v>3139</v>
      </c>
      <c r="B14248" s="302" t="s">
        <v>13</v>
      </c>
      <c r="C14248" s="325" t="s">
        <v>3134</v>
      </c>
      <c r="D14248" s="325">
        <v>1430</v>
      </c>
      <c r="E14248" s="46">
        <v>30500</v>
      </c>
      <c r="F14248" s="130">
        <f t="shared" si="222"/>
        <v>43615000</v>
      </c>
      <c r="G14248" s="86">
        <f>SUM(F14248:F14249)</f>
        <v>44042000</v>
      </c>
      <c r="H14248" s="277" t="s">
        <v>2474</v>
      </c>
    </row>
    <row r="14249" spans="1:8" ht="18" customHeight="1">
      <c r="A14249" s="323"/>
      <c r="B14249" s="302" t="s">
        <v>13</v>
      </c>
      <c r="C14249" s="325" t="s">
        <v>3135</v>
      </c>
      <c r="D14249" s="325">
        <v>14</v>
      </c>
      <c r="E14249" s="46">
        <v>30500</v>
      </c>
      <c r="F14249" s="130">
        <f t="shared" si="222"/>
        <v>427000</v>
      </c>
      <c r="G14249" s="69"/>
    </row>
    <row r="14250" spans="1:8" ht="18" customHeight="1">
      <c r="A14250" s="323"/>
      <c r="B14250" s="302"/>
      <c r="C14250" s="302"/>
      <c r="D14250" s="325"/>
      <c r="E14250" s="46"/>
      <c r="F14250" s="130">
        <f t="shared" si="222"/>
        <v>0</v>
      </c>
      <c r="G14250" s="86"/>
    </row>
    <row r="14251" spans="1:8" ht="18" customHeight="1">
      <c r="A14251" s="323" t="s">
        <v>2199</v>
      </c>
      <c r="B14251" s="302" t="s">
        <v>31</v>
      </c>
      <c r="C14251" s="325" t="s">
        <v>3140</v>
      </c>
      <c r="D14251" s="325">
        <v>188.6</v>
      </c>
      <c r="E14251" s="46">
        <v>35000</v>
      </c>
      <c r="F14251" s="130">
        <f>E14251*D14251</f>
        <v>6601000</v>
      </c>
      <c r="G14251" s="86">
        <f>F14251</f>
        <v>6601000</v>
      </c>
    </row>
    <row r="14252" spans="1:8" ht="18" customHeight="1">
      <c r="A14252" s="323"/>
      <c r="B14252" s="302"/>
      <c r="C14252" s="325"/>
      <c r="D14252" s="325"/>
      <c r="E14252" s="46"/>
      <c r="F14252" s="130">
        <f t="shared" si="222"/>
        <v>0</v>
      </c>
      <c r="G14252" s="69"/>
    </row>
    <row r="14253" spans="1:8" ht="18" customHeight="1">
      <c r="A14253" s="323" t="s">
        <v>2706</v>
      </c>
      <c r="B14253" s="302" t="s">
        <v>13</v>
      </c>
      <c r="C14253" s="325" t="s">
        <v>60</v>
      </c>
      <c r="D14253" s="325">
        <v>30</v>
      </c>
      <c r="E14253" s="46">
        <v>30000</v>
      </c>
      <c r="F14253" s="130">
        <f t="shared" si="222"/>
        <v>900000</v>
      </c>
      <c r="G14253" s="86">
        <f>SUM(F14253:F14256)</f>
        <v>1800000</v>
      </c>
    </row>
    <row r="14254" spans="1:8" ht="18" customHeight="1">
      <c r="A14254" s="323"/>
      <c r="B14254" s="302" t="s">
        <v>13</v>
      </c>
      <c r="C14254" s="325" t="s">
        <v>59</v>
      </c>
      <c r="D14254" s="325">
        <v>10</v>
      </c>
      <c r="E14254" s="46">
        <v>30000</v>
      </c>
      <c r="F14254" s="130">
        <f t="shared" si="222"/>
        <v>300000</v>
      </c>
      <c r="G14254" s="69"/>
    </row>
    <row r="14255" spans="1:8" ht="18" customHeight="1">
      <c r="A14255" s="323"/>
      <c r="B14255" s="302" t="s">
        <v>13</v>
      </c>
      <c r="C14255" s="325" t="s">
        <v>14</v>
      </c>
      <c r="D14255" s="325">
        <v>10</v>
      </c>
      <c r="E14255" s="46">
        <v>30000</v>
      </c>
      <c r="F14255" s="130">
        <f t="shared" si="222"/>
        <v>300000</v>
      </c>
      <c r="G14255" s="69"/>
    </row>
    <row r="14256" spans="1:8" ht="18" customHeight="1">
      <c r="A14256" s="323"/>
      <c r="B14256" s="302" t="s">
        <v>13</v>
      </c>
      <c r="C14256" s="325" t="s">
        <v>46</v>
      </c>
      <c r="D14256" s="325">
        <v>10</v>
      </c>
      <c r="E14256" s="46">
        <v>30000</v>
      </c>
      <c r="F14256" s="130">
        <f t="shared" si="222"/>
        <v>300000</v>
      </c>
      <c r="G14256" s="69"/>
    </row>
    <row r="14257" spans="1:9" ht="18" customHeight="1">
      <c r="A14257" s="323"/>
      <c r="B14257" s="302"/>
      <c r="C14257" s="325"/>
      <c r="D14257" s="325"/>
      <c r="E14257" s="46"/>
      <c r="F14257" s="130">
        <f t="shared" si="222"/>
        <v>0</v>
      </c>
      <c r="G14257" s="69"/>
    </row>
    <row r="14258" spans="1:9" ht="18" customHeight="1">
      <c r="A14258" s="323" t="s">
        <v>2885</v>
      </c>
      <c r="B14258" s="302" t="s">
        <v>13</v>
      </c>
      <c r="C14258" s="325" t="s">
        <v>14</v>
      </c>
      <c r="D14258" s="325">
        <v>20</v>
      </c>
      <c r="E14258" s="46">
        <v>30500</v>
      </c>
      <c r="F14258" s="130">
        <f t="shared" si="222"/>
        <v>610000</v>
      </c>
      <c r="G14258" s="86">
        <f>SUM(F14258:F14259)</f>
        <v>1220000</v>
      </c>
    </row>
    <row r="14259" spans="1:9" ht="18" customHeight="1">
      <c r="A14259" s="323"/>
      <c r="B14259" s="302" t="s">
        <v>13</v>
      </c>
      <c r="C14259" s="325" t="s">
        <v>59</v>
      </c>
      <c r="D14259" s="325">
        <v>20</v>
      </c>
      <c r="E14259" s="46">
        <v>30500</v>
      </c>
      <c r="F14259" s="130">
        <f t="shared" si="222"/>
        <v>610000</v>
      </c>
      <c r="G14259" s="69"/>
    </row>
    <row r="14260" spans="1:9" ht="18" customHeight="1">
      <c r="A14260" s="323"/>
      <c r="B14260" s="302"/>
      <c r="C14260" s="325"/>
      <c r="D14260" s="325"/>
      <c r="E14260" s="46"/>
      <c r="F14260" s="130">
        <f t="shared" si="222"/>
        <v>0</v>
      </c>
      <c r="G14260" s="69"/>
    </row>
    <row r="14261" spans="1:9" ht="18" customHeight="1">
      <c r="A14261" s="323" t="s">
        <v>2950</v>
      </c>
      <c r="B14261" s="302" t="s">
        <v>13</v>
      </c>
      <c r="C14261" s="325" t="s">
        <v>46</v>
      </c>
      <c r="D14261" s="325">
        <v>10</v>
      </c>
      <c r="E14261" s="46">
        <v>31000</v>
      </c>
      <c r="F14261" s="130">
        <f t="shared" si="222"/>
        <v>310000</v>
      </c>
      <c r="G14261" s="86">
        <f>SUM(F14261:F14262)</f>
        <v>1185000</v>
      </c>
    </row>
    <row r="14262" spans="1:9" ht="18" customHeight="1">
      <c r="A14262" s="323"/>
      <c r="B14262" s="302" t="s">
        <v>31</v>
      </c>
      <c r="C14262" s="325" t="s">
        <v>255</v>
      </c>
      <c r="D14262" s="325">
        <v>25</v>
      </c>
      <c r="E14262" s="46">
        <v>35000</v>
      </c>
      <c r="F14262" s="130">
        <f t="shared" si="222"/>
        <v>875000</v>
      </c>
      <c r="G14262" s="69"/>
    </row>
    <row r="14263" spans="1:9" ht="18" customHeight="1">
      <c r="A14263" s="323"/>
      <c r="B14263" s="302"/>
      <c r="C14263" s="325"/>
      <c r="D14263" s="325"/>
      <c r="E14263" s="46"/>
      <c r="F14263" s="130">
        <f t="shared" si="222"/>
        <v>0</v>
      </c>
      <c r="G14263" s="69"/>
    </row>
    <row r="14264" spans="1:9" ht="18" customHeight="1">
      <c r="A14264" s="323" t="s">
        <v>2305</v>
      </c>
      <c r="B14264" s="302" t="s">
        <v>13</v>
      </c>
      <c r="C14264" s="325" t="s">
        <v>60</v>
      </c>
      <c r="D14264" s="325">
        <v>100</v>
      </c>
      <c r="E14264" s="46">
        <v>30500</v>
      </c>
      <c r="F14264" s="130">
        <f t="shared" si="222"/>
        <v>3050000</v>
      </c>
      <c r="G14264" s="86">
        <f>SUM(F14264:F14266)</f>
        <v>7625000</v>
      </c>
    </row>
    <row r="14265" spans="1:9" ht="18" customHeight="1">
      <c r="A14265" s="323"/>
      <c r="B14265" s="302" t="s">
        <v>13</v>
      </c>
      <c r="C14265" s="325" t="s">
        <v>14</v>
      </c>
      <c r="D14265" s="325">
        <v>100</v>
      </c>
      <c r="E14265" s="46">
        <v>30500</v>
      </c>
      <c r="F14265" s="130">
        <f t="shared" si="222"/>
        <v>3050000</v>
      </c>
      <c r="G14265" s="69"/>
    </row>
    <row r="14266" spans="1:9" ht="18" customHeight="1">
      <c r="A14266" s="323"/>
      <c r="B14266" s="302" t="s">
        <v>13</v>
      </c>
      <c r="C14266" s="325" t="s">
        <v>15</v>
      </c>
      <c r="D14266" s="325">
        <v>50</v>
      </c>
      <c r="E14266" s="46">
        <v>30500</v>
      </c>
      <c r="F14266" s="130">
        <f t="shared" si="222"/>
        <v>1525000</v>
      </c>
      <c r="G14266" s="69"/>
    </row>
    <row r="14267" spans="1:9" ht="18" customHeight="1">
      <c r="A14267" s="323"/>
      <c r="B14267" s="302"/>
      <c r="C14267" s="325"/>
      <c r="D14267" s="325"/>
      <c r="E14267" s="46"/>
      <c r="F14267" s="130">
        <f t="shared" si="222"/>
        <v>0</v>
      </c>
      <c r="G14267" s="69"/>
    </row>
    <row r="14268" spans="1:9" ht="18" customHeight="1">
      <c r="A14268" s="323" t="s">
        <v>2273</v>
      </c>
      <c r="B14268" s="302" t="s">
        <v>13</v>
      </c>
      <c r="C14268" s="325" t="s">
        <v>335</v>
      </c>
      <c r="D14268" s="325">
        <v>302</v>
      </c>
      <c r="E14268" s="46">
        <v>30500</v>
      </c>
      <c r="F14268" s="130">
        <f t="shared" si="222"/>
        <v>9211000</v>
      </c>
      <c r="G14268" s="86">
        <f>F14268</f>
        <v>9211000</v>
      </c>
      <c r="H14268" s="277" t="s">
        <v>2474</v>
      </c>
    </row>
    <row r="14269" spans="1:9" ht="18" customHeight="1">
      <c r="A14269" s="323"/>
      <c r="B14269" s="302"/>
      <c r="C14269" s="325"/>
      <c r="D14269" s="325"/>
      <c r="E14269" s="46"/>
      <c r="F14269" s="130">
        <f t="shared" si="222"/>
        <v>0</v>
      </c>
      <c r="G14269" s="69"/>
    </row>
    <row r="14270" spans="1:9" ht="18" customHeight="1">
      <c r="A14270" s="323" t="s">
        <v>779</v>
      </c>
      <c r="B14270" s="302" t="s">
        <v>780</v>
      </c>
      <c r="C14270" s="325"/>
      <c r="D14270" s="325">
        <v>200</v>
      </c>
      <c r="E14270" s="46">
        <v>26000</v>
      </c>
      <c r="F14270" s="130">
        <f t="shared" si="222"/>
        <v>5200000</v>
      </c>
      <c r="G14270" s="86">
        <f>F14270</f>
        <v>5200000</v>
      </c>
      <c r="H14270" s="277" t="s">
        <v>2474</v>
      </c>
      <c r="I14270" s="284">
        <v>43614</v>
      </c>
    </row>
    <row r="14271" spans="1:9" ht="18" customHeight="1">
      <c r="A14271" s="323"/>
      <c r="B14271" s="302"/>
      <c r="C14271" s="325"/>
      <c r="D14271" s="325"/>
      <c r="E14271" s="46"/>
      <c r="F14271" s="130">
        <f t="shared" si="222"/>
        <v>0</v>
      </c>
      <c r="G14271" s="69"/>
    </row>
    <row r="14272" spans="1:9" ht="18" customHeight="1">
      <c r="A14272" s="323" t="s">
        <v>63</v>
      </c>
      <c r="B14272" s="302" t="s">
        <v>13</v>
      </c>
      <c r="C14272" s="325" t="s">
        <v>3129</v>
      </c>
      <c r="D14272" s="325">
        <v>150</v>
      </c>
      <c r="E14272" s="46">
        <v>32000</v>
      </c>
      <c r="F14272" s="130">
        <f t="shared" si="222"/>
        <v>4800000</v>
      </c>
      <c r="G14272" s="86">
        <f>SUM(F14272:F14277)</f>
        <v>22864500</v>
      </c>
      <c r="H14272" s="277" t="s">
        <v>2474</v>
      </c>
    </row>
    <row r="14273" spans="1:8" ht="18" customHeight="1">
      <c r="A14273" s="323"/>
      <c r="B14273" s="302" t="s">
        <v>13</v>
      </c>
      <c r="C14273" s="325" t="s">
        <v>3130</v>
      </c>
      <c r="D14273" s="325">
        <v>150</v>
      </c>
      <c r="E14273" s="46">
        <v>32000</v>
      </c>
      <c r="F14273" s="130">
        <f t="shared" si="222"/>
        <v>4800000</v>
      </c>
      <c r="G14273" s="69"/>
    </row>
    <row r="14274" spans="1:8" ht="18" customHeight="1">
      <c r="A14274" s="323"/>
      <c r="B14274" s="302" t="s">
        <v>31</v>
      </c>
      <c r="C14274" s="325" t="s">
        <v>3131</v>
      </c>
      <c r="D14274" s="325">
        <v>100</v>
      </c>
      <c r="E14274" s="46">
        <v>37000</v>
      </c>
      <c r="F14274" s="130">
        <f t="shared" si="222"/>
        <v>3700000</v>
      </c>
      <c r="G14274" s="69"/>
    </row>
    <row r="14275" spans="1:8" ht="18" customHeight="1">
      <c r="A14275" s="323"/>
      <c r="B14275" s="302" t="s">
        <v>31</v>
      </c>
      <c r="C14275" s="325" t="s">
        <v>2167</v>
      </c>
      <c r="D14275" s="325">
        <v>50</v>
      </c>
      <c r="E14275" s="46">
        <v>37000</v>
      </c>
      <c r="F14275" s="130">
        <f t="shared" si="222"/>
        <v>1850000</v>
      </c>
      <c r="G14275" s="69"/>
    </row>
    <row r="14276" spans="1:8" ht="18" customHeight="1">
      <c r="A14276" s="323"/>
      <c r="B14276" s="302" t="s">
        <v>31</v>
      </c>
      <c r="C14276" s="325" t="s">
        <v>3132</v>
      </c>
      <c r="D14276" s="325">
        <v>104.5</v>
      </c>
      <c r="E14276" s="46">
        <v>37000</v>
      </c>
      <c r="F14276" s="130">
        <f t="shared" si="222"/>
        <v>3866500</v>
      </c>
      <c r="G14276" s="69"/>
    </row>
    <row r="14277" spans="1:8" ht="18" customHeight="1">
      <c r="A14277" s="323"/>
      <c r="B14277" s="302" t="s">
        <v>31</v>
      </c>
      <c r="C14277" s="325" t="s">
        <v>1824</v>
      </c>
      <c r="D14277" s="325">
        <v>104</v>
      </c>
      <c r="E14277" s="46">
        <v>37000</v>
      </c>
      <c r="F14277" s="130">
        <f t="shared" si="222"/>
        <v>3848000</v>
      </c>
      <c r="G14277" s="69"/>
    </row>
    <row r="14278" spans="1:8" ht="18" customHeight="1">
      <c r="A14278" s="323"/>
      <c r="B14278" s="302"/>
      <c r="C14278" s="325"/>
      <c r="D14278" s="325"/>
      <c r="E14278" s="46"/>
      <c r="F14278" s="130">
        <f t="shared" si="222"/>
        <v>0</v>
      </c>
      <c r="G14278" s="69"/>
    </row>
    <row r="14279" spans="1:8" ht="18" customHeight="1">
      <c r="A14279" s="323" t="s">
        <v>490</v>
      </c>
      <c r="B14279" s="302" t="s">
        <v>13</v>
      </c>
      <c r="C14279" s="325" t="s">
        <v>799</v>
      </c>
      <c r="D14279" s="325">
        <v>184.5</v>
      </c>
      <c r="E14279" s="46">
        <v>30500</v>
      </c>
      <c r="F14279" s="130">
        <f t="shared" si="222"/>
        <v>5627250</v>
      </c>
      <c r="G14279" s="86">
        <f>F14279</f>
        <v>5627250</v>
      </c>
      <c r="H14279" s="277" t="s">
        <v>2474</v>
      </c>
    </row>
    <row r="14280" spans="1:8" ht="18" customHeight="1">
      <c r="A14280" s="323"/>
      <c r="B14280" s="302"/>
      <c r="C14280" s="325"/>
      <c r="D14280" s="325"/>
      <c r="E14280" s="46"/>
      <c r="F14280" s="130">
        <f t="shared" si="222"/>
        <v>0</v>
      </c>
      <c r="G14280" s="69"/>
    </row>
    <row r="14281" spans="1:8" ht="18" customHeight="1">
      <c r="A14281" s="323" t="s">
        <v>2448</v>
      </c>
      <c r="B14281" s="302" t="s">
        <v>13</v>
      </c>
      <c r="C14281" s="325" t="s">
        <v>3126</v>
      </c>
      <c r="D14281" s="325">
        <v>100</v>
      </c>
      <c r="E14281" s="46">
        <v>32000</v>
      </c>
      <c r="F14281" s="130">
        <f t="shared" si="222"/>
        <v>3200000</v>
      </c>
      <c r="G14281" s="86">
        <f>SUM(F14281:F14286)</f>
        <v>15363050</v>
      </c>
      <c r="H14281" s="277" t="s">
        <v>2474</v>
      </c>
    </row>
    <row r="14282" spans="1:8" ht="18" customHeight="1">
      <c r="A14282" s="323"/>
      <c r="B14282" s="302" t="s">
        <v>23</v>
      </c>
      <c r="C14282" s="325" t="s">
        <v>1415</v>
      </c>
      <c r="D14282" s="325">
        <v>109.3</v>
      </c>
      <c r="E14282" s="46">
        <v>33500</v>
      </c>
      <c r="F14282" s="130">
        <f t="shared" si="222"/>
        <v>3661550</v>
      </c>
      <c r="G14282" s="69"/>
    </row>
    <row r="14283" spans="1:8" ht="18" customHeight="1">
      <c r="A14283" s="323"/>
      <c r="B14283" s="302" t="s">
        <v>31</v>
      </c>
      <c r="C14283" s="325" t="s">
        <v>284</v>
      </c>
      <c r="D14283" s="325">
        <v>97</v>
      </c>
      <c r="E14283" s="46">
        <v>35000</v>
      </c>
      <c r="F14283" s="130">
        <f t="shared" si="222"/>
        <v>3395000</v>
      </c>
      <c r="G14283" s="69"/>
    </row>
    <row r="14284" spans="1:8" ht="18" customHeight="1">
      <c r="A14284" s="323"/>
      <c r="B14284" s="302" t="s">
        <v>31</v>
      </c>
      <c r="C14284" s="325" t="s">
        <v>3133</v>
      </c>
      <c r="D14284" s="325">
        <v>40.9</v>
      </c>
      <c r="E14284" s="46">
        <v>35000</v>
      </c>
      <c r="F14284" s="130">
        <f t="shared" si="222"/>
        <v>1431500</v>
      </c>
      <c r="G14284" s="69"/>
    </row>
    <row r="14285" spans="1:8" ht="18" customHeight="1">
      <c r="A14285" s="323"/>
      <c r="B14285" s="302" t="s">
        <v>31</v>
      </c>
      <c r="C14285" s="325" t="s">
        <v>158</v>
      </c>
      <c r="D14285" s="325">
        <v>30</v>
      </c>
      <c r="E14285" s="46">
        <v>35000</v>
      </c>
      <c r="F14285" s="130">
        <f t="shared" si="222"/>
        <v>1050000</v>
      </c>
      <c r="G14285" s="69"/>
    </row>
    <row r="14286" spans="1:8" ht="18" customHeight="1">
      <c r="A14286" s="323"/>
      <c r="B14286" s="302" t="s">
        <v>31</v>
      </c>
      <c r="C14286" s="325" t="s">
        <v>292</v>
      </c>
      <c r="D14286" s="325">
        <v>75</v>
      </c>
      <c r="E14286" s="46">
        <v>35000</v>
      </c>
      <c r="F14286" s="130">
        <f t="shared" si="222"/>
        <v>2625000</v>
      </c>
      <c r="G14286" s="69"/>
    </row>
    <row r="14287" spans="1:8" ht="18" customHeight="1">
      <c r="A14287" s="323"/>
      <c r="B14287" s="302"/>
      <c r="C14287" s="325"/>
      <c r="D14287" s="325"/>
      <c r="E14287" s="46"/>
      <c r="F14287" s="130">
        <f t="shared" si="222"/>
        <v>0</v>
      </c>
      <c r="G14287" s="69"/>
    </row>
    <row r="14288" spans="1:8" ht="18" customHeight="1">
      <c r="A14288" s="323" t="s">
        <v>90</v>
      </c>
      <c r="B14288" s="302" t="s">
        <v>13</v>
      </c>
      <c r="C14288" s="325" t="s">
        <v>118</v>
      </c>
      <c r="D14288" s="325">
        <v>157.4</v>
      </c>
      <c r="E14288" s="46">
        <v>30500</v>
      </c>
      <c r="F14288" s="130">
        <f t="shared" si="222"/>
        <v>4800700</v>
      </c>
      <c r="G14288" s="86">
        <f>SUM(F14288:F14291)</f>
        <v>15361950</v>
      </c>
      <c r="H14288" s="277" t="s">
        <v>2474</v>
      </c>
    </row>
    <row r="14289" spans="1:8" ht="18" customHeight="1">
      <c r="A14289" s="323"/>
      <c r="B14289" s="302" t="s">
        <v>13</v>
      </c>
      <c r="C14289" s="325" t="s">
        <v>918</v>
      </c>
      <c r="D14289" s="325">
        <v>143.80000000000001</v>
      </c>
      <c r="E14289" s="46">
        <v>30500</v>
      </c>
      <c r="F14289" s="130">
        <f t="shared" si="222"/>
        <v>4385900</v>
      </c>
      <c r="G14289" s="69"/>
    </row>
    <row r="14290" spans="1:8" ht="18" customHeight="1">
      <c r="A14290" s="323"/>
      <c r="B14290" s="302" t="s">
        <v>13</v>
      </c>
      <c r="C14290" s="325" t="s">
        <v>416</v>
      </c>
      <c r="D14290" s="325">
        <v>202.7</v>
      </c>
      <c r="E14290" s="46">
        <v>30500</v>
      </c>
      <c r="F14290" s="130">
        <f t="shared" si="222"/>
        <v>6182350</v>
      </c>
      <c r="G14290" s="69"/>
    </row>
    <row r="14291" spans="1:8" ht="18" customHeight="1">
      <c r="A14291" s="323"/>
      <c r="B14291" s="302" t="s">
        <v>816</v>
      </c>
      <c r="C14291" s="325" t="s">
        <v>2506</v>
      </c>
      <c r="D14291" s="325">
        <v>-0.2</v>
      </c>
      <c r="E14291" s="46">
        <v>35000</v>
      </c>
      <c r="F14291" s="130">
        <f t="shared" si="222"/>
        <v>-7000</v>
      </c>
      <c r="G14291" s="69"/>
    </row>
    <row r="14292" spans="1:8" ht="18" customHeight="1">
      <c r="A14292" s="323"/>
      <c r="B14292" s="302"/>
      <c r="C14292" s="325"/>
      <c r="D14292" s="325"/>
      <c r="E14292" s="46"/>
      <c r="F14292" s="130">
        <f t="shared" si="222"/>
        <v>0</v>
      </c>
      <c r="G14292" s="69"/>
    </row>
    <row r="14293" spans="1:8" ht="18" customHeight="1">
      <c r="A14293" s="323" t="s">
        <v>2965</v>
      </c>
      <c r="B14293" s="302" t="s">
        <v>13</v>
      </c>
      <c r="C14293" s="325" t="s">
        <v>919</v>
      </c>
      <c r="D14293" s="325">
        <f>538.9+188.4</f>
        <v>727.3</v>
      </c>
      <c r="E14293" s="46">
        <v>31000</v>
      </c>
      <c r="F14293" s="130">
        <f t="shared" si="222"/>
        <v>22546300</v>
      </c>
      <c r="G14293" s="86">
        <f>F14293</f>
        <v>22546300</v>
      </c>
      <c r="H14293" s="277" t="s">
        <v>2474</v>
      </c>
    </row>
    <row r="14294" spans="1:8" ht="18" customHeight="1">
      <c r="A14294" s="323"/>
      <c r="B14294" s="302"/>
      <c r="C14294" s="325"/>
      <c r="D14294" s="325"/>
      <c r="E14294" s="46"/>
      <c r="F14294" s="130">
        <f t="shared" si="222"/>
        <v>0</v>
      </c>
      <c r="G14294" s="69"/>
    </row>
    <row r="14295" spans="1:8" ht="18" customHeight="1">
      <c r="A14295" s="323" t="s">
        <v>330</v>
      </c>
      <c r="B14295" s="302" t="s">
        <v>13</v>
      </c>
      <c r="C14295" s="325" t="s">
        <v>2961</v>
      </c>
      <c r="D14295" s="325">
        <v>345</v>
      </c>
      <c r="E14295" s="46">
        <v>30500</v>
      </c>
      <c r="F14295" s="130">
        <f t="shared" si="222"/>
        <v>10522500</v>
      </c>
      <c r="G14295" s="86">
        <f>F14295</f>
        <v>10522500</v>
      </c>
      <c r="H14295" s="277" t="s">
        <v>2474</v>
      </c>
    </row>
    <row r="14296" spans="1:8" ht="18" customHeight="1">
      <c r="A14296" s="323"/>
      <c r="B14296" s="302"/>
      <c r="C14296" s="325"/>
      <c r="D14296" s="325"/>
      <c r="E14296" s="46"/>
      <c r="F14296" s="130">
        <f t="shared" si="222"/>
        <v>0</v>
      </c>
      <c r="G14296" s="69"/>
    </row>
    <row r="14297" spans="1:8" ht="18" customHeight="1">
      <c r="A14297" s="323" t="s">
        <v>316</v>
      </c>
      <c r="B14297" s="302" t="s">
        <v>669</v>
      </c>
      <c r="C14297" s="325" t="s">
        <v>738</v>
      </c>
      <c r="D14297" s="325">
        <v>106.3</v>
      </c>
      <c r="E14297" s="46">
        <v>35500</v>
      </c>
      <c r="F14297" s="130">
        <f t="shared" si="222"/>
        <v>3773650</v>
      </c>
      <c r="G14297" s="86">
        <f>SUM(F14297:F14309)</f>
        <v>81457800</v>
      </c>
      <c r="H14297" s="277" t="s">
        <v>2474</v>
      </c>
    </row>
    <row r="14298" spans="1:8" ht="18" customHeight="1">
      <c r="A14298" s="323"/>
      <c r="B14298" s="302" t="s">
        <v>669</v>
      </c>
      <c r="C14298" s="325" t="s">
        <v>59</v>
      </c>
      <c r="D14298" s="325">
        <v>101.8</v>
      </c>
      <c r="E14298" s="46">
        <v>35500</v>
      </c>
      <c r="F14298" s="130">
        <f t="shared" si="222"/>
        <v>3613900</v>
      </c>
      <c r="G14298" s="69"/>
    </row>
    <row r="14299" spans="1:8" ht="18" customHeight="1">
      <c r="A14299" s="323"/>
      <c r="B14299" s="302" t="s">
        <v>31</v>
      </c>
      <c r="C14299" s="325" t="s">
        <v>857</v>
      </c>
      <c r="D14299" s="325">
        <v>300</v>
      </c>
      <c r="E14299" s="46">
        <v>35000</v>
      </c>
      <c r="F14299" s="130">
        <f t="shared" si="222"/>
        <v>10500000</v>
      </c>
      <c r="G14299" s="69"/>
    </row>
    <row r="14300" spans="1:8" ht="18" customHeight="1">
      <c r="A14300" s="323"/>
      <c r="B14300" s="302" t="s">
        <v>31</v>
      </c>
      <c r="C14300" s="325" t="s">
        <v>823</v>
      </c>
      <c r="D14300" s="325">
        <v>110</v>
      </c>
      <c r="E14300" s="46">
        <v>35000</v>
      </c>
      <c r="F14300" s="130">
        <f t="shared" ref="F14300:F14369" si="223">E14300*D14300</f>
        <v>3850000</v>
      </c>
      <c r="G14300" s="69"/>
    </row>
    <row r="14301" spans="1:8" ht="18" customHeight="1">
      <c r="A14301" s="323"/>
      <c r="B14301" s="302" t="s">
        <v>31</v>
      </c>
      <c r="C14301" s="325" t="s">
        <v>2794</v>
      </c>
      <c r="D14301" s="325">
        <v>130</v>
      </c>
      <c r="E14301" s="46">
        <v>34500</v>
      </c>
      <c r="F14301" s="130">
        <f t="shared" si="223"/>
        <v>4485000</v>
      </c>
      <c r="G14301" s="69"/>
    </row>
    <row r="14302" spans="1:8" ht="18" customHeight="1">
      <c r="A14302" s="323"/>
      <c r="B14302" s="302" t="s">
        <v>31</v>
      </c>
      <c r="C14302" s="325" t="s">
        <v>22</v>
      </c>
      <c r="D14302" s="325">
        <v>60</v>
      </c>
      <c r="E14302" s="46">
        <v>34500</v>
      </c>
      <c r="F14302" s="130">
        <f t="shared" si="223"/>
        <v>2070000</v>
      </c>
      <c r="G14302" s="69"/>
    </row>
    <row r="14303" spans="1:8" ht="18" customHeight="1">
      <c r="A14303" s="323"/>
      <c r="B14303" s="302" t="s">
        <v>31</v>
      </c>
      <c r="C14303" s="325" t="s">
        <v>2757</v>
      </c>
      <c r="D14303" s="325">
        <v>187.7</v>
      </c>
      <c r="E14303" s="46">
        <v>34500</v>
      </c>
      <c r="F14303" s="130">
        <f t="shared" si="223"/>
        <v>6475650</v>
      </c>
      <c r="G14303" s="69"/>
    </row>
    <row r="14304" spans="1:8" ht="18" customHeight="1">
      <c r="A14304" s="323"/>
      <c r="B14304" s="302" t="s">
        <v>31</v>
      </c>
      <c r="C14304" s="325" t="s">
        <v>2611</v>
      </c>
      <c r="D14304" s="325">
        <v>191</v>
      </c>
      <c r="E14304" s="46">
        <v>34500</v>
      </c>
      <c r="F14304" s="130">
        <f t="shared" si="223"/>
        <v>6589500</v>
      </c>
      <c r="G14304" s="69"/>
    </row>
    <row r="14305" spans="1:9" ht="18" customHeight="1">
      <c r="A14305" s="323"/>
      <c r="B14305" s="302" t="s">
        <v>31</v>
      </c>
      <c r="C14305" s="325" t="s">
        <v>514</v>
      </c>
      <c r="D14305" s="325">
        <v>104</v>
      </c>
      <c r="E14305" s="46">
        <v>34500</v>
      </c>
      <c r="F14305" s="130">
        <f t="shared" si="223"/>
        <v>3588000</v>
      </c>
      <c r="G14305" s="69"/>
    </row>
    <row r="14306" spans="1:9" ht="18" customHeight="1">
      <c r="A14306" s="323"/>
      <c r="B14306" s="302" t="s">
        <v>31</v>
      </c>
      <c r="C14306" s="325" t="s">
        <v>1069</v>
      </c>
      <c r="D14306" s="325">
        <v>307.3</v>
      </c>
      <c r="E14306" s="46">
        <v>34500</v>
      </c>
      <c r="F14306" s="130">
        <f t="shared" si="223"/>
        <v>10601850</v>
      </c>
      <c r="G14306" s="69"/>
    </row>
    <row r="14307" spans="1:9" ht="18" customHeight="1">
      <c r="A14307" s="323"/>
      <c r="B14307" s="302" t="s">
        <v>31</v>
      </c>
      <c r="C14307" s="325" t="s">
        <v>3127</v>
      </c>
      <c r="D14307" s="325">
        <v>48.5</v>
      </c>
      <c r="E14307" s="46">
        <v>34500</v>
      </c>
      <c r="F14307" s="130">
        <f t="shared" si="223"/>
        <v>1673250</v>
      </c>
      <c r="G14307" s="69"/>
    </row>
    <row r="14308" spans="1:9" ht="18" customHeight="1">
      <c r="A14308" s="323"/>
      <c r="B14308" s="302" t="s">
        <v>13</v>
      </c>
      <c r="C14308" s="325" t="s">
        <v>369</v>
      </c>
      <c r="D14308" s="325">
        <v>513.20000000000005</v>
      </c>
      <c r="E14308" s="46">
        <v>30000</v>
      </c>
      <c r="F14308" s="130">
        <f t="shared" si="223"/>
        <v>15396000.000000002</v>
      </c>
      <c r="G14308" s="69"/>
    </row>
    <row r="14309" spans="1:9" ht="18" customHeight="1">
      <c r="A14309" s="323"/>
      <c r="B14309" s="302" t="s">
        <v>31</v>
      </c>
      <c r="C14309" s="325" t="s">
        <v>754</v>
      </c>
      <c r="D14309" s="325">
        <v>252.6</v>
      </c>
      <c r="E14309" s="46">
        <v>35000</v>
      </c>
      <c r="F14309" s="130">
        <f t="shared" si="223"/>
        <v>8841000</v>
      </c>
      <c r="G14309" s="69"/>
    </row>
    <row r="14310" spans="1:9" ht="18" customHeight="1">
      <c r="A14310" s="323"/>
      <c r="B14310" s="302"/>
      <c r="C14310" s="325"/>
      <c r="D14310" s="325"/>
      <c r="E14310" s="46"/>
      <c r="F14310" s="130">
        <f t="shared" si="223"/>
        <v>0</v>
      </c>
      <c r="G14310" s="69"/>
    </row>
    <row r="14311" spans="1:9" ht="18" customHeight="1">
      <c r="A14311" s="323" t="s">
        <v>2469</v>
      </c>
      <c r="B14311" s="302" t="s">
        <v>31</v>
      </c>
      <c r="C14311" s="325" t="s">
        <v>200</v>
      </c>
      <c r="D14311" s="325">
        <v>100</v>
      </c>
      <c r="E14311" s="46">
        <v>36500</v>
      </c>
      <c r="F14311" s="130">
        <f t="shared" si="223"/>
        <v>3650000</v>
      </c>
      <c r="G14311" s="86">
        <f>SUM(F14311:F14313)</f>
        <v>4996000</v>
      </c>
      <c r="H14311" s="277" t="s">
        <v>2474</v>
      </c>
      <c r="I14311" s="338" t="s">
        <v>2520</v>
      </c>
    </row>
    <row r="14312" spans="1:9" ht="18" customHeight="1">
      <c r="A14312" s="323"/>
      <c r="B14312" s="302" t="s">
        <v>31</v>
      </c>
      <c r="C14312" s="325" t="s">
        <v>3128</v>
      </c>
      <c r="D14312" s="325">
        <v>47.7</v>
      </c>
      <c r="E14312" s="46">
        <v>37000</v>
      </c>
      <c r="F14312" s="130">
        <f t="shared" si="223"/>
        <v>1764900</v>
      </c>
      <c r="G14312" s="69"/>
      <c r="I14312" s="338" t="s">
        <v>2520</v>
      </c>
    </row>
    <row r="14313" spans="1:9" ht="18" customHeight="1">
      <c r="A14313" s="323"/>
      <c r="B14313" s="439" t="s">
        <v>2376</v>
      </c>
      <c r="C14313" s="430" t="s">
        <v>199</v>
      </c>
      <c r="D14313" s="430">
        <v>-11.8</v>
      </c>
      <c r="E14313" s="54">
        <v>35500</v>
      </c>
      <c r="F14313" s="140">
        <f t="shared" si="223"/>
        <v>-418900</v>
      </c>
      <c r="G14313" s="69"/>
      <c r="I14313" s="338" t="s">
        <v>2520</v>
      </c>
    </row>
    <row r="14314" spans="1:9" ht="18" customHeight="1">
      <c r="A14314" s="323"/>
      <c r="B14314" s="302"/>
      <c r="C14314" s="325"/>
      <c r="D14314" s="325"/>
      <c r="E14314" s="46"/>
      <c r="F14314" s="130">
        <f t="shared" si="223"/>
        <v>0</v>
      </c>
      <c r="G14314" s="69"/>
    </row>
    <row r="14315" spans="1:9" ht="18" customHeight="1">
      <c r="A14315" s="323" t="s">
        <v>2287</v>
      </c>
      <c r="B14315" s="302" t="s">
        <v>690</v>
      </c>
      <c r="C14315" s="325" t="s">
        <v>3136</v>
      </c>
      <c r="D14315" s="325">
        <v>49.9</v>
      </c>
      <c r="E14315" s="46">
        <v>38000</v>
      </c>
      <c r="F14315" s="130">
        <f t="shared" si="223"/>
        <v>1896200</v>
      </c>
      <c r="G14315" s="86">
        <f>SUM(F14315:F14318)</f>
        <v>10483300</v>
      </c>
      <c r="H14315" s="277" t="s">
        <v>2474</v>
      </c>
    </row>
    <row r="14316" spans="1:9" ht="18" customHeight="1">
      <c r="A14316" s="323"/>
      <c r="B14316" s="302" t="s">
        <v>233</v>
      </c>
      <c r="C14316" s="325" t="s">
        <v>46</v>
      </c>
      <c r="D14316" s="325">
        <v>70</v>
      </c>
      <c r="E14316" s="46">
        <v>41000</v>
      </c>
      <c r="F14316" s="130">
        <f t="shared" si="223"/>
        <v>2870000</v>
      </c>
      <c r="G14316" s="69"/>
    </row>
    <row r="14317" spans="1:9" ht="18" customHeight="1">
      <c r="A14317" s="323"/>
      <c r="B14317" s="302" t="s">
        <v>690</v>
      </c>
      <c r="C14317" s="325" t="s">
        <v>581</v>
      </c>
      <c r="D14317" s="325">
        <v>104.2</v>
      </c>
      <c r="E14317" s="46">
        <v>38000</v>
      </c>
      <c r="F14317" s="130">
        <f t="shared" si="223"/>
        <v>3959600</v>
      </c>
      <c r="G14317" s="69"/>
    </row>
    <row r="14318" spans="1:9" ht="18" customHeight="1">
      <c r="A14318" s="323"/>
      <c r="B14318" s="302" t="s">
        <v>31</v>
      </c>
      <c r="C14318" s="325" t="s">
        <v>171</v>
      </c>
      <c r="D14318" s="325">
        <v>47.5</v>
      </c>
      <c r="E14318" s="46">
        <v>37000</v>
      </c>
      <c r="F14318" s="130">
        <f t="shared" si="223"/>
        <v>1757500</v>
      </c>
      <c r="G14318" s="69"/>
    </row>
    <row r="14319" spans="1:9" ht="18" customHeight="1">
      <c r="A14319" s="323"/>
      <c r="B14319" s="302"/>
      <c r="C14319" s="325"/>
      <c r="D14319" s="325"/>
      <c r="E14319" s="46"/>
      <c r="F14319" s="130">
        <f t="shared" si="223"/>
        <v>0</v>
      </c>
      <c r="G14319" s="69"/>
    </row>
    <row r="14320" spans="1:9" ht="18" customHeight="1">
      <c r="A14320" s="323" t="s">
        <v>52</v>
      </c>
      <c r="B14320" s="439" t="s">
        <v>1364</v>
      </c>
      <c r="C14320" s="430" t="s">
        <v>54</v>
      </c>
      <c r="D14320" s="430">
        <v>-0.3</v>
      </c>
      <c r="E14320" s="54">
        <v>38300</v>
      </c>
      <c r="F14320" s="140">
        <f t="shared" si="223"/>
        <v>-11490</v>
      </c>
      <c r="G14320" s="86">
        <f>SUM(F14320:F14321)</f>
        <v>33558510</v>
      </c>
      <c r="H14320" s="277" t="s">
        <v>2474</v>
      </c>
      <c r="I14320" s="284">
        <v>42519</v>
      </c>
    </row>
    <row r="14321" spans="1:9" ht="18" customHeight="1">
      <c r="A14321" s="323"/>
      <c r="B14321" s="302" t="s">
        <v>31</v>
      </c>
      <c r="C14321" s="325" t="s">
        <v>55</v>
      </c>
      <c r="D14321" s="325">
        <v>900</v>
      </c>
      <c r="E14321" s="46">
        <v>37300</v>
      </c>
      <c r="F14321" s="130">
        <f t="shared" si="223"/>
        <v>33570000</v>
      </c>
      <c r="G14321" s="69"/>
      <c r="I14321" s="284"/>
    </row>
    <row r="14322" spans="1:9" ht="18" customHeight="1">
      <c r="A14322" s="323"/>
      <c r="B14322" s="302"/>
      <c r="C14322" s="325"/>
      <c r="D14322" s="325"/>
      <c r="E14322" s="46"/>
      <c r="F14322" s="130">
        <f t="shared" si="223"/>
        <v>0</v>
      </c>
      <c r="G14322" s="69"/>
    </row>
    <row r="14323" spans="1:9" ht="18" customHeight="1">
      <c r="A14323" s="323" t="s">
        <v>2454</v>
      </c>
      <c r="B14323" s="302" t="s">
        <v>31</v>
      </c>
      <c r="C14323" s="325" t="s">
        <v>184</v>
      </c>
      <c r="D14323" s="325">
        <v>62.3</v>
      </c>
      <c r="E14323" s="46">
        <v>34000</v>
      </c>
      <c r="F14323" s="130">
        <f t="shared" si="223"/>
        <v>2118200</v>
      </c>
      <c r="G14323" s="86">
        <f>F14323</f>
        <v>2118200</v>
      </c>
      <c r="H14323" s="277" t="s">
        <v>2474</v>
      </c>
    </row>
    <row r="14324" spans="1:9" ht="18" customHeight="1">
      <c r="A14324" s="323"/>
      <c r="B14324" s="302"/>
      <c r="C14324" s="325"/>
      <c r="D14324" s="325"/>
      <c r="E14324" s="46"/>
      <c r="F14324" s="130">
        <f t="shared" si="223"/>
        <v>0</v>
      </c>
      <c r="G14324" s="69"/>
    </row>
    <row r="14325" spans="1:9" ht="18" customHeight="1">
      <c r="A14325" s="323" t="s">
        <v>2463</v>
      </c>
      <c r="B14325" s="302" t="s">
        <v>31</v>
      </c>
      <c r="C14325" s="325" t="s">
        <v>2994</v>
      </c>
      <c r="D14325" s="325">
        <v>250</v>
      </c>
      <c r="E14325" s="46">
        <v>35000</v>
      </c>
      <c r="F14325" s="130">
        <f t="shared" si="223"/>
        <v>8750000</v>
      </c>
      <c r="G14325" s="86">
        <f>F14325</f>
        <v>8750000</v>
      </c>
      <c r="H14325" s="277" t="s">
        <v>2474</v>
      </c>
    </row>
    <row r="14326" spans="1:9" ht="18" customHeight="1">
      <c r="A14326" s="323"/>
      <c r="B14326" s="302"/>
      <c r="C14326" s="325"/>
      <c r="D14326" s="325"/>
      <c r="E14326" s="46"/>
      <c r="F14326" s="130">
        <f t="shared" si="223"/>
        <v>0</v>
      </c>
      <c r="G14326" s="69"/>
    </row>
    <row r="14327" spans="1:9" ht="18" customHeight="1">
      <c r="A14327" s="323" t="s">
        <v>210</v>
      </c>
      <c r="B14327" s="302" t="s">
        <v>212</v>
      </c>
      <c r="C14327" s="325" t="s">
        <v>1148</v>
      </c>
      <c r="D14327" s="325">
        <v>300</v>
      </c>
      <c r="E14327" s="46">
        <v>31000</v>
      </c>
      <c r="F14327" s="130">
        <f t="shared" si="223"/>
        <v>9300000</v>
      </c>
      <c r="G14327" s="86">
        <f>SUM(F14327:F14330)</f>
        <v>29450000</v>
      </c>
      <c r="H14327" s="277" t="s">
        <v>2474</v>
      </c>
    </row>
    <row r="14328" spans="1:9" ht="18" customHeight="1">
      <c r="A14328" s="323"/>
      <c r="B14328" s="302" t="s">
        <v>212</v>
      </c>
      <c r="C14328" s="325" t="s">
        <v>1026</v>
      </c>
      <c r="D14328" s="325">
        <v>250</v>
      </c>
      <c r="E14328" s="46">
        <v>31000</v>
      </c>
      <c r="F14328" s="130">
        <f t="shared" si="223"/>
        <v>7750000</v>
      </c>
      <c r="G14328" s="69"/>
    </row>
    <row r="14329" spans="1:9" ht="18" customHeight="1">
      <c r="A14329" s="323"/>
      <c r="B14329" s="302" t="s">
        <v>212</v>
      </c>
      <c r="C14329" s="325" t="s">
        <v>346</v>
      </c>
      <c r="D14329" s="325">
        <v>100</v>
      </c>
      <c r="E14329" s="46">
        <v>31000</v>
      </c>
      <c r="F14329" s="130">
        <f t="shared" si="223"/>
        <v>3100000</v>
      </c>
      <c r="G14329" s="69"/>
    </row>
    <row r="14330" spans="1:9" ht="18" customHeight="1">
      <c r="A14330" s="323"/>
      <c r="B14330" s="302" t="s">
        <v>212</v>
      </c>
      <c r="C14330" s="325" t="s">
        <v>213</v>
      </c>
      <c r="D14330" s="325">
        <v>300</v>
      </c>
      <c r="E14330" s="46">
        <v>31000</v>
      </c>
      <c r="F14330" s="130">
        <f t="shared" si="223"/>
        <v>9300000</v>
      </c>
      <c r="G14330" s="69"/>
    </row>
    <row r="14331" spans="1:9" ht="18" customHeight="1">
      <c r="A14331" s="323"/>
      <c r="B14331" s="302"/>
      <c r="C14331" s="325"/>
      <c r="D14331" s="325"/>
      <c r="E14331" s="46"/>
      <c r="F14331" s="130">
        <f t="shared" si="223"/>
        <v>0</v>
      </c>
      <c r="G14331" s="69"/>
    </row>
    <row r="14332" spans="1:9" ht="18" customHeight="1">
      <c r="A14332" s="323" t="s">
        <v>193</v>
      </c>
      <c r="B14332" s="302" t="s">
        <v>13</v>
      </c>
      <c r="C14332" s="325" t="s">
        <v>2290</v>
      </c>
      <c r="D14332" s="325">
        <v>12.5</v>
      </c>
      <c r="E14332" s="46">
        <v>32000</v>
      </c>
      <c r="F14332" s="130">
        <f t="shared" si="223"/>
        <v>400000</v>
      </c>
      <c r="G14332" s="86">
        <f>SUM(F14332:F14333)</f>
        <v>920000</v>
      </c>
      <c r="H14332" s="277" t="s">
        <v>2474</v>
      </c>
    </row>
    <row r="14333" spans="1:9" ht="18" customHeight="1">
      <c r="A14333" s="323"/>
      <c r="B14333" s="302" t="s">
        <v>13</v>
      </c>
      <c r="C14333" s="325" t="s">
        <v>3137</v>
      </c>
      <c r="D14333" s="325">
        <v>16</v>
      </c>
      <c r="E14333" s="46">
        <v>32500</v>
      </c>
      <c r="F14333" s="130">
        <f t="shared" si="223"/>
        <v>520000</v>
      </c>
      <c r="G14333" s="69"/>
    </row>
    <row r="14334" spans="1:9" ht="18" customHeight="1">
      <c r="A14334" s="323"/>
      <c r="B14334" s="302"/>
      <c r="C14334" s="325"/>
      <c r="D14334" s="325"/>
      <c r="E14334" s="46"/>
      <c r="F14334" s="130">
        <f t="shared" si="223"/>
        <v>0</v>
      </c>
      <c r="G14334" s="69"/>
    </row>
    <row r="14335" spans="1:9" ht="18" customHeight="1">
      <c r="A14335" s="323" t="s">
        <v>2354</v>
      </c>
      <c r="B14335" s="302" t="s">
        <v>13</v>
      </c>
      <c r="C14335" s="325" t="s">
        <v>909</v>
      </c>
      <c r="D14335" s="325">
        <v>522.79999999999995</v>
      </c>
      <c r="E14335" s="46">
        <v>32000</v>
      </c>
      <c r="F14335" s="130">
        <f t="shared" si="223"/>
        <v>16729599.999999998</v>
      </c>
      <c r="G14335" s="86">
        <f>F14335</f>
        <v>16729599.999999998</v>
      </c>
      <c r="H14335" s="277" t="s">
        <v>2474</v>
      </c>
    </row>
    <row r="14336" spans="1:9" ht="18" customHeight="1">
      <c r="A14336" s="323"/>
      <c r="B14336" s="302"/>
      <c r="C14336" s="325"/>
      <c r="D14336" s="325"/>
      <c r="E14336" s="46"/>
      <c r="F14336" s="130">
        <f t="shared" si="223"/>
        <v>0</v>
      </c>
      <c r="G14336" s="69"/>
    </row>
    <row r="14337" spans="1:8" ht="18" customHeight="1">
      <c r="A14337" s="323" t="s">
        <v>178</v>
      </c>
      <c r="B14337" s="302" t="s">
        <v>13</v>
      </c>
      <c r="C14337" s="325" t="s">
        <v>1089</v>
      </c>
      <c r="D14337" s="325">
        <v>279.8</v>
      </c>
      <c r="E14337" s="46">
        <v>32000</v>
      </c>
      <c r="F14337" s="130">
        <f t="shared" si="223"/>
        <v>8953600</v>
      </c>
      <c r="G14337" s="86">
        <f>F14337</f>
        <v>8953600</v>
      </c>
      <c r="H14337" s="277" t="s">
        <v>2474</v>
      </c>
    </row>
    <row r="14338" spans="1:8" ht="18" customHeight="1">
      <c r="A14338" s="323"/>
      <c r="B14338" s="302"/>
      <c r="C14338" s="325"/>
      <c r="D14338" s="325"/>
      <c r="E14338" s="46"/>
      <c r="F14338" s="130">
        <f t="shared" si="223"/>
        <v>0</v>
      </c>
      <c r="G14338" s="69"/>
    </row>
    <row r="14339" spans="1:8" ht="18" customHeight="1">
      <c r="A14339" s="323" t="s">
        <v>321</v>
      </c>
      <c r="B14339" s="302" t="s">
        <v>133</v>
      </c>
      <c r="C14339" s="325" t="s">
        <v>754</v>
      </c>
      <c r="D14339" s="325">
        <v>141.30000000000001</v>
      </c>
      <c r="E14339" s="46">
        <v>35000</v>
      </c>
      <c r="F14339" s="130">
        <f t="shared" si="223"/>
        <v>4945500</v>
      </c>
      <c r="G14339" s="86">
        <f>SUM(F14339:F14340)</f>
        <v>14469000</v>
      </c>
      <c r="H14339" s="277" t="s">
        <v>2474</v>
      </c>
    </row>
    <row r="14340" spans="1:8" ht="18" customHeight="1">
      <c r="A14340" s="323"/>
      <c r="B14340" s="302" t="s">
        <v>31</v>
      </c>
      <c r="C14340" s="325" t="s">
        <v>2139</v>
      </c>
      <c r="D14340" s="325">
        <v>272.10000000000002</v>
      </c>
      <c r="E14340" s="46">
        <v>35000</v>
      </c>
      <c r="F14340" s="130">
        <f t="shared" si="223"/>
        <v>9523500</v>
      </c>
      <c r="G14340" s="69"/>
    </row>
    <row r="14341" spans="1:8" ht="18" customHeight="1">
      <c r="A14341" s="323"/>
      <c r="B14341" s="302"/>
      <c r="C14341" s="325"/>
      <c r="D14341" s="325"/>
      <c r="E14341" s="46"/>
      <c r="F14341" s="130">
        <f t="shared" si="223"/>
        <v>0</v>
      </c>
      <c r="G14341" s="69"/>
    </row>
    <row r="14342" spans="1:8" ht="18" customHeight="1">
      <c r="A14342" s="323" t="s">
        <v>1843</v>
      </c>
      <c r="B14342" s="302" t="s">
        <v>31</v>
      </c>
      <c r="C14342" s="325" t="s">
        <v>343</v>
      </c>
      <c r="D14342" s="325">
        <v>202.3</v>
      </c>
      <c r="E14342" s="46">
        <v>35000</v>
      </c>
      <c r="F14342" s="130">
        <f t="shared" si="223"/>
        <v>7080500</v>
      </c>
      <c r="G14342" s="86">
        <f>SUM(F14342:F14343)</f>
        <v>12639500</v>
      </c>
      <c r="H14342" s="277" t="s">
        <v>2474</v>
      </c>
    </row>
    <row r="14343" spans="1:8" ht="18" customHeight="1">
      <c r="A14343" s="323"/>
      <c r="B14343" s="302" t="s">
        <v>441</v>
      </c>
      <c r="C14343" s="325" t="s">
        <v>281</v>
      </c>
      <c r="D14343" s="325">
        <v>163.5</v>
      </c>
      <c r="E14343" s="46">
        <v>34000</v>
      </c>
      <c r="F14343" s="130">
        <f t="shared" si="223"/>
        <v>5559000</v>
      </c>
      <c r="G14343" s="69"/>
    </row>
    <row r="14344" spans="1:8" ht="18" customHeight="1">
      <c r="A14344" s="323"/>
      <c r="B14344" s="302"/>
      <c r="C14344" s="325"/>
      <c r="D14344" s="325"/>
      <c r="E14344" s="46"/>
      <c r="F14344" s="130">
        <f t="shared" si="223"/>
        <v>0</v>
      </c>
      <c r="G14344" s="69"/>
    </row>
    <row r="14345" spans="1:8" ht="18" customHeight="1">
      <c r="A14345" s="323" t="s">
        <v>51</v>
      </c>
      <c r="B14345" s="302" t="s">
        <v>23</v>
      </c>
      <c r="C14345" s="325" t="s">
        <v>583</v>
      </c>
      <c r="D14345" s="325">
        <v>49</v>
      </c>
      <c r="E14345" s="46">
        <v>34500</v>
      </c>
      <c r="F14345" s="130">
        <f t="shared" si="223"/>
        <v>1690500</v>
      </c>
      <c r="G14345" s="86">
        <f>SUM(F14345:F14355)</f>
        <v>51557050</v>
      </c>
      <c r="H14345" s="277" t="s">
        <v>2474</v>
      </c>
    </row>
    <row r="14346" spans="1:8" ht="18" customHeight="1">
      <c r="A14346" s="323"/>
      <c r="B14346" s="302" t="s">
        <v>23</v>
      </c>
      <c r="C14346" s="325" t="s">
        <v>337</v>
      </c>
      <c r="D14346" s="325">
        <v>199.7</v>
      </c>
      <c r="E14346" s="46">
        <v>34500</v>
      </c>
      <c r="F14346" s="130">
        <f t="shared" si="223"/>
        <v>6889650</v>
      </c>
      <c r="G14346" s="69"/>
    </row>
    <row r="14347" spans="1:8" ht="18" customHeight="1">
      <c r="A14347" s="323"/>
      <c r="B14347" s="302" t="s">
        <v>31</v>
      </c>
      <c r="C14347" s="325" t="s">
        <v>496</v>
      </c>
      <c r="D14347" s="325">
        <v>202.2</v>
      </c>
      <c r="E14347" s="46">
        <v>34000</v>
      </c>
      <c r="F14347" s="130">
        <f t="shared" si="223"/>
        <v>6874800</v>
      </c>
      <c r="G14347" s="69"/>
    </row>
    <row r="14348" spans="1:8" ht="18" customHeight="1">
      <c r="A14348" s="323"/>
      <c r="B14348" s="302" t="s">
        <v>31</v>
      </c>
      <c r="C14348" s="325" t="s">
        <v>3138</v>
      </c>
      <c r="D14348" s="325">
        <v>154</v>
      </c>
      <c r="E14348" s="46">
        <v>34000</v>
      </c>
      <c r="F14348" s="130">
        <f t="shared" si="223"/>
        <v>5236000</v>
      </c>
      <c r="G14348" s="69"/>
    </row>
    <row r="14349" spans="1:8" ht="18" customHeight="1">
      <c r="A14349" s="323"/>
      <c r="B14349" s="302" t="s">
        <v>31</v>
      </c>
      <c r="C14349" s="325" t="s">
        <v>786</v>
      </c>
      <c r="D14349" s="325">
        <v>47.2</v>
      </c>
      <c r="E14349" s="46">
        <v>34000</v>
      </c>
      <c r="F14349" s="130">
        <f t="shared" si="223"/>
        <v>1604800</v>
      </c>
      <c r="G14349" s="69"/>
    </row>
    <row r="14350" spans="1:8" ht="18" customHeight="1">
      <c r="A14350" s="323"/>
      <c r="B14350" s="302" t="s">
        <v>31</v>
      </c>
      <c r="C14350" s="325" t="s">
        <v>15</v>
      </c>
      <c r="D14350" s="325">
        <v>37.5</v>
      </c>
      <c r="E14350" s="46">
        <v>35000</v>
      </c>
      <c r="F14350" s="130">
        <f t="shared" si="223"/>
        <v>1312500</v>
      </c>
      <c r="G14350" s="69"/>
    </row>
    <row r="14351" spans="1:8" ht="18" customHeight="1">
      <c r="A14351" s="323"/>
      <c r="B14351" s="302" t="s">
        <v>31</v>
      </c>
      <c r="C14351" s="325" t="s">
        <v>148</v>
      </c>
      <c r="D14351" s="325">
        <v>300</v>
      </c>
      <c r="E14351" s="46">
        <v>32000</v>
      </c>
      <c r="F14351" s="130">
        <f t="shared" si="223"/>
        <v>9600000</v>
      </c>
      <c r="G14351" s="69"/>
    </row>
    <row r="14352" spans="1:8" ht="18" customHeight="1">
      <c r="A14352" s="323"/>
      <c r="B14352" s="302" t="s">
        <v>31</v>
      </c>
      <c r="C14352" s="325" t="s">
        <v>1581</v>
      </c>
      <c r="D14352" s="325">
        <v>204.7</v>
      </c>
      <c r="E14352" s="46">
        <v>32000</v>
      </c>
      <c r="F14352" s="130">
        <f t="shared" si="223"/>
        <v>6550400</v>
      </c>
      <c r="G14352" s="69"/>
    </row>
    <row r="14353" spans="1:9" ht="18" customHeight="1">
      <c r="A14353" s="323"/>
      <c r="B14353" s="302" t="s">
        <v>31</v>
      </c>
      <c r="C14353" s="325" t="s">
        <v>1509</v>
      </c>
      <c r="D14353" s="325">
        <v>102.3</v>
      </c>
      <c r="E14353" s="46">
        <v>32000</v>
      </c>
      <c r="F14353" s="130">
        <f t="shared" si="223"/>
        <v>3273600</v>
      </c>
      <c r="G14353" s="69"/>
    </row>
    <row r="14354" spans="1:9" ht="18" customHeight="1">
      <c r="A14354" s="323"/>
      <c r="B14354" s="302" t="s">
        <v>31</v>
      </c>
      <c r="C14354" s="325" t="s">
        <v>2346</v>
      </c>
      <c r="D14354" s="325">
        <v>201.4</v>
      </c>
      <c r="E14354" s="46">
        <v>32000</v>
      </c>
      <c r="F14354" s="130">
        <f t="shared" si="223"/>
        <v>6444800</v>
      </c>
      <c r="G14354" s="69"/>
    </row>
    <row r="14355" spans="1:9" ht="18" customHeight="1">
      <c r="A14355" s="323"/>
      <c r="B14355" s="302" t="s">
        <v>31</v>
      </c>
      <c r="C14355" s="325" t="s">
        <v>1303</v>
      </c>
      <c r="D14355" s="325">
        <v>65</v>
      </c>
      <c r="E14355" s="46">
        <v>32000</v>
      </c>
      <c r="F14355" s="130">
        <f t="shared" si="223"/>
        <v>2080000</v>
      </c>
      <c r="G14355" s="69"/>
    </row>
    <row r="14356" spans="1:9" ht="18" customHeight="1">
      <c r="A14356" s="323"/>
      <c r="B14356" s="302"/>
      <c r="C14356" s="325"/>
      <c r="D14356" s="325"/>
      <c r="E14356" s="46"/>
      <c r="F14356" s="130">
        <f t="shared" si="223"/>
        <v>0</v>
      </c>
      <c r="G14356" s="69"/>
    </row>
    <row r="14357" spans="1:9" ht="18" customHeight="1">
      <c r="A14357" s="323" t="s">
        <v>93</v>
      </c>
      <c r="B14357" s="302" t="s">
        <v>1453</v>
      </c>
      <c r="C14357" s="325" t="s">
        <v>710</v>
      </c>
      <c r="D14357" s="325">
        <v>51</v>
      </c>
      <c r="E14357" s="46">
        <v>35000</v>
      </c>
      <c r="F14357" s="130">
        <f t="shared" si="223"/>
        <v>1785000</v>
      </c>
      <c r="G14357" s="86">
        <f>SUM(F14357:F14360)</f>
        <v>8585500</v>
      </c>
      <c r="H14357" s="564" t="s">
        <v>2474</v>
      </c>
      <c r="I14357" s="286" t="s">
        <v>354</v>
      </c>
    </row>
    <row r="14358" spans="1:9" ht="18" customHeight="1">
      <c r="A14358" s="323"/>
      <c r="B14358" s="302" t="s">
        <v>2926</v>
      </c>
      <c r="C14358" s="325" t="s">
        <v>106</v>
      </c>
      <c r="D14358" s="325">
        <v>163.9</v>
      </c>
      <c r="E14358" s="46">
        <v>35000</v>
      </c>
      <c r="F14358" s="130">
        <f t="shared" si="223"/>
        <v>5736500</v>
      </c>
      <c r="G14358" s="69"/>
    </row>
    <row r="14359" spans="1:9" ht="18" customHeight="1">
      <c r="A14359" s="323"/>
      <c r="B14359" s="302" t="s">
        <v>31</v>
      </c>
      <c r="C14359" s="325" t="s">
        <v>986</v>
      </c>
      <c r="D14359" s="325">
        <v>30</v>
      </c>
      <c r="E14359" s="46">
        <v>35000</v>
      </c>
      <c r="F14359" s="130">
        <f t="shared" si="223"/>
        <v>1050000</v>
      </c>
      <c r="G14359" s="69"/>
    </row>
    <row r="14360" spans="1:9" ht="18" customHeight="1">
      <c r="A14360" s="323"/>
      <c r="B14360" s="302" t="s">
        <v>1498</v>
      </c>
      <c r="C14360" s="325" t="s">
        <v>106</v>
      </c>
      <c r="D14360" s="325">
        <v>0.4</v>
      </c>
      <c r="E14360" s="46">
        <v>35000</v>
      </c>
      <c r="F14360" s="130">
        <f t="shared" si="223"/>
        <v>14000</v>
      </c>
      <c r="G14360" s="69"/>
    </row>
    <row r="14361" spans="1:9" ht="18" customHeight="1">
      <c r="A14361" s="323"/>
      <c r="B14361" s="302"/>
      <c r="C14361" s="325"/>
      <c r="D14361" s="325"/>
      <c r="E14361" s="46"/>
      <c r="F14361" s="130">
        <f t="shared" si="223"/>
        <v>0</v>
      </c>
      <c r="G14361" s="69"/>
    </row>
    <row r="14362" spans="1:9" ht="18" customHeight="1">
      <c r="A14362" s="323" t="s">
        <v>3016</v>
      </c>
      <c r="B14362" s="302" t="s">
        <v>23</v>
      </c>
      <c r="C14362" s="325" t="s">
        <v>14</v>
      </c>
      <c r="D14362" s="325">
        <v>214</v>
      </c>
      <c r="E14362" s="46">
        <v>32500</v>
      </c>
      <c r="F14362" s="130">
        <f t="shared" si="223"/>
        <v>6955000</v>
      </c>
      <c r="G14362" s="86">
        <f>F14362</f>
        <v>6955000</v>
      </c>
    </row>
    <row r="14363" spans="1:9" ht="18" customHeight="1">
      <c r="A14363" s="323"/>
      <c r="B14363" s="302"/>
      <c r="C14363" s="325"/>
      <c r="D14363" s="325"/>
      <c r="E14363" s="46"/>
      <c r="F14363" s="130">
        <f t="shared" si="223"/>
        <v>0</v>
      </c>
      <c r="G14363" s="69"/>
    </row>
    <row r="14364" spans="1:9" ht="18" customHeight="1">
      <c r="A14364" s="533" t="s">
        <v>748</v>
      </c>
      <c r="B14364" s="440" t="s">
        <v>23</v>
      </c>
      <c r="C14364" s="382" t="s">
        <v>978</v>
      </c>
      <c r="D14364" s="382">
        <v>107.8</v>
      </c>
      <c r="E14364" s="59">
        <v>37000</v>
      </c>
      <c r="F14364" s="132">
        <f t="shared" si="223"/>
        <v>3988600</v>
      </c>
      <c r="G14364" s="125">
        <f>F14364</f>
        <v>3988600</v>
      </c>
    </row>
    <row r="14365" spans="1:9" ht="18" customHeight="1">
      <c r="A14365" s="526"/>
      <c r="B14365" s="435"/>
      <c r="C14365" s="484"/>
      <c r="D14365" s="484"/>
      <c r="E14365" s="113"/>
      <c r="F14365" s="126"/>
      <c r="G14365" s="9"/>
    </row>
    <row r="14366" spans="1:9" ht="18" customHeight="1">
      <c r="A14366" s="537">
        <v>42521</v>
      </c>
      <c r="B14366" s="355"/>
      <c r="C14366" s="491" t="s">
        <v>398</v>
      </c>
      <c r="D14366" s="525"/>
      <c r="F14366" s="127"/>
    </row>
    <row r="14367" spans="1:9" ht="18" customHeight="1">
      <c r="A14367" s="531" t="s">
        <v>3125</v>
      </c>
      <c r="B14367" s="436" t="s">
        <v>134</v>
      </c>
      <c r="C14367" s="494" t="s">
        <v>152</v>
      </c>
      <c r="D14367" s="527">
        <f>SUM(D14368:D14507)</f>
        <v>13487.499999999993</v>
      </c>
      <c r="E14367" s="166"/>
      <c r="F14367" s="166">
        <f>SUM(F14368:F14507)</f>
        <v>462602850</v>
      </c>
      <c r="G14367" s="166">
        <f>SUM(G14368:G14507)</f>
        <v>462602850</v>
      </c>
    </row>
    <row r="14368" spans="1:9" ht="17.100000000000001" customHeight="1">
      <c r="A14368" s="532" t="s">
        <v>2372</v>
      </c>
      <c r="B14368" s="441" t="s">
        <v>23</v>
      </c>
      <c r="C14368" s="492" t="s">
        <v>114</v>
      </c>
      <c r="D14368" s="492">
        <v>62.4</v>
      </c>
      <c r="E14368" s="62">
        <v>35000</v>
      </c>
      <c r="F14368" s="139">
        <f t="shared" si="223"/>
        <v>2184000</v>
      </c>
      <c r="G14368" s="85">
        <f>SUM(F14368:F14369)</f>
        <v>9933000</v>
      </c>
    </row>
    <row r="14369" spans="1:8" ht="17.100000000000001" customHeight="1">
      <c r="A14369" s="323"/>
      <c r="B14369" s="302" t="s">
        <v>23</v>
      </c>
      <c r="C14369" s="325" t="s">
        <v>113</v>
      </c>
      <c r="D14369" s="325">
        <v>221.4</v>
      </c>
      <c r="E14369" s="46">
        <v>35000</v>
      </c>
      <c r="F14369" s="130">
        <f t="shared" si="223"/>
        <v>7749000</v>
      </c>
      <c r="G14369" s="69"/>
    </row>
    <row r="14370" spans="1:8" ht="17.100000000000001" customHeight="1">
      <c r="A14370" s="323"/>
      <c r="B14370" s="302"/>
      <c r="C14370" s="325"/>
      <c r="D14370" s="325"/>
      <c r="E14370" s="46"/>
      <c r="F14370" s="130">
        <f t="shared" ref="F14370:F14505" si="224">E14370*D14370</f>
        <v>0</v>
      </c>
      <c r="G14370" s="69"/>
    </row>
    <row r="14371" spans="1:8" ht="17.100000000000001" customHeight="1">
      <c r="A14371" s="323" t="s">
        <v>2460</v>
      </c>
      <c r="B14371" s="302" t="s">
        <v>13</v>
      </c>
      <c r="C14371" s="325" t="s">
        <v>45</v>
      </c>
      <c r="D14371" s="325">
        <v>20</v>
      </c>
      <c r="E14371" s="46">
        <v>30500</v>
      </c>
      <c r="F14371" s="130">
        <f t="shared" si="224"/>
        <v>610000</v>
      </c>
      <c r="G14371" s="86">
        <f>SUM(F14371:F14375)</f>
        <v>3660000</v>
      </c>
    </row>
    <row r="14372" spans="1:8" ht="17.100000000000001" customHeight="1">
      <c r="A14372" s="323"/>
      <c r="B14372" s="302" t="s">
        <v>13</v>
      </c>
      <c r="C14372" s="325" t="s">
        <v>59</v>
      </c>
      <c r="D14372" s="325">
        <v>30</v>
      </c>
      <c r="E14372" s="46">
        <v>30500</v>
      </c>
      <c r="F14372" s="130">
        <f t="shared" si="224"/>
        <v>915000</v>
      </c>
      <c r="G14372" s="69"/>
    </row>
    <row r="14373" spans="1:8" ht="17.100000000000001" customHeight="1">
      <c r="A14373" s="323"/>
      <c r="B14373" s="302" t="s">
        <v>13</v>
      </c>
      <c r="C14373" s="325" t="s">
        <v>60</v>
      </c>
      <c r="D14373" s="325">
        <v>30</v>
      </c>
      <c r="E14373" s="46">
        <v>30500</v>
      </c>
      <c r="F14373" s="130">
        <f t="shared" si="224"/>
        <v>915000</v>
      </c>
      <c r="G14373" s="69"/>
    </row>
    <row r="14374" spans="1:8" ht="17.100000000000001" customHeight="1">
      <c r="A14374" s="323"/>
      <c r="B14374" s="302" t="s">
        <v>13</v>
      </c>
      <c r="C14374" s="325" t="s">
        <v>14</v>
      </c>
      <c r="D14374" s="325">
        <v>20</v>
      </c>
      <c r="E14374" s="46">
        <v>30500</v>
      </c>
      <c r="F14374" s="130">
        <f t="shared" si="224"/>
        <v>610000</v>
      </c>
      <c r="G14374" s="69"/>
    </row>
    <row r="14375" spans="1:8" ht="17.100000000000001" customHeight="1">
      <c r="A14375" s="323"/>
      <c r="B14375" s="302" t="s">
        <v>13</v>
      </c>
      <c r="C14375" s="325" t="s">
        <v>15</v>
      </c>
      <c r="D14375" s="325">
        <v>20</v>
      </c>
      <c r="E14375" s="46">
        <v>30500</v>
      </c>
      <c r="F14375" s="130">
        <f t="shared" si="224"/>
        <v>610000</v>
      </c>
      <c r="G14375" s="69"/>
    </row>
    <row r="14376" spans="1:8" ht="17.100000000000001" customHeight="1">
      <c r="A14376" s="323"/>
      <c r="B14376" s="302"/>
      <c r="C14376" s="325"/>
      <c r="D14376" s="325"/>
      <c r="E14376" s="46"/>
      <c r="F14376" s="130">
        <f t="shared" si="224"/>
        <v>0</v>
      </c>
      <c r="G14376" s="69"/>
    </row>
    <row r="14377" spans="1:8" ht="17.100000000000001" customHeight="1">
      <c r="A14377" s="323" t="s">
        <v>1680</v>
      </c>
      <c r="B14377" s="302" t="s">
        <v>13</v>
      </c>
      <c r="C14377" s="325" t="s">
        <v>3150</v>
      </c>
      <c r="D14377" s="325">
        <v>51</v>
      </c>
      <c r="E14377" s="130">
        <v>35000</v>
      </c>
      <c r="F14377" s="130">
        <f t="shared" si="224"/>
        <v>1785000</v>
      </c>
      <c r="G14377" s="86">
        <f>SUM(F14377:F14378)</f>
        <v>3553000</v>
      </c>
      <c r="H14377" s="277" t="s">
        <v>2474</v>
      </c>
    </row>
    <row r="14378" spans="1:8" ht="17.100000000000001" customHeight="1">
      <c r="A14378" s="323"/>
      <c r="B14378" s="302" t="s">
        <v>13</v>
      </c>
      <c r="C14378" s="325" t="s">
        <v>3151</v>
      </c>
      <c r="D14378" s="325">
        <v>52</v>
      </c>
      <c r="E14378" s="130">
        <v>34000</v>
      </c>
      <c r="F14378" s="130">
        <f t="shared" si="224"/>
        <v>1768000</v>
      </c>
      <c r="G14378" s="69"/>
    </row>
    <row r="14379" spans="1:8" ht="17.100000000000001" customHeight="1">
      <c r="A14379" s="323"/>
      <c r="B14379" s="302"/>
      <c r="C14379" s="325"/>
      <c r="D14379" s="325"/>
      <c r="E14379" s="130"/>
      <c r="F14379" s="130">
        <f t="shared" si="224"/>
        <v>0</v>
      </c>
      <c r="G14379" s="69"/>
    </row>
    <row r="14380" spans="1:8" ht="17.100000000000001" customHeight="1">
      <c r="A14380" s="323" t="s">
        <v>1538</v>
      </c>
      <c r="B14380" s="302" t="s">
        <v>13</v>
      </c>
      <c r="C14380" s="325" t="s">
        <v>579</v>
      </c>
      <c r="D14380" s="325">
        <v>20</v>
      </c>
      <c r="E14380" s="130">
        <v>31000</v>
      </c>
      <c r="F14380" s="130">
        <f t="shared" si="224"/>
        <v>620000</v>
      </c>
      <c r="G14380" s="86">
        <f>F14380</f>
        <v>620000</v>
      </c>
    </row>
    <row r="14381" spans="1:8" ht="17.100000000000001" customHeight="1">
      <c r="A14381" s="323"/>
      <c r="B14381" s="302"/>
      <c r="C14381" s="325"/>
      <c r="D14381" s="325"/>
      <c r="E14381" s="130"/>
      <c r="F14381" s="130">
        <f t="shared" si="224"/>
        <v>0</v>
      </c>
      <c r="G14381" s="69"/>
    </row>
    <row r="14382" spans="1:8" ht="17.100000000000001" customHeight="1">
      <c r="A14382" s="323" t="s">
        <v>2214</v>
      </c>
      <c r="B14382" s="302" t="s">
        <v>13</v>
      </c>
      <c r="C14382" s="325" t="s">
        <v>22</v>
      </c>
      <c r="D14382" s="325">
        <v>60</v>
      </c>
      <c r="E14382" s="130">
        <v>31000</v>
      </c>
      <c r="F14382" s="130">
        <f t="shared" si="224"/>
        <v>1860000</v>
      </c>
      <c r="G14382" s="86">
        <f>SUM(F14382:F14383)</f>
        <v>2790000</v>
      </c>
    </row>
    <row r="14383" spans="1:8" ht="17.100000000000001" customHeight="1">
      <c r="A14383" s="323"/>
      <c r="B14383" s="302" t="s">
        <v>13</v>
      </c>
      <c r="C14383" s="325" t="s">
        <v>60</v>
      </c>
      <c r="D14383" s="325">
        <v>30</v>
      </c>
      <c r="E14383" s="130">
        <v>31000</v>
      </c>
      <c r="F14383" s="130">
        <f t="shared" si="224"/>
        <v>930000</v>
      </c>
      <c r="G14383" s="69"/>
    </row>
    <row r="14384" spans="1:8" ht="17.100000000000001" customHeight="1">
      <c r="A14384" s="323"/>
      <c r="B14384" s="302"/>
      <c r="C14384" s="325"/>
      <c r="D14384" s="325"/>
      <c r="E14384" s="130"/>
      <c r="F14384" s="130">
        <f t="shared" si="224"/>
        <v>0</v>
      </c>
      <c r="G14384" s="69"/>
    </row>
    <row r="14385" spans="1:8" ht="17.100000000000001" customHeight="1">
      <c r="A14385" s="323" t="s">
        <v>2008</v>
      </c>
      <c r="B14385" s="302" t="s">
        <v>13</v>
      </c>
      <c r="C14385" s="325" t="s">
        <v>60</v>
      </c>
      <c r="D14385" s="325">
        <v>10</v>
      </c>
      <c r="E14385" s="46">
        <v>30500</v>
      </c>
      <c r="F14385" s="130">
        <f t="shared" si="224"/>
        <v>305000</v>
      </c>
      <c r="G14385" s="86">
        <f>SUM(F14385:F14386)</f>
        <v>610000</v>
      </c>
    </row>
    <row r="14386" spans="1:8" ht="17.100000000000001" customHeight="1">
      <c r="A14386" s="323"/>
      <c r="B14386" s="302" t="s">
        <v>13</v>
      </c>
      <c r="C14386" s="325" t="s">
        <v>14</v>
      </c>
      <c r="D14386" s="325">
        <v>10</v>
      </c>
      <c r="E14386" s="46">
        <v>30500</v>
      </c>
      <c r="F14386" s="130">
        <f t="shared" si="224"/>
        <v>305000</v>
      </c>
      <c r="G14386" s="69"/>
    </row>
    <row r="14387" spans="1:8" ht="17.100000000000001" customHeight="1">
      <c r="A14387" s="302"/>
      <c r="B14387" s="302"/>
      <c r="C14387" s="302"/>
      <c r="D14387" s="302"/>
      <c r="E14387" s="379"/>
      <c r="F14387" s="130">
        <f t="shared" si="224"/>
        <v>0</v>
      </c>
      <c r="G14387" s="207"/>
    </row>
    <row r="14388" spans="1:8" ht="17.100000000000001" customHeight="1">
      <c r="A14388" s="323" t="s">
        <v>56</v>
      </c>
      <c r="B14388" s="302" t="s">
        <v>13</v>
      </c>
      <c r="C14388" s="325" t="s">
        <v>1605</v>
      </c>
      <c r="D14388" s="325">
        <v>56.5</v>
      </c>
      <c r="E14388" s="46">
        <v>31000</v>
      </c>
      <c r="F14388" s="130">
        <f t="shared" si="224"/>
        <v>1751500</v>
      </c>
      <c r="G14388" s="86">
        <f>F14388</f>
        <v>1751500</v>
      </c>
    </row>
    <row r="14389" spans="1:8" ht="17.100000000000001" customHeight="1">
      <c r="A14389" s="323"/>
      <c r="B14389" s="302"/>
      <c r="C14389" s="325"/>
      <c r="D14389" s="325"/>
      <c r="E14389" s="46"/>
      <c r="F14389" s="130">
        <f t="shared" si="224"/>
        <v>0</v>
      </c>
      <c r="G14389" s="86"/>
    </row>
    <row r="14390" spans="1:8" ht="17.100000000000001" customHeight="1">
      <c r="A14390" s="323" t="s">
        <v>102</v>
      </c>
      <c r="B14390" s="302" t="s">
        <v>13</v>
      </c>
      <c r="C14390" s="325" t="s">
        <v>59</v>
      </c>
      <c r="D14390" s="325">
        <v>30</v>
      </c>
      <c r="E14390" s="46">
        <v>30500</v>
      </c>
      <c r="F14390" s="130">
        <f t="shared" si="224"/>
        <v>915000</v>
      </c>
      <c r="G14390" s="86">
        <f>SUM(F14390:F14394)</f>
        <v>2745000</v>
      </c>
    </row>
    <row r="14391" spans="1:8" ht="17.100000000000001" customHeight="1">
      <c r="A14391" s="323"/>
      <c r="B14391" s="302" t="s">
        <v>13</v>
      </c>
      <c r="C14391" s="325" t="s">
        <v>60</v>
      </c>
      <c r="D14391" s="325">
        <v>20</v>
      </c>
      <c r="E14391" s="46">
        <v>30500</v>
      </c>
      <c r="F14391" s="130">
        <f t="shared" si="224"/>
        <v>610000</v>
      </c>
      <c r="G14391" s="86"/>
    </row>
    <row r="14392" spans="1:8" ht="17.100000000000001" customHeight="1">
      <c r="A14392" s="323"/>
      <c r="B14392" s="302" t="s">
        <v>13</v>
      </c>
      <c r="C14392" s="325" t="s">
        <v>75</v>
      </c>
      <c r="D14392" s="325">
        <v>20</v>
      </c>
      <c r="E14392" s="46">
        <v>30500</v>
      </c>
      <c r="F14392" s="130">
        <f t="shared" si="224"/>
        <v>610000</v>
      </c>
      <c r="G14392" s="86"/>
    </row>
    <row r="14393" spans="1:8" ht="17.100000000000001" customHeight="1">
      <c r="A14393" s="323"/>
      <c r="B14393" s="302" t="s">
        <v>13</v>
      </c>
      <c r="C14393" s="325" t="s">
        <v>76</v>
      </c>
      <c r="D14393" s="325">
        <v>10</v>
      </c>
      <c r="E14393" s="46">
        <v>30500</v>
      </c>
      <c r="F14393" s="130">
        <f t="shared" si="224"/>
        <v>305000</v>
      </c>
      <c r="G14393" s="86"/>
    </row>
    <row r="14394" spans="1:8" ht="17.100000000000001" customHeight="1">
      <c r="A14394" s="323"/>
      <c r="B14394" s="302" t="s">
        <v>13</v>
      </c>
      <c r="C14394" s="325" t="s">
        <v>14</v>
      </c>
      <c r="D14394" s="325">
        <v>10</v>
      </c>
      <c r="E14394" s="46">
        <v>30500</v>
      </c>
      <c r="F14394" s="130">
        <f t="shared" si="224"/>
        <v>305000</v>
      </c>
      <c r="G14394" s="86"/>
    </row>
    <row r="14395" spans="1:8" ht="17.100000000000001" customHeight="1">
      <c r="A14395" s="323"/>
      <c r="B14395" s="302"/>
      <c r="C14395" s="325"/>
      <c r="D14395" s="325"/>
      <c r="E14395" s="46"/>
      <c r="F14395" s="130">
        <f t="shared" si="224"/>
        <v>0</v>
      </c>
      <c r="G14395" s="86"/>
    </row>
    <row r="14396" spans="1:8" ht="17.100000000000001" customHeight="1">
      <c r="A14396" s="323" t="s">
        <v>3162</v>
      </c>
      <c r="B14396" s="302" t="s">
        <v>31</v>
      </c>
      <c r="C14396" s="325" t="s">
        <v>3163</v>
      </c>
      <c r="D14396" s="325">
        <v>50</v>
      </c>
      <c r="E14396" s="46">
        <v>37000</v>
      </c>
      <c r="F14396" s="130">
        <f t="shared" si="224"/>
        <v>1850000</v>
      </c>
      <c r="G14396" s="86">
        <f>F14396</f>
        <v>1850000</v>
      </c>
      <c r="H14396" s="277" t="s">
        <v>2474</v>
      </c>
    </row>
    <row r="14397" spans="1:8" ht="17.100000000000001" customHeight="1">
      <c r="A14397" s="323"/>
      <c r="B14397" s="302"/>
      <c r="C14397" s="325"/>
      <c r="D14397" s="325"/>
      <c r="E14397" s="46"/>
      <c r="F14397" s="130">
        <f t="shared" si="224"/>
        <v>0</v>
      </c>
      <c r="G14397" s="69"/>
    </row>
    <row r="14398" spans="1:8" ht="17.100000000000001" customHeight="1">
      <c r="A14398" s="323" t="s">
        <v>2706</v>
      </c>
      <c r="B14398" s="302" t="s">
        <v>13</v>
      </c>
      <c r="C14398" s="325" t="s">
        <v>15</v>
      </c>
      <c r="D14398" s="325">
        <v>20</v>
      </c>
      <c r="E14398" s="46">
        <v>30000</v>
      </c>
      <c r="F14398" s="130">
        <f t="shared" si="224"/>
        <v>600000</v>
      </c>
      <c r="G14398" s="86">
        <f>SUM(F14398:F14400)</f>
        <v>1500000</v>
      </c>
    </row>
    <row r="14399" spans="1:8" ht="17.100000000000001" customHeight="1">
      <c r="A14399" s="323"/>
      <c r="B14399" s="302" t="s">
        <v>13</v>
      </c>
      <c r="C14399" s="325" t="s">
        <v>62</v>
      </c>
      <c r="D14399" s="325">
        <v>20</v>
      </c>
      <c r="E14399" s="46">
        <v>30000</v>
      </c>
      <c r="F14399" s="130">
        <f t="shared" si="224"/>
        <v>600000</v>
      </c>
      <c r="G14399" s="69"/>
    </row>
    <row r="14400" spans="1:8" ht="17.100000000000001" customHeight="1">
      <c r="A14400" s="323"/>
      <c r="B14400" s="302" t="s">
        <v>13</v>
      </c>
      <c r="C14400" s="325" t="s">
        <v>45</v>
      </c>
      <c r="D14400" s="325">
        <v>10</v>
      </c>
      <c r="E14400" s="46">
        <v>30000</v>
      </c>
      <c r="F14400" s="130">
        <f t="shared" si="224"/>
        <v>300000</v>
      </c>
      <c r="G14400" s="69"/>
    </row>
    <row r="14401" spans="1:9" ht="17.100000000000001" customHeight="1">
      <c r="A14401" s="323"/>
      <c r="B14401" s="302"/>
      <c r="C14401" s="325"/>
      <c r="D14401" s="325"/>
      <c r="E14401" s="46"/>
      <c r="F14401" s="130">
        <f t="shared" si="224"/>
        <v>0</v>
      </c>
      <c r="G14401" s="69"/>
    </row>
    <row r="14402" spans="1:9" ht="17.100000000000001" customHeight="1">
      <c r="A14402" s="323">
        <v>585</v>
      </c>
      <c r="B14402" s="302" t="s">
        <v>13</v>
      </c>
      <c r="C14402" s="325" t="s">
        <v>59</v>
      </c>
      <c r="D14402" s="325">
        <v>20</v>
      </c>
      <c r="E14402" s="46">
        <v>30500</v>
      </c>
      <c r="F14402" s="130">
        <f t="shared" si="224"/>
        <v>610000</v>
      </c>
      <c r="G14402" s="86">
        <f>SUM(F14402:F14403)</f>
        <v>1220000</v>
      </c>
    </row>
    <row r="14403" spans="1:9" ht="17.100000000000001" customHeight="1">
      <c r="A14403" s="323"/>
      <c r="B14403" s="302" t="s">
        <v>13</v>
      </c>
      <c r="C14403" s="325" t="s">
        <v>202</v>
      </c>
      <c r="D14403" s="325">
        <v>20</v>
      </c>
      <c r="E14403" s="46">
        <v>30500</v>
      </c>
      <c r="F14403" s="130">
        <f t="shared" si="224"/>
        <v>610000</v>
      </c>
      <c r="G14403" s="69"/>
    </row>
    <row r="14404" spans="1:9" ht="17.100000000000001" customHeight="1">
      <c r="A14404" s="323"/>
      <c r="B14404" s="302"/>
      <c r="C14404" s="325"/>
      <c r="D14404" s="325"/>
      <c r="E14404" s="46"/>
      <c r="F14404" s="130">
        <f>E14404*D14404</f>
        <v>0</v>
      </c>
      <c r="G14404" s="69"/>
    </row>
    <row r="14405" spans="1:9" ht="17.100000000000001" customHeight="1">
      <c r="A14405" s="323" t="s">
        <v>2273</v>
      </c>
      <c r="B14405" s="302" t="s">
        <v>13</v>
      </c>
      <c r="C14405" s="325" t="s">
        <v>1708</v>
      </c>
      <c r="D14405" s="325">
        <v>30</v>
      </c>
      <c r="E14405" s="46">
        <v>30500</v>
      </c>
      <c r="F14405" s="130">
        <f t="shared" si="224"/>
        <v>915000</v>
      </c>
      <c r="G14405" s="86">
        <f>F14405</f>
        <v>915000</v>
      </c>
      <c r="I14405" s="280" t="s">
        <v>2785</v>
      </c>
    </row>
    <row r="14406" spans="1:9" ht="17.100000000000001" customHeight="1">
      <c r="A14406" s="323"/>
      <c r="B14406" s="302"/>
      <c r="C14406" s="325"/>
      <c r="D14406" s="325"/>
      <c r="E14406" s="46"/>
      <c r="F14406" s="130">
        <f t="shared" si="224"/>
        <v>0</v>
      </c>
      <c r="G14406" s="69"/>
    </row>
    <row r="14407" spans="1:9" ht="17.100000000000001" customHeight="1">
      <c r="A14407" s="323" t="s">
        <v>93</v>
      </c>
      <c r="B14407" s="439" t="s">
        <v>488</v>
      </c>
      <c r="C14407" s="430" t="s">
        <v>106</v>
      </c>
      <c r="D14407" s="430">
        <v>-54.5</v>
      </c>
      <c r="E14407" s="54">
        <v>35000</v>
      </c>
      <c r="F14407" s="140">
        <f t="shared" si="224"/>
        <v>-1907500</v>
      </c>
      <c r="G14407" s="86">
        <f>SUM(F14407:F14408)</f>
        <v>4375500</v>
      </c>
      <c r="H14407" s="277" t="s">
        <v>2474</v>
      </c>
      <c r="I14407" s="284">
        <v>42520</v>
      </c>
    </row>
    <row r="14408" spans="1:9" ht="17.100000000000001" customHeight="1">
      <c r="A14408" s="323"/>
      <c r="B14408" s="302" t="s">
        <v>13</v>
      </c>
      <c r="C14408" s="325" t="s">
        <v>3159</v>
      </c>
      <c r="D14408" s="325">
        <v>206</v>
      </c>
      <c r="E14408" s="46">
        <v>30500</v>
      </c>
      <c r="F14408" s="130">
        <f>E14408*D14408</f>
        <v>6283000</v>
      </c>
      <c r="G14408" s="69"/>
      <c r="I14408" s="284"/>
    </row>
    <row r="14409" spans="1:9" ht="17.100000000000001" customHeight="1">
      <c r="A14409" s="323"/>
      <c r="B14409" s="302"/>
      <c r="C14409" s="325"/>
      <c r="D14409" s="325"/>
      <c r="E14409" s="46"/>
      <c r="F14409" s="130">
        <f t="shared" si="224"/>
        <v>0</v>
      </c>
      <c r="G14409" s="69"/>
    </row>
    <row r="14410" spans="1:9" ht="17.100000000000001" customHeight="1">
      <c r="A14410" s="323" t="s">
        <v>2661</v>
      </c>
      <c r="B14410" s="302" t="s">
        <v>31</v>
      </c>
      <c r="C14410" s="325" t="s">
        <v>3141</v>
      </c>
      <c r="D14410" s="325">
        <v>99.5</v>
      </c>
      <c r="E14410" s="46">
        <v>37000</v>
      </c>
      <c r="F14410" s="130">
        <f t="shared" si="224"/>
        <v>3681500</v>
      </c>
      <c r="G14410" s="86">
        <f>F14410</f>
        <v>3681500</v>
      </c>
      <c r="I14410" s="284">
        <v>42520</v>
      </c>
    </row>
    <row r="14411" spans="1:9" ht="17.100000000000001" customHeight="1">
      <c r="A14411" s="323"/>
      <c r="B14411" s="302"/>
      <c r="C14411" s="325"/>
      <c r="D14411" s="325"/>
      <c r="E14411" s="46"/>
      <c r="F14411" s="130">
        <f t="shared" si="224"/>
        <v>0</v>
      </c>
      <c r="G14411" s="69"/>
    </row>
    <row r="14412" spans="1:9" ht="17.100000000000001" customHeight="1">
      <c r="A14412" s="323" t="s">
        <v>2965</v>
      </c>
      <c r="B14412" s="302" t="s">
        <v>13</v>
      </c>
      <c r="C14412" s="325" t="s">
        <v>919</v>
      </c>
      <c r="D14412" s="325">
        <v>53.8</v>
      </c>
      <c r="E14412" s="46">
        <v>31000</v>
      </c>
      <c r="F14412" s="130">
        <f t="shared" si="224"/>
        <v>1667800</v>
      </c>
      <c r="G14412" s="86">
        <f>SUM(F14412:F14414)</f>
        <v>6655700</v>
      </c>
      <c r="H14412" s="277" t="s">
        <v>2474</v>
      </c>
    </row>
    <row r="14413" spans="1:9" ht="17.100000000000001" customHeight="1">
      <c r="A14413" s="323"/>
      <c r="B14413" s="302" t="s">
        <v>13</v>
      </c>
      <c r="C14413" s="325" t="s">
        <v>3142</v>
      </c>
      <c r="D14413" s="325">
        <v>64.900000000000006</v>
      </c>
      <c r="E14413" s="46">
        <v>31000</v>
      </c>
      <c r="F14413" s="130">
        <f t="shared" si="224"/>
        <v>2011900.0000000002</v>
      </c>
      <c r="G14413" s="69"/>
    </row>
    <row r="14414" spans="1:9" ht="17.100000000000001" customHeight="1">
      <c r="A14414" s="323"/>
      <c r="B14414" s="302" t="s">
        <v>13</v>
      </c>
      <c r="C14414" s="325" t="s">
        <v>3143</v>
      </c>
      <c r="D14414" s="325">
        <v>96</v>
      </c>
      <c r="E14414" s="46">
        <v>31000</v>
      </c>
      <c r="F14414" s="130">
        <f t="shared" si="224"/>
        <v>2976000</v>
      </c>
      <c r="G14414" s="69"/>
    </row>
    <row r="14415" spans="1:9" ht="17.100000000000001" customHeight="1">
      <c r="A14415" s="323"/>
      <c r="B14415" s="302"/>
      <c r="C14415" s="325"/>
      <c r="D14415" s="325"/>
      <c r="E14415" s="46"/>
      <c r="F14415" s="130">
        <f t="shared" si="224"/>
        <v>0</v>
      </c>
      <c r="G14415" s="69"/>
    </row>
    <row r="14416" spans="1:9" ht="17.100000000000001" customHeight="1">
      <c r="A14416" s="323" t="s">
        <v>2448</v>
      </c>
      <c r="B14416" s="439" t="s">
        <v>3161</v>
      </c>
      <c r="C14416" s="430" t="s">
        <v>46</v>
      </c>
      <c r="D14416" s="430">
        <v>-30</v>
      </c>
      <c r="E14416" s="54">
        <v>35000</v>
      </c>
      <c r="F14416" s="140">
        <f>E14416*D14416</f>
        <v>-1050000</v>
      </c>
      <c r="G14416" s="86">
        <f>SUM(F14416:F14423)</f>
        <v>42518850</v>
      </c>
      <c r="H14416" s="277" t="s">
        <v>2474</v>
      </c>
      <c r="I14416" s="284">
        <v>42520</v>
      </c>
    </row>
    <row r="14417" spans="1:9" ht="17.100000000000001" customHeight="1">
      <c r="A14417" s="323"/>
      <c r="B14417" s="444" t="s">
        <v>16</v>
      </c>
      <c r="C14417" s="482" t="s">
        <v>3147</v>
      </c>
      <c r="D14417" s="482">
        <v>105</v>
      </c>
      <c r="E14417" s="558">
        <v>39000</v>
      </c>
      <c r="F14417" s="131">
        <f>E14417*D14417</f>
        <v>4095000</v>
      </c>
      <c r="G14417" s="69"/>
      <c r="I14417" s="284">
        <v>42520</v>
      </c>
    </row>
    <row r="14418" spans="1:9" ht="17.100000000000001" customHeight="1">
      <c r="A14418" s="323"/>
      <c r="B14418" s="302" t="s">
        <v>31</v>
      </c>
      <c r="C14418" s="325" t="s">
        <v>1613</v>
      </c>
      <c r="D14418" s="325">
        <v>193</v>
      </c>
      <c r="E14418" s="46">
        <v>35000</v>
      </c>
      <c r="F14418" s="130">
        <f t="shared" si="224"/>
        <v>6755000</v>
      </c>
      <c r="G14418" s="69"/>
    </row>
    <row r="14419" spans="1:9" ht="17.100000000000001" customHeight="1">
      <c r="A14419" s="323"/>
      <c r="B14419" s="302" t="s">
        <v>13</v>
      </c>
      <c r="C14419" s="325" t="s">
        <v>284</v>
      </c>
      <c r="D14419" s="325">
        <v>510</v>
      </c>
      <c r="E14419" s="46">
        <v>32000</v>
      </c>
      <c r="F14419" s="130">
        <f t="shared" si="224"/>
        <v>16320000</v>
      </c>
      <c r="G14419" s="69"/>
    </row>
    <row r="14420" spans="1:9" ht="17.100000000000001" customHeight="1">
      <c r="A14420" s="323"/>
      <c r="B14420" s="302" t="s">
        <v>23</v>
      </c>
      <c r="C14420" s="325" t="s">
        <v>764</v>
      </c>
      <c r="D14420" s="325">
        <v>23.7</v>
      </c>
      <c r="E14420" s="46">
        <v>35500</v>
      </c>
      <c r="F14420" s="130">
        <f t="shared" si="224"/>
        <v>841350</v>
      </c>
      <c r="G14420" s="69"/>
    </row>
    <row r="14421" spans="1:9" ht="17.100000000000001" customHeight="1">
      <c r="A14421" s="323"/>
      <c r="B14421" s="302" t="s">
        <v>31</v>
      </c>
      <c r="C14421" s="325" t="s">
        <v>556</v>
      </c>
      <c r="D14421" s="325">
        <v>155</v>
      </c>
      <c r="E14421" s="46">
        <v>35000</v>
      </c>
      <c r="F14421" s="130">
        <f t="shared" si="224"/>
        <v>5425000</v>
      </c>
      <c r="G14421" s="69"/>
    </row>
    <row r="14422" spans="1:9" ht="17.100000000000001" customHeight="1">
      <c r="A14422" s="323"/>
      <c r="B14422" s="302" t="s">
        <v>31</v>
      </c>
      <c r="C14422" s="325" t="s">
        <v>1060</v>
      </c>
      <c r="D14422" s="325">
        <v>185</v>
      </c>
      <c r="E14422" s="46">
        <v>35000</v>
      </c>
      <c r="F14422" s="130">
        <f t="shared" si="224"/>
        <v>6475000</v>
      </c>
      <c r="G14422" s="69"/>
    </row>
    <row r="14423" spans="1:9" ht="17.100000000000001" customHeight="1">
      <c r="A14423" s="323"/>
      <c r="B14423" s="302" t="s">
        <v>31</v>
      </c>
      <c r="C14423" s="325" t="s">
        <v>150</v>
      </c>
      <c r="D14423" s="325">
        <v>104.5</v>
      </c>
      <c r="E14423" s="46">
        <v>35000</v>
      </c>
      <c r="F14423" s="130">
        <f t="shared" si="224"/>
        <v>3657500</v>
      </c>
      <c r="G14423" s="69"/>
    </row>
    <row r="14424" spans="1:9" ht="17.100000000000001" customHeight="1">
      <c r="A14424" s="323"/>
      <c r="B14424" s="302"/>
      <c r="C14424" s="325"/>
      <c r="D14424" s="325"/>
      <c r="E14424" s="46"/>
      <c r="F14424" s="130">
        <f t="shared" si="224"/>
        <v>0</v>
      </c>
      <c r="G14424" s="69"/>
    </row>
    <row r="14425" spans="1:9" ht="17.100000000000001" customHeight="1">
      <c r="A14425" s="323" t="s">
        <v>203</v>
      </c>
      <c r="B14425" s="302" t="s">
        <v>31</v>
      </c>
      <c r="C14425" s="325" t="s">
        <v>22</v>
      </c>
      <c r="D14425" s="325">
        <v>50</v>
      </c>
      <c r="E14425" s="46">
        <v>31500</v>
      </c>
      <c r="F14425" s="130">
        <f t="shared" si="224"/>
        <v>1575000</v>
      </c>
      <c r="G14425" s="86">
        <f>SUM(F14425:F14429)</f>
        <v>44265350</v>
      </c>
      <c r="H14425" s="277" t="s">
        <v>2474</v>
      </c>
    </row>
    <row r="14426" spans="1:9" ht="17.100000000000001" customHeight="1">
      <c r="A14426" s="323"/>
      <c r="B14426" s="302" t="s">
        <v>31</v>
      </c>
      <c r="C14426" s="325" t="s">
        <v>3160</v>
      </c>
      <c r="D14426" s="325">
        <v>106.9</v>
      </c>
      <c r="E14426" s="46">
        <v>31500</v>
      </c>
      <c r="F14426" s="130">
        <f t="shared" si="224"/>
        <v>3367350</v>
      </c>
      <c r="G14426" s="69"/>
    </row>
    <row r="14427" spans="1:9" ht="17.100000000000001" customHeight="1">
      <c r="A14427" s="323"/>
      <c r="B14427" s="302" t="s">
        <v>168</v>
      </c>
      <c r="C14427" s="325" t="s">
        <v>607</v>
      </c>
      <c r="D14427" s="325">
        <v>305.39999999999998</v>
      </c>
      <c r="E14427" s="46">
        <v>31500</v>
      </c>
      <c r="F14427" s="130">
        <f t="shared" si="224"/>
        <v>9620100</v>
      </c>
      <c r="G14427" s="69"/>
    </row>
    <row r="14428" spans="1:9" ht="17.100000000000001" customHeight="1">
      <c r="A14428" s="323"/>
      <c r="B14428" s="302" t="s">
        <v>31</v>
      </c>
      <c r="C14428" s="325" t="s">
        <v>1092</v>
      </c>
      <c r="D14428" s="325">
        <v>50.8</v>
      </c>
      <c r="E14428" s="46">
        <v>31500</v>
      </c>
      <c r="F14428" s="130">
        <f t="shared" si="224"/>
        <v>1600200</v>
      </c>
      <c r="G14428" s="69"/>
    </row>
    <row r="14429" spans="1:9" ht="17.100000000000001" customHeight="1">
      <c r="A14429" s="323"/>
      <c r="B14429" s="302" t="s">
        <v>570</v>
      </c>
      <c r="C14429" s="325" t="s">
        <v>711</v>
      </c>
      <c r="D14429" s="325">
        <v>921.4</v>
      </c>
      <c r="E14429" s="379">
        <v>30500</v>
      </c>
      <c r="F14429" s="130">
        <f t="shared" si="224"/>
        <v>28102700</v>
      </c>
      <c r="G14429" s="69"/>
    </row>
    <row r="14430" spans="1:9" ht="17.100000000000001" customHeight="1">
      <c r="A14430" s="323"/>
      <c r="B14430" s="302"/>
      <c r="C14430" s="325"/>
      <c r="D14430" s="325"/>
      <c r="E14430" s="46"/>
      <c r="F14430" s="130">
        <f t="shared" si="224"/>
        <v>0</v>
      </c>
      <c r="G14430" s="69"/>
    </row>
    <row r="14431" spans="1:9" ht="17.100000000000001" customHeight="1">
      <c r="A14431" s="323" t="s">
        <v>316</v>
      </c>
      <c r="B14431" s="302" t="s">
        <v>31</v>
      </c>
      <c r="C14431" s="325" t="s">
        <v>3144</v>
      </c>
      <c r="D14431" s="325">
        <v>102.5</v>
      </c>
      <c r="E14431" s="46">
        <v>34500</v>
      </c>
      <c r="F14431" s="130">
        <f t="shared" si="224"/>
        <v>3536250</v>
      </c>
      <c r="G14431" s="86">
        <f>SUM(F14431:F14435)</f>
        <v>17824800</v>
      </c>
      <c r="H14431" s="277" t="s">
        <v>2474</v>
      </c>
    </row>
    <row r="14432" spans="1:9" ht="17.100000000000001" customHeight="1">
      <c r="A14432" s="323"/>
      <c r="B14432" s="302" t="s">
        <v>31</v>
      </c>
      <c r="C14432" s="325" t="s">
        <v>2794</v>
      </c>
      <c r="D14432" s="325">
        <v>69.3</v>
      </c>
      <c r="E14432" s="46">
        <v>34500</v>
      </c>
      <c r="F14432" s="130">
        <f t="shared" si="224"/>
        <v>2390850</v>
      </c>
      <c r="G14432" s="69"/>
    </row>
    <row r="14433" spans="1:9" ht="17.100000000000001" customHeight="1">
      <c r="A14433" s="323"/>
      <c r="B14433" s="302" t="s">
        <v>31</v>
      </c>
      <c r="C14433" s="325" t="s">
        <v>365</v>
      </c>
      <c r="D14433" s="325">
        <v>108.9</v>
      </c>
      <c r="E14433" s="46">
        <v>34500</v>
      </c>
      <c r="F14433" s="130">
        <f t="shared" si="224"/>
        <v>3757050</v>
      </c>
      <c r="G14433" s="69"/>
    </row>
    <row r="14434" spans="1:9" ht="17.100000000000001" customHeight="1">
      <c r="A14434" s="323"/>
      <c r="B14434" s="302" t="s">
        <v>31</v>
      </c>
      <c r="C14434" s="325" t="s">
        <v>305</v>
      </c>
      <c r="D14434" s="325">
        <v>103.7</v>
      </c>
      <c r="E14434" s="46">
        <v>34500</v>
      </c>
      <c r="F14434" s="130">
        <f t="shared" si="224"/>
        <v>3577650</v>
      </c>
      <c r="G14434" s="69"/>
    </row>
    <row r="14435" spans="1:9" ht="17.100000000000001" customHeight="1">
      <c r="A14435" s="323"/>
      <c r="B14435" s="302" t="s">
        <v>13</v>
      </c>
      <c r="C14435" s="325" t="s">
        <v>130</v>
      </c>
      <c r="D14435" s="325">
        <v>152.1</v>
      </c>
      <c r="E14435" s="46">
        <v>30000</v>
      </c>
      <c r="F14435" s="130">
        <f t="shared" si="224"/>
        <v>4563000</v>
      </c>
      <c r="G14435" s="69"/>
    </row>
    <row r="14436" spans="1:9" ht="17.100000000000001" customHeight="1">
      <c r="A14436" s="323"/>
      <c r="B14436" s="302"/>
      <c r="C14436" s="325"/>
      <c r="D14436" s="325"/>
      <c r="E14436" s="46"/>
      <c r="F14436" s="130">
        <f t="shared" si="224"/>
        <v>0</v>
      </c>
      <c r="G14436" s="69"/>
    </row>
    <row r="14437" spans="1:9" ht="17.100000000000001" customHeight="1">
      <c r="A14437" s="323" t="s">
        <v>51</v>
      </c>
      <c r="B14437" s="439" t="s">
        <v>3110</v>
      </c>
      <c r="C14437" s="430" t="s">
        <v>3122</v>
      </c>
      <c r="D14437" s="430">
        <v>-98.2</v>
      </c>
      <c r="E14437" s="54">
        <v>35000</v>
      </c>
      <c r="F14437" s="140">
        <f t="shared" si="224"/>
        <v>-3437000</v>
      </c>
      <c r="G14437" s="86">
        <f>SUM(F14437:F14445)</f>
        <v>65145400</v>
      </c>
      <c r="H14437" s="277" t="s">
        <v>2474</v>
      </c>
      <c r="I14437" s="357">
        <v>42520</v>
      </c>
    </row>
    <row r="14438" spans="1:9" ht="17.100000000000001" customHeight="1">
      <c r="A14438" s="323"/>
      <c r="B14438" s="302" t="s">
        <v>23</v>
      </c>
      <c r="C14438" s="325" t="s">
        <v>2624</v>
      </c>
      <c r="D14438" s="325">
        <v>200</v>
      </c>
      <c r="E14438" s="46">
        <v>34500</v>
      </c>
      <c r="F14438" s="130">
        <f t="shared" ref="F14438:F14445" si="225">E14438*D14438</f>
        <v>6900000</v>
      </c>
      <c r="G14438" s="69"/>
    </row>
    <row r="14439" spans="1:9" ht="17.100000000000001" customHeight="1">
      <c r="A14439" s="323"/>
      <c r="B14439" s="302" t="s">
        <v>23</v>
      </c>
      <c r="C14439" s="325" t="s">
        <v>445</v>
      </c>
      <c r="D14439" s="325">
        <v>1200</v>
      </c>
      <c r="E14439" s="46">
        <v>34500</v>
      </c>
      <c r="F14439" s="130">
        <f t="shared" si="225"/>
        <v>41400000</v>
      </c>
      <c r="G14439" s="69"/>
    </row>
    <row r="14440" spans="1:9" ht="17.100000000000001" customHeight="1">
      <c r="A14440" s="323"/>
      <c r="B14440" s="302" t="s">
        <v>31</v>
      </c>
      <c r="C14440" s="325" t="s">
        <v>25</v>
      </c>
      <c r="D14440" s="325">
        <v>50</v>
      </c>
      <c r="E14440" s="46">
        <v>34000</v>
      </c>
      <c r="F14440" s="130">
        <f t="shared" si="225"/>
        <v>1700000</v>
      </c>
      <c r="G14440" s="69"/>
    </row>
    <row r="14441" spans="1:9" ht="17.100000000000001" customHeight="1">
      <c r="A14441" s="323"/>
      <c r="B14441" s="302" t="s">
        <v>31</v>
      </c>
      <c r="C14441" s="325" t="s">
        <v>662</v>
      </c>
      <c r="D14441" s="325">
        <v>203</v>
      </c>
      <c r="E14441" s="46">
        <v>32000</v>
      </c>
      <c r="F14441" s="130">
        <f t="shared" si="225"/>
        <v>6496000</v>
      </c>
      <c r="G14441" s="69"/>
    </row>
    <row r="14442" spans="1:9" ht="17.100000000000001" customHeight="1">
      <c r="A14442" s="323"/>
      <c r="B14442" s="302" t="s">
        <v>31</v>
      </c>
      <c r="C14442" s="325" t="s">
        <v>148</v>
      </c>
      <c r="D14442" s="325">
        <v>207.5</v>
      </c>
      <c r="E14442" s="46">
        <v>32000</v>
      </c>
      <c r="F14442" s="130">
        <f t="shared" si="225"/>
        <v>6640000</v>
      </c>
      <c r="G14442" s="69"/>
    </row>
    <row r="14443" spans="1:9" ht="17.100000000000001" customHeight="1">
      <c r="A14443" s="323"/>
      <c r="B14443" s="302" t="s">
        <v>31</v>
      </c>
      <c r="C14443" s="325" t="s">
        <v>1503</v>
      </c>
      <c r="D14443" s="325">
        <v>99.9</v>
      </c>
      <c r="E14443" s="46">
        <v>32000</v>
      </c>
      <c r="F14443" s="130">
        <f t="shared" si="225"/>
        <v>3196800</v>
      </c>
      <c r="G14443" s="69"/>
    </row>
    <row r="14444" spans="1:9" ht="17.100000000000001" customHeight="1">
      <c r="A14444" s="323"/>
      <c r="B14444" s="302" t="s">
        <v>31</v>
      </c>
      <c r="C14444" s="325" t="s">
        <v>187</v>
      </c>
      <c r="D14444" s="325">
        <v>31.5</v>
      </c>
      <c r="E14444" s="46">
        <v>32000</v>
      </c>
      <c r="F14444" s="130">
        <f t="shared" si="225"/>
        <v>1008000</v>
      </c>
      <c r="G14444" s="69"/>
    </row>
    <row r="14445" spans="1:9" ht="17.100000000000001" customHeight="1">
      <c r="A14445" s="323"/>
      <c r="B14445" s="302" t="s">
        <v>31</v>
      </c>
      <c r="C14445" s="325" t="s">
        <v>3145</v>
      </c>
      <c r="D14445" s="325">
        <v>38.799999999999997</v>
      </c>
      <c r="E14445" s="46">
        <v>32000</v>
      </c>
      <c r="F14445" s="130">
        <f t="shared" si="225"/>
        <v>1241600</v>
      </c>
      <c r="G14445" s="69"/>
    </row>
    <row r="14446" spans="1:9" ht="17.100000000000001" customHeight="1">
      <c r="A14446" s="323"/>
      <c r="B14446" s="302"/>
      <c r="C14446" s="325"/>
      <c r="D14446" s="325"/>
      <c r="E14446" s="46"/>
      <c r="F14446" s="130">
        <f t="shared" si="224"/>
        <v>0</v>
      </c>
      <c r="G14446" s="69"/>
    </row>
    <row r="14447" spans="1:9" ht="17.100000000000001" customHeight="1">
      <c r="A14447" s="323" t="s">
        <v>178</v>
      </c>
      <c r="B14447" s="302" t="s">
        <v>13</v>
      </c>
      <c r="C14447" s="325" t="s">
        <v>735</v>
      </c>
      <c r="D14447" s="325">
        <v>100</v>
      </c>
      <c r="E14447" s="46">
        <v>32000</v>
      </c>
      <c r="F14447" s="130">
        <f t="shared" si="224"/>
        <v>3200000</v>
      </c>
      <c r="G14447" s="86">
        <f>F14447</f>
        <v>3200000</v>
      </c>
      <c r="H14447" s="277" t="s">
        <v>2474</v>
      </c>
    </row>
    <row r="14448" spans="1:9" ht="17.100000000000001" customHeight="1">
      <c r="A14448" s="323"/>
      <c r="B14448" s="302"/>
      <c r="C14448" s="325"/>
      <c r="D14448" s="325"/>
      <c r="E14448" s="46"/>
      <c r="F14448" s="130">
        <f t="shared" si="224"/>
        <v>0</v>
      </c>
      <c r="G14448" s="69"/>
    </row>
    <row r="14449" spans="1:9" ht="17.100000000000001" customHeight="1">
      <c r="A14449" s="323" t="s">
        <v>2345</v>
      </c>
      <c r="B14449" s="302" t="s">
        <v>13</v>
      </c>
      <c r="C14449" s="325" t="s">
        <v>3146</v>
      </c>
      <c r="D14449" s="325">
        <v>64.5</v>
      </c>
      <c r="E14449" s="46">
        <v>30500</v>
      </c>
      <c r="F14449" s="130">
        <f t="shared" si="224"/>
        <v>1967250</v>
      </c>
      <c r="G14449" s="86">
        <f>F14449</f>
        <v>1967250</v>
      </c>
      <c r="H14449" s="277" t="s">
        <v>2474</v>
      </c>
    </row>
    <row r="14450" spans="1:9" ht="17.100000000000001" customHeight="1">
      <c r="A14450" s="323"/>
      <c r="B14450" s="302"/>
      <c r="C14450" s="325"/>
      <c r="D14450" s="325"/>
      <c r="E14450" s="46"/>
      <c r="F14450" s="130"/>
      <c r="G14450" s="69"/>
    </row>
    <row r="14451" spans="1:9" ht="17.100000000000001" customHeight="1">
      <c r="A14451" s="323" t="s">
        <v>2287</v>
      </c>
      <c r="B14451" s="302" t="s">
        <v>233</v>
      </c>
      <c r="C14451" s="325" t="s">
        <v>749</v>
      </c>
      <c r="D14451" s="325">
        <v>104.7</v>
      </c>
      <c r="E14451" s="46">
        <v>38000</v>
      </c>
      <c r="F14451" s="130">
        <f t="shared" si="224"/>
        <v>3978600</v>
      </c>
      <c r="G14451" s="86">
        <f>SUM(F14451:F14452)</f>
        <v>5495600</v>
      </c>
      <c r="H14451" s="277" t="s">
        <v>2474</v>
      </c>
    </row>
    <row r="14452" spans="1:9" ht="17.100000000000001" customHeight="1">
      <c r="A14452" s="323"/>
      <c r="B14452" s="302" t="s">
        <v>233</v>
      </c>
      <c r="C14452" s="325" t="s">
        <v>1249</v>
      </c>
      <c r="D14452" s="325">
        <v>37</v>
      </c>
      <c r="E14452" s="46">
        <v>41000</v>
      </c>
      <c r="F14452" s="130">
        <f t="shared" si="224"/>
        <v>1517000</v>
      </c>
      <c r="G14452" s="69"/>
    </row>
    <row r="14453" spans="1:9" ht="17.100000000000001" customHeight="1">
      <c r="A14453" s="323"/>
      <c r="B14453" s="302"/>
      <c r="C14453" s="325"/>
      <c r="D14453" s="325"/>
      <c r="E14453" s="46"/>
      <c r="F14453" s="130">
        <f t="shared" si="224"/>
        <v>0</v>
      </c>
      <c r="G14453" s="69"/>
    </row>
    <row r="14454" spans="1:9" ht="17.100000000000001" customHeight="1">
      <c r="A14454" s="323" t="s">
        <v>193</v>
      </c>
      <c r="B14454" s="444" t="s">
        <v>312</v>
      </c>
      <c r="C14454" s="482" t="s">
        <v>3148</v>
      </c>
      <c r="D14454" s="482">
        <v>133.30000000000001</v>
      </c>
      <c r="E14454" s="558">
        <v>49000</v>
      </c>
      <c r="F14454" s="131">
        <f t="shared" si="224"/>
        <v>6531700.0000000009</v>
      </c>
      <c r="G14454" s="86">
        <f>SUM(F14454:F14461)</f>
        <v>40666900</v>
      </c>
      <c r="H14454" s="277" t="s">
        <v>2474</v>
      </c>
      <c r="I14454" s="284">
        <v>42518</v>
      </c>
    </row>
    <row r="14455" spans="1:9" ht="17.100000000000001" customHeight="1">
      <c r="A14455" s="323"/>
      <c r="B14455" s="444" t="s">
        <v>312</v>
      </c>
      <c r="C14455" s="482" t="s">
        <v>3149</v>
      </c>
      <c r="D14455" s="482">
        <v>150</v>
      </c>
      <c r="E14455" s="558">
        <v>49000</v>
      </c>
      <c r="F14455" s="131">
        <f t="shared" si="224"/>
        <v>7350000</v>
      </c>
      <c r="G14455" s="69"/>
      <c r="I14455" s="284">
        <v>42518</v>
      </c>
    </row>
    <row r="14456" spans="1:9" ht="17.100000000000001" customHeight="1">
      <c r="A14456" s="323"/>
      <c r="B14456" s="302" t="s">
        <v>13</v>
      </c>
      <c r="C14456" s="325" t="s">
        <v>2931</v>
      </c>
      <c r="D14456" s="325">
        <v>6.6</v>
      </c>
      <c r="E14456" s="46">
        <v>32000</v>
      </c>
      <c r="F14456" s="130">
        <f>E14456*D14456</f>
        <v>211200</v>
      </c>
      <c r="G14456" s="69"/>
      <c r="I14456" s="284">
        <v>42520</v>
      </c>
    </row>
    <row r="14457" spans="1:9" ht="17.100000000000001" customHeight="1">
      <c r="A14457" s="323"/>
      <c r="B14457" s="302" t="s">
        <v>13</v>
      </c>
      <c r="C14457" s="325" t="s">
        <v>412</v>
      </c>
      <c r="D14457" s="325">
        <v>204.5</v>
      </c>
      <c r="E14457" s="46">
        <v>32000</v>
      </c>
      <c r="F14457" s="130">
        <f t="shared" si="224"/>
        <v>6544000</v>
      </c>
      <c r="G14457" s="69"/>
      <c r="I14457" s="284"/>
    </row>
    <row r="14458" spans="1:9" ht="17.100000000000001" customHeight="1">
      <c r="A14458" s="323"/>
      <c r="B14458" s="302" t="s">
        <v>13</v>
      </c>
      <c r="C14458" s="325" t="s">
        <v>1171</v>
      </c>
      <c r="D14458" s="325">
        <v>100</v>
      </c>
      <c r="E14458" s="46">
        <v>32000</v>
      </c>
      <c r="F14458" s="130">
        <f t="shared" si="224"/>
        <v>3200000</v>
      </c>
      <c r="G14458" s="69"/>
      <c r="I14458" s="284"/>
    </row>
    <row r="14459" spans="1:9" ht="17.100000000000001" customHeight="1">
      <c r="A14459" s="323"/>
      <c r="B14459" s="302" t="s">
        <v>13</v>
      </c>
      <c r="C14459" s="325" t="s">
        <v>1398</v>
      </c>
      <c r="D14459" s="325">
        <v>128</v>
      </c>
      <c r="E14459" s="46">
        <v>32000</v>
      </c>
      <c r="F14459" s="130">
        <f t="shared" si="224"/>
        <v>4096000</v>
      </c>
      <c r="G14459" s="69"/>
      <c r="I14459" s="284"/>
    </row>
    <row r="14460" spans="1:9" ht="17.100000000000001" customHeight="1">
      <c r="A14460" s="323"/>
      <c r="B14460" s="302" t="s">
        <v>13</v>
      </c>
      <c r="C14460" s="325" t="s">
        <v>59</v>
      </c>
      <c r="D14460" s="325">
        <v>12</v>
      </c>
      <c r="E14460" s="46">
        <v>32000</v>
      </c>
      <c r="F14460" s="130">
        <f t="shared" si="224"/>
        <v>384000</v>
      </c>
      <c r="G14460" s="69"/>
      <c r="I14460" s="284"/>
    </row>
    <row r="14461" spans="1:9" ht="17.100000000000001" customHeight="1">
      <c r="A14461" s="323"/>
      <c r="B14461" s="302" t="s">
        <v>13</v>
      </c>
      <c r="C14461" s="325" t="s">
        <v>2283</v>
      </c>
      <c r="D14461" s="325">
        <v>380</v>
      </c>
      <c r="E14461" s="46">
        <v>32500</v>
      </c>
      <c r="F14461" s="130">
        <f t="shared" si="224"/>
        <v>12350000</v>
      </c>
      <c r="G14461" s="69"/>
      <c r="I14461" s="284"/>
    </row>
    <row r="14462" spans="1:9" ht="17.100000000000001" customHeight="1">
      <c r="A14462" s="323"/>
      <c r="B14462" s="302"/>
      <c r="C14462" s="325"/>
      <c r="D14462" s="325"/>
      <c r="E14462" s="46"/>
      <c r="F14462" s="130">
        <f t="shared" si="224"/>
        <v>0</v>
      </c>
      <c r="G14462" s="69"/>
    </row>
    <row r="14463" spans="1:9" ht="17.100000000000001" customHeight="1">
      <c r="A14463" s="323" t="s">
        <v>1843</v>
      </c>
      <c r="B14463" s="439" t="s">
        <v>1854</v>
      </c>
      <c r="C14463" s="430" t="s">
        <v>62</v>
      </c>
      <c r="D14463" s="430">
        <v>-75</v>
      </c>
      <c r="E14463" s="54">
        <v>35000</v>
      </c>
      <c r="F14463" s="140">
        <f t="shared" si="224"/>
        <v>-2625000</v>
      </c>
      <c r="G14463" s="86">
        <f>SUM(F14463:F14478)</f>
        <v>39344600</v>
      </c>
      <c r="H14463" s="277" t="s">
        <v>2474</v>
      </c>
      <c r="I14463" s="284">
        <v>42520</v>
      </c>
    </row>
    <row r="14464" spans="1:9" ht="17.100000000000001" customHeight="1">
      <c r="A14464" s="323"/>
      <c r="B14464" s="302" t="s">
        <v>13</v>
      </c>
      <c r="C14464" s="325" t="s">
        <v>3152</v>
      </c>
      <c r="D14464" s="325">
        <v>33</v>
      </c>
      <c r="E14464" s="46">
        <v>30500</v>
      </c>
      <c r="F14464" s="130">
        <f t="shared" si="224"/>
        <v>1006500</v>
      </c>
      <c r="G14464" s="69"/>
      <c r="I14464" s="284"/>
    </row>
    <row r="14465" spans="1:9" ht="17.100000000000001" customHeight="1">
      <c r="A14465" s="323"/>
      <c r="B14465" s="302" t="s">
        <v>13</v>
      </c>
      <c r="C14465" s="325" t="s">
        <v>1294</v>
      </c>
      <c r="D14465" s="325">
        <v>57</v>
      </c>
      <c r="E14465" s="46">
        <v>30500</v>
      </c>
      <c r="F14465" s="130">
        <f t="shared" si="224"/>
        <v>1738500</v>
      </c>
      <c r="G14465" s="69"/>
      <c r="I14465" s="284"/>
    </row>
    <row r="14466" spans="1:9" ht="17.100000000000001" customHeight="1">
      <c r="A14466" s="323"/>
      <c r="B14466" s="302" t="s">
        <v>13</v>
      </c>
      <c r="C14466" s="325" t="s">
        <v>1743</v>
      </c>
      <c r="D14466" s="325">
        <v>543.5</v>
      </c>
      <c r="E14466" s="46">
        <v>30500</v>
      </c>
      <c r="F14466" s="130">
        <f t="shared" si="224"/>
        <v>16576750</v>
      </c>
      <c r="G14466" s="69"/>
      <c r="I14466" s="284"/>
    </row>
    <row r="14467" spans="1:9" ht="17.100000000000001" customHeight="1">
      <c r="A14467" s="323"/>
      <c r="B14467" s="302" t="s">
        <v>31</v>
      </c>
      <c r="C14467" s="325" t="s">
        <v>2814</v>
      </c>
      <c r="D14467" s="325">
        <v>28</v>
      </c>
      <c r="E14467" s="46">
        <v>35000</v>
      </c>
      <c r="F14467" s="130">
        <f t="shared" si="224"/>
        <v>980000</v>
      </c>
      <c r="G14467" s="69"/>
      <c r="I14467" s="284"/>
    </row>
    <row r="14468" spans="1:9" ht="17.100000000000001" customHeight="1">
      <c r="A14468" s="323"/>
      <c r="B14468" s="302" t="s">
        <v>31</v>
      </c>
      <c r="C14468" s="325" t="s">
        <v>673</v>
      </c>
      <c r="D14468" s="325">
        <v>32.799999999999997</v>
      </c>
      <c r="E14468" s="46">
        <v>35000</v>
      </c>
      <c r="F14468" s="130">
        <f t="shared" si="224"/>
        <v>1148000</v>
      </c>
      <c r="G14468" s="69"/>
      <c r="I14468" s="284"/>
    </row>
    <row r="14469" spans="1:9" ht="17.100000000000001" customHeight="1">
      <c r="A14469" s="323"/>
      <c r="B14469" s="302" t="s">
        <v>31</v>
      </c>
      <c r="C14469" s="325" t="s">
        <v>142</v>
      </c>
      <c r="D14469" s="325">
        <v>40.5</v>
      </c>
      <c r="E14469" s="46">
        <v>35000</v>
      </c>
      <c r="F14469" s="130">
        <f t="shared" si="224"/>
        <v>1417500</v>
      </c>
      <c r="G14469" s="69"/>
      <c r="I14469" s="284"/>
    </row>
    <row r="14470" spans="1:9" ht="17.100000000000001" customHeight="1">
      <c r="A14470" s="323"/>
      <c r="B14470" s="302" t="s">
        <v>31</v>
      </c>
      <c r="C14470" s="325" t="s">
        <v>3153</v>
      </c>
      <c r="D14470" s="325">
        <v>30</v>
      </c>
      <c r="E14470" s="46">
        <v>35000</v>
      </c>
      <c r="F14470" s="130">
        <f t="shared" si="224"/>
        <v>1050000</v>
      </c>
      <c r="G14470" s="69"/>
      <c r="I14470" s="284"/>
    </row>
    <row r="14471" spans="1:9" ht="17.100000000000001" customHeight="1">
      <c r="A14471" s="323"/>
      <c r="B14471" s="302" t="s">
        <v>31</v>
      </c>
      <c r="C14471" s="325" t="s">
        <v>3154</v>
      </c>
      <c r="D14471" s="325">
        <v>30</v>
      </c>
      <c r="E14471" s="46">
        <v>35000</v>
      </c>
      <c r="F14471" s="130">
        <f t="shared" si="224"/>
        <v>1050000</v>
      </c>
      <c r="G14471" s="69"/>
      <c r="I14471" s="284"/>
    </row>
    <row r="14472" spans="1:9" ht="17.100000000000001" customHeight="1">
      <c r="A14472" s="323"/>
      <c r="B14472" s="302" t="s">
        <v>31</v>
      </c>
      <c r="C14472" s="325" t="s">
        <v>1388</v>
      </c>
      <c r="D14472" s="325">
        <v>30</v>
      </c>
      <c r="E14472" s="46">
        <v>35000</v>
      </c>
      <c r="F14472" s="130">
        <f t="shared" si="224"/>
        <v>1050000</v>
      </c>
      <c r="G14472" s="69"/>
      <c r="I14472" s="284"/>
    </row>
    <row r="14473" spans="1:9" ht="17.100000000000001" customHeight="1">
      <c r="A14473" s="323"/>
      <c r="B14473" s="302" t="s">
        <v>31</v>
      </c>
      <c r="C14473" s="325" t="s">
        <v>774</v>
      </c>
      <c r="D14473" s="325">
        <v>37</v>
      </c>
      <c r="E14473" s="46">
        <v>35000</v>
      </c>
      <c r="F14473" s="130">
        <f t="shared" si="224"/>
        <v>1295000</v>
      </c>
      <c r="G14473" s="69"/>
      <c r="I14473" s="284"/>
    </row>
    <row r="14474" spans="1:9" ht="17.100000000000001" customHeight="1">
      <c r="A14474" s="323"/>
      <c r="B14474" s="302" t="s">
        <v>31</v>
      </c>
      <c r="C14474" s="325" t="s">
        <v>2895</v>
      </c>
      <c r="D14474" s="325">
        <v>68.8</v>
      </c>
      <c r="E14474" s="46">
        <v>35500</v>
      </c>
      <c r="F14474" s="130">
        <f t="shared" si="224"/>
        <v>2442400</v>
      </c>
      <c r="G14474" s="69"/>
      <c r="I14474" s="284"/>
    </row>
    <row r="14475" spans="1:9" ht="17.100000000000001" customHeight="1">
      <c r="A14475" s="323"/>
      <c r="B14475" s="302" t="s">
        <v>31</v>
      </c>
      <c r="C14475" s="325" t="s">
        <v>3155</v>
      </c>
      <c r="D14475" s="325">
        <v>48.3</v>
      </c>
      <c r="E14475" s="46">
        <v>35500</v>
      </c>
      <c r="F14475" s="130">
        <f t="shared" si="224"/>
        <v>1714650</v>
      </c>
      <c r="G14475" s="69"/>
      <c r="I14475" s="284"/>
    </row>
    <row r="14476" spans="1:9" ht="17.100000000000001" customHeight="1">
      <c r="A14476" s="323"/>
      <c r="B14476" s="302" t="s">
        <v>31</v>
      </c>
      <c r="C14476" s="325" t="s">
        <v>128</v>
      </c>
      <c r="D14476" s="325">
        <v>48.8</v>
      </c>
      <c r="E14476" s="46">
        <v>34000</v>
      </c>
      <c r="F14476" s="130">
        <f t="shared" si="224"/>
        <v>1659200</v>
      </c>
      <c r="G14476" s="69"/>
      <c r="I14476" s="284"/>
    </row>
    <row r="14477" spans="1:9" ht="17.100000000000001" customHeight="1">
      <c r="A14477" s="323"/>
      <c r="B14477" s="302" t="s">
        <v>31</v>
      </c>
      <c r="C14477" s="325" t="s">
        <v>170</v>
      </c>
      <c r="D14477" s="325">
        <v>97.9</v>
      </c>
      <c r="E14477" s="46">
        <v>34000</v>
      </c>
      <c r="F14477" s="130">
        <f t="shared" si="224"/>
        <v>3328600</v>
      </c>
      <c r="G14477" s="69"/>
      <c r="I14477" s="284"/>
    </row>
    <row r="14478" spans="1:9" ht="17.100000000000001" customHeight="1">
      <c r="A14478" s="323"/>
      <c r="B14478" s="302" t="s">
        <v>31</v>
      </c>
      <c r="C14478" s="325" t="s">
        <v>105</v>
      </c>
      <c r="D14478" s="325">
        <v>157.5</v>
      </c>
      <c r="E14478" s="46">
        <v>35000</v>
      </c>
      <c r="F14478" s="130">
        <f t="shared" si="224"/>
        <v>5512500</v>
      </c>
      <c r="G14478" s="69"/>
      <c r="I14478" s="284"/>
    </row>
    <row r="14479" spans="1:9" ht="17.100000000000001" customHeight="1">
      <c r="A14479" s="323"/>
      <c r="B14479" s="302"/>
      <c r="C14479" s="325"/>
      <c r="D14479" s="325"/>
      <c r="E14479" s="46"/>
      <c r="F14479" s="130">
        <f t="shared" si="224"/>
        <v>0</v>
      </c>
      <c r="G14479" s="69"/>
    </row>
    <row r="14480" spans="1:9" ht="17.100000000000001" customHeight="1">
      <c r="A14480" s="323" t="s">
        <v>1420</v>
      </c>
      <c r="B14480" s="444" t="s">
        <v>16</v>
      </c>
      <c r="C14480" s="482" t="s">
        <v>2565</v>
      </c>
      <c r="D14480" s="482">
        <v>520.79999999999995</v>
      </c>
      <c r="E14480" s="116">
        <v>41000</v>
      </c>
      <c r="F14480" s="131">
        <f t="shared" si="224"/>
        <v>21352799.999999996</v>
      </c>
      <c r="G14480" s="86">
        <f>F14480</f>
        <v>21352799.999999996</v>
      </c>
      <c r="H14480" s="277" t="s">
        <v>2474</v>
      </c>
    </row>
    <row r="14481" spans="1:8" ht="17.100000000000001" customHeight="1">
      <c r="A14481" s="323"/>
      <c r="B14481" s="302"/>
      <c r="C14481" s="325"/>
      <c r="D14481" s="325"/>
      <c r="E14481" s="46"/>
      <c r="F14481" s="130">
        <f t="shared" si="224"/>
        <v>0</v>
      </c>
      <c r="G14481" s="69"/>
    </row>
    <row r="14482" spans="1:8" ht="17.100000000000001" customHeight="1">
      <c r="A14482" s="323" t="s">
        <v>274</v>
      </c>
      <c r="B14482" s="302" t="s">
        <v>31</v>
      </c>
      <c r="C14482" s="325" t="s">
        <v>231</v>
      </c>
      <c r="D14482" s="325">
        <v>50</v>
      </c>
      <c r="E14482" s="46">
        <v>35000</v>
      </c>
      <c r="F14482" s="130">
        <f t="shared" si="224"/>
        <v>1750000</v>
      </c>
      <c r="G14482" s="86">
        <f>SUM(F14482:F14483)</f>
        <v>3619000</v>
      </c>
      <c r="H14482" s="277" t="s">
        <v>2474</v>
      </c>
    </row>
    <row r="14483" spans="1:8" ht="17.100000000000001" customHeight="1">
      <c r="A14483" s="323"/>
      <c r="B14483" s="302" t="s">
        <v>31</v>
      </c>
      <c r="C14483" s="325" t="s">
        <v>255</v>
      </c>
      <c r="D14483" s="325">
        <v>53.4</v>
      </c>
      <c r="E14483" s="46">
        <v>35000</v>
      </c>
      <c r="F14483" s="130">
        <f t="shared" si="224"/>
        <v>1869000</v>
      </c>
      <c r="G14483" s="69"/>
    </row>
    <row r="14484" spans="1:8" ht="17.100000000000001" customHeight="1">
      <c r="A14484" s="323"/>
      <c r="B14484" s="302"/>
      <c r="C14484" s="325"/>
      <c r="D14484" s="325"/>
      <c r="E14484" s="46"/>
      <c r="F14484" s="130">
        <f t="shared" si="224"/>
        <v>0</v>
      </c>
      <c r="G14484" s="69"/>
    </row>
    <row r="14485" spans="1:8" ht="17.100000000000001" customHeight="1">
      <c r="A14485" s="323" t="s">
        <v>2463</v>
      </c>
      <c r="B14485" s="302" t="s">
        <v>31</v>
      </c>
      <c r="C14485" s="325" t="s">
        <v>69</v>
      </c>
      <c r="D14485" s="325">
        <v>83.8</v>
      </c>
      <c r="E14485" s="46">
        <v>35000</v>
      </c>
      <c r="F14485" s="130">
        <f t="shared" si="224"/>
        <v>2933000</v>
      </c>
      <c r="G14485" s="86">
        <f>SUM(F14485:F14489)</f>
        <v>38542000</v>
      </c>
      <c r="H14485" s="277" t="s">
        <v>2474</v>
      </c>
    </row>
    <row r="14486" spans="1:8" ht="17.100000000000001" customHeight="1">
      <c r="A14486" s="323"/>
      <c r="B14486" s="302" t="s">
        <v>31</v>
      </c>
      <c r="C14486" s="325" t="s">
        <v>2994</v>
      </c>
      <c r="D14486" s="325">
        <v>622.4</v>
      </c>
      <c r="E14486" s="46">
        <v>35000</v>
      </c>
      <c r="F14486" s="130">
        <f t="shared" si="224"/>
        <v>21784000</v>
      </c>
      <c r="G14486" s="69"/>
    </row>
    <row r="14487" spans="1:8" ht="17.100000000000001" customHeight="1">
      <c r="A14487" s="323"/>
      <c r="B14487" s="302" t="s">
        <v>31</v>
      </c>
      <c r="C14487" s="325" t="s">
        <v>182</v>
      </c>
      <c r="D14487" s="325">
        <v>110</v>
      </c>
      <c r="E14487" s="46">
        <v>35000</v>
      </c>
      <c r="F14487" s="130">
        <f t="shared" si="224"/>
        <v>3850000</v>
      </c>
      <c r="G14487" s="69"/>
    </row>
    <row r="14488" spans="1:8" ht="17.100000000000001" customHeight="1">
      <c r="A14488" s="323"/>
      <c r="B14488" s="302" t="s">
        <v>510</v>
      </c>
      <c r="C14488" s="325" t="s">
        <v>1166</v>
      </c>
      <c r="D14488" s="325">
        <v>182</v>
      </c>
      <c r="E14488" s="46">
        <v>35000</v>
      </c>
      <c r="F14488" s="130">
        <f t="shared" si="224"/>
        <v>6370000</v>
      </c>
      <c r="G14488" s="69"/>
    </row>
    <row r="14489" spans="1:8" ht="17.100000000000001" customHeight="1">
      <c r="A14489" s="323"/>
      <c r="B14489" s="302" t="s">
        <v>31</v>
      </c>
      <c r="C14489" s="325" t="s">
        <v>158</v>
      </c>
      <c r="D14489" s="325">
        <v>103</v>
      </c>
      <c r="E14489" s="46">
        <v>35000</v>
      </c>
      <c r="F14489" s="130">
        <f t="shared" si="224"/>
        <v>3605000</v>
      </c>
      <c r="G14489" s="69"/>
    </row>
    <row r="14490" spans="1:8" ht="17.100000000000001" customHeight="1">
      <c r="A14490" s="323"/>
      <c r="B14490" s="302"/>
      <c r="C14490" s="325"/>
      <c r="D14490" s="325"/>
      <c r="E14490" s="46"/>
      <c r="F14490" s="130">
        <f t="shared" si="224"/>
        <v>0</v>
      </c>
      <c r="G14490" s="69"/>
    </row>
    <row r="14491" spans="1:8" ht="17.100000000000001" customHeight="1">
      <c r="A14491" s="323" t="s">
        <v>321</v>
      </c>
      <c r="B14491" s="302" t="s">
        <v>31</v>
      </c>
      <c r="C14491" s="325" t="s">
        <v>2139</v>
      </c>
      <c r="D14491" s="325">
        <v>288.89999999999998</v>
      </c>
      <c r="E14491" s="46">
        <v>35000</v>
      </c>
      <c r="F14491" s="130">
        <f t="shared" si="224"/>
        <v>10111500</v>
      </c>
      <c r="G14491" s="86">
        <f>F14491</f>
        <v>10111500</v>
      </c>
      <c r="H14491" s="277" t="s">
        <v>2474</v>
      </c>
    </row>
    <row r="14492" spans="1:8" ht="17.100000000000001" customHeight="1">
      <c r="A14492" s="323"/>
      <c r="B14492" s="302"/>
      <c r="C14492" s="325"/>
      <c r="D14492" s="325"/>
      <c r="E14492" s="46"/>
      <c r="F14492" s="130">
        <f t="shared" si="224"/>
        <v>0</v>
      </c>
      <c r="G14492" s="69"/>
    </row>
    <row r="14493" spans="1:8" ht="17.100000000000001" customHeight="1">
      <c r="A14493" s="323" t="s">
        <v>480</v>
      </c>
      <c r="B14493" s="302" t="s">
        <v>518</v>
      </c>
      <c r="C14493" s="325" t="s">
        <v>3156</v>
      </c>
      <c r="D14493" s="325">
        <v>264</v>
      </c>
      <c r="E14493" s="46">
        <v>34000</v>
      </c>
      <c r="F14493" s="130">
        <f t="shared" si="224"/>
        <v>8976000</v>
      </c>
      <c r="G14493" s="86">
        <f>SUM(F14493:F14494)</f>
        <v>19648300</v>
      </c>
      <c r="H14493" s="277" t="s">
        <v>2474</v>
      </c>
    </row>
    <row r="14494" spans="1:8" ht="17.100000000000001" customHeight="1">
      <c r="A14494" s="323"/>
      <c r="B14494" s="302" t="s">
        <v>230</v>
      </c>
      <c r="C14494" s="325" t="s">
        <v>3157</v>
      </c>
      <c r="D14494" s="325">
        <v>260.3</v>
      </c>
      <c r="E14494" s="46">
        <v>41000</v>
      </c>
      <c r="F14494" s="130">
        <f t="shared" si="224"/>
        <v>10672300</v>
      </c>
      <c r="G14494" s="69"/>
    </row>
    <row r="14495" spans="1:8" ht="17.100000000000001" customHeight="1">
      <c r="A14495" s="323"/>
      <c r="B14495" s="302"/>
      <c r="C14495" s="325"/>
      <c r="D14495" s="325"/>
      <c r="E14495" s="46"/>
      <c r="F14495" s="130">
        <f t="shared" si="224"/>
        <v>0</v>
      </c>
      <c r="G14495" s="69"/>
    </row>
    <row r="14496" spans="1:8" ht="17.100000000000001" customHeight="1">
      <c r="A14496" s="323" t="s">
        <v>235</v>
      </c>
      <c r="B14496" s="302" t="s">
        <v>31</v>
      </c>
      <c r="C14496" s="325" t="s">
        <v>143</v>
      </c>
      <c r="D14496" s="325">
        <v>30</v>
      </c>
      <c r="E14496" s="46">
        <v>35000</v>
      </c>
      <c r="F14496" s="130">
        <f t="shared" si="224"/>
        <v>1050000</v>
      </c>
      <c r="G14496" s="86">
        <f>SUM(F14496:F14498)</f>
        <v>2677500</v>
      </c>
      <c r="H14496" s="277" t="s">
        <v>2474</v>
      </c>
    </row>
    <row r="14497" spans="1:8" ht="17.100000000000001" customHeight="1">
      <c r="A14497" s="323"/>
      <c r="B14497" s="302" t="s">
        <v>31</v>
      </c>
      <c r="C14497" s="325" t="s">
        <v>22</v>
      </c>
      <c r="D14497" s="325">
        <v>26.8</v>
      </c>
      <c r="E14497" s="46">
        <v>35000</v>
      </c>
      <c r="F14497" s="130">
        <f t="shared" si="224"/>
        <v>938000</v>
      </c>
      <c r="G14497" s="69"/>
    </row>
    <row r="14498" spans="1:8" ht="17.100000000000001" customHeight="1">
      <c r="A14498" s="323"/>
      <c r="B14498" s="302" t="s">
        <v>31</v>
      </c>
      <c r="C14498" s="325" t="s">
        <v>2308</v>
      </c>
      <c r="D14498" s="325">
        <v>19.7</v>
      </c>
      <c r="E14498" s="46">
        <v>35000</v>
      </c>
      <c r="F14498" s="130">
        <f t="shared" si="224"/>
        <v>689500</v>
      </c>
      <c r="G14498" s="69"/>
    </row>
    <row r="14499" spans="1:8" ht="17.100000000000001" customHeight="1">
      <c r="A14499" s="323"/>
      <c r="B14499" s="302"/>
      <c r="C14499" s="325"/>
      <c r="D14499" s="325"/>
      <c r="E14499" s="46"/>
      <c r="F14499" s="130">
        <f t="shared" si="224"/>
        <v>0</v>
      </c>
      <c r="G14499" s="69"/>
    </row>
    <row r="14500" spans="1:8" ht="17.100000000000001" customHeight="1">
      <c r="A14500" s="302" t="s">
        <v>258</v>
      </c>
      <c r="B14500" s="302" t="s">
        <v>233</v>
      </c>
      <c r="C14500" s="325" t="s">
        <v>3158</v>
      </c>
      <c r="D14500" s="325">
        <v>65</v>
      </c>
      <c r="E14500" s="379">
        <v>40000</v>
      </c>
      <c r="F14500" s="130">
        <f t="shared" si="224"/>
        <v>2600000</v>
      </c>
      <c r="G14500" s="86">
        <f>F14500</f>
        <v>2600000</v>
      </c>
      <c r="H14500" s="277" t="s">
        <v>2474</v>
      </c>
    </row>
    <row r="14501" spans="1:8" ht="17.100000000000001" customHeight="1">
      <c r="A14501" s="323"/>
      <c r="B14501" s="302"/>
      <c r="C14501" s="325"/>
      <c r="D14501" s="325"/>
      <c r="E14501" s="46"/>
      <c r="F14501" s="130">
        <f t="shared" si="224"/>
        <v>0</v>
      </c>
      <c r="G14501" s="69"/>
    </row>
    <row r="14502" spans="1:8" ht="17.100000000000001" customHeight="1">
      <c r="A14502" s="323" t="s">
        <v>1514</v>
      </c>
      <c r="B14502" s="302" t="s">
        <v>13</v>
      </c>
      <c r="C14502" s="325" t="s">
        <v>14</v>
      </c>
      <c r="D14502" s="325">
        <v>100</v>
      </c>
      <c r="E14502" s="46">
        <v>30500</v>
      </c>
      <c r="F14502" s="130">
        <f t="shared" si="224"/>
        <v>3050000</v>
      </c>
      <c r="G14502" s="86">
        <f>F14502</f>
        <v>3050000</v>
      </c>
      <c r="H14502" s="277" t="s">
        <v>2474</v>
      </c>
    </row>
    <row r="14503" spans="1:8" ht="17.100000000000001" customHeight="1">
      <c r="A14503" s="323"/>
      <c r="B14503" s="302"/>
      <c r="C14503" s="325"/>
      <c r="D14503" s="325"/>
      <c r="E14503" s="46"/>
      <c r="F14503" s="130">
        <f t="shared" si="224"/>
        <v>0</v>
      </c>
      <c r="G14503" s="86"/>
    </row>
    <row r="14504" spans="1:8" ht="17.100000000000001" customHeight="1">
      <c r="A14504" s="323" t="s">
        <v>145</v>
      </c>
      <c r="B14504" s="302" t="s">
        <v>570</v>
      </c>
      <c r="C14504" s="325" t="s">
        <v>707</v>
      </c>
      <c r="D14504" s="325">
        <v>194</v>
      </c>
      <c r="E14504" s="46">
        <v>29000</v>
      </c>
      <c r="F14504" s="130">
        <f t="shared" si="224"/>
        <v>5626000</v>
      </c>
      <c r="G14504" s="86">
        <f>F14504</f>
        <v>5626000</v>
      </c>
      <c r="H14504" s="277" t="s">
        <v>2474</v>
      </c>
    </row>
    <row r="14505" spans="1:8" ht="17.100000000000001" customHeight="1">
      <c r="A14505" s="323"/>
      <c r="B14505" s="302"/>
      <c r="C14505" s="325"/>
      <c r="D14505" s="325"/>
      <c r="E14505" s="46"/>
      <c r="F14505" s="130">
        <f t="shared" si="224"/>
        <v>0</v>
      </c>
      <c r="G14505" s="69"/>
    </row>
    <row r="14506" spans="1:8" ht="17.100000000000001" customHeight="1">
      <c r="A14506" s="323" t="s">
        <v>52</v>
      </c>
      <c r="B14506" s="302" t="s">
        <v>31</v>
      </c>
      <c r="C14506" s="325" t="s">
        <v>55</v>
      </c>
      <c r="D14506" s="325">
        <v>200</v>
      </c>
      <c r="E14506" s="46">
        <v>37300</v>
      </c>
      <c r="F14506" s="130">
        <f t="shared" ref="F14506:F14599" si="226">E14506*D14506</f>
        <v>7460000</v>
      </c>
      <c r="G14506" s="86">
        <f>SUM(F14506:F14507)</f>
        <v>49086800</v>
      </c>
      <c r="H14506" s="277" t="s">
        <v>2474</v>
      </c>
    </row>
    <row r="14507" spans="1:8" ht="17.100000000000001" customHeight="1">
      <c r="A14507" s="533"/>
      <c r="B14507" s="440" t="s">
        <v>31</v>
      </c>
      <c r="C14507" s="382" t="s">
        <v>594</v>
      </c>
      <c r="D14507" s="382">
        <v>1116</v>
      </c>
      <c r="E14507" s="59">
        <v>37300</v>
      </c>
      <c r="F14507" s="132">
        <f t="shared" si="226"/>
        <v>41626800</v>
      </c>
      <c r="G14507" s="92"/>
    </row>
    <row r="14508" spans="1:8" ht="18" customHeight="1">
      <c r="A14508" s="526"/>
      <c r="B14508" s="435"/>
      <c r="C14508" s="484"/>
      <c r="D14508" s="484"/>
      <c r="E14508" s="113"/>
      <c r="F14508" s="126"/>
      <c r="G14508" s="9"/>
    </row>
    <row r="14509" spans="1:8" ht="18" customHeight="1">
      <c r="A14509" s="537">
        <v>42522</v>
      </c>
      <c r="B14509" s="355"/>
      <c r="C14509" s="491" t="s">
        <v>398</v>
      </c>
      <c r="D14509" s="525"/>
      <c r="F14509" s="127"/>
    </row>
    <row r="14510" spans="1:8" ht="18" customHeight="1">
      <c r="A14510" s="531" t="s">
        <v>3125</v>
      </c>
      <c r="B14510" s="436" t="s">
        <v>134</v>
      </c>
      <c r="C14510" s="494" t="s">
        <v>152</v>
      </c>
      <c r="D14510" s="527">
        <f>SUM(D14511:D14638)</f>
        <v>11854.999999999998</v>
      </c>
      <c r="E14510" s="166"/>
      <c r="F14510" s="166">
        <f>SUM(F14511:F14638)</f>
        <v>392793000</v>
      </c>
      <c r="G14510" s="166">
        <f>SUM(G14511:G14638)</f>
        <v>392793000</v>
      </c>
    </row>
    <row r="14511" spans="1:8" ht="18" customHeight="1">
      <c r="A14511" s="532" t="s">
        <v>646</v>
      </c>
      <c r="B14511" s="441" t="s">
        <v>510</v>
      </c>
      <c r="C14511" s="492" t="s">
        <v>1225</v>
      </c>
      <c r="D14511" s="492">
        <v>164.7</v>
      </c>
      <c r="E14511" s="62">
        <v>36500</v>
      </c>
      <c r="F14511" s="139">
        <f t="shared" si="226"/>
        <v>6011550</v>
      </c>
      <c r="G14511" s="85">
        <f>SUM(F14511:F14513)</f>
        <v>13932050</v>
      </c>
      <c r="H14511" s="277" t="s">
        <v>2474</v>
      </c>
    </row>
    <row r="14512" spans="1:8" ht="18" customHeight="1">
      <c r="A14512" s="323"/>
      <c r="B14512" s="302" t="s">
        <v>510</v>
      </c>
      <c r="C14512" s="325" t="s">
        <v>3166</v>
      </c>
      <c r="D14512" s="325">
        <v>111</v>
      </c>
      <c r="E14512" s="46">
        <v>36500</v>
      </c>
      <c r="F14512" s="130">
        <f t="shared" si="226"/>
        <v>4051500</v>
      </c>
      <c r="G14512" s="69"/>
    </row>
    <row r="14513" spans="1:8" ht="18" customHeight="1">
      <c r="A14513" s="323"/>
      <c r="B14513" s="302" t="s">
        <v>510</v>
      </c>
      <c r="C14513" s="325" t="s">
        <v>3167</v>
      </c>
      <c r="D14513" s="325">
        <v>106</v>
      </c>
      <c r="E14513" s="46">
        <v>36500</v>
      </c>
      <c r="F14513" s="130">
        <f t="shared" si="226"/>
        <v>3869000</v>
      </c>
      <c r="G14513" s="69"/>
    </row>
    <row r="14514" spans="1:8" ht="18" customHeight="1">
      <c r="A14514" s="323"/>
      <c r="B14514" s="302"/>
      <c r="C14514" s="325"/>
      <c r="D14514" s="325"/>
      <c r="E14514" s="46"/>
      <c r="F14514" s="130">
        <f t="shared" si="226"/>
        <v>0</v>
      </c>
      <c r="G14514" s="69"/>
    </row>
    <row r="14515" spans="1:8" ht="18" customHeight="1">
      <c r="A14515" s="323" t="s">
        <v>110</v>
      </c>
      <c r="B14515" s="302" t="s">
        <v>13</v>
      </c>
      <c r="C14515" s="325" t="s">
        <v>461</v>
      </c>
      <c r="D14515" s="325">
        <v>50</v>
      </c>
      <c r="E14515" s="46">
        <v>31000</v>
      </c>
      <c r="F14515" s="130">
        <f t="shared" si="226"/>
        <v>1550000</v>
      </c>
      <c r="G14515" s="86">
        <f>SUM(F14515)</f>
        <v>1550000</v>
      </c>
    </row>
    <row r="14516" spans="1:8" ht="18" customHeight="1">
      <c r="A14516" s="323"/>
      <c r="B14516" s="302"/>
      <c r="C14516" s="325"/>
      <c r="D14516" s="325"/>
      <c r="E14516" s="46"/>
      <c r="F14516" s="130">
        <f t="shared" si="226"/>
        <v>0</v>
      </c>
      <c r="G14516" s="69"/>
    </row>
    <row r="14517" spans="1:8" ht="18" customHeight="1">
      <c r="A14517" s="323" t="s">
        <v>537</v>
      </c>
      <c r="B14517" s="302" t="s">
        <v>13</v>
      </c>
      <c r="C14517" s="325" t="s">
        <v>1264</v>
      </c>
      <c r="D14517" s="325">
        <v>47</v>
      </c>
      <c r="E14517" s="46">
        <v>31000</v>
      </c>
      <c r="F14517" s="130">
        <f t="shared" si="226"/>
        <v>1457000</v>
      </c>
      <c r="G14517" s="86">
        <f>SUM(F14517:F14518)</f>
        <v>2507000</v>
      </c>
    </row>
    <row r="14518" spans="1:8" ht="18" customHeight="1">
      <c r="A14518" s="323"/>
      <c r="B14518" s="302" t="s">
        <v>31</v>
      </c>
      <c r="C14518" s="325" t="s">
        <v>158</v>
      </c>
      <c r="D14518" s="325">
        <v>30</v>
      </c>
      <c r="E14518" s="46">
        <v>35000</v>
      </c>
      <c r="F14518" s="130">
        <f t="shared" si="226"/>
        <v>1050000</v>
      </c>
      <c r="G14518" s="69"/>
    </row>
    <row r="14519" spans="1:8" ht="18" customHeight="1">
      <c r="A14519" s="323"/>
      <c r="B14519" s="302"/>
      <c r="C14519" s="325"/>
      <c r="D14519" s="325"/>
      <c r="E14519" s="46"/>
      <c r="F14519" s="130">
        <f t="shared" si="226"/>
        <v>0</v>
      </c>
      <c r="G14519" s="69"/>
    </row>
    <row r="14520" spans="1:8" ht="18" customHeight="1">
      <c r="A14520" s="323" t="s">
        <v>2141</v>
      </c>
      <c r="B14520" s="302" t="s">
        <v>13</v>
      </c>
      <c r="C14520" s="325" t="s">
        <v>60</v>
      </c>
      <c r="D14520" s="325">
        <v>50</v>
      </c>
      <c r="E14520" s="46">
        <v>31000</v>
      </c>
      <c r="F14520" s="130">
        <f t="shared" si="226"/>
        <v>1550000</v>
      </c>
      <c r="G14520" s="86">
        <f>F14520</f>
        <v>1550000</v>
      </c>
    </row>
    <row r="14521" spans="1:8" ht="18" customHeight="1">
      <c r="A14521" s="323"/>
      <c r="B14521" s="302"/>
      <c r="C14521" s="325"/>
      <c r="D14521" s="325"/>
      <c r="E14521" s="46"/>
      <c r="F14521" s="130">
        <f t="shared" si="226"/>
        <v>0</v>
      </c>
      <c r="G14521" s="69"/>
    </row>
    <row r="14522" spans="1:8" ht="18" customHeight="1">
      <c r="A14522" s="323" t="s">
        <v>12</v>
      </c>
      <c r="B14522" s="302" t="s">
        <v>13</v>
      </c>
      <c r="C14522" s="325" t="s">
        <v>45</v>
      </c>
      <c r="D14522" s="325">
        <v>30</v>
      </c>
      <c r="E14522" s="46">
        <v>30500</v>
      </c>
      <c r="F14522" s="130">
        <f t="shared" si="226"/>
        <v>915000</v>
      </c>
      <c r="G14522" s="86">
        <f>SUM(F14522:F14524)</f>
        <v>2135000</v>
      </c>
    </row>
    <row r="14523" spans="1:8" ht="18" customHeight="1">
      <c r="A14523" s="323"/>
      <c r="B14523" s="302" t="s">
        <v>13</v>
      </c>
      <c r="C14523" s="325" t="s">
        <v>288</v>
      </c>
      <c r="D14523" s="325">
        <v>10</v>
      </c>
      <c r="E14523" s="46">
        <v>30500</v>
      </c>
      <c r="F14523" s="130">
        <f t="shared" si="226"/>
        <v>305000</v>
      </c>
      <c r="G14523" s="69"/>
    </row>
    <row r="14524" spans="1:8" ht="18" customHeight="1">
      <c r="A14524" s="323"/>
      <c r="B14524" s="302" t="s">
        <v>13</v>
      </c>
      <c r="C14524" s="325" t="s">
        <v>59</v>
      </c>
      <c r="D14524" s="325">
        <v>30</v>
      </c>
      <c r="E14524" s="46">
        <v>30500</v>
      </c>
      <c r="F14524" s="130">
        <f t="shared" si="226"/>
        <v>915000</v>
      </c>
      <c r="G14524" s="69"/>
    </row>
    <row r="14525" spans="1:8" ht="18" customHeight="1">
      <c r="A14525" s="323"/>
      <c r="B14525" s="302"/>
      <c r="C14525" s="325"/>
      <c r="D14525" s="325"/>
      <c r="E14525" s="46"/>
      <c r="F14525" s="130">
        <f t="shared" si="226"/>
        <v>0</v>
      </c>
      <c r="G14525" s="69"/>
    </row>
    <row r="14526" spans="1:8" ht="18" customHeight="1">
      <c r="A14526" s="323" t="s">
        <v>1589</v>
      </c>
      <c r="B14526" s="302" t="s">
        <v>23</v>
      </c>
      <c r="C14526" s="325" t="s">
        <v>2561</v>
      </c>
      <c r="D14526" s="325">
        <v>400</v>
      </c>
      <c r="E14526" s="46">
        <v>29500</v>
      </c>
      <c r="F14526" s="130">
        <f t="shared" si="226"/>
        <v>11800000</v>
      </c>
      <c r="G14526" s="86">
        <f>F14526</f>
        <v>11800000</v>
      </c>
      <c r="H14526" s="277" t="s">
        <v>2474</v>
      </c>
    </row>
    <row r="14527" spans="1:8" ht="18" customHeight="1">
      <c r="A14527" s="323"/>
      <c r="B14527" s="302"/>
      <c r="C14527" s="325"/>
      <c r="D14527" s="325"/>
      <c r="E14527" s="46"/>
      <c r="F14527" s="130">
        <f t="shared" si="226"/>
        <v>0</v>
      </c>
      <c r="G14527" s="69"/>
    </row>
    <row r="14528" spans="1:8" ht="18" customHeight="1">
      <c r="A14528" s="323" t="s">
        <v>2626</v>
      </c>
      <c r="B14528" s="302" t="s">
        <v>23</v>
      </c>
      <c r="C14528" s="325" t="s">
        <v>3176</v>
      </c>
      <c r="D14528" s="325">
        <v>507.4</v>
      </c>
      <c r="E14528" s="46">
        <v>33500</v>
      </c>
      <c r="F14528" s="130">
        <f t="shared" si="226"/>
        <v>16997900</v>
      </c>
      <c r="G14528" s="86">
        <f>SUM(F14528:F14529)</f>
        <v>20347900</v>
      </c>
      <c r="H14528" s="277" t="s">
        <v>2474</v>
      </c>
    </row>
    <row r="14529" spans="1:7" ht="18" customHeight="1">
      <c r="A14529" s="323"/>
      <c r="B14529" s="302" t="s">
        <v>23</v>
      </c>
      <c r="C14529" s="325" t="s">
        <v>1826</v>
      </c>
      <c r="D14529" s="325">
        <v>100</v>
      </c>
      <c r="E14529" s="46">
        <v>33500</v>
      </c>
      <c r="F14529" s="130">
        <f t="shared" si="226"/>
        <v>3350000</v>
      </c>
      <c r="G14529" s="86"/>
    </row>
    <row r="14530" spans="1:7" ht="18" customHeight="1">
      <c r="A14530" s="323"/>
      <c r="B14530" s="302"/>
      <c r="C14530" s="325"/>
      <c r="D14530" s="325"/>
      <c r="E14530" s="46"/>
      <c r="F14530" s="130">
        <f t="shared" si="226"/>
        <v>0</v>
      </c>
      <c r="G14530" s="86"/>
    </row>
    <row r="14531" spans="1:7" ht="18" customHeight="1">
      <c r="A14531" s="323" t="s">
        <v>2475</v>
      </c>
      <c r="B14531" s="302" t="s">
        <v>31</v>
      </c>
      <c r="C14531" s="325" t="s">
        <v>62</v>
      </c>
      <c r="D14531" s="325">
        <v>500</v>
      </c>
      <c r="E14531" s="46">
        <v>35000</v>
      </c>
      <c r="F14531" s="130">
        <f t="shared" si="226"/>
        <v>17500000</v>
      </c>
      <c r="G14531" s="86">
        <f>F14531</f>
        <v>17500000</v>
      </c>
    </row>
    <row r="14532" spans="1:7" ht="18" customHeight="1">
      <c r="A14532" s="323"/>
      <c r="B14532" s="302"/>
      <c r="C14532" s="325"/>
      <c r="D14532" s="325"/>
      <c r="E14532" s="46"/>
      <c r="F14532" s="130">
        <f t="shared" si="226"/>
        <v>0</v>
      </c>
      <c r="G14532" s="69"/>
    </row>
    <row r="14533" spans="1:7" ht="18" customHeight="1">
      <c r="A14533" s="323" t="s">
        <v>2706</v>
      </c>
      <c r="B14533" s="302" t="s">
        <v>13</v>
      </c>
      <c r="C14533" s="325" t="s">
        <v>1638</v>
      </c>
      <c r="D14533" s="325">
        <v>86</v>
      </c>
      <c r="E14533" s="46">
        <v>30000</v>
      </c>
      <c r="F14533" s="130">
        <f t="shared" si="226"/>
        <v>2580000</v>
      </c>
      <c r="G14533" s="86">
        <f>SUM(F14533:F14534)</f>
        <v>6480000</v>
      </c>
    </row>
    <row r="14534" spans="1:7" ht="18" customHeight="1">
      <c r="A14534" s="323"/>
      <c r="B14534" s="302" t="s">
        <v>13</v>
      </c>
      <c r="C14534" s="325" t="s">
        <v>19</v>
      </c>
      <c r="D14534" s="325">
        <v>130</v>
      </c>
      <c r="E14534" s="46">
        <v>30000</v>
      </c>
      <c r="F14534" s="130">
        <f t="shared" si="226"/>
        <v>3900000</v>
      </c>
      <c r="G14534" s="69"/>
    </row>
    <row r="14535" spans="1:7" ht="18" customHeight="1">
      <c r="A14535" s="323"/>
      <c r="B14535" s="302"/>
      <c r="C14535" s="325"/>
      <c r="D14535" s="325"/>
      <c r="E14535" s="46"/>
      <c r="F14535" s="130">
        <f t="shared" si="226"/>
        <v>0</v>
      </c>
      <c r="G14535" s="69"/>
    </row>
    <row r="14536" spans="1:7" ht="18" customHeight="1">
      <c r="A14536" s="323" t="s">
        <v>357</v>
      </c>
      <c r="B14536" s="302" t="s">
        <v>13</v>
      </c>
      <c r="C14536" s="325" t="s">
        <v>60</v>
      </c>
      <c r="D14536" s="325">
        <v>20</v>
      </c>
      <c r="E14536" s="46">
        <v>31000</v>
      </c>
      <c r="F14536" s="130">
        <f t="shared" si="226"/>
        <v>620000</v>
      </c>
      <c r="G14536" s="86">
        <f>F14536</f>
        <v>620000</v>
      </c>
    </row>
    <row r="14537" spans="1:7" ht="18" customHeight="1">
      <c r="A14537" s="323"/>
      <c r="B14537" s="302"/>
      <c r="C14537" s="325"/>
      <c r="D14537" s="325"/>
      <c r="E14537" s="46"/>
      <c r="F14537" s="130">
        <f t="shared" si="226"/>
        <v>0</v>
      </c>
      <c r="G14537" s="69"/>
    </row>
    <row r="14538" spans="1:7" ht="18" customHeight="1">
      <c r="A14538" s="323" t="s">
        <v>2885</v>
      </c>
      <c r="B14538" s="302" t="s">
        <v>13</v>
      </c>
      <c r="C14538" s="325" t="s">
        <v>59</v>
      </c>
      <c r="D14538" s="325">
        <v>20</v>
      </c>
      <c r="E14538" s="46">
        <v>30500</v>
      </c>
      <c r="F14538" s="130">
        <f t="shared" si="226"/>
        <v>610000</v>
      </c>
      <c r="G14538" s="86">
        <f>SUM(F14538:F14541)</f>
        <v>3355000</v>
      </c>
    </row>
    <row r="14539" spans="1:7" ht="18" customHeight="1">
      <c r="A14539" s="323"/>
      <c r="B14539" s="302" t="s">
        <v>13</v>
      </c>
      <c r="C14539" s="325" t="s">
        <v>60</v>
      </c>
      <c r="D14539" s="325">
        <v>50</v>
      </c>
      <c r="E14539" s="46">
        <v>30500</v>
      </c>
      <c r="F14539" s="130">
        <f t="shared" si="226"/>
        <v>1525000</v>
      </c>
      <c r="G14539" s="69"/>
    </row>
    <row r="14540" spans="1:7" ht="18" customHeight="1">
      <c r="A14540" s="323"/>
      <c r="B14540" s="302" t="s">
        <v>13</v>
      </c>
      <c r="C14540" s="325" t="s">
        <v>22</v>
      </c>
      <c r="D14540" s="325">
        <v>20</v>
      </c>
      <c r="E14540" s="46">
        <v>30500</v>
      </c>
      <c r="F14540" s="130">
        <f t="shared" si="226"/>
        <v>610000</v>
      </c>
      <c r="G14540" s="69"/>
    </row>
    <row r="14541" spans="1:7" ht="18" customHeight="1">
      <c r="A14541" s="323"/>
      <c r="B14541" s="302" t="s">
        <v>13</v>
      </c>
      <c r="C14541" s="325" t="s">
        <v>1584</v>
      </c>
      <c r="D14541" s="325">
        <v>20</v>
      </c>
      <c r="E14541" s="46">
        <v>30500</v>
      </c>
      <c r="F14541" s="130">
        <f t="shared" si="226"/>
        <v>610000</v>
      </c>
      <c r="G14541" s="69"/>
    </row>
    <row r="14542" spans="1:7" ht="18" customHeight="1">
      <c r="A14542" s="323"/>
      <c r="B14542" s="302"/>
      <c r="C14542" s="325"/>
      <c r="D14542" s="325"/>
      <c r="E14542" s="46"/>
      <c r="F14542" s="130">
        <f t="shared" si="226"/>
        <v>0</v>
      </c>
      <c r="G14542" s="69"/>
    </row>
    <row r="14543" spans="1:7" ht="18" customHeight="1">
      <c r="A14543" s="323" t="s">
        <v>3092</v>
      </c>
      <c r="B14543" s="302" t="s">
        <v>13</v>
      </c>
      <c r="C14543" s="325" t="s">
        <v>856</v>
      </c>
      <c r="D14543" s="325">
        <v>100</v>
      </c>
      <c r="E14543" s="46">
        <v>30500</v>
      </c>
      <c r="F14543" s="130">
        <f t="shared" si="226"/>
        <v>3050000</v>
      </c>
      <c r="G14543" s="86">
        <f>F14543</f>
        <v>3050000</v>
      </c>
    </row>
    <row r="14544" spans="1:7" ht="18" customHeight="1">
      <c r="A14544" s="323"/>
      <c r="B14544" s="302"/>
      <c r="C14544" s="325"/>
      <c r="D14544" s="325"/>
      <c r="E14544" s="46"/>
      <c r="F14544" s="130">
        <f t="shared" si="226"/>
        <v>0</v>
      </c>
      <c r="G14544" s="69"/>
    </row>
    <row r="14545" spans="1:9" ht="18" customHeight="1">
      <c r="A14545" s="323" t="s">
        <v>2273</v>
      </c>
      <c r="B14545" s="302" t="s">
        <v>13</v>
      </c>
      <c r="C14545" s="325" t="s">
        <v>22</v>
      </c>
      <c r="D14545" s="325">
        <v>40</v>
      </c>
      <c r="E14545" s="46">
        <v>30500</v>
      </c>
      <c r="F14545" s="130">
        <f t="shared" si="226"/>
        <v>1220000</v>
      </c>
      <c r="G14545" s="86">
        <f>F14545</f>
        <v>1220000</v>
      </c>
    </row>
    <row r="14546" spans="1:9" ht="18" customHeight="1">
      <c r="A14546" s="323"/>
      <c r="B14546" s="302"/>
      <c r="C14546" s="325"/>
      <c r="D14546" s="325"/>
      <c r="E14546" s="46"/>
      <c r="F14546" s="130">
        <f t="shared" si="226"/>
        <v>0</v>
      </c>
      <c r="G14546" s="69"/>
    </row>
    <row r="14547" spans="1:9" ht="18" customHeight="1">
      <c r="A14547" s="323" t="s">
        <v>316</v>
      </c>
      <c r="B14547" s="302" t="s">
        <v>13</v>
      </c>
      <c r="C14547" s="325" t="s">
        <v>57</v>
      </c>
      <c r="D14547" s="325">
        <v>100</v>
      </c>
      <c r="E14547" s="46">
        <v>30000</v>
      </c>
      <c r="F14547" s="130">
        <f t="shared" si="226"/>
        <v>3000000</v>
      </c>
      <c r="G14547" s="86">
        <f>SUM(F14547:F14550)</f>
        <v>24024150</v>
      </c>
      <c r="H14547" s="277" t="s">
        <v>2474</v>
      </c>
      <c r="I14547" s="284"/>
    </row>
    <row r="14548" spans="1:9" ht="18" customHeight="1">
      <c r="A14548" s="323"/>
      <c r="B14548" s="302" t="s">
        <v>13</v>
      </c>
      <c r="C14548" s="325" t="s">
        <v>59</v>
      </c>
      <c r="D14548" s="325">
        <v>293</v>
      </c>
      <c r="E14548" s="46">
        <v>30000</v>
      </c>
      <c r="F14548" s="130">
        <f t="shared" si="226"/>
        <v>8790000</v>
      </c>
      <c r="G14548" s="69"/>
      <c r="I14548" s="284"/>
    </row>
    <row r="14549" spans="1:9" ht="18" customHeight="1">
      <c r="A14549" s="323"/>
      <c r="B14549" s="302" t="s">
        <v>13</v>
      </c>
      <c r="C14549" s="325" t="s">
        <v>3178</v>
      </c>
      <c r="D14549" s="325">
        <v>200</v>
      </c>
      <c r="E14549" s="46">
        <v>30000</v>
      </c>
      <c r="F14549" s="130">
        <f t="shared" si="226"/>
        <v>6000000</v>
      </c>
      <c r="G14549" s="69"/>
      <c r="I14549" s="284"/>
    </row>
    <row r="14550" spans="1:9" ht="18" customHeight="1">
      <c r="A14550" s="323"/>
      <c r="B14550" s="302" t="s">
        <v>31</v>
      </c>
      <c r="C14550" s="325" t="s">
        <v>1450</v>
      </c>
      <c r="D14550" s="325">
        <v>180.7</v>
      </c>
      <c r="E14550" s="46">
        <v>34500</v>
      </c>
      <c r="F14550" s="130">
        <f t="shared" si="226"/>
        <v>6234150</v>
      </c>
      <c r="G14550" s="69"/>
      <c r="I14550" s="284"/>
    </row>
    <row r="14551" spans="1:9" ht="18" customHeight="1">
      <c r="A14551" s="323"/>
      <c r="B14551" s="302"/>
      <c r="C14551" s="325"/>
      <c r="D14551" s="325"/>
      <c r="E14551" s="46"/>
      <c r="F14551" s="130">
        <f t="shared" si="226"/>
        <v>0</v>
      </c>
      <c r="G14551" s="69"/>
    </row>
    <row r="14552" spans="1:9" ht="18" customHeight="1">
      <c r="A14552" s="458" t="s">
        <v>1479</v>
      </c>
      <c r="B14552" s="302" t="s">
        <v>23</v>
      </c>
      <c r="C14552" s="325" t="s">
        <v>2549</v>
      </c>
      <c r="D14552" s="325">
        <v>109.5</v>
      </c>
      <c r="E14552" s="46">
        <v>33000</v>
      </c>
      <c r="F14552" s="130">
        <f t="shared" si="226"/>
        <v>3613500</v>
      </c>
      <c r="G14552" s="86">
        <f>F14552</f>
        <v>3613500</v>
      </c>
      <c r="I14552" s="284">
        <v>42521</v>
      </c>
    </row>
    <row r="14553" spans="1:9" ht="18" customHeight="1">
      <c r="A14553" s="323"/>
      <c r="B14553" s="302"/>
      <c r="C14553" s="325"/>
      <c r="D14553" s="325"/>
      <c r="E14553" s="46"/>
      <c r="F14553" s="130">
        <f t="shared" si="226"/>
        <v>0</v>
      </c>
      <c r="G14553" s="69"/>
    </row>
    <row r="14554" spans="1:9" ht="18" customHeight="1">
      <c r="A14554" s="323" t="s">
        <v>154</v>
      </c>
      <c r="B14554" s="444" t="s">
        <v>798</v>
      </c>
      <c r="C14554" s="482" t="s">
        <v>799</v>
      </c>
      <c r="D14554" s="482">
        <v>59</v>
      </c>
      <c r="E14554" s="116">
        <v>40500</v>
      </c>
      <c r="F14554" s="131">
        <f t="shared" si="226"/>
        <v>2389500</v>
      </c>
      <c r="G14554" s="86">
        <f>F14554</f>
        <v>2389500</v>
      </c>
    </row>
    <row r="14555" spans="1:9" ht="18" customHeight="1">
      <c r="A14555" s="323"/>
      <c r="B14555" s="302"/>
      <c r="C14555" s="325"/>
      <c r="D14555" s="325"/>
      <c r="E14555" s="46"/>
      <c r="F14555" s="130">
        <f t="shared" si="226"/>
        <v>0</v>
      </c>
      <c r="G14555" s="69"/>
    </row>
    <row r="14556" spans="1:9" ht="18" customHeight="1">
      <c r="A14556" s="323" t="s">
        <v>51</v>
      </c>
      <c r="B14556" s="302" t="s">
        <v>23</v>
      </c>
      <c r="C14556" s="325" t="s">
        <v>60</v>
      </c>
      <c r="D14556" s="325">
        <v>97</v>
      </c>
      <c r="E14556" s="46">
        <v>34500</v>
      </c>
      <c r="F14556" s="130">
        <f t="shared" si="226"/>
        <v>3346500</v>
      </c>
      <c r="G14556" s="86">
        <f>SUM(F14556:F14563)</f>
        <v>26696200</v>
      </c>
      <c r="H14556" s="277" t="s">
        <v>2474</v>
      </c>
    </row>
    <row r="14557" spans="1:9" ht="18" customHeight="1">
      <c r="A14557" s="323"/>
      <c r="B14557" s="302" t="s">
        <v>2760</v>
      </c>
      <c r="C14557" s="325" t="s">
        <v>3164</v>
      </c>
      <c r="D14557" s="325">
        <v>50</v>
      </c>
      <c r="E14557" s="46">
        <v>34500</v>
      </c>
      <c r="F14557" s="130">
        <f t="shared" si="226"/>
        <v>1725000</v>
      </c>
      <c r="G14557" s="69"/>
    </row>
    <row r="14558" spans="1:9" ht="18" customHeight="1">
      <c r="A14558" s="323"/>
      <c r="B14558" s="302" t="s">
        <v>23</v>
      </c>
      <c r="C14558" s="325" t="s">
        <v>1276</v>
      </c>
      <c r="D14558" s="325">
        <v>63</v>
      </c>
      <c r="E14558" s="46">
        <v>34500</v>
      </c>
      <c r="F14558" s="130">
        <f t="shared" si="226"/>
        <v>2173500</v>
      </c>
      <c r="G14558" s="69"/>
    </row>
    <row r="14559" spans="1:9" ht="18" customHeight="1">
      <c r="A14559" s="323"/>
      <c r="B14559" s="302" t="s">
        <v>23</v>
      </c>
      <c r="C14559" s="325" t="s">
        <v>158</v>
      </c>
      <c r="D14559" s="325">
        <v>62.7</v>
      </c>
      <c r="E14559" s="46">
        <v>32500</v>
      </c>
      <c r="F14559" s="130">
        <f t="shared" si="226"/>
        <v>2037750</v>
      </c>
      <c r="G14559" s="69"/>
    </row>
    <row r="14560" spans="1:9" ht="18" customHeight="1">
      <c r="A14560" s="323"/>
      <c r="B14560" s="302" t="s">
        <v>23</v>
      </c>
      <c r="C14560" s="325" t="s">
        <v>1277</v>
      </c>
      <c r="D14560" s="325">
        <v>205.7</v>
      </c>
      <c r="E14560" s="46">
        <v>34500</v>
      </c>
      <c r="F14560" s="130">
        <f t="shared" si="226"/>
        <v>7096650</v>
      </c>
      <c r="G14560" s="69"/>
    </row>
    <row r="14561" spans="1:8" ht="18" customHeight="1">
      <c r="A14561" s="323"/>
      <c r="B14561" s="302" t="s">
        <v>31</v>
      </c>
      <c r="C14561" s="325" t="s">
        <v>25</v>
      </c>
      <c r="D14561" s="325">
        <v>50</v>
      </c>
      <c r="E14561" s="46">
        <v>34000</v>
      </c>
      <c r="F14561" s="130">
        <f t="shared" si="226"/>
        <v>1700000</v>
      </c>
      <c r="G14561" s="69"/>
    </row>
    <row r="14562" spans="1:8" ht="18" customHeight="1">
      <c r="A14562" s="323"/>
      <c r="B14562" s="302" t="s">
        <v>31</v>
      </c>
      <c r="C14562" s="325" t="s">
        <v>809</v>
      </c>
      <c r="D14562" s="325">
        <v>56.4</v>
      </c>
      <c r="E14562" s="46">
        <v>32000</v>
      </c>
      <c r="F14562" s="130">
        <f t="shared" si="226"/>
        <v>1804800</v>
      </c>
      <c r="G14562" s="69"/>
    </row>
    <row r="14563" spans="1:8" ht="18" customHeight="1">
      <c r="A14563" s="323"/>
      <c r="B14563" s="302" t="s">
        <v>31</v>
      </c>
      <c r="C14563" s="325" t="s">
        <v>987</v>
      </c>
      <c r="D14563" s="325">
        <v>209.6</v>
      </c>
      <c r="E14563" s="46">
        <v>32500</v>
      </c>
      <c r="F14563" s="130">
        <f t="shared" si="226"/>
        <v>6812000</v>
      </c>
      <c r="G14563" s="69"/>
    </row>
    <row r="14564" spans="1:8" ht="18" customHeight="1">
      <c r="A14564" s="323"/>
      <c r="B14564" s="302"/>
      <c r="C14564" s="325"/>
      <c r="D14564" s="325"/>
      <c r="E14564" s="46"/>
      <c r="F14564" s="130">
        <f t="shared" si="226"/>
        <v>0</v>
      </c>
      <c r="G14564" s="69"/>
    </row>
    <row r="14565" spans="1:8" ht="18" customHeight="1">
      <c r="A14565" s="323" t="s">
        <v>448</v>
      </c>
      <c r="B14565" s="302" t="s">
        <v>13</v>
      </c>
      <c r="C14565" s="325" t="s">
        <v>918</v>
      </c>
      <c r="D14565" s="325">
        <v>392.2</v>
      </c>
      <c r="E14565" s="46">
        <v>30500</v>
      </c>
      <c r="F14565" s="130">
        <f t="shared" si="226"/>
        <v>11962100</v>
      </c>
      <c r="G14565" s="86">
        <f>SUM(F14565:F14566)</f>
        <v>22155200</v>
      </c>
      <c r="H14565" s="277" t="s">
        <v>2474</v>
      </c>
    </row>
    <row r="14566" spans="1:8" ht="18" customHeight="1">
      <c r="A14566" s="323"/>
      <c r="B14566" s="302" t="s">
        <v>13</v>
      </c>
      <c r="C14566" s="325" t="s">
        <v>754</v>
      </c>
      <c r="D14566" s="325">
        <v>334.2</v>
      </c>
      <c r="E14566" s="46">
        <v>30500</v>
      </c>
      <c r="F14566" s="130">
        <f t="shared" si="226"/>
        <v>10193100</v>
      </c>
      <c r="G14566" s="69"/>
    </row>
    <row r="14567" spans="1:8" ht="18" customHeight="1">
      <c r="A14567" s="323"/>
      <c r="B14567" s="302"/>
      <c r="C14567" s="325"/>
      <c r="D14567" s="325"/>
      <c r="E14567" s="46"/>
      <c r="F14567" s="130">
        <f t="shared" si="226"/>
        <v>0</v>
      </c>
      <c r="G14567" s="69"/>
    </row>
    <row r="14568" spans="1:8" ht="18" customHeight="1">
      <c r="A14568" s="323" t="s">
        <v>1595</v>
      </c>
      <c r="B14568" s="302" t="s">
        <v>13</v>
      </c>
      <c r="C14568" s="325" t="s">
        <v>305</v>
      </c>
      <c r="D14568" s="325">
        <f>661+199.1</f>
        <v>860.1</v>
      </c>
      <c r="E14568" s="46">
        <v>30000</v>
      </c>
      <c r="F14568" s="130">
        <f t="shared" si="226"/>
        <v>25803000</v>
      </c>
      <c r="G14568" s="86">
        <f>SUM(F14568:F14569)</f>
        <v>27408000</v>
      </c>
      <c r="H14568" s="277" t="s">
        <v>2474</v>
      </c>
    </row>
    <row r="14569" spans="1:8" ht="18" customHeight="1">
      <c r="A14569" s="323"/>
      <c r="B14569" s="302" t="s">
        <v>13</v>
      </c>
      <c r="C14569" s="325" t="s">
        <v>371</v>
      </c>
      <c r="D14569" s="325">
        <v>53.5</v>
      </c>
      <c r="E14569" s="46">
        <v>30000</v>
      </c>
      <c r="F14569" s="130">
        <f t="shared" si="226"/>
        <v>1605000</v>
      </c>
      <c r="G14569" s="69"/>
    </row>
    <row r="14570" spans="1:8" ht="18" customHeight="1">
      <c r="A14570" s="323"/>
      <c r="B14570" s="302"/>
      <c r="C14570" s="325"/>
      <c r="D14570" s="325"/>
      <c r="E14570" s="46"/>
      <c r="F14570" s="130">
        <f t="shared" si="226"/>
        <v>0</v>
      </c>
      <c r="G14570" s="69"/>
    </row>
    <row r="14571" spans="1:8" ht="18" customHeight="1">
      <c r="A14571" s="323" t="s">
        <v>1843</v>
      </c>
      <c r="B14571" s="302" t="s">
        <v>13</v>
      </c>
      <c r="C14571" s="325" t="s">
        <v>75</v>
      </c>
      <c r="D14571" s="325">
        <v>105.3</v>
      </c>
      <c r="E14571" s="46">
        <v>30500</v>
      </c>
      <c r="F14571" s="130">
        <f t="shared" si="226"/>
        <v>3211650</v>
      </c>
      <c r="G14571" s="86">
        <f>SUM(F14571:F14576)</f>
        <v>27472450</v>
      </c>
      <c r="H14571" s="277" t="s">
        <v>2474</v>
      </c>
    </row>
    <row r="14572" spans="1:8" ht="18" customHeight="1">
      <c r="A14572" s="323"/>
      <c r="B14572" s="302" t="s">
        <v>31</v>
      </c>
      <c r="C14572" s="325" t="s">
        <v>3165</v>
      </c>
      <c r="D14572" s="325">
        <v>30</v>
      </c>
      <c r="E14572" s="46">
        <v>35000</v>
      </c>
      <c r="F14572" s="130">
        <f t="shared" si="226"/>
        <v>1050000</v>
      </c>
      <c r="G14572" s="69"/>
    </row>
    <row r="14573" spans="1:8" ht="18" customHeight="1">
      <c r="A14573" s="323"/>
      <c r="B14573" s="302" t="s">
        <v>31</v>
      </c>
      <c r="C14573" s="325" t="s">
        <v>2311</v>
      </c>
      <c r="D14573" s="325">
        <v>30</v>
      </c>
      <c r="E14573" s="46">
        <v>35000</v>
      </c>
      <c r="F14573" s="130">
        <f t="shared" si="226"/>
        <v>1050000</v>
      </c>
      <c r="G14573" s="69"/>
    </row>
    <row r="14574" spans="1:8" ht="18" customHeight="1">
      <c r="A14574" s="323"/>
      <c r="B14574" s="302" t="s">
        <v>31</v>
      </c>
      <c r="C14574" s="325" t="s">
        <v>59</v>
      </c>
      <c r="D14574" s="325">
        <v>106</v>
      </c>
      <c r="E14574" s="46">
        <v>35000</v>
      </c>
      <c r="F14574" s="130">
        <f t="shared" si="226"/>
        <v>3710000</v>
      </c>
      <c r="G14574" s="69"/>
    </row>
    <row r="14575" spans="1:8" ht="18" customHeight="1">
      <c r="A14575" s="323"/>
      <c r="B14575" s="302" t="s">
        <v>31</v>
      </c>
      <c r="C14575" s="325" t="s">
        <v>1757</v>
      </c>
      <c r="D14575" s="325">
        <v>101</v>
      </c>
      <c r="E14575" s="46">
        <v>35000</v>
      </c>
      <c r="F14575" s="130">
        <f t="shared" si="226"/>
        <v>3535000</v>
      </c>
      <c r="G14575" s="69"/>
    </row>
    <row r="14576" spans="1:8" ht="18" customHeight="1">
      <c r="A14576" s="323"/>
      <c r="B14576" s="302" t="s">
        <v>31</v>
      </c>
      <c r="C14576" s="325" t="s">
        <v>128</v>
      </c>
      <c r="D14576" s="325">
        <v>438.7</v>
      </c>
      <c r="E14576" s="46">
        <v>34000</v>
      </c>
      <c r="F14576" s="130">
        <f t="shared" si="226"/>
        <v>14915800</v>
      </c>
      <c r="G14576" s="69"/>
    </row>
    <row r="14577" spans="1:9" ht="18" customHeight="1">
      <c r="A14577" s="323"/>
      <c r="B14577" s="302"/>
      <c r="C14577" s="325"/>
      <c r="D14577" s="325"/>
      <c r="E14577" s="46"/>
      <c r="F14577" s="130">
        <f t="shared" si="226"/>
        <v>0</v>
      </c>
      <c r="G14577" s="69"/>
    </row>
    <row r="14578" spans="1:9" ht="18" customHeight="1">
      <c r="A14578" s="323" t="s">
        <v>2454</v>
      </c>
      <c r="B14578" s="302" t="s">
        <v>13</v>
      </c>
      <c r="C14578" s="325" t="s">
        <v>214</v>
      </c>
      <c r="D14578" s="325">
        <v>50</v>
      </c>
      <c r="E14578" s="46">
        <v>30500</v>
      </c>
      <c r="F14578" s="130">
        <f t="shared" si="226"/>
        <v>1525000</v>
      </c>
      <c r="G14578" s="86">
        <f>SUM(F14578:F14579)</f>
        <v>3010350</v>
      </c>
      <c r="H14578" s="277" t="s">
        <v>2474</v>
      </c>
    </row>
    <row r="14579" spans="1:9" ht="18" customHeight="1">
      <c r="A14579" s="323"/>
      <c r="B14579" s="302" t="s">
        <v>13</v>
      </c>
      <c r="C14579" s="325" t="s">
        <v>124</v>
      </c>
      <c r="D14579" s="325">
        <v>48.7</v>
      </c>
      <c r="E14579" s="46">
        <v>30500</v>
      </c>
      <c r="F14579" s="130">
        <f t="shared" si="226"/>
        <v>1485350</v>
      </c>
      <c r="G14579" s="69"/>
    </row>
    <row r="14580" spans="1:9" ht="18" customHeight="1">
      <c r="A14580" s="323"/>
      <c r="B14580" s="302"/>
      <c r="C14580" s="325"/>
      <c r="D14580" s="325"/>
      <c r="E14580" s="46"/>
      <c r="F14580" s="130">
        <f t="shared" si="226"/>
        <v>0</v>
      </c>
      <c r="G14580" s="69"/>
    </row>
    <row r="14581" spans="1:9" ht="18" customHeight="1">
      <c r="A14581" s="323" t="s">
        <v>1410</v>
      </c>
      <c r="B14581" s="323" t="s">
        <v>390</v>
      </c>
      <c r="C14581" s="502" t="s">
        <v>799</v>
      </c>
      <c r="D14581" s="502">
        <v>101</v>
      </c>
      <c r="E14581" s="366">
        <v>32000</v>
      </c>
      <c r="F14581" s="367">
        <f t="shared" si="226"/>
        <v>3232000</v>
      </c>
      <c r="G14581" s="86">
        <f>SUM(F14581:F14582)</f>
        <v>4512000</v>
      </c>
      <c r="H14581" s="277" t="s">
        <v>2474</v>
      </c>
    </row>
    <row r="14582" spans="1:9" ht="18" customHeight="1">
      <c r="A14582" s="323"/>
      <c r="B14582" s="323" t="s">
        <v>13</v>
      </c>
      <c r="C14582" s="502" t="s">
        <v>46</v>
      </c>
      <c r="D14582" s="502">
        <v>40</v>
      </c>
      <c r="E14582" s="366">
        <v>32000</v>
      </c>
      <c r="F14582" s="367">
        <f t="shared" si="226"/>
        <v>1280000</v>
      </c>
      <c r="G14582" s="69"/>
    </row>
    <row r="14583" spans="1:9" ht="18" customHeight="1">
      <c r="A14583" s="323"/>
      <c r="B14583" s="302"/>
      <c r="C14583" s="325"/>
      <c r="D14583" s="325"/>
      <c r="E14583" s="46"/>
      <c r="F14583" s="130">
        <f t="shared" si="226"/>
        <v>0</v>
      </c>
      <c r="G14583" s="69"/>
    </row>
    <row r="14584" spans="1:9" ht="18" customHeight="1">
      <c r="A14584" s="323" t="s">
        <v>203</v>
      </c>
      <c r="B14584" s="428" t="s">
        <v>3170</v>
      </c>
      <c r="C14584" s="430" t="s">
        <v>3168</v>
      </c>
      <c r="D14584" s="430">
        <v>-135</v>
      </c>
      <c r="E14584" s="54">
        <v>35500</v>
      </c>
      <c r="F14584" s="140">
        <f t="shared" si="226"/>
        <v>-4792500</v>
      </c>
      <c r="G14584" s="86">
        <f>SUM(F14584:F14585)</f>
        <v>-5580000</v>
      </c>
      <c r="I14584" s="284">
        <v>42521</v>
      </c>
    </row>
    <row r="14585" spans="1:9" ht="18" customHeight="1">
      <c r="A14585" s="323"/>
      <c r="B14585" s="428" t="s">
        <v>3170</v>
      </c>
      <c r="C14585" s="430" t="s">
        <v>3169</v>
      </c>
      <c r="D14585" s="430">
        <v>-25</v>
      </c>
      <c r="E14585" s="54">
        <v>31500</v>
      </c>
      <c r="F14585" s="140">
        <f t="shared" si="226"/>
        <v>-787500</v>
      </c>
      <c r="G14585" s="69"/>
    </row>
    <row r="14586" spans="1:9" ht="18" customHeight="1">
      <c r="A14586" s="323"/>
      <c r="B14586" s="302"/>
      <c r="C14586" s="325"/>
      <c r="D14586" s="325"/>
      <c r="E14586" s="46"/>
      <c r="F14586" s="130">
        <f t="shared" si="226"/>
        <v>0</v>
      </c>
      <c r="G14586" s="69"/>
    </row>
    <row r="14587" spans="1:9" ht="18" customHeight="1">
      <c r="A14587" s="323" t="s">
        <v>2287</v>
      </c>
      <c r="B14587" s="302" t="s">
        <v>208</v>
      </c>
      <c r="C14587" s="325" t="s">
        <v>3171</v>
      </c>
      <c r="D14587" s="325">
        <v>48</v>
      </c>
      <c r="E14587" s="46">
        <v>37000</v>
      </c>
      <c r="F14587" s="130">
        <f t="shared" si="226"/>
        <v>1776000</v>
      </c>
      <c r="G14587" s="86">
        <f>SUM(F14587:F14588)</f>
        <v>3614900</v>
      </c>
      <c r="H14587" s="277" t="s">
        <v>2474</v>
      </c>
    </row>
    <row r="14588" spans="1:9" ht="18" customHeight="1">
      <c r="A14588" s="323"/>
      <c r="B14588" s="302" t="s">
        <v>208</v>
      </c>
      <c r="C14588" s="325" t="s">
        <v>703</v>
      </c>
      <c r="D14588" s="325">
        <v>49.7</v>
      </c>
      <c r="E14588" s="46">
        <v>37000</v>
      </c>
      <c r="F14588" s="130">
        <f t="shared" si="226"/>
        <v>1838900</v>
      </c>
      <c r="G14588" s="69"/>
    </row>
    <row r="14589" spans="1:9" ht="18" customHeight="1">
      <c r="A14589" s="323"/>
      <c r="B14589" s="302"/>
      <c r="C14589" s="325"/>
      <c r="D14589" s="325"/>
      <c r="E14589" s="46"/>
      <c r="F14589" s="130">
        <f t="shared" si="226"/>
        <v>0</v>
      </c>
      <c r="G14589" s="69"/>
    </row>
    <row r="14590" spans="1:9" ht="18" customHeight="1">
      <c r="A14590" s="323" t="s">
        <v>1514</v>
      </c>
      <c r="B14590" s="302" t="s">
        <v>13</v>
      </c>
      <c r="C14590" s="325" t="s">
        <v>1161</v>
      </c>
      <c r="D14590" s="325">
        <v>37.5</v>
      </c>
      <c r="E14590" s="46">
        <v>30500</v>
      </c>
      <c r="F14590" s="130">
        <f t="shared" si="226"/>
        <v>1143750</v>
      </c>
      <c r="G14590" s="86">
        <f>SUM(F14590:F14591)</f>
        <v>11488550</v>
      </c>
      <c r="H14590" s="277" t="s">
        <v>2474</v>
      </c>
    </row>
    <row r="14591" spans="1:9" ht="18" customHeight="1">
      <c r="A14591" s="323"/>
      <c r="B14591" s="302" t="s">
        <v>23</v>
      </c>
      <c r="C14591" s="325" t="s">
        <v>2189</v>
      </c>
      <c r="D14591" s="325">
        <v>308.8</v>
      </c>
      <c r="E14591" s="46">
        <v>33500</v>
      </c>
      <c r="F14591" s="130">
        <f t="shared" si="226"/>
        <v>10344800</v>
      </c>
      <c r="G14591" s="69"/>
    </row>
    <row r="14592" spans="1:9" ht="18" customHeight="1">
      <c r="A14592" s="323"/>
      <c r="B14592" s="302"/>
      <c r="C14592" s="325"/>
      <c r="D14592" s="325"/>
      <c r="E14592" s="46"/>
      <c r="F14592" s="130">
        <f t="shared" si="226"/>
        <v>0</v>
      </c>
      <c r="G14592" s="69"/>
    </row>
    <row r="14593" spans="1:9" ht="18" customHeight="1">
      <c r="A14593" s="323" t="s">
        <v>2492</v>
      </c>
      <c r="B14593" s="302" t="s">
        <v>13</v>
      </c>
      <c r="C14593" s="325" t="s">
        <v>59</v>
      </c>
      <c r="D14593" s="325">
        <v>10</v>
      </c>
      <c r="E14593" s="46">
        <v>30500</v>
      </c>
      <c r="F14593" s="130">
        <f t="shared" si="226"/>
        <v>305000</v>
      </c>
      <c r="G14593" s="86">
        <f>SUM(F14593:F14594)</f>
        <v>610000</v>
      </c>
    </row>
    <row r="14594" spans="1:9" ht="18" customHeight="1">
      <c r="A14594" s="323"/>
      <c r="B14594" s="302" t="s">
        <v>13</v>
      </c>
      <c r="C14594" s="325" t="s">
        <v>60</v>
      </c>
      <c r="D14594" s="325">
        <v>10</v>
      </c>
      <c r="E14594" s="46">
        <v>30500</v>
      </c>
      <c r="F14594" s="130">
        <f t="shared" si="226"/>
        <v>305000</v>
      </c>
      <c r="G14594" s="69"/>
    </row>
    <row r="14595" spans="1:9" ht="18" customHeight="1">
      <c r="A14595" s="323"/>
      <c r="B14595" s="302"/>
      <c r="C14595" s="325"/>
      <c r="D14595" s="325"/>
      <c r="E14595" s="46"/>
      <c r="F14595" s="130">
        <f t="shared" si="226"/>
        <v>0</v>
      </c>
      <c r="G14595" s="69"/>
    </row>
    <row r="14596" spans="1:9" ht="18" customHeight="1">
      <c r="A14596" s="323" t="s">
        <v>2661</v>
      </c>
      <c r="B14596" s="302" t="s">
        <v>23</v>
      </c>
      <c r="C14596" s="325" t="s">
        <v>244</v>
      </c>
      <c r="D14596" s="325">
        <v>418.5</v>
      </c>
      <c r="E14596" s="46">
        <v>36000</v>
      </c>
      <c r="F14596" s="130">
        <f t="shared" si="226"/>
        <v>15066000</v>
      </c>
      <c r="G14596" s="86">
        <f>SUM(F14596:F14597)</f>
        <v>18716000</v>
      </c>
      <c r="H14596" s="277" t="s">
        <v>2474</v>
      </c>
    </row>
    <row r="14597" spans="1:9" ht="18" customHeight="1">
      <c r="A14597" s="323"/>
      <c r="B14597" s="302" t="s">
        <v>254</v>
      </c>
      <c r="C14597" s="325" t="s">
        <v>255</v>
      </c>
      <c r="D14597" s="325">
        <v>100</v>
      </c>
      <c r="E14597" s="46">
        <v>36500</v>
      </c>
      <c r="F14597" s="130">
        <f t="shared" si="226"/>
        <v>3650000</v>
      </c>
      <c r="G14597" s="69"/>
    </row>
    <row r="14598" spans="1:9" ht="18" customHeight="1">
      <c r="A14598" s="323"/>
      <c r="B14598" s="302"/>
      <c r="C14598" s="325"/>
      <c r="D14598" s="325"/>
      <c r="E14598" s="46"/>
      <c r="F14598" s="130">
        <f t="shared" si="226"/>
        <v>0</v>
      </c>
      <c r="G14598" s="69"/>
    </row>
    <row r="14599" spans="1:9" ht="18" customHeight="1">
      <c r="A14599" s="323" t="s">
        <v>727</v>
      </c>
      <c r="B14599" s="302" t="s">
        <v>31</v>
      </c>
      <c r="C14599" s="325" t="s">
        <v>78</v>
      </c>
      <c r="D14599" s="325">
        <v>221.9</v>
      </c>
      <c r="E14599" s="46">
        <v>37000</v>
      </c>
      <c r="F14599" s="130">
        <f t="shared" si="226"/>
        <v>8210300</v>
      </c>
      <c r="G14599" s="86">
        <f>F14599</f>
        <v>8210300</v>
      </c>
      <c r="H14599" s="277" t="s">
        <v>2474</v>
      </c>
    </row>
    <row r="14600" spans="1:9" ht="18" customHeight="1">
      <c r="A14600" s="323"/>
      <c r="B14600" s="302"/>
      <c r="C14600" s="325"/>
      <c r="D14600" s="325"/>
      <c r="E14600" s="46"/>
      <c r="F14600" s="130">
        <f t="shared" ref="F14600:F14678" si="227">E14600*D14600</f>
        <v>0</v>
      </c>
      <c r="G14600" s="69"/>
    </row>
    <row r="14601" spans="1:9" ht="18" customHeight="1">
      <c r="A14601" s="323" t="s">
        <v>235</v>
      </c>
      <c r="B14601" s="439" t="s">
        <v>2823</v>
      </c>
      <c r="C14601" s="430" t="s">
        <v>237</v>
      </c>
      <c r="D14601" s="430">
        <v>-61.5</v>
      </c>
      <c r="E14601" s="54">
        <v>30500</v>
      </c>
      <c r="F14601" s="140">
        <f>E14601*D14601</f>
        <v>-1875750</v>
      </c>
      <c r="G14601" s="86">
        <f>SUM(F14601:F14603)</f>
        <v>17636750</v>
      </c>
      <c r="H14601" s="277" t="s">
        <v>2474</v>
      </c>
      <c r="I14601" s="284">
        <v>42500</v>
      </c>
    </row>
    <row r="14602" spans="1:9" ht="18" customHeight="1">
      <c r="A14602" s="323"/>
      <c r="B14602" s="302" t="s">
        <v>31</v>
      </c>
      <c r="C14602" s="325" t="s">
        <v>281</v>
      </c>
      <c r="D14602" s="325">
        <f>211.4+292.7</f>
        <v>504.1</v>
      </c>
      <c r="E14602" s="46">
        <v>35000</v>
      </c>
      <c r="F14602" s="130">
        <f>E14602*D14602</f>
        <v>17643500</v>
      </c>
      <c r="G14602" s="69"/>
      <c r="I14602" s="284"/>
    </row>
    <row r="14603" spans="1:9" ht="18" customHeight="1">
      <c r="A14603" s="323"/>
      <c r="B14603" s="302" t="s">
        <v>31</v>
      </c>
      <c r="C14603" s="325" t="s">
        <v>128</v>
      </c>
      <c r="D14603" s="325">
        <v>53.4</v>
      </c>
      <c r="E14603" s="46">
        <v>35000</v>
      </c>
      <c r="F14603" s="130">
        <f t="shared" si="227"/>
        <v>1869000</v>
      </c>
      <c r="G14603" s="69"/>
      <c r="I14603" s="284"/>
    </row>
    <row r="14604" spans="1:9" ht="18" customHeight="1">
      <c r="A14604" s="323"/>
      <c r="B14604" s="302"/>
      <c r="C14604" s="325"/>
      <c r="D14604" s="325"/>
      <c r="E14604" s="46"/>
      <c r="F14604" s="130">
        <f t="shared" si="227"/>
        <v>0</v>
      </c>
      <c r="G14604" s="69"/>
    </row>
    <row r="14605" spans="1:9" ht="18" customHeight="1">
      <c r="A14605" s="323" t="s">
        <v>321</v>
      </c>
      <c r="B14605" s="302" t="s">
        <v>31</v>
      </c>
      <c r="C14605" s="325" t="s">
        <v>348</v>
      </c>
      <c r="D14605" s="325">
        <v>226</v>
      </c>
      <c r="E14605" s="46">
        <v>35000</v>
      </c>
      <c r="F14605" s="130">
        <f t="shared" si="227"/>
        <v>7910000</v>
      </c>
      <c r="G14605" s="86">
        <f>F14605</f>
        <v>7910000</v>
      </c>
      <c r="H14605" s="277" t="s">
        <v>2474</v>
      </c>
    </row>
    <row r="14606" spans="1:9" ht="18" customHeight="1">
      <c r="A14606" s="323"/>
      <c r="B14606" s="302"/>
      <c r="C14606" s="325"/>
      <c r="D14606" s="325"/>
      <c r="E14606" s="46"/>
      <c r="F14606" s="130">
        <f t="shared" si="227"/>
        <v>0</v>
      </c>
      <c r="G14606" s="69"/>
    </row>
    <row r="14607" spans="1:9" ht="18" customHeight="1">
      <c r="A14607" s="323" t="s">
        <v>2448</v>
      </c>
      <c r="B14607" s="302" t="s">
        <v>13</v>
      </c>
      <c r="C14607" s="325" t="s">
        <v>3172</v>
      </c>
      <c r="D14607" s="325">
        <v>103.5</v>
      </c>
      <c r="E14607" s="46">
        <v>32000</v>
      </c>
      <c r="F14607" s="130">
        <f t="shared" si="227"/>
        <v>3312000</v>
      </c>
      <c r="G14607" s="86">
        <f>SUM(F14607:F14611)</f>
        <v>14306500</v>
      </c>
      <c r="H14607" s="277" t="s">
        <v>2474</v>
      </c>
    </row>
    <row r="14608" spans="1:9" ht="18" customHeight="1">
      <c r="A14608" s="323"/>
      <c r="B14608" s="302" t="s">
        <v>13</v>
      </c>
      <c r="C14608" s="325" t="s">
        <v>255</v>
      </c>
      <c r="D14608" s="325">
        <v>100</v>
      </c>
      <c r="E14608" s="46">
        <v>32000</v>
      </c>
      <c r="F14608" s="130">
        <f t="shared" si="227"/>
        <v>3200000</v>
      </c>
      <c r="G14608" s="69"/>
    </row>
    <row r="14609" spans="1:9" ht="18" customHeight="1">
      <c r="A14609" s="323"/>
      <c r="B14609" s="302" t="s">
        <v>31</v>
      </c>
      <c r="C14609" s="325" t="s">
        <v>221</v>
      </c>
      <c r="D14609" s="325">
        <v>134.5</v>
      </c>
      <c r="E14609" s="46">
        <v>35000</v>
      </c>
      <c r="F14609" s="130">
        <f t="shared" si="227"/>
        <v>4707500</v>
      </c>
      <c r="G14609" s="69"/>
    </row>
    <row r="14610" spans="1:9" ht="18" customHeight="1">
      <c r="A14610" s="323"/>
      <c r="B14610" s="302" t="s">
        <v>31</v>
      </c>
      <c r="C14610" s="325" t="s">
        <v>435</v>
      </c>
      <c r="D14610" s="325">
        <v>31.7</v>
      </c>
      <c r="E14610" s="46">
        <v>35000</v>
      </c>
      <c r="F14610" s="130">
        <f t="shared" si="227"/>
        <v>1109500</v>
      </c>
      <c r="G14610" s="69"/>
    </row>
    <row r="14611" spans="1:9" ht="18" customHeight="1">
      <c r="A14611" s="323"/>
      <c r="B14611" s="302" t="s">
        <v>31</v>
      </c>
      <c r="C14611" s="325" t="s">
        <v>170</v>
      </c>
      <c r="D14611" s="325">
        <v>56.5</v>
      </c>
      <c r="E14611" s="46">
        <v>35000</v>
      </c>
      <c r="F14611" s="130">
        <f t="shared" si="227"/>
        <v>1977500</v>
      </c>
      <c r="G14611" s="69"/>
    </row>
    <row r="14612" spans="1:9" ht="18" customHeight="1">
      <c r="A14612" s="323"/>
      <c r="B14612" s="302"/>
      <c r="C14612" s="325"/>
      <c r="D14612" s="325"/>
      <c r="E14612" s="46"/>
      <c r="F14612" s="130">
        <f t="shared" si="227"/>
        <v>0</v>
      </c>
      <c r="G14612" s="69"/>
    </row>
    <row r="14613" spans="1:9" ht="18" customHeight="1">
      <c r="A14613" s="323" t="s">
        <v>88</v>
      </c>
      <c r="B14613" s="302" t="s">
        <v>13</v>
      </c>
      <c r="C14613" s="325" t="s">
        <v>369</v>
      </c>
      <c r="D14613" s="325">
        <v>591.70000000000005</v>
      </c>
      <c r="E14613" s="46">
        <v>30000</v>
      </c>
      <c r="F14613" s="130">
        <f t="shared" si="227"/>
        <v>17751000</v>
      </c>
      <c r="G14613" s="86">
        <f>SUM(F14613:F14614)</f>
        <v>25752000</v>
      </c>
      <c r="H14613" s="277" t="s">
        <v>2474</v>
      </c>
    </row>
    <row r="14614" spans="1:9" ht="18" customHeight="1">
      <c r="A14614" s="323"/>
      <c r="B14614" s="302" t="s">
        <v>13</v>
      </c>
      <c r="C14614" s="325" t="s">
        <v>370</v>
      </c>
      <c r="D14614" s="325">
        <v>266.7</v>
      </c>
      <c r="E14614" s="46">
        <v>30000</v>
      </c>
      <c r="F14614" s="130">
        <f t="shared" si="227"/>
        <v>8001000</v>
      </c>
      <c r="G14614" s="69"/>
    </row>
    <row r="14615" spans="1:9" ht="18" customHeight="1">
      <c r="A14615" s="323"/>
      <c r="B14615" s="302"/>
      <c r="C14615" s="325"/>
      <c r="D14615" s="325"/>
      <c r="E14615" s="46"/>
      <c r="F14615" s="130">
        <f t="shared" si="227"/>
        <v>0</v>
      </c>
      <c r="G14615" s="69"/>
    </row>
    <row r="14616" spans="1:9" ht="18" customHeight="1">
      <c r="A14616" s="323" t="s">
        <v>145</v>
      </c>
      <c r="B14616" s="439" t="s">
        <v>3179</v>
      </c>
      <c r="C14616" s="439"/>
      <c r="D14616" s="430">
        <f>-7.2-26.9</f>
        <v>-34.1</v>
      </c>
      <c r="E14616" s="54">
        <v>20000</v>
      </c>
      <c r="F14616" s="140">
        <f t="shared" si="227"/>
        <v>-682000</v>
      </c>
      <c r="G14616" s="86">
        <f>SUM(F14616:F14619)</f>
        <v>1891600</v>
      </c>
      <c r="H14616" s="564" t="s">
        <v>2474</v>
      </c>
      <c r="I14616" s="357">
        <v>42521</v>
      </c>
    </row>
    <row r="14617" spans="1:9" ht="18" customHeight="1">
      <c r="A14617" s="323"/>
      <c r="B14617" s="439" t="s">
        <v>3180</v>
      </c>
      <c r="C14617" s="430"/>
      <c r="D14617" s="430">
        <v>-3.6</v>
      </c>
      <c r="E14617" s="54">
        <v>25000</v>
      </c>
      <c r="F14617" s="140">
        <f t="shared" si="227"/>
        <v>-90000</v>
      </c>
      <c r="G14617" s="69"/>
    </row>
    <row r="14618" spans="1:9" ht="18" customHeight="1">
      <c r="A14618" s="323"/>
      <c r="B14618" s="439" t="s">
        <v>3181</v>
      </c>
      <c r="C14618" s="430" t="s">
        <v>15</v>
      </c>
      <c r="D14618" s="430">
        <v>-9.6</v>
      </c>
      <c r="E14618" s="54">
        <v>28500</v>
      </c>
      <c r="F14618" s="140">
        <f t="shared" si="227"/>
        <v>-273600</v>
      </c>
      <c r="G14618" s="69"/>
    </row>
    <row r="14619" spans="1:9" ht="18" customHeight="1">
      <c r="A14619" s="323"/>
      <c r="B14619" s="302" t="s">
        <v>515</v>
      </c>
      <c r="C14619" s="325" t="s">
        <v>186</v>
      </c>
      <c r="D14619" s="325">
        <v>104.9</v>
      </c>
      <c r="E14619" s="46">
        <v>28000</v>
      </c>
      <c r="F14619" s="130">
        <f>E14619*D14619</f>
        <v>2937200</v>
      </c>
      <c r="G14619" s="69"/>
    </row>
    <row r="14620" spans="1:9" ht="18" customHeight="1">
      <c r="A14620" s="323"/>
      <c r="B14620" s="302"/>
      <c r="C14620" s="325"/>
      <c r="D14620" s="325"/>
      <c r="E14620" s="46"/>
      <c r="F14620" s="130">
        <f t="shared" si="227"/>
        <v>0</v>
      </c>
      <c r="G14620" s="69"/>
    </row>
    <row r="14621" spans="1:9" ht="18" customHeight="1">
      <c r="A14621" s="323" t="s">
        <v>480</v>
      </c>
      <c r="B14621" s="302" t="s">
        <v>518</v>
      </c>
      <c r="C14621" s="325" t="s">
        <v>3175</v>
      </c>
      <c r="D14621" s="325">
        <v>260</v>
      </c>
      <c r="E14621" s="46">
        <v>34000</v>
      </c>
      <c r="F14621" s="130">
        <f t="shared" si="227"/>
        <v>8840000</v>
      </c>
      <c r="G14621" s="86">
        <f>F14621</f>
        <v>8840000</v>
      </c>
      <c r="H14621" s="277" t="s">
        <v>2474</v>
      </c>
    </row>
    <row r="14622" spans="1:9" ht="18" customHeight="1">
      <c r="A14622" s="323"/>
      <c r="B14622" s="302"/>
      <c r="C14622" s="325"/>
      <c r="D14622" s="325"/>
      <c r="E14622" s="46"/>
      <c r="F14622" s="130">
        <f t="shared" si="227"/>
        <v>0</v>
      </c>
      <c r="G14622" s="69"/>
    </row>
    <row r="14623" spans="1:9" ht="18" customHeight="1">
      <c r="A14623" s="323" t="s">
        <v>748</v>
      </c>
      <c r="B14623" s="302" t="s">
        <v>977</v>
      </c>
      <c r="C14623" s="325" t="s">
        <v>3070</v>
      </c>
      <c r="D14623" s="325">
        <v>117.4</v>
      </c>
      <c r="E14623" s="46">
        <v>42000</v>
      </c>
      <c r="F14623" s="130">
        <f t="shared" si="227"/>
        <v>4930800</v>
      </c>
      <c r="G14623" s="86">
        <f>SUM(F14623:F14624)</f>
        <v>17501400</v>
      </c>
      <c r="H14623" s="277" t="s">
        <v>2474</v>
      </c>
    </row>
    <row r="14624" spans="1:9" ht="18" customHeight="1">
      <c r="A14624" s="323"/>
      <c r="B14624" s="302" t="s">
        <v>3174</v>
      </c>
      <c r="C14624" s="325" t="s">
        <v>2190</v>
      </c>
      <c r="D14624" s="325">
        <v>299.3</v>
      </c>
      <c r="E14624" s="46">
        <v>42000</v>
      </c>
      <c r="F14624" s="130">
        <f t="shared" si="227"/>
        <v>12570600</v>
      </c>
      <c r="G14624" s="69"/>
    </row>
    <row r="14625" spans="1:9" ht="18" customHeight="1">
      <c r="A14625" s="323"/>
      <c r="B14625" s="302"/>
      <c r="C14625" s="325"/>
      <c r="D14625" s="325"/>
      <c r="E14625" s="46"/>
      <c r="F14625" s="130">
        <f t="shared" si="227"/>
        <v>0</v>
      </c>
      <c r="G14625" s="69"/>
    </row>
    <row r="14626" spans="1:9" ht="18" customHeight="1">
      <c r="A14626" s="323" t="s">
        <v>178</v>
      </c>
      <c r="B14626" s="302" t="s">
        <v>13</v>
      </c>
      <c r="C14626" s="325" t="s">
        <v>3173</v>
      </c>
      <c r="D14626" s="325">
        <v>55</v>
      </c>
      <c r="E14626" s="46">
        <v>32000</v>
      </c>
      <c r="F14626" s="130">
        <f t="shared" si="227"/>
        <v>1760000</v>
      </c>
      <c r="G14626" s="86">
        <f>SUM(F14626:F14628)</f>
        <v>5799400</v>
      </c>
      <c r="H14626" s="277" t="s">
        <v>2474</v>
      </c>
    </row>
    <row r="14627" spans="1:9" ht="18" customHeight="1">
      <c r="A14627" s="323"/>
      <c r="B14627" s="302" t="s">
        <v>23</v>
      </c>
      <c r="C14627" s="325" t="s">
        <v>75</v>
      </c>
      <c r="D14627" s="325">
        <v>53.4</v>
      </c>
      <c r="E14627" s="46">
        <v>36000</v>
      </c>
      <c r="F14627" s="130">
        <f t="shared" si="227"/>
        <v>1922400</v>
      </c>
      <c r="G14627" s="69"/>
    </row>
    <row r="14628" spans="1:9" ht="18" customHeight="1">
      <c r="A14628" s="323"/>
      <c r="B14628" s="302" t="s">
        <v>23</v>
      </c>
      <c r="C14628" s="325" t="s">
        <v>479</v>
      </c>
      <c r="D14628" s="325">
        <v>58</v>
      </c>
      <c r="E14628" s="46">
        <v>36500</v>
      </c>
      <c r="F14628" s="130">
        <f t="shared" si="227"/>
        <v>2117000</v>
      </c>
      <c r="G14628" s="69"/>
    </row>
    <row r="14629" spans="1:9" ht="18" customHeight="1">
      <c r="A14629" s="323"/>
      <c r="B14629" s="302"/>
      <c r="C14629" s="325"/>
      <c r="D14629" s="325"/>
      <c r="E14629" s="46"/>
      <c r="F14629" s="130">
        <f t="shared" si="227"/>
        <v>0</v>
      </c>
      <c r="G14629" s="69"/>
    </row>
    <row r="14630" spans="1:9" ht="18" customHeight="1">
      <c r="A14630" s="323" t="s">
        <v>245</v>
      </c>
      <c r="B14630" s="302" t="s">
        <v>13</v>
      </c>
      <c r="C14630" s="325" t="s">
        <v>1488</v>
      </c>
      <c r="D14630" s="325">
        <v>100</v>
      </c>
      <c r="E14630" s="46">
        <v>30500</v>
      </c>
      <c r="F14630" s="130">
        <f t="shared" si="227"/>
        <v>3050000</v>
      </c>
      <c r="G14630" s="86">
        <f>SUM(F14630:F14632)</f>
        <v>9839800</v>
      </c>
      <c r="H14630" s="277" t="s">
        <v>2474</v>
      </c>
    </row>
    <row r="14631" spans="1:9" ht="18" customHeight="1">
      <c r="A14631" s="323"/>
      <c r="B14631" s="302" t="s">
        <v>13</v>
      </c>
      <c r="C14631" s="325" t="s">
        <v>1490</v>
      </c>
      <c r="D14631" s="325">
        <v>100</v>
      </c>
      <c r="E14631" s="46">
        <v>30500</v>
      </c>
      <c r="F14631" s="130">
        <f t="shared" si="227"/>
        <v>3050000</v>
      </c>
      <c r="G14631" s="69"/>
    </row>
    <row r="14632" spans="1:9" ht="18" customHeight="1">
      <c r="A14632" s="323"/>
      <c r="B14632" s="302" t="s">
        <v>23</v>
      </c>
      <c r="C14632" s="325" t="s">
        <v>158</v>
      </c>
      <c r="D14632" s="325">
        <v>108.4</v>
      </c>
      <c r="E14632" s="46">
        <v>34500</v>
      </c>
      <c r="F14632" s="130">
        <f t="shared" si="227"/>
        <v>3739800</v>
      </c>
      <c r="G14632" s="69"/>
    </row>
    <row r="14633" spans="1:9" ht="18" customHeight="1">
      <c r="A14633" s="323"/>
      <c r="B14633" s="302"/>
      <c r="C14633" s="325"/>
      <c r="D14633" s="325"/>
      <c r="E14633" s="46"/>
      <c r="F14633" s="130">
        <f t="shared" si="227"/>
        <v>0</v>
      </c>
      <c r="G14633" s="69"/>
    </row>
    <row r="14634" spans="1:9" ht="18" customHeight="1">
      <c r="A14634" s="323" t="s">
        <v>2315</v>
      </c>
      <c r="B14634" s="302" t="s">
        <v>23</v>
      </c>
      <c r="C14634" s="325" t="s">
        <v>908</v>
      </c>
      <c r="D14634" s="325">
        <v>255.9</v>
      </c>
      <c r="E14634" s="46">
        <v>34000</v>
      </c>
      <c r="F14634" s="130">
        <f t="shared" si="227"/>
        <v>8700600</v>
      </c>
      <c r="G14634" s="86">
        <f>F14634</f>
        <v>8700600</v>
      </c>
      <c r="H14634" s="277" t="s">
        <v>2474</v>
      </c>
    </row>
    <row r="14635" spans="1:9" ht="18" customHeight="1">
      <c r="A14635" s="323"/>
      <c r="B14635" s="302"/>
      <c r="C14635" s="325"/>
      <c r="D14635" s="325"/>
      <c r="E14635" s="46"/>
      <c r="F14635" s="130">
        <f t="shared" si="227"/>
        <v>0</v>
      </c>
      <c r="G14635" s="69"/>
    </row>
    <row r="14636" spans="1:9" ht="18" customHeight="1">
      <c r="A14636" s="323" t="s">
        <v>2463</v>
      </c>
      <c r="B14636" s="302" t="s">
        <v>31</v>
      </c>
      <c r="C14636" s="325" t="s">
        <v>3177</v>
      </c>
      <c r="D14636" s="325">
        <v>229</v>
      </c>
      <c r="E14636" s="46">
        <v>35000</v>
      </c>
      <c r="F14636" s="130">
        <f t="shared" si="227"/>
        <v>8015000</v>
      </c>
      <c r="G14636" s="86">
        <f>F14636</f>
        <v>8015000</v>
      </c>
    </row>
    <row r="14637" spans="1:9" ht="18" customHeight="1">
      <c r="A14637" s="323"/>
      <c r="B14637" s="302"/>
      <c r="C14637" s="325"/>
      <c r="D14637" s="325"/>
      <c r="E14637" s="46"/>
      <c r="F14637" s="130">
        <f t="shared" si="227"/>
        <v>0</v>
      </c>
      <c r="G14637" s="69"/>
    </row>
    <row r="14638" spans="1:9" ht="18" customHeight="1">
      <c r="A14638" s="533" t="s">
        <v>2469</v>
      </c>
      <c r="B14638" s="440" t="s">
        <v>31</v>
      </c>
      <c r="C14638" s="382" t="s">
        <v>867</v>
      </c>
      <c r="D14638" s="382">
        <v>60.6</v>
      </c>
      <c r="E14638" s="59">
        <v>36500</v>
      </c>
      <c r="F14638" s="132">
        <f t="shared" si="227"/>
        <v>2211900</v>
      </c>
      <c r="G14638" s="125">
        <f>F14638</f>
        <v>2211900</v>
      </c>
      <c r="H14638" s="277" t="s">
        <v>2474</v>
      </c>
      <c r="I14638" s="280" t="s">
        <v>3123</v>
      </c>
    </row>
    <row r="14639" spans="1:9" ht="18" customHeight="1">
      <c r="A14639" s="526"/>
      <c r="B14639" s="435"/>
      <c r="C14639" s="484"/>
      <c r="D14639" s="484"/>
      <c r="E14639" s="113"/>
      <c r="F14639" s="126"/>
      <c r="G14639" s="9"/>
    </row>
    <row r="14640" spans="1:9" ht="18" customHeight="1">
      <c r="A14640" s="537">
        <v>42523</v>
      </c>
      <c r="B14640" s="355"/>
      <c r="C14640" s="491" t="s">
        <v>398</v>
      </c>
      <c r="D14640" s="525"/>
      <c r="F14640" s="127"/>
    </row>
    <row r="14641" spans="1:8" ht="18" customHeight="1">
      <c r="A14641" s="531" t="s">
        <v>3125</v>
      </c>
      <c r="B14641" s="436" t="s">
        <v>134</v>
      </c>
      <c r="C14641" s="494" t="s">
        <v>152</v>
      </c>
      <c r="D14641" s="527">
        <f>SUM(D14642:D14736)</f>
        <v>9024.32</v>
      </c>
      <c r="E14641" s="166"/>
      <c r="F14641" s="166">
        <f>SUM(F14642:F14736)</f>
        <v>290777730</v>
      </c>
      <c r="G14641" s="166">
        <f>SUM(G14642:G14736)</f>
        <v>290777730</v>
      </c>
    </row>
    <row r="14642" spans="1:8" ht="18" customHeight="1">
      <c r="A14642" s="532" t="s">
        <v>3182</v>
      </c>
      <c r="B14642" s="441" t="s">
        <v>31</v>
      </c>
      <c r="C14642" s="441" t="s">
        <v>3062</v>
      </c>
      <c r="D14642" s="492">
        <v>30</v>
      </c>
      <c r="E14642" s="62">
        <v>35000</v>
      </c>
      <c r="F14642" s="139">
        <f t="shared" si="227"/>
        <v>1050000</v>
      </c>
      <c r="G14642" s="85">
        <f>SUM(F14642:F14643)</f>
        <v>2100000</v>
      </c>
    </row>
    <row r="14643" spans="1:8" ht="18" customHeight="1">
      <c r="A14643" s="323"/>
      <c r="B14643" s="302" t="s">
        <v>31</v>
      </c>
      <c r="C14643" s="325" t="s">
        <v>3183</v>
      </c>
      <c r="D14643" s="325">
        <v>30</v>
      </c>
      <c r="E14643" s="46">
        <v>35000</v>
      </c>
      <c r="F14643" s="130">
        <f t="shared" si="227"/>
        <v>1050000</v>
      </c>
      <c r="G14643" s="69"/>
    </row>
    <row r="14644" spans="1:8" ht="18" customHeight="1">
      <c r="A14644" s="323"/>
      <c r="B14644" s="302"/>
      <c r="C14644" s="325"/>
      <c r="D14644" s="325"/>
      <c r="E14644" s="46"/>
      <c r="F14644" s="130">
        <f t="shared" si="227"/>
        <v>0</v>
      </c>
      <c r="G14644" s="69"/>
    </row>
    <row r="14645" spans="1:8" ht="18" customHeight="1">
      <c r="A14645" s="323" t="s">
        <v>3186</v>
      </c>
      <c r="B14645" s="302" t="s">
        <v>31</v>
      </c>
      <c r="C14645" s="325" t="s">
        <v>2680</v>
      </c>
      <c r="D14645" s="325">
        <v>50</v>
      </c>
      <c r="E14645" s="46">
        <v>33000</v>
      </c>
      <c r="F14645" s="130">
        <f t="shared" si="227"/>
        <v>1650000</v>
      </c>
      <c r="G14645" s="86">
        <f>SUM(F14645:F14646)</f>
        <v>3300000</v>
      </c>
      <c r="H14645" s="277" t="s">
        <v>2474</v>
      </c>
    </row>
    <row r="14646" spans="1:8" ht="18" customHeight="1">
      <c r="A14646" s="323"/>
      <c r="B14646" s="302" t="s">
        <v>31</v>
      </c>
      <c r="C14646" s="325" t="s">
        <v>2293</v>
      </c>
      <c r="D14646" s="325">
        <v>50</v>
      </c>
      <c r="E14646" s="46">
        <v>33000</v>
      </c>
      <c r="F14646" s="130">
        <f t="shared" si="227"/>
        <v>1650000</v>
      </c>
      <c r="G14646" s="69"/>
    </row>
    <row r="14647" spans="1:8" ht="18" customHeight="1">
      <c r="A14647" s="323"/>
      <c r="B14647" s="302"/>
      <c r="C14647" s="325"/>
      <c r="D14647" s="325"/>
      <c r="E14647" s="46"/>
      <c r="F14647" s="130">
        <f t="shared" si="227"/>
        <v>0</v>
      </c>
      <c r="G14647" s="69"/>
    </row>
    <row r="14648" spans="1:8" ht="18" customHeight="1">
      <c r="A14648" s="323" t="s">
        <v>3188</v>
      </c>
      <c r="B14648" s="302" t="s">
        <v>13</v>
      </c>
      <c r="C14648" s="325" t="s">
        <v>15</v>
      </c>
      <c r="D14648" s="325">
        <v>20</v>
      </c>
      <c r="E14648" s="46">
        <v>30500</v>
      </c>
      <c r="F14648" s="130">
        <f t="shared" si="227"/>
        <v>610000</v>
      </c>
      <c r="G14648" s="86">
        <f>SUM(F14648:F14649)</f>
        <v>915000</v>
      </c>
    </row>
    <row r="14649" spans="1:8" ht="18" customHeight="1">
      <c r="A14649" s="323"/>
      <c r="B14649" s="302" t="s">
        <v>13</v>
      </c>
      <c r="C14649" s="325" t="s">
        <v>14</v>
      </c>
      <c r="D14649" s="325">
        <v>10</v>
      </c>
      <c r="E14649" s="46">
        <v>30500</v>
      </c>
      <c r="F14649" s="130">
        <f t="shared" si="227"/>
        <v>305000</v>
      </c>
      <c r="G14649" s="69"/>
    </row>
    <row r="14650" spans="1:8" ht="18" customHeight="1">
      <c r="A14650" s="323"/>
      <c r="B14650" s="302"/>
      <c r="C14650" s="325"/>
      <c r="D14650" s="325"/>
      <c r="E14650" s="46"/>
      <c r="F14650" s="130">
        <f t="shared" si="227"/>
        <v>0</v>
      </c>
      <c r="G14650" s="69"/>
    </row>
    <row r="14651" spans="1:8" ht="18" customHeight="1">
      <c r="A14651" s="323" t="s">
        <v>2214</v>
      </c>
      <c r="B14651" s="302" t="s">
        <v>13</v>
      </c>
      <c r="C14651" s="325" t="s">
        <v>588</v>
      </c>
      <c r="D14651" s="325">
        <v>30</v>
      </c>
      <c r="E14651" s="46">
        <v>31000</v>
      </c>
      <c r="F14651" s="130">
        <f t="shared" si="227"/>
        <v>930000</v>
      </c>
      <c r="G14651" s="86">
        <f>F14651</f>
        <v>930000</v>
      </c>
    </row>
    <row r="14652" spans="1:8" ht="18" customHeight="1">
      <c r="A14652" s="323"/>
      <c r="B14652" s="302"/>
      <c r="C14652" s="325"/>
      <c r="D14652" s="325"/>
      <c r="E14652" s="46"/>
      <c r="F14652" s="130">
        <f t="shared" si="227"/>
        <v>0</v>
      </c>
      <c r="G14652" s="69"/>
    </row>
    <row r="14653" spans="1:8" ht="18" customHeight="1">
      <c r="A14653" s="323" t="s">
        <v>3190</v>
      </c>
      <c r="B14653" s="302" t="s">
        <v>13</v>
      </c>
      <c r="C14653" s="325" t="s">
        <v>3191</v>
      </c>
      <c r="D14653" s="325">
        <v>53</v>
      </c>
      <c r="E14653" s="46">
        <v>30500</v>
      </c>
      <c r="F14653" s="130">
        <f t="shared" si="227"/>
        <v>1616500</v>
      </c>
      <c r="G14653" s="86">
        <f>F14653</f>
        <v>1616500</v>
      </c>
    </row>
    <row r="14654" spans="1:8" ht="18" customHeight="1">
      <c r="A14654" s="323"/>
      <c r="B14654" s="302"/>
      <c r="C14654" s="325"/>
      <c r="D14654" s="325"/>
      <c r="E14654" s="46"/>
      <c r="F14654" s="130">
        <f t="shared" si="227"/>
        <v>0</v>
      </c>
      <c r="G14654" s="69"/>
    </row>
    <row r="14655" spans="1:8" ht="18" customHeight="1">
      <c r="A14655" s="323" t="s">
        <v>2706</v>
      </c>
      <c r="B14655" s="302" t="s">
        <v>13</v>
      </c>
      <c r="C14655" s="325" t="s">
        <v>2637</v>
      </c>
      <c r="D14655" s="325">
        <v>110</v>
      </c>
      <c r="E14655" s="46">
        <v>30000</v>
      </c>
      <c r="F14655" s="130">
        <f t="shared" si="227"/>
        <v>3300000</v>
      </c>
      <c r="G14655" s="86">
        <f>F14655</f>
        <v>3300000</v>
      </c>
    </row>
    <row r="14656" spans="1:8" ht="18" customHeight="1">
      <c r="A14656" s="323"/>
      <c r="B14656" s="302"/>
      <c r="C14656" s="325"/>
      <c r="D14656" s="325"/>
      <c r="E14656" s="46"/>
      <c r="F14656" s="130">
        <f t="shared" si="227"/>
        <v>0</v>
      </c>
      <c r="G14656" s="86"/>
    </row>
    <row r="14657" spans="1:8" ht="18" customHeight="1">
      <c r="A14657" s="323" t="s">
        <v>2719</v>
      </c>
      <c r="B14657" s="302" t="s">
        <v>1512</v>
      </c>
      <c r="C14657" s="325" t="s">
        <v>3189</v>
      </c>
      <c r="D14657" s="325">
        <v>58</v>
      </c>
      <c r="E14657" s="46">
        <v>35000</v>
      </c>
      <c r="F14657" s="130">
        <f t="shared" si="227"/>
        <v>2030000</v>
      </c>
      <c r="G14657" s="86">
        <f>F14657</f>
        <v>2030000</v>
      </c>
    </row>
    <row r="14658" spans="1:8" ht="18" customHeight="1">
      <c r="A14658" s="323"/>
      <c r="B14658" s="302"/>
      <c r="C14658" s="325"/>
      <c r="D14658" s="325"/>
      <c r="E14658" s="46"/>
      <c r="F14658" s="130">
        <f t="shared" si="227"/>
        <v>0</v>
      </c>
      <c r="G14658" s="86"/>
    </row>
    <row r="14659" spans="1:8" ht="18" customHeight="1">
      <c r="A14659" s="323" t="s">
        <v>3198</v>
      </c>
      <c r="B14659" s="302" t="s">
        <v>642</v>
      </c>
      <c r="C14659" s="325" t="s">
        <v>59</v>
      </c>
      <c r="D14659" s="325">
        <v>194.2</v>
      </c>
      <c r="E14659" s="46">
        <v>39000</v>
      </c>
      <c r="F14659" s="130">
        <f t="shared" si="227"/>
        <v>7573800</v>
      </c>
      <c r="G14659" s="86">
        <f>F14659</f>
        <v>7573800</v>
      </c>
    </row>
    <row r="14660" spans="1:8" ht="18" customHeight="1">
      <c r="A14660" s="323"/>
      <c r="B14660" s="302"/>
      <c r="C14660" s="325"/>
      <c r="D14660" s="325"/>
      <c r="E14660" s="46"/>
      <c r="F14660" s="130"/>
      <c r="G14660" s="86"/>
    </row>
    <row r="14661" spans="1:8" ht="18" customHeight="1">
      <c r="A14661" s="323" t="s">
        <v>2273</v>
      </c>
      <c r="B14661" s="302" t="s">
        <v>13</v>
      </c>
      <c r="C14661" s="325" t="s">
        <v>60</v>
      </c>
      <c r="D14661" s="325">
        <v>50</v>
      </c>
      <c r="E14661" s="46">
        <v>30500</v>
      </c>
      <c r="F14661" s="130">
        <f t="shared" si="227"/>
        <v>1525000</v>
      </c>
      <c r="G14661" s="86">
        <f>SUM(F14661:F14662)</f>
        <v>2135000</v>
      </c>
    </row>
    <row r="14662" spans="1:8" ht="18" customHeight="1">
      <c r="A14662" s="323"/>
      <c r="B14662" s="302" t="s">
        <v>13</v>
      </c>
      <c r="C14662" s="325" t="s">
        <v>59</v>
      </c>
      <c r="D14662" s="325">
        <v>20</v>
      </c>
      <c r="E14662" s="46">
        <v>30500</v>
      </c>
      <c r="F14662" s="130">
        <f t="shared" si="227"/>
        <v>610000</v>
      </c>
      <c r="G14662" s="86"/>
    </row>
    <row r="14663" spans="1:8" ht="18" customHeight="1">
      <c r="A14663" s="323"/>
      <c r="B14663" s="302"/>
      <c r="C14663" s="325"/>
      <c r="D14663" s="325"/>
      <c r="E14663" s="46"/>
      <c r="F14663" s="130">
        <f t="shared" si="227"/>
        <v>0</v>
      </c>
      <c r="G14663" s="69"/>
    </row>
    <row r="14664" spans="1:8" ht="18" customHeight="1">
      <c r="A14664" s="323" t="s">
        <v>2965</v>
      </c>
      <c r="B14664" s="302" t="s">
        <v>13</v>
      </c>
      <c r="C14664" s="325" t="s">
        <v>447</v>
      </c>
      <c r="D14664" s="325">
        <v>106.1</v>
      </c>
      <c r="E14664" s="46">
        <v>31000</v>
      </c>
      <c r="F14664" s="130">
        <f t="shared" si="227"/>
        <v>3289100</v>
      </c>
      <c r="G14664" s="86">
        <f>SUM(F14664)</f>
        <v>3289100</v>
      </c>
      <c r="H14664" s="277" t="s">
        <v>2474</v>
      </c>
    </row>
    <row r="14665" spans="1:8" ht="18" customHeight="1">
      <c r="A14665" s="323"/>
      <c r="B14665" s="302"/>
      <c r="C14665" s="325"/>
      <c r="D14665" s="325"/>
      <c r="E14665" s="46"/>
      <c r="F14665" s="130">
        <f t="shared" si="227"/>
        <v>0</v>
      </c>
      <c r="G14665" s="69"/>
    </row>
    <row r="14666" spans="1:8" ht="18" customHeight="1">
      <c r="A14666" s="323" t="s">
        <v>448</v>
      </c>
      <c r="B14666" s="302" t="s">
        <v>13</v>
      </c>
      <c r="C14666" s="325" t="s">
        <v>918</v>
      </c>
      <c r="D14666" s="325">
        <v>126.6</v>
      </c>
      <c r="E14666" s="46">
        <v>30500</v>
      </c>
      <c r="F14666" s="130">
        <f t="shared" si="227"/>
        <v>3861300</v>
      </c>
      <c r="G14666" s="86">
        <f>F14666</f>
        <v>3861300</v>
      </c>
      <c r="H14666" s="277" t="s">
        <v>2474</v>
      </c>
    </row>
    <row r="14667" spans="1:8" ht="18" customHeight="1">
      <c r="A14667" s="323"/>
      <c r="B14667" s="302"/>
      <c r="C14667" s="325"/>
      <c r="D14667" s="325"/>
      <c r="E14667" s="46"/>
      <c r="F14667" s="130">
        <f t="shared" si="227"/>
        <v>0</v>
      </c>
      <c r="G14667" s="69"/>
    </row>
    <row r="14668" spans="1:8" ht="18" customHeight="1">
      <c r="A14668" s="323" t="s">
        <v>1410</v>
      </c>
      <c r="B14668" s="302" t="s">
        <v>390</v>
      </c>
      <c r="C14668" s="325" t="s">
        <v>59</v>
      </c>
      <c r="D14668" s="325">
        <v>99.3</v>
      </c>
      <c r="E14668" s="46">
        <v>32000</v>
      </c>
      <c r="F14668" s="130">
        <f t="shared" si="227"/>
        <v>3177600</v>
      </c>
      <c r="G14668" s="86">
        <f>SUM(F14668:F14670)</f>
        <v>9231200</v>
      </c>
      <c r="H14668" s="277" t="s">
        <v>2474</v>
      </c>
    </row>
    <row r="14669" spans="1:8" ht="18" customHeight="1">
      <c r="A14669" s="323"/>
      <c r="B14669" s="302" t="s">
        <v>13</v>
      </c>
      <c r="C14669" s="325" t="s">
        <v>46</v>
      </c>
      <c r="D14669" s="325">
        <v>49</v>
      </c>
      <c r="E14669" s="46">
        <v>32000</v>
      </c>
      <c r="F14669" s="130">
        <f t="shared" si="227"/>
        <v>1568000</v>
      </c>
      <c r="G14669" s="69"/>
      <c r="H14669" s="277" t="s">
        <v>2474</v>
      </c>
    </row>
    <row r="14670" spans="1:8" ht="18" customHeight="1">
      <c r="A14670" s="323"/>
      <c r="B14670" s="302" t="s">
        <v>390</v>
      </c>
      <c r="C14670" s="325" t="s">
        <v>2986</v>
      </c>
      <c r="D14670" s="325">
        <v>142.4</v>
      </c>
      <c r="E14670" s="46">
        <v>31500</v>
      </c>
      <c r="F14670" s="130">
        <f t="shared" si="227"/>
        <v>4485600</v>
      </c>
      <c r="G14670" s="69"/>
      <c r="H14670" s="354"/>
    </row>
    <row r="14671" spans="1:8" ht="18" customHeight="1">
      <c r="A14671" s="323"/>
      <c r="B14671" s="302"/>
      <c r="C14671" s="325"/>
      <c r="D14671" s="325"/>
      <c r="E14671" s="46"/>
      <c r="F14671" s="130">
        <f t="shared" si="227"/>
        <v>0</v>
      </c>
      <c r="G14671" s="69"/>
    </row>
    <row r="14672" spans="1:8" ht="18" customHeight="1">
      <c r="A14672" s="323" t="s">
        <v>2287</v>
      </c>
      <c r="B14672" s="302" t="s">
        <v>208</v>
      </c>
      <c r="C14672" s="325" t="s">
        <v>3184</v>
      </c>
      <c r="D14672" s="325">
        <v>50</v>
      </c>
      <c r="E14672" s="46">
        <v>37000</v>
      </c>
      <c r="F14672" s="130">
        <f t="shared" si="227"/>
        <v>1850000</v>
      </c>
      <c r="G14672" s="86">
        <f>SUM(F14672:F14673)</f>
        <v>3700000</v>
      </c>
      <c r="H14672" s="277" t="s">
        <v>2474</v>
      </c>
    </row>
    <row r="14673" spans="1:8" ht="18" customHeight="1">
      <c r="A14673" s="323"/>
      <c r="B14673" s="302" t="s">
        <v>390</v>
      </c>
      <c r="C14673" s="325" t="s">
        <v>770</v>
      </c>
      <c r="D14673" s="325">
        <v>50</v>
      </c>
      <c r="E14673" s="46">
        <v>37000</v>
      </c>
      <c r="F14673" s="130">
        <f>E14673*D14673</f>
        <v>1850000</v>
      </c>
      <c r="G14673" s="86"/>
    </row>
    <row r="14674" spans="1:8" ht="18" customHeight="1">
      <c r="A14674" s="323"/>
      <c r="B14674" s="302"/>
      <c r="C14674" s="325"/>
      <c r="D14674" s="325"/>
      <c r="E14674" s="46"/>
      <c r="F14674" s="130">
        <f t="shared" si="227"/>
        <v>0</v>
      </c>
      <c r="G14674" s="69"/>
    </row>
    <row r="14675" spans="1:8" ht="18" customHeight="1">
      <c r="A14675" s="323" t="s">
        <v>145</v>
      </c>
      <c r="B14675" s="302" t="s">
        <v>31</v>
      </c>
      <c r="C14675" s="325" t="s">
        <v>1318</v>
      </c>
      <c r="D14675" s="325">
        <v>100</v>
      </c>
      <c r="E14675" s="46">
        <v>28500</v>
      </c>
      <c r="F14675" s="130">
        <f t="shared" si="227"/>
        <v>2850000</v>
      </c>
      <c r="G14675" s="86">
        <f>SUM(F14675:F14676)</f>
        <v>25678500</v>
      </c>
      <c r="H14675" s="277" t="s">
        <v>2474</v>
      </c>
    </row>
    <row r="14676" spans="1:8" ht="18" customHeight="1">
      <c r="A14676" s="323"/>
      <c r="B14676" s="302" t="s">
        <v>31</v>
      </c>
      <c r="C14676" s="325" t="s">
        <v>15</v>
      </c>
      <c r="D14676" s="325">
        <v>801</v>
      </c>
      <c r="E14676" s="46">
        <v>28500</v>
      </c>
      <c r="F14676" s="130">
        <f t="shared" si="227"/>
        <v>22828500</v>
      </c>
      <c r="G14676" s="69"/>
    </row>
    <row r="14677" spans="1:8" ht="18" customHeight="1">
      <c r="A14677" s="323"/>
      <c r="B14677" s="302"/>
      <c r="C14677" s="325"/>
      <c r="D14677" s="325"/>
      <c r="E14677" s="46"/>
      <c r="F14677" s="130">
        <f t="shared" si="227"/>
        <v>0</v>
      </c>
      <c r="G14677" s="69"/>
    </row>
    <row r="14678" spans="1:8" ht="18" customHeight="1">
      <c r="A14678" s="323" t="s">
        <v>3103</v>
      </c>
      <c r="B14678" s="444" t="s">
        <v>6</v>
      </c>
      <c r="C14678" s="482" t="s">
        <v>170</v>
      </c>
      <c r="D14678" s="482">
        <v>65.52</v>
      </c>
      <c r="E14678" s="116">
        <v>39000</v>
      </c>
      <c r="F14678" s="131">
        <f t="shared" si="227"/>
        <v>2555280</v>
      </c>
      <c r="G14678" s="86">
        <f>F14678</f>
        <v>2555280</v>
      </c>
      <c r="H14678" s="277" t="s">
        <v>2474</v>
      </c>
    </row>
    <row r="14679" spans="1:8" ht="18" customHeight="1">
      <c r="A14679" s="323"/>
      <c r="B14679" s="302"/>
      <c r="C14679" s="325"/>
      <c r="D14679" s="325"/>
      <c r="E14679" s="46"/>
      <c r="F14679" s="130">
        <f t="shared" ref="F14679:F14753" si="228">E14679*D14679</f>
        <v>0</v>
      </c>
      <c r="G14679" s="69"/>
    </row>
    <row r="14680" spans="1:8" ht="18" customHeight="1">
      <c r="A14680" s="323" t="s">
        <v>207</v>
      </c>
      <c r="B14680" s="302" t="s">
        <v>23</v>
      </c>
      <c r="C14680" s="325" t="s">
        <v>848</v>
      </c>
      <c r="D14680" s="325">
        <v>449.5</v>
      </c>
      <c r="E14680" s="46">
        <v>35500</v>
      </c>
      <c r="F14680" s="130">
        <f t="shared" si="228"/>
        <v>15957250</v>
      </c>
      <c r="G14680" s="86">
        <f>SUM(F14680:F14681)</f>
        <v>22617250</v>
      </c>
      <c r="H14680" s="277" t="s">
        <v>2474</v>
      </c>
    </row>
    <row r="14681" spans="1:8" ht="18" customHeight="1">
      <c r="A14681" s="323"/>
      <c r="B14681" s="302" t="s">
        <v>208</v>
      </c>
      <c r="C14681" s="325" t="s">
        <v>940</v>
      </c>
      <c r="D14681" s="325">
        <v>180</v>
      </c>
      <c r="E14681" s="46">
        <v>37000</v>
      </c>
      <c r="F14681" s="130">
        <f t="shared" si="228"/>
        <v>6660000</v>
      </c>
      <c r="G14681" s="69"/>
    </row>
    <row r="14682" spans="1:8" ht="18" customHeight="1">
      <c r="A14682" s="323"/>
      <c r="B14682" s="302"/>
      <c r="C14682" s="325"/>
      <c r="D14682" s="325"/>
      <c r="E14682" s="46"/>
      <c r="F14682" s="130">
        <f t="shared" si="228"/>
        <v>0</v>
      </c>
      <c r="G14682" s="69"/>
    </row>
    <row r="14683" spans="1:8" ht="18" customHeight="1">
      <c r="A14683" s="323" t="s">
        <v>2448</v>
      </c>
      <c r="B14683" s="302" t="s">
        <v>31</v>
      </c>
      <c r="C14683" s="325" t="s">
        <v>725</v>
      </c>
      <c r="D14683" s="325">
        <v>296</v>
      </c>
      <c r="E14683" s="46">
        <v>35000</v>
      </c>
      <c r="F14683" s="130">
        <f t="shared" si="228"/>
        <v>10360000</v>
      </c>
      <c r="G14683" s="86">
        <f>F14683</f>
        <v>10360000</v>
      </c>
      <c r="H14683" s="277" t="s">
        <v>2474</v>
      </c>
    </row>
    <row r="14684" spans="1:8" ht="18" customHeight="1">
      <c r="A14684" s="323"/>
      <c r="B14684" s="302"/>
      <c r="C14684" s="325"/>
      <c r="D14684" s="325"/>
      <c r="E14684" s="46"/>
      <c r="F14684" s="130">
        <f t="shared" si="228"/>
        <v>0</v>
      </c>
      <c r="G14684" s="69"/>
    </row>
    <row r="14685" spans="1:8" ht="18" customHeight="1">
      <c r="A14685" s="323" t="s">
        <v>2661</v>
      </c>
      <c r="B14685" s="302" t="s">
        <v>23</v>
      </c>
      <c r="C14685" s="325" t="s">
        <v>3187</v>
      </c>
      <c r="D14685" s="325">
        <v>54</v>
      </c>
      <c r="E14685" s="46">
        <v>36000</v>
      </c>
      <c r="F14685" s="130">
        <f t="shared" si="228"/>
        <v>1944000</v>
      </c>
      <c r="G14685" s="86">
        <f>SUM(F14685:F14687)</f>
        <v>4574200</v>
      </c>
      <c r="H14685" s="277" t="s">
        <v>2474</v>
      </c>
    </row>
    <row r="14686" spans="1:8" ht="18" customHeight="1">
      <c r="A14686" s="323"/>
      <c r="B14686" s="302" t="s">
        <v>254</v>
      </c>
      <c r="C14686" s="325" t="s">
        <v>255</v>
      </c>
      <c r="D14686" s="325">
        <v>18.8</v>
      </c>
      <c r="E14686" s="46">
        <v>36500</v>
      </c>
      <c r="F14686" s="130">
        <f t="shared" si="228"/>
        <v>686200</v>
      </c>
      <c r="G14686" s="86"/>
    </row>
    <row r="14687" spans="1:8" ht="18" customHeight="1">
      <c r="A14687" s="323"/>
      <c r="B14687" s="302" t="s">
        <v>23</v>
      </c>
      <c r="C14687" s="325" t="s">
        <v>3187</v>
      </c>
      <c r="D14687" s="325">
        <v>54</v>
      </c>
      <c r="E14687" s="46">
        <v>36000</v>
      </c>
      <c r="F14687" s="130">
        <f t="shared" si="228"/>
        <v>1944000</v>
      </c>
      <c r="G14687" s="86"/>
    </row>
    <row r="14688" spans="1:8" ht="18" customHeight="1">
      <c r="A14688" s="323"/>
      <c r="B14688" s="302"/>
      <c r="C14688" s="325"/>
      <c r="D14688" s="325"/>
      <c r="E14688" s="46"/>
      <c r="F14688" s="130">
        <f t="shared" si="228"/>
        <v>0</v>
      </c>
      <c r="G14688" s="69"/>
    </row>
    <row r="14689" spans="1:8" ht="18" customHeight="1">
      <c r="A14689" s="323" t="s">
        <v>2196</v>
      </c>
      <c r="B14689" s="444" t="s">
        <v>2052</v>
      </c>
      <c r="C14689" s="482" t="s">
        <v>2197</v>
      </c>
      <c r="D14689" s="482">
        <v>299.8</v>
      </c>
      <c r="E14689" s="116">
        <v>41000</v>
      </c>
      <c r="F14689" s="131">
        <f t="shared" si="228"/>
        <v>12291800</v>
      </c>
      <c r="G14689" s="86">
        <f>SUM(F14689:F14690)</f>
        <v>14543850</v>
      </c>
    </row>
    <row r="14690" spans="1:8" ht="18" customHeight="1">
      <c r="A14690" s="323"/>
      <c r="B14690" s="302" t="s">
        <v>690</v>
      </c>
      <c r="C14690" s="325" t="s">
        <v>487</v>
      </c>
      <c r="D14690" s="325">
        <v>61.7</v>
      </c>
      <c r="E14690" s="46">
        <v>36500</v>
      </c>
      <c r="F14690" s="130">
        <f t="shared" si="228"/>
        <v>2252050</v>
      </c>
      <c r="G14690" s="69"/>
    </row>
    <row r="14691" spans="1:8" ht="18" customHeight="1">
      <c r="A14691" s="323"/>
      <c r="B14691" s="302"/>
      <c r="C14691" s="325"/>
      <c r="D14691" s="325"/>
      <c r="E14691" s="46"/>
      <c r="F14691" s="130">
        <f t="shared" si="228"/>
        <v>0</v>
      </c>
      <c r="G14691" s="69"/>
    </row>
    <row r="14692" spans="1:8" ht="18" customHeight="1">
      <c r="A14692" s="323" t="s">
        <v>2492</v>
      </c>
      <c r="B14692" s="302" t="s">
        <v>13</v>
      </c>
      <c r="C14692" s="325" t="s">
        <v>75</v>
      </c>
      <c r="D14692" s="325">
        <v>10</v>
      </c>
      <c r="E14692" s="46">
        <v>30500</v>
      </c>
      <c r="F14692" s="130">
        <f t="shared" si="228"/>
        <v>305000</v>
      </c>
      <c r="G14692" s="86">
        <f>F14692</f>
        <v>305000</v>
      </c>
    </row>
    <row r="14693" spans="1:8" ht="18" customHeight="1">
      <c r="A14693" s="323"/>
      <c r="B14693" s="302"/>
      <c r="C14693" s="325"/>
      <c r="D14693" s="325"/>
      <c r="E14693" s="46"/>
      <c r="F14693" s="130">
        <f t="shared" si="228"/>
        <v>0</v>
      </c>
      <c r="G14693" s="69"/>
    </row>
    <row r="14694" spans="1:8" ht="18" customHeight="1">
      <c r="A14694" s="323" t="s">
        <v>88</v>
      </c>
      <c r="B14694" s="302" t="s">
        <v>13</v>
      </c>
      <c r="C14694" s="325" t="s">
        <v>370</v>
      </c>
      <c r="D14694" s="325">
        <v>288.7</v>
      </c>
      <c r="E14694" s="46">
        <v>30000</v>
      </c>
      <c r="F14694" s="130">
        <f t="shared" si="228"/>
        <v>8661000</v>
      </c>
      <c r="G14694" s="86">
        <f>F14694</f>
        <v>8661000</v>
      </c>
      <c r="H14694" s="277" t="s">
        <v>2474</v>
      </c>
    </row>
    <row r="14695" spans="1:8" ht="18" customHeight="1">
      <c r="A14695" s="323"/>
      <c r="B14695" s="302"/>
      <c r="C14695" s="325"/>
      <c r="D14695" s="325"/>
      <c r="E14695" s="46"/>
      <c r="F14695" s="130">
        <f t="shared" si="228"/>
        <v>0</v>
      </c>
      <c r="G14695" s="69"/>
    </row>
    <row r="14696" spans="1:8" ht="18" customHeight="1">
      <c r="A14696" s="323" t="s">
        <v>3192</v>
      </c>
      <c r="B14696" s="302" t="s">
        <v>13</v>
      </c>
      <c r="C14696" s="325" t="s">
        <v>371</v>
      </c>
      <c r="D14696" s="325">
        <v>222.1</v>
      </c>
      <c r="E14696" s="46">
        <v>30000</v>
      </c>
      <c r="F14696" s="130">
        <f t="shared" si="228"/>
        <v>6663000</v>
      </c>
      <c r="G14696" s="86">
        <f>F14696</f>
        <v>6663000</v>
      </c>
      <c r="H14696" s="277" t="s">
        <v>2474</v>
      </c>
    </row>
    <row r="14697" spans="1:8" ht="18" customHeight="1">
      <c r="A14697" s="323"/>
      <c r="B14697" s="302"/>
      <c r="C14697" s="325"/>
      <c r="D14697" s="325"/>
      <c r="E14697" s="46"/>
      <c r="F14697" s="130">
        <f t="shared" si="228"/>
        <v>0</v>
      </c>
      <c r="G14697" s="69"/>
    </row>
    <row r="14698" spans="1:8" ht="18" customHeight="1">
      <c r="A14698" s="323" t="s">
        <v>51</v>
      </c>
      <c r="B14698" s="302" t="s">
        <v>31</v>
      </c>
      <c r="C14698" s="325" t="s">
        <v>3195</v>
      </c>
      <c r="D14698" s="325">
        <v>175</v>
      </c>
      <c r="E14698" s="46">
        <v>32000</v>
      </c>
      <c r="F14698" s="130">
        <f t="shared" si="228"/>
        <v>5600000</v>
      </c>
      <c r="G14698" s="86">
        <f>SUM(F14698:F14699)</f>
        <v>16000000</v>
      </c>
      <c r="H14698" s="277" t="s">
        <v>2474</v>
      </c>
    </row>
    <row r="14699" spans="1:8" ht="18" customHeight="1">
      <c r="A14699" s="323"/>
      <c r="B14699" s="302" t="s">
        <v>31</v>
      </c>
      <c r="C14699" s="325" t="s">
        <v>3193</v>
      </c>
      <c r="D14699" s="325">
        <v>325</v>
      </c>
      <c r="E14699" s="46">
        <v>32000</v>
      </c>
      <c r="F14699" s="130">
        <f t="shared" si="228"/>
        <v>10400000</v>
      </c>
      <c r="G14699" s="69"/>
    </row>
    <row r="14700" spans="1:8" ht="18" customHeight="1">
      <c r="A14700" s="323"/>
      <c r="B14700" s="302"/>
      <c r="C14700" s="325"/>
      <c r="D14700" s="325"/>
      <c r="E14700" s="46"/>
      <c r="F14700" s="130">
        <f t="shared" si="228"/>
        <v>0</v>
      </c>
      <c r="G14700" s="69"/>
    </row>
    <row r="14701" spans="1:8" ht="18" customHeight="1">
      <c r="A14701" s="323" t="s">
        <v>235</v>
      </c>
      <c r="B14701" s="302" t="s">
        <v>13</v>
      </c>
      <c r="C14701" s="325" t="s">
        <v>236</v>
      </c>
      <c r="D14701" s="325">
        <v>920</v>
      </c>
      <c r="E14701" s="46">
        <v>30000</v>
      </c>
      <c r="F14701" s="130">
        <f t="shared" si="228"/>
        <v>27600000</v>
      </c>
      <c r="G14701" s="86">
        <f>SUM(F14701:F14702)</f>
        <v>37500000</v>
      </c>
      <c r="H14701" s="277" t="s">
        <v>2474</v>
      </c>
    </row>
    <row r="14702" spans="1:8" ht="18" customHeight="1">
      <c r="A14702" s="323"/>
      <c r="B14702" s="302" t="s">
        <v>13</v>
      </c>
      <c r="C14702" s="325" t="s">
        <v>237</v>
      </c>
      <c r="D14702" s="325">
        <v>330</v>
      </c>
      <c r="E14702" s="46">
        <v>30000</v>
      </c>
      <c r="F14702" s="130">
        <f t="shared" si="228"/>
        <v>9900000</v>
      </c>
      <c r="G14702" s="69"/>
    </row>
    <row r="14703" spans="1:8" ht="18" customHeight="1">
      <c r="A14703" s="323"/>
      <c r="B14703" s="302"/>
      <c r="C14703" s="325"/>
      <c r="D14703" s="325"/>
      <c r="E14703" s="46"/>
      <c r="F14703" s="130">
        <f t="shared" si="228"/>
        <v>0</v>
      </c>
      <c r="G14703" s="69"/>
    </row>
    <row r="14704" spans="1:8" ht="18" customHeight="1">
      <c r="A14704" s="323" t="s">
        <v>93</v>
      </c>
      <c r="B14704" s="302" t="s">
        <v>13</v>
      </c>
      <c r="C14704" s="325" t="s">
        <v>1694</v>
      </c>
      <c r="D14704" s="325">
        <v>30</v>
      </c>
      <c r="E14704" s="46">
        <v>30500</v>
      </c>
      <c r="F14704" s="130">
        <f t="shared" si="228"/>
        <v>915000</v>
      </c>
      <c r="G14704" s="86">
        <f>SUM(F14704:F14708)</f>
        <v>4799850</v>
      </c>
      <c r="H14704" s="277" t="s">
        <v>2474</v>
      </c>
    </row>
    <row r="14705" spans="1:8" ht="18" customHeight="1">
      <c r="A14705" s="323"/>
      <c r="B14705" s="302" t="s">
        <v>13</v>
      </c>
      <c r="C14705" s="325" t="s">
        <v>564</v>
      </c>
      <c r="D14705" s="325">
        <v>40</v>
      </c>
      <c r="E14705" s="46">
        <v>30500</v>
      </c>
      <c r="F14705" s="130">
        <f t="shared" si="228"/>
        <v>1220000</v>
      </c>
      <c r="G14705" s="69"/>
    </row>
    <row r="14706" spans="1:8" ht="18" customHeight="1">
      <c r="A14706" s="323"/>
      <c r="B14706" s="302" t="s">
        <v>31</v>
      </c>
      <c r="C14706" s="325" t="s">
        <v>651</v>
      </c>
      <c r="D14706" s="325">
        <v>26.4</v>
      </c>
      <c r="E14706" s="46">
        <v>35000</v>
      </c>
      <c r="F14706" s="130">
        <f t="shared" si="228"/>
        <v>924000</v>
      </c>
      <c r="G14706" s="69"/>
    </row>
    <row r="14707" spans="1:8" ht="18" customHeight="1">
      <c r="A14707" s="323"/>
      <c r="B14707" s="302" t="s">
        <v>31</v>
      </c>
      <c r="C14707" s="325" t="s">
        <v>171</v>
      </c>
      <c r="D14707" s="325">
        <v>50</v>
      </c>
      <c r="E14707" s="46">
        <v>35000</v>
      </c>
      <c r="F14707" s="130">
        <f t="shared" si="228"/>
        <v>1750000</v>
      </c>
      <c r="G14707" s="69"/>
    </row>
    <row r="14708" spans="1:8" ht="18" customHeight="1">
      <c r="A14708" s="323"/>
      <c r="B14708" s="302" t="s">
        <v>3196</v>
      </c>
      <c r="C14708" s="430" t="s">
        <v>1890</v>
      </c>
      <c r="D14708" s="430">
        <v>-0.3</v>
      </c>
      <c r="E14708" s="54">
        <v>30500</v>
      </c>
      <c r="F14708" s="140">
        <f t="shared" si="228"/>
        <v>-9150</v>
      </c>
      <c r="G14708" s="69"/>
    </row>
    <row r="14709" spans="1:8" ht="18" customHeight="1">
      <c r="A14709" s="323"/>
      <c r="B14709" s="302"/>
      <c r="C14709" s="325"/>
      <c r="D14709" s="325"/>
      <c r="E14709" s="46"/>
      <c r="F14709" s="130">
        <f t="shared" si="228"/>
        <v>0</v>
      </c>
      <c r="G14709" s="69"/>
    </row>
    <row r="14710" spans="1:8" ht="18" customHeight="1">
      <c r="A14710" s="323" t="s">
        <v>1843</v>
      </c>
      <c r="B14710" s="302" t="s">
        <v>31</v>
      </c>
      <c r="C14710" s="325" t="s">
        <v>365</v>
      </c>
      <c r="D14710" s="325">
        <v>202</v>
      </c>
      <c r="E14710" s="46">
        <v>35000</v>
      </c>
      <c r="F14710" s="130">
        <f t="shared" si="228"/>
        <v>7070000</v>
      </c>
      <c r="G14710" s="86">
        <f>F14710</f>
        <v>7070000</v>
      </c>
      <c r="H14710" s="277" t="s">
        <v>2474</v>
      </c>
    </row>
    <row r="14711" spans="1:8" ht="18" customHeight="1">
      <c r="A14711" s="323"/>
      <c r="B14711" s="302"/>
      <c r="C14711" s="325"/>
      <c r="D14711" s="325"/>
      <c r="E14711" s="46"/>
      <c r="F14711" s="130">
        <f t="shared" si="228"/>
        <v>0</v>
      </c>
      <c r="G14711" s="69"/>
    </row>
    <row r="14712" spans="1:8" ht="18" customHeight="1">
      <c r="A14712" s="323" t="s">
        <v>566</v>
      </c>
      <c r="B14712" s="302" t="s">
        <v>31</v>
      </c>
      <c r="C14712" s="325" t="s">
        <v>1217</v>
      </c>
      <c r="D14712" s="325">
        <v>112.8</v>
      </c>
      <c r="E14712" s="46">
        <v>34000</v>
      </c>
      <c r="F14712" s="130">
        <f t="shared" si="228"/>
        <v>3835200</v>
      </c>
      <c r="G14712" s="86">
        <f>F14712</f>
        <v>3835200</v>
      </c>
    </row>
    <row r="14713" spans="1:8" ht="18" customHeight="1">
      <c r="A14713" s="323"/>
      <c r="B14713" s="302"/>
      <c r="C14713" s="325"/>
      <c r="D14713" s="325"/>
      <c r="E14713" s="46"/>
      <c r="F14713" s="130">
        <f t="shared" si="228"/>
        <v>0</v>
      </c>
      <c r="G14713" s="69"/>
    </row>
    <row r="14714" spans="1:8" ht="18" customHeight="1">
      <c r="A14714" s="323" t="s">
        <v>517</v>
      </c>
      <c r="B14714" s="302" t="s">
        <v>518</v>
      </c>
      <c r="C14714" s="325" t="s">
        <v>3194</v>
      </c>
      <c r="D14714" s="325">
        <v>319.89999999999998</v>
      </c>
      <c r="E14714" s="46">
        <v>36000</v>
      </c>
      <c r="F14714" s="130">
        <f t="shared" si="228"/>
        <v>11516400</v>
      </c>
      <c r="G14714" s="86">
        <f>F14714</f>
        <v>11516400</v>
      </c>
      <c r="H14714" s="277" t="s">
        <v>2474</v>
      </c>
    </row>
    <row r="14715" spans="1:8" ht="18" customHeight="1">
      <c r="A14715" s="323"/>
      <c r="B14715" s="302"/>
      <c r="C14715" s="325"/>
      <c r="D14715" s="325"/>
      <c r="E14715" s="46"/>
      <c r="F14715" s="130">
        <f t="shared" si="228"/>
        <v>0</v>
      </c>
      <c r="G14715" s="69"/>
    </row>
    <row r="14716" spans="1:8" ht="18" customHeight="1">
      <c r="A14716" s="323" t="s">
        <v>210</v>
      </c>
      <c r="B14716" s="302" t="s">
        <v>212</v>
      </c>
      <c r="C14716" s="325" t="s">
        <v>1148</v>
      </c>
      <c r="D14716" s="325">
        <v>75</v>
      </c>
      <c r="E14716" s="46">
        <v>31000</v>
      </c>
      <c r="F14716" s="130">
        <f t="shared" si="228"/>
        <v>2325000</v>
      </c>
      <c r="G14716" s="86">
        <f>SUM(F14716:F14722)</f>
        <v>28914000</v>
      </c>
      <c r="H14716" s="277" t="s">
        <v>2474</v>
      </c>
    </row>
    <row r="14717" spans="1:8" ht="18" customHeight="1">
      <c r="A14717" s="323"/>
      <c r="B14717" s="302" t="s">
        <v>212</v>
      </c>
      <c r="C14717" s="325" t="s">
        <v>1026</v>
      </c>
      <c r="D14717" s="325">
        <v>125</v>
      </c>
      <c r="E14717" s="46">
        <v>31000</v>
      </c>
      <c r="F14717" s="130">
        <f t="shared" si="228"/>
        <v>3875000</v>
      </c>
      <c r="G14717" s="69"/>
    </row>
    <row r="14718" spans="1:8" ht="18" customHeight="1">
      <c r="A14718" s="323"/>
      <c r="B14718" s="302" t="s">
        <v>212</v>
      </c>
      <c r="C14718" s="325" t="s">
        <v>344</v>
      </c>
      <c r="D14718" s="325">
        <v>75</v>
      </c>
      <c r="E14718" s="46">
        <v>31000</v>
      </c>
      <c r="F14718" s="130">
        <f t="shared" si="228"/>
        <v>2325000</v>
      </c>
      <c r="G14718" s="69"/>
    </row>
    <row r="14719" spans="1:8" ht="18" customHeight="1">
      <c r="A14719" s="323"/>
      <c r="B14719" s="302" t="s">
        <v>212</v>
      </c>
      <c r="C14719" s="325" t="s">
        <v>345</v>
      </c>
      <c r="D14719" s="325">
        <v>225</v>
      </c>
      <c r="E14719" s="46">
        <v>31000</v>
      </c>
      <c r="F14719" s="130">
        <f t="shared" si="228"/>
        <v>6975000</v>
      </c>
      <c r="G14719" s="69"/>
    </row>
    <row r="14720" spans="1:8" ht="18" customHeight="1">
      <c r="A14720" s="323"/>
      <c r="B14720" s="302" t="s">
        <v>212</v>
      </c>
      <c r="C14720" s="325" t="s">
        <v>213</v>
      </c>
      <c r="D14720" s="325">
        <v>300</v>
      </c>
      <c r="E14720" s="46">
        <v>31000</v>
      </c>
      <c r="F14720" s="130">
        <f t="shared" si="228"/>
        <v>9300000</v>
      </c>
      <c r="G14720" s="69"/>
    </row>
    <row r="14721" spans="1:8" ht="18" customHeight="1">
      <c r="A14721" s="323"/>
      <c r="B14721" s="302" t="s">
        <v>212</v>
      </c>
      <c r="C14721" s="325" t="s">
        <v>346</v>
      </c>
      <c r="D14721" s="325">
        <v>25</v>
      </c>
      <c r="E14721" s="46">
        <v>31000</v>
      </c>
      <c r="F14721" s="130">
        <f t="shared" si="228"/>
        <v>775000</v>
      </c>
      <c r="G14721" s="69"/>
    </row>
    <row r="14722" spans="1:8" ht="18" customHeight="1">
      <c r="A14722" s="323"/>
      <c r="B14722" s="302" t="s">
        <v>515</v>
      </c>
      <c r="C14722" s="325" t="s">
        <v>67</v>
      </c>
      <c r="D14722" s="325">
        <v>111.3</v>
      </c>
      <c r="E14722" s="46">
        <v>30000</v>
      </c>
      <c r="F14722" s="130">
        <f t="shared" si="228"/>
        <v>3339000</v>
      </c>
      <c r="G14722" s="69"/>
    </row>
    <row r="14723" spans="1:8" ht="18" customHeight="1">
      <c r="A14723" s="323"/>
      <c r="B14723" s="302"/>
      <c r="C14723" s="325"/>
      <c r="D14723" s="325"/>
      <c r="E14723" s="46"/>
      <c r="F14723" s="130">
        <f t="shared" si="228"/>
        <v>0</v>
      </c>
      <c r="G14723" s="69"/>
    </row>
    <row r="14724" spans="1:8" ht="18" customHeight="1">
      <c r="A14724" s="323" t="s">
        <v>2463</v>
      </c>
      <c r="B14724" s="302" t="s">
        <v>13</v>
      </c>
      <c r="C14724" s="325" t="s">
        <v>67</v>
      </c>
      <c r="D14724" s="325">
        <v>103</v>
      </c>
      <c r="E14724" s="46">
        <v>30500</v>
      </c>
      <c r="F14724" s="130">
        <f t="shared" si="228"/>
        <v>3141500</v>
      </c>
      <c r="G14724" s="86">
        <f>F14724</f>
        <v>3141500</v>
      </c>
      <c r="H14724" s="277" t="s">
        <v>2474</v>
      </c>
    </row>
    <row r="14725" spans="1:8" ht="18" customHeight="1">
      <c r="A14725" s="323"/>
      <c r="B14725" s="302"/>
      <c r="C14725" s="325"/>
      <c r="D14725" s="325"/>
      <c r="E14725" s="46"/>
      <c r="F14725" s="130">
        <f t="shared" si="228"/>
        <v>0</v>
      </c>
      <c r="G14725" s="69"/>
    </row>
    <row r="14726" spans="1:8" ht="18" customHeight="1">
      <c r="A14726" s="323" t="s">
        <v>316</v>
      </c>
      <c r="B14726" s="302" t="s">
        <v>23</v>
      </c>
      <c r="C14726" s="325" t="s">
        <v>962</v>
      </c>
      <c r="D14726" s="325">
        <v>250</v>
      </c>
      <c r="E14726" s="46">
        <v>29500</v>
      </c>
      <c r="F14726" s="130">
        <f t="shared" si="228"/>
        <v>7375000</v>
      </c>
      <c r="G14726" s="86">
        <f>SUM(F14726:F14732)</f>
        <v>34494800</v>
      </c>
      <c r="H14726" s="277" t="s">
        <v>2474</v>
      </c>
    </row>
    <row r="14727" spans="1:8" ht="18" customHeight="1">
      <c r="A14727" s="323"/>
      <c r="B14727" s="302" t="s">
        <v>23</v>
      </c>
      <c r="C14727" s="325" t="s">
        <v>562</v>
      </c>
      <c r="D14727" s="325">
        <v>225</v>
      </c>
      <c r="E14727" s="46">
        <v>29500</v>
      </c>
      <c r="F14727" s="130">
        <f t="shared" si="228"/>
        <v>6637500</v>
      </c>
      <c r="G14727" s="69"/>
    </row>
    <row r="14728" spans="1:8" ht="18" customHeight="1">
      <c r="A14728" s="323"/>
      <c r="B14728" s="302" t="s">
        <v>23</v>
      </c>
      <c r="C14728" s="325" t="s">
        <v>198</v>
      </c>
      <c r="D14728" s="325">
        <v>325</v>
      </c>
      <c r="E14728" s="46">
        <v>29500</v>
      </c>
      <c r="F14728" s="130">
        <f t="shared" si="228"/>
        <v>9587500</v>
      </c>
      <c r="G14728" s="69"/>
    </row>
    <row r="14729" spans="1:8" ht="18" customHeight="1">
      <c r="A14729" s="323"/>
      <c r="B14729" s="302" t="s">
        <v>31</v>
      </c>
      <c r="C14729" s="325" t="s">
        <v>117</v>
      </c>
      <c r="D14729" s="325">
        <v>170.2</v>
      </c>
      <c r="E14729" s="46">
        <v>34000</v>
      </c>
      <c r="F14729" s="130">
        <f t="shared" si="228"/>
        <v>5786800</v>
      </c>
      <c r="G14729" s="69"/>
    </row>
    <row r="14730" spans="1:8" ht="18" customHeight="1">
      <c r="A14730" s="323"/>
      <c r="B14730" s="302" t="s">
        <v>31</v>
      </c>
      <c r="C14730" s="325" t="s">
        <v>2771</v>
      </c>
      <c r="D14730" s="325">
        <v>50</v>
      </c>
      <c r="E14730" s="46">
        <v>34000</v>
      </c>
      <c r="F14730" s="130">
        <f t="shared" si="228"/>
        <v>1700000</v>
      </c>
      <c r="G14730" s="69"/>
    </row>
    <row r="14731" spans="1:8" ht="18" customHeight="1">
      <c r="A14731" s="323"/>
      <c r="B14731" s="302" t="s">
        <v>31</v>
      </c>
      <c r="C14731" s="325" t="s">
        <v>3197</v>
      </c>
      <c r="D14731" s="325">
        <v>48</v>
      </c>
      <c r="E14731" s="46">
        <v>32500</v>
      </c>
      <c r="F14731" s="130">
        <f t="shared" si="228"/>
        <v>1560000</v>
      </c>
      <c r="G14731" s="69"/>
    </row>
    <row r="14732" spans="1:8" ht="18" customHeight="1">
      <c r="A14732" s="323"/>
      <c r="B14732" s="302" t="s">
        <v>31</v>
      </c>
      <c r="C14732" s="325" t="s">
        <v>276</v>
      </c>
      <c r="D14732" s="325">
        <v>52.8</v>
      </c>
      <c r="E14732" s="46">
        <v>35000</v>
      </c>
      <c r="F14732" s="130">
        <f t="shared" si="228"/>
        <v>1848000</v>
      </c>
      <c r="G14732" s="69"/>
    </row>
    <row r="14733" spans="1:8" ht="18" customHeight="1">
      <c r="A14733" s="323"/>
      <c r="B14733" s="302"/>
      <c r="C14733" s="325"/>
      <c r="D14733" s="325"/>
      <c r="E14733" s="46"/>
      <c r="F14733" s="130">
        <f t="shared" si="228"/>
        <v>0</v>
      </c>
      <c r="G14733" s="69"/>
    </row>
    <row r="14734" spans="1:8" ht="18" customHeight="1">
      <c r="A14734" s="323" t="s">
        <v>258</v>
      </c>
      <c r="B14734" s="302" t="s">
        <v>31</v>
      </c>
      <c r="C14734" s="325" t="s">
        <v>2957</v>
      </c>
      <c r="D14734" s="325">
        <v>23.5</v>
      </c>
      <c r="E14734" s="46">
        <v>36000</v>
      </c>
      <c r="F14734" s="130">
        <f t="shared" si="228"/>
        <v>846000</v>
      </c>
      <c r="G14734" s="86">
        <f>F14734</f>
        <v>846000</v>
      </c>
    </row>
    <row r="14735" spans="1:8" ht="18" customHeight="1">
      <c r="A14735" s="323"/>
      <c r="B14735" s="302"/>
      <c r="C14735" s="325"/>
      <c r="D14735" s="325"/>
      <c r="E14735" s="46"/>
      <c r="F14735" s="130">
        <f t="shared" si="228"/>
        <v>0</v>
      </c>
      <c r="G14735" s="69"/>
    </row>
    <row r="14736" spans="1:8" ht="18" customHeight="1">
      <c r="A14736" s="533" t="s">
        <v>2980</v>
      </c>
      <c r="B14736" s="440" t="s">
        <v>31</v>
      </c>
      <c r="C14736" s="382" t="s">
        <v>46</v>
      </c>
      <c r="D14736" s="382">
        <v>80</v>
      </c>
      <c r="E14736" s="59">
        <v>34000</v>
      </c>
      <c r="F14736" s="132">
        <f t="shared" si="228"/>
        <v>2720000</v>
      </c>
      <c r="G14736" s="125">
        <f>F14736</f>
        <v>2720000</v>
      </c>
    </row>
    <row r="14737" spans="1:7" ht="18" customHeight="1">
      <c r="A14737" s="526"/>
      <c r="B14737" s="435"/>
      <c r="C14737" s="484"/>
      <c r="D14737" s="484"/>
      <c r="E14737" s="113"/>
      <c r="F14737" s="126"/>
      <c r="G14737" s="9"/>
    </row>
    <row r="14738" spans="1:7" ht="18" customHeight="1">
      <c r="A14738" s="537">
        <v>42524</v>
      </c>
      <c r="B14738" s="355"/>
      <c r="C14738" s="491" t="s">
        <v>398</v>
      </c>
      <c r="D14738" s="525"/>
      <c r="F14738" s="127"/>
    </row>
    <row r="14739" spans="1:7" ht="18" customHeight="1">
      <c r="A14739" s="531" t="s">
        <v>3125</v>
      </c>
      <c r="B14739" s="436" t="s">
        <v>134</v>
      </c>
      <c r="C14739" s="494" t="s">
        <v>152</v>
      </c>
      <c r="D14739" s="527">
        <f>SUM(D14740:D14834)</f>
        <v>9481.7999999999993</v>
      </c>
      <c r="E14739" s="166"/>
      <c r="F14739" s="166">
        <f>SUM(F14740:F14834)</f>
        <v>324590790</v>
      </c>
      <c r="G14739" s="166">
        <f>SUM(G14740:G14834)</f>
        <v>324590790</v>
      </c>
    </row>
    <row r="14740" spans="1:7" ht="18" customHeight="1">
      <c r="A14740" s="532" t="s">
        <v>12</v>
      </c>
      <c r="B14740" s="441" t="s">
        <v>31</v>
      </c>
      <c r="C14740" s="492" t="s">
        <v>579</v>
      </c>
      <c r="D14740" s="492">
        <v>162.1</v>
      </c>
      <c r="E14740" s="62">
        <v>35000</v>
      </c>
      <c r="F14740" s="139">
        <f t="shared" si="228"/>
        <v>5673500</v>
      </c>
      <c r="G14740" s="85">
        <f>F14740</f>
        <v>5673500</v>
      </c>
    </row>
    <row r="14741" spans="1:7" ht="18" customHeight="1">
      <c r="A14741" s="323"/>
      <c r="B14741" s="302"/>
      <c r="C14741" s="325"/>
      <c r="D14741" s="325"/>
      <c r="E14741" s="46"/>
      <c r="F14741" s="130">
        <f t="shared" si="228"/>
        <v>0</v>
      </c>
      <c r="G14741" s="69"/>
    </row>
    <row r="14742" spans="1:7" ht="18" customHeight="1">
      <c r="A14742" s="323" t="s">
        <v>789</v>
      </c>
      <c r="B14742" s="302" t="s">
        <v>31</v>
      </c>
      <c r="C14742" s="325" t="s">
        <v>1413</v>
      </c>
      <c r="D14742" s="325">
        <v>527.5</v>
      </c>
      <c r="E14742" s="46">
        <v>37000</v>
      </c>
      <c r="F14742" s="130">
        <f t="shared" si="228"/>
        <v>19517500</v>
      </c>
      <c r="G14742" s="86">
        <f>F14742</f>
        <v>19517500</v>
      </c>
    </row>
    <row r="14743" spans="1:7" ht="18" customHeight="1">
      <c r="A14743" s="323"/>
      <c r="B14743" s="302"/>
      <c r="C14743" s="325"/>
      <c r="D14743" s="325"/>
      <c r="E14743" s="46"/>
      <c r="F14743" s="130">
        <f t="shared" si="228"/>
        <v>0</v>
      </c>
      <c r="G14743" s="86"/>
    </row>
    <row r="14744" spans="1:7" ht="18" customHeight="1">
      <c r="A14744" s="323" t="s">
        <v>2141</v>
      </c>
      <c r="B14744" s="302" t="s">
        <v>289</v>
      </c>
      <c r="C14744" s="325" t="s">
        <v>1654</v>
      </c>
      <c r="D14744" s="325">
        <v>50</v>
      </c>
      <c r="E14744" s="46">
        <v>31500</v>
      </c>
      <c r="F14744" s="130">
        <f t="shared" si="228"/>
        <v>1575000</v>
      </c>
      <c r="G14744" s="86">
        <f>F14744</f>
        <v>1575000</v>
      </c>
    </row>
    <row r="14745" spans="1:7" ht="18" customHeight="1">
      <c r="A14745" s="323"/>
      <c r="B14745" s="302"/>
      <c r="C14745" s="325"/>
      <c r="D14745" s="325"/>
      <c r="E14745" s="46"/>
      <c r="F14745" s="130">
        <f t="shared" si="228"/>
        <v>0</v>
      </c>
      <c r="G14745" s="86"/>
    </row>
    <row r="14746" spans="1:7" ht="18" customHeight="1">
      <c r="A14746" s="323" t="s">
        <v>2128</v>
      </c>
      <c r="B14746" s="444" t="s">
        <v>6</v>
      </c>
      <c r="C14746" s="482" t="s">
        <v>364</v>
      </c>
      <c r="D14746" s="482">
        <v>200</v>
      </c>
      <c r="E14746" s="116">
        <v>40000</v>
      </c>
      <c r="F14746" s="131">
        <f>E14746*D14746</f>
        <v>8000000</v>
      </c>
      <c r="G14746" s="86">
        <f>F14746</f>
        <v>8000000</v>
      </c>
    </row>
    <row r="14747" spans="1:7" ht="18" customHeight="1">
      <c r="A14747" s="323"/>
      <c r="B14747" s="302"/>
      <c r="C14747" s="325"/>
      <c r="D14747" s="325"/>
      <c r="E14747" s="46"/>
      <c r="F14747" s="130">
        <f t="shared" si="228"/>
        <v>0</v>
      </c>
      <c r="G14747" s="86"/>
    </row>
    <row r="14748" spans="1:7" ht="18" customHeight="1">
      <c r="A14748" s="323" t="s">
        <v>2705</v>
      </c>
      <c r="B14748" s="302" t="s">
        <v>13</v>
      </c>
      <c r="C14748" s="325" t="s">
        <v>339</v>
      </c>
      <c r="D14748" s="325">
        <v>20</v>
      </c>
      <c r="E14748" s="46">
        <v>30500</v>
      </c>
      <c r="F14748" s="130">
        <f t="shared" si="228"/>
        <v>610000</v>
      </c>
      <c r="G14748" s="86">
        <f>SUM(F14748:F14750)</f>
        <v>2363750</v>
      </c>
    </row>
    <row r="14749" spans="1:7" ht="18" customHeight="1">
      <c r="A14749" s="323"/>
      <c r="B14749" s="302" t="s">
        <v>13</v>
      </c>
      <c r="C14749" s="325" t="s">
        <v>76</v>
      </c>
      <c r="D14749" s="325">
        <v>37.5</v>
      </c>
      <c r="E14749" s="46">
        <v>30500</v>
      </c>
      <c r="F14749" s="130">
        <f t="shared" si="228"/>
        <v>1143750</v>
      </c>
      <c r="G14749" s="69"/>
    </row>
    <row r="14750" spans="1:7" ht="18" customHeight="1">
      <c r="A14750" s="323"/>
      <c r="B14750" s="302" t="s">
        <v>13</v>
      </c>
      <c r="C14750" s="325" t="s">
        <v>1755</v>
      </c>
      <c r="D14750" s="325">
        <v>20</v>
      </c>
      <c r="E14750" s="46">
        <v>30500</v>
      </c>
      <c r="F14750" s="130">
        <f t="shared" si="228"/>
        <v>610000</v>
      </c>
      <c r="G14750" s="69"/>
    </row>
    <row r="14751" spans="1:7" ht="18" customHeight="1">
      <c r="A14751" s="323"/>
      <c r="B14751" s="302"/>
      <c r="C14751" s="325"/>
      <c r="D14751" s="325"/>
      <c r="E14751" s="46"/>
      <c r="F14751" s="130">
        <f t="shared" si="228"/>
        <v>0</v>
      </c>
      <c r="G14751" s="86"/>
    </row>
    <row r="14752" spans="1:7" ht="18" customHeight="1">
      <c r="A14752" s="323" t="s">
        <v>3210</v>
      </c>
      <c r="B14752" s="302" t="s">
        <v>13</v>
      </c>
      <c r="C14752" s="325" t="s">
        <v>15</v>
      </c>
      <c r="D14752" s="325">
        <v>50</v>
      </c>
      <c r="E14752" s="46">
        <v>30500</v>
      </c>
      <c r="F14752" s="130">
        <f t="shared" si="228"/>
        <v>1525000</v>
      </c>
      <c r="G14752" s="86">
        <f>F14752</f>
        <v>1525000</v>
      </c>
    </row>
    <row r="14753" spans="1:9" ht="18" customHeight="1">
      <c r="A14753" s="323"/>
      <c r="B14753" s="302"/>
      <c r="C14753" s="325"/>
      <c r="D14753" s="325"/>
      <c r="E14753" s="46"/>
      <c r="F14753" s="130">
        <f t="shared" si="228"/>
        <v>0</v>
      </c>
      <c r="G14753" s="69"/>
    </row>
    <row r="14754" spans="1:9" ht="18" customHeight="1">
      <c r="A14754" s="323">
        <v>585</v>
      </c>
      <c r="B14754" s="302" t="s">
        <v>13</v>
      </c>
      <c r="C14754" s="325" t="s">
        <v>125</v>
      </c>
      <c r="D14754" s="325">
        <v>55.5</v>
      </c>
      <c r="E14754" s="46">
        <v>30500</v>
      </c>
      <c r="F14754" s="130">
        <f t="shared" ref="F14754:F14807" si="229">E14754*D14754</f>
        <v>1692750</v>
      </c>
      <c r="G14754" s="86">
        <f>F14754</f>
        <v>1692750</v>
      </c>
    </row>
    <row r="14755" spans="1:9" ht="18" customHeight="1">
      <c r="A14755" s="323"/>
      <c r="B14755" s="302"/>
      <c r="C14755" s="325"/>
      <c r="D14755" s="325"/>
      <c r="E14755" s="46"/>
      <c r="F14755" s="130"/>
      <c r="G14755" s="69"/>
    </row>
    <row r="14756" spans="1:9" ht="18" customHeight="1">
      <c r="A14756" s="323" t="s">
        <v>2273</v>
      </c>
      <c r="B14756" s="302" t="s">
        <v>31</v>
      </c>
      <c r="C14756" s="325" t="s">
        <v>60</v>
      </c>
      <c r="D14756" s="325">
        <v>107.5</v>
      </c>
      <c r="E14756" s="46">
        <v>35000</v>
      </c>
      <c r="F14756" s="130">
        <f t="shared" si="229"/>
        <v>3762500</v>
      </c>
      <c r="G14756" s="86">
        <f>F14756</f>
        <v>3762500</v>
      </c>
      <c r="I14756" s="280" t="s">
        <v>2484</v>
      </c>
    </row>
    <row r="14757" spans="1:9" ht="18" customHeight="1">
      <c r="A14757" s="323"/>
      <c r="B14757" s="302"/>
      <c r="C14757" s="325"/>
      <c r="D14757" s="325"/>
      <c r="E14757" s="46"/>
      <c r="F14757" s="130">
        <f t="shared" si="229"/>
        <v>0</v>
      </c>
      <c r="G14757" s="69"/>
    </row>
    <row r="14758" spans="1:9" ht="18" customHeight="1">
      <c r="A14758" s="323" t="s">
        <v>2661</v>
      </c>
      <c r="B14758" s="439" t="s">
        <v>3199</v>
      </c>
      <c r="C14758" s="430" t="s">
        <v>3187</v>
      </c>
      <c r="D14758" s="430">
        <v>-54</v>
      </c>
      <c r="E14758" s="54">
        <v>36000</v>
      </c>
      <c r="F14758" s="140">
        <f t="shared" si="229"/>
        <v>-1944000</v>
      </c>
      <c r="G14758" s="86">
        <f>F14758</f>
        <v>-1944000</v>
      </c>
      <c r="I14758" s="284">
        <v>42523</v>
      </c>
    </row>
    <row r="14759" spans="1:9" ht="18" customHeight="1">
      <c r="A14759" s="323"/>
      <c r="B14759" s="302"/>
      <c r="C14759" s="325"/>
      <c r="D14759" s="325"/>
      <c r="E14759" s="46"/>
      <c r="F14759" s="130">
        <f t="shared" si="229"/>
        <v>0</v>
      </c>
      <c r="G14759" s="69"/>
    </row>
    <row r="14760" spans="1:9" ht="18" customHeight="1">
      <c r="A14760" s="323" t="s">
        <v>316</v>
      </c>
      <c r="B14760" s="446" t="s">
        <v>3200</v>
      </c>
      <c r="C14760" s="430" t="s">
        <v>2611</v>
      </c>
      <c r="D14760" s="430">
        <v>-110</v>
      </c>
      <c r="E14760" s="54">
        <v>34500</v>
      </c>
      <c r="F14760" s="140">
        <f t="shared" si="229"/>
        <v>-3795000</v>
      </c>
      <c r="G14760" s="86">
        <f>F14760</f>
        <v>-3795000</v>
      </c>
      <c r="H14760" s="277" t="s">
        <v>2474</v>
      </c>
    </row>
    <row r="14761" spans="1:9" ht="18" customHeight="1">
      <c r="A14761" s="323"/>
      <c r="B14761" s="302"/>
      <c r="C14761" s="325"/>
      <c r="D14761" s="325"/>
      <c r="E14761" s="46"/>
      <c r="F14761" s="130">
        <f t="shared" si="229"/>
        <v>0</v>
      </c>
      <c r="G14761" s="69"/>
    </row>
    <row r="14762" spans="1:9" ht="18" customHeight="1">
      <c r="A14762" s="323" t="s">
        <v>210</v>
      </c>
      <c r="B14762" s="446" t="s">
        <v>3201</v>
      </c>
      <c r="C14762" s="430" t="s">
        <v>1026</v>
      </c>
      <c r="D14762" s="430">
        <v>-21</v>
      </c>
      <c r="E14762" s="54">
        <v>31000</v>
      </c>
      <c r="F14762" s="140">
        <f t="shared" si="229"/>
        <v>-651000</v>
      </c>
      <c r="G14762" s="86">
        <f>F14762</f>
        <v>-651000</v>
      </c>
    </row>
    <row r="14763" spans="1:9" ht="18" customHeight="1">
      <c r="A14763" s="323"/>
      <c r="B14763" s="446"/>
      <c r="C14763" s="430"/>
      <c r="D14763" s="430"/>
      <c r="E14763" s="54"/>
      <c r="F14763" s="130">
        <f t="shared" si="229"/>
        <v>0</v>
      </c>
      <c r="G14763" s="69"/>
    </row>
    <row r="14764" spans="1:9" ht="18" customHeight="1">
      <c r="A14764" s="323" t="s">
        <v>2269</v>
      </c>
      <c r="B14764" s="439" t="s">
        <v>699</v>
      </c>
      <c r="C14764" s="430" t="s">
        <v>237</v>
      </c>
      <c r="D14764" s="430">
        <v>-5.9</v>
      </c>
      <c r="E14764" s="54">
        <v>30500</v>
      </c>
      <c r="F14764" s="140">
        <f>E14764*D14764</f>
        <v>-179950</v>
      </c>
      <c r="G14764" s="86">
        <f>F14764</f>
        <v>-179950</v>
      </c>
    </row>
    <row r="14765" spans="1:9" ht="18" customHeight="1">
      <c r="A14765" s="323"/>
      <c r="B14765" s="302"/>
      <c r="C14765" s="325"/>
      <c r="D14765" s="325"/>
      <c r="E14765" s="46"/>
      <c r="F14765" s="130">
        <f t="shared" si="229"/>
        <v>0</v>
      </c>
      <c r="G14765" s="69"/>
    </row>
    <row r="14766" spans="1:9" ht="18" customHeight="1">
      <c r="A14766" s="323" t="s">
        <v>51</v>
      </c>
      <c r="B14766" s="439" t="s">
        <v>1979</v>
      </c>
      <c r="C14766" s="430" t="s">
        <v>1235</v>
      </c>
      <c r="D14766" s="430">
        <v>-84.7</v>
      </c>
      <c r="E14766" s="54">
        <v>35000</v>
      </c>
      <c r="F14766" s="140">
        <f t="shared" si="229"/>
        <v>-2964500</v>
      </c>
      <c r="G14766" s="86">
        <f>SUM(F14766:F14776)</f>
        <v>25976150</v>
      </c>
      <c r="H14766" s="277" t="s">
        <v>2474</v>
      </c>
      <c r="I14766" s="284">
        <v>42523</v>
      </c>
    </row>
    <row r="14767" spans="1:9" ht="18" customHeight="1">
      <c r="A14767" s="323"/>
      <c r="B14767" s="439" t="s">
        <v>1099</v>
      </c>
      <c r="C14767" s="430" t="s">
        <v>986</v>
      </c>
      <c r="D14767" s="430">
        <v>-11</v>
      </c>
      <c r="E14767" s="54">
        <v>33500</v>
      </c>
      <c r="F14767" s="140">
        <f t="shared" si="229"/>
        <v>-368500</v>
      </c>
      <c r="G14767" s="69"/>
      <c r="I14767" s="284">
        <v>42493</v>
      </c>
    </row>
    <row r="14768" spans="1:9" ht="18" customHeight="1">
      <c r="A14768" s="323"/>
      <c r="B14768" s="439" t="s">
        <v>3202</v>
      </c>
      <c r="C14768" s="430" t="s">
        <v>2046</v>
      </c>
      <c r="D14768" s="430">
        <v>-8</v>
      </c>
      <c r="E14768" s="54">
        <v>33000</v>
      </c>
      <c r="F14768" s="140">
        <f t="shared" si="229"/>
        <v>-264000</v>
      </c>
      <c r="G14768" s="69"/>
      <c r="I14768" s="284">
        <v>42499</v>
      </c>
    </row>
    <row r="14769" spans="1:9" ht="18" customHeight="1">
      <c r="A14769" s="323"/>
      <c r="B14769" s="302" t="s">
        <v>168</v>
      </c>
      <c r="C14769" s="325" t="s">
        <v>3203</v>
      </c>
      <c r="D14769" s="325">
        <v>358.8</v>
      </c>
      <c r="E14769" s="46">
        <v>32000</v>
      </c>
      <c r="F14769" s="130">
        <f t="shared" ref="F14769:F14776" si="230">E14769*D14769</f>
        <v>11481600</v>
      </c>
      <c r="G14769" s="69"/>
      <c r="I14769" s="284"/>
    </row>
    <row r="14770" spans="1:9" ht="18" customHeight="1">
      <c r="A14770" s="323"/>
      <c r="B14770" s="302" t="s">
        <v>31</v>
      </c>
      <c r="C14770" s="325" t="s">
        <v>662</v>
      </c>
      <c r="D14770" s="325">
        <v>150</v>
      </c>
      <c r="E14770" s="46">
        <v>35000</v>
      </c>
      <c r="F14770" s="130">
        <f t="shared" si="230"/>
        <v>5250000</v>
      </c>
      <c r="G14770" s="69"/>
      <c r="I14770" s="284"/>
    </row>
    <row r="14771" spans="1:9" ht="18" customHeight="1">
      <c r="A14771" s="323"/>
      <c r="B14771" s="302" t="s">
        <v>31</v>
      </c>
      <c r="C14771" s="325" t="s">
        <v>3193</v>
      </c>
      <c r="D14771" s="325">
        <v>67.7</v>
      </c>
      <c r="E14771" s="46">
        <v>32000</v>
      </c>
      <c r="F14771" s="130">
        <f t="shared" si="230"/>
        <v>2166400</v>
      </c>
      <c r="G14771" s="69"/>
      <c r="I14771" s="284"/>
    </row>
    <row r="14772" spans="1:9" ht="18" customHeight="1">
      <c r="A14772" s="323"/>
      <c r="B14772" s="302" t="s">
        <v>31</v>
      </c>
      <c r="C14772" s="325" t="s">
        <v>370</v>
      </c>
      <c r="D14772" s="325">
        <v>52.9</v>
      </c>
      <c r="E14772" s="46">
        <v>35000</v>
      </c>
      <c r="F14772" s="130">
        <f t="shared" si="230"/>
        <v>1851500</v>
      </c>
      <c r="G14772" s="69"/>
      <c r="I14772" s="284"/>
    </row>
    <row r="14773" spans="1:9" ht="18" customHeight="1">
      <c r="A14773" s="323"/>
      <c r="B14773" s="302" t="s">
        <v>31</v>
      </c>
      <c r="C14773" s="325" t="s">
        <v>659</v>
      </c>
      <c r="D14773" s="325">
        <v>55.2</v>
      </c>
      <c r="E14773" s="46">
        <v>35000</v>
      </c>
      <c r="F14773" s="130">
        <f t="shared" si="230"/>
        <v>1932000</v>
      </c>
      <c r="G14773" s="69"/>
      <c r="I14773" s="284"/>
    </row>
    <row r="14774" spans="1:9" ht="18" customHeight="1">
      <c r="A14774" s="323"/>
      <c r="B14774" s="302" t="s">
        <v>23</v>
      </c>
      <c r="C14774" s="325" t="s">
        <v>3204</v>
      </c>
      <c r="D14774" s="325">
        <v>42.9</v>
      </c>
      <c r="E14774" s="46">
        <v>35500</v>
      </c>
      <c r="F14774" s="130">
        <f t="shared" si="230"/>
        <v>1522950</v>
      </c>
      <c r="G14774" s="69"/>
      <c r="I14774" s="284"/>
    </row>
    <row r="14775" spans="1:9" ht="18" customHeight="1">
      <c r="A14775" s="323"/>
      <c r="B14775" s="302" t="s">
        <v>23</v>
      </c>
      <c r="C14775" s="325" t="s">
        <v>3205</v>
      </c>
      <c r="D14775" s="325">
        <v>103</v>
      </c>
      <c r="E14775" s="46">
        <v>33500</v>
      </c>
      <c r="F14775" s="130">
        <f t="shared" si="230"/>
        <v>3450500</v>
      </c>
      <c r="G14775" s="69"/>
      <c r="I14775" s="284"/>
    </row>
    <row r="14776" spans="1:9" ht="18" customHeight="1">
      <c r="A14776" s="323"/>
      <c r="B14776" s="302" t="s">
        <v>23</v>
      </c>
      <c r="C14776" s="325" t="s">
        <v>3206</v>
      </c>
      <c r="D14776" s="325">
        <v>55.6</v>
      </c>
      <c r="E14776" s="46">
        <v>34500</v>
      </c>
      <c r="F14776" s="130">
        <f t="shared" si="230"/>
        <v>1918200</v>
      </c>
      <c r="G14776" s="69"/>
      <c r="I14776" s="284"/>
    </row>
    <row r="14777" spans="1:9" ht="18" customHeight="1">
      <c r="A14777" s="323"/>
      <c r="B14777" s="439"/>
      <c r="C14777" s="430"/>
      <c r="D14777" s="430"/>
      <c r="E14777" s="54"/>
      <c r="F14777" s="140"/>
      <c r="G14777" s="69"/>
      <c r="I14777" s="284"/>
    </row>
    <row r="14778" spans="1:9" ht="18" customHeight="1">
      <c r="A14778" s="323" t="s">
        <v>330</v>
      </c>
      <c r="B14778" s="446" t="s">
        <v>3209</v>
      </c>
      <c r="C14778" s="430" t="s">
        <v>511</v>
      </c>
      <c r="D14778" s="430">
        <v>-56</v>
      </c>
      <c r="E14778" s="54">
        <v>35000</v>
      </c>
      <c r="F14778" s="140">
        <f t="shared" si="229"/>
        <v>-1960000</v>
      </c>
      <c r="G14778" s="86">
        <f>F14778</f>
        <v>-1960000</v>
      </c>
    </row>
    <row r="14779" spans="1:9" ht="18" customHeight="1">
      <c r="A14779" s="323"/>
      <c r="B14779" s="302"/>
      <c r="C14779" s="325"/>
      <c r="D14779" s="325"/>
      <c r="E14779" s="46"/>
      <c r="F14779" s="130">
        <f t="shared" si="229"/>
        <v>0</v>
      </c>
      <c r="G14779" s="69"/>
    </row>
    <row r="14780" spans="1:9" ht="18" customHeight="1">
      <c r="A14780" s="323" t="s">
        <v>448</v>
      </c>
      <c r="B14780" s="302" t="s">
        <v>13</v>
      </c>
      <c r="C14780" s="325" t="s">
        <v>918</v>
      </c>
      <c r="D14780" s="325">
        <v>250.8</v>
      </c>
      <c r="E14780" s="46">
        <v>30500</v>
      </c>
      <c r="F14780" s="130">
        <f t="shared" si="229"/>
        <v>7649400</v>
      </c>
      <c r="G14780" s="86">
        <f>F14780</f>
        <v>7649400</v>
      </c>
      <c r="H14780" s="277" t="s">
        <v>2474</v>
      </c>
    </row>
    <row r="14781" spans="1:9" ht="18" customHeight="1">
      <c r="A14781" s="323"/>
      <c r="B14781" s="302"/>
      <c r="C14781" s="325"/>
      <c r="D14781" s="325"/>
      <c r="E14781" s="46"/>
      <c r="F14781" s="130">
        <f t="shared" si="229"/>
        <v>0</v>
      </c>
      <c r="G14781" s="69"/>
    </row>
    <row r="14782" spans="1:9" ht="18" customHeight="1">
      <c r="A14782" s="323" t="s">
        <v>1514</v>
      </c>
      <c r="B14782" s="302" t="s">
        <v>13</v>
      </c>
      <c r="C14782" s="325" t="s">
        <v>60</v>
      </c>
      <c r="D14782" s="325">
        <v>100</v>
      </c>
      <c r="E14782" s="46">
        <v>30500</v>
      </c>
      <c r="F14782" s="130">
        <f t="shared" si="229"/>
        <v>3050000</v>
      </c>
      <c r="G14782" s="86">
        <f>F14782</f>
        <v>3050000</v>
      </c>
      <c r="H14782" s="277" t="s">
        <v>2474</v>
      </c>
    </row>
    <row r="14783" spans="1:9" ht="18" customHeight="1">
      <c r="A14783" s="323"/>
      <c r="B14783" s="302"/>
      <c r="C14783" s="325"/>
      <c r="D14783" s="325"/>
      <c r="E14783" s="46"/>
      <c r="F14783" s="130">
        <f t="shared" si="229"/>
        <v>0</v>
      </c>
      <c r="G14783" s="69"/>
    </row>
    <row r="14784" spans="1:9" ht="18" customHeight="1">
      <c r="A14784" s="323" t="s">
        <v>258</v>
      </c>
      <c r="B14784" s="302" t="s">
        <v>1512</v>
      </c>
      <c r="C14784" s="325" t="s">
        <v>150</v>
      </c>
      <c r="D14784" s="325">
        <v>68.8</v>
      </c>
      <c r="E14784" s="46">
        <v>34500</v>
      </c>
      <c r="F14784" s="130">
        <f t="shared" si="229"/>
        <v>2373600</v>
      </c>
      <c r="G14784" s="86">
        <f>SUM(F14784:F14786)</f>
        <v>1527600</v>
      </c>
      <c r="H14784" s="277" t="s">
        <v>2474</v>
      </c>
    </row>
    <row r="14785" spans="1:9" ht="18" customHeight="1">
      <c r="A14785" s="323"/>
      <c r="B14785" s="302" t="s">
        <v>31</v>
      </c>
      <c r="C14785" s="325" t="s">
        <v>2957</v>
      </c>
      <c r="D14785" s="325">
        <v>19.3</v>
      </c>
      <c r="E14785" s="46">
        <v>36000</v>
      </c>
      <c r="F14785" s="130">
        <f t="shared" si="229"/>
        <v>694800</v>
      </c>
      <c r="G14785" s="69"/>
    </row>
    <row r="14786" spans="1:9" ht="18" customHeight="1">
      <c r="A14786" s="323"/>
      <c r="B14786" s="439" t="s">
        <v>1052</v>
      </c>
      <c r="C14786" s="430" t="s">
        <v>2957</v>
      </c>
      <c r="D14786" s="430">
        <f>-23.5-19.3</f>
        <v>-42.8</v>
      </c>
      <c r="E14786" s="54">
        <v>36000</v>
      </c>
      <c r="F14786" s="140">
        <f t="shared" si="229"/>
        <v>-1540800</v>
      </c>
      <c r="G14786" s="69"/>
    </row>
    <row r="14787" spans="1:9" ht="18" customHeight="1">
      <c r="A14787" s="323"/>
      <c r="B14787" s="302"/>
      <c r="C14787" s="325"/>
      <c r="D14787" s="325"/>
      <c r="E14787" s="46"/>
      <c r="F14787" s="130">
        <f t="shared" si="229"/>
        <v>0</v>
      </c>
      <c r="G14787" s="69"/>
    </row>
    <row r="14788" spans="1:9" ht="18" customHeight="1">
      <c r="A14788" s="323" t="s">
        <v>2454</v>
      </c>
      <c r="B14788" s="302" t="s">
        <v>31</v>
      </c>
      <c r="C14788" s="325" t="s">
        <v>186</v>
      </c>
      <c r="D14788" s="325">
        <v>105</v>
      </c>
      <c r="E14788" s="46">
        <v>35000</v>
      </c>
      <c r="F14788" s="130">
        <f t="shared" si="229"/>
        <v>3675000</v>
      </c>
      <c r="G14788" s="86">
        <f>F14788</f>
        <v>3675000</v>
      </c>
      <c r="H14788" s="277" t="s">
        <v>2474</v>
      </c>
    </row>
    <row r="14789" spans="1:9" ht="18" customHeight="1">
      <c r="A14789" s="323"/>
      <c r="B14789" s="302"/>
      <c r="C14789" s="325"/>
      <c r="D14789" s="325"/>
      <c r="E14789" s="46"/>
      <c r="F14789" s="130">
        <f t="shared" si="229"/>
        <v>0</v>
      </c>
      <c r="G14789" s="69"/>
    </row>
    <row r="14790" spans="1:9" ht="18" customHeight="1">
      <c r="A14790" s="323" t="s">
        <v>2469</v>
      </c>
      <c r="B14790" s="302" t="s">
        <v>515</v>
      </c>
      <c r="C14790" s="325" t="s">
        <v>198</v>
      </c>
      <c r="D14790" s="325">
        <v>100</v>
      </c>
      <c r="E14790" s="46">
        <v>31500</v>
      </c>
      <c r="F14790" s="130">
        <f t="shared" si="229"/>
        <v>3150000</v>
      </c>
      <c r="G14790" s="86">
        <f>SUM(F14790:F14791)</f>
        <v>4610000</v>
      </c>
      <c r="H14790" s="277" t="s">
        <v>2474</v>
      </c>
      <c r="I14790" s="280" t="s">
        <v>2520</v>
      </c>
    </row>
    <row r="14791" spans="1:9" ht="18" customHeight="1">
      <c r="A14791" s="323"/>
      <c r="B14791" s="302" t="s">
        <v>31</v>
      </c>
      <c r="C14791" s="325" t="s">
        <v>143</v>
      </c>
      <c r="D14791" s="325">
        <v>40</v>
      </c>
      <c r="E14791" s="46">
        <v>36500</v>
      </c>
      <c r="F14791" s="130">
        <f t="shared" si="229"/>
        <v>1460000</v>
      </c>
      <c r="G14791" s="69"/>
      <c r="I14791" s="280" t="s">
        <v>2520</v>
      </c>
    </row>
    <row r="14792" spans="1:9" ht="18" customHeight="1">
      <c r="A14792" s="323"/>
      <c r="B14792" s="302"/>
      <c r="C14792" s="325"/>
      <c r="D14792" s="325"/>
      <c r="E14792" s="46"/>
      <c r="F14792" s="130">
        <f t="shared" si="229"/>
        <v>0</v>
      </c>
      <c r="G14792" s="69"/>
    </row>
    <row r="14793" spans="1:9" ht="18" customHeight="1">
      <c r="A14793" s="323" t="s">
        <v>145</v>
      </c>
      <c r="B14793" s="302" t="s">
        <v>31</v>
      </c>
      <c r="C14793" s="325" t="s">
        <v>15</v>
      </c>
      <c r="D14793" s="325">
        <f>157.6+50</f>
        <v>207.6</v>
      </c>
      <c r="E14793" s="46">
        <v>28500</v>
      </c>
      <c r="F14793" s="130">
        <f t="shared" si="229"/>
        <v>5916600</v>
      </c>
      <c r="G14793" s="86">
        <f>SUM(F14793:F14794)</f>
        <v>14703150</v>
      </c>
      <c r="H14793" s="277" t="s">
        <v>2474</v>
      </c>
    </row>
    <row r="14794" spans="1:9" ht="18" customHeight="1">
      <c r="A14794" s="323"/>
      <c r="B14794" s="302" t="s">
        <v>31</v>
      </c>
      <c r="C14794" s="325" t="s">
        <v>186</v>
      </c>
      <c r="D14794" s="325">
        <v>308.3</v>
      </c>
      <c r="E14794" s="46">
        <v>28500</v>
      </c>
      <c r="F14794" s="130">
        <f t="shared" si="229"/>
        <v>8786550</v>
      </c>
      <c r="G14794" s="69"/>
    </row>
    <row r="14795" spans="1:9" ht="18" customHeight="1">
      <c r="A14795" s="323"/>
      <c r="B14795" s="302"/>
      <c r="C14795" s="325"/>
      <c r="D14795" s="325"/>
      <c r="E14795" s="46"/>
      <c r="F14795" s="130">
        <f t="shared" si="229"/>
        <v>0</v>
      </c>
      <c r="G14795" s="69"/>
    </row>
    <row r="14796" spans="1:9" ht="18" customHeight="1">
      <c r="A14796" s="323" t="s">
        <v>2635</v>
      </c>
      <c r="B14796" s="302" t="s">
        <v>31</v>
      </c>
      <c r="C14796" s="325" t="s">
        <v>46</v>
      </c>
      <c r="D14796" s="325">
        <v>100</v>
      </c>
      <c r="E14796" s="46">
        <v>34000</v>
      </c>
      <c r="F14796" s="130">
        <f t="shared" si="229"/>
        <v>3400000</v>
      </c>
      <c r="G14796" s="86">
        <f>F14796</f>
        <v>3400000</v>
      </c>
    </row>
    <row r="14797" spans="1:9" ht="18" customHeight="1">
      <c r="A14797" s="323"/>
      <c r="B14797" s="302"/>
      <c r="C14797" s="325"/>
      <c r="D14797" s="325"/>
      <c r="E14797" s="46"/>
      <c r="F14797" s="130">
        <f t="shared" si="229"/>
        <v>0</v>
      </c>
      <c r="G14797" s="69"/>
    </row>
    <row r="14798" spans="1:9" ht="18" customHeight="1">
      <c r="A14798" s="323" t="s">
        <v>392</v>
      </c>
      <c r="B14798" s="302" t="s">
        <v>31</v>
      </c>
      <c r="C14798" s="302" t="s">
        <v>432</v>
      </c>
      <c r="D14798" s="325">
        <v>213.6</v>
      </c>
      <c r="E14798" s="46">
        <v>36500</v>
      </c>
      <c r="F14798" s="130">
        <f t="shared" si="229"/>
        <v>7796400</v>
      </c>
      <c r="G14798" s="86">
        <f>F14798</f>
        <v>7796400</v>
      </c>
      <c r="H14798" s="277" t="s">
        <v>2474</v>
      </c>
    </row>
    <row r="14799" spans="1:9" ht="18" customHeight="1">
      <c r="A14799" s="323"/>
      <c r="B14799" s="302"/>
      <c r="C14799" s="325"/>
      <c r="D14799" s="325"/>
      <c r="E14799" s="46"/>
      <c r="F14799" s="130">
        <f t="shared" si="229"/>
        <v>0</v>
      </c>
      <c r="G14799" s="69"/>
    </row>
    <row r="14800" spans="1:9" ht="18" customHeight="1">
      <c r="A14800" s="323" t="s">
        <v>193</v>
      </c>
      <c r="B14800" s="302" t="s">
        <v>13</v>
      </c>
      <c r="C14800" s="325" t="s">
        <v>2283</v>
      </c>
      <c r="D14800" s="325">
        <v>110</v>
      </c>
      <c r="E14800" s="46">
        <v>32500</v>
      </c>
      <c r="F14800" s="130">
        <f t="shared" si="229"/>
        <v>3575000</v>
      </c>
      <c r="G14800" s="86">
        <f>SUM(F14800:F14803)</f>
        <v>27389400</v>
      </c>
      <c r="H14800" s="277" t="s">
        <v>2474</v>
      </c>
    </row>
    <row r="14801" spans="1:11" ht="18" customHeight="1">
      <c r="A14801" s="323"/>
      <c r="B14801" s="302" t="s">
        <v>13</v>
      </c>
      <c r="C14801" s="325" t="s">
        <v>3207</v>
      </c>
      <c r="D14801" s="325">
        <v>56</v>
      </c>
      <c r="E14801" s="46">
        <v>32000</v>
      </c>
      <c r="F14801" s="130">
        <f t="shared" si="229"/>
        <v>1792000</v>
      </c>
      <c r="G14801" s="69"/>
    </row>
    <row r="14802" spans="1:11" ht="18" customHeight="1">
      <c r="A14802" s="323"/>
      <c r="B14802" s="302" t="s">
        <v>13</v>
      </c>
      <c r="C14802" s="325" t="s">
        <v>85</v>
      </c>
      <c r="D14802" s="325">
        <v>202.7</v>
      </c>
      <c r="E14802" s="46">
        <v>32000</v>
      </c>
      <c r="F14802" s="130">
        <f t="shared" si="229"/>
        <v>6486400</v>
      </c>
      <c r="G14802" s="69"/>
    </row>
    <row r="14803" spans="1:11" ht="18" customHeight="1">
      <c r="A14803" s="323"/>
      <c r="B14803" s="302" t="s">
        <v>13</v>
      </c>
      <c r="C14803" s="325" t="s">
        <v>261</v>
      </c>
      <c r="D14803" s="325">
        <v>485.5</v>
      </c>
      <c r="E14803" s="46">
        <v>32000</v>
      </c>
      <c r="F14803" s="130">
        <f t="shared" si="229"/>
        <v>15536000</v>
      </c>
      <c r="G14803" s="69"/>
    </row>
    <row r="14804" spans="1:11" ht="18" customHeight="1">
      <c r="A14804" s="323"/>
      <c r="B14804" s="302"/>
      <c r="C14804" s="325"/>
      <c r="D14804" s="325"/>
      <c r="E14804" s="46"/>
      <c r="F14804" s="130">
        <f t="shared" si="229"/>
        <v>0</v>
      </c>
      <c r="G14804" s="69"/>
    </row>
    <row r="14805" spans="1:11" ht="18" customHeight="1">
      <c r="A14805" s="323" t="s">
        <v>3208</v>
      </c>
      <c r="B14805" s="302" t="s">
        <v>208</v>
      </c>
      <c r="C14805" s="325" t="s">
        <v>1377</v>
      </c>
      <c r="D14805" s="325">
        <v>450</v>
      </c>
      <c r="E14805" s="46">
        <v>37000</v>
      </c>
      <c r="F14805" s="130">
        <f t="shared" si="229"/>
        <v>16650000</v>
      </c>
      <c r="G14805" s="86">
        <f>F14805</f>
        <v>16650000</v>
      </c>
      <c r="H14805" s="277" t="s">
        <v>2474</v>
      </c>
    </row>
    <row r="14806" spans="1:11" s="281" customFormat="1" ht="18" customHeight="1">
      <c r="A14806" s="302"/>
      <c r="B14806" s="302"/>
      <c r="C14806" s="325"/>
      <c r="D14806" s="325"/>
      <c r="E14806" s="46"/>
      <c r="F14806" s="130">
        <f t="shared" si="229"/>
        <v>0</v>
      </c>
      <c r="G14806" s="47"/>
      <c r="H14806" s="277"/>
      <c r="I14806" s="280"/>
      <c r="J14806" s="280"/>
      <c r="K14806" s="280"/>
    </row>
    <row r="14807" spans="1:11" s="375" customFormat="1" ht="18" customHeight="1">
      <c r="A14807" s="323" t="s">
        <v>2463</v>
      </c>
      <c r="B14807" s="302" t="s">
        <v>31</v>
      </c>
      <c r="C14807" s="302" t="s">
        <v>3211</v>
      </c>
      <c r="D14807" s="302">
        <f>125+125</f>
        <v>250</v>
      </c>
      <c r="E14807" s="379">
        <v>35000</v>
      </c>
      <c r="F14807" s="130">
        <f t="shared" si="229"/>
        <v>8750000</v>
      </c>
      <c r="G14807" s="380">
        <f>F14807</f>
        <v>8750000</v>
      </c>
      <c r="H14807" s="277" t="s">
        <v>2474</v>
      </c>
      <c r="I14807" s="280"/>
      <c r="J14807" s="280"/>
      <c r="K14807" s="376"/>
    </row>
    <row r="14808" spans="1:11" s="375" customFormat="1" ht="18" customHeight="1">
      <c r="A14808" s="323"/>
      <c r="B14808" s="323"/>
      <c r="C14808" s="502"/>
      <c r="D14808" s="502"/>
      <c r="E14808" s="366"/>
      <c r="F14808" s="367">
        <f t="shared" ref="F14808:F14834" si="231">E14808*D14808</f>
        <v>0</v>
      </c>
      <c r="G14808" s="121"/>
      <c r="H14808" s="277"/>
      <c r="I14808" s="280"/>
      <c r="J14808" s="280"/>
      <c r="K14808" s="376"/>
    </row>
    <row r="14809" spans="1:11" s="375" customFormat="1" ht="18" customHeight="1">
      <c r="A14809" s="323" t="s">
        <v>566</v>
      </c>
      <c r="B14809" s="302" t="s">
        <v>31</v>
      </c>
      <c r="C14809" s="325" t="s">
        <v>1702</v>
      </c>
      <c r="D14809" s="325">
        <v>107.5</v>
      </c>
      <c r="E14809" s="46">
        <v>34000</v>
      </c>
      <c r="F14809" s="130">
        <f t="shared" si="231"/>
        <v>3655000</v>
      </c>
      <c r="G14809" s="51">
        <f>SUM(F14809:F14810)</f>
        <v>7340600</v>
      </c>
      <c r="H14809" s="277" t="s">
        <v>2474</v>
      </c>
      <c r="I14809" s="280"/>
      <c r="J14809" s="280"/>
      <c r="K14809" s="376"/>
    </row>
    <row r="14810" spans="1:11" s="378" customFormat="1" ht="18" customHeight="1">
      <c r="A14810" s="323"/>
      <c r="B14810" s="302" t="s">
        <v>31</v>
      </c>
      <c r="C14810" s="325" t="s">
        <v>3212</v>
      </c>
      <c r="D14810" s="325">
        <v>108.4</v>
      </c>
      <c r="E14810" s="46">
        <v>34000</v>
      </c>
      <c r="F14810" s="130">
        <f t="shared" si="231"/>
        <v>3685600</v>
      </c>
      <c r="G14810" s="69"/>
      <c r="H14810" s="277"/>
      <c r="I14810" s="280"/>
      <c r="J14810" s="280"/>
      <c r="K14810" s="377"/>
    </row>
    <row r="14811" spans="1:11" s="378" customFormat="1" ht="18" customHeight="1">
      <c r="A14811" s="323"/>
      <c r="B14811" s="302"/>
      <c r="C14811" s="325"/>
      <c r="D14811" s="325"/>
      <c r="E14811" s="46"/>
      <c r="F14811" s="130">
        <f t="shared" si="231"/>
        <v>0</v>
      </c>
      <c r="G14811" s="69"/>
      <c r="H14811" s="277"/>
      <c r="I14811" s="280"/>
      <c r="J14811" s="280"/>
      <c r="K14811" s="377"/>
    </row>
    <row r="14812" spans="1:11" s="378" customFormat="1" ht="18" customHeight="1">
      <c r="A14812" s="323" t="s">
        <v>52</v>
      </c>
      <c r="B14812" s="302" t="s">
        <v>208</v>
      </c>
      <c r="C14812" s="325" t="s">
        <v>54</v>
      </c>
      <c r="D14812" s="325">
        <v>1019.3</v>
      </c>
      <c r="E14812" s="46">
        <v>38300</v>
      </c>
      <c r="F14812" s="130">
        <f t="shared" si="231"/>
        <v>39039190</v>
      </c>
      <c r="G14812" s="86">
        <f>SUM(F14812:F14813)</f>
        <v>48285860</v>
      </c>
      <c r="H14812" s="381" t="s">
        <v>2513</v>
      </c>
      <c r="I14812" s="280"/>
      <c r="J14812" s="280"/>
      <c r="K14812" s="377"/>
    </row>
    <row r="14813" spans="1:11" s="378" customFormat="1" ht="18" customHeight="1">
      <c r="A14813" s="323"/>
      <c r="B14813" s="302" t="s">
        <v>31</v>
      </c>
      <c r="C14813" s="325" t="s">
        <v>55</v>
      </c>
      <c r="D14813" s="325">
        <v>247.9</v>
      </c>
      <c r="E14813" s="46">
        <v>37300</v>
      </c>
      <c r="F14813" s="130">
        <f t="shared" si="231"/>
        <v>9246670</v>
      </c>
      <c r="G14813" s="69"/>
      <c r="H14813" s="381" t="s">
        <v>2513</v>
      </c>
      <c r="I14813" s="280"/>
      <c r="J14813" s="280"/>
      <c r="K14813" s="377"/>
    </row>
    <row r="14814" spans="1:11" s="378" customFormat="1" ht="18" customHeight="1">
      <c r="A14814" s="323"/>
      <c r="B14814" s="302"/>
      <c r="C14814" s="325"/>
      <c r="D14814" s="325"/>
      <c r="E14814" s="46"/>
      <c r="F14814" s="130">
        <f t="shared" si="231"/>
        <v>0</v>
      </c>
      <c r="G14814" s="69"/>
      <c r="H14814" s="277"/>
      <c r="I14814" s="280"/>
      <c r="J14814" s="280"/>
      <c r="K14814" s="377"/>
    </row>
    <row r="14815" spans="1:11" s="378" customFormat="1" ht="18" customHeight="1">
      <c r="A14815" s="323" t="s">
        <v>235</v>
      </c>
      <c r="B14815" s="302" t="s">
        <v>13</v>
      </c>
      <c r="C14815" s="325" t="s">
        <v>236</v>
      </c>
      <c r="D14815" s="325">
        <v>200</v>
      </c>
      <c r="E14815" s="46">
        <v>30000</v>
      </c>
      <c r="F14815" s="130">
        <f t="shared" si="231"/>
        <v>6000000</v>
      </c>
      <c r="G14815" s="86">
        <f>SUM(F14815:F14816)</f>
        <v>13266000</v>
      </c>
      <c r="H14815" s="277" t="s">
        <v>2474</v>
      </c>
      <c r="I14815" s="280"/>
      <c r="J14815" s="280"/>
      <c r="K14815" s="377"/>
    </row>
    <row r="14816" spans="1:11" s="378" customFormat="1" ht="18" customHeight="1">
      <c r="A14816" s="323"/>
      <c r="B14816" s="302" t="s">
        <v>13</v>
      </c>
      <c r="C14816" s="325" t="s">
        <v>237</v>
      </c>
      <c r="D14816" s="325">
        <v>242.2</v>
      </c>
      <c r="E14816" s="46">
        <v>30000</v>
      </c>
      <c r="F14816" s="130">
        <f t="shared" si="231"/>
        <v>7266000</v>
      </c>
      <c r="G14816" s="69"/>
      <c r="H14816" s="277"/>
      <c r="I14816" s="280"/>
      <c r="J14816" s="280"/>
      <c r="K14816" s="377"/>
    </row>
    <row r="14817" spans="1:11" s="378" customFormat="1" ht="18" customHeight="1">
      <c r="A14817" s="323"/>
      <c r="B14817" s="302"/>
      <c r="C14817" s="325"/>
      <c r="D14817" s="325"/>
      <c r="E14817" s="46"/>
      <c r="F14817" s="130">
        <f t="shared" si="231"/>
        <v>0</v>
      </c>
      <c r="G14817" s="69"/>
      <c r="H14817" s="277"/>
      <c r="I14817" s="280"/>
      <c r="J14817" s="280"/>
      <c r="K14817" s="377"/>
    </row>
    <row r="14818" spans="1:11" s="378" customFormat="1" ht="18" customHeight="1">
      <c r="A14818" s="323" t="s">
        <v>490</v>
      </c>
      <c r="B14818" s="302" t="s">
        <v>13</v>
      </c>
      <c r="C14818" s="325" t="s">
        <v>1257</v>
      </c>
      <c r="D14818" s="325">
        <v>120</v>
      </c>
      <c r="E14818" s="46">
        <v>30500</v>
      </c>
      <c r="F14818" s="130">
        <f t="shared" si="231"/>
        <v>3660000</v>
      </c>
      <c r="G14818" s="86">
        <f>F14818</f>
        <v>3660000</v>
      </c>
      <c r="H14818" s="277" t="s">
        <v>2474</v>
      </c>
      <c r="I14818" s="280"/>
      <c r="J14818" s="280"/>
      <c r="K14818" s="377"/>
    </row>
    <row r="14819" spans="1:11" s="378" customFormat="1" ht="18" customHeight="1">
      <c r="A14819" s="323"/>
      <c r="B14819" s="302"/>
      <c r="C14819" s="325"/>
      <c r="D14819" s="325"/>
      <c r="E14819" s="46"/>
      <c r="F14819" s="130">
        <f t="shared" si="231"/>
        <v>0</v>
      </c>
      <c r="G14819" s="69"/>
      <c r="H14819" s="277"/>
      <c r="I14819" s="280"/>
      <c r="J14819" s="280"/>
      <c r="K14819" s="377"/>
    </row>
    <row r="14820" spans="1:11" s="378" customFormat="1" ht="18" customHeight="1">
      <c r="A14820" s="323" t="s">
        <v>2448</v>
      </c>
      <c r="B14820" s="302" t="s">
        <v>13</v>
      </c>
      <c r="C14820" s="325" t="s">
        <v>125</v>
      </c>
      <c r="D14820" s="325">
        <v>23.5</v>
      </c>
      <c r="E14820" s="46">
        <v>32000</v>
      </c>
      <c r="F14820" s="130">
        <f t="shared" si="231"/>
        <v>752000</v>
      </c>
      <c r="G14820" s="86">
        <f>SUM(F14820:F14821)</f>
        <v>5978000</v>
      </c>
      <c r="H14820" s="277" t="s">
        <v>2474</v>
      </c>
      <c r="I14820" s="280"/>
      <c r="J14820" s="280"/>
      <c r="K14820" s="377"/>
    </row>
    <row r="14821" spans="1:11" s="378" customFormat="1" ht="18" customHeight="1">
      <c r="A14821" s="323"/>
      <c r="B14821" s="302" t="s">
        <v>23</v>
      </c>
      <c r="C14821" s="325" t="s">
        <v>1664</v>
      </c>
      <c r="D14821" s="325">
        <v>156</v>
      </c>
      <c r="E14821" s="46">
        <v>33500</v>
      </c>
      <c r="F14821" s="130">
        <f t="shared" si="231"/>
        <v>5226000</v>
      </c>
      <c r="G14821" s="69"/>
      <c r="H14821" s="277"/>
      <c r="I14821" s="280"/>
      <c r="J14821" s="280"/>
      <c r="K14821" s="377"/>
    </row>
    <row r="14822" spans="1:11" s="378" customFormat="1" ht="18" customHeight="1">
      <c r="A14822" s="323"/>
      <c r="B14822" s="302"/>
      <c r="C14822" s="325"/>
      <c r="D14822" s="325"/>
      <c r="E14822" s="46"/>
      <c r="F14822" s="130">
        <f t="shared" si="231"/>
        <v>0</v>
      </c>
      <c r="G14822" s="69"/>
      <c r="H14822" s="277"/>
      <c r="I14822" s="280"/>
      <c r="J14822" s="280"/>
      <c r="K14822" s="377"/>
    </row>
    <row r="14823" spans="1:11" s="378" customFormat="1" ht="18" customHeight="1">
      <c r="A14823" s="323" t="s">
        <v>1470</v>
      </c>
      <c r="B14823" s="302" t="s">
        <v>13</v>
      </c>
      <c r="C14823" s="325" t="s">
        <v>106</v>
      </c>
      <c r="D14823" s="325">
        <v>107.8</v>
      </c>
      <c r="E14823" s="46">
        <v>33500</v>
      </c>
      <c r="F14823" s="130">
        <f t="shared" si="231"/>
        <v>3611300</v>
      </c>
      <c r="G14823" s="86">
        <f>SUM(F14823:F14825)</f>
        <v>26246980</v>
      </c>
      <c r="H14823" s="277" t="s">
        <v>2474</v>
      </c>
      <c r="I14823" s="280"/>
      <c r="J14823" s="280"/>
      <c r="K14823" s="377"/>
    </row>
    <row r="14824" spans="1:11" s="378" customFormat="1" ht="18" customHeight="1">
      <c r="A14824" s="323"/>
      <c r="B14824" s="302" t="s">
        <v>23</v>
      </c>
      <c r="C14824" s="325" t="s">
        <v>1298</v>
      </c>
      <c r="D14824" s="325">
        <v>150.1</v>
      </c>
      <c r="E14824" s="46">
        <v>36800</v>
      </c>
      <c r="F14824" s="130">
        <f t="shared" si="231"/>
        <v>5523680</v>
      </c>
      <c r="G14824" s="69"/>
      <c r="H14824" s="277"/>
      <c r="I14824" s="280"/>
      <c r="J14824" s="280"/>
      <c r="K14824" s="377"/>
    </row>
    <row r="14825" spans="1:11" s="378" customFormat="1" ht="18" customHeight="1">
      <c r="A14825" s="323"/>
      <c r="B14825" s="302" t="s">
        <v>23</v>
      </c>
      <c r="C14825" s="325" t="s">
        <v>62</v>
      </c>
      <c r="D14825" s="325">
        <v>465</v>
      </c>
      <c r="E14825" s="46">
        <v>36800</v>
      </c>
      <c r="F14825" s="130">
        <f t="shared" si="231"/>
        <v>17112000</v>
      </c>
      <c r="G14825" s="69"/>
      <c r="H14825" s="277"/>
      <c r="I14825" s="280"/>
      <c r="J14825" s="280"/>
      <c r="K14825" s="377"/>
    </row>
    <row r="14826" spans="1:11" s="378" customFormat="1" ht="18" customHeight="1">
      <c r="A14826" s="323"/>
      <c r="B14826" s="302"/>
      <c r="C14826" s="325"/>
      <c r="D14826" s="325"/>
      <c r="E14826" s="46"/>
      <c r="F14826" s="130">
        <f t="shared" si="231"/>
        <v>0</v>
      </c>
      <c r="G14826" s="69"/>
      <c r="H14826" s="277"/>
      <c r="I14826" s="280"/>
      <c r="J14826" s="280"/>
      <c r="K14826" s="377"/>
    </row>
    <row r="14827" spans="1:11" ht="18" customHeight="1">
      <c r="A14827" s="323" t="s">
        <v>93</v>
      </c>
      <c r="B14827" s="302" t="s">
        <v>13</v>
      </c>
      <c r="C14827" s="325" t="s">
        <v>2789</v>
      </c>
      <c r="D14827" s="325">
        <v>159</v>
      </c>
      <c r="E14827" s="46">
        <v>30500</v>
      </c>
      <c r="F14827" s="130">
        <f t="shared" si="231"/>
        <v>4849500</v>
      </c>
      <c r="G14827" s="86">
        <f>SUM(F14827:F14830)</f>
        <v>13666000</v>
      </c>
      <c r="H14827" s="277" t="s">
        <v>2474</v>
      </c>
    </row>
    <row r="14828" spans="1:11" ht="18" customHeight="1">
      <c r="A14828" s="323"/>
      <c r="B14828" s="302" t="s">
        <v>31</v>
      </c>
      <c r="C14828" s="325" t="s">
        <v>1583</v>
      </c>
      <c r="D14828" s="325">
        <v>97.3</v>
      </c>
      <c r="E14828" s="46">
        <v>35000</v>
      </c>
      <c r="F14828" s="130">
        <f t="shared" si="231"/>
        <v>3405500</v>
      </c>
      <c r="G14828" s="69"/>
    </row>
    <row r="14829" spans="1:11" ht="18" customHeight="1">
      <c r="A14829" s="323"/>
      <c r="B14829" s="302" t="s">
        <v>31</v>
      </c>
      <c r="C14829" s="325" t="s">
        <v>416</v>
      </c>
      <c r="D14829" s="325">
        <v>45.7</v>
      </c>
      <c r="E14829" s="46">
        <v>35000</v>
      </c>
      <c r="F14829" s="130">
        <f t="shared" si="231"/>
        <v>1599500</v>
      </c>
      <c r="G14829" s="69"/>
    </row>
    <row r="14830" spans="1:11" ht="18" customHeight="1">
      <c r="A14830" s="323"/>
      <c r="B14830" s="302" t="s">
        <v>31</v>
      </c>
      <c r="C14830" s="325" t="s">
        <v>370</v>
      </c>
      <c r="D14830" s="325">
        <v>108.9</v>
      </c>
      <c r="E14830" s="46">
        <v>35000</v>
      </c>
      <c r="F14830" s="130">
        <f t="shared" si="231"/>
        <v>3811500</v>
      </c>
      <c r="G14830" s="69"/>
    </row>
    <row r="14831" spans="1:11" ht="18" customHeight="1">
      <c r="A14831" s="323"/>
      <c r="B14831" s="302"/>
      <c r="C14831" s="325"/>
      <c r="D14831" s="325"/>
      <c r="E14831" s="46"/>
      <c r="F14831" s="130">
        <f t="shared" si="231"/>
        <v>0</v>
      </c>
      <c r="G14831" s="69"/>
    </row>
    <row r="14832" spans="1:11" ht="18" customHeight="1">
      <c r="A14832" s="323" t="s">
        <v>316</v>
      </c>
      <c r="B14832" s="302" t="s">
        <v>31</v>
      </c>
      <c r="C14832" s="325" t="s">
        <v>117</v>
      </c>
      <c r="D14832" s="325">
        <v>336.8</v>
      </c>
      <c r="E14832" s="46">
        <v>34000</v>
      </c>
      <c r="F14832" s="130">
        <f t="shared" si="231"/>
        <v>11451200</v>
      </c>
      <c r="G14832" s="86">
        <f>SUM(F14832:F14834)</f>
        <v>45390200</v>
      </c>
      <c r="H14832" s="277" t="s">
        <v>2474</v>
      </c>
    </row>
    <row r="14833" spans="1:7" ht="18" customHeight="1">
      <c r="A14833" s="323"/>
      <c r="B14833" s="302" t="s">
        <v>31</v>
      </c>
      <c r="C14833" s="325" t="s">
        <v>2804</v>
      </c>
      <c r="D14833" s="325">
        <v>75</v>
      </c>
      <c r="E14833" s="46">
        <v>35000</v>
      </c>
      <c r="F14833" s="130">
        <f t="shared" si="231"/>
        <v>2625000</v>
      </c>
      <c r="G14833" s="69"/>
    </row>
    <row r="14834" spans="1:7" ht="18" customHeight="1">
      <c r="A14834" s="533"/>
      <c r="B14834" s="440" t="s">
        <v>31</v>
      </c>
      <c r="C14834" s="382" t="s">
        <v>62</v>
      </c>
      <c r="D14834" s="382">
        <v>921</v>
      </c>
      <c r="E14834" s="59">
        <v>34000</v>
      </c>
      <c r="F14834" s="132">
        <f t="shared" si="231"/>
        <v>31314000</v>
      </c>
      <c r="G14834" s="92"/>
    </row>
    <row r="14835" spans="1:7" ht="18" customHeight="1">
      <c r="A14835" s="526"/>
      <c r="B14835" s="435"/>
      <c r="C14835" s="484"/>
      <c r="D14835" s="484"/>
      <c r="E14835" s="113"/>
      <c r="F14835" s="126"/>
      <c r="G14835" s="9"/>
    </row>
    <row r="14836" spans="1:7" ht="18" customHeight="1">
      <c r="A14836" s="537">
        <v>42525</v>
      </c>
      <c r="B14836" s="355"/>
      <c r="C14836" s="491" t="s">
        <v>398</v>
      </c>
      <c r="D14836" s="525"/>
      <c r="F14836" s="127"/>
    </row>
    <row r="14837" spans="1:7" ht="18" customHeight="1">
      <c r="A14837" s="531" t="s">
        <v>3125</v>
      </c>
      <c r="B14837" s="436" t="s">
        <v>134</v>
      </c>
      <c r="C14837" s="494" t="s">
        <v>152</v>
      </c>
      <c r="D14837" s="527">
        <f>SUM(D14838:D14934)</f>
        <v>8818.2000000000007</v>
      </c>
      <c r="E14837" s="166"/>
      <c r="F14837" s="166">
        <f>SUM(F14838:F14934)</f>
        <v>316251400</v>
      </c>
      <c r="G14837" s="166">
        <f>SUM(G14838:G14934)</f>
        <v>316251400</v>
      </c>
    </row>
    <row r="14838" spans="1:7" ht="18" customHeight="1">
      <c r="A14838" s="532" t="s">
        <v>12</v>
      </c>
      <c r="B14838" s="441" t="s">
        <v>13</v>
      </c>
      <c r="C14838" s="492" t="s">
        <v>214</v>
      </c>
      <c r="D14838" s="492">
        <v>101.6</v>
      </c>
      <c r="E14838" s="62">
        <v>30500</v>
      </c>
      <c r="F14838" s="139">
        <f>E14838*D14838</f>
        <v>3098800</v>
      </c>
      <c r="G14838" s="85">
        <f>F14838</f>
        <v>3098800</v>
      </c>
    </row>
    <row r="14839" spans="1:7" ht="18" customHeight="1">
      <c r="A14839" s="323"/>
      <c r="B14839" s="302"/>
      <c r="C14839" s="325"/>
      <c r="D14839" s="325"/>
      <c r="E14839" s="46"/>
      <c r="F14839" s="130"/>
      <c r="G14839" s="69"/>
    </row>
    <row r="14840" spans="1:7" ht="18" customHeight="1">
      <c r="A14840" s="323" t="s">
        <v>3216</v>
      </c>
      <c r="B14840" s="302" t="s">
        <v>31</v>
      </c>
      <c r="C14840" s="325" t="s">
        <v>71</v>
      </c>
      <c r="D14840" s="325">
        <v>1002.8</v>
      </c>
      <c r="E14840" s="46">
        <v>35500</v>
      </c>
      <c r="F14840" s="130">
        <f>E14840*D14840</f>
        <v>35599400</v>
      </c>
      <c r="G14840" s="86">
        <f>F14840</f>
        <v>35599400</v>
      </c>
    </row>
    <row r="14841" spans="1:7" ht="18" customHeight="1">
      <c r="A14841" s="323"/>
      <c r="B14841" s="302"/>
      <c r="C14841" s="325"/>
      <c r="D14841" s="325"/>
      <c r="E14841" s="46"/>
      <c r="F14841" s="130"/>
      <c r="G14841" s="69"/>
    </row>
    <row r="14842" spans="1:7" ht="18" customHeight="1">
      <c r="A14842" s="323" t="s">
        <v>1680</v>
      </c>
      <c r="B14842" s="302" t="s">
        <v>390</v>
      </c>
      <c r="C14842" s="325" t="s">
        <v>3217</v>
      </c>
      <c r="D14842" s="325">
        <v>97</v>
      </c>
      <c r="E14842" s="46">
        <v>32500</v>
      </c>
      <c r="F14842" s="130">
        <f>E14842*D14842</f>
        <v>3152500</v>
      </c>
      <c r="G14842" s="86">
        <f>SUM(F14842:F14843)</f>
        <v>6422000</v>
      </c>
    </row>
    <row r="14843" spans="1:7" ht="18" customHeight="1">
      <c r="A14843" s="323"/>
      <c r="B14843" s="302" t="s">
        <v>390</v>
      </c>
      <c r="C14843" s="325" t="s">
        <v>60</v>
      </c>
      <c r="D14843" s="325">
        <v>100.6</v>
      </c>
      <c r="E14843" s="46">
        <v>32500</v>
      </c>
      <c r="F14843" s="130">
        <f>E14843*D14843</f>
        <v>3269500</v>
      </c>
      <c r="G14843" s="86"/>
    </row>
    <row r="14844" spans="1:7" ht="18" customHeight="1">
      <c r="A14844" s="323"/>
      <c r="B14844" s="302"/>
      <c r="C14844" s="325"/>
      <c r="D14844" s="325"/>
      <c r="E14844" s="46"/>
      <c r="F14844" s="130"/>
      <c r="G14844" s="69"/>
    </row>
    <row r="14845" spans="1:7" ht="18" customHeight="1">
      <c r="A14845" s="323" t="s">
        <v>2582</v>
      </c>
      <c r="B14845" s="444" t="s">
        <v>6</v>
      </c>
      <c r="C14845" s="482" t="s">
        <v>22</v>
      </c>
      <c r="D14845" s="482">
        <v>100</v>
      </c>
      <c r="E14845" s="116">
        <v>40000</v>
      </c>
      <c r="F14845" s="131">
        <f>E14845*D14845</f>
        <v>4000000</v>
      </c>
      <c r="G14845" s="86">
        <f>F14845</f>
        <v>4000000</v>
      </c>
    </row>
    <row r="14846" spans="1:7" ht="18" customHeight="1">
      <c r="A14846" s="323"/>
      <c r="B14846" s="302"/>
      <c r="C14846" s="325"/>
      <c r="D14846" s="325"/>
      <c r="E14846" s="46"/>
      <c r="F14846" s="130"/>
      <c r="G14846" s="69"/>
    </row>
    <row r="14847" spans="1:7" ht="18" customHeight="1">
      <c r="A14847" s="323" t="s">
        <v>2658</v>
      </c>
      <c r="B14847" s="302" t="s">
        <v>13</v>
      </c>
      <c r="C14847" s="325" t="s">
        <v>3219</v>
      </c>
      <c r="D14847" s="325">
        <v>110</v>
      </c>
      <c r="E14847" s="46">
        <v>31000</v>
      </c>
      <c r="F14847" s="130">
        <f>E14847*D14847</f>
        <v>3410000</v>
      </c>
      <c r="G14847" s="86">
        <f>SUM(F14847:F14848)</f>
        <v>4030000</v>
      </c>
    </row>
    <row r="14848" spans="1:7" ht="18" customHeight="1">
      <c r="A14848" s="323"/>
      <c r="B14848" s="302" t="s">
        <v>13</v>
      </c>
      <c r="C14848" s="325" t="s">
        <v>840</v>
      </c>
      <c r="D14848" s="325">
        <v>20</v>
      </c>
      <c r="E14848" s="46">
        <v>31000</v>
      </c>
      <c r="F14848" s="130">
        <f>E14848*D14848</f>
        <v>620000</v>
      </c>
      <c r="G14848" s="69"/>
    </row>
    <row r="14849" spans="1:9" ht="18" customHeight="1">
      <c r="A14849" s="323"/>
      <c r="B14849" s="302"/>
      <c r="C14849" s="325"/>
      <c r="D14849" s="325"/>
      <c r="E14849" s="46"/>
      <c r="F14849" s="130"/>
      <c r="G14849" s="69"/>
    </row>
    <row r="14850" spans="1:9" ht="18" customHeight="1">
      <c r="A14850" s="323" t="s">
        <v>354</v>
      </c>
      <c r="B14850" s="444" t="s">
        <v>256</v>
      </c>
      <c r="C14850" s="482" t="s">
        <v>1539</v>
      </c>
      <c r="D14850" s="482">
        <v>48.8</v>
      </c>
      <c r="E14850" s="116">
        <v>43000</v>
      </c>
      <c r="F14850" s="131">
        <f>E14850*D14850</f>
        <v>2098400</v>
      </c>
      <c r="G14850" s="86">
        <f>SUM(F14850:F14853)</f>
        <v>3338400</v>
      </c>
    </row>
    <row r="14851" spans="1:9" ht="18" customHeight="1">
      <c r="A14851" s="323"/>
      <c r="B14851" s="302" t="s">
        <v>13</v>
      </c>
      <c r="C14851" s="325" t="s">
        <v>60</v>
      </c>
      <c r="D14851" s="325">
        <v>20</v>
      </c>
      <c r="E14851" s="46">
        <v>31000</v>
      </c>
      <c r="F14851" s="130">
        <f>E14851*D14851</f>
        <v>620000</v>
      </c>
      <c r="G14851" s="69"/>
    </row>
    <row r="14852" spans="1:9" ht="18" customHeight="1">
      <c r="A14852" s="323"/>
      <c r="B14852" s="302" t="s">
        <v>13</v>
      </c>
      <c r="C14852" s="325" t="s">
        <v>76</v>
      </c>
      <c r="D14852" s="325">
        <v>10</v>
      </c>
      <c r="E14852" s="46">
        <v>31000</v>
      </c>
      <c r="F14852" s="130">
        <f>E14852*D14852</f>
        <v>310000</v>
      </c>
      <c r="G14852" s="69"/>
    </row>
    <row r="14853" spans="1:9" ht="18" customHeight="1">
      <c r="A14853" s="323"/>
      <c r="B14853" s="302" t="s">
        <v>13</v>
      </c>
      <c r="C14853" s="325" t="s">
        <v>22</v>
      </c>
      <c r="D14853" s="325">
        <v>10</v>
      </c>
      <c r="E14853" s="46">
        <v>31000</v>
      </c>
      <c r="F14853" s="130">
        <f>E14853*D14853</f>
        <v>310000</v>
      </c>
      <c r="G14853" s="69"/>
    </row>
    <row r="14854" spans="1:9" ht="18" customHeight="1">
      <c r="A14854" s="323"/>
      <c r="B14854" s="302"/>
      <c r="C14854" s="325"/>
      <c r="D14854" s="325"/>
      <c r="E14854" s="46"/>
      <c r="F14854" s="130"/>
      <c r="G14854" s="69"/>
    </row>
    <row r="14855" spans="1:9" ht="18" customHeight="1">
      <c r="A14855" s="323" t="s">
        <v>2568</v>
      </c>
      <c r="B14855" s="302" t="s">
        <v>13</v>
      </c>
      <c r="C14855" s="325" t="s">
        <v>69</v>
      </c>
      <c r="D14855" s="325">
        <v>97.5</v>
      </c>
      <c r="E14855" s="46">
        <v>30500</v>
      </c>
      <c r="F14855" s="130">
        <f t="shared" ref="F14855:F14869" si="232">E14855*D14855</f>
        <v>2973750</v>
      </c>
      <c r="G14855" s="86">
        <f>SUM(F14855:F14859)</f>
        <v>11587500</v>
      </c>
      <c r="H14855" s="277" t="s">
        <v>2474</v>
      </c>
    </row>
    <row r="14856" spans="1:9" ht="18" customHeight="1">
      <c r="A14856" s="323"/>
      <c r="B14856" s="302" t="s">
        <v>13</v>
      </c>
      <c r="C14856" s="325" t="s">
        <v>1210</v>
      </c>
      <c r="D14856" s="325">
        <v>112.5</v>
      </c>
      <c r="E14856" s="46">
        <v>30500</v>
      </c>
      <c r="F14856" s="130">
        <f t="shared" si="232"/>
        <v>3431250</v>
      </c>
      <c r="G14856" s="69"/>
    </row>
    <row r="14857" spans="1:9" ht="18" customHeight="1">
      <c r="A14857" s="323"/>
      <c r="B14857" s="302" t="s">
        <v>13</v>
      </c>
      <c r="C14857" s="325" t="s">
        <v>721</v>
      </c>
      <c r="D14857" s="325">
        <v>85</v>
      </c>
      <c r="E14857" s="46">
        <v>30500</v>
      </c>
      <c r="F14857" s="130">
        <f t="shared" si="232"/>
        <v>2592500</v>
      </c>
      <c r="G14857" s="69"/>
    </row>
    <row r="14858" spans="1:9" ht="18" customHeight="1">
      <c r="A14858" s="323"/>
      <c r="B14858" s="302" t="s">
        <v>31</v>
      </c>
      <c r="C14858" s="325" t="s">
        <v>1796</v>
      </c>
      <c r="D14858" s="325">
        <v>59</v>
      </c>
      <c r="E14858" s="46">
        <v>35000</v>
      </c>
      <c r="F14858" s="130">
        <f t="shared" si="232"/>
        <v>2065000</v>
      </c>
      <c r="G14858" s="69"/>
    </row>
    <row r="14859" spans="1:9" ht="18" customHeight="1">
      <c r="A14859" s="323"/>
      <c r="B14859" s="302" t="s">
        <v>31</v>
      </c>
      <c r="C14859" s="325" t="s">
        <v>1066</v>
      </c>
      <c r="D14859" s="325">
        <v>15</v>
      </c>
      <c r="E14859" s="46">
        <v>35000</v>
      </c>
      <c r="F14859" s="130">
        <f t="shared" si="232"/>
        <v>525000</v>
      </c>
      <c r="G14859" s="69"/>
    </row>
    <row r="14860" spans="1:9" ht="18" customHeight="1">
      <c r="A14860" s="323"/>
      <c r="B14860" s="302"/>
      <c r="C14860" s="325"/>
      <c r="D14860" s="325"/>
      <c r="E14860" s="46"/>
      <c r="F14860" s="130">
        <f t="shared" si="232"/>
        <v>0</v>
      </c>
      <c r="G14860" s="69"/>
    </row>
    <row r="14861" spans="1:9" ht="18" customHeight="1">
      <c r="A14861" s="323" t="s">
        <v>193</v>
      </c>
      <c r="B14861" s="302" t="s">
        <v>13</v>
      </c>
      <c r="C14861" s="325" t="s">
        <v>261</v>
      </c>
      <c r="D14861" s="325">
        <v>4</v>
      </c>
      <c r="E14861" s="46">
        <v>32000</v>
      </c>
      <c r="F14861" s="130">
        <f t="shared" si="232"/>
        <v>128000</v>
      </c>
      <c r="G14861" s="86">
        <f>F14861</f>
        <v>128000</v>
      </c>
      <c r="I14861" s="284">
        <v>42524</v>
      </c>
    </row>
    <row r="14862" spans="1:9" ht="18" customHeight="1">
      <c r="A14862" s="323"/>
      <c r="B14862" s="302"/>
      <c r="C14862" s="325"/>
      <c r="D14862" s="325"/>
      <c r="E14862" s="46"/>
      <c r="F14862" s="130">
        <f t="shared" si="232"/>
        <v>0</v>
      </c>
      <c r="G14862" s="69"/>
    </row>
    <row r="14863" spans="1:9" ht="18" customHeight="1">
      <c r="A14863" s="323" t="s">
        <v>415</v>
      </c>
      <c r="B14863" s="439" t="s">
        <v>3213</v>
      </c>
      <c r="C14863" s="430" t="s">
        <v>784</v>
      </c>
      <c r="D14863" s="430">
        <v>-15.5</v>
      </c>
      <c r="E14863" s="54">
        <v>33800</v>
      </c>
      <c r="F14863" s="140">
        <f t="shared" si="232"/>
        <v>-523900</v>
      </c>
      <c r="G14863" s="86">
        <f>F14863</f>
        <v>-523900</v>
      </c>
      <c r="I14863" s="284">
        <v>42524</v>
      </c>
    </row>
    <row r="14864" spans="1:9" ht="18" customHeight="1">
      <c r="A14864" s="323"/>
      <c r="B14864" s="302"/>
      <c r="C14864" s="325"/>
      <c r="D14864" s="325"/>
      <c r="E14864" s="46"/>
      <c r="F14864" s="130">
        <f t="shared" si="232"/>
        <v>0</v>
      </c>
      <c r="G14864" s="69"/>
    </row>
    <row r="14865" spans="1:9" ht="18" customHeight="1">
      <c r="A14865" s="323" t="s">
        <v>912</v>
      </c>
      <c r="B14865" s="439" t="s">
        <v>176</v>
      </c>
      <c r="C14865" s="430" t="s">
        <v>913</v>
      </c>
      <c r="D14865" s="430">
        <v>-75</v>
      </c>
      <c r="E14865" s="54">
        <v>33500</v>
      </c>
      <c r="F14865" s="140">
        <f t="shared" si="232"/>
        <v>-2512500</v>
      </c>
      <c r="G14865" s="86">
        <f>F14865</f>
        <v>-2512500</v>
      </c>
      <c r="I14865" s="284">
        <v>42524</v>
      </c>
    </row>
    <row r="14866" spans="1:9" ht="18" customHeight="1">
      <c r="A14866" s="323"/>
      <c r="B14866" s="302"/>
      <c r="C14866" s="325"/>
      <c r="D14866" s="325"/>
      <c r="E14866" s="46"/>
      <c r="F14866" s="130">
        <f t="shared" si="232"/>
        <v>0</v>
      </c>
      <c r="G14866" s="69"/>
    </row>
    <row r="14867" spans="1:9" ht="18" customHeight="1">
      <c r="A14867" s="323" t="s">
        <v>2469</v>
      </c>
      <c r="B14867" s="302" t="s">
        <v>31</v>
      </c>
      <c r="C14867" s="325" t="s">
        <v>200</v>
      </c>
      <c r="D14867" s="325">
        <f>30</f>
        <v>30</v>
      </c>
      <c r="E14867" s="46">
        <v>37000</v>
      </c>
      <c r="F14867" s="130">
        <f t="shared" si="232"/>
        <v>1110000</v>
      </c>
      <c r="G14867" s="86">
        <f>SUM(F14867:F14869)</f>
        <v>6658000</v>
      </c>
      <c r="I14867" s="338" t="s">
        <v>2520</v>
      </c>
    </row>
    <row r="14868" spans="1:9" ht="18" customHeight="1">
      <c r="A14868" s="323"/>
      <c r="B14868" s="302" t="s">
        <v>31</v>
      </c>
      <c r="C14868" s="325" t="s">
        <v>3214</v>
      </c>
      <c r="D14868" s="325">
        <v>52</v>
      </c>
      <c r="E14868" s="46">
        <v>36500</v>
      </c>
      <c r="F14868" s="130">
        <f t="shared" si="232"/>
        <v>1898000</v>
      </c>
      <c r="G14868" s="69"/>
      <c r="I14868" s="338" t="s">
        <v>2858</v>
      </c>
    </row>
    <row r="14869" spans="1:9" ht="18" customHeight="1">
      <c r="A14869" s="323"/>
      <c r="B14869" s="302" t="s">
        <v>31</v>
      </c>
      <c r="C14869" s="325" t="s">
        <v>75</v>
      </c>
      <c r="D14869" s="325">
        <v>100</v>
      </c>
      <c r="E14869" s="46">
        <v>36500</v>
      </c>
      <c r="F14869" s="130">
        <f t="shared" si="232"/>
        <v>3650000</v>
      </c>
      <c r="G14869" s="69"/>
      <c r="I14869" s="338" t="s">
        <v>2858</v>
      </c>
    </row>
    <row r="14870" spans="1:9" ht="18" customHeight="1">
      <c r="A14870" s="323"/>
      <c r="B14870" s="302"/>
      <c r="C14870" s="325"/>
      <c r="D14870" s="325"/>
      <c r="E14870" s="46"/>
      <c r="F14870" s="130">
        <f t="shared" ref="F14870:F14934" si="233">E14870*D14870</f>
        <v>0</v>
      </c>
      <c r="G14870" s="69"/>
    </row>
    <row r="14871" spans="1:9" ht="18" customHeight="1">
      <c r="A14871" s="323" t="s">
        <v>154</v>
      </c>
      <c r="B14871" s="444" t="s">
        <v>798</v>
      </c>
      <c r="C14871" s="482" t="s">
        <v>799</v>
      </c>
      <c r="D14871" s="482">
        <v>60</v>
      </c>
      <c r="E14871" s="116">
        <v>40500</v>
      </c>
      <c r="F14871" s="131">
        <f t="shared" si="233"/>
        <v>2430000</v>
      </c>
      <c r="G14871" s="86">
        <f>F14871</f>
        <v>2430000</v>
      </c>
    </row>
    <row r="14872" spans="1:9" ht="18" customHeight="1">
      <c r="A14872" s="323"/>
      <c r="B14872" s="302"/>
      <c r="C14872" s="325"/>
      <c r="D14872" s="325"/>
      <c r="E14872" s="46"/>
      <c r="F14872" s="130">
        <f t="shared" si="233"/>
        <v>0</v>
      </c>
      <c r="G14872" s="69"/>
    </row>
    <row r="14873" spans="1:9" ht="18" customHeight="1">
      <c r="A14873" s="323" t="s">
        <v>51</v>
      </c>
      <c r="B14873" s="302" t="s">
        <v>31</v>
      </c>
      <c r="C14873" s="325" t="s">
        <v>43</v>
      </c>
      <c r="D14873" s="325">
        <v>200</v>
      </c>
      <c r="E14873" s="46">
        <v>35000</v>
      </c>
      <c r="F14873" s="130">
        <f t="shared" si="233"/>
        <v>7000000</v>
      </c>
      <c r="G14873" s="86">
        <f>SUM(F14873:F14878)</f>
        <v>32968300</v>
      </c>
      <c r="H14873" s="277" t="s">
        <v>2474</v>
      </c>
    </row>
    <row r="14874" spans="1:9" ht="18" customHeight="1">
      <c r="A14874" s="323"/>
      <c r="B14874" s="302" t="s">
        <v>31</v>
      </c>
      <c r="C14874" s="325" t="s">
        <v>14</v>
      </c>
      <c r="D14874" s="325">
        <v>70</v>
      </c>
      <c r="E14874" s="46">
        <v>35000</v>
      </c>
      <c r="F14874" s="130">
        <f t="shared" si="233"/>
        <v>2450000</v>
      </c>
      <c r="G14874" s="69"/>
    </row>
    <row r="14875" spans="1:9" ht="18" customHeight="1">
      <c r="A14875" s="323"/>
      <c r="B14875" s="302" t="s">
        <v>31</v>
      </c>
      <c r="C14875" s="325" t="s">
        <v>662</v>
      </c>
      <c r="D14875" s="325">
        <v>35</v>
      </c>
      <c r="E14875" s="46">
        <v>35000</v>
      </c>
      <c r="F14875" s="130">
        <f t="shared" si="233"/>
        <v>1225000</v>
      </c>
      <c r="G14875" s="69"/>
    </row>
    <row r="14876" spans="1:9" ht="18" customHeight="1">
      <c r="A14876" s="323"/>
      <c r="B14876" s="302" t="s">
        <v>31</v>
      </c>
      <c r="C14876" s="325" t="s">
        <v>34</v>
      </c>
      <c r="D14876" s="325">
        <v>291.5</v>
      </c>
      <c r="E14876" s="46">
        <v>35000</v>
      </c>
      <c r="F14876" s="130">
        <f t="shared" si="233"/>
        <v>10202500</v>
      </c>
      <c r="G14876" s="69"/>
    </row>
    <row r="14877" spans="1:9" ht="18" customHeight="1">
      <c r="A14877" s="323"/>
      <c r="B14877" s="302" t="s">
        <v>31</v>
      </c>
      <c r="C14877" s="325" t="s">
        <v>3215</v>
      </c>
      <c r="D14877" s="325">
        <v>151</v>
      </c>
      <c r="E14877" s="46">
        <v>34000</v>
      </c>
      <c r="F14877" s="130">
        <f t="shared" si="233"/>
        <v>5134000</v>
      </c>
      <c r="G14877" s="69"/>
    </row>
    <row r="14878" spans="1:9" ht="18" customHeight="1">
      <c r="A14878" s="323"/>
      <c r="B14878" s="302" t="s">
        <v>168</v>
      </c>
      <c r="C14878" s="325" t="s">
        <v>192</v>
      </c>
      <c r="D14878" s="325">
        <v>217.4</v>
      </c>
      <c r="E14878" s="46">
        <v>32000</v>
      </c>
      <c r="F14878" s="130">
        <f t="shared" si="233"/>
        <v>6956800</v>
      </c>
      <c r="G14878" s="69"/>
    </row>
    <row r="14879" spans="1:9" ht="18" customHeight="1">
      <c r="A14879" s="323"/>
      <c r="B14879" s="302"/>
      <c r="C14879" s="325"/>
      <c r="D14879" s="325"/>
      <c r="E14879" s="46"/>
      <c r="F14879" s="130">
        <f t="shared" si="233"/>
        <v>0</v>
      </c>
      <c r="G14879" s="69"/>
    </row>
    <row r="14880" spans="1:9" ht="18" customHeight="1">
      <c r="A14880" s="323" t="s">
        <v>1843</v>
      </c>
      <c r="B14880" s="302" t="s">
        <v>13</v>
      </c>
      <c r="C14880" s="325" t="s">
        <v>845</v>
      </c>
      <c r="D14880" s="325">
        <v>54.7</v>
      </c>
      <c r="E14880" s="46">
        <v>30500</v>
      </c>
      <c r="F14880" s="130">
        <f t="shared" si="233"/>
        <v>1668350</v>
      </c>
      <c r="G14880" s="86">
        <f>SUM(F14880:F14886)</f>
        <v>20319850</v>
      </c>
      <c r="H14880" s="277" t="s">
        <v>2474</v>
      </c>
    </row>
    <row r="14881" spans="1:8" ht="18" customHeight="1">
      <c r="A14881" s="323"/>
      <c r="B14881" s="302" t="s">
        <v>31</v>
      </c>
      <c r="C14881" s="325" t="s">
        <v>184</v>
      </c>
      <c r="D14881" s="325">
        <v>99.8</v>
      </c>
      <c r="E14881" s="46">
        <v>35000</v>
      </c>
      <c r="F14881" s="130">
        <f t="shared" si="233"/>
        <v>3493000</v>
      </c>
      <c r="G14881" s="69"/>
    </row>
    <row r="14882" spans="1:8" ht="18" customHeight="1">
      <c r="A14882" s="323"/>
      <c r="B14882" s="302" t="s">
        <v>31</v>
      </c>
      <c r="C14882" s="325" t="s">
        <v>14</v>
      </c>
      <c r="D14882" s="325">
        <v>50</v>
      </c>
      <c r="E14882" s="46">
        <v>35000</v>
      </c>
      <c r="F14882" s="130">
        <f>E14882*D14882</f>
        <v>1750000</v>
      </c>
      <c r="G14882" s="69"/>
    </row>
    <row r="14883" spans="1:8" ht="18" customHeight="1">
      <c r="A14883" s="323"/>
      <c r="B14883" s="302" t="s">
        <v>31</v>
      </c>
      <c r="C14883" s="325" t="s">
        <v>1687</v>
      </c>
      <c r="D14883" s="325">
        <v>61.7</v>
      </c>
      <c r="E14883" s="46">
        <v>35000</v>
      </c>
      <c r="F14883" s="130">
        <f>E14883*D14883</f>
        <v>2159500</v>
      </c>
      <c r="G14883" s="69"/>
    </row>
    <row r="14884" spans="1:8" ht="18" customHeight="1">
      <c r="A14884" s="323"/>
      <c r="B14884" s="302" t="s">
        <v>31</v>
      </c>
      <c r="C14884" s="325" t="s">
        <v>69</v>
      </c>
      <c r="D14884" s="325">
        <v>50.3</v>
      </c>
      <c r="E14884" s="46">
        <v>35000</v>
      </c>
      <c r="F14884" s="130">
        <f>E14884*D14884</f>
        <v>1760500</v>
      </c>
      <c r="G14884" s="69"/>
    </row>
    <row r="14885" spans="1:8" ht="18" customHeight="1">
      <c r="A14885" s="323"/>
      <c r="B14885" s="302" t="s">
        <v>31</v>
      </c>
      <c r="C14885" s="325" t="s">
        <v>3222</v>
      </c>
      <c r="D14885" s="325">
        <v>73.2</v>
      </c>
      <c r="E14885" s="46">
        <v>35000</v>
      </c>
      <c r="F14885" s="130">
        <f>E14885*D14885</f>
        <v>2562000</v>
      </c>
      <c r="G14885" s="69"/>
    </row>
    <row r="14886" spans="1:8" ht="18" customHeight="1">
      <c r="A14886" s="323"/>
      <c r="B14886" s="302" t="s">
        <v>31</v>
      </c>
      <c r="C14886" s="325" t="s">
        <v>3223</v>
      </c>
      <c r="D14886" s="325">
        <v>197.9</v>
      </c>
      <c r="E14886" s="46">
        <v>35000</v>
      </c>
      <c r="F14886" s="130">
        <f>E14886*D14886</f>
        <v>6926500</v>
      </c>
      <c r="G14886" s="69"/>
    </row>
    <row r="14887" spans="1:8" ht="18" customHeight="1">
      <c r="A14887" s="323"/>
      <c r="B14887" s="302"/>
      <c r="C14887" s="325"/>
      <c r="D14887" s="325"/>
      <c r="E14887" s="46"/>
      <c r="F14887" s="130">
        <f t="shared" si="233"/>
        <v>0</v>
      </c>
      <c r="G14887" s="69"/>
    </row>
    <row r="14888" spans="1:8" ht="18" customHeight="1">
      <c r="A14888" s="323" t="s">
        <v>193</v>
      </c>
      <c r="B14888" s="302" t="s">
        <v>13</v>
      </c>
      <c r="C14888" s="325" t="s">
        <v>2283</v>
      </c>
      <c r="D14888" s="325">
        <v>1010</v>
      </c>
      <c r="E14888" s="46">
        <v>32500</v>
      </c>
      <c r="F14888" s="130">
        <f t="shared" si="233"/>
        <v>32825000</v>
      </c>
      <c r="G14888" s="86">
        <f>F14888</f>
        <v>32825000</v>
      </c>
      <c r="H14888" s="277" t="s">
        <v>2474</v>
      </c>
    </row>
    <row r="14889" spans="1:8" ht="18" customHeight="1">
      <c r="A14889" s="323"/>
      <c r="B14889" s="302"/>
      <c r="C14889" s="325"/>
      <c r="D14889" s="325"/>
      <c r="E14889" s="46"/>
      <c r="F14889" s="130">
        <f t="shared" si="233"/>
        <v>0</v>
      </c>
      <c r="G14889" s="69"/>
    </row>
    <row r="14890" spans="1:8" ht="18" customHeight="1">
      <c r="A14890" s="323" t="s">
        <v>210</v>
      </c>
      <c r="B14890" s="302" t="s">
        <v>212</v>
      </c>
      <c r="C14890" s="325" t="s">
        <v>344</v>
      </c>
      <c r="D14890" s="325">
        <v>225</v>
      </c>
      <c r="E14890" s="46">
        <v>31000</v>
      </c>
      <c r="F14890" s="130">
        <f t="shared" si="233"/>
        <v>6975000</v>
      </c>
      <c r="G14890" s="86">
        <f>SUM(F14890:F14893)</f>
        <v>26273000</v>
      </c>
      <c r="H14890" s="277" t="s">
        <v>2474</v>
      </c>
    </row>
    <row r="14891" spans="1:8" ht="18" customHeight="1">
      <c r="A14891" s="323"/>
      <c r="B14891" s="302" t="s">
        <v>212</v>
      </c>
      <c r="C14891" s="325" t="s">
        <v>396</v>
      </c>
      <c r="D14891" s="325">
        <v>75.5</v>
      </c>
      <c r="E14891" s="46">
        <v>36000</v>
      </c>
      <c r="F14891" s="130">
        <f t="shared" si="233"/>
        <v>2718000</v>
      </c>
      <c r="G14891" s="69"/>
    </row>
    <row r="14892" spans="1:8" ht="18" customHeight="1">
      <c r="A14892" s="323"/>
      <c r="B14892" s="302" t="s">
        <v>31</v>
      </c>
      <c r="C14892" s="325" t="s">
        <v>15</v>
      </c>
      <c r="D14892" s="325">
        <v>55</v>
      </c>
      <c r="E14892" s="46">
        <v>36000</v>
      </c>
      <c r="F14892" s="130">
        <f t="shared" si="233"/>
        <v>1980000</v>
      </c>
      <c r="G14892" s="69"/>
    </row>
    <row r="14893" spans="1:8" ht="18" customHeight="1">
      <c r="A14893" s="323"/>
      <c r="B14893" s="302" t="s">
        <v>208</v>
      </c>
      <c r="C14893" s="325" t="s">
        <v>59</v>
      </c>
      <c r="D14893" s="325">
        <v>400</v>
      </c>
      <c r="E14893" s="46">
        <v>36500</v>
      </c>
      <c r="F14893" s="130">
        <f t="shared" si="233"/>
        <v>14600000</v>
      </c>
      <c r="G14893" s="69"/>
    </row>
    <row r="14894" spans="1:8" ht="18" customHeight="1">
      <c r="A14894" s="323"/>
      <c r="B14894" s="302"/>
      <c r="C14894" s="325"/>
      <c r="D14894" s="325"/>
      <c r="E14894" s="46"/>
      <c r="F14894" s="130">
        <f t="shared" si="233"/>
        <v>0</v>
      </c>
      <c r="G14894" s="69"/>
    </row>
    <row r="14895" spans="1:8" ht="18" customHeight="1">
      <c r="A14895" s="323" t="s">
        <v>145</v>
      </c>
      <c r="B14895" s="302" t="s">
        <v>515</v>
      </c>
      <c r="C14895" s="325" t="s">
        <v>764</v>
      </c>
      <c r="D14895" s="325">
        <v>108.6</v>
      </c>
      <c r="E14895" s="46">
        <v>29000</v>
      </c>
      <c r="F14895" s="130">
        <f t="shared" si="233"/>
        <v>3149400</v>
      </c>
      <c r="G14895" s="86">
        <f>SUM(F14895:F14897)</f>
        <v>9388050</v>
      </c>
      <c r="H14895" s="277" t="s">
        <v>2474</v>
      </c>
    </row>
    <row r="14896" spans="1:8" ht="18" customHeight="1">
      <c r="A14896" s="323"/>
      <c r="B14896" s="302" t="s">
        <v>31</v>
      </c>
      <c r="C14896" s="325" t="s">
        <v>15</v>
      </c>
      <c r="D14896" s="325">
        <v>75</v>
      </c>
      <c r="E14896" s="46">
        <v>28500</v>
      </c>
      <c r="F14896" s="130">
        <f t="shared" si="233"/>
        <v>2137500</v>
      </c>
      <c r="G14896" s="69"/>
    </row>
    <row r="14897" spans="1:9" ht="18" customHeight="1">
      <c r="A14897" s="323"/>
      <c r="B14897" s="302" t="s">
        <v>31</v>
      </c>
      <c r="C14897" s="325" t="s">
        <v>1318</v>
      </c>
      <c r="D14897" s="325">
        <v>143.9</v>
      </c>
      <c r="E14897" s="46">
        <v>28500</v>
      </c>
      <c r="F14897" s="130">
        <f t="shared" si="233"/>
        <v>4101150</v>
      </c>
      <c r="G14897" s="69"/>
    </row>
    <row r="14898" spans="1:9" ht="18" customHeight="1">
      <c r="A14898" s="323"/>
      <c r="B14898" s="302"/>
      <c r="C14898" s="325"/>
      <c r="D14898" s="325"/>
      <c r="E14898" s="46"/>
      <c r="F14898" s="130">
        <f t="shared" si="233"/>
        <v>0</v>
      </c>
      <c r="G14898" s="69"/>
    </row>
    <row r="14899" spans="1:9" ht="18" customHeight="1">
      <c r="A14899" s="323" t="s">
        <v>448</v>
      </c>
      <c r="B14899" s="439" t="s">
        <v>216</v>
      </c>
      <c r="C14899" s="430" t="s">
        <v>130</v>
      </c>
      <c r="D14899" s="430">
        <v>-3.4</v>
      </c>
      <c r="E14899" s="54">
        <v>31000</v>
      </c>
      <c r="F14899" s="140">
        <f t="shared" si="233"/>
        <v>-105400</v>
      </c>
      <c r="G14899" s="86">
        <f>SUM(F14899:F14900)</f>
        <v>-209100</v>
      </c>
    </row>
    <row r="14900" spans="1:9" ht="18" customHeight="1">
      <c r="A14900" s="323"/>
      <c r="B14900" s="439" t="s">
        <v>216</v>
      </c>
      <c r="C14900" s="430" t="s">
        <v>3218</v>
      </c>
      <c r="D14900" s="430">
        <v>-3.4</v>
      </c>
      <c r="E14900" s="54">
        <v>30500</v>
      </c>
      <c r="F14900" s="140">
        <f t="shared" si="233"/>
        <v>-103700</v>
      </c>
      <c r="G14900" s="69"/>
    </row>
    <row r="14901" spans="1:9" ht="18" customHeight="1">
      <c r="A14901" s="323"/>
      <c r="B14901" s="302"/>
      <c r="C14901" s="325"/>
      <c r="D14901" s="325"/>
      <c r="E14901" s="46"/>
      <c r="F14901" s="130">
        <f t="shared" si="233"/>
        <v>0</v>
      </c>
      <c r="G14901" s="69"/>
    </row>
    <row r="14902" spans="1:9" ht="18" customHeight="1">
      <c r="A14902" s="323" t="s">
        <v>1789</v>
      </c>
      <c r="B14902" s="444" t="s">
        <v>1874</v>
      </c>
      <c r="C14902" s="482" t="s">
        <v>75</v>
      </c>
      <c r="D14902" s="482">
        <v>195.4</v>
      </c>
      <c r="E14902" s="116">
        <v>42000</v>
      </c>
      <c r="F14902" s="131">
        <f t="shared" si="233"/>
        <v>8206800</v>
      </c>
      <c r="G14902" s="86">
        <f>F14902</f>
        <v>8206800</v>
      </c>
    </row>
    <row r="14903" spans="1:9" ht="18" customHeight="1">
      <c r="A14903" s="323"/>
      <c r="B14903" s="302"/>
      <c r="C14903" s="325"/>
      <c r="D14903" s="325"/>
      <c r="E14903" s="46"/>
      <c r="F14903" s="130">
        <f t="shared" si="233"/>
        <v>0</v>
      </c>
      <c r="G14903" s="69"/>
    </row>
    <row r="14904" spans="1:9" ht="18" customHeight="1">
      <c r="A14904" s="323" t="s">
        <v>2635</v>
      </c>
      <c r="B14904" s="302" t="s">
        <v>13</v>
      </c>
      <c r="C14904" s="325" t="s">
        <v>2516</v>
      </c>
      <c r="D14904" s="325">
        <v>20</v>
      </c>
      <c r="E14904" s="46">
        <v>30000</v>
      </c>
      <c r="F14904" s="130">
        <f t="shared" si="233"/>
        <v>600000</v>
      </c>
      <c r="G14904" s="86">
        <f>SUM(F14904:F14906)</f>
        <v>3200000</v>
      </c>
      <c r="I14904" s="280" t="s">
        <v>359</v>
      </c>
    </row>
    <row r="14905" spans="1:9" ht="18" customHeight="1">
      <c r="A14905" s="323" t="s">
        <v>3225</v>
      </c>
      <c r="B14905" s="302" t="s">
        <v>13</v>
      </c>
      <c r="C14905" s="325" t="s">
        <v>22</v>
      </c>
      <c r="D14905" s="325">
        <v>30</v>
      </c>
      <c r="E14905" s="46">
        <v>30000</v>
      </c>
      <c r="F14905" s="130">
        <f t="shared" si="233"/>
        <v>900000</v>
      </c>
      <c r="G14905" s="69"/>
      <c r="I14905" s="280" t="s">
        <v>359</v>
      </c>
    </row>
    <row r="14906" spans="1:9" ht="18" customHeight="1">
      <c r="A14906" s="323"/>
      <c r="B14906" s="302" t="s">
        <v>31</v>
      </c>
      <c r="C14906" s="325" t="s">
        <v>75</v>
      </c>
      <c r="D14906" s="325">
        <v>50</v>
      </c>
      <c r="E14906" s="46">
        <v>34000</v>
      </c>
      <c r="F14906" s="130">
        <f t="shared" si="233"/>
        <v>1700000</v>
      </c>
      <c r="G14906" s="69"/>
      <c r="I14906" s="280" t="s">
        <v>359</v>
      </c>
    </row>
    <row r="14907" spans="1:9" ht="18" customHeight="1">
      <c r="A14907" s="323"/>
      <c r="B14907" s="302"/>
      <c r="C14907" s="325"/>
      <c r="D14907" s="325"/>
      <c r="E14907" s="46"/>
      <c r="F14907" s="130">
        <f t="shared" si="233"/>
        <v>0</v>
      </c>
      <c r="G14907" s="69"/>
    </row>
    <row r="14908" spans="1:9" ht="18" customHeight="1">
      <c r="A14908" s="323" t="s">
        <v>3220</v>
      </c>
      <c r="B14908" s="444" t="s">
        <v>137</v>
      </c>
      <c r="C14908" s="482" t="s">
        <v>3221</v>
      </c>
      <c r="D14908" s="482">
        <v>516.29999999999995</v>
      </c>
      <c r="E14908" s="116">
        <v>63000</v>
      </c>
      <c r="F14908" s="131">
        <f t="shared" si="233"/>
        <v>32526899.999999996</v>
      </c>
      <c r="G14908" s="86">
        <f>F14908</f>
        <v>32526899.999999996</v>
      </c>
    </row>
    <row r="14909" spans="1:9" ht="18" customHeight="1">
      <c r="A14909" s="323"/>
      <c r="B14909" s="302"/>
      <c r="C14909" s="325"/>
      <c r="D14909" s="325"/>
      <c r="E14909" s="46"/>
      <c r="F14909" s="130">
        <f t="shared" si="233"/>
        <v>0</v>
      </c>
      <c r="G14909" s="69"/>
    </row>
    <row r="14910" spans="1:9" ht="18" customHeight="1">
      <c r="A14910" s="323" t="s">
        <v>2463</v>
      </c>
      <c r="B14910" s="302" t="s">
        <v>31</v>
      </c>
      <c r="C14910" s="325" t="s">
        <v>3211</v>
      </c>
      <c r="D14910" s="325">
        <v>125</v>
      </c>
      <c r="E14910" s="46">
        <v>35000</v>
      </c>
      <c r="F14910" s="130">
        <f t="shared" si="233"/>
        <v>4375000</v>
      </c>
      <c r="G14910" s="86">
        <f>F14910</f>
        <v>4375000</v>
      </c>
      <c r="H14910" s="277" t="s">
        <v>2474</v>
      </c>
    </row>
    <row r="14911" spans="1:9" ht="18" customHeight="1">
      <c r="A14911" s="323"/>
      <c r="B14911" s="302"/>
      <c r="C14911" s="325"/>
      <c r="D14911" s="325"/>
      <c r="E14911" s="46"/>
      <c r="F14911" s="130">
        <f t="shared" si="233"/>
        <v>0</v>
      </c>
      <c r="G14911" s="69"/>
    </row>
    <row r="14912" spans="1:9" ht="18" customHeight="1">
      <c r="A14912" s="323" t="s">
        <v>316</v>
      </c>
      <c r="B14912" s="302" t="s">
        <v>31</v>
      </c>
      <c r="C14912" s="325" t="s">
        <v>15</v>
      </c>
      <c r="D14912" s="325">
        <v>209.6</v>
      </c>
      <c r="E14912" s="46">
        <v>32500</v>
      </c>
      <c r="F14912" s="130">
        <f t="shared" si="233"/>
        <v>6812000</v>
      </c>
      <c r="G14912" s="86">
        <f>SUM(F14912:F14919)</f>
        <v>40021000</v>
      </c>
      <c r="H14912" s="277" t="s">
        <v>2474</v>
      </c>
    </row>
    <row r="14913" spans="1:9" ht="18" customHeight="1">
      <c r="A14913" s="323"/>
      <c r="B14913" s="302" t="s">
        <v>31</v>
      </c>
      <c r="C14913" s="325" t="s">
        <v>62</v>
      </c>
      <c r="D14913" s="325">
        <v>200</v>
      </c>
      <c r="E14913" s="46">
        <v>32500</v>
      </c>
      <c r="F14913" s="130">
        <f t="shared" si="233"/>
        <v>6500000</v>
      </c>
      <c r="G14913" s="69"/>
    </row>
    <row r="14914" spans="1:9" ht="18" customHeight="1">
      <c r="A14914" s="323"/>
      <c r="B14914" s="302" t="s">
        <v>31</v>
      </c>
      <c r="C14914" s="325" t="s">
        <v>703</v>
      </c>
      <c r="D14914" s="325">
        <v>284</v>
      </c>
      <c r="E14914" s="46">
        <v>32500</v>
      </c>
      <c r="F14914" s="130">
        <f t="shared" si="233"/>
        <v>9230000</v>
      </c>
      <c r="G14914" s="69"/>
    </row>
    <row r="14915" spans="1:9" ht="18" customHeight="1">
      <c r="A14915" s="323"/>
      <c r="B14915" s="302" t="s">
        <v>168</v>
      </c>
      <c r="C14915" s="325" t="s">
        <v>1771</v>
      </c>
      <c r="D14915" s="325">
        <v>50</v>
      </c>
      <c r="E14915" s="46">
        <v>35000</v>
      </c>
      <c r="F14915" s="130">
        <f t="shared" si="233"/>
        <v>1750000</v>
      </c>
      <c r="G14915" s="69"/>
    </row>
    <row r="14916" spans="1:9" ht="18" customHeight="1">
      <c r="A14916" s="323"/>
      <c r="B14916" s="302" t="s">
        <v>168</v>
      </c>
      <c r="C14916" s="325" t="s">
        <v>1259</v>
      </c>
      <c r="D14916" s="325">
        <v>50</v>
      </c>
      <c r="E14916" s="46">
        <v>35000</v>
      </c>
      <c r="F14916" s="130">
        <f t="shared" si="233"/>
        <v>1750000</v>
      </c>
      <c r="G14916" s="69"/>
    </row>
    <row r="14917" spans="1:9" ht="18" customHeight="1">
      <c r="A14917" s="323"/>
      <c r="B14917" s="302" t="s">
        <v>168</v>
      </c>
      <c r="C14917" s="325" t="s">
        <v>1260</v>
      </c>
      <c r="D14917" s="325">
        <v>49.4</v>
      </c>
      <c r="E14917" s="46">
        <v>35000</v>
      </c>
      <c r="F14917" s="130">
        <f t="shared" si="233"/>
        <v>1729000</v>
      </c>
      <c r="G14917" s="69"/>
    </row>
    <row r="14918" spans="1:9" ht="18" customHeight="1">
      <c r="A14918" s="323"/>
      <c r="B14918" s="302" t="s">
        <v>31</v>
      </c>
      <c r="C14918" s="325" t="s">
        <v>2804</v>
      </c>
      <c r="D14918" s="325">
        <v>200</v>
      </c>
      <c r="E14918" s="46">
        <v>35000</v>
      </c>
      <c r="F14918" s="130">
        <f t="shared" si="233"/>
        <v>7000000</v>
      </c>
      <c r="G14918" s="69"/>
    </row>
    <row r="14919" spans="1:9" ht="18" customHeight="1">
      <c r="A14919" s="323"/>
      <c r="B14919" s="302" t="s">
        <v>31</v>
      </c>
      <c r="C14919" s="325" t="s">
        <v>771</v>
      </c>
      <c r="D14919" s="325">
        <v>150</v>
      </c>
      <c r="E14919" s="46">
        <v>35000</v>
      </c>
      <c r="F14919" s="130">
        <f t="shared" si="233"/>
        <v>5250000</v>
      </c>
      <c r="G14919" s="69"/>
    </row>
    <row r="14920" spans="1:9" ht="18" customHeight="1">
      <c r="A14920" s="323"/>
      <c r="B14920" s="302"/>
      <c r="C14920" s="325"/>
      <c r="D14920" s="325"/>
      <c r="E14920" s="46"/>
      <c r="F14920" s="130">
        <f t="shared" si="233"/>
        <v>0</v>
      </c>
      <c r="G14920" s="69"/>
    </row>
    <row r="14921" spans="1:9" ht="18" customHeight="1">
      <c r="A14921" s="323" t="s">
        <v>727</v>
      </c>
      <c r="B14921" s="302" t="s">
        <v>31</v>
      </c>
      <c r="C14921" s="325" t="s">
        <v>918</v>
      </c>
      <c r="D14921" s="325">
        <v>220.5</v>
      </c>
      <c r="E14921" s="46">
        <v>37000</v>
      </c>
      <c r="F14921" s="130">
        <f t="shared" si="233"/>
        <v>8158500</v>
      </c>
      <c r="G14921" s="86">
        <f>F14921</f>
        <v>8158500</v>
      </c>
      <c r="H14921" s="277" t="s">
        <v>2474</v>
      </c>
    </row>
    <row r="14922" spans="1:9" ht="18" customHeight="1">
      <c r="A14922" s="323"/>
      <c r="B14922" s="302"/>
      <c r="C14922" s="325"/>
      <c r="D14922" s="325"/>
      <c r="E14922" s="46"/>
      <c r="F14922" s="130">
        <f t="shared" si="233"/>
        <v>0</v>
      </c>
      <c r="G14922" s="69"/>
    </row>
    <row r="14923" spans="1:9" ht="18" customHeight="1">
      <c r="A14923" s="323" t="s">
        <v>93</v>
      </c>
      <c r="B14923" s="302" t="s">
        <v>570</v>
      </c>
      <c r="C14923" s="325" t="s">
        <v>348</v>
      </c>
      <c r="D14923" s="325">
        <v>219</v>
      </c>
      <c r="E14923" s="46">
        <v>38000</v>
      </c>
      <c r="F14923" s="130">
        <f t="shared" si="233"/>
        <v>8322000</v>
      </c>
      <c r="G14923" s="86">
        <f>SUM(F14923:F14925)</f>
        <v>14634500</v>
      </c>
      <c r="H14923" s="277" t="s">
        <v>2474</v>
      </c>
      <c r="I14923" s="280" t="s">
        <v>245</v>
      </c>
    </row>
    <row r="14924" spans="1:9" ht="18" customHeight="1">
      <c r="A14924" s="323"/>
      <c r="B14924" s="302" t="s">
        <v>13</v>
      </c>
      <c r="C14924" s="325" t="s">
        <v>564</v>
      </c>
      <c r="D14924" s="325">
        <v>19</v>
      </c>
      <c r="E14924" s="46">
        <v>30500</v>
      </c>
      <c r="F14924" s="130">
        <f t="shared" si="233"/>
        <v>579500</v>
      </c>
      <c r="G14924" s="69"/>
    </row>
    <row r="14925" spans="1:9" ht="18" customHeight="1">
      <c r="A14925" s="323"/>
      <c r="B14925" s="302" t="s">
        <v>31</v>
      </c>
      <c r="C14925" s="325" t="s">
        <v>3224</v>
      </c>
      <c r="D14925" s="325">
        <v>163.80000000000001</v>
      </c>
      <c r="E14925" s="46">
        <v>35000</v>
      </c>
      <c r="F14925" s="130">
        <f t="shared" si="233"/>
        <v>5733000</v>
      </c>
      <c r="G14925" s="69"/>
    </row>
    <row r="14926" spans="1:9" ht="18" customHeight="1">
      <c r="A14926" s="323"/>
      <c r="B14926" s="302"/>
      <c r="C14926" s="325"/>
      <c r="D14926" s="325"/>
      <c r="E14926" s="46"/>
      <c r="F14926" s="130">
        <f t="shared" si="233"/>
        <v>0</v>
      </c>
      <c r="G14926" s="69"/>
    </row>
    <row r="14927" spans="1:9" ht="18" customHeight="1">
      <c r="A14927" s="323" t="s">
        <v>2287</v>
      </c>
      <c r="B14927" s="302" t="s">
        <v>13</v>
      </c>
      <c r="C14927" s="325" t="s">
        <v>1984</v>
      </c>
      <c r="D14927" s="325">
        <v>127.2</v>
      </c>
      <c r="E14927" s="46">
        <v>32000</v>
      </c>
      <c r="F14927" s="130">
        <f t="shared" si="233"/>
        <v>4070400</v>
      </c>
      <c r="G14927" s="86">
        <f>F14927</f>
        <v>4070400</v>
      </c>
      <c r="H14927" s="277" t="s">
        <v>2474</v>
      </c>
    </row>
    <row r="14928" spans="1:9" ht="18" customHeight="1">
      <c r="A14928" s="323"/>
      <c r="B14928" s="302"/>
      <c r="C14928" s="325"/>
      <c r="D14928" s="325"/>
      <c r="E14928" s="46"/>
      <c r="F14928" s="130">
        <f t="shared" si="233"/>
        <v>0</v>
      </c>
      <c r="G14928" s="69"/>
    </row>
    <row r="14929" spans="1:9" ht="18" customHeight="1">
      <c r="A14929" s="323" t="s">
        <v>2448</v>
      </c>
      <c r="B14929" s="302" t="s">
        <v>31</v>
      </c>
      <c r="C14929" s="325" t="s">
        <v>1119</v>
      </c>
      <c r="D14929" s="325">
        <v>80</v>
      </c>
      <c r="E14929" s="46">
        <v>35000</v>
      </c>
      <c r="F14929" s="130">
        <f t="shared" si="233"/>
        <v>2800000</v>
      </c>
      <c r="G14929" s="86">
        <f>F14929</f>
        <v>2800000</v>
      </c>
      <c r="H14929" s="277" t="s">
        <v>2474</v>
      </c>
    </row>
    <row r="14930" spans="1:9" ht="18" customHeight="1">
      <c r="A14930" s="323"/>
      <c r="B14930" s="302"/>
      <c r="C14930" s="325"/>
      <c r="D14930" s="325"/>
      <c r="E14930" s="46"/>
      <c r="F14930" s="130">
        <f t="shared" si="233"/>
        <v>0</v>
      </c>
      <c r="G14930" s="86"/>
    </row>
    <row r="14931" spans="1:9" ht="18" customHeight="1">
      <c r="A14931" s="323" t="s">
        <v>779</v>
      </c>
      <c r="B14931" s="439" t="s">
        <v>3226</v>
      </c>
      <c r="C14931" s="430"/>
      <c r="D14931" s="430">
        <v>-25</v>
      </c>
      <c r="E14931" s="54">
        <v>24500</v>
      </c>
      <c r="F14931" s="140">
        <f t="shared" si="233"/>
        <v>-612500</v>
      </c>
      <c r="G14931" s="86">
        <f>F14931</f>
        <v>-612500</v>
      </c>
    </row>
    <row r="14932" spans="1:9" ht="18" customHeight="1">
      <c r="A14932" s="323"/>
      <c r="B14932" s="302"/>
      <c r="C14932" s="325"/>
      <c r="D14932" s="325"/>
      <c r="E14932" s="46"/>
      <c r="F14932" s="130">
        <f t="shared" si="233"/>
        <v>0</v>
      </c>
      <c r="G14932" s="69"/>
    </row>
    <row r="14933" spans="1:9" ht="18" customHeight="1">
      <c r="A14933" s="323" t="s">
        <v>2492</v>
      </c>
      <c r="B14933" s="302" t="s">
        <v>13</v>
      </c>
      <c r="C14933" s="325" t="s">
        <v>821</v>
      </c>
      <c r="D14933" s="325">
        <v>50</v>
      </c>
      <c r="E14933" s="46">
        <v>30500</v>
      </c>
      <c r="F14933" s="130">
        <f t="shared" si="233"/>
        <v>1525000</v>
      </c>
      <c r="G14933" s="86">
        <f>SUM(F14933:F14934)</f>
        <v>3050000</v>
      </c>
      <c r="H14933" s="277" t="s">
        <v>2474</v>
      </c>
    </row>
    <row r="14934" spans="1:9" ht="18" customHeight="1">
      <c r="A14934" s="533"/>
      <c r="B14934" s="440" t="s">
        <v>13</v>
      </c>
      <c r="C14934" s="382" t="s">
        <v>822</v>
      </c>
      <c r="D14934" s="382">
        <v>50</v>
      </c>
      <c r="E14934" s="59">
        <v>30500</v>
      </c>
      <c r="F14934" s="132">
        <f t="shared" si="233"/>
        <v>1525000</v>
      </c>
      <c r="G14934" s="92"/>
    </row>
    <row r="14935" spans="1:9" ht="18" customHeight="1">
      <c r="A14935" s="526"/>
      <c r="B14935" s="435"/>
      <c r="C14935" s="484"/>
      <c r="D14935" s="484"/>
      <c r="E14935" s="113"/>
      <c r="F14935" s="126"/>
      <c r="G14935" s="9"/>
    </row>
    <row r="14936" spans="1:9" ht="18" customHeight="1">
      <c r="A14936" s="537">
        <v>42526</v>
      </c>
      <c r="B14936" s="355"/>
      <c r="C14936" s="491" t="s">
        <v>398</v>
      </c>
      <c r="D14936" s="525"/>
      <c r="F14936" s="127"/>
    </row>
    <row r="14937" spans="1:9" ht="18" customHeight="1">
      <c r="A14937" s="531" t="s">
        <v>3125</v>
      </c>
      <c r="B14937" s="436" t="s">
        <v>134</v>
      </c>
      <c r="C14937" s="494" t="s">
        <v>152</v>
      </c>
      <c r="D14937" s="527">
        <f>SUM(D14938:D14968)</f>
        <v>3065.2999999999997</v>
      </c>
      <c r="E14937" s="166"/>
      <c r="F14937" s="166">
        <f>SUM(F14938:F14968)</f>
        <v>101746750</v>
      </c>
      <c r="G14937" s="166">
        <f>SUM(G14938:G14968)</f>
        <v>101746750</v>
      </c>
    </row>
    <row r="14938" spans="1:9" ht="18" customHeight="1">
      <c r="A14938" s="532" t="s">
        <v>1801</v>
      </c>
      <c r="B14938" s="441" t="s">
        <v>13</v>
      </c>
      <c r="C14938" s="492" t="s">
        <v>1445</v>
      </c>
      <c r="D14938" s="492">
        <v>117</v>
      </c>
      <c r="E14938" s="62">
        <v>30500</v>
      </c>
      <c r="F14938" s="139">
        <f>E14938*D14938</f>
        <v>3568500</v>
      </c>
      <c r="G14938" s="85">
        <f>F14938</f>
        <v>3568500</v>
      </c>
      <c r="I14938" s="284"/>
    </row>
    <row r="14939" spans="1:9" ht="18" customHeight="1">
      <c r="A14939" s="323"/>
      <c r="B14939" s="302"/>
      <c r="C14939" s="325"/>
      <c r="D14939" s="325"/>
      <c r="E14939" s="46"/>
      <c r="F14939" s="130">
        <f>E14939*D14939</f>
        <v>0</v>
      </c>
      <c r="G14939" s="86"/>
      <c r="I14939" s="284"/>
    </row>
    <row r="14940" spans="1:9" ht="18" customHeight="1">
      <c r="A14940" s="323" t="s">
        <v>573</v>
      </c>
      <c r="B14940" s="302" t="s">
        <v>13</v>
      </c>
      <c r="C14940" s="325" t="s">
        <v>46</v>
      </c>
      <c r="D14940" s="325">
        <v>10</v>
      </c>
      <c r="E14940" s="46">
        <v>30500</v>
      </c>
      <c r="F14940" s="130">
        <f>E14940*D14940</f>
        <v>305000</v>
      </c>
      <c r="G14940" s="86">
        <f>SUM(F14940:F14942)</f>
        <v>3050000</v>
      </c>
      <c r="I14940" s="284"/>
    </row>
    <row r="14941" spans="1:9" ht="18" customHeight="1">
      <c r="A14941" s="323"/>
      <c r="B14941" s="302" t="s">
        <v>13</v>
      </c>
      <c r="C14941" s="325" t="s">
        <v>22</v>
      </c>
      <c r="D14941" s="325">
        <v>10</v>
      </c>
      <c r="E14941" s="46">
        <v>30500</v>
      </c>
      <c r="F14941" s="130">
        <f>E14941*D14941</f>
        <v>305000</v>
      </c>
      <c r="G14941" s="86"/>
      <c r="I14941" s="284"/>
    </row>
    <row r="14942" spans="1:9" ht="18" customHeight="1">
      <c r="A14942" s="323"/>
      <c r="B14942" s="302" t="s">
        <v>13</v>
      </c>
      <c r="C14942" s="325" t="s">
        <v>59</v>
      </c>
      <c r="D14942" s="325">
        <v>80</v>
      </c>
      <c r="E14942" s="46">
        <v>30500</v>
      </c>
      <c r="F14942" s="130">
        <f>E14942*D14942</f>
        <v>2440000</v>
      </c>
      <c r="G14942" s="86"/>
      <c r="I14942" s="284"/>
    </row>
    <row r="14943" spans="1:9" ht="18" customHeight="1">
      <c r="A14943" s="323"/>
      <c r="B14943" s="302"/>
      <c r="C14943" s="325"/>
      <c r="D14943" s="325"/>
      <c r="E14943" s="46"/>
      <c r="F14943" s="130">
        <f t="shared" ref="F14943:F15021" si="234">E14943*D14943</f>
        <v>0</v>
      </c>
      <c r="G14943" s="69"/>
    </row>
    <row r="14944" spans="1:9" ht="18" customHeight="1">
      <c r="A14944" s="323" t="s">
        <v>2885</v>
      </c>
      <c r="B14944" s="302" t="s">
        <v>13</v>
      </c>
      <c r="C14944" s="325" t="s">
        <v>46</v>
      </c>
      <c r="D14944" s="325">
        <v>10</v>
      </c>
      <c r="E14944" s="46">
        <v>30500</v>
      </c>
      <c r="F14944" s="130">
        <f>E14944*D14944</f>
        <v>305000</v>
      </c>
      <c r="G14944" s="86">
        <f>SUM(F14944:F14947)</f>
        <v>5825500</v>
      </c>
    </row>
    <row r="14945" spans="1:9" ht="18" customHeight="1">
      <c r="A14945" s="323"/>
      <c r="B14945" s="302" t="s">
        <v>13</v>
      </c>
      <c r="C14945" s="325" t="s">
        <v>60</v>
      </c>
      <c r="D14945" s="325">
        <v>20</v>
      </c>
      <c r="E14945" s="46">
        <v>30500</v>
      </c>
      <c r="F14945" s="130">
        <f>E14945*D14945</f>
        <v>610000</v>
      </c>
      <c r="G14945" s="69"/>
    </row>
    <row r="14946" spans="1:9" ht="18" customHeight="1">
      <c r="A14946" s="323"/>
      <c r="B14946" s="302" t="s">
        <v>13</v>
      </c>
      <c r="C14946" s="325" t="s">
        <v>59</v>
      </c>
      <c r="D14946" s="325">
        <v>50</v>
      </c>
      <c r="E14946" s="46">
        <v>30500</v>
      </c>
      <c r="F14946" s="130">
        <f>E14946*D14946</f>
        <v>1525000</v>
      </c>
      <c r="G14946" s="69"/>
    </row>
    <row r="14947" spans="1:9" ht="18" customHeight="1">
      <c r="A14947" s="323"/>
      <c r="B14947" s="302" t="s">
        <v>13</v>
      </c>
      <c r="C14947" s="325" t="s">
        <v>272</v>
      </c>
      <c r="D14947" s="325">
        <v>111</v>
      </c>
      <c r="E14947" s="46">
        <v>30500</v>
      </c>
      <c r="F14947" s="130">
        <f>E14947*D14947</f>
        <v>3385500</v>
      </c>
      <c r="G14947" s="69"/>
    </row>
    <row r="14948" spans="1:9" ht="18" customHeight="1">
      <c r="A14948" s="323"/>
      <c r="B14948" s="302"/>
      <c r="C14948" s="325"/>
      <c r="D14948" s="325"/>
      <c r="E14948" s="46"/>
      <c r="F14948" s="130">
        <f t="shared" si="234"/>
        <v>0</v>
      </c>
      <c r="G14948" s="69"/>
    </row>
    <row r="14949" spans="1:9" ht="18" customHeight="1">
      <c r="A14949" s="323">
        <v>585</v>
      </c>
      <c r="B14949" s="302" t="s">
        <v>13</v>
      </c>
      <c r="C14949" s="325" t="s">
        <v>1436</v>
      </c>
      <c r="D14949" s="325">
        <v>30</v>
      </c>
      <c r="E14949" s="46">
        <v>30500</v>
      </c>
      <c r="F14949" s="130">
        <f t="shared" si="234"/>
        <v>915000</v>
      </c>
      <c r="G14949" s="86">
        <f>SUM(F14949:F14950)</f>
        <v>1830000</v>
      </c>
    </row>
    <row r="14950" spans="1:9" ht="18" customHeight="1">
      <c r="A14950" s="323"/>
      <c r="B14950" s="302" t="s">
        <v>13</v>
      </c>
      <c r="C14950" s="325" t="s">
        <v>845</v>
      </c>
      <c r="D14950" s="325">
        <v>30</v>
      </c>
      <c r="E14950" s="46">
        <v>30500</v>
      </c>
      <c r="F14950" s="130">
        <f t="shared" si="234"/>
        <v>915000</v>
      </c>
      <c r="G14950" s="69"/>
    </row>
    <row r="14951" spans="1:9" ht="18" customHeight="1">
      <c r="A14951" s="323"/>
      <c r="B14951" s="302"/>
      <c r="C14951" s="325"/>
      <c r="D14951" s="325"/>
      <c r="E14951" s="46"/>
      <c r="F14951" s="130">
        <f t="shared" si="234"/>
        <v>0</v>
      </c>
      <c r="G14951" s="69"/>
    </row>
    <row r="14952" spans="1:9" ht="18" customHeight="1">
      <c r="A14952" s="323" t="s">
        <v>2492</v>
      </c>
      <c r="B14952" s="302" t="s">
        <v>815</v>
      </c>
      <c r="C14952" s="325" t="s">
        <v>822</v>
      </c>
      <c r="D14952" s="325">
        <v>1</v>
      </c>
      <c r="E14952" s="46">
        <v>30500</v>
      </c>
      <c r="F14952" s="130">
        <f t="shared" si="234"/>
        <v>30500</v>
      </c>
      <c r="G14952" s="86">
        <f>F14952</f>
        <v>30500</v>
      </c>
      <c r="I14952" s="284">
        <v>42525</v>
      </c>
    </row>
    <row r="14953" spans="1:9" ht="18" customHeight="1">
      <c r="A14953" s="323"/>
      <c r="B14953" s="302"/>
      <c r="C14953" s="325"/>
      <c r="D14953" s="325"/>
      <c r="E14953" s="46"/>
      <c r="F14953" s="130">
        <f t="shared" si="234"/>
        <v>0</v>
      </c>
      <c r="G14953" s="69"/>
    </row>
    <row r="14954" spans="1:9" ht="18" customHeight="1">
      <c r="A14954" s="323" t="s">
        <v>3016</v>
      </c>
      <c r="B14954" s="302" t="s">
        <v>23</v>
      </c>
      <c r="C14954" s="325" t="s">
        <v>67</v>
      </c>
      <c r="D14954" s="325">
        <v>83.2</v>
      </c>
      <c r="E14954" s="46">
        <v>32500</v>
      </c>
      <c r="F14954" s="130">
        <f t="shared" si="234"/>
        <v>2704000</v>
      </c>
      <c r="G14954" s="86">
        <f>F14954</f>
        <v>2704000</v>
      </c>
    </row>
    <row r="14955" spans="1:9" ht="18" customHeight="1">
      <c r="A14955" s="323"/>
      <c r="B14955" s="302"/>
      <c r="C14955" s="325"/>
      <c r="D14955" s="325"/>
      <c r="E14955" s="46"/>
      <c r="F14955" s="130">
        <f t="shared" si="234"/>
        <v>0</v>
      </c>
      <c r="G14955" s="69"/>
    </row>
    <row r="14956" spans="1:9" ht="18" customHeight="1">
      <c r="A14956" s="323" t="s">
        <v>330</v>
      </c>
      <c r="B14956" s="302" t="s">
        <v>570</v>
      </c>
      <c r="C14956" s="325" t="s">
        <v>601</v>
      </c>
      <c r="D14956" s="325">
        <v>359.3</v>
      </c>
      <c r="E14956" s="46">
        <v>38500</v>
      </c>
      <c r="F14956" s="130">
        <f t="shared" si="234"/>
        <v>13833050</v>
      </c>
      <c r="G14956" s="86">
        <f>SUM(F14956:F14960)</f>
        <v>35359050</v>
      </c>
    </row>
    <row r="14957" spans="1:9" ht="18" customHeight="1">
      <c r="A14957" s="323"/>
      <c r="B14957" s="302" t="s">
        <v>570</v>
      </c>
      <c r="C14957" s="325" t="s">
        <v>1266</v>
      </c>
      <c r="D14957" s="325">
        <v>201.8</v>
      </c>
      <c r="E14957" s="46">
        <v>38500</v>
      </c>
      <c r="F14957" s="130">
        <f t="shared" si="234"/>
        <v>7769300</v>
      </c>
      <c r="G14957" s="69"/>
    </row>
    <row r="14958" spans="1:9" ht="18" customHeight="1">
      <c r="A14958" s="323"/>
      <c r="B14958" s="302" t="s">
        <v>233</v>
      </c>
      <c r="C14958" s="325" t="s">
        <v>3227</v>
      </c>
      <c r="D14958" s="325">
        <v>123.6</v>
      </c>
      <c r="E14958" s="46">
        <v>39500</v>
      </c>
      <c r="F14958" s="130">
        <f t="shared" si="234"/>
        <v>4882200</v>
      </c>
      <c r="G14958" s="69"/>
    </row>
    <row r="14959" spans="1:9" ht="18" customHeight="1">
      <c r="A14959" s="323"/>
      <c r="B14959" s="302" t="s">
        <v>233</v>
      </c>
      <c r="C14959" s="325" t="s">
        <v>1061</v>
      </c>
      <c r="D14959" s="325">
        <v>135</v>
      </c>
      <c r="E14959" s="46">
        <v>39500</v>
      </c>
      <c r="F14959" s="130">
        <f t="shared" si="234"/>
        <v>5332500</v>
      </c>
      <c r="G14959" s="69"/>
    </row>
    <row r="14960" spans="1:9" ht="18" customHeight="1">
      <c r="A14960" s="323"/>
      <c r="B14960" s="302" t="s">
        <v>233</v>
      </c>
      <c r="C14960" s="325" t="s">
        <v>3228</v>
      </c>
      <c r="D14960" s="325">
        <v>92</v>
      </c>
      <c r="E14960" s="46">
        <v>38500</v>
      </c>
      <c r="F14960" s="130">
        <f t="shared" si="234"/>
        <v>3542000</v>
      </c>
      <c r="G14960" s="69"/>
    </row>
    <row r="14961" spans="1:8" ht="18" customHeight="1">
      <c r="A14961" s="323"/>
      <c r="B14961" s="302"/>
      <c r="C14961" s="325"/>
      <c r="D14961" s="325"/>
      <c r="E14961" s="46"/>
      <c r="F14961" s="130">
        <f t="shared" si="234"/>
        <v>0</v>
      </c>
      <c r="G14961" s="69"/>
    </row>
    <row r="14962" spans="1:8" ht="18" customHeight="1">
      <c r="A14962" s="323" t="s">
        <v>2315</v>
      </c>
      <c r="B14962" s="302" t="s">
        <v>23</v>
      </c>
      <c r="C14962" s="325" t="s">
        <v>3229</v>
      </c>
      <c r="D14962" s="325">
        <v>121.4</v>
      </c>
      <c r="E14962" s="46">
        <v>34000</v>
      </c>
      <c r="F14962" s="130">
        <f t="shared" si="234"/>
        <v>4127600</v>
      </c>
      <c r="G14962" s="86">
        <f>SUM(F14962:F14964)</f>
        <v>11366200</v>
      </c>
      <c r="H14962" s="277" t="s">
        <v>2474</v>
      </c>
    </row>
    <row r="14963" spans="1:8" ht="18" customHeight="1">
      <c r="A14963" s="323"/>
      <c r="B14963" s="302" t="s">
        <v>23</v>
      </c>
      <c r="C14963" s="325" t="s">
        <v>3230</v>
      </c>
      <c r="D14963" s="325">
        <v>56.9</v>
      </c>
      <c r="E14963" s="46">
        <v>34000</v>
      </c>
      <c r="F14963" s="130">
        <f t="shared" si="234"/>
        <v>1934600</v>
      </c>
      <c r="G14963" s="69"/>
    </row>
    <row r="14964" spans="1:8" ht="18" customHeight="1">
      <c r="A14964" s="323"/>
      <c r="B14964" s="302" t="s">
        <v>23</v>
      </c>
      <c r="C14964" s="325" t="s">
        <v>586</v>
      </c>
      <c r="D14964" s="325">
        <v>156</v>
      </c>
      <c r="E14964" s="46">
        <v>34000</v>
      </c>
      <c r="F14964" s="130">
        <f t="shared" si="234"/>
        <v>5304000</v>
      </c>
      <c r="G14964" s="69"/>
    </row>
    <row r="14965" spans="1:8" ht="18" customHeight="1">
      <c r="A14965" s="323"/>
      <c r="B14965" s="302"/>
      <c r="C14965" s="325"/>
      <c r="D14965" s="325"/>
      <c r="E14965" s="46"/>
      <c r="F14965" s="130">
        <f t="shared" si="234"/>
        <v>0</v>
      </c>
      <c r="G14965" s="69"/>
    </row>
    <row r="14966" spans="1:8" ht="18" customHeight="1">
      <c r="A14966" s="323" t="s">
        <v>88</v>
      </c>
      <c r="B14966" s="302" t="s">
        <v>13</v>
      </c>
      <c r="C14966" s="325" t="s">
        <v>124</v>
      </c>
      <c r="D14966" s="325">
        <v>1070</v>
      </c>
      <c r="E14966" s="46">
        <v>30000</v>
      </c>
      <c r="F14966" s="130">
        <f t="shared" si="234"/>
        <v>32100000</v>
      </c>
      <c r="G14966" s="86">
        <f>F14966</f>
        <v>32100000</v>
      </c>
      <c r="H14966" s="277" t="s">
        <v>2474</v>
      </c>
    </row>
    <row r="14967" spans="1:8" ht="18" customHeight="1">
      <c r="A14967" s="323"/>
      <c r="B14967" s="302"/>
      <c r="C14967" s="325"/>
      <c r="D14967" s="325"/>
      <c r="E14967" s="46"/>
      <c r="F14967" s="130">
        <f t="shared" si="234"/>
        <v>0</v>
      </c>
      <c r="G14967" s="69"/>
    </row>
    <row r="14968" spans="1:8" ht="18" customHeight="1">
      <c r="A14968" s="533" t="s">
        <v>3192</v>
      </c>
      <c r="B14968" s="440" t="s">
        <v>13</v>
      </c>
      <c r="C14968" s="382" t="s">
        <v>899</v>
      </c>
      <c r="D14968" s="382">
        <v>197.1</v>
      </c>
      <c r="E14968" s="59">
        <v>30000</v>
      </c>
      <c r="F14968" s="132">
        <f t="shared" si="234"/>
        <v>5913000</v>
      </c>
      <c r="G14968" s="125">
        <f>F14968</f>
        <v>5913000</v>
      </c>
      <c r="H14968" s="277" t="s">
        <v>2474</v>
      </c>
    </row>
    <row r="14969" spans="1:8" ht="18" customHeight="1">
      <c r="A14969" s="526"/>
      <c r="B14969" s="435"/>
      <c r="C14969" s="484"/>
      <c r="D14969" s="484"/>
      <c r="E14969" s="113"/>
      <c r="F14969" s="126"/>
      <c r="G14969" s="9"/>
    </row>
    <row r="14970" spans="1:8" ht="18" customHeight="1">
      <c r="A14970" s="537">
        <v>42527</v>
      </c>
      <c r="B14970" s="355"/>
      <c r="C14970" s="491" t="s">
        <v>398</v>
      </c>
      <c r="D14970" s="525"/>
      <c r="F14970" s="127"/>
    </row>
    <row r="14971" spans="1:8" ht="18" customHeight="1">
      <c r="A14971" s="531" t="s">
        <v>3125</v>
      </c>
      <c r="B14971" s="436" t="s">
        <v>134</v>
      </c>
      <c r="C14971" s="494" t="s">
        <v>152</v>
      </c>
      <c r="D14971" s="527">
        <f>SUM(D14972:D15073)</f>
        <v>16093.2</v>
      </c>
      <c r="E14971" s="166"/>
      <c r="F14971" s="166">
        <f>SUM(F14972:F15073)</f>
        <v>543517300</v>
      </c>
      <c r="G14971" s="166">
        <f>SUM(G14972:G15073)</f>
        <v>543517300</v>
      </c>
    </row>
    <row r="14972" spans="1:8" ht="18" customHeight="1">
      <c r="A14972" s="532" t="s">
        <v>2141</v>
      </c>
      <c r="B14972" s="441" t="s">
        <v>13</v>
      </c>
      <c r="C14972" s="492" t="s">
        <v>60</v>
      </c>
      <c r="D14972" s="492">
        <v>20</v>
      </c>
      <c r="E14972" s="62">
        <v>31000</v>
      </c>
      <c r="F14972" s="139">
        <f t="shared" si="234"/>
        <v>620000</v>
      </c>
      <c r="G14972" s="85">
        <f>SUM(F14972:F14973)</f>
        <v>3770000</v>
      </c>
    </row>
    <row r="14973" spans="1:8" ht="18" customHeight="1">
      <c r="A14973" s="323"/>
      <c r="B14973" s="302" t="s">
        <v>289</v>
      </c>
      <c r="C14973" s="325" t="s">
        <v>1654</v>
      </c>
      <c r="D14973" s="325">
        <v>100</v>
      </c>
      <c r="E14973" s="46">
        <v>31500</v>
      </c>
      <c r="F14973" s="130">
        <f t="shared" si="234"/>
        <v>3150000</v>
      </c>
      <c r="G14973" s="69"/>
    </row>
    <row r="14974" spans="1:8" ht="18" customHeight="1">
      <c r="A14974" s="323"/>
      <c r="B14974" s="302"/>
      <c r="C14974" s="325"/>
      <c r="D14974" s="325"/>
      <c r="E14974" s="46"/>
      <c r="F14974" s="130">
        <f t="shared" si="234"/>
        <v>0</v>
      </c>
      <c r="G14974" s="69"/>
    </row>
    <row r="14975" spans="1:8" ht="18" customHeight="1">
      <c r="A14975" s="323" t="s">
        <v>2626</v>
      </c>
      <c r="B14975" s="302" t="s">
        <v>31</v>
      </c>
      <c r="C14975" s="325" t="s">
        <v>2024</v>
      </c>
      <c r="D14975" s="325">
        <v>118.4</v>
      </c>
      <c r="E14975" s="46">
        <v>34000</v>
      </c>
      <c r="F14975" s="130">
        <f t="shared" si="234"/>
        <v>4025600</v>
      </c>
      <c r="G14975" s="86">
        <f>F14975</f>
        <v>4025600</v>
      </c>
    </row>
    <row r="14976" spans="1:8" ht="18" customHeight="1">
      <c r="A14976" s="323"/>
      <c r="B14976" s="302"/>
      <c r="C14976" s="325"/>
      <c r="D14976" s="325"/>
      <c r="E14976" s="46"/>
      <c r="F14976" s="130">
        <f t="shared" si="234"/>
        <v>0</v>
      </c>
      <c r="G14976" s="86"/>
    </row>
    <row r="14977" spans="1:9" ht="18" customHeight="1">
      <c r="A14977" s="323" t="s">
        <v>628</v>
      </c>
      <c r="B14977" s="302" t="s">
        <v>208</v>
      </c>
      <c r="C14977" s="325" t="s">
        <v>290</v>
      </c>
      <c r="D14977" s="325">
        <v>407.8</v>
      </c>
      <c r="E14977" s="46">
        <v>38000</v>
      </c>
      <c r="F14977" s="130">
        <f t="shared" si="234"/>
        <v>15496400</v>
      </c>
      <c r="G14977" s="86">
        <f>F14977</f>
        <v>15496400</v>
      </c>
      <c r="H14977" s="277" t="s">
        <v>2513</v>
      </c>
    </row>
    <row r="14978" spans="1:9" ht="18" customHeight="1">
      <c r="A14978" s="323"/>
      <c r="B14978" s="302"/>
      <c r="C14978" s="325"/>
      <c r="D14978" s="325"/>
      <c r="E14978" s="46"/>
      <c r="F14978" s="130">
        <f t="shared" si="234"/>
        <v>0</v>
      </c>
      <c r="G14978" s="86"/>
    </row>
    <row r="14979" spans="1:9" ht="18" customHeight="1">
      <c r="A14979" s="323" t="s">
        <v>3241</v>
      </c>
      <c r="B14979" s="302" t="s">
        <v>31</v>
      </c>
      <c r="C14979" s="325" t="s">
        <v>447</v>
      </c>
      <c r="D14979" s="325">
        <v>206.4</v>
      </c>
      <c r="E14979" s="46">
        <v>35500</v>
      </c>
      <c r="F14979" s="130">
        <f t="shared" si="234"/>
        <v>7327200</v>
      </c>
      <c r="G14979" s="86">
        <f>F14979</f>
        <v>7327200</v>
      </c>
    </row>
    <row r="14980" spans="1:9" ht="18" customHeight="1">
      <c r="A14980" s="323"/>
      <c r="B14980" s="302"/>
      <c r="C14980" s="325"/>
      <c r="D14980" s="325"/>
      <c r="E14980" s="46"/>
      <c r="F14980" s="130">
        <f t="shared" si="234"/>
        <v>0</v>
      </c>
      <c r="G14980" s="69"/>
    </row>
    <row r="14981" spans="1:9" ht="18" customHeight="1">
      <c r="A14981" s="323" t="s">
        <v>2706</v>
      </c>
      <c r="B14981" s="302" t="s">
        <v>13</v>
      </c>
      <c r="C14981" s="325" t="s">
        <v>75</v>
      </c>
      <c r="D14981" s="325">
        <v>20</v>
      </c>
      <c r="E14981" s="46">
        <v>30000</v>
      </c>
      <c r="F14981" s="130">
        <f t="shared" si="234"/>
        <v>600000</v>
      </c>
      <c r="G14981" s="86">
        <f>F14981</f>
        <v>600000</v>
      </c>
    </row>
    <row r="14982" spans="1:9" ht="18" customHeight="1">
      <c r="A14982" s="323"/>
      <c r="B14982" s="302"/>
      <c r="C14982" s="325"/>
      <c r="D14982" s="325"/>
      <c r="E14982" s="46"/>
      <c r="F14982" s="130">
        <f t="shared" si="234"/>
        <v>0</v>
      </c>
      <c r="G14982" s="69"/>
    </row>
    <row r="14983" spans="1:9" ht="18" customHeight="1">
      <c r="A14983" s="323">
        <v>585</v>
      </c>
      <c r="B14983" s="302" t="s">
        <v>13</v>
      </c>
      <c r="C14983" s="325" t="s">
        <v>62</v>
      </c>
      <c r="D14983" s="325">
        <v>40</v>
      </c>
      <c r="E14983" s="46">
        <v>30500</v>
      </c>
      <c r="F14983" s="130">
        <f t="shared" si="234"/>
        <v>1220000</v>
      </c>
      <c r="G14983" s="86">
        <f>SUM(F14983:F14986)</f>
        <v>3050000</v>
      </c>
    </row>
    <row r="14984" spans="1:9" ht="18" customHeight="1">
      <c r="A14984" s="323"/>
      <c r="B14984" s="302" t="s">
        <v>13</v>
      </c>
      <c r="C14984" s="325" t="s">
        <v>60</v>
      </c>
      <c r="D14984" s="325">
        <v>30</v>
      </c>
      <c r="E14984" s="46">
        <v>30500</v>
      </c>
      <c r="F14984" s="130">
        <f t="shared" si="234"/>
        <v>915000</v>
      </c>
      <c r="G14984" s="69"/>
    </row>
    <row r="14985" spans="1:9" ht="18" customHeight="1">
      <c r="A14985" s="323"/>
      <c r="B14985" s="302" t="s">
        <v>13</v>
      </c>
      <c r="C14985" s="325" t="s">
        <v>59</v>
      </c>
      <c r="D14985" s="325">
        <v>20</v>
      </c>
      <c r="E14985" s="46">
        <v>30500</v>
      </c>
      <c r="F14985" s="130">
        <f t="shared" si="234"/>
        <v>610000</v>
      </c>
      <c r="G14985" s="69"/>
    </row>
    <row r="14986" spans="1:9" ht="18" customHeight="1">
      <c r="A14986" s="323"/>
      <c r="B14986" s="302" t="s">
        <v>13</v>
      </c>
      <c r="C14986" s="325" t="s">
        <v>75</v>
      </c>
      <c r="D14986" s="325">
        <v>10</v>
      </c>
      <c r="E14986" s="46">
        <v>30500</v>
      </c>
      <c r="F14986" s="130">
        <f t="shared" si="234"/>
        <v>305000</v>
      </c>
      <c r="G14986" s="69"/>
    </row>
    <row r="14987" spans="1:9" ht="18" customHeight="1">
      <c r="A14987" s="323"/>
      <c r="B14987" s="302"/>
      <c r="C14987" s="325"/>
      <c r="D14987" s="325"/>
      <c r="E14987" s="46"/>
      <c r="F14987" s="130">
        <f t="shared" si="234"/>
        <v>0</v>
      </c>
      <c r="G14987" s="69"/>
    </row>
    <row r="14988" spans="1:9" ht="18" customHeight="1">
      <c r="A14988" s="323" t="s">
        <v>2273</v>
      </c>
      <c r="B14988" s="302" t="s">
        <v>13</v>
      </c>
      <c r="C14988" s="325" t="s">
        <v>508</v>
      </c>
      <c r="D14988" s="325">
        <v>50</v>
      </c>
      <c r="E14988" s="46">
        <v>30500</v>
      </c>
      <c r="F14988" s="130">
        <f>E14988*D14988</f>
        <v>1525000</v>
      </c>
      <c r="G14988" s="86">
        <f>F14988</f>
        <v>1525000</v>
      </c>
    </row>
    <row r="14989" spans="1:9" ht="18" customHeight="1">
      <c r="A14989" s="323"/>
      <c r="B14989" s="302"/>
      <c r="C14989" s="325"/>
      <c r="D14989" s="325"/>
      <c r="E14989" s="46"/>
      <c r="F14989" s="130">
        <f t="shared" si="234"/>
        <v>0</v>
      </c>
      <c r="G14989" s="69"/>
    </row>
    <row r="14990" spans="1:9" ht="18" customHeight="1">
      <c r="A14990" s="323" t="s">
        <v>1843</v>
      </c>
      <c r="B14990" s="302" t="s">
        <v>2135</v>
      </c>
      <c r="C14990" s="325"/>
      <c r="D14990" s="325">
        <v>200</v>
      </c>
      <c r="E14990" s="46">
        <v>1300</v>
      </c>
      <c r="F14990" s="130">
        <f t="shared" si="234"/>
        <v>260000</v>
      </c>
      <c r="G14990" s="86">
        <f>SUM(F14990:F14994)</f>
        <v>43545800</v>
      </c>
      <c r="H14990" s="277" t="s">
        <v>2474</v>
      </c>
      <c r="I14990" s="284">
        <v>42525</v>
      </c>
    </row>
    <row r="14991" spans="1:9" ht="18" customHeight="1">
      <c r="A14991" s="323"/>
      <c r="B14991" s="302" t="s">
        <v>31</v>
      </c>
      <c r="C14991" s="325" t="s">
        <v>1991</v>
      </c>
      <c r="D14991" s="325">
        <v>48.5</v>
      </c>
      <c r="E14991" s="46">
        <v>35000</v>
      </c>
      <c r="F14991" s="130">
        <f t="shared" si="234"/>
        <v>1697500</v>
      </c>
      <c r="G14991" s="69"/>
      <c r="I14991" s="284"/>
    </row>
    <row r="14992" spans="1:9" ht="18" customHeight="1">
      <c r="A14992" s="323"/>
      <c r="B14992" s="302" t="s">
        <v>31</v>
      </c>
      <c r="C14992" s="325" t="s">
        <v>184</v>
      </c>
      <c r="D14992" s="325">
        <v>197.2</v>
      </c>
      <c r="E14992" s="46">
        <v>35000</v>
      </c>
      <c r="F14992" s="130">
        <f t="shared" si="234"/>
        <v>6902000</v>
      </c>
      <c r="G14992" s="69"/>
      <c r="I14992" s="284"/>
    </row>
    <row r="14993" spans="1:9" ht="18" customHeight="1">
      <c r="A14993" s="323"/>
      <c r="B14993" s="302" t="s">
        <v>23</v>
      </c>
      <c r="C14993" s="325" t="s">
        <v>3240</v>
      </c>
      <c r="D14993" s="325">
        <v>492.5</v>
      </c>
      <c r="E14993" s="46">
        <v>34500</v>
      </c>
      <c r="F14993" s="130">
        <f t="shared" si="234"/>
        <v>16991250</v>
      </c>
      <c r="G14993" s="69"/>
      <c r="I14993" s="284"/>
    </row>
    <row r="14994" spans="1:9" ht="18" customHeight="1">
      <c r="A14994" s="323"/>
      <c r="B14994" s="302" t="s">
        <v>23</v>
      </c>
      <c r="C14994" s="325" t="s">
        <v>1178</v>
      </c>
      <c r="D14994" s="325">
        <v>512.9</v>
      </c>
      <c r="E14994" s="46">
        <v>34500</v>
      </c>
      <c r="F14994" s="130">
        <f t="shared" si="234"/>
        <v>17695050</v>
      </c>
      <c r="G14994" s="69"/>
      <c r="I14994" s="284"/>
    </row>
    <row r="14995" spans="1:9" ht="18" customHeight="1">
      <c r="A14995" s="323"/>
      <c r="B14995" s="302"/>
      <c r="C14995" s="325"/>
      <c r="D14995" s="325"/>
      <c r="E14995" s="46"/>
      <c r="F14995" s="130">
        <f t="shared" si="234"/>
        <v>0</v>
      </c>
      <c r="G14995" s="69"/>
    </row>
    <row r="14996" spans="1:9" ht="18" customHeight="1">
      <c r="A14996" s="323" t="s">
        <v>2635</v>
      </c>
      <c r="B14996" s="302" t="s">
        <v>13</v>
      </c>
      <c r="C14996" s="325" t="s">
        <v>43</v>
      </c>
      <c r="D14996" s="325">
        <v>40</v>
      </c>
      <c r="E14996" s="46">
        <v>30000</v>
      </c>
      <c r="F14996" s="130">
        <f t="shared" si="234"/>
        <v>1200000</v>
      </c>
      <c r="G14996" s="86">
        <f>SUM(F14996:F15000)</f>
        <v>5700000</v>
      </c>
    </row>
    <row r="14997" spans="1:9" ht="18" customHeight="1">
      <c r="A14997" s="323" t="s">
        <v>3225</v>
      </c>
      <c r="B14997" s="302" t="s">
        <v>13</v>
      </c>
      <c r="C14997" s="325" t="s">
        <v>3231</v>
      </c>
      <c r="D14997" s="325">
        <v>20</v>
      </c>
      <c r="E14997" s="46">
        <v>30000</v>
      </c>
      <c r="F14997" s="130">
        <f t="shared" si="234"/>
        <v>600000</v>
      </c>
      <c r="G14997" s="69"/>
    </row>
    <row r="14998" spans="1:9" ht="18" customHeight="1">
      <c r="A14998" s="323"/>
      <c r="B14998" s="302" t="s">
        <v>13</v>
      </c>
      <c r="C14998" s="325" t="s">
        <v>2516</v>
      </c>
      <c r="D14998" s="325">
        <v>30</v>
      </c>
      <c r="E14998" s="46">
        <v>30000</v>
      </c>
      <c r="F14998" s="130">
        <f t="shared" si="234"/>
        <v>900000</v>
      </c>
      <c r="G14998" s="69"/>
    </row>
    <row r="14999" spans="1:9" ht="18" customHeight="1">
      <c r="A14999" s="323"/>
      <c r="B14999" s="302" t="s">
        <v>13</v>
      </c>
      <c r="C14999" s="325" t="s">
        <v>75</v>
      </c>
      <c r="D14999" s="325">
        <v>50</v>
      </c>
      <c r="E14999" s="46">
        <v>30000</v>
      </c>
      <c r="F14999" s="130">
        <f t="shared" si="234"/>
        <v>1500000</v>
      </c>
      <c r="G14999" s="69"/>
    </row>
    <row r="15000" spans="1:9" ht="18" customHeight="1">
      <c r="A15000" s="323"/>
      <c r="B15000" s="302" t="s">
        <v>13</v>
      </c>
      <c r="C15000" s="325" t="s">
        <v>126</v>
      </c>
      <c r="D15000" s="325">
        <v>50</v>
      </c>
      <c r="E15000" s="46">
        <v>30000</v>
      </c>
      <c r="F15000" s="130">
        <f t="shared" si="234"/>
        <v>1500000</v>
      </c>
      <c r="G15000" s="69"/>
    </row>
    <row r="15001" spans="1:9" ht="18" customHeight="1">
      <c r="A15001" s="323"/>
      <c r="B15001" s="302"/>
      <c r="C15001" s="325"/>
      <c r="D15001" s="325"/>
      <c r="E15001" s="46"/>
      <c r="F15001" s="130">
        <f t="shared" si="234"/>
        <v>0</v>
      </c>
      <c r="G15001" s="69"/>
    </row>
    <row r="15002" spans="1:9" ht="18" customHeight="1">
      <c r="A15002" s="458" t="s">
        <v>2436</v>
      </c>
      <c r="B15002" s="302" t="s">
        <v>208</v>
      </c>
      <c r="C15002" s="325" t="s">
        <v>652</v>
      </c>
      <c r="D15002" s="325">
        <v>97</v>
      </c>
      <c r="E15002" s="46">
        <v>37000</v>
      </c>
      <c r="F15002" s="130">
        <f t="shared" si="234"/>
        <v>3589000</v>
      </c>
      <c r="G15002" s="86">
        <f>SUM(F15002:F15003)</f>
        <v>6549000</v>
      </c>
    </row>
    <row r="15003" spans="1:9" ht="18" customHeight="1">
      <c r="A15003" s="323"/>
      <c r="B15003" s="302" t="s">
        <v>208</v>
      </c>
      <c r="C15003" s="325" t="s">
        <v>651</v>
      </c>
      <c r="D15003" s="325">
        <v>80</v>
      </c>
      <c r="E15003" s="46">
        <v>37000</v>
      </c>
      <c r="F15003" s="130">
        <f t="shared" si="234"/>
        <v>2960000</v>
      </c>
      <c r="G15003" s="69"/>
    </row>
    <row r="15004" spans="1:9" ht="18" customHeight="1">
      <c r="A15004" s="323"/>
      <c r="B15004" s="302"/>
      <c r="C15004" s="325"/>
      <c r="D15004" s="325"/>
      <c r="E15004" s="46"/>
      <c r="F15004" s="130">
        <f t="shared" si="234"/>
        <v>0</v>
      </c>
      <c r="G15004" s="69"/>
    </row>
    <row r="15005" spans="1:9" ht="18" customHeight="1">
      <c r="A15005" s="323" t="s">
        <v>210</v>
      </c>
      <c r="B15005" s="302" t="s">
        <v>23</v>
      </c>
      <c r="C15005" s="325" t="s">
        <v>211</v>
      </c>
      <c r="D15005" s="325">
        <v>300</v>
      </c>
      <c r="E15005" s="46">
        <v>31000</v>
      </c>
      <c r="F15005" s="130">
        <f t="shared" si="234"/>
        <v>9300000</v>
      </c>
      <c r="G15005" s="86">
        <f>SUM(F15005:F15016)</f>
        <v>105912000</v>
      </c>
      <c r="H15005" s="277" t="s">
        <v>2474</v>
      </c>
    </row>
    <row r="15006" spans="1:9" ht="18" customHeight="1">
      <c r="A15006" s="323"/>
      <c r="B15006" s="302" t="s">
        <v>212</v>
      </c>
      <c r="C15006" s="325" t="s">
        <v>345</v>
      </c>
      <c r="D15006" s="325">
        <v>50</v>
      </c>
      <c r="E15006" s="46">
        <v>31000</v>
      </c>
      <c r="F15006" s="130">
        <f t="shared" si="234"/>
        <v>1550000</v>
      </c>
      <c r="G15006" s="69"/>
    </row>
    <row r="15007" spans="1:9" ht="18" customHeight="1">
      <c r="A15007" s="323"/>
      <c r="B15007" s="302" t="s">
        <v>212</v>
      </c>
      <c r="C15007" s="325" t="s">
        <v>213</v>
      </c>
      <c r="D15007" s="325">
        <v>175</v>
      </c>
      <c r="E15007" s="46">
        <v>31000</v>
      </c>
      <c r="F15007" s="130">
        <f t="shared" si="234"/>
        <v>5425000</v>
      </c>
      <c r="G15007" s="69"/>
    </row>
    <row r="15008" spans="1:9" ht="18" customHeight="1">
      <c r="A15008" s="323"/>
      <c r="B15008" s="302" t="s">
        <v>212</v>
      </c>
      <c r="C15008" s="325" t="s">
        <v>346</v>
      </c>
      <c r="D15008" s="325">
        <v>25</v>
      </c>
      <c r="E15008" s="46">
        <v>31000</v>
      </c>
      <c r="F15008" s="130">
        <f t="shared" si="234"/>
        <v>775000</v>
      </c>
      <c r="G15008" s="69"/>
    </row>
    <row r="15009" spans="1:8" ht="18" customHeight="1">
      <c r="A15009" s="323"/>
      <c r="B15009" s="302" t="s">
        <v>515</v>
      </c>
      <c r="C15009" s="325" t="s">
        <v>339</v>
      </c>
      <c r="D15009" s="325">
        <v>29.5</v>
      </c>
      <c r="E15009" s="46">
        <v>30000</v>
      </c>
      <c r="F15009" s="130">
        <f t="shared" si="234"/>
        <v>885000</v>
      </c>
      <c r="G15009" s="69"/>
    </row>
    <row r="15010" spans="1:8" ht="18" customHeight="1">
      <c r="A15010" s="323"/>
      <c r="B15010" s="302" t="s">
        <v>515</v>
      </c>
      <c r="C15010" s="325" t="s">
        <v>214</v>
      </c>
      <c r="D15010" s="325">
        <v>112.4</v>
      </c>
      <c r="E15010" s="46">
        <v>30500</v>
      </c>
      <c r="F15010" s="130">
        <f t="shared" si="234"/>
        <v>3428200</v>
      </c>
      <c r="G15010" s="69"/>
    </row>
    <row r="15011" spans="1:8" ht="18" customHeight="1">
      <c r="A15011" s="323"/>
      <c r="B15011" s="302" t="s">
        <v>31</v>
      </c>
      <c r="C15011" s="325" t="s">
        <v>339</v>
      </c>
      <c r="D15011" s="325">
        <v>25</v>
      </c>
      <c r="E15011" s="46">
        <v>36000</v>
      </c>
      <c r="F15011" s="130">
        <f t="shared" si="234"/>
        <v>900000</v>
      </c>
      <c r="G15011" s="69"/>
    </row>
    <row r="15012" spans="1:8" ht="18" customHeight="1">
      <c r="A15012" s="323"/>
      <c r="B15012" s="302" t="s">
        <v>31</v>
      </c>
      <c r="C15012" s="325" t="s">
        <v>59</v>
      </c>
      <c r="D15012" s="325">
        <v>511.3</v>
      </c>
      <c r="E15012" s="46">
        <v>36000</v>
      </c>
      <c r="F15012" s="130">
        <f t="shared" si="234"/>
        <v>18406800</v>
      </c>
      <c r="G15012" s="69"/>
    </row>
    <row r="15013" spans="1:8" ht="18" customHeight="1">
      <c r="A15013" s="323"/>
      <c r="B15013" s="302" t="s">
        <v>31</v>
      </c>
      <c r="C15013" s="325" t="s">
        <v>171</v>
      </c>
      <c r="D15013" s="325">
        <v>672</v>
      </c>
      <c r="E15013" s="46">
        <v>36000</v>
      </c>
      <c r="F15013" s="130">
        <f t="shared" si="234"/>
        <v>24192000</v>
      </c>
      <c r="G15013" s="69"/>
    </row>
    <row r="15014" spans="1:8" ht="18" customHeight="1">
      <c r="A15014" s="323"/>
      <c r="B15014" s="302" t="s">
        <v>31</v>
      </c>
      <c r="C15014" s="325" t="s">
        <v>60</v>
      </c>
      <c r="D15014" s="325">
        <v>25</v>
      </c>
      <c r="E15014" s="46">
        <v>36000</v>
      </c>
      <c r="F15014" s="130">
        <f t="shared" si="234"/>
        <v>900000</v>
      </c>
      <c r="G15014" s="69"/>
    </row>
    <row r="15015" spans="1:8" ht="18" customHeight="1">
      <c r="A15015" s="323"/>
      <c r="B15015" s="302" t="s">
        <v>208</v>
      </c>
      <c r="C15015" s="325" t="s">
        <v>60</v>
      </c>
      <c r="D15015" s="325">
        <v>300</v>
      </c>
      <c r="E15015" s="46">
        <v>36500</v>
      </c>
      <c r="F15015" s="130">
        <f t="shared" si="234"/>
        <v>10950000</v>
      </c>
      <c r="G15015" s="69"/>
    </row>
    <row r="15016" spans="1:8" ht="18" customHeight="1">
      <c r="A15016" s="323"/>
      <c r="B15016" s="302" t="s">
        <v>208</v>
      </c>
      <c r="C15016" s="325" t="s">
        <v>214</v>
      </c>
      <c r="D15016" s="325">
        <v>800</v>
      </c>
      <c r="E15016" s="46">
        <v>36500</v>
      </c>
      <c r="F15016" s="130">
        <f t="shared" si="234"/>
        <v>29200000</v>
      </c>
      <c r="G15016" s="69"/>
    </row>
    <row r="15017" spans="1:8" ht="18" customHeight="1">
      <c r="A15017" s="323"/>
      <c r="B15017" s="302"/>
      <c r="C15017" s="325"/>
      <c r="D15017" s="325"/>
      <c r="E15017" s="46"/>
      <c r="F15017" s="130">
        <f t="shared" si="234"/>
        <v>0</v>
      </c>
      <c r="G15017" s="69"/>
    </row>
    <row r="15018" spans="1:8" ht="18" customHeight="1">
      <c r="A15018" s="323" t="s">
        <v>51</v>
      </c>
      <c r="B15018" s="302" t="s">
        <v>23</v>
      </c>
      <c r="C15018" s="325" t="s">
        <v>1980</v>
      </c>
      <c r="D15018" s="325">
        <v>105</v>
      </c>
      <c r="E15018" s="46">
        <v>34500</v>
      </c>
      <c r="F15018" s="130">
        <f t="shared" si="234"/>
        <v>3622500</v>
      </c>
      <c r="G15018" s="86">
        <f>SUM(F15018:F15026)</f>
        <v>61373900</v>
      </c>
      <c r="H15018" s="277" t="s">
        <v>2474</v>
      </c>
    </row>
    <row r="15019" spans="1:8" ht="18" customHeight="1">
      <c r="A15019" s="323"/>
      <c r="B15019" s="302" t="s">
        <v>23</v>
      </c>
      <c r="C15019" s="325" t="s">
        <v>582</v>
      </c>
      <c r="D15019" s="325">
        <v>102</v>
      </c>
      <c r="E15019" s="46">
        <v>31500</v>
      </c>
      <c r="F15019" s="130">
        <f t="shared" si="234"/>
        <v>3213000</v>
      </c>
      <c r="G15019" s="69"/>
    </row>
    <row r="15020" spans="1:8" ht="18" customHeight="1">
      <c r="A15020" s="323"/>
      <c r="B15020" s="302" t="s">
        <v>23</v>
      </c>
      <c r="C15020" s="325" t="s">
        <v>3232</v>
      </c>
      <c r="D15020" s="325">
        <v>506</v>
      </c>
      <c r="E15020" s="46">
        <v>31500</v>
      </c>
      <c r="F15020" s="130">
        <f t="shared" si="234"/>
        <v>15939000</v>
      </c>
      <c r="G15020" s="69"/>
    </row>
    <row r="15021" spans="1:8" ht="18" customHeight="1">
      <c r="A15021" s="323"/>
      <c r="B15021" s="302" t="s">
        <v>31</v>
      </c>
      <c r="C15021" s="325" t="s">
        <v>1306</v>
      </c>
      <c r="D15021" s="325">
        <v>103</v>
      </c>
      <c r="E15021" s="46">
        <v>35000</v>
      </c>
      <c r="F15021" s="130">
        <f t="shared" si="234"/>
        <v>3605000</v>
      </c>
      <c r="G15021" s="69"/>
    </row>
    <row r="15022" spans="1:8" ht="18" customHeight="1">
      <c r="A15022" s="323"/>
      <c r="B15022" s="302" t="s">
        <v>31</v>
      </c>
      <c r="C15022" s="325" t="s">
        <v>148</v>
      </c>
      <c r="D15022" s="325">
        <v>125</v>
      </c>
      <c r="E15022" s="46">
        <v>32000</v>
      </c>
      <c r="F15022" s="130">
        <f t="shared" ref="F15022:F15100" si="235">E15022*D15022</f>
        <v>4000000</v>
      </c>
      <c r="G15022" s="69"/>
    </row>
    <row r="15023" spans="1:8" ht="18" customHeight="1">
      <c r="A15023" s="323"/>
      <c r="B15023" s="302" t="s">
        <v>31</v>
      </c>
      <c r="C15023" s="325" t="s">
        <v>14</v>
      </c>
      <c r="D15023" s="325">
        <v>73</v>
      </c>
      <c r="E15023" s="46">
        <v>35000</v>
      </c>
      <c r="F15023" s="130">
        <f t="shared" si="235"/>
        <v>2555000</v>
      </c>
      <c r="G15023" s="69"/>
    </row>
    <row r="15024" spans="1:8" ht="18" customHeight="1">
      <c r="A15024" s="323"/>
      <c r="B15024" s="302" t="s">
        <v>31</v>
      </c>
      <c r="C15024" s="325" t="s">
        <v>2050</v>
      </c>
      <c r="D15024" s="325">
        <v>508.6</v>
      </c>
      <c r="E15024" s="46">
        <v>34000</v>
      </c>
      <c r="F15024" s="130">
        <f t="shared" si="235"/>
        <v>17292400</v>
      </c>
      <c r="G15024" s="69"/>
    </row>
    <row r="15025" spans="1:9" ht="18" customHeight="1">
      <c r="A15025" s="323"/>
      <c r="B15025" s="302" t="s">
        <v>31</v>
      </c>
      <c r="C15025" s="325" t="s">
        <v>158</v>
      </c>
      <c r="D15025" s="325">
        <v>224.6</v>
      </c>
      <c r="E15025" s="46">
        <v>35000</v>
      </c>
      <c r="F15025" s="130">
        <f t="shared" si="235"/>
        <v>7861000</v>
      </c>
      <c r="G15025" s="69"/>
    </row>
    <row r="15026" spans="1:9" ht="18" customHeight="1">
      <c r="A15026" s="323"/>
      <c r="B15026" s="302" t="s">
        <v>168</v>
      </c>
      <c r="C15026" s="325" t="s">
        <v>184</v>
      </c>
      <c r="D15026" s="325">
        <v>106</v>
      </c>
      <c r="E15026" s="46">
        <v>31000</v>
      </c>
      <c r="F15026" s="130">
        <f t="shared" si="235"/>
        <v>3286000</v>
      </c>
      <c r="G15026" s="69"/>
    </row>
    <row r="15027" spans="1:9" ht="18" customHeight="1">
      <c r="A15027" s="323"/>
      <c r="B15027" s="302"/>
      <c r="C15027" s="325"/>
      <c r="D15027" s="325"/>
      <c r="E15027" s="46"/>
      <c r="F15027" s="130">
        <f t="shared" si="235"/>
        <v>0</v>
      </c>
      <c r="G15027" s="69"/>
    </row>
    <row r="15028" spans="1:9" ht="18" customHeight="1">
      <c r="A15028" s="323" t="s">
        <v>2965</v>
      </c>
      <c r="B15028" s="302" t="s">
        <v>13</v>
      </c>
      <c r="C15028" s="302" t="s">
        <v>919</v>
      </c>
      <c r="D15028" s="325">
        <v>438.1</v>
      </c>
      <c r="E15028" s="46">
        <v>31000</v>
      </c>
      <c r="F15028" s="130">
        <f t="shared" si="235"/>
        <v>13581100</v>
      </c>
      <c r="G15028" s="86">
        <f>SUM(F15028:F15029)</f>
        <v>19939200</v>
      </c>
      <c r="H15028" s="277" t="s">
        <v>2474</v>
      </c>
    </row>
    <row r="15029" spans="1:9" ht="18" customHeight="1">
      <c r="A15029" s="323"/>
      <c r="B15029" s="302" t="s">
        <v>13</v>
      </c>
      <c r="C15029" s="325" t="s">
        <v>909</v>
      </c>
      <c r="D15029" s="325">
        <v>205.1</v>
      </c>
      <c r="E15029" s="46">
        <v>31000</v>
      </c>
      <c r="F15029" s="130">
        <f t="shared" si="235"/>
        <v>6358100</v>
      </c>
      <c r="G15029" s="69"/>
    </row>
    <row r="15030" spans="1:9" ht="18" customHeight="1">
      <c r="A15030" s="323"/>
      <c r="B15030" s="302"/>
      <c r="C15030" s="325"/>
      <c r="D15030" s="325"/>
      <c r="E15030" s="46"/>
      <c r="F15030" s="130">
        <f t="shared" si="235"/>
        <v>0</v>
      </c>
      <c r="G15030" s="69"/>
    </row>
    <row r="15031" spans="1:9" ht="18" customHeight="1">
      <c r="A15031" s="323" t="s">
        <v>207</v>
      </c>
      <c r="B15031" s="302" t="s">
        <v>208</v>
      </c>
      <c r="C15031" s="325" t="s">
        <v>1676</v>
      </c>
      <c r="D15031" s="325">
        <v>95.5</v>
      </c>
      <c r="E15031" s="46">
        <v>37000</v>
      </c>
      <c r="F15031" s="130">
        <f t="shared" si="235"/>
        <v>3533500</v>
      </c>
      <c r="G15031" s="86">
        <f>SUM(F15031:F15034)</f>
        <v>33382500</v>
      </c>
      <c r="I15031" s="277" t="s">
        <v>3234</v>
      </c>
    </row>
    <row r="15032" spans="1:9" ht="18" customHeight="1">
      <c r="A15032" s="323"/>
      <c r="B15032" s="302" t="s">
        <v>23</v>
      </c>
      <c r="C15032" s="325" t="s">
        <v>848</v>
      </c>
      <c r="D15032" s="325">
        <v>400</v>
      </c>
      <c r="E15032" s="46">
        <v>35500</v>
      </c>
      <c r="F15032" s="130">
        <f t="shared" si="235"/>
        <v>14200000</v>
      </c>
      <c r="G15032" s="69"/>
      <c r="I15032" s="277" t="s">
        <v>3237</v>
      </c>
    </row>
    <row r="15033" spans="1:9" ht="18" customHeight="1">
      <c r="A15033" s="323"/>
      <c r="B15033" s="302" t="s">
        <v>31</v>
      </c>
      <c r="C15033" s="325" t="s">
        <v>148</v>
      </c>
      <c r="D15033" s="325">
        <v>150</v>
      </c>
      <c r="E15033" s="46">
        <v>36000</v>
      </c>
      <c r="F15033" s="130">
        <f t="shared" si="235"/>
        <v>5400000</v>
      </c>
      <c r="G15033" s="69"/>
      <c r="I15033" s="277" t="s">
        <v>3236</v>
      </c>
    </row>
    <row r="15034" spans="1:9" ht="18" customHeight="1">
      <c r="A15034" s="323"/>
      <c r="B15034" s="302" t="s">
        <v>208</v>
      </c>
      <c r="C15034" s="325" t="s">
        <v>1377</v>
      </c>
      <c r="D15034" s="325">
        <v>277</v>
      </c>
      <c r="E15034" s="46">
        <v>37000</v>
      </c>
      <c r="F15034" s="130">
        <f t="shared" si="235"/>
        <v>10249000</v>
      </c>
      <c r="G15034" s="69"/>
      <c r="I15034" s="277" t="s">
        <v>3235</v>
      </c>
    </row>
    <row r="15035" spans="1:9" ht="18" customHeight="1">
      <c r="A15035" s="323"/>
      <c r="B15035" s="302"/>
      <c r="C15035" s="325"/>
      <c r="D15035" s="325"/>
      <c r="E15035" s="46"/>
      <c r="F15035" s="130">
        <f t="shared" si="235"/>
        <v>0</v>
      </c>
      <c r="G15035" s="69"/>
    </row>
    <row r="15036" spans="1:9" ht="18" customHeight="1">
      <c r="A15036" s="323" t="s">
        <v>418</v>
      </c>
      <c r="B15036" s="302" t="s">
        <v>31</v>
      </c>
      <c r="C15036" s="325" t="s">
        <v>442</v>
      </c>
      <c r="D15036" s="325">
        <v>294</v>
      </c>
      <c r="E15036" s="46">
        <v>35000</v>
      </c>
      <c r="F15036" s="130">
        <f t="shared" si="235"/>
        <v>10290000</v>
      </c>
      <c r="G15036" s="86">
        <f>F15036</f>
        <v>10290000</v>
      </c>
    </row>
    <row r="15037" spans="1:9" ht="18" customHeight="1">
      <c r="A15037" s="323"/>
      <c r="B15037" s="302"/>
      <c r="C15037" s="325"/>
      <c r="D15037" s="325"/>
      <c r="E15037" s="46"/>
      <c r="F15037" s="130">
        <f t="shared" si="235"/>
        <v>0</v>
      </c>
      <c r="G15037" s="69"/>
    </row>
    <row r="15038" spans="1:9" ht="18" customHeight="1">
      <c r="A15038" s="323" t="s">
        <v>2231</v>
      </c>
      <c r="B15038" s="302" t="s">
        <v>208</v>
      </c>
      <c r="C15038" s="325" t="s">
        <v>3233</v>
      </c>
      <c r="D15038" s="325">
        <v>49.3</v>
      </c>
      <c r="E15038" s="46">
        <v>37000</v>
      </c>
      <c r="F15038" s="130">
        <f t="shared" si="235"/>
        <v>1824100</v>
      </c>
      <c r="G15038" s="86">
        <f>F15038</f>
        <v>1824100</v>
      </c>
    </row>
    <row r="15039" spans="1:9" ht="18" customHeight="1">
      <c r="A15039" s="323"/>
      <c r="B15039" s="302"/>
      <c r="C15039" s="325"/>
      <c r="D15039" s="325"/>
      <c r="E15039" s="46"/>
      <c r="F15039" s="130">
        <f t="shared" si="235"/>
        <v>0</v>
      </c>
      <c r="G15039" s="69"/>
    </row>
    <row r="15040" spans="1:9" ht="18" customHeight="1">
      <c r="A15040" s="323" t="s">
        <v>88</v>
      </c>
      <c r="B15040" s="302" t="s">
        <v>13</v>
      </c>
      <c r="C15040" s="325" t="s">
        <v>124</v>
      </c>
      <c r="D15040" s="325">
        <v>696</v>
      </c>
      <c r="E15040" s="46">
        <v>30000</v>
      </c>
      <c r="F15040" s="130">
        <f t="shared" si="235"/>
        <v>20880000</v>
      </c>
      <c r="G15040" s="86">
        <f>F15040</f>
        <v>20880000</v>
      </c>
      <c r="H15040" s="277" t="s">
        <v>2474</v>
      </c>
    </row>
    <row r="15041" spans="1:9" ht="18" customHeight="1">
      <c r="A15041" s="323"/>
      <c r="B15041" s="302"/>
      <c r="C15041" s="325"/>
      <c r="D15041" s="325"/>
      <c r="E15041" s="46"/>
      <c r="F15041" s="130">
        <f t="shared" si="235"/>
        <v>0</v>
      </c>
      <c r="G15041" s="69"/>
    </row>
    <row r="15042" spans="1:9" ht="18" customHeight="1">
      <c r="A15042" s="323" t="s">
        <v>2469</v>
      </c>
      <c r="B15042" s="302" t="s">
        <v>31</v>
      </c>
      <c r="C15042" s="325" t="s">
        <v>143</v>
      </c>
      <c r="D15042" s="325">
        <v>60</v>
      </c>
      <c r="E15042" s="46">
        <v>36500</v>
      </c>
      <c r="F15042" s="130">
        <f t="shared" si="235"/>
        <v>2190000</v>
      </c>
      <c r="G15042" s="86">
        <f>SUM(F15042:F15043)</f>
        <v>6935000</v>
      </c>
      <c r="H15042" s="277" t="s">
        <v>2474</v>
      </c>
      <c r="I15042" s="338" t="s">
        <v>2520</v>
      </c>
    </row>
    <row r="15043" spans="1:9" ht="18" customHeight="1">
      <c r="A15043" s="323"/>
      <c r="B15043" s="302" t="s">
        <v>31</v>
      </c>
      <c r="C15043" s="325" t="s">
        <v>200</v>
      </c>
      <c r="D15043" s="325">
        <v>130</v>
      </c>
      <c r="E15043" s="46">
        <v>36500</v>
      </c>
      <c r="F15043" s="130">
        <f t="shared" si="235"/>
        <v>4745000</v>
      </c>
      <c r="G15043" s="69"/>
      <c r="I15043" s="338" t="s">
        <v>2520</v>
      </c>
    </row>
    <row r="15044" spans="1:9" ht="18" customHeight="1">
      <c r="A15044" s="323"/>
      <c r="B15044" s="302"/>
      <c r="C15044" s="325"/>
      <c r="D15044" s="325"/>
      <c r="E15044" s="46"/>
      <c r="F15044" s="130">
        <f t="shared" si="235"/>
        <v>0</v>
      </c>
      <c r="G15044" s="69"/>
    </row>
    <row r="15045" spans="1:9" ht="18" customHeight="1">
      <c r="A15045" s="323" t="s">
        <v>154</v>
      </c>
      <c r="B15045" s="444" t="s">
        <v>798</v>
      </c>
      <c r="C15045" s="482" t="s">
        <v>799</v>
      </c>
      <c r="D15045" s="482">
        <v>160</v>
      </c>
      <c r="E15045" s="116">
        <v>40500</v>
      </c>
      <c r="F15045" s="131">
        <f t="shared" si="235"/>
        <v>6480000</v>
      </c>
      <c r="G15045" s="86">
        <f>F15045</f>
        <v>6480000</v>
      </c>
    </row>
    <row r="15046" spans="1:9" ht="18" customHeight="1">
      <c r="A15046" s="323"/>
      <c r="B15046" s="302"/>
      <c r="C15046" s="325"/>
      <c r="D15046" s="325"/>
      <c r="E15046" s="46"/>
      <c r="F15046" s="130">
        <f t="shared" si="235"/>
        <v>0</v>
      </c>
      <c r="G15046" s="69"/>
    </row>
    <row r="15047" spans="1:9" ht="18" customHeight="1">
      <c r="A15047" s="323" t="s">
        <v>392</v>
      </c>
      <c r="B15047" s="302" t="s">
        <v>31</v>
      </c>
      <c r="C15047" s="325" t="s">
        <v>2750</v>
      </c>
      <c r="D15047" s="325">
        <v>40</v>
      </c>
      <c r="E15047" s="46">
        <v>35500</v>
      </c>
      <c r="F15047" s="130">
        <f t="shared" si="235"/>
        <v>1420000</v>
      </c>
      <c r="G15047" s="86">
        <f>SUM(F15047:F15048)</f>
        <v>19170000</v>
      </c>
      <c r="H15047" s="277" t="s">
        <v>2474</v>
      </c>
    </row>
    <row r="15048" spans="1:9" ht="18" customHeight="1">
      <c r="A15048" s="323"/>
      <c r="B15048" s="302" t="s">
        <v>31</v>
      </c>
      <c r="C15048" s="325" t="s">
        <v>182</v>
      </c>
      <c r="D15048" s="325">
        <v>500</v>
      </c>
      <c r="E15048" s="46">
        <v>35500</v>
      </c>
      <c r="F15048" s="130">
        <f t="shared" si="235"/>
        <v>17750000</v>
      </c>
      <c r="G15048" s="69"/>
    </row>
    <row r="15049" spans="1:9" ht="18" customHeight="1">
      <c r="A15049" s="323"/>
      <c r="B15049" s="302"/>
      <c r="C15049" s="325"/>
      <c r="D15049" s="325"/>
      <c r="E15049" s="46"/>
      <c r="F15049" s="130">
        <f t="shared" si="235"/>
        <v>0</v>
      </c>
      <c r="G15049" s="69"/>
    </row>
    <row r="15050" spans="1:9" ht="18" customHeight="1">
      <c r="A15050" s="323" t="s">
        <v>438</v>
      </c>
      <c r="B15050" s="302" t="s">
        <v>31</v>
      </c>
      <c r="C15050" s="325" t="s">
        <v>931</v>
      </c>
      <c r="D15050" s="325">
        <v>250</v>
      </c>
      <c r="E15050" s="46">
        <v>36500</v>
      </c>
      <c r="F15050" s="130">
        <f t="shared" si="235"/>
        <v>9125000</v>
      </c>
      <c r="G15050" s="86">
        <f>F15050</f>
        <v>9125000</v>
      </c>
      <c r="H15050" s="277" t="s">
        <v>2474</v>
      </c>
    </row>
    <row r="15051" spans="1:9" ht="18" customHeight="1">
      <c r="A15051" s="323"/>
      <c r="B15051" s="302"/>
      <c r="C15051" s="325"/>
      <c r="D15051" s="325"/>
      <c r="E15051" s="46"/>
      <c r="F15051" s="130">
        <f t="shared" si="235"/>
        <v>0</v>
      </c>
      <c r="G15051" s="69"/>
    </row>
    <row r="15052" spans="1:9" ht="18" customHeight="1">
      <c r="A15052" s="323" t="s">
        <v>2448</v>
      </c>
      <c r="B15052" s="302" t="s">
        <v>31</v>
      </c>
      <c r="C15052" s="325" t="s">
        <v>442</v>
      </c>
      <c r="D15052" s="325">
        <v>136.80000000000001</v>
      </c>
      <c r="E15052" s="46">
        <v>35000</v>
      </c>
      <c r="F15052" s="130">
        <f t="shared" si="235"/>
        <v>4788000</v>
      </c>
      <c r="G15052" s="86">
        <f>SUM(F15052:F15056)</f>
        <v>26810000</v>
      </c>
      <c r="H15052" s="277" t="s">
        <v>2474</v>
      </c>
    </row>
    <row r="15053" spans="1:9" ht="18" customHeight="1">
      <c r="A15053" s="323"/>
      <c r="B15053" s="302" t="s">
        <v>31</v>
      </c>
      <c r="C15053" s="325" t="s">
        <v>105</v>
      </c>
      <c r="D15053" s="325">
        <v>52.4</v>
      </c>
      <c r="E15053" s="46">
        <v>35000</v>
      </c>
      <c r="F15053" s="130">
        <f t="shared" si="235"/>
        <v>1834000</v>
      </c>
      <c r="G15053" s="69"/>
    </row>
    <row r="15054" spans="1:9" ht="18" customHeight="1">
      <c r="A15054" s="323"/>
      <c r="B15054" s="302" t="s">
        <v>31</v>
      </c>
      <c r="C15054" s="325" t="s">
        <v>370</v>
      </c>
      <c r="D15054" s="325">
        <v>49</v>
      </c>
      <c r="E15054" s="46">
        <v>35000</v>
      </c>
      <c r="F15054" s="130">
        <f t="shared" si="235"/>
        <v>1715000</v>
      </c>
      <c r="G15054" s="69"/>
    </row>
    <row r="15055" spans="1:9" ht="18" customHeight="1">
      <c r="A15055" s="323"/>
      <c r="B15055" s="302" t="s">
        <v>31</v>
      </c>
      <c r="C15055" s="325" t="s">
        <v>3238</v>
      </c>
      <c r="D15055" s="325">
        <v>46</v>
      </c>
      <c r="E15055" s="46">
        <v>35000</v>
      </c>
      <c r="F15055" s="130">
        <f t="shared" si="235"/>
        <v>1610000</v>
      </c>
      <c r="G15055" s="69"/>
    </row>
    <row r="15056" spans="1:9" ht="18" customHeight="1">
      <c r="A15056" s="323"/>
      <c r="B15056" s="302" t="s">
        <v>31</v>
      </c>
      <c r="C15056" s="325" t="s">
        <v>726</v>
      </c>
      <c r="D15056" s="325">
        <v>481.8</v>
      </c>
      <c r="E15056" s="46">
        <v>35000</v>
      </c>
      <c r="F15056" s="130">
        <f t="shared" si="235"/>
        <v>16863000</v>
      </c>
      <c r="G15056" s="69"/>
    </row>
    <row r="15057" spans="1:8" ht="18" customHeight="1">
      <c r="A15057" s="323"/>
      <c r="B15057" s="302"/>
      <c r="C15057" s="325"/>
      <c r="D15057" s="325"/>
      <c r="E15057" s="46"/>
      <c r="F15057" s="130">
        <f t="shared" si="235"/>
        <v>0</v>
      </c>
      <c r="G15057" s="69"/>
    </row>
    <row r="15058" spans="1:8" ht="18" customHeight="1">
      <c r="A15058" s="323" t="s">
        <v>321</v>
      </c>
      <c r="B15058" s="302" t="s">
        <v>1464</v>
      </c>
      <c r="C15058" s="325" t="s">
        <v>3239</v>
      </c>
      <c r="D15058" s="325">
        <v>232.5</v>
      </c>
      <c r="E15058" s="46">
        <v>37000</v>
      </c>
      <c r="F15058" s="130">
        <f t="shared" si="235"/>
        <v>8602500</v>
      </c>
      <c r="G15058" s="86">
        <f>SUM(F15058:F15059)</f>
        <v>13112800</v>
      </c>
      <c r="H15058" s="277" t="s">
        <v>2474</v>
      </c>
    </row>
    <row r="15059" spans="1:8" ht="18" customHeight="1">
      <c r="A15059" s="323"/>
      <c r="B15059" s="302" t="s">
        <v>1464</v>
      </c>
      <c r="C15059" s="325" t="s">
        <v>571</v>
      </c>
      <c r="D15059" s="325">
        <v>121.9</v>
      </c>
      <c r="E15059" s="46">
        <v>37000</v>
      </c>
      <c r="F15059" s="130">
        <f t="shared" si="235"/>
        <v>4510300</v>
      </c>
      <c r="G15059" s="69"/>
    </row>
    <row r="15060" spans="1:8" ht="18" customHeight="1">
      <c r="A15060" s="323"/>
      <c r="B15060" s="302"/>
      <c r="C15060" s="325"/>
      <c r="D15060" s="325"/>
      <c r="E15060" s="46"/>
      <c r="F15060" s="130">
        <f t="shared" si="235"/>
        <v>0</v>
      </c>
      <c r="G15060" s="69"/>
    </row>
    <row r="15061" spans="1:8" ht="18" customHeight="1">
      <c r="A15061" s="323" t="s">
        <v>316</v>
      </c>
      <c r="B15061" s="302" t="s">
        <v>31</v>
      </c>
      <c r="C15061" s="325" t="s">
        <v>476</v>
      </c>
      <c r="D15061" s="325">
        <v>270</v>
      </c>
      <c r="E15061" s="46">
        <v>34500</v>
      </c>
      <c r="F15061" s="130">
        <f t="shared" si="235"/>
        <v>9315000</v>
      </c>
      <c r="G15061" s="86">
        <f>SUM(F15061:F15063)</f>
        <v>50605000</v>
      </c>
      <c r="H15061" s="277" t="s">
        <v>2474</v>
      </c>
    </row>
    <row r="15062" spans="1:8" ht="18" customHeight="1">
      <c r="A15062" s="323"/>
      <c r="B15062" s="302" t="s">
        <v>31</v>
      </c>
      <c r="C15062" s="325" t="s">
        <v>2292</v>
      </c>
      <c r="D15062" s="325">
        <v>955</v>
      </c>
      <c r="E15062" s="46">
        <v>34000</v>
      </c>
      <c r="F15062" s="130">
        <f t="shared" si="235"/>
        <v>32470000</v>
      </c>
      <c r="G15062" s="69"/>
    </row>
    <row r="15063" spans="1:8" ht="18" customHeight="1">
      <c r="A15063" s="323"/>
      <c r="B15063" s="302" t="s">
        <v>13</v>
      </c>
      <c r="C15063" s="325" t="s">
        <v>852</v>
      </c>
      <c r="D15063" s="325">
        <v>294</v>
      </c>
      <c r="E15063" s="46">
        <v>30000</v>
      </c>
      <c r="F15063" s="130">
        <f>E15063*D15063</f>
        <v>8820000</v>
      </c>
      <c r="G15063" s="86"/>
    </row>
    <row r="15064" spans="1:8" ht="18" customHeight="1">
      <c r="A15064" s="323"/>
      <c r="B15064" s="302"/>
      <c r="C15064" s="325"/>
      <c r="D15064" s="325"/>
      <c r="E15064" s="46"/>
      <c r="F15064" s="130">
        <f t="shared" si="235"/>
        <v>0</v>
      </c>
      <c r="G15064" s="69"/>
    </row>
    <row r="15065" spans="1:8" ht="18" customHeight="1">
      <c r="A15065" s="323" t="s">
        <v>523</v>
      </c>
      <c r="B15065" s="302" t="s">
        <v>13</v>
      </c>
      <c r="C15065" s="325" t="s">
        <v>1890</v>
      </c>
      <c r="D15065" s="325">
        <v>547.6</v>
      </c>
      <c r="E15065" s="46">
        <v>31000</v>
      </c>
      <c r="F15065" s="130">
        <f t="shared" si="235"/>
        <v>16975600</v>
      </c>
      <c r="G15065" s="86">
        <f>F15065</f>
        <v>16975600</v>
      </c>
      <c r="H15065" s="277" t="s">
        <v>2474</v>
      </c>
    </row>
    <row r="15066" spans="1:8" ht="18" customHeight="1">
      <c r="A15066" s="323"/>
      <c r="B15066" s="302"/>
      <c r="C15066" s="325"/>
      <c r="D15066" s="325"/>
      <c r="E15066" s="46"/>
      <c r="F15066" s="130">
        <f t="shared" si="235"/>
        <v>0</v>
      </c>
      <c r="G15066" s="69"/>
    </row>
    <row r="15067" spans="1:8" ht="18" customHeight="1">
      <c r="A15067" s="323" t="s">
        <v>2354</v>
      </c>
      <c r="B15067" s="302" t="s">
        <v>13</v>
      </c>
      <c r="C15067" s="325" t="s">
        <v>909</v>
      </c>
      <c r="D15067" s="325">
        <v>569.70000000000005</v>
      </c>
      <c r="E15067" s="46">
        <v>32000</v>
      </c>
      <c r="F15067" s="130">
        <f t="shared" si="235"/>
        <v>18230400</v>
      </c>
      <c r="G15067" s="86">
        <f>F15067</f>
        <v>18230400</v>
      </c>
    </row>
    <row r="15068" spans="1:8" ht="18" customHeight="1">
      <c r="A15068" s="323"/>
      <c r="B15068" s="302"/>
      <c r="C15068" s="325"/>
      <c r="D15068" s="325"/>
      <c r="E15068" s="46"/>
      <c r="F15068" s="130">
        <f t="shared" si="235"/>
        <v>0</v>
      </c>
      <c r="G15068" s="69"/>
    </row>
    <row r="15069" spans="1:8" ht="18" customHeight="1">
      <c r="A15069" s="323" t="s">
        <v>490</v>
      </c>
      <c r="B15069" s="302" t="s">
        <v>13</v>
      </c>
      <c r="C15069" s="325" t="s">
        <v>1257</v>
      </c>
      <c r="D15069" s="325">
        <v>268</v>
      </c>
      <c r="E15069" s="46">
        <v>30500</v>
      </c>
      <c r="F15069" s="130">
        <f t="shared" si="235"/>
        <v>8174000</v>
      </c>
      <c r="G15069" s="86">
        <f>F15069</f>
        <v>8174000</v>
      </c>
      <c r="H15069" s="277" t="s">
        <v>2474</v>
      </c>
    </row>
    <row r="15070" spans="1:8" ht="18" customHeight="1">
      <c r="A15070" s="323"/>
      <c r="B15070" s="302"/>
      <c r="C15070" s="325"/>
      <c r="D15070" s="325"/>
      <c r="E15070" s="46"/>
      <c r="F15070" s="130">
        <f t="shared" si="235"/>
        <v>0</v>
      </c>
      <c r="G15070" s="69"/>
    </row>
    <row r="15071" spans="1:8" ht="18" customHeight="1">
      <c r="A15071" s="323" t="s">
        <v>2463</v>
      </c>
      <c r="B15071" s="302" t="s">
        <v>31</v>
      </c>
      <c r="C15071" s="325" t="s">
        <v>3211</v>
      </c>
      <c r="D15071" s="325">
        <v>215.7</v>
      </c>
      <c r="E15071" s="46">
        <v>35000</v>
      </c>
      <c r="F15071" s="130">
        <f t="shared" si="235"/>
        <v>7549500</v>
      </c>
      <c r="G15071" s="86">
        <f>F15071</f>
        <v>7549500</v>
      </c>
      <c r="H15071" s="277" t="s">
        <v>2474</v>
      </c>
    </row>
    <row r="15072" spans="1:8" ht="18" customHeight="1">
      <c r="A15072" s="323"/>
      <c r="B15072" s="302"/>
      <c r="C15072" s="325"/>
      <c r="D15072" s="325"/>
      <c r="E15072" s="46"/>
      <c r="F15072" s="130">
        <f t="shared" si="235"/>
        <v>0</v>
      </c>
      <c r="G15072" s="69"/>
    </row>
    <row r="15073" spans="1:8" ht="18" customHeight="1">
      <c r="A15073" s="533" t="s">
        <v>90</v>
      </c>
      <c r="B15073" s="440" t="s">
        <v>1487</v>
      </c>
      <c r="C15073" s="382" t="s">
        <v>519</v>
      </c>
      <c r="D15073" s="382">
        <v>388.7</v>
      </c>
      <c r="E15073" s="59">
        <v>39000</v>
      </c>
      <c r="F15073" s="132">
        <f t="shared" si="235"/>
        <v>15159300</v>
      </c>
      <c r="G15073" s="125">
        <f>F15073</f>
        <v>15159300</v>
      </c>
      <c r="H15073" s="277" t="s">
        <v>2474</v>
      </c>
    </row>
    <row r="15074" spans="1:8" ht="18" customHeight="1">
      <c r="A15074" s="526"/>
      <c r="B15074" s="435"/>
      <c r="C15074" s="484"/>
      <c r="D15074" s="484"/>
      <c r="E15074" s="113"/>
      <c r="F15074" s="126"/>
      <c r="G15074" s="9"/>
    </row>
    <row r="15075" spans="1:8" ht="18" customHeight="1">
      <c r="A15075" s="537">
        <v>42528</v>
      </c>
      <c r="B15075" s="355"/>
      <c r="C15075" s="491" t="s">
        <v>398</v>
      </c>
      <c r="D15075" s="525"/>
      <c r="F15075" s="127"/>
    </row>
    <row r="15076" spans="1:8" ht="18" customHeight="1">
      <c r="A15076" s="531" t="s">
        <v>3125</v>
      </c>
      <c r="B15076" s="436" t="s">
        <v>134</v>
      </c>
      <c r="C15076" s="494" t="s">
        <v>152</v>
      </c>
      <c r="D15076" s="527">
        <f>SUM(D15077:D15177)</f>
        <v>10346.4</v>
      </c>
      <c r="E15076" s="166"/>
      <c r="F15076" s="166">
        <f>SUM(F15077:F15177)</f>
        <v>355222150</v>
      </c>
      <c r="G15076" s="166">
        <f>SUM(G15077:G15177)</f>
        <v>355222150</v>
      </c>
    </row>
    <row r="15077" spans="1:8" ht="18" customHeight="1">
      <c r="A15077" s="532" t="s">
        <v>58</v>
      </c>
      <c r="B15077" s="441" t="s">
        <v>13</v>
      </c>
      <c r="C15077" s="492" t="s">
        <v>75</v>
      </c>
      <c r="D15077" s="492">
        <v>20</v>
      </c>
      <c r="E15077" s="62">
        <v>30500</v>
      </c>
      <c r="F15077" s="139">
        <f t="shared" ref="F15077:F15091" si="236">E15077*D15077</f>
        <v>610000</v>
      </c>
      <c r="G15077" s="85">
        <f>SUM(F15077:F15079)</f>
        <v>2440000</v>
      </c>
    </row>
    <row r="15078" spans="1:8" ht="18" customHeight="1">
      <c r="A15078" s="323"/>
      <c r="B15078" s="302" t="s">
        <v>13</v>
      </c>
      <c r="C15078" s="325" t="s">
        <v>59</v>
      </c>
      <c r="D15078" s="325">
        <v>30</v>
      </c>
      <c r="E15078" s="46">
        <v>30500</v>
      </c>
      <c r="F15078" s="130">
        <f t="shared" si="236"/>
        <v>915000</v>
      </c>
      <c r="G15078" s="69"/>
    </row>
    <row r="15079" spans="1:8" ht="18" customHeight="1">
      <c r="A15079" s="323"/>
      <c r="B15079" s="302" t="s">
        <v>13</v>
      </c>
      <c r="C15079" s="325" t="s">
        <v>60</v>
      </c>
      <c r="D15079" s="325">
        <v>30</v>
      </c>
      <c r="E15079" s="46">
        <v>30500</v>
      </c>
      <c r="F15079" s="130">
        <f t="shared" si="236"/>
        <v>915000</v>
      </c>
      <c r="G15079" s="69"/>
    </row>
    <row r="15080" spans="1:8" ht="18" customHeight="1">
      <c r="A15080" s="323"/>
      <c r="B15080" s="302"/>
      <c r="C15080" s="325"/>
      <c r="D15080" s="325"/>
      <c r="E15080" s="46"/>
      <c r="F15080" s="130">
        <f t="shared" si="236"/>
        <v>0</v>
      </c>
      <c r="G15080" s="69"/>
    </row>
    <row r="15081" spans="1:8" ht="18" customHeight="1">
      <c r="A15081" s="323" t="s">
        <v>2106</v>
      </c>
      <c r="B15081" s="302" t="s">
        <v>13</v>
      </c>
      <c r="C15081" s="325" t="s">
        <v>807</v>
      </c>
      <c r="D15081" s="325">
        <v>30.3</v>
      </c>
      <c r="E15081" s="46">
        <v>31000</v>
      </c>
      <c r="F15081" s="130">
        <f t="shared" si="236"/>
        <v>939300</v>
      </c>
      <c r="G15081" s="86">
        <f>F15081</f>
        <v>939300</v>
      </c>
    </row>
    <row r="15082" spans="1:8" ht="18" customHeight="1">
      <c r="A15082" s="323"/>
      <c r="B15082" s="302"/>
      <c r="C15082" s="325"/>
      <c r="D15082" s="325"/>
      <c r="E15082" s="46"/>
      <c r="F15082" s="130">
        <f t="shared" si="236"/>
        <v>0</v>
      </c>
      <c r="G15082" s="69"/>
    </row>
    <row r="15083" spans="1:8" ht="18" customHeight="1">
      <c r="A15083" s="323" t="s">
        <v>2305</v>
      </c>
      <c r="B15083" s="302" t="s">
        <v>13</v>
      </c>
      <c r="C15083" s="325" t="s">
        <v>59</v>
      </c>
      <c r="D15083" s="325">
        <v>150</v>
      </c>
      <c r="E15083" s="46">
        <v>30500</v>
      </c>
      <c r="F15083" s="130">
        <f t="shared" si="236"/>
        <v>4575000</v>
      </c>
      <c r="G15083" s="86">
        <f>F15083</f>
        <v>4575000</v>
      </c>
    </row>
    <row r="15084" spans="1:8" ht="18" customHeight="1">
      <c r="A15084" s="323"/>
      <c r="B15084" s="302"/>
      <c r="C15084" s="325"/>
      <c r="D15084" s="325"/>
      <c r="E15084" s="46"/>
      <c r="F15084" s="130">
        <f t="shared" si="236"/>
        <v>0</v>
      </c>
      <c r="G15084" s="69"/>
    </row>
    <row r="15085" spans="1:8" ht="18" customHeight="1">
      <c r="A15085" s="323" t="s">
        <v>3111</v>
      </c>
      <c r="B15085" s="302" t="s">
        <v>13</v>
      </c>
      <c r="C15085" s="325" t="s">
        <v>22</v>
      </c>
      <c r="D15085" s="325">
        <v>20</v>
      </c>
      <c r="E15085" s="46">
        <v>30500</v>
      </c>
      <c r="F15085" s="130">
        <f t="shared" si="236"/>
        <v>610000</v>
      </c>
      <c r="G15085" s="86">
        <f>SUM(F15085:F15086)</f>
        <v>2135000</v>
      </c>
    </row>
    <row r="15086" spans="1:8" ht="18" customHeight="1">
      <c r="A15086" s="323"/>
      <c r="B15086" s="302" t="s">
        <v>13</v>
      </c>
      <c r="C15086" s="325" t="s">
        <v>62</v>
      </c>
      <c r="D15086" s="325">
        <v>50</v>
      </c>
      <c r="E15086" s="46">
        <v>30500</v>
      </c>
      <c r="F15086" s="130">
        <f t="shared" si="236"/>
        <v>1525000</v>
      </c>
      <c r="G15086" s="69"/>
    </row>
    <row r="15087" spans="1:8" ht="18" customHeight="1">
      <c r="A15087" s="323"/>
      <c r="B15087" s="302"/>
      <c r="C15087" s="325"/>
      <c r="D15087" s="325"/>
      <c r="E15087" s="46"/>
      <c r="F15087" s="130">
        <f t="shared" si="236"/>
        <v>0</v>
      </c>
      <c r="G15087" s="69"/>
    </row>
    <row r="15088" spans="1:8" ht="18" customHeight="1">
      <c r="A15088" s="323" t="s">
        <v>2705</v>
      </c>
      <c r="B15088" s="302" t="s">
        <v>13</v>
      </c>
      <c r="C15088" s="325" t="s">
        <v>918</v>
      </c>
      <c r="D15088" s="325">
        <v>14.9</v>
      </c>
      <c r="E15088" s="46">
        <v>30500</v>
      </c>
      <c r="F15088" s="130">
        <f t="shared" si="236"/>
        <v>454450</v>
      </c>
      <c r="G15088" s="86">
        <f>SUM(F15088:F15089)</f>
        <v>1332850</v>
      </c>
    </row>
    <row r="15089" spans="1:9" ht="18" customHeight="1">
      <c r="A15089" s="323"/>
      <c r="B15089" s="302" t="s">
        <v>13</v>
      </c>
      <c r="C15089" s="325" t="s">
        <v>416</v>
      </c>
      <c r="D15089" s="325">
        <v>28.8</v>
      </c>
      <c r="E15089" s="46">
        <v>30500</v>
      </c>
      <c r="F15089" s="130">
        <f t="shared" si="236"/>
        <v>878400</v>
      </c>
      <c r="G15089" s="69"/>
    </row>
    <row r="15090" spans="1:9" ht="18" customHeight="1">
      <c r="A15090" s="323"/>
      <c r="B15090" s="302"/>
      <c r="C15090" s="325"/>
      <c r="D15090" s="325"/>
      <c r="E15090" s="46"/>
      <c r="F15090" s="130">
        <f t="shared" si="236"/>
        <v>0</v>
      </c>
      <c r="G15090" s="69"/>
    </row>
    <row r="15091" spans="1:9" ht="18" customHeight="1">
      <c r="A15091" s="323" t="s">
        <v>2273</v>
      </c>
      <c r="B15091" s="302" t="s">
        <v>13</v>
      </c>
      <c r="C15091" s="325" t="s">
        <v>528</v>
      </c>
      <c r="D15091" s="325">
        <v>50</v>
      </c>
      <c r="E15091" s="46">
        <v>30500</v>
      </c>
      <c r="F15091" s="130">
        <f t="shared" si="236"/>
        <v>1525000</v>
      </c>
      <c r="G15091" s="86">
        <f>F15091</f>
        <v>1525000</v>
      </c>
      <c r="I15091" s="280" t="s">
        <v>2785</v>
      </c>
    </row>
    <row r="15092" spans="1:9" ht="18" customHeight="1">
      <c r="A15092" s="323"/>
      <c r="B15092" s="302"/>
      <c r="C15092" s="325"/>
      <c r="D15092" s="325"/>
      <c r="E15092" s="46"/>
      <c r="F15092" s="130">
        <f t="shared" si="235"/>
        <v>0</v>
      </c>
      <c r="G15092" s="69"/>
    </row>
    <row r="15093" spans="1:9" ht="18" customHeight="1">
      <c r="A15093" s="323" t="s">
        <v>2469</v>
      </c>
      <c r="B15093" s="302" t="s">
        <v>31</v>
      </c>
      <c r="C15093" s="325" t="s">
        <v>2543</v>
      </c>
      <c r="D15093" s="325">
        <v>70</v>
      </c>
      <c r="E15093" s="46">
        <v>36500</v>
      </c>
      <c r="F15093" s="130">
        <f t="shared" si="235"/>
        <v>2555000</v>
      </c>
      <c r="G15093" s="86">
        <f>SUM(F15093:F15095)</f>
        <v>15184000</v>
      </c>
      <c r="I15093" s="338" t="s">
        <v>2858</v>
      </c>
    </row>
    <row r="15094" spans="1:9" ht="18" customHeight="1">
      <c r="A15094" s="323"/>
      <c r="B15094" s="302" t="s">
        <v>31</v>
      </c>
      <c r="C15094" s="325" t="s">
        <v>3242</v>
      </c>
      <c r="D15094" s="325">
        <v>196</v>
      </c>
      <c r="E15094" s="46">
        <v>36500</v>
      </c>
      <c r="F15094" s="130">
        <f t="shared" si="235"/>
        <v>7154000</v>
      </c>
      <c r="G15094" s="69"/>
      <c r="I15094" s="338" t="s">
        <v>2858</v>
      </c>
    </row>
    <row r="15095" spans="1:9" ht="18" customHeight="1">
      <c r="A15095" s="323"/>
      <c r="B15095" s="302" t="s">
        <v>31</v>
      </c>
      <c r="C15095" s="325" t="s">
        <v>3243</v>
      </c>
      <c r="D15095" s="325">
        <v>150</v>
      </c>
      <c r="E15095" s="46">
        <v>36500</v>
      </c>
      <c r="F15095" s="130">
        <f t="shared" si="235"/>
        <v>5475000</v>
      </c>
      <c r="G15095" s="69"/>
      <c r="I15095" s="338" t="s">
        <v>2858</v>
      </c>
    </row>
    <row r="15096" spans="1:9" ht="18" customHeight="1">
      <c r="A15096" s="323"/>
      <c r="B15096" s="302"/>
      <c r="C15096" s="325"/>
      <c r="D15096" s="325"/>
      <c r="E15096" s="46"/>
      <c r="F15096" s="130">
        <f t="shared" si="235"/>
        <v>0</v>
      </c>
      <c r="G15096" s="69"/>
    </row>
    <row r="15097" spans="1:9" ht="18" customHeight="1">
      <c r="A15097" s="323" t="s">
        <v>2965</v>
      </c>
      <c r="B15097" s="302" t="s">
        <v>13</v>
      </c>
      <c r="C15097" s="325" t="s">
        <v>919</v>
      </c>
      <c r="D15097" s="325">
        <v>84.4</v>
      </c>
      <c r="E15097" s="46">
        <v>31000</v>
      </c>
      <c r="F15097" s="130">
        <f t="shared" si="235"/>
        <v>2616400</v>
      </c>
      <c r="G15097" s="86">
        <f>SUM(F15097:F15098)</f>
        <v>1182900</v>
      </c>
    </row>
    <row r="15098" spans="1:9" ht="18" customHeight="1">
      <c r="A15098" s="323"/>
      <c r="B15098" s="439" t="s">
        <v>3261</v>
      </c>
      <c r="C15098" s="430"/>
      <c r="D15098" s="430">
        <v>-47</v>
      </c>
      <c r="E15098" s="54">
        <v>30500</v>
      </c>
      <c r="F15098" s="140">
        <f t="shared" si="235"/>
        <v>-1433500</v>
      </c>
      <c r="G15098" s="86"/>
    </row>
    <row r="15099" spans="1:9" ht="18" customHeight="1">
      <c r="A15099" s="323"/>
      <c r="B15099" s="302"/>
      <c r="C15099" s="325"/>
      <c r="D15099" s="325"/>
      <c r="E15099" s="46"/>
      <c r="F15099" s="130">
        <f t="shared" si="235"/>
        <v>0</v>
      </c>
      <c r="G15099" s="69"/>
    </row>
    <row r="15100" spans="1:9" ht="18" customHeight="1">
      <c r="A15100" s="323" t="s">
        <v>2231</v>
      </c>
      <c r="B15100" s="302" t="s">
        <v>208</v>
      </c>
      <c r="C15100" s="325" t="s">
        <v>1912</v>
      </c>
      <c r="D15100" s="325">
        <v>50.7</v>
      </c>
      <c r="E15100" s="46">
        <v>37000</v>
      </c>
      <c r="F15100" s="130">
        <f t="shared" si="235"/>
        <v>1875900</v>
      </c>
      <c r="G15100" s="86">
        <f>SUM(F15100:F15105)</f>
        <v>21873550</v>
      </c>
      <c r="H15100" s="277" t="s">
        <v>2474</v>
      </c>
    </row>
    <row r="15101" spans="1:9" ht="18" customHeight="1">
      <c r="A15101" s="323"/>
      <c r="B15101" s="302" t="s">
        <v>31</v>
      </c>
      <c r="C15101" s="325" t="s">
        <v>3244</v>
      </c>
      <c r="D15101" s="325">
        <v>25</v>
      </c>
      <c r="E15101" s="46">
        <v>37000</v>
      </c>
      <c r="F15101" s="130">
        <f t="shared" ref="F15101:F15198" si="237">E15101*D15101</f>
        <v>925000</v>
      </c>
      <c r="G15101" s="69"/>
    </row>
    <row r="15102" spans="1:9" ht="18" customHeight="1">
      <c r="A15102" s="323"/>
      <c r="B15102" s="302" t="s">
        <v>31</v>
      </c>
      <c r="C15102" s="325" t="s">
        <v>3245</v>
      </c>
      <c r="D15102" s="325">
        <v>23.8</v>
      </c>
      <c r="E15102" s="46">
        <v>37000</v>
      </c>
      <c r="F15102" s="130">
        <f t="shared" si="237"/>
        <v>880600</v>
      </c>
      <c r="G15102" s="69"/>
    </row>
    <row r="15103" spans="1:9" ht="18" customHeight="1">
      <c r="A15103" s="323"/>
      <c r="B15103" s="302" t="s">
        <v>31</v>
      </c>
      <c r="C15103" s="325" t="s">
        <v>219</v>
      </c>
      <c r="D15103" s="325">
        <v>52</v>
      </c>
      <c r="E15103" s="46">
        <v>37000</v>
      </c>
      <c r="F15103" s="130">
        <f t="shared" si="237"/>
        <v>1924000</v>
      </c>
      <c r="G15103" s="69"/>
    </row>
    <row r="15104" spans="1:9" ht="18" customHeight="1">
      <c r="A15104" s="323"/>
      <c r="B15104" s="302" t="s">
        <v>31</v>
      </c>
      <c r="C15104" s="325" t="s">
        <v>3248</v>
      </c>
      <c r="D15104" s="325">
        <v>210.4</v>
      </c>
      <c r="E15104" s="46">
        <v>36500</v>
      </c>
      <c r="F15104" s="130">
        <f t="shared" si="237"/>
        <v>7679600</v>
      </c>
      <c r="G15104" s="69"/>
    </row>
    <row r="15105" spans="1:9" ht="18" customHeight="1">
      <c r="A15105" s="323"/>
      <c r="B15105" s="302" t="s">
        <v>31</v>
      </c>
      <c r="C15105" s="325" t="s">
        <v>342</v>
      </c>
      <c r="D15105" s="325">
        <v>235.3</v>
      </c>
      <c r="E15105" s="46">
        <v>36500</v>
      </c>
      <c r="F15105" s="130">
        <f t="shared" si="237"/>
        <v>8588450</v>
      </c>
      <c r="G15105" s="69"/>
    </row>
    <row r="15106" spans="1:9" ht="18" customHeight="1">
      <c r="A15106" s="323"/>
      <c r="B15106" s="302"/>
      <c r="C15106" s="325"/>
      <c r="D15106" s="325"/>
      <c r="E15106" s="46"/>
      <c r="F15106" s="130">
        <f t="shared" si="237"/>
        <v>0</v>
      </c>
      <c r="G15106" s="69"/>
    </row>
    <row r="15107" spans="1:9" ht="18" customHeight="1">
      <c r="A15107" s="323" t="s">
        <v>330</v>
      </c>
      <c r="B15107" s="302" t="s">
        <v>31</v>
      </c>
      <c r="C15107" s="325" t="s">
        <v>679</v>
      </c>
      <c r="D15107" s="325">
        <v>31</v>
      </c>
      <c r="E15107" s="46">
        <v>35000</v>
      </c>
      <c r="F15107" s="130">
        <f t="shared" si="237"/>
        <v>1085000</v>
      </c>
      <c r="G15107" s="86">
        <f>SUM(F15107:F15109)</f>
        <v>6502300</v>
      </c>
      <c r="H15107" s="277" t="s">
        <v>2474</v>
      </c>
    </row>
    <row r="15108" spans="1:9" ht="18" customHeight="1">
      <c r="A15108" s="323"/>
      <c r="B15108" s="302" t="s">
        <v>233</v>
      </c>
      <c r="C15108" s="325" t="s">
        <v>2154</v>
      </c>
      <c r="D15108" s="325">
        <v>96.6</v>
      </c>
      <c r="E15108" s="46">
        <v>39500</v>
      </c>
      <c r="F15108" s="130">
        <f t="shared" si="237"/>
        <v>3815700</v>
      </c>
      <c r="G15108" s="69"/>
    </row>
    <row r="15109" spans="1:9" ht="18" customHeight="1">
      <c r="A15109" s="323"/>
      <c r="B15109" s="302" t="s">
        <v>233</v>
      </c>
      <c r="C15109" s="325" t="s">
        <v>601</v>
      </c>
      <c r="D15109" s="325">
        <v>41.6</v>
      </c>
      <c r="E15109" s="46">
        <v>38500</v>
      </c>
      <c r="F15109" s="130">
        <f t="shared" si="237"/>
        <v>1601600</v>
      </c>
      <c r="G15109" s="69"/>
    </row>
    <row r="15110" spans="1:9" ht="18" customHeight="1">
      <c r="A15110" s="323"/>
      <c r="B15110" s="302"/>
      <c r="C15110" s="325"/>
      <c r="D15110" s="325"/>
      <c r="E15110" s="46"/>
      <c r="F15110" s="130">
        <f t="shared" si="237"/>
        <v>0</v>
      </c>
      <c r="G15110" s="69"/>
    </row>
    <row r="15111" spans="1:9" ht="18" customHeight="1">
      <c r="A15111" s="323" t="s">
        <v>1514</v>
      </c>
      <c r="B15111" s="443" t="s">
        <v>3246</v>
      </c>
      <c r="C15111" s="482" t="s">
        <v>3247</v>
      </c>
      <c r="D15111" s="482">
        <v>135.69999999999999</v>
      </c>
      <c r="E15111" s="116">
        <v>52000</v>
      </c>
      <c r="F15111" s="131">
        <f t="shared" si="237"/>
        <v>7056399.9999999991</v>
      </c>
      <c r="G15111" s="86">
        <f>F15111</f>
        <v>7056399.9999999991</v>
      </c>
    </row>
    <row r="15112" spans="1:9" ht="18" customHeight="1">
      <c r="A15112" s="323"/>
      <c r="B15112" s="302"/>
      <c r="C15112" s="325"/>
      <c r="D15112" s="325"/>
      <c r="E15112" s="46"/>
      <c r="F15112" s="130">
        <f t="shared" si="237"/>
        <v>0</v>
      </c>
      <c r="G15112" s="69"/>
    </row>
    <row r="15113" spans="1:9" ht="18" customHeight="1">
      <c r="A15113" s="323" t="s">
        <v>321</v>
      </c>
      <c r="B15113" s="302" t="s">
        <v>1464</v>
      </c>
      <c r="C15113" s="325" t="s">
        <v>571</v>
      </c>
      <c r="D15113" s="325">
        <v>132.19999999999999</v>
      </c>
      <c r="E15113" s="46">
        <v>37000</v>
      </c>
      <c r="F15113" s="130">
        <f t="shared" si="237"/>
        <v>4891400</v>
      </c>
      <c r="G15113" s="86">
        <f>SUM(F15113:F15114)</f>
        <v>17904300</v>
      </c>
      <c r="H15113" s="277" t="s">
        <v>2474</v>
      </c>
    </row>
    <row r="15114" spans="1:9" ht="18" customHeight="1">
      <c r="A15114" s="323"/>
      <c r="B15114" s="302" t="s">
        <v>1464</v>
      </c>
      <c r="C15114" s="325" t="s">
        <v>608</v>
      </c>
      <c r="D15114" s="325">
        <v>351.7</v>
      </c>
      <c r="E15114" s="46">
        <v>37000</v>
      </c>
      <c r="F15114" s="130">
        <f t="shared" si="237"/>
        <v>13012900</v>
      </c>
      <c r="G15114" s="69"/>
    </row>
    <row r="15115" spans="1:9" ht="18" customHeight="1">
      <c r="A15115" s="323"/>
      <c r="B15115" s="302"/>
      <c r="C15115" s="325"/>
      <c r="D15115" s="325"/>
      <c r="E15115" s="46"/>
      <c r="F15115" s="130">
        <f t="shared" si="237"/>
        <v>0</v>
      </c>
      <c r="G15115" s="69"/>
    </row>
    <row r="15116" spans="1:9" ht="18" customHeight="1">
      <c r="A15116" s="323" t="s">
        <v>93</v>
      </c>
      <c r="B15116" s="302" t="s">
        <v>3260</v>
      </c>
      <c r="C15116" s="325" t="s">
        <v>369</v>
      </c>
      <c r="D15116" s="325">
        <v>227.4</v>
      </c>
      <c r="E15116" s="46">
        <v>35000</v>
      </c>
      <c r="F15116" s="130">
        <f t="shared" si="237"/>
        <v>7959000</v>
      </c>
      <c r="G15116" s="86">
        <f>F15116</f>
        <v>7959000</v>
      </c>
      <c r="H15116" s="277" t="s">
        <v>2474</v>
      </c>
      <c r="I15116" s="280" t="s">
        <v>2305</v>
      </c>
    </row>
    <row r="15117" spans="1:9" ht="18" customHeight="1">
      <c r="A15117" s="323"/>
      <c r="B15117" s="302"/>
      <c r="C15117" s="325"/>
      <c r="D15117" s="325"/>
      <c r="E15117" s="46"/>
      <c r="F15117" s="130">
        <f t="shared" si="237"/>
        <v>0</v>
      </c>
      <c r="G15117" s="69"/>
    </row>
    <row r="15118" spans="1:9" ht="18" customHeight="1">
      <c r="A15118" s="323" t="s">
        <v>193</v>
      </c>
      <c r="B15118" s="302" t="s">
        <v>13</v>
      </c>
      <c r="C15118" s="325" t="s">
        <v>3249</v>
      </c>
      <c r="D15118" s="325">
        <v>10</v>
      </c>
      <c r="E15118" s="46">
        <v>32000</v>
      </c>
      <c r="F15118" s="130">
        <f t="shared" si="237"/>
        <v>320000</v>
      </c>
      <c r="G15118" s="86">
        <f>F15118</f>
        <v>320000</v>
      </c>
      <c r="H15118" s="277" t="s">
        <v>2474</v>
      </c>
    </row>
    <row r="15119" spans="1:9" ht="18" customHeight="1">
      <c r="A15119" s="323"/>
      <c r="B15119" s="302"/>
      <c r="C15119" s="325"/>
      <c r="D15119" s="325"/>
      <c r="E15119" s="46"/>
      <c r="F15119" s="130">
        <f t="shared" si="237"/>
        <v>0</v>
      </c>
      <c r="G15119" s="69"/>
    </row>
    <row r="15120" spans="1:9" ht="18" customHeight="1">
      <c r="A15120" s="323" t="s">
        <v>316</v>
      </c>
      <c r="B15120" s="613" t="s">
        <v>3262</v>
      </c>
      <c r="C15120" s="614"/>
      <c r="D15120" s="430">
        <v>-152</v>
      </c>
      <c r="E15120" s="54">
        <v>44000</v>
      </c>
      <c r="F15120" s="140">
        <f t="shared" si="237"/>
        <v>-6688000</v>
      </c>
      <c r="G15120" s="86">
        <f>SUM(F15120:F15126)</f>
        <v>37321150</v>
      </c>
      <c r="H15120" s="277" t="s">
        <v>2474</v>
      </c>
    </row>
    <row r="15121" spans="1:8" ht="18" customHeight="1">
      <c r="A15121" s="323"/>
      <c r="B15121" s="302" t="s">
        <v>31</v>
      </c>
      <c r="C15121" s="325" t="s">
        <v>32</v>
      </c>
      <c r="D15121" s="325">
        <v>100.7</v>
      </c>
      <c r="E15121" s="46">
        <v>34500</v>
      </c>
      <c r="F15121" s="130">
        <f t="shared" ref="F15121:F15126" si="238">E15121*D15121</f>
        <v>3474150</v>
      </c>
      <c r="G15121" s="69"/>
    </row>
    <row r="15122" spans="1:8" ht="18" customHeight="1">
      <c r="A15122" s="323"/>
      <c r="B15122" s="302" t="s">
        <v>31</v>
      </c>
      <c r="C15122" s="325" t="s">
        <v>476</v>
      </c>
      <c r="D15122" s="325">
        <v>329</v>
      </c>
      <c r="E15122" s="46">
        <v>34500</v>
      </c>
      <c r="F15122" s="130">
        <f t="shared" si="238"/>
        <v>11350500</v>
      </c>
      <c r="G15122" s="69"/>
    </row>
    <row r="15123" spans="1:8" ht="18" customHeight="1">
      <c r="A15123" s="323"/>
      <c r="B15123" s="302" t="s">
        <v>31</v>
      </c>
      <c r="C15123" s="325" t="s">
        <v>658</v>
      </c>
      <c r="D15123" s="325">
        <v>207</v>
      </c>
      <c r="E15123" s="46">
        <v>34500</v>
      </c>
      <c r="F15123" s="130">
        <f t="shared" si="238"/>
        <v>7141500</v>
      </c>
      <c r="G15123" s="69"/>
    </row>
    <row r="15124" spans="1:8" ht="18" customHeight="1">
      <c r="A15124" s="323"/>
      <c r="B15124" s="302" t="s">
        <v>135</v>
      </c>
      <c r="C15124" s="325" t="s">
        <v>3258</v>
      </c>
      <c r="D15124" s="325">
        <v>110.8</v>
      </c>
      <c r="E15124" s="46">
        <v>35000</v>
      </c>
      <c r="F15124" s="130">
        <f t="shared" si="238"/>
        <v>3878000</v>
      </c>
      <c r="G15124" s="69"/>
    </row>
    <row r="15125" spans="1:8" ht="18" customHeight="1">
      <c r="A15125" s="323"/>
      <c r="B15125" s="302" t="s">
        <v>31</v>
      </c>
      <c r="C15125" s="325" t="s">
        <v>2804</v>
      </c>
      <c r="D15125" s="325">
        <v>219</v>
      </c>
      <c r="E15125" s="46">
        <v>35000</v>
      </c>
      <c r="F15125" s="130">
        <f t="shared" si="238"/>
        <v>7665000</v>
      </c>
      <c r="G15125" s="86"/>
    </row>
    <row r="15126" spans="1:8" ht="18" customHeight="1">
      <c r="A15126" s="323"/>
      <c r="B15126" s="302" t="s">
        <v>31</v>
      </c>
      <c r="C15126" s="325" t="s">
        <v>771</v>
      </c>
      <c r="D15126" s="325">
        <v>300</v>
      </c>
      <c r="E15126" s="46">
        <v>35000</v>
      </c>
      <c r="F15126" s="130">
        <f t="shared" si="238"/>
        <v>10500000</v>
      </c>
      <c r="G15126" s="69"/>
    </row>
    <row r="15127" spans="1:8" ht="18" customHeight="1">
      <c r="A15127" s="323"/>
      <c r="B15127" s="302"/>
      <c r="C15127" s="325"/>
      <c r="D15127" s="325"/>
      <c r="E15127" s="46"/>
      <c r="F15127" s="130"/>
      <c r="G15127" s="69"/>
    </row>
    <row r="15128" spans="1:8" ht="18" customHeight="1">
      <c r="A15128" s="323" t="s">
        <v>2448</v>
      </c>
      <c r="B15128" s="302" t="s">
        <v>31</v>
      </c>
      <c r="C15128" s="325" t="s">
        <v>1815</v>
      </c>
      <c r="D15128" s="325">
        <v>150</v>
      </c>
      <c r="E15128" s="46">
        <v>35000</v>
      </c>
      <c r="F15128" s="130">
        <f t="shared" si="237"/>
        <v>5250000</v>
      </c>
      <c r="G15128" s="86">
        <f>SUM(F15128:F15132)</f>
        <v>12519500</v>
      </c>
      <c r="H15128" s="277" t="s">
        <v>2474</v>
      </c>
    </row>
    <row r="15129" spans="1:8" ht="18" customHeight="1">
      <c r="A15129" s="323"/>
      <c r="B15129" s="302" t="s">
        <v>31</v>
      </c>
      <c r="C15129" s="325" t="s">
        <v>555</v>
      </c>
      <c r="D15129" s="325">
        <v>50</v>
      </c>
      <c r="E15129" s="46">
        <v>35000</v>
      </c>
      <c r="F15129" s="130">
        <f t="shared" si="237"/>
        <v>1750000</v>
      </c>
      <c r="G15129" s="69"/>
    </row>
    <row r="15130" spans="1:8" ht="18" customHeight="1">
      <c r="A15130" s="323"/>
      <c r="B15130" s="302" t="s">
        <v>31</v>
      </c>
      <c r="C15130" s="325" t="s">
        <v>556</v>
      </c>
      <c r="D15130" s="325">
        <v>80</v>
      </c>
      <c r="E15130" s="46">
        <v>35000</v>
      </c>
      <c r="F15130" s="130">
        <f t="shared" si="237"/>
        <v>2800000</v>
      </c>
      <c r="G15130" s="69"/>
    </row>
    <row r="15131" spans="1:8" ht="18" customHeight="1">
      <c r="A15131" s="323"/>
      <c r="B15131" s="302" t="s">
        <v>31</v>
      </c>
      <c r="C15131" s="325" t="s">
        <v>1976</v>
      </c>
      <c r="D15131" s="325">
        <v>52.7</v>
      </c>
      <c r="E15131" s="46">
        <v>35000</v>
      </c>
      <c r="F15131" s="130">
        <f t="shared" si="237"/>
        <v>1844500</v>
      </c>
      <c r="G15131" s="69"/>
    </row>
    <row r="15132" spans="1:8" ht="18" customHeight="1">
      <c r="A15132" s="323"/>
      <c r="B15132" s="302" t="s">
        <v>31</v>
      </c>
      <c r="C15132" s="325" t="s">
        <v>565</v>
      </c>
      <c r="D15132" s="325">
        <v>25</v>
      </c>
      <c r="E15132" s="46">
        <v>35000</v>
      </c>
      <c r="F15132" s="130">
        <f t="shared" si="237"/>
        <v>875000</v>
      </c>
      <c r="G15132" s="69"/>
    </row>
    <row r="15133" spans="1:8" ht="18" customHeight="1">
      <c r="A15133" s="323"/>
      <c r="B15133" s="302"/>
      <c r="C15133" s="302"/>
      <c r="D15133" s="302"/>
      <c r="E15133" s="379"/>
      <c r="F15133" s="308"/>
      <c r="G15133" s="69"/>
    </row>
    <row r="15134" spans="1:8" ht="18" customHeight="1">
      <c r="A15134" s="323" t="s">
        <v>2443</v>
      </c>
      <c r="B15134" s="444" t="s">
        <v>3250</v>
      </c>
      <c r="C15134" s="482" t="s">
        <v>3252</v>
      </c>
      <c r="D15134" s="482">
        <v>25</v>
      </c>
      <c r="E15134" s="116">
        <v>56000</v>
      </c>
      <c r="F15134" s="131">
        <f t="shared" si="237"/>
        <v>1400000</v>
      </c>
      <c r="G15134" s="86">
        <f>SUM(F15134:F15135)</f>
        <v>2800000</v>
      </c>
    </row>
    <row r="15135" spans="1:8" ht="18" customHeight="1">
      <c r="A15135" s="323"/>
      <c r="B15135" s="444" t="s">
        <v>3251</v>
      </c>
      <c r="C15135" s="482" t="s">
        <v>1146</v>
      </c>
      <c r="D15135" s="482">
        <v>25</v>
      </c>
      <c r="E15135" s="116">
        <v>56000</v>
      </c>
      <c r="F15135" s="131">
        <f t="shared" si="237"/>
        <v>1400000</v>
      </c>
      <c r="G15135" s="69"/>
    </row>
    <row r="15136" spans="1:8" ht="18" customHeight="1">
      <c r="A15136" s="323"/>
      <c r="B15136" s="302"/>
      <c r="C15136" s="325"/>
      <c r="D15136" s="325"/>
      <c r="E15136" s="46"/>
      <c r="F15136" s="130">
        <f t="shared" si="237"/>
        <v>0</v>
      </c>
      <c r="G15136" s="69"/>
    </row>
    <row r="15137" spans="1:10" ht="18" customHeight="1">
      <c r="A15137" s="323" t="s">
        <v>88</v>
      </c>
      <c r="B15137" s="302" t="s">
        <v>13</v>
      </c>
      <c r="C15137" s="325" t="s">
        <v>124</v>
      </c>
      <c r="D15137" s="325">
        <v>780.4</v>
      </c>
      <c r="E15137" s="46">
        <v>30000</v>
      </c>
      <c r="F15137" s="130">
        <f t="shared" si="237"/>
        <v>23412000</v>
      </c>
      <c r="G15137" s="86">
        <f>F15137</f>
        <v>23412000</v>
      </c>
      <c r="H15137" s="277" t="s">
        <v>2474</v>
      </c>
    </row>
    <row r="15138" spans="1:10" ht="18" customHeight="1">
      <c r="A15138" s="323"/>
      <c r="B15138" s="302"/>
      <c r="C15138" s="325"/>
      <c r="D15138" s="325"/>
      <c r="E15138" s="46"/>
      <c r="F15138" s="130">
        <f t="shared" si="237"/>
        <v>0</v>
      </c>
      <c r="G15138" s="69"/>
    </row>
    <row r="15139" spans="1:10" ht="18" customHeight="1">
      <c r="A15139" s="323" t="s">
        <v>727</v>
      </c>
      <c r="B15139" s="302" t="s">
        <v>13</v>
      </c>
      <c r="C15139" s="325" t="s">
        <v>3253</v>
      </c>
      <c r="D15139" s="325">
        <v>203.4</v>
      </c>
      <c r="E15139" s="46">
        <v>32000</v>
      </c>
      <c r="F15139" s="130">
        <f t="shared" si="237"/>
        <v>6508800</v>
      </c>
      <c r="G15139" s="86">
        <f>F15139</f>
        <v>6508800</v>
      </c>
      <c r="H15139" s="277" t="s">
        <v>2474</v>
      </c>
    </row>
    <row r="15140" spans="1:10" ht="18" customHeight="1">
      <c r="A15140" s="323"/>
      <c r="B15140" s="302"/>
      <c r="C15140" s="325"/>
      <c r="D15140" s="325"/>
      <c r="E15140" s="46"/>
      <c r="F15140" s="130">
        <f t="shared" si="237"/>
        <v>0</v>
      </c>
      <c r="G15140" s="69"/>
    </row>
    <row r="15141" spans="1:10" ht="18" customHeight="1">
      <c r="A15141" s="323" t="s">
        <v>3254</v>
      </c>
      <c r="B15141" s="302" t="s">
        <v>390</v>
      </c>
      <c r="C15141" s="325" t="s">
        <v>1386</v>
      </c>
      <c r="D15141" s="325">
        <v>100</v>
      </c>
      <c r="E15141" s="46">
        <v>31000</v>
      </c>
      <c r="F15141" s="130">
        <f t="shared" si="237"/>
        <v>3100000</v>
      </c>
      <c r="G15141" s="86">
        <f>SUM(F15141:F15143)</f>
        <v>17825000</v>
      </c>
    </row>
    <row r="15142" spans="1:10" ht="18" customHeight="1">
      <c r="A15142" s="323"/>
      <c r="B15142" s="302" t="s">
        <v>390</v>
      </c>
      <c r="C15142" s="325" t="s">
        <v>3255</v>
      </c>
      <c r="D15142" s="325">
        <v>175</v>
      </c>
      <c r="E15142" s="46">
        <v>31000</v>
      </c>
      <c r="F15142" s="130">
        <f t="shared" si="237"/>
        <v>5425000</v>
      </c>
      <c r="G15142" s="69"/>
    </row>
    <row r="15143" spans="1:10" ht="18" customHeight="1">
      <c r="A15143" s="323"/>
      <c r="B15143" s="302" t="s">
        <v>390</v>
      </c>
      <c r="C15143" s="325" t="s">
        <v>3256</v>
      </c>
      <c r="D15143" s="325">
        <v>300</v>
      </c>
      <c r="E15143" s="46">
        <v>31000</v>
      </c>
      <c r="F15143" s="130">
        <f t="shared" si="237"/>
        <v>9300000</v>
      </c>
      <c r="G15143" s="69"/>
    </row>
    <row r="15144" spans="1:10" ht="18" customHeight="1">
      <c r="A15144" s="323"/>
      <c r="B15144" s="302"/>
      <c r="C15144" s="325"/>
      <c r="D15144" s="325"/>
      <c r="E15144" s="46"/>
      <c r="F15144" s="130">
        <f t="shared" si="237"/>
        <v>0</v>
      </c>
      <c r="G15144" s="69"/>
    </row>
    <row r="15145" spans="1:10" ht="18" customHeight="1">
      <c r="A15145" s="323" t="s">
        <v>1843</v>
      </c>
      <c r="B15145" s="302" t="s">
        <v>31</v>
      </c>
      <c r="C15145" s="325" t="s">
        <v>1750</v>
      </c>
      <c r="D15145" s="325">
        <v>53</v>
      </c>
      <c r="E15145" s="46">
        <v>35000</v>
      </c>
      <c r="F15145" s="130">
        <f t="shared" si="237"/>
        <v>1855000</v>
      </c>
      <c r="G15145" s="86">
        <f>SUM(F15145:F15148)</f>
        <v>8150000</v>
      </c>
      <c r="H15145" s="564" t="s">
        <v>2474</v>
      </c>
      <c r="I15145" s="277"/>
      <c r="J15145" s="277"/>
    </row>
    <row r="15146" spans="1:10" ht="18" customHeight="1">
      <c r="A15146" s="323"/>
      <c r="B15146" s="302" t="s">
        <v>31</v>
      </c>
      <c r="C15146" s="325" t="s">
        <v>59</v>
      </c>
      <c r="D15146" s="325">
        <v>48</v>
      </c>
      <c r="E15146" s="46">
        <v>35000</v>
      </c>
      <c r="F15146" s="130">
        <f t="shared" si="237"/>
        <v>1680000</v>
      </c>
      <c r="G15146" s="69"/>
      <c r="I15146" s="277"/>
      <c r="J15146" s="277"/>
    </row>
    <row r="15147" spans="1:10" ht="18" customHeight="1">
      <c r="A15147" s="323"/>
      <c r="B15147" s="302" t="s">
        <v>208</v>
      </c>
      <c r="C15147" s="325" t="s">
        <v>2748</v>
      </c>
      <c r="D15147" s="325">
        <v>50</v>
      </c>
      <c r="E15147" s="46">
        <v>35500</v>
      </c>
      <c r="F15147" s="130">
        <f t="shared" si="237"/>
        <v>1775000</v>
      </c>
      <c r="G15147" s="69"/>
      <c r="I15147" s="277"/>
      <c r="J15147" s="277"/>
    </row>
    <row r="15148" spans="1:10" ht="18" customHeight="1">
      <c r="A15148" s="323"/>
      <c r="B15148" s="302" t="s">
        <v>208</v>
      </c>
      <c r="C15148" s="325" t="s">
        <v>3257</v>
      </c>
      <c r="D15148" s="325">
        <v>80</v>
      </c>
      <c r="E15148" s="46">
        <v>35500</v>
      </c>
      <c r="F15148" s="130">
        <f t="shared" si="237"/>
        <v>2840000</v>
      </c>
      <c r="G15148" s="69"/>
      <c r="I15148" s="277"/>
      <c r="J15148" s="277"/>
    </row>
    <row r="15149" spans="1:10" ht="18" customHeight="1">
      <c r="A15149" s="323"/>
      <c r="B15149" s="302"/>
      <c r="C15149" s="325"/>
      <c r="D15149" s="325"/>
      <c r="E15149" s="46"/>
      <c r="F15149" s="130">
        <f t="shared" si="237"/>
        <v>0</v>
      </c>
      <c r="G15149" s="69"/>
    </row>
    <row r="15150" spans="1:10" ht="18" customHeight="1">
      <c r="A15150" s="323" t="s">
        <v>392</v>
      </c>
      <c r="B15150" s="302" t="s">
        <v>31</v>
      </c>
      <c r="C15150" s="325" t="s">
        <v>2338</v>
      </c>
      <c r="D15150" s="325">
        <v>499.5</v>
      </c>
      <c r="E15150" s="46">
        <v>33500</v>
      </c>
      <c r="F15150" s="130">
        <f t="shared" si="237"/>
        <v>16733250</v>
      </c>
      <c r="G15150" s="86">
        <f>F15150</f>
        <v>16733250</v>
      </c>
      <c r="H15150" s="277" t="s">
        <v>2474</v>
      </c>
    </row>
    <row r="15151" spans="1:10" ht="18" customHeight="1">
      <c r="A15151" s="323"/>
      <c r="B15151" s="302"/>
      <c r="C15151" s="325"/>
      <c r="D15151" s="325"/>
      <c r="E15151" s="46"/>
      <c r="F15151" s="130">
        <f t="shared" si="237"/>
        <v>0</v>
      </c>
      <c r="G15151" s="69"/>
    </row>
    <row r="15152" spans="1:10" ht="18" customHeight="1">
      <c r="A15152" s="323" t="s">
        <v>178</v>
      </c>
      <c r="B15152" s="302" t="s">
        <v>23</v>
      </c>
      <c r="C15152" s="325" t="s">
        <v>1312</v>
      </c>
      <c r="D15152" s="325">
        <v>54.7</v>
      </c>
      <c r="E15152" s="46">
        <v>36500</v>
      </c>
      <c r="F15152" s="130">
        <f t="shared" si="237"/>
        <v>1996550</v>
      </c>
      <c r="G15152" s="86">
        <f>SUM(F15152:F15154)</f>
        <v>7576550</v>
      </c>
      <c r="H15152" s="277" t="s">
        <v>2474</v>
      </c>
    </row>
    <row r="15153" spans="1:8" ht="18" customHeight="1">
      <c r="A15153" s="323"/>
      <c r="B15153" s="302" t="s">
        <v>31</v>
      </c>
      <c r="C15153" s="325" t="s">
        <v>1886</v>
      </c>
      <c r="D15153" s="325">
        <v>100</v>
      </c>
      <c r="E15153" s="46">
        <v>36000</v>
      </c>
      <c r="F15153" s="130">
        <f t="shared" si="237"/>
        <v>3600000</v>
      </c>
      <c r="G15153" s="69"/>
    </row>
    <row r="15154" spans="1:8" ht="18" customHeight="1">
      <c r="A15154" s="323"/>
      <c r="B15154" s="302" t="s">
        <v>31</v>
      </c>
      <c r="C15154" s="325" t="s">
        <v>198</v>
      </c>
      <c r="D15154" s="325">
        <v>55</v>
      </c>
      <c r="E15154" s="46">
        <v>36000</v>
      </c>
      <c r="F15154" s="130">
        <f t="shared" si="237"/>
        <v>1980000</v>
      </c>
      <c r="G15154" s="69"/>
    </row>
    <row r="15155" spans="1:8" ht="18" customHeight="1">
      <c r="A15155" s="323"/>
      <c r="B15155" s="302"/>
      <c r="C15155" s="325"/>
      <c r="D15155" s="325"/>
      <c r="E15155" s="46"/>
      <c r="F15155" s="130">
        <f t="shared" si="237"/>
        <v>0</v>
      </c>
      <c r="G15155" s="69"/>
    </row>
    <row r="15156" spans="1:8" ht="18" customHeight="1">
      <c r="A15156" s="323" t="s">
        <v>51</v>
      </c>
      <c r="B15156" s="302" t="s">
        <v>13</v>
      </c>
      <c r="C15156" s="325" t="s">
        <v>1424</v>
      </c>
      <c r="D15156" s="325">
        <v>60</v>
      </c>
      <c r="E15156" s="46">
        <v>32000</v>
      </c>
      <c r="F15156" s="130">
        <f t="shared" si="237"/>
        <v>1920000</v>
      </c>
      <c r="G15156" s="86">
        <f>SUM(F15156:F15164)</f>
        <v>33719300</v>
      </c>
      <c r="H15156" s="277" t="s">
        <v>2474</v>
      </c>
    </row>
    <row r="15157" spans="1:8" ht="18" customHeight="1">
      <c r="A15157" s="323"/>
      <c r="B15157" s="302" t="s">
        <v>13</v>
      </c>
      <c r="C15157" s="325" t="s">
        <v>2578</v>
      </c>
      <c r="D15157" s="325">
        <v>50</v>
      </c>
      <c r="E15157" s="46">
        <v>32000</v>
      </c>
      <c r="F15157" s="130">
        <f t="shared" si="237"/>
        <v>1600000</v>
      </c>
      <c r="G15157" s="69"/>
    </row>
    <row r="15158" spans="1:8" ht="18" customHeight="1">
      <c r="A15158" s="323"/>
      <c r="B15158" s="302" t="s">
        <v>23</v>
      </c>
      <c r="C15158" s="325" t="s">
        <v>158</v>
      </c>
      <c r="D15158" s="325">
        <v>59.5</v>
      </c>
      <c r="E15158" s="46">
        <v>32500</v>
      </c>
      <c r="F15158" s="130">
        <f t="shared" si="237"/>
        <v>1933750</v>
      </c>
      <c r="G15158" s="69"/>
    </row>
    <row r="15159" spans="1:8" ht="18" customHeight="1">
      <c r="A15159" s="323"/>
      <c r="B15159" s="302" t="s">
        <v>23</v>
      </c>
      <c r="C15159" s="325" t="s">
        <v>809</v>
      </c>
      <c r="D15159" s="325">
        <v>57.9</v>
      </c>
      <c r="E15159" s="46">
        <v>32500</v>
      </c>
      <c r="F15159" s="130">
        <f t="shared" si="237"/>
        <v>1881750</v>
      </c>
      <c r="G15159" s="69"/>
    </row>
    <row r="15160" spans="1:8" ht="18" customHeight="1">
      <c r="A15160" s="323"/>
      <c r="B15160" s="302" t="s">
        <v>31</v>
      </c>
      <c r="C15160" s="325" t="s">
        <v>234</v>
      </c>
      <c r="D15160" s="325">
        <v>50</v>
      </c>
      <c r="E15160" s="46">
        <v>35000</v>
      </c>
      <c r="F15160" s="130">
        <f t="shared" si="237"/>
        <v>1750000</v>
      </c>
      <c r="G15160" s="69"/>
    </row>
    <row r="15161" spans="1:8" ht="18" customHeight="1">
      <c r="A15161" s="323"/>
      <c r="B15161" s="302" t="s">
        <v>31</v>
      </c>
      <c r="C15161" s="325" t="s">
        <v>148</v>
      </c>
      <c r="D15161" s="325">
        <v>509.9</v>
      </c>
      <c r="E15161" s="46">
        <v>32000</v>
      </c>
      <c r="F15161" s="130">
        <f t="shared" si="237"/>
        <v>16316800</v>
      </c>
      <c r="G15161" s="69"/>
    </row>
    <row r="15162" spans="1:8" ht="18" customHeight="1">
      <c r="A15162" s="323"/>
      <c r="B15162" s="302" t="s">
        <v>31</v>
      </c>
      <c r="C15162" s="325" t="s">
        <v>158</v>
      </c>
      <c r="D15162" s="325">
        <v>159</v>
      </c>
      <c r="E15162" s="46">
        <v>35000</v>
      </c>
      <c r="F15162" s="130">
        <f t="shared" si="237"/>
        <v>5565000</v>
      </c>
      <c r="G15162" s="69"/>
    </row>
    <row r="15163" spans="1:8" ht="18" customHeight="1">
      <c r="A15163" s="323"/>
      <c r="B15163" s="302" t="s">
        <v>31</v>
      </c>
      <c r="C15163" s="325" t="s">
        <v>1890</v>
      </c>
      <c r="D15163" s="325">
        <v>45.6</v>
      </c>
      <c r="E15163" s="46">
        <v>35000</v>
      </c>
      <c r="F15163" s="130">
        <f t="shared" si="237"/>
        <v>1596000</v>
      </c>
      <c r="G15163" s="69"/>
    </row>
    <row r="15164" spans="1:8" ht="18" customHeight="1">
      <c r="A15164" s="323"/>
      <c r="B15164" s="302" t="s">
        <v>31</v>
      </c>
      <c r="C15164" s="325" t="s">
        <v>3259</v>
      </c>
      <c r="D15164" s="325">
        <v>34</v>
      </c>
      <c r="E15164" s="46">
        <v>34000</v>
      </c>
      <c r="F15164" s="130">
        <f t="shared" si="237"/>
        <v>1156000</v>
      </c>
      <c r="G15164" s="69"/>
    </row>
    <row r="15165" spans="1:8" ht="18" customHeight="1">
      <c r="A15165" s="323"/>
      <c r="B15165" s="302"/>
      <c r="C15165" s="325"/>
      <c r="D15165" s="325"/>
      <c r="E15165" s="46"/>
      <c r="F15165" s="130">
        <f t="shared" si="237"/>
        <v>0</v>
      </c>
      <c r="G15165" s="69"/>
    </row>
    <row r="15166" spans="1:8" ht="18" customHeight="1">
      <c r="A15166" s="323" t="s">
        <v>207</v>
      </c>
      <c r="B15166" s="302" t="s">
        <v>23</v>
      </c>
      <c r="C15166" s="325" t="s">
        <v>848</v>
      </c>
      <c r="D15166" s="325">
        <v>451.8</v>
      </c>
      <c r="E15166" s="46">
        <v>35500</v>
      </c>
      <c r="F15166" s="130">
        <f t="shared" si="237"/>
        <v>16038900</v>
      </c>
      <c r="G15166" s="86">
        <f>SUM(F15166:F15168)</f>
        <v>70938900</v>
      </c>
      <c r="H15166" s="277" t="s">
        <v>2474</v>
      </c>
    </row>
    <row r="15167" spans="1:8" ht="18" customHeight="1">
      <c r="A15167" s="323"/>
      <c r="B15167" s="302" t="s">
        <v>31</v>
      </c>
      <c r="C15167" s="325" t="s">
        <v>1066</v>
      </c>
      <c r="D15167" s="325">
        <v>150</v>
      </c>
      <c r="E15167" s="46">
        <v>36000</v>
      </c>
      <c r="F15167" s="130">
        <f t="shared" si="237"/>
        <v>5400000</v>
      </c>
      <c r="G15167" s="69"/>
    </row>
    <row r="15168" spans="1:8" ht="18" customHeight="1">
      <c r="A15168" s="323"/>
      <c r="B15168" s="302" t="s">
        <v>31</v>
      </c>
      <c r="C15168" s="325" t="s">
        <v>182</v>
      </c>
      <c r="D15168" s="325">
        <v>1375</v>
      </c>
      <c r="E15168" s="46">
        <v>36000</v>
      </c>
      <c r="F15168" s="130">
        <f t="shared" si="237"/>
        <v>49500000</v>
      </c>
      <c r="G15168" s="69"/>
    </row>
    <row r="15169" spans="1:8" ht="18" customHeight="1">
      <c r="A15169" s="323"/>
      <c r="B15169" s="302"/>
      <c r="C15169" s="325"/>
      <c r="D15169" s="325"/>
      <c r="E15169" s="46"/>
      <c r="F15169" s="130">
        <f t="shared" si="237"/>
        <v>0</v>
      </c>
      <c r="G15169" s="69"/>
    </row>
    <row r="15170" spans="1:8" ht="18" customHeight="1">
      <c r="A15170" s="323" t="s">
        <v>480</v>
      </c>
      <c r="B15170" s="302" t="s">
        <v>23</v>
      </c>
      <c r="C15170" s="325" t="s">
        <v>60</v>
      </c>
      <c r="D15170" s="325">
        <v>200</v>
      </c>
      <c r="E15170" s="46">
        <v>34500</v>
      </c>
      <c r="F15170" s="130">
        <f t="shared" si="237"/>
        <v>6900000</v>
      </c>
      <c r="G15170" s="86">
        <f>F15170</f>
        <v>6900000</v>
      </c>
      <c r="H15170" s="277" t="s">
        <v>2474</v>
      </c>
    </row>
    <row r="15171" spans="1:8" ht="18" customHeight="1">
      <c r="A15171" s="323"/>
      <c r="B15171" s="302"/>
      <c r="C15171" s="325"/>
      <c r="D15171" s="325"/>
      <c r="E15171" s="46"/>
      <c r="F15171" s="130">
        <f t="shared" si="237"/>
        <v>0</v>
      </c>
      <c r="G15171" s="86"/>
    </row>
    <row r="15172" spans="1:8" ht="18" customHeight="1">
      <c r="A15172" s="323" t="s">
        <v>90</v>
      </c>
      <c r="B15172" s="302" t="s">
        <v>13</v>
      </c>
      <c r="C15172" s="325" t="s">
        <v>105</v>
      </c>
      <c r="D15172" s="325">
        <v>241.2</v>
      </c>
      <c r="E15172" s="46">
        <v>30500</v>
      </c>
      <c r="F15172" s="130">
        <f t="shared" si="237"/>
        <v>7356600</v>
      </c>
      <c r="G15172" s="86">
        <f>F15172</f>
        <v>7356600</v>
      </c>
      <c r="H15172" s="277" t="s">
        <v>2474</v>
      </c>
    </row>
    <row r="15173" spans="1:8" ht="18" customHeight="1">
      <c r="A15173" s="323"/>
      <c r="B15173" s="302"/>
      <c r="C15173" s="325"/>
      <c r="D15173" s="325"/>
      <c r="E15173" s="46"/>
      <c r="F15173" s="130">
        <f t="shared" si="237"/>
        <v>0</v>
      </c>
      <c r="G15173" s="86"/>
    </row>
    <row r="15174" spans="1:8" ht="18" customHeight="1">
      <c r="A15174" s="323" t="s">
        <v>2492</v>
      </c>
      <c r="B15174" s="302" t="s">
        <v>13</v>
      </c>
      <c r="C15174" s="325" t="s">
        <v>22</v>
      </c>
      <c r="D15174" s="325">
        <v>10</v>
      </c>
      <c r="E15174" s="46">
        <v>30500</v>
      </c>
      <c r="F15174" s="130">
        <f t="shared" si="237"/>
        <v>305000</v>
      </c>
      <c r="G15174" s="86">
        <f>F15174</f>
        <v>305000</v>
      </c>
    </row>
    <row r="15175" spans="1:8" ht="18" customHeight="1">
      <c r="A15175" s="323"/>
      <c r="B15175" s="302"/>
      <c r="C15175" s="325"/>
      <c r="D15175" s="325"/>
      <c r="E15175" s="46"/>
      <c r="F15175" s="130">
        <f t="shared" si="237"/>
        <v>0</v>
      </c>
      <c r="G15175" s="69"/>
    </row>
    <row r="15176" spans="1:8" ht="18" customHeight="1">
      <c r="A15176" s="323" t="s">
        <v>314</v>
      </c>
      <c r="B15176" s="302"/>
      <c r="C15176" s="325"/>
      <c r="D15176" s="325"/>
      <c r="E15176" s="46"/>
      <c r="F15176" s="130">
        <f t="shared" si="237"/>
        <v>0</v>
      </c>
      <c r="G15176" s="86">
        <f>F15177</f>
        <v>12226500</v>
      </c>
    </row>
    <row r="15177" spans="1:8" ht="18" customHeight="1">
      <c r="A15177" s="382" t="s">
        <v>722</v>
      </c>
      <c r="B15177" s="440" t="s">
        <v>2250</v>
      </c>
      <c r="C15177" s="382" t="s">
        <v>723</v>
      </c>
      <c r="D15177" s="382">
        <v>370.5</v>
      </c>
      <c r="E15177" s="59">
        <v>33000</v>
      </c>
      <c r="F15177" s="132">
        <f>E15177*D15177</f>
        <v>12226500</v>
      </c>
      <c r="G15177" s="125"/>
    </row>
    <row r="15178" spans="1:8" ht="18" customHeight="1">
      <c r="A15178" s="526"/>
      <c r="B15178" s="435"/>
      <c r="C15178" s="484"/>
      <c r="D15178" s="484"/>
      <c r="E15178" s="113"/>
      <c r="F15178" s="126"/>
      <c r="G15178" s="9"/>
    </row>
    <row r="15179" spans="1:8" ht="18" customHeight="1">
      <c r="A15179" s="537">
        <v>42529</v>
      </c>
      <c r="B15179" s="355"/>
      <c r="C15179" s="491" t="s">
        <v>398</v>
      </c>
      <c r="D15179" s="525"/>
      <c r="F15179" s="127"/>
    </row>
    <row r="15180" spans="1:8" ht="18" customHeight="1">
      <c r="A15180" s="531" t="s">
        <v>3125</v>
      </c>
      <c r="B15180" s="436" t="s">
        <v>134</v>
      </c>
      <c r="C15180" s="494" t="s">
        <v>152</v>
      </c>
      <c r="D15180" s="527">
        <f>SUM(D15181:D15310)</f>
        <v>12954.4</v>
      </c>
      <c r="E15180" s="166"/>
      <c r="F15180" s="166">
        <f>SUM(F15181:F15310)</f>
        <v>426630100</v>
      </c>
      <c r="G15180" s="166">
        <f>SUM(G15181:G15310)</f>
        <v>426630100</v>
      </c>
    </row>
    <row r="15181" spans="1:8" ht="18" customHeight="1">
      <c r="A15181" s="532" t="s">
        <v>58</v>
      </c>
      <c r="B15181" s="441" t="s">
        <v>13</v>
      </c>
      <c r="C15181" s="492" t="s">
        <v>272</v>
      </c>
      <c r="D15181" s="492">
        <v>30</v>
      </c>
      <c r="E15181" s="62">
        <v>30500</v>
      </c>
      <c r="F15181" s="139">
        <f t="shared" si="237"/>
        <v>915000</v>
      </c>
      <c r="G15181" s="85">
        <f>SUM(F15181:F15184)</f>
        <v>4190000</v>
      </c>
    </row>
    <row r="15182" spans="1:8" ht="18" customHeight="1">
      <c r="A15182" s="323"/>
      <c r="B15182" s="302" t="s">
        <v>13</v>
      </c>
      <c r="C15182" s="325" t="s">
        <v>60</v>
      </c>
      <c r="D15182" s="325">
        <v>20</v>
      </c>
      <c r="E15182" s="46">
        <v>30500</v>
      </c>
      <c r="F15182" s="130">
        <f t="shared" si="237"/>
        <v>610000</v>
      </c>
      <c r="G15182" s="69"/>
    </row>
    <row r="15183" spans="1:8" ht="18" customHeight="1">
      <c r="A15183" s="323"/>
      <c r="B15183" s="302" t="s">
        <v>13</v>
      </c>
      <c r="C15183" s="325" t="s">
        <v>14</v>
      </c>
      <c r="D15183" s="325">
        <v>30</v>
      </c>
      <c r="E15183" s="46">
        <v>30500</v>
      </c>
      <c r="F15183" s="130">
        <f t="shared" si="237"/>
        <v>915000</v>
      </c>
      <c r="G15183" s="69"/>
    </row>
    <row r="15184" spans="1:8" ht="18" customHeight="1">
      <c r="A15184" s="323"/>
      <c r="B15184" s="302" t="s">
        <v>31</v>
      </c>
      <c r="C15184" s="325" t="s">
        <v>189</v>
      </c>
      <c r="D15184" s="325">
        <v>50</v>
      </c>
      <c r="E15184" s="46">
        <v>35000</v>
      </c>
      <c r="F15184" s="130">
        <f t="shared" si="237"/>
        <v>1750000</v>
      </c>
      <c r="G15184" s="69"/>
    </row>
    <row r="15185" spans="1:7" ht="18" customHeight="1">
      <c r="A15185" s="323"/>
      <c r="B15185" s="302"/>
      <c r="C15185" s="325"/>
      <c r="D15185" s="325"/>
      <c r="E15185" s="46"/>
      <c r="F15185" s="130">
        <f t="shared" si="237"/>
        <v>0</v>
      </c>
      <c r="G15185" s="69"/>
    </row>
    <row r="15186" spans="1:7" ht="18" customHeight="1">
      <c r="A15186" s="323" t="s">
        <v>12</v>
      </c>
      <c r="B15186" s="302" t="s">
        <v>13</v>
      </c>
      <c r="C15186" s="325" t="s">
        <v>171</v>
      </c>
      <c r="D15186" s="325">
        <v>100</v>
      </c>
      <c r="E15186" s="46">
        <v>30500</v>
      </c>
      <c r="F15186" s="130">
        <f t="shared" si="237"/>
        <v>3050000</v>
      </c>
      <c r="G15186" s="86">
        <f>F15186</f>
        <v>3050000</v>
      </c>
    </row>
    <row r="15187" spans="1:7" ht="18" customHeight="1">
      <c r="A15187" s="323"/>
      <c r="B15187" s="302"/>
      <c r="C15187" s="325"/>
      <c r="D15187" s="325"/>
      <c r="E15187" s="46"/>
      <c r="F15187" s="130">
        <f t="shared" si="237"/>
        <v>0</v>
      </c>
      <c r="G15187" s="86"/>
    </row>
    <row r="15188" spans="1:7" ht="18" customHeight="1">
      <c r="A15188" s="323" t="s">
        <v>56</v>
      </c>
      <c r="B15188" s="302" t="s">
        <v>13</v>
      </c>
      <c r="C15188" s="325" t="s">
        <v>57</v>
      </c>
      <c r="D15188" s="325">
        <v>10.5</v>
      </c>
      <c r="E15188" s="46">
        <v>31000</v>
      </c>
      <c r="F15188" s="130">
        <f t="shared" si="237"/>
        <v>325500</v>
      </c>
      <c r="G15188" s="86">
        <f>F15188</f>
        <v>325500</v>
      </c>
    </row>
    <row r="15189" spans="1:7" ht="18" customHeight="1">
      <c r="A15189" s="323"/>
      <c r="B15189" s="302"/>
      <c r="C15189" s="325"/>
      <c r="D15189" s="325"/>
      <c r="E15189" s="46"/>
      <c r="F15189" s="130">
        <f t="shared" si="237"/>
        <v>0</v>
      </c>
      <c r="G15189" s="69"/>
    </row>
    <row r="15190" spans="1:7" ht="18" customHeight="1">
      <c r="A15190" s="323" t="s">
        <v>2486</v>
      </c>
      <c r="B15190" s="302" t="s">
        <v>13</v>
      </c>
      <c r="C15190" s="325" t="s">
        <v>2546</v>
      </c>
      <c r="D15190" s="325">
        <v>56</v>
      </c>
      <c r="E15190" s="46">
        <v>30500</v>
      </c>
      <c r="F15190" s="130">
        <f t="shared" si="237"/>
        <v>1708000</v>
      </c>
      <c r="G15190" s="86">
        <f>SUM(F15190:F15191)</f>
        <v>3233000</v>
      </c>
    </row>
    <row r="15191" spans="1:7" ht="18" customHeight="1">
      <c r="A15191" s="323"/>
      <c r="B15191" s="302" t="s">
        <v>13</v>
      </c>
      <c r="C15191" s="325" t="s">
        <v>14</v>
      </c>
      <c r="D15191" s="325">
        <v>50</v>
      </c>
      <c r="E15191" s="46">
        <v>30500</v>
      </c>
      <c r="F15191" s="130">
        <f t="shared" si="237"/>
        <v>1525000</v>
      </c>
      <c r="G15191" s="69"/>
    </row>
    <row r="15192" spans="1:7" ht="18" customHeight="1">
      <c r="A15192" s="323"/>
      <c r="B15192" s="302"/>
      <c r="C15192" s="325"/>
      <c r="D15192" s="325"/>
      <c r="E15192" s="46"/>
      <c r="F15192" s="130">
        <f t="shared" si="237"/>
        <v>0</v>
      </c>
      <c r="G15192" s="69"/>
    </row>
    <row r="15193" spans="1:7" ht="18" customHeight="1">
      <c r="A15193" s="323" t="s">
        <v>2705</v>
      </c>
      <c r="B15193" s="302" t="s">
        <v>13</v>
      </c>
      <c r="C15193" s="325" t="s">
        <v>60</v>
      </c>
      <c r="D15193" s="325">
        <v>100</v>
      </c>
      <c r="E15193" s="46">
        <v>30500</v>
      </c>
      <c r="F15193" s="130">
        <f t="shared" si="237"/>
        <v>3050000</v>
      </c>
      <c r="G15193" s="86">
        <f>SUM(F15193:F15197)</f>
        <v>7625000</v>
      </c>
    </row>
    <row r="15194" spans="1:7" ht="18" customHeight="1">
      <c r="A15194" s="323"/>
      <c r="B15194" s="302" t="s">
        <v>13</v>
      </c>
      <c r="C15194" s="325" t="s">
        <v>62</v>
      </c>
      <c r="D15194" s="325">
        <v>30</v>
      </c>
      <c r="E15194" s="46">
        <v>30500</v>
      </c>
      <c r="F15194" s="130">
        <f t="shared" si="237"/>
        <v>915000</v>
      </c>
      <c r="G15194" s="69"/>
    </row>
    <row r="15195" spans="1:7" ht="18" customHeight="1">
      <c r="A15195" s="323"/>
      <c r="B15195" s="302" t="s">
        <v>13</v>
      </c>
      <c r="C15195" s="325" t="s">
        <v>59</v>
      </c>
      <c r="D15195" s="325">
        <v>20</v>
      </c>
      <c r="E15195" s="46">
        <v>30500</v>
      </c>
      <c r="F15195" s="130">
        <f t="shared" si="237"/>
        <v>610000</v>
      </c>
      <c r="G15195" s="69"/>
    </row>
    <row r="15196" spans="1:7" ht="18" customHeight="1">
      <c r="A15196" s="323"/>
      <c r="B15196" s="302" t="s">
        <v>13</v>
      </c>
      <c r="C15196" s="325" t="s">
        <v>14</v>
      </c>
      <c r="D15196" s="325">
        <v>50</v>
      </c>
      <c r="E15196" s="46">
        <v>30500</v>
      </c>
      <c r="F15196" s="130">
        <f t="shared" si="237"/>
        <v>1525000</v>
      </c>
      <c r="G15196" s="69"/>
    </row>
    <row r="15197" spans="1:7" ht="18" customHeight="1">
      <c r="A15197" s="323"/>
      <c r="B15197" s="302" t="s">
        <v>13</v>
      </c>
      <c r="C15197" s="325" t="s">
        <v>819</v>
      </c>
      <c r="D15197" s="325">
        <v>50</v>
      </c>
      <c r="E15197" s="46">
        <v>30500</v>
      </c>
      <c r="F15197" s="130">
        <f t="shared" si="237"/>
        <v>1525000</v>
      </c>
      <c r="G15197" s="69"/>
    </row>
    <row r="15198" spans="1:7" ht="18" customHeight="1">
      <c r="A15198" s="323"/>
      <c r="B15198" s="302"/>
      <c r="C15198" s="325"/>
      <c r="D15198" s="325"/>
      <c r="E15198" s="46"/>
      <c r="F15198" s="130">
        <f t="shared" si="237"/>
        <v>0</v>
      </c>
      <c r="G15198" s="69"/>
    </row>
    <row r="15199" spans="1:7" ht="18" customHeight="1">
      <c r="A15199" s="323" t="s">
        <v>2719</v>
      </c>
      <c r="B15199" s="302" t="s">
        <v>13</v>
      </c>
      <c r="C15199" s="325" t="s">
        <v>3265</v>
      </c>
      <c r="D15199" s="325">
        <v>65</v>
      </c>
      <c r="E15199" s="46">
        <v>30500</v>
      </c>
      <c r="F15199" s="130">
        <f t="shared" ref="F15199:F15288" si="239">E15199*D15199</f>
        <v>1982500</v>
      </c>
      <c r="G15199" s="86">
        <f>F15199</f>
        <v>1982500</v>
      </c>
    </row>
    <row r="15200" spans="1:7" ht="18" customHeight="1">
      <c r="A15200" s="323"/>
      <c r="B15200" s="302"/>
      <c r="C15200" s="325"/>
      <c r="D15200" s="325"/>
      <c r="E15200" s="46"/>
      <c r="F15200" s="130">
        <f t="shared" si="239"/>
        <v>0</v>
      </c>
      <c r="G15200" s="86"/>
    </row>
    <row r="15201" spans="1:7" ht="18" customHeight="1">
      <c r="A15201" s="323" t="s">
        <v>2837</v>
      </c>
      <c r="B15201" s="302" t="s">
        <v>13</v>
      </c>
      <c r="C15201" s="325" t="s">
        <v>59</v>
      </c>
      <c r="D15201" s="325">
        <v>30</v>
      </c>
      <c r="E15201" s="46">
        <v>31000</v>
      </c>
      <c r="F15201" s="130">
        <f t="shared" si="239"/>
        <v>930000</v>
      </c>
      <c r="G15201" s="86">
        <f>SUM(F15201:F15204)</f>
        <v>2390000</v>
      </c>
    </row>
    <row r="15202" spans="1:7" ht="18" customHeight="1">
      <c r="A15202" s="323"/>
      <c r="B15202" s="302" t="s">
        <v>13</v>
      </c>
      <c r="C15202" s="325" t="s">
        <v>60</v>
      </c>
      <c r="D15202" s="325">
        <v>10</v>
      </c>
      <c r="E15202" s="46">
        <v>31000</v>
      </c>
      <c r="F15202" s="130">
        <f t="shared" si="239"/>
        <v>310000</v>
      </c>
      <c r="G15202" s="86"/>
    </row>
    <row r="15203" spans="1:7" ht="18" customHeight="1">
      <c r="A15203" s="323"/>
      <c r="B15203" s="302" t="s">
        <v>13</v>
      </c>
      <c r="C15203" s="325" t="s">
        <v>14</v>
      </c>
      <c r="D15203" s="325">
        <v>10</v>
      </c>
      <c r="E15203" s="46">
        <v>31000</v>
      </c>
      <c r="F15203" s="130">
        <f t="shared" si="239"/>
        <v>310000</v>
      </c>
      <c r="G15203" s="86"/>
    </row>
    <row r="15204" spans="1:7" ht="18" customHeight="1">
      <c r="A15204" s="323"/>
      <c r="B15204" s="302" t="s">
        <v>31</v>
      </c>
      <c r="C15204" s="325" t="s">
        <v>189</v>
      </c>
      <c r="D15204" s="325">
        <v>24</v>
      </c>
      <c r="E15204" s="46">
        <v>35000</v>
      </c>
      <c r="F15204" s="130">
        <f>E15204*D15204</f>
        <v>840000</v>
      </c>
      <c r="G15204" s="86"/>
    </row>
    <row r="15205" spans="1:7" ht="18" customHeight="1">
      <c r="A15205" s="323"/>
      <c r="B15205" s="302"/>
      <c r="C15205" s="325"/>
      <c r="D15205" s="325"/>
      <c r="E15205" s="46"/>
      <c r="F15205" s="130">
        <f t="shared" si="239"/>
        <v>0</v>
      </c>
      <c r="G15205" s="86"/>
    </row>
    <row r="15206" spans="1:7" ht="18" customHeight="1">
      <c r="A15206" s="323" t="s">
        <v>2706</v>
      </c>
      <c r="B15206" s="302" t="s">
        <v>13</v>
      </c>
      <c r="C15206" s="325" t="s">
        <v>14</v>
      </c>
      <c r="D15206" s="325">
        <v>50</v>
      </c>
      <c r="E15206" s="46">
        <v>30000</v>
      </c>
      <c r="F15206" s="130">
        <f t="shared" si="239"/>
        <v>1500000</v>
      </c>
      <c r="G15206" s="86">
        <f>SUM(F15206:F15208)</f>
        <v>2700000</v>
      </c>
    </row>
    <row r="15207" spans="1:7" ht="18" customHeight="1">
      <c r="A15207" s="323"/>
      <c r="B15207" s="302" t="s">
        <v>13</v>
      </c>
      <c r="C15207" s="325" t="s">
        <v>171</v>
      </c>
      <c r="D15207" s="325">
        <v>20</v>
      </c>
      <c r="E15207" s="46">
        <v>30000</v>
      </c>
      <c r="F15207" s="130">
        <f t="shared" si="239"/>
        <v>600000</v>
      </c>
      <c r="G15207" s="86"/>
    </row>
    <row r="15208" spans="1:7" ht="18" customHeight="1">
      <c r="A15208" s="323"/>
      <c r="B15208" s="302" t="s">
        <v>13</v>
      </c>
      <c r="C15208" s="325" t="s">
        <v>1082</v>
      </c>
      <c r="D15208" s="325">
        <v>20</v>
      </c>
      <c r="E15208" s="46">
        <v>30000</v>
      </c>
      <c r="F15208" s="130">
        <f t="shared" si="239"/>
        <v>600000</v>
      </c>
      <c r="G15208" s="86"/>
    </row>
    <row r="15209" spans="1:7" ht="18" customHeight="1">
      <c r="A15209" s="323"/>
      <c r="B15209" s="302"/>
      <c r="C15209" s="325"/>
      <c r="D15209" s="325"/>
      <c r="E15209" s="46"/>
      <c r="F15209" s="130">
        <f t="shared" si="239"/>
        <v>0</v>
      </c>
      <c r="G15209" s="69"/>
    </row>
    <row r="15210" spans="1:7" ht="18" customHeight="1">
      <c r="A15210" s="323" t="s">
        <v>3092</v>
      </c>
      <c r="B15210" s="302" t="s">
        <v>13</v>
      </c>
      <c r="C15210" s="325" t="s">
        <v>60</v>
      </c>
      <c r="D15210" s="325">
        <v>40</v>
      </c>
      <c r="E15210" s="46">
        <v>30500</v>
      </c>
      <c r="F15210" s="130">
        <f t="shared" si="239"/>
        <v>1220000</v>
      </c>
      <c r="G15210" s="86">
        <f>SUM(F15210:F15214)</f>
        <v>-840000</v>
      </c>
    </row>
    <row r="15211" spans="1:7" ht="18" customHeight="1">
      <c r="A15211" s="323"/>
      <c r="B15211" s="302" t="s">
        <v>13</v>
      </c>
      <c r="C15211" s="325" t="s">
        <v>15</v>
      </c>
      <c r="D15211" s="325">
        <v>30</v>
      </c>
      <c r="E15211" s="46">
        <v>30500</v>
      </c>
      <c r="F15211" s="130">
        <f t="shared" si="239"/>
        <v>915000</v>
      </c>
      <c r="G15211" s="69"/>
    </row>
    <row r="15212" spans="1:7" ht="18" customHeight="1">
      <c r="A15212" s="323"/>
      <c r="B15212" s="302" t="s">
        <v>13</v>
      </c>
      <c r="C15212" s="325" t="s">
        <v>14</v>
      </c>
      <c r="D15212" s="325">
        <v>10</v>
      </c>
      <c r="E15212" s="46">
        <v>30500</v>
      </c>
      <c r="F15212" s="130">
        <f t="shared" si="239"/>
        <v>305000</v>
      </c>
      <c r="G15212" s="69"/>
    </row>
    <row r="15213" spans="1:7" ht="18" customHeight="1">
      <c r="A15213" s="323"/>
      <c r="B15213" s="439" t="s">
        <v>3276</v>
      </c>
      <c r="C15213" s="430"/>
      <c r="D15213" s="430"/>
      <c r="E15213" s="54"/>
      <c r="F15213" s="140">
        <v>-1680000</v>
      </c>
      <c r="G15213" s="69"/>
    </row>
    <row r="15214" spans="1:7" ht="18" customHeight="1">
      <c r="A15214" s="323"/>
      <c r="B15214" s="439" t="s">
        <v>3277</v>
      </c>
      <c r="C15214" s="430"/>
      <c r="D15214" s="430"/>
      <c r="E15214" s="54"/>
      <c r="F15214" s="140">
        <v>-1600000</v>
      </c>
      <c r="G15214" s="69"/>
    </row>
    <row r="15215" spans="1:7" ht="18" customHeight="1">
      <c r="A15215" s="323"/>
      <c r="B15215" s="302"/>
      <c r="C15215" s="325"/>
      <c r="D15215" s="325"/>
      <c r="E15215" s="46"/>
      <c r="F15215" s="130">
        <f t="shared" si="239"/>
        <v>0</v>
      </c>
      <c r="G15215" s="69"/>
    </row>
    <row r="15216" spans="1:7" ht="18" customHeight="1">
      <c r="A15216" s="323">
        <v>585</v>
      </c>
      <c r="B15216" s="302" t="s">
        <v>13</v>
      </c>
      <c r="C15216" s="325" t="s">
        <v>3272</v>
      </c>
      <c r="D15216" s="325">
        <v>51</v>
      </c>
      <c r="E15216" s="46">
        <v>30500</v>
      </c>
      <c r="F15216" s="130">
        <f t="shared" si="239"/>
        <v>1555500</v>
      </c>
      <c r="G15216" s="86">
        <f>F15216</f>
        <v>1555500</v>
      </c>
    </row>
    <row r="15217" spans="1:9" ht="18" customHeight="1">
      <c r="A15217" s="323"/>
      <c r="B15217" s="302"/>
      <c r="C15217" s="325"/>
      <c r="D15217" s="325"/>
      <c r="E15217" s="46"/>
      <c r="F15217" s="130">
        <f t="shared" si="239"/>
        <v>0</v>
      </c>
      <c r="G15217" s="69"/>
    </row>
    <row r="15218" spans="1:9" ht="18" customHeight="1">
      <c r="A15218" s="323" t="s">
        <v>2273</v>
      </c>
      <c r="B15218" s="302" t="s">
        <v>13</v>
      </c>
      <c r="C15218" s="325" t="s">
        <v>156</v>
      </c>
      <c r="D15218" s="325">
        <v>180</v>
      </c>
      <c r="E15218" s="46">
        <v>30500</v>
      </c>
      <c r="F15218" s="130">
        <f t="shared" si="239"/>
        <v>5490000</v>
      </c>
      <c r="G15218" s="86">
        <f>SUM(F15218:F15219)</f>
        <v>16890000</v>
      </c>
      <c r="H15218" s="277" t="s">
        <v>2474</v>
      </c>
      <c r="I15218" s="280" t="s">
        <v>2822</v>
      </c>
    </row>
    <row r="15219" spans="1:9" ht="18" customHeight="1">
      <c r="A15219" s="323"/>
      <c r="B15219" s="444" t="s">
        <v>363</v>
      </c>
      <c r="C15219" s="482" t="s">
        <v>267</v>
      </c>
      <c r="D15219" s="482">
        <v>200</v>
      </c>
      <c r="E15219" s="116">
        <v>57000</v>
      </c>
      <c r="F15219" s="131">
        <f t="shared" si="239"/>
        <v>11400000</v>
      </c>
      <c r="G15219" s="86"/>
      <c r="I15219" s="280" t="s">
        <v>3275</v>
      </c>
    </row>
    <row r="15220" spans="1:9" ht="18" customHeight="1">
      <c r="A15220" s="323"/>
      <c r="B15220" s="302"/>
      <c r="C15220" s="325"/>
      <c r="D15220" s="325"/>
      <c r="E15220" s="46"/>
      <c r="F15220" s="130">
        <f t="shared" si="239"/>
        <v>0</v>
      </c>
      <c r="G15220" s="69"/>
    </row>
    <row r="15221" spans="1:9" ht="18" customHeight="1">
      <c r="A15221" s="323" t="s">
        <v>316</v>
      </c>
      <c r="B15221" s="446" t="s">
        <v>3263</v>
      </c>
      <c r="C15221" s="430" t="s">
        <v>3271</v>
      </c>
      <c r="D15221" s="430">
        <v>-0.5</v>
      </c>
      <c r="E15221" s="54">
        <v>44000</v>
      </c>
      <c r="F15221" s="140">
        <f>E15221*D15221</f>
        <v>-22000</v>
      </c>
      <c r="G15221" s="86">
        <f>F15221</f>
        <v>-22000</v>
      </c>
    </row>
    <row r="15222" spans="1:9" ht="18" customHeight="1">
      <c r="A15222" s="323"/>
      <c r="B15222" s="302"/>
      <c r="C15222" s="325"/>
      <c r="D15222" s="325"/>
      <c r="E15222" s="46"/>
      <c r="F15222" s="130">
        <f t="shared" si="239"/>
        <v>0</v>
      </c>
      <c r="G15222" s="69"/>
    </row>
    <row r="15223" spans="1:9" ht="18" customHeight="1">
      <c r="A15223" s="323" t="s">
        <v>178</v>
      </c>
      <c r="B15223" s="446" t="s">
        <v>3264</v>
      </c>
      <c r="C15223" s="430" t="s">
        <v>2953</v>
      </c>
      <c r="D15223" s="430">
        <v>-1.2</v>
      </c>
      <c r="E15223" s="54">
        <v>32000</v>
      </c>
      <c r="F15223" s="140">
        <f t="shared" si="239"/>
        <v>-38400</v>
      </c>
      <c r="G15223" s="86">
        <f>SUM(F15223:F15225)</f>
        <v>-230400</v>
      </c>
    </row>
    <row r="15224" spans="1:9" ht="18" customHeight="1">
      <c r="A15224" s="323"/>
      <c r="B15224" s="446" t="s">
        <v>3264</v>
      </c>
      <c r="C15224" s="430" t="s">
        <v>1034</v>
      </c>
      <c r="D15224" s="430">
        <v>-3.6</v>
      </c>
      <c r="E15224" s="54">
        <v>32000</v>
      </c>
      <c r="F15224" s="140">
        <f t="shared" si="239"/>
        <v>-115200</v>
      </c>
      <c r="G15224" s="69"/>
    </row>
    <row r="15225" spans="1:9" ht="18" customHeight="1">
      <c r="A15225" s="323"/>
      <c r="B15225" s="446" t="s">
        <v>3264</v>
      </c>
      <c r="C15225" s="430" t="s">
        <v>2952</v>
      </c>
      <c r="D15225" s="430">
        <v>-2.4</v>
      </c>
      <c r="E15225" s="54">
        <v>32000</v>
      </c>
      <c r="F15225" s="140">
        <f t="shared" si="239"/>
        <v>-76800</v>
      </c>
      <c r="G15225" s="69"/>
    </row>
    <row r="15226" spans="1:9" ht="18" customHeight="1">
      <c r="A15226" s="323"/>
      <c r="B15226" s="302"/>
      <c r="C15226" s="325"/>
      <c r="D15226" s="325"/>
      <c r="E15226" s="46"/>
      <c r="F15226" s="130">
        <f t="shared" si="239"/>
        <v>0</v>
      </c>
      <c r="G15226" s="69"/>
    </row>
    <row r="15227" spans="1:9" ht="18" customHeight="1">
      <c r="A15227" s="323" t="s">
        <v>51</v>
      </c>
      <c r="B15227" s="439" t="s">
        <v>1979</v>
      </c>
      <c r="C15227" s="430" t="s">
        <v>158</v>
      </c>
      <c r="D15227" s="430">
        <v>-100</v>
      </c>
      <c r="E15227" s="54">
        <v>35000</v>
      </c>
      <c r="F15227" s="140">
        <f t="shared" si="239"/>
        <v>-3500000</v>
      </c>
      <c r="G15227" s="86">
        <f>SUM(F15227:F15234)</f>
        <v>24626100</v>
      </c>
      <c r="H15227" s="277" t="s">
        <v>2474</v>
      </c>
    </row>
    <row r="15228" spans="1:9" ht="18" customHeight="1">
      <c r="A15228" s="323"/>
      <c r="B15228" s="439" t="s">
        <v>1979</v>
      </c>
      <c r="C15228" s="430" t="s">
        <v>14</v>
      </c>
      <c r="D15228" s="430">
        <v>-50</v>
      </c>
      <c r="E15228" s="54">
        <v>35000</v>
      </c>
      <c r="F15228" s="140">
        <f t="shared" si="239"/>
        <v>-1750000</v>
      </c>
      <c r="G15228" s="69"/>
    </row>
    <row r="15229" spans="1:9" ht="18" customHeight="1">
      <c r="A15229" s="323"/>
      <c r="B15229" s="302" t="s">
        <v>13</v>
      </c>
      <c r="C15229" s="325" t="s">
        <v>1424</v>
      </c>
      <c r="D15229" s="325">
        <v>94</v>
      </c>
      <c r="E15229" s="46">
        <v>32000</v>
      </c>
      <c r="F15229" s="130">
        <f t="shared" si="239"/>
        <v>3008000</v>
      </c>
      <c r="G15229" s="69"/>
    </row>
    <row r="15230" spans="1:9" ht="18" customHeight="1">
      <c r="A15230" s="323"/>
      <c r="B15230" s="302" t="s">
        <v>31</v>
      </c>
      <c r="C15230" s="325" t="s">
        <v>59</v>
      </c>
      <c r="D15230" s="325">
        <v>52</v>
      </c>
      <c r="E15230" s="46">
        <v>35000</v>
      </c>
      <c r="F15230" s="130">
        <f t="shared" si="239"/>
        <v>1820000</v>
      </c>
      <c r="G15230" s="69"/>
    </row>
    <row r="15231" spans="1:9" ht="18" customHeight="1">
      <c r="A15231" s="323"/>
      <c r="B15231" s="302" t="s">
        <v>31</v>
      </c>
      <c r="C15231" s="325" t="s">
        <v>67</v>
      </c>
      <c r="D15231" s="325">
        <v>214</v>
      </c>
      <c r="E15231" s="46">
        <v>32000</v>
      </c>
      <c r="F15231" s="130">
        <f t="shared" si="239"/>
        <v>6848000</v>
      </c>
      <c r="G15231" s="69"/>
    </row>
    <row r="15232" spans="1:9" ht="18" customHeight="1">
      <c r="A15232" s="323"/>
      <c r="B15232" s="302" t="s">
        <v>31</v>
      </c>
      <c r="C15232" s="325" t="s">
        <v>292</v>
      </c>
      <c r="D15232" s="325">
        <v>450</v>
      </c>
      <c r="E15232" s="46">
        <v>31000</v>
      </c>
      <c r="F15232" s="130">
        <f t="shared" si="239"/>
        <v>13950000</v>
      </c>
      <c r="G15232" s="69"/>
    </row>
    <row r="15233" spans="1:8" ht="18" customHeight="1">
      <c r="A15233" s="323"/>
      <c r="B15233" s="302" t="s">
        <v>31</v>
      </c>
      <c r="C15233" s="325" t="s">
        <v>416</v>
      </c>
      <c r="D15233" s="325">
        <v>28.8</v>
      </c>
      <c r="E15233" s="46">
        <v>31000</v>
      </c>
      <c r="F15233" s="130">
        <f t="shared" si="239"/>
        <v>892800</v>
      </c>
      <c r="G15233" s="69"/>
    </row>
    <row r="15234" spans="1:8" ht="18" customHeight="1">
      <c r="A15234" s="323"/>
      <c r="B15234" s="302" t="s">
        <v>31</v>
      </c>
      <c r="C15234" s="325" t="s">
        <v>184</v>
      </c>
      <c r="D15234" s="325">
        <v>108.3</v>
      </c>
      <c r="E15234" s="46">
        <v>31000</v>
      </c>
      <c r="F15234" s="130">
        <f t="shared" si="239"/>
        <v>3357300</v>
      </c>
      <c r="G15234" s="69"/>
    </row>
    <row r="15235" spans="1:8" ht="18" customHeight="1">
      <c r="A15235" s="323"/>
      <c r="B15235" s="302"/>
      <c r="C15235" s="325"/>
      <c r="D15235" s="325"/>
      <c r="E15235" s="46"/>
      <c r="F15235" s="130">
        <f t="shared" si="239"/>
        <v>0</v>
      </c>
      <c r="G15235" s="69"/>
    </row>
    <row r="15236" spans="1:8" ht="18" customHeight="1">
      <c r="A15236" s="323" t="s">
        <v>203</v>
      </c>
      <c r="B15236" s="302" t="s">
        <v>31</v>
      </c>
      <c r="C15236" s="325" t="s">
        <v>205</v>
      </c>
      <c r="D15236" s="325">
        <v>609.70000000000005</v>
      </c>
      <c r="E15236" s="46">
        <v>34500</v>
      </c>
      <c r="F15236" s="130">
        <f t="shared" si="239"/>
        <v>21034650</v>
      </c>
      <c r="G15236" s="86">
        <f>SUM(F15236:F15237)</f>
        <v>24184650</v>
      </c>
      <c r="H15236" s="277" t="s">
        <v>2474</v>
      </c>
    </row>
    <row r="15237" spans="1:8" ht="18" customHeight="1">
      <c r="A15237" s="323"/>
      <c r="B15237" s="302" t="s">
        <v>135</v>
      </c>
      <c r="C15237" s="325" t="s">
        <v>101</v>
      </c>
      <c r="D15237" s="325">
        <v>100</v>
      </c>
      <c r="E15237" s="46">
        <v>31500</v>
      </c>
      <c r="F15237" s="130">
        <f t="shared" si="239"/>
        <v>3150000</v>
      </c>
      <c r="G15237" s="69"/>
    </row>
    <row r="15238" spans="1:8" ht="18" customHeight="1">
      <c r="A15238" s="323"/>
      <c r="B15238" s="302"/>
      <c r="C15238" s="325"/>
      <c r="D15238" s="325"/>
      <c r="E15238" s="46"/>
      <c r="F15238" s="130">
        <f t="shared" si="239"/>
        <v>0</v>
      </c>
      <c r="G15238" s="69"/>
    </row>
    <row r="15239" spans="1:8" ht="18" customHeight="1">
      <c r="A15239" s="323" t="s">
        <v>418</v>
      </c>
      <c r="B15239" s="302" t="s">
        <v>31</v>
      </c>
      <c r="C15239" s="325" t="s">
        <v>59</v>
      </c>
      <c r="D15239" s="325">
        <v>56.5</v>
      </c>
      <c r="E15239" s="46">
        <v>35000</v>
      </c>
      <c r="F15239" s="130">
        <f t="shared" si="239"/>
        <v>1977500</v>
      </c>
      <c r="G15239" s="86">
        <f>SUM(F15239:F15240)</f>
        <v>3685500</v>
      </c>
      <c r="H15239" s="277" t="s">
        <v>2474</v>
      </c>
    </row>
    <row r="15240" spans="1:8" ht="18" customHeight="1">
      <c r="A15240" s="323"/>
      <c r="B15240" s="302" t="s">
        <v>31</v>
      </c>
      <c r="C15240" s="325" t="s">
        <v>3266</v>
      </c>
      <c r="D15240" s="325">
        <v>48.8</v>
      </c>
      <c r="E15240" s="46">
        <v>35000</v>
      </c>
      <c r="F15240" s="130">
        <f t="shared" si="239"/>
        <v>1708000</v>
      </c>
      <c r="G15240" s="69"/>
    </row>
    <row r="15241" spans="1:8" ht="18" customHeight="1">
      <c r="A15241" s="323"/>
      <c r="B15241" s="302"/>
      <c r="C15241" s="325"/>
      <c r="D15241" s="325"/>
      <c r="E15241" s="46"/>
      <c r="F15241" s="130">
        <f t="shared" si="239"/>
        <v>0</v>
      </c>
      <c r="G15241" s="69"/>
    </row>
    <row r="15242" spans="1:8" ht="18" customHeight="1">
      <c r="A15242" s="323" t="s">
        <v>2287</v>
      </c>
      <c r="B15242" s="302" t="s">
        <v>31</v>
      </c>
      <c r="C15242" s="325" t="s">
        <v>3267</v>
      </c>
      <c r="D15242" s="325">
        <v>206</v>
      </c>
      <c r="E15242" s="46">
        <v>36500</v>
      </c>
      <c r="F15242" s="130">
        <f t="shared" si="239"/>
        <v>7519000</v>
      </c>
      <c r="G15242" s="86">
        <f>F15242</f>
        <v>7519000</v>
      </c>
      <c r="H15242" s="277" t="s">
        <v>2474</v>
      </c>
    </row>
    <row r="15243" spans="1:8" ht="18" customHeight="1">
      <c r="A15243" s="323"/>
      <c r="B15243" s="302"/>
      <c r="C15243" s="325"/>
      <c r="D15243" s="325"/>
      <c r="E15243" s="46"/>
      <c r="F15243" s="130">
        <f t="shared" si="239"/>
        <v>0</v>
      </c>
      <c r="G15243" s="69"/>
    </row>
    <row r="15244" spans="1:8" ht="18" customHeight="1">
      <c r="A15244" s="323" t="s">
        <v>2448</v>
      </c>
      <c r="B15244" s="302" t="s">
        <v>31</v>
      </c>
      <c r="C15244" s="325" t="s">
        <v>3268</v>
      </c>
      <c r="D15244" s="325">
        <v>49</v>
      </c>
      <c r="E15244" s="46">
        <v>35000</v>
      </c>
      <c r="F15244" s="130">
        <f t="shared" si="239"/>
        <v>1715000</v>
      </c>
      <c r="G15244" s="86">
        <f>F15244</f>
        <v>1715000</v>
      </c>
      <c r="H15244" s="277" t="s">
        <v>2474</v>
      </c>
    </row>
    <row r="15245" spans="1:8" ht="18" customHeight="1">
      <c r="A15245" s="323"/>
      <c r="B15245" s="302"/>
      <c r="C15245" s="325"/>
      <c r="D15245" s="325"/>
      <c r="E15245" s="46"/>
      <c r="F15245" s="130">
        <f t="shared" si="239"/>
        <v>0</v>
      </c>
      <c r="G15245" s="69"/>
    </row>
    <row r="15246" spans="1:8" ht="18" customHeight="1">
      <c r="A15246" s="323" t="s">
        <v>591</v>
      </c>
      <c r="B15246" s="302" t="s">
        <v>13</v>
      </c>
      <c r="C15246" s="325" t="s">
        <v>75</v>
      </c>
      <c r="D15246" s="325">
        <v>100</v>
      </c>
      <c r="E15246" s="46">
        <v>31000</v>
      </c>
      <c r="F15246" s="130">
        <f t="shared" si="239"/>
        <v>3100000</v>
      </c>
      <c r="G15246" s="86">
        <f>SUM(F15246:F15248)</f>
        <v>5580000</v>
      </c>
    </row>
    <row r="15247" spans="1:8" ht="18" customHeight="1">
      <c r="A15247" s="323"/>
      <c r="B15247" s="302" t="s">
        <v>13</v>
      </c>
      <c r="C15247" s="325" t="s">
        <v>575</v>
      </c>
      <c r="D15247" s="325">
        <v>50</v>
      </c>
      <c r="E15247" s="46">
        <v>31000</v>
      </c>
      <c r="F15247" s="130">
        <f t="shared" si="239"/>
        <v>1550000</v>
      </c>
      <c r="G15247" s="69"/>
    </row>
    <row r="15248" spans="1:8" ht="18" customHeight="1">
      <c r="A15248" s="323"/>
      <c r="B15248" s="302" t="s">
        <v>13</v>
      </c>
      <c r="C15248" s="325" t="s">
        <v>60</v>
      </c>
      <c r="D15248" s="325">
        <v>30</v>
      </c>
      <c r="E15248" s="46">
        <v>31000</v>
      </c>
      <c r="F15248" s="130">
        <f t="shared" si="239"/>
        <v>930000</v>
      </c>
      <c r="G15248" s="69"/>
    </row>
    <row r="15249" spans="1:9" ht="18" customHeight="1">
      <c r="A15249" s="323"/>
      <c r="B15249" s="302"/>
      <c r="C15249" s="325"/>
      <c r="D15249" s="325"/>
      <c r="E15249" s="46"/>
      <c r="F15249" s="130">
        <f t="shared" si="239"/>
        <v>0</v>
      </c>
      <c r="G15249" s="69"/>
    </row>
    <row r="15250" spans="1:9" ht="18" customHeight="1">
      <c r="A15250" s="323" t="s">
        <v>1514</v>
      </c>
      <c r="B15250" s="302" t="s">
        <v>31</v>
      </c>
      <c r="C15250" s="325" t="s">
        <v>1728</v>
      </c>
      <c r="D15250" s="325">
        <v>148.19999999999999</v>
      </c>
      <c r="E15250" s="46">
        <v>33500</v>
      </c>
      <c r="F15250" s="130">
        <f t="shared" si="239"/>
        <v>4964700</v>
      </c>
      <c r="G15250" s="86">
        <f>SUM(F15250:F15252)</f>
        <v>11554150</v>
      </c>
      <c r="H15250" s="277" t="s">
        <v>2474</v>
      </c>
    </row>
    <row r="15251" spans="1:9" ht="18" customHeight="1">
      <c r="A15251" s="323"/>
      <c r="B15251" s="302" t="s">
        <v>31</v>
      </c>
      <c r="C15251" s="325" t="s">
        <v>1663</v>
      </c>
      <c r="D15251" s="325">
        <v>93.9</v>
      </c>
      <c r="E15251" s="46">
        <v>33500</v>
      </c>
      <c r="F15251" s="130">
        <f t="shared" si="239"/>
        <v>3145650</v>
      </c>
      <c r="G15251" s="69"/>
    </row>
    <row r="15252" spans="1:9" ht="18" customHeight="1">
      <c r="A15252" s="323"/>
      <c r="B15252" s="302" t="s">
        <v>31</v>
      </c>
      <c r="C15252" s="325" t="s">
        <v>683</v>
      </c>
      <c r="D15252" s="325">
        <v>102.8</v>
      </c>
      <c r="E15252" s="46">
        <v>33500</v>
      </c>
      <c r="F15252" s="130">
        <f t="shared" si="239"/>
        <v>3443800</v>
      </c>
      <c r="G15252" s="69"/>
    </row>
    <row r="15253" spans="1:9" ht="18" customHeight="1">
      <c r="A15253" s="323"/>
      <c r="B15253" s="302"/>
      <c r="C15253" s="325"/>
      <c r="D15253" s="325"/>
      <c r="E15253" s="46"/>
      <c r="F15253" s="130">
        <f t="shared" si="239"/>
        <v>0</v>
      </c>
      <c r="G15253" s="69"/>
    </row>
    <row r="15254" spans="1:9" ht="18" customHeight="1">
      <c r="A15254" s="323" t="s">
        <v>1843</v>
      </c>
      <c r="B15254" s="302" t="s">
        <v>31</v>
      </c>
      <c r="C15254" s="325" t="s">
        <v>1372</v>
      </c>
      <c r="D15254" s="325">
        <v>204.7</v>
      </c>
      <c r="E15254" s="46">
        <v>35000</v>
      </c>
      <c r="F15254" s="130">
        <f t="shared" si="239"/>
        <v>7164500</v>
      </c>
      <c r="G15254" s="86">
        <f>SUM(F15254:F15256)</f>
        <v>20247500</v>
      </c>
      <c r="H15254" s="277" t="s">
        <v>2474</v>
      </c>
    </row>
    <row r="15255" spans="1:9" ht="18" customHeight="1">
      <c r="A15255" s="323"/>
      <c r="B15255" s="302" t="s">
        <v>31</v>
      </c>
      <c r="C15255" s="325" t="s">
        <v>1798</v>
      </c>
      <c r="D15255" s="325">
        <v>147.80000000000001</v>
      </c>
      <c r="E15255" s="46">
        <v>35000</v>
      </c>
      <c r="F15255" s="130">
        <f t="shared" si="239"/>
        <v>5173000</v>
      </c>
      <c r="G15255" s="69"/>
    </row>
    <row r="15256" spans="1:9" ht="18" customHeight="1">
      <c r="A15256" s="323"/>
      <c r="B15256" s="302" t="s">
        <v>31</v>
      </c>
      <c r="C15256" s="325" t="s">
        <v>305</v>
      </c>
      <c r="D15256" s="325">
        <v>226</v>
      </c>
      <c r="E15256" s="46">
        <v>35000</v>
      </c>
      <c r="F15256" s="130">
        <f t="shared" si="239"/>
        <v>7910000</v>
      </c>
      <c r="G15256" s="69"/>
    </row>
    <row r="15257" spans="1:9" ht="18" customHeight="1">
      <c r="A15257" s="323"/>
      <c r="B15257" s="302"/>
      <c r="C15257" s="325"/>
      <c r="D15257" s="325"/>
      <c r="E15257" s="46"/>
      <c r="F15257" s="130">
        <f t="shared" si="239"/>
        <v>0</v>
      </c>
      <c r="G15257" s="69"/>
    </row>
    <row r="15258" spans="1:9" ht="18" customHeight="1">
      <c r="A15258" s="323" t="s">
        <v>316</v>
      </c>
      <c r="B15258" s="302" t="s">
        <v>13</v>
      </c>
      <c r="C15258" s="325" t="s">
        <v>452</v>
      </c>
      <c r="D15258" s="325">
        <v>146.5</v>
      </c>
      <c r="E15258" s="46">
        <v>30000</v>
      </c>
      <c r="F15258" s="130">
        <f t="shared" si="239"/>
        <v>4395000</v>
      </c>
      <c r="G15258" s="86">
        <f>SUM(F15258:F15260)</f>
        <v>39274500</v>
      </c>
      <c r="H15258" s="277" t="s">
        <v>2474</v>
      </c>
    </row>
    <row r="15259" spans="1:9" ht="18" customHeight="1">
      <c r="A15259" s="323"/>
      <c r="B15259" s="302" t="s">
        <v>31</v>
      </c>
      <c r="C15259" s="325" t="s">
        <v>62</v>
      </c>
      <c r="D15259" s="325">
        <v>798.6</v>
      </c>
      <c r="E15259" s="46">
        <v>34500</v>
      </c>
      <c r="F15259" s="130">
        <f t="shared" si="239"/>
        <v>27551700</v>
      </c>
      <c r="G15259" s="69"/>
    </row>
    <row r="15260" spans="1:9" ht="18" customHeight="1">
      <c r="A15260" s="323"/>
      <c r="B15260" s="302" t="s">
        <v>31</v>
      </c>
      <c r="C15260" s="325" t="s">
        <v>1068</v>
      </c>
      <c r="D15260" s="325">
        <v>212.4</v>
      </c>
      <c r="E15260" s="46">
        <v>34500</v>
      </c>
      <c r="F15260" s="130">
        <f t="shared" si="239"/>
        <v>7327800</v>
      </c>
      <c r="G15260" s="69"/>
    </row>
    <row r="15261" spans="1:9" ht="18" customHeight="1">
      <c r="A15261" s="323"/>
      <c r="B15261" s="302"/>
      <c r="C15261" s="325"/>
      <c r="D15261" s="325"/>
      <c r="E15261" s="46"/>
      <c r="F15261" s="130">
        <f t="shared" si="239"/>
        <v>0</v>
      </c>
      <c r="G15261" s="69"/>
    </row>
    <row r="15262" spans="1:9" ht="18" customHeight="1">
      <c r="A15262" s="323" t="s">
        <v>93</v>
      </c>
      <c r="B15262" s="302" t="s">
        <v>13</v>
      </c>
      <c r="C15262" s="325" t="s">
        <v>1232</v>
      </c>
      <c r="D15262" s="325">
        <v>200</v>
      </c>
      <c r="E15262" s="46">
        <v>30500</v>
      </c>
      <c r="F15262" s="130">
        <f t="shared" si="239"/>
        <v>6100000</v>
      </c>
      <c r="G15262" s="86">
        <f>F15262</f>
        <v>6100000</v>
      </c>
      <c r="H15262" s="277" t="s">
        <v>2474</v>
      </c>
      <c r="I15262" s="280" t="s">
        <v>154</v>
      </c>
    </row>
    <row r="15263" spans="1:9" ht="18" customHeight="1">
      <c r="A15263" s="323"/>
      <c r="B15263" s="302"/>
      <c r="C15263" s="325"/>
      <c r="D15263" s="325"/>
      <c r="E15263" s="46"/>
      <c r="F15263" s="130">
        <f t="shared" si="239"/>
        <v>0</v>
      </c>
      <c r="G15263" s="69"/>
    </row>
    <row r="15264" spans="1:9" ht="18" customHeight="1">
      <c r="A15264" s="323" t="s">
        <v>2635</v>
      </c>
      <c r="B15264" s="302" t="s">
        <v>31</v>
      </c>
      <c r="C15264" s="325" t="s">
        <v>57</v>
      </c>
      <c r="D15264" s="325">
        <v>50</v>
      </c>
      <c r="E15264" s="46">
        <v>34000</v>
      </c>
      <c r="F15264" s="130">
        <f t="shared" si="239"/>
        <v>1700000</v>
      </c>
      <c r="G15264" s="86">
        <f>SUM(F15264:F15267)</f>
        <v>6936000</v>
      </c>
    </row>
    <row r="15265" spans="1:8" ht="18" customHeight="1">
      <c r="A15265" s="323"/>
      <c r="B15265" s="302" t="s">
        <v>31</v>
      </c>
      <c r="C15265" s="325" t="s">
        <v>45</v>
      </c>
      <c r="D15265" s="325">
        <v>52</v>
      </c>
      <c r="E15265" s="46">
        <v>34000</v>
      </c>
      <c r="F15265" s="130">
        <f t="shared" si="239"/>
        <v>1768000</v>
      </c>
      <c r="G15265" s="69"/>
    </row>
    <row r="15266" spans="1:8" ht="18" customHeight="1">
      <c r="A15266" s="323"/>
      <c r="B15266" s="302" t="s">
        <v>31</v>
      </c>
      <c r="C15266" s="325" t="s">
        <v>43</v>
      </c>
      <c r="D15266" s="325">
        <v>50</v>
      </c>
      <c r="E15266" s="46">
        <v>34000</v>
      </c>
      <c r="F15266" s="130">
        <f t="shared" si="239"/>
        <v>1700000</v>
      </c>
      <c r="G15266" s="69"/>
    </row>
    <row r="15267" spans="1:8" ht="18" customHeight="1">
      <c r="A15267" s="323"/>
      <c r="B15267" s="302" t="s">
        <v>31</v>
      </c>
      <c r="C15267" s="325" t="s">
        <v>125</v>
      </c>
      <c r="D15267" s="325">
        <v>52</v>
      </c>
      <c r="E15267" s="46">
        <v>34000</v>
      </c>
      <c r="F15267" s="130">
        <f t="shared" si="239"/>
        <v>1768000</v>
      </c>
      <c r="G15267" s="69"/>
    </row>
    <row r="15268" spans="1:8" ht="18" customHeight="1">
      <c r="A15268" s="323"/>
      <c r="B15268" s="302"/>
      <c r="C15268" s="325"/>
      <c r="D15268" s="325"/>
      <c r="E15268" s="46"/>
      <c r="F15268" s="130">
        <f t="shared" si="239"/>
        <v>0</v>
      </c>
      <c r="G15268" s="69"/>
    </row>
    <row r="15269" spans="1:8" ht="18" customHeight="1">
      <c r="A15269" s="323" t="s">
        <v>2962</v>
      </c>
      <c r="B15269" s="302" t="s">
        <v>390</v>
      </c>
      <c r="C15269" s="325" t="s">
        <v>1386</v>
      </c>
      <c r="D15269" s="325">
        <v>416.5</v>
      </c>
      <c r="E15269" s="46">
        <v>31000</v>
      </c>
      <c r="F15269" s="130">
        <f t="shared" si="239"/>
        <v>12911500</v>
      </c>
      <c r="G15269" s="86">
        <f>SUM(F15269:F15271)</f>
        <v>29415900</v>
      </c>
      <c r="H15269" s="277" t="s">
        <v>2474</v>
      </c>
    </row>
    <row r="15270" spans="1:8" ht="18" customHeight="1">
      <c r="A15270" s="323"/>
      <c r="B15270" s="302" t="s">
        <v>390</v>
      </c>
      <c r="C15270" s="325" t="s">
        <v>3255</v>
      </c>
      <c r="D15270" s="325">
        <v>325</v>
      </c>
      <c r="E15270" s="46">
        <v>31000</v>
      </c>
      <c r="F15270" s="130">
        <f t="shared" si="239"/>
        <v>10075000</v>
      </c>
      <c r="G15270" s="69"/>
    </row>
    <row r="15271" spans="1:8" ht="18" customHeight="1">
      <c r="A15271" s="323"/>
      <c r="B15271" s="302" t="s">
        <v>390</v>
      </c>
      <c r="C15271" s="325" t="s">
        <v>3256</v>
      </c>
      <c r="D15271" s="325">
        <v>207.4</v>
      </c>
      <c r="E15271" s="46">
        <v>31000</v>
      </c>
      <c r="F15271" s="130">
        <f t="shared" si="239"/>
        <v>6429400</v>
      </c>
      <c r="G15271" s="69"/>
    </row>
    <row r="15272" spans="1:8" ht="18" customHeight="1">
      <c r="A15272" s="323"/>
      <c r="B15272" s="302"/>
      <c r="C15272" s="325"/>
      <c r="D15272" s="325"/>
      <c r="E15272" s="46"/>
      <c r="F15272" s="130">
        <f t="shared" si="239"/>
        <v>0</v>
      </c>
      <c r="G15272" s="69"/>
    </row>
    <row r="15273" spans="1:8" ht="18" customHeight="1">
      <c r="A15273" s="323" t="s">
        <v>88</v>
      </c>
      <c r="B15273" s="302" t="s">
        <v>13</v>
      </c>
      <c r="C15273" s="325" t="s">
        <v>442</v>
      </c>
      <c r="D15273" s="325">
        <v>142</v>
      </c>
      <c r="E15273" s="46">
        <v>30000</v>
      </c>
      <c r="F15273" s="130">
        <f t="shared" si="239"/>
        <v>4260000</v>
      </c>
      <c r="G15273" s="86">
        <f>SUM(F15273:F15274)</f>
        <v>20790000</v>
      </c>
      <c r="H15273" s="277" t="s">
        <v>2474</v>
      </c>
    </row>
    <row r="15274" spans="1:8" ht="18" customHeight="1">
      <c r="A15274" s="323"/>
      <c r="B15274" s="302" t="s">
        <v>13</v>
      </c>
      <c r="C15274" s="325" t="s">
        <v>124</v>
      </c>
      <c r="D15274" s="325">
        <v>551</v>
      </c>
      <c r="E15274" s="46">
        <v>30000</v>
      </c>
      <c r="F15274" s="130">
        <f t="shared" si="239"/>
        <v>16530000</v>
      </c>
      <c r="G15274" s="69"/>
    </row>
    <row r="15275" spans="1:8" ht="18" customHeight="1">
      <c r="A15275" s="323"/>
      <c r="B15275" s="302"/>
      <c r="C15275" s="325"/>
      <c r="D15275" s="325"/>
      <c r="E15275" s="46"/>
      <c r="F15275" s="130">
        <f t="shared" si="239"/>
        <v>0</v>
      </c>
      <c r="G15275" s="69"/>
    </row>
    <row r="15276" spans="1:8" ht="18" customHeight="1">
      <c r="A15276" s="302" t="s">
        <v>415</v>
      </c>
      <c r="B15276" s="302" t="s">
        <v>13</v>
      </c>
      <c r="C15276" s="325" t="s">
        <v>784</v>
      </c>
      <c r="D15276" s="325">
        <v>54.5</v>
      </c>
      <c r="E15276" s="46">
        <v>33500</v>
      </c>
      <c r="F15276" s="130">
        <f t="shared" si="239"/>
        <v>1825750</v>
      </c>
      <c r="G15276" s="86">
        <f>SUM(F15276:F15278)</f>
        <v>12910900</v>
      </c>
      <c r="H15276" s="277" t="s">
        <v>2474</v>
      </c>
    </row>
    <row r="15277" spans="1:8" ht="18" customHeight="1">
      <c r="A15277" s="323"/>
      <c r="B15277" s="302" t="s">
        <v>13</v>
      </c>
      <c r="C15277" s="325" t="s">
        <v>221</v>
      </c>
      <c r="D15277" s="325">
        <v>112.9</v>
      </c>
      <c r="E15277" s="46">
        <v>33500</v>
      </c>
      <c r="F15277" s="130">
        <f t="shared" si="239"/>
        <v>3782150</v>
      </c>
      <c r="G15277" s="69"/>
    </row>
    <row r="15278" spans="1:8" ht="18" customHeight="1">
      <c r="A15278" s="323"/>
      <c r="B15278" s="302" t="s">
        <v>13</v>
      </c>
      <c r="C15278" s="325" t="s">
        <v>1598</v>
      </c>
      <c r="D15278" s="325">
        <v>218</v>
      </c>
      <c r="E15278" s="46">
        <v>33500</v>
      </c>
      <c r="F15278" s="130">
        <f t="shared" si="239"/>
        <v>7303000</v>
      </c>
      <c r="G15278" s="69"/>
    </row>
    <row r="15279" spans="1:8" ht="18" customHeight="1">
      <c r="A15279" s="323"/>
      <c r="B15279" s="302"/>
      <c r="C15279" s="325"/>
      <c r="D15279" s="325"/>
      <c r="E15279" s="46"/>
      <c r="F15279" s="130"/>
      <c r="G15279" s="69"/>
    </row>
    <row r="15280" spans="1:8" ht="18" customHeight="1">
      <c r="A15280" s="323" t="s">
        <v>193</v>
      </c>
      <c r="B15280" s="302" t="s">
        <v>13</v>
      </c>
      <c r="C15280" s="325" t="s">
        <v>2283</v>
      </c>
      <c r="D15280" s="325">
        <v>730</v>
      </c>
      <c r="E15280" s="46">
        <v>32500</v>
      </c>
      <c r="F15280" s="130">
        <f t="shared" si="239"/>
        <v>23725000</v>
      </c>
      <c r="G15280" s="86">
        <f>SUM(F15280:F15281)</f>
        <v>33580000</v>
      </c>
      <c r="H15280" s="277" t="s">
        <v>2474</v>
      </c>
    </row>
    <row r="15281" spans="1:8" ht="18" customHeight="1">
      <c r="A15281" s="323"/>
      <c r="B15281" s="302" t="s">
        <v>31</v>
      </c>
      <c r="C15281" s="325" t="s">
        <v>414</v>
      </c>
      <c r="D15281" s="325">
        <v>270</v>
      </c>
      <c r="E15281" s="46">
        <v>36500</v>
      </c>
      <c r="F15281" s="130">
        <f t="shared" si="239"/>
        <v>9855000</v>
      </c>
      <c r="G15281" s="69"/>
    </row>
    <row r="15282" spans="1:8" ht="18" customHeight="1">
      <c r="A15282" s="323"/>
      <c r="B15282" s="302"/>
      <c r="C15282" s="325"/>
      <c r="D15282" s="325"/>
      <c r="E15282" s="46"/>
      <c r="F15282" s="130">
        <f t="shared" si="239"/>
        <v>0</v>
      </c>
      <c r="G15282" s="69"/>
    </row>
    <row r="15283" spans="1:8" ht="18" customHeight="1">
      <c r="A15283" s="323" t="s">
        <v>235</v>
      </c>
      <c r="B15283" s="302" t="s">
        <v>23</v>
      </c>
      <c r="C15283" s="325" t="s">
        <v>1093</v>
      </c>
      <c r="D15283" s="325">
        <v>112</v>
      </c>
      <c r="E15283" s="46">
        <v>34500</v>
      </c>
      <c r="F15283" s="130">
        <f t="shared" si="239"/>
        <v>3864000</v>
      </c>
      <c r="G15283" s="86">
        <f>F15283</f>
        <v>3864000</v>
      </c>
      <c r="H15283" s="277" t="s">
        <v>2474</v>
      </c>
    </row>
    <row r="15284" spans="1:8" ht="18" customHeight="1">
      <c r="A15284" s="323"/>
      <c r="B15284" s="302"/>
      <c r="C15284" s="325"/>
      <c r="D15284" s="325"/>
      <c r="E15284" s="46"/>
      <c r="F15284" s="130">
        <f t="shared" si="239"/>
        <v>0</v>
      </c>
      <c r="G15284" s="69"/>
    </row>
    <row r="15285" spans="1:8" ht="18" customHeight="1">
      <c r="A15285" s="323" t="s">
        <v>210</v>
      </c>
      <c r="B15285" s="302" t="s">
        <v>212</v>
      </c>
      <c r="C15285" s="325" t="s">
        <v>1148</v>
      </c>
      <c r="D15285" s="325">
        <v>200</v>
      </c>
      <c r="E15285" s="46">
        <v>31000</v>
      </c>
      <c r="F15285" s="130">
        <f t="shared" si="239"/>
        <v>6200000</v>
      </c>
      <c r="G15285" s="86">
        <f>SUM(F15285:F15289)</f>
        <v>30225000</v>
      </c>
      <c r="H15285" s="277" t="s">
        <v>2474</v>
      </c>
    </row>
    <row r="15286" spans="1:8" ht="18" customHeight="1">
      <c r="A15286" s="323"/>
      <c r="B15286" s="302" t="s">
        <v>212</v>
      </c>
      <c r="C15286" s="325" t="s">
        <v>344</v>
      </c>
      <c r="D15286" s="325">
        <v>200</v>
      </c>
      <c r="E15286" s="46">
        <v>31000</v>
      </c>
      <c r="F15286" s="130">
        <f t="shared" si="239"/>
        <v>6200000</v>
      </c>
      <c r="G15286" s="69"/>
    </row>
    <row r="15287" spans="1:8" ht="18" customHeight="1">
      <c r="A15287" s="323"/>
      <c r="B15287" s="302" t="s">
        <v>212</v>
      </c>
      <c r="C15287" s="325" t="s">
        <v>213</v>
      </c>
      <c r="D15287" s="325">
        <v>400</v>
      </c>
      <c r="E15287" s="46">
        <v>31000</v>
      </c>
      <c r="F15287" s="130">
        <f t="shared" si="239"/>
        <v>12400000</v>
      </c>
      <c r="G15287" s="69"/>
    </row>
    <row r="15288" spans="1:8" ht="18" customHeight="1">
      <c r="A15288" s="323"/>
      <c r="B15288" s="302" t="s">
        <v>212</v>
      </c>
      <c r="C15288" s="325" t="s">
        <v>346</v>
      </c>
      <c r="D15288" s="325">
        <v>75</v>
      </c>
      <c r="E15288" s="46">
        <v>31000</v>
      </c>
      <c r="F15288" s="130">
        <f t="shared" si="239"/>
        <v>2325000</v>
      </c>
      <c r="G15288" s="69"/>
    </row>
    <row r="15289" spans="1:8" ht="18" customHeight="1">
      <c r="A15289" s="323"/>
      <c r="B15289" s="302" t="s">
        <v>212</v>
      </c>
      <c r="C15289" s="325" t="s">
        <v>1298</v>
      </c>
      <c r="D15289" s="325">
        <v>100</v>
      </c>
      <c r="E15289" s="46">
        <v>31000</v>
      </c>
      <c r="F15289" s="130">
        <f t="shared" ref="F15289:F15374" si="240">E15289*D15289</f>
        <v>3100000</v>
      </c>
      <c r="G15289" s="69"/>
    </row>
    <row r="15290" spans="1:8" ht="18" customHeight="1">
      <c r="A15290" s="323"/>
      <c r="B15290" s="302"/>
      <c r="C15290" s="325"/>
      <c r="D15290" s="325"/>
      <c r="E15290" s="46"/>
      <c r="F15290" s="130">
        <f t="shared" si="240"/>
        <v>0</v>
      </c>
      <c r="G15290" s="69"/>
    </row>
    <row r="15291" spans="1:8" ht="18" customHeight="1">
      <c r="A15291" s="323" t="s">
        <v>207</v>
      </c>
      <c r="B15291" s="302" t="s">
        <v>23</v>
      </c>
      <c r="C15291" s="325" t="s">
        <v>534</v>
      </c>
      <c r="D15291" s="325">
        <v>265</v>
      </c>
      <c r="E15291" s="46">
        <v>33500</v>
      </c>
      <c r="F15291" s="130">
        <f t="shared" si="240"/>
        <v>8877500</v>
      </c>
      <c r="G15291" s="86">
        <f>SUM(F15291:F15293)</f>
        <v>48632300</v>
      </c>
      <c r="H15291" s="277" t="s">
        <v>2474</v>
      </c>
    </row>
    <row r="15292" spans="1:8" ht="18" customHeight="1">
      <c r="A15292" s="323"/>
      <c r="B15292" s="302" t="s">
        <v>31</v>
      </c>
      <c r="C15292" s="325" t="s">
        <v>3270</v>
      </c>
      <c r="D15292" s="325">
        <v>740.7</v>
      </c>
      <c r="E15292" s="46">
        <v>36000</v>
      </c>
      <c r="F15292" s="130">
        <f t="shared" si="240"/>
        <v>26665200</v>
      </c>
      <c r="G15292" s="69"/>
    </row>
    <row r="15293" spans="1:8" ht="18" customHeight="1">
      <c r="A15293" s="323"/>
      <c r="B15293" s="302" t="s">
        <v>31</v>
      </c>
      <c r="C15293" s="325" t="s">
        <v>148</v>
      </c>
      <c r="D15293" s="325">
        <v>363.6</v>
      </c>
      <c r="E15293" s="46">
        <v>36000</v>
      </c>
      <c r="F15293" s="130">
        <f t="shared" si="240"/>
        <v>13089600</v>
      </c>
      <c r="G15293" s="69"/>
    </row>
    <row r="15294" spans="1:8" ht="18" customHeight="1">
      <c r="A15294" s="323"/>
      <c r="B15294" s="302"/>
      <c r="C15294" s="325"/>
      <c r="D15294" s="325"/>
      <c r="E15294" s="46"/>
      <c r="F15294" s="130">
        <f t="shared" si="240"/>
        <v>0</v>
      </c>
      <c r="G15294" s="69"/>
    </row>
    <row r="15295" spans="1:8" ht="18" customHeight="1">
      <c r="A15295" s="323" t="s">
        <v>2099</v>
      </c>
      <c r="B15295" s="302" t="s">
        <v>23</v>
      </c>
      <c r="C15295" s="325" t="s">
        <v>67</v>
      </c>
      <c r="D15295" s="325">
        <v>25</v>
      </c>
      <c r="E15295" s="46">
        <v>35500</v>
      </c>
      <c r="F15295" s="130">
        <f t="shared" si="240"/>
        <v>887500</v>
      </c>
      <c r="G15295" s="86">
        <f>F15295</f>
        <v>887500</v>
      </c>
      <c r="H15295" s="277" t="s">
        <v>2474</v>
      </c>
    </row>
    <row r="15296" spans="1:8" ht="18" customHeight="1">
      <c r="A15296" s="323"/>
      <c r="B15296" s="302"/>
      <c r="C15296" s="325"/>
      <c r="D15296" s="325"/>
      <c r="E15296" s="46"/>
      <c r="F15296" s="130">
        <f t="shared" si="240"/>
        <v>0</v>
      </c>
      <c r="G15296" s="69"/>
    </row>
    <row r="15297" spans="1:9" ht="18" customHeight="1">
      <c r="A15297" s="323" t="s">
        <v>2315</v>
      </c>
      <c r="B15297" s="302" t="s">
        <v>23</v>
      </c>
      <c r="C15297" s="325" t="s">
        <v>3273</v>
      </c>
      <c r="D15297" s="325">
        <v>59.4</v>
      </c>
      <c r="E15297" s="46">
        <v>30000</v>
      </c>
      <c r="F15297" s="130">
        <f t="shared" si="240"/>
        <v>1782000</v>
      </c>
      <c r="G15297" s="86">
        <f>SUM(F15297:F15299)</f>
        <v>6109500</v>
      </c>
      <c r="H15297" s="277" t="s">
        <v>2474</v>
      </c>
    </row>
    <row r="15298" spans="1:9" ht="18" customHeight="1">
      <c r="A15298" s="323"/>
      <c r="B15298" s="302" t="s">
        <v>23</v>
      </c>
      <c r="C15298" s="325" t="s">
        <v>3274</v>
      </c>
      <c r="D15298" s="325">
        <v>58</v>
      </c>
      <c r="E15298" s="46">
        <v>30000</v>
      </c>
      <c r="F15298" s="130">
        <f t="shared" si="240"/>
        <v>1740000</v>
      </c>
      <c r="G15298" s="69"/>
    </row>
    <row r="15299" spans="1:9" ht="18" customHeight="1">
      <c r="A15299" s="323"/>
      <c r="B15299" s="302" t="s">
        <v>690</v>
      </c>
      <c r="C15299" s="325" t="s">
        <v>1597</v>
      </c>
      <c r="D15299" s="325">
        <v>75</v>
      </c>
      <c r="E15299" s="46">
        <v>34500</v>
      </c>
      <c r="F15299" s="130">
        <f t="shared" si="240"/>
        <v>2587500</v>
      </c>
      <c r="G15299" s="69"/>
    </row>
    <row r="15300" spans="1:9" ht="18" customHeight="1">
      <c r="A15300" s="323"/>
      <c r="B15300" s="302"/>
      <c r="C15300" s="325"/>
      <c r="D15300" s="325"/>
      <c r="E15300" s="46"/>
      <c r="F15300" s="130">
        <f t="shared" si="240"/>
        <v>0</v>
      </c>
      <c r="G15300" s="69"/>
    </row>
    <row r="15301" spans="1:9" ht="18" customHeight="1">
      <c r="A15301" s="323" t="s">
        <v>330</v>
      </c>
      <c r="B15301" s="302" t="s">
        <v>510</v>
      </c>
      <c r="C15301" s="325" t="s">
        <v>511</v>
      </c>
      <c r="D15301" s="325">
        <v>30.4</v>
      </c>
      <c r="E15301" s="46">
        <v>35000</v>
      </c>
      <c r="F15301" s="130">
        <f>E15301*D15301</f>
        <v>1064000</v>
      </c>
      <c r="G15301" s="86">
        <f>F15301</f>
        <v>1064000</v>
      </c>
      <c r="H15301" s="564" t="s">
        <v>2474</v>
      </c>
      <c r="I15301" s="281"/>
    </row>
    <row r="15302" spans="1:9" ht="18" customHeight="1">
      <c r="A15302" s="323"/>
      <c r="B15302" s="302"/>
      <c r="C15302" s="325"/>
      <c r="D15302" s="325"/>
      <c r="E15302" s="46"/>
      <c r="F15302" s="130">
        <f t="shared" si="240"/>
        <v>0</v>
      </c>
      <c r="G15302" s="86"/>
    </row>
    <row r="15303" spans="1:9" ht="18" customHeight="1">
      <c r="A15303" s="323" t="s">
        <v>1479</v>
      </c>
      <c r="B15303" s="302" t="s">
        <v>31</v>
      </c>
      <c r="C15303" s="325" t="s">
        <v>1677</v>
      </c>
      <c r="D15303" s="325">
        <v>50</v>
      </c>
      <c r="E15303" s="46">
        <v>34000</v>
      </c>
      <c r="F15303" s="130">
        <f t="shared" si="240"/>
        <v>1700000</v>
      </c>
      <c r="G15303" s="86">
        <f>SUM(F15303:F15305)</f>
        <v>11341800</v>
      </c>
      <c r="H15303" s="277" t="s">
        <v>2474</v>
      </c>
    </row>
    <row r="15304" spans="1:9" ht="18" customHeight="1">
      <c r="A15304" s="323"/>
      <c r="B15304" s="302" t="s">
        <v>31</v>
      </c>
      <c r="C15304" s="325" t="s">
        <v>534</v>
      </c>
      <c r="D15304" s="325">
        <v>58.6</v>
      </c>
      <c r="E15304" s="46">
        <v>34000</v>
      </c>
      <c r="F15304" s="130">
        <f t="shared" si="240"/>
        <v>1992400</v>
      </c>
      <c r="G15304" s="86"/>
    </row>
    <row r="15305" spans="1:9" ht="18" customHeight="1">
      <c r="A15305" s="323"/>
      <c r="B15305" s="302" t="s">
        <v>23</v>
      </c>
      <c r="C15305" s="325" t="s">
        <v>2549</v>
      </c>
      <c r="D15305" s="325">
        <v>231.8</v>
      </c>
      <c r="E15305" s="46">
        <v>33000</v>
      </c>
      <c r="F15305" s="130">
        <f t="shared" si="240"/>
        <v>7649400</v>
      </c>
      <c r="G15305" s="86"/>
    </row>
    <row r="15306" spans="1:9" ht="18" customHeight="1">
      <c r="A15306" s="323"/>
      <c r="B15306" s="302"/>
      <c r="C15306" s="325"/>
      <c r="D15306" s="325"/>
      <c r="E15306" s="46"/>
      <c r="F15306" s="130">
        <f t="shared" si="240"/>
        <v>0</v>
      </c>
      <c r="G15306" s="86"/>
    </row>
    <row r="15307" spans="1:9" ht="18" customHeight="1">
      <c r="A15307" s="323" t="s">
        <v>3016</v>
      </c>
      <c r="B15307" s="302" t="s">
        <v>23</v>
      </c>
      <c r="C15307" s="325" t="s">
        <v>59</v>
      </c>
      <c r="D15307" s="325">
        <v>363.4</v>
      </c>
      <c r="E15307" s="46">
        <v>32500</v>
      </c>
      <c r="F15307" s="130">
        <f t="shared" si="240"/>
        <v>11810500</v>
      </c>
      <c r="G15307" s="86">
        <f>F15307</f>
        <v>11810500</v>
      </c>
      <c r="H15307" s="277" t="s">
        <v>2474</v>
      </c>
    </row>
    <row r="15308" spans="1:9" ht="18" customHeight="1">
      <c r="A15308" s="323"/>
      <c r="B15308" s="302"/>
      <c r="C15308" s="325"/>
      <c r="D15308" s="325"/>
      <c r="E15308" s="46"/>
      <c r="F15308" s="130">
        <f t="shared" si="240"/>
        <v>0</v>
      </c>
      <c r="G15308" s="69"/>
    </row>
    <row r="15309" spans="1:9" ht="18" customHeight="1">
      <c r="A15309" s="534" t="s">
        <v>314</v>
      </c>
      <c r="B15309" s="302"/>
      <c r="C15309" s="325"/>
      <c r="D15309" s="325"/>
      <c r="E15309" s="46"/>
      <c r="F15309" s="130">
        <f t="shared" si="240"/>
        <v>0</v>
      </c>
      <c r="G15309" s="86">
        <f>F15310</f>
        <v>21727200</v>
      </c>
    </row>
    <row r="15310" spans="1:9" ht="18" customHeight="1">
      <c r="A15310" s="382" t="s">
        <v>722</v>
      </c>
      <c r="B15310" s="440" t="s">
        <v>2250</v>
      </c>
      <c r="C15310" s="382" t="s">
        <v>723</v>
      </c>
      <c r="D15310" s="382">
        <f>654.8+3.6</f>
        <v>658.4</v>
      </c>
      <c r="E15310" s="59">
        <v>33000</v>
      </c>
      <c r="F15310" s="132">
        <f>E15310*D15310</f>
        <v>21727200</v>
      </c>
      <c r="G15310" s="125"/>
      <c r="H15310" s="277" t="s">
        <v>2513</v>
      </c>
    </row>
    <row r="15311" spans="1:9" ht="18" customHeight="1">
      <c r="A15311" s="526"/>
      <c r="B15311" s="435"/>
      <c r="C15311" s="484"/>
      <c r="D15311" s="484"/>
      <c r="E15311" s="113"/>
      <c r="F15311" s="126"/>
      <c r="G15311" s="9"/>
    </row>
    <row r="15312" spans="1:9" ht="18" customHeight="1">
      <c r="A15312" s="537">
        <v>42530</v>
      </c>
      <c r="B15312" s="355"/>
      <c r="C15312" s="491" t="s">
        <v>398</v>
      </c>
      <c r="D15312" s="525"/>
      <c r="F15312" s="127"/>
    </row>
    <row r="15313" spans="1:8" ht="18" customHeight="1">
      <c r="A15313" s="531" t="s">
        <v>3125</v>
      </c>
      <c r="B15313" s="436" t="s">
        <v>134</v>
      </c>
      <c r="C15313" s="494" t="s">
        <v>152</v>
      </c>
      <c r="D15313" s="527">
        <f>SUM(D15314:D15427)</f>
        <v>12227.400000000005</v>
      </c>
      <c r="E15313" s="166"/>
      <c r="F15313" s="166">
        <f>SUM(F15314:F15427)</f>
        <v>424057900</v>
      </c>
      <c r="G15313" s="166">
        <f>SUM(G15314:G15427)</f>
        <v>424057900</v>
      </c>
    </row>
    <row r="15314" spans="1:8" ht="18" customHeight="1">
      <c r="A15314" s="532" t="s">
        <v>157</v>
      </c>
      <c r="B15314" s="441" t="s">
        <v>13</v>
      </c>
      <c r="C15314" s="492" t="s">
        <v>15</v>
      </c>
      <c r="D15314" s="492">
        <v>10</v>
      </c>
      <c r="E15314" s="62">
        <v>31000</v>
      </c>
      <c r="F15314" s="139">
        <f t="shared" si="240"/>
        <v>310000</v>
      </c>
      <c r="G15314" s="85">
        <f>SUM(F15314:F15315)</f>
        <v>2252500</v>
      </c>
    </row>
    <row r="15315" spans="1:8" ht="18" customHeight="1">
      <c r="A15315" s="323"/>
      <c r="B15315" s="302" t="s">
        <v>31</v>
      </c>
      <c r="C15315" s="325" t="s">
        <v>189</v>
      </c>
      <c r="D15315" s="325">
        <v>55.5</v>
      </c>
      <c r="E15315" s="46">
        <v>35000</v>
      </c>
      <c r="F15315" s="130">
        <f t="shared" si="240"/>
        <v>1942500</v>
      </c>
      <c r="G15315" s="69"/>
    </row>
    <row r="15316" spans="1:8" ht="18" customHeight="1">
      <c r="A15316" s="323"/>
      <c r="B15316" s="302"/>
      <c r="C15316" s="325"/>
      <c r="D15316" s="325"/>
      <c r="E15316" s="46"/>
      <c r="F15316" s="130">
        <f t="shared" si="240"/>
        <v>0</v>
      </c>
      <c r="G15316" s="69"/>
    </row>
    <row r="15317" spans="1:8" ht="18" customHeight="1">
      <c r="A15317" s="323" t="s">
        <v>56</v>
      </c>
      <c r="B15317" s="302" t="s">
        <v>13</v>
      </c>
      <c r="C15317" s="325" t="s">
        <v>60</v>
      </c>
      <c r="D15317" s="325">
        <v>50</v>
      </c>
      <c r="E15317" s="46">
        <v>31000</v>
      </c>
      <c r="F15317" s="130">
        <f t="shared" si="240"/>
        <v>1550000</v>
      </c>
      <c r="G15317" s="86">
        <f>F15317</f>
        <v>1550000</v>
      </c>
    </row>
    <row r="15318" spans="1:8" ht="18" customHeight="1">
      <c r="A15318" s="323"/>
      <c r="B15318" s="302"/>
      <c r="C15318" s="325"/>
      <c r="D15318" s="325"/>
      <c r="E15318" s="46"/>
      <c r="F15318" s="130">
        <f t="shared" si="240"/>
        <v>0</v>
      </c>
      <c r="G15318" s="69"/>
    </row>
    <row r="15319" spans="1:8" ht="18" customHeight="1">
      <c r="A15319" s="323" t="s">
        <v>2141</v>
      </c>
      <c r="B15319" s="302" t="s">
        <v>13</v>
      </c>
      <c r="C15319" s="325" t="s">
        <v>25</v>
      </c>
      <c r="D15319" s="325">
        <v>50</v>
      </c>
      <c r="E15319" s="46">
        <v>31000</v>
      </c>
      <c r="F15319" s="130">
        <f t="shared" si="240"/>
        <v>1550000</v>
      </c>
      <c r="G15319" s="86">
        <f>F15319</f>
        <v>1550000</v>
      </c>
    </row>
    <row r="15320" spans="1:8" ht="18" customHeight="1">
      <c r="A15320" s="323"/>
      <c r="B15320" s="302"/>
      <c r="C15320" s="325"/>
      <c r="D15320" s="325"/>
      <c r="E15320" s="46"/>
      <c r="F15320" s="130">
        <f t="shared" si="240"/>
        <v>0</v>
      </c>
      <c r="G15320" s="69"/>
    </row>
    <row r="15321" spans="1:8" ht="18" customHeight="1">
      <c r="A15321" s="323" t="s">
        <v>2432</v>
      </c>
      <c r="B15321" s="444" t="s">
        <v>137</v>
      </c>
      <c r="C15321" s="482" t="s">
        <v>973</v>
      </c>
      <c r="D15321" s="482">
        <v>70</v>
      </c>
      <c r="E15321" s="116">
        <v>40000</v>
      </c>
      <c r="F15321" s="131">
        <f t="shared" si="240"/>
        <v>2800000</v>
      </c>
      <c r="G15321" s="86">
        <f>F15321</f>
        <v>2800000</v>
      </c>
    </row>
    <row r="15322" spans="1:8" ht="18" customHeight="1">
      <c r="A15322" s="323"/>
      <c r="B15322" s="302"/>
      <c r="C15322" s="325"/>
      <c r="D15322" s="325"/>
      <c r="E15322" s="46"/>
      <c r="F15322" s="130">
        <f t="shared" si="240"/>
        <v>0</v>
      </c>
      <c r="G15322" s="69"/>
    </row>
    <row r="15323" spans="1:8" ht="18" customHeight="1">
      <c r="A15323" s="323" t="s">
        <v>2626</v>
      </c>
      <c r="B15323" s="302" t="s">
        <v>31</v>
      </c>
      <c r="C15323" s="325" t="s">
        <v>1544</v>
      </c>
      <c r="D15323" s="325">
        <v>202</v>
      </c>
      <c r="E15323" s="46">
        <v>33500</v>
      </c>
      <c r="F15323" s="130">
        <f t="shared" si="240"/>
        <v>6767000</v>
      </c>
      <c r="G15323" s="86">
        <f>F15323</f>
        <v>6767000</v>
      </c>
      <c r="H15323" s="277" t="s">
        <v>2474</v>
      </c>
    </row>
    <row r="15324" spans="1:8" ht="18" customHeight="1">
      <c r="A15324" s="323"/>
      <c r="B15324" s="302"/>
      <c r="C15324" s="325"/>
      <c r="D15324" s="325"/>
      <c r="E15324" s="46"/>
      <c r="F15324" s="130">
        <f t="shared" si="240"/>
        <v>0</v>
      </c>
      <c r="G15324" s="69"/>
    </row>
    <row r="15325" spans="1:8" ht="18" customHeight="1">
      <c r="A15325" s="323" t="s">
        <v>3295</v>
      </c>
      <c r="B15325" s="302" t="s">
        <v>31</v>
      </c>
      <c r="C15325" s="325" t="s">
        <v>3283</v>
      </c>
      <c r="D15325" s="325">
        <v>114.6</v>
      </c>
      <c r="E15325" s="46">
        <v>35000</v>
      </c>
      <c r="F15325" s="130">
        <f t="shared" si="240"/>
        <v>4011000</v>
      </c>
      <c r="G15325" s="86">
        <f>SUM(F15325:F15326)</f>
        <v>7931000</v>
      </c>
    </row>
    <row r="15326" spans="1:8" ht="18" customHeight="1">
      <c r="A15326" s="323"/>
      <c r="B15326" s="302" t="s">
        <v>31</v>
      </c>
      <c r="C15326" s="325" t="s">
        <v>3296</v>
      </c>
      <c r="D15326" s="325">
        <v>112</v>
      </c>
      <c r="E15326" s="46">
        <v>35000</v>
      </c>
      <c r="F15326" s="130">
        <f t="shared" si="240"/>
        <v>3920000</v>
      </c>
      <c r="G15326" s="69"/>
    </row>
    <row r="15327" spans="1:8" ht="18" customHeight="1">
      <c r="A15327" s="323"/>
      <c r="B15327" s="302"/>
      <c r="C15327" s="325"/>
      <c r="D15327" s="325"/>
      <c r="E15327" s="46"/>
      <c r="F15327" s="130">
        <f t="shared" si="240"/>
        <v>0</v>
      </c>
      <c r="G15327" s="69"/>
    </row>
    <row r="15328" spans="1:8" ht="18" customHeight="1">
      <c r="A15328" s="323" t="s">
        <v>2729</v>
      </c>
      <c r="B15328" s="302" t="s">
        <v>13</v>
      </c>
      <c r="C15328" s="325" t="s">
        <v>22</v>
      </c>
      <c r="D15328" s="325">
        <v>51</v>
      </c>
      <c r="E15328" s="46">
        <v>31000</v>
      </c>
      <c r="F15328" s="130">
        <f t="shared" si="240"/>
        <v>1581000</v>
      </c>
      <c r="G15328" s="86">
        <f>SUM(F15328:F15329)</f>
        <v>3581000</v>
      </c>
    </row>
    <row r="15329" spans="1:9" ht="18" customHeight="1">
      <c r="A15329" s="323"/>
      <c r="B15329" s="444" t="s">
        <v>137</v>
      </c>
      <c r="C15329" s="482" t="s">
        <v>1793</v>
      </c>
      <c r="D15329" s="482">
        <v>50</v>
      </c>
      <c r="E15329" s="116">
        <v>40000</v>
      </c>
      <c r="F15329" s="131">
        <f t="shared" si="240"/>
        <v>2000000</v>
      </c>
      <c r="G15329" s="69"/>
    </row>
    <row r="15330" spans="1:9" ht="18" customHeight="1">
      <c r="A15330" s="323"/>
      <c r="B15330" s="302"/>
      <c r="C15330" s="325"/>
      <c r="D15330" s="325"/>
      <c r="E15330" s="46"/>
      <c r="F15330" s="130">
        <f t="shared" si="240"/>
        <v>0</v>
      </c>
      <c r="G15330" s="69"/>
    </row>
    <row r="15331" spans="1:9" ht="18" customHeight="1">
      <c r="A15331" s="323" t="s">
        <v>2305</v>
      </c>
      <c r="B15331" s="444" t="s">
        <v>2743</v>
      </c>
      <c r="C15331" s="482" t="s">
        <v>3288</v>
      </c>
      <c r="D15331" s="482">
        <v>224</v>
      </c>
      <c r="E15331" s="116">
        <v>52500</v>
      </c>
      <c r="F15331" s="131">
        <f t="shared" si="240"/>
        <v>11760000</v>
      </c>
      <c r="G15331" s="86">
        <f>F15331</f>
        <v>11760000</v>
      </c>
    </row>
    <row r="15332" spans="1:9" ht="18" customHeight="1">
      <c r="A15332" s="323"/>
      <c r="B15332" s="302"/>
      <c r="C15332" s="325"/>
      <c r="D15332" s="325"/>
      <c r="E15332" s="46"/>
      <c r="F15332" s="130">
        <f t="shared" si="240"/>
        <v>0</v>
      </c>
      <c r="G15332" s="69"/>
    </row>
    <row r="15333" spans="1:9" ht="18" customHeight="1">
      <c r="A15333" s="323" t="s">
        <v>2273</v>
      </c>
      <c r="B15333" s="302" t="s">
        <v>13</v>
      </c>
      <c r="C15333" s="325" t="s">
        <v>156</v>
      </c>
      <c r="D15333" s="325">
        <v>320</v>
      </c>
      <c r="E15333" s="46">
        <v>30500</v>
      </c>
      <c r="F15333" s="130">
        <f t="shared" si="240"/>
        <v>9760000</v>
      </c>
      <c r="G15333" s="86">
        <f>SUM(F15333:F15335)</f>
        <v>18366900</v>
      </c>
      <c r="H15333" s="277" t="s">
        <v>2474</v>
      </c>
      <c r="I15333" s="280" t="s">
        <v>2822</v>
      </c>
    </row>
    <row r="15334" spans="1:9" ht="18" customHeight="1">
      <c r="A15334" s="323"/>
      <c r="B15334" s="444" t="s">
        <v>363</v>
      </c>
      <c r="C15334" s="482" t="s">
        <v>267</v>
      </c>
      <c r="D15334" s="482">
        <v>118.7</v>
      </c>
      <c r="E15334" s="116">
        <v>57000</v>
      </c>
      <c r="F15334" s="131">
        <f t="shared" si="240"/>
        <v>6765900</v>
      </c>
      <c r="G15334" s="69"/>
      <c r="I15334" s="280" t="s">
        <v>3275</v>
      </c>
    </row>
    <row r="15335" spans="1:9" ht="18" customHeight="1">
      <c r="A15335" s="323"/>
      <c r="B15335" s="302" t="s">
        <v>31</v>
      </c>
      <c r="C15335" s="325" t="s">
        <v>114</v>
      </c>
      <c r="D15335" s="325">
        <v>52.6</v>
      </c>
      <c r="E15335" s="46">
        <v>35000</v>
      </c>
      <c r="F15335" s="130">
        <f t="shared" si="240"/>
        <v>1841000</v>
      </c>
      <c r="G15335" s="69"/>
      <c r="I15335" s="280" t="s">
        <v>2785</v>
      </c>
    </row>
    <row r="15336" spans="1:9" ht="18" customHeight="1">
      <c r="A15336" s="323"/>
      <c r="B15336" s="302"/>
      <c r="C15336" s="325"/>
      <c r="D15336" s="325"/>
      <c r="E15336" s="46"/>
      <c r="F15336" s="130">
        <f t="shared" si="240"/>
        <v>0</v>
      </c>
      <c r="G15336" s="69"/>
      <c r="I15336" s="285"/>
    </row>
    <row r="15337" spans="1:9" ht="18" customHeight="1">
      <c r="A15337" s="323" t="s">
        <v>2469</v>
      </c>
      <c r="B15337" s="302" t="s">
        <v>31</v>
      </c>
      <c r="C15337" s="325" t="s">
        <v>2543</v>
      </c>
      <c r="D15337" s="325">
        <v>121.6</v>
      </c>
      <c r="E15337" s="46">
        <v>36500</v>
      </c>
      <c r="F15337" s="130">
        <f t="shared" si="240"/>
        <v>4438400</v>
      </c>
      <c r="G15337" s="86">
        <f>SUM(F15337:F15338)</f>
        <v>10563100</v>
      </c>
      <c r="I15337" s="285" t="s">
        <v>2858</v>
      </c>
    </row>
    <row r="15338" spans="1:9" ht="18" customHeight="1">
      <c r="A15338" s="323"/>
      <c r="B15338" s="302" t="s">
        <v>31</v>
      </c>
      <c r="C15338" s="325" t="s">
        <v>3243</v>
      </c>
      <c r="D15338" s="325">
        <v>167.8</v>
      </c>
      <c r="E15338" s="46">
        <v>36500</v>
      </c>
      <c r="F15338" s="130">
        <f t="shared" si="240"/>
        <v>6124700</v>
      </c>
      <c r="G15338" s="69"/>
      <c r="I15338" s="285" t="s">
        <v>2858</v>
      </c>
    </row>
    <row r="15339" spans="1:9" ht="18" customHeight="1">
      <c r="A15339" s="323"/>
      <c r="B15339" s="302"/>
      <c r="C15339" s="325"/>
      <c r="D15339" s="325"/>
      <c r="E15339" s="46"/>
      <c r="F15339" s="130">
        <f t="shared" si="240"/>
        <v>0</v>
      </c>
      <c r="G15339" s="69"/>
      <c r="I15339" s="285"/>
    </row>
    <row r="15340" spans="1:9" ht="18" customHeight="1">
      <c r="A15340" s="323" t="s">
        <v>591</v>
      </c>
      <c r="B15340" s="302" t="s">
        <v>13</v>
      </c>
      <c r="C15340" s="325" t="s">
        <v>575</v>
      </c>
      <c r="D15340" s="325">
        <v>150</v>
      </c>
      <c r="E15340" s="46">
        <v>31000</v>
      </c>
      <c r="F15340" s="130">
        <f t="shared" si="240"/>
        <v>4650000</v>
      </c>
      <c r="G15340" s="86">
        <f>F15340</f>
        <v>4650000</v>
      </c>
    </row>
    <row r="15341" spans="1:9" ht="18" customHeight="1">
      <c r="A15341" s="323"/>
      <c r="B15341" s="302"/>
      <c r="C15341" s="325"/>
      <c r="D15341" s="325"/>
      <c r="E15341" s="46"/>
      <c r="F15341" s="130">
        <f t="shared" si="240"/>
        <v>0</v>
      </c>
      <c r="G15341" s="69"/>
    </row>
    <row r="15342" spans="1:9" ht="18" customHeight="1">
      <c r="A15342" s="323" t="s">
        <v>193</v>
      </c>
      <c r="B15342" s="302" t="s">
        <v>13</v>
      </c>
      <c r="C15342" s="325" t="s">
        <v>2283</v>
      </c>
      <c r="D15342" s="325">
        <v>799</v>
      </c>
      <c r="E15342" s="46">
        <v>32500</v>
      </c>
      <c r="F15342" s="130">
        <f t="shared" si="240"/>
        <v>25967500</v>
      </c>
      <c r="G15342" s="86">
        <f>SUM(F15342:F15344)</f>
        <v>64347250</v>
      </c>
      <c r="H15342" s="277" t="s">
        <v>2474</v>
      </c>
    </row>
    <row r="15343" spans="1:9" ht="18" customHeight="1">
      <c r="A15343" s="323"/>
      <c r="B15343" s="302" t="s">
        <v>31</v>
      </c>
      <c r="C15343" s="325" t="s">
        <v>414</v>
      </c>
      <c r="D15343" s="325">
        <v>430</v>
      </c>
      <c r="E15343" s="46">
        <v>36500</v>
      </c>
      <c r="F15343" s="130">
        <f t="shared" si="240"/>
        <v>15695000</v>
      </c>
      <c r="G15343" s="69"/>
    </row>
    <row r="15344" spans="1:9" ht="18" customHeight="1">
      <c r="A15344" s="323"/>
      <c r="B15344" s="302" t="s">
        <v>31</v>
      </c>
      <c r="C15344" s="325" t="s">
        <v>329</v>
      </c>
      <c r="D15344" s="325">
        <v>621.5</v>
      </c>
      <c r="E15344" s="46">
        <v>36500</v>
      </c>
      <c r="F15344" s="130">
        <f t="shared" si="240"/>
        <v>22684750</v>
      </c>
      <c r="G15344" s="69"/>
    </row>
    <row r="15345" spans="1:9" ht="18" customHeight="1">
      <c r="A15345" s="323"/>
      <c r="B15345" s="302"/>
      <c r="C15345" s="325"/>
      <c r="D15345" s="325"/>
      <c r="E15345" s="46"/>
      <c r="F15345" s="130">
        <f t="shared" si="240"/>
        <v>0</v>
      </c>
      <c r="G15345" s="69"/>
    </row>
    <row r="15346" spans="1:9" ht="18" customHeight="1">
      <c r="A15346" s="323" t="s">
        <v>1514</v>
      </c>
      <c r="B15346" s="302" t="s">
        <v>31</v>
      </c>
      <c r="C15346" s="325" t="s">
        <v>370</v>
      </c>
      <c r="D15346" s="325">
        <v>166.3</v>
      </c>
      <c r="E15346" s="46">
        <v>33500</v>
      </c>
      <c r="F15346" s="130">
        <f t="shared" si="240"/>
        <v>5571050</v>
      </c>
      <c r="G15346" s="86">
        <f>SUM(F15346:F15348)</f>
        <v>23094900</v>
      </c>
      <c r="H15346" s="277" t="s">
        <v>2474</v>
      </c>
    </row>
    <row r="15347" spans="1:9" ht="18" customHeight="1">
      <c r="A15347" s="323"/>
      <c r="B15347" s="302" t="s">
        <v>31</v>
      </c>
      <c r="C15347" s="325" t="s">
        <v>620</v>
      </c>
      <c r="D15347" s="325">
        <v>204.6</v>
      </c>
      <c r="E15347" s="46">
        <v>33500</v>
      </c>
      <c r="F15347" s="130">
        <f t="shared" si="240"/>
        <v>6854100</v>
      </c>
      <c r="G15347" s="69"/>
    </row>
    <row r="15348" spans="1:9" ht="18" customHeight="1">
      <c r="A15348" s="323"/>
      <c r="B15348" s="302" t="s">
        <v>31</v>
      </c>
      <c r="C15348" s="325" t="s">
        <v>1662</v>
      </c>
      <c r="D15348" s="325">
        <v>318.5</v>
      </c>
      <c r="E15348" s="46">
        <v>33500</v>
      </c>
      <c r="F15348" s="130">
        <f t="shared" si="240"/>
        <v>10669750</v>
      </c>
      <c r="G15348" s="69"/>
    </row>
    <row r="15349" spans="1:9" ht="18" customHeight="1">
      <c r="A15349" s="323"/>
      <c r="B15349" s="302"/>
      <c r="C15349" s="325"/>
      <c r="D15349" s="325"/>
      <c r="E15349" s="46"/>
      <c r="F15349" s="130">
        <f t="shared" si="240"/>
        <v>0</v>
      </c>
      <c r="G15349" s="69"/>
    </row>
    <row r="15350" spans="1:9" ht="18" customHeight="1">
      <c r="A15350" s="323" t="s">
        <v>93</v>
      </c>
      <c r="B15350" s="302" t="s">
        <v>568</v>
      </c>
      <c r="C15350" s="325" t="s">
        <v>3278</v>
      </c>
      <c r="D15350" s="325">
        <v>386</v>
      </c>
      <c r="E15350" s="46">
        <v>40500</v>
      </c>
      <c r="F15350" s="130">
        <f t="shared" si="240"/>
        <v>15633000</v>
      </c>
      <c r="G15350" s="86">
        <f>SUM(F15350:F15351)</f>
        <v>22574400</v>
      </c>
      <c r="H15350" s="277" t="s">
        <v>2474</v>
      </c>
      <c r="I15350" s="280" t="s">
        <v>567</v>
      </c>
    </row>
    <row r="15351" spans="1:9" ht="18" customHeight="1">
      <c r="A15351" s="323"/>
      <c r="B15351" s="302" t="s">
        <v>23</v>
      </c>
      <c r="C15351" s="325" t="s">
        <v>1231</v>
      </c>
      <c r="D15351" s="325">
        <v>201.2</v>
      </c>
      <c r="E15351" s="46">
        <v>34500</v>
      </c>
      <c r="F15351" s="130">
        <f t="shared" si="240"/>
        <v>6941400</v>
      </c>
      <c r="G15351" s="69"/>
    </row>
    <row r="15352" spans="1:9" ht="18" customHeight="1">
      <c r="A15352" s="323"/>
      <c r="B15352" s="302"/>
      <c r="C15352" s="325"/>
      <c r="D15352" s="325"/>
      <c r="E15352" s="46"/>
      <c r="F15352" s="130">
        <f t="shared" si="240"/>
        <v>0</v>
      </c>
      <c r="G15352" s="69"/>
    </row>
    <row r="15353" spans="1:9" ht="18" customHeight="1">
      <c r="A15353" s="323" t="s">
        <v>1843</v>
      </c>
      <c r="B15353" s="302" t="s">
        <v>13</v>
      </c>
      <c r="C15353" s="325" t="s">
        <v>1679</v>
      </c>
      <c r="D15353" s="325">
        <v>200</v>
      </c>
      <c r="E15353" s="46">
        <v>30500</v>
      </c>
      <c r="F15353" s="130">
        <f t="shared" si="240"/>
        <v>6100000</v>
      </c>
      <c r="G15353" s="86">
        <f>SUM(F15353:F15357)</f>
        <v>41032000</v>
      </c>
      <c r="H15353" s="277" t="s">
        <v>2474</v>
      </c>
    </row>
    <row r="15354" spans="1:9" ht="18" customHeight="1">
      <c r="A15354" s="323"/>
      <c r="B15354" s="302" t="s">
        <v>31</v>
      </c>
      <c r="C15354" s="325" t="s">
        <v>305</v>
      </c>
      <c r="D15354" s="325">
        <v>561.20000000000005</v>
      </c>
      <c r="E15354" s="46">
        <v>35000</v>
      </c>
      <c r="F15354" s="130">
        <f t="shared" si="240"/>
        <v>19642000</v>
      </c>
      <c r="G15354" s="69"/>
    </row>
    <row r="15355" spans="1:9" ht="18" customHeight="1">
      <c r="A15355" s="323"/>
      <c r="B15355" s="302" t="s">
        <v>31</v>
      </c>
      <c r="C15355" s="325" t="s">
        <v>347</v>
      </c>
      <c r="D15355" s="325">
        <v>97</v>
      </c>
      <c r="E15355" s="46">
        <v>35000</v>
      </c>
      <c r="F15355" s="130">
        <f t="shared" si="240"/>
        <v>3395000</v>
      </c>
      <c r="G15355" s="69"/>
    </row>
    <row r="15356" spans="1:9" ht="18" customHeight="1">
      <c r="A15356" s="323"/>
      <c r="B15356" s="302" t="s">
        <v>13</v>
      </c>
      <c r="C15356" s="325" t="s">
        <v>1727</v>
      </c>
      <c r="D15356" s="325">
        <v>240</v>
      </c>
      <c r="E15356" s="46">
        <v>30500</v>
      </c>
      <c r="F15356" s="130">
        <f t="shared" si="240"/>
        <v>7320000</v>
      </c>
      <c r="G15356" s="69"/>
    </row>
    <row r="15357" spans="1:9" ht="18" customHeight="1">
      <c r="A15357" s="323"/>
      <c r="B15357" s="302" t="s">
        <v>13</v>
      </c>
      <c r="C15357" s="325" t="s">
        <v>1743</v>
      </c>
      <c r="D15357" s="325">
        <v>150</v>
      </c>
      <c r="E15357" s="46">
        <v>30500</v>
      </c>
      <c r="F15357" s="130">
        <f t="shared" si="240"/>
        <v>4575000</v>
      </c>
      <c r="G15357" s="69"/>
    </row>
    <row r="15358" spans="1:9" ht="18" customHeight="1">
      <c r="A15358" s="323"/>
      <c r="B15358" s="302"/>
      <c r="C15358" s="325"/>
      <c r="D15358" s="325"/>
      <c r="E15358" s="46"/>
      <c r="F15358" s="130">
        <f t="shared" si="240"/>
        <v>0</v>
      </c>
      <c r="G15358" s="69"/>
    </row>
    <row r="15359" spans="1:9" ht="18" customHeight="1">
      <c r="A15359" s="323" t="s">
        <v>2463</v>
      </c>
      <c r="B15359" s="302" t="s">
        <v>31</v>
      </c>
      <c r="C15359" s="325" t="s">
        <v>3279</v>
      </c>
      <c r="D15359" s="325">
        <v>48</v>
      </c>
      <c r="E15359" s="46">
        <v>35000</v>
      </c>
      <c r="F15359" s="130">
        <f t="shared" si="240"/>
        <v>1680000</v>
      </c>
      <c r="G15359" s="86">
        <f>SUM(F15359:F15360)</f>
        <v>6930000</v>
      </c>
      <c r="H15359" s="277" t="s">
        <v>2474</v>
      </c>
    </row>
    <row r="15360" spans="1:9" ht="18" customHeight="1">
      <c r="A15360" s="323"/>
      <c r="B15360" s="302" t="s">
        <v>31</v>
      </c>
      <c r="C15360" s="325" t="s">
        <v>3280</v>
      </c>
      <c r="D15360" s="325">
        <v>150</v>
      </c>
      <c r="E15360" s="46">
        <v>35000</v>
      </c>
      <c r="F15360" s="130">
        <f t="shared" si="240"/>
        <v>5250000</v>
      </c>
      <c r="G15360" s="69"/>
    </row>
    <row r="15361" spans="1:7" ht="18" customHeight="1">
      <c r="A15361" s="323"/>
      <c r="B15361" s="302"/>
      <c r="C15361" s="325"/>
      <c r="D15361" s="325"/>
      <c r="E15361" s="46"/>
      <c r="F15361" s="130">
        <f t="shared" si="240"/>
        <v>0</v>
      </c>
      <c r="G15361" s="69"/>
    </row>
    <row r="15362" spans="1:7" ht="18" customHeight="1">
      <c r="A15362" s="323" t="s">
        <v>115</v>
      </c>
      <c r="B15362" s="444" t="s">
        <v>116</v>
      </c>
      <c r="C15362" s="482" t="s">
        <v>130</v>
      </c>
      <c r="D15362" s="482">
        <v>126.6</v>
      </c>
      <c r="E15362" s="116">
        <v>42500</v>
      </c>
      <c r="F15362" s="131">
        <f t="shared" si="240"/>
        <v>5380500</v>
      </c>
      <c r="G15362" s="86">
        <f>SUM(F15362:F15363)</f>
        <v>11441000</v>
      </c>
    </row>
    <row r="15363" spans="1:7" ht="18" customHeight="1">
      <c r="A15363" s="323"/>
      <c r="B15363" s="444" t="s">
        <v>116</v>
      </c>
      <c r="C15363" s="482" t="s">
        <v>117</v>
      </c>
      <c r="D15363" s="482">
        <v>142.6</v>
      </c>
      <c r="E15363" s="116">
        <v>42500</v>
      </c>
      <c r="F15363" s="131">
        <f t="shared" si="240"/>
        <v>6060500</v>
      </c>
      <c r="G15363" s="69"/>
    </row>
    <row r="15364" spans="1:7" ht="18" customHeight="1">
      <c r="A15364" s="323"/>
      <c r="B15364" s="302"/>
      <c r="C15364" s="325"/>
      <c r="D15364" s="325"/>
      <c r="E15364" s="46"/>
      <c r="F15364" s="130">
        <f t="shared" si="240"/>
        <v>0</v>
      </c>
      <c r="G15364" s="69"/>
    </row>
    <row r="15365" spans="1:7" ht="18" customHeight="1">
      <c r="A15365" s="323" t="s">
        <v>2287</v>
      </c>
      <c r="B15365" s="302" t="s">
        <v>1022</v>
      </c>
      <c r="C15365" s="325" t="s">
        <v>3281</v>
      </c>
      <c r="D15365" s="325">
        <v>10</v>
      </c>
      <c r="E15365" s="46">
        <v>42500</v>
      </c>
      <c r="F15365" s="130">
        <f t="shared" si="240"/>
        <v>425000</v>
      </c>
      <c r="G15365" s="86">
        <f>SUM(F15365:F15366)</f>
        <v>1275000</v>
      </c>
    </row>
    <row r="15366" spans="1:7" ht="18" customHeight="1">
      <c r="A15366" s="323"/>
      <c r="B15366" s="302" t="s">
        <v>1022</v>
      </c>
      <c r="C15366" s="325" t="s">
        <v>3282</v>
      </c>
      <c r="D15366" s="325">
        <v>20</v>
      </c>
      <c r="E15366" s="46">
        <v>42500</v>
      </c>
      <c r="F15366" s="130">
        <f t="shared" si="240"/>
        <v>850000</v>
      </c>
      <c r="G15366" s="69"/>
    </row>
    <row r="15367" spans="1:7" ht="18" customHeight="1">
      <c r="A15367" s="323"/>
      <c r="B15367" s="302"/>
      <c r="C15367" s="325"/>
      <c r="D15367" s="325"/>
      <c r="E15367" s="46"/>
      <c r="F15367" s="130">
        <f t="shared" si="240"/>
        <v>0</v>
      </c>
      <c r="G15367" s="69"/>
    </row>
    <row r="15368" spans="1:7" ht="18" customHeight="1">
      <c r="A15368" s="323" t="s">
        <v>2492</v>
      </c>
      <c r="B15368" s="302" t="s">
        <v>13</v>
      </c>
      <c r="C15368" s="325" t="s">
        <v>45</v>
      </c>
      <c r="D15368" s="325">
        <v>10</v>
      </c>
      <c r="E15368" s="46">
        <v>30500</v>
      </c>
      <c r="F15368" s="130">
        <f t="shared" si="240"/>
        <v>305000</v>
      </c>
      <c r="G15368" s="86">
        <f>F15368</f>
        <v>305000</v>
      </c>
    </row>
    <row r="15369" spans="1:7" ht="18" customHeight="1">
      <c r="A15369" s="323"/>
      <c r="B15369" s="302"/>
      <c r="C15369" s="325"/>
      <c r="D15369" s="325"/>
      <c r="E15369" s="46"/>
      <c r="F15369" s="130">
        <f t="shared" si="240"/>
        <v>0</v>
      </c>
      <c r="G15369" s="69"/>
    </row>
    <row r="15370" spans="1:7" ht="18" customHeight="1">
      <c r="A15370" s="323" t="s">
        <v>1479</v>
      </c>
      <c r="B15370" s="302" t="s">
        <v>31</v>
      </c>
      <c r="C15370" s="325" t="s">
        <v>1677</v>
      </c>
      <c r="D15370" s="325">
        <v>52</v>
      </c>
      <c r="E15370" s="46">
        <v>34000</v>
      </c>
      <c r="F15370" s="130">
        <f t="shared" si="240"/>
        <v>1768000</v>
      </c>
      <c r="G15370" s="86">
        <f>F15370</f>
        <v>1768000</v>
      </c>
    </row>
    <row r="15371" spans="1:7" ht="18" customHeight="1">
      <c r="A15371" s="323"/>
      <c r="B15371" s="302"/>
      <c r="C15371" s="325"/>
      <c r="D15371" s="325"/>
      <c r="E15371" s="46"/>
      <c r="F15371" s="130">
        <f t="shared" si="240"/>
        <v>0</v>
      </c>
      <c r="G15371" s="69"/>
    </row>
    <row r="15372" spans="1:7" ht="18" customHeight="1">
      <c r="A15372" s="323" t="s">
        <v>2454</v>
      </c>
      <c r="B15372" s="302" t="s">
        <v>13</v>
      </c>
      <c r="C15372" s="325" t="s">
        <v>461</v>
      </c>
      <c r="D15372" s="325">
        <v>62</v>
      </c>
      <c r="E15372" s="46">
        <v>30000</v>
      </c>
      <c r="F15372" s="130">
        <f t="shared" si="240"/>
        <v>1860000</v>
      </c>
      <c r="G15372" s="86">
        <f>SUM(F15372:F15374)</f>
        <v>6450000</v>
      </c>
    </row>
    <row r="15373" spans="1:7" ht="18" customHeight="1">
      <c r="A15373" s="323"/>
      <c r="B15373" s="302" t="s">
        <v>13</v>
      </c>
      <c r="C15373" s="325" t="s">
        <v>3283</v>
      </c>
      <c r="D15373" s="325">
        <v>94.5</v>
      </c>
      <c r="E15373" s="46">
        <v>30000</v>
      </c>
      <c r="F15373" s="130">
        <f t="shared" si="240"/>
        <v>2835000</v>
      </c>
      <c r="G15373" s="69"/>
    </row>
    <row r="15374" spans="1:7" ht="18" customHeight="1">
      <c r="A15374" s="323"/>
      <c r="B15374" s="302" t="s">
        <v>13</v>
      </c>
      <c r="C15374" s="325" t="s">
        <v>1838</v>
      </c>
      <c r="D15374" s="325">
        <v>58.5</v>
      </c>
      <c r="E15374" s="46">
        <v>30000</v>
      </c>
      <c r="F15374" s="130">
        <f t="shared" si="240"/>
        <v>1755000</v>
      </c>
      <c r="G15374" s="69"/>
    </row>
    <row r="15375" spans="1:7" ht="18" customHeight="1">
      <c r="A15375" s="323"/>
      <c r="B15375" s="302"/>
      <c r="C15375" s="325"/>
      <c r="D15375" s="325"/>
      <c r="E15375" s="46"/>
      <c r="F15375" s="130">
        <f t="shared" ref="F15375:F15473" si="241">E15375*D15375</f>
        <v>0</v>
      </c>
      <c r="G15375" s="69"/>
    </row>
    <row r="15376" spans="1:7" ht="18" customHeight="1">
      <c r="A15376" s="323" t="s">
        <v>448</v>
      </c>
      <c r="B15376" s="302" t="s">
        <v>13</v>
      </c>
      <c r="C15376" s="325" t="s">
        <v>388</v>
      </c>
      <c r="D15376" s="325">
        <v>126</v>
      </c>
      <c r="E15376" s="46">
        <v>30500</v>
      </c>
      <c r="F15376" s="130">
        <f t="shared" si="241"/>
        <v>3843000</v>
      </c>
      <c r="G15376" s="86">
        <f>SUM(F15376:F15377)</f>
        <v>8499000</v>
      </c>
    </row>
    <row r="15377" spans="1:8" ht="18" customHeight="1">
      <c r="A15377" s="323"/>
      <c r="B15377" s="302" t="s">
        <v>13</v>
      </c>
      <c r="C15377" s="325" t="s">
        <v>754</v>
      </c>
      <c r="D15377" s="325">
        <v>155.19999999999999</v>
      </c>
      <c r="E15377" s="46">
        <v>30000</v>
      </c>
      <c r="F15377" s="130">
        <f t="shared" si="241"/>
        <v>4656000</v>
      </c>
      <c r="G15377" s="69"/>
    </row>
    <row r="15378" spans="1:8" ht="18" customHeight="1">
      <c r="A15378" s="323"/>
      <c r="B15378" s="302"/>
      <c r="C15378" s="325"/>
      <c r="D15378" s="325"/>
      <c r="E15378" s="46"/>
      <c r="F15378" s="130">
        <f t="shared" si="241"/>
        <v>0</v>
      </c>
      <c r="G15378" s="69"/>
    </row>
    <row r="15379" spans="1:8" ht="18" customHeight="1">
      <c r="A15379" s="323" t="s">
        <v>88</v>
      </c>
      <c r="B15379" s="302" t="s">
        <v>13</v>
      </c>
      <c r="C15379" s="325" t="s">
        <v>442</v>
      </c>
      <c r="D15379" s="325">
        <v>657.7</v>
      </c>
      <c r="E15379" s="46">
        <v>30000</v>
      </c>
      <c r="F15379" s="130">
        <f t="shared" si="241"/>
        <v>19731000</v>
      </c>
      <c r="G15379" s="86">
        <f>SUM(F15379)</f>
        <v>19731000</v>
      </c>
      <c r="H15379" s="277" t="s">
        <v>2474</v>
      </c>
    </row>
    <row r="15380" spans="1:8" ht="18" customHeight="1">
      <c r="A15380" s="323"/>
      <c r="B15380" s="302"/>
      <c r="C15380" s="325"/>
      <c r="D15380" s="325"/>
      <c r="E15380" s="46"/>
      <c r="F15380" s="130">
        <f t="shared" si="241"/>
        <v>0</v>
      </c>
      <c r="G15380" s="69"/>
    </row>
    <row r="15381" spans="1:8" ht="18" customHeight="1">
      <c r="A15381" s="323" t="s">
        <v>316</v>
      </c>
      <c r="B15381" s="302" t="s">
        <v>31</v>
      </c>
      <c r="C15381" s="325" t="s">
        <v>1485</v>
      </c>
      <c r="D15381" s="325">
        <v>100</v>
      </c>
      <c r="E15381" s="46">
        <v>34500</v>
      </c>
      <c r="F15381" s="130">
        <f t="shared" si="241"/>
        <v>3450000</v>
      </c>
      <c r="G15381" s="86">
        <f>SUM(F15381:F15385)</f>
        <v>28099900</v>
      </c>
      <c r="H15381" s="277" t="s">
        <v>2474</v>
      </c>
    </row>
    <row r="15382" spans="1:8" ht="18" customHeight="1">
      <c r="A15382" s="323"/>
      <c r="B15382" s="302" t="s">
        <v>31</v>
      </c>
      <c r="C15382" s="325" t="s">
        <v>857</v>
      </c>
      <c r="D15382" s="325">
        <v>294.5</v>
      </c>
      <c r="E15382" s="46">
        <v>34500</v>
      </c>
      <c r="F15382" s="130">
        <f t="shared" si="241"/>
        <v>10160250</v>
      </c>
      <c r="G15382" s="69"/>
    </row>
    <row r="15383" spans="1:8" ht="18" customHeight="1">
      <c r="A15383" s="323"/>
      <c r="B15383" s="302" t="s">
        <v>31</v>
      </c>
      <c r="C15383" s="325" t="s">
        <v>3284</v>
      </c>
      <c r="D15383" s="325">
        <v>160.80000000000001</v>
      </c>
      <c r="E15383" s="46">
        <v>34500</v>
      </c>
      <c r="F15383" s="130">
        <f t="shared" si="241"/>
        <v>5547600</v>
      </c>
      <c r="G15383" s="69"/>
    </row>
    <row r="15384" spans="1:8" ht="18" customHeight="1">
      <c r="A15384" s="323"/>
      <c r="B15384" s="302" t="s">
        <v>31</v>
      </c>
      <c r="C15384" s="325" t="s">
        <v>771</v>
      </c>
      <c r="D15384" s="325">
        <v>40.700000000000003</v>
      </c>
      <c r="E15384" s="46">
        <v>35000</v>
      </c>
      <c r="F15384" s="130">
        <f t="shared" si="241"/>
        <v>1424500</v>
      </c>
      <c r="G15384" s="69"/>
    </row>
    <row r="15385" spans="1:8" ht="18" customHeight="1">
      <c r="A15385" s="323"/>
      <c r="B15385" s="302" t="s">
        <v>31</v>
      </c>
      <c r="C15385" s="325" t="s">
        <v>78</v>
      </c>
      <c r="D15385" s="325">
        <v>217.9</v>
      </c>
      <c r="E15385" s="46">
        <v>34500</v>
      </c>
      <c r="F15385" s="130">
        <f t="shared" si="241"/>
        <v>7517550</v>
      </c>
      <c r="G15385" s="69"/>
    </row>
    <row r="15386" spans="1:8" ht="18" customHeight="1">
      <c r="A15386" s="323"/>
      <c r="B15386" s="302"/>
      <c r="C15386" s="325"/>
      <c r="D15386" s="325"/>
      <c r="E15386" s="46"/>
      <c r="F15386" s="130">
        <f t="shared" si="241"/>
        <v>0</v>
      </c>
      <c r="G15386" s="69"/>
    </row>
    <row r="15387" spans="1:8" ht="18" customHeight="1">
      <c r="A15387" s="323" t="s">
        <v>480</v>
      </c>
      <c r="B15387" s="302" t="s">
        <v>690</v>
      </c>
      <c r="C15387" s="325" t="s">
        <v>1640</v>
      </c>
      <c r="D15387" s="325">
        <v>158.5</v>
      </c>
      <c r="E15387" s="46">
        <v>41000</v>
      </c>
      <c r="F15387" s="130">
        <f t="shared" si="241"/>
        <v>6498500</v>
      </c>
      <c r="G15387" s="86">
        <f>F15387</f>
        <v>6498500</v>
      </c>
      <c r="H15387" s="277" t="s">
        <v>2474</v>
      </c>
    </row>
    <row r="15388" spans="1:8" ht="18" customHeight="1">
      <c r="A15388" s="323"/>
      <c r="B15388" s="302"/>
      <c r="C15388" s="325"/>
      <c r="D15388" s="325"/>
      <c r="E15388" s="46"/>
      <c r="F15388" s="130">
        <f t="shared" si="241"/>
        <v>0</v>
      </c>
      <c r="G15388" s="69"/>
    </row>
    <row r="15389" spans="1:8" ht="18" customHeight="1">
      <c r="A15389" s="323" t="s">
        <v>2448</v>
      </c>
      <c r="B15389" s="302" t="s">
        <v>23</v>
      </c>
      <c r="C15389" s="325" t="s">
        <v>320</v>
      </c>
      <c r="D15389" s="325">
        <v>161</v>
      </c>
      <c r="E15389" s="46">
        <v>33500</v>
      </c>
      <c r="F15389" s="130">
        <f t="shared" si="241"/>
        <v>5393500</v>
      </c>
      <c r="G15389" s="86">
        <f>SUM(F15389:F15394)</f>
        <v>11858000</v>
      </c>
      <c r="H15389" s="277" t="s">
        <v>2474</v>
      </c>
    </row>
    <row r="15390" spans="1:8" ht="18" customHeight="1">
      <c r="A15390" s="323"/>
      <c r="B15390" s="302" t="s">
        <v>31</v>
      </c>
      <c r="C15390" s="325" t="s">
        <v>3285</v>
      </c>
      <c r="D15390" s="325">
        <v>52.5</v>
      </c>
      <c r="E15390" s="46">
        <v>35000</v>
      </c>
      <c r="F15390" s="130">
        <f t="shared" si="241"/>
        <v>1837500</v>
      </c>
      <c r="G15390" s="69"/>
    </row>
    <row r="15391" spans="1:8" ht="18" customHeight="1">
      <c r="A15391" s="323"/>
      <c r="B15391" s="302" t="s">
        <v>31</v>
      </c>
      <c r="C15391" s="325" t="s">
        <v>3286</v>
      </c>
      <c r="D15391" s="325">
        <v>30</v>
      </c>
      <c r="E15391" s="46">
        <v>35000</v>
      </c>
      <c r="F15391" s="130">
        <f t="shared" si="241"/>
        <v>1050000</v>
      </c>
      <c r="G15391" s="69"/>
    </row>
    <row r="15392" spans="1:8" ht="18" customHeight="1">
      <c r="A15392" s="323"/>
      <c r="B15392" s="302" t="s">
        <v>31</v>
      </c>
      <c r="C15392" s="325" t="s">
        <v>2716</v>
      </c>
      <c r="D15392" s="325">
        <v>30</v>
      </c>
      <c r="E15392" s="46">
        <v>35000</v>
      </c>
      <c r="F15392" s="130">
        <f t="shared" si="241"/>
        <v>1050000</v>
      </c>
      <c r="G15392" s="69"/>
    </row>
    <row r="15393" spans="1:8" ht="18" customHeight="1">
      <c r="A15393" s="323"/>
      <c r="B15393" s="302" t="s">
        <v>31</v>
      </c>
      <c r="C15393" s="325" t="s">
        <v>870</v>
      </c>
      <c r="D15393" s="325">
        <v>30</v>
      </c>
      <c r="E15393" s="46">
        <v>35000</v>
      </c>
      <c r="F15393" s="130">
        <f t="shared" si="241"/>
        <v>1050000</v>
      </c>
      <c r="G15393" s="69"/>
    </row>
    <row r="15394" spans="1:8" ht="18" customHeight="1">
      <c r="A15394" s="323"/>
      <c r="B15394" s="302" t="s">
        <v>31</v>
      </c>
      <c r="C15394" s="325" t="s">
        <v>184</v>
      </c>
      <c r="D15394" s="325">
        <v>42.2</v>
      </c>
      <c r="E15394" s="46">
        <v>35000</v>
      </c>
      <c r="F15394" s="130">
        <f t="shared" si="241"/>
        <v>1477000</v>
      </c>
      <c r="G15394" s="69"/>
    </row>
    <row r="15395" spans="1:8" ht="18" customHeight="1">
      <c r="A15395" s="323"/>
      <c r="B15395" s="302"/>
      <c r="C15395" s="325"/>
      <c r="D15395" s="325"/>
      <c r="E15395" s="46"/>
      <c r="F15395" s="130">
        <f t="shared" si="241"/>
        <v>0</v>
      </c>
      <c r="G15395" s="69"/>
    </row>
    <row r="15396" spans="1:8" ht="18" customHeight="1">
      <c r="A15396" s="323" t="s">
        <v>178</v>
      </c>
      <c r="B15396" s="302" t="s">
        <v>31</v>
      </c>
      <c r="C15396" s="325" t="s">
        <v>479</v>
      </c>
      <c r="D15396" s="325">
        <v>51.7</v>
      </c>
      <c r="E15396" s="46">
        <v>36000</v>
      </c>
      <c r="F15396" s="130">
        <f t="shared" si="241"/>
        <v>1861200</v>
      </c>
      <c r="G15396" s="86">
        <f>SUM(F15396:F15397)</f>
        <v>3759200</v>
      </c>
      <c r="H15396" s="277" t="s">
        <v>2474</v>
      </c>
    </row>
    <row r="15397" spans="1:8" ht="18" customHeight="1">
      <c r="A15397" s="323"/>
      <c r="B15397" s="302" t="s">
        <v>31</v>
      </c>
      <c r="C15397" s="325" t="s">
        <v>3287</v>
      </c>
      <c r="D15397" s="325">
        <v>52</v>
      </c>
      <c r="E15397" s="46">
        <v>36500</v>
      </c>
      <c r="F15397" s="130">
        <f t="shared" si="241"/>
        <v>1898000</v>
      </c>
      <c r="G15397" s="69"/>
    </row>
    <row r="15398" spans="1:8" ht="18" customHeight="1">
      <c r="A15398" s="323"/>
      <c r="B15398" s="302"/>
      <c r="C15398" s="325"/>
      <c r="D15398" s="325"/>
      <c r="E15398" s="46"/>
      <c r="F15398" s="130">
        <f t="shared" si="241"/>
        <v>0</v>
      </c>
      <c r="G15398" s="69"/>
    </row>
    <row r="15399" spans="1:8" ht="18" customHeight="1">
      <c r="A15399" s="302" t="s">
        <v>375</v>
      </c>
      <c r="B15399" s="302" t="s">
        <v>376</v>
      </c>
      <c r="C15399" s="325" t="s">
        <v>377</v>
      </c>
      <c r="D15399" s="325">
        <v>126.7</v>
      </c>
      <c r="E15399" s="46">
        <v>30500</v>
      </c>
      <c r="F15399" s="130">
        <f t="shared" si="241"/>
        <v>3864350</v>
      </c>
      <c r="G15399" s="86">
        <f>F15399</f>
        <v>3864350</v>
      </c>
    </row>
    <row r="15400" spans="1:8" ht="18" customHeight="1">
      <c r="A15400" s="323"/>
      <c r="B15400" s="302"/>
      <c r="C15400" s="325"/>
      <c r="D15400" s="325"/>
      <c r="E15400" s="46"/>
      <c r="F15400" s="130">
        <f t="shared" si="241"/>
        <v>0</v>
      </c>
      <c r="G15400" s="69"/>
    </row>
    <row r="15401" spans="1:8" ht="18" customHeight="1">
      <c r="A15401" s="323" t="s">
        <v>394</v>
      </c>
      <c r="B15401" s="302" t="s">
        <v>23</v>
      </c>
      <c r="C15401" s="325" t="s">
        <v>3289</v>
      </c>
      <c r="D15401" s="325">
        <v>132.6</v>
      </c>
      <c r="E15401" s="46">
        <v>34000</v>
      </c>
      <c r="F15401" s="130">
        <f t="shared" si="241"/>
        <v>4508400</v>
      </c>
      <c r="G15401" s="86">
        <f>SUM(F15401:F15402)</f>
        <v>11146200</v>
      </c>
      <c r="H15401" s="277" t="s">
        <v>2474</v>
      </c>
    </row>
    <row r="15402" spans="1:8" ht="18" customHeight="1">
      <c r="A15402" s="323"/>
      <c r="B15402" s="302" t="s">
        <v>31</v>
      </c>
      <c r="C15402" s="325" t="s">
        <v>1597</v>
      </c>
      <c r="D15402" s="325">
        <v>192.4</v>
      </c>
      <c r="E15402" s="46">
        <v>34500</v>
      </c>
      <c r="F15402" s="130">
        <f t="shared" si="241"/>
        <v>6637800</v>
      </c>
      <c r="G15402" s="69"/>
    </row>
    <row r="15403" spans="1:8" ht="18" customHeight="1">
      <c r="A15403" s="323"/>
      <c r="B15403" s="302"/>
      <c r="C15403" s="325"/>
      <c r="D15403" s="325"/>
      <c r="E15403" s="46"/>
      <c r="F15403" s="130">
        <f t="shared" si="241"/>
        <v>0</v>
      </c>
      <c r="G15403" s="69"/>
    </row>
    <row r="15404" spans="1:8" ht="18" customHeight="1">
      <c r="A15404" s="323" t="s">
        <v>566</v>
      </c>
      <c r="B15404" s="302" t="s">
        <v>31</v>
      </c>
      <c r="C15404" s="325" t="s">
        <v>3290</v>
      </c>
      <c r="D15404" s="325">
        <v>155</v>
      </c>
      <c r="E15404" s="46">
        <v>34000</v>
      </c>
      <c r="F15404" s="130">
        <f t="shared" si="241"/>
        <v>5270000</v>
      </c>
      <c r="G15404" s="86">
        <f>F15404</f>
        <v>5270000</v>
      </c>
      <c r="H15404" s="277" t="s">
        <v>2474</v>
      </c>
    </row>
    <row r="15405" spans="1:8" ht="18" customHeight="1">
      <c r="A15405" s="323"/>
      <c r="B15405" s="302"/>
      <c r="C15405" s="325"/>
      <c r="D15405" s="325"/>
      <c r="E15405" s="46"/>
      <c r="F15405" s="130">
        <f t="shared" si="241"/>
        <v>0</v>
      </c>
      <c r="G15405" s="69"/>
    </row>
    <row r="15406" spans="1:8" ht="18" customHeight="1">
      <c r="A15406" s="323" t="s">
        <v>490</v>
      </c>
      <c r="B15406" s="302" t="s">
        <v>31</v>
      </c>
      <c r="C15406" s="325" t="s">
        <v>3291</v>
      </c>
      <c r="D15406" s="325">
        <v>98.4</v>
      </c>
      <c r="E15406" s="46">
        <v>34500</v>
      </c>
      <c r="F15406" s="130">
        <f t="shared" si="241"/>
        <v>3394800</v>
      </c>
      <c r="G15406" s="86">
        <f>F15406</f>
        <v>3394800</v>
      </c>
      <c r="H15406" s="277" t="s">
        <v>2474</v>
      </c>
    </row>
    <row r="15407" spans="1:8" ht="18" customHeight="1">
      <c r="A15407" s="323"/>
      <c r="B15407" s="302"/>
      <c r="C15407" s="325"/>
      <c r="D15407" s="325"/>
      <c r="E15407" s="46"/>
      <c r="F15407" s="130">
        <f t="shared" si="241"/>
        <v>0</v>
      </c>
      <c r="G15407" s="69"/>
    </row>
    <row r="15408" spans="1:8" ht="18" customHeight="1">
      <c r="A15408" s="323" t="s">
        <v>3052</v>
      </c>
      <c r="B15408" s="302" t="s">
        <v>31</v>
      </c>
      <c r="C15408" s="325" t="s">
        <v>3292</v>
      </c>
      <c r="D15408" s="325">
        <v>195.3</v>
      </c>
      <c r="E15408" s="46">
        <v>35500</v>
      </c>
      <c r="F15408" s="130">
        <f t="shared" si="241"/>
        <v>6933150</v>
      </c>
      <c r="G15408" s="86">
        <f>F15408</f>
        <v>6933150</v>
      </c>
      <c r="H15408" s="277" t="s">
        <v>2474</v>
      </c>
    </row>
    <row r="15409" spans="1:8" ht="18" customHeight="1">
      <c r="A15409" s="323"/>
      <c r="B15409" s="302"/>
      <c r="C15409" s="325"/>
      <c r="D15409" s="325"/>
      <c r="E15409" s="46"/>
      <c r="F15409" s="130">
        <f t="shared" si="241"/>
        <v>0</v>
      </c>
      <c r="G15409" s="69"/>
    </row>
    <row r="15410" spans="1:8" ht="18" customHeight="1">
      <c r="A15410" s="323" t="s">
        <v>2914</v>
      </c>
      <c r="B15410" s="302" t="s">
        <v>690</v>
      </c>
      <c r="C15410" s="325" t="s">
        <v>2915</v>
      </c>
      <c r="D15410" s="325">
        <v>104.8</v>
      </c>
      <c r="E15410" s="46">
        <v>38000</v>
      </c>
      <c r="F15410" s="130">
        <f t="shared" si="241"/>
        <v>3982400</v>
      </c>
      <c r="G15410" s="86">
        <f>SUM(F15410:F15413)</f>
        <v>19711100</v>
      </c>
      <c r="H15410" s="277" t="s">
        <v>2474</v>
      </c>
    </row>
    <row r="15411" spans="1:8" ht="18" customHeight="1">
      <c r="A15411" s="323"/>
      <c r="B15411" s="302" t="s">
        <v>31</v>
      </c>
      <c r="C15411" s="325" t="s">
        <v>2116</v>
      </c>
      <c r="D15411" s="325">
        <v>112.2</v>
      </c>
      <c r="E15411" s="46">
        <v>37000</v>
      </c>
      <c r="F15411" s="130">
        <f t="shared" si="241"/>
        <v>4151400</v>
      </c>
      <c r="G15411" s="69"/>
    </row>
    <row r="15412" spans="1:8" ht="18" customHeight="1">
      <c r="A15412" s="323"/>
      <c r="B15412" s="302" t="s">
        <v>31</v>
      </c>
      <c r="C15412" s="325" t="s">
        <v>3293</v>
      </c>
      <c r="D15412" s="325">
        <v>112.2</v>
      </c>
      <c r="E15412" s="46">
        <v>37000</v>
      </c>
      <c r="F15412" s="130">
        <f t="shared" si="241"/>
        <v>4151400</v>
      </c>
      <c r="G15412" s="69"/>
    </row>
    <row r="15413" spans="1:8" ht="18" customHeight="1">
      <c r="A15413" s="323"/>
      <c r="B15413" s="302" t="s">
        <v>31</v>
      </c>
      <c r="C15413" s="325" t="s">
        <v>2119</v>
      </c>
      <c r="D15413" s="325">
        <v>200.7</v>
      </c>
      <c r="E15413" s="46">
        <v>37000</v>
      </c>
      <c r="F15413" s="130">
        <f>E15413*D15413</f>
        <v>7425900</v>
      </c>
      <c r="G15413" s="69"/>
    </row>
    <row r="15414" spans="1:8" ht="18" customHeight="1">
      <c r="A15414" s="323"/>
      <c r="B15414" s="302"/>
      <c r="C15414" s="325"/>
      <c r="D15414" s="325"/>
      <c r="E15414" s="46"/>
      <c r="F15414" s="130">
        <f t="shared" si="241"/>
        <v>0</v>
      </c>
      <c r="G15414" s="69"/>
    </row>
    <row r="15415" spans="1:8" ht="18" customHeight="1">
      <c r="A15415" s="323" t="s">
        <v>51</v>
      </c>
      <c r="B15415" s="302" t="s">
        <v>31</v>
      </c>
      <c r="C15415" s="325" t="s">
        <v>442</v>
      </c>
      <c r="D15415" s="325">
        <v>100.5</v>
      </c>
      <c r="E15415" s="46">
        <v>31000</v>
      </c>
      <c r="F15415" s="130">
        <f t="shared" si="241"/>
        <v>3115500</v>
      </c>
      <c r="G15415" s="86">
        <f>SUM(F15415:F15424)</f>
        <v>38508850</v>
      </c>
      <c r="H15415" s="277" t="s">
        <v>2474</v>
      </c>
    </row>
    <row r="15416" spans="1:8" ht="18" customHeight="1">
      <c r="A15416" s="323"/>
      <c r="B15416" s="302" t="s">
        <v>31</v>
      </c>
      <c r="C15416" s="325" t="s">
        <v>416</v>
      </c>
      <c r="D15416" s="325">
        <v>79</v>
      </c>
      <c r="E15416" s="46">
        <v>31000</v>
      </c>
      <c r="F15416" s="130">
        <f t="shared" si="241"/>
        <v>2449000</v>
      </c>
      <c r="G15416" s="69"/>
    </row>
    <row r="15417" spans="1:8" ht="18" customHeight="1">
      <c r="A15417" s="323"/>
      <c r="B15417" s="302" t="s">
        <v>31</v>
      </c>
      <c r="C15417" s="325" t="s">
        <v>370</v>
      </c>
      <c r="D15417" s="325">
        <v>116.4</v>
      </c>
      <c r="E15417" s="46">
        <v>31000</v>
      </c>
      <c r="F15417" s="130">
        <f t="shared" si="241"/>
        <v>3608400</v>
      </c>
      <c r="G15417" s="69"/>
    </row>
    <row r="15418" spans="1:8" ht="18" customHeight="1">
      <c r="A15418" s="323"/>
      <c r="B15418" s="302" t="s">
        <v>31</v>
      </c>
      <c r="C15418" s="325" t="s">
        <v>170</v>
      </c>
      <c r="D15418" s="325">
        <v>109.7</v>
      </c>
      <c r="E15418" s="46">
        <v>31000</v>
      </c>
      <c r="F15418" s="130">
        <f t="shared" si="241"/>
        <v>3400700</v>
      </c>
      <c r="G15418" s="69"/>
    </row>
    <row r="15419" spans="1:8" ht="18" customHeight="1">
      <c r="A15419" s="323"/>
      <c r="B15419" s="302" t="s">
        <v>31</v>
      </c>
      <c r="C15419" s="325" t="s">
        <v>128</v>
      </c>
      <c r="D15419" s="325">
        <v>103.2</v>
      </c>
      <c r="E15419" s="46">
        <v>35000</v>
      </c>
      <c r="F15419" s="130">
        <f t="shared" si="241"/>
        <v>3612000</v>
      </c>
      <c r="G15419" s="69"/>
    </row>
    <row r="15420" spans="1:8" ht="18" customHeight="1">
      <c r="A15420" s="323"/>
      <c r="B15420" s="302" t="s">
        <v>31</v>
      </c>
      <c r="C15420" s="325" t="s">
        <v>192</v>
      </c>
      <c r="D15420" s="325">
        <v>194</v>
      </c>
      <c r="E15420" s="46">
        <v>31000</v>
      </c>
      <c r="F15420" s="130">
        <f t="shared" si="241"/>
        <v>6014000</v>
      </c>
      <c r="G15420" s="69"/>
    </row>
    <row r="15421" spans="1:8" ht="18" customHeight="1">
      <c r="A15421" s="323"/>
      <c r="B15421" s="302" t="s">
        <v>31</v>
      </c>
      <c r="C15421" s="325" t="s">
        <v>292</v>
      </c>
      <c r="D15421" s="325">
        <v>49</v>
      </c>
      <c r="E15421" s="46">
        <v>31000</v>
      </c>
      <c r="F15421" s="130">
        <f t="shared" si="241"/>
        <v>1519000</v>
      </c>
      <c r="G15421" s="69"/>
    </row>
    <row r="15422" spans="1:8" ht="18" customHeight="1">
      <c r="A15422" s="323"/>
      <c r="B15422" s="302" t="s">
        <v>31</v>
      </c>
      <c r="C15422" s="325" t="s">
        <v>1235</v>
      </c>
      <c r="D15422" s="325">
        <v>200</v>
      </c>
      <c r="E15422" s="46">
        <v>35000</v>
      </c>
      <c r="F15422" s="130">
        <f t="shared" si="241"/>
        <v>7000000</v>
      </c>
      <c r="G15422" s="69"/>
    </row>
    <row r="15423" spans="1:8" ht="18" customHeight="1">
      <c r="A15423" s="323"/>
      <c r="B15423" s="302" t="s">
        <v>31</v>
      </c>
      <c r="C15423" s="325" t="s">
        <v>934</v>
      </c>
      <c r="D15423" s="325">
        <v>188</v>
      </c>
      <c r="E15423" s="46">
        <v>32500</v>
      </c>
      <c r="F15423" s="130">
        <f t="shared" si="241"/>
        <v>6110000</v>
      </c>
      <c r="G15423" s="69"/>
    </row>
    <row r="15424" spans="1:8" ht="18" customHeight="1">
      <c r="A15424" s="323"/>
      <c r="B15424" s="302" t="s">
        <v>31</v>
      </c>
      <c r="C15424" s="325" t="s">
        <v>3294</v>
      </c>
      <c r="D15424" s="325">
        <v>51.7</v>
      </c>
      <c r="E15424" s="46">
        <v>32500</v>
      </c>
      <c r="F15424" s="130">
        <f t="shared" si="241"/>
        <v>1680250</v>
      </c>
      <c r="G15424" s="69"/>
    </row>
    <row r="15425" spans="1:8" ht="18" customHeight="1">
      <c r="A15425" s="323"/>
      <c r="B15425" s="302"/>
      <c r="C15425" s="325"/>
      <c r="D15425" s="325"/>
      <c r="E15425" s="46"/>
      <c r="F15425" s="130">
        <f t="shared" si="241"/>
        <v>0</v>
      </c>
      <c r="G15425" s="69"/>
    </row>
    <row r="15426" spans="1:8" ht="18" customHeight="1">
      <c r="A15426" s="534" t="s">
        <v>314</v>
      </c>
      <c r="B15426" s="302"/>
      <c r="C15426" s="325"/>
      <c r="D15426" s="325"/>
      <c r="E15426" s="46"/>
      <c r="F15426" s="130">
        <f t="shared" si="241"/>
        <v>0</v>
      </c>
      <c r="G15426" s="86">
        <f>F15427</f>
        <v>5794800</v>
      </c>
    </row>
    <row r="15427" spans="1:8" ht="18" customHeight="1">
      <c r="A15427" s="382" t="s">
        <v>722</v>
      </c>
      <c r="B15427" s="440" t="s">
        <v>2250</v>
      </c>
      <c r="C15427" s="382" t="s">
        <v>723</v>
      </c>
      <c r="D15427" s="382">
        <v>175.6</v>
      </c>
      <c r="E15427" s="59">
        <v>33000</v>
      </c>
      <c r="F15427" s="132">
        <f>E15427*D15427</f>
        <v>5794800</v>
      </c>
      <c r="G15427" s="125"/>
      <c r="H15427" s="277" t="s">
        <v>2474</v>
      </c>
    </row>
    <row r="15428" spans="1:8" ht="18" customHeight="1">
      <c r="A15428" s="526"/>
      <c r="B15428" s="435"/>
      <c r="C15428" s="484"/>
      <c r="D15428" s="484"/>
      <c r="E15428" s="113"/>
      <c r="F15428" s="126"/>
      <c r="G15428" s="9"/>
    </row>
    <row r="15429" spans="1:8" ht="18" customHeight="1">
      <c r="A15429" s="537">
        <v>42531</v>
      </c>
      <c r="B15429" s="355"/>
      <c r="C15429" s="491" t="s">
        <v>398</v>
      </c>
      <c r="D15429" s="525"/>
      <c r="F15429" s="127"/>
    </row>
    <row r="15430" spans="1:8" ht="18" customHeight="1">
      <c r="A15430" s="531" t="s">
        <v>3125</v>
      </c>
      <c r="B15430" s="436" t="s">
        <v>134</v>
      </c>
      <c r="C15430" s="494" t="s">
        <v>152</v>
      </c>
      <c r="D15430" s="527">
        <f>SUM(D15431:D15563)</f>
        <v>13126.000000000002</v>
      </c>
      <c r="E15430" s="166"/>
      <c r="F15430" s="166">
        <f>SUM(F15431:F15563)</f>
        <v>447238050</v>
      </c>
      <c r="G15430" s="166">
        <f>SUM(G15431:G15563)</f>
        <v>447238050</v>
      </c>
    </row>
    <row r="15431" spans="1:8" ht="18" customHeight="1">
      <c r="A15431" s="532" t="s">
        <v>3299</v>
      </c>
      <c r="B15431" s="441" t="s">
        <v>13</v>
      </c>
      <c r="C15431" s="492" t="s">
        <v>3027</v>
      </c>
      <c r="D15431" s="492">
        <v>30</v>
      </c>
      <c r="E15431" s="62">
        <v>31000</v>
      </c>
      <c r="F15431" s="139">
        <f t="shared" si="241"/>
        <v>930000</v>
      </c>
      <c r="G15431" s="85">
        <f>SUM(F15431:F15432)</f>
        <v>1891000</v>
      </c>
    </row>
    <row r="15432" spans="1:8" ht="18" customHeight="1">
      <c r="A15432" s="323"/>
      <c r="B15432" s="302" t="s">
        <v>13</v>
      </c>
      <c r="C15432" s="325" t="s">
        <v>3300</v>
      </c>
      <c r="D15432" s="325">
        <v>31</v>
      </c>
      <c r="E15432" s="46">
        <v>31000</v>
      </c>
      <c r="F15432" s="130">
        <f t="shared" si="241"/>
        <v>961000</v>
      </c>
      <c r="G15432" s="69"/>
    </row>
    <row r="15433" spans="1:8" ht="18" customHeight="1">
      <c r="A15433" s="323"/>
      <c r="B15433" s="302"/>
      <c r="C15433" s="325"/>
      <c r="D15433" s="325"/>
      <c r="E15433" s="46"/>
      <c r="F15433" s="130">
        <f t="shared" si="241"/>
        <v>0</v>
      </c>
      <c r="G15433" s="69"/>
    </row>
    <row r="15434" spans="1:8" ht="18" customHeight="1">
      <c r="A15434" s="323" t="s">
        <v>2141</v>
      </c>
      <c r="B15434" s="302" t="s">
        <v>13</v>
      </c>
      <c r="C15434" s="325" t="s">
        <v>75</v>
      </c>
      <c r="D15434" s="325">
        <v>30</v>
      </c>
      <c r="E15434" s="46">
        <v>31000</v>
      </c>
      <c r="F15434" s="130">
        <f t="shared" si="241"/>
        <v>930000</v>
      </c>
      <c r="G15434" s="86">
        <f>F15434</f>
        <v>930000</v>
      </c>
    </row>
    <row r="15435" spans="1:8" ht="18" customHeight="1">
      <c r="A15435" s="323"/>
      <c r="B15435" s="302"/>
      <c r="C15435" s="325"/>
      <c r="D15435" s="325"/>
      <c r="E15435" s="46"/>
      <c r="F15435" s="130">
        <f t="shared" si="241"/>
        <v>0</v>
      </c>
      <c r="G15435" s="69"/>
    </row>
    <row r="15436" spans="1:8" ht="18" customHeight="1">
      <c r="A15436" s="323" t="s">
        <v>3302</v>
      </c>
      <c r="B15436" s="302" t="s">
        <v>31</v>
      </c>
      <c r="C15436" s="325" t="s">
        <v>3303</v>
      </c>
      <c r="D15436" s="325">
        <v>59.7</v>
      </c>
      <c r="E15436" s="46">
        <v>35000</v>
      </c>
      <c r="F15436" s="130">
        <f t="shared" si="241"/>
        <v>2089500</v>
      </c>
      <c r="G15436" s="86">
        <f>SUM(F15436:F15439)</f>
        <v>7122500</v>
      </c>
    </row>
    <row r="15437" spans="1:8" ht="18" customHeight="1">
      <c r="A15437" s="323"/>
      <c r="B15437" s="302" t="s">
        <v>31</v>
      </c>
      <c r="C15437" s="325" t="s">
        <v>202</v>
      </c>
      <c r="D15437" s="325">
        <v>43.8</v>
      </c>
      <c r="E15437" s="46">
        <v>35000</v>
      </c>
      <c r="F15437" s="130">
        <f t="shared" si="241"/>
        <v>1533000</v>
      </c>
      <c r="G15437" s="69"/>
    </row>
    <row r="15438" spans="1:8" ht="18" customHeight="1">
      <c r="A15438" s="323"/>
      <c r="B15438" s="302" t="s">
        <v>31</v>
      </c>
      <c r="C15438" s="325" t="s">
        <v>158</v>
      </c>
      <c r="D15438" s="325">
        <v>50</v>
      </c>
      <c r="E15438" s="46">
        <v>35000</v>
      </c>
      <c r="F15438" s="130">
        <f t="shared" si="241"/>
        <v>1750000</v>
      </c>
      <c r="G15438" s="69"/>
    </row>
    <row r="15439" spans="1:8" ht="18" customHeight="1">
      <c r="A15439" s="323"/>
      <c r="B15439" s="302" t="s">
        <v>31</v>
      </c>
      <c r="C15439" s="325" t="s">
        <v>186</v>
      </c>
      <c r="D15439" s="325">
        <v>50</v>
      </c>
      <c r="E15439" s="46">
        <v>35000</v>
      </c>
      <c r="F15439" s="130">
        <f t="shared" si="241"/>
        <v>1750000</v>
      </c>
      <c r="G15439" s="69"/>
    </row>
    <row r="15440" spans="1:8" ht="18" customHeight="1">
      <c r="A15440" s="323"/>
      <c r="B15440" s="302"/>
      <c r="C15440" s="325"/>
      <c r="D15440" s="325"/>
      <c r="E15440" s="46"/>
      <c r="F15440" s="130">
        <f t="shared" si="241"/>
        <v>0</v>
      </c>
      <c r="G15440" s="69"/>
    </row>
    <row r="15441" spans="1:7" ht="18" customHeight="1">
      <c r="A15441" s="323" t="s">
        <v>3304</v>
      </c>
      <c r="B15441" s="302" t="s">
        <v>13</v>
      </c>
      <c r="C15441" s="325" t="s">
        <v>45</v>
      </c>
      <c r="D15441" s="325">
        <v>30</v>
      </c>
      <c r="E15441" s="46">
        <v>30000</v>
      </c>
      <c r="F15441" s="130">
        <f t="shared" si="241"/>
        <v>900000</v>
      </c>
      <c r="G15441" s="86">
        <f>SUM(F15441:F15444)</f>
        <v>4200000</v>
      </c>
    </row>
    <row r="15442" spans="1:7" ht="18" customHeight="1">
      <c r="A15442" s="323"/>
      <c r="B15442" s="302" t="s">
        <v>13</v>
      </c>
      <c r="C15442" s="325" t="s">
        <v>22</v>
      </c>
      <c r="D15442" s="325">
        <v>50</v>
      </c>
      <c r="E15442" s="46">
        <v>30000</v>
      </c>
      <c r="F15442" s="130">
        <f t="shared" si="241"/>
        <v>1500000</v>
      </c>
      <c r="G15442" s="69"/>
    </row>
    <row r="15443" spans="1:7" ht="18" customHeight="1">
      <c r="A15443" s="323"/>
      <c r="B15443" s="302" t="s">
        <v>13</v>
      </c>
      <c r="C15443" s="325" t="s">
        <v>75</v>
      </c>
      <c r="D15443" s="325">
        <v>30</v>
      </c>
      <c r="E15443" s="46">
        <v>30000</v>
      </c>
      <c r="F15443" s="130">
        <f t="shared" si="241"/>
        <v>900000</v>
      </c>
      <c r="G15443" s="69"/>
    </row>
    <row r="15444" spans="1:7" ht="18" customHeight="1">
      <c r="A15444" s="323"/>
      <c r="B15444" s="302" t="s">
        <v>13</v>
      </c>
      <c r="C15444" s="325" t="s">
        <v>60</v>
      </c>
      <c r="D15444" s="325">
        <v>30</v>
      </c>
      <c r="E15444" s="46">
        <v>30000</v>
      </c>
      <c r="F15444" s="130">
        <f t="shared" si="241"/>
        <v>900000</v>
      </c>
      <c r="G15444" s="69"/>
    </row>
    <row r="15445" spans="1:7" ht="18" customHeight="1">
      <c r="A15445" s="323"/>
      <c r="B15445" s="302"/>
      <c r="C15445" s="325"/>
      <c r="D15445" s="325"/>
      <c r="E15445" s="46"/>
      <c r="F15445" s="130">
        <f t="shared" si="241"/>
        <v>0</v>
      </c>
      <c r="G15445" s="69"/>
    </row>
    <row r="15446" spans="1:7" ht="18" customHeight="1">
      <c r="A15446" s="323" t="s">
        <v>951</v>
      </c>
      <c r="B15446" s="302" t="s">
        <v>31</v>
      </c>
      <c r="C15446" s="325" t="s">
        <v>952</v>
      </c>
      <c r="D15446" s="325">
        <v>116</v>
      </c>
      <c r="E15446" s="46">
        <v>35500</v>
      </c>
      <c r="F15446" s="130">
        <f t="shared" si="241"/>
        <v>4118000</v>
      </c>
      <c r="G15446" s="86">
        <f>F15446</f>
        <v>4118000</v>
      </c>
    </row>
    <row r="15447" spans="1:7" ht="18" customHeight="1">
      <c r="A15447" s="323"/>
      <c r="B15447" s="302"/>
      <c r="C15447" s="325"/>
      <c r="D15447" s="325"/>
      <c r="E15447" s="46"/>
      <c r="F15447" s="130">
        <f t="shared" si="241"/>
        <v>0</v>
      </c>
      <c r="G15447" s="69"/>
    </row>
    <row r="15448" spans="1:7" ht="18" customHeight="1">
      <c r="A15448" s="323" t="s">
        <v>3186</v>
      </c>
      <c r="B15448" s="302" t="s">
        <v>31</v>
      </c>
      <c r="C15448" s="325" t="s">
        <v>186</v>
      </c>
      <c r="D15448" s="325">
        <v>150</v>
      </c>
      <c r="E15448" s="46">
        <v>33000</v>
      </c>
      <c r="F15448" s="130">
        <f t="shared" si="241"/>
        <v>4950000</v>
      </c>
      <c r="G15448" s="86">
        <f>F15448</f>
        <v>4950000</v>
      </c>
    </row>
    <row r="15449" spans="1:7" ht="18" customHeight="1">
      <c r="A15449" s="323"/>
      <c r="B15449" s="302"/>
      <c r="C15449" s="325"/>
      <c r="D15449" s="325"/>
      <c r="E15449" s="46"/>
      <c r="F15449" s="130">
        <f t="shared" ref="F15449:F15454" si="242">E15449*D15449</f>
        <v>0</v>
      </c>
      <c r="G15449" s="69"/>
    </row>
    <row r="15450" spans="1:7" ht="18" customHeight="1">
      <c r="A15450" s="323" t="s">
        <v>361</v>
      </c>
      <c r="B15450" s="302" t="s">
        <v>31</v>
      </c>
      <c r="C15450" s="325" t="s">
        <v>971</v>
      </c>
      <c r="D15450" s="325">
        <v>201</v>
      </c>
      <c r="E15450" s="46">
        <v>35000</v>
      </c>
      <c r="F15450" s="130">
        <f t="shared" si="242"/>
        <v>7035000</v>
      </c>
      <c r="G15450" s="86">
        <f>SUM(F15450:F15451)</f>
        <v>10524500</v>
      </c>
    </row>
    <row r="15451" spans="1:7" ht="18" customHeight="1">
      <c r="A15451" s="323"/>
      <c r="B15451" s="302" t="s">
        <v>31</v>
      </c>
      <c r="C15451" s="325" t="s">
        <v>158</v>
      </c>
      <c r="D15451" s="325">
        <v>99.7</v>
      </c>
      <c r="E15451" s="46">
        <v>35000</v>
      </c>
      <c r="F15451" s="130">
        <f t="shared" si="242"/>
        <v>3489500</v>
      </c>
      <c r="G15451" s="86"/>
    </row>
    <row r="15452" spans="1:7" ht="18" customHeight="1">
      <c r="A15452" s="323"/>
      <c r="B15452" s="302"/>
      <c r="C15452" s="325"/>
      <c r="D15452" s="325"/>
      <c r="E15452" s="46"/>
      <c r="F15452" s="130">
        <f t="shared" si="242"/>
        <v>0</v>
      </c>
      <c r="G15452" s="86"/>
    </row>
    <row r="15453" spans="1:7" ht="18" customHeight="1">
      <c r="A15453" s="323" t="s">
        <v>2938</v>
      </c>
      <c r="B15453" s="302" t="s">
        <v>13</v>
      </c>
      <c r="C15453" s="325" t="s">
        <v>22</v>
      </c>
      <c r="D15453" s="325">
        <v>50</v>
      </c>
      <c r="E15453" s="46">
        <v>31000</v>
      </c>
      <c r="F15453" s="130">
        <f t="shared" si="242"/>
        <v>1550000</v>
      </c>
      <c r="G15453" s="86">
        <f>SUM(F15453:F15454)</f>
        <v>3100000</v>
      </c>
    </row>
    <row r="15454" spans="1:7" ht="18" customHeight="1">
      <c r="A15454" s="323"/>
      <c r="B15454" s="302" t="s">
        <v>13</v>
      </c>
      <c r="C15454" s="325" t="s">
        <v>60</v>
      </c>
      <c r="D15454" s="325">
        <v>50</v>
      </c>
      <c r="E15454" s="46">
        <v>31000</v>
      </c>
      <c r="F15454" s="130">
        <f t="shared" si="242"/>
        <v>1550000</v>
      </c>
      <c r="G15454" s="86"/>
    </row>
    <row r="15455" spans="1:7" ht="18" customHeight="1">
      <c r="A15455" s="323"/>
      <c r="B15455" s="302"/>
      <c r="C15455" s="325"/>
      <c r="D15455" s="325"/>
      <c r="E15455" s="46"/>
      <c r="F15455" s="130">
        <f t="shared" si="241"/>
        <v>0</v>
      </c>
      <c r="G15455" s="86"/>
    </row>
    <row r="15456" spans="1:7" ht="18" customHeight="1">
      <c r="A15456" s="323" t="s">
        <v>2475</v>
      </c>
      <c r="B15456" s="302" t="s">
        <v>31</v>
      </c>
      <c r="C15456" s="325" t="s">
        <v>3309</v>
      </c>
      <c r="D15456" s="325">
        <v>225</v>
      </c>
      <c r="E15456" s="46">
        <v>35000</v>
      </c>
      <c r="F15456" s="130">
        <f t="shared" si="241"/>
        <v>7875000</v>
      </c>
      <c r="G15456" s="86">
        <f>F15456</f>
        <v>7875000</v>
      </c>
    </row>
    <row r="15457" spans="1:7" ht="18" customHeight="1">
      <c r="A15457" s="323"/>
      <c r="B15457" s="302"/>
      <c r="C15457" s="325"/>
      <c r="D15457" s="325"/>
      <c r="E15457" s="46"/>
      <c r="F15457" s="130">
        <f t="shared" si="241"/>
        <v>0</v>
      </c>
      <c r="G15457" s="69"/>
    </row>
    <row r="15458" spans="1:7" ht="18" customHeight="1">
      <c r="A15458" s="323" t="s">
        <v>2305</v>
      </c>
      <c r="B15458" s="302" t="s">
        <v>13</v>
      </c>
      <c r="C15458" s="325" t="s">
        <v>2123</v>
      </c>
      <c r="D15458" s="325">
        <v>58.7</v>
      </c>
      <c r="E15458" s="46">
        <v>30500</v>
      </c>
      <c r="F15458" s="130">
        <f t="shared" si="241"/>
        <v>1790350</v>
      </c>
      <c r="G15458" s="86">
        <f>F15458</f>
        <v>1790350</v>
      </c>
    </row>
    <row r="15459" spans="1:7" ht="18" customHeight="1">
      <c r="A15459" s="323"/>
      <c r="B15459" s="302"/>
      <c r="C15459" s="325"/>
      <c r="D15459" s="325"/>
      <c r="E15459" s="46"/>
      <c r="F15459" s="130">
        <f t="shared" si="241"/>
        <v>0</v>
      </c>
      <c r="G15459" s="69"/>
    </row>
    <row r="15460" spans="1:7" ht="18" customHeight="1">
      <c r="A15460" s="323" t="s">
        <v>2287</v>
      </c>
      <c r="B15460" s="302" t="s">
        <v>1022</v>
      </c>
      <c r="C15460" s="325" t="s">
        <v>46</v>
      </c>
      <c r="D15460" s="325">
        <v>150</v>
      </c>
      <c r="E15460" s="46">
        <v>42500</v>
      </c>
      <c r="F15460" s="130">
        <f t="shared" si="241"/>
        <v>6375000</v>
      </c>
      <c r="G15460" s="86">
        <f>SUM(F15460:F15464)</f>
        <v>14836750</v>
      </c>
    </row>
    <row r="15461" spans="1:7" ht="18" customHeight="1">
      <c r="A15461" s="323"/>
      <c r="B15461" s="302" t="s">
        <v>1022</v>
      </c>
      <c r="C15461" s="325" t="s">
        <v>22</v>
      </c>
      <c r="D15461" s="325">
        <v>100</v>
      </c>
      <c r="E15461" s="46">
        <v>42500</v>
      </c>
      <c r="F15461" s="130">
        <f t="shared" si="241"/>
        <v>4250000</v>
      </c>
      <c r="G15461" s="69"/>
    </row>
    <row r="15462" spans="1:7" ht="18" customHeight="1">
      <c r="A15462" s="323"/>
      <c r="B15462" s="302" t="s">
        <v>1022</v>
      </c>
      <c r="C15462" s="325" t="s">
        <v>171</v>
      </c>
      <c r="D15462" s="325">
        <v>30</v>
      </c>
      <c r="E15462" s="46">
        <v>42500</v>
      </c>
      <c r="F15462" s="130">
        <f t="shared" si="241"/>
        <v>1275000</v>
      </c>
      <c r="G15462" s="69"/>
    </row>
    <row r="15463" spans="1:7" ht="18" customHeight="1">
      <c r="A15463" s="323"/>
      <c r="B15463" s="302" t="s">
        <v>1022</v>
      </c>
      <c r="C15463" s="325" t="s">
        <v>59</v>
      </c>
      <c r="D15463" s="325">
        <v>40.299999999999997</v>
      </c>
      <c r="E15463" s="46">
        <v>42500</v>
      </c>
      <c r="F15463" s="130">
        <f t="shared" si="241"/>
        <v>1712749.9999999998</v>
      </c>
      <c r="G15463" s="69"/>
    </row>
    <row r="15464" spans="1:7" ht="18" customHeight="1">
      <c r="A15464" s="323"/>
      <c r="B15464" s="302" t="s">
        <v>1022</v>
      </c>
      <c r="C15464" s="325" t="s">
        <v>3282</v>
      </c>
      <c r="D15464" s="325">
        <v>28.8</v>
      </c>
      <c r="E15464" s="46">
        <v>42500</v>
      </c>
      <c r="F15464" s="130">
        <f t="shared" si="241"/>
        <v>1224000</v>
      </c>
      <c r="G15464" s="69"/>
    </row>
    <row r="15465" spans="1:7" ht="18" customHeight="1">
      <c r="A15465" s="323"/>
      <c r="B15465" s="302"/>
      <c r="C15465" s="325"/>
      <c r="D15465" s="325"/>
      <c r="E15465" s="46"/>
      <c r="F15465" s="130">
        <f t="shared" si="241"/>
        <v>0</v>
      </c>
      <c r="G15465" s="69"/>
    </row>
    <row r="15466" spans="1:7" ht="18" customHeight="1">
      <c r="A15466" s="323" t="s">
        <v>2454</v>
      </c>
      <c r="B15466" s="302" t="s">
        <v>31</v>
      </c>
      <c r="C15466" s="325" t="s">
        <v>192</v>
      </c>
      <c r="D15466" s="325">
        <v>151.80000000000001</v>
      </c>
      <c r="E15466" s="46">
        <v>33000</v>
      </c>
      <c r="F15466" s="130">
        <f t="shared" si="241"/>
        <v>5009400</v>
      </c>
      <c r="G15466" s="86">
        <f>SUM(F15466:F15468)</f>
        <v>10155300</v>
      </c>
    </row>
    <row r="15467" spans="1:7" ht="18" customHeight="1">
      <c r="A15467" s="323"/>
      <c r="B15467" s="302" t="s">
        <v>13</v>
      </c>
      <c r="C15467" s="325" t="s">
        <v>2766</v>
      </c>
      <c r="D15467" s="325">
        <v>54.6</v>
      </c>
      <c r="E15467" s="46">
        <v>30000</v>
      </c>
      <c r="F15467" s="130">
        <f>E15467*D15467</f>
        <v>1638000</v>
      </c>
      <c r="G15467" s="86"/>
    </row>
    <row r="15468" spans="1:7" ht="18" customHeight="1">
      <c r="A15468" s="323"/>
      <c r="B15468" s="302" t="s">
        <v>31</v>
      </c>
      <c r="C15468" s="325" t="s">
        <v>192</v>
      </c>
      <c r="D15468" s="325">
        <v>106.3</v>
      </c>
      <c r="E15468" s="46">
        <v>33000</v>
      </c>
      <c r="F15468" s="130">
        <f>E15468*D15468</f>
        <v>3507900</v>
      </c>
      <c r="G15468" s="69"/>
    </row>
    <row r="15469" spans="1:7" ht="18" customHeight="1">
      <c r="A15469" s="323"/>
      <c r="B15469" s="302"/>
      <c r="C15469" s="325"/>
      <c r="D15469" s="325"/>
      <c r="E15469" s="46"/>
      <c r="F15469" s="130">
        <f t="shared" si="241"/>
        <v>0</v>
      </c>
      <c r="G15469" s="69"/>
    </row>
    <row r="15470" spans="1:7" ht="18" customHeight="1">
      <c r="A15470" s="323" t="s">
        <v>63</v>
      </c>
      <c r="B15470" s="302" t="s">
        <v>31</v>
      </c>
      <c r="C15470" s="325" t="s">
        <v>65</v>
      </c>
      <c r="D15470" s="325">
        <v>273</v>
      </c>
      <c r="E15470" s="46">
        <v>37000</v>
      </c>
      <c r="F15470" s="130">
        <f t="shared" si="241"/>
        <v>10101000</v>
      </c>
      <c r="G15470" s="86">
        <f>F15470</f>
        <v>10101000</v>
      </c>
    </row>
    <row r="15471" spans="1:7" ht="18" customHeight="1">
      <c r="A15471" s="323"/>
      <c r="B15471" s="302"/>
      <c r="C15471" s="325"/>
      <c r="D15471" s="325"/>
      <c r="E15471" s="46"/>
      <c r="F15471" s="130">
        <f t="shared" si="241"/>
        <v>0</v>
      </c>
      <c r="G15471" s="69"/>
    </row>
    <row r="15472" spans="1:7" ht="18" customHeight="1">
      <c r="A15472" s="323" t="s">
        <v>51</v>
      </c>
      <c r="B15472" s="439" t="s">
        <v>1052</v>
      </c>
      <c r="C15472" s="430" t="s">
        <v>158</v>
      </c>
      <c r="D15472" s="430">
        <v>-74.599999999999994</v>
      </c>
      <c r="E15472" s="54">
        <v>35000</v>
      </c>
      <c r="F15472" s="140">
        <f t="shared" si="241"/>
        <v>-2611000</v>
      </c>
      <c r="G15472" s="86">
        <f>F15472</f>
        <v>-2611000</v>
      </c>
    </row>
    <row r="15473" spans="1:11" ht="18" customHeight="1">
      <c r="A15473" s="323"/>
      <c r="B15473" s="302"/>
      <c r="C15473" s="325"/>
      <c r="D15473" s="325"/>
      <c r="E15473" s="46"/>
      <c r="F15473" s="130">
        <f t="shared" si="241"/>
        <v>0</v>
      </c>
      <c r="G15473" s="69"/>
    </row>
    <row r="15474" spans="1:11" ht="18" customHeight="1">
      <c r="A15474" s="323" t="s">
        <v>448</v>
      </c>
      <c r="B15474" s="439" t="s">
        <v>315</v>
      </c>
      <c r="C15474" s="430" t="s">
        <v>388</v>
      </c>
      <c r="D15474" s="430">
        <v>-0.4</v>
      </c>
      <c r="E15474" s="54">
        <v>30500</v>
      </c>
      <c r="F15474" s="140">
        <f t="shared" ref="F15474:F15545" si="243">E15474*D15474</f>
        <v>-12200</v>
      </c>
      <c r="G15474" s="86">
        <f>SUM(F15474:F15477)</f>
        <v>15890500</v>
      </c>
    </row>
    <row r="15475" spans="1:11" ht="18" customHeight="1">
      <c r="A15475" s="323"/>
      <c r="B15475" s="439" t="s">
        <v>315</v>
      </c>
      <c r="C15475" s="430" t="s">
        <v>754</v>
      </c>
      <c r="D15475" s="430">
        <v>-0.3</v>
      </c>
      <c r="E15475" s="54">
        <v>30500</v>
      </c>
      <c r="F15475" s="140">
        <f t="shared" si="243"/>
        <v>-9150</v>
      </c>
      <c r="G15475" s="69"/>
    </row>
    <row r="15476" spans="1:11" ht="18" customHeight="1">
      <c r="A15476" s="323"/>
      <c r="B15476" s="480" t="s">
        <v>13</v>
      </c>
      <c r="C15476" s="524" t="s">
        <v>388</v>
      </c>
      <c r="D15476" s="524">
        <f>367.6-0.8</f>
        <v>366.8</v>
      </c>
      <c r="E15476" s="390">
        <v>30500</v>
      </c>
      <c r="F15476" s="391">
        <f t="shared" si="243"/>
        <v>11187400</v>
      </c>
      <c r="G15476" s="69"/>
    </row>
    <row r="15477" spans="1:11" ht="18" customHeight="1">
      <c r="A15477" s="323"/>
      <c r="B15477" s="480" t="s">
        <v>13</v>
      </c>
      <c r="C15477" s="524" t="s">
        <v>754</v>
      </c>
      <c r="D15477" s="524">
        <f>155.7-0.8</f>
        <v>154.89999999999998</v>
      </c>
      <c r="E15477" s="390">
        <v>30500</v>
      </c>
      <c r="F15477" s="391">
        <f t="shared" si="243"/>
        <v>4724449.9999999991</v>
      </c>
      <c r="G15477" s="69"/>
    </row>
    <row r="15478" spans="1:11" ht="18" customHeight="1">
      <c r="A15478" s="323"/>
      <c r="B15478" s="302"/>
      <c r="C15478" s="325"/>
      <c r="D15478" s="325"/>
      <c r="E15478" s="46"/>
      <c r="F15478" s="130">
        <f t="shared" si="243"/>
        <v>0</v>
      </c>
      <c r="G15478" s="69"/>
    </row>
    <row r="15479" spans="1:11" ht="18" customHeight="1">
      <c r="A15479" s="323" t="s">
        <v>2448</v>
      </c>
      <c r="B15479" s="439" t="s">
        <v>816</v>
      </c>
      <c r="C15479" s="430" t="s">
        <v>3297</v>
      </c>
      <c r="D15479" s="430">
        <v>-1</v>
      </c>
      <c r="E15479" s="54">
        <v>35000</v>
      </c>
      <c r="F15479" s="140">
        <f t="shared" si="243"/>
        <v>-35000</v>
      </c>
      <c r="G15479" s="86">
        <f>SUM(F15479:F15486)</f>
        <v>32707000</v>
      </c>
    </row>
    <row r="15480" spans="1:11" ht="18" customHeight="1">
      <c r="A15480" s="323"/>
      <c r="B15480" s="302" t="s">
        <v>31</v>
      </c>
      <c r="C15480" s="325" t="s">
        <v>75</v>
      </c>
      <c r="D15480" s="325">
        <v>36</v>
      </c>
      <c r="E15480" s="46">
        <v>35000</v>
      </c>
      <c r="F15480" s="130">
        <f t="shared" ref="F15480:F15485" si="244">E15480*D15480</f>
        <v>1260000</v>
      </c>
      <c r="G15480" s="86"/>
    </row>
    <row r="15481" spans="1:11" ht="18" customHeight="1">
      <c r="A15481" s="323"/>
      <c r="B15481" s="302" t="s">
        <v>31</v>
      </c>
      <c r="C15481" s="325" t="s">
        <v>59</v>
      </c>
      <c r="D15481" s="325">
        <v>29.4</v>
      </c>
      <c r="E15481" s="46">
        <v>35000</v>
      </c>
      <c r="F15481" s="130">
        <f t="shared" si="244"/>
        <v>1029000</v>
      </c>
      <c r="G15481" s="69"/>
    </row>
    <row r="15482" spans="1:11" ht="18" customHeight="1">
      <c r="A15482" s="323"/>
      <c r="B15482" s="302" t="s">
        <v>31</v>
      </c>
      <c r="C15482" s="325" t="s">
        <v>443</v>
      </c>
      <c r="D15482" s="325">
        <v>40</v>
      </c>
      <c r="E15482" s="46">
        <v>35000</v>
      </c>
      <c r="F15482" s="130">
        <f t="shared" si="244"/>
        <v>1400000</v>
      </c>
      <c r="G15482" s="69"/>
    </row>
    <row r="15483" spans="1:11" ht="18" customHeight="1">
      <c r="A15483" s="323"/>
      <c r="B15483" s="302" t="s">
        <v>31</v>
      </c>
      <c r="C15483" s="325" t="s">
        <v>996</v>
      </c>
      <c r="D15483" s="325">
        <v>50</v>
      </c>
      <c r="E15483" s="46">
        <v>35000</v>
      </c>
      <c r="F15483" s="130">
        <f t="shared" si="244"/>
        <v>1750000</v>
      </c>
      <c r="G15483" s="69"/>
    </row>
    <row r="15484" spans="1:11" ht="18" customHeight="1">
      <c r="A15484" s="323"/>
      <c r="B15484" s="480" t="s">
        <v>31</v>
      </c>
      <c r="C15484" s="524" t="s">
        <v>996</v>
      </c>
      <c r="D15484" s="524">
        <v>137.80000000000001</v>
      </c>
      <c r="E15484" s="390">
        <v>35000</v>
      </c>
      <c r="F15484" s="130">
        <f t="shared" si="244"/>
        <v>4823000</v>
      </c>
      <c r="G15484" s="392"/>
    </row>
    <row r="15485" spans="1:11" ht="18" customHeight="1">
      <c r="A15485" s="323"/>
      <c r="B15485" s="480" t="s">
        <v>13</v>
      </c>
      <c r="C15485" s="524" t="s">
        <v>3035</v>
      </c>
      <c r="D15485" s="524">
        <v>510</v>
      </c>
      <c r="E15485" s="379">
        <v>32000</v>
      </c>
      <c r="F15485" s="130">
        <f t="shared" si="244"/>
        <v>16320000</v>
      </c>
      <c r="G15485" s="207"/>
      <c r="H15485" s="564"/>
      <c r="I15485" s="281"/>
      <c r="J15485" s="281"/>
      <c r="K15485" s="26"/>
    </row>
    <row r="15486" spans="1:11" ht="18" customHeight="1">
      <c r="A15486" s="323"/>
      <c r="B15486" s="480" t="s">
        <v>13</v>
      </c>
      <c r="C15486" s="524" t="s">
        <v>1295</v>
      </c>
      <c r="D15486" s="524">
        <v>192.5</v>
      </c>
      <c r="E15486" s="390">
        <v>32000</v>
      </c>
      <c r="F15486" s="130">
        <f t="shared" si="243"/>
        <v>6160000</v>
      </c>
      <c r="G15486" s="392"/>
    </row>
    <row r="15487" spans="1:11" ht="18" customHeight="1">
      <c r="A15487" s="323"/>
      <c r="B15487" s="302"/>
      <c r="C15487" s="325"/>
      <c r="D15487" s="325"/>
      <c r="E15487" s="46"/>
      <c r="F15487" s="130">
        <f t="shared" si="243"/>
        <v>0</v>
      </c>
      <c r="G15487" s="69"/>
    </row>
    <row r="15488" spans="1:11" ht="18" customHeight="1">
      <c r="A15488" s="323" t="s">
        <v>316</v>
      </c>
      <c r="B15488" s="439" t="s">
        <v>3298</v>
      </c>
      <c r="C15488" s="430" t="s">
        <v>369</v>
      </c>
      <c r="D15488" s="430">
        <v>-21</v>
      </c>
      <c r="E15488" s="54">
        <v>30000</v>
      </c>
      <c r="F15488" s="140">
        <f t="shared" si="243"/>
        <v>-630000</v>
      </c>
      <c r="G15488" s="86">
        <f>F15488</f>
        <v>-630000</v>
      </c>
    </row>
    <row r="15489" spans="1:9" ht="18" customHeight="1">
      <c r="A15489" s="323"/>
      <c r="B15489" s="302"/>
      <c r="C15489" s="325"/>
      <c r="D15489" s="325"/>
      <c r="E15489" s="46"/>
      <c r="F15489" s="130">
        <f t="shared" si="243"/>
        <v>0</v>
      </c>
      <c r="G15489" s="69"/>
    </row>
    <row r="15490" spans="1:9" ht="18" customHeight="1">
      <c r="A15490" s="323" t="s">
        <v>591</v>
      </c>
      <c r="B15490" s="302" t="s">
        <v>31</v>
      </c>
      <c r="C15490" s="325" t="s">
        <v>3183</v>
      </c>
      <c r="D15490" s="325">
        <v>106.4</v>
      </c>
      <c r="E15490" s="46">
        <v>35000</v>
      </c>
      <c r="F15490" s="130">
        <f t="shared" si="243"/>
        <v>3724000</v>
      </c>
      <c r="G15490" s="86">
        <f>SUM(F15490:F15491)</f>
        <v>7381500</v>
      </c>
    </row>
    <row r="15491" spans="1:9" ht="18" customHeight="1">
      <c r="A15491" s="323"/>
      <c r="B15491" s="302" t="s">
        <v>31</v>
      </c>
      <c r="C15491" s="325" t="s">
        <v>3101</v>
      </c>
      <c r="D15491" s="325">
        <v>104.5</v>
      </c>
      <c r="E15491" s="46">
        <v>35000</v>
      </c>
      <c r="F15491" s="130">
        <f t="shared" si="243"/>
        <v>3657500</v>
      </c>
      <c r="G15491" s="69"/>
    </row>
    <row r="15492" spans="1:9" ht="18" customHeight="1">
      <c r="A15492" s="323"/>
      <c r="B15492" s="302"/>
      <c r="C15492" s="325"/>
      <c r="D15492" s="325"/>
      <c r="E15492" s="46"/>
      <c r="F15492" s="130">
        <f t="shared" si="243"/>
        <v>0</v>
      </c>
      <c r="G15492" s="69"/>
    </row>
    <row r="15493" spans="1:9" ht="18" customHeight="1">
      <c r="A15493" s="323" t="s">
        <v>193</v>
      </c>
      <c r="B15493" s="302" t="s">
        <v>31</v>
      </c>
      <c r="C15493" s="325" t="s">
        <v>414</v>
      </c>
      <c r="D15493" s="325">
        <v>290</v>
      </c>
      <c r="E15493" s="46">
        <v>36500</v>
      </c>
      <c r="F15493" s="130">
        <f t="shared" si="243"/>
        <v>10585000</v>
      </c>
      <c r="G15493" s="86">
        <f>SUM(F15493:F15494)</f>
        <v>50891950</v>
      </c>
    </row>
    <row r="15494" spans="1:9" ht="18" customHeight="1">
      <c r="A15494" s="323"/>
      <c r="B15494" s="302" t="s">
        <v>31</v>
      </c>
      <c r="C15494" s="325" t="s">
        <v>329</v>
      </c>
      <c r="D15494" s="325">
        <v>1104.3</v>
      </c>
      <c r="E15494" s="46">
        <v>36500</v>
      </c>
      <c r="F15494" s="130">
        <f t="shared" si="243"/>
        <v>40306950</v>
      </c>
      <c r="G15494" s="69"/>
    </row>
    <row r="15495" spans="1:9" ht="18" customHeight="1">
      <c r="A15495" s="323"/>
      <c r="B15495" s="302"/>
      <c r="C15495" s="325"/>
      <c r="D15495" s="325"/>
      <c r="E15495" s="46"/>
      <c r="F15495" s="130">
        <f t="shared" si="243"/>
        <v>0</v>
      </c>
      <c r="G15495" s="69"/>
    </row>
    <row r="15496" spans="1:9" ht="18" customHeight="1">
      <c r="A15496" s="323" t="s">
        <v>316</v>
      </c>
      <c r="B15496" s="302" t="s">
        <v>31</v>
      </c>
      <c r="C15496" s="325" t="s">
        <v>1485</v>
      </c>
      <c r="D15496" s="325">
        <v>100</v>
      </c>
      <c r="E15496" s="46">
        <v>34500</v>
      </c>
      <c r="F15496" s="130">
        <f t="shared" si="243"/>
        <v>3450000</v>
      </c>
      <c r="G15496" s="86">
        <f>SUM(F15496:F15499)</f>
        <v>23134500</v>
      </c>
    </row>
    <row r="15497" spans="1:9" ht="18" customHeight="1">
      <c r="A15497" s="323"/>
      <c r="B15497" s="302" t="s">
        <v>31</v>
      </c>
      <c r="C15497" s="325" t="s">
        <v>2516</v>
      </c>
      <c r="D15497" s="325">
        <v>100</v>
      </c>
      <c r="E15497" s="46">
        <v>34500</v>
      </c>
      <c r="F15497" s="130">
        <f t="shared" si="243"/>
        <v>3450000</v>
      </c>
      <c r="G15497" s="69"/>
    </row>
    <row r="15498" spans="1:9" ht="18" customHeight="1">
      <c r="A15498" s="323"/>
      <c r="B15498" s="302" t="s">
        <v>31</v>
      </c>
      <c r="C15498" s="325" t="s">
        <v>823</v>
      </c>
      <c r="D15498" s="325">
        <v>101</v>
      </c>
      <c r="E15498" s="46">
        <v>34500</v>
      </c>
      <c r="F15498" s="130">
        <f t="shared" si="243"/>
        <v>3484500</v>
      </c>
      <c r="G15498" s="69"/>
    </row>
    <row r="15499" spans="1:9" ht="18" customHeight="1">
      <c r="A15499" s="323"/>
      <c r="B15499" s="302" t="s">
        <v>31</v>
      </c>
      <c r="C15499" s="325" t="s">
        <v>561</v>
      </c>
      <c r="D15499" s="325">
        <v>375</v>
      </c>
      <c r="E15499" s="46">
        <v>34000</v>
      </c>
      <c r="F15499" s="130">
        <f t="shared" si="243"/>
        <v>12750000</v>
      </c>
      <c r="G15499" s="69"/>
    </row>
    <row r="15500" spans="1:9" ht="18" customHeight="1">
      <c r="A15500" s="323"/>
      <c r="B15500" s="302"/>
      <c r="C15500" s="325"/>
      <c r="D15500" s="325"/>
      <c r="E15500" s="46"/>
      <c r="F15500" s="130">
        <f t="shared" si="243"/>
        <v>0</v>
      </c>
      <c r="G15500" s="69"/>
    </row>
    <row r="15501" spans="1:9" ht="18" customHeight="1">
      <c r="A15501" s="323" t="s">
        <v>245</v>
      </c>
      <c r="B15501" s="302" t="s">
        <v>13</v>
      </c>
      <c r="C15501" s="325" t="s">
        <v>440</v>
      </c>
      <c r="D15501" s="325">
        <v>98.5</v>
      </c>
      <c r="E15501" s="46">
        <v>30500</v>
      </c>
      <c r="F15501" s="130">
        <f t="shared" si="243"/>
        <v>3004250</v>
      </c>
      <c r="G15501" s="86">
        <f>SUM(F15501:F15502)</f>
        <v>9317750</v>
      </c>
    </row>
    <row r="15502" spans="1:9" ht="18" customHeight="1">
      <c r="A15502" s="323"/>
      <c r="B15502" s="302" t="s">
        <v>13</v>
      </c>
      <c r="C15502" s="325" t="s">
        <v>442</v>
      </c>
      <c r="D15502" s="325">
        <v>207</v>
      </c>
      <c r="E15502" s="46">
        <v>30500</v>
      </c>
      <c r="F15502" s="130">
        <f t="shared" si="243"/>
        <v>6313500</v>
      </c>
      <c r="G15502" s="69"/>
    </row>
    <row r="15503" spans="1:9" ht="18" customHeight="1">
      <c r="A15503" s="323"/>
      <c r="B15503" s="302"/>
      <c r="C15503" s="325"/>
      <c r="D15503" s="325"/>
      <c r="E15503" s="46"/>
      <c r="F15503" s="130">
        <f t="shared" si="243"/>
        <v>0</v>
      </c>
      <c r="G15503" s="69"/>
    </row>
    <row r="15504" spans="1:9" ht="18" customHeight="1">
      <c r="A15504" s="323" t="s">
        <v>196</v>
      </c>
      <c r="B15504" s="302" t="s">
        <v>23</v>
      </c>
      <c r="C15504" s="325" t="s">
        <v>171</v>
      </c>
      <c r="D15504" s="325">
        <v>253</v>
      </c>
      <c r="E15504" s="46">
        <v>36000</v>
      </c>
      <c r="F15504" s="130">
        <f t="shared" si="243"/>
        <v>9108000</v>
      </c>
      <c r="G15504" s="86">
        <f>SUM(F15504:F15505)</f>
        <v>18214750</v>
      </c>
      <c r="I15504" s="389" t="s">
        <v>2630</v>
      </c>
    </row>
    <row r="15505" spans="1:9" ht="18" customHeight="1">
      <c r="A15505" s="323"/>
      <c r="B15505" s="302" t="s">
        <v>31</v>
      </c>
      <c r="C15505" s="325" t="s">
        <v>452</v>
      </c>
      <c r="D15505" s="325">
        <v>249.5</v>
      </c>
      <c r="E15505" s="46">
        <v>36500</v>
      </c>
      <c r="F15505" s="130">
        <f t="shared" si="243"/>
        <v>9106750</v>
      </c>
      <c r="G15505" s="69"/>
      <c r="I15505" s="389" t="s">
        <v>2630</v>
      </c>
    </row>
    <row r="15506" spans="1:9" ht="18" customHeight="1">
      <c r="A15506" s="323"/>
      <c r="B15506" s="302"/>
      <c r="C15506" s="325"/>
      <c r="D15506" s="325"/>
      <c r="E15506" s="46"/>
      <c r="F15506" s="130">
        <f t="shared" si="243"/>
        <v>0</v>
      </c>
      <c r="G15506" s="69"/>
    </row>
    <row r="15507" spans="1:9" ht="18" customHeight="1">
      <c r="A15507" s="323" t="s">
        <v>235</v>
      </c>
      <c r="B15507" s="302" t="s">
        <v>135</v>
      </c>
      <c r="C15507" s="325" t="s">
        <v>287</v>
      </c>
      <c r="D15507" s="325">
        <v>106</v>
      </c>
      <c r="E15507" s="46">
        <v>33500</v>
      </c>
      <c r="F15507" s="130">
        <f t="shared" si="243"/>
        <v>3551000</v>
      </c>
      <c r="G15507" s="86">
        <f>F15507</f>
        <v>3551000</v>
      </c>
    </row>
    <row r="15508" spans="1:9" ht="18" customHeight="1">
      <c r="A15508" s="323"/>
      <c r="B15508" s="302"/>
      <c r="C15508" s="325"/>
      <c r="D15508" s="325"/>
      <c r="E15508" s="46"/>
      <c r="F15508" s="130">
        <f t="shared" si="243"/>
        <v>0</v>
      </c>
      <c r="G15508" s="69"/>
    </row>
    <row r="15509" spans="1:9" ht="18" customHeight="1">
      <c r="A15509" s="323" t="s">
        <v>2492</v>
      </c>
      <c r="B15509" s="302" t="s">
        <v>13</v>
      </c>
      <c r="C15509" s="325" t="s">
        <v>45</v>
      </c>
      <c r="D15509" s="325">
        <v>10</v>
      </c>
      <c r="E15509" s="46">
        <v>30500</v>
      </c>
      <c r="F15509" s="130">
        <f t="shared" si="243"/>
        <v>305000</v>
      </c>
      <c r="G15509" s="86">
        <f>F15509</f>
        <v>305000</v>
      </c>
    </row>
    <row r="15510" spans="1:9" ht="18" customHeight="1">
      <c r="A15510" s="323"/>
      <c r="B15510" s="302"/>
      <c r="C15510" s="325"/>
      <c r="D15510" s="325"/>
      <c r="E15510" s="46"/>
      <c r="F15510" s="130">
        <f t="shared" si="243"/>
        <v>0</v>
      </c>
      <c r="G15510" s="69"/>
    </row>
    <row r="15511" spans="1:9" ht="18" customHeight="1">
      <c r="A15511" s="323" t="s">
        <v>330</v>
      </c>
      <c r="B15511" s="302" t="s">
        <v>13</v>
      </c>
      <c r="C15511" s="325" t="s">
        <v>3301</v>
      </c>
      <c r="D15511" s="325">
        <v>102</v>
      </c>
      <c r="E15511" s="46">
        <v>30500</v>
      </c>
      <c r="F15511" s="130">
        <f t="shared" si="243"/>
        <v>3111000</v>
      </c>
      <c r="G15511" s="86">
        <f>SUM(F15511:F15512)</f>
        <v>5081300</v>
      </c>
    </row>
    <row r="15512" spans="1:9" ht="18" customHeight="1">
      <c r="A15512" s="323"/>
      <c r="B15512" s="302" t="s">
        <v>13</v>
      </c>
      <c r="C15512" s="325" t="s">
        <v>369</v>
      </c>
      <c r="D15512" s="325">
        <v>64.599999999999994</v>
      </c>
      <c r="E15512" s="46">
        <v>30500</v>
      </c>
      <c r="F15512" s="130">
        <f t="shared" si="243"/>
        <v>1970299.9999999998</v>
      </c>
      <c r="G15512" s="69"/>
    </row>
    <row r="15513" spans="1:9" ht="18" customHeight="1">
      <c r="A15513" s="323"/>
      <c r="B15513" s="302"/>
      <c r="C15513" s="325"/>
      <c r="D15513" s="325"/>
      <c r="E15513" s="46"/>
      <c r="F15513" s="130">
        <f t="shared" si="243"/>
        <v>0</v>
      </c>
      <c r="G15513" s="69"/>
    </row>
    <row r="15514" spans="1:9" ht="18" customHeight="1">
      <c r="A15514" s="323" t="s">
        <v>1514</v>
      </c>
      <c r="B15514" s="302" t="s">
        <v>319</v>
      </c>
      <c r="C15514" s="325" t="s">
        <v>2281</v>
      </c>
      <c r="D15514" s="325">
        <v>47</v>
      </c>
      <c r="E15514" s="46">
        <v>32000</v>
      </c>
      <c r="F15514" s="130">
        <f t="shared" si="243"/>
        <v>1504000</v>
      </c>
      <c r="G15514" s="86">
        <f>SUM(F15514:F15516)</f>
        <v>7137250</v>
      </c>
    </row>
    <row r="15515" spans="1:9" ht="18" customHeight="1">
      <c r="A15515" s="323"/>
      <c r="B15515" s="302" t="s">
        <v>319</v>
      </c>
      <c r="C15515" s="325" t="s">
        <v>2258</v>
      </c>
      <c r="D15515" s="325">
        <v>63.5</v>
      </c>
      <c r="E15515" s="46">
        <v>32000</v>
      </c>
      <c r="F15515" s="130">
        <f t="shared" si="243"/>
        <v>2032000</v>
      </c>
      <c r="G15515" s="69"/>
    </row>
    <row r="15516" spans="1:9" ht="18" customHeight="1">
      <c r="A15516" s="323"/>
      <c r="B15516" s="302" t="s">
        <v>31</v>
      </c>
      <c r="C15516" s="325" t="s">
        <v>684</v>
      </c>
      <c r="D15516" s="325">
        <v>107.5</v>
      </c>
      <c r="E15516" s="46">
        <v>33500</v>
      </c>
      <c r="F15516" s="130">
        <f t="shared" si="243"/>
        <v>3601250</v>
      </c>
      <c r="G15516" s="69"/>
    </row>
    <row r="15517" spans="1:9" ht="18" customHeight="1">
      <c r="A15517" s="323"/>
      <c r="B15517" s="302"/>
      <c r="C15517" s="325"/>
      <c r="D15517" s="325"/>
      <c r="E15517" s="46"/>
      <c r="F15517" s="130">
        <f t="shared" si="243"/>
        <v>0</v>
      </c>
      <c r="G15517" s="69"/>
    </row>
    <row r="15518" spans="1:9" ht="18" customHeight="1">
      <c r="A15518" s="323" t="s">
        <v>2315</v>
      </c>
      <c r="B15518" s="302" t="s">
        <v>13</v>
      </c>
      <c r="C15518" s="325" t="s">
        <v>342</v>
      </c>
      <c r="D15518" s="325">
        <v>52</v>
      </c>
      <c r="E15518" s="46">
        <v>30500</v>
      </c>
      <c r="F15518" s="130">
        <f t="shared" si="243"/>
        <v>1586000</v>
      </c>
      <c r="G15518" s="86">
        <f>F15518</f>
        <v>1586000</v>
      </c>
    </row>
    <row r="15519" spans="1:9" ht="18" customHeight="1">
      <c r="A15519" s="323"/>
      <c r="B15519" s="302"/>
      <c r="C15519" s="325"/>
      <c r="D15519" s="325"/>
      <c r="E15519" s="46"/>
      <c r="F15519" s="130">
        <f t="shared" si="243"/>
        <v>0</v>
      </c>
      <c r="G15519" s="69"/>
    </row>
    <row r="15520" spans="1:9" ht="18" customHeight="1">
      <c r="A15520" s="323" t="s">
        <v>210</v>
      </c>
      <c r="B15520" s="302" t="s">
        <v>212</v>
      </c>
      <c r="C15520" s="325" t="s">
        <v>59</v>
      </c>
      <c r="D15520" s="325">
        <v>550</v>
      </c>
      <c r="E15520" s="46">
        <v>36000</v>
      </c>
      <c r="F15520" s="130">
        <f t="shared" si="243"/>
        <v>19800000</v>
      </c>
      <c r="G15520" s="86">
        <f>SUM(F15520:F15525)</f>
        <v>83394500</v>
      </c>
    </row>
    <row r="15521" spans="1:9" ht="18" customHeight="1">
      <c r="A15521" s="323"/>
      <c r="B15521" s="302" t="s">
        <v>23</v>
      </c>
      <c r="C15521" s="325" t="s">
        <v>60</v>
      </c>
      <c r="D15521" s="325">
        <v>364</v>
      </c>
      <c r="E15521" s="46">
        <v>35500</v>
      </c>
      <c r="F15521" s="130">
        <f t="shared" si="243"/>
        <v>12922000</v>
      </c>
      <c r="G15521" s="69"/>
    </row>
    <row r="15522" spans="1:9" ht="18" customHeight="1">
      <c r="A15522" s="323"/>
      <c r="B15522" s="302" t="s">
        <v>23</v>
      </c>
      <c r="C15522" s="325" t="s">
        <v>14</v>
      </c>
      <c r="D15522" s="325">
        <v>875</v>
      </c>
      <c r="E15522" s="46">
        <v>35500</v>
      </c>
      <c r="F15522" s="130">
        <f t="shared" si="243"/>
        <v>31062500</v>
      </c>
      <c r="G15522" s="69"/>
    </row>
    <row r="15523" spans="1:9" ht="18" customHeight="1">
      <c r="A15523" s="323"/>
      <c r="B15523" s="302" t="s">
        <v>23</v>
      </c>
      <c r="C15523" s="325" t="s">
        <v>62</v>
      </c>
      <c r="D15523" s="325">
        <v>113.2</v>
      </c>
      <c r="E15523" s="46">
        <v>35500</v>
      </c>
      <c r="F15523" s="130">
        <f t="shared" si="243"/>
        <v>4018600</v>
      </c>
      <c r="G15523" s="69"/>
    </row>
    <row r="15524" spans="1:9" ht="18" customHeight="1">
      <c r="A15524" s="323"/>
      <c r="B15524" s="302" t="s">
        <v>23</v>
      </c>
      <c r="C15524" s="325" t="s">
        <v>396</v>
      </c>
      <c r="D15524" s="325">
        <v>284.8</v>
      </c>
      <c r="E15524" s="46">
        <v>35500</v>
      </c>
      <c r="F15524" s="130">
        <f t="shared" si="243"/>
        <v>10110400</v>
      </c>
      <c r="G15524" s="69"/>
    </row>
    <row r="15525" spans="1:9" ht="18" customHeight="1">
      <c r="A15525" s="323"/>
      <c r="B15525" s="302" t="s">
        <v>132</v>
      </c>
      <c r="C15525" s="325" t="s">
        <v>416</v>
      </c>
      <c r="D15525" s="325">
        <v>156.6</v>
      </c>
      <c r="E15525" s="46">
        <v>35000</v>
      </c>
      <c r="F15525" s="130">
        <f t="shared" si="243"/>
        <v>5481000</v>
      </c>
      <c r="G15525" s="69"/>
    </row>
    <row r="15526" spans="1:9" ht="18" customHeight="1">
      <c r="A15526" s="323"/>
      <c r="B15526" s="302"/>
      <c r="C15526" s="325"/>
      <c r="D15526" s="325"/>
      <c r="E15526" s="46"/>
      <c r="F15526" s="130">
        <f t="shared" si="243"/>
        <v>0</v>
      </c>
      <c r="G15526" s="69"/>
    </row>
    <row r="15527" spans="1:9" ht="18" customHeight="1">
      <c r="A15527" s="323" t="s">
        <v>2099</v>
      </c>
      <c r="B15527" s="302" t="s">
        <v>23</v>
      </c>
      <c r="C15527" s="325" t="s">
        <v>60</v>
      </c>
      <c r="D15527" s="325">
        <v>170.7</v>
      </c>
      <c r="E15527" s="46">
        <v>35500</v>
      </c>
      <c r="F15527" s="130">
        <f t="shared" si="243"/>
        <v>6059850</v>
      </c>
      <c r="G15527" s="86">
        <f>SUM(F15527:F15529)</f>
        <v>18740450</v>
      </c>
    </row>
    <row r="15528" spans="1:9" ht="18" customHeight="1">
      <c r="A15528" s="323"/>
      <c r="B15528" s="302" t="s">
        <v>23</v>
      </c>
      <c r="C15528" s="325" t="s">
        <v>14</v>
      </c>
      <c r="D15528" s="325">
        <v>160</v>
      </c>
      <c r="E15528" s="46">
        <v>35500</v>
      </c>
      <c r="F15528" s="130">
        <f t="shared" si="243"/>
        <v>5680000</v>
      </c>
      <c r="G15528" s="69"/>
    </row>
    <row r="15529" spans="1:9" ht="18" customHeight="1">
      <c r="A15529" s="323"/>
      <c r="B15529" s="302" t="s">
        <v>23</v>
      </c>
      <c r="C15529" s="325" t="s">
        <v>67</v>
      </c>
      <c r="D15529" s="325">
        <v>197.2</v>
      </c>
      <c r="E15529" s="46">
        <v>35500</v>
      </c>
      <c r="F15529" s="130">
        <f t="shared" si="243"/>
        <v>7000600</v>
      </c>
      <c r="G15529" s="69"/>
    </row>
    <row r="15530" spans="1:9" ht="18" customHeight="1">
      <c r="A15530" s="323"/>
      <c r="B15530" s="302"/>
      <c r="C15530" s="325"/>
      <c r="D15530" s="325"/>
      <c r="E15530" s="46"/>
      <c r="F15530" s="130">
        <f t="shared" si="243"/>
        <v>0</v>
      </c>
      <c r="G15530" s="69"/>
    </row>
    <row r="15531" spans="1:9" ht="18" customHeight="1">
      <c r="A15531" s="323" t="s">
        <v>93</v>
      </c>
      <c r="B15531" s="302" t="s">
        <v>622</v>
      </c>
      <c r="C15531" s="325" t="s">
        <v>623</v>
      </c>
      <c r="D15531" s="325">
        <v>107.6</v>
      </c>
      <c r="E15531" s="46">
        <v>35000</v>
      </c>
      <c r="F15531" s="130">
        <f t="shared" si="243"/>
        <v>3766000</v>
      </c>
      <c r="G15531" s="86">
        <f>SUM(F15531:F15532)</f>
        <v>6317500</v>
      </c>
      <c r="I15531" s="280" t="s">
        <v>3305</v>
      </c>
    </row>
    <row r="15532" spans="1:9" ht="18" customHeight="1">
      <c r="A15532" s="323"/>
      <c r="B15532" s="302" t="s">
        <v>31</v>
      </c>
      <c r="C15532" s="325" t="s">
        <v>118</v>
      </c>
      <c r="D15532" s="325">
        <v>72.900000000000006</v>
      </c>
      <c r="E15532" s="46">
        <v>35000</v>
      </c>
      <c r="F15532" s="130">
        <f t="shared" si="243"/>
        <v>2551500</v>
      </c>
      <c r="G15532" s="69"/>
      <c r="I15532" s="280" t="s">
        <v>115</v>
      </c>
    </row>
    <row r="15533" spans="1:9" ht="18" customHeight="1">
      <c r="A15533" s="323"/>
      <c r="B15533" s="302"/>
      <c r="C15533" s="325"/>
      <c r="D15533" s="325"/>
      <c r="E15533" s="46"/>
      <c r="F15533" s="130">
        <f t="shared" si="243"/>
        <v>0</v>
      </c>
      <c r="G15533" s="69"/>
    </row>
    <row r="15534" spans="1:9" ht="18" customHeight="1">
      <c r="A15534" s="323" t="s">
        <v>3192</v>
      </c>
      <c r="B15534" s="302" t="s">
        <v>31</v>
      </c>
      <c r="C15534" s="325" t="s">
        <v>3306</v>
      </c>
      <c r="D15534" s="325">
        <v>107</v>
      </c>
      <c r="E15534" s="46">
        <v>34500</v>
      </c>
      <c r="F15534" s="130">
        <f t="shared" si="243"/>
        <v>3691500</v>
      </c>
      <c r="G15534" s="86">
        <f>F15534</f>
        <v>3691500</v>
      </c>
    </row>
    <row r="15535" spans="1:9" ht="18" customHeight="1">
      <c r="A15535" s="323"/>
      <c r="B15535" s="302"/>
      <c r="C15535" s="325"/>
      <c r="D15535" s="325"/>
      <c r="E15535" s="46"/>
      <c r="F15535" s="130">
        <f t="shared" si="243"/>
        <v>0</v>
      </c>
      <c r="G15535" s="69"/>
    </row>
    <row r="15536" spans="1:9" ht="18" customHeight="1">
      <c r="A15536" s="323" t="s">
        <v>145</v>
      </c>
      <c r="B15536" s="302" t="s">
        <v>31</v>
      </c>
      <c r="C15536" s="325" t="s">
        <v>75</v>
      </c>
      <c r="D15536" s="325">
        <v>294.39999999999998</v>
      </c>
      <c r="E15536" s="46">
        <v>28500</v>
      </c>
      <c r="F15536" s="130">
        <f t="shared" si="243"/>
        <v>8390400</v>
      </c>
      <c r="G15536" s="86">
        <f>SUM(F15536:F15537)</f>
        <v>9815400</v>
      </c>
    </row>
    <row r="15537" spans="1:7" ht="18" customHeight="1">
      <c r="A15537" s="323"/>
      <c r="B15537" s="302" t="s">
        <v>31</v>
      </c>
      <c r="C15537" s="325" t="s">
        <v>1318</v>
      </c>
      <c r="D15537" s="325">
        <v>50</v>
      </c>
      <c r="E15537" s="46">
        <v>28500</v>
      </c>
      <c r="F15537" s="130">
        <f t="shared" si="243"/>
        <v>1425000</v>
      </c>
      <c r="G15537" s="69"/>
    </row>
    <row r="15538" spans="1:7" ht="18" customHeight="1">
      <c r="A15538" s="323"/>
      <c r="B15538" s="302"/>
      <c r="C15538" s="325"/>
      <c r="D15538" s="325"/>
      <c r="E15538" s="46"/>
      <c r="F15538" s="130">
        <f t="shared" si="243"/>
        <v>0</v>
      </c>
      <c r="G15538" s="69"/>
    </row>
    <row r="15539" spans="1:7" ht="18" customHeight="1">
      <c r="A15539" s="323" t="s">
        <v>316</v>
      </c>
      <c r="B15539" s="302" t="s">
        <v>31</v>
      </c>
      <c r="C15539" s="325" t="s">
        <v>491</v>
      </c>
      <c r="D15539" s="325">
        <v>31.5</v>
      </c>
      <c r="E15539" s="46">
        <v>34000</v>
      </c>
      <c r="F15539" s="130">
        <f t="shared" si="243"/>
        <v>1071000</v>
      </c>
      <c r="G15539" s="86">
        <f>SUM(F15539:F15543)</f>
        <v>13472400</v>
      </c>
    </row>
    <row r="15540" spans="1:7" ht="18" customHeight="1">
      <c r="A15540" s="323"/>
      <c r="B15540" s="302" t="s">
        <v>13</v>
      </c>
      <c r="C15540" s="325" t="s">
        <v>442</v>
      </c>
      <c r="D15540" s="325">
        <v>207</v>
      </c>
      <c r="E15540" s="46">
        <v>30000</v>
      </c>
      <c r="F15540" s="130">
        <f t="shared" si="243"/>
        <v>6210000</v>
      </c>
      <c r="G15540" s="69"/>
    </row>
    <row r="15541" spans="1:7" ht="18" customHeight="1">
      <c r="A15541" s="323"/>
      <c r="B15541" s="302" t="s">
        <v>23</v>
      </c>
      <c r="C15541" s="325" t="s">
        <v>736</v>
      </c>
      <c r="D15541" s="325">
        <v>48.8</v>
      </c>
      <c r="E15541" s="46">
        <v>34000</v>
      </c>
      <c r="F15541" s="130">
        <f>E15541*D15541</f>
        <v>1659200</v>
      </c>
      <c r="G15541" s="69"/>
    </row>
    <row r="15542" spans="1:7" ht="18" customHeight="1">
      <c r="A15542" s="323"/>
      <c r="B15542" s="302" t="s">
        <v>23</v>
      </c>
      <c r="C15542" s="325" t="s">
        <v>3307</v>
      </c>
      <c r="D15542" s="325">
        <v>30.6</v>
      </c>
      <c r="E15542" s="46">
        <v>34000</v>
      </c>
      <c r="F15542" s="130">
        <f>E15542*D15542</f>
        <v>1040400</v>
      </c>
      <c r="G15542" s="69"/>
    </row>
    <row r="15543" spans="1:7" ht="18" customHeight="1">
      <c r="A15543" s="323"/>
      <c r="B15543" s="302" t="s">
        <v>23</v>
      </c>
      <c r="C15543" s="325" t="s">
        <v>3308</v>
      </c>
      <c r="D15543" s="325">
        <v>102.7</v>
      </c>
      <c r="E15543" s="46">
        <v>34000</v>
      </c>
      <c r="F15543" s="130">
        <f>E15543*D15543</f>
        <v>3491800</v>
      </c>
      <c r="G15543" s="69"/>
    </row>
    <row r="15544" spans="1:7" ht="18" customHeight="1">
      <c r="A15544" s="323"/>
      <c r="B15544" s="302"/>
      <c r="C15544" s="325"/>
      <c r="D15544" s="325"/>
      <c r="E15544" s="46"/>
      <c r="F15544" s="130">
        <f t="shared" si="243"/>
        <v>0</v>
      </c>
      <c r="G15544" s="69"/>
    </row>
    <row r="15545" spans="1:7" ht="18" customHeight="1">
      <c r="A15545" s="323" t="s">
        <v>88</v>
      </c>
      <c r="B15545" s="302" t="s">
        <v>13</v>
      </c>
      <c r="C15545" s="325" t="s">
        <v>442</v>
      </c>
      <c r="D15545" s="325">
        <v>561.70000000000005</v>
      </c>
      <c r="E15545" s="46">
        <v>30000</v>
      </c>
      <c r="F15545" s="130">
        <f t="shared" si="243"/>
        <v>16851000</v>
      </c>
      <c r="G15545" s="86">
        <f>F15545</f>
        <v>16851000</v>
      </c>
    </row>
    <row r="15546" spans="1:7" ht="18" customHeight="1">
      <c r="A15546" s="323"/>
      <c r="B15546" s="302"/>
      <c r="C15546" s="325"/>
      <c r="D15546" s="325"/>
      <c r="E15546" s="46"/>
      <c r="F15546" s="130">
        <f t="shared" ref="F15546:F15624" si="245">E15546*D15546</f>
        <v>0</v>
      </c>
      <c r="G15546" s="69"/>
    </row>
    <row r="15547" spans="1:7" ht="18" customHeight="1">
      <c r="A15547" s="458" t="s">
        <v>2436</v>
      </c>
      <c r="B15547" s="302" t="s">
        <v>208</v>
      </c>
      <c r="C15547" s="325" t="s">
        <v>1811</v>
      </c>
      <c r="D15547" s="325">
        <v>93</v>
      </c>
      <c r="E15547" s="46">
        <v>37000</v>
      </c>
      <c r="F15547" s="130">
        <f t="shared" si="245"/>
        <v>3441000</v>
      </c>
      <c r="G15547" s="86">
        <f>F15547</f>
        <v>3441000</v>
      </c>
    </row>
    <row r="15548" spans="1:7" ht="18" customHeight="1">
      <c r="A15548" s="323"/>
      <c r="B15548" s="302"/>
      <c r="C15548" s="325"/>
      <c r="D15548" s="325"/>
      <c r="E15548" s="46"/>
      <c r="F15548" s="130">
        <f t="shared" si="245"/>
        <v>0</v>
      </c>
      <c r="G15548" s="69"/>
    </row>
    <row r="15549" spans="1:7" ht="18" customHeight="1">
      <c r="A15549" s="323" t="s">
        <v>51</v>
      </c>
      <c r="B15549" s="302" t="s">
        <v>31</v>
      </c>
      <c r="C15549" s="325" t="s">
        <v>1483</v>
      </c>
      <c r="D15549" s="325">
        <v>99.3</v>
      </c>
      <c r="E15549" s="46">
        <v>35000</v>
      </c>
      <c r="F15549" s="130">
        <f t="shared" si="245"/>
        <v>3475500</v>
      </c>
      <c r="G15549" s="86">
        <f>SUM(F15549:F15553)</f>
        <v>15848300</v>
      </c>
    </row>
    <row r="15550" spans="1:7" ht="18" customHeight="1">
      <c r="A15550" s="323"/>
      <c r="B15550" s="302" t="s">
        <v>31</v>
      </c>
      <c r="C15550" s="325" t="s">
        <v>2516</v>
      </c>
      <c r="D15550" s="325">
        <v>100</v>
      </c>
      <c r="E15550" s="46">
        <v>35000</v>
      </c>
      <c r="F15550" s="130">
        <f t="shared" si="245"/>
        <v>3500000</v>
      </c>
      <c r="G15550" s="69"/>
    </row>
    <row r="15551" spans="1:7" ht="18" customHeight="1">
      <c r="A15551" s="323"/>
      <c r="B15551" s="302" t="s">
        <v>31</v>
      </c>
      <c r="C15551" s="325" t="s">
        <v>974</v>
      </c>
      <c r="D15551" s="325">
        <v>30</v>
      </c>
      <c r="E15551" s="46">
        <v>34000</v>
      </c>
      <c r="F15551" s="130">
        <f t="shared" si="245"/>
        <v>1020000</v>
      </c>
      <c r="G15551" s="69"/>
    </row>
    <row r="15552" spans="1:7" ht="18" customHeight="1">
      <c r="A15552" s="323"/>
      <c r="B15552" s="302" t="s">
        <v>31</v>
      </c>
      <c r="C15552" s="325" t="s">
        <v>214</v>
      </c>
      <c r="D15552" s="325">
        <v>196.4</v>
      </c>
      <c r="E15552" s="46">
        <v>32000</v>
      </c>
      <c r="F15552" s="130">
        <f t="shared" si="245"/>
        <v>6284800</v>
      </c>
      <c r="G15552" s="69"/>
    </row>
    <row r="15553" spans="1:7" ht="18" customHeight="1">
      <c r="A15553" s="323"/>
      <c r="B15553" s="302" t="s">
        <v>31</v>
      </c>
      <c r="C15553" s="325" t="s">
        <v>158</v>
      </c>
      <c r="D15553" s="325">
        <v>49</v>
      </c>
      <c r="E15553" s="46">
        <v>32000</v>
      </c>
      <c r="F15553" s="130">
        <f t="shared" si="245"/>
        <v>1568000</v>
      </c>
      <c r="G15553" s="69"/>
    </row>
    <row r="15554" spans="1:7" ht="18" customHeight="1">
      <c r="A15554" s="323"/>
      <c r="B15554" s="302"/>
      <c r="C15554" s="325"/>
      <c r="D15554" s="325"/>
      <c r="E15554" s="46"/>
      <c r="F15554" s="130">
        <f t="shared" si="245"/>
        <v>0</v>
      </c>
      <c r="G15554" s="69"/>
    </row>
    <row r="15555" spans="1:7" ht="18" customHeight="1">
      <c r="A15555" s="323" t="s">
        <v>1843</v>
      </c>
      <c r="B15555" s="302" t="s">
        <v>31</v>
      </c>
      <c r="C15555" s="325" t="s">
        <v>845</v>
      </c>
      <c r="D15555" s="325">
        <v>54.4</v>
      </c>
      <c r="E15555" s="46">
        <v>35000</v>
      </c>
      <c r="F15555" s="130">
        <f t="shared" si="245"/>
        <v>1904000</v>
      </c>
      <c r="G15555" s="86">
        <f>SUM(F15555:F15558)</f>
        <v>7619500</v>
      </c>
    </row>
    <row r="15556" spans="1:7" ht="18" customHeight="1">
      <c r="A15556" s="323"/>
      <c r="B15556" s="302" t="s">
        <v>31</v>
      </c>
      <c r="C15556" s="325" t="s">
        <v>45</v>
      </c>
      <c r="D15556" s="325">
        <v>61.3</v>
      </c>
      <c r="E15556" s="46">
        <v>35000</v>
      </c>
      <c r="F15556" s="130">
        <f t="shared" si="245"/>
        <v>2145500</v>
      </c>
      <c r="G15556" s="69"/>
    </row>
    <row r="15557" spans="1:7" ht="18" customHeight="1">
      <c r="A15557" s="323"/>
      <c r="B15557" s="302" t="s">
        <v>31</v>
      </c>
      <c r="C15557" s="325" t="s">
        <v>75</v>
      </c>
      <c r="D15557" s="325">
        <v>98.6</v>
      </c>
      <c r="E15557" s="46">
        <v>35000</v>
      </c>
      <c r="F15557" s="130">
        <f t="shared" si="245"/>
        <v>3451000</v>
      </c>
      <c r="G15557" s="69"/>
    </row>
    <row r="15558" spans="1:7" ht="18" customHeight="1">
      <c r="A15558" s="323"/>
      <c r="B15558" s="302" t="s">
        <v>31</v>
      </c>
      <c r="C15558" s="325" t="s">
        <v>184</v>
      </c>
      <c r="D15558" s="325">
        <v>34</v>
      </c>
      <c r="E15558" s="46">
        <v>3500</v>
      </c>
      <c r="F15558" s="130">
        <f t="shared" si="245"/>
        <v>119000</v>
      </c>
      <c r="G15558" s="69"/>
    </row>
    <row r="15559" spans="1:7" ht="18" customHeight="1">
      <c r="A15559" s="323"/>
      <c r="B15559" s="302"/>
      <c r="C15559" s="325"/>
      <c r="D15559" s="325"/>
      <c r="E15559" s="46"/>
      <c r="F15559" s="130">
        <f t="shared" si="245"/>
        <v>0</v>
      </c>
      <c r="G15559" s="69"/>
    </row>
    <row r="15560" spans="1:7" ht="18" customHeight="1">
      <c r="A15560" s="323" t="s">
        <v>727</v>
      </c>
      <c r="B15560" s="302" t="s">
        <v>13</v>
      </c>
      <c r="C15560" s="325" t="s">
        <v>720</v>
      </c>
      <c r="D15560" s="325">
        <v>333.3</v>
      </c>
      <c r="E15560" s="46">
        <v>32000</v>
      </c>
      <c r="F15560" s="130">
        <f t="shared" si="245"/>
        <v>10665600</v>
      </c>
      <c r="G15560" s="86">
        <f>F15560</f>
        <v>10665600</v>
      </c>
    </row>
    <row r="15561" spans="1:7" ht="18" customHeight="1">
      <c r="A15561" s="323"/>
      <c r="B15561" s="302"/>
      <c r="C15561" s="325"/>
      <c r="D15561" s="325"/>
      <c r="E15561" s="46"/>
      <c r="F15561" s="130">
        <f t="shared" si="245"/>
        <v>0</v>
      </c>
      <c r="G15561" s="69"/>
    </row>
    <row r="15562" spans="1:7" ht="18" customHeight="1">
      <c r="A15562" s="323" t="s">
        <v>2463</v>
      </c>
      <c r="B15562" s="302" t="s">
        <v>31</v>
      </c>
      <c r="C15562" s="325" t="s">
        <v>3280</v>
      </c>
      <c r="D15562" s="325">
        <v>74</v>
      </c>
      <c r="E15562" s="46">
        <v>35000</v>
      </c>
      <c r="F15562" s="130">
        <f t="shared" si="245"/>
        <v>2590000</v>
      </c>
      <c r="G15562" s="86">
        <f>SUM(F15562:F15563)</f>
        <v>3829000</v>
      </c>
    </row>
    <row r="15563" spans="1:7" ht="18" customHeight="1">
      <c r="A15563" s="533"/>
      <c r="B15563" s="440" t="s">
        <v>31</v>
      </c>
      <c r="C15563" s="382" t="s">
        <v>2409</v>
      </c>
      <c r="D15563" s="382">
        <v>35.4</v>
      </c>
      <c r="E15563" s="59">
        <v>35000</v>
      </c>
      <c r="F15563" s="132">
        <f t="shared" si="245"/>
        <v>1239000</v>
      </c>
      <c r="G15563" s="92"/>
    </row>
    <row r="15564" spans="1:7" ht="18" customHeight="1">
      <c r="A15564" s="526"/>
      <c r="B15564" s="435"/>
      <c r="C15564" s="484"/>
      <c r="D15564" s="484"/>
      <c r="E15564" s="113"/>
      <c r="F15564" s="126"/>
      <c r="G15564" s="9"/>
    </row>
    <row r="15565" spans="1:7" ht="18" customHeight="1">
      <c r="A15565" s="537">
        <v>42532</v>
      </c>
      <c r="B15565" s="355"/>
      <c r="C15565" s="491" t="s">
        <v>398</v>
      </c>
      <c r="D15565" s="525"/>
      <c r="F15565" s="127"/>
    </row>
    <row r="15566" spans="1:7" ht="18" customHeight="1">
      <c r="A15566" s="531" t="s">
        <v>3125</v>
      </c>
      <c r="B15566" s="436" t="s">
        <v>134</v>
      </c>
      <c r="C15566" s="494" t="s">
        <v>152</v>
      </c>
      <c r="D15566" s="527">
        <f>SUM(D15567:D15692)</f>
        <v>10410.700000000001</v>
      </c>
      <c r="E15566" s="166"/>
      <c r="F15566" s="166">
        <f>SUM(F15567:F15692)</f>
        <v>344795400</v>
      </c>
      <c r="G15566" s="166">
        <f>SUM(G15567:G15692)</f>
        <v>344795400</v>
      </c>
    </row>
    <row r="15567" spans="1:7" ht="18" customHeight="1">
      <c r="A15567" s="532" t="s">
        <v>18</v>
      </c>
      <c r="B15567" s="441" t="s">
        <v>13</v>
      </c>
      <c r="C15567" s="492" t="s">
        <v>978</v>
      </c>
      <c r="D15567" s="492">
        <v>30</v>
      </c>
      <c r="E15567" s="62">
        <v>30000</v>
      </c>
      <c r="F15567" s="139">
        <f t="shared" si="245"/>
        <v>900000</v>
      </c>
      <c r="G15567" s="85">
        <f>SUM(F15567:F15570)</f>
        <v>3300000</v>
      </c>
    </row>
    <row r="15568" spans="1:7" ht="18" customHeight="1">
      <c r="A15568" s="323"/>
      <c r="B15568" s="302" t="s">
        <v>13</v>
      </c>
      <c r="C15568" s="325" t="s">
        <v>60</v>
      </c>
      <c r="D15568" s="325">
        <v>50</v>
      </c>
      <c r="E15568" s="46">
        <v>30000</v>
      </c>
      <c r="F15568" s="130">
        <f t="shared" si="245"/>
        <v>1500000</v>
      </c>
      <c r="G15568" s="69"/>
    </row>
    <row r="15569" spans="1:7" ht="18" customHeight="1">
      <c r="A15569" s="323"/>
      <c r="B15569" s="302" t="s">
        <v>13</v>
      </c>
      <c r="C15569" s="325" t="s">
        <v>1040</v>
      </c>
      <c r="D15569" s="325">
        <v>10</v>
      </c>
      <c r="E15569" s="46">
        <v>30000</v>
      </c>
      <c r="F15569" s="130">
        <f t="shared" si="245"/>
        <v>300000</v>
      </c>
      <c r="G15569" s="69"/>
    </row>
    <row r="15570" spans="1:7" ht="18" customHeight="1">
      <c r="A15570" s="323"/>
      <c r="B15570" s="302" t="s">
        <v>13</v>
      </c>
      <c r="C15570" s="325" t="s">
        <v>59</v>
      </c>
      <c r="D15570" s="325">
        <v>20</v>
      </c>
      <c r="E15570" s="46">
        <v>30000</v>
      </c>
      <c r="F15570" s="130">
        <f t="shared" si="245"/>
        <v>600000</v>
      </c>
      <c r="G15570" s="69"/>
    </row>
    <row r="15571" spans="1:7" ht="18" customHeight="1">
      <c r="A15571" s="323"/>
      <c r="B15571" s="302"/>
      <c r="C15571" s="325"/>
      <c r="D15571" s="325"/>
      <c r="E15571" s="46"/>
      <c r="F15571" s="130">
        <f t="shared" si="245"/>
        <v>0</v>
      </c>
      <c r="G15571" s="69"/>
    </row>
    <row r="15572" spans="1:7" ht="18" customHeight="1">
      <c r="A15572" s="323" t="s">
        <v>26</v>
      </c>
      <c r="B15572" s="302" t="s">
        <v>13</v>
      </c>
      <c r="C15572" s="325" t="s">
        <v>3328</v>
      </c>
      <c r="D15572" s="325">
        <v>87.5</v>
      </c>
      <c r="E15572" s="46">
        <v>30500</v>
      </c>
      <c r="F15572" s="130">
        <f t="shared" si="245"/>
        <v>2668750</v>
      </c>
      <c r="G15572" s="86">
        <f>SUM(F15572:F15573)</f>
        <v>5566250</v>
      </c>
    </row>
    <row r="15573" spans="1:7" ht="18" customHeight="1">
      <c r="A15573" s="323"/>
      <c r="B15573" s="302" t="s">
        <v>13</v>
      </c>
      <c r="C15573" s="325" t="s">
        <v>3329</v>
      </c>
      <c r="D15573" s="325">
        <v>95</v>
      </c>
      <c r="E15573" s="46">
        <v>30500</v>
      </c>
      <c r="F15573" s="130">
        <f t="shared" si="245"/>
        <v>2897500</v>
      </c>
      <c r="G15573" s="69"/>
    </row>
    <row r="15574" spans="1:7" ht="18" customHeight="1">
      <c r="A15574" s="323"/>
      <c r="B15574" s="302"/>
      <c r="C15574" s="325"/>
      <c r="D15574" s="325"/>
      <c r="E15574" s="46"/>
      <c r="F15574" s="130">
        <f t="shared" si="245"/>
        <v>0</v>
      </c>
      <c r="G15574" s="69"/>
    </row>
    <row r="15575" spans="1:7" ht="18" customHeight="1">
      <c r="A15575" s="323" t="s">
        <v>61</v>
      </c>
      <c r="B15575" s="302" t="s">
        <v>13</v>
      </c>
      <c r="C15575" s="325" t="s">
        <v>1436</v>
      </c>
      <c r="D15575" s="325">
        <v>28</v>
      </c>
      <c r="E15575" s="46">
        <v>30500</v>
      </c>
      <c r="F15575" s="130">
        <f t="shared" si="245"/>
        <v>854000</v>
      </c>
      <c r="G15575" s="86">
        <f>F15575</f>
        <v>854000</v>
      </c>
    </row>
    <row r="15576" spans="1:7" ht="18" customHeight="1">
      <c r="A15576" s="323"/>
      <c r="B15576" s="302"/>
      <c r="C15576" s="325"/>
      <c r="D15576" s="325"/>
      <c r="E15576" s="46"/>
      <c r="F15576" s="130">
        <f t="shared" si="245"/>
        <v>0</v>
      </c>
      <c r="G15576" s="69"/>
    </row>
    <row r="15577" spans="1:7" ht="18" customHeight="1">
      <c r="A15577" s="323" t="s">
        <v>24</v>
      </c>
      <c r="B15577" s="444" t="s">
        <v>137</v>
      </c>
      <c r="C15577" s="482" t="s">
        <v>862</v>
      </c>
      <c r="D15577" s="482">
        <v>71.3</v>
      </c>
      <c r="E15577" s="116">
        <v>39500</v>
      </c>
      <c r="F15577" s="131">
        <f t="shared" si="245"/>
        <v>2816350</v>
      </c>
      <c r="G15577" s="86">
        <f>SUM(F15577:F15581)</f>
        <v>6056350</v>
      </c>
    </row>
    <row r="15578" spans="1:7" ht="18" customHeight="1">
      <c r="A15578" s="323"/>
      <c r="B15578" s="444" t="s">
        <v>137</v>
      </c>
      <c r="C15578" s="482" t="s">
        <v>637</v>
      </c>
      <c r="D15578" s="482">
        <v>20</v>
      </c>
      <c r="E15578" s="116">
        <v>40000</v>
      </c>
      <c r="F15578" s="131">
        <f t="shared" si="245"/>
        <v>800000</v>
      </c>
      <c r="G15578" s="69"/>
    </row>
    <row r="15579" spans="1:7" ht="18" customHeight="1">
      <c r="A15579" s="302"/>
      <c r="B15579" s="302" t="s">
        <v>13</v>
      </c>
      <c r="C15579" s="325" t="s">
        <v>59</v>
      </c>
      <c r="D15579" s="325">
        <v>30</v>
      </c>
      <c r="E15579" s="46">
        <v>30500</v>
      </c>
      <c r="F15579" s="130">
        <f t="shared" si="245"/>
        <v>915000</v>
      </c>
      <c r="G15579" s="69"/>
    </row>
    <row r="15580" spans="1:7" ht="18" customHeight="1">
      <c r="A15580" s="323"/>
      <c r="B15580" s="302" t="s">
        <v>13</v>
      </c>
      <c r="C15580" s="325" t="s">
        <v>372</v>
      </c>
      <c r="D15580" s="325">
        <v>20</v>
      </c>
      <c r="E15580" s="46">
        <v>30500</v>
      </c>
      <c r="F15580" s="130">
        <f t="shared" si="245"/>
        <v>610000</v>
      </c>
      <c r="G15580" s="69"/>
    </row>
    <row r="15581" spans="1:7" ht="18" customHeight="1">
      <c r="A15581" s="323"/>
      <c r="B15581" s="302" t="s">
        <v>13</v>
      </c>
      <c r="C15581" s="325" t="s">
        <v>14</v>
      </c>
      <c r="D15581" s="325">
        <v>30</v>
      </c>
      <c r="E15581" s="46">
        <v>30500</v>
      </c>
      <c r="F15581" s="130">
        <f t="shared" si="245"/>
        <v>915000</v>
      </c>
      <c r="G15581" s="69"/>
    </row>
    <row r="15582" spans="1:7" ht="18" customHeight="1">
      <c r="A15582" s="323"/>
      <c r="B15582" s="302"/>
      <c r="C15582" s="325"/>
      <c r="D15582" s="325"/>
      <c r="E15582" s="46"/>
      <c r="F15582" s="130">
        <f t="shared" si="245"/>
        <v>0</v>
      </c>
      <c r="G15582" s="69"/>
    </row>
    <row r="15583" spans="1:7" ht="18" customHeight="1">
      <c r="A15583" s="323">
        <v>585</v>
      </c>
      <c r="B15583" s="302" t="s">
        <v>13</v>
      </c>
      <c r="C15583" s="325" t="s">
        <v>229</v>
      </c>
      <c r="D15583" s="325">
        <v>50</v>
      </c>
      <c r="E15583" s="46">
        <v>30500</v>
      </c>
      <c r="F15583" s="130">
        <f t="shared" si="245"/>
        <v>1525000</v>
      </c>
      <c r="G15583" s="86">
        <f>F15583</f>
        <v>1525000</v>
      </c>
    </row>
    <row r="15584" spans="1:7" ht="18" customHeight="1">
      <c r="A15584" s="323"/>
      <c r="B15584" s="302"/>
      <c r="C15584" s="325"/>
      <c r="D15584" s="325"/>
      <c r="E15584" s="46"/>
      <c r="F15584" s="130">
        <f t="shared" si="245"/>
        <v>0</v>
      </c>
      <c r="G15584" s="69"/>
    </row>
    <row r="15585" spans="1:7" ht="18" customHeight="1">
      <c r="A15585" s="323" t="s">
        <v>2106</v>
      </c>
      <c r="B15585" s="302" t="s">
        <v>13</v>
      </c>
      <c r="C15585" s="325" t="s">
        <v>906</v>
      </c>
      <c r="D15585" s="325">
        <v>30</v>
      </c>
      <c r="E15585" s="46">
        <v>31000</v>
      </c>
      <c r="F15585" s="130">
        <f t="shared" si="245"/>
        <v>930000</v>
      </c>
      <c r="G15585" s="86">
        <f>F15585</f>
        <v>930000</v>
      </c>
    </row>
    <row r="15586" spans="1:7" ht="18" customHeight="1">
      <c r="A15586" s="323"/>
      <c r="B15586" s="302"/>
      <c r="C15586" s="325"/>
      <c r="D15586" s="325"/>
      <c r="E15586" s="46"/>
      <c r="F15586" s="130">
        <f t="shared" si="245"/>
        <v>0</v>
      </c>
      <c r="G15586" s="69"/>
    </row>
    <row r="15587" spans="1:7" ht="18" customHeight="1">
      <c r="A15587" s="323" t="s">
        <v>109</v>
      </c>
      <c r="B15587" s="302" t="s">
        <v>31</v>
      </c>
      <c r="C15587" s="325" t="s">
        <v>62</v>
      </c>
      <c r="D15587" s="325">
        <v>125</v>
      </c>
      <c r="E15587" s="46">
        <v>35000</v>
      </c>
      <c r="F15587" s="130">
        <f t="shared" si="245"/>
        <v>4375000</v>
      </c>
      <c r="G15587" s="86">
        <f>F15587</f>
        <v>4375000</v>
      </c>
    </row>
    <row r="15588" spans="1:7" ht="18" customHeight="1">
      <c r="A15588" s="323"/>
      <c r="B15588" s="302"/>
      <c r="C15588" s="325"/>
      <c r="D15588" s="325"/>
      <c r="E15588" s="46"/>
      <c r="F15588" s="130">
        <f t="shared" si="245"/>
        <v>0</v>
      </c>
      <c r="G15588" s="69"/>
    </row>
    <row r="15589" spans="1:7" ht="18" customHeight="1">
      <c r="A15589" s="323" t="s">
        <v>2141</v>
      </c>
      <c r="B15589" s="302" t="s">
        <v>13</v>
      </c>
      <c r="C15589" s="325" t="s">
        <v>46</v>
      </c>
      <c r="D15589" s="325">
        <v>20</v>
      </c>
      <c r="E15589" s="46">
        <v>31000</v>
      </c>
      <c r="F15589" s="130">
        <f t="shared" si="245"/>
        <v>620000</v>
      </c>
      <c r="G15589" s="86">
        <f>SUM(F15589:F15590)</f>
        <v>1240000</v>
      </c>
    </row>
    <row r="15590" spans="1:7" ht="18" customHeight="1">
      <c r="A15590" s="323"/>
      <c r="B15590" s="302" t="s">
        <v>13</v>
      </c>
      <c r="C15590" s="325" t="s">
        <v>579</v>
      </c>
      <c r="D15590" s="325">
        <v>20</v>
      </c>
      <c r="E15590" s="46">
        <v>31000</v>
      </c>
      <c r="F15590" s="130">
        <f t="shared" si="245"/>
        <v>620000</v>
      </c>
      <c r="G15590" s="69"/>
    </row>
    <row r="15591" spans="1:7" ht="18" customHeight="1">
      <c r="A15591" s="323"/>
      <c r="B15591" s="302"/>
      <c r="C15591" s="325"/>
      <c r="D15591" s="325"/>
      <c r="E15591" s="46"/>
      <c r="F15591" s="130">
        <f t="shared" si="245"/>
        <v>0</v>
      </c>
      <c r="G15591" s="69"/>
    </row>
    <row r="15592" spans="1:7" ht="18" customHeight="1">
      <c r="A15592" s="323" t="s">
        <v>1791</v>
      </c>
      <c r="B15592" s="302" t="s">
        <v>13</v>
      </c>
      <c r="C15592" s="325" t="s">
        <v>60</v>
      </c>
      <c r="D15592" s="325">
        <v>20</v>
      </c>
      <c r="E15592" s="46">
        <v>30500</v>
      </c>
      <c r="F15592" s="130">
        <f t="shared" si="245"/>
        <v>610000</v>
      </c>
      <c r="G15592" s="86">
        <f>F15592</f>
        <v>610000</v>
      </c>
    </row>
    <row r="15593" spans="1:7" ht="18" customHeight="1">
      <c r="A15593" s="323"/>
      <c r="B15593" s="302"/>
      <c r="C15593" s="325"/>
      <c r="D15593" s="325"/>
      <c r="E15593" s="46"/>
      <c r="F15593" s="130">
        <f t="shared" si="245"/>
        <v>0</v>
      </c>
      <c r="G15593" s="69"/>
    </row>
    <row r="15594" spans="1:7" ht="18" customHeight="1">
      <c r="A15594" s="323" t="s">
        <v>1031</v>
      </c>
      <c r="B15594" s="444" t="s">
        <v>137</v>
      </c>
      <c r="C15594" s="482" t="s">
        <v>1747</v>
      </c>
      <c r="D15594" s="482">
        <v>100</v>
      </c>
      <c r="E15594" s="116">
        <v>39000</v>
      </c>
      <c r="F15594" s="131">
        <f t="shared" si="245"/>
        <v>3900000</v>
      </c>
      <c r="G15594" s="86">
        <f>F15594</f>
        <v>3900000</v>
      </c>
    </row>
    <row r="15595" spans="1:7" ht="18" customHeight="1">
      <c r="A15595" s="323"/>
      <c r="B15595" s="302"/>
      <c r="C15595" s="325"/>
      <c r="D15595" s="325"/>
      <c r="E15595" s="46"/>
      <c r="F15595" s="130">
        <f t="shared" si="245"/>
        <v>0</v>
      </c>
      <c r="G15595" s="69"/>
    </row>
    <row r="15596" spans="1:7" ht="18" customHeight="1">
      <c r="A15596" s="323" t="s">
        <v>3029</v>
      </c>
      <c r="B15596" s="446" t="s">
        <v>1756</v>
      </c>
      <c r="C15596" s="430" t="s">
        <v>3191</v>
      </c>
      <c r="D15596" s="430">
        <v>-43</v>
      </c>
      <c r="E15596" s="54">
        <v>30500</v>
      </c>
      <c r="F15596" s="140">
        <f t="shared" si="245"/>
        <v>-1311500</v>
      </c>
      <c r="G15596" s="86">
        <f>F15596</f>
        <v>-1311500</v>
      </c>
    </row>
    <row r="15597" spans="1:7" ht="18" customHeight="1">
      <c r="A15597" s="323"/>
      <c r="B15597" s="302"/>
      <c r="C15597" s="325"/>
      <c r="D15597" s="325"/>
      <c r="E15597" s="46"/>
      <c r="F15597" s="130">
        <f t="shared" si="245"/>
        <v>0</v>
      </c>
      <c r="G15597" s="69"/>
    </row>
    <row r="15598" spans="1:7" ht="18" customHeight="1">
      <c r="A15598" s="323" t="s">
        <v>448</v>
      </c>
      <c r="B15598" s="302" t="s">
        <v>13</v>
      </c>
      <c r="C15598" s="325" t="s">
        <v>388</v>
      </c>
      <c r="D15598" s="325">
        <v>237.6</v>
      </c>
      <c r="E15598" s="46">
        <v>30500</v>
      </c>
      <c r="F15598" s="130">
        <f t="shared" si="245"/>
        <v>7246800</v>
      </c>
      <c r="G15598" s="86">
        <f>F15598</f>
        <v>7246800</v>
      </c>
    </row>
    <row r="15599" spans="1:7" ht="18" customHeight="1">
      <c r="A15599" s="323"/>
      <c r="B15599" s="302"/>
      <c r="C15599" s="325"/>
      <c r="D15599" s="325"/>
      <c r="E15599" s="46"/>
      <c r="F15599" s="130">
        <f t="shared" si="245"/>
        <v>0</v>
      </c>
      <c r="G15599" s="69"/>
    </row>
    <row r="15600" spans="1:7" ht="18" customHeight="1">
      <c r="A15600" s="323" t="s">
        <v>2965</v>
      </c>
      <c r="B15600" s="302" t="s">
        <v>13</v>
      </c>
      <c r="C15600" s="325" t="s">
        <v>1220</v>
      </c>
      <c r="D15600" s="325">
        <v>63.4</v>
      </c>
      <c r="E15600" s="46">
        <v>31000</v>
      </c>
      <c r="F15600" s="130">
        <f t="shared" si="245"/>
        <v>1965400</v>
      </c>
      <c r="G15600" s="86">
        <f>SUM(F15600:F15607)</f>
        <v>4444400</v>
      </c>
    </row>
    <row r="15601" spans="1:7" ht="18" customHeight="1">
      <c r="A15601" s="323"/>
      <c r="B15601" s="302" t="s">
        <v>13</v>
      </c>
      <c r="C15601" s="325" t="s">
        <v>918</v>
      </c>
      <c r="D15601" s="325">
        <v>60.7</v>
      </c>
      <c r="E15601" s="46">
        <v>31000</v>
      </c>
      <c r="F15601" s="130">
        <f t="shared" si="245"/>
        <v>1881700</v>
      </c>
      <c r="G15601" s="69"/>
    </row>
    <row r="15602" spans="1:7" ht="18" customHeight="1">
      <c r="A15602" s="323"/>
      <c r="B15602" s="302" t="s">
        <v>13</v>
      </c>
      <c r="C15602" s="325" t="s">
        <v>3310</v>
      </c>
      <c r="D15602" s="325">
        <v>106.1</v>
      </c>
      <c r="E15602" s="46">
        <v>31000</v>
      </c>
      <c r="F15602" s="130">
        <f t="shared" si="245"/>
        <v>3289100</v>
      </c>
      <c r="G15602" s="69"/>
    </row>
    <row r="15603" spans="1:7" ht="18" customHeight="1">
      <c r="A15603" s="323"/>
      <c r="B15603" s="439" t="s">
        <v>3311</v>
      </c>
      <c r="C15603" s="430" t="s">
        <v>388</v>
      </c>
      <c r="D15603" s="430">
        <v>-45.8</v>
      </c>
      <c r="E15603" s="54">
        <v>31000</v>
      </c>
      <c r="F15603" s="140">
        <f t="shared" si="245"/>
        <v>-1419800</v>
      </c>
      <c r="G15603" s="69"/>
    </row>
    <row r="15604" spans="1:7" ht="18" customHeight="1">
      <c r="A15604" s="323"/>
      <c r="B15604" s="439" t="s">
        <v>3312</v>
      </c>
      <c r="C15604" s="430" t="s">
        <v>918</v>
      </c>
      <c r="D15604" s="430">
        <v>-0.8</v>
      </c>
      <c r="E15604" s="54">
        <v>31000</v>
      </c>
      <c r="F15604" s="140">
        <f t="shared" si="245"/>
        <v>-24800</v>
      </c>
      <c r="G15604" s="69"/>
    </row>
    <row r="15605" spans="1:7" ht="18" customHeight="1">
      <c r="A15605" s="323"/>
      <c r="B15605" s="439" t="s">
        <v>3313</v>
      </c>
      <c r="C15605" s="430" t="s">
        <v>919</v>
      </c>
      <c r="D15605" s="430">
        <v>-5.8</v>
      </c>
      <c r="E15605" s="54">
        <v>30500</v>
      </c>
      <c r="F15605" s="140">
        <f t="shared" si="245"/>
        <v>-176900</v>
      </c>
      <c r="G15605" s="69"/>
    </row>
    <row r="15606" spans="1:7" ht="18" customHeight="1">
      <c r="A15606" s="323"/>
      <c r="B15606" s="439" t="s">
        <v>3314</v>
      </c>
      <c r="C15606" s="430" t="s">
        <v>447</v>
      </c>
      <c r="D15606" s="430">
        <v>-17.8</v>
      </c>
      <c r="E15606" s="54">
        <v>31000</v>
      </c>
      <c r="F15606" s="140">
        <f t="shared" si="245"/>
        <v>-551800</v>
      </c>
      <c r="G15606" s="69"/>
    </row>
    <row r="15607" spans="1:7" ht="18" customHeight="1">
      <c r="A15607" s="323"/>
      <c r="B15607" s="439" t="s">
        <v>3315</v>
      </c>
      <c r="C15607" s="430" t="s">
        <v>571</v>
      </c>
      <c r="D15607" s="430">
        <v>-17</v>
      </c>
      <c r="E15607" s="54">
        <v>30500</v>
      </c>
      <c r="F15607" s="140">
        <f t="shared" si="245"/>
        <v>-518500</v>
      </c>
      <c r="G15607" s="69"/>
    </row>
    <row r="15608" spans="1:7" ht="18" customHeight="1">
      <c r="A15608" s="323"/>
      <c r="B15608" s="302"/>
      <c r="C15608" s="325"/>
      <c r="D15608" s="325"/>
      <c r="E15608" s="46"/>
      <c r="F15608" s="130">
        <f t="shared" si="245"/>
        <v>0</v>
      </c>
      <c r="G15608" s="69"/>
    </row>
    <row r="15609" spans="1:7" ht="18" customHeight="1">
      <c r="A15609" s="323" t="s">
        <v>330</v>
      </c>
      <c r="B15609" s="450" t="s">
        <v>3316</v>
      </c>
      <c r="C15609" s="430" t="s">
        <v>601</v>
      </c>
      <c r="D15609" s="430">
        <v>-34.799999999999997</v>
      </c>
      <c r="E15609" s="54">
        <v>38500</v>
      </c>
      <c r="F15609" s="140">
        <f t="shared" si="245"/>
        <v>-1339800</v>
      </c>
      <c r="G15609" s="86">
        <f>F15609</f>
        <v>-1339800</v>
      </c>
    </row>
    <row r="15610" spans="1:7" ht="18" customHeight="1">
      <c r="A15610" s="323"/>
      <c r="B15610" s="302"/>
      <c r="C15610" s="325"/>
      <c r="D15610" s="325"/>
      <c r="E15610" s="46"/>
      <c r="F15610" s="130">
        <f t="shared" si="245"/>
        <v>0</v>
      </c>
      <c r="G15610" s="69"/>
    </row>
    <row r="15611" spans="1:7" ht="18" customHeight="1">
      <c r="A15611" s="323" t="s">
        <v>311</v>
      </c>
      <c r="B15611" s="439" t="s">
        <v>3317</v>
      </c>
      <c r="C15611" s="430" t="s">
        <v>414</v>
      </c>
      <c r="D15611" s="430">
        <v>-998</v>
      </c>
      <c r="E15611" s="54">
        <v>36500</v>
      </c>
      <c r="F15611" s="140">
        <f t="shared" si="245"/>
        <v>-36427000</v>
      </c>
      <c r="G15611" s="86">
        <f>F15611</f>
        <v>-36427000</v>
      </c>
    </row>
    <row r="15612" spans="1:7" ht="18" customHeight="1">
      <c r="A15612" s="323"/>
      <c r="B15612" s="302"/>
      <c r="C15612" s="325"/>
      <c r="D15612" s="325"/>
      <c r="E15612" s="46"/>
      <c r="F15612" s="130">
        <f t="shared" si="245"/>
        <v>0</v>
      </c>
      <c r="G15612" s="69"/>
    </row>
    <row r="15613" spans="1:7" ht="18" customHeight="1">
      <c r="A15613" s="323" t="s">
        <v>451</v>
      </c>
      <c r="B15613" s="302" t="s">
        <v>31</v>
      </c>
      <c r="C15613" s="325" t="s">
        <v>201</v>
      </c>
      <c r="D15613" s="325">
        <v>100</v>
      </c>
      <c r="E15613" s="46">
        <v>35500</v>
      </c>
      <c r="F15613" s="130">
        <f t="shared" si="245"/>
        <v>3550000</v>
      </c>
      <c r="G15613" s="86">
        <f>SUM(F15613:F15614)</f>
        <v>7250000</v>
      </c>
    </row>
    <row r="15614" spans="1:7" ht="18" customHeight="1">
      <c r="A15614" s="323"/>
      <c r="B15614" s="302" t="s">
        <v>31</v>
      </c>
      <c r="C15614" s="325" t="s">
        <v>201</v>
      </c>
      <c r="D15614" s="325">
        <v>100</v>
      </c>
      <c r="E15614" s="46">
        <v>37000</v>
      </c>
      <c r="F15614" s="130">
        <f t="shared" si="245"/>
        <v>3700000</v>
      </c>
      <c r="G15614" s="69"/>
    </row>
    <row r="15615" spans="1:7" ht="18" customHeight="1">
      <c r="A15615" s="323"/>
      <c r="B15615" s="302"/>
      <c r="C15615" s="325"/>
      <c r="D15615" s="325"/>
      <c r="E15615" s="46"/>
      <c r="F15615" s="130">
        <f t="shared" si="245"/>
        <v>0</v>
      </c>
      <c r="G15615" s="69"/>
    </row>
    <row r="15616" spans="1:7" ht="18" customHeight="1">
      <c r="A15616" s="323" t="s">
        <v>2231</v>
      </c>
      <c r="B15616" s="302" t="s">
        <v>3318</v>
      </c>
      <c r="C15616" s="325" t="s">
        <v>1082</v>
      </c>
      <c r="D15616" s="325">
        <f>120+97.5</f>
        <v>217.5</v>
      </c>
      <c r="E15616" s="46">
        <v>35500</v>
      </c>
      <c r="F15616" s="130">
        <f t="shared" si="245"/>
        <v>7721250</v>
      </c>
      <c r="G15616" s="86">
        <f>SUM(F15616:F15618)</f>
        <v>16263750</v>
      </c>
    </row>
    <row r="15617" spans="1:7" ht="18" customHeight="1">
      <c r="A15617" s="323"/>
      <c r="B15617" s="302" t="s">
        <v>1022</v>
      </c>
      <c r="C15617" s="325" t="s">
        <v>46</v>
      </c>
      <c r="D15617" s="325">
        <v>130</v>
      </c>
      <c r="E15617" s="46">
        <v>42500</v>
      </c>
      <c r="F15617" s="130">
        <f t="shared" si="245"/>
        <v>5525000</v>
      </c>
      <c r="G15617" s="69"/>
    </row>
    <row r="15618" spans="1:7" ht="18" customHeight="1">
      <c r="A15618" s="323"/>
      <c r="B15618" s="302" t="s">
        <v>1022</v>
      </c>
      <c r="C15618" s="325" t="s">
        <v>171</v>
      </c>
      <c r="D15618" s="325">
        <v>71</v>
      </c>
      <c r="E15618" s="46">
        <v>42500</v>
      </c>
      <c r="F15618" s="130">
        <f t="shared" si="245"/>
        <v>3017500</v>
      </c>
      <c r="G15618" s="69"/>
    </row>
    <row r="15619" spans="1:7" ht="18" customHeight="1">
      <c r="A15619" s="323"/>
      <c r="B15619" s="302"/>
      <c r="C15619" s="325"/>
      <c r="D15619" s="325"/>
      <c r="E15619" s="46"/>
      <c r="F15619" s="130">
        <f t="shared" si="245"/>
        <v>0</v>
      </c>
      <c r="G15619" s="69"/>
    </row>
    <row r="15620" spans="1:7" ht="18" customHeight="1">
      <c r="A15620" s="323" t="s">
        <v>154</v>
      </c>
      <c r="B15620" s="302" t="s">
        <v>13</v>
      </c>
      <c r="C15620" s="325" t="s">
        <v>59</v>
      </c>
      <c r="D15620" s="325">
        <v>50</v>
      </c>
      <c r="E15620" s="46">
        <v>31000</v>
      </c>
      <c r="F15620" s="130">
        <f t="shared" si="245"/>
        <v>1550000</v>
      </c>
      <c r="G15620" s="86">
        <f>F15620</f>
        <v>1550000</v>
      </c>
    </row>
    <row r="15621" spans="1:7" ht="18" customHeight="1">
      <c r="A15621" s="323"/>
      <c r="B15621" s="302"/>
      <c r="C15621" s="325"/>
      <c r="D15621" s="325"/>
      <c r="E15621" s="46"/>
      <c r="F15621" s="130">
        <f t="shared" si="245"/>
        <v>0</v>
      </c>
      <c r="G15621" s="69"/>
    </row>
    <row r="15622" spans="1:7" ht="18" customHeight="1">
      <c r="A15622" s="323" t="s">
        <v>490</v>
      </c>
      <c r="B15622" s="302" t="s">
        <v>31</v>
      </c>
      <c r="C15622" s="325" t="s">
        <v>3319</v>
      </c>
      <c r="D15622" s="325">
        <v>100.9</v>
      </c>
      <c r="E15622" s="46">
        <v>34500</v>
      </c>
      <c r="F15622" s="130">
        <f t="shared" si="245"/>
        <v>3481050</v>
      </c>
      <c r="G15622" s="86">
        <f>F15622</f>
        <v>3481050</v>
      </c>
    </row>
    <row r="15623" spans="1:7" ht="18" customHeight="1">
      <c r="A15623" s="323"/>
      <c r="B15623" s="302"/>
      <c r="C15623" s="325"/>
      <c r="D15623" s="325"/>
      <c r="E15623" s="46"/>
      <c r="F15623" s="130">
        <f t="shared" si="245"/>
        <v>0</v>
      </c>
      <c r="G15623" s="69"/>
    </row>
    <row r="15624" spans="1:7" ht="18" customHeight="1">
      <c r="A15624" s="323" t="s">
        <v>1514</v>
      </c>
      <c r="B15624" s="302" t="s">
        <v>2650</v>
      </c>
      <c r="C15624" s="325" t="s">
        <v>3320</v>
      </c>
      <c r="D15624" s="325">
        <v>505.6</v>
      </c>
      <c r="E15624" s="46">
        <v>34000</v>
      </c>
      <c r="F15624" s="130">
        <f t="shared" si="245"/>
        <v>17190400</v>
      </c>
      <c r="G15624" s="86">
        <f>F15624</f>
        <v>17190400</v>
      </c>
    </row>
    <row r="15625" spans="1:7" ht="18" customHeight="1">
      <c r="A15625" s="323"/>
      <c r="B15625" s="302"/>
      <c r="C15625" s="325"/>
      <c r="D15625" s="325"/>
      <c r="E15625" s="46"/>
      <c r="F15625" s="130">
        <f t="shared" ref="F15625:F15692" si="246">E15625*D15625</f>
        <v>0</v>
      </c>
      <c r="G15625" s="69"/>
    </row>
    <row r="15626" spans="1:7" ht="18" customHeight="1">
      <c r="A15626" s="323" t="s">
        <v>727</v>
      </c>
      <c r="B15626" s="302" t="s">
        <v>31</v>
      </c>
      <c r="C15626" s="325" t="s">
        <v>447</v>
      </c>
      <c r="D15626" s="325">
        <v>513</v>
      </c>
      <c r="E15626" s="46">
        <v>37000</v>
      </c>
      <c r="F15626" s="130">
        <f t="shared" si="246"/>
        <v>18981000</v>
      </c>
      <c r="G15626" s="86">
        <f>F15626</f>
        <v>18981000</v>
      </c>
    </row>
    <row r="15627" spans="1:7" ht="18" customHeight="1">
      <c r="A15627" s="323"/>
      <c r="B15627" s="302"/>
      <c r="C15627" s="325"/>
      <c r="D15627" s="325"/>
      <c r="E15627" s="46"/>
      <c r="F15627" s="130">
        <f t="shared" si="246"/>
        <v>0</v>
      </c>
      <c r="G15627" s="69"/>
    </row>
    <row r="15628" spans="1:7" ht="18" customHeight="1">
      <c r="A15628" s="323" t="s">
        <v>321</v>
      </c>
      <c r="B15628" s="302" t="s">
        <v>31</v>
      </c>
      <c r="C15628" s="325" t="s">
        <v>442</v>
      </c>
      <c r="D15628" s="325">
        <v>549.5</v>
      </c>
      <c r="E15628" s="46">
        <v>34000</v>
      </c>
      <c r="F15628" s="130">
        <f t="shared" si="246"/>
        <v>18683000</v>
      </c>
      <c r="G15628" s="86">
        <f>F15628</f>
        <v>18683000</v>
      </c>
    </row>
    <row r="15629" spans="1:7" ht="18" customHeight="1">
      <c r="A15629" s="323"/>
      <c r="B15629" s="302"/>
      <c r="C15629" s="325"/>
      <c r="D15629" s="325"/>
      <c r="E15629" s="46"/>
      <c r="F15629" s="130">
        <f t="shared" si="246"/>
        <v>0</v>
      </c>
      <c r="G15629" s="69"/>
    </row>
    <row r="15630" spans="1:7" ht="18" customHeight="1">
      <c r="A15630" s="323" t="s">
        <v>316</v>
      </c>
      <c r="B15630" s="302" t="s">
        <v>13</v>
      </c>
      <c r="C15630" s="325" t="s">
        <v>223</v>
      </c>
      <c r="D15630" s="325">
        <v>207.2</v>
      </c>
      <c r="E15630" s="46">
        <v>30000</v>
      </c>
      <c r="F15630" s="130">
        <f t="shared" si="246"/>
        <v>6216000</v>
      </c>
      <c r="G15630" s="86">
        <f>SUM(F15630:F15640)</f>
        <v>78802600</v>
      </c>
    </row>
    <row r="15631" spans="1:7" ht="18" customHeight="1">
      <c r="A15631" s="323"/>
      <c r="B15631" s="302" t="s">
        <v>13</v>
      </c>
      <c r="C15631" s="325" t="s">
        <v>224</v>
      </c>
      <c r="D15631" s="325">
        <v>107</v>
      </c>
      <c r="E15631" s="46">
        <v>30000</v>
      </c>
      <c r="F15631" s="130">
        <f t="shared" si="246"/>
        <v>3210000</v>
      </c>
      <c r="G15631" s="69"/>
    </row>
    <row r="15632" spans="1:7" ht="18" customHeight="1">
      <c r="A15632" s="323"/>
      <c r="B15632" s="302" t="s">
        <v>669</v>
      </c>
      <c r="C15632" s="325" t="s">
        <v>1566</v>
      </c>
      <c r="D15632" s="325">
        <v>117.7</v>
      </c>
      <c r="E15632" s="46">
        <v>35500</v>
      </c>
      <c r="F15632" s="130">
        <f t="shared" si="246"/>
        <v>4178350</v>
      </c>
      <c r="G15632" s="69"/>
    </row>
    <row r="15633" spans="1:7" ht="18" customHeight="1">
      <c r="A15633" s="323"/>
      <c r="B15633" s="302" t="s">
        <v>31</v>
      </c>
      <c r="C15633" s="325" t="s">
        <v>455</v>
      </c>
      <c r="D15633" s="325">
        <v>200.8</v>
      </c>
      <c r="E15633" s="46">
        <v>34500</v>
      </c>
      <c r="F15633" s="130">
        <f t="shared" si="246"/>
        <v>6927600</v>
      </c>
      <c r="G15633" s="69"/>
    </row>
    <row r="15634" spans="1:7" ht="18" customHeight="1">
      <c r="A15634" s="323"/>
      <c r="B15634" s="302" t="s">
        <v>31</v>
      </c>
      <c r="C15634" s="325" t="s">
        <v>142</v>
      </c>
      <c r="D15634" s="325">
        <v>100</v>
      </c>
      <c r="E15634" s="46">
        <v>34500</v>
      </c>
      <c r="F15634" s="130">
        <f t="shared" si="246"/>
        <v>3450000</v>
      </c>
      <c r="G15634" s="69"/>
    </row>
    <row r="15635" spans="1:7" ht="18" customHeight="1">
      <c r="A15635" s="323"/>
      <c r="B15635" s="302" t="s">
        <v>31</v>
      </c>
      <c r="C15635" s="325" t="s">
        <v>774</v>
      </c>
      <c r="D15635" s="325">
        <v>98.8</v>
      </c>
      <c r="E15635" s="46">
        <v>34500</v>
      </c>
      <c r="F15635" s="130">
        <f t="shared" si="246"/>
        <v>3408600</v>
      </c>
      <c r="G15635" s="69"/>
    </row>
    <row r="15636" spans="1:7" ht="18" customHeight="1">
      <c r="A15636" s="323"/>
      <c r="B15636" s="302" t="s">
        <v>31</v>
      </c>
      <c r="C15636" s="325" t="s">
        <v>1069</v>
      </c>
      <c r="D15636" s="325">
        <v>227</v>
      </c>
      <c r="E15636" s="46">
        <v>34000</v>
      </c>
      <c r="F15636" s="130">
        <f t="shared" si="246"/>
        <v>7718000</v>
      </c>
      <c r="G15636" s="69"/>
    </row>
    <row r="15637" spans="1:7" ht="18" customHeight="1">
      <c r="A15637" s="323"/>
      <c r="B15637" s="302" t="s">
        <v>31</v>
      </c>
      <c r="C15637" s="325" t="s">
        <v>561</v>
      </c>
      <c r="D15637" s="325">
        <v>654.29999999999995</v>
      </c>
      <c r="E15637" s="46">
        <v>34000</v>
      </c>
      <c r="F15637" s="130">
        <f t="shared" si="246"/>
        <v>22246200</v>
      </c>
      <c r="G15637" s="69"/>
    </row>
    <row r="15638" spans="1:7" ht="18" customHeight="1">
      <c r="A15638" s="323"/>
      <c r="B15638" s="302" t="s">
        <v>233</v>
      </c>
      <c r="C15638" s="325" t="s">
        <v>1567</v>
      </c>
      <c r="D15638" s="325">
        <v>108.2</v>
      </c>
      <c r="E15638" s="46">
        <v>40500</v>
      </c>
      <c r="F15638" s="130">
        <f t="shared" si="246"/>
        <v>4382100</v>
      </c>
      <c r="G15638" s="69"/>
    </row>
    <row r="15639" spans="1:7" ht="18" customHeight="1">
      <c r="A15639" s="323"/>
      <c r="B15639" s="302" t="s">
        <v>23</v>
      </c>
      <c r="C15639" s="325" t="s">
        <v>562</v>
      </c>
      <c r="D15639" s="325">
        <v>407</v>
      </c>
      <c r="E15639" s="46">
        <v>29500</v>
      </c>
      <c r="F15639" s="130">
        <f t="shared" si="246"/>
        <v>12006500</v>
      </c>
      <c r="G15639" s="69"/>
    </row>
    <row r="15640" spans="1:7" ht="18" customHeight="1">
      <c r="A15640" s="323"/>
      <c r="B15640" s="302" t="s">
        <v>23</v>
      </c>
      <c r="C15640" s="325" t="s">
        <v>198</v>
      </c>
      <c r="D15640" s="325">
        <v>171.5</v>
      </c>
      <c r="E15640" s="46">
        <v>29500</v>
      </c>
      <c r="F15640" s="130">
        <f t="shared" si="246"/>
        <v>5059250</v>
      </c>
      <c r="G15640" s="69"/>
    </row>
    <row r="15641" spans="1:7" ht="18" customHeight="1">
      <c r="A15641" s="323"/>
      <c r="B15641" s="302"/>
      <c r="C15641" s="325"/>
      <c r="D15641" s="325"/>
      <c r="E15641" s="46"/>
      <c r="F15641" s="130">
        <f t="shared" si="246"/>
        <v>0</v>
      </c>
      <c r="G15641" s="69"/>
    </row>
    <row r="15642" spans="1:7" ht="18" customHeight="1">
      <c r="A15642" s="323" t="s">
        <v>66</v>
      </c>
      <c r="B15642" s="302" t="s">
        <v>23</v>
      </c>
      <c r="C15642" s="325" t="s">
        <v>1607</v>
      </c>
      <c r="D15642" s="325">
        <v>122.8</v>
      </c>
      <c r="E15642" s="46">
        <v>32500</v>
      </c>
      <c r="F15642" s="130">
        <f t="shared" si="246"/>
        <v>3991000</v>
      </c>
      <c r="G15642" s="86">
        <f>SUM(F15642:F15643)</f>
        <v>9678500</v>
      </c>
    </row>
    <row r="15643" spans="1:7" ht="18" customHeight="1">
      <c r="A15643" s="323"/>
      <c r="B15643" s="302" t="s">
        <v>23</v>
      </c>
      <c r="C15643" s="325" t="s">
        <v>67</v>
      </c>
      <c r="D15643" s="325">
        <v>175</v>
      </c>
      <c r="E15643" s="46">
        <v>32500</v>
      </c>
      <c r="F15643" s="130">
        <f t="shared" si="246"/>
        <v>5687500</v>
      </c>
      <c r="G15643" s="69"/>
    </row>
    <row r="15644" spans="1:7" ht="18" customHeight="1">
      <c r="A15644" s="323"/>
      <c r="B15644" s="302"/>
      <c r="C15644" s="325"/>
      <c r="D15644" s="325"/>
      <c r="E15644" s="46"/>
      <c r="F15644" s="130">
        <f t="shared" si="246"/>
        <v>0</v>
      </c>
      <c r="G15644" s="69"/>
    </row>
    <row r="15645" spans="1:7" ht="18" customHeight="1">
      <c r="A15645" s="323" t="s">
        <v>415</v>
      </c>
      <c r="B15645" s="302" t="s">
        <v>13</v>
      </c>
      <c r="C15645" s="325" t="s">
        <v>416</v>
      </c>
      <c r="D15645" s="325">
        <v>53</v>
      </c>
      <c r="E15645" s="46">
        <v>33500</v>
      </c>
      <c r="F15645" s="130">
        <f t="shared" si="246"/>
        <v>1775500</v>
      </c>
      <c r="G15645" s="86">
        <f>SUM(F15645:F15646)</f>
        <v>3547650</v>
      </c>
    </row>
    <row r="15646" spans="1:7" ht="18" customHeight="1">
      <c r="A15646" s="323"/>
      <c r="B15646" s="302" t="s">
        <v>13</v>
      </c>
      <c r="C15646" s="325" t="s">
        <v>106</v>
      </c>
      <c r="D15646" s="325">
        <v>52.9</v>
      </c>
      <c r="E15646" s="46">
        <v>33500</v>
      </c>
      <c r="F15646" s="130">
        <f t="shared" si="246"/>
        <v>1772150</v>
      </c>
      <c r="G15646" s="69"/>
    </row>
    <row r="15647" spans="1:7" ht="18" customHeight="1">
      <c r="A15647" s="323"/>
      <c r="B15647" s="302"/>
      <c r="C15647" s="325"/>
      <c r="D15647" s="325"/>
      <c r="E15647" s="46"/>
      <c r="F15647" s="130">
        <f t="shared" si="246"/>
        <v>0</v>
      </c>
      <c r="G15647" s="69"/>
    </row>
    <row r="15648" spans="1:7" ht="18" customHeight="1">
      <c r="A15648" s="323" t="s">
        <v>327</v>
      </c>
      <c r="B15648" s="302" t="s">
        <v>13</v>
      </c>
      <c r="C15648" s="325" t="s">
        <v>1795</v>
      </c>
      <c r="D15648" s="325">
        <v>40</v>
      </c>
      <c r="E15648" s="46">
        <v>30500</v>
      </c>
      <c r="F15648" s="130">
        <f t="shared" si="246"/>
        <v>1220000</v>
      </c>
      <c r="G15648" s="86">
        <f>SUM(F15648:F15654)</f>
        <v>14951100</v>
      </c>
    </row>
    <row r="15649" spans="1:7" ht="18" customHeight="1">
      <c r="A15649" s="323"/>
      <c r="B15649" s="302" t="s">
        <v>13</v>
      </c>
      <c r="C15649" s="325" t="s">
        <v>2121</v>
      </c>
      <c r="D15649" s="325">
        <v>101.5</v>
      </c>
      <c r="E15649" s="46">
        <v>30500</v>
      </c>
      <c r="F15649" s="130">
        <f t="shared" si="246"/>
        <v>3095750</v>
      </c>
      <c r="G15649" s="69"/>
    </row>
    <row r="15650" spans="1:7" ht="18" customHeight="1">
      <c r="A15650" s="323"/>
      <c r="B15650" s="302" t="s">
        <v>13</v>
      </c>
      <c r="C15650" s="325" t="s">
        <v>2572</v>
      </c>
      <c r="D15650" s="325">
        <v>100</v>
      </c>
      <c r="E15650" s="46">
        <v>30500</v>
      </c>
      <c r="F15650" s="130">
        <f t="shared" si="246"/>
        <v>3050000</v>
      </c>
      <c r="G15650" s="69"/>
    </row>
    <row r="15651" spans="1:7" ht="18" customHeight="1">
      <c r="A15651" s="323"/>
      <c r="B15651" s="302" t="s">
        <v>13</v>
      </c>
      <c r="C15651" s="325" t="s">
        <v>1743</v>
      </c>
      <c r="D15651" s="325">
        <v>57</v>
      </c>
      <c r="E15651" s="46">
        <v>30500</v>
      </c>
      <c r="F15651" s="130">
        <f t="shared" si="246"/>
        <v>1738500</v>
      </c>
      <c r="G15651" s="69"/>
    </row>
    <row r="15652" spans="1:7" ht="18" customHeight="1">
      <c r="A15652" s="323"/>
      <c r="B15652" s="302" t="s">
        <v>13</v>
      </c>
      <c r="C15652" s="325" t="s">
        <v>1727</v>
      </c>
      <c r="D15652" s="325">
        <v>51</v>
      </c>
      <c r="E15652" s="46">
        <v>30500</v>
      </c>
      <c r="F15652" s="130">
        <f t="shared" si="246"/>
        <v>1555500</v>
      </c>
      <c r="G15652" s="69"/>
    </row>
    <row r="15653" spans="1:7" ht="18" customHeight="1">
      <c r="A15653" s="323"/>
      <c r="B15653" s="302" t="s">
        <v>13</v>
      </c>
      <c r="C15653" s="325" t="s">
        <v>1744</v>
      </c>
      <c r="D15653" s="325">
        <v>86.8</v>
      </c>
      <c r="E15653" s="46">
        <v>30500</v>
      </c>
      <c r="F15653" s="130">
        <f t="shared" si="246"/>
        <v>2647400</v>
      </c>
      <c r="G15653" s="69"/>
    </row>
    <row r="15654" spans="1:7" ht="18" customHeight="1">
      <c r="A15654" s="323"/>
      <c r="B15654" s="302" t="s">
        <v>13</v>
      </c>
      <c r="C15654" s="325" t="s">
        <v>1750</v>
      </c>
      <c r="D15654" s="325">
        <v>53.9</v>
      </c>
      <c r="E15654" s="46">
        <v>30500</v>
      </c>
      <c r="F15654" s="130">
        <f t="shared" si="246"/>
        <v>1643950</v>
      </c>
      <c r="G15654" s="69"/>
    </row>
    <row r="15655" spans="1:7" ht="18" customHeight="1">
      <c r="A15655" s="323"/>
      <c r="B15655" s="302"/>
      <c r="C15655" s="325"/>
      <c r="D15655" s="325"/>
      <c r="E15655" s="46"/>
      <c r="F15655" s="130">
        <f t="shared" si="246"/>
        <v>0</v>
      </c>
      <c r="G15655" s="69"/>
    </row>
    <row r="15656" spans="1:7" ht="18" customHeight="1">
      <c r="A15656" s="323" t="s">
        <v>1595</v>
      </c>
      <c r="B15656" s="302" t="s">
        <v>13</v>
      </c>
      <c r="C15656" s="325" t="s">
        <v>170</v>
      </c>
      <c r="D15656" s="325">
        <v>283.2</v>
      </c>
      <c r="E15656" s="46">
        <v>30000</v>
      </c>
      <c r="F15656" s="130">
        <f t="shared" si="246"/>
        <v>8496000</v>
      </c>
      <c r="G15656" s="86">
        <f>F15656</f>
        <v>8496000</v>
      </c>
    </row>
    <row r="15657" spans="1:7" ht="18" customHeight="1">
      <c r="A15657" s="323"/>
      <c r="B15657" s="302"/>
      <c r="C15657" s="325"/>
      <c r="D15657" s="325"/>
      <c r="E15657" s="46"/>
      <c r="F15657" s="130">
        <f t="shared" si="246"/>
        <v>0</v>
      </c>
      <c r="G15657" s="69"/>
    </row>
    <row r="15658" spans="1:7" ht="18" customHeight="1">
      <c r="A15658" s="323" t="s">
        <v>203</v>
      </c>
      <c r="B15658" s="302" t="s">
        <v>31</v>
      </c>
      <c r="C15658" s="325" t="s">
        <v>2566</v>
      </c>
      <c r="D15658" s="325">
        <v>208.9</v>
      </c>
      <c r="E15658" s="46">
        <v>34500</v>
      </c>
      <c r="F15658" s="130">
        <f t="shared" si="246"/>
        <v>7207050</v>
      </c>
      <c r="G15658" s="86">
        <f>F15658</f>
        <v>7207050</v>
      </c>
    </row>
    <row r="15659" spans="1:7" ht="18" customHeight="1">
      <c r="A15659" s="323"/>
      <c r="B15659" s="302"/>
      <c r="C15659" s="325"/>
      <c r="D15659" s="325"/>
      <c r="E15659" s="46"/>
      <c r="F15659" s="130">
        <f t="shared" si="246"/>
        <v>0</v>
      </c>
      <c r="G15659" s="69"/>
    </row>
    <row r="15660" spans="1:7" ht="18" customHeight="1">
      <c r="A15660" s="323" t="s">
        <v>93</v>
      </c>
      <c r="B15660" s="302" t="s">
        <v>31</v>
      </c>
      <c r="C15660" s="325" t="s">
        <v>1066</v>
      </c>
      <c r="D15660" s="325">
        <v>40</v>
      </c>
      <c r="E15660" s="46">
        <v>35000</v>
      </c>
      <c r="F15660" s="130">
        <f t="shared" si="246"/>
        <v>1400000</v>
      </c>
      <c r="G15660" s="86">
        <f>SUM(F15660:F15662)</f>
        <v>10027000</v>
      </c>
    </row>
    <row r="15661" spans="1:7" ht="18" customHeight="1">
      <c r="A15661" s="323"/>
      <c r="B15661" s="302" t="s">
        <v>3325</v>
      </c>
      <c r="C15661" s="325" t="s">
        <v>671</v>
      </c>
      <c r="D15661" s="325">
        <v>217.8</v>
      </c>
      <c r="E15661" s="46">
        <v>33000</v>
      </c>
      <c r="F15661" s="130">
        <f t="shared" si="246"/>
        <v>7187400</v>
      </c>
      <c r="G15661" s="69"/>
    </row>
    <row r="15662" spans="1:7" ht="18" customHeight="1">
      <c r="A15662" s="323"/>
      <c r="B15662" s="302" t="s">
        <v>617</v>
      </c>
      <c r="C15662" s="325" t="s">
        <v>388</v>
      </c>
      <c r="D15662" s="325">
        <v>47.2</v>
      </c>
      <c r="E15662" s="46">
        <v>30500</v>
      </c>
      <c r="F15662" s="130">
        <f t="shared" si="246"/>
        <v>1439600</v>
      </c>
      <c r="G15662" s="69"/>
    </row>
    <row r="15663" spans="1:7" ht="18" customHeight="1">
      <c r="A15663" s="323"/>
      <c r="B15663" s="302"/>
      <c r="C15663" s="325"/>
      <c r="D15663" s="325"/>
      <c r="E15663" s="46"/>
      <c r="F15663" s="130">
        <f>E15663*D15663</f>
        <v>0</v>
      </c>
      <c r="G15663" s="69"/>
    </row>
    <row r="15664" spans="1:7" ht="18" customHeight="1">
      <c r="A15664" s="323" t="s">
        <v>90</v>
      </c>
      <c r="B15664" s="302" t="s">
        <v>64</v>
      </c>
      <c r="C15664" s="325" t="s">
        <v>3321</v>
      </c>
      <c r="D15664" s="325">
        <v>207.3</v>
      </c>
      <c r="E15664" s="46">
        <v>35000</v>
      </c>
      <c r="F15664" s="130">
        <f t="shared" si="246"/>
        <v>7255500</v>
      </c>
      <c r="G15664" s="86">
        <f>F15664</f>
        <v>7255500</v>
      </c>
    </row>
    <row r="15665" spans="1:7" ht="18" customHeight="1">
      <c r="A15665" s="323"/>
      <c r="B15665" s="302"/>
      <c r="C15665" s="325"/>
      <c r="D15665" s="325"/>
      <c r="E15665" s="46"/>
      <c r="F15665" s="130">
        <f t="shared" si="246"/>
        <v>0</v>
      </c>
      <c r="G15665" s="69"/>
    </row>
    <row r="15666" spans="1:7" ht="18" customHeight="1">
      <c r="A15666" s="323" t="s">
        <v>207</v>
      </c>
      <c r="B15666" s="302" t="s">
        <v>23</v>
      </c>
      <c r="C15666" s="325" t="s">
        <v>3322</v>
      </c>
      <c r="D15666" s="325">
        <v>318.5</v>
      </c>
      <c r="E15666" s="46">
        <v>35500</v>
      </c>
      <c r="F15666" s="130">
        <f t="shared" si="246"/>
        <v>11306750</v>
      </c>
      <c r="G15666" s="86">
        <f>SUM(F15666:F15668)</f>
        <v>20977250</v>
      </c>
    </row>
    <row r="15667" spans="1:7" ht="18" customHeight="1">
      <c r="A15667" s="323"/>
      <c r="B15667" s="302" t="s">
        <v>23</v>
      </c>
      <c r="C15667" s="325" t="s">
        <v>3323</v>
      </c>
      <c r="D15667" s="325">
        <v>123</v>
      </c>
      <c r="E15667" s="46">
        <v>33500</v>
      </c>
      <c r="F15667" s="130">
        <f t="shared" si="246"/>
        <v>4120500</v>
      </c>
      <c r="G15667" s="69"/>
    </row>
    <row r="15668" spans="1:7" ht="18" customHeight="1">
      <c r="A15668" s="323"/>
      <c r="B15668" s="302" t="s">
        <v>208</v>
      </c>
      <c r="C15668" s="325" t="s">
        <v>1377</v>
      </c>
      <c r="D15668" s="325">
        <v>150</v>
      </c>
      <c r="E15668" s="46">
        <v>37000</v>
      </c>
      <c r="F15668" s="130">
        <f t="shared" si="246"/>
        <v>5550000</v>
      </c>
      <c r="G15668" s="69"/>
    </row>
    <row r="15669" spans="1:7" ht="18" customHeight="1">
      <c r="A15669" s="323"/>
      <c r="B15669" s="302"/>
      <c r="C15669" s="325"/>
      <c r="D15669" s="325"/>
      <c r="E15669" s="46"/>
      <c r="F15669" s="130">
        <f t="shared" si="246"/>
        <v>0</v>
      </c>
      <c r="G15669" s="69"/>
    </row>
    <row r="15670" spans="1:7" ht="18" customHeight="1">
      <c r="A15670" s="323" t="s">
        <v>210</v>
      </c>
      <c r="B15670" s="302" t="s">
        <v>212</v>
      </c>
      <c r="C15670" s="325" t="s">
        <v>344</v>
      </c>
      <c r="D15670" s="325">
        <v>400</v>
      </c>
      <c r="E15670" s="46">
        <v>31000</v>
      </c>
      <c r="F15670" s="130">
        <f t="shared" si="246"/>
        <v>12400000</v>
      </c>
      <c r="G15670" s="86">
        <f>SUM(F15670:F15671)</f>
        <v>17050000</v>
      </c>
    </row>
    <row r="15671" spans="1:7" ht="18" customHeight="1">
      <c r="A15671" s="323"/>
      <c r="B15671" s="302" t="s">
        <v>212</v>
      </c>
      <c r="C15671" s="325" t="s">
        <v>213</v>
      </c>
      <c r="D15671" s="325">
        <v>150</v>
      </c>
      <c r="E15671" s="46">
        <v>31000</v>
      </c>
      <c r="F15671" s="130">
        <f t="shared" si="246"/>
        <v>4650000</v>
      </c>
      <c r="G15671" s="69"/>
    </row>
    <row r="15672" spans="1:7" ht="18" customHeight="1">
      <c r="A15672" s="323"/>
      <c r="B15672" s="302"/>
      <c r="C15672" s="325"/>
      <c r="D15672" s="325"/>
      <c r="E15672" s="46"/>
      <c r="F15672" s="130">
        <f t="shared" si="246"/>
        <v>0</v>
      </c>
      <c r="G15672" s="69"/>
    </row>
    <row r="15673" spans="1:7" ht="18" customHeight="1">
      <c r="A15673" s="323" t="s">
        <v>81</v>
      </c>
      <c r="B15673" s="302" t="s">
        <v>518</v>
      </c>
      <c r="C15673" s="325" t="s">
        <v>3324</v>
      </c>
      <c r="D15673" s="325">
        <v>381.7</v>
      </c>
      <c r="E15673" s="46">
        <v>34000</v>
      </c>
      <c r="F15673" s="130">
        <f t="shared" si="246"/>
        <v>12977800</v>
      </c>
      <c r="G15673" s="86">
        <f>F15673</f>
        <v>12977800</v>
      </c>
    </row>
    <row r="15674" spans="1:7" ht="18" customHeight="1">
      <c r="A15674" s="323"/>
      <c r="B15674" s="302"/>
      <c r="C15674" s="325"/>
      <c r="D15674" s="325"/>
      <c r="E15674" s="46"/>
      <c r="F15674" s="130">
        <f t="shared" si="246"/>
        <v>0</v>
      </c>
      <c r="G15674" s="69"/>
    </row>
    <row r="15675" spans="1:7" ht="18" customHeight="1">
      <c r="A15675" s="323" t="s">
        <v>336</v>
      </c>
      <c r="B15675" s="302" t="s">
        <v>13</v>
      </c>
      <c r="C15675" s="325" t="s">
        <v>455</v>
      </c>
      <c r="D15675" s="325">
        <v>450</v>
      </c>
      <c r="E15675" s="46">
        <v>32000</v>
      </c>
      <c r="F15675" s="130">
        <f t="shared" si="246"/>
        <v>14400000</v>
      </c>
      <c r="G15675" s="86">
        <f>SUM(F15675:F15679)</f>
        <v>41240500</v>
      </c>
    </row>
    <row r="15676" spans="1:7" ht="18" customHeight="1">
      <c r="A15676" s="323"/>
      <c r="B15676" s="302" t="s">
        <v>23</v>
      </c>
      <c r="C15676" s="325" t="s">
        <v>3326</v>
      </c>
      <c r="D15676" s="325">
        <v>100</v>
      </c>
      <c r="E15676" s="46">
        <v>34500</v>
      </c>
      <c r="F15676" s="130">
        <f t="shared" si="246"/>
        <v>3450000</v>
      </c>
      <c r="G15676" s="69"/>
    </row>
    <row r="15677" spans="1:7" ht="18" customHeight="1">
      <c r="A15677" s="323"/>
      <c r="B15677" s="302" t="s">
        <v>23</v>
      </c>
      <c r="C15677" s="325" t="s">
        <v>766</v>
      </c>
      <c r="D15677" s="325">
        <v>275</v>
      </c>
      <c r="E15677" s="46">
        <v>32500</v>
      </c>
      <c r="F15677" s="130">
        <f t="shared" si="246"/>
        <v>8937500</v>
      </c>
      <c r="G15677" s="69"/>
    </row>
    <row r="15678" spans="1:7" ht="18" customHeight="1">
      <c r="A15678" s="323"/>
      <c r="B15678" s="302" t="s">
        <v>31</v>
      </c>
      <c r="C15678" s="325" t="s">
        <v>793</v>
      </c>
      <c r="D15678" s="325">
        <v>104.6</v>
      </c>
      <c r="E15678" s="46">
        <v>35000</v>
      </c>
      <c r="F15678" s="130">
        <f t="shared" si="246"/>
        <v>3661000</v>
      </c>
      <c r="G15678" s="69"/>
    </row>
    <row r="15679" spans="1:7" ht="18" customHeight="1">
      <c r="A15679" s="323"/>
      <c r="B15679" s="302" t="s">
        <v>64</v>
      </c>
      <c r="C15679" s="325" t="s">
        <v>3327</v>
      </c>
      <c r="D15679" s="325">
        <v>304</v>
      </c>
      <c r="E15679" s="46">
        <v>35500</v>
      </c>
      <c r="F15679" s="130">
        <f t="shared" si="246"/>
        <v>10792000</v>
      </c>
      <c r="G15679" s="69"/>
    </row>
    <row r="15680" spans="1:7" ht="18" customHeight="1">
      <c r="A15680" s="323"/>
      <c r="B15680" s="302"/>
      <c r="C15680" s="325"/>
      <c r="D15680" s="325"/>
      <c r="E15680" s="46"/>
      <c r="F15680" s="130">
        <f t="shared" si="246"/>
        <v>0</v>
      </c>
      <c r="G15680" s="69"/>
    </row>
    <row r="15681" spans="1:7" ht="18" customHeight="1">
      <c r="A15681" s="323" t="s">
        <v>408</v>
      </c>
      <c r="B15681" s="302" t="s">
        <v>31</v>
      </c>
      <c r="C15681" s="325" t="s">
        <v>46</v>
      </c>
      <c r="D15681" s="325">
        <v>200</v>
      </c>
      <c r="E15681" s="46">
        <v>33500</v>
      </c>
      <c r="F15681" s="130">
        <f t="shared" si="246"/>
        <v>6700000</v>
      </c>
      <c r="G15681" s="86">
        <f>SUM(F15681:F15682)</f>
        <v>9715000</v>
      </c>
    </row>
    <row r="15682" spans="1:7" ht="18" customHeight="1">
      <c r="A15682" s="323"/>
      <c r="B15682" s="302" t="s">
        <v>31</v>
      </c>
      <c r="C15682" s="325" t="s">
        <v>2351</v>
      </c>
      <c r="D15682" s="325">
        <v>90</v>
      </c>
      <c r="E15682" s="46">
        <v>33500</v>
      </c>
      <c r="F15682" s="130">
        <f t="shared" si="246"/>
        <v>3015000</v>
      </c>
      <c r="G15682" s="69"/>
    </row>
    <row r="15683" spans="1:7" ht="18" customHeight="1">
      <c r="A15683" s="323"/>
      <c r="B15683" s="302"/>
      <c r="C15683" s="325"/>
      <c r="D15683" s="325"/>
      <c r="E15683" s="46"/>
      <c r="F15683" s="130">
        <f t="shared" si="246"/>
        <v>0</v>
      </c>
      <c r="G15683" s="69"/>
    </row>
    <row r="15684" spans="1:7" ht="18" customHeight="1">
      <c r="A15684" s="323" t="s">
        <v>235</v>
      </c>
      <c r="B15684" s="302" t="s">
        <v>13</v>
      </c>
      <c r="C15684" s="325" t="s">
        <v>2927</v>
      </c>
      <c r="D15684" s="325">
        <v>104.5</v>
      </c>
      <c r="E15684" s="46">
        <v>30000</v>
      </c>
      <c r="F15684" s="130">
        <f t="shared" si="246"/>
        <v>3135000</v>
      </c>
      <c r="G15684" s="86">
        <f>F15684</f>
        <v>3135000</v>
      </c>
    </row>
    <row r="15685" spans="1:7" ht="18" customHeight="1">
      <c r="A15685" s="323"/>
      <c r="B15685" s="302"/>
      <c r="C15685" s="325"/>
      <c r="D15685" s="325"/>
      <c r="E15685" s="46"/>
      <c r="F15685" s="130">
        <f t="shared" si="246"/>
        <v>0</v>
      </c>
      <c r="G15685" s="69"/>
    </row>
    <row r="15686" spans="1:7" ht="18" customHeight="1">
      <c r="A15686" s="323" t="s">
        <v>504</v>
      </c>
      <c r="B15686" s="302" t="s">
        <v>13</v>
      </c>
      <c r="C15686" s="325" t="s">
        <v>3330</v>
      </c>
      <c r="D15686" s="325">
        <v>30</v>
      </c>
      <c r="E15686" s="46">
        <v>30500</v>
      </c>
      <c r="F15686" s="130">
        <f t="shared" si="246"/>
        <v>915000</v>
      </c>
      <c r="G15686" s="86">
        <f>SUM(F15686:F15690)</f>
        <v>7121750</v>
      </c>
    </row>
    <row r="15687" spans="1:7" ht="18" customHeight="1">
      <c r="A15687" s="323"/>
      <c r="B15687" s="302" t="s">
        <v>13</v>
      </c>
      <c r="C15687" s="325" t="s">
        <v>2028</v>
      </c>
      <c r="D15687" s="325">
        <v>40</v>
      </c>
      <c r="E15687" s="46">
        <v>30500</v>
      </c>
      <c r="F15687" s="130">
        <f t="shared" si="246"/>
        <v>1220000</v>
      </c>
      <c r="G15687" s="69"/>
    </row>
    <row r="15688" spans="1:7" ht="18" customHeight="1">
      <c r="A15688" s="323"/>
      <c r="B15688" s="302" t="s">
        <v>13</v>
      </c>
      <c r="C15688" s="325" t="s">
        <v>2078</v>
      </c>
      <c r="D15688" s="325">
        <v>97</v>
      </c>
      <c r="E15688" s="46">
        <v>30500</v>
      </c>
      <c r="F15688" s="130">
        <f t="shared" si="246"/>
        <v>2958500</v>
      </c>
      <c r="G15688" s="69"/>
    </row>
    <row r="15689" spans="1:7" ht="18" customHeight="1">
      <c r="A15689" s="323"/>
      <c r="B15689" s="302" t="s">
        <v>13</v>
      </c>
      <c r="C15689" s="325" t="s">
        <v>3331</v>
      </c>
      <c r="D15689" s="325">
        <v>20</v>
      </c>
      <c r="E15689" s="46">
        <v>30500</v>
      </c>
      <c r="F15689" s="130">
        <f t="shared" si="246"/>
        <v>610000</v>
      </c>
      <c r="G15689" s="69"/>
    </row>
    <row r="15690" spans="1:7" ht="18" customHeight="1">
      <c r="A15690" s="323"/>
      <c r="B15690" s="302" t="s">
        <v>13</v>
      </c>
      <c r="C15690" s="325" t="s">
        <v>2746</v>
      </c>
      <c r="D15690" s="325">
        <v>46.5</v>
      </c>
      <c r="E15690" s="46">
        <v>30500</v>
      </c>
      <c r="F15690" s="130">
        <f t="shared" si="246"/>
        <v>1418250</v>
      </c>
      <c r="G15690" s="69"/>
    </row>
    <row r="15691" spans="1:7" ht="18" customHeight="1">
      <c r="A15691" s="323"/>
      <c r="B15691" s="302"/>
      <c r="C15691" s="325"/>
      <c r="D15691" s="325"/>
      <c r="E15691" s="46"/>
      <c r="F15691" s="130">
        <f t="shared" si="246"/>
        <v>0</v>
      </c>
      <c r="G15691" s="69"/>
    </row>
    <row r="15692" spans="1:7" ht="18" customHeight="1">
      <c r="A15692" s="533" t="s">
        <v>394</v>
      </c>
      <c r="B15692" s="440" t="s">
        <v>3332</v>
      </c>
      <c r="C15692" s="382" t="s">
        <v>365</v>
      </c>
      <c r="D15692" s="382">
        <v>229</v>
      </c>
      <c r="E15692" s="59">
        <v>36000</v>
      </c>
      <c r="F15692" s="132">
        <f t="shared" si="246"/>
        <v>8244000</v>
      </c>
      <c r="G15692" s="125">
        <f>F15692</f>
        <v>8244000</v>
      </c>
    </row>
    <row r="15693" spans="1:7" ht="18" customHeight="1">
      <c r="A15693" s="526"/>
      <c r="B15693" s="435"/>
      <c r="C15693" s="484"/>
      <c r="D15693" s="484"/>
      <c r="E15693" s="113"/>
      <c r="F15693" s="126"/>
      <c r="G15693" s="9"/>
    </row>
    <row r="15694" spans="1:7" ht="18" customHeight="1">
      <c r="A15694" s="537">
        <v>42533</v>
      </c>
      <c r="B15694" s="355"/>
      <c r="C15694" s="491" t="s">
        <v>398</v>
      </c>
      <c r="D15694" s="525"/>
      <c r="F15694" s="127"/>
    </row>
    <row r="15695" spans="1:7" ht="18" customHeight="1">
      <c r="A15695" s="531" t="s">
        <v>3125</v>
      </c>
      <c r="B15695" s="436" t="s">
        <v>134</v>
      </c>
      <c r="C15695" s="494" t="s">
        <v>152</v>
      </c>
      <c r="D15695" s="527">
        <f>SUM(D15696:D15728)</f>
        <v>2801.1000000000004</v>
      </c>
      <c r="E15695" s="166"/>
      <c r="F15695" s="166">
        <f>SUM(F15696:F15728)</f>
        <v>92553050</v>
      </c>
      <c r="G15695" s="166">
        <f>SUM(G15696:G15728)</f>
        <v>92553050</v>
      </c>
    </row>
    <row r="15696" spans="1:7" ht="18" customHeight="1">
      <c r="A15696" s="532" t="s">
        <v>56</v>
      </c>
      <c r="B15696" s="441" t="s">
        <v>13</v>
      </c>
      <c r="C15696" s="492" t="s">
        <v>306</v>
      </c>
      <c r="D15696" s="492">
        <v>50</v>
      </c>
      <c r="E15696" s="62">
        <v>31000</v>
      </c>
      <c r="F15696" s="139">
        <f t="shared" ref="F15696:F15776" si="247">E15696*D15696</f>
        <v>1550000</v>
      </c>
      <c r="G15696" s="85">
        <f>F15696</f>
        <v>1550000</v>
      </c>
    </row>
    <row r="15697" spans="1:8" ht="18" customHeight="1">
      <c r="A15697" s="323"/>
      <c r="B15697" s="302"/>
      <c r="C15697" s="325"/>
      <c r="D15697" s="325"/>
      <c r="E15697" s="46"/>
      <c r="F15697" s="130">
        <f t="shared" si="247"/>
        <v>0</v>
      </c>
      <c r="G15697" s="69"/>
    </row>
    <row r="15698" spans="1:8" ht="18" customHeight="1">
      <c r="A15698" s="323" t="s">
        <v>3186</v>
      </c>
      <c r="B15698" s="302" t="s">
        <v>31</v>
      </c>
      <c r="C15698" s="325" t="s">
        <v>1651</v>
      </c>
      <c r="D15698" s="325">
        <v>100</v>
      </c>
      <c r="E15698" s="46">
        <v>33000</v>
      </c>
      <c r="F15698" s="130">
        <f t="shared" si="247"/>
        <v>3300000</v>
      </c>
      <c r="G15698" s="86">
        <f>SUM(F15698:F15700)</f>
        <v>18150000</v>
      </c>
    </row>
    <row r="15699" spans="1:8" ht="18" customHeight="1">
      <c r="A15699" s="323"/>
      <c r="B15699" s="302" t="s">
        <v>31</v>
      </c>
      <c r="C15699" s="325" t="s">
        <v>713</v>
      </c>
      <c r="D15699" s="325">
        <v>350</v>
      </c>
      <c r="E15699" s="46">
        <v>33000</v>
      </c>
      <c r="F15699" s="130">
        <f t="shared" si="247"/>
        <v>11550000</v>
      </c>
      <c r="G15699" s="69"/>
    </row>
    <row r="15700" spans="1:8" ht="18" customHeight="1">
      <c r="A15700" s="323"/>
      <c r="B15700" s="302" t="s">
        <v>31</v>
      </c>
      <c r="C15700" s="325" t="s">
        <v>2026</v>
      </c>
      <c r="D15700" s="325">
        <v>100</v>
      </c>
      <c r="E15700" s="46">
        <v>33000</v>
      </c>
      <c r="F15700" s="130">
        <f t="shared" si="247"/>
        <v>3300000</v>
      </c>
      <c r="G15700" s="69"/>
    </row>
    <row r="15701" spans="1:8" ht="18" customHeight="1">
      <c r="A15701" s="323"/>
      <c r="B15701" s="302"/>
      <c r="C15701" s="325"/>
      <c r="D15701" s="325"/>
      <c r="E15701" s="46"/>
      <c r="F15701" s="130">
        <f t="shared" si="247"/>
        <v>0</v>
      </c>
      <c r="G15701" s="69"/>
    </row>
    <row r="15702" spans="1:8" ht="18" customHeight="1">
      <c r="A15702" s="323" t="s">
        <v>3333</v>
      </c>
      <c r="B15702" s="302" t="s">
        <v>13</v>
      </c>
      <c r="C15702" s="325" t="s">
        <v>2804</v>
      </c>
      <c r="D15702" s="325">
        <v>305</v>
      </c>
      <c r="E15702" s="46">
        <v>30500</v>
      </c>
      <c r="F15702" s="130">
        <f t="shared" si="247"/>
        <v>9302500</v>
      </c>
      <c r="G15702" s="86">
        <f>SUM(F15702:F15703)</f>
        <v>27907500</v>
      </c>
    </row>
    <row r="15703" spans="1:8" ht="18" customHeight="1">
      <c r="A15703" s="323"/>
      <c r="B15703" s="302" t="s">
        <v>13</v>
      </c>
      <c r="C15703" s="325" t="s">
        <v>62</v>
      </c>
      <c r="D15703" s="325">
        <v>610</v>
      </c>
      <c r="E15703" s="46">
        <v>30500</v>
      </c>
      <c r="F15703" s="130">
        <f t="shared" si="247"/>
        <v>18605000</v>
      </c>
      <c r="G15703" s="69"/>
    </row>
    <row r="15704" spans="1:8" ht="18" customHeight="1">
      <c r="A15704" s="323"/>
      <c r="B15704" s="302"/>
      <c r="C15704" s="325"/>
      <c r="D15704" s="325"/>
      <c r="E15704" s="46"/>
      <c r="F15704" s="130">
        <f t="shared" si="247"/>
        <v>0</v>
      </c>
      <c r="G15704" s="69"/>
    </row>
    <row r="15705" spans="1:8" ht="18" customHeight="1">
      <c r="A15705" s="323" t="s">
        <v>97</v>
      </c>
      <c r="B15705" s="302" t="s">
        <v>13</v>
      </c>
      <c r="C15705" s="325" t="s">
        <v>3018</v>
      </c>
      <c r="D15705" s="325">
        <v>80</v>
      </c>
      <c r="E15705" s="46">
        <v>30500</v>
      </c>
      <c r="F15705" s="130">
        <f t="shared" si="247"/>
        <v>2440000</v>
      </c>
      <c r="G15705" s="86">
        <f>F15705</f>
        <v>2440000</v>
      </c>
    </row>
    <row r="15706" spans="1:8" ht="18" customHeight="1">
      <c r="A15706" s="323"/>
      <c r="B15706" s="302"/>
      <c r="C15706" s="325"/>
      <c r="D15706" s="325"/>
      <c r="E15706" s="46"/>
      <c r="F15706" s="130">
        <f t="shared" si="247"/>
        <v>0</v>
      </c>
      <c r="G15706" s="69"/>
    </row>
    <row r="15707" spans="1:8" ht="18" customHeight="1">
      <c r="A15707" s="323" t="s">
        <v>63</v>
      </c>
      <c r="B15707" s="302" t="s">
        <v>13</v>
      </c>
      <c r="C15707" s="325" t="s">
        <v>686</v>
      </c>
      <c r="D15707" s="325">
        <v>130</v>
      </c>
      <c r="E15707" s="46">
        <v>32000</v>
      </c>
      <c r="F15707" s="130">
        <f t="shared" si="247"/>
        <v>4160000</v>
      </c>
      <c r="G15707" s="86">
        <f>F15707</f>
        <v>4160000</v>
      </c>
      <c r="H15707" s="277" t="s">
        <v>2474</v>
      </c>
    </row>
    <row r="15708" spans="1:8" ht="18" customHeight="1">
      <c r="A15708" s="323"/>
      <c r="B15708" s="302"/>
      <c r="C15708" s="325"/>
      <c r="D15708" s="325"/>
      <c r="E15708" s="46"/>
      <c r="F15708" s="130">
        <f t="shared" si="247"/>
        <v>0</v>
      </c>
      <c r="G15708" s="69"/>
    </row>
    <row r="15709" spans="1:8" ht="18" customHeight="1">
      <c r="A15709" s="323" t="s">
        <v>2231</v>
      </c>
      <c r="B15709" s="302" t="s">
        <v>31</v>
      </c>
      <c r="C15709" s="325" t="s">
        <v>3267</v>
      </c>
      <c r="D15709" s="325">
        <v>386</v>
      </c>
      <c r="E15709" s="46">
        <v>36500</v>
      </c>
      <c r="F15709" s="130">
        <f t="shared" si="247"/>
        <v>14089000</v>
      </c>
      <c r="G15709" s="86">
        <f>F15709</f>
        <v>14089000</v>
      </c>
      <c r="H15709" s="354" t="s">
        <v>2513</v>
      </c>
    </row>
    <row r="15710" spans="1:8" ht="18" customHeight="1">
      <c r="A15710" s="323"/>
      <c r="B15710" s="302"/>
      <c r="C15710" s="325"/>
      <c r="D15710" s="325"/>
      <c r="E15710" s="46"/>
      <c r="F15710" s="130">
        <f t="shared" si="247"/>
        <v>0</v>
      </c>
      <c r="G15710" s="69"/>
    </row>
    <row r="15711" spans="1:8" ht="18" customHeight="1">
      <c r="A15711" s="323" t="s">
        <v>3334</v>
      </c>
      <c r="B15711" s="302" t="s">
        <v>31</v>
      </c>
      <c r="C15711" s="325" t="s">
        <v>2139</v>
      </c>
      <c r="D15711" s="325">
        <v>338.9</v>
      </c>
      <c r="E15711" s="46">
        <v>34000</v>
      </c>
      <c r="F15711" s="130">
        <f t="shared" si="247"/>
        <v>11522600</v>
      </c>
      <c r="G15711" s="86">
        <f>F15711</f>
        <v>11522600</v>
      </c>
    </row>
    <row r="15712" spans="1:8" ht="18" customHeight="1">
      <c r="A15712" s="323"/>
      <c r="B15712" s="302"/>
      <c r="C15712" s="325"/>
      <c r="D15712" s="325"/>
      <c r="E15712" s="46"/>
      <c r="F15712" s="130">
        <f t="shared" si="247"/>
        <v>0</v>
      </c>
      <c r="G15712" s="69"/>
    </row>
    <row r="15713" spans="1:8" ht="18" customHeight="1">
      <c r="A15713" s="323" t="s">
        <v>327</v>
      </c>
      <c r="B15713" s="439" t="s">
        <v>53</v>
      </c>
      <c r="C15713" s="430" t="s">
        <v>343</v>
      </c>
      <c r="D15713" s="430">
        <v>-20</v>
      </c>
      <c r="E15713" s="54">
        <v>35000</v>
      </c>
      <c r="F15713" s="140">
        <f t="shared" si="247"/>
        <v>-700000</v>
      </c>
      <c r="G15713" s="86">
        <f>SUM(F15713:F15715)</f>
        <v>6324449.9999999991</v>
      </c>
    </row>
    <row r="15714" spans="1:8" ht="18" customHeight="1">
      <c r="A15714" s="323"/>
      <c r="B15714" s="439" t="s">
        <v>1255</v>
      </c>
      <c r="C15714" s="430"/>
      <c r="D15714" s="430">
        <v>-68</v>
      </c>
      <c r="E15714" s="54">
        <v>20000</v>
      </c>
      <c r="F15714" s="140">
        <f t="shared" si="247"/>
        <v>-1360000</v>
      </c>
      <c r="G15714" s="69"/>
    </row>
    <row r="15715" spans="1:8" ht="18" customHeight="1">
      <c r="A15715" s="302"/>
      <c r="B15715" s="302" t="s">
        <v>13</v>
      </c>
      <c r="C15715" s="325" t="s">
        <v>2506</v>
      </c>
      <c r="D15715" s="325">
        <v>274.89999999999998</v>
      </c>
      <c r="E15715" s="46">
        <v>30500</v>
      </c>
      <c r="F15715" s="130">
        <f t="shared" si="247"/>
        <v>8384449.9999999991</v>
      </c>
      <c r="G15715" s="69"/>
      <c r="H15715" s="354" t="s">
        <v>2513</v>
      </c>
    </row>
    <row r="15716" spans="1:8" ht="18" customHeight="1">
      <c r="A15716" s="323"/>
      <c r="B15716" s="302"/>
      <c r="C15716" s="325"/>
      <c r="D15716" s="325"/>
      <c r="E15716" s="46"/>
      <c r="F15716" s="130">
        <f t="shared" si="247"/>
        <v>0</v>
      </c>
      <c r="G15716" s="69"/>
    </row>
    <row r="15717" spans="1:8" ht="18" customHeight="1">
      <c r="A15717" s="323" t="s">
        <v>394</v>
      </c>
      <c r="B15717" s="439" t="s">
        <v>1735</v>
      </c>
      <c r="C15717" s="430" t="s">
        <v>118</v>
      </c>
      <c r="D15717" s="430">
        <v>-9</v>
      </c>
      <c r="E15717" s="54">
        <v>35000</v>
      </c>
      <c r="F15717" s="140">
        <f t="shared" si="247"/>
        <v>-315000</v>
      </c>
      <c r="G15717" s="86">
        <f>SUM(F15717:F15720)</f>
        <v>-2036500</v>
      </c>
    </row>
    <row r="15718" spans="1:8" ht="18" customHeight="1">
      <c r="A15718" s="323"/>
      <c r="B15718" s="439" t="s">
        <v>1735</v>
      </c>
      <c r="C15718" s="430" t="s">
        <v>3335</v>
      </c>
      <c r="D15718" s="430">
        <v>-8</v>
      </c>
      <c r="E15718" s="54">
        <v>33000</v>
      </c>
      <c r="F15718" s="140">
        <f t="shared" si="247"/>
        <v>-264000</v>
      </c>
      <c r="G15718" s="69"/>
    </row>
    <row r="15719" spans="1:8" ht="18" customHeight="1">
      <c r="A15719" s="323"/>
      <c r="B15719" s="439" t="s">
        <v>395</v>
      </c>
      <c r="C15719" s="507" t="s">
        <v>3336</v>
      </c>
      <c r="D15719" s="430">
        <v>-38.5</v>
      </c>
      <c r="E15719" s="54">
        <v>34000</v>
      </c>
      <c r="F15719" s="140">
        <f t="shared" si="247"/>
        <v>-1309000</v>
      </c>
      <c r="G15719" s="69"/>
    </row>
    <row r="15720" spans="1:8" ht="18" customHeight="1">
      <c r="A15720" s="323"/>
      <c r="B15720" s="439" t="s">
        <v>395</v>
      </c>
      <c r="C15720" s="430" t="s">
        <v>118</v>
      </c>
      <c r="D15720" s="430">
        <v>-4.5</v>
      </c>
      <c r="E15720" s="54">
        <v>33000</v>
      </c>
      <c r="F15720" s="140">
        <f t="shared" si="247"/>
        <v>-148500</v>
      </c>
      <c r="G15720" s="69"/>
    </row>
    <row r="15721" spans="1:8" ht="18" customHeight="1">
      <c r="A15721" s="323"/>
      <c r="B15721" s="302"/>
      <c r="C15721" s="325"/>
      <c r="D15721" s="325"/>
      <c r="E15721" s="46"/>
      <c r="F15721" s="130">
        <f t="shared" si="247"/>
        <v>0</v>
      </c>
      <c r="G15721" s="69"/>
    </row>
    <row r="15722" spans="1:8" ht="18" customHeight="1">
      <c r="A15722" s="323" t="s">
        <v>408</v>
      </c>
      <c r="B15722" s="302" t="s">
        <v>31</v>
      </c>
      <c r="C15722" s="325" t="s">
        <v>2351</v>
      </c>
      <c r="D15722" s="325">
        <v>270</v>
      </c>
      <c r="E15722" s="46">
        <v>33500</v>
      </c>
      <c r="F15722" s="130">
        <f t="shared" si="247"/>
        <v>9045000</v>
      </c>
      <c r="G15722" s="86">
        <f>F15722</f>
        <v>9045000</v>
      </c>
    </row>
    <row r="15723" spans="1:8" ht="18" customHeight="1">
      <c r="A15723" s="323"/>
      <c r="B15723" s="302"/>
      <c r="C15723" s="325"/>
      <c r="D15723" s="325"/>
      <c r="E15723" s="46"/>
      <c r="F15723" s="130">
        <f t="shared" si="247"/>
        <v>0</v>
      </c>
      <c r="G15723" s="69"/>
    </row>
    <row r="15724" spans="1:8" ht="18" customHeight="1">
      <c r="A15724" s="323" t="s">
        <v>271</v>
      </c>
      <c r="B15724" s="302" t="s">
        <v>13</v>
      </c>
      <c r="C15724" s="325" t="s">
        <v>43</v>
      </c>
      <c r="D15724" s="325">
        <v>10</v>
      </c>
      <c r="E15724" s="46">
        <v>30500</v>
      </c>
      <c r="F15724" s="130">
        <f t="shared" si="247"/>
        <v>305000</v>
      </c>
      <c r="G15724" s="86">
        <f>SUM(F15724:F15726)</f>
        <v>915000</v>
      </c>
    </row>
    <row r="15725" spans="1:8" ht="18" customHeight="1">
      <c r="A15725" s="323"/>
      <c r="B15725" s="302" t="s">
        <v>13</v>
      </c>
      <c r="C15725" s="325" t="s">
        <v>22</v>
      </c>
      <c r="D15725" s="325">
        <v>10</v>
      </c>
      <c r="E15725" s="46">
        <v>30500</v>
      </c>
      <c r="F15725" s="130">
        <f t="shared" si="247"/>
        <v>305000</v>
      </c>
      <c r="G15725" s="69"/>
    </row>
    <row r="15726" spans="1:8" ht="18" customHeight="1">
      <c r="A15726" s="323"/>
      <c r="B15726" s="302" t="s">
        <v>13</v>
      </c>
      <c r="C15726" s="325" t="s">
        <v>60</v>
      </c>
      <c r="D15726" s="325">
        <v>10</v>
      </c>
      <c r="E15726" s="46">
        <v>30500</v>
      </c>
      <c r="F15726" s="130">
        <f t="shared" si="247"/>
        <v>305000</v>
      </c>
      <c r="G15726" s="69"/>
    </row>
    <row r="15727" spans="1:8" ht="18" customHeight="1">
      <c r="A15727" s="323"/>
      <c r="B15727" s="302"/>
      <c r="C15727" s="325"/>
      <c r="D15727" s="325"/>
      <c r="E15727" s="46"/>
      <c r="F15727" s="130">
        <f t="shared" si="247"/>
        <v>0</v>
      </c>
      <c r="G15727" s="69"/>
    </row>
    <row r="15728" spans="1:8" ht="18" customHeight="1">
      <c r="A15728" s="543" t="s">
        <v>314</v>
      </c>
      <c r="B15728" s="447" t="s">
        <v>1255</v>
      </c>
      <c r="C15728" s="497"/>
      <c r="D15728" s="497">
        <v>-75.7</v>
      </c>
      <c r="E15728" s="123">
        <v>20000</v>
      </c>
      <c r="F15728" s="164">
        <f t="shared" si="247"/>
        <v>-1514000</v>
      </c>
      <c r="G15728" s="125">
        <f>F15728</f>
        <v>-1514000</v>
      </c>
    </row>
    <row r="15729" spans="1:7" ht="18" customHeight="1">
      <c r="A15729" s="526"/>
      <c r="B15729" s="435"/>
      <c r="C15729" s="484"/>
      <c r="D15729" s="484"/>
      <c r="E15729" s="113"/>
      <c r="F15729" s="126"/>
      <c r="G15729" s="9"/>
    </row>
    <row r="15730" spans="1:7" ht="18" customHeight="1">
      <c r="A15730" s="537">
        <v>42534</v>
      </c>
      <c r="B15730" s="355"/>
      <c r="C15730" s="491" t="s">
        <v>398</v>
      </c>
      <c r="D15730" s="525"/>
      <c r="F15730" s="127"/>
    </row>
    <row r="15731" spans="1:7" ht="18" customHeight="1">
      <c r="A15731" s="531" t="s">
        <v>3125</v>
      </c>
      <c r="B15731" s="436" t="s">
        <v>134</v>
      </c>
      <c r="C15731" s="494" t="s">
        <v>152</v>
      </c>
      <c r="D15731" s="527">
        <f>SUM(D15732:D15818)</f>
        <v>9170.6999999999989</v>
      </c>
      <c r="E15731" s="166"/>
      <c r="F15731" s="166">
        <f>SUM(F15732:F15818)</f>
        <v>302802600</v>
      </c>
      <c r="G15731" s="166">
        <f>SUM(G15732:G15818)</f>
        <v>302802600</v>
      </c>
    </row>
    <row r="15732" spans="1:7" ht="18" customHeight="1">
      <c r="A15732" s="532" t="s">
        <v>2214</v>
      </c>
      <c r="B15732" s="441" t="s">
        <v>13</v>
      </c>
      <c r="C15732" s="492" t="s">
        <v>1082</v>
      </c>
      <c r="D15732" s="492">
        <v>40</v>
      </c>
      <c r="E15732" s="62">
        <v>31000</v>
      </c>
      <c r="F15732" s="139">
        <f t="shared" si="247"/>
        <v>1240000</v>
      </c>
      <c r="G15732" s="85">
        <f>SUM(F15732:F15736)</f>
        <v>5270000</v>
      </c>
    </row>
    <row r="15733" spans="1:7" ht="18" customHeight="1">
      <c r="A15733" s="323"/>
      <c r="B15733" s="302" t="s">
        <v>13</v>
      </c>
      <c r="C15733" s="325" t="s">
        <v>60</v>
      </c>
      <c r="D15733" s="325">
        <v>30</v>
      </c>
      <c r="E15733" s="46">
        <v>31000</v>
      </c>
      <c r="F15733" s="130">
        <f t="shared" si="247"/>
        <v>930000</v>
      </c>
      <c r="G15733" s="69"/>
    </row>
    <row r="15734" spans="1:7" ht="18" customHeight="1">
      <c r="A15734" s="323"/>
      <c r="B15734" s="302" t="s">
        <v>13</v>
      </c>
      <c r="C15734" s="325" t="s">
        <v>59</v>
      </c>
      <c r="D15734" s="325">
        <v>30</v>
      </c>
      <c r="E15734" s="46">
        <v>31000</v>
      </c>
      <c r="F15734" s="130">
        <f t="shared" si="247"/>
        <v>930000</v>
      </c>
      <c r="G15734" s="69"/>
    </row>
    <row r="15735" spans="1:7" ht="18" customHeight="1">
      <c r="A15735" s="323"/>
      <c r="B15735" s="302" t="s">
        <v>13</v>
      </c>
      <c r="C15735" s="325" t="s">
        <v>14</v>
      </c>
      <c r="D15735" s="325">
        <v>20</v>
      </c>
      <c r="E15735" s="46">
        <v>31000</v>
      </c>
      <c r="F15735" s="130">
        <f t="shared" si="247"/>
        <v>620000</v>
      </c>
      <c r="G15735" s="69"/>
    </row>
    <row r="15736" spans="1:7" ht="18" customHeight="1">
      <c r="A15736" s="323"/>
      <c r="B15736" s="302" t="s">
        <v>13</v>
      </c>
      <c r="C15736" s="325" t="s">
        <v>588</v>
      </c>
      <c r="D15736" s="325">
        <v>50</v>
      </c>
      <c r="E15736" s="46">
        <v>31000</v>
      </c>
      <c r="F15736" s="130">
        <f t="shared" si="247"/>
        <v>1550000</v>
      </c>
      <c r="G15736" s="69"/>
    </row>
    <row r="15737" spans="1:7" ht="18" customHeight="1">
      <c r="A15737" s="323"/>
      <c r="B15737" s="302"/>
      <c r="C15737" s="325"/>
      <c r="D15737" s="325"/>
      <c r="E15737" s="46"/>
      <c r="F15737" s="130">
        <f t="shared" si="247"/>
        <v>0</v>
      </c>
      <c r="G15737" s="69"/>
    </row>
    <row r="15738" spans="1:7" ht="18" customHeight="1">
      <c r="A15738" s="323" t="s">
        <v>354</v>
      </c>
      <c r="B15738" s="302" t="s">
        <v>13</v>
      </c>
      <c r="C15738" s="325" t="s">
        <v>1590</v>
      </c>
      <c r="D15738" s="325">
        <v>101.5</v>
      </c>
      <c r="E15738" s="46">
        <v>35000</v>
      </c>
      <c r="F15738" s="130">
        <f t="shared" si="247"/>
        <v>3552500</v>
      </c>
      <c r="G15738" s="86">
        <f>SUM(F15738:F15739)</f>
        <v>4172500</v>
      </c>
    </row>
    <row r="15739" spans="1:7" ht="18" customHeight="1">
      <c r="A15739" s="323"/>
      <c r="B15739" s="302" t="s">
        <v>13</v>
      </c>
      <c r="C15739" s="325" t="s">
        <v>25</v>
      </c>
      <c r="D15739" s="325">
        <v>20</v>
      </c>
      <c r="E15739" s="46">
        <v>31000</v>
      </c>
      <c r="F15739" s="130">
        <f t="shared" si="247"/>
        <v>620000</v>
      </c>
      <c r="G15739" s="69"/>
    </row>
    <row r="15740" spans="1:7" ht="18" customHeight="1">
      <c r="A15740" s="323"/>
      <c r="B15740" s="302"/>
      <c r="C15740" s="325"/>
      <c r="D15740" s="325"/>
      <c r="E15740" s="46"/>
      <c r="F15740" s="130">
        <f t="shared" si="247"/>
        <v>0</v>
      </c>
      <c r="G15740" s="69"/>
    </row>
    <row r="15741" spans="1:7" ht="18" customHeight="1">
      <c r="A15741" s="323" t="s">
        <v>3304</v>
      </c>
      <c r="B15741" s="302" t="s">
        <v>13</v>
      </c>
      <c r="C15741" s="325" t="s">
        <v>2516</v>
      </c>
      <c r="D15741" s="325">
        <v>30</v>
      </c>
      <c r="E15741" s="46">
        <v>30000</v>
      </c>
      <c r="F15741" s="130">
        <f t="shared" si="247"/>
        <v>900000</v>
      </c>
      <c r="G15741" s="86">
        <f>SUM(F15741:F15743)</f>
        <v>3300000</v>
      </c>
    </row>
    <row r="15742" spans="1:7" ht="18" customHeight="1">
      <c r="A15742" s="323"/>
      <c r="B15742" s="302" t="s">
        <v>13</v>
      </c>
      <c r="C15742" s="325" t="s">
        <v>57</v>
      </c>
      <c r="D15742" s="325">
        <v>30</v>
      </c>
      <c r="E15742" s="46">
        <v>30000</v>
      </c>
      <c r="F15742" s="130">
        <f t="shared" si="247"/>
        <v>900000</v>
      </c>
      <c r="G15742" s="69"/>
    </row>
    <row r="15743" spans="1:7" ht="18" customHeight="1">
      <c r="A15743" s="323"/>
      <c r="B15743" s="302" t="s">
        <v>13</v>
      </c>
      <c r="C15743" s="325" t="s">
        <v>3340</v>
      </c>
      <c r="D15743" s="325">
        <v>50</v>
      </c>
      <c r="E15743" s="46">
        <v>30000</v>
      </c>
      <c r="F15743" s="130">
        <f t="shared" si="247"/>
        <v>1500000</v>
      </c>
      <c r="G15743" s="69"/>
    </row>
    <row r="15744" spans="1:7" ht="18" customHeight="1">
      <c r="A15744" s="323"/>
      <c r="B15744" s="302"/>
      <c r="C15744" s="325"/>
      <c r="D15744" s="325"/>
      <c r="E15744" s="46"/>
      <c r="F15744" s="130">
        <f t="shared" si="247"/>
        <v>0</v>
      </c>
      <c r="G15744" s="69"/>
    </row>
    <row r="15745" spans="1:9" ht="18" customHeight="1">
      <c r="A15745" s="323" t="s">
        <v>3343</v>
      </c>
      <c r="B15745" s="302" t="s">
        <v>31</v>
      </c>
      <c r="C15745" s="325" t="s">
        <v>2631</v>
      </c>
      <c r="D15745" s="325">
        <v>225</v>
      </c>
      <c r="E15745" s="46">
        <v>34500</v>
      </c>
      <c r="F15745" s="130">
        <f t="shared" si="247"/>
        <v>7762500</v>
      </c>
      <c r="G15745" s="86">
        <f>F15745</f>
        <v>7762500</v>
      </c>
    </row>
    <row r="15746" spans="1:9" ht="18" customHeight="1">
      <c r="A15746" s="323"/>
      <c r="B15746" s="302"/>
      <c r="C15746" s="325"/>
      <c r="D15746" s="325"/>
      <c r="E15746" s="46"/>
      <c r="F15746" s="130">
        <f t="shared" si="247"/>
        <v>0</v>
      </c>
      <c r="G15746" s="69"/>
    </row>
    <row r="15747" spans="1:9" ht="18" customHeight="1">
      <c r="A15747" s="323" t="s">
        <v>2432</v>
      </c>
      <c r="B15747" s="444" t="s">
        <v>137</v>
      </c>
      <c r="C15747" s="482" t="s">
        <v>973</v>
      </c>
      <c r="D15747" s="482">
        <v>30</v>
      </c>
      <c r="E15747" s="116">
        <v>40000</v>
      </c>
      <c r="F15747" s="131">
        <f t="shared" si="247"/>
        <v>1200000</v>
      </c>
      <c r="G15747" s="86">
        <f>SUM(F15747:F15748)</f>
        <v>3225000</v>
      </c>
    </row>
    <row r="15748" spans="1:9" ht="18" customHeight="1">
      <c r="A15748" s="323"/>
      <c r="B15748" s="444" t="s">
        <v>137</v>
      </c>
      <c r="C15748" s="482" t="s">
        <v>863</v>
      </c>
      <c r="D15748" s="482">
        <v>50</v>
      </c>
      <c r="E15748" s="116">
        <v>40500</v>
      </c>
      <c r="F15748" s="131">
        <f t="shared" si="247"/>
        <v>2025000</v>
      </c>
      <c r="G15748" s="69"/>
    </row>
    <row r="15749" spans="1:9" ht="18" customHeight="1">
      <c r="A15749" s="323"/>
      <c r="B15749" s="302"/>
      <c r="C15749" s="325"/>
      <c r="D15749" s="325"/>
      <c r="E15749" s="46"/>
      <c r="F15749" s="130">
        <f t="shared" si="247"/>
        <v>0</v>
      </c>
      <c r="G15749" s="69"/>
    </row>
    <row r="15750" spans="1:9" ht="18" customHeight="1">
      <c r="A15750" s="323" t="s">
        <v>102</v>
      </c>
      <c r="B15750" s="302" t="s">
        <v>13</v>
      </c>
      <c r="C15750" s="325" t="s">
        <v>60</v>
      </c>
      <c r="D15750" s="325">
        <v>30</v>
      </c>
      <c r="E15750" s="46">
        <v>30500</v>
      </c>
      <c r="F15750" s="130">
        <f t="shared" si="247"/>
        <v>915000</v>
      </c>
      <c r="G15750" s="86">
        <f>F15750</f>
        <v>915000</v>
      </c>
    </row>
    <row r="15751" spans="1:9" ht="18" customHeight="1">
      <c r="A15751" s="323"/>
      <c r="B15751" s="302"/>
      <c r="C15751" s="325"/>
      <c r="D15751" s="325"/>
      <c r="E15751" s="46"/>
      <c r="F15751" s="130">
        <f t="shared" si="247"/>
        <v>0</v>
      </c>
      <c r="G15751" s="69"/>
    </row>
    <row r="15752" spans="1:9" ht="18" customHeight="1">
      <c r="A15752" s="323" t="s">
        <v>1571</v>
      </c>
      <c r="B15752" s="302" t="s">
        <v>13</v>
      </c>
      <c r="C15752" s="325" t="s">
        <v>46</v>
      </c>
      <c r="D15752" s="325">
        <v>20</v>
      </c>
      <c r="E15752" s="46">
        <v>31000</v>
      </c>
      <c r="F15752" s="130">
        <f t="shared" si="247"/>
        <v>620000</v>
      </c>
      <c r="G15752" s="86">
        <f>F15752</f>
        <v>620000</v>
      </c>
    </row>
    <row r="15753" spans="1:9" ht="18" customHeight="1">
      <c r="A15753" s="323"/>
      <c r="B15753" s="302"/>
      <c r="C15753" s="325"/>
      <c r="D15753" s="325"/>
      <c r="E15753" s="46"/>
      <c r="F15753" s="130">
        <f t="shared" si="247"/>
        <v>0</v>
      </c>
      <c r="G15753" s="69"/>
    </row>
    <row r="15754" spans="1:9" ht="18" customHeight="1">
      <c r="A15754" s="323" t="s">
        <v>2885</v>
      </c>
      <c r="B15754" s="302" t="s">
        <v>13</v>
      </c>
      <c r="C15754" s="325" t="s">
        <v>3339</v>
      </c>
      <c r="D15754" s="325">
        <v>40</v>
      </c>
      <c r="E15754" s="46">
        <v>30500</v>
      </c>
      <c r="F15754" s="130">
        <f t="shared" si="247"/>
        <v>1220000</v>
      </c>
      <c r="G15754" s="86">
        <f>F15754</f>
        <v>1220000</v>
      </c>
    </row>
    <row r="15755" spans="1:9" ht="18" customHeight="1">
      <c r="A15755" s="323"/>
      <c r="B15755" s="302"/>
      <c r="C15755" s="325"/>
      <c r="D15755" s="325"/>
      <c r="E15755" s="46"/>
      <c r="F15755" s="130">
        <f t="shared" si="247"/>
        <v>0</v>
      </c>
      <c r="G15755" s="69"/>
    </row>
    <row r="15756" spans="1:9" ht="18" customHeight="1">
      <c r="A15756" s="323" t="s">
        <v>2273</v>
      </c>
      <c r="B15756" s="444" t="s">
        <v>137</v>
      </c>
      <c r="C15756" s="482" t="s">
        <v>637</v>
      </c>
      <c r="D15756" s="482">
        <v>80</v>
      </c>
      <c r="E15756" s="116">
        <v>40000</v>
      </c>
      <c r="F15756" s="131">
        <f t="shared" si="247"/>
        <v>3200000</v>
      </c>
      <c r="G15756" s="86">
        <f>F15756</f>
        <v>3200000</v>
      </c>
      <c r="I15756" s="338" t="s">
        <v>2514</v>
      </c>
    </row>
    <row r="15757" spans="1:9" ht="18" customHeight="1">
      <c r="A15757" s="323"/>
      <c r="B15757" s="302"/>
      <c r="C15757" s="325"/>
      <c r="D15757" s="325"/>
      <c r="E15757" s="46"/>
      <c r="F15757" s="130">
        <f t="shared" si="247"/>
        <v>0</v>
      </c>
      <c r="G15757" s="69"/>
    </row>
    <row r="15758" spans="1:9" ht="18" customHeight="1">
      <c r="A15758" s="323" t="s">
        <v>2965</v>
      </c>
      <c r="B15758" s="428" t="s">
        <v>3337</v>
      </c>
      <c r="C15758" s="430" t="s">
        <v>919</v>
      </c>
      <c r="D15758" s="430">
        <v>-0.1</v>
      </c>
      <c r="E15758" s="54">
        <v>31000</v>
      </c>
      <c r="F15758" s="140">
        <f t="shared" si="247"/>
        <v>-3100</v>
      </c>
      <c r="G15758" s="86">
        <f>SUM(F15758:F15762)</f>
        <v>10598900</v>
      </c>
      <c r="H15758" s="277" t="s">
        <v>2474</v>
      </c>
      <c r="I15758" s="284">
        <v>42521</v>
      </c>
    </row>
    <row r="15759" spans="1:9" ht="18" customHeight="1">
      <c r="A15759" s="323"/>
      <c r="B15759" s="428" t="s">
        <v>3337</v>
      </c>
      <c r="C15759" s="430" t="s">
        <v>3142</v>
      </c>
      <c r="D15759" s="430">
        <v>-0.3</v>
      </c>
      <c r="E15759" s="54">
        <v>31000</v>
      </c>
      <c r="F15759" s="140">
        <f t="shared" si="247"/>
        <v>-9300</v>
      </c>
      <c r="G15759" s="69"/>
      <c r="I15759" s="284">
        <v>42521</v>
      </c>
    </row>
    <row r="15760" spans="1:9" ht="18" customHeight="1">
      <c r="A15760" s="323"/>
      <c r="B15760" s="428" t="s">
        <v>3337</v>
      </c>
      <c r="C15760" s="430" t="s">
        <v>3143</v>
      </c>
      <c r="D15760" s="430">
        <v>-0.2</v>
      </c>
      <c r="E15760" s="54">
        <v>31000</v>
      </c>
      <c r="F15760" s="140">
        <f t="shared" si="247"/>
        <v>-6200</v>
      </c>
      <c r="G15760" s="69"/>
      <c r="I15760" s="284">
        <v>42521</v>
      </c>
    </row>
    <row r="15761" spans="1:9" ht="18" customHeight="1">
      <c r="A15761" s="323"/>
      <c r="B15761" s="323" t="s">
        <v>13</v>
      </c>
      <c r="C15761" s="325" t="s">
        <v>388</v>
      </c>
      <c r="D15761" s="325">
        <v>373.5</v>
      </c>
      <c r="E15761" s="46">
        <v>31000</v>
      </c>
      <c r="F15761" s="130">
        <f t="shared" si="247"/>
        <v>11578500</v>
      </c>
      <c r="G15761" s="69"/>
      <c r="I15761" s="284"/>
    </row>
    <row r="15762" spans="1:9" ht="18" customHeight="1">
      <c r="A15762" s="323"/>
      <c r="B15762" s="446" t="s">
        <v>3345</v>
      </c>
      <c r="C15762" s="430" t="s">
        <v>919</v>
      </c>
      <c r="D15762" s="430">
        <v>-31</v>
      </c>
      <c r="E15762" s="54">
        <v>31000</v>
      </c>
      <c r="F15762" s="140">
        <f t="shared" si="247"/>
        <v>-961000</v>
      </c>
      <c r="G15762" s="69"/>
      <c r="I15762" s="284"/>
    </row>
    <row r="15763" spans="1:9" ht="18" customHeight="1">
      <c r="A15763" s="323"/>
      <c r="B15763" s="302"/>
      <c r="C15763" s="325"/>
      <c r="D15763" s="325"/>
      <c r="E15763" s="46"/>
      <c r="F15763" s="130">
        <f t="shared" si="247"/>
        <v>0</v>
      </c>
      <c r="G15763" s="69"/>
    </row>
    <row r="15764" spans="1:9" ht="18" customHeight="1">
      <c r="A15764" s="323" t="s">
        <v>2491</v>
      </c>
      <c r="B15764" s="302" t="s">
        <v>23</v>
      </c>
      <c r="C15764" s="325" t="s">
        <v>251</v>
      </c>
      <c r="D15764" s="325">
        <v>496</v>
      </c>
      <c r="E15764" s="46">
        <v>36000</v>
      </c>
      <c r="F15764" s="130">
        <f t="shared" si="247"/>
        <v>17856000</v>
      </c>
      <c r="G15764" s="86">
        <f>F15764</f>
        <v>17856000</v>
      </c>
      <c r="H15764" s="277" t="s">
        <v>2474</v>
      </c>
    </row>
    <row r="15765" spans="1:9" ht="18" customHeight="1">
      <c r="A15765" s="323"/>
      <c r="B15765" s="302"/>
      <c r="C15765" s="325"/>
      <c r="D15765" s="325"/>
      <c r="E15765" s="46"/>
      <c r="F15765" s="130">
        <f t="shared" si="247"/>
        <v>0</v>
      </c>
      <c r="G15765" s="69"/>
    </row>
    <row r="15766" spans="1:9" ht="18" customHeight="1">
      <c r="A15766" s="323" t="s">
        <v>3016</v>
      </c>
      <c r="B15766" s="302" t="s">
        <v>23</v>
      </c>
      <c r="C15766" s="325" t="s">
        <v>67</v>
      </c>
      <c r="D15766" s="325">
        <v>284.7</v>
      </c>
      <c r="E15766" s="46">
        <v>32500</v>
      </c>
      <c r="F15766" s="130">
        <f t="shared" si="247"/>
        <v>9252750</v>
      </c>
      <c r="G15766" s="86">
        <f>F15766</f>
        <v>9252750</v>
      </c>
    </row>
    <row r="15767" spans="1:9" ht="18" customHeight="1">
      <c r="A15767" s="323"/>
      <c r="B15767" s="302"/>
      <c r="C15767" s="325"/>
      <c r="D15767" s="325"/>
      <c r="E15767" s="46"/>
      <c r="F15767" s="130">
        <f t="shared" si="247"/>
        <v>0</v>
      </c>
      <c r="G15767" s="69"/>
    </row>
    <row r="15768" spans="1:9" ht="18" customHeight="1">
      <c r="A15768" s="323" t="s">
        <v>330</v>
      </c>
      <c r="B15768" s="302" t="s">
        <v>13</v>
      </c>
      <c r="C15768" s="325" t="s">
        <v>2961</v>
      </c>
      <c r="D15768" s="325">
        <v>32</v>
      </c>
      <c r="E15768" s="46">
        <v>30500</v>
      </c>
      <c r="F15768" s="130">
        <f t="shared" si="247"/>
        <v>976000</v>
      </c>
      <c r="G15768" s="86">
        <f>SUM(F15768:F15770)</f>
        <v>6008500</v>
      </c>
      <c r="H15768" s="277" t="s">
        <v>2474</v>
      </c>
    </row>
    <row r="15769" spans="1:9" ht="18" customHeight="1">
      <c r="A15769" s="323"/>
      <c r="B15769" s="302" t="s">
        <v>13</v>
      </c>
      <c r="C15769" s="325" t="s">
        <v>331</v>
      </c>
      <c r="D15769" s="325">
        <v>40</v>
      </c>
      <c r="E15769" s="46">
        <v>30500</v>
      </c>
      <c r="F15769" s="130">
        <f t="shared" si="247"/>
        <v>1220000</v>
      </c>
      <c r="G15769" s="69"/>
    </row>
    <row r="15770" spans="1:9" ht="18" customHeight="1">
      <c r="A15770" s="323"/>
      <c r="B15770" s="302" t="s">
        <v>13</v>
      </c>
      <c r="C15770" s="325" t="s">
        <v>728</v>
      </c>
      <c r="D15770" s="325">
        <v>125</v>
      </c>
      <c r="E15770" s="46">
        <v>30500</v>
      </c>
      <c r="F15770" s="130">
        <f t="shared" si="247"/>
        <v>3812500</v>
      </c>
      <c r="G15770" s="69"/>
    </row>
    <row r="15771" spans="1:9" ht="18" customHeight="1">
      <c r="A15771" s="323"/>
      <c r="B15771" s="302"/>
      <c r="C15771" s="325"/>
      <c r="D15771" s="325"/>
      <c r="E15771" s="46"/>
      <c r="F15771" s="130">
        <f t="shared" si="247"/>
        <v>0</v>
      </c>
      <c r="G15771" s="69"/>
    </row>
    <row r="15772" spans="1:9" ht="18" customHeight="1">
      <c r="A15772" s="323" t="s">
        <v>2231</v>
      </c>
      <c r="B15772" s="302" t="s">
        <v>905</v>
      </c>
      <c r="C15772" s="325" t="s">
        <v>3338</v>
      </c>
      <c r="D15772" s="325">
        <v>58</v>
      </c>
      <c r="E15772" s="46">
        <v>34000</v>
      </c>
      <c r="F15772" s="130">
        <f t="shared" si="247"/>
        <v>1972000</v>
      </c>
      <c r="G15772" s="86">
        <f>F15772</f>
        <v>1972000</v>
      </c>
      <c r="H15772" s="277" t="s">
        <v>2474</v>
      </c>
    </row>
    <row r="15773" spans="1:9" ht="18" customHeight="1">
      <c r="A15773" s="323"/>
      <c r="B15773" s="302"/>
      <c r="C15773" s="325"/>
      <c r="D15773" s="325"/>
      <c r="E15773" s="46"/>
      <c r="F15773" s="130">
        <f t="shared" si="247"/>
        <v>0</v>
      </c>
      <c r="G15773" s="69"/>
    </row>
    <row r="15774" spans="1:9" ht="18" customHeight="1">
      <c r="A15774" s="323" t="s">
        <v>210</v>
      </c>
      <c r="B15774" s="302" t="s">
        <v>23</v>
      </c>
      <c r="C15774" s="325" t="s">
        <v>211</v>
      </c>
      <c r="D15774" s="325">
        <v>375</v>
      </c>
      <c r="E15774" s="46">
        <v>31000</v>
      </c>
      <c r="F15774" s="130">
        <f t="shared" si="247"/>
        <v>11625000</v>
      </c>
      <c r="G15774" s="86">
        <f>F15774</f>
        <v>11625000</v>
      </c>
      <c r="H15774" s="277" t="s">
        <v>2474</v>
      </c>
    </row>
    <row r="15775" spans="1:9" ht="18" customHeight="1">
      <c r="A15775" s="323"/>
      <c r="B15775" s="302"/>
      <c r="C15775" s="325"/>
      <c r="D15775" s="325"/>
      <c r="E15775" s="46"/>
      <c r="F15775" s="130">
        <f t="shared" si="247"/>
        <v>0</v>
      </c>
      <c r="G15775" s="69"/>
    </row>
    <row r="15776" spans="1:9" ht="18" customHeight="1">
      <c r="A15776" s="323" t="s">
        <v>93</v>
      </c>
      <c r="B15776" s="302" t="s">
        <v>23</v>
      </c>
      <c r="C15776" s="325" t="s">
        <v>1231</v>
      </c>
      <c r="D15776" s="325">
        <v>229</v>
      </c>
      <c r="E15776" s="46">
        <v>34500</v>
      </c>
      <c r="F15776" s="130">
        <f t="shared" si="247"/>
        <v>7900500</v>
      </c>
      <c r="G15776" s="86">
        <f>F15776</f>
        <v>7900500</v>
      </c>
      <c r="H15776" s="277" t="s">
        <v>2474</v>
      </c>
    </row>
    <row r="15777" spans="1:8" ht="18" customHeight="1">
      <c r="A15777" s="323"/>
      <c r="B15777" s="302"/>
      <c r="C15777" s="325"/>
      <c r="D15777" s="325"/>
      <c r="E15777" s="46"/>
      <c r="F15777" s="130">
        <f t="shared" ref="F15777:F15849" si="248">E15777*D15777</f>
        <v>0</v>
      </c>
      <c r="G15777" s="69"/>
    </row>
    <row r="15778" spans="1:8" ht="18" customHeight="1">
      <c r="A15778" s="323" t="s">
        <v>145</v>
      </c>
      <c r="B15778" s="302" t="s">
        <v>31</v>
      </c>
      <c r="C15778" s="325" t="s">
        <v>1318</v>
      </c>
      <c r="D15778" s="325">
        <v>444</v>
      </c>
      <c r="E15778" s="46">
        <v>28500</v>
      </c>
      <c r="F15778" s="130">
        <f t="shared" si="248"/>
        <v>12654000</v>
      </c>
      <c r="G15778" s="86">
        <f>SUM(F15778:F15779)</f>
        <v>32604000</v>
      </c>
      <c r="H15778" s="277" t="s">
        <v>2474</v>
      </c>
    </row>
    <row r="15779" spans="1:8" ht="18" customHeight="1">
      <c r="A15779" s="323"/>
      <c r="B15779" s="302" t="s">
        <v>31</v>
      </c>
      <c r="C15779" s="325" t="s">
        <v>15</v>
      </c>
      <c r="D15779" s="325">
        <v>700</v>
      </c>
      <c r="E15779" s="46">
        <v>28500</v>
      </c>
      <c r="F15779" s="130">
        <f t="shared" si="248"/>
        <v>19950000</v>
      </c>
      <c r="G15779" s="69"/>
    </row>
    <row r="15780" spans="1:8" ht="18" customHeight="1">
      <c r="A15780" s="323"/>
      <c r="B15780" s="302"/>
      <c r="C15780" s="325"/>
      <c r="D15780" s="325"/>
      <c r="E15780" s="46"/>
      <c r="F15780" s="130">
        <f t="shared" si="248"/>
        <v>0</v>
      </c>
      <c r="G15780" s="69"/>
    </row>
    <row r="15781" spans="1:8" ht="18" customHeight="1">
      <c r="A15781" s="323" t="s">
        <v>1843</v>
      </c>
      <c r="B15781" s="302" t="s">
        <v>23</v>
      </c>
      <c r="C15781" s="325" t="s">
        <v>15</v>
      </c>
      <c r="D15781" s="325">
        <v>111.4</v>
      </c>
      <c r="E15781" s="46">
        <v>34500</v>
      </c>
      <c r="F15781" s="130">
        <f t="shared" si="248"/>
        <v>3843300</v>
      </c>
      <c r="G15781" s="86">
        <f>SUM(F15781:F15786)</f>
        <v>28395300</v>
      </c>
      <c r="H15781" s="277" t="s">
        <v>2474</v>
      </c>
    </row>
    <row r="15782" spans="1:8" ht="18" customHeight="1">
      <c r="A15782" s="323"/>
      <c r="B15782" s="302" t="s">
        <v>23</v>
      </c>
      <c r="C15782" s="325" t="s">
        <v>62</v>
      </c>
      <c r="D15782" s="325">
        <v>201.5</v>
      </c>
      <c r="E15782" s="46">
        <v>34500</v>
      </c>
      <c r="F15782" s="130">
        <f t="shared" si="248"/>
        <v>6951750</v>
      </c>
      <c r="G15782" s="69"/>
    </row>
    <row r="15783" spans="1:8" ht="18" customHeight="1">
      <c r="A15783" s="323"/>
      <c r="B15783" s="302" t="s">
        <v>23</v>
      </c>
      <c r="C15783" s="325" t="s">
        <v>278</v>
      </c>
      <c r="D15783" s="325">
        <v>200</v>
      </c>
      <c r="E15783" s="46">
        <v>34500</v>
      </c>
      <c r="F15783" s="130">
        <f t="shared" si="248"/>
        <v>6900000</v>
      </c>
      <c r="G15783" s="69"/>
    </row>
    <row r="15784" spans="1:8" ht="18" customHeight="1">
      <c r="A15784" s="323"/>
      <c r="B15784" s="302" t="s">
        <v>23</v>
      </c>
      <c r="C15784" s="325" t="s">
        <v>113</v>
      </c>
      <c r="D15784" s="325">
        <v>205</v>
      </c>
      <c r="E15784" s="46">
        <v>34500</v>
      </c>
      <c r="F15784" s="130">
        <f t="shared" si="248"/>
        <v>7072500</v>
      </c>
      <c r="G15784" s="69"/>
    </row>
    <row r="15785" spans="1:8" ht="18" customHeight="1">
      <c r="A15785" s="323"/>
      <c r="B15785" s="302" t="s">
        <v>208</v>
      </c>
      <c r="C15785" s="325" t="s">
        <v>1721</v>
      </c>
      <c r="D15785" s="325">
        <v>51.5</v>
      </c>
      <c r="E15785" s="46">
        <v>35500</v>
      </c>
      <c r="F15785" s="130">
        <f t="shared" si="248"/>
        <v>1828250</v>
      </c>
      <c r="G15785" s="69"/>
    </row>
    <row r="15786" spans="1:8" ht="18" customHeight="1">
      <c r="A15786" s="323"/>
      <c r="B15786" s="302" t="s">
        <v>31</v>
      </c>
      <c r="C15786" s="325" t="s">
        <v>1795</v>
      </c>
      <c r="D15786" s="325">
        <v>59</v>
      </c>
      <c r="E15786" s="46">
        <v>30500</v>
      </c>
      <c r="F15786" s="130">
        <f>E15786*D15786</f>
        <v>1799500</v>
      </c>
      <c r="G15786" s="86"/>
    </row>
    <row r="15787" spans="1:8" ht="18" customHeight="1">
      <c r="A15787" s="323"/>
      <c r="B15787" s="302"/>
      <c r="C15787" s="325"/>
      <c r="D15787" s="325"/>
      <c r="E15787" s="46"/>
      <c r="F15787" s="130">
        <f t="shared" si="248"/>
        <v>0</v>
      </c>
      <c r="G15787" s="69"/>
    </row>
    <row r="15788" spans="1:8" ht="18" customHeight="1">
      <c r="A15788" s="323" t="s">
        <v>51</v>
      </c>
      <c r="B15788" s="302" t="s">
        <v>13</v>
      </c>
      <c r="C15788" s="325" t="s">
        <v>455</v>
      </c>
      <c r="D15788" s="325">
        <v>75.5</v>
      </c>
      <c r="E15788" s="46">
        <v>32000</v>
      </c>
      <c r="F15788" s="130">
        <f t="shared" si="248"/>
        <v>2416000</v>
      </c>
      <c r="G15788" s="86">
        <f>SUM(F15788:F15795)</f>
        <v>31497350</v>
      </c>
      <c r="H15788" s="277" t="s">
        <v>2474</v>
      </c>
    </row>
    <row r="15789" spans="1:8" ht="18" customHeight="1">
      <c r="A15789" s="323"/>
      <c r="B15789" s="302" t="s">
        <v>23</v>
      </c>
      <c r="C15789" s="325" t="s">
        <v>766</v>
      </c>
      <c r="D15789" s="325">
        <v>232.5</v>
      </c>
      <c r="E15789" s="46">
        <v>32500</v>
      </c>
      <c r="F15789" s="130">
        <f t="shared" si="248"/>
        <v>7556250</v>
      </c>
      <c r="G15789" s="69"/>
    </row>
    <row r="15790" spans="1:8" ht="18" customHeight="1">
      <c r="A15790" s="323"/>
      <c r="B15790" s="302" t="s">
        <v>23</v>
      </c>
      <c r="C15790" s="325" t="s">
        <v>1135</v>
      </c>
      <c r="D15790" s="325">
        <v>209</v>
      </c>
      <c r="E15790" s="46">
        <v>34500</v>
      </c>
      <c r="F15790" s="130">
        <f t="shared" si="248"/>
        <v>7210500</v>
      </c>
      <c r="G15790" s="69"/>
    </row>
    <row r="15791" spans="1:8" ht="18" customHeight="1">
      <c r="A15791" s="323"/>
      <c r="B15791" s="302" t="s">
        <v>31</v>
      </c>
      <c r="C15791" s="325" t="s">
        <v>3341</v>
      </c>
      <c r="D15791" s="325">
        <v>35</v>
      </c>
      <c r="E15791" s="46">
        <v>35000</v>
      </c>
      <c r="F15791" s="130">
        <f t="shared" si="248"/>
        <v>1225000</v>
      </c>
      <c r="G15791" s="69"/>
    </row>
    <row r="15792" spans="1:8" ht="18" customHeight="1">
      <c r="A15792" s="323"/>
      <c r="B15792" s="302" t="s">
        <v>31</v>
      </c>
      <c r="C15792" s="325" t="s">
        <v>489</v>
      </c>
      <c r="D15792" s="325">
        <v>35</v>
      </c>
      <c r="E15792" s="46">
        <v>35000</v>
      </c>
      <c r="F15792" s="130">
        <f t="shared" si="248"/>
        <v>1225000</v>
      </c>
      <c r="G15792" s="69"/>
    </row>
    <row r="15793" spans="1:9" ht="18" customHeight="1">
      <c r="A15793" s="323"/>
      <c r="B15793" s="302" t="s">
        <v>31</v>
      </c>
      <c r="C15793" s="325" t="s">
        <v>191</v>
      </c>
      <c r="D15793" s="325">
        <v>54.6</v>
      </c>
      <c r="E15793" s="46">
        <v>32500</v>
      </c>
      <c r="F15793" s="130">
        <f t="shared" si="248"/>
        <v>1774500</v>
      </c>
      <c r="G15793" s="69"/>
    </row>
    <row r="15794" spans="1:9" ht="18" customHeight="1">
      <c r="A15794" s="323"/>
      <c r="B15794" s="302" t="s">
        <v>31</v>
      </c>
      <c r="C15794" s="325" t="s">
        <v>2046</v>
      </c>
      <c r="D15794" s="325">
        <v>205.8</v>
      </c>
      <c r="E15794" s="46">
        <v>32500</v>
      </c>
      <c r="F15794" s="130">
        <f t="shared" si="248"/>
        <v>6688500</v>
      </c>
      <c r="G15794" s="69"/>
    </row>
    <row r="15795" spans="1:9" ht="18" customHeight="1">
      <c r="A15795" s="323"/>
      <c r="B15795" s="302" t="s">
        <v>31</v>
      </c>
      <c r="C15795" s="325" t="s">
        <v>184</v>
      </c>
      <c r="D15795" s="325">
        <v>106.3</v>
      </c>
      <c r="E15795" s="46">
        <v>32000</v>
      </c>
      <c r="F15795" s="130">
        <f t="shared" si="248"/>
        <v>3401600</v>
      </c>
      <c r="G15795" s="69"/>
    </row>
    <row r="15796" spans="1:9" ht="18" customHeight="1">
      <c r="A15796" s="323"/>
      <c r="B15796" s="302"/>
      <c r="C15796" s="325"/>
      <c r="D15796" s="325"/>
      <c r="E15796" s="46"/>
      <c r="F15796" s="130">
        <f t="shared" si="248"/>
        <v>0</v>
      </c>
      <c r="G15796" s="69"/>
    </row>
    <row r="15797" spans="1:9" ht="18" customHeight="1">
      <c r="A15797" s="323" t="s">
        <v>207</v>
      </c>
      <c r="B15797" s="302" t="s">
        <v>208</v>
      </c>
      <c r="C15797" s="325" t="s">
        <v>1377</v>
      </c>
      <c r="D15797" s="325">
        <v>495</v>
      </c>
      <c r="E15797" s="46">
        <v>37000</v>
      </c>
      <c r="F15797" s="130">
        <f t="shared" si="248"/>
        <v>18315000</v>
      </c>
      <c r="G15797" s="86">
        <f>F15797</f>
        <v>18315000</v>
      </c>
      <c r="H15797" s="277" t="s">
        <v>2474</v>
      </c>
      <c r="I15797" s="280" t="s">
        <v>3235</v>
      </c>
    </row>
    <row r="15798" spans="1:9" ht="18" customHeight="1">
      <c r="A15798" s="323"/>
      <c r="B15798" s="302"/>
      <c r="C15798" s="325"/>
      <c r="D15798" s="325"/>
      <c r="E15798" s="46"/>
      <c r="F15798" s="130">
        <f t="shared" si="248"/>
        <v>0</v>
      </c>
      <c r="G15798" s="69"/>
    </row>
    <row r="15799" spans="1:9" ht="18" customHeight="1">
      <c r="A15799" s="323" t="s">
        <v>392</v>
      </c>
      <c r="B15799" s="302" t="s">
        <v>31</v>
      </c>
      <c r="C15799" s="325" t="s">
        <v>182</v>
      </c>
      <c r="D15799" s="325">
        <v>700</v>
      </c>
      <c r="E15799" s="46">
        <v>33500</v>
      </c>
      <c r="F15799" s="130">
        <f t="shared" si="248"/>
        <v>23450000</v>
      </c>
      <c r="G15799" s="86">
        <f>F15799</f>
        <v>23450000</v>
      </c>
      <c r="H15799" s="277" t="s">
        <v>2474</v>
      </c>
    </row>
    <row r="15800" spans="1:9" ht="18" customHeight="1">
      <c r="A15800" s="323"/>
      <c r="B15800" s="302"/>
      <c r="C15800" s="325"/>
      <c r="D15800" s="325"/>
      <c r="E15800" s="46"/>
      <c r="F15800" s="130">
        <f t="shared" si="248"/>
        <v>0</v>
      </c>
      <c r="G15800" s="69"/>
    </row>
    <row r="15801" spans="1:9" ht="18" customHeight="1">
      <c r="A15801" s="323" t="s">
        <v>316</v>
      </c>
      <c r="B15801" s="302" t="s">
        <v>13</v>
      </c>
      <c r="C15801" s="325" t="s">
        <v>819</v>
      </c>
      <c r="D15801" s="325">
        <v>154</v>
      </c>
      <c r="E15801" s="46">
        <v>30000</v>
      </c>
      <c r="F15801" s="130">
        <f t="shared" si="248"/>
        <v>4620000</v>
      </c>
      <c r="G15801" s="86">
        <f>SUM(F15801:F15804)</f>
        <v>25369650</v>
      </c>
      <c r="H15801" s="277" t="s">
        <v>2474</v>
      </c>
    </row>
    <row r="15802" spans="1:9" ht="18" customHeight="1">
      <c r="A15802" s="323"/>
      <c r="B15802" s="302" t="s">
        <v>135</v>
      </c>
      <c r="C15802" s="325" t="s">
        <v>189</v>
      </c>
      <c r="D15802" s="325">
        <v>216</v>
      </c>
      <c r="E15802" s="46">
        <v>34500</v>
      </c>
      <c r="F15802" s="130">
        <f t="shared" si="248"/>
        <v>7452000</v>
      </c>
      <c r="G15802" s="69"/>
    </row>
    <row r="15803" spans="1:9" ht="18" customHeight="1">
      <c r="A15803" s="323"/>
      <c r="B15803" s="302" t="s">
        <v>168</v>
      </c>
      <c r="C15803" s="325" t="s">
        <v>3342</v>
      </c>
      <c r="D15803" s="325">
        <v>197.7</v>
      </c>
      <c r="E15803" s="46">
        <v>34500</v>
      </c>
      <c r="F15803" s="130">
        <f t="shared" si="248"/>
        <v>6820650</v>
      </c>
      <c r="G15803" s="69"/>
    </row>
    <row r="15804" spans="1:9" ht="18" customHeight="1">
      <c r="A15804" s="323"/>
      <c r="B15804" s="302" t="s">
        <v>13</v>
      </c>
      <c r="C15804" s="325" t="s">
        <v>288</v>
      </c>
      <c r="D15804" s="325">
        <v>215.9</v>
      </c>
      <c r="E15804" s="46">
        <v>30000</v>
      </c>
      <c r="F15804" s="130">
        <f t="shared" si="248"/>
        <v>6477000</v>
      </c>
      <c r="G15804" s="69"/>
    </row>
    <row r="15805" spans="1:9" ht="18" customHeight="1">
      <c r="A15805" s="323"/>
      <c r="B15805" s="302"/>
      <c r="C15805" s="325"/>
      <c r="D15805" s="325"/>
      <c r="E15805" s="46"/>
      <c r="F15805" s="130">
        <f t="shared" si="248"/>
        <v>0</v>
      </c>
      <c r="G15805" s="69"/>
    </row>
    <row r="15806" spans="1:9" ht="18" customHeight="1">
      <c r="A15806" s="323" t="s">
        <v>90</v>
      </c>
      <c r="B15806" s="302" t="s">
        <v>13</v>
      </c>
      <c r="C15806" s="325" t="s">
        <v>124</v>
      </c>
      <c r="D15806" s="325">
        <v>148.9</v>
      </c>
      <c r="E15806" s="46">
        <v>30500</v>
      </c>
      <c r="F15806" s="130">
        <f t="shared" si="248"/>
        <v>4541450</v>
      </c>
      <c r="G15806" s="86">
        <f>F15806</f>
        <v>4541450</v>
      </c>
      <c r="H15806" s="277" t="s">
        <v>2474</v>
      </c>
    </row>
    <row r="15807" spans="1:9" ht="18" customHeight="1">
      <c r="A15807" s="323"/>
      <c r="B15807" s="302"/>
      <c r="C15807" s="325"/>
      <c r="D15807" s="325"/>
      <c r="E15807" s="46"/>
      <c r="F15807" s="130">
        <f t="shared" si="248"/>
        <v>0</v>
      </c>
      <c r="G15807" s="69"/>
    </row>
    <row r="15808" spans="1:9" ht="18" customHeight="1">
      <c r="A15808" s="323" t="s">
        <v>245</v>
      </c>
      <c r="B15808" s="302" t="s">
        <v>13</v>
      </c>
      <c r="C15808" s="325" t="s">
        <v>118</v>
      </c>
      <c r="D15808" s="325">
        <v>106.7</v>
      </c>
      <c r="E15808" s="46">
        <v>30000</v>
      </c>
      <c r="F15808" s="130">
        <f t="shared" si="248"/>
        <v>3201000</v>
      </c>
      <c r="G15808" s="86">
        <f>SUM(F15808:F15809)</f>
        <v>6811800</v>
      </c>
      <c r="H15808" s="277" t="s">
        <v>2474</v>
      </c>
    </row>
    <row r="15809" spans="1:8" ht="18" customHeight="1">
      <c r="A15809" s="323"/>
      <c r="B15809" s="302" t="s">
        <v>23</v>
      </c>
      <c r="C15809" s="325" t="s">
        <v>198</v>
      </c>
      <c r="D15809" s="325">
        <v>106.2</v>
      </c>
      <c r="E15809" s="46">
        <v>34000</v>
      </c>
      <c r="F15809" s="130">
        <f t="shared" si="248"/>
        <v>3610800</v>
      </c>
      <c r="G15809" s="69"/>
    </row>
    <row r="15810" spans="1:8" ht="18" customHeight="1">
      <c r="A15810" s="323"/>
      <c r="B15810" s="302"/>
      <c r="C15810" s="325"/>
      <c r="D15810" s="325"/>
      <c r="E15810" s="46"/>
      <c r="F15810" s="130">
        <f t="shared" si="248"/>
        <v>0</v>
      </c>
      <c r="G15810" s="69"/>
    </row>
    <row r="15811" spans="1:8" ht="18" customHeight="1">
      <c r="A15811" s="323" t="s">
        <v>2315</v>
      </c>
      <c r="B15811" s="302" t="s">
        <v>31</v>
      </c>
      <c r="C15811" s="325" t="s">
        <v>1587</v>
      </c>
      <c r="D15811" s="325">
        <v>316</v>
      </c>
      <c r="E15811" s="46">
        <v>34500</v>
      </c>
      <c r="F15811" s="130">
        <f t="shared" si="248"/>
        <v>10902000</v>
      </c>
      <c r="G15811" s="86">
        <f>F15811</f>
        <v>10902000</v>
      </c>
      <c r="H15811" s="277" t="s">
        <v>2474</v>
      </c>
    </row>
    <row r="15812" spans="1:8" ht="18" customHeight="1">
      <c r="A15812" s="323"/>
      <c r="B15812" s="302"/>
      <c r="C15812" s="325"/>
      <c r="D15812" s="325"/>
      <c r="E15812" s="46"/>
      <c r="F15812" s="130">
        <f t="shared" si="248"/>
        <v>0</v>
      </c>
      <c r="G15812" s="69"/>
    </row>
    <row r="15813" spans="1:8" ht="18" customHeight="1">
      <c r="A15813" s="323" t="s">
        <v>52</v>
      </c>
      <c r="B15813" s="302" t="s">
        <v>208</v>
      </c>
      <c r="C15813" s="325" t="s">
        <v>54</v>
      </c>
      <c r="D15813" s="325">
        <v>425</v>
      </c>
      <c r="E15813" s="46">
        <v>36800</v>
      </c>
      <c r="F15813" s="130">
        <f t="shared" si="248"/>
        <v>15640000</v>
      </c>
      <c r="G15813" s="86">
        <f>F15813</f>
        <v>15640000</v>
      </c>
      <c r="H15813" s="277" t="s">
        <v>2474</v>
      </c>
    </row>
    <row r="15814" spans="1:8" ht="18" customHeight="1">
      <c r="A15814" s="323"/>
      <c r="B15814" s="302"/>
      <c r="C15814" s="325"/>
      <c r="D15814" s="325"/>
      <c r="E15814" s="46"/>
      <c r="F15814" s="130">
        <f t="shared" si="248"/>
        <v>0</v>
      </c>
      <c r="G15814" s="69"/>
    </row>
    <row r="15815" spans="1:8" ht="18" customHeight="1">
      <c r="A15815" s="323" t="s">
        <v>480</v>
      </c>
      <c r="B15815" s="302" t="s">
        <v>31</v>
      </c>
      <c r="C15815" s="325" t="s">
        <v>3344</v>
      </c>
      <c r="D15815" s="325">
        <v>1</v>
      </c>
      <c r="E15815" s="46">
        <v>38000</v>
      </c>
      <c r="F15815" s="130">
        <f t="shared" si="248"/>
        <v>38000</v>
      </c>
      <c r="G15815" s="86">
        <f>F15815</f>
        <v>38000</v>
      </c>
      <c r="H15815" s="277" t="s">
        <v>2474</v>
      </c>
    </row>
    <row r="15816" spans="1:8" ht="18" customHeight="1">
      <c r="A15816" s="323"/>
      <c r="B15816" s="302"/>
      <c r="C15816" s="325"/>
      <c r="D15816" s="325"/>
      <c r="E15816" s="46"/>
      <c r="F15816" s="130">
        <f t="shared" si="248"/>
        <v>0</v>
      </c>
      <c r="G15816" s="69"/>
    </row>
    <row r="15817" spans="1:8" ht="18" customHeight="1">
      <c r="A15817" s="323" t="s">
        <v>235</v>
      </c>
      <c r="B15817" s="302" t="s">
        <v>31</v>
      </c>
      <c r="C15817" s="325" t="s">
        <v>1663</v>
      </c>
      <c r="D15817" s="325">
        <v>170.4</v>
      </c>
      <c r="E15817" s="46">
        <v>34000</v>
      </c>
      <c r="F15817" s="130">
        <f t="shared" si="248"/>
        <v>5793600</v>
      </c>
      <c r="G15817" s="86">
        <f>SUM(F15817:F15818)</f>
        <v>10339400</v>
      </c>
      <c r="H15817" s="277" t="s">
        <v>2474</v>
      </c>
    </row>
    <row r="15818" spans="1:8" ht="18" customHeight="1">
      <c r="A15818" s="533"/>
      <c r="B15818" s="440" t="s">
        <v>31</v>
      </c>
      <c r="C15818" s="382" t="s">
        <v>281</v>
      </c>
      <c r="D15818" s="382">
        <v>133.69999999999999</v>
      </c>
      <c r="E15818" s="59">
        <v>34000</v>
      </c>
      <c r="F15818" s="132">
        <f t="shared" si="248"/>
        <v>4545800</v>
      </c>
      <c r="G15818" s="92"/>
    </row>
    <row r="15819" spans="1:8" ht="18" customHeight="1">
      <c r="A15819" s="526"/>
      <c r="B15819" s="435"/>
      <c r="C15819" s="484"/>
      <c r="D15819" s="484"/>
      <c r="E15819" s="113"/>
      <c r="F15819" s="126"/>
      <c r="G15819" s="9"/>
    </row>
    <row r="15820" spans="1:8" ht="18" customHeight="1">
      <c r="A15820" s="537">
        <v>42535</v>
      </c>
      <c r="B15820" s="355"/>
      <c r="C15820" s="491" t="s">
        <v>398</v>
      </c>
      <c r="D15820" s="525"/>
      <c r="F15820" s="127"/>
    </row>
    <row r="15821" spans="1:8" ht="18" customHeight="1">
      <c r="A15821" s="531" t="s">
        <v>3125</v>
      </c>
      <c r="B15821" s="436" t="s">
        <v>134</v>
      </c>
      <c r="C15821" s="494" t="s">
        <v>152</v>
      </c>
      <c r="D15821" s="527">
        <f>SUM(D15822:D15916)</f>
        <v>10544.899999999998</v>
      </c>
      <c r="E15821" s="166"/>
      <c r="F15821" s="166">
        <f>SUM(F15822:F15916)</f>
        <v>362221350</v>
      </c>
      <c r="G15821" s="166">
        <f>SUM(G15822:G15916)</f>
        <v>362221350</v>
      </c>
    </row>
    <row r="15822" spans="1:8" ht="18" customHeight="1">
      <c r="A15822" s="532" t="s">
        <v>3064</v>
      </c>
      <c r="B15822" s="441" t="s">
        <v>31</v>
      </c>
      <c r="C15822" s="492" t="s">
        <v>62</v>
      </c>
      <c r="D15822" s="492">
        <v>400</v>
      </c>
      <c r="E15822" s="62">
        <v>35000</v>
      </c>
      <c r="F15822" s="139">
        <f t="shared" si="248"/>
        <v>14000000</v>
      </c>
      <c r="G15822" s="85">
        <f>SUM(F15822:F15823)</f>
        <v>15855000</v>
      </c>
    </row>
    <row r="15823" spans="1:8" ht="18" customHeight="1">
      <c r="A15823" s="323"/>
      <c r="B15823" s="302" t="s">
        <v>31</v>
      </c>
      <c r="C15823" s="325" t="s">
        <v>14</v>
      </c>
      <c r="D15823" s="325">
        <v>53</v>
      </c>
      <c r="E15823" s="46">
        <v>35000</v>
      </c>
      <c r="F15823" s="130">
        <f t="shared" si="248"/>
        <v>1855000</v>
      </c>
      <c r="G15823" s="69"/>
    </row>
    <row r="15824" spans="1:8" ht="18" customHeight="1">
      <c r="A15824" s="323"/>
      <c r="B15824" s="302"/>
      <c r="C15824" s="325"/>
      <c r="D15824" s="325"/>
      <c r="E15824" s="46"/>
      <c r="F15824" s="130">
        <f t="shared" si="248"/>
        <v>0</v>
      </c>
      <c r="G15824" s="69"/>
    </row>
    <row r="15825" spans="1:7" ht="18" customHeight="1">
      <c r="A15825" s="323" t="s">
        <v>2141</v>
      </c>
      <c r="B15825" s="302" t="s">
        <v>289</v>
      </c>
      <c r="C15825" s="325" t="s">
        <v>1654</v>
      </c>
      <c r="D15825" s="325">
        <v>100</v>
      </c>
      <c r="E15825" s="46">
        <v>31500</v>
      </c>
      <c r="F15825" s="130">
        <f t="shared" si="248"/>
        <v>3150000</v>
      </c>
      <c r="G15825" s="86">
        <f>F15825</f>
        <v>3150000</v>
      </c>
    </row>
    <row r="15826" spans="1:7" ht="18" customHeight="1">
      <c r="A15826" s="323"/>
      <c r="B15826" s="302"/>
      <c r="C15826" s="325"/>
      <c r="D15826" s="325"/>
      <c r="E15826" s="46"/>
      <c r="F15826" s="130">
        <f t="shared" si="248"/>
        <v>0</v>
      </c>
      <c r="G15826" s="69"/>
    </row>
    <row r="15827" spans="1:7" ht="18" customHeight="1">
      <c r="A15827" s="323" t="s">
        <v>1339</v>
      </c>
      <c r="B15827" s="302" t="s">
        <v>31</v>
      </c>
      <c r="C15827" s="325" t="s">
        <v>186</v>
      </c>
      <c r="D15827" s="325">
        <v>34.6</v>
      </c>
      <c r="E15827" s="46">
        <v>35000</v>
      </c>
      <c r="F15827" s="130">
        <f t="shared" si="248"/>
        <v>1211000</v>
      </c>
      <c r="G15827" s="86">
        <f>F15827</f>
        <v>1211000</v>
      </c>
    </row>
    <row r="15828" spans="1:7" ht="18" customHeight="1">
      <c r="A15828" s="323"/>
      <c r="B15828" s="302"/>
      <c r="C15828" s="325"/>
      <c r="D15828" s="325"/>
      <c r="E15828" s="46"/>
      <c r="F15828" s="130">
        <f t="shared" si="248"/>
        <v>0</v>
      </c>
      <c r="G15828" s="69"/>
    </row>
    <row r="15829" spans="1:7" ht="18" customHeight="1">
      <c r="A15829" s="323" t="s">
        <v>2349</v>
      </c>
      <c r="B15829" s="302" t="s">
        <v>13</v>
      </c>
      <c r="C15829" s="325" t="s">
        <v>2637</v>
      </c>
      <c r="D15829" s="325">
        <v>40</v>
      </c>
      <c r="E15829" s="46">
        <v>30000</v>
      </c>
      <c r="F15829" s="130">
        <f t="shared" si="248"/>
        <v>1200000</v>
      </c>
      <c r="G15829" s="86">
        <f>SUM(F15829:F15830)</f>
        <v>3960000</v>
      </c>
    </row>
    <row r="15830" spans="1:7" ht="18" customHeight="1">
      <c r="A15830" s="323"/>
      <c r="B15830" s="302" t="s">
        <v>13</v>
      </c>
      <c r="C15830" s="325" t="s">
        <v>19</v>
      </c>
      <c r="D15830" s="325">
        <v>92</v>
      </c>
      <c r="E15830" s="46">
        <v>30000</v>
      </c>
      <c r="F15830" s="130">
        <f t="shared" si="248"/>
        <v>2760000</v>
      </c>
      <c r="G15830" s="69"/>
    </row>
    <row r="15831" spans="1:7" ht="18" customHeight="1">
      <c r="A15831" s="323"/>
      <c r="B15831" s="302"/>
      <c r="C15831" s="325"/>
      <c r="D15831" s="325"/>
      <c r="E15831" s="46"/>
      <c r="F15831" s="130">
        <f t="shared" si="248"/>
        <v>0</v>
      </c>
      <c r="G15831" s="69"/>
    </row>
    <row r="15832" spans="1:7" ht="18" customHeight="1">
      <c r="A15832" s="323" t="s">
        <v>2305</v>
      </c>
      <c r="B15832" s="302" t="s">
        <v>13</v>
      </c>
      <c r="C15832" s="325" t="s">
        <v>1438</v>
      </c>
      <c r="D15832" s="325">
        <v>67.5</v>
      </c>
      <c r="E15832" s="46">
        <v>30500</v>
      </c>
      <c r="F15832" s="130">
        <f t="shared" si="248"/>
        <v>2058750</v>
      </c>
      <c r="G15832" s="86">
        <f>SUM(F15832:F15834)</f>
        <v>5624750</v>
      </c>
    </row>
    <row r="15833" spans="1:7" ht="18" customHeight="1">
      <c r="A15833" s="323"/>
      <c r="B15833" s="302" t="s">
        <v>13</v>
      </c>
      <c r="C15833" s="325" t="s">
        <v>3347</v>
      </c>
      <c r="D15833" s="325">
        <v>52</v>
      </c>
      <c r="E15833" s="46">
        <v>30500</v>
      </c>
      <c r="F15833" s="130">
        <f>E15833*D15833</f>
        <v>1586000</v>
      </c>
      <c r="G15833" s="69"/>
    </row>
    <row r="15834" spans="1:7" ht="18" customHeight="1">
      <c r="A15834" s="323"/>
      <c r="B15834" s="302" t="s">
        <v>390</v>
      </c>
      <c r="C15834" s="325" t="s">
        <v>46</v>
      </c>
      <c r="D15834" s="325">
        <v>60</v>
      </c>
      <c r="E15834" s="46">
        <v>33000</v>
      </c>
      <c r="F15834" s="130">
        <f t="shared" ref="F15834:F15840" si="249">E15834*D15834</f>
        <v>1980000</v>
      </c>
      <c r="G15834" s="69"/>
    </row>
    <row r="15835" spans="1:7" ht="18" customHeight="1">
      <c r="A15835" s="323"/>
      <c r="B15835" s="302"/>
      <c r="C15835" s="325"/>
      <c r="D15835" s="325"/>
      <c r="E15835" s="46"/>
      <c r="F15835" s="130">
        <f t="shared" si="249"/>
        <v>0</v>
      </c>
      <c r="G15835" s="69"/>
    </row>
    <row r="15836" spans="1:7" ht="18" customHeight="1">
      <c r="A15836" s="323" t="s">
        <v>2485</v>
      </c>
      <c r="B15836" s="302" t="s">
        <v>13</v>
      </c>
      <c r="C15836" s="325" t="s">
        <v>60</v>
      </c>
      <c r="D15836" s="325">
        <v>40</v>
      </c>
      <c r="E15836" s="46">
        <v>30500</v>
      </c>
      <c r="F15836" s="130">
        <f t="shared" si="249"/>
        <v>1220000</v>
      </c>
      <c r="G15836" s="86">
        <f>F15836</f>
        <v>1220000</v>
      </c>
    </row>
    <row r="15837" spans="1:7" ht="18" customHeight="1">
      <c r="A15837" s="323"/>
      <c r="B15837" s="302"/>
      <c r="C15837" s="325"/>
      <c r="D15837" s="325"/>
      <c r="E15837" s="46"/>
      <c r="F15837" s="130">
        <f t="shared" si="249"/>
        <v>0</v>
      </c>
      <c r="G15837" s="86"/>
    </row>
    <row r="15838" spans="1:7" ht="18" customHeight="1">
      <c r="A15838" s="323" t="s">
        <v>2430</v>
      </c>
      <c r="B15838" s="302" t="s">
        <v>13</v>
      </c>
      <c r="C15838" s="325" t="s">
        <v>3359</v>
      </c>
      <c r="D15838" s="325">
        <v>105</v>
      </c>
      <c r="E15838" s="46">
        <v>30500</v>
      </c>
      <c r="F15838" s="130">
        <f t="shared" si="249"/>
        <v>3202500</v>
      </c>
      <c r="G15838" s="86">
        <f>SUM(F15838:F15840)</f>
        <v>6252500</v>
      </c>
    </row>
    <row r="15839" spans="1:7" ht="18" customHeight="1">
      <c r="A15839" s="323"/>
      <c r="B15839" s="302" t="s">
        <v>13</v>
      </c>
      <c r="C15839" s="325" t="s">
        <v>60</v>
      </c>
      <c r="D15839" s="325">
        <v>40</v>
      </c>
      <c r="E15839" s="46">
        <v>30500</v>
      </c>
      <c r="F15839" s="130">
        <f t="shared" si="249"/>
        <v>1220000</v>
      </c>
      <c r="G15839" s="86"/>
    </row>
    <row r="15840" spans="1:7" ht="18" customHeight="1">
      <c r="A15840" s="323"/>
      <c r="B15840" s="302" t="s">
        <v>13</v>
      </c>
      <c r="C15840" s="325" t="s">
        <v>272</v>
      </c>
      <c r="D15840" s="325">
        <v>60</v>
      </c>
      <c r="E15840" s="46">
        <v>30500</v>
      </c>
      <c r="F15840" s="130">
        <f t="shared" si="249"/>
        <v>1830000</v>
      </c>
      <c r="G15840" s="86"/>
    </row>
    <row r="15841" spans="1:8" ht="18" customHeight="1">
      <c r="A15841" s="323"/>
      <c r="B15841" s="302"/>
      <c r="C15841" s="325"/>
      <c r="D15841" s="325"/>
      <c r="E15841" s="46"/>
      <c r="F15841" s="130">
        <f t="shared" si="248"/>
        <v>0</v>
      </c>
      <c r="G15841" s="69"/>
    </row>
    <row r="15842" spans="1:8" ht="18" customHeight="1">
      <c r="A15842" s="323" t="s">
        <v>2273</v>
      </c>
      <c r="B15842" s="444" t="s">
        <v>137</v>
      </c>
      <c r="C15842" s="482" t="s">
        <v>1654</v>
      </c>
      <c r="D15842" s="482">
        <v>50</v>
      </c>
      <c r="E15842" s="116">
        <v>39500</v>
      </c>
      <c r="F15842" s="131">
        <f t="shared" si="248"/>
        <v>1975000</v>
      </c>
      <c r="G15842" s="86">
        <f>F15842</f>
        <v>1975000</v>
      </c>
    </row>
    <row r="15843" spans="1:8" ht="18" customHeight="1">
      <c r="A15843" s="323"/>
      <c r="B15843" s="302"/>
      <c r="C15843" s="325"/>
      <c r="D15843" s="325"/>
      <c r="E15843" s="46"/>
      <c r="F15843" s="130">
        <f t="shared" si="248"/>
        <v>0</v>
      </c>
      <c r="G15843" s="69"/>
    </row>
    <row r="15844" spans="1:8" ht="18" customHeight="1">
      <c r="A15844" s="323" t="s">
        <v>210</v>
      </c>
      <c r="B15844" s="481" t="s">
        <v>3346</v>
      </c>
      <c r="C15844" s="430" t="s">
        <v>396</v>
      </c>
      <c r="D15844" s="430">
        <v>-50</v>
      </c>
      <c r="E15844" s="54">
        <v>35500</v>
      </c>
      <c r="F15844" s="140">
        <f t="shared" si="248"/>
        <v>-1775000</v>
      </c>
      <c r="G15844" s="86">
        <f>F15844</f>
        <v>-1775000</v>
      </c>
    </row>
    <row r="15845" spans="1:8" ht="18" customHeight="1">
      <c r="A15845" s="323"/>
      <c r="B15845" s="302"/>
      <c r="C15845" s="325"/>
      <c r="D15845" s="325"/>
      <c r="E15845" s="46"/>
      <c r="F15845" s="130">
        <f t="shared" si="248"/>
        <v>0</v>
      </c>
      <c r="G15845" s="69"/>
    </row>
    <row r="15846" spans="1:8" ht="18" customHeight="1">
      <c r="A15846" s="323" t="s">
        <v>2454</v>
      </c>
      <c r="B15846" s="302" t="s">
        <v>13</v>
      </c>
      <c r="C15846" s="325" t="s">
        <v>489</v>
      </c>
      <c r="D15846" s="325">
        <v>141</v>
      </c>
      <c r="E15846" s="46">
        <v>30000</v>
      </c>
      <c r="F15846" s="130">
        <f t="shared" si="248"/>
        <v>4230000</v>
      </c>
      <c r="G15846" s="86">
        <f>SUM(F15846:F15847)</f>
        <v>7296000</v>
      </c>
    </row>
    <row r="15847" spans="1:8" ht="18" customHeight="1">
      <c r="A15847" s="323"/>
      <c r="B15847" s="302" t="s">
        <v>13</v>
      </c>
      <c r="C15847" s="325" t="s">
        <v>222</v>
      </c>
      <c r="D15847" s="325">
        <v>102.2</v>
      </c>
      <c r="E15847" s="46">
        <v>30000</v>
      </c>
      <c r="F15847" s="130">
        <f t="shared" si="248"/>
        <v>3066000</v>
      </c>
      <c r="G15847" s="69"/>
    </row>
    <row r="15848" spans="1:8" ht="18" customHeight="1">
      <c r="A15848" s="323"/>
      <c r="B15848" s="302"/>
      <c r="C15848" s="325"/>
      <c r="D15848" s="325"/>
      <c r="E15848" s="46"/>
      <c r="F15848" s="130">
        <f t="shared" si="248"/>
        <v>0</v>
      </c>
      <c r="G15848" s="69"/>
    </row>
    <row r="15849" spans="1:8" ht="18" customHeight="1">
      <c r="A15849" s="323" t="s">
        <v>145</v>
      </c>
      <c r="B15849" s="302" t="s">
        <v>23</v>
      </c>
      <c r="C15849" s="325" t="s">
        <v>3348</v>
      </c>
      <c r="D15849" s="325">
        <v>104.4</v>
      </c>
      <c r="E15849" s="46">
        <v>33000</v>
      </c>
      <c r="F15849" s="130">
        <f t="shared" si="248"/>
        <v>3445200</v>
      </c>
      <c r="G15849" s="86">
        <f>SUM(F15849:F15851)</f>
        <v>34795200</v>
      </c>
      <c r="H15849" s="277" t="s">
        <v>2474</v>
      </c>
    </row>
    <row r="15850" spans="1:8" ht="18" customHeight="1">
      <c r="A15850" s="323"/>
      <c r="B15850" s="302" t="s">
        <v>31</v>
      </c>
      <c r="C15850" s="325" t="s">
        <v>15</v>
      </c>
      <c r="D15850" s="325">
        <f>350+250</f>
        <v>600</v>
      </c>
      <c r="E15850" s="46">
        <v>28500</v>
      </c>
      <c r="F15850" s="130">
        <f t="shared" ref="F15850:F15916" si="250">E15850*D15850</f>
        <v>17100000</v>
      </c>
      <c r="G15850" s="69"/>
    </row>
    <row r="15851" spans="1:8" ht="18" customHeight="1">
      <c r="A15851" s="323"/>
      <c r="B15851" s="302" t="s">
        <v>31</v>
      </c>
      <c r="C15851" s="325" t="s">
        <v>186</v>
      </c>
      <c r="D15851" s="325">
        <v>500</v>
      </c>
      <c r="E15851" s="46">
        <v>28500</v>
      </c>
      <c r="F15851" s="130">
        <f t="shared" si="250"/>
        <v>14250000</v>
      </c>
      <c r="G15851" s="69"/>
    </row>
    <row r="15852" spans="1:8" ht="18" customHeight="1">
      <c r="A15852" s="323"/>
      <c r="B15852" s="302"/>
      <c r="C15852" s="325"/>
      <c r="D15852" s="325"/>
      <c r="E15852" s="46"/>
      <c r="F15852" s="130">
        <f t="shared" si="250"/>
        <v>0</v>
      </c>
      <c r="G15852" s="69"/>
    </row>
    <row r="15853" spans="1:8" ht="18" customHeight="1">
      <c r="A15853" s="323" t="s">
        <v>480</v>
      </c>
      <c r="B15853" s="302" t="s">
        <v>31</v>
      </c>
      <c r="C15853" s="325" t="s">
        <v>3344</v>
      </c>
      <c r="D15853" s="325">
        <v>103.7</v>
      </c>
      <c r="E15853" s="46">
        <v>38000</v>
      </c>
      <c r="F15853" s="130">
        <f t="shared" si="250"/>
        <v>3940600</v>
      </c>
      <c r="G15853" s="86">
        <f>SUM(F15853:F15854)</f>
        <v>7703500</v>
      </c>
      <c r="H15853" s="277" t="s">
        <v>2474</v>
      </c>
    </row>
    <row r="15854" spans="1:8" ht="18" customHeight="1">
      <c r="A15854" s="323"/>
      <c r="B15854" s="302" t="s">
        <v>690</v>
      </c>
      <c r="C15854" s="325" t="s">
        <v>3349</v>
      </c>
      <c r="D15854" s="325">
        <v>101.7</v>
      </c>
      <c r="E15854" s="46">
        <v>37000</v>
      </c>
      <c r="F15854" s="130">
        <f t="shared" si="250"/>
        <v>3762900</v>
      </c>
      <c r="G15854" s="69"/>
    </row>
    <row r="15855" spans="1:8" ht="18" customHeight="1">
      <c r="A15855" s="323"/>
      <c r="B15855" s="302"/>
      <c r="C15855" s="325"/>
      <c r="D15855" s="325"/>
      <c r="E15855" s="46"/>
      <c r="F15855" s="130">
        <f t="shared" si="250"/>
        <v>0</v>
      </c>
      <c r="G15855" s="69"/>
    </row>
    <row r="15856" spans="1:8" ht="18" customHeight="1">
      <c r="A15856" s="323" t="s">
        <v>1843</v>
      </c>
      <c r="B15856" s="302" t="s">
        <v>23</v>
      </c>
      <c r="C15856" s="325" t="s">
        <v>3350</v>
      </c>
      <c r="D15856" s="325">
        <v>105</v>
      </c>
      <c r="E15856" s="46">
        <v>34500</v>
      </c>
      <c r="F15856" s="130">
        <f t="shared" si="250"/>
        <v>3622500</v>
      </c>
      <c r="G15856" s="86">
        <f>SUM(F15856:F15858)</f>
        <v>20617100</v>
      </c>
      <c r="H15856" s="277" t="s">
        <v>2474</v>
      </c>
    </row>
    <row r="15857" spans="1:8" ht="18" customHeight="1">
      <c r="A15857" s="323"/>
      <c r="B15857" s="302" t="s">
        <v>31</v>
      </c>
      <c r="C15857" s="325" t="s">
        <v>184</v>
      </c>
      <c r="D15857" s="325">
        <v>439.2</v>
      </c>
      <c r="E15857" s="46">
        <v>35000</v>
      </c>
      <c r="F15857" s="130">
        <f t="shared" si="250"/>
        <v>15372000</v>
      </c>
      <c r="G15857" s="69"/>
    </row>
    <row r="15858" spans="1:8" ht="18" customHeight="1">
      <c r="A15858" s="323"/>
      <c r="B15858" s="302" t="s">
        <v>13</v>
      </c>
      <c r="C15858" s="325" t="s">
        <v>305</v>
      </c>
      <c r="D15858" s="325">
        <v>53.2</v>
      </c>
      <c r="E15858" s="46">
        <v>30500</v>
      </c>
      <c r="F15858" s="130">
        <f t="shared" si="250"/>
        <v>1622600</v>
      </c>
      <c r="G15858" s="69"/>
    </row>
    <row r="15859" spans="1:8" ht="18" customHeight="1">
      <c r="A15859" s="323"/>
      <c r="B15859" s="302"/>
      <c r="C15859" s="325"/>
      <c r="D15859" s="325"/>
      <c r="E15859" s="46"/>
      <c r="F15859" s="130">
        <f t="shared" si="250"/>
        <v>0</v>
      </c>
      <c r="G15859" s="69"/>
    </row>
    <row r="15860" spans="1:8" ht="18" customHeight="1">
      <c r="A15860" s="323" t="s">
        <v>2962</v>
      </c>
      <c r="B15860" s="302" t="s">
        <v>13</v>
      </c>
      <c r="C15860" s="325" t="s">
        <v>3351</v>
      </c>
      <c r="D15860" s="325">
        <v>43</v>
      </c>
      <c r="E15860" s="46">
        <v>30500</v>
      </c>
      <c r="F15860" s="130">
        <f t="shared" si="250"/>
        <v>1311500</v>
      </c>
      <c r="G15860" s="86">
        <f>SUM(F15860:F15863)</f>
        <v>19208500</v>
      </c>
      <c r="H15860" s="277" t="s">
        <v>2474</v>
      </c>
    </row>
    <row r="15861" spans="1:8" ht="18" customHeight="1">
      <c r="A15861" s="323"/>
      <c r="B15861" s="302" t="s">
        <v>13</v>
      </c>
      <c r="C15861" s="325" t="s">
        <v>46</v>
      </c>
      <c r="D15861" s="325">
        <v>218.5</v>
      </c>
      <c r="E15861" s="46">
        <v>30500</v>
      </c>
      <c r="F15861" s="130">
        <f t="shared" si="250"/>
        <v>6664250</v>
      </c>
      <c r="G15861" s="69"/>
    </row>
    <row r="15862" spans="1:8" ht="18" customHeight="1">
      <c r="A15862" s="323"/>
      <c r="B15862" s="302" t="s">
        <v>13</v>
      </c>
      <c r="C15862" s="325" t="s">
        <v>3352</v>
      </c>
      <c r="D15862" s="325">
        <v>206.5</v>
      </c>
      <c r="E15862" s="46">
        <v>30500</v>
      </c>
      <c r="F15862" s="130">
        <f t="shared" si="250"/>
        <v>6298250</v>
      </c>
      <c r="G15862" s="69"/>
    </row>
    <row r="15863" spans="1:8" ht="18" customHeight="1">
      <c r="A15863" s="323"/>
      <c r="B15863" s="302" t="s">
        <v>31</v>
      </c>
      <c r="C15863" s="325" t="s">
        <v>1833</v>
      </c>
      <c r="D15863" s="325">
        <v>139</v>
      </c>
      <c r="E15863" s="46">
        <v>35500</v>
      </c>
      <c r="F15863" s="130">
        <f t="shared" si="250"/>
        <v>4934500</v>
      </c>
      <c r="G15863" s="69"/>
    </row>
    <row r="15864" spans="1:8" ht="18" customHeight="1">
      <c r="A15864" s="323"/>
      <c r="B15864" s="302"/>
      <c r="C15864" s="325"/>
      <c r="D15864" s="325"/>
      <c r="E15864" s="46"/>
      <c r="F15864" s="130">
        <f t="shared" si="250"/>
        <v>0</v>
      </c>
      <c r="G15864" s="69"/>
    </row>
    <row r="15865" spans="1:8" ht="18" customHeight="1">
      <c r="A15865" s="323" t="s">
        <v>2354</v>
      </c>
      <c r="B15865" s="302" t="s">
        <v>13</v>
      </c>
      <c r="C15865" s="325" t="s">
        <v>388</v>
      </c>
      <c r="D15865" s="325">
        <v>154.30000000000001</v>
      </c>
      <c r="E15865" s="46">
        <v>32000</v>
      </c>
      <c r="F15865" s="130">
        <f t="shared" si="250"/>
        <v>4937600</v>
      </c>
      <c r="G15865" s="86">
        <f>F15865</f>
        <v>4937600</v>
      </c>
      <c r="H15865" s="277" t="s">
        <v>2474</v>
      </c>
    </row>
    <row r="15866" spans="1:8" ht="18" customHeight="1">
      <c r="A15866" s="323"/>
      <c r="B15866" s="302"/>
      <c r="C15866" s="325"/>
      <c r="D15866" s="325"/>
      <c r="E15866" s="46"/>
      <c r="F15866" s="130">
        <f t="shared" si="250"/>
        <v>0</v>
      </c>
      <c r="G15866" s="69"/>
    </row>
    <row r="15867" spans="1:8" ht="18" customHeight="1">
      <c r="A15867" s="323" t="s">
        <v>490</v>
      </c>
      <c r="B15867" s="302" t="s">
        <v>13</v>
      </c>
      <c r="C15867" s="325" t="s">
        <v>349</v>
      </c>
      <c r="D15867" s="325">
        <v>189.1</v>
      </c>
      <c r="E15867" s="46">
        <v>30500</v>
      </c>
      <c r="F15867" s="130">
        <f t="shared" si="250"/>
        <v>5767550</v>
      </c>
      <c r="G15867" s="86">
        <f>SUM(F15867:F15868)</f>
        <v>23058000</v>
      </c>
      <c r="H15867" s="277" t="s">
        <v>2474</v>
      </c>
    </row>
    <row r="15868" spans="1:8" ht="18" customHeight="1">
      <c r="A15868" s="323"/>
      <c r="B15868" s="302" t="s">
        <v>13</v>
      </c>
      <c r="C15868" s="325" t="s">
        <v>381</v>
      </c>
      <c r="D15868" s="325">
        <v>566.9</v>
      </c>
      <c r="E15868" s="46">
        <v>30500</v>
      </c>
      <c r="F15868" s="130">
        <f t="shared" si="250"/>
        <v>17290450</v>
      </c>
      <c r="G15868" s="69"/>
    </row>
    <row r="15869" spans="1:8" ht="18" customHeight="1">
      <c r="A15869" s="323"/>
      <c r="B15869" s="302"/>
      <c r="C15869" s="325"/>
      <c r="D15869" s="325"/>
      <c r="E15869" s="46"/>
      <c r="F15869" s="130">
        <f t="shared" si="250"/>
        <v>0</v>
      </c>
      <c r="G15869" s="69"/>
    </row>
    <row r="15870" spans="1:8" ht="18" customHeight="1">
      <c r="A15870" s="323" t="s">
        <v>51</v>
      </c>
      <c r="B15870" s="302" t="s">
        <v>13</v>
      </c>
      <c r="C15870" s="325" t="s">
        <v>3353</v>
      </c>
      <c r="D15870" s="325">
        <v>101.8</v>
      </c>
      <c r="E15870" s="46">
        <v>32500</v>
      </c>
      <c r="F15870" s="130">
        <f t="shared" si="250"/>
        <v>3308500</v>
      </c>
      <c r="G15870" s="86">
        <f>SUM(F15870:F15872)</f>
        <v>6220500</v>
      </c>
      <c r="H15870" s="277" t="s">
        <v>2474</v>
      </c>
    </row>
    <row r="15871" spans="1:8" ht="18" customHeight="1">
      <c r="A15871" s="323"/>
      <c r="B15871" s="302" t="s">
        <v>31</v>
      </c>
      <c r="C15871" s="325" t="s">
        <v>293</v>
      </c>
      <c r="D15871" s="325">
        <v>41</v>
      </c>
      <c r="E15871" s="46">
        <v>32000</v>
      </c>
      <c r="F15871" s="130">
        <f t="shared" si="250"/>
        <v>1312000</v>
      </c>
      <c r="G15871" s="69"/>
    </row>
    <row r="15872" spans="1:8" ht="18" customHeight="1">
      <c r="A15872" s="323"/>
      <c r="B15872" s="302" t="s">
        <v>31</v>
      </c>
      <c r="C15872" s="325" t="s">
        <v>1053</v>
      </c>
      <c r="D15872" s="325">
        <v>50</v>
      </c>
      <c r="E15872" s="46">
        <v>32000</v>
      </c>
      <c r="F15872" s="130">
        <f t="shared" si="250"/>
        <v>1600000</v>
      </c>
      <c r="G15872" s="69"/>
    </row>
    <row r="15873" spans="1:8" ht="18" customHeight="1">
      <c r="A15873" s="323"/>
      <c r="B15873" s="302"/>
      <c r="C15873" s="325"/>
      <c r="D15873" s="325"/>
      <c r="E15873" s="46"/>
      <c r="F15873" s="130">
        <f t="shared" si="250"/>
        <v>0</v>
      </c>
      <c r="G15873" s="69"/>
    </row>
    <row r="15874" spans="1:8" ht="18" customHeight="1">
      <c r="A15874" s="323" t="s">
        <v>316</v>
      </c>
      <c r="B15874" s="302" t="s">
        <v>13</v>
      </c>
      <c r="C15874" s="325" t="s">
        <v>222</v>
      </c>
      <c r="D15874" s="325">
        <v>150</v>
      </c>
      <c r="E15874" s="46">
        <v>30000</v>
      </c>
      <c r="F15874" s="130">
        <f t="shared" si="250"/>
        <v>4500000</v>
      </c>
      <c r="G15874" s="86">
        <f>SUM(F15874:F15875)</f>
        <v>10605000</v>
      </c>
      <c r="H15874" s="277" t="s">
        <v>2474</v>
      </c>
    </row>
    <row r="15875" spans="1:8" ht="18" customHeight="1">
      <c r="A15875" s="323"/>
      <c r="B15875" s="302" t="s">
        <v>230</v>
      </c>
      <c r="C15875" s="325" t="s">
        <v>158</v>
      </c>
      <c r="D15875" s="325">
        <v>203.5</v>
      </c>
      <c r="E15875" s="46">
        <v>30000</v>
      </c>
      <c r="F15875" s="130">
        <f t="shared" si="250"/>
        <v>6105000</v>
      </c>
      <c r="G15875" s="69"/>
    </row>
    <row r="15876" spans="1:8" ht="18" customHeight="1">
      <c r="A15876" s="323"/>
      <c r="B15876" s="302"/>
      <c r="C15876" s="325"/>
      <c r="D15876" s="325"/>
      <c r="E15876" s="46"/>
      <c r="F15876" s="130">
        <f t="shared" si="250"/>
        <v>0</v>
      </c>
      <c r="G15876" s="69"/>
    </row>
    <row r="15877" spans="1:8" ht="18" customHeight="1">
      <c r="A15877" s="323" t="s">
        <v>274</v>
      </c>
      <c r="B15877" s="302" t="s">
        <v>13</v>
      </c>
      <c r="C15877" s="325" t="s">
        <v>60</v>
      </c>
      <c r="D15877" s="325">
        <v>315</v>
      </c>
      <c r="E15877" s="46">
        <v>32500</v>
      </c>
      <c r="F15877" s="130">
        <f t="shared" si="250"/>
        <v>10237500</v>
      </c>
      <c r="G15877" s="86">
        <f>SUM(F15877)</f>
        <v>10237500</v>
      </c>
      <c r="H15877" s="277" t="s">
        <v>2474</v>
      </c>
    </row>
    <row r="15878" spans="1:8" ht="18" customHeight="1">
      <c r="A15878" s="323"/>
      <c r="B15878" s="302"/>
      <c r="C15878" s="325"/>
      <c r="D15878" s="325"/>
      <c r="E15878" s="46"/>
      <c r="F15878" s="130">
        <f t="shared" si="250"/>
        <v>0</v>
      </c>
      <c r="G15878" s="69"/>
    </row>
    <row r="15879" spans="1:8" ht="18" customHeight="1">
      <c r="A15879" s="323" t="s">
        <v>178</v>
      </c>
      <c r="B15879" s="302" t="s">
        <v>13</v>
      </c>
      <c r="C15879" s="325" t="s">
        <v>1089</v>
      </c>
      <c r="D15879" s="325">
        <v>123.4</v>
      </c>
      <c r="E15879" s="46">
        <v>32000</v>
      </c>
      <c r="F15879" s="130">
        <f t="shared" si="250"/>
        <v>3948800</v>
      </c>
      <c r="G15879" s="86">
        <f>SUM(F15879:F15880)</f>
        <v>7598800</v>
      </c>
      <c r="H15879" s="277" t="s">
        <v>2474</v>
      </c>
    </row>
    <row r="15880" spans="1:8" ht="18" customHeight="1">
      <c r="A15880" s="323"/>
      <c r="B15880" s="302" t="s">
        <v>31</v>
      </c>
      <c r="C15880" s="325" t="s">
        <v>1166</v>
      </c>
      <c r="D15880" s="325">
        <v>100</v>
      </c>
      <c r="E15880" s="46">
        <v>36500</v>
      </c>
      <c r="F15880" s="130">
        <f t="shared" si="250"/>
        <v>3650000</v>
      </c>
      <c r="G15880" s="69"/>
    </row>
    <row r="15881" spans="1:8" ht="18" customHeight="1">
      <c r="A15881" s="323"/>
      <c r="B15881" s="302"/>
      <c r="C15881" s="325"/>
      <c r="D15881" s="325"/>
      <c r="E15881" s="46"/>
      <c r="F15881" s="130">
        <f t="shared" si="250"/>
        <v>0</v>
      </c>
      <c r="G15881" s="69"/>
    </row>
    <row r="15882" spans="1:8" ht="18" customHeight="1">
      <c r="A15882" s="323" t="s">
        <v>245</v>
      </c>
      <c r="B15882" s="443" t="s">
        <v>3354</v>
      </c>
      <c r="C15882" s="482" t="s">
        <v>1563</v>
      </c>
      <c r="D15882" s="482">
        <v>425</v>
      </c>
      <c r="E15882" s="116">
        <v>46500</v>
      </c>
      <c r="F15882" s="131">
        <f t="shared" si="250"/>
        <v>19762500</v>
      </c>
      <c r="G15882" s="86">
        <f>SUM(F15882:F15883)</f>
        <v>30207000</v>
      </c>
    </row>
    <row r="15883" spans="1:8" ht="18" customHeight="1">
      <c r="A15883" s="323"/>
      <c r="B15883" s="443" t="s">
        <v>2732</v>
      </c>
      <c r="C15883" s="482" t="s">
        <v>1767</v>
      </c>
      <c r="D15883" s="482">
        <v>211</v>
      </c>
      <c r="E15883" s="116">
        <v>49500</v>
      </c>
      <c r="F15883" s="131">
        <f t="shared" si="250"/>
        <v>10444500</v>
      </c>
      <c r="G15883" s="69"/>
    </row>
    <row r="15884" spans="1:8" ht="18" customHeight="1">
      <c r="A15884" s="323"/>
      <c r="B15884" s="302"/>
      <c r="C15884" s="325"/>
      <c r="D15884" s="325"/>
      <c r="E15884" s="46"/>
      <c r="F15884" s="130">
        <f t="shared" si="250"/>
        <v>0</v>
      </c>
      <c r="G15884" s="69"/>
    </row>
    <row r="15885" spans="1:8" ht="18" customHeight="1">
      <c r="A15885" s="323" t="s">
        <v>93</v>
      </c>
      <c r="B15885" s="302" t="s">
        <v>13</v>
      </c>
      <c r="C15885" s="325" t="s">
        <v>3355</v>
      </c>
      <c r="D15885" s="325">
        <v>53</v>
      </c>
      <c r="E15885" s="46">
        <v>30500</v>
      </c>
      <c r="F15885" s="130">
        <f t="shared" si="250"/>
        <v>1616500</v>
      </c>
      <c r="G15885" s="86">
        <f>F15885</f>
        <v>1616500</v>
      </c>
    </row>
    <row r="15886" spans="1:8" ht="18" customHeight="1">
      <c r="A15886" s="323"/>
      <c r="B15886" s="302"/>
      <c r="C15886" s="325"/>
      <c r="D15886" s="325"/>
      <c r="E15886" s="46"/>
      <c r="F15886" s="130">
        <f t="shared" si="250"/>
        <v>0</v>
      </c>
      <c r="G15886" s="69"/>
    </row>
    <row r="15887" spans="1:8" ht="18" customHeight="1">
      <c r="A15887" s="323" t="s">
        <v>2448</v>
      </c>
      <c r="B15887" s="302" t="s">
        <v>23</v>
      </c>
      <c r="C15887" s="325" t="s">
        <v>764</v>
      </c>
      <c r="D15887" s="325">
        <v>31.5</v>
      </c>
      <c r="E15887" s="46">
        <v>35500</v>
      </c>
      <c r="F15887" s="130">
        <f t="shared" si="250"/>
        <v>1118250</v>
      </c>
      <c r="G15887" s="86">
        <f>SUM(F15887:F15890)</f>
        <v>12478250</v>
      </c>
      <c r="H15887" s="277" t="s">
        <v>2474</v>
      </c>
    </row>
    <row r="15888" spans="1:8" ht="18" customHeight="1">
      <c r="A15888" s="323"/>
      <c r="B15888" s="302" t="s">
        <v>23</v>
      </c>
      <c r="C15888" s="325" t="s">
        <v>1471</v>
      </c>
      <c r="D15888" s="325">
        <v>31.9</v>
      </c>
      <c r="E15888" s="46">
        <v>35500</v>
      </c>
      <c r="F15888" s="130">
        <f t="shared" si="250"/>
        <v>1132450</v>
      </c>
      <c r="G15888" s="69"/>
    </row>
    <row r="15889" spans="1:9" ht="18" customHeight="1">
      <c r="A15889" s="323"/>
      <c r="B15889" s="302" t="s">
        <v>23</v>
      </c>
      <c r="C15889" s="325" t="s">
        <v>1419</v>
      </c>
      <c r="D15889" s="325">
        <v>155.30000000000001</v>
      </c>
      <c r="E15889" s="46">
        <v>33500</v>
      </c>
      <c r="F15889" s="130">
        <f t="shared" si="250"/>
        <v>5202550</v>
      </c>
      <c r="G15889" s="69"/>
    </row>
    <row r="15890" spans="1:9" ht="18" customHeight="1">
      <c r="A15890" s="323"/>
      <c r="B15890" s="302" t="s">
        <v>23</v>
      </c>
      <c r="C15890" s="325" t="s">
        <v>3356</v>
      </c>
      <c r="D15890" s="325">
        <v>150</v>
      </c>
      <c r="E15890" s="46">
        <v>33500</v>
      </c>
      <c r="F15890" s="130">
        <f t="shared" si="250"/>
        <v>5025000</v>
      </c>
      <c r="G15890" s="69"/>
    </row>
    <row r="15891" spans="1:9" ht="18" customHeight="1">
      <c r="A15891" s="323"/>
      <c r="B15891" s="302"/>
      <c r="C15891" s="325"/>
      <c r="D15891" s="325"/>
      <c r="E15891" s="46"/>
      <c r="F15891" s="130">
        <f t="shared" si="250"/>
        <v>0</v>
      </c>
      <c r="G15891" s="69"/>
    </row>
    <row r="15892" spans="1:9" ht="18" customHeight="1">
      <c r="A15892" s="323" t="s">
        <v>2463</v>
      </c>
      <c r="B15892" s="302" t="s">
        <v>31</v>
      </c>
      <c r="C15892" s="325" t="s">
        <v>1050</v>
      </c>
      <c r="D15892" s="325">
        <v>30</v>
      </c>
      <c r="E15892" s="46">
        <v>35000</v>
      </c>
      <c r="F15892" s="130">
        <f t="shared" si="250"/>
        <v>1050000</v>
      </c>
      <c r="G15892" s="86">
        <f>SUM(F15892:F15894)</f>
        <v>4977000</v>
      </c>
      <c r="H15892" s="277" t="s">
        <v>2474</v>
      </c>
    </row>
    <row r="15893" spans="1:9" ht="18" customHeight="1">
      <c r="A15893" s="323"/>
      <c r="B15893" s="302" t="s">
        <v>31</v>
      </c>
      <c r="C15893" s="325" t="s">
        <v>3357</v>
      </c>
      <c r="D15893" s="325">
        <v>53</v>
      </c>
      <c r="E15893" s="46">
        <v>35000</v>
      </c>
      <c r="F15893" s="130">
        <f t="shared" si="250"/>
        <v>1855000</v>
      </c>
      <c r="G15893" s="69"/>
    </row>
    <row r="15894" spans="1:9" ht="18" customHeight="1">
      <c r="A15894" s="323"/>
      <c r="B15894" s="302" t="s">
        <v>31</v>
      </c>
      <c r="C15894" s="325" t="s">
        <v>3358</v>
      </c>
      <c r="D15894" s="325">
        <v>59.2</v>
      </c>
      <c r="E15894" s="46">
        <v>35000</v>
      </c>
      <c r="F15894" s="130">
        <f t="shared" si="250"/>
        <v>2072000</v>
      </c>
      <c r="G15894" s="69"/>
    </row>
    <row r="15895" spans="1:9" ht="18" customHeight="1">
      <c r="A15895" s="323"/>
      <c r="B15895" s="302"/>
      <c r="C15895" s="325"/>
      <c r="D15895" s="325"/>
      <c r="E15895" s="46"/>
      <c r="F15895" s="130">
        <f t="shared" si="250"/>
        <v>0</v>
      </c>
      <c r="G15895" s="69"/>
    </row>
    <row r="15896" spans="1:9" ht="18" customHeight="1">
      <c r="A15896" s="323" t="s">
        <v>90</v>
      </c>
      <c r="B15896" s="302" t="s">
        <v>568</v>
      </c>
      <c r="C15896" s="325" t="s">
        <v>918</v>
      </c>
      <c r="D15896" s="325">
        <v>411.1</v>
      </c>
      <c r="E15896" s="46">
        <v>38500</v>
      </c>
      <c r="F15896" s="130">
        <f t="shared" si="250"/>
        <v>15827350</v>
      </c>
      <c r="G15896" s="86">
        <f>F15896</f>
        <v>15827350</v>
      </c>
      <c r="H15896" s="277" t="s">
        <v>2474</v>
      </c>
    </row>
    <row r="15897" spans="1:9" ht="18" customHeight="1">
      <c r="A15897" s="323"/>
      <c r="B15897" s="302"/>
      <c r="C15897" s="325"/>
      <c r="D15897" s="325"/>
      <c r="E15897" s="46"/>
      <c r="F15897" s="130">
        <f t="shared" si="250"/>
        <v>0</v>
      </c>
      <c r="G15897" s="69"/>
    </row>
    <row r="15898" spans="1:9" ht="18" customHeight="1">
      <c r="A15898" s="323" t="s">
        <v>2626</v>
      </c>
      <c r="B15898" s="302" t="s">
        <v>31</v>
      </c>
      <c r="C15898" s="325" t="s">
        <v>714</v>
      </c>
      <c r="D15898" s="325">
        <v>300</v>
      </c>
      <c r="E15898" s="46">
        <v>34000</v>
      </c>
      <c r="F15898" s="130">
        <f t="shared" si="250"/>
        <v>10200000</v>
      </c>
      <c r="G15898" s="86">
        <f>F15898</f>
        <v>10200000</v>
      </c>
    </row>
    <row r="15899" spans="1:9" ht="18" customHeight="1">
      <c r="A15899" s="323"/>
      <c r="B15899" s="302"/>
      <c r="C15899" s="325"/>
      <c r="D15899" s="325"/>
      <c r="E15899" s="46"/>
      <c r="F15899" s="130">
        <f t="shared" si="250"/>
        <v>0</v>
      </c>
      <c r="G15899" s="69"/>
    </row>
    <row r="15900" spans="1:9" ht="18" customHeight="1">
      <c r="A15900" s="323" t="s">
        <v>2469</v>
      </c>
      <c r="B15900" s="302" t="s">
        <v>31</v>
      </c>
      <c r="C15900" s="325" t="s">
        <v>317</v>
      </c>
      <c r="D15900" s="325">
        <f>450+56.4</f>
        <v>506.4</v>
      </c>
      <c r="E15900" s="46">
        <v>36500</v>
      </c>
      <c r="F15900" s="130">
        <f t="shared" si="250"/>
        <v>18483600</v>
      </c>
      <c r="G15900" s="86">
        <f>SUM(F15900:F15905)</f>
        <v>57694500</v>
      </c>
      <c r="H15900" s="277" t="s">
        <v>2474</v>
      </c>
      <c r="I15900" s="338" t="s">
        <v>2539</v>
      </c>
    </row>
    <row r="15901" spans="1:9" ht="18" customHeight="1">
      <c r="A15901" s="323"/>
      <c r="B15901" s="302" t="s">
        <v>31</v>
      </c>
      <c r="C15901" s="325" t="s">
        <v>1328</v>
      </c>
      <c r="D15901" s="325">
        <v>500</v>
      </c>
      <c r="E15901" s="46">
        <v>37000</v>
      </c>
      <c r="F15901" s="130">
        <f t="shared" si="250"/>
        <v>18500000</v>
      </c>
      <c r="G15901" s="69"/>
      <c r="I15901" s="338" t="s">
        <v>2539</v>
      </c>
    </row>
    <row r="15902" spans="1:9" ht="18" customHeight="1">
      <c r="A15902" s="323"/>
      <c r="B15902" s="302" t="s">
        <v>230</v>
      </c>
      <c r="C15902" s="325" t="s">
        <v>1057</v>
      </c>
      <c r="D15902" s="325">
        <v>207.4</v>
      </c>
      <c r="E15902" s="46">
        <v>42000</v>
      </c>
      <c r="F15902" s="130">
        <f t="shared" si="250"/>
        <v>8710800</v>
      </c>
      <c r="G15902" s="69"/>
      <c r="I15902" s="338" t="s">
        <v>2539</v>
      </c>
    </row>
    <row r="15903" spans="1:9" ht="18" customHeight="1">
      <c r="A15903" s="323"/>
      <c r="B15903" s="302" t="s">
        <v>31</v>
      </c>
      <c r="C15903" s="325" t="s">
        <v>200</v>
      </c>
      <c r="D15903" s="325">
        <v>125.4</v>
      </c>
      <c r="E15903" s="46">
        <v>36500</v>
      </c>
      <c r="F15903" s="130">
        <f t="shared" si="250"/>
        <v>4577100</v>
      </c>
      <c r="G15903" s="69"/>
      <c r="I15903" s="338" t="s">
        <v>2520</v>
      </c>
    </row>
    <row r="15904" spans="1:9" ht="18" customHeight="1">
      <c r="A15904" s="323"/>
      <c r="B15904" s="302" t="s">
        <v>31</v>
      </c>
      <c r="C15904" s="325" t="s">
        <v>199</v>
      </c>
      <c r="D15904" s="325">
        <v>100</v>
      </c>
      <c r="E15904" s="46">
        <v>37000</v>
      </c>
      <c r="F15904" s="130">
        <f t="shared" si="250"/>
        <v>3700000</v>
      </c>
      <c r="G15904" s="69"/>
      <c r="I15904" s="338" t="s">
        <v>2520</v>
      </c>
    </row>
    <row r="15905" spans="1:9" ht="18" customHeight="1">
      <c r="A15905" s="323"/>
      <c r="B15905" s="302" t="s">
        <v>31</v>
      </c>
      <c r="C15905" s="325" t="s">
        <v>273</v>
      </c>
      <c r="D15905" s="325">
        <v>102</v>
      </c>
      <c r="E15905" s="46">
        <v>36500</v>
      </c>
      <c r="F15905" s="130">
        <f t="shared" si="250"/>
        <v>3723000</v>
      </c>
      <c r="G15905" s="69"/>
      <c r="I15905" s="338" t="s">
        <v>2520</v>
      </c>
    </row>
    <row r="15906" spans="1:9" ht="18" customHeight="1">
      <c r="A15906" s="323"/>
      <c r="B15906" s="302"/>
      <c r="C15906" s="325"/>
      <c r="D15906" s="325"/>
      <c r="E15906" s="46"/>
      <c r="F15906" s="130">
        <f t="shared" si="250"/>
        <v>0</v>
      </c>
      <c r="G15906" s="69"/>
    </row>
    <row r="15907" spans="1:9" ht="18" customHeight="1">
      <c r="A15907" s="323" t="s">
        <v>1426</v>
      </c>
      <c r="B15907" s="302" t="s">
        <v>13</v>
      </c>
      <c r="C15907" s="325" t="s">
        <v>310</v>
      </c>
      <c r="D15907" s="325">
        <v>90</v>
      </c>
      <c r="E15907" s="46">
        <v>30500</v>
      </c>
      <c r="F15907" s="130">
        <f t="shared" si="250"/>
        <v>2745000</v>
      </c>
      <c r="G15907" s="86">
        <f>F15907</f>
        <v>2745000</v>
      </c>
    </row>
    <row r="15908" spans="1:9" ht="18" customHeight="1">
      <c r="A15908" s="323"/>
      <c r="B15908" s="302"/>
      <c r="C15908" s="325"/>
      <c r="D15908" s="325"/>
      <c r="E15908" s="46"/>
      <c r="F15908" s="130">
        <f t="shared" si="250"/>
        <v>0</v>
      </c>
      <c r="G15908" s="69"/>
    </row>
    <row r="15909" spans="1:9" ht="18" customHeight="1">
      <c r="A15909" s="323" t="s">
        <v>63</v>
      </c>
      <c r="B15909" s="302" t="s">
        <v>31</v>
      </c>
      <c r="C15909" s="325" t="s">
        <v>1824</v>
      </c>
      <c r="D15909" s="325">
        <v>106.9</v>
      </c>
      <c r="E15909" s="46">
        <v>37000</v>
      </c>
      <c r="F15909" s="130">
        <f t="shared" si="250"/>
        <v>3955300</v>
      </c>
      <c r="G15909" s="86">
        <f>SUM(F15909:F15910)</f>
        <v>7877300</v>
      </c>
    </row>
    <row r="15910" spans="1:9" ht="18" customHeight="1">
      <c r="A15910" s="323"/>
      <c r="B15910" s="302" t="s">
        <v>31</v>
      </c>
      <c r="C15910" s="325" t="s">
        <v>2166</v>
      </c>
      <c r="D15910" s="325">
        <v>106</v>
      </c>
      <c r="E15910" s="46">
        <v>37000</v>
      </c>
      <c r="F15910" s="130">
        <f t="shared" si="250"/>
        <v>3922000</v>
      </c>
      <c r="G15910" s="69"/>
    </row>
    <row r="15911" spans="1:9" ht="18" customHeight="1">
      <c r="A15911" s="323"/>
      <c r="B15911" s="302"/>
      <c r="C15911" s="325"/>
      <c r="D15911" s="325"/>
      <c r="E15911" s="46"/>
      <c r="F15911" s="130">
        <f t="shared" si="250"/>
        <v>0</v>
      </c>
      <c r="G15911" s="69"/>
    </row>
    <row r="15912" spans="1:9" ht="18" customHeight="1">
      <c r="A15912" s="323" t="s">
        <v>52</v>
      </c>
      <c r="B15912" s="302" t="s">
        <v>208</v>
      </c>
      <c r="C15912" s="325" t="s">
        <v>54</v>
      </c>
      <c r="D15912" s="325">
        <v>570</v>
      </c>
      <c r="E15912" s="46">
        <v>36800</v>
      </c>
      <c r="F15912" s="130">
        <f t="shared" si="250"/>
        <v>20976000</v>
      </c>
      <c r="G15912" s="86">
        <f>F15912</f>
        <v>20976000</v>
      </c>
      <c r="H15912" s="277" t="s">
        <v>2474</v>
      </c>
    </row>
    <row r="15913" spans="1:9" ht="18" customHeight="1">
      <c r="A15913" s="323"/>
      <c r="B15913" s="302"/>
      <c r="C15913" s="325"/>
      <c r="D15913" s="325"/>
      <c r="E15913" s="46"/>
      <c r="F15913" s="130">
        <f t="shared" si="250"/>
        <v>0</v>
      </c>
      <c r="G15913" s="69"/>
    </row>
    <row r="15914" spans="1:9" ht="18" customHeight="1">
      <c r="A15914" s="323" t="s">
        <v>2099</v>
      </c>
      <c r="B15914" s="302" t="s">
        <v>31</v>
      </c>
      <c r="C15914" s="325" t="s">
        <v>67</v>
      </c>
      <c r="D15914" s="325">
        <v>112</v>
      </c>
      <c r="E15914" s="46">
        <v>35500</v>
      </c>
      <c r="F15914" s="130">
        <f t="shared" si="250"/>
        <v>3976000</v>
      </c>
      <c r="G15914" s="86">
        <f>F15914</f>
        <v>3976000</v>
      </c>
      <c r="H15914" s="277" t="s">
        <v>2474</v>
      </c>
    </row>
    <row r="15915" spans="1:9" ht="18" customHeight="1">
      <c r="A15915" s="323"/>
      <c r="B15915" s="302"/>
      <c r="C15915" s="325"/>
      <c r="D15915" s="325"/>
      <c r="E15915" s="46"/>
      <c r="F15915" s="130">
        <f t="shared" si="250"/>
        <v>0</v>
      </c>
      <c r="G15915" s="69"/>
    </row>
    <row r="15916" spans="1:9" ht="18" customHeight="1">
      <c r="A15916" s="533" t="s">
        <v>245</v>
      </c>
      <c r="B15916" s="440" t="s">
        <v>23</v>
      </c>
      <c r="C15916" s="382" t="s">
        <v>1396</v>
      </c>
      <c r="D15916" s="382">
        <v>111.3</v>
      </c>
      <c r="E15916" s="59">
        <v>35000</v>
      </c>
      <c r="F15916" s="132">
        <f t="shared" si="250"/>
        <v>3895500</v>
      </c>
      <c r="G15916" s="125">
        <f>F15916</f>
        <v>3895500</v>
      </c>
      <c r="H15916" s="277" t="s">
        <v>2474</v>
      </c>
    </row>
    <row r="15917" spans="1:9" ht="18" customHeight="1">
      <c r="A15917" s="526"/>
      <c r="B15917" s="435"/>
      <c r="C15917" s="484"/>
      <c r="D15917" s="484"/>
      <c r="E15917" s="113"/>
      <c r="F15917" s="126"/>
      <c r="G15917" s="9"/>
    </row>
    <row r="15918" spans="1:9" ht="18" customHeight="1">
      <c r="A15918" s="537">
        <v>42536</v>
      </c>
      <c r="B15918" s="355"/>
      <c r="C15918" s="491" t="s">
        <v>398</v>
      </c>
      <c r="D15918" s="525"/>
      <c r="F15918" s="127"/>
    </row>
    <row r="15919" spans="1:9" ht="18" customHeight="1">
      <c r="A15919" s="531" t="s">
        <v>3125</v>
      </c>
      <c r="B15919" s="436" t="s">
        <v>134</v>
      </c>
      <c r="C15919" s="494" t="s">
        <v>152</v>
      </c>
      <c r="D15919" s="527">
        <f>SUM(D15920:D16002)</f>
        <v>7631.5999999999995</v>
      </c>
      <c r="E15919" s="166"/>
      <c r="F15919" s="166">
        <f>SUM(F15920:F16002)</f>
        <v>259113750</v>
      </c>
      <c r="G15919" s="166">
        <f>SUM(G15920:G16002)</f>
        <v>259113750</v>
      </c>
    </row>
    <row r="15920" spans="1:9" ht="18" customHeight="1">
      <c r="A15920" s="532" t="s">
        <v>2670</v>
      </c>
      <c r="B15920" s="441" t="s">
        <v>13</v>
      </c>
      <c r="C15920" s="492" t="s">
        <v>697</v>
      </c>
      <c r="D15920" s="492">
        <v>135</v>
      </c>
      <c r="E15920" s="62">
        <v>31000</v>
      </c>
      <c r="F15920" s="139">
        <f t="shared" ref="F15920:F15994" si="251">E15920*D15920</f>
        <v>4185000</v>
      </c>
      <c r="G15920" s="85">
        <f>SUM(F15920:F15922)</f>
        <v>6603000</v>
      </c>
    </row>
    <row r="15921" spans="1:8" ht="18" customHeight="1">
      <c r="A15921" s="323"/>
      <c r="B15921" s="302" t="s">
        <v>13</v>
      </c>
      <c r="C15921" s="325" t="s">
        <v>698</v>
      </c>
      <c r="D15921" s="325">
        <v>20</v>
      </c>
      <c r="E15921" s="46">
        <v>31000</v>
      </c>
      <c r="F15921" s="130">
        <f t="shared" si="251"/>
        <v>620000</v>
      </c>
      <c r="G15921" s="69"/>
    </row>
    <row r="15922" spans="1:8" ht="18" customHeight="1">
      <c r="A15922" s="323"/>
      <c r="B15922" s="302" t="s">
        <v>13</v>
      </c>
      <c r="C15922" s="325" t="s">
        <v>927</v>
      </c>
      <c r="D15922" s="325">
        <v>58</v>
      </c>
      <c r="E15922" s="46">
        <v>31000</v>
      </c>
      <c r="F15922" s="130">
        <f t="shared" si="251"/>
        <v>1798000</v>
      </c>
      <c r="G15922" s="69"/>
    </row>
    <row r="15923" spans="1:8" ht="18" customHeight="1">
      <c r="A15923" s="323"/>
      <c r="B15923" s="302"/>
      <c r="C15923" s="325"/>
      <c r="D15923" s="325"/>
      <c r="E15923" s="46"/>
      <c r="F15923" s="130">
        <f t="shared" si="251"/>
        <v>0</v>
      </c>
      <c r="G15923" s="69"/>
    </row>
    <row r="15924" spans="1:8" ht="18" customHeight="1">
      <c r="A15924" s="323">
        <v>585</v>
      </c>
      <c r="B15924" s="302" t="s">
        <v>13</v>
      </c>
      <c r="C15924" s="325" t="s">
        <v>2763</v>
      </c>
      <c r="D15924" s="325">
        <v>10</v>
      </c>
      <c r="E15924" s="46">
        <v>30500</v>
      </c>
      <c r="F15924" s="130">
        <f t="shared" si="251"/>
        <v>305000</v>
      </c>
      <c r="G15924" s="86">
        <f>SUM(F15924:F15926)</f>
        <v>915000</v>
      </c>
    </row>
    <row r="15925" spans="1:8" ht="18" customHeight="1">
      <c r="A15925" s="323"/>
      <c r="B15925" s="302" t="s">
        <v>13</v>
      </c>
      <c r="C15925" s="325" t="s">
        <v>76</v>
      </c>
      <c r="D15925" s="325">
        <v>10</v>
      </c>
      <c r="E15925" s="46">
        <v>30500</v>
      </c>
      <c r="F15925" s="130">
        <f t="shared" si="251"/>
        <v>305000</v>
      </c>
      <c r="G15925" s="69"/>
    </row>
    <row r="15926" spans="1:8" ht="18" customHeight="1">
      <c r="A15926" s="323"/>
      <c r="B15926" s="302" t="s">
        <v>13</v>
      </c>
      <c r="C15926" s="325" t="s">
        <v>2516</v>
      </c>
      <c r="D15926" s="325">
        <v>10</v>
      </c>
      <c r="E15926" s="46">
        <v>30500</v>
      </c>
      <c r="F15926" s="130">
        <f t="shared" si="251"/>
        <v>305000</v>
      </c>
      <c r="G15926" s="69"/>
    </row>
    <row r="15927" spans="1:8" ht="18" customHeight="1">
      <c r="A15927" s="323"/>
      <c r="B15927" s="302"/>
      <c r="C15927" s="325"/>
      <c r="D15927" s="325"/>
      <c r="E15927" s="46"/>
      <c r="F15927" s="130">
        <f t="shared" si="251"/>
        <v>0</v>
      </c>
      <c r="G15927" s="69"/>
    </row>
    <row r="15928" spans="1:8" ht="18" customHeight="1">
      <c r="A15928" s="323" t="s">
        <v>157</v>
      </c>
      <c r="B15928" s="302" t="s">
        <v>31</v>
      </c>
      <c r="C15928" s="325" t="s">
        <v>3361</v>
      </c>
      <c r="D15928" s="325">
        <v>59</v>
      </c>
      <c r="E15928" s="46">
        <v>35000</v>
      </c>
      <c r="F15928" s="130">
        <f t="shared" si="251"/>
        <v>2065000</v>
      </c>
      <c r="G15928" s="86">
        <f>SUM(F15928:F15929)</f>
        <v>3675000</v>
      </c>
    </row>
    <row r="15929" spans="1:8" ht="18" customHeight="1">
      <c r="A15929" s="323"/>
      <c r="B15929" s="302" t="s">
        <v>31</v>
      </c>
      <c r="C15929" s="325" t="s">
        <v>3362</v>
      </c>
      <c r="D15929" s="325">
        <v>46</v>
      </c>
      <c r="E15929" s="46">
        <v>35000</v>
      </c>
      <c r="F15929" s="130">
        <f t="shared" si="251"/>
        <v>1610000</v>
      </c>
      <c r="G15929" s="69"/>
    </row>
    <row r="15930" spans="1:8" ht="18" customHeight="1">
      <c r="A15930" s="323"/>
      <c r="B15930" s="302"/>
      <c r="C15930" s="325"/>
      <c r="D15930" s="325"/>
      <c r="E15930" s="46"/>
      <c r="F15930" s="130">
        <f t="shared" si="251"/>
        <v>0</v>
      </c>
      <c r="G15930" s="69"/>
    </row>
    <row r="15931" spans="1:8" ht="18" customHeight="1">
      <c r="A15931" s="323" t="s">
        <v>3367</v>
      </c>
      <c r="B15931" s="302" t="s">
        <v>31</v>
      </c>
      <c r="C15931" s="325" t="s">
        <v>2763</v>
      </c>
      <c r="D15931" s="325">
        <v>32.5</v>
      </c>
      <c r="E15931" s="46">
        <v>34000</v>
      </c>
      <c r="F15931" s="130">
        <f t="shared" si="251"/>
        <v>1105000</v>
      </c>
      <c r="G15931" s="86">
        <f>SUM(F15931:F15934)</f>
        <v>1989000</v>
      </c>
    </row>
    <row r="15932" spans="1:8" ht="18" customHeight="1">
      <c r="A15932" s="323"/>
      <c r="B15932" s="302" t="s">
        <v>31</v>
      </c>
      <c r="C15932" s="325" t="s">
        <v>3368</v>
      </c>
      <c r="D15932" s="325">
        <v>10</v>
      </c>
      <c r="E15932" s="46">
        <v>34000</v>
      </c>
      <c r="F15932" s="130">
        <f t="shared" si="251"/>
        <v>340000</v>
      </c>
      <c r="G15932" s="69"/>
    </row>
    <row r="15933" spans="1:8" ht="18" customHeight="1">
      <c r="A15933" s="323"/>
      <c r="B15933" s="302" t="s">
        <v>31</v>
      </c>
      <c r="C15933" s="325" t="s">
        <v>43</v>
      </c>
      <c r="D15933" s="325">
        <v>10</v>
      </c>
      <c r="E15933" s="46">
        <v>34000</v>
      </c>
      <c r="F15933" s="130">
        <f t="shared" si="251"/>
        <v>340000</v>
      </c>
      <c r="G15933" s="69"/>
    </row>
    <row r="15934" spans="1:8" ht="18" customHeight="1">
      <c r="A15934" s="323"/>
      <c r="B15934" s="302" t="s">
        <v>31</v>
      </c>
      <c r="C15934" s="325" t="s">
        <v>22</v>
      </c>
      <c r="D15934" s="325">
        <v>6</v>
      </c>
      <c r="E15934" s="46">
        <v>34000</v>
      </c>
      <c r="F15934" s="130">
        <f t="shared" si="251"/>
        <v>204000</v>
      </c>
      <c r="G15934" s="69"/>
    </row>
    <row r="15935" spans="1:8" ht="18" customHeight="1">
      <c r="A15935" s="323"/>
      <c r="B15935" s="302"/>
      <c r="C15935" s="325"/>
      <c r="D15935" s="325"/>
      <c r="E15935" s="46"/>
      <c r="F15935" s="130">
        <f t="shared" si="251"/>
        <v>0</v>
      </c>
      <c r="G15935" s="69"/>
    </row>
    <row r="15936" spans="1:8" ht="18" customHeight="1">
      <c r="A15936" s="551" t="s">
        <v>3373</v>
      </c>
      <c r="B15936" s="302" t="s">
        <v>23</v>
      </c>
      <c r="C15936" s="325" t="s">
        <v>67</v>
      </c>
      <c r="D15936" s="325">
        <v>186.8</v>
      </c>
      <c r="E15936" s="46">
        <v>34000</v>
      </c>
      <c r="F15936" s="130">
        <f t="shared" si="251"/>
        <v>6351200</v>
      </c>
      <c r="G15936" s="86">
        <f>F15936</f>
        <v>6351200</v>
      </c>
      <c r="H15936" s="277" t="s">
        <v>2474</v>
      </c>
    </row>
    <row r="15937" spans="1:11" ht="18" customHeight="1">
      <c r="A15937" s="323"/>
      <c r="B15937" s="302"/>
      <c r="C15937" s="325"/>
      <c r="D15937" s="325"/>
      <c r="E15937" s="46"/>
      <c r="F15937" s="130">
        <f t="shared" si="251"/>
        <v>0</v>
      </c>
      <c r="G15937" s="69"/>
    </row>
    <row r="15938" spans="1:11" ht="18" customHeight="1">
      <c r="A15938" s="323" t="s">
        <v>2349</v>
      </c>
      <c r="B15938" s="444" t="s">
        <v>137</v>
      </c>
      <c r="C15938" s="482" t="s">
        <v>1002</v>
      </c>
      <c r="D15938" s="482">
        <v>32.6</v>
      </c>
      <c r="E15938" s="116">
        <v>35000</v>
      </c>
      <c r="F15938" s="131">
        <f t="shared" si="251"/>
        <v>1141000</v>
      </c>
      <c r="G15938" s="86">
        <f>SUM(F15938:F15940)</f>
        <v>8092750</v>
      </c>
    </row>
    <row r="15939" spans="1:11" ht="18" customHeight="1">
      <c r="A15939" s="323"/>
      <c r="B15939" s="444" t="s">
        <v>256</v>
      </c>
      <c r="C15939" s="482" t="s">
        <v>257</v>
      </c>
      <c r="D15939" s="482">
        <v>107.1</v>
      </c>
      <c r="E15939" s="116">
        <v>42500</v>
      </c>
      <c r="F15939" s="131">
        <f>E15939*D15939</f>
        <v>4551750</v>
      </c>
      <c r="G15939" s="69"/>
    </row>
    <row r="15940" spans="1:11" ht="18" customHeight="1">
      <c r="A15940" s="323"/>
      <c r="B15940" s="302" t="s">
        <v>13</v>
      </c>
      <c r="C15940" s="325" t="s">
        <v>2637</v>
      </c>
      <c r="D15940" s="325">
        <v>80</v>
      </c>
      <c r="E15940" s="46">
        <v>30000</v>
      </c>
      <c r="F15940" s="130">
        <f>E15940*D15940</f>
        <v>2400000</v>
      </c>
      <c r="G15940" s="207"/>
      <c r="H15940" s="564"/>
      <c r="I15940" s="281"/>
      <c r="J15940" s="281"/>
      <c r="K15940" s="26"/>
    </row>
    <row r="15941" spans="1:11" ht="18" customHeight="1">
      <c r="A15941" s="323"/>
      <c r="B15941" s="302"/>
      <c r="C15941" s="325"/>
      <c r="D15941" s="325"/>
      <c r="E15941" s="46"/>
      <c r="F15941" s="130">
        <f>E15941*D15941</f>
        <v>0</v>
      </c>
      <c r="G15941" s="207"/>
      <c r="H15941" s="564"/>
      <c r="I15941" s="281"/>
      <c r="J15941" s="281"/>
      <c r="K15941" s="26"/>
    </row>
    <row r="15942" spans="1:11" ht="18" customHeight="1">
      <c r="A15942" s="323" t="s">
        <v>2430</v>
      </c>
      <c r="B15942" s="439" t="s">
        <v>315</v>
      </c>
      <c r="C15942" s="430" t="s">
        <v>272</v>
      </c>
      <c r="D15942" s="430">
        <v>-40</v>
      </c>
      <c r="E15942" s="54">
        <v>30500</v>
      </c>
      <c r="F15942" s="140">
        <f>E15942*D15942</f>
        <v>-1220000</v>
      </c>
      <c r="G15942" s="206">
        <f>F15942</f>
        <v>-1220000</v>
      </c>
      <c r="H15942" s="564"/>
      <c r="I15942" s="281"/>
      <c r="J15942" s="281"/>
      <c r="K15942" s="26"/>
    </row>
    <row r="15943" spans="1:11" ht="18" customHeight="1">
      <c r="A15943" s="323"/>
      <c r="B15943" s="302"/>
      <c r="C15943" s="325"/>
      <c r="D15943" s="325"/>
      <c r="E15943" s="46"/>
      <c r="F15943" s="130">
        <f>E15943*D15943</f>
        <v>0</v>
      </c>
      <c r="G15943" s="69"/>
    </row>
    <row r="15944" spans="1:11" ht="18" customHeight="1">
      <c r="A15944" s="323" t="s">
        <v>2305</v>
      </c>
      <c r="B15944" s="302" t="s">
        <v>390</v>
      </c>
      <c r="C15944" s="325" t="s">
        <v>46</v>
      </c>
      <c r="D15944" s="325">
        <v>44.4</v>
      </c>
      <c r="E15944" s="46">
        <v>33000</v>
      </c>
      <c r="F15944" s="130">
        <f t="shared" si="251"/>
        <v>1465200</v>
      </c>
      <c r="G15944" s="86">
        <f>SUM(F15944:F15945)</f>
        <v>8444500</v>
      </c>
    </row>
    <row r="15945" spans="1:11" ht="18" customHeight="1">
      <c r="A15945" s="323"/>
      <c r="B15945" s="302" t="s">
        <v>208</v>
      </c>
      <c r="C15945" s="325" t="s">
        <v>3365</v>
      </c>
      <c r="D15945" s="325">
        <v>196.6</v>
      </c>
      <c r="E15945" s="46">
        <v>35500</v>
      </c>
      <c r="F15945" s="130">
        <f t="shared" si="251"/>
        <v>6979300</v>
      </c>
      <c r="G15945" s="69"/>
    </row>
    <row r="15946" spans="1:11" ht="18" customHeight="1">
      <c r="A15946" s="323"/>
      <c r="B15946" s="302"/>
      <c r="C15946" s="325"/>
      <c r="D15946" s="325"/>
      <c r="E15946" s="46"/>
      <c r="F15946" s="130">
        <f t="shared" si="251"/>
        <v>0</v>
      </c>
      <c r="G15946" s="69"/>
    </row>
    <row r="15947" spans="1:11" ht="18" customHeight="1">
      <c r="A15947" s="323" t="s">
        <v>2273</v>
      </c>
      <c r="B15947" s="302" t="s">
        <v>13</v>
      </c>
      <c r="C15947" s="325" t="s">
        <v>46</v>
      </c>
      <c r="D15947" s="325">
        <v>30</v>
      </c>
      <c r="E15947" s="46">
        <v>30500</v>
      </c>
      <c r="F15947" s="130">
        <f t="shared" si="251"/>
        <v>915000</v>
      </c>
      <c r="G15947" s="86">
        <f>SUM(F15947:F15948)</f>
        <v>1830000</v>
      </c>
    </row>
    <row r="15948" spans="1:11" ht="18" customHeight="1">
      <c r="A15948" s="323"/>
      <c r="B15948" s="302" t="s">
        <v>13</v>
      </c>
      <c r="C15948" s="325" t="s">
        <v>76</v>
      </c>
      <c r="D15948" s="325">
        <v>30</v>
      </c>
      <c r="E15948" s="46">
        <v>30500</v>
      </c>
      <c r="F15948" s="130">
        <f t="shared" si="251"/>
        <v>915000</v>
      </c>
      <c r="G15948" s="69"/>
    </row>
    <row r="15949" spans="1:11" ht="18" customHeight="1">
      <c r="A15949" s="323"/>
      <c r="B15949" s="302"/>
      <c r="C15949" s="325"/>
      <c r="D15949" s="325"/>
      <c r="E15949" s="46"/>
      <c r="F15949" s="130">
        <f t="shared" si="251"/>
        <v>0</v>
      </c>
      <c r="G15949" s="69"/>
    </row>
    <row r="15950" spans="1:11" ht="18" customHeight="1">
      <c r="A15950" s="323" t="s">
        <v>2661</v>
      </c>
      <c r="B15950" s="302" t="s">
        <v>23</v>
      </c>
      <c r="C15950" s="325" t="s">
        <v>3360</v>
      </c>
      <c r="D15950" s="325">
        <v>12</v>
      </c>
      <c r="E15950" s="46">
        <v>36000</v>
      </c>
      <c r="F15950" s="130">
        <f t="shared" si="251"/>
        <v>432000</v>
      </c>
      <c r="G15950" s="86">
        <f>F15950</f>
        <v>432000</v>
      </c>
      <c r="H15950" s="277" t="s">
        <v>2474</v>
      </c>
    </row>
    <row r="15951" spans="1:11" ht="18" customHeight="1">
      <c r="A15951" s="323"/>
      <c r="B15951" s="302"/>
      <c r="C15951" s="325"/>
      <c r="D15951" s="325"/>
      <c r="E15951" s="46"/>
      <c r="F15951" s="130">
        <f t="shared" si="251"/>
        <v>0</v>
      </c>
      <c r="G15951" s="69"/>
    </row>
    <row r="15952" spans="1:11" ht="18" customHeight="1">
      <c r="A15952" s="323" t="s">
        <v>93</v>
      </c>
      <c r="B15952" s="302" t="s">
        <v>3364</v>
      </c>
      <c r="C15952" s="325" t="s">
        <v>365</v>
      </c>
      <c r="D15952" s="325">
        <v>103.6</v>
      </c>
      <c r="E15952" s="46">
        <v>35000</v>
      </c>
      <c r="F15952" s="130">
        <f t="shared" si="251"/>
        <v>3626000</v>
      </c>
      <c r="G15952" s="86">
        <f>SUM(F15952:F15953)</f>
        <v>5489000</v>
      </c>
      <c r="H15952" s="277" t="s">
        <v>2474</v>
      </c>
      <c r="I15952" s="393" t="s">
        <v>1420</v>
      </c>
    </row>
    <row r="15953" spans="1:9" ht="18" customHeight="1">
      <c r="A15953" s="323"/>
      <c r="B15953" s="302" t="s">
        <v>23</v>
      </c>
      <c r="C15953" s="325" t="s">
        <v>1130</v>
      </c>
      <c r="D15953" s="325">
        <v>54</v>
      </c>
      <c r="E15953" s="46">
        <v>34500</v>
      </c>
      <c r="F15953" s="130">
        <f t="shared" si="251"/>
        <v>1863000</v>
      </c>
      <c r="G15953" s="86"/>
      <c r="I15953" s="393"/>
    </row>
    <row r="15954" spans="1:9" ht="18" customHeight="1">
      <c r="A15954" s="323"/>
      <c r="B15954" s="302"/>
      <c r="C15954" s="325"/>
      <c r="D15954" s="325"/>
      <c r="E15954" s="46"/>
      <c r="F15954" s="130">
        <f t="shared" si="251"/>
        <v>0</v>
      </c>
      <c r="G15954" s="69"/>
    </row>
    <row r="15955" spans="1:9" ht="18" customHeight="1">
      <c r="A15955" s="323" t="s">
        <v>145</v>
      </c>
      <c r="B15955" s="302" t="s">
        <v>31</v>
      </c>
      <c r="C15955" s="325" t="s">
        <v>15</v>
      </c>
      <c r="D15955" s="325">
        <v>175</v>
      </c>
      <c r="E15955" s="46">
        <v>28500</v>
      </c>
      <c r="F15955" s="130">
        <f t="shared" si="251"/>
        <v>4987500</v>
      </c>
      <c r="G15955" s="86">
        <f>F15955</f>
        <v>4987500</v>
      </c>
      <c r="H15955" s="277" t="s">
        <v>2474</v>
      </c>
    </row>
    <row r="15956" spans="1:9" ht="18" customHeight="1">
      <c r="A15956" s="323"/>
      <c r="B15956" s="302"/>
      <c r="C15956" s="325"/>
      <c r="D15956" s="325"/>
      <c r="E15956" s="46"/>
      <c r="F15956" s="130">
        <f t="shared" si="251"/>
        <v>0</v>
      </c>
      <c r="G15956" s="69"/>
    </row>
    <row r="15957" spans="1:9" ht="18" customHeight="1">
      <c r="A15957" s="323" t="s">
        <v>392</v>
      </c>
      <c r="B15957" s="302" t="s">
        <v>31</v>
      </c>
      <c r="C15957" s="325" t="s">
        <v>2923</v>
      </c>
      <c r="D15957" s="325">
        <v>301</v>
      </c>
      <c r="E15957" s="46">
        <v>36500</v>
      </c>
      <c r="F15957" s="130">
        <f t="shared" si="251"/>
        <v>10986500</v>
      </c>
      <c r="G15957" s="86">
        <f>SUM(F15957:F15958)</f>
        <v>12996500</v>
      </c>
      <c r="H15957" s="277" t="s">
        <v>2474</v>
      </c>
    </row>
    <row r="15958" spans="1:9" ht="18" customHeight="1">
      <c r="A15958" s="323"/>
      <c r="B15958" s="302" t="s">
        <v>31</v>
      </c>
      <c r="C15958" s="325" t="s">
        <v>182</v>
      </c>
      <c r="D15958" s="325">
        <v>60</v>
      </c>
      <c r="E15958" s="46">
        <v>33500</v>
      </c>
      <c r="F15958" s="130">
        <f t="shared" si="251"/>
        <v>2010000</v>
      </c>
      <c r="G15958" s="69"/>
    </row>
    <row r="15959" spans="1:9" ht="18" customHeight="1">
      <c r="A15959" s="323"/>
      <c r="B15959" s="302"/>
      <c r="C15959" s="325"/>
      <c r="D15959" s="325"/>
      <c r="E15959" s="46"/>
      <c r="F15959" s="130">
        <f t="shared" si="251"/>
        <v>0</v>
      </c>
      <c r="G15959" s="69"/>
    </row>
    <row r="15960" spans="1:9" ht="18" customHeight="1">
      <c r="A15960" s="323" t="s">
        <v>193</v>
      </c>
      <c r="B15960" s="302" t="s">
        <v>31</v>
      </c>
      <c r="C15960" s="325" t="s">
        <v>329</v>
      </c>
      <c r="D15960" s="325">
        <v>216.9</v>
      </c>
      <c r="E15960" s="46">
        <v>36500</v>
      </c>
      <c r="F15960" s="130">
        <f t="shared" si="251"/>
        <v>7916850</v>
      </c>
      <c r="G15960" s="86">
        <f>SUM(F15960:F15961)</f>
        <v>26385850</v>
      </c>
      <c r="H15960" s="277" t="s">
        <v>2474</v>
      </c>
    </row>
    <row r="15961" spans="1:9" ht="18" customHeight="1">
      <c r="A15961" s="323"/>
      <c r="B15961" s="302" t="s">
        <v>31</v>
      </c>
      <c r="C15961" s="325" t="s">
        <v>1906</v>
      </c>
      <c r="D15961" s="325">
        <v>506</v>
      </c>
      <c r="E15961" s="46">
        <v>36500</v>
      </c>
      <c r="F15961" s="130">
        <f t="shared" si="251"/>
        <v>18469000</v>
      </c>
      <c r="G15961" s="69"/>
    </row>
    <row r="15962" spans="1:9" ht="18" customHeight="1">
      <c r="A15962" s="323"/>
      <c r="B15962" s="302"/>
      <c r="C15962" s="325"/>
      <c r="D15962" s="325"/>
      <c r="E15962" s="46"/>
      <c r="F15962" s="130">
        <f t="shared" si="251"/>
        <v>0</v>
      </c>
      <c r="G15962" s="69"/>
    </row>
    <row r="15963" spans="1:9" ht="18" customHeight="1">
      <c r="A15963" s="323" t="s">
        <v>51</v>
      </c>
      <c r="B15963" s="302" t="s">
        <v>132</v>
      </c>
      <c r="C15963" s="325" t="s">
        <v>15</v>
      </c>
      <c r="D15963" s="325">
        <f>50+53</f>
        <v>103</v>
      </c>
      <c r="E15963" s="46">
        <v>30500</v>
      </c>
      <c r="F15963" s="130">
        <f t="shared" si="251"/>
        <v>3141500</v>
      </c>
      <c r="G15963" s="86">
        <f>SUM(F15963:F15971)</f>
        <v>34618500</v>
      </c>
      <c r="H15963" s="277" t="s">
        <v>2474</v>
      </c>
    </row>
    <row r="15964" spans="1:9" ht="18" customHeight="1">
      <c r="A15964" s="323"/>
      <c r="B15964" s="302" t="s">
        <v>31</v>
      </c>
      <c r="C15964" s="325" t="s">
        <v>1127</v>
      </c>
      <c r="D15964" s="325">
        <v>189.5</v>
      </c>
      <c r="E15964" s="46">
        <v>34000</v>
      </c>
      <c r="F15964" s="130">
        <f t="shared" si="251"/>
        <v>6443000</v>
      </c>
      <c r="G15964" s="69"/>
    </row>
    <row r="15965" spans="1:9" ht="18" customHeight="1">
      <c r="A15965" s="323"/>
      <c r="B15965" s="302" t="s">
        <v>31</v>
      </c>
      <c r="C15965" s="325" t="s">
        <v>1678</v>
      </c>
      <c r="D15965" s="325">
        <v>102</v>
      </c>
      <c r="E15965" s="46">
        <v>34000</v>
      </c>
      <c r="F15965" s="130">
        <f t="shared" si="251"/>
        <v>3468000</v>
      </c>
      <c r="G15965" s="69"/>
    </row>
    <row r="15966" spans="1:9" ht="18" customHeight="1">
      <c r="A15966" s="323"/>
      <c r="B15966" s="302" t="s">
        <v>31</v>
      </c>
      <c r="C15966" s="325" t="s">
        <v>60</v>
      </c>
      <c r="D15966" s="325">
        <v>216</v>
      </c>
      <c r="E15966" s="46">
        <v>34000</v>
      </c>
      <c r="F15966" s="130">
        <f t="shared" si="251"/>
        <v>7344000</v>
      </c>
      <c r="G15966" s="69"/>
    </row>
    <row r="15967" spans="1:9" ht="18" customHeight="1">
      <c r="A15967" s="323"/>
      <c r="B15967" s="302" t="s">
        <v>31</v>
      </c>
      <c r="C15967" s="325" t="s">
        <v>186</v>
      </c>
      <c r="D15967" s="325">
        <v>50</v>
      </c>
      <c r="E15967" s="46">
        <v>35000</v>
      </c>
      <c r="F15967" s="130">
        <f t="shared" si="251"/>
        <v>1750000</v>
      </c>
      <c r="G15967" s="69"/>
    </row>
    <row r="15968" spans="1:9" ht="18" customHeight="1">
      <c r="A15968" s="323"/>
      <c r="B15968" s="302" t="s">
        <v>31</v>
      </c>
      <c r="C15968" s="325" t="s">
        <v>1043</v>
      </c>
      <c r="D15968" s="325">
        <v>103</v>
      </c>
      <c r="E15968" s="46">
        <v>32000</v>
      </c>
      <c r="F15968" s="130">
        <f t="shared" si="251"/>
        <v>3296000</v>
      </c>
      <c r="G15968" s="69"/>
    </row>
    <row r="15969" spans="1:8" ht="18" customHeight="1">
      <c r="A15969" s="323"/>
      <c r="B15969" s="302" t="s">
        <v>23</v>
      </c>
      <c r="C15969" s="325" t="s">
        <v>3366</v>
      </c>
      <c r="D15969" s="325">
        <v>33</v>
      </c>
      <c r="E15969" s="46">
        <v>34500</v>
      </c>
      <c r="F15969" s="130">
        <f>E15969*D15969</f>
        <v>1138500</v>
      </c>
      <c r="G15969" s="86"/>
    </row>
    <row r="15970" spans="1:8" ht="18" customHeight="1">
      <c r="A15970" s="323"/>
      <c r="B15970" s="302" t="s">
        <v>23</v>
      </c>
      <c r="C15970" s="325" t="s">
        <v>158</v>
      </c>
      <c r="D15970" s="325">
        <v>75</v>
      </c>
      <c r="E15970" s="46">
        <v>32500</v>
      </c>
      <c r="F15970" s="130">
        <f>E15970*D15970</f>
        <v>2437500</v>
      </c>
      <c r="G15970" s="69"/>
    </row>
    <row r="15971" spans="1:8" ht="18" customHeight="1">
      <c r="A15971" s="323"/>
      <c r="B15971" s="302" t="s">
        <v>31</v>
      </c>
      <c r="C15971" s="325" t="s">
        <v>1302</v>
      </c>
      <c r="D15971" s="325">
        <v>175</v>
      </c>
      <c r="E15971" s="46">
        <v>32000</v>
      </c>
      <c r="F15971" s="130">
        <f>E15971*D15971</f>
        <v>5600000</v>
      </c>
      <c r="G15971" s="69"/>
    </row>
    <row r="15972" spans="1:8" ht="18" customHeight="1">
      <c r="A15972" s="323"/>
      <c r="B15972" s="302"/>
      <c r="C15972" s="325"/>
      <c r="D15972" s="325"/>
      <c r="E15972" s="46"/>
      <c r="F15972" s="130">
        <f t="shared" si="251"/>
        <v>0</v>
      </c>
      <c r="G15972" s="69"/>
    </row>
    <row r="15973" spans="1:8" ht="18" customHeight="1">
      <c r="A15973" s="323" t="s">
        <v>207</v>
      </c>
      <c r="B15973" s="302" t="s">
        <v>23</v>
      </c>
      <c r="C15973" s="325" t="s">
        <v>3371</v>
      </c>
      <c r="D15973" s="325">
        <v>100</v>
      </c>
      <c r="E15973" s="46">
        <v>35500</v>
      </c>
      <c r="F15973" s="130">
        <f t="shared" si="251"/>
        <v>3550000</v>
      </c>
      <c r="G15973" s="86">
        <f>F15973</f>
        <v>3550000</v>
      </c>
      <c r="H15973" s="277" t="s">
        <v>2474</v>
      </c>
    </row>
    <row r="15974" spans="1:8" ht="18" customHeight="1">
      <c r="A15974" s="323"/>
      <c r="B15974" s="302"/>
      <c r="C15974" s="325"/>
      <c r="D15974" s="325"/>
      <c r="E15974" s="46"/>
      <c r="F15974" s="130">
        <f t="shared" si="251"/>
        <v>0</v>
      </c>
      <c r="G15974" s="69"/>
    </row>
    <row r="15975" spans="1:8" ht="18" customHeight="1">
      <c r="A15975" s="323" t="s">
        <v>1843</v>
      </c>
      <c r="B15975" s="302" t="s">
        <v>13</v>
      </c>
      <c r="C15975" s="325" t="s">
        <v>784</v>
      </c>
      <c r="D15975" s="325">
        <v>105.2</v>
      </c>
      <c r="E15975" s="46">
        <v>30500</v>
      </c>
      <c r="F15975" s="130">
        <f t="shared" si="251"/>
        <v>3208600</v>
      </c>
      <c r="G15975" s="86">
        <f>SUM(F15975:F15980)</f>
        <v>54256200</v>
      </c>
      <c r="H15975" s="277" t="s">
        <v>2474</v>
      </c>
    </row>
    <row r="15976" spans="1:8" ht="18" customHeight="1">
      <c r="A15976" s="323"/>
      <c r="B15976" s="302" t="s">
        <v>13</v>
      </c>
      <c r="C15976" s="325" t="s">
        <v>3363</v>
      </c>
      <c r="D15976" s="325">
        <v>49</v>
      </c>
      <c r="E15976" s="46">
        <v>30500</v>
      </c>
      <c r="F15976" s="130">
        <f t="shared" si="251"/>
        <v>1494500</v>
      </c>
      <c r="G15976" s="69"/>
    </row>
    <row r="15977" spans="1:8" ht="18" customHeight="1">
      <c r="A15977" s="323"/>
      <c r="B15977" s="302" t="s">
        <v>13</v>
      </c>
      <c r="C15977" s="325" t="s">
        <v>891</v>
      </c>
      <c r="D15977" s="325">
        <v>981</v>
      </c>
      <c r="E15977" s="46">
        <v>30500</v>
      </c>
      <c r="F15977" s="130">
        <f t="shared" si="251"/>
        <v>29920500</v>
      </c>
      <c r="G15977" s="69"/>
    </row>
    <row r="15978" spans="1:8" ht="18" customHeight="1">
      <c r="A15978" s="323"/>
      <c r="B15978" s="302" t="s">
        <v>23</v>
      </c>
      <c r="C15978" s="325" t="s">
        <v>1716</v>
      </c>
      <c r="D15978" s="325">
        <v>263.8</v>
      </c>
      <c r="E15978" s="46">
        <v>34500</v>
      </c>
      <c r="F15978" s="130">
        <f t="shared" si="251"/>
        <v>9101100</v>
      </c>
      <c r="G15978" s="69"/>
    </row>
    <row r="15979" spans="1:8" ht="18" customHeight="1">
      <c r="A15979" s="323"/>
      <c r="B15979" s="302" t="s">
        <v>31</v>
      </c>
      <c r="C15979" s="325" t="s">
        <v>305</v>
      </c>
      <c r="D15979" s="325">
        <v>51.5</v>
      </c>
      <c r="E15979" s="46">
        <v>35000</v>
      </c>
      <c r="F15979" s="130">
        <f t="shared" si="251"/>
        <v>1802500</v>
      </c>
      <c r="G15979" s="69"/>
    </row>
    <row r="15980" spans="1:8" ht="18" customHeight="1">
      <c r="A15980" s="323"/>
      <c r="B15980" s="302" t="s">
        <v>31</v>
      </c>
      <c r="C15980" s="325" t="s">
        <v>1218</v>
      </c>
      <c r="D15980" s="325">
        <v>249.4</v>
      </c>
      <c r="E15980" s="46">
        <v>35000</v>
      </c>
      <c r="F15980" s="130">
        <f t="shared" si="251"/>
        <v>8729000</v>
      </c>
      <c r="G15980" s="69"/>
    </row>
    <row r="15981" spans="1:8" ht="18" customHeight="1">
      <c r="A15981" s="323"/>
      <c r="B15981" s="302"/>
      <c r="C15981" s="325"/>
      <c r="D15981" s="325"/>
      <c r="E15981" s="46"/>
      <c r="F15981" s="130">
        <f t="shared" si="251"/>
        <v>0</v>
      </c>
      <c r="G15981" s="69"/>
    </row>
    <row r="15982" spans="1:8" ht="18" customHeight="1">
      <c r="A15982" s="323" t="s">
        <v>1514</v>
      </c>
      <c r="B15982" s="302" t="s">
        <v>13</v>
      </c>
      <c r="C15982" s="325" t="s">
        <v>2317</v>
      </c>
      <c r="D15982" s="325">
        <v>50</v>
      </c>
      <c r="E15982" s="46">
        <v>30500</v>
      </c>
      <c r="F15982" s="130">
        <f t="shared" si="251"/>
        <v>1525000</v>
      </c>
      <c r="G15982" s="86">
        <f>F15982</f>
        <v>1525000</v>
      </c>
      <c r="H15982" s="277" t="s">
        <v>2474</v>
      </c>
    </row>
    <row r="15983" spans="1:8" ht="18" customHeight="1">
      <c r="A15983" s="323"/>
      <c r="B15983" s="302"/>
      <c r="C15983" s="325"/>
      <c r="D15983" s="325"/>
      <c r="E15983" s="46"/>
      <c r="F15983" s="130">
        <f t="shared" si="251"/>
        <v>0</v>
      </c>
      <c r="G15983" s="69"/>
    </row>
    <row r="15984" spans="1:8" ht="18" customHeight="1">
      <c r="A15984" s="323" t="s">
        <v>2448</v>
      </c>
      <c r="B15984" s="302" t="s">
        <v>31</v>
      </c>
      <c r="C15984" s="325" t="s">
        <v>583</v>
      </c>
      <c r="D15984" s="325">
        <v>201.7</v>
      </c>
      <c r="E15984" s="46">
        <v>35000</v>
      </c>
      <c r="F15984" s="130">
        <f t="shared" si="251"/>
        <v>7059500</v>
      </c>
      <c r="G15984" s="86">
        <f>SUM(F15984:F15985)</f>
        <v>10717000</v>
      </c>
      <c r="H15984" s="277" t="s">
        <v>2474</v>
      </c>
    </row>
    <row r="15985" spans="1:8" ht="18" customHeight="1">
      <c r="A15985" s="323"/>
      <c r="B15985" s="302" t="s">
        <v>31</v>
      </c>
      <c r="C15985" s="325" t="s">
        <v>725</v>
      </c>
      <c r="D15985" s="325">
        <v>104.5</v>
      </c>
      <c r="E15985" s="46">
        <v>35000</v>
      </c>
      <c r="F15985" s="130">
        <f t="shared" si="251"/>
        <v>3657500</v>
      </c>
      <c r="G15985" s="69"/>
    </row>
    <row r="15986" spans="1:8" ht="18" customHeight="1">
      <c r="A15986" s="323"/>
      <c r="B15986" s="302"/>
      <c r="C15986" s="325"/>
      <c r="D15986" s="325"/>
      <c r="E15986" s="46"/>
      <c r="F15986" s="130">
        <f t="shared" si="251"/>
        <v>0</v>
      </c>
      <c r="G15986" s="69"/>
    </row>
    <row r="15987" spans="1:8" ht="18" customHeight="1">
      <c r="A15987" s="323" t="s">
        <v>259</v>
      </c>
      <c r="B15987" s="302" t="s">
        <v>13</v>
      </c>
      <c r="C15987" s="325" t="s">
        <v>171</v>
      </c>
      <c r="D15987" s="325">
        <v>1000</v>
      </c>
      <c r="E15987" s="46">
        <v>35000</v>
      </c>
      <c r="F15987" s="130">
        <f t="shared" si="251"/>
        <v>35000000</v>
      </c>
      <c r="G15987" s="86">
        <f>F15987</f>
        <v>35000000</v>
      </c>
      <c r="H15987" s="277" t="s">
        <v>2474</v>
      </c>
    </row>
    <row r="15988" spans="1:8" ht="18" customHeight="1">
      <c r="A15988" s="323"/>
      <c r="B15988" s="302"/>
      <c r="C15988" s="325"/>
      <c r="D15988" s="325"/>
      <c r="E15988" s="46"/>
      <c r="F15988" s="130">
        <f t="shared" si="251"/>
        <v>0</v>
      </c>
      <c r="G15988" s="69"/>
    </row>
    <row r="15989" spans="1:8" ht="18" customHeight="1">
      <c r="A15989" s="323" t="s">
        <v>448</v>
      </c>
      <c r="B15989" s="439" t="s">
        <v>3047</v>
      </c>
      <c r="C15989" s="430" t="s">
        <v>3369</v>
      </c>
      <c r="D15989" s="430">
        <v>-18</v>
      </c>
      <c r="E15989" s="54">
        <v>30500</v>
      </c>
      <c r="F15989" s="140">
        <f t="shared" si="251"/>
        <v>-549000</v>
      </c>
      <c r="G15989" s="86">
        <f>F15989</f>
        <v>-549000</v>
      </c>
    </row>
    <row r="15990" spans="1:8" ht="18" customHeight="1">
      <c r="A15990" s="323"/>
      <c r="B15990" s="302"/>
      <c r="C15990" s="325"/>
      <c r="D15990" s="325"/>
      <c r="E15990" s="46"/>
      <c r="F15990" s="130">
        <f t="shared" si="251"/>
        <v>0</v>
      </c>
      <c r="G15990" s="69"/>
    </row>
    <row r="15991" spans="1:8" ht="18" customHeight="1">
      <c r="A15991" s="323" t="s">
        <v>245</v>
      </c>
      <c r="B15991" s="443" t="s">
        <v>3370</v>
      </c>
      <c r="C15991" s="482" t="s">
        <v>825</v>
      </c>
      <c r="D15991" s="482">
        <v>50</v>
      </c>
      <c r="E15991" s="116">
        <v>46500</v>
      </c>
      <c r="F15991" s="131">
        <f t="shared" si="251"/>
        <v>2325000</v>
      </c>
      <c r="G15991" s="86">
        <f>F15991</f>
        <v>2325000</v>
      </c>
    </row>
    <row r="15992" spans="1:8" ht="18" customHeight="1">
      <c r="A15992" s="323"/>
      <c r="B15992" s="302"/>
      <c r="C15992" s="325"/>
      <c r="D15992" s="325"/>
      <c r="E15992" s="46"/>
      <c r="F15992" s="130">
        <f t="shared" si="251"/>
        <v>0</v>
      </c>
      <c r="G15992" s="69"/>
    </row>
    <row r="15993" spans="1:8" ht="18" customHeight="1">
      <c r="A15993" s="323" t="s">
        <v>415</v>
      </c>
      <c r="B15993" s="302" t="s">
        <v>13</v>
      </c>
      <c r="C15993" s="325" t="s">
        <v>221</v>
      </c>
      <c r="D15993" s="325">
        <v>195</v>
      </c>
      <c r="E15993" s="46">
        <v>33500</v>
      </c>
      <c r="F15993" s="130">
        <f t="shared" si="251"/>
        <v>6532500</v>
      </c>
      <c r="G15993" s="86">
        <f>SUM(F15993:F15994)</f>
        <v>13902500</v>
      </c>
      <c r="H15993" s="277" t="s">
        <v>2474</v>
      </c>
    </row>
    <row r="15994" spans="1:8" ht="18" customHeight="1">
      <c r="A15994" s="323"/>
      <c r="B15994" s="302" t="s">
        <v>13</v>
      </c>
      <c r="C15994" s="325" t="s">
        <v>1694</v>
      </c>
      <c r="D15994" s="325">
        <v>220</v>
      </c>
      <c r="E15994" s="46">
        <v>33500</v>
      </c>
      <c r="F15994" s="130">
        <f t="shared" si="251"/>
        <v>7370000</v>
      </c>
      <c r="G15994" s="69"/>
    </row>
    <row r="15995" spans="1:8" ht="18" customHeight="1">
      <c r="A15995" s="323"/>
      <c r="B15995" s="302"/>
      <c r="C15995" s="325"/>
      <c r="D15995" s="325"/>
      <c r="E15995" s="46"/>
      <c r="F15995" s="130">
        <f t="shared" ref="F15995:F16099" si="252">E15995*D15995</f>
        <v>0</v>
      </c>
      <c r="G15995" s="69"/>
    </row>
    <row r="15996" spans="1:8" ht="18" customHeight="1">
      <c r="A15996" s="323" t="s">
        <v>52</v>
      </c>
      <c r="B15996" s="302" t="s">
        <v>208</v>
      </c>
      <c r="C15996" s="325" t="s">
        <v>1941</v>
      </c>
      <c r="D15996" s="325">
        <v>200</v>
      </c>
      <c r="E15996" s="46">
        <v>36800</v>
      </c>
      <c r="F15996" s="130">
        <f t="shared" si="252"/>
        <v>7360000</v>
      </c>
      <c r="G15996" s="86">
        <f>F15996</f>
        <v>7360000</v>
      </c>
    </row>
    <row r="15997" spans="1:8" ht="18" customHeight="1">
      <c r="A15997" s="323"/>
      <c r="B15997" s="302"/>
      <c r="C15997" s="325"/>
      <c r="D15997" s="325"/>
      <c r="E15997" s="46"/>
      <c r="F15997" s="130">
        <f t="shared" si="252"/>
        <v>0</v>
      </c>
      <c r="G15997" s="69"/>
    </row>
    <row r="15998" spans="1:8" ht="18" customHeight="1">
      <c r="A15998" s="323" t="s">
        <v>1008</v>
      </c>
      <c r="B15998" s="302" t="s">
        <v>31</v>
      </c>
      <c r="C15998" s="325" t="s">
        <v>71</v>
      </c>
      <c r="D15998" s="325">
        <v>100</v>
      </c>
      <c r="E15998" s="46">
        <v>34500</v>
      </c>
      <c r="F15998" s="130">
        <f t="shared" si="252"/>
        <v>3450000</v>
      </c>
      <c r="G15998" s="86">
        <f>F15998</f>
        <v>3450000</v>
      </c>
    </row>
    <row r="15999" spans="1:8" ht="18" customHeight="1">
      <c r="A15999" s="323"/>
      <c r="B15999" s="302"/>
      <c r="C15999" s="325"/>
      <c r="D15999" s="325"/>
      <c r="E15999" s="46"/>
      <c r="F15999" s="130">
        <f t="shared" si="252"/>
        <v>0</v>
      </c>
      <c r="G15999" s="69"/>
    </row>
    <row r="16000" spans="1:8" ht="18" customHeight="1">
      <c r="A16000" s="323" t="s">
        <v>3372</v>
      </c>
      <c r="B16000" s="302" t="s">
        <v>13</v>
      </c>
      <c r="C16000" s="325" t="s">
        <v>75</v>
      </c>
      <c r="D16000" s="325">
        <v>20</v>
      </c>
      <c r="E16000" s="46">
        <v>30000</v>
      </c>
      <c r="F16000" s="130">
        <f t="shared" si="252"/>
        <v>600000</v>
      </c>
      <c r="G16000" s="86">
        <f>SUM(F16000:F16002)</f>
        <v>5987250</v>
      </c>
    </row>
    <row r="16001" spans="1:8" ht="18" customHeight="1">
      <c r="A16001" s="323"/>
      <c r="B16001" s="302" t="s">
        <v>13</v>
      </c>
      <c r="C16001" s="325" t="s">
        <v>59</v>
      </c>
      <c r="D16001" s="325">
        <v>50</v>
      </c>
      <c r="E16001" s="46">
        <v>30000</v>
      </c>
      <c r="F16001" s="130">
        <f t="shared" si="252"/>
        <v>1500000</v>
      </c>
      <c r="G16001" s="69"/>
    </row>
    <row r="16002" spans="1:8" ht="18" customHeight="1">
      <c r="A16002" s="533"/>
      <c r="B16002" s="440" t="s">
        <v>31</v>
      </c>
      <c r="C16002" s="382" t="s">
        <v>2464</v>
      </c>
      <c r="D16002" s="382">
        <v>109.5</v>
      </c>
      <c r="E16002" s="59">
        <v>35500</v>
      </c>
      <c r="F16002" s="132">
        <f t="shared" si="252"/>
        <v>3887250</v>
      </c>
      <c r="G16002" s="92"/>
    </row>
    <row r="16003" spans="1:8" ht="18" customHeight="1">
      <c r="A16003" s="526"/>
      <c r="B16003" s="435"/>
      <c r="C16003" s="484"/>
      <c r="D16003" s="484"/>
      <c r="E16003" s="113"/>
      <c r="F16003" s="126"/>
      <c r="G16003" s="9"/>
    </row>
    <row r="16004" spans="1:8" ht="18" customHeight="1">
      <c r="A16004" s="537">
        <v>42537</v>
      </c>
      <c r="B16004" s="355"/>
      <c r="C16004" s="491" t="s">
        <v>398</v>
      </c>
      <c r="D16004" s="525"/>
      <c r="F16004" s="127"/>
    </row>
    <row r="16005" spans="1:8" ht="18" customHeight="1">
      <c r="A16005" s="531" t="s">
        <v>3125</v>
      </c>
      <c r="B16005" s="436" t="s">
        <v>134</v>
      </c>
      <c r="C16005" s="494" t="s">
        <v>152</v>
      </c>
      <c r="D16005" s="527">
        <f>SUM(D16006:D16125)</f>
        <v>12575.7</v>
      </c>
      <c r="E16005" s="166"/>
      <c r="F16005" s="166">
        <f>SUM(F16006:F16125)</f>
        <v>399672700</v>
      </c>
      <c r="G16005" s="166">
        <f>SUM(G16006:G16125)</f>
        <v>399672700</v>
      </c>
      <c r="H16005" s="278"/>
    </row>
    <row r="16006" spans="1:8" ht="18" customHeight="1">
      <c r="A16006" s="532" t="s">
        <v>3186</v>
      </c>
      <c r="B16006" s="441" t="s">
        <v>31</v>
      </c>
      <c r="C16006" s="492" t="s">
        <v>2679</v>
      </c>
      <c r="D16006" s="492">
        <v>100</v>
      </c>
      <c r="E16006" s="62">
        <v>33000</v>
      </c>
      <c r="F16006" s="139">
        <f t="shared" si="252"/>
        <v>3300000</v>
      </c>
      <c r="G16006" s="85">
        <f>SUM(F16006:F16009)</f>
        <v>23100000</v>
      </c>
      <c r="H16006" s="278"/>
    </row>
    <row r="16007" spans="1:8" ht="18" customHeight="1">
      <c r="A16007" s="323"/>
      <c r="B16007" s="302" t="s">
        <v>31</v>
      </c>
      <c r="C16007" s="325" t="s">
        <v>2285</v>
      </c>
      <c r="D16007" s="325">
        <v>200</v>
      </c>
      <c r="E16007" s="46">
        <v>33000</v>
      </c>
      <c r="F16007" s="130">
        <f t="shared" si="252"/>
        <v>6600000</v>
      </c>
      <c r="G16007" s="69"/>
      <c r="H16007" s="278"/>
    </row>
    <row r="16008" spans="1:8" ht="18" customHeight="1">
      <c r="A16008" s="323"/>
      <c r="B16008" s="302" t="s">
        <v>31</v>
      </c>
      <c r="C16008" s="325" t="s">
        <v>3377</v>
      </c>
      <c r="D16008" s="325">
        <v>200</v>
      </c>
      <c r="E16008" s="46">
        <v>33000</v>
      </c>
      <c r="F16008" s="130">
        <f t="shared" si="252"/>
        <v>6600000</v>
      </c>
      <c r="G16008" s="69"/>
      <c r="H16008" s="278"/>
    </row>
    <row r="16009" spans="1:8" ht="18" customHeight="1">
      <c r="A16009" s="323"/>
      <c r="B16009" s="302" t="s">
        <v>31</v>
      </c>
      <c r="C16009" s="325" t="s">
        <v>2293</v>
      </c>
      <c r="D16009" s="325">
        <v>200</v>
      </c>
      <c r="E16009" s="46">
        <v>33000</v>
      </c>
      <c r="F16009" s="130">
        <f t="shared" si="252"/>
        <v>6600000</v>
      </c>
      <c r="G16009" s="69"/>
      <c r="H16009" s="278"/>
    </row>
    <row r="16010" spans="1:8" ht="18" customHeight="1">
      <c r="A16010" s="323"/>
      <c r="B16010" s="302"/>
      <c r="C16010" s="325"/>
      <c r="D16010" s="325"/>
      <c r="E16010" s="46"/>
      <c r="F16010" s="130">
        <f t="shared" si="252"/>
        <v>0</v>
      </c>
      <c r="G16010" s="69"/>
      <c r="H16010" s="278"/>
    </row>
    <row r="16011" spans="1:8" ht="18" customHeight="1">
      <c r="A16011" s="323" t="s">
        <v>2141</v>
      </c>
      <c r="B16011" s="302" t="s">
        <v>13</v>
      </c>
      <c r="C16011" s="325" t="s">
        <v>59</v>
      </c>
      <c r="D16011" s="325">
        <v>30</v>
      </c>
      <c r="E16011" s="46">
        <v>31000</v>
      </c>
      <c r="F16011" s="130">
        <f t="shared" si="252"/>
        <v>930000</v>
      </c>
      <c r="G16011" s="86">
        <f>SUM(F16011:F16012)</f>
        <v>1860000</v>
      </c>
      <c r="H16011" s="278"/>
    </row>
    <row r="16012" spans="1:8" ht="18" customHeight="1">
      <c r="A16012" s="323"/>
      <c r="B16012" s="302" t="s">
        <v>13</v>
      </c>
      <c r="C16012" s="325" t="s">
        <v>75</v>
      </c>
      <c r="D16012" s="325">
        <v>30</v>
      </c>
      <c r="E16012" s="46">
        <v>31000</v>
      </c>
      <c r="F16012" s="130">
        <f t="shared" si="252"/>
        <v>930000</v>
      </c>
      <c r="G16012" s="69"/>
      <c r="H16012" s="278"/>
    </row>
    <row r="16013" spans="1:8" ht="18" customHeight="1">
      <c r="A16013" s="323"/>
      <c r="B16013" s="302"/>
      <c r="C16013" s="325"/>
      <c r="D16013" s="325"/>
      <c r="E16013" s="46"/>
      <c r="F16013" s="130">
        <f t="shared" si="252"/>
        <v>0</v>
      </c>
      <c r="G16013" s="69"/>
      <c r="H16013" s="278"/>
    </row>
    <row r="16014" spans="1:8" ht="18" customHeight="1">
      <c r="A16014" s="323" t="s">
        <v>1339</v>
      </c>
      <c r="B16014" s="302" t="s">
        <v>31</v>
      </c>
      <c r="C16014" s="325" t="s">
        <v>3387</v>
      </c>
      <c r="D16014" s="325">
        <v>30</v>
      </c>
      <c r="E16014" s="46">
        <v>35000</v>
      </c>
      <c r="F16014" s="130">
        <f t="shared" si="252"/>
        <v>1050000</v>
      </c>
      <c r="G16014" s="86">
        <f>F16014</f>
        <v>1050000</v>
      </c>
      <c r="H16014" s="278"/>
    </row>
    <row r="16015" spans="1:8" ht="18" customHeight="1">
      <c r="A16015" s="323"/>
      <c r="B16015" s="302"/>
      <c r="C16015" s="325"/>
      <c r="D16015" s="325"/>
      <c r="E16015" s="46"/>
      <c r="F16015" s="130">
        <f t="shared" si="252"/>
        <v>0</v>
      </c>
      <c r="G16015" s="69"/>
      <c r="H16015" s="278"/>
    </row>
    <row r="16016" spans="1:8" ht="18" customHeight="1">
      <c r="A16016" s="323" t="s">
        <v>3380</v>
      </c>
      <c r="B16016" s="302" t="s">
        <v>3381</v>
      </c>
      <c r="C16016" s="325"/>
      <c r="D16016" s="325">
        <v>1044</v>
      </c>
      <c r="E16016" s="46">
        <v>12000</v>
      </c>
      <c r="F16016" s="130">
        <f t="shared" si="252"/>
        <v>12528000</v>
      </c>
      <c r="G16016" s="86">
        <f>F16016</f>
        <v>12528000</v>
      </c>
      <c r="H16016" s="278" t="s">
        <v>2474</v>
      </c>
    </row>
    <row r="16017" spans="1:8" ht="18" customHeight="1">
      <c r="A16017" s="323"/>
      <c r="B16017" s="302"/>
      <c r="C16017" s="325"/>
      <c r="D16017" s="325"/>
      <c r="E16017" s="46"/>
      <c r="F16017" s="130">
        <f t="shared" si="252"/>
        <v>0</v>
      </c>
      <c r="G16017" s="69"/>
      <c r="H16017" s="278"/>
    </row>
    <row r="16018" spans="1:8" ht="18" customHeight="1">
      <c r="A16018" s="323" t="s">
        <v>3382</v>
      </c>
      <c r="B16018" s="302" t="s">
        <v>13</v>
      </c>
      <c r="C16018" s="325" t="s">
        <v>2330</v>
      </c>
      <c r="D16018" s="325">
        <v>1150</v>
      </c>
      <c r="E16018" s="46">
        <v>30500</v>
      </c>
      <c r="F16018" s="130">
        <f t="shared" si="252"/>
        <v>35075000</v>
      </c>
      <c r="G16018" s="86">
        <f>SUM(F16018:F16021)</f>
        <v>42364500</v>
      </c>
      <c r="H16018" s="278" t="s">
        <v>2474</v>
      </c>
    </row>
    <row r="16019" spans="1:8" ht="18" customHeight="1">
      <c r="A16019" s="323"/>
      <c r="B16019" s="302" t="s">
        <v>13</v>
      </c>
      <c r="C16019" s="325" t="s">
        <v>1119</v>
      </c>
      <c r="D16019" s="325">
        <v>220</v>
      </c>
      <c r="E16019" s="46">
        <v>30500</v>
      </c>
      <c r="F16019" s="130">
        <f t="shared" si="252"/>
        <v>6710000</v>
      </c>
      <c r="G16019" s="69"/>
      <c r="H16019" s="278"/>
    </row>
    <row r="16020" spans="1:8" ht="18" customHeight="1">
      <c r="A16020" s="323"/>
      <c r="B16020" s="302" t="s">
        <v>13</v>
      </c>
      <c r="C16020" s="325" t="s">
        <v>3383</v>
      </c>
      <c r="D16020" s="325">
        <v>11</v>
      </c>
      <c r="E16020" s="46">
        <v>30500</v>
      </c>
      <c r="F16020" s="130">
        <f t="shared" si="252"/>
        <v>335500</v>
      </c>
      <c r="G16020" s="69"/>
      <c r="H16020" s="278"/>
    </row>
    <row r="16021" spans="1:8" ht="18" customHeight="1">
      <c r="A16021" s="323"/>
      <c r="B16021" s="302" t="s">
        <v>13</v>
      </c>
      <c r="C16021" s="325" t="s">
        <v>1057</v>
      </c>
      <c r="D16021" s="325">
        <v>8</v>
      </c>
      <c r="E16021" s="46">
        <v>30500</v>
      </c>
      <c r="F16021" s="130">
        <f t="shared" si="252"/>
        <v>244000</v>
      </c>
      <c r="G16021" s="69"/>
      <c r="H16021" s="278"/>
    </row>
    <row r="16022" spans="1:8" ht="18" customHeight="1">
      <c r="A16022" s="323"/>
      <c r="B16022" s="302"/>
      <c r="C16022" s="325"/>
      <c r="D16022" s="325"/>
      <c r="E16022" s="46"/>
      <c r="F16022" s="130">
        <f t="shared" si="252"/>
        <v>0</v>
      </c>
      <c r="G16022" s="69"/>
      <c r="H16022" s="278"/>
    </row>
    <row r="16023" spans="1:8" ht="18" customHeight="1">
      <c r="A16023" s="323" t="s">
        <v>2729</v>
      </c>
      <c r="B16023" s="302" t="s">
        <v>13</v>
      </c>
      <c r="C16023" s="325" t="s">
        <v>15</v>
      </c>
      <c r="D16023" s="325">
        <v>10</v>
      </c>
      <c r="E16023" s="46">
        <v>30500</v>
      </c>
      <c r="F16023" s="130">
        <f t="shared" si="252"/>
        <v>305000</v>
      </c>
      <c r="G16023" s="86">
        <f>SUM(F16023:F16024)</f>
        <v>610000</v>
      </c>
      <c r="H16023" s="278"/>
    </row>
    <row r="16024" spans="1:8" ht="18" customHeight="1">
      <c r="A16024" s="323"/>
      <c r="B16024" s="302" t="s">
        <v>13</v>
      </c>
      <c r="C16024" s="325" t="s">
        <v>59</v>
      </c>
      <c r="D16024" s="325">
        <v>10</v>
      </c>
      <c r="E16024" s="46">
        <v>30500</v>
      </c>
      <c r="F16024" s="130">
        <f t="shared" si="252"/>
        <v>305000</v>
      </c>
      <c r="G16024" s="69"/>
      <c r="H16024" s="278"/>
    </row>
    <row r="16025" spans="1:8" ht="18" customHeight="1">
      <c r="A16025" s="302"/>
      <c r="B16025" s="302"/>
      <c r="C16025" s="325"/>
      <c r="D16025" s="325"/>
      <c r="E16025" s="46"/>
      <c r="F16025" s="130">
        <f t="shared" si="252"/>
        <v>0</v>
      </c>
      <c r="G16025" s="69"/>
      <c r="H16025" s="278"/>
    </row>
    <row r="16026" spans="1:8" ht="18" customHeight="1">
      <c r="A16026" s="323" t="s">
        <v>3389</v>
      </c>
      <c r="B16026" s="302" t="s">
        <v>690</v>
      </c>
      <c r="C16026" s="325" t="s">
        <v>75</v>
      </c>
      <c r="D16026" s="325">
        <v>99.3</v>
      </c>
      <c r="E16026" s="46">
        <v>40000</v>
      </c>
      <c r="F16026" s="130">
        <f t="shared" si="252"/>
        <v>3972000</v>
      </c>
      <c r="G16026" s="86">
        <f>SUM(F16026:F16027)</f>
        <v>7988000</v>
      </c>
      <c r="H16026" s="278"/>
    </row>
    <row r="16027" spans="1:8" ht="18" customHeight="1">
      <c r="A16027" s="323"/>
      <c r="B16027" s="302" t="s">
        <v>690</v>
      </c>
      <c r="C16027" s="325" t="s">
        <v>214</v>
      </c>
      <c r="D16027" s="325">
        <v>100.4</v>
      </c>
      <c r="E16027" s="46">
        <v>40000</v>
      </c>
      <c r="F16027" s="130">
        <f t="shared" si="252"/>
        <v>4016000</v>
      </c>
      <c r="G16027" s="69"/>
      <c r="H16027" s="278"/>
    </row>
    <row r="16028" spans="1:8" ht="18" customHeight="1">
      <c r="A16028" s="323"/>
      <c r="B16028" s="302"/>
      <c r="C16028" s="325"/>
      <c r="D16028" s="325"/>
      <c r="E16028" s="46"/>
      <c r="F16028" s="130">
        <f t="shared" si="252"/>
        <v>0</v>
      </c>
      <c r="G16028" s="69"/>
      <c r="H16028" s="278"/>
    </row>
    <row r="16029" spans="1:8" ht="18" customHeight="1">
      <c r="A16029" s="323" t="s">
        <v>2349</v>
      </c>
      <c r="B16029" s="302" t="s">
        <v>13</v>
      </c>
      <c r="C16029" s="325" t="s">
        <v>2637</v>
      </c>
      <c r="D16029" s="325">
        <v>40</v>
      </c>
      <c r="E16029" s="46">
        <v>30000</v>
      </c>
      <c r="F16029" s="130">
        <f t="shared" si="252"/>
        <v>1200000</v>
      </c>
      <c r="G16029" s="86">
        <f>SUM(F16029:F16030)</f>
        <v>2700000</v>
      </c>
      <c r="H16029" s="278"/>
    </row>
    <row r="16030" spans="1:8" ht="18" customHeight="1">
      <c r="A16030" s="323"/>
      <c r="B16030" s="302" t="s">
        <v>13</v>
      </c>
      <c r="C16030" s="325" t="s">
        <v>2546</v>
      </c>
      <c r="D16030" s="325">
        <v>50</v>
      </c>
      <c r="E16030" s="46">
        <v>30000</v>
      </c>
      <c r="F16030" s="130">
        <f t="shared" si="252"/>
        <v>1500000</v>
      </c>
      <c r="G16030" s="69"/>
      <c r="H16030" s="278"/>
    </row>
    <row r="16031" spans="1:8" ht="18" customHeight="1">
      <c r="A16031" s="323"/>
      <c r="B16031" s="302"/>
      <c r="C16031" s="325"/>
      <c r="D16031" s="325"/>
      <c r="E16031" s="46"/>
      <c r="F16031" s="130">
        <f t="shared" si="252"/>
        <v>0</v>
      </c>
      <c r="G16031" s="69"/>
      <c r="H16031" s="278"/>
    </row>
    <row r="16032" spans="1:8" ht="18" customHeight="1">
      <c r="A16032" s="323" t="s">
        <v>2305</v>
      </c>
      <c r="B16032" s="302" t="s">
        <v>208</v>
      </c>
      <c r="C16032" s="325" t="s">
        <v>3365</v>
      </c>
      <c r="D16032" s="325">
        <v>175</v>
      </c>
      <c r="E16032" s="46">
        <v>35500</v>
      </c>
      <c r="F16032" s="130">
        <f t="shared" si="252"/>
        <v>6212500</v>
      </c>
      <c r="G16032" s="86">
        <f>SUM(F16032:F16034)</f>
        <v>10787500</v>
      </c>
      <c r="H16032" s="278"/>
    </row>
    <row r="16033" spans="1:8" ht="18" customHeight="1">
      <c r="A16033" s="323"/>
      <c r="B16033" s="302" t="s">
        <v>13</v>
      </c>
      <c r="C16033" s="325" t="s">
        <v>15</v>
      </c>
      <c r="D16033" s="325">
        <v>100</v>
      </c>
      <c r="E16033" s="46">
        <v>30500</v>
      </c>
      <c r="F16033" s="130">
        <f t="shared" si="252"/>
        <v>3050000</v>
      </c>
      <c r="G16033" s="69"/>
      <c r="H16033" s="278"/>
    </row>
    <row r="16034" spans="1:8" ht="18" customHeight="1">
      <c r="A16034" s="323"/>
      <c r="B16034" s="302" t="s">
        <v>13</v>
      </c>
      <c r="C16034" s="325" t="s">
        <v>59</v>
      </c>
      <c r="D16034" s="325">
        <v>50</v>
      </c>
      <c r="E16034" s="46">
        <v>30500</v>
      </c>
      <c r="F16034" s="130">
        <f t="shared" si="252"/>
        <v>1525000</v>
      </c>
      <c r="G16034" s="69"/>
      <c r="H16034" s="278"/>
    </row>
    <row r="16035" spans="1:8" ht="18" customHeight="1">
      <c r="A16035" s="323"/>
      <c r="B16035" s="302"/>
      <c r="C16035" s="325"/>
      <c r="D16035" s="325"/>
      <c r="E16035" s="46"/>
      <c r="F16035" s="130">
        <f t="shared" si="252"/>
        <v>0</v>
      </c>
      <c r="G16035" s="69"/>
      <c r="H16035" s="278"/>
    </row>
    <row r="16036" spans="1:8" ht="18" customHeight="1">
      <c r="A16036" s="323" t="s">
        <v>2705</v>
      </c>
      <c r="B16036" s="302" t="s">
        <v>13</v>
      </c>
      <c r="C16036" s="325" t="s">
        <v>2467</v>
      </c>
      <c r="D16036" s="325">
        <v>110</v>
      </c>
      <c r="E16036" s="46">
        <v>30500</v>
      </c>
      <c r="F16036" s="130">
        <f t="shared" si="252"/>
        <v>3355000</v>
      </c>
      <c r="G16036" s="86">
        <f>F16036</f>
        <v>3355000</v>
      </c>
      <c r="H16036" s="278"/>
    </row>
    <row r="16037" spans="1:8" ht="18" customHeight="1">
      <c r="A16037" s="323"/>
      <c r="B16037" s="302"/>
      <c r="C16037" s="325"/>
      <c r="D16037" s="325"/>
      <c r="E16037" s="46"/>
      <c r="F16037" s="130">
        <f t="shared" si="252"/>
        <v>0</v>
      </c>
      <c r="G16037" s="86"/>
      <c r="H16037" s="278"/>
    </row>
    <row r="16038" spans="1:8" ht="18" customHeight="1">
      <c r="A16038" s="323" t="s">
        <v>2950</v>
      </c>
      <c r="B16038" s="302" t="s">
        <v>13</v>
      </c>
      <c r="C16038" s="325" t="s">
        <v>43</v>
      </c>
      <c r="D16038" s="325">
        <v>20</v>
      </c>
      <c r="E16038" s="46">
        <v>31000</v>
      </c>
      <c r="F16038" s="130">
        <f t="shared" si="252"/>
        <v>620000</v>
      </c>
      <c r="G16038" s="86">
        <f>SUM(F16038:F16039)</f>
        <v>1550000</v>
      </c>
      <c r="H16038" s="278"/>
    </row>
    <row r="16039" spans="1:8" ht="18" customHeight="1">
      <c r="A16039" s="323"/>
      <c r="B16039" s="302" t="s">
        <v>13</v>
      </c>
      <c r="C16039" s="325" t="s">
        <v>75</v>
      </c>
      <c r="D16039" s="325">
        <v>30</v>
      </c>
      <c r="E16039" s="46">
        <v>31000</v>
      </c>
      <c r="F16039" s="130">
        <f t="shared" si="252"/>
        <v>930000</v>
      </c>
      <c r="G16039" s="86"/>
      <c r="H16039" s="278"/>
    </row>
    <row r="16040" spans="1:8" ht="18" customHeight="1">
      <c r="A16040" s="323"/>
      <c r="B16040" s="302"/>
      <c r="C16040" s="325"/>
      <c r="D16040" s="325"/>
      <c r="E16040" s="46"/>
      <c r="F16040" s="130">
        <f t="shared" si="252"/>
        <v>0</v>
      </c>
      <c r="G16040" s="69"/>
      <c r="H16040" s="278"/>
    </row>
    <row r="16041" spans="1:8" ht="18" customHeight="1">
      <c r="A16041" s="323" t="s">
        <v>2273</v>
      </c>
      <c r="B16041" s="302" t="s">
        <v>13</v>
      </c>
      <c r="C16041" s="325" t="s">
        <v>22</v>
      </c>
      <c r="D16041" s="325">
        <v>50</v>
      </c>
      <c r="E16041" s="46">
        <v>30500</v>
      </c>
      <c r="F16041" s="130">
        <f t="shared" si="252"/>
        <v>1525000</v>
      </c>
      <c r="G16041" s="86">
        <f>SUM(F16041:F16042)</f>
        <v>3050000</v>
      </c>
      <c r="H16041" s="278"/>
    </row>
    <row r="16042" spans="1:8" ht="18" customHeight="1">
      <c r="A16042" s="323"/>
      <c r="B16042" s="302" t="s">
        <v>13</v>
      </c>
      <c r="C16042" s="325" t="s">
        <v>59</v>
      </c>
      <c r="D16042" s="325">
        <v>50</v>
      </c>
      <c r="E16042" s="46">
        <v>30500</v>
      </c>
      <c r="F16042" s="130">
        <f t="shared" si="252"/>
        <v>1525000</v>
      </c>
      <c r="G16042" s="69"/>
      <c r="H16042" s="278"/>
    </row>
    <row r="16043" spans="1:8" ht="18" customHeight="1">
      <c r="A16043" s="323"/>
      <c r="B16043" s="302"/>
      <c r="C16043" s="325"/>
      <c r="D16043" s="325"/>
      <c r="E16043" s="46"/>
      <c r="F16043" s="130">
        <f t="shared" si="252"/>
        <v>0</v>
      </c>
      <c r="G16043" s="69"/>
      <c r="H16043" s="278"/>
    </row>
    <row r="16044" spans="1:8" ht="18" customHeight="1">
      <c r="A16044" s="323">
        <v>585</v>
      </c>
      <c r="B16044" s="302" t="s">
        <v>23</v>
      </c>
      <c r="C16044" s="325" t="s">
        <v>60</v>
      </c>
      <c r="D16044" s="325">
        <v>50</v>
      </c>
      <c r="E16044" s="46">
        <v>35000</v>
      </c>
      <c r="F16044" s="130">
        <f>E16044*D16044</f>
        <v>1750000</v>
      </c>
      <c r="G16044" s="86">
        <f>SUM(F16044)</f>
        <v>1750000</v>
      </c>
      <c r="H16044" s="278"/>
    </row>
    <row r="16045" spans="1:8" ht="18" customHeight="1">
      <c r="A16045" s="323"/>
      <c r="B16045" s="302"/>
      <c r="C16045" s="325"/>
      <c r="D16045" s="325"/>
      <c r="E16045" s="46"/>
      <c r="F16045" s="130">
        <f t="shared" si="252"/>
        <v>0</v>
      </c>
      <c r="G16045" s="69"/>
      <c r="H16045" s="278"/>
    </row>
    <row r="16046" spans="1:8" ht="18" customHeight="1">
      <c r="A16046" s="323" t="s">
        <v>1843</v>
      </c>
      <c r="B16046" s="439" t="s">
        <v>3376</v>
      </c>
      <c r="C16046" s="430"/>
      <c r="D16046" s="430">
        <v>-15</v>
      </c>
      <c r="E16046" s="54">
        <v>30500</v>
      </c>
      <c r="F16046" s="140">
        <f t="shared" si="252"/>
        <v>-457500</v>
      </c>
      <c r="G16046" s="86">
        <f>SUM(F16046:F16048)</f>
        <v>868300</v>
      </c>
      <c r="H16046" s="278" t="s">
        <v>2474</v>
      </c>
    </row>
    <row r="16047" spans="1:8" ht="18" customHeight="1">
      <c r="A16047" s="323"/>
      <c r="B16047" s="439" t="s">
        <v>176</v>
      </c>
      <c r="C16047" s="430" t="s">
        <v>1750</v>
      </c>
      <c r="D16047" s="430">
        <v>-53</v>
      </c>
      <c r="E16047" s="54">
        <v>35000</v>
      </c>
      <c r="F16047" s="140">
        <f t="shared" si="252"/>
        <v>-1855000</v>
      </c>
      <c r="G16047" s="69"/>
      <c r="H16047" s="278"/>
    </row>
    <row r="16048" spans="1:8" ht="18" customHeight="1">
      <c r="A16048" s="323"/>
      <c r="B16048" s="302" t="s">
        <v>31</v>
      </c>
      <c r="C16048" s="325" t="s">
        <v>2364</v>
      </c>
      <c r="D16048" s="325">
        <v>99.4</v>
      </c>
      <c r="E16048" s="46">
        <v>32000</v>
      </c>
      <c r="F16048" s="130">
        <f t="shared" si="252"/>
        <v>3180800</v>
      </c>
      <c r="G16048" s="69"/>
      <c r="H16048" s="278"/>
    </row>
    <row r="16049" spans="1:8" ht="18" customHeight="1">
      <c r="A16049" s="323"/>
      <c r="B16049" s="439"/>
      <c r="C16049" s="430"/>
      <c r="D16049" s="430"/>
      <c r="E16049" s="54"/>
      <c r="F16049" s="130">
        <f t="shared" si="252"/>
        <v>0</v>
      </c>
      <c r="G16049" s="69"/>
      <c r="H16049" s="278"/>
    </row>
    <row r="16050" spans="1:8" ht="18" customHeight="1">
      <c r="A16050" s="323" t="s">
        <v>378</v>
      </c>
      <c r="B16050" s="446" t="s">
        <v>2479</v>
      </c>
      <c r="C16050" s="430"/>
      <c r="D16050" s="430">
        <v>-359</v>
      </c>
      <c r="E16050" s="54">
        <v>16000</v>
      </c>
      <c r="F16050" s="140">
        <f t="shared" si="252"/>
        <v>-5744000</v>
      </c>
      <c r="G16050" s="86">
        <f>SUM(F16050:F16051)</f>
        <v>-11088000</v>
      </c>
      <c r="H16050" s="278" t="s">
        <v>2474</v>
      </c>
    </row>
    <row r="16051" spans="1:8" ht="18" customHeight="1">
      <c r="A16051" s="323"/>
      <c r="B16051" s="439" t="s">
        <v>2480</v>
      </c>
      <c r="C16051" s="430"/>
      <c r="D16051" s="430">
        <v>-334</v>
      </c>
      <c r="E16051" s="54">
        <v>16000</v>
      </c>
      <c r="F16051" s="140">
        <f t="shared" si="252"/>
        <v>-5344000</v>
      </c>
      <c r="G16051" s="69"/>
      <c r="H16051" s="278"/>
    </row>
    <row r="16052" spans="1:8" ht="18" customHeight="1">
      <c r="A16052" s="323"/>
      <c r="B16052" s="302"/>
      <c r="C16052" s="325"/>
      <c r="D16052" s="325"/>
      <c r="E16052" s="46"/>
      <c r="F16052" s="130">
        <f t="shared" si="252"/>
        <v>0</v>
      </c>
      <c r="G16052" s="69"/>
      <c r="H16052" s="278"/>
    </row>
    <row r="16053" spans="1:8" ht="18" customHeight="1">
      <c r="A16053" s="323" t="s">
        <v>2454</v>
      </c>
      <c r="B16053" s="302" t="s">
        <v>31</v>
      </c>
      <c r="C16053" s="325" t="s">
        <v>192</v>
      </c>
      <c r="D16053" s="325">
        <v>261.60000000000002</v>
      </c>
      <c r="E16053" s="46">
        <v>33000</v>
      </c>
      <c r="F16053" s="130">
        <f t="shared" si="252"/>
        <v>8632800</v>
      </c>
      <c r="G16053" s="86">
        <f>SUM(F16053)</f>
        <v>8632800</v>
      </c>
      <c r="H16053" s="278" t="s">
        <v>2474</v>
      </c>
    </row>
    <row r="16054" spans="1:8" ht="18" customHeight="1">
      <c r="A16054" s="323"/>
      <c r="B16054" s="302"/>
      <c r="C16054" s="325"/>
      <c r="D16054" s="325"/>
      <c r="E16054" s="46"/>
      <c r="F16054" s="130">
        <f t="shared" si="252"/>
        <v>0</v>
      </c>
      <c r="G16054" s="69"/>
      <c r="H16054" s="278"/>
    </row>
    <row r="16055" spans="1:8" ht="18" customHeight="1">
      <c r="A16055" s="323" t="s">
        <v>2469</v>
      </c>
      <c r="B16055" s="302" t="s">
        <v>31</v>
      </c>
      <c r="C16055" s="325" t="s">
        <v>3374</v>
      </c>
      <c r="D16055" s="325">
        <v>33</v>
      </c>
      <c r="E16055" s="46">
        <v>35500</v>
      </c>
      <c r="F16055" s="130">
        <f t="shared" si="252"/>
        <v>1171500</v>
      </c>
      <c r="G16055" s="86">
        <f>SUM(F16055:F16058)</f>
        <v>2382500</v>
      </c>
      <c r="H16055" s="278" t="s">
        <v>2474</v>
      </c>
    </row>
    <row r="16056" spans="1:8" ht="18" customHeight="1">
      <c r="A16056" s="323"/>
      <c r="B16056" s="302" t="s">
        <v>31</v>
      </c>
      <c r="C16056" s="325" t="s">
        <v>2781</v>
      </c>
      <c r="D16056" s="325">
        <v>20</v>
      </c>
      <c r="E16056" s="46">
        <v>36500</v>
      </c>
      <c r="F16056" s="130">
        <f t="shared" si="252"/>
        <v>730000</v>
      </c>
      <c r="G16056" s="69"/>
      <c r="H16056" s="278"/>
    </row>
    <row r="16057" spans="1:8" ht="18" customHeight="1">
      <c r="A16057" s="323"/>
      <c r="B16057" s="302" t="s">
        <v>31</v>
      </c>
      <c r="C16057" s="325" t="s">
        <v>3375</v>
      </c>
      <c r="D16057" s="325">
        <v>21.8</v>
      </c>
      <c r="E16057" s="46">
        <v>37000</v>
      </c>
      <c r="F16057" s="130">
        <f t="shared" si="252"/>
        <v>806600</v>
      </c>
      <c r="G16057" s="69"/>
      <c r="H16057" s="278"/>
    </row>
    <row r="16058" spans="1:8" ht="18" customHeight="1">
      <c r="A16058" s="323"/>
      <c r="B16058" s="446" t="s">
        <v>3388</v>
      </c>
      <c r="C16058" s="430" t="s">
        <v>43</v>
      </c>
      <c r="D16058" s="430">
        <v>-8.8000000000000007</v>
      </c>
      <c r="E16058" s="54">
        <v>37000</v>
      </c>
      <c r="F16058" s="140">
        <f t="shared" si="252"/>
        <v>-325600</v>
      </c>
      <c r="G16058" s="69"/>
      <c r="H16058" s="278"/>
    </row>
    <row r="16059" spans="1:8" ht="18" customHeight="1">
      <c r="A16059" s="323"/>
      <c r="B16059" s="302"/>
      <c r="C16059" s="325"/>
      <c r="D16059" s="325"/>
      <c r="E16059" s="46"/>
      <c r="F16059" s="130">
        <f t="shared" si="252"/>
        <v>0</v>
      </c>
      <c r="G16059" s="69"/>
      <c r="H16059" s="278"/>
    </row>
    <row r="16060" spans="1:8" ht="18" customHeight="1">
      <c r="A16060" s="458" t="s">
        <v>1479</v>
      </c>
      <c r="B16060" s="302" t="s">
        <v>23</v>
      </c>
      <c r="C16060" s="325" t="s">
        <v>2549</v>
      </c>
      <c r="D16060" s="325">
        <v>231</v>
      </c>
      <c r="E16060" s="46">
        <v>33000</v>
      </c>
      <c r="F16060" s="130">
        <f t="shared" si="252"/>
        <v>7623000</v>
      </c>
      <c r="G16060" s="86">
        <f>SUM(F16060:F16061)</f>
        <v>9261800</v>
      </c>
      <c r="H16060" s="278" t="s">
        <v>2474</v>
      </c>
    </row>
    <row r="16061" spans="1:8" ht="18" customHeight="1">
      <c r="A16061" s="323"/>
      <c r="B16061" s="302" t="s">
        <v>31</v>
      </c>
      <c r="C16061" s="325" t="s">
        <v>542</v>
      </c>
      <c r="D16061" s="325">
        <v>48.2</v>
      </c>
      <c r="E16061" s="46">
        <v>34000</v>
      </c>
      <c r="F16061" s="130">
        <f t="shared" si="252"/>
        <v>1638800</v>
      </c>
      <c r="G16061" s="69"/>
      <c r="H16061" s="278"/>
    </row>
    <row r="16062" spans="1:8" ht="18" customHeight="1">
      <c r="A16062" s="323"/>
      <c r="B16062" s="302"/>
      <c r="C16062" s="325"/>
      <c r="D16062" s="325"/>
      <c r="E16062" s="46"/>
      <c r="F16062" s="130">
        <f t="shared" si="252"/>
        <v>0</v>
      </c>
      <c r="G16062" s="69"/>
      <c r="H16062" s="278"/>
    </row>
    <row r="16063" spans="1:8" ht="18" customHeight="1">
      <c r="A16063" s="323" t="s">
        <v>203</v>
      </c>
      <c r="B16063" s="302" t="s">
        <v>31</v>
      </c>
      <c r="C16063" s="325" t="s">
        <v>644</v>
      </c>
      <c r="D16063" s="325">
        <v>100</v>
      </c>
      <c r="E16063" s="46">
        <v>31500</v>
      </c>
      <c r="F16063" s="130">
        <f t="shared" si="252"/>
        <v>3150000</v>
      </c>
      <c r="G16063" s="86">
        <f>F16063</f>
        <v>3150000</v>
      </c>
      <c r="H16063" s="278" t="s">
        <v>2474</v>
      </c>
    </row>
    <row r="16064" spans="1:8" ht="18" customHeight="1">
      <c r="A16064" s="323"/>
      <c r="B16064" s="302"/>
      <c r="C16064" s="325"/>
      <c r="D16064" s="325"/>
      <c r="E16064" s="46"/>
      <c r="F16064" s="130">
        <f t="shared" si="252"/>
        <v>0</v>
      </c>
      <c r="G16064" s="69"/>
      <c r="H16064" s="278"/>
    </row>
    <row r="16065" spans="1:9" ht="18" customHeight="1">
      <c r="A16065" s="323" t="s">
        <v>207</v>
      </c>
      <c r="B16065" s="302" t="s">
        <v>23</v>
      </c>
      <c r="C16065" s="325" t="s">
        <v>3371</v>
      </c>
      <c r="D16065" s="325">
        <v>221.3</v>
      </c>
      <c r="E16065" s="46">
        <v>35500</v>
      </c>
      <c r="F16065" s="130">
        <f t="shared" si="252"/>
        <v>7856150</v>
      </c>
      <c r="G16065" s="86">
        <f>F16065</f>
        <v>7856150</v>
      </c>
      <c r="H16065" s="278" t="s">
        <v>2474</v>
      </c>
    </row>
    <row r="16066" spans="1:9" ht="18" customHeight="1">
      <c r="A16066" s="323"/>
      <c r="B16066" s="302"/>
      <c r="C16066" s="325"/>
      <c r="D16066" s="325"/>
      <c r="E16066" s="46"/>
      <c r="F16066" s="130">
        <f t="shared" si="252"/>
        <v>0</v>
      </c>
      <c r="G16066" s="69"/>
      <c r="H16066" s="278"/>
    </row>
    <row r="16067" spans="1:9" ht="18" customHeight="1">
      <c r="A16067" s="323" t="s">
        <v>145</v>
      </c>
      <c r="B16067" s="302" t="s">
        <v>31</v>
      </c>
      <c r="C16067" s="325" t="s">
        <v>1318</v>
      </c>
      <c r="D16067" s="325">
        <v>906</v>
      </c>
      <c r="E16067" s="46">
        <v>28500</v>
      </c>
      <c r="F16067" s="130">
        <f t="shared" si="252"/>
        <v>25821000</v>
      </c>
      <c r="G16067" s="86">
        <f>F16067</f>
        <v>25821000</v>
      </c>
      <c r="H16067" s="278" t="s">
        <v>2474</v>
      </c>
    </row>
    <row r="16068" spans="1:9" ht="18" customHeight="1">
      <c r="A16068" s="323"/>
      <c r="B16068" s="302"/>
      <c r="C16068" s="325"/>
      <c r="D16068" s="325"/>
      <c r="E16068" s="46"/>
      <c r="F16068" s="130">
        <f t="shared" si="252"/>
        <v>0</v>
      </c>
      <c r="G16068" s="69"/>
      <c r="H16068" s="278"/>
    </row>
    <row r="16069" spans="1:9" ht="18" customHeight="1">
      <c r="A16069" s="323" t="s">
        <v>727</v>
      </c>
      <c r="B16069" s="302" t="s">
        <v>13</v>
      </c>
      <c r="C16069" s="325" t="s">
        <v>807</v>
      </c>
      <c r="D16069" s="325">
        <v>476.7</v>
      </c>
      <c r="E16069" s="46">
        <v>32000</v>
      </c>
      <c r="F16069" s="130">
        <f t="shared" si="252"/>
        <v>15254400</v>
      </c>
      <c r="G16069" s="86">
        <f>F16069</f>
        <v>15254400</v>
      </c>
      <c r="H16069" s="278" t="s">
        <v>2474</v>
      </c>
    </row>
    <row r="16070" spans="1:9" ht="18" customHeight="1">
      <c r="A16070" s="323"/>
      <c r="B16070" s="302"/>
      <c r="C16070" s="325"/>
      <c r="D16070" s="325"/>
      <c r="E16070" s="46"/>
      <c r="F16070" s="130">
        <f t="shared" si="252"/>
        <v>0</v>
      </c>
      <c r="G16070" s="69"/>
      <c r="H16070" s="278"/>
    </row>
    <row r="16071" spans="1:9" ht="18" customHeight="1">
      <c r="A16071" s="323" t="s">
        <v>2354</v>
      </c>
      <c r="B16071" s="302" t="s">
        <v>13</v>
      </c>
      <c r="C16071" s="325" t="s">
        <v>533</v>
      </c>
      <c r="D16071" s="325">
        <f>172+58</f>
        <v>230</v>
      </c>
      <c r="E16071" s="46">
        <v>32000</v>
      </c>
      <c r="F16071" s="130">
        <f t="shared" si="252"/>
        <v>7360000</v>
      </c>
      <c r="G16071" s="86">
        <f>SUM(F16071:F16072)</f>
        <v>9564800</v>
      </c>
      <c r="H16071" s="278" t="s">
        <v>2474</v>
      </c>
    </row>
    <row r="16072" spans="1:9" ht="18" customHeight="1">
      <c r="A16072" s="323"/>
      <c r="B16072" s="302" t="s">
        <v>13</v>
      </c>
      <c r="C16072" s="325" t="s">
        <v>388</v>
      </c>
      <c r="D16072" s="325">
        <v>68.900000000000006</v>
      </c>
      <c r="E16072" s="46">
        <v>32000</v>
      </c>
      <c r="F16072" s="130">
        <f t="shared" si="252"/>
        <v>2204800</v>
      </c>
      <c r="G16072" s="69"/>
      <c r="H16072" s="278"/>
    </row>
    <row r="16073" spans="1:9" ht="18" customHeight="1">
      <c r="A16073" s="323"/>
      <c r="B16073" s="302"/>
      <c r="C16073" s="325"/>
      <c r="D16073" s="325"/>
      <c r="E16073" s="46"/>
      <c r="F16073" s="130">
        <f t="shared" si="252"/>
        <v>0</v>
      </c>
      <c r="G16073" s="69"/>
      <c r="H16073" s="278"/>
    </row>
    <row r="16074" spans="1:9" ht="18" customHeight="1">
      <c r="A16074" s="323" t="s">
        <v>93</v>
      </c>
      <c r="B16074" s="302" t="s">
        <v>13</v>
      </c>
      <c r="C16074" s="325" t="s">
        <v>126</v>
      </c>
      <c r="D16074" s="325">
        <v>30</v>
      </c>
      <c r="E16074" s="46">
        <v>30500</v>
      </c>
      <c r="F16074" s="130">
        <f t="shared" si="252"/>
        <v>915000</v>
      </c>
      <c r="G16074" s="86">
        <f>SUM(F16074:F16076)</f>
        <v>9495000</v>
      </c>
      <c r="H16074" s="278" t="s">
        <v>2474</v>
      </c>
    </row>
    <row r="16075" spans="1:9" ht="18" customHeight="1">
      <c r="A16075" s="323"/>
      <c r="B16075" s="302" t="s">
        <v>13</v>
      </c>
      <c r="C16075" s="325" t="s">
        <v>46</v>
      </c>
      <c r="D16075" s="325">
        <v>30</v>
      </c>
      <c r="E16075" s="46">
        <v>30500</v>
      </c>
      <c r="F16075" s="130">
        <f t="shared" si="252"/>
        <v>915000</v>
      </c>
      <c r="G16075" s="69"/>
      <c r="H16075" s="278"/>
    </row>
    <row r="16076" spans="1:9" ht="18" customHeight="1">
      <c r="A16076" s="323"/>
      <c r="B16076" s="302" t="s">
        <v>570</v>
      </c>
      <c r="C16076" s="325" t="s">
        <v>447</v>
      </c>
      <c r="D16076" s="325">
        <v>204.4</v>
      </c>
      <c r="E16076" s="46">
        <v>37500</v>
      </c>
      <c r="F16076" s="130">
        <f t="shared" si="252"/>
        <v>7665000</v>
      </c>
      <c r="G16076" s="69"/>
      <c r="H16076" s="278"/>
      <c r="I16076" s="280" t="s">
        <v>722</v>
      </c>
    </row>
    <row r="16077" spans="1:9" ht="18" customHeight="1">
      <c r="A16077" s="323"/>
      <c r="B16077" s="302"/>
      <c r="C16077" s="325"/>
      <c r="D16077" s="325"/>
      <c r="E16077" s="46"/>
      <c r="F16077" s="130">
        <f t="shared" si="252"/>
        <v>0</v>
      </c>
      <c r="G16077" s="69"/>
      <c r="H16077" s="278"/>
    </row>
    <row r="16078" spans="1:9" ht="18" customHeight="1">
      <c r="A16078" s="323" t="s">
        <v>88</v>
      </c>
      <c r="B16078" s="302" t="s">
        <v>13</v>
      </c>
      <c r="C16078" s="325" t="s">
        <v>442</v>
      </c>
      <c r="D16078" s="325">
        <v>904.2</v>
      </c>
      <c r="E16078" s="46">
        <v>30000</v>
      </c>
      <c r="F16078" s="130">
        <f t="shared" si="252"/>
        <v>27126000</v>
      </c>
      <c r="G16078" s="86">
        <f>SUM(F16078)</f>
        <v>27126000</v>
      </c>
      <c r="H16078" s="278" t="s">
        <v>2474</v>
      </c>
    </row>
    <row r="16079" spans="1:9" ht="18" customHeight="1">
      <c r="A16079" s="323"/>
      <c r="B16079" s="302"/>
      <c r="C16079" s="325"/>
      <c r="D16079" s="325"/>
      <c r="E16079" s="46"/>
      <c r="F16079" s="130">
        <f t="shared" si="252"/>
        <v>0</v>
      </c>
      <c r="G16079" s="69"/>
      <c r="H16079" s="278"/>
    </row>
    <row r="16080" spans="1:9" ht="18" customHeight="1">
      <c r="A16080" s="323" t="s">
        <v>2196</v>
      </c>
      <c r="B16080" s="302" t="s">
        <v>31</v>
      </c>
      <c r="C16080" s="325" t="s">
        <v>3384</v>
      </c>
      <c r="D16080" s="325">
        <v>102.2</v>
      </c>
      <c r="E16080" s="46">
        <v>36500</v>
      </c>
      <c r="F16080" s="130">
        <f t="shared" si="252"/>
        <v>3730300</v>
      </c>
      <c r="G16080" s="86">
        <f>F16080</f>
        <v>3730300</v>
      </c>
      <c r="H16080" s="278"/>
    </row>
    <row r="16081" spans="1:8" ht="18" customHeight="1">
      <c r="A16081" s="323"/>
      <c r="B16081" s="302"/>
      <c r="C16081" s="325"/>
      <c r="D16081" s="325"/>
      <c r="E16081" s="46"/>
      <c r="F16081" s="130">
        <f t="shared" si="252"/>
        <v>0</v>
      </c>
      <c r="G16081" s="69"/>
      <c r="H16081" s="278"/>
    </row>
    <row r="16082" spans="1:8" ht="18" customHeight="1">
      <c r="A16082" s="323" t="s">
        <v>52</v>
      </c>
      <c r="B16082" s="302" t="s">
        <v>208</v>
      </c>
      <c r="C16082" s="325" t="s">
        <v>1941</v>
      </c>
      <c r="D16082" s="325">
        <v>450</v>
      </c>
      <c r="E16082" s="46">
        <v>36800</v>
      </c>
      <c r="F16082" s="130">
        <f t="shared" si="252"/>
        <v>16560000</v>
      </c>
      <c r="G16082" s="86">
        <f>F16082</f>
        <v>16560000</v>
      </c>
      <c r="H16082" s="278" t="s">
        <v>2474</v>
      </c>
    </row>
    <row r="16083" spans="1:8" ht="18" customHeight="1">
      <c r="A16083" s="323"/>
      <c r="B16083" s="302"/>
      <c r="C16083" s="325"/>
      <c r="D16083" s="325"/>
      <c r="E16083" s="46"/>
      <c r="F16083" s="130">
        <f t="shared" si="252"/>
        <v>0</v>
      </c>
      <c r="G16083" s="69"/>
      <c r="H16083" s="278"/>
    </row>
    <row r="16084" spans="1:8" ht="18" customHeight="1">
      <c r="A16084" s="323" t="s">
        <v>1008</v>
      </c>
      <c r="B16084" s="302" t="s">
        <v>31</v>
      </c>
      <c r="C16084" s="325" t="s">
        <v>71</v>
      </c>
      <c r="D16084" s="325">
        <v>496</v>
      </c>
      <c r="E16084" s="46">
        <v>34500</v>
      </c>
      <c r="F16084" s="130">
        <f t="shared" si="252"/>
        <v>17112000</v>
      </c>
      <c r="G16084" s="86">
        <f>F16084</f>
        <v>17112000</v>
      </c>
      <c r="H16084" s="278" t="s">
        <v>2474</v>
      </c>
    </row>
    <row r="16085" spans="1:8" ht="18" customHeight="1">
      <c r="A16085" s="323"/>
      <c r="B16085" s="302"/>
      <c r="C16085" s="325"/>
      <c r="D16085" s="325"/>
      <c r="E16085" s="46"/>
      <c r="F16085" s="130">
        <f t="shared" si="252"/>
        <v>0</v>
      </c>
      <c r="G16085" s="69"/>
      <c r="H16085" s="278"/>
    </row>
    <row r="16086" spans="1:8" ht="18" customHeight="1">
      <c r="A16086" s="323" t="s">
        <v>330</v>
      </c>
      <c r="B16086" s="302" t="s">
        <v>570</v>
      </c>
      <c r="C16086" s="325" t="s">
        <v>601</v>
      </c>
      <c r="D16086" s="325">
        <v>50.1</v>
      </c>
      <c r="E16086" s="46">
        <v>38500</v>
      </c>
      <c r="F16086" s="130">
        <f t="shared" si="252"/>
        <v>1928850</v>
      </c>
      <c r="G16086" s="86">
        <f>F16086</f>
        <v>1928850</v>
      </c>
      <c r="H16086" s="278" t="s">
        <v>2474</v>
      </c>
    </row>
    <row r="16087" spans="1:8" ht="18" customHeight="1">
      <c r="A16087" s="323"/>
      <c r="B16087" s="302"/>
      <c r="C16087" s="325"/>
      <c r="D16087" s="325"/>
      <c r="E16087" s="46"/>
      <c r="F16087" s="130">
        <f t="shared" si="252"/>
        <v>0</v>
      </c>
      <c r="G16087" s="69"/>
      <c r="H16087" s="278"/>
    </row>
    <row r="16088" spans="1:8" ht="18" customHeight="1">
      <c r="A16088" s="323" t="s">
        <v>235</v>
      </c>
      <c r="B16088" s="302" t="s">
        <v>31</v>
      </c>
      <c r="C16088" s="325" t="s">
        <v>281</v>
      </c>
      <c r="D16088" s="325">
        <v>99.4</v>
      </c>
      <c r="E16088" s="46">
        <v>34000</v>
      </c>
      <c r="F16088" s="130">
        <f t="shared" si="252"/>
        <v>3379600</v>
      </c>
      <c r="G16088" s="86">
        <f>F16088</f>
        <v>3379600</v>
      </c>
      <c r="H16088" s="278" t="s">
        <v>2474</v>
      </c>
    </row>
    <row r="16089" spans="1:8" ht="18" customHeight="1">
      <c r="A16089" s="323"/>
      <c r="B16089" s="302"/>
      <c r="C16089" s="325"/>
      <c r="D16089" s="325"/>
      <c r="E16089" s="46"/>
      <c r="F16089" s="130">
        <f t="shared" si="252"/>
        <v>0</v>
      </c>
      <c r="G16089" s="69"/>
      <c r="H16089" s="278"/>
    </row>
    <row r="16090" spans="1:8" ht="18" customHeight="1">
      <c r="A16090" s="458" t="s">
        <v>2448</v>
      </c>
      <c r="B16090" s="302" t="s">
        <v>13</v>
      </c>
      <c r="C16090" s="325" t="s">
        <v>284</v>
      </c>
      <c r="D16090" s="325">
        <v>1000</v>
      </c>
      <c r="E16090" s="46">
        <v>32000</v>
      </c>
      <c r="F16090" s="130">
        <f t="shared" si="252"/>
        <v>32000000</v>
      </c>
      <c r="G16090" s="86">
        <f>SUM(F16090:F16098)</f>
        <v>81116000</v>
      </c>
      <c r="H16090" s="278" t="s">
        <v>2474</v>
      </c>
    </row>
    <row r="16091" spans="1:8" ht="18" customHeight="1">
      <c r="A16091" s="323"/>
      <c r="B16091" s="302" t="s">
        <v>13</v>
      </c>
      <c r="C16091" s="325" t="s">
        <v>283</v>
      </c>
      <c r="D16091" s="325">
        <v>1009</v>
      </c>
      <c r="E16091" s="46">
        <v>32000</v>
      </c>
      <c r="F16091" s="130">
        <f t="shared" si="252"/>
        <v>32288000</v>
      </c>
      <c r="G16091" s="69"/>
      <c r="H16091" s="278"/>
    </row>
    <row r="16092" spans="1:8" ht="18" customHeight="1">
      <c r="A16092" s="323"/>
      <c r="B16092" s="302" t="s">
        <v>23</v>
      </c>
      <c r="C16092" s="325" t="s">
        <v>2941</v>
      </c>
      <c r="D16092" s="325">
        <v>153</v>
      </c>
      <c r="E16092" s="46">
        <v>33500</v>
      </c>
      <c r="F16092" s="130">
        <f t="shared" si="252"/>
        <v>5125500</v>
      </c>
      <c r="G16092" s="69"/>
      <c r="H16092" s="278"/>
    </row>
    <row r="16093" spans="1:8" ht="18" customHeight="1">
      <c r="A16093" s="323"/>
      <c r="B16093" s="302" t="s">
        <v>23</v>
      </c>
      <c r="C16093" s="325" t="s">
        <v>3385</v>
      </c>
      <c r="D16093" s="325">
        <v>50</v>
      </c>
      <c r="E16093" s="46">
        <v>35000</v>
      </c>
      <c r="F16093" s="130">
        <f t="shared" si="252"/>
        <v>1750000</v>
      </c>
      <c r="G16093" s="69"/>
      <c r="H16093" s="278"/>
    </row>
    <row r="16094" spans="1:8" ht="18" customHeight="1">
      <c r="A16094" s="323"/>
      <c r="B16094" s="302" t="s">
        <v>515</v>
      </c>
      <c r="C16094" s="325" t="s">
        <v>170</v>
      </c>
      <c r="D16094" s="325">
        <v>57</v>
      </c>
      <c r="E16094" s="46">
        <v>30000</v>
      </c>
      <c r="F16094" s="130">
        <f t="shared" si="252"/>
        <v>1710000</v>
      </c>
      <c r="G16094" s="69"/>
      <c r="H16094" s="278"/>
    </row>
    <row r="16095" spans="1:8" ht="18" customHeight="1">
      <c r="A16095" s="323"/>
      <c r="B16095" s="302" t="s">
        <v>515</v>
      </c>
      <c r="C16095" s="325" t="s">
        <v>184</v>
      </c>
      <c r="D16095" s="325">
        <v>56</v>
      </c>
      <c r="E16095" s="46">
        <v>30000</v>
      </c>
      <c r="F16095" s="130">
        <f t="shared" si="252"/>
        <v>1680000</v>
      </c>
      <c r="G16095" s="69"/>
      <c r="H16095" s="278"/>
    </row>
    <row r="16096" spans="1:8" ht="18" customHeight="1">
      <c r="A16096" s="323"/>
      <c r="B16096" s="302" t="s">
        <v>31</v>
      </c>
      <c r="C16096" s="325" t="s">
        <v>2532</v>
      </c>
      <c r="D16096" s="325">
        <v>30</v>
      </c>
      <c r="E16096" s="46">
        <v>35000</v>
      </c>
      <c r="F16096" s="130">
        <f t="shared" si="252"/>
        <v>1050000</v>
      </c>
      <c r="G16096" s="69"/>
      <c r="H16096" s="278"/>
    </row>
    <row r="16097" spans="1:8" ht="18" customHeight="1">
      <c r="A16097" s="323"/>
      <c r="B16097" s="302" t="s">
        <v>31</v>
      </c>
      <c r="C16097" s="325" t="s">
        <v>489</v>
      </c>
      <c r="D16097" s="325">
        <v>10</v>
      </c>
      <c r="E16097" s="46">
        <v>35000</v>
      </c>
      <c r="F16097" s="130">
        <f t="shared" si="252"/>
        <v>350000</v>
      </c>
      <c r="G16097" s="69"/>
      <c r="H16097" s="278"/>
    </row>
    <row r="16098" spans="1:8" ht="18" customHeight="1">
      <c r="A16098" s="323"/>
      <c r="B16098" s="302" t="s">
        <v>31</v>
      </c>
      <c r="C16098" s="325" t="s">
        <v>3386</v>
      </c>
      <c r="D16098" s="325">
        <v>147.5</v>
      </c>
      <c r="E16098" s="46">
        <v>35000</v>
      </c>
      <c r="F16098" s="130">
        <f t="shared" si="252"/>
        <v>5162500</v>
      </c>
      <c r="G16098" s="69"/>
      <c r="H16098" s="278"/>
    </row>
    <row r="16099" spans="1:8" ht="18" customHeight="1">
      <c r="A16099" s="323"/>
      <c r="B16099" s="302"/>
      <c r="C16099" s="325"/>
      <c r="D16099" s="325"/>
      <c r="E16099" s="46"/>
      <c r="F16099" s="130">
        <f t="shared" si="252"/>
        <v>0</v>
      </c>
      <c r="G16099" s="69"/>
      <c r="H16099" s="278"/>
    </row>
    <row r="16100" spans="1:8" ht="18" customHeight="1">
      <c r="A16100" s="323" t="s">
        <v>2492</v>
      </c>
      <c r="B16100" s="302" t="s">
        <v>13</v>
      </c>
      <c r="C16100" s="325" t="s">
        <v>22</v>
      </c>
      <c r="D16100" s="325">
        <v>10</v>
      </c>
      <c r="E16100" s="46">
        <v>30500</v>
      </c>
      <c r="F16100" s="130">
        <f t="shared" ref="F16100:F16116" si="253">E16100*D16100</f>
        <v>305000</v>
      </c>
      <c r="G16100" s="86">
        <f>SUM(F16100:F16101)</f>
        <v>610000</v>
      </c>
      <c r="H16100" s="278"/>
    </row>
    <row r="16101" spans="1:8" ht="18" customHeight="1">
      <c r="A16101" s="323"/>
      <c r="B16101" s="302" t="s">
        <v>13</v>
      </c>
      <c r="C16101" s="325" t="s">
        <v>59</v>
      </c>
      <c r="D16101" s="325">
        <v>10</v>
      </c>
      <c r="E16101" s="46">
        <v>30500</v>
      </c>
      <c r="F16101" s="130">
        <f t="shared" si="253"/>
        <v>305000</v>
      </c>
      <c r="G16101" s="69"/>
      <c r="H16101" s="278"/>
    </row>
    <row r="16102" spans="1:8" ht="18" customHeight="1">
      <c r="A16102" s="323"/>
      <c r="B16102" s="302"/>
      <c r="C16102" s="325"/>
      <c r="D16102" s="325"/>
      <c r="E16102" s="46"/>
      <c r="F16102" s="130">
        <f t="shared" si="253"/>
        <v>0</v>
      </c>
      <c r="G16102" s="69"/>
      <c r="H16102" s="278"/>
    </row>
    <row r="16103" spans="1:8" ht="18" customHeight="1">
      <c r="A16103" s="323" t="s">
        <v>316</v>
      </c>
      <c r="B16103" s="302" t="s">
        <v>515</v>
      </c>
      <c r="C16103" s="325" t="s">
        <v>1465</v>
      </c>
      <c r="D16103" s="325">
        <v>306.39999999999998</v>
      </c>
      <c r="E16103" s="46">
        <v>28000</v>
      </c>
      <c r="F16103" s="130">
        <f t="shared" si="253"/>
        <v>8579200</v>
      </c>
      <c r="G16103" s="86">
        <f>SUM(F16103:F16106)</f>
        <v>38782800</v>
      </c>
      <c r="H16103" s="278" t="s">
        <v>2474</v>
      </c>
    </row>
    <row r="16104" spans="1:8" ht="18" customHeight="1">
      <c r="A16104" s="323"/>
      <c r="B16104" s="302" t="s">
        <v>31</v>
      </c>
      <c r="C16104" s="325" t="s">
        <v>388</v>
      </c>
      <c r="D16104" s="325">
        <v>252.6</v>
      </c>
      <c r="E16104" s="46">
        <v>33000</v>
      </c>
      <c r="F16104" s="130">
        <f t="shared" si="253"/>
        <v>8335800</v>
      </c>
      <c r="G16104" s="69"/>
      <c r="H16104" s="278"/>
    </row>
    <row r="16105" spans="1:8" ht="18" customHeight="1">
      <c r="A16105" s="323"/>
      <c r="B16105" s="302" t="s">
        <v>31</v>
      </c>
      <c r="C16105" s="325" t="s">
        <v>2605</v>
      </c>
      <c r="D16105" s="325">
        <v>456.6</v>
      </c>
      <c r="E16105" s="46">
        <v>33000</v>
      </c>
      <c r="F16105" s="130">
        <f t="shared" si="253"/>
        <v>15067800</v>
      </c>
      <c r="G16105" s="69"/>
      <c r="H16105" s="278"/>
    </row>
    <row r="16106" spans="1:8" ht="18" customHeight="1">
      <c r="A16106" s="323"/>
      <c r="B16106" s="302" t="s">
        <v>31</v>
      </c>
      <c r="C16106" s="325" t="s">
        <v>75</v>
      </c>
      <c r="D16106" s="325">
        <v>200</v>
      </c>
      <c r="E16106" s="46">
        <v>34000</v>
      </c>
      <c r="F16106" s="130">
        <f t="shared" si="253"/>
        <v>6800000</v>
      </c>
      <c r="G16106" s="69"/>
      <c r="H16106" s="278"/>
    </row>
    <row r="16107" spans="1:8" ht="18" customHeight="1">
      <c r="A16107" s="323"/>
      <c r="B16107" s="302"/>
      <c r="C16107" s="325"/>
      <c r="D16107" s="325"/>
      <c r="E16107" s="46"/>
      <c r="F16107" s="130">
        <f t="shared" si="253"/>
        <v>0</v>
      </c>
      <c r="G16107" s="69"/>
      <c r="H16107" s="278"/>
    </row>
    <row r="16108" spans="1:8" ht="18" customHeight="1">
      <c r="A16108" s="323" t="s">
        <v>2648</v>
      </c>
      <c r="B16108" s="302" t="s">
        <v>13</v>
      </c>
      <c r="C16108" s="325" t="s">
        <v>57</v>
      </c>
      <c r="D16108" s="325">
        <v>20</v>
      </c>
      <c r="E16108" s="46">
        <v>30000</v>
      </c>
      <c r="F16108" s="130">
        <f t="shared" si="253"/>
        <v>600000</v>
      </c>
      <c r="G16108" s="86">
        <f>SUM(F16108:F16112)</f>
        <v>4500000</v>
      </c>
      <c r="H16108" s="278"/>
    </row>
    <row r="16109" spans="1:8" ht="18" customHeight="1">
      <c r="A16109" s="323"/>
      <c r="B16109" s="302" t="s">
        <v>13</v>
      </c>
      <c r="C16109" s="325" t="s">
        <v>43</v>
      </c>
      <c r="D16109" s="325">
        <v>20</v>
      </c>
      <c r="E16109" s="46">
        <v>30000</v>
      </c>
      <c r="F16109" s="130">
        <f t="shared" si="253"/>
        <v>600000</v>
      </c>
      <c r="G16109" s="69"/>
      <c r="H16109" s="278"/>
    </row>
    <row r="16110" spans="1:8" ht="18" customHeight="1">
      <c r="A16110" s="323"/>
      <c r="B16110" s="302" t="s">
        <v>13</v>
      </c>
      <c r="C16110" s="325" t="s">
        <v>1035</v>
      </c>
      <c r="D16110" s="325">
        <v>40</v>
      </c>
      <c r="E16110" s="46">
        <v>30000</v>
      </c>
      <c r="F16110" s="130">
        <f t="shared" si="253"/>
        <v>1200000</v>
      </c>
      <c r="G16110" s="69"/>
      <c r="H16110" s="278"/>
    </row>
    <row r="16111" spans="1:8" ht="18" customHeight="1">
      <c r="A16111" s="323"/>
      <c r="B16111" s="302" t="s">
        <v>13</v>
      </c>
      <c r="C16111" s="325" t="s">
        <v>202</v>
      </c>
      <c r="D16111" s="325">
        <v>20</v>
      </c>
      <c r="E16111" s="46">
        <v>30000</v>
      </c>
      <c r="F16111" s="130">
        <f t="shared" si="253"/>
        <v>600000</v>
      </c>
      <c r="G16111" s="69"/>
      <c r="H16111" s="278"/>
    </row>
    <row r="16112" spans="1:8" ht="18" customHeight="1">
      <c r="A16112" s="323"/>
      <c r="B16112" s="302" t="s">
        <v>13</v>
      </c>
      <c r="C16112" s="325" t="s">
        <v>60</v>
      </c>
      <c r="D16112" s="325">
        <v>50</v>
      </c>
      <c r="E16112" s="46">
        <v>30000</v>
      </c>
      <c r="F16112" s="130">
        <f t="shared" si="253"/>
        <v>1500000</v>
      </c>
      <c r="G16112" s="69"/>
      <c r="H16112" s="278"/>
    </row>
    <row r="16113" spans="1:8" ht="18" customHeight="1">
      <c r="A16113" s="323"/>
      <c r="B16113" s="302"/>
      <c r="C16113" s="325"/>
      <c r="D16113" s="325"/>
      <c r="E16113" s="46"/>
      <c r="F16113" s="130">
        <f t="shared" si="253"/>
        <v>0</v>
      </c>
      <c r="G16113" s="69"/>
      <c r="H16113" s="278"/>
    </row>
    <row r="16114" spans="1:8" ht="18" customHeight="1">
      <c r="A16114" s="323" t="s">
        <v>51</v>
      </c>
      <c r="B16114" s="302" t="s">
        <v>13</v>
      </c>
      <c r="C16114" s="325" t="s">
        <v>78</v>
      </c>
      <c r="D16114" s="325">
        <v>313.39999999999998</v>
      </c>
      <c r="E16114" s="46">
        <v>32000</v>
      </c>
      <c r="F16114" s="130">
        <f t="shared" si="253"/>
        <v>10028800</v>
      </c>
      <c r="G16114" s="86">
        <f>SUM(F16114:F16116)</f>
        <v>20048600</v>
      </c>
      <c r="H16114" s="278" t="s">
        <v>2474</v>
      </c>
    </row>
    <row r="16115" spans="1:8" ht="18" customHeight="1">
      <c r="A16115" s="323"/>
      <c r="B16115" s="302" t="s">
        <v>31</v>
      </c>
      <c r="C16115" s="325" t="s">
        <v>192</v>
      </c>
      <c r="D16115" s="325">
        <v>73.7</v>
      </c>
      <c r="E16115" s="46">
        <v>34000</v>
      </c>
      <c r="F16115" s="130">
        <f t="shared" si="253"/>
        <v>2505800</v>
      </c>
      <c r="G16115" s="69"/>
      <c r="H16115" s="278"/>
    </row>
    <row r="16116" spans="1:8" ht="18" customHeight="1">
      <c r="A16116" s="323"/>
      <c r="B16116" s="302" t="s">
        <v>31</v>
      </c>
      <c r="C16116" s="325" t="s">
        <v>59</v>
      </c>
      <c r="D16116" s="325">
        <v>221</v>
      </c>
      <c r="E16116" s="46">
        <v>34000</v>
      </c>
      <c r="F16116" s="130">
        <f t="shared" si="253"/>
        <v>7514000</v>
      </c>
      <c r="G16116" s="69"/>
      <c r="H16116" s="278"/>
    </row>
    <row r="16117" spans="1:8" ht="18" customHeight="1">
      <c r="A16117" s="323"/>
      <c r="B16117" s="302"/>
      <c r="C16117" s="325"/>
      <c r="D16117" s="325"/>
      <c r="E16117" s="46"/>
      <c r="F16117" s="130">
        <f t="shared" ref="F16117:F16195" si="254">E16117*D16117</f>
        <v>0</v>
      </c>
      <c r="G16117" s="69"/>
      <c r="H16117" s="278"/>
    </row>
    <row r="16118" spans="1:8" ht="18" customHeight="1">
      <c r="A16118" s="323" t="s">
        <v>1271</v>
      </c>
      <c r="B16118" s="302" t="s">
        <v>390</v>
      </c>
      <c r="C16118" s="325" t="s">
        <v>1761</v>
      </c>
      <c r="D16118" s="325">
        <v>20</v>
      </c>
      <c r="E16118" s="46">
        <v>33000</v>
      </c>
      <c r="F16118" s="130">
        <f t="shared" si="254"/>
        <v>660000</v>
      </c>
      <c r="G16118" s="86">
        <f>F16118</f>
        <v>660000</v>
      </c>
      <c r="H16118" s="278" t="s">
        <v>2474</v>
      </c>
    </row>
    <row r="16119" spans="1:8" ht="18" customHeight="1">
      <c r="A16119" s="323"/>
      <c r="B16119" s="302"/>
      <c r="C16119" s="325"/>
      <c r="D16119" s="325"/>
      <c r="E16119" s="46"/>
      <c r="F16119" s="130">
        <f t="shared" si="254"/>
        <v>0</v>
      </c>
      <c r="G16119" s="69"/>
      <c r="H16119" s="278"/>
    </row>
    <row r="16120" spans="1:8" ht="18" customHeight="1">
      <c r="A16120" s="534" t="s">
        <v>314</v>
      </c>
      <c r="B16120" s="302"/>
      <c r="C16120" s="325"/>
      <c r="D16120" s="325"/>
      <c r="E16120" s="46"/>
      <c r="F16120" s="130"/>
      <c r="G16120" s="86">
        <f>SUM(F16121:F16125)</f>
        <v>-9773200</v>
      </c>
      <c r="H16120" s="278"/>
    </row>
    <row r="16121" spans="1:8" ht="18" customHeight="1">
      <c r="A16121" s="323"/>
      <c r="B16121" s="439" t="s">
        <v>1255</v>
      </c>
      <c r="C16121" s="430"/>
      <c r="D16121" s="430">
        <v>-128.4</v>
      </c>
      <c r="E16121" s="54">
        <v>20000</v>
      </c>
      <c r="F16121" s="140">
        <f>E16121*D16121</f>
        <v>-2568000</v>
      </c>
      <c r="G16121" s="69"/>
      <c r="H16121" s="278"/>
    </row>
    <row r="16122" spans="1:8" ht="18" customHeight="1">
      <c r="A16122" s="323"/>
      <c r="B16122" s="439" t="s">
        <v>1254</v>
      </c>
      <c r="C16122" s="430"/>
      <c r="D16122" s="430">
        <v>-69.5</v>
      </c>
      <c r="E16122" s="54">
        <v>15000</v>
      </c>
      <c r="F16122" s="140">
        <f>E16122*D16122</f>
        <v>-1042500</v>
      </c>
      <c r="G16122" s="69"/>
      <c r="H16122" s="278"/>
    </row>
    <row r="16123" spans="1:8" ht="18" customHeight="1">
      <c r="A16123" s="323" t="s">
        <v>90</v>
      </c>
      <c r="B16123" s="446" t="s">
        <v>3378</v>
      </c>
      <c r="C16123" s="430" t="s">
        <v>723</v>
      </c>
      <c r="D16123" s="430">
        <v>-154.30000000000001</v>
      </c>
      <c r="E16123" s="54">
        <v>33000</v>
      </c>
      <c r="F16123" s="140">
        <f>E16123*D16123</f>
        <v>-5091900</v>
      </c>
      <c r="G16123" s="69"/>
      <c r="H16123" s="278"/>
    </row>
    <row r="16124" spans="1:8" ht="18" customHeight="1">
      <c r="A16124" s="323"/>
      <c r="B16124" s="439" t="s">
        <v>2493</v>
      </c>
      <c r="C16124" s="430" t="s">
        <v>3379</v>
      </c>
      <c r="D16124" s="430">
        <v>-11.6</v>
      </c>
      <c r="E16124" s="54">
        <v>33000</v>
      </c>
      <c r="F16124" s="140">
        <f>E16124*D16124</f>
        <v>-382800</v>
      </c>
      <c r="G16124" s="69"/>
      <c r="H16124" s="278"/>
    </row>
    <row r="16125" spans="1:8" ht="18" customHeight="1">
      <c r="A16125" s="533"/>
      <c r="B16125" s="447" t="s">
        <v>2984</v>
      </c>
      <c r="C16125" s="497"/>
      <c r="D16125" s="497">
        <v>-68.8</v>
      </c>
      <c r="E16125" s="123">
        <v>10000</v>
      </c>
      <c r="F16125" s="164">
        <f>E16125*D16125</f>
        <v>-688000</v>
      </c>
      <c r="G16125" s="92"/>
      <c r="H16125" s="278"/>
    </row>
    <row r="16126" spans="1:8" ht="18" customHeight="1">
      <c r="A16126" s="526"/>
      <c r="B16126" s="435"/>
      <c r="C16126" s="484"/>
      <c r="D16126" s="484"/>
      <c r="E16126" s="113"/>
      <c r="F16126" s="126"/>
      <c r="G16126" s="9"/>
      <c r="H16126" s="278"/>
    </row>
    <row r="16127" spans="1:8" ht="18" customHeight="1">
      <c r="A16127" s="537">
        <v>42538</v>
      </c>
      <c r="B16127" s="355"/>
      <c r="C16127" s="491" t="s">
        <v>398</v>
      </c>
      <c r="D16127" s="525"/>
      <c r="F16127" s="127"/>
      <c r="H16127" s="278"/>
    </row>
    <row r="16128" spans="1:8" ht="18" customHeight="1">
      <c r="A16128" s="531" t="s">
        <v>3125</v>
      </c>
      <c r="B16128" s="436" t="s">
        <v>134</v>
      </c>
      <c r="C16128" s="494" t="s">
        <v>152</v>
      </c>
      <c r="D16128" s="527">
        <f>SUM(D16129:D16225)</f>
        <v>10503.100000000002</v>
      </c>
      <c r="E16128" s="166"/>
      <c r="F16128" s="166">
        <f>SUM(F16129:F16225)</f>
        <v>356596800</v>
      </c>
      <c r="G16128" s="166">
        <f>SUM(G16129:G16225)</f>
        <v>356596800</v>
      </c>
      <c r="H16128" s="278"/>
    </row>
    <row r="16129" spans="1:8" ht="18" customHeight="1">
      <c r="A16129" s="532" t="s">
        <v>2731</v>
      </c>
      <c r="B16129" s="441" t="s">
        <v>23</v>
      </c>
      <c r="C16129" s="492" t="s">
        <v>62</v>
      </c>
      <c r="D16129" s="492">
        <v>105.4</v>
      </c>
      <c r="E16129" s="62">
        <v>34000</v>
      </c>
      <c r="F16129" s="139">
        <f t="shared" si="254"/>
        <v>3583600</v>
      </c>
      <c r="G16129" s="85">
        <f>F16129</f>
        <v>3583600</v>
      </c>
      <c r="H16129" s="278"/>
    </row>
    <row r="16130" spans="1:8" ht="18" customHeight="1">
      <c r="A16130" s="323"/>
      <c r="B16130" s="302"/>
      <c r="C16130" s="325"/>
      <c r="D16130" s="325"/>
      <c r="E16130" s="46"/>
      <c r="F16130" s="130">
        <f t="shared" si="254"/>
        <v>0</v>
      </c>
      <c r="G16130" s="69"/>
      <c r="H16130" s="278"/>
    </row>
    <row r="16131" spans="1:8" ht="18" customHeight="1">
      <c r="A16131" s="323" t="s">
        <v>2541</v>
      </c>
      <c r="B16131" s="302" t="s">
        <v>132</v>
      </c>
      <c r="C16131" s="325" t="s">
        <v>2154</v>
      </c>
      <c r="D16131" s="325">
        <v>202</v>
      </c>
      <c r="E16131" s="46">
        <v>34000</v>
      </c>
      <c r="F16131" s="130">
        <f t="shared" si="254"/>
        <v>6868000</v>
      </c>
      <c r="G16131" s="86">
        <f>SUM(F16131:F16132)</f>
        <v>10349600</v>
      </c>
      <c r="H16131" s="278" t="s">
        <v>2474</v>
      </c>
    </row>
    <row r="16132" spans="1:8" ht="18" customHeight="1">
      <c r="A16132" s="323"/>
      <c r="B16132" s="302" t="s">
        <v>133</v>
      </c>
      <c r="C16132" s="325" t="s">
        <v>2153</v>
      </c>
      <c r="D16132" s="325">
        <v>108.8</v>
      </c>
      <c r="E16132" s="46">
        <v>32000</v>
      </c>
      <c r="F16132" s="130">
        <f t="shared" si="254"/>
        <v>3481600</v>
      </c>
      <c r="G16132" s="69"/>
      <c r="H16132" s="278"/>
    </row>
    <row r="16133" spans="1:8" ht="18" customHeight="1">
      <c r="A16133" s="323"/>
      <c r="B16133" s="302"/>
      <c r="C16133" s="325"/>
      <c r="D16133" s="325"/>
      <c r="E16133" s="46"/>
      <c r="F16133" s="130">
        <f t="shared" si="254"/>
        <v>0</v>
      </c>
      <c r="G16133" s="69"/>
      <c r="H16133" s="278"/>
    </row>
    <row r="16134" spans="1:8" ht="18" customHeight="1">
      <c r="A16134" s="323" t="s">
        <v>3190</v>
      </c>
      <c r="B16134" s="302" t="s">
        <v>13</v>
      </c>
      <c r="C16134" s="325" t="s">
        <v>3402</v>
      </c>
      <c r="D16134" s="325">
        <v>57.6</v>
      </c>
      <c r="E16134" s="46">
        <v>30500</v>
      </c>
      <c r="F16134" s="130">
        <f t="shared" si="254"/>
        <v>1756800</v>
      </c>
      <c r="G16134" s="86">
        <f>F16134</f>
        <v>1756800</v>
      </c>
      <c r="H16134" s="278"/>
    </row>
    <row r="16135" spans="1:8" ht="18" customHeight="1">
      <c r="A16135" s="323"/>
      <c r="B16135" s="302"/>
      <c r="C16135" s="325"/>
      <c r="D16135" s="325"/>
      <c r="E16135" s="46"/>
      <c r="F16135" s="130">
        <f t="shared" si="254"/>
        <v>0</v>
      </c>
      <c r="G16135" s="69"/>
      <c r="H16135" s="278"/>
    </row>
    <row r="16136" spans="1:8" ht="18" customHeight="1">
      <c r="A16136" s="323" t="s">
        <v>2349</v>
      </c>
      <c r="B16136" s="302" t="s">
        <v>13</v>
      </c>
      <c r="C16136" s="325" t="s">
        <v>865</v>
      </c>
      <c r="D16136" s="325">
        <v>30</v>
      </c>
      <c r="E16136" s="46">
        <v>30000</v>
      </c>
      <c r="F16136" s="130">
        <f t="shared" si="254"/>
        <v>900000</v>
      </c>
      <c r="G16136" s="86">
        <f>SUM(F16136:F16140)</f>
        <v>6855000</v>
      </c>
      <c r="H16136" s="278"/>
    </row>
    <row r="16137" spans="1:8" ht="18" customHeight="1">
      <c r="A16137" s="323"/>
      <c r="B16137" s="302" t="s">
        <v>13</v>
      </c>
      <c r="C16137" s="325" t="s">
        <v>1757</v>
      </c>
      <c r="D16137" s="325">
        <v>32.5</v>
      </c>
      <c r="E16137" s="46">
        <v>30000</v>
      </c>
      <c r="F16137" s="130">
        <f t="shared" si="254"/>
        <v>975000</v>
      </c>
      <c r="G16137" s="69"/>
      <c r="H16137" s="278"/>
    </row>
    <row r="16138" spans="1:8" ht="18" customHeight="1">
      <c r="A16138" s="323"/>
      <c r="B16138" s="302" t="s">
        <v>13</v>
      </c>
      <c r="C16138" s="325" t="s">
        <v>2546</v>
      </c>
      <c r="D16138" s="325">
        <v>106</v>
      </c>
      <c r="E16138" s="46">
        <v>30000</v>
      </c>
      <c r="F16138" s="130">
        <f t="shared" si="254"/>
        <v>3180000</v>
      </c>
      <c r="G16138" s="69"/>
      <c r="H16138" s="278"/>
    </row>
    <row r="16139" spans="1:8" ht="18" customHeight="1">
      <c r="A16139" s="323"/>
      <c r="B16139" s="302" t="s">
        <v>13</v>
      </c>
      <c r="C16139" s="325" t="s">
        <v>735</v>
      </c>
      <c r="D16139" s="325">
        <v>30</v>
      </c>
      <c r="E16139" s="46">
        <v>30000</v>
      </c>
      <c r="F16139" s="130">
        <f t="shared" si="254"/>
        <v>900000</v>
      </c>
      <c r="G16139" s="69"/>
      <c r="H16139" s="278"/>
    </row>
    <row r="16140" spans="1:8" ht="18" customHeight="1">
      <c r="A16140" s="323"/>
      <c r="B16140" s="302" t="s">
        <v>13</v>
      </c>
      <c r="C16140" s="325" t="s">
        <v>797</v>
      </c>
      <c r="D16140" s="325">
        <v>30</v>
      </c>
      <c r="E16140" s="46">
        <v>30000</v>
      </c>
      <c r="F16140" s="130">
        <f t="shared" si="254"/>
        <v>900000</v>
      </c>
      <c r="G16140" s="69"/>
      <c r="H16140" s="278"/>
    </row>
    <row r="16141" spans="1:8" ht="18" customHeight="1">
      <c r="A16141" s="323"/>
      <c r="B16141" s="302"/>
      <c r="C16141" s="325"/>
      <c r="D16141" s="325"/>
      <c r="E16141" s="46"/>
      <c r="F16141" s="130">
        <f t="shared" si="254"/>
        <v>0</v>
      </c>
      <c r="G16141" s="69"/>
      <c r="H16141" s="278"/>
    </row>
    <row r="16142" spans="1:8" ht="18" customHeight="1">
      <c r="A16142" s="323" t="s">
        <v>61</v>
      </c>
      <c r="B16142" s="302" t="s">
        <v>13</v>
      </c>
      <c r="C16142" s="325" t="s">
        <v>865</v>
      </c>
      <c r="D16142" s="325">
        <v>30</v>
      </c>
      <c r="E16142" s="46">
        <v>30500</v>
      </c>
      <c r="F16142" s="130">
        <f t="shared" si="254"/>
        <v>915000</v>
      </c>
      <c r="G16142" s="86">
        <f>SUM(F16142:F16145)</f>
        <v>2745000</v>
      </c>
      <c r="H16142" s="278"/>
    </row>
    <row r="16143" spans="1:8" ht="18" customHeight="1">
      <c r="A16143" s="323"/>
      <c r="B16143" s="302" t="s">
        <v>13</v>
      </c>
      <c r="C16143" s="325" t="s">
        <v>797</v>
      </c>
      <c r="D16143" s="325">
        <v>30</v>
      </c>
      <c r="E16143" s="46">
        <v>30500</v>
      </c>
      <c r="F16143" s="130">
        <f t="shared" si="254"/>
        <v>915000</v>
      </c>
      <c r="G16143" s="69"/>
      <c r="H16143" s="278"/>
    </row>
    <row r="16144" spans="1:8" ht="18" customHeight="1">
      <c r="A16144" s="323"/>
      <c r="B16144" s="302" t="s">
        <v>13</v>
      </c>
      <c r="C16144" s="325" t="s">
        <v>15</v>
      </c>
      <c r="D16144" s="325">
        <v>10</v>
      </c>
      <c r="E16144" s="46">
        <v>30500</v>
      </c>
      <c r="F16144" s="130">
        <f t="shared" si="254"/>
        <v>305000</v>
      </c>
      <c r="G16144" s="69"/>
      <c r="H16144" s="278"/>
    </row>
    <row r="16145" spans="1:8" ht="18" customHeight="1">
      <c r="A16145" s="323"/>
      <c r="B16145" s="302" t="s">
        <v>13</v>
      </c>
      <c r="C16145" s="325" t="s">
        <v>62</v>
      </c>
      <c r="D16145" s="325">
        <v>20</v>
      </c>
      <c r="E16145" s="46">
        <v>30500</v>
      </c>
      <c r="F16145" s="130">
        <f t="shared" si="254"/>
        <v>610000</v>
      </c>
      <c r="G16145" s="69"/>
      <c r="H16145" s="278"/>
    </row>
    <row r="16146" spans="1:8" ht="18" customHeight="1">
      <c r="A16146" s="323"/>
      <c r="B16146" s="302"/>
      <c r="C16146" s="325"/>
      <c r="D16146" s="325"/>
      <c r="E16146" s="46"/>
      <c r="F16146" s="130">
        <f t="shared" si="254"/>
        <v>0</v>
      </c>
      <c r="G16146" s="69"/>
      <c r="H16146" s="278"/>
    </row>
    <row r="16147" spans="1:8" ht="18" customHeight="1">
      <c r="A16147" s="323" t="s">
        <v>2273</v>
      </c>
      <c r="B16147" s="302" t="s">
        <v>13</v>
      </c>
      <c r="C16147" s="325" t="s">
        <v>155</v>
      </c>
      <c r="D16147" s="325">
        <v>119.3</v>
      </c>
      <c r="E16147" s="46">
        <v>30500</v>
      </c>
      <c r="F16147" s="130">
        <f t="shared" si="254"/>
        <v>3638650</v>
      </c>
      <c r="G16147" s="86">
        <f>F16147</f>
        <v>3638650</v>
      </c>
      <c r="H16147" s="278"/>
    </row>
    <row r="16148" spans="1:8" ht="18" customHeight="1">
      <c r="A16148" s="323"/>
      <c r="B16148" s="302"/>
      <c r="C16148" s="325"/>
      <c r="D16148" s="325"/>
      <c r="E16148" s="46"/>
      <c r="F16148" s="130">
        <f t="shared" si="254"/>
        <v>0</v>
      </c>
      <c r="G16148" s="69"/>
      <c r="H16148" s="278"/>
    </row>
    <row r="16149" spans="1:8" ht="18" customHeight="1">
      <c r="A16149" s="323" t="s">
        <v>2287</v>
      </c>
      <c r="B16149" s="302" t="s">
        <v>233</v>
      </c>
      <c r="C16149" s="325" t="s">
        <v>3070</v>
      </c>
      <c r="D16149" s="325">
        <f>120+83.7</f>
        <v>203.7</v>
      </c>
      <c r="E16149" s="46">
        <v>41000</v>
      </c>
      <c r="F16149" s="130">
        <f t="shared" si="254"/>
        <v>8351699.9999999991</v>
      </c>
      <c r="G16149" s="86">
        <f>SUM(F16149:F16151)</f>
        <v>33694450</v>
      </c>
      <c r="H16149" s="278" t="s">
        <v>2474</v>
      </c>
    </row>
    <row r="16150" spans="1:8" ht="18" customHeight="1">
      <c r="A16150" s="323"/>
      <c r="B16150" s="302" t="s">
        <v>31</v>
      </c>
      <c r="C16150" s="325" t="s">
        <v>244</v>
      </c>
      <c r="D16150" s="325">
        <v>673.5</v>
      </c>
      <c r="E16150" s="46">
        <v>36500</v>
      </c>
      <c r="F16150" s="130">
        <f t="shared" si="254"/>
        <v>24582750</v>
      </c>
      <c r="G16150" s="86"/>
      <c r="H16150" s="278"/>
    </row>
    <row r="16151" spans="1:8" ht="18" customHeight="1">
      <c r="A16151" s="323"/>
      <c r="B16151" s="302" t="s">
        <v>233</v>
      </c>
      <c r="C16151" s="325" t="s">
        <v>749</v>
      </c>
      <c r="D16151" s="325">
        <v>20</v>
      </c>
      <c r="E16151" s="46">
        <v>38000</v>
      </c>
      <c r="F16151" s="130">
        <f t="shared" si="254"/>
        <v>760000</v>
      </c>
      <c r="G16151" s="86"/>
      <c r="H16151" s="278"/>
    </row>
    <row r="16152" spans="1:8" ht="18" customHeight="1">
      <c r="A16152" s="323"/>
      <c r="B16152" s="302"/>
      <c r="C16152" s="325"/>
      <c r="D16152" s="325"/>
      <c r="E16152" s="46"/>
      <c r="F16152" s="130">
        <f t="shared" si="254"/>
        <v>0</v>
      </c>
      <c r="G16152" s="86"/>
      <c r="H16152" s="278"/>
    </row>
    <row r="16153" spans="1:8" ht="18" customHeight="1">
      <c r="A16153" s="323" t="s">
        <v>330</v>
      </c>
      <c r="B16153" s="302" t="s">
        <v>13</v>
      </c>
      <c r="C16153" s="325" t="s">
        <v>1154</v>
      </c>
      <c r="D16153" s="325">
        <f>160+330</f>
        <v>490</v>
      </c>
      <c r="E16153" s="46">
        <v>30500</v>
      </c>
      <c r="F16153" s="130">
        <f t="shared" si="254"/>
        <v>14945000</v>
      </c>
      <c r="G16153" s="86">
        <f>F16153</f>
        <v>14945000</v>
      </c>
      <c r="H16153" s="278" t="s">
        <v>2474</v>
      </c>
    </row>
    <row r="16154" spans="1:8" ht="18" customHeight="1">
      <c r="A16154" s="323"/>
      <c r="B16154" s="302"/>
      <c r="C16154" s="325"/>
      <c r="D16154" s="325"/>
      <c r="E16154" s="46"/>
      <c r="F16154" s="130">
        <f t="shared" si="254"/>
        <v>0</v>
      </c>
      <c r="G16154" s="69"/>
      <c r="H16154" s="278"/>
    </row>
    <row r="16155" spans="1:8" ht="18" customHeight="1">
      <c r="A16155" s="323" t="s">
        <v>2448</v>
      </c>
      <c r="B16155" s="444" t="s">
        <v>16</v>
      </c>
      <c r="C16155" s="482" t="s">
        <v>3390</v>
      </c>
      <c r="D16155" s="482">
        <v>48.3</v>
      </c>
      <c r="E16155" s="116">
        <v>40000</v>
      </c>
      <c r="F16155" s="131">
        <f t="shared" si="254"/>
        <v>1932000</v>
      </c>
      <c r="G16155" s="86">
        <f>SUM(F16155:F16159)</f>
        <v>6626050</v>
      </c>
      <c r="H16155" s="278" t="s">
        <v>2474</v>
      </c>
    </row>
    <row r="16156" spans="1:8" ht="18" customHeight="1">
      <c r="A16156" s="323"/>
      <c r="B16156" s="302" t="s">
        <v>13</v>
      </c>
      <c r="C16156" s="325" t="s">
        <v>1237</v>
      </c>
      <c r="D16156" s="325">
        <v>48.9</v>
      </c>
      <c r="E16156" s="46">
        <v>32000</v>
      </c>
      <c r="F16156" s="130">
        <f t="shared" si="254"/>
        <v>1564800</v>
      </c>
      <c r="G16156" s="69"/>
      <c r="H16156" s="278"/>
    </row>
    <row r="16157" spans="1:8" ht="18" customHeight="1">
      <c r="A16157" s="323"/>
      <c r="B16157" s="302" t="s">
        <v>515</v>
      </c>
      <c r="C16157" s="325" t="s">
        <v>170</v>
      </c>
      <c r="D16157" s="325">
        <v>47.2</v>
      </c>
      <c r="E16157" s="46">
        <v>30000</v>
      </c>
      <c r="F16157" s="130">
        <f t="shared" si="254"/>
        <v>1416000</v>
      </c>
      <c r="G16157" s="69"/>
      <c r="H16157" s="278"/>
    </row>
    <row r="16158" spans="1:8" ht="18" customHeight="1">
      <c r="A16158" s="323"/>
      <c r="B16158" s="302" t="s">
        <v>31</v>
      </c>
      <c r="C16158" s="325" t="s">
        <v>873</v>
      </c>
      <c r="D16158" s="325">
        <v>11</v>
      </c>
      <c r="E16158" s="46">
        <v>35000</v>
      </c>
      <c r="F16158" s="130">
        <f t="shared" si="254"/>
        <v>385000</v>
      </c>
      <c r="G16158" s="69"/>
      <c r="H16158" s="278"/>
    </row>
    <row r="16159" spans="1:8" ht="18" customHeight="1">
      <c r="A16159" s="323"/>
      <c r="B16159" s="302" t="s">
        <v>23</v>
      </c>
      <c r="C16159" s="325" t="s">
        <v>3009</v>
      </c>
      <c r="D16159" s="325">
        <v>38.5</v>
      </c>
      <c r="E16159" s="46">
        <v>34500</v>
      </c>
      <c r="F16159" s="130">
        <f t="shared" si="254"/>
        <v>1328250</v>
      </c>
      <c r="G16159" s="69"/>
      <c r="H16159" s="278"/>
    </row>
    <row r="16160" spans="1:8" ht="18" customHeight="1">
      <c r="A16160" s="323"/>
      <c r="B16160" s="302"/>
      <c r="C16160" s="325"/>
      <c r="D16160" s="325"/>
      <c r="E16160" s="46"/>
      <c r="F16160" s="130">
        <f t="shared" si="254"/>
        <v>0</v>
      </c>
      <c r="G16160" s="69"/>
      <c r="H16160" s="278"/>
    </row>
    <row r="16161" spans="1:8" ht="18" customHeight="1">
      <c r="A16161" s="323" t="s">
        <v>52</v>
      </c>
      <c r="B16161" s="446" t="s">
        <v>3391</v>
      </c>
      <c r="C16161" s="430" t="s">
        <v>1941</v>
      </c>
      <c r="D16161" s="430">
        <v>-137</v>
      </c>
      <c r="E16161" s="54">
        <v>36800</v>
      </c>
      <c r="F16161" s="140">
        <f t="shared" si="254"/>
        <v>-5041600</v>
      </c>
      <c r="G16161" s="86">
        <f>SUM(F16161:F16162)</f>
        <v>15198400</v>
      </c>
      <c r="H16161" s="278" t="s">
        <v>2474</v>
      </c>
    </row>
    <row r="16162" spans="1:8" ht="18" customHeight="1">
      <c r="A16162" s="323"/>
      <c r="B16162" s="302" t="s">
        <v>208</v>
      </c>
      <c r="C16162" s="325" t="s">
        <v>1941</v>
      </c>
      <c r="D16162" s="325">
        <v>550</v>
      </c>
      <c r="E16162" s="46">
        <v>36800</v>
      </c>
      <c r="F16162" s="130">
        <f>E16162*D16162</f>
        <v>20240000</v>
      </c>
      <c r="G16162" s="86"/>
      <c r="H16162" s="278"/>
    </row>
    <row r="16163" spans="1:8" ht="18" customHeight="1">
      <c r="A16163" s="323"/>
      <c r="B16163" s="302"/>
      <c r="C16163" s="325"/>
      <c r="D16163" s="325"/>
      <c r="E16163" s="46"/>
      <c r="F16163" s="130">
        <f t="shared" si="254"/>
        <v>0</v>
      </c>
      <c r="G16163" s="69"/>
      <c r="H16163" s="278"/>
    </row>
    <row r="16164" spans="1:8" ht="18" customHeight="1">
      <c r="A16164" s="323" t="s">
        <v>88</v>
      </c>
      <c r="B16164" s="302" t="s">
        <v>120</v>
      </c>
      <c r="C16164" s="325"/>
      <c r="D16164" s="325">
        <v>7.8</v>
      </c>
      <c r="E16164" s="46">
        <v>29000</v>
      </c>
      <c r="F16164" s="130">
        <f t="shared" si="254"/>
        <v>226200</v>
      </c>
      <c r="G16164" s="86">
        <f>SUM(F16164:F16166)</f>
        <v>19171200</v>
      </c>
      <c r="H16164" s="278" t="s">
        <v>2474</v>
      </c>
    </row>
    <row r="16165" spans="1:8" ht="18" customHeight="1">
      <c r="A16165" s="323"/>
      <c r="B16165" s="302" t="s">
        <v>13</v>
      </c>
      <c r="C16165" s="325" t="s">
        <v>442</v>
      </c>
      <c r="D16165" s="325">
        <v>94.8</v>
      </c>
      <c r="E16165" s="46">
        <v>30000</v>
      </c>
      <c r="F16165" s="130">
        <f>E16165*D16165</f>
        <v>2844000</v>
      </c>
      <c r="G16165" s="69"/>
      <c r="H16165" s="278"/>
    </row>
    <row r="16166" spans="1:8" ht="18" customHeight="1">
      <c r="A16166" s="323"/>
      <c r="B16166" s="302" t="s">
        <v>13</v>
      </c>
      <c r="C16166" s="325" t="s">
        <v>170</v>
      </c>
      <c r="D16166" s="325">
        <v>536.70000000000005</v>
      </c>
      <c r="E16166" s="46">
        <v>30000</v>
      </c>
      <c r="F16166" s="130">
        <f>E16166*D16166</f>
        <v>16101000.000000002</v>
      </c>
      <c r="G16166" s="69"/>
      <c r="H16166" s="278"/>
    </row>
    <row r="16167" spans="1:8" ht="18" customHeight="1">
      <c r="A16167" s="323"/>
      <c r="B16167" s="302"/>
      <c r="C16167" s="325"/>
      <c r="D16167" s="325"/>
      <c r="E16167" s="46"/>
      <c r="F16167" s="130">
        <f t="shared" si="254"/>
        <v>0</v>
      </c>
      <c r="G16167" s="69"/>
      <c r="H16167" s="278"/>
    </row>
    <row r="16168" spans="1:8" ht="18" customHeight="1">
      <c r="A16168" s="323" t="s">
        <v>567</v>
      </c>
      <c r="B16168" s="444" t="s">
        <v>116</v>
      </c>
      <c r="C16168" s="482" t="s">
        <v>3392</v>
      </c>
      <c r="D16168" s="482">
        <v>205.6</v>
      </c>
      <c r="E16168" s="116">
        <v>51500</v>
      </c>
      <c r="F16168" s="131">
        <f t="shared" si="254"/>
        <v>10588400</v>
      </c>
      <c r="G16168" s="86">
        <f>SUM(F16168:F16169)</f>
        <v>19168300</v>
      </c>
      <c r="H16168" s="278"/>
    </row>
    <row r="16169" spans="1:8" ht="18" customHeight="1">
      <c r="A16169" s="323"/>
      <c r="B16169" s="444" t="s">
        <v>116</v>
      </c>
      <c r="C16169" s="482" t="s">
        <v>3393</v>
      </c>
      <c r="D16169" s="482">
        <v>166.6</v>
      </c>
      <c r="E16169" s="116">
        <v>51500</v>
      </c>
      <c r="F16169" s="131">
        <f t="shared" si="254"/>
        <v>8579900</v>
      </c>
      <c r="G16169" s="69"/>
      <c r="H16169" s="278"/>
    </row>
    <row r="16170" spans="1:8" ht="18" customHeight="1">
      <c r="A16170" s="323"/>
      <c r="B16170" s="302"/>
      <c r="C16170" s="325"/>
      <c r="D16170" s="325"/>
      <c r="E16170" s="46"/>
      <c r="F16170" s="130">
        <f t="shared" si="254"/>
        <v>0</v>
      </c>
      <c r="G16170" s="69"/>
      <c r="H16170" s="278"/>
    </row>
    <row r="16171" spans="1:8" ht="18" customHeight="1">
      <c r="A16171" s="323" t="s">
        <v>1088</v>
      </c>
      <c r="B16171" s="302" t="s">
        <v>31</v>
      </c>
      <c r="C16171" s="325" t="s">
        <v>3396</v>
      </c>
      <c r="D16171" s="325">
        <v>22.4</v>
      </c>
      <c r="E16171" s="46">
        <v>35000</v>
      </c>
      <c r="F16171" s="130">
        <f t="shared" si="254"/>
        <v>784000</v>
      </c>
      <c r="G16171" s="86">
        <f>SUM(F16171:F16175)</f>
        <v>33621200</v>
      </c>
      <c r="H16171" s="278" t="s">
        <v>2474</v>
      </c>
    </row>
    <row r="16172" spans="1:8" ht="18" customHeight="1">
      <c r="A16172" s="323"/>
      <c r="B16172" s="302" t="s">
        <v>3394</v>
      </c>
      <c r="C16172" s="325" t="s">
        <v>443</v>
      </c>
      <c r="D16172" s="325">
        <v>285</v>
      </c>
      <c r="E16172" s="46">
        <v>34000</v>
      </c>
      <c r="F16172" s="130">
        <f t="shared" si="254"/>
        <v>9690000</v>
      </c>
      <c r="G16172" s="69"/>
      <c r="H16172" s="278"/>
    </row>
    <row r="16173" spans="1:8" ht="18" customHeight="1">
      <c r="A16173" s="323"/>
      <c r="B16173" s="302" t="s">
        <v>568</v>
      </c>
      <c r="C16173" s="325" t="s">
        <v>443</v>
      </c>
      <c r="D16173" s="325">
        <v>291.2</v>
      </c>
      <c r="E16173" s="46">
        <v>34000</v>
      </c>
      <c r="F16173" s="130">
        <f t="shared" si="254"/>
        <v>9900800</v>
      </c>
      <c r="G16173" s="69"/>
      <c r="H16173" s="278"/>
    </row>
    <row r="16174" spans="1:8" ht="18" customHeight="1">
      <c r="A16174" s="323"/>
      <c r="B16174" s="302" t="s">
        <v>1464</v>
      </c>
      <c r="C16174" s="325" t="s">
        <v>443</v>
      </c>
      <c r="D16174" s="325">
        <v>294.60000000000002</v>
      </c>
      <c r="E16174" s="46">
        <v>34000</v>
      </c>
      <c r="F16174" s="130">
        <f t="shared" si="254"/>
        <v>10016400</v>
      </c>
      <c r="G16174" s="69"/>
      <c r="H16174" s="278"/>
    </row>
    <row r="16175" spans="1:8" ht="18" customHeight="1">
      <c r="A16175" s="323"/>
      <c r="B16175" s="302" t="s">
        <v>3395</v>
      </c>
      <c r="C16175" s="325" t="s">
        <v>189</v>
      </c>
      <c r="D16175" s="325">
        <v>95</v>
      </c>
      <c r="E16175" s="46">
        <v>34000</v>
      </c>
      <c r="F16175" s="130">
        <f t="shared" si="254"/>
        <v>3230000</v>
      </c>
      <c r="G16175" s="69"/>
      <c r="H16175" s="278"/>
    </row>
    <row r="16176" spans="1:8" ht="18" customHeight="1">
      <c r="A16176" s="323"/>
      <c r="B16176" s="302"/>
      <c r="C16176" s="325"/>
      <c r="D16176" s="325"/>
      <c r="E16176" s="46"/>
      <c r="F16176" s="130">
        <f t="shared" si="254"/>
        <v>0</v>
      </c>
      <c r="G16176" s="69"/>
      <c r="H16176" s="278"/>
    </row>
    <row r="16177" spans="1:8" ht="18" customHeight="1">
      <c r="A16177" s="323" t="s">
        <v>316</v>
      </c>
      <c r="B16177" s="302" t="s">
        <v>13</v>
      </c>
      <c r="C16177" s="325" t="s">
        <v>442</v>
      </c>
      <c r="D16177" s="325">
        <v>401.6</v>
      </c>
      <c r="E16177" s="46">
        <v>30000</v>
      </c>
      <c r="F16177" s="130">
        <f t="shared" si="254"/>
        <v>12048000</v>
      </c>
      <c r="G16177" s="86">
        <f>SUM(F16177:F16181)</f>
        <v>36353400</v>
      </c>
      <c r="H16177" s="278" t="s">
        <v>2474</v>
      </c>
    </row>
    <row r="16178" spans="1:8" ht="18" customHeight="1">
      <c r="A16178" s="323"/>
      <c r="B16178" s="302" t="s">
        <v>31</v>
      </c>
      <c r="C16178" s="325" t="s">
        <v>276</v>
      </c>
      <c r="D16178" s="325">
        <v>300</v>
      </c>
      <c r="E16178" s="46">
        <v>34000</v>
      </c>
      <c r="F16178" s="130">
        <f t="shared" si="254"/>
        <v>10200000</v>
      </c>
      <c r="G16178" s="69"/>
      <c r="H16178" s="278"/>
    </row>
    <row r="16179" spans="1:8" ht="18" customHeight="1">
      <c r="A16179" s="323"/>
      <c r="B16179" s="302" t="s">
        <v>13</v>
      </c>
      <c r="C16179" s="325" t="s">
        <v>1385</v>
      </c>
      <c r="D16179" s="325">
        <v>65.5</v>
      </c>
      <c r="E16179" s="46">
        <v>30000</v>
      </c>
      <c r="F16179" s="130">
        <f t="shared" si="254"/>
        <v>1965000</v>
      </c>
      <c r="G16179" s="69"/>
      <c r="H16179" s="278"/>
    </row>
    <row r="16180" spans="1:8" ht="18" customHeight="1">
      <c r="A16180" s="323"/>
      <c r="B16180" s="302" t="s">
        <v>31</v>
      </c>
      <c r="C16180" s="325" t="s">
        <v>59</v>
      </c>
      <c r="D16180" s="325">
        <v>300</v>
      </c>
      <c r="E16180" s="46">
        <v>34000</v>
      </c>
      <c r="F16180" s="130">
        <f t="shared" si="254"/>
        <v>10200000</v>
      </c>
      <c r="G16180" s="69"/>
      <c r="H16180" s="278"/>
    </row>
    <row r="16181" spans="1:8" ht="18" customHeight="1">
      <c r="A16181" s="323"/>
      <c r="B16181" s="302" t="s">
        <v>31</v>
      </c>
      <c r="C16181" s="325" t="s">
        <v>388</v>
      </c>
      <c r="D16181" s="325">
        <v>58.8</v>
      </c>
      <c r="E16181" s="46">
        <v>33000</v>
      </c>
      <c r="F16181" s="130">
        <f t="shared" si="254"/>
        <v>1940400</v>
      </c>
      <c r="G16181" s="69"/>
      <c r="H16181" s="278"/>
    </row>
    <row r="16182" spans="1:8" ht="18" customHeight="1">
      <c r="A16182" s="323"/>
      <c r="B16182" s="302"/>
      <c r="C16182" s="325"/>
      <c r="D16182" s="325"/>
      <c r="E16182" s="46"/>
      <c r="F16182" s="130">
        <f t="shared" si="254"/>
        <v>0</v>
      </c>
      <c r="G16182" s="69"/>
      <c r="H16182" s="278"/>
    </row>
    <row r="16183" spans="1:8" ht="18" customHeight="1">
      <c r="A16183" s="323" t="s">
        <v>415</v>
      </c>
      <c r="B16183" s="302" t="s">
        <v>13</v>
      </c>
      <c r="C16183" s="325" t="s">
        <v>416</v>
      </c>
      <c r="D16183" s="325">
        <v>141.6</v>
      </c>
      <c r="E16183" s="46">
        <v>33500</v>
      </c>
      <c r="F16183" s="130">
        <f t="shared" si="254"/>
        <v>4743600</v>
      </c>
      <c r="G16183" s="86">
        <f>SUM(F16183:F16184)</f>
        <v>43667600</v>
      </c>
      <c r="H16183" s="278" t="s">
        <v>2474</v>
      </c>
    </row>
    <row r="16184" spans="1:8" ht="18" customHeight="1">
      <c r="A16184" s="323"/>
      <c r="B16184" s="302" t="s">
        <v>254</v>
      </c>
      <c r="C16184" s="325" t="s">
        <v>1663</v>
      </c>
      <c r="D16184" s="325">
        <v>1052</v>
      </c>
      <c r="E16184" s="46">
        <v>37000</v>
      </c>
      <c r="F16184" s="130">
        <f t="shared" si="254"/>
        <v>38924000</v>
      </c>
      <c r="G16184" s="69"/>
      <c r="H16184" s="278"/>
    </row>
    <row r="16185" spans="1:8" ht="18" customHeight="1">
      <c r="A16185" s="323"/>
      <c r="B16185" s="302"/>
      <c r="C16185" s="325"/>
      <c r="D16185" s="325"/>
      <c r="E16185" s="46"/>
      <c r="F16185" s="130">
        <f t="shared" si="254"/>
        <v>0</v>
      </c>
      <c r="G16185" s="69"/>
      <c r="H16185" s="278"/>
    </row>
    <row r="16186" spans="1:8" ht="18" customHeight="1">
      <c r="A16186" s="323" t="s">
        <v>145</v>
      </c>
      <c r="B16186" s="302" t="s">
        <v>515</v>
      </c>
      <c r="C16186" s="325" t="s">
        <v>546</v>
      </c>
      <c r="D16186" s="325">
        <v>202</v>
      </c>
      <c r="E16186" s="46">
        <v>28000</v>
      </c>
      <c r="F16186" s="130">
        <f t="shared" si="254"/>
        <v>5656000</v>
      </c>
      <c r="G16186" s="86">
        <f>SUM(F16186:F16187)</f>
        <v>11176000</v>
      </c>
      <c r="H16186" s="278" t="s">
        <v>2474</v>
      </c>
    </row>
    <row r="16187" spans="1:8" ht="18" customHeight="1">
      <c r="A16187" s="323"/>
      <c r="B16187" s="302" t="s">
        <v>132</v>
      </c>
      <c r="C16187" s="325" t="s">
        <v>3397</v>
      </c>
      <c r="D16187" s="325">
        <v>184</v>
      </c>
      <c r="E16187" s="46">
        <v>30000</v>
      </c>
      <c r="F16187" s="130">
        <f t="shared" si="254"/>
        <v>5520000</v>
      </c>
      <c r="G16187" s="69"/>
      <c r="H16187" s="278"/>
    </row>
    <row r="16188" spans="1:8" ht="18" customHeight="1">
      <c r="A16188" s="323"/>
      <c r="B16188" s="302"/>
      <c r="C16188" s="325"/>
      <c r="D16188" s="325"/>
      <c r="E16188" s="46"/>
      <c r="F16188" s="130">
        <f t="shared" si="254"/>
        <v>0</v>
      </c>
      <c r="G16188" s="69"/>
      <c r="H16188" s="278"/>
    </row>
    <row r="16189" spans="1:8" ht="18" customHeight="1">
      <c r="A16189" s="323" t="s">
        <v>2264</v>
      </c>
      <c r="B16189" s="444" t="s">
        <v>137</v>
      </c>
      <c r="C16189" s="482" t="s">
        <v>3398</v>
      </c>
      <c r="D16189" s="482">
        <v>70</v>
      </c>
      <c r="E16189" s="116">
        <v>50000</v>
      </c>
      <c r="F16189" s="131">
        <f t="shared" si="254"/>
        <v>3500000</v>
      </c>
      <c r="G16189" s="86">
        <f>SUM(F16189:F16191)</f>
        <v>8902900</v>
      </c>
      <c r="H16189" s="278"/>
    </row>
    <row r="16190" spans="1:8" ht="18" customHeight="1">
      <c r="A16190" s="323"/>
      <c r="B16190" s="444" t="s">
        <v>137</v>
      </c>
      <c r="C16190" s="482" t="s">
        <v>2881</v>
      </c>
      <c r="D16190" s="482">
        <v>45.7</v>
      </c>
      <c r="E16190" s="116">
        <v>45000</v>
      </c>
      <c r="F16190" s="131">
        <f t="shared" si="254"/>
        <v>2056500.0000000002</v>
      </c>
      <c r="G16190" s="69"/>
      <c r="H16190" s="278"/>
    </row>
    <row r="16191" spans="1:8" ht="18" customHeight="1">
      <c r="A16191" s="323"/>
      <c r="B16191" s="444" t="s">
        <v>137</v>
      </c>
      <c r="C16191" s="482" t="s">
        <v>2882</v>
      </c>
      <c r="D16191" s="482">
        <v>71.2</v>
      </c>
      <c r="E16191" s="116">
        <v>47000</v>
      </c>
      <c r="F16191" s="131">
        <f t="shared" si="254"/>
        <v>3346400</v>
      </c>
      <c r="G16191" s="69"/>
      <c r="H16191" s="278"/>
    </row>
    <row r="16192" spans="1:8" ht="18" customHeight="1">
      <c r="A16192" s="323"/>
      <c r="B16192" s="302"/>
      <c r="C16192" s="325"/>
      <c r="D16192" s="325"/>
      <c r="E16192" s="46"/>
      <c r="F16192" s="130">
        <f t="shared" si="254"/>
        <v>0</v>
      </c>
      <c r="G16192" s="69"/>
      <c r="H16192" s="278"/>
    </row>
    <row r="16193" spans="1:8" ht="18" customHeight="1">
      <c r="A16193" s="323" t="s">
        <v>203</v>
      </c>
      <c r="B16193" s="302" t="s">
        <v>31</v>
      </c>
      <c r="C16193" s="325" t="s">
        <v>606</v>
      </c>
      <c r="D16193" s="325">
        <v>80.2</v>
      </c>
      <c r="E16193" s="46">
        <v>31000</v>
      </c>
      <c r="F16193" s="130">
        <f t="shared" si="254"/>
        <v>2486200</v>
      </c>
      <c r="G16193" s="86">
        <f>F16193</f>
        <v>2486200</v>
      </c>
      <c r="H16193" s="278" t="s">
        <v>2474</v>
      </c>
    </row>
    <row r="16194" spans="1:8" ht="18" customHeight="1">
      <c r="A16194" s="323"/>
      <c r="B16194" s="302"/>
      <c r="C16194" s="325"/>
      <c r="D16194" s="325"/>
      <c r="E16194" s="46"/>
      <c r="F16194" s="130">
        <f t="shared" si="254"/>
        <v>0</v>
      </c>
      <c r="G16194" s="69"/>
      <c r="H16194" s="278"/>
    </row>
    <row r="16195" spans="1:8" ht="18" customHeight="1">
      <c r="A16195" s="458" t="s">
        <v>2436</v>
      </c>
      <c r="B16195" s="302" t="s">
        <v>208</v>
      </c>
      <c r="C16195" s="325" t="s">
        <v>1811</v>
      </c>
      <c r="D16195" s="325">
        <v>114.5</v>
      </c>
      <c r="E16195" s="46">
        <v>37000</v>
      </c>
      <c r="F16195" s="130">
        <f t="shared" si="254"/>
        <v>4236500</v>
      </c>
      <c r="G16195" s="86">
        <f>F16195</f>
        <v>4236500</v>
      </c>
      <c r="H16195" s="278" t="s">
        <v>2474</v>
      </c>
    </row>
    <row r="16196" spans="1:8" ht="18" customHeight="1">
      <c r="A16196" s="323"/>
      <c r="B16196" s="302"/>
      <c r="C16196" s="325"/>
      <c r="D16196" s="325"/>
      <c r="E16196" s="46"/>
      <c r="F16196" s="130">
        <f t="shared" ref="F16196:F16275" si="255">E16196*D16196</f>
        <v>0</v>
      </c>
      <c r="G16196" s="69"/>
      <c r="H16196" s="278"/>
    </row>
    <row r="16197" spans="1:8" ht="18" customHeight="1">
      <c r="A16197" s="323" t="s">
        <v>727</v>
      </c>
      <c r="B16197" s="302" t="s">
        <v>13</v>
      </c>
      <c r="C16197" s="325" t="s">
        <v>807</v>
      </c>
      <c r="D16197" s="325">
        <v>113.3</v>
      </c>
      <c r="E16197" s="46">
        <v>32000</v>
      </c>
      <c r="F16197" s="130">
        <f t="shared" si="255"/>
        <v>3625600</v>
      </c>
      <c r="G16197" s="86">
        <f>F16197</f>
        <v>3625600</v>
      </c>
      <c r="H16197" s="278" t="s">
        <v>2474</v>
      </c>
    </row>
    <row r="16198" spans="1:8" ht="18" customHeight="1">
      <c r="A16198" s="323"/>
      <c r="B16198" s="302"/>
      <c r="C16198" s="325"/>
      <c r="D16198" s="325"/>
      <c r="E16198" s="46"/>
      <c r="F16198" s="130">
        <f>E16198*D16198</f>
        <v>0</v>
      </c>
      <c r="G16198" s="69"/>
      <c r="H16198" s="278"/>
    </row>
    <row r="16199" spans="1:8" ht="18" customHeight="1">
      <c r="A16199" s="323" t="s">
        <v>2354</v>
      </c>
      <c r="B16199" s="302" t="s">
        <v>13</v>
      </c>
      <c r="C16199" s="325" t="s">
        <v>918</v>
      </c>
      <c r="D16199" s="325">
        <v>85.5</v>
      </c>
      <c r="E16199" s="46">
        <v>32000</v>
      </c>
      <c r="F16199" s="130">
        <f>E16199*D16199</f>
        <v>2736000</v>
      </c>
      <c r="G16199" s="86">
        <f>F16199</f>
        <v>2736000</v>
      </c>
      <c r="H16199" s="278" t="s">
        <v>2474</v>
      </c>
    </row>
    <row r="16200" spans="1:8" ht="18" customHeight="1">
      <c r="A16200" s="323"/>
      <c r="B16200" s="302"/>
      <c r="C16200" s="325"/>
      <c r="D16200" s="325"/>
      <c r="E16200" s="46"/>
      <c r="F16200" s="130">
        <f t="shared" si="255"/>
        <v>0</v>
      </c>
      <c r="G16200" s="69"/>
      <c r="H16200" s="278"/>
    </row>
    <row r="16201" spans="1:8" ht="18" customHeight="1">
      <c r="A16201" s="323" t="s">
        <v>258</v>
      </c>
      <c r="B16201" s="302" t="s">
        <v>481</v>
      </c>
      <c r="C16201" s="325" t="s">
        <v>581</v>
      </c>
      <c r="D16201" s="325">
        <v>54.7</v>
      </c>
      <c r="E16201" s="46">
        <v>42000</v>
      </c>
      <c r="F16201" s="130">
        <f t="shared" si="255"/>
        <v>2297400</v>
      </c>
      <c r="G16201" s="86">
        <f>SUM(F16201:F16202)</f>
        <v>2717400</v>
      </c>
      <c r="H16201" s="278" t="s">
        <v>2474</v>
      </c>
    </row>
    <row r="16202" spans="1:8" ht="18" customHeight="1">
      <c r="A16202" s="323"/>
      <c r="B16202" s="302" t="s">
        <v>3399</v>
      </c>
      <c r="C16202" s="325" t="s">
        <v>59</v>
      </c>
      <c r="D16202" s="325">
        <v>10</v>
      </c>
      <c r="E16202" s="46">
        <v>42000</v>
      </c>
      <c r="F16202" s="130">
        <f t="shared" si="255"/>
        <v>420000</v>
      </c>
      <c r="G16202" s="69"/>
      <c r="H16202" s="278"/>
    </row>
    <row r="16203" spans="1:8" ht="18" customHeight="1">
      <c r="A16203" s="323"/>
      <c r="B16203" s="302"/>
      <c r="C16203" s="325"/>
      <c r="D16203" s="325"/>
      <c r="E16203" s="46"/>
      <c r="F16203" s="130">
        <f t="shared" si="255"/>
        <v>0</v>
      </c>
      <c r="G16203" s="69"/>
      <c r="H16203" s="278"/>
    </row>
    <row r="16204" spans="1:8" ht="18" customHeight="1">
      <c r="A16204" s="323" t="s">
        <v>779</v>
      </c>
      <c r="B16204" s="302" t="s">
        <v>922</v>
      </c>
      <c r="C16204" s="325"/>
      <c r="D16204" s="325">
        <v>200</v>
      </c>
      <c r="E16204" s="46">
        <v>12000</v>
      </c>
      <c r="F16204" s="130">
        <f t="shared" si="255"/>
        <v>2400000</v>
      </c>
      <c r="G16204" s="86">
        <f>SUM(F16204:F16205)</f>
        <v>2575000</v>
      </c>
      <c r="H16204" s="278" t="s">
        <v>2474</v>
      </c>
    </row>
    <row r="16205" spans="1:8" ht="18" customHeight="1">
      <c r="A16205" s="323"/>
      <c r="B16205" s="302" t="s">
        <v>975</v>
      </c>
      <c r="C16205" s="325"/>
      <c r="D16205" s="325">
        <v>10</v>
      </c>
      <c r="E16205" s="46">
        <v>17500</v>
      </c>
      <c r="F16205" s="130">
        <f t="shared" si="255"/>
        <v>175000</v>
      </c>
      <c r="G16205" s="69"/>
      <c r="H16205" s="278"/>
    </row>
    <row r="16206" spans="1:8" ht="18" customHeight="1">
      <c r="A16206" s="323"/>
      <c r="B16206" s="302"/>
      <c r="C16206" s="325"/>
      <c r="D16206" s="325"/>
      <c r="E16206" s="46"/>
      <c r="F16206" s="130">
        <f t="shared" si="255"/>
        <v>0</v>
      </c>
      <c r="G16206" s="69"/>
      <c r="H16206" s="278"/>
    </row>
    <row r="16207" spans="1:8" ht="18" customHeight="1">
      <c r="A16207" s="323" t="s">
        <v>210</v>
      </c>
      <c r="B16207" s="302" t="s">
        <v>515</v>
      </c>
      <c r="C16207" s="325" t="s">
        <v>67</v>
      </c>
      <c r="D16207" s="325">
        <v>106.9</v>
      </c>
      <c r="E16207" s="46">
        <v>30500</v>
      </c>
      <c r="F16207" s="130">
        <f t="shared" si="255"/>
        <v>3260450</v>
      </c>
      <c r="G16207" s="86">
        <f>SUM(F16207:F16211)</f>
        <v>39035450</v>
      </c>
      <c r="H16207" s="277" t="s">
        <v>2474</v>
      </c>
    </row>
    <row r="16208" spans="1:8" ht="18" customHeight="1">
      <c r="A16208" s="323"/>
      <c r="B16208" s="302" t="s">
        <v>3400</v>
      </c>
      <c r="C16208" s="325" t="s">
        <v>1320</v>
      </c>
      <c r="D16208" s="325">
        <v>125</v>
      </c>
      <c r="E16208" s="46">
        <v>32000</v>
      </c>
      <c r="F16208" s="130">
        <f t="shared" si="255"/>
        <v>4000000</v>
      </c>
      <c r="G16208" s="69"/>
    </row>
    <row r="16209" spans="1:8" ht="18" customHeight="1">
      <c r="A16209" s="323"/>
      <c r="B16209" s="302" t="s">
        <v>208</v>
      </c>
      <c r="C16209" s="325" t="s">
        <v>345</v>
      </c>
      <c r="D16209" s="325">
        <v>500</v>
      </c>
      <c r="E16209" s="46">
        <v>31000</v>
      </c>
      <c r="F16209" s="130">
        <f t="shared" si="255"/>
        <v>15500000</v>
      </c>
      <c r="G16209" s="69"/>
    </row>
    <row r="16210" spans="1:8" ht="18" customHeight="1">
      <c r="A16210" s="323"/>
      <c r="B16210" s="302" t="s">
        <v>208</v>
      </c>
      <c r="C16210" s="325" t="s">
        <v>213</v>
      </c>
      <c r="D16210" s="325">
        <v>200</v>
      </c>
      <c r="E16210" s="46">
        <v>31000</v>
      </c>
      <c r="F16210" s="130">
        <f t="shared" si="255"/>
        <v>6200000</v>
      </c>
      <c r="G16210" s="69"/>
    </row>
    <row r="16211" spans="1:8" ht="18" customHeight="1">
      <c r="A16211" s="323"/>
      <c r="B16211" s="302" t="s">
        <v>208</v>
      </c>
      <c r="C16211" s="325" t="s">
        <v>346</v>
      </c>
      <c r="D16211" s="325">
        <v>325</v>
      </c>
      <c r="E16211" s="46">
        <v>31000</v>
      </c>
      <c r="F16211" s="130">
        <f t="shared" si="255"/>
        <v>10075000</v>
      </c>
      <c r="G16211" s="69"/>
    </row>
    <row r="16212" spans="1:8" ht="18" customHeight="1">
      <c r="A16212" s="323"/>
      <c r="B16212" s="302"/>
      <c r="C16212" s="325"/>
      <c r="D16212" s="325"/>
      <c r="E16212" s="46"/>
      <c r="F16212" s="130">
        <f t="shared" si="255"/>
        <v>0</v>
      </c>
      <c r="G16212" s="69"/>
    </row>
    <row r="16213" spans="1:8" ht="18" customHeight="1">
      <c r="A16213" s="323" t="s">
        <v>51</v>
      </c>
      <c r="B16213" s="302" t="s">
        <v>23</v>
      </c>
      <c r="C16213" s="325" t="s">
        <v>159</v>
      </c>
      <c r="D16213" s="325">
        <v>25</v>
      </c>
      <c r="E16213" s="46">
        <v>34500</v>
      </c>
      <c r="F16213" s="130">
        <f t="shared" si="255"/>
        <v>862500</v>
      </c>
      <c r="G16213" s="86">
        <f>SUM(F16213:F16217)</f>
        <v>15389350</v>
      </c>
      <c r="H16213" s="277" t="s">
        <v>2474</v>
      </c>
    </row>
    <row r="16214" spans="1:8" ht="18" customHeight="1">
      <c r="A16214" s="323"/>
      <c r="B16214" s="302" t="s">
        <v>23</v>
      </c>
      <c r="C16214" s="325" t="s">
        <v>2368</v>
      </c>
      <c r="D16214" s="325">
        <v>110.9</v>
      </c>
      <c r="E16214" s="46">
        <v>34500</v>
      </c>
      <c r="F16214" s="130">
        <f t="shared" si="255"/>
        <v>3826050</v>
      </c>
      <c r="G16214" s="69"/>
    </row>
    <row r="16215" spans="1:8" ht="18" customHeight="1">
      <c r="A16215" s="323"/>
      <c r="B16215" s="302" t="s">
        <v>31</v>
      </c>
      <c r="C16215" s="325" t="s">
        <v>62</v>
      </c>
      <c r="D16215" s="325">
        <v>219.6</v>
      </c>
      <c r="E16215" s="46">
        <v>32000</v>
      </c>
      <c r="F16215" s="130">
        <f t="shared" si="255"/>
        <v>7027200</v>
      </c>
      <c r="G16215" s="69"/>
    </row>
    <row r="16216" spans="1:8" ht="18" customHeight="1">
      <c r="A16216" s="323"/>
      <c r="B16216" s="302" t="s">
        <v>31</v>
      </c>
      <c r="C16216" s="325" t="s">
        <v>1302</v>
      </c>
      <c r="D16216" s="325">
        <v>34.200000000000003</v>
      </c>
      <c r="E16216" s="46">
        <v>32000</v>
      </c>
      <c r="F16216" s="130">
        <f t="shared" si="255"/>
        <v>1094400</v>
      </c>
      <c r="G16216" s="69"/>
    </row>
    <row r="16217" spans="1:8" ht="18" customHeight="1">
      <c r="A16217" s="323"/>
      <c r="B16217" s="302" t="s">
        <v>31</v>
      </c>
      <c r="C16217" s="325" t="s">
        <v>3401</v>
      </c>
      <c r="D16217" s="325">
        <v>80.599999999999994</v>
      </c>
      <c r="E16217" s="46">
        <v>32000</v>
      </c>
      <c r="F16217" s="130">
        <f t="shared" si="255"/>
        <v>2579200</v>
      </c>
      <c r="G16217" s="69"/>
    </row>
    <row r="16218" spans="1:8" ht="18" customHeight="1">
      <c r="A16218" s="323"/>
      <c r="B16218" s="302"/>
      <c r="C16218" s="325"/>
      <c r="D16218" s="325"/>
      <c r="E16218" s="46"/>
      <c r="F16218" s="130">
        <f t="shared" si="255"/>
        <v>0</v>
      </c>
      <c r="G16218" s="69"/>
    </row>
    <row r="16219" spans="1:8" ht="18" customHeight="1">
      <c r="A16219" s="323" t="s">
        <v>178</v>
      </c>
      <c r="B16219" s="302" t="s">
        <v>23</v>
      </c>
      <c r="C16219" s="325" t="s">
        <v>479</v>
      </c>
      <c r="D16219" s="325">
        <v>98.4</v>
      </c>
      <c r="E16219" s="46">
        <v>36000</v>
      </c>
      <c r="F16219" s="130">
        <f t="shared" si="255"/>
        <v>3542400</v>
      </c>
      <c r="G16219" s="86">
        <f>SUM(F16219:F16220)</f>
        <v>7247150</v>
      </c>
      <c r="H16219" s="277" t="s">
        <v>2474</v>
      </c>
    </row>
    <row r="16220" spans="1:8" ht="18" customHeight="1">
      <c r="A16220" s="323"/>
      <c r="B16220" s="302" t="s">
        <v>31</v>
      </c>
      <c r="C16220" s="325" t="s">
        <v>180</v>
      </c>
      <c r="D16220" s="325">
        <v>101.5</v>
      </c>
      <c r="E16220" s="46">
        <v>36500</v>
      </c>
      <c r="F16220" s="130">
        <f t="shared" si="255"/>
        <v>3704750</v>
      </c>
      <c r="G16220" s="69"/>
    </row>
    <row r="16221" spans="1:8" ht="18" customHeight="1">
      <c r="A16221" s="323"/>
      <c r="B16221" s="302"/>
      <c r="C16221" s="325"/>
      <c r="D16221" s="325"/>
      <c r="E16221" s="46"/>
      <c r="F16221" s="130">
        <f t="shared" si="255"/>
        <v>0</v>
      </c>
      <c r="G16221" s="69"/>
    </row>
    <row r="16222" spans="1:8" ht="18" customHeight="1">
      <c r="A16222" s="323" t="s">
        <v>77</v>
      </c>
      <c r="B16222" s="302" t="s">
        <v>23</v>
      </c>
      <c r="C16222" s="325" t="s">
        <v>2301</v>
      </c>
      <c r="D16222" s="325">
        <v>105</v>
      </c>
      <c r="E16222" s="46">
        <v>34500</v>
      </c>
      <c r="F16222" s="130">
        <f t="shared" si="255"/>
        <v>3622500</v>
      </c>
      <c r="G16222" s="86">
        <f>SUM(F16222:F16223)</f>
        <v>6825000</v>
      </c>
      <c r="H16222" s="277" t="s">
        <v>2474</v>
      </c>
    </row>
    <row r="16223" spans="1:8" ht="18" customHeight="1">
      <c r="A16223" s="323"/>
      <c r="B16223" s="302" t="s">
        <v>31</v>
      </c>
      <c r="C16223" s="325" t="s">
        <v>59</v>
      </c>
      <c r="D16223" s="325">
        <v>91.5</v>
      </c>
      <c r="E16223" s="46">
        <v>35000</v>
      </c>
      <c r="F16223" s="130">
        <f t="shared" si="255"/>
        <v>3202500</v>
      </c>
      <c r="G16223" s="69"/>
    </row>
    <row r="16224" spans="1:8" ht="18" customHeight="1">
      <c r="A16224" s="323"/>
      <c r="B16224" s="302"/>
      <c r="C16224" s="325"/>
      <c r="D16224" s="325"/>
      <c r="E16224" s="46"/>
      <c r="F16224" s="130">
        <f t="shared" si="255"/>
        <v>0</v>
      </c>
      <c r="G16224" s="69"/>
    </row>
    <row r="16225" spans="1:7" ht="18" customHeight="1">
      <c r="A16225" s="543" t="s">
        <v>314</v>
      </c>
      <c r="B16225" s="616" t="s">
        <v>3403</v>
      </c>
      <c r="C16225" s="616"/>
      <c r="D16225" s="497">
        <v>-86.5</v>
      </c>
      <c r="E16225" s="123">
        <v>20000</v>
      </c>
      <c r="F16225" s="164">
        <f>E16225*D16225</f>
        <v>-1730000</v>
      </c>
      <c r="G16225" s="125">
        <f>F16225</f>
        <v>-1730000</v>
      </c>
    </row>
    <row r="16226" spans="1:7" ht="18" customHeight="1">
      <c r="A16226" s="526"/>
      <c r="B16226" s="435"/>
      <c r="C16226" s="484"/>
      <c r="D16226" s="484"/>
      <c r="E16226" s="113"/>
      <c r="F16226" s="126"/>
      <c r="G16226" s="9"/>
    </row>
    <row r="16227" spans="1:7" ht="18" customHeight="1">
      <c r="A16227" s="537">
        <v>42539</v>
      </c>
      <c r="B16227" s="355"/>
      <c r="C16227" s="491" t="s">
        <v>398</v>
      </c>
      <c r="D16227" s="525"/>
      <c r="F16227" s="127"/>
    </row>
    <row r="16228" spans="1:7" ht="18" customHeight="1">
      <c r="A16228" s="531" t="s">
        <v>3125</v>
      </c>
      <c r="B16228" s="436" t="s">
        <v>134</v>
      </c>
      <c r="C16228" s="494" t="s">
        <v>152</v>
      </c>
      <c r="D16228" s="527">
        <f>SUM(D16229:D16315)</f>
        <v>8827.9</v>
      </c>
      <c r="E16228" s="166"/>
      <c r="F16228" s="166">
        <f>SUM(F16229:F16315)</f>
        <v>298139100</v>
      </c>
      <c r="G16228" s="166">
        <f>SUM(G16229:G16315)</f>
        <v>298139100</v>
      </c>
    </row>
    <row r="16229" spans="1:7" ht="18" customHeight="1">
      <c r="A16229" s="532" t="s">
        <v>102</v>
      </c>
      <c r="B16229" s="441" t="s">
        <v>13</v>
      </c>
      <c r="C16229" s="492" t="s">
        <v>59</v>
      </c>
      <c r="D16229" s="492">
        <v>10</v>
      </c>
      <c r="E16229" s="62">
        <v>31000</v>
      </c>
      <c r="F16229" s="139">
        <f t="shared" si="255"/>
        <v>310000</v>
      </c>
      <c r="G16229" s="85">
        <f>F16229</f>
        <v>310000</v>
      </c>
    </row>
    <row r="16230" spans="1:7" ht="18" customHeight="1">
      <c r="A16230" s="323"/>
      <c r="B16230" s="302"/>
      <c r="C16230" s="325"/>
      <c r="D16230" s="325"/>
      <c r="E16230" s="46"/>
      <c r="F16230" s="130">
        <f t="shared" si="255"/>
        <v>0</v>
      </c>
      <c r="G16230" s="69"/>
    </row>
    <row r="16231" spans="1:7" ht="18" customHeight="1">
      <c r="A16231" s="323" t="s">
        <v>2626</v>
      </c>
      <c r="B16231" s="302" t="s">
        <v>31</v>
      </c>
      <c r="C16231" s="325" t="s">
        <v>756</v>
      </c>
      <c r="D16231" s="325">
        <v>201.1</v>
      </c>
      <c r="E16231" s="46">
        <v>32000</v>
      </c>
      <c r="F16231" s="130">
        <f t="shared" si="255"/>
        <v>6435200</v>
      </c>
      <c r="G16231" s="86">
        <f>F16231</f>
        <v>6435200</v>
      </c>
    </row>
    <row r="16232" spans="1:7" ht="18" customHeight="1">
      <c r="A16232" s="323"/>
      <c r="B16232" s="302"/>
      <c r="C16232" s="325"/>
      <c r="D16232" s="325"/>
      <c r="E16232" s="46"/>
      <c r="F16232" s="130">
        <f t="shared" si="255"/>
        <v>0</v>
      </c>
      <c r="G16232" s="69"/>
    </row>
    <row r="16233" spans="1:7" ht="18" customHeight="1">
      <c r="A16233" s="323" t="s">
        <v>2214</v>
      </c>
      <c r="B16233" s="302" t="s">
        <v>13</v>
      </c>
      <c r="C16233" s="325" t="s">
        <v>489</v>
      </c>
      <c r="D16233" s="325">
        <v>50</v>
      </c>
      <c r="E16233" s="46">
        <v>31000</v>
      </c>
      <c r="F16233" s="130">
        <f t="shared" si="255"/>
        <v>1550000</v>
      </c>
      <c r="G16233" s="86">
        <f>F16233</f>
        <v>1550000</v>
      </c>
    </row>
    <row r="16234" spans="1:7" ht="18" customHeight="1">
      <c r="A16234" s="323"/>
      <c r="B16234" s="302"/>
      <c r="C16234" s="325"/>
      <c r="D16234" s="325"/>
      <c r="E16234" s="46"/>
      <c r="F16234" s="130">
        <f t="shared" si="255"/>
        <v>0</v>
      </c>
      <c r="G16234" s="69"/>
    </row>
    <row r="16235" spans="1:7" ht="18" customHeight="1">
      <c r="A16235" s="323" t="s">
        <v>12</v>
      </c>
      <c r="B16235" s="302" t="s">
        <v>13</v>
      </c>
      <c r="C16235" s="325" t="s">
        <v>288</v>
      </c>
      <c r="D16235" s="325">
        <v>50</v>
      </c>
      <c r="E16235" s="46">
        <v>30500</v>
      </c>
      <c r="F16235" s="130">
        <f t="shared" si="255"/>
        <v>1525000</v>
      </c>
      <c r="G16235" s="86">
        <f>F16235</f>
        <v>1525000</v>
      </c>
    </row>
    <row r="16236" spans="1:7" ht="18" customHeight="1">
      <c r="A16236" s="323"/>
      <c r="B16236" s="302"/>
      <c r="C16236" s="325"/>
      <c r="D16236" s="325"/>
      <c r="E16236" s="46"/>
      <c r="F16236" s="130">
        <f t="shared" si="255"/>
        <v>0</v>
      </c>
      <c r="G16236" s="69"/>
    </row>
    <row r="16237" spans="1:7" ht="18" customHeight="1">
      <c r="A16237" s="323" t="s">
        <v>2141</v>
      </c>
      <c r="B16237" s="302" t="s">
        <v>13</v>
      </c>
      <c r="C16237" s="325" t="s">
        <v>25</v>
      </c>
      <c r="D16237" s="325">
        <v>30</v>
      </c>
      <c r="E16237" s="46">
        <v>31000</v>
      </c>
      <c r="F16237" s="130">
        <f t="shared" si="255"/>
        <v>930000</v>
      </c>
      <c r="G16237" s="86">
        <f>SUM(F16237:F16239)</f>
        <v>2790000</v>
      </c>
    </row>
    <row r="16238" spans="1:7" ht="18" customHeight="1">
      <c r="A16238" s="323"/>
      <c r="B16238" s="302" t="s">
        <v>13</v>
      </c>
      <c r="C16238" s="325" t="s">
        <v>60</v>
      </c>
      <c r="D16238" s="325">
        <v>30</v>
      </c>
      <c r="E16238" s="46">
        <v>31000</v>
      </c>
      <c r="F16238" s="130">
        <f t="shared" si="255"/>
        <v>930000</v>
      </c>
      <c r="G16238" s="69"/>
    </row>
    <row r="16239" spans="1:7" ht="18" customHeight="1">
      <c r="A16239" s="323"/>
      <c r="B16239" s="302" t="s">
        <v>13</v>
      </c>
      <c r="C16239" s="325" t="s">
        <v>85</v>
      </c>
      <c r="D16239" s="325">
        <v>30</v>
      </c>
      <c r="E16239" s="46">
        <v>31000</v>
      </c>
      <c r="F16239" s="130">
        <f t="shared" si="255"/>
        <v>930000</v>
      </c>
      <c r="G16239" s="69"/>
    </row>
    <row r="16240" spans="1:7" ht="18" customHeight="1">
      <c r="A16240" s="323"/>
      <c r="B16240" s="302"/>
      <c r="C16240" s="325"/>
      <c r="D16240" s="325"/>
      <c r="E16240" s="46"/>
      <c r="F16240" s="130">
        <f t="shared" si="255"/>
        <v>0</v>
      </c>
      <c r="G16240" s="69"/>
    </row>
    <row r="16241" spans="1:8" ht="18" customHeight="1">
      <c r="A16241" s="323" t="s">
        <v>2705</v>
      </c>
      <c r="B16241" s="302" t="s">
        <v>13</v>
      </c>
      <c r="C16241" s="325" t="s">
        <v>1493</v>
      </c>
      <c r="D16241" s="325">
        <v>153</v>
      </c>
      <c r="E16241" s="46">
        <v>30500</v>
      </c>
      <c r="F16241" s="130">
        <f t="shared" si="255"/>
        <v>4666500</v>
      </c>
      <c r="G16241" s="86">
        <f>SUM(F16241:F16243)</f>
        <v>6474300</v>
      </c>
    </row>
    <row r="16242" spans="1:8" ht="18" customHeight="1">
      <c r="A16242" s="323"/>
      <c r="B16242" s="302" t="s">
        <v>23</v>
      </c>
      <c r="C16242" s="325" t="s">
        <v>60</v>
      </c>
      <c r="D16242" s="325">
        <v>40</v>
      </c>
      <c r="E16242" s="46">
        <v>34500</v>
      </c>
      <c r="F16242" s="130">
        <f t="shared" si="255"/>
        <v>1380000</v>
      </c>
      <c r="G16242" s="69"/>
    </row>
    <row r="16243" spans="1:8" ht="18" customHeight="1">
      <c r="A16243" s="323"/>
      <c r="B16243" s="302" t="s">
        <v>23</v>
      </c>
      <c r="C16243" s="325" t="s">
        <v>15</v>
      </c>
      <c r="D16243" s="325">
        <v>12.4</v>
      </c>
      <c r="E16243" s="46">
        <v>34500</v>
      </c>
      <c r="F16243" s="130">
        <f t="shared" si="255"/>
        <v>427800</v>
      </c>
      <c r="G16243" s="69"/>
    </row>
    <row r="16244" spans="1:8" ht="18" customHeight="1">
      <c r="A16244" s="323"/>
      <c r="B16244" s="302"/>
      <c r="C16244" s="325"/>
      <c r="D16244" s="325"/>
      <c r="E16244" s="46"/>
      <c r="F16244" s="130">
        <f t="shared" si="255"/>
        <v>0</v>
      </c>
      <c r="G16244" s="69"/>
    </row>
    <row r="16245" spans="1:8" ht="18" customHeight="1">
      <c r="A16245" s="323" t="s">
        <v>2706</v>
      </c>
      <c r="B16245" s="302" t="s">
        <v>13</v>
      </c>
      <c r="C16245" s="325" t="s">
        <v>714</v>
      </c>
      <c r="D16245" s="325">
        <v>30</v>
      </c>
      <c r="E16245" s="46">
        <v>30000</v>
      </c>
      <c r="F16245" s="130">
        <f t="shared" si="255"/>
        <v>900000</v>
      </c>
      <c r="G16245" s="86">
        <f>F16245</f>
        <v>900000</v>
      </c>
    </row>
    <row r="16246" spans="1:8" ht="18" customHeight="1">
      <c r="A16246" s="323"/>
      <c r="B16246" s="302"/>
      <c r="C16246" s="325"/>
      <c r="D16246" s="325"/>
      <c r="E16246" s="46"/>
      <c r="F16246" s="130">
        <f t="shared" si="255"/>
        <v>0</v>
      </c>
      <c r="G16246" s="69"/>
    </row>
    <row r="16247" spans="1:8" ht="18" customHeight="1">
      <c r="A16247" s="323" t="s">
        <v>2720</v>
      </c>
      <c r="B16247" s="302" t="s">
        <v>13</v>
      </c>
      <c r="C16247" s="325" t="s">
        <v>46</v>
      </c>
      <c r="D16247" s="325">
        <v>98.5</v>
      </c>
      <c r="E16247" s="46">
        <v>30500</v>
      </c>
      <c r="F16247" s="130">
        <f t="shared" si="255"/>
        <v>3004250</v>
      </c>
      <c r="G16247" s="86">
        <f>SUM(F16247:F16248)</f>
        <v>4529250</v>
      </c>
    </row>
    <row r="16248" spans="1:8" ht="18" customHeight="1">
      <c r="A16248" s="323"/>
      <c r="B16248" s="302" t="s">
        <v>13</v>
      </c>
      <c r="C16248" s="325" t="s">
        <v>774</v>
      </c>
      <c r="D16248" s="325">
        <v>50</v>
      </c>
      <c r="E16248" s="46">
        <v>30500</v>
      </c>
      <c r="F16248" s="130">
        <f t="shared" si="255"/>
        <v>1525000</v>
      </c>
      <c r="G16248" s="69"/>
    </row>
    <row r="16249" spans="1:8" ht="18" customHeight="1">
      <c r="A16249" s="323"/>
      <c r="B16249" s="302"/>
      <c r="C16249" s="325"/>
      <c r="D16249" s="325"/>
      <c r="E16249" s="46"/>
      <c r="F16249" s="130">
        <f t="shared" si="255"/>
        <v>0</v>
      </c>
      <c r="G16249" s="69"/>
    </row>
    <row r="16250" spans="1:8" ht="18" customHeight="1">
      <c r="A16250" s="323" t="s">
        <v>3410</v>
      </c>
      <c r="B16250" s="302" t="s">
        <v>2002</v>
      </c>
      <c r="C16250" s="325" t="s">
        <v>2102</v>
      </c>
      <c r="D16250" s="325">
        <v>90</v>
      </c>
      <c r="E16250" s="46">
        <v>39000</v>
      </c>
      <c r="F16250" s="130">
        <f t="shared" si="255"/>
        <v>3510000</v>
      </c>
      <c r="G16250" s="86">
        <f>F16250</f>
        <v>3510000</v>
      </c>
    </row>
    <row r="16251" spans="1:8" ht="18" customHeight="1">
      <c r="A16251" s="323"/>
      <c r="B16251" s="302"/>
      <c r="C16251" s="325"/>
      <c r="D16251" s="325"/>
      <c r="E16251" s="46"/>
      <c r="F16251" s="130">
        <f t="shared" si="255"/>
        <v>0</v>
      </c>
      <c r="G16251" s="69"/>
    </row>
    <row r="16252" spans="1:8" ht="18" customHeight="1">
      <c r="A16252" s="323">
        <v>585</v>
      </c>
      <c r="B16252" s="302" t="s">
        <v>13</v>
      </c>
      <c r="C16252" s="325" t="s">
        <v>2659</v>
      </c>
      <c r="D16252" s="325">
        <v>101</v>
      </c>
      <c r="E16252" s="46">
        <v>30500</v>
      </c>
      <c r="F16252" s="130">
        <f t="shared" si="255"/>
        <v>3080500</v>
      </c>
      <c r="G16252" s="86">
        <f>SUM(F16252:F16253)</f>
        <v>5215500</v>
      </c>
    </row>
    <row r="16253" spans="1:8" ht="18" customHeight="1">
      <c r="A16253" s="323"/>
      <c r="B16253" s="302" t="s">
        <v>13</v>
      </c>
      <c r="C16253" s="325" t="s">
        <v>2677</v>
      </c>
      <c r="D16253" s="325">
        <v>70</v>
      </c>
      <c r="E16253" s="46">
        <v>30500</v>
      </c>
      <c r="F16253" s="130">
        <f t="shared" si="255"/>
        <v>2135000</v>
      </c>
      <c r="G16253" s="69"/>
    </row>
    <row r="16254" spans="1:8" ht="18" customHeight="1">
      <c r="A16254" s="323"/>
      <c r="B16254" s="302"/>
      <c r="C16254" s="325"/>
      <c r="D16254" s="325"/>
      <c r="E16254" s="46"/>
      <c r="F16254" s="130">
        <f t="shared" si="255"/>
        <v>0</v>
      </c>
      <c r="G16254" s="69"/>
    </row>
    <row r="16255" spans="1:8" ht="18" customHeight="1">
      <c r="A16255" s="323" t="s">
        <v>2231</v>
      </c>
      <c r="B16255" s="302" t="s">
        <v>690</v>
      </c>
      <c r="C16255" s="325" t="s">
        <v>749</v>
      </c>
      <c r="D16255" s="325">
        <v>60</v>
      </c>
      <c r="E16255" s="46">
        <v>38000</v>
      </c>
      <c r="F16255" s="130">
        <f t="shared" si="255"/>
        <v>2280000</v>
      </c>
      <c r="G16255" s="86">
        <f>SUM(F16255:F16257)</f>
        <v>10249300</v>
      </c>
      <c r="H16255" s="277" t="s">
        <v>2474</v>
      </c>
    </row>
    <row r="16256" spans="1:8" ht="18" customHeight="1">
      <c r="A16256" s="323"/>
      <c r="B16256" s="302" t="s">
        <v>13</v>
      </c>
      <c r="C16256" s="325" t="s">
        <v>1984</v>
      </c>
      <c r="D16256" s="325">
        <v>100.8</v>
      </c>
      <c r="E16256" s="46">
        <v>32000</v>
      </c>
      <c r="F16256" s="130">
        <f t="shared" si="255"/>
        <v>3225600</v>
      </c>
      <c r="G16256" s="69"/>
    </row>
    <row r="16257" spans="1:8" ht="18" customHeight="1">
      <c r="A16257" s="323"/>
      <c r="B16257" s="302" t="s">
        <v>233</v>
      </c>
      <c r="C16257" s="325" t="s">
        <v>3409</v>
      </c>
      <c r="D16257" s="325">
        <v>115.7</v>
      </c>
      <c r="E16257" s="46">
        <v>41000</v>
      </c>
      <c r="F16257" s="130">
        <f t="shared" si="255"/>
        <v>4743700</v>
      </c>
      <c r="G16257" s="69"/>
    </row>
    <row r="16258" spans="1:8" ht="18" customHeight="1">
      <c r="A16258" s="323"/>
      <c r="B16258" s="302"/>
      <c r="C16258" s="325"/>
      <c r="D16258" s="325"/>
      <c r="E16258" s="46"/>
      <c r="F16258" s="130">
        <f t="shared" si="255"/>
        <v>0</v>
      </c>
      <c r="G16258" s="69"/>
    </row>
    <row r="16259" spans="1:8" ht="18" customHeight="1">
      <c r="A16259" s="323" t="s">
        <v>523</v>
      </c>
      <c r="B16259" s="446" t="s">
        <v>3404</v>
      </c>
      <c r="C16259" s="430" t="s">
        <v>2075</v>
      </c>
      <c r="D16259" s="430">
        <v>-26</v>
      </c>
      <c r="E16259" s="54">
        <v>35000</v>
      </c>
      <c r="F16259" s="140">
        <f t="shared" si="255"/>
        <v>-910000</v>
      </c>
      <c r="G16259" s="86">
        <f>SUM(F16259:F16262)</f>
        <v>15884900</v>
      </c>
      <c r="H16259" s="277" t="s">
        <v>2474</v>
      </c>
    </row>
    <row r="16260" spans="1:8" ht="18" customHeight="1">
      <c r="A16260" s="323"/>
      <c r="B16260" s="302" t="s">
        <v>31</v>
      </c>
      <c r="C16260" s="325" t="s">
        <v>189</v>
      </c>
      <c r="D16260" s="325">
        <v>103</v>
      </c>
      <c r="E16260" s="46">
        <v>32000</v>
      </c>
      <c r="F16260" s="130">
        <f t="shared" si="255"/>
        <v>3296000</v>
      </c>
      <c r="G16260" s="69"/>
    </row>
    <row r="16261" spans="1:8" ht="18" customHeight="1">
      <c r="A16261" s="323"/>
      <c r="B16261" s="302" t="s">
        <v>1464</v>
      </c>
      <c r="C16261" s="325" t="s">
        <v>443</v>
      </c>
      <c r="D16261" s="325">
        <v>274</v>
      </c>
      <c r="E16261" s="46">
        <v>34000</v>
      </c>
      <c r="F16261" s="130">
        <f t="shared" si="255"/>
        <v>9316000</v>
      </c>
      <c r="G16261" s="69"/>
    </row>
    <row r="16262" spans="1:8" ht="18" customHeight="1">
      <c r="A16262" s="323"/>
      <c r="B16262" s="302" t="s">
        <v>570</v>
      </c>
      <c r="C16262" s="325" t="s">
        <v>871</v>
      </c>
      <c r="D16262" s="325">
        <v>114.6</v>
      </c>
      <c r="E16262" s="46">
        <v>36500</v>
      </c>
      <c r="F16262" s="130">
        <f t="shared" si="255"/>
        <v>4182900</v>
      </c>
      <c r="G16262" s="69"/>
    </row>
    <row r="16263" spans="1:8" ht="18" customHeight="1">
      <c r="A16263" s="323"/>
      <c r="B16263" s="302"/>
      <c r="C16263" s="325"/>
      <c r="D16263" s="325"/>
      <c r="E16263" s="46"/>
      <c r="F16263" s="130">
        <f t="shared" si="255"/>
        <v>0</v>
      </c>
      <c r="G16263" s="69"/>
    </row>
    <row r="16264" spans="1:8" ht="18" customHeight="1">
      <c r="A16264" s="323" t="s">
        <v>51</v>
      </c>
      <c r="B16264" s="302" t="s">
        <v>31</v>
      </c>
      <c r="C16264" s="325" t="s">
        <v>3405</v>
      </c>
      <c r="D16264" s="325">
        <v>25</v>
      </c>
      <c r="E16264" s="46">
        <v>32000</v>
      </c>
      <c r="F16264" s="130">
        <f t="shared" si="255"/>
        <v>800000</v>
      </c>
      <c r="G16264" s="86">
        <f>SUM(F16264:F16268)</f>
        <v>14404000</v>
      </c>
      <c r="H16264" s="277" t="s">
        <v>2474</v>
      </c>
    </row>
    <row r="16265" spans="1:8" ht="18" customHeight="1">
      <c r="A16265" s="323"/>
      <c r="B16265" s="302" t="s">
        <v>23</v>
      </c>
      <c r="C16265" s="325" t="s">
        <v>444</v>
      </c>
      <c r="D16265" s="325">
        <v>100</v>
      </c>
      <c r="E16265" s="46">
        <v>34500</v>
      </c>
      <c r="F16265" s="130">
        <f t="shared" si="255"/>
        <v>3450000</v>
      </c>
      <c r="G16265" s="69"/>
    </row>
    <row r="16266" spans="1:8" ht="18" customHeight="1">
      <c r="A16266" s="323"/>
      <c r="B16266" s="302" t="s">
        <v>31</v>
      </c>
      <c r="C16266" s="325" t="s">
        <v>60</v>
      </c>
      <c r="D16266" s="325">
        <v>51.4</v>
      </c>
      <c r="E16266" s="46">
        <v>35000</v>
      </c>
      <c r="F16266" s="130">
        <f t="shared" si="255"/>
        <v>1799000</v>
      </c>
      <c r="G16266" s="69"/>
    </row>
    <row r="16267" spans="1:8" ht="18" customHeight="1">
      <c r="A16267" s="323"/>
      <c r="B16267" s="302" t="s">
        <v>31</v>
      </c>
      <c r="C16267" s="325" t="s">
        <v>1235</v>
      </c>
      <c r="D16267" s="325">
        <v>45.2</v>
      </c>
      <c r="E16267" s="46">
        <v>35000</v>
      </c>
      <c r="F16267" s="130">
        <f t="shared" si="255"/>
        <v>1582000</v>
      </c>
      <c r="G16267" s="69"/>
    </row>
    <row r="16268" spans="1:8" ht="18" customHeight="1">
      <c r="A16268" s="323"/>
      <c r="B16268" s="302" t="s">
        <v>31</v>
      </c>
      <c r="C16268" s="325" t="s">
        <v>616</v>
      </c>
      <c r="D16268" s="325">
        <v>208.4</v>
      </c>
      <c r="E16268" s="46">
        <v>32500</v>
      </c>
      <c r="F16268" s="130">
        <f t="shared" si="255"/>
        <v>6773000</v>
      </c>
      <c r="G16268" s="69"/>
    </row>
    <row r="16269" spans="1:8" ht="18" customHeight="1">
      <c r="A16269" s="323"/>
      <c r="B16269" s="302"/>
      <c r="C16269" s="325"/>
      <c r="D16269" s="325"/>
      <c r="E16269" s="46"/>
      <c r="F16269" s="130">
        <f t="shared" si="255"/>
        <v>0</v>
      </c>
      <c r="G16269" s="69"/>
    </row>
    <row r="16270" spans="1:8" ht="18" customHeight="1">
      <c r="A16270" s="323" t="s">
        <v>2454</v>
      </c>
      <c r="B16270" s="302" t="s">
        <v>13</v>
      </c>
      <c r="C16270" s="325" t="s">
        <v>46</v>
      </c>
      <c r="D16270" s="325">
        <v>20</v>
      </c>
      <c r="E16270" s="46">
        <v>30000</v>
      </c>
      <c r="F16270" s="130">
        <f t="shared" si="255"/>
        <v>600000</v>
      </c>
      <c r="G16270" s="86">
        <f>SUM(F16270:F16271)</f>
        <v>1200000</v>
      </c>
      <c r="H16270" s="277" t="s">
        <v>2474</v>
      </c>
    </row>
    <row r="16271" spans="1:8" ht="18" customHeight="1">
      <c r="A16271" s="323"/>
      <c r="B16271" s="302" t="s">
        <v>13</v>
      </c>
      <c r="C16271" s="325" t="s">
        <v>76</v>
      </c>
      <c r="D16271" s="325">
        <v>20</v>
      </c>
      <c r="E16271" s="46">
        <v>30000</v>
      </c>
      <c r="F16271" s="130">
        <f t="shared" si="255"/>
        <v>600000</v>
      </c>
      <c r="G16271" s="69"/>
    </row>
    <row r="16272" spans="1:8" ht="18" customHeight="1">
      <c r="A16272" s="323"/>
      <c r="B16272" s="302"/>
      <c r="C16272" s="325"/>
      <c r="D16272" s="325"/>
      <c r="E16272" s="46"/>
      <c r="F16272" s="130">
        <f t="shared" si="255"/>
        <v>0</v>
      </c>
      <c r="G16272" s="69"/>
    </row>
    <row r="16273" spans="1:8" ht="18" customHeight="1">
      <c r="A16273" s="323" t="s">
        <v>912</v>
      </c>
      <c r="B16273" s="302" t="s">
        <v>31</v>
      </c>
      <c r="C16273" s="325" t="s">
        <v>913</v>
      </c>
      <c r="D16273" s="325">
        <v>250</v>
      </c>
      <c r="E16273" s="46">
        <v>35500</v>
      </c>
      <c r="F16273" s="130">
        <f t="shared" si="255"/>
        <v>8875000</v>
      </c>
      <c r="G16273" s="86">
        <f>F16273</f>
        <v>8875000</v>
      </c>
      <c r="H16273" s="277" t="s">
        <v>2474</v>
      </c>
    </row>
    <row r="16274" spans="1:8" ht="18" customHeight="1">
      <c r="A16274" s="323"/>
      <c r="B16274" s="302"/>
      <c r="C16274" s="325"/>
      <c r="D16274" s="325"/>
      <c r="E16274" s="46"/>
      <c r="F16274" s="130">
        <f t="shared" si="255"/>
        <v>0</v>
      </c>
      <c r="G16274" s="69"/>
    </row>
    <row r="16275" spans="1:8" ht="18" customHeight="1">
      <c r="A16275" s="323" t="s">
        <v>480</v>
      </c>
      <c r="B16275" s="302" t="s">
        <v>690</v>
      </c>
      <c r="C16275" s="325" t="s">
        <v>3406</v>
      </c>
      <c r="D16275" s="325">
        <v>99</v>
      </c>
      <c r="E16275" s="46">
        <v>37000</v>
      </c>
      <c r="F16275" s="130">
        <f t="shared" si="255"/>
        <v>3663000</v>
      </c>
      <c r="G16275" s="86">
        <f>F16275</f>
        <v>3663000</v>
      </c>
      <c r="H16275" s="277" t="s">
        <v>2474</v>
      </c>
    </row>
    <row r="16276" spans="1:8" ht="18" customHeight="1">
      <c r="A16276" s="323"/>
      <c r="B16276" s="302"/>
      <c r="C16276" s="325"/>
      <c r="D16276" s="325"/>
      <c r="E16276" s="46"/>
      <c r="F16276" s="130">
        <f t="shared" ref="F16276:F16350" si="256">E16276*D16276</f>
        <v>0</v>
      </c>
      <c r="G16276" s="69"/>
    </row>
    <row r="16277" spans="1:8" ht="18" customHeight="1">
      <c r="A16277" s="323" t="s">
        <v>438</v>
      </c>
      <c r="B16277" s="302" t="s">
        <v>23</v>
      </c>
      <c r="C16277" s="325" t="s">
        <v>22</v>
      </c>
      <c r="D16277" s="325">
        <v>725</v>
      </c>
      <c r="E16277" s="46">
        <v>36000</v>
      </c>
      <c r="F16277" s="130">
        <f t="shared" si="256"/>
        <v>26100000</v>
      </c>
      <c r="G16277" s="86">
        <f>F16277</f>
        <v>26100000</v>
      </c>
      <c r="H16277" s="277" t="s">
        <v>2474</v>
      </c>
    </row>
    <row r="16278" spans="1:8" ht="18" customHeight="1">
      <c r="A16278" s="323"/>
      <c r="B16278" s="302"/>
      <c r="C16278" s="325"/>
      <c r="D16278" s="325"/>
      <c r="E16278" s="46"/>
      <c r="F16278" s="130">
        <f t="shared" si="256"/>
        <v>0</v>
      </c>
      <c r="G16278" s="69"/>
    </row>
    <row r="16279" spans="1:8" ht="18" customHeight="1">
      <c r="A16279" s="323" t="s">
        <v>2315</v>
      </c>
      <c r="B16279" s="302" t="s">
        <v>13</v>
      </c>
      <c r="C16279" s="325" t="s">
        <v>342</v>
      </c>
      <c r="D16279" s="325">
        <v>323.8</v>
      </c>
      <c r="E16279" s="46">
        <v>30500</v>
      </c>
      <c r="F16279" s="130">
        <f t="shared" si="256"/>
        <v>9875900</v>
      </c>
      <c r="G16279" s="86">
        <f>SUM(F16279:F16281)</f>
        <v>18318100</v>
      </c>
      <c r="H16279" s="277" t="s">
        <v>2474</v>
      </c>
    </row>
    <row r="16280" spans="1:8" ht="18" customHeight="1">
      <c r="A16280" s="323"/>
      <c r="B16280" s="302" t="s">
        <v>23</v>
      </c>
      <c r="C16280" s="325" t="s">
        <v>92</v>
      </c>
      <c r="D16280" s="325">
        <v>124.8</v>
      </c>
      <c r="E16280" s="46">
        <v>34000</v>
      </c>
      <c r="F16280" s="130">
        <f t="shared" si="256"/>
        <v>4243200</v>
      </c>
      <c r="G16280" s="86"/>
    </row>
    <row r="16281" spans="1:8" ht="18" customHeight="1">
      <c r="A16281" s="323"/>
      <c r="B16281" s="302" t="s">
        <v>23</v>
      </c>
      <c r="C16281" s="325" t="s">
        <v>1716</v>
      </c>
      <c r="D16281" s="325">
        <v>123.5</v>
      </c>
      <c r="E16281" s="46">
        <v>34000</v>
      </c>
      <c r="F16281" s="130">
        <f t="shared" si="256"/>
        <v>4199000</v>
      </c>
      <c r="G16281" s="86"/>
    </row>
    <row r="16282" spans="1:8" ht="18" customHeight="1">
      <c r="A16282" s="323"/>
      <c r="B16282" s="302"/>
      <c r="C16282" s="325"/>
      <c r="D16282" s="325"/>
      <c r="E16282" s="46"/>
      <c r="F16282" s="130">
        <f t="shared" si="256"/>
        <v>0</v>
      </c>
      <c r="G16282" s="69"/>
    </row>
    <row r="16283" spans="1:8" ht="18" customHeight="1">
      <c r="A16283" s="323" t="s">
        <v>330</v>
      </c>
      <c r="B16283" s="302" t="s">
        <v>13</v>
      </c>
      <c r="C16283" s="325" t="s">
        <v>1154</v>
      </c>
      <c r="D16283" s="325">
        <v>410.5</v>
      </c>
      <c r="E16283" s="46">
        <v>30500</v>
      </c>
      <c r="F16283" s="130">
        <f t="shared" si="256"/>
        <v>12520250</v>
      </c>
      <c r="G16283" s="86">
        <f>SUM(F16283:F16284)</f>
        <v>18171850</v>
      </c>
      <c r="H16283" s="277" t="s">
        <v>2474</v>
      </c>
    </row>
    <row r="16284" spans="1:8" ht="18" customHeight="1">
      <c r="A16284" s="323"/>
      <c r="B16284" s="302" t="s">
        <v>31</v>
      </c>
      <c r="C16284" s="325" t="s">
        <v>679</v>
      </c>
      <c r="D16284" s="325">
        <v>159.19999999999999</v>
      </c>
      <c r="E16284" s="46">
        <v>35500</v>
      </c>
      <c r="F16284" s="130">
        <f t="shared" si="256"/>
        <v>5651600</v>
      </c>
      <c r="G16284" s="69"/>
    </row>
    <row r="16285" spans="1:8" ht="18" customHeight="1">
      <c r="A16285" s="323"/>
      <c r="B16285" s="302"/>
      <c r="C16285" s="325"/>
      <c r="D16285" s="325"/>
      <c r="E16285" s="46"/>
      <c r="F16285" s="130">
        <f t="shared" si="256"/>
        <v>0</v>
      </c>
      <c r="G16285" s="69"/>
    </row>
    <row r="16286" spans="1:8" ht="18" customHeight="1">
      <c r="A16286" s="323" t="s">
        <v>517</v>
      </c>
      <c r="B16286" s="302" t="s">
        <v>568</v>
      </c>
      <c r="C16286" s="325" t="s">
        <v>3407</v>
      </c>
      <c r="D16286" s="325">
        <v>312</v>
      </c>
      <c r="E16286" s="46">
        <v>39000</v>
      </c>
      <c r="F16286" s="130">
        <f t="shared" si="256"/>
        <v>12168000</v>
      </c>
      <c r="G16286" s="86">
        <f>F16286</f>
        <v>12168000</v>
      </c>
      <c r="H16286" s="277" t="s">
        <v>2474</v>
      </c>
    </row>
    <row r="16287" spans="1:8" ht="18" customHeight="1">
      <c r="A16287" s="323"/>
      <c r="B16287" s="302"/>
      <c r="C16287" s="325"/>
      <c r="D16287" s="325"/>
      <c r="E16287" s="46"/>
      <c r="F16287" s="130">
        <f t="shared" si="256"/>
        <v>0</v>
      </c>
      <c r="G16287" s="69"/>
    </row>
    <row r="16288" spans="1:8" ht="18" customHeight="1">
      <c r="A16288" s="323" t="s">
        <v>2463</v>
      </c>
      <c r="B16288" s="302" t="s">
        <v>31</v>
      </c>
      <c r="C16288" s="325" t="s">
        <v>170</v>
      </c>
      <c r="D16288" s="325">
        <v>31.5</v>
      </c>
      <c r="E16288" s="46">
        <v>35000</v>
      </c>
      <c r="F16288" s="130">
        <f t="shared" si="256"/>
        <v>1102500</v>
      </c>
      <c r="G16288" s="86">
        <f>SUM(F16288:F16289)</f>
        <v>3052000</v>
      </c>
      <c r="H16288" s="277" t="s">
        <v>2474</v>
      </c>
    </row>
    <row r="16289" spans="1:8" ht="18" customHeight="1">
      <c r="A16289" s="323"/>
      <c r="B16289" s="302" t="s">
        <v>31</v>
      </c>
      <c r="C16289" s="325" t="s">
        <v>1511</v>
      </c>
      <c r="D16289" s="325">
        <v>55.7</v>
      </c>
      <c r="E16289" s="46">
        <v>35000</v>
      </c>
      <c r="F16289" s="130">
        <f t="shared" si="256"/>
        <v>1949500</v>
      </c>
      <c r="G16289" s="69"/>
    </row>
    <row r="16290" spans="1:8" ht="18" customHeight="1">
      <c r="A16290" s="323"/>
      <c r="B16290" s="302"/>
      <c r="C16290" s="325"/>
      <c r="D16290" s="325"/>
      <c r="E16290" s="46"/>
      <c r="F16290" s="130">
        <f t="shared" si="256"/>
        <v>0</v>
      </c>
      <c r="G16290" s="69"/>
    </row>
    <row r="16291" spans="1:8" ht="18" customHeight="1">
      <c r="A16291" s="323" t="s">
        <v>77</v>
      </c>
      <c r="B16291" s="302" t="s">
        <v>13</v>
      </c>
      <c r="C16291" s="325" t="s">
        <v>3408</v>
      </c>
      <c r="D16291" s="325">
        <v>103.5</v>
      </c>
      <c r="E16291" s="46">
        <v>31000</v>
      </c>
      <c r="F16291" s="130">
        <f t="shared" si="256"/>
        <v>3208500</v>
      </c>
      <c r="G16291" s="86">
        <f>SUM(F16291:F16292)</f>
        <v>16843000</v>
      </c>
      <c r="H16291" s="277" t="s">
        <v>2474</v>
      </c>
    </row>
    <row r="16292" spans="1:8" ht="18" customHeight="1">
      <c r="A16292" s="323"/>
      <c r="B16292" s="302" t="s">
        <v>3415</v>
      </c>
      <c r="C16292" s="325" t="s">
        <v>472</v>
      </c>
      <c r="D16292" s="325">
        <v>407</v>
      </c>
      <c r="E16292" s="46">
        <v>33500</v>
      </c>
      <c r="F16292" s="130">
        <f t="shared" si="256"/>
        <v>13634500</v>
      </c>
      <c r="G16292" s="69"/>
    </row>
    <row r="16293" spans="1:8" ht="18" customHeight="1">
      <c r="A16293" s="323"/>
      <c r="B16293" s="302"/>
      <c r="C16293" s="325"/>
      <c r="D16293" s="325"/>
      <c r="E16293" s="46"/>
      <c r="F16293" s="130">
        <f t="shared" si="256"/>
        <v>0</v>
      </c>
      <c r="G16293" s="69"/>
    </row>
    <row r="16294" spans="1:8" ht="18" customHeight="1">
      <c r="A16294" s="323" t="s">
        <v>258</v>
      </c>
      <c r="B16294" s="302" t="s">
        <v>481</v>
      </c>
      <c r="C16294" s="325" t="s">
        <v>46</v>
      </c>
      <c r="D16294" s="325">
        <v>38</v>
      </c>
      <c r="E16294" s="46">
        <v>42000</v>
      </c>
      <c r="F16294" s="130">
        <f t="shared" si="256"/>
        <v>1596000</v>
      </c>
      <c r="G16294" s="86">
        <f>SUM(F16294:F16295)</f>
        <v>3948000</v>
      </c>
      <c r="H16294" s="277" t="s">
        <v>2474</v>
      </c>
    </row>
    <row r="16295" spans="1:8" ht="18" customHeight="1">
      <c r="A16295" s="323"/>
      <c r="B16295" s="302" t="s">
        <v>481</v>
      </c>
      <c r="C16295" s="325" t="s">
        <v>59</v>
      </c>
      <c r="D16295" s="325">
        <v>56</v>
      </c>
      <c r="E16295" s="46">
        <v>42000</v>
      </c>
      <c r="F16295" s="130">
        <f t="shared" si="256"/>
        <v>2352000</v>
      </c>
      <c r="G16295" s="69"/>
    </row>
    <row r="16296" spans="1:8" ht="18" customHeight="1">
      <c r="A16296" s="323"/>
      <c r="B16296" s="302"/>
      <c r="C16296" s="325"/>
      <c r="D16296" s="325"/>
      <c r="E16296" s="46"/>
      <c r="F16296" s="130">
        <f t="shared" si="256"/>
        <v>0</v>
      </c>
      <c r="G16296" s="69"/>
    </row>
    <row r="16297" spans="1:8" ht="18" customHeight="1">
      <c r="A16297" s="323" t="s">
        <v>1514</v>
      </c>
      <c r="B16297" s="302" t="s">
        <v>23</v>
      </c>
      <c r="C16297" s="325" t="s">
        <v>2524</v>
      </c>
      <c r="D16297" s="325">
        <v>323.7</v>
      </c>
      <c r="E16297" s="46">
        <v>33500</v>
      </c>
      <c r="F16297" s="130">
        <f t="shared" si="256"/>
        <v>10843950</v>
      </c>
      <c r="G16297" s="86">
        <f>SUM(F16297:F16299)</f>
        <v>24205600</v>
      </c>
      <c r="H16297" s="277" t="s">
        <v>2474</v>
      </c>
    </row>
    <row r="16298" spans="1:8" ht="18" customHeight="1">
      <c r="A16298" s="323"/>
      <c r="B16298" s="302" t="s">
        <v>23</v>
      </c>
      <c r="C16298" s="325" t="s">
        <v>619</v>
      </c>
      <c r="D16298" s="325">
        <v>290</v>
      </c>
      <c r="E16298" s="46">
        <v>33500</v>
      </c>
      <c r="F16298" s="130">
        <f t="shared" si="256"/>
        <v>9715000</v>
      </c>
      <c r="G16298" s="69"/>
    </row>
    <row r="16299" spans="1:8" ht="18" customHeight="1">
      <c r="A16299" s="323"/>
      <c r="B16299" s="302" t="s">
        <v>31</v>
      </c>
      <c r="C16299" s="325" t="s">
        <v>557</v>
      </c>
      <c r="D16299" s="325">
        <v>105.7</v>
      </c>
      <c r="E16299" s="46">
        <v>34500</v>
      </c>
      <c r="F16299" s="130">
        <f t="shared" si="256"/>
        <v>3646650</v>
      </c>
      <c r="G16299" s="69"/>
    </row>
    <row r="16300" spans="1:8" ht="18" customHeight="1">
      <c r="A16300" s="323"/>
      <c r="B16300" s="302"/>
      <c r="C16300" s="325"/>
      <c r="D16300" s="325"/>
      <c r="E16300" s="46"/>
      <c r="F16300" s="130">
        <f t="shared" si="256"/>
        <v>0</v>
      </c>
      <c r="G16300" s="69"/>
    </row>
    <row r="16301" spans="1:8" ht="18" customHeight="1">
      <c r="A16301" s="323" t="s">
        <v>2354</v>
      </c>
      <c r="B16301" s="302" t="s">
        <v>13</v>
      </c>
      <c r="C16301" s="325" t="s">
        <v>909</v>
      </c>
      <c r="D16301" s="325">
        <v>566.9</v>
      </c>
      <c r="E16301" s="46">
        <v>32000</v>
      </c>
      <c r="F16301" s="130">
        <f t="shared" si="256"/>
        <v>18140800</v>
      </c>
      <c r="G16301" s="86">
        <f>SUM(F16301:F16302)</f>
        <v>31708800</v>
      </c>
      <c r="H16301" s="277" t="s">
        <v>2474</v>
      </c>
    </row>
    <row r="16302" spans="1:8" ht="18" customHeight="1">
      <c r="A16302" s="323"/>
      <c r="B16302" s="302" t="s">
        <v>13</v>
      </c>
      <c r="C16302" s="325" t="s">
        <v>491</v>
      </c>
      <c r="D16302" s="325">
        <v>424</v>
      </c>
      <c r="E16302" s="46">
        <v>32000</v>
      </c>
      <c r="F16302" s="130">
        <f t="shared" si="256"/>
        <v>13568000</v>
      </c>
      <c r="G16302" s="69"/>
    </row>
    <row r="16303" spans="1:8" ht="18" customHeight="1">
      <c r="A16303" s="323"/>
      <c r="B16303" s="302"/>
      <c r="C16303" s="325"/>
      <c r="D16303" s="325"/>
      <c r="E16303" s="46"/>
      <c r="F16303" s="130">
        <f t="shared" si="256"/>
        <v>0</v>
      </c>
      <c r="G16303" s="69"/>
    </row>
    <row r="16304" spans="1:8" ht="18" customHeight="1">
      <c r="A16304" s="323" t="s">
        <v>90</v>
      </c>
      <c r="B16304" s="302" t="s">
        <v>31</v>
      </c>
      <c r="C16304" s="325" t="s">
        <v>3411</v>
      </c>
      <c r="D16304" s="325">
        <v>321.8</v>
      </c>
      <c r="E16304" s="46">
        <v>35000</v>
      </c>
      <c r="F16304" s="130">
        <f t="shared" si="256"/>
        <v>11263000</v>
      </c>
      <c r="G16304" s="86">
        <f>SUM(F16304:F16305)</f>
        <v>18753000</v>
      </c>
      <c r="H16304" s="277" t="s">
        <v>2474</v>
      </c>
    </row>
    <row r="16305" spans="1:8" ht="18" customHeight="1">
      <c r="A16305" s="323"/>
      <c r="B16305" s="302" t="s">
        <v>31</v>
      </c>
      <c r="C16305" s="325" t="s">
        <v>3412</v>
      </c>
      <c r="D16305" s="325">
        <v>214</v>
      </c>
      <c r="E16305" s="46">
        <v>35000</v>
      </c>
      <c r="F16305" s="130">
        <f t="shared" si="256"/>
        <v>7490000</v>
      </c>
      <c r="G16305" s="69"/>
    </row>
    <row r="16306" spans="1:8" ht="18" customHeight="1">
      <c r="A16306" s="323"/>
      <c r="B16306" s="302"/>
      <c r="C16306" s="325"/>
      <c r="D16306" s="325"/>
      <c r="E16306" s="46"/>
      <c r="F16306" s="130">
        <f t="shared" si="256"/>
        <v>0</v>
      </c>
      <c r="G16306" s="69"/>
    </row>
    <row r="16307" spans="1:8" ht="18" customHeight="1">
      <c r="A16307" s="323" t="s">
        <v>235</v>
      </c>
      <c r="B16307" s="302" t="s">
        <v>31</v>
      </c>
      <c r="C16307" s="325" t="s">
        <v>3413</v>
      </c>
      <c r="D16307" s="325">
        <v>193</v>
      </c>
      <c r="E16307" s="46">
        <v>34000</v>
      </c>
      <c r="F16307" s="130">
        <f t="shared" si="256"/>
        <v>6562000</v>
      </c>
      <c r="G16307" s="86">
        <f>SUM(F16307:F16311)</f>
        <v>33292800</v>
      </c>
      <c r="H16307" s="277" t="s">
        <v>2474</v>
      </c>
    </row>
    <row r="16308" spans="1:8" ht="18" customHeight="1">
      <c r="A16308" s="323"/>
      <c r="B16308" s="302" t="s">
        <v>31</v>
      </c>
      <c r="C16308" s="325" t="s">
        <v>2505</v>
      </c>
      <c r="D16308" s="325">
        <v>204.2</v>
      </c>
      <c r="E16308" s="46">
        <v>34000</v>
      </c>
      <c r="F16308" s="130">
        <f t="shared" si="256"/>
        <v>6942800</v>
      </c>
      <c r="G16308" s="69"/>
    </row>
    <row r="16309" spans="1:8" ht="18" customHeight="1">
      <c r="A16309" s="323"/>
      <c r="B16309" s="302" t="s">
        <v>31</v>
      </c>
      <c r="C16309" s="325" t="s">
        <v>1321</v>
      </c>
      <c r="D16309" s="325">
        <v>176</v>
      </c>
      <c r="E16309" s="46">
        <v>34000</v>
      </c>
      <c r="F16309" s="130">
        <f t="shared" si="256"/>
        <v>5984000</v>
      </c>
      <c r="G16309" s="69"/>
    </row>
    <row r="16310" spans="1:8" ht="18" customHeight="1">
      <c r="A16310" s="323"/>
      <c r="B16310" s="302" t="s">
        <v>31</v>
      </c>
      <c r="C16310" s="325" t="s">
        <v>3414</v>
      </c>
      <c r="D16310" s="325">
        <v>200</v>
      </c>
      <c r="E16310" s="46">
        <v>34000</v>
      </c>
      <c r="F16310" s="130">
        <f t="shared" si="256"/>
        <v>6800000</v>
      </c>
      <c r="G16310" s="69"/>
    </row>
    <row r="16311" spans="1:8" ht="18" customHeight="1">
      <c r="A16311" s="323"/>
      <c r="B16311" s="302" t="s">
        <v>31</v>
      </c>
      <c r="C16311" s="325" t="s">
        <v>1223</v>
      </c>
      <c r="D16311" s="325">
        <v>206</v>
      </c>
      <c r="E16311" s="46">
        <v>34000</v>
      </c>
      <c r="F16311" s="130">
        <f t="shared" si="256"/>
        <v>7004000</v>
      </c>
      <c r="G16311" s="69"/>
    </row>
    <row r="16312" spans="1:8" ht="18" customHeight="1">
      <c r="A16312" s="323"/>
      <c r="B16312" s="302"/>
      <c r="C16312" s="325"/>
      <c r="D16312" s="325"/>
      <c r="E16312" s="46"/>
      <c r="F16312" s="130">
        <f t="shared" si="256"/>
        <v>0</v>
      </c>
      <c r="G16312" s="69"/>
    </row>
    <row r="16313" spans="1:8" ht="18" customHeight="1">
      <c r="A16313" s="323" t="s">
        <v>2492</v>
      </c>
      <c r="B16313" s="444" t="s">
        <v>923</v>
      </c>
      <c r="C16313" s="482" t="s">
        <v>46</v>
      </c>
      <c r="D16313" s="482">
        <v>25</v>
      </c>
      <c r="E16313" s="116">
        <v>40500</v>
      </c>
      <c r="F16313" s="131">
        <f t="shared" si="256"/>
        <v>1012500</v>
      </c>
      <c r="G16313" s="86">
        <f>F16313</f>
        <v>1012500</v>
      </c>
    </row>
    <row r="16314" spans="1:8" ht="18" customHeight="1">
      <c r="A16314" s="323"/>
      <c r="B16314" s="302"/>
      <c r="C16314" s="325"/>
      <c r="D16314" s="325"/>
      <c r="E16314" s="46"/>
      <c r="F16314" s="130">
        <f t="shared" si="256"/>
        <v>0</v>
      </c>
      <c r="G16314" s="69"/>
    </row>
    <row r="16315" spans="1:8" ht="18" customHeight="1">
      <c r="A16315" s="533" t="s">
        <v>245</v>
      </c>
      <c r="B16315" s="440" t="s">
        <v>13</v>
      </c>
      <c r="C16315" s="382" t="s">
        <v>1490</v>
      </c>
      <c r="D16315" s="382">
        <v>100</v>
      </c>
      <c r="E16315" s="59">
        <v>30500</v>
      </c>
      <c r="F16315" s="132">
        <f t="shared" si="256"/>
        <v>3050000</v>
      </c>
      <c r="G16315" s="125">
        <f>F16315</f>
        <v>3050000</v>
      </c>
      <c r="H16315" s="277" t="s">
        <v>2474</v>
      </c>
    </row>
    <row r="16316" spans="1:8" ht="18" customHeight="1">
      <c r="A16316" s="526"/>
      <c r="B16316" s="435"/>
      <c r="C16316" s="484"/>
      <c r="D16316" s="484"/>
      <c r="E16316" s="113"/>
      <c r="F16316" s="126"/>
      <c r="G16316" s="9"/>
    </row>
    <row r="16317" spans="1:8" ht="18" customHeight="1">
      <c r="A16317" s="537">
        <v>42540</v>
      </c>
      <c r="B16317" s="355"/>
      <c r="C16317" s="491" t="s">
        <v>398</v>
      </c>
      <c r="D16317" s="525"/>
      <c r="F16317" s="127"/>
    </row>
    <row r="16318" spans="1:8" ht="18" customHeight="1">
      <c r="A16318" s="531" t="s">
        <v>3125</v>
      </c>
      <c r="B16318" s="436" t="s">
        <v>134</v>
      </c>
      <c r="C16318" s="494" t="s">
        <v>152</v>
      </c>
      <c r="D16318" s="527">
        <f>SUM(D16319:D16358)</f>
        <v>3617.2000000000003</v>
      </c>
      <c r="E16318" s="166"/>
      <c r="F16318" s="166">
        <f>SUM(F16319:F16358)</f>
        <v>150013750</v>
      </c>
      <c r="G16318" s="166">
        <f>SUM(G16319:G16358)</f>
        <v>150013750</v>
      </c>
    </row>
    <row r="16319" spans="1:8" ht="18" customHeight="1">
      <c r="A16319" s="532" t="s">
        <v>2475</v>
      </c>
      <c r="B16319" s="441" t="s">
        <v>31</v>
      </c>
      <c r="C16319" s="492" t="s">
        <v>62</v>
      </c>
      <c r="D16319" s="492">
        <v>525</v>
      </c>
      <c r="E16319" s="62">
        <v>35000</v>
      </c>
      <c r="F16319" s="139">
        <f t="shared" si="256"/>
        <v>18375000</v>
      </c>
      <c r="G16319" s="85">
        <f>SUM(F16319:F16320)</f>
        <v>19320000</v>
      </c>
      <c r="H16319" s="277" t="s">
        <v>2474</v>
      </c>
    </row>
    <row r="16320" spans="1:8" ht="18" customHeight="1">
      <c r="A16320" s="323"/>
      <c r="B16320" s="302" t="s">
        <v>31</v>
      </c>
      <c r="C16320" s="325" t="s">
        <v>59</v>
      </c>
      <c r="D16320" s="325">
        <v>27</v>
      </c>
      <c r="E16320" s="46">
        <v>35000</v>
      </c>
      <c r="F16320" s="130">
        <f t="shared" si="256"/>
        <v>945000</v>
      </c>
      <c r="G16320" s="69"/>
    </row>
    <row r="16321" spans="1:8" ht="18" customHeight="1">
      <c r="A16321" s="323"/>
      <c r="B16321" s="302"/>
      <c r="C16321" s="325"/>
      <c r="D16321" s="325"/>
      <c r="E16321" s="46"/>
      <c r="F16321" s="130">
        <f t="shared" si="256"/>
        <v>0</v>
      </c>
      <c r="G16321" s="69"/>
    </row>
    <row r="16322" spans="1:8" ht="18" customHeight="1">
      <c r="A16322" s="323" t="s">
        <v>12</v>
      </c>
      <c r="B16322" s="302" t="s">
        <v>13</v>
      </c>
      <c r="C16322" s="325" t="s">
        <v>76</v>
      </c>
      <c r="D16322" s="325">
        <v>20</v>
      </c>
      <c r="E16322" s="46">
        <v>30500</v>
      </c>
      <c r="F16322" s="130">
        <f t="shared" si="256"/>
        <v>610000</v>
      </c>
      <c r="G16322" s="86">
        <f>SUM(F16322:F16324)</f>
        <v>1488400</v>
      </c>
    </row>
    <row r="16323" spans="1:8" ht="18" customHeight="1">
      <c r="A16323" s="323"/>
      <c r="B16323" s="302" t="s">
        <v>13</v>
      </c>
      <c r="C16323" s="325" t="s">
        <v>43</v>
      </c>
      <c r="D16323" s="325">
        <v>8.8000000000000007</v>
      </c>
      <c r="E16323" s="46">
        <v>30500</v>
      </c>
      <c r="F16323" s="130">
        <f t="shared" si="256"/>
        <v>268400</v>
      </c>
      <c r="G16323" s="69"/>
    </row>
    <row r="16324" spans="1:8" ht="18" customHeight="1">
      <c r="A16324" s="323"/>
      <c r="B16324" s="302" t="s">
        <v>13</v>
      </c>
      <c r="C16324" s="325" t="s">
        <v>60</v>
      </c>
      <c r="D16324" s="325">
        <v>20</v>
      </c>
      <c r="E16324" s="46">
        <v>30500</v>
      </c>
      <c r="F16324" s="130">
        <f t="shared" si="256"/>
        <v>610000</v>
      </c>
      <c r="G16324" s="69"/>
    </row>
    <row r="16325" spans="1:8" ht="18" customHeight="1">
      <c r="A16325" s="323"/>
      <c r="B16325" s="302"/>
      <c r="C16325" s="325"/>
      <c r="D16325" s="325"/>
      <c r="E16325" s="46"/>
      <c r="F16325" s="130">
        <f t="shared" si="256"/>
        <v>0</v>
      </c>
      <c r="G16325" s="69"/>
    </row>
    <row r="16326" spans="1:8" ht="18" customHeight="1">
      <c r="A16326" s="323" t="s">
        <v>2720</v>
      </c>
      <c r="B16326" s="302" t="s">
        <v>13</v>
      </c>
      <c r="C16326" s="325" t="s">
        <v>1132</v>
      </c>
      <c r="D16326" s="325">
        <v>53.5</v>
      </c>
      <c r="E16326" s="46">
        <v>30500</v>
      </c>
      <c r="F16326" s="130">
        <f t="shared" si="256"/>
        <v>1631750</v>
      </c>
      <c r="G16326" s="86">
        <f>F16326</f>
        <v>1631750</v>
      </c>
    </row>
    <row r="16327" spans="1:8" ht="18" customHeight="1">
      <c r="A16327" s="323"/>
      <c r="B16327" s="302"/>
      <c r="C16327" s="325"/>
      <c r="D16327" s="325"/>
      <c r="E16327" s="46"/>
      <c r="F16327" s="130">
        <f t="shared" si="256"/>
        <v>0</v>
      </c>
      <c r="G16327" s="69"/>
    </row>
    <row r="16328" spans="1:8" ht="18" customHeight="1">
      <c r="A16328" s="323" t="s">
        <v>2305</v>
      </c>
      <c r="B16328" s="302" t="s">
        <v>233</v>
      </c>
      <c r="C16328" s="325" t="s">
        <v>46</v>
      </c>
      <c r="D16328" s="325">
        <v>46.6</v>
      </c>
      <c r="E16328" s="46">
        <v>37000</v>
      </c>
      <c r="F16328" s="130">
        <f t="shared" si="256"/>
        <v>1724200</v>
      </c>
      <c r="G16328" s="86">
        <f>SUM(F16328:F16332)</f>
        <v>9855700</v>
      </c>
    </row>
    <row r="16329" spans="1:8" ht="18" customHeight="1">
      <c r="A16329" s="323"/>
      <c r="B16329" s="302" t="s">
        <v>639</v>
      </c>
      <c r="C16329" s="325" t="s">
        <v>948</v>
      </c>
      <c r="D16329" s="325">
        <v>56.5</v>
      </c>
      <c r="E16329" s="46">
        <v>39000</v>
      </c>
      <c r="F16329" s="130">
        <f t="shared" si="256"/>
        <v>2203500</v>
      </c>
      <c r="G16329" s="69"/>
    </row>
    <row r="16330" spans="1:8" ht="18" customHeight="1">
      <c r="A16330" s="323"/>
      <c r="B16330" s="302" t="s">
        <v>639</v>
      </c>
      <c r="C16330" s="325" t="s">
        <v>46</v>
      </c>
      <c r="D16330" s="325">
        <v>43.7</v>
      </c>
      <c r="E16330" s="46">
        <v>39000</v>
      </c>
      <c r="F16330" s="130">
        <f t="shared" si="256"/>
        <v>1704300</v>
      </c>
      <c r="G16330" s="69"/>
    </row>
    <row r="16331" spans="1:8" ht="18" customHeight="1">
      <c r="A16331" s="323"/>
      <c r="B16331" s="302" t="s">
        <v>1022</v>
      </c>
      <c r="C16331" s="325" t="s">
        <v>948</v>
      </c>
      <c r="D16331" s="325">
        <v>51.4</v>
      </c>
      <c r="E16331" s="46">
        <v>39000</v>
      </c>
      <c r="F16331" s="130">
        <f t="shared" si="256"/>
        <v>2004600</v>
      </c>
      <c r="G16331" s="69"/>
    </row>
    <row r="16332" spans="1:8" ht="18" customHeight="1">
      <c r="A16332" s="323"/>
      <c r="B16332" s="302" t="s">
        <v>642</v>
      </c>
      <c r="C16332" s="325" t="s">
        <v>46</v>
      </c>
      <c r="D16332" s="325">
        <v>56.9</v>
      </c>
      <c r="E16332" s="46">
        <v>39000</v>
      </c>
      <c r="F16332" s="130">
        <f t="shared" si="256"/>
        <v>2219100</v>
      </c>
      <c r="G16332" s="69"/>
    </row>
    <row r="16333" spans="1:8" ht="18" customHeight="1">
      <c r="A16333" s="323"/>
      <c r="B16333" s="302"/>
      <c r="C16333" s="325"/>
      <c r="D16333" s="325"/>
      <c r="E16333" s="46"/>
      <c r="F16333" s="130">
        <f t="shared" si="256"/>
        <v>0</v>
      </c>
      <c r="G16333" s="69"/>
    </row>
    <row r="16334" spans="1:8" ht="18" customHeight="1">
      <c r="A16334" s="323">
        <v>585</v>
      </c>
      <c r="B16334" s="302" t="s">
        <v>13</v>
      </c>
      <c r="C16334" s="325" t="s">
        <v>2677</v>
      </c>
      <c r="D16334" s="325">
        <v>50</v>
      </c>
      <c r="E16334" s="46">
        <v>30500</v>
      </c>
      <c r="F16334" s="130">
        <f t="shared" si="256"/>
        <v>1525000</v>
      </c>
      <c r="G16334" s="86">
        <f>F16334</f>
        <v>1525000</v>
      </c>
    </row>
    <row r="16335" spans="1:8" ht="18" customHeight="1">
      <c r="A16335" s="323"/>
      <c r="B16335" s="302"/>
      <c r="C16335" s="325"/>
      <c r="D16335" s="325"/>
      <c r="E16335" s="46"/>
      <c r="F16335" s="130">
        <f t="shared" si="256"/>
        <v>0</v>
      </c>
      <c r="G16335" s="69"/>
    </row>
    <row r="16336" spans="1:8" ht="18" customHeight="1">
      <c r="A16336" s="323" t="s">
        <v>912</v>
      </c>
      <c r="B16336" s="439" t="s">
        <v>176</v>
      </c>
      <c r="C16336" s="430" t="s">
        <v>2750</v>
      </c>
      <c r="D16336" s="430">
        <v>-2</v>
      </c>
      <c r="E16336" s="54">
        <v>35500</v>
      </c>
      <c r="F16336" s="140">
        <f t="shared" si="256"/>
        <v>-71000</v>
      </c>
      <c r="G16336" s="86">
        <f>F16336</f>
        <v>-71000</v>
      </c>
      <c r="H16336" s="277" t="s">
        <v>2474</v>
      </c>
    </row>
    <row r="16337" spans="1:8" ht="18" customHeight="1">
      <c r="A16337" s="323"/>
      <c r="B16337" s="302"/>
      <c r="C16337" s="325"/>
      <c r="D16337" s="325"/>
      <c r="E16337" s="46"/>
      <c r="F16337" s="130">
        <f t="shared" si="256"/>
        <v>0</v>
      </c>
      <c r="G16337" s="69"/>
    </row>
    <row r="16338" spans="1:8" ht="18" customHeight="1">
      <c r="A16338" s="323" t="s">
        <v>884</v>
      </c>
      <c r="B16338" s="444" t="s">
        <v>2018</v>
      </c>
      <c r="C16338" s="482" t="s">
        <v>3417</v>
      </c>
      <c r="D16338" s="482">
        <v>878.5</v>
      </c>
      <c r="E16338" s="116">
        <v>63000</v>
      </c>
      <c r="F16338" s="131">
        <f t="shared" si="256"/>
        <v>55345500</v>
      </c>
      <c r="G16338" s="86">
        <f>F16338</f>
        <v>55345500</v>
      </c>
      <c r="H16338" s="277" t="s">
        <v>2474</v>
      </c>
    </row>
    <row r="16339" spans="1:8" ht="18" customHeight="1">
      <c r="A16339" s="323"/>
      <c r="B16339" s="302"/>
      <c r="C16339" s="325"/>
      <c r="D16339" s="325"/>
      <c r="E16339" s="46"/>
      <c r="F16339" s="130">
        <f t="shared" si="256"/>
        <v>0</v>
      </c>
      <c r="G16339" s="69"/>
    </row>
    <row r="16340" spans="1:8" ht="18" customHeight="1">
      <c r="A16340" s="323" t="s">
        <v>1088</v>
      </c>
      <c r="B16340" s="302" t="s">
        <v>31</v>
      </c>
      <c r="C16340" s="325" t="s">
        <v>3416</v>
      </c>
      <c r="D16340" s="325">
        <v>545.29999999999995</v>
      </c>
      <c r="E16340" s="46">
        <v>35000</v>
      </c>
      <c r="F16340" s="130">
        <f t="shared" si="256"/>
        <v>19085500</v>
      </c>
      <c r="G16340" s="86">
        <f>F16340</f>
        <v>19085500</v>
      </c>
      <c r="H16340" s="277" t="s">
        <v>2474</v>
      </c>
    </row>
    <row r="16341" spans="1:8" ht="18" customHeight="1">
      <c r="A16341" s="323"/>
      <c r="B16341" s="302"/>
      <c r="C16341" s="325"/>
      <c r="D16341" s="325"/>
      <c r="E16341" s="46"/>
      <c r="F16341" s="130">
        <f t="shared" si="256"/>
        <v>0</v>
      </c>
      <c r="G16341" s="69"/>
    </row>
    <row r="16342" spans="1:8" ht="18" customHeight="1">
      <c r="A16342" s="323" t="s">
        <v>316</v>
      </c>
      <c r="B16342" s="302" t="s">
        <v>13</v>
      </c>
      <c r="C16342" s="325" t="s">
        <v>124</v>
      </c>
      <c r="D16342" s="325">
        <v>120.9</v>
      </c>
      <c r="E16342" s="46">
        <v>30000</v>
      </c>
      <c r="F16342" s="130">
        <f t="shared" si="256"/>
        <v>3627000</v>
      </c>
      <c r="G16342" s="86">
        <f>SUM(F16342:F16347)</f>
        <v>24580700</v>
      </c>
      <c r="H16342" s="277" t="s">
        <v>2474</v>
      </c>
    </row>
    <row r="16343" spans="1:8" ht="18" customHeight="1">
      <c r="A16343" s="323"/>
      <c r="B16343" s="302" t="s">
        <v>13</v>
      </c>
      <c r="C16343" s="325" t="s">
        <v>754</v>
      </c>
      <c r="D16343" s="325">
        <v>265.89999999999998</v>
      </c>
      <c r="E16343" s="46">
        <v>30000</v>
      </c>
      <c r="F16343" s="130">
        <f t="shared" si="256"/>
        <v>7976999.9999999991</v>
      </c>
      <c r="G16343" s="69"/>
    </row>
    <row r="16344" spans="1:8" ht="18" customHeight="1">
      <c r="A16344" s="323"/>
      <c r="B16344" s="302" t="s">
        <v>31</v>
      </c>
      <c r="C16344" s="325" t="s">
        <v>2611</v>
      </c>
      <c r="D16344" s="325">
        <v>100</v>
      </c>
      <c r="E16344" s="46">
        <v>34000</v>
      </c>
      <c r="F16344" s="130">
        <f t="shared" si="256"/>
        <v>3400000</v>
      </c>
      <c r="G16344" s="69"/>
    </row>
    <row r="16345" spans="1:8" ht="18" customHeight="1">
      <c r="A16345" s="323"/>
      <c r="B16345" s="302" t="s">
        <v>31</v>
      </c>
      <c r="C16345" s="325" t="s">
        <v>1318</v>
      </c>
      <c r="D16345" s="325">
        <v>56.5</v>
      </c>
      <c r="E16345" s="46">
        <v>34000</v>
      </c>
      <c r="F16345" s="130">
        <f t="shared" si="256"/>
        <v>1921000</v>
      </c>
      <c r="G16345" s="69"/>
    </row>
    <row r="16346" spans="1:8" ht="18" customHeight="1">
      <c r="A16346" s="323"/>
      <c r="B16346" s="302" t="s">
        <v>31</v>
      </c>
      <c r="C16346" s="325" t="s">
        <v>986</v>
      </c>
      <c r="D16346" s="325">
        <v>98.7</v>
      </c>
      <c r="E16346" s="46">
        <v>34000</v>
      </c>
      <c r="F16346" s="130">
        <f t="shared" si="256"/>
        <v>3355800</v>
      </c>
      <c r="G16346" s="69"/>
    </row>
    <row r="16347" spans="1:8" ht="18" customHeight="1">
      <c r="A16347" s="323"/>
      <c r="B16347" s="302" t="s">
        <v>31</v>
      </c>
      <c r="C16347" s="325" t="s">
        <v>388</v>
      </c>
      <c r="D16347" s="325">
        <v>130.30000000000001</v>
      </c>
      <c r="E16347" s="46">
        <v>33000</v>
      </c>
      <c r="F16347" s="130">
        <f t="shared" si="256"/>
        <v>4299900</v>
      </c>
      <c r="G16347" s="69"/>
    </row>
    <row r="16348" spans="1:8" ht="18" customHeight="1">
      <c r="A16348" s="323"/>
      <c r="B16348" s="302"/>
      <c r="C16348" s="325"/>
      <c r="D16348" s="325"/>
      <c r="E16348" s="46"/>
      <c r="F16348" s="130">
        <f t="shared" si="256"/>
        <v>0</v>
      </c>
      <c r="G16348" s="69"/>
    </row>
    <row r="16349" spans="1:8" ht="18" customHeight="1">
      <c r="A16349" s="323" t="s">
        <v>2264</v>
      </c>
      <c r="B16349" s="444" t="s">
        <v>3418</v>
      </c>
      <c r="C16349" s="482" t="s">
        <v>3398</v>
      </c>
      <c r="D16349" s="482">
        <v>16</v>
      </c>
      <c r="E16349" s="116">
        <v>50000</v>
      </c>
      <c r="F16349" s="131">
        <f t="shared" si="256"/>
        <v>800000</v>
      </c>
      <c r="G16349" s="86">
        <f>SUM(F16349:F16350)</f>
        <v>4645000</v>
      </c>
    </row>
    <row r="16350" spans="1:8" ht="18" customHeight="1">
      <c r="A16350" s="323"/>
      <c r="B16350" s="444" t="s">
        <v>3418</v>
      </c>
      <c r="C16350" s="482" t="s">
        <v>3419</v>
      </c>
      <c r="D16350" s="482">
        <v>76.900000000000006</v>
      </c>
      <c r="E16350" s="116">
        <v>50000</v>
      </c>
      <c r="F16350" s="131">
        <f t="shared" si="256"/>
        <v>3845000.0000000005</v>
      </c>
      <c r="G16350" s="69"/>
    </row>
    <row r="16351" spans="1:8" ht="18" customHeight="1">
      <c r="A16351" s="323"/>
      <c r="B16351" s="302"/>
      <c r="C16351" s="325"/>
      <c r="D16351" s="325"/>
      <c r="E16351" s="46"/>
      <c r="F16351" s="130">
        <f t="shared" ref="F16351:F16458" si="257">E16351*D16351</f>
        <v>0</v>
      </c>
      <c r="G16351" s="69"/>
    </row>
    <row r="16352" spans="1:8" ht="18" customHeight="1">
      <c r="A16352" s="323" t="s">
        <v>359</v>
      </c>
      <c r="B16352" s="302" t="s">
        <v>31</v>
      </c>
      <c r="C16352" s="325" t="s">
        <v>75</v>
      </c>
      <c r="D16352" s="325">
        <v>55</v>
      </c>
      <c r="E16352" s="46">
        <v>34000</v>
      </c>
      <c r="F16352" s="130">
        <f t="shared" si="257"/>
        <v>1870000</v>
      </c>
      <c r="G16352" s="86">
        <f>SUM(F16352:F16358)</f>
        <v>12607200</v>
      </c>
      <c r="H16352" s="277" t="s">
        <v>2474</v>
      </c>
    </row>
    <row r="16353" spans="1:7" ht="18" customHeight="1">
      <c r="A16353" s="323"/>
      <c r="B16353" s="302" t="s">
        <v>31</v>
      </c>
      <c r="C16353" s="325" t="s">
        <v>125</v>
      </c>
      <c r="D16353" s="325">
        <v>50</v>
      </c>
      <c r="E16353" s="46">
        <v>34000</v>
      </c>
      <c r="F16353" s="130">
        <f t="shared" si="257"/>
        <v>1700000</v>
      </c>
      <c r="G16353" s="69"/>
    </row>
    <row r="16354" spans="1:7" ht="18" customHeight="1">
      <c r="A16354" s="323"/>
      <c r="B16354" s="302" t="s">
        <v>31</v>
      </c>
      <c r="C16354" s="325" t="s">
        <v>126</v>
      </c>
      <c r="D16354" s="325">
        <v>50</v>
      </c>
      <c r="E16354" s="46">
        <v>34000</v>
      </c>
      <c r="F16354" s="130">
        <f t="shared" si="257"/>
        <v>1700000</v>
      </c>
      <c r="G16354" s="69"/>
    </row>
    <row r="16355" spans="1:7" ht="18" customHeight="1">
      <c r="A16355" s="323"/>
      <c r="B16355" s="302" t="s">
        <v>31</v>
      </c>
      <c r="C16355" s="325" t="s">
        <v>1034</v>
      </c>
      <c r="D16355" s="325">
        <v>50</v>
      </c>
      <c r="E16355" s="46">
        <v>34000</v>
      </c>
      <c r="F16355" s="130">
        <f t="shared" si="257"/>
        <v>1700000</v>
      </c>
      <c r="G16355" s="69"/>
    </row>
    <row r="16356" spans="1:7" ht="18" customHeight="1">
      <c r="A16356" s="323"/>
      <c r="B16356" s="302" t="s">
        <v>31</v>
      </c>
      <c r="C16356" s="325" t="s">
        <v>43</v>
      </c>
      <c r="D16356" s="325">
        <v>67.3</v>
      </c>
      <c r="E16356" s="46">
        <v>34000</v>
      </c>
      <c r="F16356" s="130">
        <f t="shared" si="257"/>
        <v>2288200</v>
      </c>
      <c r="G16356" s="69"/>
    </row>
    <row r="16357" spans="1:7" ht="18" customHeight="1">
      <c r="A16357" s="323"/>
      <c r="B16357" s="302" t="s">
        <v>31</v>
      </c>
      <c r="C16357" s="325" t="s">
        <v>57</v>
      </c>
      <c r="D16357" s="325">
        <v>50</v>
      </c>
      <c r="E16357" s="46">
        <v>34000</v>
      </c>
      <c r="F16357" s="130">
        <f t="shared" si="257"/>
        <v>1700000</v>
      </c>
      <c r="G16357" s="69"/>
    </row>
    <row r="16358" spans="1:7" ht="18" customHeight="1">
      <c r="A16358" s="533"/>
      <c r="B16358" s="440" t="s">
        <v>31</v>
      </c>
      <c r="C16358" s="382" t="s">
        <v>2516</v>
      </c>
      <c r="D16358" s="382">
        <v>48.5</v>
      </c>
      <c r="E16358" s="59">
        <v>34000</v>
      </c>
      <c r="F16358" s="132">
        <f t="shared" si="257"/>
        <v>1649000</v>
      </c>
      <c r="G16358" s="92"/>
    </row>
    <row r="16359" spans="1:7" ht="18" customHeight="1">
      <c r="A16359" s="526"/>
      <c r="B16359" s="435"/>
      <c r="C16359" s="484"/>
      <c r="D16359" s="484"/>
      <c r="E16359" s="113"/>
      <c r="F16359" s="126"/>
      <c r="G16359" s="9"/>
    </row>
    <row r="16360" spans="1:7" ht="18" customHeight="1">
      <c r="A16360" s="537">
        <v>42541</v>
      </c>
      <c r="B16360" s="355"/>
      <c r="C16360" s="491" t="s">
        <v>398</v>
      </c>
      <c r="D16360" s="525"/>
      <c r="F16360" s="127"/>
    </row>
    <row r="16361" spans="1:7" ht="18" customHeight="1">
      <c r="A16361" s="531" t="s">
        <v>3125</v>
      </c>
      <c r="B16361" s="436" t="s">
        <v>134</v>
      </c>
      <c r="C16361" s="494" t="s">
        <v>152</v>
      </c>
      <c r="D16361" s="527">
        <f>SUM(D16362:D16511)</f>
        <v>14506.899999999998</v>
      </c>
      <c r="E16361" s="166"/>
      <c r="F16361" s="166">
        <f>SUM(F16362:F16511)</f>
        <v>488379600</v>
      </c>
      <c r="G16361" s="166">
        <f>SUM(G16362:G16511)</f>
        <v>488379600</v>
      </c>
    </row>
    <row r="16362" spans="1:7" ht="18" customHeight="1">
      <c r="A16362" s="532" t="s">
        <v>3186</v>
      </c>
      <c r="B16362" s="441" t="s">
        <v>31</v>
      </c>
      <c r="C16362" s="492" t="s">
        <v>186</v>
      </c>
      <c r="D16362" s="492">
        <v>500</v>
      </c>
      <c r="E16362" s="62">
        <v>33000</v>
      </c>
      <c r="F16362" s="139">
        <f t="shared" si="257"/>
        <v>16500000</v>
      </c>
      <c r="G16362" s="85">
        <f>F16362</f>
        <v>16500000</v>
      </c>
    </row>
    <row r="16363" spans="1:7" ht="18" customHeight="1">
      <c r="A16363" s="323"/>
      <c r="B16363" s="302"/>
      <c r="C16363" s="325"/>
      <c r="D16363" s="325"/>
      <c r="E16363" s="46"/>
      <c r="F16363" s="130">
        <f t="shared" si="257"/>
        <v>0</v>
      </c>
      <c r="G16363" s="69"/>
    </row>
    <row r="16364" spans="1:7" ht="18" customHeight="1">
      <c r="A16364" s="323" t="s">
        <v>56</v>
      </c>
      <c r="B16364" s="302" t="s">
        <v>13</v>
      </c>
      <c r="C16364" s="325" t="s">
        <v>60</v>
      </c>
      <c r="D16364" s="325">
        <v>50</v>
      </c>
      <c r="E16364" s="46">
        <v>31000</v>
      </c>
      <c r="F16364" s="130">
        <f t="shared" si="257"/>
        <v>1550000</v>
      </c>
      <c r="G16364" s="86">
        <f>F16364</f>
        <v>1550000</v>
      </c>
    </row>
    <row r="16365" spans="1:7" ht="18" customHeight="1">
      <c r="A16365" s="323"/>
      <c r="B16365" s="302"/>
      <c r="C16365" s="325"/>
      <c r="D16365" s="325"/>
      <c r="E16365" s="46"/>
      <c r="F16365" s="130">
        <f t="shared" si="257"/>
        <v>0</v>
      </c>
      <c r="G16365" s="69"/>
    </row>
    <row r="16366" spans="1:7" ht="18" customHeight="1">
      <c r="A16366" s="323" t="s">
        <v>3190</v>
      </c>
      <c r="B16366" s="302" t="s">
        <v>13</v>
      </c>
      <c r="C16366" s="325" t="s">
        <v>3420</v>
      </c>
      <c r="D16366" s="325">
        <v>98</v>
      </c>
      <c r="E16366" s="46">
        <v>30500</v>
      </c>
      <c r="F16366" s="130">
        <f t="shared" si="257"/>
        <v>2989000</v>
      </c>
      <c r="G16366" s="86">
        <f>F16366</f>
        <v>2989000</v>
      </c>
    </row>
    <row r="16367" spans="1:7" ht="18" customHeight="1">
      <c r="A16367" s="323"/>
      <c r="B16367" s="302"/>
      <c r="C16367" s="325"/>
      <c r="D16367" s="325"/>
      <c r="E16367" s="46"/>
      <c r="F16367" s="130">
        <f t="shared" si="257"/>
        <v>0</v>
      </c>
      <c r="G16367" s="69"/>
    </row>
    <row r="16368" spans="1:7" ht="18" customHeight="1">
      <c r="A16368" s="323" t="s">
        <v>2460</v>
      </c>
      <c r="B16368" s="302" t="s">
        <v>13</v>
      </c>
      <c r="C16368" s="325" t="s">
        <v>46</v>
      </c>
      <c r="D16368" s="325">
        <v>10</v>
      </c>
      <c r="E16368" s="46">
        <v>31000</v>
      </c>
      <c r="F16368" s="130">
        <f t="shared" si="257"/>
        <v>310000</v>
      </c>
      <c r="G16368" s="86">
        <f>SUM(F16368:F16374)</f>
        <v>3410000</v>
      </c>
    </row>
    <row r="16369" spans="1:8" ht="18" customHeight="1">
      <c r="A16369" s="323"/>
      <c r="B16369" s="302" t="s">
        <v>13</v>
      </c>
      <c r="C16369" s="325" t="s">
        <v>76</v>
      </c>
      <c r="D16369" s="325">
        <v>10</v>
      </c>
      <c r="E16369" s="46">
        <v>31000</v>
      </c>
      <c r="F16369" s="130">
        <f t="shared" si="257"/>
        <v>310000</v>
      </c>
      <c r="G16369" s="69"/>
    </row>
    <row r="16370" spans="1:8" ht="18" customHeight="1">
      <c r="A16370" s="323"/>
      <c r="B16370" s="302" t="s">
        <v>13</v>
      </c>
      <c r="C16370" s="325" t="s">
        <v>22</v>
      </c>
      <c r="D16370" s="325">
        <v>10</v>
      </c>
      <c r="E16370" s="46">
        <v>31000</v>
      </c>
      <c r="F16370" s="130">
        <f t="shared" si="257"/>
        <v>310000</v>
      </c>
      <c r="G16370" s="69"/>
    </row>
    <row r="16371" spans="1:8" ht="18" customHeight="1">
      <c r="A16371" s="323"/>
      <c r="B16371" s="302" t="s">
        <v>13</v>
      </c>
      <c r="C16371" s="325" t="s">
        <v>75</v>
      </c>
      <c r="D16371" s="325">
        <v>20</v>
      </c>
      <c r="E16371" s="46">
        <v>31000</v>
      </c>
      <c r="F16371" s="130">
        <f t="shared" si="257"/>
        <v>620000</v>
      </c>
      <c r="G16371" s="69"/>
    </row>
    <row r="16372" spans="1:8" ht="18" customHeight="1">
      <c r="A16372" s="323"/>
      <c r="B16372" s="302" t="s">
        <v>13</v>
      </c>
      <c r="C16372" s="325" t="s">
        <v>60</v>
      </c>
      <c r="D16372" s="325">
        <v>20</v>
      </c>
      <c r="E16372" s="46">
        <v>31000</v>
      </c>
      <c r="F16372" s="130">
        <f t="shared" si="257"/>
        <v>620000</v>
      </c>
      <c r="G16372" s="69"/>
    </row>
    <row r="16373" spans="1:8" ht="18" customHeight="1">
      <c r="A16373" s="323"/>
      <c r="B16373" s="302" t="s">
        <v>13</v>
      </c>
      <c r="C16373" s="325" t="s">
        <v>15</v>
      </c>
      <c r="D16373" s="325">
        <v>20</v>
      </c>
      <c r="E16373" s="46">
        <v>31000</v>
      </c>
      <c r="F16373" s="130">
        <f t="shared" si="257"/>
        <v>620000</v>
      </c>
      <c r="G16373" s="69"/>
    </row>
    <row r="16374" spans="1:8" ht="18" customHeight="1">
      <c r="A16374" s="323"/>
      <c r="B16374" s="302" t="s">
        <v>13</v>
      </c>
      <c r="C16374" s="325" t="s">
        <v>62</v>
      </c>
      <c r="D16374" s="325">
        <v>20</v>
      </c>
      <c r="E16374" s="46">
        <v>31000</v>
      </c>
      <c r="F16374" s="130">
        <f t="shared" si="257"/>
        <v>620000</v>
      </c>
      <c r="G16374" s="69"/>
    </row>
    <row r="16375" spans="1:8" ht="18" customHeight="1">
      <c r="A16375" s="323"/>
      <c r="B16375" s="302"/>
      <c r="C16375" s="325"/>
      <c r="D16375" s="325"/>
      <c r="E16375" s="46"/>
      <c r="F16375" s="130">
        <f t="shared" si="257"/>
        <v>0</v>
      </c>
      <c r="G16375" s="69"/>
    </row>
    <row r="16376" spans="1:8" ht="18" customHeight="1">
      <c r="A16376" s="323" t="s">
        <v>2141</v>
      </c>
      <c r="B16376" s="302" t="s">
        <v>13</v>
      </c>
      <c r="C16376" s="325" t="s">
        <v>59</v>
      </c>
      <c r="D16376" s="325">
        <v>20</v>
      </c>
      <c r="E16376" s="46">
        <v>31000</v>
      </c>
      <c r="F16376" s="130">
        <f t="shared" si="257"/>
        <v>620000</v>
      </c>
      <c r="G16376" s="86">
        <f>F16376</f>
        <v>620000</v>
      </c>
    </row>
    <row r="16377" spans="1:8" ht="18" customHeight="1">
      <c r="A16377" s="323"/>
      <c r="B16377" s="302"/>
      <c r="C16377" s="325"/>
      <c r="D16377" s="325"/>
      <c r="E16377" s="46"/>
      <c r="F16377" s="130">
        <f t="shared" si="257"/>
        <v>0</v>
      </c>
      <c r="G16377" s="69"/>
    </row>
    <row r="16378" spans="1:8" ht="18" customHeight="1">
      <c r="A16378" s="323" t="s">
        <v>2568</v>
      </c>
      <c r="B16378" s="302" t="s">
        <v>13</v>
      </c>
      <c r="C16378" s="325" t="s">
        <v>75</v>
      </c>
      <c r="D16378" s="325">
        <v>37.5</v>
      </c>
      <c r="E16378" s="46">
        <v>30500</v>
      </c>
      <c r="F16378" s="130">
        <f t="shared" si="257"/>
        <v>1143750</v>
      </c>
      <c r="G16378" s="86">
        <f>SUM(F16378:F16385)</f>
        <v>19227350</v>
      </c>
      <c r="H16378" s="277" t="s">
        <v>2474</v>
      </c>
    </row>
    <row r="16379" spans="1:8" ht="18" customHeight="1">
      <c r="A16379" s="323"/>
      <c r="B16379" s="302" t="s">
        <v>13</v>
      </c>
      <c r="C16379" s="325" t="s">
        <v>264</v>
      </c>
      <c r="D16379" s="325">
        <v>77</v>
      </c>
      <c r="E16379" s="46">
        <v>30500</v>
      </c>
      <c r="F16379" s="130">
        <f t="shared" si="257"/>
        <v>2348500</v>
      </c>
      <c r="G16379" s="69"/>
    </row>
    <row r="16380" spans="1:8" ht="18" customHeight="1">
      <c r="A16380" s="323"/>
      <c r="B16380" s="302" t="s">
        <v>13</v>
      </c>
      <c r="C16380" s="325" t="s">
        <v>1210</v>
      </c>
      <c r="D16380" s="325">
        <v>202</v>
      </c>
      <c r="E16380" s="46">
        <v>30500</v>
      </c>
      <c r="F16380" s="130">
        <f t="shared" si="257"/>
        <v>6161000</v>
      </c>
      <c r="G16380" s="69"/>
    </row>
    <row r="16381" spans="1:8" ht="18" customHeight="1">
      <c r="A16381" s="323"/>
      <c r="B16381" s="302" t="s">
        <v>13</v>
      </c>
      <c r="C16381" s="325" t="s">
        <v>60</v>
      </c>
      <c r="D16381" s="325">
        <v>58.2</v>
      </c>
      <c r="E16381" s="46">
        <v>30500</v>
      </c>
      <c r="F16381" s="130">
        <f t="shared" si="257"/>
        <v>1775100</v>
      </c>
      <c r="G16381" s="69"/>
    </row>
    <row r="16382" spans="1:8" ht="18" customHeight="1">
      <c r="A16382" s="323"/>
      <c r="B16382" s="302" t="s">
        <v>13</v>
      </c>
      <c r="C16382" s="325" t="s">
        <v>721</v>
      </c>
      <c r="D16382" s="325">
        <v>48</v>
      </c>
      <c r="E16382" s="46">
        <v>30500</v>
      </c>
      <c r="F16382" s="130">
        <f t="shared" si="257"/>
        <v>1464000</v>
      </c>
      <c r="G16382" s="69"/>
    </row>
    <row r="16383" spans="1:8" ht="18" customHeight="1">
      <c r="A16383" s="323"/>
      <c r="B16383" s="302" t="s">
        <v>31</v>
      </c>
      <c r="C16383" s="325" t="s">
        <v>400</v>
      </c>
      <c r="D16383" s="325">
        <v>100</v>
      </c>
      <c r="E16383" s="46">
        <v>35000</v>
      </c>
      <c r="F16383" s="130">
        <f t="shared" si="257"/>
        <v>3500000</v>
      </c>
      <c r="G16383" s="69"/>
    </row>
    <row r="16384" spans="1:8" ht="18" customHeight="1">
      <c r="A16384" s="323"/>
      <c r="B16384" s="302" t="s">
        <v>31</v>
      </c>
      <c r="C16384" s="325" t="s">
        <v>265</v>
      </c>
      <c r="D16384" s="325">
        <v>51</v>
      </c>
      <c r="E16384" s="46">
        <v>35000</v>
      </c>
      <c r="F16384" s="130">
        <f t="shared" si="257"/>
        <v>1785000</v>
      </c>
      <c r="G16384" s="69"/>
    </row>
    <row r="16385" spans="1:8" ht="18" customHeight="1">
      <c r="A16385" s="323"/>
      <c r="B16385" s="302" t="s">
        <v>31</v>
      </c>
      <c r="C16385" s="325" t="s">
        <v>1066</v>
      </c>
      <c r="D16385" s="325">
        <v>30</v>
      </c>
      <c r="E16385" s="46">
        <v>35000</v>
      </c>
      <c r="F16385" s="130">
        <f t="shared" si="257"/>
        <v>1050000</v>
      </c>
      <c r="G16385" s="69"/>
    </row>
    <row r="16386" spans="1:8" ht="18" customHeight="1">
      <c r="A16386" s="323"/>
      <c r="B16386" s="302"/>
      <c r="C16386" s="325"/>
      <c r="D16386" s="325"/>
      <c r="E16386" s="46"/>
      <c r="F16386" s="130">
        <f t="shared" si="257"/>
        <v>0</v>
      </c>
      <c r="G16386" s="69"/>
    </row>
    <row r="16387" spans="1:8" ht="18" customHeight="1">
      <c r="A16387" s="323" t="s">
        <v>2626</v>
      </c>
      <c r="B16387" s="302" t="s">
        <v>31</v>
      </c>
      <c r="C16387" s="325" t="s">
        <v>1942</v>
      </c>
      <c r="D16387" s="325">
        <v>504.5</v>
      </c>
      <c r="E16387" s="46">
        <v>34000</v>
      </c>
      <c r="F16387" s="130">
        <f t="shared" si="257"/>
        <v>17153000</v>
      </c>
      <c r="G16387" s="86">
        <f>F16387</f>
        <v>17153000</v>
      </c>
      <c r="H16387" s="277" t="s">
        <v>2474</v>
      </c>
    </row>
    <row r="16388" spans="1:8" ht="18" customHeight="1">
      <c r="A16388" s="323"/>
      <c r="B16388" s="302"/>
      <c r="C16388" s="325"/>
      <c r="D16388" s="325"/>
      <c r="E16388" s="46"/>
      <c r="F16388" s="130">
        <f t="shared" si="257"/>
        <v>0</v>
      </c>
      <c r="G16388" s="69"/>
    </row>
    <row r="16389" spans="1:8" ht="18" customHeight="1">
      <c r="A16389" s="323" t="s">
        <v>3432</v>
      </c>
      <c r="B16389" s="302" t="s">
        <v>233</v>
      </c>
      <c r="C16389" s="325" t="s">
        <v>749</v>
      </c>
      <c r="D16389" s="325">
        <v>50.8</v>
      </c>
      <c r="E16389" s="46">
        <v>40500</v>
      </c>
      <c r="F16389" s="130">
        <f t="shared" si="257"/>
        <v>2057400</v>
      </c>
      <c r="G16389" s="86">
        <f>SUM(F16389)</f>
        <v>2057400</v>
      </c>
    </row>
    <row r="16390" spans="1:8" ht="18" customHeight="1">
      <c r="A16390" s="323"/>
      <c r="B16390" s="302"/>
      <c r="C16390" s="325"/>
      <c r="D16390" s="325"/>
      <c r="E16390" s="46"/>
      <c r="F16390" s="130">
        <f t="shared" si="257"/>
        <v>0</v>
      </c>
      <c r="G16390" s="86"/>
    </row>
    <row r="16391" spans="1:8" ht="18" customHeight="1">
      <c r="A16391" s="323" t="s">
        <v>2199</v>
      </c>
      <c r="B16391" s="302" t="s">
        <v>31</v>
      </c>
      <c r="C16391" s="325" t="s">
        <v>464</v>
      </c>
      <c r="D16391" s="325">
        <v>57</v>
      </c>
      <c r="E16391" s="46">
        <v>35000</v>
      </c>
      <c r="F16391" s="130">
        <f t="shared" si="257"/>
        <v>1995000</v>
      </c>
      <c r="G16391" s="86">
        <f>SUM(F16391:F16392)</f>
        <v>9250500</v>
      </c>
      <c r="H16391" s="277" t="s">
        <v>2474</v>
      </c>
    </row>
    <row r="16392" spans="1:8" ht="18" customHeight="1">
      <c r="A16392" s="323"/>
      <c r="B16392" s="302" t="s">
        <v>31</v>
      </c>
      <c r="C16392" s="325" t="s">
        <v>1451</v>
      </c>
      <c r="D16392" s="325">
        <v>207.3</v>
      </c>
      <c r="E16392" s="46">
        <v>35000</v>
      </c>
      <c r="F16392" s="130">
        <f t="shared" si="257"/>
        <v>7255500</v>
      </c>
      <c r="G16392" s="86"/>
    </row>
    <row r="16393" spans="1:8" ht="18" customHeight="1">
      <c r="A16393" s="323"/>
      <c r="B16393" s="302"/>
      <c r="C16393" s="325"/>
      <c r="D16393" s="325"/>
      <c r="E16393" s="46"/>
      <c r="F16393" s="130"/>
      <c r="G16393" s="86"/>
    </row>
    <row r="16394" spans="1:8" ht="18" customHeight="1">
      <c r="A16394" s="323" t="s">
        <v>963</v>
      </c>
      <c r="B16394" s="302" t="s">
        <v>13</v>
      </c>
      <c r="C16394" s="325" t="s">
        <v>1445</v>
      </c>
      <c r="D16394" s="325">
        <v>107</v>
      </c>
      <c r="E16394" s="46">
        <v>30500</v>
      </c>
      <c r="F16394" s="130">
        <f>E16394*D16394</f>
        <v>3263500</v>
      </c>
      <c r="G16394" s="86">
        <f>SUM(F16394:F16395)</f>
        <v>6636800</v>
      </c>
    </row>
    <row r="16395" spans="1:8" ht="18" customHeight="1">
      <c r="A16395" s="323"/>
      <c r="B16395" s="302" t="s">
        <v>13</v>
      </c>
      <c r="C16395" s="325" t="s">
        <v>1444</v>
      </c>
      <c r="D16395" s="325">
        <v>110.6</v>
      </c>
      <c r="E16395" s="46">
        <v>30500</v>
      </c>
      <c r="F16395" s="130">
        <f>E16395*D16395</f>
        <v>3373300</v>
      </c>
      <c r="G16395" s="69"/>
    </row>
    <row r="16396" spans="1:8" ht="18" customHeight="1">
      <c r="A16396" s="323"/>
      <c r="B16396" s="302"/>
      <c r="C16396" s="325"/>
      <c r="D16396" s="325"/>
      <c r="E16396" s="46"/>
      <c r="F16396" s="130"/>
      <c r="G16396" s="69"/>
    </row>
    <row r="16397" spans="1:8" ht="18" customHeight="1">
      <c r="A16397" s="323" t="s">
        <v>2803</v>
      </c>
      <c r="B16397" s="302" t="s">
        <v>13</v>
      </c>
      <c r="C16397" s="325" t="s">
        <v>45</v>
      </c>
      <c r="D16397" s="325">
        <v>10</v>
      </c>
      <c r="E16397" s="46">
        <v>30000</v>
      </c>
      <c r="F16397" s="130">
        <f>E16397*D16397</f>
        <v>300000</v>
      </c>
      <c r="G16397" s="86">
        <f>SUM(F16397:F16399)</f>
        <v>17055000</v>
      </c>
    </row>
    <row r="16398" spans="1:8" ht="18" customHeight="1">
      <c r="A16398" s="323"/>
      <c r="B16398" s="302" t="s">
        <v>13</v>
      </c>
      <c r="C16398" s="325" t="s">
        <v>22</v>
      </c>
      <c r="D16398" s="325">
        <v>10</v>
      </c>
      <c r="E16398" s="46">
        <v>30000</v>
      </c>
      <c r="F16398" s="130">
        <f>E16398*D16398</f>
        <v>300000</v>
      </c>
      <c r="G16398" s="86"/>
    </row>
    <row r="16399" spans="1:8" ht="18" customHeight="1">
      <c r="A16399" s="323"/>
      <c r="B16399" s="302" t="s">
        <v>13</v>
      </c>
      <c r="C16399" s="325" t="s">
        <v>703</v>
      </c>
      <c r="D16399" s="325">
        <v>548.5</v>
      </c>
      <c r="E16399" s="46">
        <v>30000</v>
      </c>
      <c r="F16399" s="130">
        <f>E16399*D16399</f>
        <v>16455000</v>
      </c>
      <c r="G16399" s="86"/>
    </row>
    <row r="16400" spans="1:8" ht="18" customHeight="1">
      <c r="A16400" s="323"/>
      <c r="B16400" s="302"/>
      <c r="C16400" s="325"/>
      <c r="D16400" s="325"/>
      <c r="E16400" s="46"/>
      <c r="F16400" s="130">
        <f t="shared" si="257"/>
        <v>0</v>
      </c>
      <c r="G16400" s="69"/>
    </row>
    <row r="16401" spans="1:9" ht="18" customHeight="1">
      <c r="A16401" s="323" t="s">
        <v>2349</v>
      </c>
      <c r="B16401" s="302" t="s">
        <v>13</v>
      </c>
      <c r="C16401" s="325" t="s">
        <v>202</v>
      </c>
      <c r="D16401" s="325">
        <v>10</v>
      </c>
      <c r="E16401" s="46">
        <v>30000</v>
      </c>
      <c r="F16401" s="130">
        <f t="shared" si="257"/>
        <v>300000</v>
      </c>
      <c r="G16401" s="86">
        <f>SUM(F16401:F16404)</f>
        <v>1500000</v>
      </c>
    </row>
    <row r="16402" spans="1:9" ht="18" customHeight="1">
      <c r="A16402" s="323"/>
      <c r="B16402" s="302" t="s">
        <v>13</v>
      </c>
      <c r="C16402" s="325" t="s">
        <v>46</v>
      </c>
      <c r="D16402" s="325">
        <v>10</v>
      </c>
      <c r="E16402" s="46">
        <v>30000</v>
      </c>
      <c r="F16402" s="130">
        <f t="shared" si="257"/>
        <v>300000</v>
      </c>
      <c r="G16402" s="69"/>
    </row>
    <row r="16403" spans="1:9" ht="18" customHeight="1">
      <c r="A16403" s="323"/>
      <c r="B16403" s="302" t="s">
        <v>13</v>
      </c>
      <c r="C16403" s="325" t="s">
        <v>76</v>
      </c>
      <c r="D16403" s="325">
        <v>10</v>
      </c>
      <c r="E16403" s="46">
        <v>30000</v>
      </c>
      <c r="F16403" s="130">
        <f t="shared" si="257"/>
        <v>300000</v>
      </c>
      <c r="G16403" s="69"/>
    </row>
    <row r="16404" spans="1:9" ht="18" customHeight="1">
      <c r="A16404" s="323"/>
      <c r="B16404" s="302" t="s">
        <v>13</v>
      </c>
      <c r="C16404" s="325" t="s">
        <v>75</v>
      </c>
      <c r="D16404" s="325">
        <v>20</v>
      </c>
      <c r="E16404" s="46">
        <v>30000</v>
      </c>
      <c r="F16404" s="130">
        <f t="shared" si="257"/>
        <v>600000</v>
      </c>
      <c r="G16404" s="69"/>
    </row>
    <row r="16405" spans="1:9" ht="18" customHeight="1">
      <c r="A16405" s="323"/>
      <c r="B16405" s="302"/>
      <c r="C16405" s="325"/>
      <c r="D16405" s="325"/>
      <c r="E16405" s="46"/>
      <c r="F16405" s="130">
        <f t="shared" si="257"/>
        <v>0</v>
      </c>
      <c r="G16405" s="69"/>
    </row>
    <row r="16406" spans="1:9" ht="18" customHeight="1">
      <c r="A16406" s="323" t="s">
        <v>2305</v>
      </c>
      <c r="B16406" s="302" t="s">
        <v>1022</v>
      </c>
      <c r="C16406" s="325" t="s">
        <v>46</v>
      </c>
      <c r="D16406" s="325">
        <v>50</v>
      </c>
      <c r="E16406" s="46">
        <v>39000</v>
      </c>
      <c r="F16406" s="130">
        <f t="shared" si="257"/>
        <v>1950000</v>
      </c>
      <c r="G16406" s="86">
        <f>SUM(F16406:F16407)</f>
        <v>4056000</v>
      </c>
    </row>
    <row r="16407" spans="1:9" ht="18" customHeight="1">
      <c r="A16407" s="323"/>
      <c r="B16407" s="302" t="s">
        <v>1022</v>
      </c>
      <c r="C16407" s="325" t="s">
        <v>385</v>
      </c>
      <c r="D16407" s="325">
        <v>54</v>
      </c>
      <c r="E16407" s="46">
        <v>39000</v>
      </c>
      <c r="F16407" s="130">
        <f t="shared" si="257"/>
        <v>2106000</v>
      </c>
      <c r="G16407" s="69"/>
    </row>
    <row r="16408" spans="1:9" ht="18" customHeight="1">
      <c r="A16408" s="323"/>
      <c r="B16408" s="302"/>
      <c r="C16408" s="325"/>
      <c r="D16408" s="325"/>
      <c r="E16408" s="46"/>
      <c r="F16408" s="130">
        <f t="shared" si="257"/>
        <v>0</v>
      </c>
      <c r="G16408" s="69"/>
    </row>
    <row r="16409" spans="1:9" ht="18" customHeight="1">
      <c r="A16409" s="323" t="s">
        <v>3410</v>
      </c>
      <c r="B16409" s="302" t="s">
        <v>1022</v>
      </c>
      <c r="C16409" s="325" t="s">
        <v>46</v>
      </c>
      <c r="D16409" s="325">
        <v>69</v>
      </c>
      <c r="E16409" s="46">
        <v>39000</v>
      </c>
      <c r="F16409" s="130">
        <f t="shared" si="257"/>
        <v>2691000</v>
      </c>
      <c r="G16409" s="86">
        <f>F16409</f>
        <v>2691000</v>
      </c>
    </row>
    <row r="16410" spans="1:9" ht="18" customHeight="1">
      <c r="A16410" s="323"/>
      <c r="B16410" s="302"/>
      <c r="C16410" s="325"/>
      <c r="D16410" s="325"/>
      <c r="E16410" s="46"/>
      <c r="F16410" s="130">
        <f t="shared" si="257"/>
        <v>0</v>
      </c>
      <c r="G16410" s="69"/>
    </row>
    <row r="16411" spans="1:9" ht="18" customHeight="1">
      <c r="A16411" s="323" t="s">
        <v>2885</v>
      </c>
      <c r="B16411" s="302" t="s">
        <v>13</v>
      </c>
      <c r="C16411" s="325" t="s">
        <v>198</v>
      </c>
      <c r="D16411" s="325">
        <v>104.9</v>
      </c>
      <c r="E16411" s="46">
        <v>30500</v>
      </c>
      <c r="F16411" s="130">
        <f t="shared" si="257"/>
        <v>3199450</v>
      </c>
      <c r="G16411" s="86">
        <f>F16411</f>
        <v>3199450</v>
      </c>
    </row>
    <row r="16412" spans="1:9" ht="18" customHeight="1">
      <c r="A16412" s="323"/>
      <c r="B16412" s="302"/>
      <c r="C16412" s="325"/>
      <c r="D16412" s="325"/>
      <c r="E16412" s="46"/>
      <c r="F16412" s="130">
        <f t="shared" si="257"/>
        <v>0</v>
      </c>
      <c r="G16412" s="69"/>
    </row>
    <row r="16413" spans="1:9" ht="18" customHeight="1">
      <c r="A16413" s="323" t="s">
        <v>235</v>
      </c>
      <c r="B16413" s="302" t="s">
        <v>13</v>
      </c>
      <c r="C16413" s="325" t="s">
        <v>347</v>
      </c>
      <c r="D16413" s="325">
        <v>94</v>
      </c>
      <c r="E16413" s="46">
        <v>30000</v>
      </c>
      <c r="F16413" s="130">
        <f t="shared" si="257"/>
        <v>2820000</v>
      </c>
      <c r="G16413" s="86">
        <f>F16413</f>
        <v>2820000</v>
      </c>
      <c r="H16413" s="277" t="s">
        <v>2474</v>
      </c>
    </row>
    <row r="16414" spans="1:9" ht="18" customHeight="1">
      <c r="A16414" s="323"/>
      <c r="B16414" s="302"/>
      <c r="C16414" s="325"/>
      <c r="D16414" s="325"/>
      <c r="E16414" s="46"/>
      <c r="F16414" s="130">
        <f t="shared" si="257"/>
        <v>0</v>
      </c>
      <c r="G16414" s="69"/>
    </row>
    <row r="16415" spans="1:9" ht="18" customHeight="1">
      <c r="A16415" s="323" t="s">
        <v>93</v>
      </c>
      <c r="B16415" s="302" t="s">
        <v>31</v>
      </c>
      <c r="C16415" s="325" t="s">
        <v>349</v>
      </c>
      <c r="D16415" s="325">
        <v>214.7</v>
      </c>
      <c r="E16415" s="46">
        <v>35000</v>
      </c>
      <c r="F16415" s="130">
        <f t="shared" si="257"/>
        <v>7514500</v>
      </c>
      <c r="G16415" s="86">
        <f>SUM(F16415:F16421)</f>
        <v>28743300</v>
      </c>
      <c r="H16415" s="277" t="s">
        <v>2474</v>
      </c>
      <c r="I16415" s="280" t="s">
        <v>115</v>
      </c>
    </row>
    <row r="16416" spans="1:9" ht="18" customHeight="1">
      <c r="A16416" s="323"/>
      <c r="B16416" s="302" t="s">
        <v>23</v>
      </c>
      <c r="C16416" s="325" t="s">
        <v>78</v>
      </c>
      <c r="D16416" s="325">
        <v>281.3</v>
      </c>
      <c r="E16416" s="46">
        <v>34500</v>
      </c>
      <c r="F16416" s="130">
        <f t="shared" si="257"/>
        <v>9704850</v>
      </c>
      <c r="G16416" s="69"/>
      <c r="I16416" s="280" t="s">
        <v>2196</v>
      </c>
    </row>
    <row r="16417" spans="1:8" ht="18" customHeight="1">
      <c r="A16417" s="323"/>
      <c r="B16417" s="302" t="s">
        <v>13</v>
      </c>
      <c r="C16417" s="325" t="s">
        <v>1582</v>
      </c>
      <c r="D16417" s="325">
        <v>109.3</v>
      </c>
      <c r="E16417" s="46">
        <v>30500</v>
      </c>
      <c r="F16417" s="130">
        <f t="shared" si="257"/>
        <v>3333650</v>
      </c>
      <c r="G16417" s="69"/>
    </row>
    <row r="16418" spans="1:8" ht="18" customHeight="1">
      <c r="A16418" s="323"/>
      <c r="B16418" s="302" t="s">
        <v>23</v>
      </c>
      <c r="C16418" s="325" t="s">
        <v>3424</v>
      </c>
      <c r="D16418" s="325">
        <v>59.5</v>
      </c>
      <c r="E16418" s="46">
        <v>34500</v>
      </c>
      <c r="F16418" s="130">
        <f t="shared" si="257"/>
        <v>2052750</v>
      </c>
      <c r="G16418" s="69"/>
    </row>
    <row r="16419" spans="1:8" ht="18" customHeight="1">
      <c r="A16419" s="323"/>
      <c r="B16419" s="302" t="s">
        <v>23</v>
      </c>
      <c r="C16419" s="325" t="s">
        <v>1806</v>
      </c>
      <c r="D16419" s="325">
        <v>60</v>
      </c>
      <c r="E16419" s="46">
        <v>34500</v>
      </c>
      <c r="F16419" s="130">
        <f t="shared" si="257"/>
        <v>2070000</v>
      </c>
      <c r="G16419" s="69"/>
    </row>
    <row r="16420" spans="1:8" ht="18" customHeight="1">
      <c r="A16420" s="323"/>
      <c r="B16420" s="302" t="s">
        <v>23</v>
      </c>
      <c r="C16420" s="325" t="s">
        <v>1805</v>
      </c>
      <c r="D16420" s="325">
        <v>59.7</v>
      </c>
      <c r="E16420" s="46">
        <v>34500</v>
      </c>
      <c r="F16420" s="130">
        <f t="shared" si="257"/>
        <v>2059650</v>
      </c>
      <c r="G16420" s="69"/>
    </row>
    <row r="16421" spans="1:8" ht="18" customHeight="1">
      <c r="A16421" s="323"/>
      <c r="B16421" s="302" t="s">
        <v>23</v>
      </c>
      <c r="C16421" s="325" t="s">
        <v>3425</v>
      </c>
      <c r="D16421" s="325">
        <v>58.2</v>
      </c>
      <c r="E16421" s="46">
        <v>34500</v>
      </c>
      <c r="F16421" s="130">
        <f t="shared" si="257"/>
        <v>2007900</v>
      </c>
      <c r="G16421" s="69"/>
    </row>
    <row r="16422" spans="1:8" ht="18" customHeight="1">
      <c r="A16422" s="323"/>
      <c r="B16422" s="302"/>
      <c r="C16422" s="325"/>
      <c r="D16422" s="325"/>
      <c r="E16422" s="46"/>
      <c r="F16422" s="130">
        <f t="shared" si="257"/>
        <v>0</v>
      </c>
      <c r="G16422" s="69"/>
    </row>
    <row r="16423" spans="1:8" ht="18" customHeight="1">
      <c r="A16423" s="323" t="s">
        <v>418</v>
      </c>
      <c r="B16423" s="302" t="s">
        <v>31</v>
      </c>
      <c r="C16423" s="325" t="s">
        <v>416</v>
      </c>
      <c r="D16423" s="325">
        <v>328.3</v>
      </c>
      <c r="E16423" s="46">
        <v>35000</v>
      </c>
      <c r="F16423" s="130">
        <f t="shared" si="257"/>
        <v>11490500</v>
      </c>
      <c r="G16423" s="86">
        <f>F16423</f>
        <v>11490500</v>
      </c>
      <c r="H16423" s="277" t="s">
        <v>2474</v>
      </c>
    </row>
    <row r="16424" spans="1:8" ht="18" customHeight="1">
      <c r="A16424" s="323"/>
      <c r="B16424" s="302"/>
      <c r="C16424" s="325"/>
      <c r="D16424" s="325"/>
      <c r="E16424" s="46"/>
      <c r="F16424" s="130">
        <f t="shared" si="257"/>
        <v>0</v>
      </c>
      <c r="G16424" s="69"/>
    </row>
    <row r="16425" spans="1:8" ht="18" customHeight="1">
      <c r="A16425" s="323" t="s">
        <v>193</v>
      </c>
      <c r="B16425" s="302" t="s">
        <v>13</v>
      </c>
      <c r="C16425" s="325" t="s">
        <v>1171</v>
      </c>
      <c r="D16425" s="325">
        <v>198</v>
      </c>
      <c r="E16425" s="46">
        <v>32000</v>
      </c>
      <c r="F16425" s="130">
        <f t="shared" si="257"/>
        <v>6336000</v>
      </c>
      <c r="G16425" s="86">
        <f>SUM(F16425:F16426)</f>
        <v>50391500</v>
      </c>
      <c r="H16425" s="277" t="s">
        <v>2474</v>
      </c>
    </row>
    <row r="16426" spans="1:8" ht="18" customHeight="1">
      <c r="A16426" s="323"/>
      <c r="B16426" s="302" t="s">
        <v>31</v>
      </c>
      <c r="C16426" s="325" t="s">
        <v>329</v>
      </c>
      <c r="D16426" s="325">
        <v>1207</v>
      </c>
      <c r="E16426" s="46">
        <v>36500</v>
      </c>
      <c r="F16426" s="130">
        <f t="shared" si="257"/>
        <v>44055500</v>
      </c>
      <c r="G16426" s="69"/>
    </row>
    <row r="16427" spans="1:8" ht="18" customHeight="1">
      <c r="A16427" s="323"/>
      <c r="B16427" s="302"/>
      <c r="C16427" s="325"/>
      <c r="D16427" s="325"/>
      <c r="E16427" s="46"/>
      <c r="F16427" s="130">
        <f t="shared" si="257"/>
        <v>0</v>
      </c>
      <c r="G16427" s="69"/>
    </row>
    <row r="16428" spans="1:8" ht="18" customHeight="1">
      <c r="A16428" s="323" t="s">
        <v>438</v>
      </c>
      <c r="B16428" s="302" t="s">
        <v>23</v>
      </c>
      <c r="C16428" s="325" t="s">
        <v>22</v>
      </c>
      <c r="D16428" s="325">
        <v>72.2</v>
      </c>
      <c r="E16428" s="46">
        <v>36000</v>
      </c>
      <c r="F16428" s="130">
        <f t="shared" si="257"/>
        <v>2599200</v>
      </c>
      <c r="G16428" s="86">
        <f>SUM(F16428:F16431)</f>
        <v>17561700</v>
      </c>
      <c r="H16428" s="277" t="s">
        <v>2474</v>
      </c>
    </row>
    <row r="16429" spans="1:8" ht="18" customHeight="1">
      <c r="A16429" s="323"/>
      <c r="B16429" s="302" t="s">
        <v>584</v>
      </c>
      <c r="C16429" s="325" t="s">
        <v>3421</v>
      </c>
      <c r="D16429" s="325">
        <v>198.7</v>
      </c>
      <c r="E16429" s="46">
        <v>35000</v>
      </c>
      <c r="F16429" s="130">
        <f t="shared" si="257"/>
        <v>6954500</v>
      </c>
      <c r="G16429" s="69"/>
    </row>
    <row r="16430" spans="1:8" ht="18" customHeight="1">
      <c r="A16430" s="323"/>
      <c r="B16430" s="302" t="s">
        <v>584</v>
      </c>
      <c r="C16430" s="325" t="s">
        <v>3422</v>
      </c>
      <c r="D16430" s="325">
        <v>145</v>
      </c>
      <c r="E16430" s="46">
        <v>35000</v>
      </c>
      <c r="F16430" s="130">
        <f t="shared" si="257"/>
        <v>5075000</v>
      </c>
      <c r="G16430" s="69"/>
    </row>
    <row r="16431" spans="1:8" ht="18" customHeight="1">
      <c r="A16431" s="323"/>
      <c r="B16431" s="302" t="s">
        <v>584</v>
      </c>
      <c r="C16431" s="325" t="s">
        <v>3423</v>
      </c>
      <c r="D16431" s="325">
        <v>83.8</v>
      </c>
      <c r="E16431" s="46">
        <v>35000</v>
      </c>
      <c r="F16431" s="130">
        <f t="shared" si="257"/>
        <v>2933000</v>
      </c>
      <c r="G16431" s="69"/>
    </row>
    <row r="16432" spans="1:8" ht="18" customHeight="1">
      <c r="A16432" s="323"/>
      <c r="B16432" s="302"/>
      <c r="C16432" s="325"/>
      <c r="D16432" s="325"/>
      <c r="E16432" s="46"/>
      <c r="F16432" s="130">
        <f t="shared" si="257"/>
        <v>0</v>
      </c>
      <c r="G16432" s="69"/>
    </row>
    <row r="16433" spans="1:8" ht="18" customHeight="1">
      <c r="A16433" s="323" t="s">
        <v>210</v>
      </c>
      <c r="B16433" s="302" t="s">
        <v>212</v>
      </c>
      <c r="C16433" s="325" t="s">
        <v>344</v>
      </c>
      <c r="D16433" s="325">
        <v>200</v>
      </c>
      <c r="E16433" s="46">
        <v>31000</v>
      </c>
      <c r="F16433" s="130">
        <f t="shared" si="257"/>
        <v>6200000</v>
      </c>
      <c r="G16433" s="86">
        <f>SUM(F16433:F16436)</f>
        <v>27450000</v>
      </c>
      <c r="H16433" s="277" t="s">
        <v>2474</v>
      </c>
    </row>
    <row r="16434" spans="1:8" ht="18" customHeight="1">
      <c r="A16434" s="323"/>
      <c r="B16434" s="302" t="s">
        <v>212</v>
      </c>
      <c r="C16434" s="325" t="s">
        <v>213</v>
      </c>
      <c r="D16434" s="325">
        <v>225</v>
      </c>
      <c r="E16434" s="46">
        <v>31000</v>
      </c>
      <c r="F16434" s="130">
        <f t="shared" si="257"/>
        <v>6975000</v>
      </c>
      <c r="G16434" s="69"/>
    </row>
    <row r="16435" spans="1:8" ht="18" customHeight="1">
      <c r="A16435" s="323"/>
      <c r="B16435" s="302" t="s">
        <v>212</v>
      </c>
      <c r="C16435" s="325" t="s">
        <v>346</v>
      </c>
      <c r="D16435" s="325">
        <v>125</v>
      </c>
      <c r="E16435" s="46">
        <v>31000</v>
      </c>
      <c r="F16435" s="130">
        <f t="shared" si="257"/>
        <v>3875000</v>
      </c>
      <c r="G16435" s="69"/>
    </row>
    <row r="16436" spans="1:8" ht="18" customHeight="1">
      <c r="A16436" s="323"/>
      <c r="B16436" s="302" t="s">
        <v>3400</v>
      </c>
      <c r="C16436" s="325" t="s">
        <v>1320</v>
      </c>
      <c r="D16436" s="325">
        <v>325</v>
      </c>
      <c r="E16436" s="46">
        <v>32000</v>
      </c>
      <c r="F16436" s="130">
        <f t="shared" si="257"/>
        <v>10400000</v>
      </c>
      <c r="G16436" s="69"/>
    </row>
    <row r="16437" spans="1:8" ht="18" customHeight="1">
      <c r="A16437" s="323"/>
      <c r="B16437" s="302"/>
      <c r="C16437" s="325"/>
      <c r="D16437" s="325"/>
      <c r="E16437" s="46"/>
      <c r="F16437" s="130">
        <f t="shared" si="257"/>
        <v>0</v>
      </c>
      <c r="G16437" s="69"/>
    </row>
    <row r="16438" spans="1:8" ht="18" customHeight="1">
      <c r="A16438" s="323" t="s">
        <v>178</v>
      </c>
      <c r="B16438" s="302" t="s">
        <v>669</v>
      </c>
      <c r="C16438" s="325" t="s">
        <v>60</v>
      </c>
      <c r="D16438" s="325">
        <v>255.6</v>
      </c>
      <c r="E16438" s="46">
        <v>34500</v>
      </c>
      <c r="F16438" s="130">
        <f t="shared" si="257"/>
        <v>8818200</v>
      </c>
      <c r="G16438" s="86">
        <f>F16438</f>
        <v>8818200</v>
      </c>
      <c r="H16438" s="277" t="s">
        <v>2474</v>
      </c>
    </row>
    <row r="16439" spans="1:8" ht="18" customHeight="1">
      <c r="A16439" s="323"/>
      <c r="B16439" s="302"/>
      <c r="C16439" s="325"/>
      <c r="D16439" s="325"/>
      <c r="E16439" s="46"/>
      <c r="F16439" s="130">
        <f t="shared" si="257"/>
        <v>0</v>
      </c>
      <c r="G16439" s="69"/>
    </row>
    <row r="16440" spans="1:8" ht="18" customHeight="1">
      <c r="A16440" s="323" t="s">
        <v>321</v>
      </c>
      <c r="B16440" s="302" t="s">
        <v>23</v>
      </c>
      <c r="C16440" s="325" t="s">
        <v>787</v>
      </c>
      <c r="D16440" s="325">
        <v>252.4</v>
      </c>
      <c r="E16440" s="46">
        <v>33500</v>
      </c>
      <c r="F16440" s="130">
        <f t="shared" si="257"/>
        <v>8455400</v>
      </c>
      <c r="G16440" s="86">
        <f>F16440</f>
        <v>8455400</v>
      </c>
      <c r="H16440" s="277" t="s">
        <v>2474</v>
      </c>
    </row>
    <row r="16441" spans="1:8" ht="18" customHeight="1">
      <c r="A16441" s="323"/>
      <c r="B16441" s="302"/>
      <c r="C16441" s="325"/>
      <c r="D16441" s="325"/>
      <c r="E16441" s="46"/>
      <c r="F16441" s="130">
        <f t="shared" si="257"/>
        <v>0</v>
      </c>
      <c r="G16441" s="69"/>
    </row>
    <row r="16442" spans="1:8" ht="18" customHeight="1">
      <c r="A16442" s="323" t="s">
        <v>490</v>
      </c>
      <c r="B16442" s="302" t="s">
        <v>13</v>
      </c>
      <c r="C16442" s="325" t="s">
        <v>2567</v>
      </c>
      <c r="D16442" s="325">
        <v>115</v>
      </c>
      <c r="E16442" s="46">
        <v>30500</v>
      </c>
      <c r="F16442" s="130">
        <f t="shared" si="257"/>
        <v>3507500</v>
      </c>
      <c r="G16442" s="86">
        <f>F16442</f>
        <v>3507500</v>
      </c>
      <c r="H16442" s="277" t="s">
        <v>2474</v>
      </c>
    </row>
    <row r="16443" spans="1:8" ht="18" customHeight="1">
      <c r="A16443" s="323"/>
      <c r="B16443" s="302"/>
      <c r="C16443" s="325"/>
      <c r="D16443" s="325"/>
      <c r="E16443" s="46"/>
      <c r="F16443" s="130">
        <f t="shared" si="257"/>
        <v>0</v>
      </c>
      <c r="G16443" s="69"/>
    </row>
    <row r="16444" spans="1:8" ht="18" customHeight="1">
      <c r="A16444" s="323" t="s">
        <v>2463</v>
      </c>
      <c r="B16444" s="302" t="s">
        <v>31</v>
      </c>
      <c r="C16444" s="325" t="s">
        <v>1511</v>
      </c>
      <c r="D16444" s="325">
        <v>105.7</v>
      </c>
      <c r="E16444" s="46">
        <v>35000</v>
      </c>
      <c r="F16444" s="130">
        <f t="shared" si="257"/>
        <v>3699500</v>
      </c>
      <c r="G16444" s="86">
        <f>SUM(F16444:F16445)</f>
        <v>5078500</v>
      </c>
    </row>
    <row r="16445" spans="1:8" ht="18" customHeight="1">
      <c r="A16445" s="323"/>
      <c r="B16445" s="302" t="s">
        <v>31</v>
      </c>
      <c r="C16445" s="325" t="s">
        <v>1585</v>
      </c>
      <c r="D16445" s="325">
        <v>39.4</v>
      </c>
      <c r="E16445" s="46">
        <v>35000</v>
      </c>
      <c r="F16445" s="130">
        <f t="shared" si="257"/>
        <v>1379000</v>
      </c>
      <c r="G16445" s="69"/>
    </row>
    <row r="16446" spans="1:8" ht="18" customHeight="1">
      <c r="A16446" s="323"/>
      <c r="B16446" s="302"/>
      <c r="C16446" s="325"/>
      <c r="D16446" s="325"/>
      <c r="E16446" s="46"/>
      <c r="F16446" s="130">
        <f t="shared" si="257"/>
        <v>0</v>
      </c>
      <c r="G16446" s="69"/>
    </row>
    <row r="16447" spans="1:8" ht="18" customHeight="1">
      <c r="A16447" s="323" t="s">
        <v>884</v>
      </c>
      <c r="B16447" s="444" t="s">
        <v>3426</v>
      </c>
      <c r="C16447" s="482" t="s">
        <v>22</v>
      </c>
      <c r="D16447" s="482">
        <v>50</v>
      </c>
      <c r="E16447" s="116">
        <v>47000</v>
      </c>
      <c r="F16447" s="131">
        <f t="shared" si="257"/>
        <v>2350000</v>
      </c>
      <c r="G16447" s="86">
        <f>SUM(F16447:F16448)</f>
        <v>4050000</v>
      </c>
      <c r="H16447" s="277" t="s">
        <v>2474</v>
      </c>
    </row>
    <row r="16448" spans="1:8" ht="18" customHeight="1">
      <c r="A16448" s="323"/>
      <c r="B16448" s="444" t="s">
        <v>3427</v>
      </c>
      <c r="C16448" s="482"/>
      <c r="D16448" s="482">
        <v>1</v>
      </c>
      <c r="E16448" s="116">
        <v>1700000</v>
      </c>
      <c r="F16448" s="131">
        <f t="shared" si="257"/>
        <v>1700000</v>
      </c>
      <c r="G16448" s="69"/>
    </row>
    <row r="16449" spans="1:8" ht="18" customHeight="1">
      <c r="A16449" s="323"/>
      <c r="B16449" s="302"/>
      <c r="C16449" s="325"/>
      <c r="D16449" s="325"/>
      <c r="E16449" s="46"/>
      <c r="F16449" s="130">
        <f t="shared" si="257"/>
        <v>0</v>
      </c>
      <c r="G16449" s="69"/>
    </row>
    <row r="16450" spans="1:8" ht="18" customHeight="1">
      <c r="A16450" s="323" t="s">
        <v>207</v>
      </c>
      <c r="B16450" s="302" t="s">
        <v>31</v>
      </c>
      <c r="C16450" s="325" t="s">
        <v>849</v>
      </c>
      <c r="D16450" s="325">
        <v>119.3</v>
      </c>
      <c r="E16450" s="46">
        <v>36000</v>
      </c>
      <c r="F16450" s="130">
        <f t="shared" si="257"/>
        <v>4294800</v>
      </c>
      <c r="G16450" s="86">
        <f>F16450</f>
        <v>4294800</v>
      </c>
      <c r="H16450" s="277" t="s">
        <v>2474</v>
      </c>
    </row>
    <row r="16451" spans="1:8" ht="18" customHeight="1">
      <c r="A16451" s="323"/>
      <c r="B16451" s="302"/>
      <c r="C16451" s="325"/>
      <c r="D16451" s="325"/>
      <c r="E16451" s="46"/>
      <c r="F16451" s="130">
        <f t="shared" si="257"/>
        <v>0</v>
      </c>
      <c r="G16451" s="69"/>
    </row>
    <row r="16452" spans="1:8" ht="18" customHeight="1">
      <c r="A16452" s="323" t="s">
        <v>154</v>
      </c>
      <c r="B16452" s="444" t="s">
        <v>1293</v>
      </c>
      <c r="C16452" s="482" t="s">
        <v>1294</v>
      </c>
      <c r="D16452" s="482">
        <v>25</v>
      </c>
      <c r="E16452" s="116">
        <v>40500</v>
      </c>
      <c r="F16452" s="131">
        <f t="shared" si="257"/>
        <v>1012500</v>
      </c>
      <c r="G16452" s="86">
        <f>SUM(F16452:F16454)</f>
        <v>3899500</v>
      </c>
      <c r="H16452" s="277" t="s">
        <v>2474</v>
      </c>
    </row>
    <row r="16453" spans="1:8" ht="18" customHeight="1">
      <c r="A16453" s="323"/>
      <c r="B16453" s="302" t="s">
        <v>13</v>
      </c>
      <c r="C16453" s="325" t="s">
        <v>59</v>
      </c>
      <c r="D16453" s="325">
        <v>100</v>
      </c>
      <c r="E16453" s="46">
        <v>31000</v>
      </c>
      <c r="F16453" s="130">
        <f t="shared" si="257"/>
        <v>3100000</v>
      </c>
      <c r="G16453" s="69"/>
    </row>
    <row r="16454" spans="1:8" ht="18" customHeight="1">
      <c r="A16454" s="323"/>
      <c r="B16454" s="439" t="s">
        <v>3428</v>
      </c>
      <c r="C16454" s="430" t="s">
        <v>745</v>
      </c>
      <c r="D16454" s="430">
        <v>-7.1</v>
      </c>
      <c r="E16454" s="54">
        <v>30000</v>
      </c>
      <c r="F16454" s="140">
        <f t="shared" si="257"/>
        <v>-213000</v>
      </c>
      <c r="G16454" s="69"/>
    </row>
    <row r="16455" spans="1:8" ht="18" customHeight="1">
      <c r="A16455" s="323"/>
      <c r="B16455" s="302"/>
      <c r="C16455" s="325"/>
      <c r="D16455" s="325"/>
      <c r="E16455" s="46"/>
      <c r="F16455" s="130">
        <f t="shared" si="257"/>
        <v>0</v>
      </c>
      <c r="G16455" s="69"/>
    </row>
    <row r="16456" spans="1:8" ht="18" customHeight="1">
      <c r="A16456" s="323" t="s">
        <v>88</v>
      </c>
      <c r="B16456" s="302" t="s">
        <v>13</v>
      </c>
      <c r="C16456" s="325" t="s">
        <v>369</v>
      </c>
      <c r="D16456" s="325">
        <v>552.4</v>
      </c>
      <c r="E16456" s="46">
        <v>30000</v>
      </c>
      <c r="F16456" s="130">
        <f t="shared" si="257"/>
        <v>16572000</v>
      </c>
      <c r="G16456" s="86">
        <f>F16456</f>
        <v>16572000</v>
      </c>
      <c r="H16456" s="277" t="s">
        <v>2474</v>
      </c>
    </row>
    <row r="16457" spans="1:8" ht="18" customHeight="1">
      <c r="A16457" s="323"/>
      <c r="B16457" s="302"/>
      <c r="C16457" s="325"/>
      <c r="D16457" s="325"/>
      <c r="E16457" s="46"/>
      <c r="F16457" s="130">
        <f t="shared" si="257"/>
        <v>0</v>
      </c>
      <c r="G16457" s="69"/>
    </row>
    <row r="16458" spans="1:8" ht="18" customHeight="1">
      <c r="A16458" s="323" t="s">
        <v>316</v>
      </c>
      <c r="B16458" s="302" t="s">
        <v>13</v>
      </c>
      <c r="C16458" s="325" t="s">
        <v>867</v>
      </c>
      <c r="D16458" s="325">
        <v>102.5</v>
      </c>
      <c r="E16458" s="46">
        <v>30000</v>
      </c>
      <c r="F16458" s="130">
        <f t="shared" si="257"/>
        <v>3075000</v>
      </c>
      <c r="G16458" s="86">
        <f>SUM(F16458:F16468)</f>
        <v>68507750</v>
      </c>
      <c r="H16458" s="277" t="s">
        <v>2474</v>
      </c>
    </row>
    <row r="16459" spans="1:8" ht="18" customHeight="1">
      <c r="A16459" s="323"/>
      <c r="B16459" s="302" t="s">
        <v>13</v>
      </c>
      <c r="C16459" s="325" t="s">
        <v>3429</v>
      </c>
      <c r="D16459" s="325">
        <v>202</v>
      </c>
      <c r="E16459" s="46">
        <v>30000</v>
      </c>
      <c r="F16459" s="130">
        <f t="shared" ref="F16459:F16510" si="258">E16459*D16459</f>
        <v>6060000</v>
      </c>
      <c r="G16459" s="69"/>
    </row>
    <row r="16460" spans="1:8" ht="18" customHeight="1">
      <c r="A16460" s="323"/>
      <c r="B16460" s="302" t="s">
        <v>23</v>
      </c>
      <c r="C16460" s="325" t="s">
        <v>372</v>
      </c>
      <c r="D16460" s="325">
        <v>194.5</v>
      </c>
      <c r="E16460" s="46">
        <v>29000</v>
      </c>
      <c r="F16460" s="130">
        <f t="shared" si="258"/>
        <v>5640500</v>
      </c>
      <c r="G16460" s="69"/>
    </row>
    <row r="16461" spans="1:8" ht="18" customHeight="1">
      <c r="A16461" s="323"/>
      <c r="B16461" s="302" t="s">
        <v>23</v>
      </c>
      <c r="C16461" s="325" t="s">
        <v>198</v>
      </c>
      <c r="D16461" s="325">
        <v>316</v>
      </c>
      <c r="E16461" s="46">
        <v>29000</v>
      </c>
      <c r="F16461" s="130">
        <f t="shared" si="258"/>
        <v>9164000</v>
      </c>
      <c r="G16461" s="69"/>
    </row>
    <row r="16462" spans="1:8" ht="18" customHeight="1">
      <c r="A16462" s="323"/>
      <c r="B16462" s="302" t="s">
        <v>31</v>
      </c>
      <c r="C16462" s="325" t="s">
        <v>388</v>
      </c>
      <c r="D16462" s="325">
        <v>101.9</v>
      </c>
      <c r="E16462" s="46">
        <v>33000</v>
      </c>
      <c r="F16462" s="130">
        <f t="shared" si="258"/>
        <v>3362700</v>
      </c>
      <c r="G16462" s="69"/>
    </row>
    <row r="16463" spans="1:8" ht="18" customHeight="1">
      <c r="A16463" s="323"/>
      <c r="B16463" s="302" t="s">
        <v>31</v>
      </c>
      <c r="C16463" s="325" t="s">
        <v>1459</v>
      </c>
      <c r="D16463" s="325">
        <v>254</v>
      </c>
      <c r="E16463" s="46">
        <v>33000</v>
      </c>
      <c r="F16463" s="130">
        <f t="shared" si="258"/>
        <v>8382000</v>
      </c>
      <c r="G16463" s="69"/>
    </row>
    <row r="16464" spans="1:8" ht="18" customHeight="1">
      <c r="A16464" s="323"/>
      <c r="B16464" s="302" t="s">
        <v>31</v>
      </c>
      <c r="C16464" s="325" t="s">
        <v>2611</v>
      </c>
      <c r="D16464" s="325">
        <v>298.60000000000002</v>
      </c>
      <c r="E16464" s="46">
        <v>34000</v>
      </c>
      <c r="F16464" s="130">
        <f t="shared" si="258"/>
        <v>10152400</v>
      </c>
      <c r="G16464" s="69"/>
    </row>
    <row r="16465" spans="1:8" ht="18" customHeight="1">
      <c r="A16465" s="323"/>
      <c r="B16465" s="302" t="s">
        <v>31</v>
      </c>
      <c r="C16465" s="325" t="s">
        <v>15</v>
      </c>
      <c r="D16465" s="325">
        <v>95.4</v>
      </c>
      <c r="E16465" s="46">
        <v>34000</v>
      </c>
      <c r="F16465" s="130">
        <f t="shared" si="258"/>
        <v>3243600</v>
      </c>
      <c r="G16465" s="69"/>
    </row>
    <row r="16466" spans="1:8" ht="18" customHeight="1">
      <c r="A16466" s="323"/>
      <c r="B16466" s="302" t="s">
        <v>31</v>
      </c>
      <c r="C16466" s="325" t="s">
        <v>856</v>
      </c>
      <c r="D16466" s="325">
        <v>100.6</v>
      </c>
      <c r="E16466" s="46">
        <v>34000</v>
      </c>
      <c r="F16466" s="130">
        <f t="shared" si="258"/>
        <v>3420400</v>
      </c>
      <c r="G16466" s="69"/>
    </row>
    <row r="16467" spans="1:8" ht="18" customHeight="1">
      <c r="A16467" s="323"/>
      <c r="B16467" s="302" t="s">
        <v>135</v>
      </c>
      <c r="C16467" s="325" t="s">
        <v>627</v>
      </c>
      <c r="D16467" s="325">
        <v>414.7</v>
      </c>
      <c r="E16467" s="46">
        <v>34500</v>
      </c>
      <c r="F16467" s="130">
        <f t="shared" si="258"/>
        <v>14307150</v>
      </c>
      <c r="G16467" s="69"/>
    </row>
    <row r="16468" spans="1:8" ht="18" customHeight="1">
      <c r="A16468" s="323"/>
      <c r="B16468" s="302" t="s">
        <v>31</v>
      </c>
      <c r="C16468" s="325" t="s">
        <v>75</v>
      </c>
      <c r="D16468" s="325">
        <v>50</v>
      </c>
      <c r="E16468" s="46">
        <v>34000</v>
      </c>
      <c r="F16468" s="130">
        <f t="shared" si="258"/>
        <v>1700000</v>
      </c>
      <c r="G16468" s="69"/>
    </row>
    <row r="16469" spans="1:8" ht="18" customHeight="1">
      <c r="A16469" s="323"/>
      <c r="B16469" s="302"/>
      <c r="C16469" s="325"/>
      <c r="D16469" s="325"/>
      <c r="E16469" s="46"/>
      <c r="F16469" s="130"/>
      <c r="G16469" s="69"/>
    </row>
    <row r="16470" spans="1:8" ht="18" customHeight="1">
      <c r="A16470" s="323" t="s">
        <v>51</v>
      </c>
      <c r="B16470" s="302" t="s">
        <v>23</v>
      </c>
      <c r="C16470" s="325" t="s">
        <v>763</v>
      </c>
      <c r="D16470" s="325">
        <v>206.2</v>
      </c>
      <c r="E16470" s="46">
        <v>35500</v>
      </c>
      <c r="F16470" s="130">
        <f t="shared" si="258"/>
        <v>7320100</v>
      </c>
      <c r="G16470" s="86">
        <f>SUM(F16470:F16476)</f>
        <v>34657200</v>
      </c>
      <c r="H16470" s="277" t="s">
        <v>2474</v>
      </c>
    </row>
    <row r="16471" spans="1:8" ht="18" customHeight="1">
      <c r="A16471" s="323"/>
      <c r="B16471" s="302" t="s">
        <v>23</v>
      </c>
      <c r="C16471" s="325" t="s">
        <v>765</v>
      </c>
      <c r="D16471" s="325">
        <v>212</v>
      </c>
      <c r="E16471" s="46">
        <v>35500</v>
      </c>
      <c r="F16471" s="130">
        <f t="shared" si="258"/>
        <v>7526000</v>
      </c>
      <c r="G16471" s="69"/>
    </row>
    <row r="16472" spans="1:8" ht="18" customHeight="1">
      <c r="A16472" s="323"/>
      <c r="B16472" s="302" t="s">
        <v>31</v>
      </c>
      <c r="C16472" s="325" t="s">
        <v>348</v>
      </c>
      <c r="D16472" s="325">
        <v>154.5</v>
      </c>
      <c r="E16472" s="46">
        <v>34000</v>
      </c>
      <c r="F16472" s="130">
        <f t="shared" si="258"/>
        <v>5253000</v>
      </c>
      <c r="G16472" s="69"/>
    </row>
    <row r="16473" spans="1:8" ht="18" customHeight="1">
      <c r="A16473" s="323"/>
      <c r="B16473" s="302" t="s">
        <v>31</v>
      </c>
      <c r="C16473" s="325" t="s">
        <v>447</v>
      </c>
      <c r="D16473" s="325">
        <v>55.6</v>
      </c>
      <c r="E16473" s="46">
        <v>34000</v>
      </c>
      <c r="F16473" s="130">
        <f t="shared" si="258"/>
        <v>1890400</v>
      </c>
      <c r="G16473" s="69"/>
    </row>
    <row r="16474" spans="1:8" ht="18" customHeight="1">
      <c r="A16474" s="323"/>
      <c r="B16474" s="302" t="s">
        <v>31</v>
      </c>
      <c r="C16474" s="325" t="s">
        <v>369</v>
      </c>
      <c r="D16474" s="325">
        <v>108.8</v>
      </c>
      <c r="E16474" s="46">
        <v>35000</v>
      </c>
      <c r="F16474" s="130">
        <f t="shared" si="258"/>
        <v>3808000</v>
      </c>
      <c r="G16474" s="69"/>
    </row>
    <row r="16475" spans="1:8" ht="18" customHeight="1">
      <c r="A16475" s="323"/>
      <c r="B16475" s="302" t="s">
        <v>233</v>
      </c>
      <c r="C16475" s="325" t="s">
        <v>948</v>
      </c>
      <c r="D16475" s="325">
        <v>56.6</v>
      </c>
      <c r="E16475" s="46">
        <v>39500</v>
      </c>
      <c r="F16475" s="130">
        <f t="shared" si="258"/>
        <v>2235700</v>
      </c>
      <c r="G16475" s="69"/>
    </row>
    <row r="16476" spans="1:8" ht="18" customHeight="1">
      <c r="A16476" s="323"/>
      <c r="B16476" s="302" t="s">
        <v>31</v>
      </c>
      <c r="C16476" s="325" t="s">
        <v>1581</v>
      </c>
      <c r="D16476" s="325">
        <v>207</v>
      </c>
      <c r="E16476" s="46">
        <v>32000</v>
      </c>
      <c r="F16476" s="130">
        <f t="shared" si="258"/>
        <v>6624000</v>
      </c>
      <c r="G16476" s="69"/>
    </row>
    <row r="16477" spans="1:8" ht="18" customHeight="1">
      <c r="A16477" s="323"/>
      <c r="B16477" s="302"/>
      <c r="C16477" s="325"/>
      <c r="D16477" s="325"/>
      <c r="E16477" s="46"/>
      <c r="F16477" s="130">
        <f t="shared" si="258"/>
        <v>0</v>
      </c>
      <c r="G16477" s="69"/>
    </row>
    <row r="16478" spans="1:8" ht="18" customHeight="1">
      <c r="A16478" s="323" t="s">
        <v>2448</v>
      </c>
      <c r="B16478" s="302" t="s">
        <v>13</v>
      </c>
      <c r="C16478" s="325" t="s">
        <v>299</v>
      </c>
      <c r="D16478" s="325">
        <v>300</v>
      </c>
      <c r="E16478" s="46">
        <v>32000</v>
      </c>
      <c r="F16478" s="130">
        <f t="shared" si="258"/>
        <v>9600000</v>
      </c>
      <c r="G16478" s="86">
        <f>SUM(F16478:F16487)</f>
        <v>31381050</v>
      </c>
      <c r="H16478" s="277" t="s">
        <v>2474</v>
      </c>
    </row>
    <row r="16479" spans="1:8" ht="18" customHeight="1">
      <c r="A16479" s="323"/>
      <c r="B16479" s="302" t="s">
        <v>23</v>
      </c>
      <c r="C16479" s="325" t="s">
        <v>1666</v>
      </c>
      <c r="D16479" s="325">
        <v>25</v>
      </c>
      <c r="E16479" s="46">
        <v>34500</v>
      </c>
      <c r="F16479" s="130">
        <f t="shared" si="258"/>
        <v>862500</v>
      </c>
      <c r="G16479" s="69"/>
    </row>
    <row r="16480" spans="1:8" ht="18" customHeight="1">
      <c r="A16480" s="323"/>
      <c r="B16480" s="302" t="s">
        <v>23</v>
      </c>
      <c r="C16480" s="325" t="s">
        <v>1045</v>
      </c>
      <c r="D16480" s="325">
        <v>50</v>
      </c>
      <c r="E16480" s="46">
        <v>34500</v>
      </c>
      <c r="F16480" s="130">
        <f t="shared" si="258"/>
        <v>1725000</v>
      </c>
      <c r="G16480" s="69"/>
    </row>
    <row r="16481" spans="1:8" ht="18" customHeight="1">
      <c r="A16481" s="323"/>
      <c r="B16481" s="302" t="s">
        <v>23</v>
      </c>
      <c r="C16481" s="325" t="s">
        <v>1667</v>
      </c>
      <c r="D16481" s="325">
        <v>50</v>
      </c>
      <c r="E16481" s="46">
        <v>34500</v>
      </c>
      <c r="F16481" s="130">
        <f t="shared" si="258"/>
        <v>1725000</v>
      </c>
      <c r="G16481" s="69"/>
    </row>
    <row r="16482" spans="1:8" ht="18" customHeight="1">
      <c r="A16482" s="323"/>
      <c r="B16482" s="302" t="s">
        <v>23</v>
      </c>
      <c r="C16482" s="325" t="s">
        <v>1110</v>
      </c>
      <c r="D16482" s="325">
        <v>139.5</v>
      </c>
      <c r="E16482" s="46">
        <v>33500</v>
      </c>
      <c r="F16482" s="130">
        <f t="shared" si="258"/>
        <v>4673250</v>
      </c>
      <c r="G16482" s="69"/>
    </row>
    <row r="16483" spans="1:8" ht="18" customHeight="1">
      <c r="A16483" s="323"/>
      <c r="B16483" s="302" t="s">
        <v>23</v>
      </c>
      <c r="C16483" s="325" t="s">
        <v>3433</v>
      </c>
      <c r="D16483" s="325">
        <v>36.4</v>
      </c>
      <c r="E16483" s="46">
        <v>34500</v>
      </c>
      <c r="F16483" s="130">
        <f t="shared" si="258"/>
        <v>1255800</v>
      </c>
      <c r="G16483" s="69"/>
    </row>
    <row r="16484" spans="1:8" ht="18" customHeight="1">
      <c r="A16484" s="323"/>
      <c r="B16484" s="302" t="s">
        <v>31</v>
      </c>
      <c r="C16484" s="325" t="s">
        <v>819</v>
      </c>
      <c r="D16484" s="325">
        <v>15</v>
      </c>
      <c r="E16484" s="46">
        <v>35000</v>
      </c>
      <c r="F16484" s="130">
        <f t="shared" si="258"/>
        <v>525000</v>
      </c>
      <c r="G16484" s="69"/>
    </row>
    <row r="16485" spans="1:8" ht="18" customHeight="1">
      <c r="A16485" s="323"/>
      <c r="B16485" s="302" t="s">
        <v>31</v>
      </c>
      <c r="C16485" s="325" t="s">
        <v>59</v>
      </c>
      <c r="D16485" s="325">
        <v>108.8</v>
      </c>
      <c r="E16485" s="46">
        <v>35000</v>
      </c>
      <c r="F16485" s="130">
        <f t="shared" si="258"/>
        <v>3808000</v>
      </c>
      <c r="G16485" s="69"/>
    </row>
    <row r="16486" spans="1:8" ht="18" customHeight="1">
      <c r="A16486" s="323"/>
      <c r="B16486" s="302" t="s">
        <v>31</v>
      </c>
      <c r="C16486" s="325" t="s">
        <v>686</v>
      </c>
      <c r="D16486" s="325">
        <v>101.5</v>
      </c>
      <c r="E16486" s="46">
        <v>35000</v>
      </c>
      <c r="F16486" s="130">
        <f t="shared" si="258"/>
        <v>3552500</v>
      </c>
      <c r="G16486" s="69"/>
    </row>
    <row r="16487" spans="1:8" ht="18" customHeight="1">
      <c r="A16487" s="323"/>
      <c r="B16487" s="302" t="s">
        <v>31</v>
      </c>
      <c r="C16487" s="325" t="s">
        <v>1179</v>
      </c>
      <c r="D16487" s="325">
        <v>104.4</v>
      </c>
      <c r="E16487" s="46">
        <v>35000</v>
      </c>
      <c r="F16487" s="130">
        <f t="shared" si="258"/>
        <v>3654000</v>
      </c>
      <c r="G16487" s="69"/>
    </row>
    <row r="16488" spans="1:8" ht="18" customHeight="1">
      <c r="A16488" s="323"/>
      <c r="B16488" s="302"/>
      <c r="C16488" s="325"/>
      <c r="D16488" s="325"/>
      <c r="E16488" s="46"/>
      <c r="F16488" s="130">
        <f t="shared" si="258"/>
        <v>0</v>
      </c>
      <c r="G16488" s="69"/>
    </row>
    <row r="16489" spans="1:8" ht="18" customHeight="1">
      <c r="A16489" s="323" t="s">
        <v>1843</v>
      </c>
      <c r="B16489" s="302" t="s">
        <v>13</v>
      </c>
      <c r="C16489" s="325" t="s">
        <v>777</v>
      </c>
      <c r="D16489" s="325">
        <v>295.5</v>
      </c>
      <c r="E16489" s="46">
        <v>31000</v>
      </c>
      <c r="F16489" s="130">
        <f t="shared" si="258"/>
        <v>9160500</v>
      </c>
      <c r="G16489" s="86">
        <f>SUM(F16489:F16490)</f>
        <v>12723500</v>
      </c>
      <c r="H16489" s="277" t="s">
        <v>2474</v>
      </c>
    </row>
    <row r="16490" spans="1:8" ht="18" customHeight="1">
      <c r="A16490" s="323"/>
      <c r="B16490" s="302" t="s">
        <v>31</v>
      </c>
      <c r="C16490" s="325" t="s">
        <v>192</v>
      </c>
      <c r="D16490" s="325">
        <v>101.8</v>
      </c>
      <c r="E16490" s="46">
        <v>35000</v>
      </c>
      <c r="F16490" s="130">
        <f t="shared" si="258"/>
        <v>3563000</v>
      </c>
      <c r="G16490" s="69"/>
    </row>
    <row r="16491" spans="1:8" ht="18" customHeight="1">
      <c r="A16491" s="323"/>
      <c r="B16491" s="302"/>
      <c r="C16491" s="325"/>
      <c r="D16491" s="325"/>
      <c r="E16491" s="46"/>
      <c r="F16491" s="130">
        <f t="shared" si="258"/>
        <v>0</v>
      </c>
      <c r="G16491" s="69"/>
    </row>
    <row r="16492" spans="1:8" ht="18" customHeight="1">
      <c r="A16492" s="323" t="s">
        <v>1514</v>
      </c>
      <c r="B16492" s="302" t="s">
        <v>23</v>
      </c>
      <c r="C16492" s="325" t="s">
        <v>2000</v>
      </c>
      <c r="D16492" s="325">
        <v>52.2</v>
      </c>
      <c r="E16492" s="46">
        <v>32000</v>
      </c>
      <c r="F16492" s="130">
        <f t="shared" si="258"/>
        <v>1670400</v>
      </c>
      <c r="G16492" s="86">
        <f>F16492</f>
        <v>1670400</v>
      </c>
      <c r="H16492" s="277" t="s">
        <v>2474</v>
      </c>
    </row>
    <row r="16493" spans="1:8" ht="18" customHeight="1">
      <c r="A16493" s="323"/>
      <c r="B16493" s="302"/>
      <c r="C16493" s="325"/>
      <c r="D16493" s="325"/>
      <c r="E16493" s="46"/>
      <c r="F16493" s="130">
        <f t="shared" si="258"/>
        <v>0</v>
      </c>
      <c r="G16493" s="69"/>
    </row>
    <row r="16494" spans="1:8" ht="18" customHeight="1">
      <c r="A16494" s="323" t="s">
        <v>2661</v>
      </c>
      <c r="B16494" s="302" t="s">
        <v>13</v>
      </c>
      <c r="C16494" s="325" t="s">
        <v>491</v>
      </c>
      <c r="D16494" s="325">
        <v>100.8</v>
      </c>
      <c r="E16494" s="46">
        <v>32000</v>
      </c>
      <c r="F16494" s="130">
        <f t="shared" si="258"/>
        <v>3225600</v>
      </c>
      <c r="G16494" s="86">
        <f>F16494</f>
        <v>3225600</v>
      </c>
      <c r="H16494" s="277" t="s">
        <v>2474</v>
      </c>
    </row>
    <row r="16495" spans="1:8" ht="18" customHeight="1">
      <c r="A16495" s="323"/>
      <c r="B16495" s="302"/>
      <c r="C16495" s="325"/>
      <c r="D16495" s="325"/>
      <c r="E16495" s="46"/>
      <c r="F16495" s="130">
        <f t="shared" si="258"/>
        <v>0</v>
      </c>
      <c r="G16495" s="69"/>
    </row>
    <row r="16496" spans="1:8" ht="18" customHeight="1">
      <c r="A16496" s="323" t="s">
        <v>330</v>
      </c>
      <c r="B16496" s="302" t="s">
        <v>23</v>
      </c>
      <c r="C16496" s="325" t="s">
        <v>1214</v>
      </c>
      <c r="D16496" s="325">
        <v>121.9</v>
      </c>
      <c r="E16496" s="46">
        <v>34500</v>
      </c>
      <c r="F16496" s="130">
        <f t="shared" si="258"/>
        <v>4205550</v>
      </c>
      <c r="G16496" s="86">
        <f>F16496</f>
        <v>4205550</v>
      </c>
      <c r="H16496" s="277" t="s">
        <v>2474</v>
      </c>
    </row>
    <row r="16497" spans="1:8" ht="18" customHeight="1">
      <c r="A16497" s="323"/>
      <c r="B16497" s="302"/>
      <c r="C16497" s="325"/>
      <c r="D16497" s="325"/>
      <c r="E16497" s="46"/>
      <c r="F16497" s="130">
        <f t="shared" si="258"/>
        <v>0</v>
      </c>
      <c r="G16497" s="69"/>
    </row>
    <row r="16498" spans="1:8" ht="18" customHeight="1">
      <c r="A16498" s="323" t="s">
        <v>2454</v>
      </c>
      <c r="B16498" s="302" t="s">
        <v>13</v>
      </c>
      <c r="C16498" s="325" t="s">
        <v>78</v>
      </c>
      <c r="D16498" s="325">
        <v>53.9</v>
      </c>
      <c r="E16498" s="46">
        <v>30000</v>
      </c>
      <c r="F16498" s="130">
        <f t="shared" si="258"/>
        <v>1617000</v>
      </c>
      <c r="G16498" s="86">
        <f>F16498</f>
        <v>1617000</v>
      </c>
      <c r="H16498" s="277" t="s">
        <v>2474</v>
      </c>
    </row>
    <row r="16499" spans="1:8" ht="18" customHeight="1">
      <c r="A16499" s="323"/>
      <c r="B16499" s="302"/>
      <c r="C16499" s="325"/>
      <c r="D16499" s="325"/>
      <c r="E16499" s="46"/>
      <c r="F16499" s="130">
        <f t="shared" si="258"/>
        <v>0</v>
      </c>
      <c r="G16499" s="69"/>
    </row>
    <row r="16500" spans="1:8" ht="18" customHeight="1">
      <c r="A16500" s="323" t="s">
        <v>258</v>
      </c>
      <c r="B16500" s="302" t="s">
        <v>23</v>
      </c>
      <c r="C16500" s="325" t="s">
        <v>3430</v>
      </c>
      <c r="D16500" s="325">
        <v>162</v>
      </c>
      <c r="E16500" s="46">
        <v>37000</v>
      </c>
      <c r="F16500" s="130">
        <f t="shared" si="258"/>
        <v>5994000</v>
      </c>
      <c r="G16500" s="86">
        <f>F16500</f>
        <v>5994000</v>
      </c>
      <c r="H16500" s="277" t="s">
        <v>2474</v>
      </c>
    </row>
    <row r="16501" spans="1:8" ht="18" customHeight="1">
      <c r="A16501" s="323"/>
      <c r="B16501" s="302"/>
      <c r="C16501" s="325"/>
      <c r="D16501" s="325"/>
      <c r="E16501" s="46"/>
      <c r="F16501" s="130">
        <f t="shared" si="258"/>
        <v>0</v>
      </c>
      <c r="G16501" s="86"/>
    </row>
    <row r="16502" spans="1:8" ht="18" customHeight="1">
      <c r="A16502" s="323" t="s">
        <v>2635</v>
      </c>
      <c r="B16502" s="302" t="s">
        <v>31</v>
      </c>
      <c r="C16502" s="325" t="s">
        <v>2351</v>
      </c>
      <c r="D16502" s="325">
        <v>100</v>
      </c>
      <c r="E16502" s="46">
        <v>33500</v>
      </c>
      <c r="F16502" s="130">
        <f t="shared" si="258"/>
        <v>3350000</v>
      </c>
      <c r="G16502" s="86">
        <f>F16502</f>
        <v>3350000</v>
      </c>
    </row>
    <row r="16503" spans="1:8" ht="18" customHeight="1">
      <c r="A16503" s="323"/>
      <c r="B16503" s="302"/>
      <c r="C16503" s="325"/>
      <c r="D16503" s="325"/>
      <c r="E16503" s="46"/>
      <c r="F16503" s="130"/>
      <c r="G16503" s="86"/>
    </row>
    <row r="16504" spans="1:8" ht="18" customHeight="1">
      <c r="A16504" s="323" t="s">
        <v>748</v>
      </c>
      <c r="B16504" s="302" t="s">
        <v>233</v>
      </c>
      <c r="C16504" s="325" t="s">
        <v>234</v>
      </c>
      <c r="D16504" s="325">
        <v>50</v>
      </c>
      <c r="E16504" s="46">
        <v>42000</v>
      </c>
      <c r="F16504" s="130">
        <f t="shared" si="258"/>
        <v>2100000</v>
      </c>
      <c r="G16504" s="86">
        <f>SUM(F16504:F16506)</f>
        <v>6463800</v>
      </c>
      <c r="H16504" s="277" t="s">
        <v>2474</v>
      </c>
    </row>
    <row r="16505" spans="1:8" ht="18" customHeight="1">
      <c r="A16505" s="323"/>
      <c r="B16505" s="302" t="s">
        <v>233</v>
      </c>
      <c r="C16505" s="325" t="s">
        <v>1082</v>
      </c>
      <c r="D16505" s="325">
        <v>53.5</v>
      </c>
      <c r="E16505" s="46">
        <v>42000</v>
      </c>
      <c r="F16505" s="130">
        <f t="shared" si="258"/>
        <v>2247000</v>
      </c>
      <c r="G16505" s="86"/>
    </row>
    <row r="16506" spans="1:8" ht="18" customHeight="1">
      <c r="A16506" s="323"/>
      <c r="B16506" s="302" t="s">
        <v>233</v>
      </c>
      <c r="C16506" s="325" t="s">
        <v>1708</v>
      </c>
      <c r="D16506" s="325">
        <v>50.4</v>
      </c>
      <c r="E16506" s="46">
        <v>42000</v>
      </c>
      <c r="F16506" s="130">
        <f t="shared" si="258"/>
        <v>2116800</v>
      </c>
      <c r="G16506" s="86"/>
    </row>
    <row r="16507" spans="1:8" ht="18" customHeight="1">
      <c r="A16507" s="323"/>
      <c r="B16507" s="302"/>
      <c r="C16507" s="325"/>
      <c r="D16507" s="325"/>
      <c r="E16507" s="46"/>
      <c r="F16507" s="130">
        <f t="shared" si="258"/>
        <v>0</v>
      </c>
      <c r="G16507" s="69"/>
    </row>
    <row r="16508" spans="1:8" ht="18" customHeight="1">
      <c r="A16508" s="534" t="s">
        <v>314</v>
      </c>
      <c r="B16508" s="302"/>
      <c r="C16508" s="325"/>
      <c r="D16508" s="325"/>
      <c r="E16508" s="46"/>
      <c r="F16508" s="130">
        <f t="shared" si="258"/>
        <v>0</v>
      </c>
      <c r="G16508" s="86">
        <f>SUM(F16509:F16511)</f>
        <v>13555350</v>
      </c>
    </row>
    <row r="16509" spans="1:8" ht="18" customHeight="1">
      <c r="A16509" s="323" t="s">
        <v>3431</v>
      </c>
      <c r="B16509" s="302" t="s">
        <v>1022</v>
      </c>
      <c r="C16509" s="325" t="s">
        <v>1249</v>
      </c>
      <c r="D16509" s="325">
        <v>102.5</v>
      </c>
      <c r="E16509" s="46">
        <v>40500</v>
      </c>
      <c r="F16509" s="130">
        <f t="shared" si="258"/>
        <v>4151250</v>
      </c>
      <c r="G16509" s="69"/>
    </row>
    <row r="16510" spans="1:8" ht="18" customHeight="1">
      <c r="A16510" s="323"/>
      <c r="B16510" s="302" t="s">
        <v>1022</v>
      </c>
      <c r="C16510" s="325" t="s">
        <v>22</v>
      </c>
      <c r="D16510" s="325">
        <v>107</v>
      </c>
      <c r="E16510" s="46">
        <v>40500</v>
      </c>
      <c r="F16510" s="130">
        <f t="shared" si="258"/>
        <v>4333500</v>
      </c>
      <c r="G16510" s="69"/>
    </row>
    <row r="16511" spans="1:8" ht="18" customHeight="1">
      <c r="A16511" s="533"/>
      <c r="B16511" s="440" t="s">
        <v>1022</v>
      </c>
      <c r="C16511" s="382" t="s">
        <v>59</v>
      </c>
      <c r="D16511" s="382">
        <v>125.2</v>
      </c>
      <c r="E16511" s="59">
        <v>40500</v>
      </c>
      <c r="F16511" s="132">
        <f t="shared" ref="F16511:F16604" si="259">E16511*D16511</f>
        <v>5070600</v>
      </c>
      <c r="G16511" s="92"/>
    </row>
    <row r="16512" spans="1:8" ht="18" customHeight="1">
      <c r="A16512" s="526"/>
      <c r="B16512" s="435"/>
      <c r="C16512" s="484"/>
      <c r="D16512" s="484"/>
      <c r="E16512" s="113"/>
      <c r="F16512" s="126"/>
      <c r="G16512" s="9"/>
    </row>
    <row r="16513" spans="1:8" ht="18" customHeight="1">
      <c r="A16513" s="537">
        <v>42542</v>
      </c>
      <c r="B16513" s="355"/>
      <c r="C16513" s="491" t="s">
        <v>398</v>
      </c>
      <c r="D16513" s="525"/>
      <c r="F16513" s="127"/>
    </row>
    <row r="16514" spans="1:8" ht="18" customHeight="1">
      <c r="A16514" s="531" t="s">
        <v>3125</v>
      </c>
      <c r="B16514" s="436" t="s">
        <v>134</v>
      </c>
      <c r="C16514" s="494" t="s">
        <v>152</v>
      </c>
      <c r="D16514" s="527">
        <f>SUM(D16515:D16661)</f>
        <v>12541.299999999994</v>
      </c>
      <c r="E16514" s="166"/>
      <c r="F16514" s="166">
        <f>SUM(F16515:F16661)</f>
        <v>421176800</v>
      </c>
      <c r="G16514" s="166">
        <f>SUM(G16515:G16661)</f>
        <v>421176800</v>
      </c>
      <c r="H16514" s="278"/>
    </row>
    <row r="16515" spans="1:8" ht="15.9" customHeight="1">
      <c r="A16515" s="532" t="s">
        <v>1680</v>
      </c>
      <c r="B16515" s="437" t="s">
        <v>1734</v>
      </c>
      <c r="C16515" s="487" t="s">
        <v>3434</v>
      </c>
      <c r="D16515" s="487">
        <v>29.4</v>
      </c>
      <c r="E16515" s="42">
        <v>46000</v>
      </c>
      <c r="F16515" s="142">
        <f t="shared" si="259"/>
        <v>1352400</v>
      </c>
      <c r="G16515" s="85">
        <f>SUM(F16515:F16516)</f>
        <v>6522400</v>
      </c>
    </row>
    <row r="16516" spans="1:8" ht="15.9" customHeight="1">
      <c r="A16516" s="323"/>
      <c r="B16516" s="444" t="s">
        <v>137</v>
      </c>
      <c r="C16516" s="482" t="s">
        <v>3435</v>
      </c>
      <c r="D16516" s="482">
        <v>110</v>
      </c>
      <c r="E16516" s="116">
        <v>47000</v>
      </c>
      <c r="F16516" s="131">
        <f t="shared" si="259"/>
        <v>5170000</v>
      </c>
      <c r="G16516" s="69"/>
    </row>
    <row r="16517" spans="1:8" ht="15.9" customHeight="1">
      <c r="A16517" s="323"/>
      <c r="B16517" s="302"/>
      <c r="C16517" s="325"/>
      <c r="D16517" s="325"/>
      <c r="E16517" s="46"/>
      <c r="F16517" s="130">
        <f t="shared" si="259"/>
        <v>0</v>
      </c>
      <c r="G16517" s="69"/>
    </row>
    <row r="16518" spans="1:8" ht="15.9" customHeight="1">
      <c r="A16518" s="323" t="s">
        <v>537</v>
      </c>
      <c r="B16518" s="302" t="s">
        <v>31</v>
      </c>
      <c r="C16518" s="325" t="s">
        <v>255</v>
      </c>
      <c r="D16518" s="325">
        <v>55.5</v>
      </c>
      <c r="E16518" s="46">
        <v>35000</v>
      </c>
      <c r="F16518" s="130">
        <f t="shared" si="259"/>
        <v>1942500</v>
      </c>
      <c r="G16518" s="86">
        <f>F16518</f>
        <v>1942500</v>
      </c>
    </row>
    <row r="16519" spans="1:8" ht="15.9" customHeight="1">
      <c r="A16519" s="323"/>
      <c r="B16519" s="302"/>
      <c r="C16519" s="325"/>
      <c r="D16519" s="325"/>
      <c r="E16519" s="46"/>
      <c r="F16519" s="130">
        <f t="shared" si="259"/>
        <v>0</v>
      </c>
      <c r="G16519" s="86"/>
    </row>
    <row r="16520" spans="1:8" ht="15.9" customHeight="1">
      <c r="A16520" s="323" t="s">
        <v>2141</v>
      </c>
      <c r="B16520" s="302" t="s">
        <v>289</v>
      </c>
      <c r="C16520" s="325" t="s">
        <v>1654</v>
      </c>
      <c r="D16520" s="325">
        <v>50</v>
      </c>
      <c r="E16520" s="46">
        <v>31500</v>
      </c>
      <c r="F16520" s="130">
        <f t="shared" si="259"/>
        <v>1575000</v>
      </c>
      <c r="G16520" s="86">
        <f>F16520</f>
        <v>1575000</v>
      </c>
    </row>
    <row r="16521" spans="1:8" ht="15.9" customHeight="1">
      <c r="A16521" s="323"/>
      <c r="B16521" s="302"/>
      <c r="C16521" s="325"/>
      <c r="D16521" s="325"/>
      <c r="E16521" s="46"/>
      <c r="F16521" s="130">
        <f t="shared" si="259"/>
        <v>0</v>
      </c>
      <c r="G16521" s="86"/>
    </row>
    <row r="16522" spans="1:8" ht="15.9" customHeight="1">
      <c r="A16522" s="323" t="s">
        <v>3455</v>
      </c>
      <c r="B16522" s="302" t="s">
        <v>31</v>
      </c>
      <c r="C16522" s="325" t="s">
        <v>3456</v>
      </c>
      <c r="D16522" s="325">
        <v>53</v>
      </c>
      <c r="E16522" s="46">
        <v>35000</v>
      </c>
      <c r="F16522" s="130">
        <f t="shared" si="259"/>
        <v>1855000</v>
      </c>
      <c r="G16522" s="86">
        <f>F16522</f>
        <v>1855000</v>
      </c>
    </row>
    <row r="16523" spans="1:8" ht="15.9" customHeight="1">
      <c r="A16523" s="323"/>
      <c r="B16523" s="302"/>
      <c r="C16523" s="325"/>
      <c r="D16523" s="325"/>
      <c r="E16523" s="46"/>
      <c r="F16523" s="130">
        <f t="shared" si="259"/>
        <v>0</v>
      </c>
      <c r="G16523" s="69"/>
    </row>
    <row r="16524" spans="1:8" ht="15.9" customHeight="1">
      <c r="A16524" s="323" t="s">
        <v>2349</v>
      </c>
      <c r="B16524" s="302" t="s">
        <v>13</v>
      </c>
      <c r="C16524" s="325" t="s">
        <v>14</v>
      </c>
      <c r="D16524" s="325">
        <v>50</v>
      </c>
      <c r="E16524" s="46">
        <v>30000</v>
      </c>
      <c r="F16524" s="130">
        <f t="shared" si="259"/>
        <v>1500000</v>
      </c>
      <c r="G16524" s="86">
        <f>SUM(F16524:F16525)</f>
        <v>3000000</v>
      </c>
    </row>
    <row r="16525" spans="1:8" ht="15.9" customHeight="1">
      <c r="A16525" s="323"/>
      <c r="B16525" s="302" t="s">
        <v>13</v>
      </c>
      <c r="C16525" s="325" t="s">
        <v>686</v>
      </c>
      <c r="D16525" s="325">
        <v>50</v>
      </c>
      <c r="E16525" s="46">
        <v>30000</v>
      </c>
      <c r="F16525" s="130">
        <f t="shared" si="259"/>
        <v>1500000</v>
      </c>
      <c r="G16525" s="69"/>
    </row>
    <row r="16526" spans="1:8" ht="15.9" customHeight="1">
      <c r="A16526" s="323"/>
      <c r="B16526" s="302"/>
      <c r="C16526" s="325"/>
      <c r="D16526" s="325"/>
      <c r="E16526" s="46"/>
      <c r="F16526" s="130">
        <f t="shared" si="259"/>
        <v>0</v>
      </c>
      <c r="G16526" s="69"/>
    </row>
    <row r="16527" spans="1:8" ht="15.9" customHeight="1">
      <c r="A16527" s="323" t="s">
        <v>2719</v>
      </c>
      <c r="B16527" s="302" t="s">
        <v>13</v>
      </c>
      <c r="C16527" s="325" t="s">
        <v>3436</v>
      </c>
      <c r="D16527" s="325">
        <v>62</v>
      </c>
      <c r="E16527" s="46">
        <v>30500</v>
      </c>
      <c r="F16527" s="130">
        <f t="shared" si="259"/>
        <v>1891000</v>
      </c>
      <c r="G16527" s="86">
        <f>F16527</f>
        <v>1891000</v>
      </c>
    </row>
    <row r="16528" spans="1:8" ht="15.9" customHeight="1">
      <c r="A16528" s="323"/>
      <c r="B16528" s="302"/>
      <c r="C16528" s="325"/>
      <c r="D16528" s="325"/>
      <c r="E16528" s="46"/>
      <c r="F16528" s="130">
        <f t="shared" si="259"/>
        <v>0</v>
      </c>
      <c r="G16528" s="69"/>
    </row>
    <row r="16529" spans="1:8" ht="15.9" customHeight="1">
      <c r="A16529" s="323" t="s">
        <v>2705</v>
      </c>
      <c r="B16529" s="302" t="s">
        <v>13</v>
      </c>
      <c r="C16529" s="325" t="s">
        <v>3437</v>
      </c>
      <c r="D16529" s="325">
        <v>63.8</v>
      </c>
      <c r="E16529" s="46">
        <v>30500</v>
      </c>
      <c r="F16529" s="130">
        <f t="shared" si="259"/>
        <v>1945900</v>
      </c>
      <c r="G16529" s="86">
        <f>F16529</f>
        <v>1945900</v>
      </c>
    </row>
    <row r="16530" spans="1:8" ht="15.9" customHeight="1">
      <c r="A16530" s="323"/>
      <c r="B16530" s="302"/>
      <c r="C16530" s="325"/>
      <c r="D16530" s="325"/>
      <c r="E16530" s="46"/>
      <c r="F16530" s="130">
        <f t="shared" si="259"/>
        <v>0</v>
      </c>
      <c r="G16530" s="69"/>
    </row>
    <row r="16531" spans="1:8" ht="15.9" customHeight="1">
      <c r="A16531" s="323" t="s">
        <v>3111</v>
      </c>
      <c r="B16531" s="302" t="s">
        <v>13</v>
      </c>
      <c r="C16531" s="325" t="s">
        <v>59</v>
      </c>
      <c r="D16531" s="325">
        <v>20</v>
      </c>
      <c r="E16531" s="46">
        <v>30500</v>
      </c>
      <c r="F16531" s="130">
        <f t="shared" si="259"/>
        <v>610000</v>
      </c>
      <c r="G16531" s="86">
        <f>SUM(F16531:F16532)</f>
        <v>1220000</v>
      </c>
      <c r="H16531" s="277" t="s">
        <v>2474</v>
      </c>
    </row>
    <row r="16532" spans="1:8" ht="15.9" customHeight="1">
      <c r="A16532" s="323"/>
      <c r="B16532" s="302" t="s">
        <v>13</v>
      </c>
      <c r="C16532" s="325" t="s">
        <v>60</v>
      </c>
      <c r="D16532" s="325">
        <v>20</v>
      </c>
      <c r="E16532" s="46">
        <v>30500</v>
      </c>
      <c r="F16532" s="130">
        <f t="shared" si="259"/>
        <v>610000</v>
      </c>
      <c r="G16532" s="69"/>
    </row>
    <row r="16533" spans="1:8" ht="15.9" customHeight="1">
      <c r="A16533" s="323"/>
      <c r="B16533" s="302"/>
      <c r="C16533" s="325"/>
      <c r="D16533" s="325"/>
      <c r="E16533" s="46"/>
      <c r="F16533" s="130">
        <f t="shared" si="259"/>
        <v>0</v>
      </c>
      <c r="G16533" s="69"/>
    </row>
    <row r="16534" spans="1:8" ht="15.9" customHeight="1">
      <c r="A16534" s="323" t="s">
        <v>2951</v>
      </c>
      <c r="B16534" s="302" t="s">
        <v>31</v>
      </c>
      <c r="C16534" s="325" t="s">
        <v>3006</v>
      </c>
      <c r="D16534" s="325">
        <v>95.6</v>
      </c>
      <c r="E16534" s="46">
        <v>35000</v>
      </c>
      <c r="F16534" s="130">
        <f t="shared" si="259"/>
        <v>3346000</v>
      </c>
      <c r="G16534" s="86">
        <f>SUM(F16534:F16535)</f>
        <v>5526500</v>
      </c>
    </row>
    <row r="16535" spans="1:8" ht="15.9" customHeight="1">
      <c r="A16535" s="323"/>
      <c r="B16535" s="302" t="s">
        <v>31</v>
      </c>
      <c r="C16535" s="325" t="s">
        <v>3454</v>
      </c>
      <c r="D16535" s="325">
        <v>62.3</v>
      </c>
      <c r="E16535" s="46">
        <v>35000</v>
      </c>
      <c r="F16535" s="130">
        <f t="shared" si="259"/>
        <v>2180500</v>
      </c>
      <c r="G16535" s="69"/>
    </row>
    <row r="16536" spans="1:8" ht="15.9" customHeight="1">
      <c r="A16536" s="323"/>
      <c r="B16536" s="302"/>
      <c r="C16536" s="325"/>
      <c r="D16536" s="325"/>
      <c r="E16536" s="46"/>
      <c r="F16536" s="130">
        <f t="shared" si="259"/>
        <v>0</v>
      </c>
      <c r="G16536" s="69"/>
    </row>
    <row r="16537" spans="1:8" ht="15.9" customHeight="1">
      <c r="A16537" s="323" t="s">
        <v>2305</v>
      </c>
      <c r="B16537" s="302" t="s">
        <v>13</v>
      </c>
      <c r="C16537" s="325" t="s">
        <v>14</v>
      </c>
      <c r="D16537" s="325">
        <v>40</v>
      </c>
      <c r="E16537" s="46">
        <v>30500</v>
      </c>
      <c r="F16537" s="130">
        <f t="shared" si="259"/>
        <v>1220000</v>
      </c>
      <c r="G16537" s="86">
        <f>SUM(F16537:F16539)</f>
        <v>3639600</v>
      </c>
    </row>
    <row r="16538" spans="1:8" ht="15.9" customHeight="1">
      <c r="A16538" s="323"/>
      <c r="B16538" s="302" t="s">
        <v>13</v>
      </c>
      <c r="C16538" s="325" t="s">
        <v>60</v>
      </c>
      <c r="D16538" s="325">
        <v>20</v>
      </c>
      <c r="E16538" s="46">
        <v>30500</v>
      </c>
      <c r="F16538" s="130">
        <f t="shared" si="259"/>
        <v>610000</v>
      </c>
      <c r="G16538" s="69"/>
    </row>
    <row r="16539" spans="1:8" ht="15.9" customHeight="1">
      <c r="A16539" s="323"/>
      <c r="B16539" s="302" t="s">
        <v>639</v>
      </c>
      <c r="C16539" s="325" t="s">
        <v>59</v>
      </c>
      <c r="D16539" s="325">
        <v>46.4</v>
      </c>
      <c r="E16539" s="46">
        <v>39000</v>
      </c>
      <c r="F16539" s="130">
        <f t="shared" si="259"/>
        <v>1809600</v>
      </c>
      <c r="G16539" s="69"/>
    </row>
    <row r="16540" spans="1:8" ht="15.9" customHeight="1">
      <c r="A16540" s="323"/>
      <c r="B16540" s="302"/>
      <c r="C16540" s="325"/>
      <c r="D16540" s="325"/>
      <c r="E16540" s="46"/>
      <c r="F16540" s="130">
        <f t="shared" si="259"/>
        <v>0</v>
      </c>
      <c r="G16540" s="69"/>
    </row>
    <row r="16541" spans="1:8" ht="15.9" customHeight="1">
      <c r="A16541" s="323">
        <v>585</v>
      </c>
      <c r="B16541" s="302" t="s">
        <v>13</v>
      </c>
      <c r="C16541" s="325" t="s">
        <v>2516</v>
      </c>
      <c r="D16541" s="325">
        <v>10</v>
      </c>
      <c r="E16541" s="46">
        <v>30000</v>
      </c>
      <c r="F16541" s="130">
        <f t="shared" si="259"/>
        <v>300000</v>
      </c>
      <c r="G16541" s="86">
        <f>SUM(F16541:F16546)</f>
        <v>2100000</v>
      </c>
    </row>
    <row r="16542" spans="1:8" ht="15.9" customHeight="1">
      <c r="A16542" s="323"/>
      <c r="B16542" s="302" t="s">
        <v>13</v>
      </c>
      <c r="C16542" s="325" t="s">
        <v>75</v>
      </c>
      <c r="D16542" s="325">
        <v>10</v>
      </c>
      <c r="E16542" s="46">
        <v>30000</v>
      </c>
      <c r="F16542" s="130">
        <f t="shared" si="259"/>
        <v>300000</v>
      </c>
      <c r="G16542" s="69"/>
    </row>
    <row r="16543" spans="1:8" ht="15.9" customHeight="1">
      <c r="A16543" s="323"/>
      <c r="B16543" s="302" t="s">
        <v>13</v>
      </c>
      <c r="C16543" s="325" t="s">
        <v>59</v>
      </c>
      <c r="D16543" s="325">
        <v>10</v>
      </c>
      <c r="E16543" s="46">
        <v>30000</v>
      </c>
      <c r="F16543" s="130">
        <f t="shared" si="259"/>
        <v>300000</v>
      </c>
      <c r="G16543" s="69"/>
    </row>
    <row r="16544" spans="1:8" ht="15.9" customHeight="1">
      <c r="A16544" s="323"/>
      <c r="B16544" s="302" t="s">
        <v>13</v>
      </c>
      <c r="C16544" s="325" t="s">
        <v>62</v>
      </c>
      <c r="D16544" s="325">
        <v>10</v>
      </c>
      <c r="E16544" s="46">
        <v>30000</v>
      </c>
      <c r="F16544" s="130">
        <f t="shared" si="259"/>
        <v>300000</v>
      </c>
      <c r="G16544" s="69"/>
    </row>
    <row r="16545" spans="1:9" ht="15.9" customHeight="1">
      <c r="A16545" s="323"/>
      <c r="B16545" s="302" t="s">
        <v>13</v>
      </c>
      <c r="C16545" s="325" t="s">
        <v>46</v>
      </c>
      <c r="D16545" s="325">
        <v>20</v>
      </c>
      <c r="E16545" s="46">
        <v>30000</v>
      </c>
      <c r="F16545" s="130">
        <f t="shared" si="259"/>
        <v>600000</v>
      </c>
      <c r="G16545" s="69"/>
    </row>
    <row r="16546" spans="1:9" ht="15.9" customHeight="1">
      <c r="A16546" s="323"/>
      <c r="B16546" s="302" t="s">
        <v>13</v>
      </c>
      <c r="C16546" s="325" t="s">
        <v>60</v>
      </c>
      <c r="D16546" s="325">
        <v>10</v>
      </c>
      <c r="E16546" s="46">
        <v>30000</v>
      </c>
      <c r="F16546" s="130">
        <f t="shared" si="259"/>
        <v>300000</v>
      </c>
      <c r="G16546" s="69"/>
    </row>
    <row r="16547" spans="1:9" ht="15.9" customHeight="1">
      <c r="A16547" s="323"/>
      <c r="B16547" s="302"/>
      <c r="C16547" s="325"/>
      <c r="D16547" s="325"/>
      <c r="E16547" s="46"/>
      <c r="F16547" s="130">
        <f t="shared" si="259"/>
        <v>0</v>
      </c>
      <c r="G16547" s="69"/>
    </row>
    <row r="16548" spans="1:9" ht="15.9" customHeight="1">
      <c r="A16548" s="323" t="s">
        <v>2273</v>
      </c>
      <c r="B16548" s="302" t="s">
        <v>13</v>
      </c>
      <c r="C16548" s="325" t="s">
        <v>1395</v>
      </c>
      <c r="D16548" s="325">
        <v>30</v>
      </c>
      <c r="E16548" s="46">
        <v>30500</v>
      </c>
      <c r="F16548" s="130">
        <f t="shared" si="259"/>
        <v>915000</v>
      </c>
      <c r="G16548" s="86">
        <f>F16548</f>
        <v>915000</v>
      </c>
    </row>
    <row r="16549" spans="1:9" ht="15.9" customHeight="1">
      <c r="A16549" s="323"/>
      <c r="B16549" s="302"/>
      <c r="C16549" s="325"/>
      <c r="D16549" s="325"/>
      <c r="E16549" s="46"/>
      <c r="F16549" s="130">
        <f t="shared" si="259"/>
        <v>0</v>
      </c>
      <c r="G16549" s="69"/>
    </row>
    <row r="16550" spans="1:9" ht="15.9" customHeight="1">
      <c r="A16550" s="323" t="s">
        <v>93</v>
      </c>
      <c r="B16550" s="302" t="s">
        <v>31</v>
      </c>
      <c r="C16550" s="325" t="s">
        <v>1220</v>
      </c>
      <c r="D16550" s="325">
        <f>83.3+115.1</f>
        <v>198.39999999999998</v>
      </c>
      <c r="E16550" s="46">
        <v>35000</v>
      </c>
      <c r="F16550" s="130">
        <f t="shared" si="259"/>
        <v>6943999.9999999991</v>
      </c>
      <c r="G16550" s="86">
        <f>SUM(F16550:F16556)</f>
        <v>34066500</v>
      </c>
      <c r="H16550" s="277" t="s">
        <v>2474</v>
      </c>
      <c r="I16550" s="280" t="s">
        <v>115</v>
      </c>
    </row>
    <row r="16551" spans="1:9" ht="15.9" customHeight="1">
      <c r="A16551" s="323"/>
      <c r="B16551" s="302" t="s">
        <v>31</v>
      </c>
      <c r="C16551" s="325" t="s">
        <v>118</v>
      </c>
      <c r="D16551" s="325">
        <f>126.6+103.8</f>
        <v>230.39999999999998</v>
      </c>
      <c r="E16551" s="46">
        <v>35000</v>
      </c>
      <c r="F16551" s="130">
        <f t="shared" si="259"/>
        <v>8063999.9999999991</v>
      </c>
      <c r="G16551" s="69"/>
      <c r="I16551" s="280" t="s">
        <v>115</v>
      </c>
    </row>
    <row r="16552" spans="1:9" ht="15.9" customHeight="1">
      <c r="A16552" s="323"/>
      <c r="B16552" s="302" t="s">
        <v>518</v>
      </c>
      <c r="C16552" s="325" t="s">
        <v>442</v>
      </c>
      <c r="D16552" s="325">
        <v>177.5</v>
      </c>
      <c r="E16552" s="46">
        <v>32000</v>
      </c>
      <c r="F16552" s="130">
        <f t="shared" si="259"/>
        <v>5680000</v>
      </c>
      <c r="G16552" s="69"/>
      <c r="I16552" s="280" t="s">
        <v>1717</v>
      </c>
    </row>
    <row r="16553" spans="1:9" ht="15.9" customHeight="1">
      <c r="A16553" s="323"/>
      <c r="B16553" s="302" t="s">
        <v>13</v>
      </c>
      <c r="C16553" s="325" t="s">
        <v>1890</v>
      </c>
      <c r="D16553" s="325">
        <v>279.5</v>
      </c>
      <c r="E16553" s="46">
        <v>30500</v>
      </c>
      <c r="F16553" s="130">
        <f t="shared" si="259"/>
        <v>8524750</v>
      </c>
      <c r="G16553" s="69"/>
    </row>
    <row r="16554" spans="1:9" ht="15.9" customHeight="1">
      <c r="A16554" s="323"/>
      <c r="B16554" s="302" t="s">
        <v>13</v>
      </c>
      <c r="C16554" s="325" t="s">
        <v>1913</v>
      </c>
      <c r="D16554" s="325">
        <v>20</v>
      </c>
      <c r="E16554" s="46">
        <v>30500</v>
      </c>
      <c r="F16554" s="130">
        <f t="shared" si="259"/>
        <v>610000</v>
      </c>
      <c r="G16554" s="69"/>
    </row>
    <row r="16555" spans="1:9" ht="15.9" customHeight="1">
      <c r="A16555" s="323"/>
      <c r="B16555" s="302" t="s">
        <v>13</v>
      </c>
      <c r="C16555" s="325" t="s">
        <v>1229</v>
      </c>
      <c r="D16555" s="325">
        <v>54</v>
      </c>
      <c r="E16555" s="46">
        <v>30500</v>
      </c>
      <c r="F16555" s="130">
        <f t="shared" si="259"/>
        <v>1647000</v>
      </c>
      <c r="G16555" s="69"/>
    </row>
    <row r="16556" spans="1:9" ht="15.9" customHeight="1">
      <c r="A16556" s="323"/>
      <c r="B16556" s="302" t="s">
        <v>13</v>
      </c>
      <c r="C16556" s="325" t="s">
        <v>3457</v>
      </c>
      <c r="D16556" s="325">
        <v>85</v>
      </c>
      <c r="E16556" s="46">
        <v>30550</v>
      </c>
      <c r="F16556" s="130">
        <f t="shared" si="259"/>
        <v>2596750</v>
      </c>
      <c r="G16556" s="69"/>
    </row>
    <row r="16557" spans="1:9" ht="15.9" customHeight="1">
      <c r="A16557" s="323"/>
      <c r="B16557" s="302"/>
      <c r="C16557" s="325"/>
      <c r="D16557" s="325"/>
      <c r="E16557" s="46"/>
      <c r="F16557" s="130">
        <f t="shared" si="259"/>
        <v>0</v>
      </c>
      <c r="G16557" s="69"/>
    </row>
    <row r="16558" spans="1:9" ht="15.9" customHeight="1">
      <c r="A16558" s="323" t="s">
        <v>1420</v>
      </c>
      <c r="B16558" s="302" t="s">
        <v>208</v>
      </c>
      <c r="C16558" s="325" t="s">
        <v>1421</v>
      </c>
      <c r="D16558" s="325">
        <v>700</v>
      </c>
      <c r="E16558" s="46">
        <v>37500</v>
      </c>
      <c r="F16558" s="130">
        <f t="shared" si="259"/>
        <v>26250000</v>
      </c>
      <c r="G16558" s="86">
        <f>F16558</f>
        <v>26250000</v>
      </c>
      <c r="H16558" s="277" t="s">
        <v>2474</v>
      </c>
    </row>
    <row r="16559" spans="1:9" ht="15.9" customHeight="1">
      <c r="A16559" s="323"/>
      <c r="B16559" s="302"/>
      <c r="C16559" s="325"/>
      <c r="D16559" s="325"/>
      <c r="E16559" s="46"/>
      <c r="F16559" s="130">
        <f t="shared" si="259"/>
        <v>0</v>
      </c>
      <c r="G16559" s="69"/>
    </row>
    <row r="16560" spans="1:9" ht="15.9" customHeight="1">
      <c r="A16560" s="323" t="s">
        <v>1426</v>
      </c>
      <c r="B16560" s="302" t="s">
        <v>13</v>
      </c>
      <c r="C16560" s="325" t="s">
        <v>310</v>
      </c>
      <c r="D16560" s="325">
        <v>515.5</v>
      </c>
      <c r="E16560" s="46">
        <v>30500</v>
      </c>
      <c r="F16560" s="130">
        <f t="shared" si="259"/>
        <v>15722750</v>
      </c>
      <c r="G16560" s="86">
        <f>F16560</f>
        <v>15722750</v>
      </c>
      <c r="H16560" s="277" t="s">
        <v>2474</v>
      </c>
    </row>
    <row r="16561" spans="1:8" ht="15.9" customHeight="1">
      <c r="A16561" s="323"/>
      <c r="B16561" s="302"/>
      <c r="C16561" s="325"/>
      <c r="D16561" s="325"/>
      <c r="E16561" s="46"/>
      <c r="F16561" s="130">
        <f t="shared" si="259"/>
        <v>0</v>
      </c>
      <c r="G16561" s="69"/>
    </row>
    <row r="16562" spans="1:8" ht="15.9" customHeight="1">
      <c r="A16562" s="323" t="s">
        <v>2448</v>
      </c>
      <c r="B16562" s="302" t="s">
        <v>31</v>
      </c>
      <c r="C16562" s="325" t="s">
        <v>46</v>
      </c>
      <c r="D16562" s="325">
        <v>143</v>
      </c>
      <c r="E16562" s="46">
        <v>35000</v>
      </c>
      <c r="F16562" s="130">
        <f t="shared" si="259"/>
        <v>5005000</v>
      </c>
      <c r="G16562" s="86">
        <f>SUM(F16562:F16564)</f>
        <v>13755000</v>
      </c>
      <c r="H16562" s="277" t="s">
        <v>2474</v>
      </c>
    </row>
    <row r="16563" spans="1:8" ht="15.9" customHeight="1">
      <c r="A16563" s="323"/>
      <c r="B16563" s="302" t="s">
        <v>31</v>
      </c>
      <c r="C16563" s="325" t="s">
        <v>2685</v>
      </c>
      <c r="D16563" s="325">
        <v>50</v>
      </c>
      <c r="E16563" s="46">
        <v>35000</v>
      </c>
      <c r="F16563" s="130">
        <f t="shared" si="259"/>
        <v>1750000</v>
      </c>
      <c r="G16563" s="69"/>
    </row>
    <row r="16564" spans="1:8" ht="15.9" customHeight="1">
      <c r="A16564" s="323"/>
      <c r="B16564" s="302" t="s">
        <v>31</v>
      </c>
      <c r="C16564" s="325" t="s">
        <v>100</v>
      </c>
      <c r="D16564" s="325">
        <v>200</v>
      </c>
      <c r="E16564" s="46">
        <v>35000</v>
      </c>
      <c r="F16564" s="130">
        <f t="shared" si="259"/>
        <v>7000000</v>
      </c>
      <c r="G16564" s="69"/>
    </row>
    <row r="16565" spans="1:8" ht="15.9" customHeight="1">
      <c r="A16565" s="323"/>
      <c r="B16565" s="302"/>
      <c r="C16565" s="325"/>
      <c r="D16565" s="325"/>
      <c r="E16565" s="46"/>
      <c r="F16565" s="130">
        <f t="shared" si="259"/>
        <v>0</v>
      </c>
      <c r="G16565" s="69"/>
    </row>
    <row r="16566" spans="1:8" ht="15.9" customHeight="1">
      <c r="A16566" s="323" t="s">
        <v>51</v>
      </c>
      <c r="B16566" s="302" t="s">
        <v>23</v>
      </c>
      <c r="C16566" s="325" t="s">
        <v>158</v>
      </c>
      <c r="D16566" s="325">
        <v>53.5</v>
      </c>
      <c r="E16566" s="46">
        <v>32500</v>
      </c>
      <c r="F16566" s="130">
        <f t="shared" si="259"/>
        <v>1738750</v>
      </c>
      <c r="G16566" s="86">
        <f>SUM(F16566:F16573)</f>
        <v>25872500</v>
      </c>
      <c r="H16566" s="277" t="s">
        <v>2474</v>
      </c>
    </row>
    <row r="16567" spans="1:8" ht="15.9" customHeight="1">
      <c r="A16567" s="323"/>
      <c r="B16567" s="302" t="s">
        <v>23</v>
      </c>
      <c r="C16567" s="325" t="s">
        <v>1348</v>
      </c>
      <c r="D16567" s="325">
        <v>43.6</v>
      </c>
      <c r="E16567" s="46">
        <v>32500</v>
      </c>
      <c r="F16567" s="130">
        <f t="shared" si="259"/>
        <v>1417000</v>
      </c>
      <c r="G16567" s="69"/>
    </row>
    <row r="16568" spans="1:8" ht="15.9" customHeight="1">
      <c r="A16568" s="323"/>
      <c r="B16568" s="302" t="s">
        <v>23</v>
      </c>
      <c r="C16568" s="325" t="s">
        <v>159</v>
      </c>
      <c r="D16568" s="325">
        <v>73.599999999999994</v>
      </c>
      <c r="E16568" s="46">
        <v>34500</v>
      </c>
      <c r="F16568" s="130">
        <f t="shared" si="259"/>
        <v>2539200</v>
      </c>
      <c r="G16568" s="69"/>
    </row>
    <row r="16569" spans="1:8" ht="15.9" customHeight="1">
      <c r="A16569" s="323"/>
      <c r="B16569" s="302" t="s">
        <v>23</v>
      </c>
      <c r="C16569" s="325" t="s">
        <v>764</v>
      </c>
      <c r="D16569" s="325">
        <v>53.5</v>
      </c>
      <c r="E16569" s="46">
        <v>35500</v>
      </c>
      <c r="F16569" s="130">
        <f t="shared" si="259"/>
        <v>1899250</v>
      </c>
      <c r="G16569" s="69"/>
    </row>
    <row r="16570" spans="1:8" ht="15.9" customHeight="1">
      <c r="A16570" s="323"/>
      <c r="B16570" s="302" t="s">
        <v>31</v>
      </c>
      <c r="C16570" s="325" t="s">
        <v>3438</v>
      </c>
      <c r="D16570" s="325">
        <v>86.4</v>
      </c>
      <c r="E16570" s="46">
        <v>35000</v>
      </c>
      <c r="F16570" s="130">
        <f t="shared" si="259"/>
        <v>3024000</v>
      </c>
      <c r="G16570" s="69"/>
    </row>
    <row r="16571" spans="1:8" ht="15.9" customHeight="1">
      <c r="A16571" s="323"/>
      <c r="B16571" s="302" t="s">
        <v>233</v>
      </c>
      <c r="C16571" s="325" t="s">
        <v>581</v>
      </c>
      <c r="D16571" s="325">
        <v>50.9</v>
      </c>
      <c r="E16571" s="46">
        <v>39500</v>
      </c>
      <c r="F16571" s="130">
        <f t="shared" si="259"/>
        <v>2010550</v>
      </c>
      <c r="G16571" s="69"/>
    </row>
    <row r="16572" spans="1:8" ht="15.9" customHeight="1">
      <c r="A16572" s="323"/>
      <c r="B16572" s="302" t="s">
        <v>31</v>
      </c>
      <c r="C16572" s="325" t="s">
        <v>987</v>
      </c>
      <c r="D16572" s="325">
        <v>207.5</v>
      </c>
      <c r="E16572" s="46">
        <v>32500</v>
      </c>
      <c r="F16572" s="130">
        <f t="shared" si="259"/>
        <v>6743750</v>
      </c>
      <c r="G16572" s="69"/>
    </row>
    <row r="16573" spans="1:8" ht="15.9" customHeight="1">
      <c r="A16573" s="323"/>
      <c r="B16573" s="302" t="s">
        <v>31</v>
      </c>
      <c r="C16573" s="325" t="s">
        <v>1138</v>
      </c>
      <c r="D16573" s="325">
        <v>200</v>
      </c>
      <c r="E16573" s="46">
        <v>32500</v>
      </c>
      <c r="F16573" s="130">
        <f t="shared" si="259"/>
        <v>6500000</v>
      </c>
      <c r="G16573" s="69"/>
    </row>
    <row r="16574" spans="1:8" ht="15.9" customHeight="1">
      <c r="A16574" s="323"/>
      <c r="B16574" s="302"/>
      <c r="C16574" s="325"/>
      <c r="D16574" s="325"/>
      <c r="E16574" s="46"/>
      <c r="F16574" s="130">
        <f t="shared" si="259"/>
        <v>0</v>
      </c>
      <c r="G16574" s="69"/>
    </row>
    <row r="16575" spans="1:8" ht="15.9" customHeight="1">
      <c r="A16575" s="323" t="s">
        <v>321</v>
      </c>
      <c r="B16575" s="302" t="s">
        <v>23</v>
      </c>
      <c r="C16575" s="325" t="s">
        <v>787</v>
      </c>
      <c r="D16575" s="325">
        <v>480</v>
      </c>
      <c r="E16575" s="46">
        <v>33500</v>
      </c>
      <c r="F16575" s="130">
        <f t="shared" si="259"/>
        <v>16080000</v>
      </c>
      <c r="G16575" s="86">
        <f>SUM(F16575:F16577)</f>
        <v>35405750</v>
      </c>
      <c r="H16575" s="277" t="s">
        <v>2474</v>
      </c>
    </row>
    <row r="16576" spans="1:8" ht="15.9" customHeight="1">
      <c r="A16576" s="323"/>
      <c r="B16576" s="302" t="s">
        <v>23</v>
      </c>
      <c r="C16576" s="325" t="s">
        <v>671</v>
      </c>
      <c r="D16576" s="325">
        <v>346.5</v>
      </c>
      <c r="E16576" s="46">
        <v>33500</v>
      </c>
      <c r="F16576" s="130">
        <f t="shared" si="259"/>
        <v>11607750</v>
      </c>
      <c r="G16576" s="69"/>
    </row>
    <row r="16577" spans="1:8" ht="15.9" customHeight="1">
      <c r="A16577" s="323"/>
      <c r="B16577" s="302" t="s">
        <v>31</v>
      </c>
      <c r="C16577" s="325" t="s">
        <v>371</v>
      </c>
      <c r="D16577" s="325">
        <v>227</v>
      </c>
      <c r="E16577" s="46">
        <v>34000</v>
      </c>
      <c r="F16577" s="130">
        <f t="shared" si="259"/>
        <v>7718000</v>
      </c>
      <c r="G16577" s="69"/>
    </row>
    <row r="16578" spans="1:8" ht="15.9" customHeight="1">
      <c r="A16578" s="323"/>
      <c r="B16578" s="302"/>
      <c r="C16578" s="325"/>
      <c r="D16578" s="325"/>
      <c r="E16578" s="46"/>
      <c r="F16578" s="130">
        <f t="shared" si="259"/>
        <v>0</v>
      </c>
      <c r="G16578" s="69"/>
    </row>
    <row r="16579" spans="1:8" ht="15.9" customHeight="1">
      <c r="A16579" s="323" t="s">
        <v>2635</v>
      </c>
      <c r="B16579" s="302" t="s">
        <v>31</v>
      </c>
      <c r="C16579" s="325" t="s">
        <v>46</v>
      </c>
      <c r="D16579" s="325">
        <v>100</v>
      </c>
      <c r="E16579" s="46">
        <v>33500</v>
      </c>
      <c r="F16579" s="130">
        <f t="shared" si="259"/>
        <v>3350000</v>
      </c>
      <c r="G16579" s="86">
        <f>SUM(F16579:F16580)</f>
        <v>8375000</v>
      </c>
    </row>
    <row r="16580" spans="1:8" ht="15.9" customHeight="1">
      <c r="A16580" s="323"/>
      <c r="B16580" s="302" t="s">
        <v>31</v>
      </c>
      <c r="C16580" s="325" t="s">
        <v>2351</v>
      </c>
      <c r="D16580" s="325">
        <v>150</v>
      </c>
      <c r="E16580" s="46">
        <v>33500</v>
      </c>
      <c r="F16580" s="130">
        <f t="shared" si="259"/>
        <v>5025000</v>
      </c>
      <c r="G16580" s="69"/>
    </row>
    <row r="16581" spans="1:8" ht="15.9" customHeight="1">
      <c r="A16581" s="323"/>
      <c r="B16581" s="302"/>
      <c r="C16581" s="325"/>
      <c r="D16581" s="325"/>
      <c r="E16581" s="46"/>
      <c r="F16581" s="130">
        <f t="shared" si="259"/>
        <v>0</v>
      </c>
      <c r="G16581" s="69"/>
    </row>
    <row r="16582" spans="1:8" ht="15.9" customHeight="1">
      <c r="A16582" s="323" t="s">
        <v>818</v>
      </c>
      <c r="B16582" s="302" t="s">
        <v>31</v>
      </c>
      <c r="C16582" s="325" t="s">
        <v>75</v>
      </c>
      <c r="D16582" s="325">
        <v>630</v>
      </c>
      <c r="E16582" s="46">
        <v>36500</v>
      </c>
      <c r="F16582" s="130">
        <f t="shared" si="259"/>
        <v>22995000</v>
      </c>
      <c r="G16582" s="86">
        <f>F16582</f>
        <v>22995000</v>
      </c>
      <c r="H16582" s="277" t="s">
        <v>2474</v>
      </c>
    </row>
    <row r="16583" spans="1:8" ht="15.9" customHeight="1">
      <c r="A16583" s="323"/>
      <c r="B16583" s="302"/>
      <c r="C16583" s="325"/>
      <c r="D16583" s="325"/>
      <c r="E16583" s="46"/>
      <c r="F16583" s="130">
        <f t="shared" si="259"/>
        <v>0</v>
      </c>
      <c r="G16583" s="69"/>
    </row>
    <row r="16584" spans="1:8" ht="15.9" customHeight="1">
      <c r="A16584" s="323" t="s">
        <v>418</v>
      </c>
      <c r="B16584" s="302" t="s">
        <v>31</v>
      </c>
      <c r="C16584" s="325" t="s">
        <v>978</v>
      </c>
      <c r="D16584" s="325">
        <v>49.5</v>
      </c>
      <c r="E16584" s="46">
        <v>35000</v>
      </c>
      <c r="F16584" s="130">
        <f t="shared" si="259"/>
        <v>1732500</v>
      </c>
      <c r="G16584" s="86">
        <f>SUM(F16584:F16585)</f>
        <v>3447500</v>
      </c>
      <c r="H16584" s="277" t="s">
        <v>2474</v>
      </c>
    </row>
    <row r="16585" spans="1:8" ht="15.9" customHeight="1">
      <c r="A16585" s="323"/>
      <c r="B16585" s="302" t="s">
        <v>31</v>
      </c>
      <c r="C16585" s="325" t="s">
        <v>29</v>
      </c>
      <c r="D16585" s="325">
        <v>49</v>
      </c>
      <c r="E16585" s="46">
        <v>35000</v>
      </c>
      <c r="F16585" s="130">
        <f t="shared" si="259"/>
        <v>1715000</v>
      </c>
      <c r="G16585" s="69"/>
    </row>
    <row r="16586" spans="1:8" ht="15.9" customHeight="1">
      <c r="A16586" s="323"/>
      <c r="B16586" s="302"/>
      <c r="C16586" s="325"/>
      <c r="D16586" s="325"/>
      <c r="E16586" s="46"/>
      <c r="F16586" s="130">
        <f t="shared" si="259"/>
        <v>0</v>
      </c>
      <c r="G16586" s="69"/>
    </row>
    <row r="16587" spans="1:8" ht="15.9" customHeight="1">
      <c r="A16587" s="323" t="s">
        <v>115</v>
      </c>
      <c r="B16587" s="439" t="s">
        <v>2304</v>
      </c>
      <c r="C16587" s="430"/>
      <c r="D16587" s="430">
        <v>-20</v>
      </c>
      <c r="E16587" s="54">
        <v>42500</v>
      </c>
      <c r="F16587" s="140">
        <f t="shared" si="259"/>
        <v>-850000</v>
      </c>
      <c r="G16587" s="86">
        <f>F16587</f>
        <v>-850000</v>
      </c>
    </row>
    <row r="16588" spans="1:8" ht="15.9" customHeight="1">
      <c r="A16588" s="323"/>
      <c r="B16588" s="302"/>
      <c r="C16588" s="325"/>
      <c r="D16588" s="325"/>
      <c r="E16588" s="46"/>
      <c r="F16588" s="130">
        <f t="shared" si="259"/>
        <v>0</v>
      </c>
      <c r="G16588" s="69"/>
    </row>
    <row r="16589" spans="1:8" ht="15.9" customHeight="1">
      <c r="A16589" s="323" t="s">
        <v>321</v>
      </c>
      <c r="B16589" s="439" t="s">
        <v>3439</v>
      </c>
      <c r="C16589" s="430" t="s">
        <v>754</v>
      </c>
      <c r="D16589" s="430">
        <v>-6.1</v>
      </c>
      <c r="E16589" s="54">
        <v>35000</v>
      </c>
      <c r="F16589" s="140">
        <f t="shared" si="259"/>
        <v>-213500</v>
      </c>
      <c r="G16589" s="86">
        <f>SUM(F16589:F16593)</f>
        <v>-962500</v>
      </c>
    </row>
    <row r="16590" spans="1:8" ht="15.9" customHeight="1">
      <c r="A16590" s="323"/>
      <c r="B16590" s="439" t="s">
        <v>2304</v>
      </c>
      <c r="C16590" s="430" t="s">
        <v>442</v>
      </c>
      <c r="D16590" s="430">
        <v>-8.1999999999999993</v>
      </c>
      <c r="E16590" s="54">
        <v>34000</v>
      </c>
      <c r="F16590" s="140">
        <f t="shared" si="259"/>
        <v>-278800</v>
      </c>
      <c r="G16590" s="69"/>
    </row>
    <row r="16591" spans="1:8" ht="15.9" customHeight="1">
      <c r="A16591" s="323"/>
      <c r="B16591" s="439" t="s">
        <v>2304</v>
      </c>
      <c r="C16591" s="430" t="s">
        <v>348</v>
      </c>
      <c r="D16591" s="430">
        <v>-3</v>
      </c>
      <c r="E16591" s="54">
        <v>35000</v>
      </c>
      <c r="F16591" s="140">
        <f t="shared" si="259"/>
        <v>-105000</v>
      </c>
      <c r="G16591" s="69"/>
    </row>
    <row r="16592" spans="1:8" ht="15.9" customHeight="1">
      <c r="A16592" s="323"/>
      <c r="B16592" s="439" t="s">
        <v>2983</v>
      </c>
      <c r="C16592" s="430" t="s">
        <v>1984</v>
      </c>
      <c r="D16592" s="430">
        <v>-2.9</v>
      </c>
      <c r="E16592" s="54">
        <v>38000</v>
      </c>
      <c r="F16592" s="140">
        <f t="shared" si="259"/>
        <v>-110200</v>
      </c>
      <c r="G16592" s="69"/>
    </row>
    <row r="16593" spans="1:8" ht="15.9" customHeight="1">
      <c r="A16593" s="323"/>
      <c r="B16593" s="439" t="s">
        <v>2304</v>
      </c>
      <c r="C16593" s="430" t="s">
        <v>2139</v>
      </c>
      <c r="D16593" s="430">
        <v>-7.5</v>
      </c>
      <c r="E16593" s="54">
        <v>34000</v>
      </c>
      <c r="F16593" s="140">
        <f t="shared" si="259"/>
        <v>-255000</v>
      </c>
      <c r="G16593" s="69"/>
    </row>
    <row r="16594" spans="1:8" ht="15.9" customHeight="1">
      <c r="A16594" s="323"/>
      <c r="B16594" s="302"/>
      <c r="C16594" s="325"/>
      <c r="D16594" s="325"/>
      <c r="E16594" s="46"/>
      <c r="F16594" s="130">
        <f t="shared" si="259"/>
        <v>0</v>
      </c>
      <c r="G16594" s="69"/>
    </row>
    <row r="16595" spans="1:8" ht="15.9" customHeight="1">
      <c r="A16595" s="323" t="s">
        <v>207</v>
      </c>
      <c r="B16595" s="302" t="s">
        <v>23</v>
      </c>
      <c r="C16595" s="325" t="s">
        <v>198</v>
      </c>
      <c r="D16595" s="325">
        <v>105.6</v>
      </c>
      <c r="E16595" s="46">
        <v>35500</v>
      </c>
      <c r="F16595" s="130">
        <f t="shared" si="259"/>
        <v>3748800</v>
      </c>
      <c r="G16595" s="86">
        <f>F16595</f>
        <v>3748800</v>
      </c>
      <c r="H16595" s="277" t="s">
        <v>2474</v>
      </c>
    </row>
    <row r="16596" spans="1:8" ht="15.9" customHeight="1">
      <c r="A16596" s="323"/>
      <c r="B16596" s="302"/>
      <c r="C16596" s="325"/>
      <c r="D16596" s="325"/>
      <c r="E16596" s="46"/>
      <c r="F16596" s="130">
        <f t="shared" si="259"/>
        <v>0</v>
      </c>
      <c r="G16596" s="69"/>
    </row>
    <row r="16597" spans="1:8" ht="15.9" customHeight="1">
      <c r="A16597" s="323" t="s">
        <v>1479</v>
      </c>
      <c r="B16597" s="302" t="s">
        <v>23</v>
      </c>
      <c r="C16597" s="325" t="s">
        <v>976</v>
      </c>
      <c r="D16597" s="325">
        <v>106.4</v>
      </c>
      <c r="E16597" s="46">
        <v>33000</v>
      </c>
      <c r="F16597" s="130">
        <f t="shared" si="259"/>
        <v>3511200</v>
      </c>
      <c r="G16597" s="86">
        <f>F16597</f>
        <v>3511200</v>
      </c>
      <c r="H16597" s="277" t="s">
        <v>2474</v>
      </c>
    </row>
    <row r="16598" spans="1:8" ht="15.9" customHeight="1">
      <c r="A16598" s="323"/>
      <c r="B16598" s="302"/>
      <c r="C16598" s="325"/>
      <c r="D16598" s="325"/>
      <c r="E16598" s="46"/>
      <c r="F16598" s="130">
        <f t="shared" si="259"/>
        <v>0</v>
      </c>
      <c r="G16598" s="69"/>
    </row>
    <row r="16599" spans="1:8" ht="15.9" customHeight="1">
      <c r="A16599" s="323" t="s">
        <v>88</v>
      </c>
      <c r="B16599" s="302" t="s">
        <v>13</v>
      </c>
      <c r="C16599" s="325" t="s">
        <v>124</v>
      </c>
      <c r="D16599" s="325">
        <v>763.8</v>
      </c>
      <c r="E16599" s="46">
        <v>29500</v>
      </c>
      <c r="F16599" s="130">
        <f t="shared" si="259"/>
        <v>22532100</v>
      </c>
      <c r="G16599" s="86">
        <f>F16599</f>
        <v>22532100</v>
      </c>
      <c r="H16599" s="277" t="s">
        <v>2474</v>
      </c>
    </row>
    <row r="16600" spans="1:8" ht="15.9" customHeight="1">
      <c r="A16600" s="323"/>
      <c r="B16600" s="302"/>
      <c r="C16600" s="325"/>
      <c r="D16600" s="325"/>
      <c r="E16600" s="46"/>
      <c r="F16600" s="130">
        <f t="shared" si="259"/>
        <v>0</v>
      </c>
      <c r="G16600" s="69"/>
    </row>
    <row r="16601" spans="1:8" ht="15.9" customHeight="1">
      <c r="A16601" s="323" t="s">
        <v>2792</v>
      </c>
      <c r="B16601" s="302" t="s">
        <v>13</v>
      </c>
      <c r="C16601" s="325" t="s">
        <v>305</v>
      </c>
      <c r="D16601" s="325">
        <v>36.799999999999997</v>
      </c>
      <c r="E16601" s="46">
        <v>33500</v>
      </c>
      <c r="F16601" s="130">
        <f t="shared" si="259"/>
        <v>1232800</v>
      </c>
      <c r="G16601" s="86">
        <f>SUM(F16601:F16602)</f>
        <v>3772100</v>
      </c>
      <c r="H16601" s="277" t="s">
        <v>2474</v>
      </c>
    </row>
    <row r="16602" spans="1:8" ht="15.9" customHeight="1">
      <c r="A16602" s="323"/>
      <c r="B16602" s="302" t="s">
        <v>13</v>
      </c>
      <c r="C16602" s="325" t="s">
        <v>417</v>
      </c>
      <c r="D16602" s="325">
        <v>75.8</v>
      </c>
      <c r="E16602" s="46">
        <v>33500</v>
      </c>
      <c r="F16602" s="130">
        <f t="shared" si="259"/>
        <v>2539300</v>
      </c>
      <c r="G16602" s="69"/>
    </row>
    <row r="16603" spans="1:8" ht="15.9" customHeight="1">
      <c r="A16603" s="323"/>
      <c r="B16603" s="302"/>
      <c r="C16603" s="325"/>
      <c r="D16603" s="325"/>
      <c r="E16603" s="46"/>
      <c r="F16603" s="130">
        <f t="shared" si="259"/>
        <v>0</v>
      </c>
      <c r="G16603" s="69"/>
    </row>
    <row r="16604" spans="1:8" ht="15.9" customHeight="1">
      <c r="A16604" s="323" t="s">
        <v>1843</v>
      </c>
      <c r="B16604" s="302" t="s">
        <v>23</v>
      </c>
      <c r="C16604" s="325" t="s">
        <v>170</v>
      </c>
      <c r="D16604" s="325">
        <v>57.2</v>
      </c>
      <c r="E16604" s="46">
        <v>34500</v>
      </c>
      <c r="F16604" s="130">
        <f t="shared" si="259"/>
        <v>1973400</v>
      </c>
      <c r="G16604" s="86">
        <f>SUM(F16604:F16607)</f>
        <v>24124900</v>
      </c>
      <c r="H16604" s="277" t="s">
        <v>2474</v>
      </c>
    </row>
    <row r="16605" spans="1:8" ht="15.9" customHeight="1">
      <c r="A16605" s="323"/>
      <c r="B16605" s="302" t="s">
        <v>31</v>
      </c>
      <c r="C16605" s="325" t="s">
        <v>707</v>
      </c>
      <c r="D16605" s="325">
        <v>207.3</v>
      </c>
      <c r="E16605" s="46">
        <v>35000</v>
      </c>
      <c r="F16605" s="130">
        <f t="shared" ref="F16605:F16688" si="260">E16605*D16605</f>
        <v>7255500</v>
      </c>
      <c r="G16605" s="69"/>
    </row>
    <row r="16606" spans="1:8" ht="15.9" customHeight="1">
      <c r="A16606" s="323"/>
      <c r="B16606" s="302" t="s">
        <v>31</v>
      </c>
      <c r="C16606" s="325" t="s">
        <v>105</v>
      </c>
      <c r="D16606" s="325">
        <v>150.19999999999999</v>
      </c>
      <c r="E16606" s="46">
        <v>35000</v>
      </c>
      <c r="F16606" s="130">
        <f t="shared" si="260"/>
        <v>5257000</v>
      </c>
      <c r="G16606" s="69"/>
    </row>
    <row r="16607" spans="1:8" ht="15.9" customHeight="1">
      <c r="A16607" s="323"/>
      <c r="B16607" s="302" t="s">
        <v>31</v>
      </c>
      <c r="C16607" s="325" t="s">
        <v>3440</v>
      </c>
      <c r="D16607" s="325">
        <v>275.39999999999998</v>
      </c>
      <c r="E16607" s="46">
        <v>35000</v>
      </c>
      <c r="F16607" s="130">
        <f t="shared" si="260"/>
        <v>9639000</v>
      </c>
      <c r="G16607" s="69"/>
    </row>
    <row r="16608" spans="1:8" ht="15.9" customHeight="1">
      <c r="A16608" s="323"/>
      <c r="B16608" s="302"/>
      <c r="C16608" s="325"/>
      <c r="D16608" s="325"/>
      <c r="E16608" s="46"/>
      <c r="F16608" s="130">
        <f t="shared" si="260"/>
        <v>0</v>
      </c>
      <c r="G16608" s="69"/>
    </row>
    <row r="16609" spans="1:9" ht="15.9" customHeight="1">
      <c r="A16609" s="323" t="s">
        <v>145</v>
      </c>
      <c r="B16609" s="302" t="s">
        <v>515</v>
      </c>
      <c r="C16609" s="325" t="s">
        <v>15</v>
      </c>
      <c r="D16609" s="325">
        <v>115</v>
      </c>
      <c r="E16609" s="46">
        <v>28000</v>
      </c>
      <c r="F16609" s="130">
        <f t="shared" si="260"/>
        <v>3220000</v>
      </c>
      <c r="G16609" s="86">
        <f>SUM(F16609:F16610)</f>
        <v>6070000</v>
      </c>
      <c r="H16609" s="277" t="s">
        <v>2474</v>
      </c>
    </row>
    <row r="16610" spans="1:9" ht="15.9" customHeight="1">
      <c r="A16610" s="323"/>
      <c r="B16610" s="302" t="s">
        <v>31</v>
      </c>
      <c r="C16610" s="325" t="s">
        <v>15</v>
      </c>
      <c r="D16610" s="325">
        <v>100</v>
      </c>
      <c r="E16610" s="46">
        <v>28500</v>
      </c>
      <c r="F16610" s="130">
        <f t="shared" si="260"/>
        <v>2850000</v>
      </c>
      <c r="G16610" s="69"/>
    </row>
    <row r="16611" spans="1:9" ht="15.9" customHeight="1">
      <c r="A16611" s="323"/>
      <c r="B16611" s="302"/>
      <c r="C16611" s="325"/>
      <c r="D16611" s="325"/>
      <c r="E16611" s="46"/>
      <c r="F16611" s="130">
        <f t="shared" si="260"/>
        <v>0</v>
      </c>
      <c r="G16611" s="69"/>
    </row>
    <row r="16612" spans="1:9" ht="15.9" customHeight="1">
      <c r="A16612" s="323" t="s">
        <v>2492</v>
      </c>
      <c r="B16612" s="444" t="s">
        <v>3441</v>
      </c>
      <c r="C16612" s="482" t="s">
        <v>46</v>
      </c>
      <c r="D16612" s="482">
        <v>162</v>
      </c>
      <c r="E16612" s="116">
        <v>40500</v>
      </c>
      <c r="F16612" s="131">
        <f t="shared" si="260"/>
        <v>6561000</v>
      </c>
      <c r="G16612" s="86">
        <f>F16612</f>
        <v>6561000</v>
      </c>
    </row>
    <row r="16613" spans="1:9" ht="15.9" customHeight="1">
      <c r="A16613" s="323"/>
      <c r="B16613" s="302"/>
      <c r="C16613" s="325"/>
      <c r="D16613" s="325"/>
      <c r="E16613" s="46"/>
      <c r="F16613" s="130">
        <f t="shared" si="260"/>
        <v>0</v>
      </c>
      <c r="G16613" s="69"/>
    </row>
    <row r="16614" spans="1:9" ht="15.9" customHeight="1">
      <c r="A16614" s="323" t="s">
        <v>196</v>
      </c>
      <c r="B16614" s="302" t="s">
        <v>23</v>
      </c>
      <c r="C16614" s="325" t="s">
        <v>1416</v>
      </c>
      <c r="D16614" s="325">
        <v>204.3</v>
      </c>
      <c r="E16614" s="46">
        <v>37500</v>
      </c>
      <c r="F16614" s="130">
        <f t="shared" si="260"/>
        <v>7661250</v>
      </c>
      <c r="G16614" s="86">
        <f>SUM(F16614:F16617)</f>
        <v>14758750</v>
      </c>
      <c r="I16614" s="280" t="s">
        <v>2520</v>
      </c>
    </row>
    <row r="16615" spans="1:9" ht="15.9" customHeight="1">
      <c r="A16615" s="323"/>
      <c r="B16615" s="302" t="s">
        <v>515</v>
      </c>
      <c r="C16615" s="325" t="s">
        <v>1416</v>
      </c>
      <c r="D16615" s="325">
        <v>98.5</v>
      </c>
      <c r="E16615" s="46">
        <v>32000</v>
      </c>
      <c r="F16615" s="130">
        <f t="shared" si="260"/>
        <v>3152000</v>
      </c>
      <c r="G16615" s="69"/>
      <c r="I16615" s="280" t="s">
        <v>2520</v>
      </c>
    </row>
    <row r="16616" spans="1:9" ht="15.9" customHeight="1">
      <c r="A16616" s="323"/>
      <c r="B16616" s="302" t="s">
        <v>515</v>
      </c>
      <c r="C16616" s="325" t="s">
        <v>886</v>
      </c>
      <c r="D16616" s="325">
        <v>100</v>
      </c>
      <c r="E16616" s="46">
        <v>31500</v>
      </c>
      <c r="F16616" s="130">
        <f t="shared" si="260"/>
        <v>3150000</v>
      </c>
      <c r="G16616" s="69"/>
      <c r="I16616" s="280" t="s">
        <v>2520</v>
      </c>
    </row>
    <row r="16617" spans="1:9" ht="15.9" customHeight="1">
      <c r="A16617" s="323"/>
      <c r="B16617" s="302" t="s">
        <v>31</v>
      </c>
      <c r="C16617" s="325" t="s">
        <v>2543</v>
      </c>
      <c r="D16617" s="325">
        <v>21.5</v>
      </c>
      <c r="E16617" s="46">
        <v>37000</v>
      </c>
      <c r="F16617" s="130">
        <f t="shared" si="260"/>
        <v>795500</v>
      </c>
      <c r="G16617" s="69"/>
      <c r="I16617" s="280" t="s">
        <v>2520</v>
      </c>
    </row>
    <row r="16618" spans="1:9" ht="15.9" customHeight="1">
      <c r="A16618" s="323"/>
      <c r="B16618" s="302"/>
      <c r="C16618" s="325"/>
      <c r="D16618" s="325"/>
      <c r="E16618" s="46"/>
      <c r="F16618" s="130">
        <f t="shared" si="260"/>
        <v>0</v>
      </c>
      <c r="G16618" s="69"/>
    </row>
    <row r="16619" spans="1:9" ht="15.9" customHeight="1">
      <c r="A16619" s="323" t="s">
        <v>235</v>
      </c>
      <c r="B16619" s="302" t="s">
        <v>510</v>
      </c>
      <c r="C16619" s="325" t="s">
        <v>3442</v>
      </c>
      <c r="D16619" s="325">
        <v>120</v>
      </c>
      <c r="E16619" s="46">
        <v>34000</v>
      </c>
      <c r="F16619" s="130">
        <f t="shared" si="260"/>
        <v>4080000</v>
      </c>
      <c r="G16619" s="86">
        <f>SUM(F16619:F16620)</f>
        <v>4242000</v>
      </c>
      <c r="H16619" s="277" t="s">
        <v>2474</v>
      </c>
    </row>
    <row r="16620" spans="1:9" ht="15.9" customHeight="1">
      <c r="A16620" s="323"/>
      <c r="B16620" s="302" t="s">
        <v>3445</v>
      </c>
      <c r="C16620" s="325" t="s">
        <v>3413</v>
      </c>
      <c r="D16620" s="325">
        <v>162</v>
      </c>
      <c r="E16620" s="46">
        <v>1000</v>
      </c>
      <c r="F16620" s="130">
        <f t="shared" si="260"/>
        <v>162000</v>
      </c>
      <c r="G16620" s="69"/>
    </row>
    <row r="16621" spans="1:9" ht="15.9" customHeight="1">
      <c r="A16621" s="323"/>
      <c r="B16621" s="302"/>
      <c r="C16621" s="325"/>
      <c r="D16621" s="325"/>
      <c r="E16621" s="46"/>
      <c r="F16621" s="130">
        <f t="shared" si="260"/>
        <v>0</v>
      </c>
      <c r="G16621" s="69"/>
    </row>
    <row r="16622" spans="1:9" ht="15.9" customHeight="1">
      <c r="A16622" s="323" t="s">
        <v>2454</v>
      </c>
      <c r="B16622" s="302" t="s">
        <v>31</v>
      </c>
      <c r="C16622" s="325" t="s">
        <v>416</v>
      </c>
      <c r="D16622" s="325">
        <v>199.9</v>
      </c>
      <c r="E16622" s="46">
        <v>34000</v>
      </c>
      <c r="F16622" s="130">
        <f t="shared" si="260"/>
        <v>6796600</v>
      </c>
      <c r="G16622" s="86">
        <f>F16622</f>
        <v>6796600</v>
      </c>
      <c r="H16622" s="277" t="s">
        <v>2474</v>
      </c>
    </row>
    <row r="16623" spans="1:9" ht="15.9" customHeight="1">
      <c r="A16623" s="323"/>
      <c r="B16623" s="302"/>
      <c r="C16623" s="325"/>
      <c r="D16623" s="325"/>
      <c r="E16623" s="46"/>
      <c r="F16623" s="130">
        <f t="shared" si="260"/>
        <v>0</v>
      </c>
      <c r="G16623" s="69"/>
    </row>
    <row r="16624" spans="1:9" ht="15.9" customHeight="1">
      <c r="A16624" s="323" t="s">
        <v>2287</v>
      </c>
      <c r="B16624" s="302" t="s">
        <v>690</v>
      </c>
      <c r="C16624" s="325" t="s">
        <v>948</v>
      </c>
      <c r="D16624" s="325">
        <v>100</v>
      </c>
      <c r="E16624" s="46">
        <v>41000</v>
      </c>
      <c r="F16624" s="130">
        <f t="shared" si="260"/>
        <v>4100000</v>
      </c>
      <c r="G16624" s="86">
        <f>F16624</f>
        <v>4100000</v>
      </c>
      <c r="H16624" s="277" t="s">
        <v>2474</v>
      </c>
    </row>
    <row r="16625" spans="1:8" ht="15.9" customHeight="1">
      <c r="A16625" s="323"/>
      <c r="B16625" s="302"/>
      <c r="C16625" s="325"/>
      <c r="D16625" s="325"/>
      <c r="E16625" s="46"/>
      <c r="F16625" s="130">
        <f t="shared" si="260"/>
        <v>0</v>
      </c>
      <c r="G16625" s="69"/>
    </row>
    <row r="16626" spans="1:8" ht="15.9" customHeight="1">
      <c r="A16626" s="323" t="s">
        <v>330</v>
      </c>
      <c r="B16626" s="302" t="s">
        <v>510</v>
      </c>
      <c r="C16626" s="325" t="s">
        <v>3443</v>
      </c>
      <c r="D16626" s="325">
        <v>69.8</v>
      </c>
      <c r="E16626" s="46">
        <v>35000</v>
      </c>
      <c r="F16626" s="130">
        <f t="shared" si="260"/>
        <v>2443000</v>
      </c>
      <c r="G16626" s="86">
        <f>SUM(F16626:F16627)</f>
        <v>4418000</v>
      </c>
      <c r="H16626" s="277" t="s">
        <v>2474</v>
      </c>
    </row>
    <row r="16627" spans="1:8" ht="15.9" customHeight="1">
      <c r="A16627" s="323"/>
      <c r="B16627" s="302" t="s">
        <v>233</v>
      </c>
      <c r="C16627" s="325" t="s">
        <v>3444</v>
      </c>
      <c r="D16627" s="325">
        <v>50</v>
      </c>
      <c r="E16627" s="46">
        <v>39500</v>
      </c>
      <c r="F16627" s="130">
        <f t="shared" si="260"/>
        <v>1975000</v>
      </c>
      <c r="G16627" s="69"/>
    </row>
    <row r="16628" spans="1:8" ht="15.9" customHeight="1">
      <c r="A16628" s="323"/>
      <c r="B16628" s="302"/>
      <c r="C16628" s="325"/>
      <c r="D16628" s="325"/>
      <c r="E16628" s="46"/>
      <c r="F16628" s="130">
        <f t="shared" si="260"/>
        <v>0</v>
      </c>
      <c r="G16628" s="69"/>
    </row>
    <row r="16629" spans="1:8" ht="15.9" customHeight="1">
      <c r="A16629" s="323" t="s">
        <v>2965</v>
      </c>
      <c r="B16629" s="302" t="s">
        <v>13</v>
      </c>
      <c r="C16629" s="325" t="s">
        <v>919</v>
      </c>
      <c r="D16629" s="325">
        <v>265.3</v>
      </c>
      <c r="E16629" s="46">
        <v>31000</v>
      </c>
      <c r="F16629" s="130">
        <f t="shared" si="260"/>
        <v>8224300</v>
      </c>
      <c r="G16629" s="86">
        <f>SUM(F16629:F16639)</f>
        <v>12465100</v>
      </c>
      <c r="H16629" s="277" t="s">
        <v>2474</v>
      </c>
    </row>
    <row r="16630" spans="1:8" ht="15.9" customHeight="1">
      <c r="A16630" s="323"/>
      <c r="B16630" s="302" t="s">
        <v>13</v>
      </c>
      <c r="C16630" s="325" t="s">
        <v>2605</v>
      </c>
      <c r="D16630" s="325">
        <v>69.7</v>
      </c>
      <c r="E16630" s="46">
        <v>31000</v>
      </c>
      <c r="F16630" s="130">
        <f t="shared" si="260"/>
        <v>2160700</v>
      </c>
      <c r="G16630" s="69"/>
    </row>
    <row r="16631" spans="1:8" ht="15.9" customHeight="1">
      <c r="A16631" s="323"/>
      <c r="B16631" s="302" t="s">
        <v>13</v>
      </c>
      <c r="C16631" s="325" t="s">
        <v>105</v>
      </c>
      <c r="D16631" s="325">
        <v>105.4</v>
      </c>
      <c r="E16631" s="46">
        <v>31000</v>
      </c>
      <c r="F16631" s="130">
        <f t="shared" si="260"/>
        <v>3267400</v>
      </c>
      <c r="G16631" s="69"/>
    </row>
    <row r="16632" spans="1:8" ht="15.9" customHeight="1">
      <c r="A16632" s="323"/>
      <c r="B16632" s="439" t="s">
        <v>216</v>
      </c>
      <c r="C16632" s="430" t="s">
        <v>2139</v>
      </c>
      <c r="D16632" s="430">
        <v>-8.1999999999999993</v>
      </c>
      <c r="E16632" s="54">
        <v>31000</v>
      </c>
      <c r="F16632" s="140">
        <f t="shared" si="260"/>
        <v>-254199.99999999997</v>
      </c>
      <c r="G16632" s="69"/>
    </row>
    <row r="16633" spans="1:8" ht="15.9" customHeight="1">
      <c r="A16633" s="323"/>
      <c r="B16633" s="439" t="s">
        <v>216</v>
      </c>
      <c r="C16633" s="430" t="s">
        <v>442</v>
      </c>
      <c r="D16633" s="430">
        <v>-4</v>
      </c>
      <c r="E16633" s="54">
        <v>31000</v>
      </c>
      <c r="F16633" s="140">
        <f t="shared" si="260"/>
        <v>-124000</v>
      </c>
      <c r="G16633" s="69"/>
    </row>
    <row r="16634" spans="1:8" ht="15.9" customHeight="1">
      <c r="A16634" s="323"/>
      <c r="B16634" s="439" t="s">
        <v>216</v>
      </c>
      <c r="C16634" s="430" t="s">
        <v>918</v>
      </c>
      <c r="D16634" s="430">
        <v>-1.2</v>
      </c>
      <c r="E16634" s="54">
        <v>31000</v>
      </c>
      <c r="F16634" s="140">
        <f t="shared" si="260"/>
        <v>-37200</v>
      </c>
      <c r="G16634" s="69"/>
    </row>
    <row r="16635" spans="1:8" ht="15.9" customHeight="1">
      <c r="A16635" s="323"/>
      <c r="B16635" s="439" t="s">
        <v>216</v>
      </c>
      <c r="C16635" s="430" t="s">
        <v>447</v>
      </c>
      <c r="D16635" s="430">
        <v>-1</v>
      </c>
      <c r="E16635" s="54">
        <v>31000</v>
      </c>
      <c r="F16635" s="140">
        <f t="shared" si="260"/>
        <v>-31000</v>
      </c>
      <c r="G16635" s="69"/>
    </row>
    <row r="16636" spans="1:8" ht="15.9" customHeight="1">
      <c r="A16636" s="323"/>
      <c r="B16636" s="439" t="s">
        <v>216</v>
      </c>
      <c r="C16636" s="430" t="s">
        <v>909</v>
      </c>
      <c r="D16636" s="430">
        <v>-17.3</v>
      </c>
      <c r="E16636" s="54">
        <v>31000</v>
      </c>
      <c r="F16636" s="140">
        <f t="shared" si="260"/>
        <v>-536300</v>
      </c>
      <c r="G16636" s="69"/>
    </row>
    <row r="16637" spans="1:8" ht="15.9" customHeight="1">
      <c r="A16637" s="323"/>
      <c r="B16637" s="439" t="s">
        <v>216</v>
      </c>
      <c r="C16637" s="430" t="s">
        <v>918</v>
      </c>
      <c r="D16637" s="430">
        <v>-0.9</v>
      </c>
      <c r="E16637" s="54">
        <v>31000</v>
      </c>
      <c r="F16637" s="140">
        <f t="shared" si="260"/>
        <v>-27900</v>
      </c>
      <c r="G16637" s="69"/>
    </row>
    <row r="16638" spans="1:8" ht="15.9" customHeight="1">
      <c r="A16638" s="323"/>
      <c r="B16638" s="439" t="s">
        <v>216</v>
      </c>
      <c r="C16638" s="430" t="s">
        <v>388</v>
      </c>
      <c r="D16638" s="430">
        <v>-5</v>
      </c>
      <c r="E16638" s="54">
        <v>31000</v>
      </c>
      <c r="F16638" s="140">
        <f t="shared" si="260"/>
        <v>-155000</v>
      </c>
      <c r="G16638" s="69"/>
    </row>
    <row r="16639" spans="1:8" ht="15.9" customHeight="1">
      <c r="A16639" s="323"/>
      <c r="B16639" s="439" t="s">
        <v>216</v>
      </c>
      <c r="C16639" s="430" t="s">
        <v>1220</v>
      </c>
      <c r="D16639" s="430">
        <v>-0.7</v>
      </c>
      <c r="E16639" s="54">
        <v>31000</v>
      </c>
      <c r="F16639" s="140">
        <f t="shared" si="260"/>
        <v>-21700</v>
      </c>
      <c r="G16639" s="69"/>
    </row>
    <row r="16640" spans="1:8" ht="15.9" customHeight="1">
      <c r="A16640" s="323"/>
      <c r="B16640" s="302"/>
      <c r="C16640" s="325"/>
      <c r="D16640" s="325"/>
      <c r="E16640" s="46"/>
      <c r="F16640" s="130">
        <f t="shared" si="260"/>
        <v>0</v>
      </c>
      <c r="G16640" s="69"/>
    </row>
    <row r="16641" spans="1:8" ht="15.9" customHeight="1">
      <c r="A16641" s="323" t="s">
        <v>448</v>
      </c>
      <c r="B16641" s="439" t="s">
        <v>216</v>
      </c>
      <c r="C16641" s="430" t="s">
        <v>388</v>
      </c>
      <c r="D16641" s="430">
        <v>-16.600000000000001</v>
      </c>
      <c r="E16641" s="54">
        <v>30500</v>
      </c>
      <c r="F16641" s="140">
        <f t="shared" si="260"/>
        <v>-506300.00000000006</v>
      </c>
      <c r="G16641" s="86">
        <f>F16641</f>
        <v>-506300.00000000006</v>
      </c>
    </row>
    <row r="16642" spans="1:8" ht="15.9" customHeight="1">
      <c r="A16642" s="323"/>
      <c r="B16642" s="302"/>
      <c r="C16642" s="325"/>
      <c r="D16642" s="325"/>
      <c r="E16642" s="46"/>
      <c r="F16642" s="130">
        <f t="shared" si="260"/>
        <v>0</v>
      </c>
      <c r="G16642" s="69"/>
    </row>
    <row r="16643" spans="1:8" ht="15.9" customHeight="1">
      <c r="A16643" s="323" t="s">
        <v>316</v>
      </c>
      <c r="B16643" s="302" t="s">
        <v>23</v>
      </c>
      <c r="C16643" s="325" t="s">
        <v>198</v>
      </c>
      <c r="D16643" s="325">
        <v>150</v>
      </c>
      <c r="E16643" s="46">
        <v>29000</v>
      </c>
      <c r="F16643" s="130">
        <f t="shared" si="260"/>
        <v>4350000</v>
      </c>
      <c r="G16643" s="86">
        <f>F16643</f>
        <v>4350000</v>
      </c>
      <c r="H16643" s="277" t="s">
        <v>2474</v>
      </c>
    </row>
    <row r="16644" spans="1:8" ht="15.9" customHeight="1">
      <c r="A16644" s="323"/>
      <c r="B16644" s="302"/>
      <c r="C16644" s="325"/>
      <c r="D16644" s="325"/>
      <c r="E16644" s="46"/>
      <c r="F16644" s="130">
        <f t="shared" si="260"/>
        <v>0</v>
      </c>
      <c r="G16644" s="69"/>
    </row>
    <row r="16645" spans="1:8" ht="15.9" customHeight="1">
      <c r="A16645" s="323" t="s">
        <v>480</v>
      </c>
      <c r="B16645" s="302" t="s">
        <v>570</v>
      </c>
      <c r="C16645" s="325" t="s">
        <v>1306</v>
      </c>
      <c r="D16645" s="325">
        <v>100.8</v>
      </c>
      <c r="E16645" s="46">
        <v>39000</v>
      </c>
      <c r="F16645" s="130">
        <f t="shared" si="260"/>
        <v>3931200</v>
      </c>
      <c r="G16645" s="86">
        <f>F16645</f>
        <v>3931200</v>
      </c>
      <c r="H16645" s="277" t="s">
        <v>2474</v>
      </c>
    </row>
    <row r="16646" spans="1:8" ht="15.9" customHeight="1">
      <c r="A16646" s="323"/>
      <c r="B16646" s="302"/>
      <c r="C16646" s="325"/>
      <c r="D16646" s="325"/>
      <c r="E16646" s="46"/>
      <c r="F16646" s="130">
        <f t="shared" si="260"/>
        <v>0</v>
      </c>
      <c r="G16646" s="69"/>
    </row>
    <row r="16647" spans="1:8" ht="15.9" customHeight="1">
      <c r="A16647" s="323" t="s">
        <v>245</v>
      </c>
      <c r="B16647" s="302" t="s">
        <v>31</v>
      </c>
      <c r="C16647" s="325" t="s">
        <v>1108</v>
      </c>
      <c r="D16647" s="325">
        <v>603.20000000000005</v>
      </c>
      <c r="E16647" s="46">
        <v>34500</v>
      </c>
      <c r="F16647" s="130">
        <f t="shared" si="260"/>
        <v>20810400</v>
      </c>
      <c r="G16647" s="86">
        <f>SUM(F16647:F16650)</f>
        <v>63476550</v>
      </c>
      <c r="H16647" s="277" t="s">
        <v>2474</v>
      </c>
    </row>
    <row r="16648" spans="1:8" ht="15.9" customHeight="1">
      <c r="A16648" s="323"/>
      <c r="B16648" s="302" t="s">
        <v>31</v>
      </c>
      <c r="C16648" s="325" t="s">
        <v>3446</v>
      </c>
      <c r="D16648" s="325">
        <v>725</v>
      </c>
      <c r="E16648" s="46">
        <v>34500</v>
      </c>
      <c r="F16648" s="130">
        <f t="shared" si="260"/>
        <v>25012500</v>
      </c>
      <c r="G16648" s="69"/>
    </row>
    <row r="16649" spans="1:8" ht="15.9" customHeight="1">
      <c r="A16649" s="323"/>
      <c r="B16649" s="302" t="s">
        <v>31</v>
      </c>
      <c r="C16649" s="325" t="s">
        <v>3447</v>
      </c>
      <c r="D16649" s="325">
        <v>311.7</v>
      </c>
      <c r="E16649" s="46">
        <v>34500</v>
      </c>
      <c r="F16649" s="130">
        <f t="shared" si="260"/>
        <v>10753650</v>
      </c>
      <c r="G16649" s="69"/>
    </row>
    <row r="16650" spans="1:8" ht="15.9" customHeight="1">
      <c r="A16650" s="323"/>
      <c r="B16650" s="302" t="s">
        <v>31</v>
      </c>
      <c r="C16650" s="325" t="s">
        <v>3448</v>
      </c>
      <c r="D16650" s="325">
        <v>200</v>
      </c>
      <c r="E16650" s="46">
        <v>34500</v>
      </c>
      <c r="F16650" s="130">
        <f t="shared" si="260"/>
        <v>6900000</v>
      </c>
      <c r="G16650" s="69"/>
    </row>
    <row r="16651" spans="1:8" ht="15.9" customHeight="1">
      <c r="A16651" s="323"/>
      <c r="B16651" s="302"/>
      <c r="C16651" s="325"/>
      <c r="D16651" s="325"/>
      <c r="E16651" s="46"/>
      <c r="F16651" s="130">
        <f t="shared" si="260"/>
        <v>0</v>
      </c>
      <c r="G16651" s="69"/>
    </row>
    <row r="16652" spans="1:8" ht="15.9" customHeight="1">
      <c r="A16652" s="323" t="s">
        <v>566</v>
      </c>
      <c r="B16652" s="302" t="s">
        <v>31</v>
      </c>
      <c r="C16652" s="325" t="s">
        <v>3449</v>
      </c>
      <c r="D16652" s="325">
        <v>51.8</v>
      </c>
      <c r="E16652" s="46">
        <v>34500</v>
      </c>
      <c r="F16652" s="130">
        <f t="shared" si="260"/>
        <v>1787100</v>
      </c>
      <c r="G16652" s="86">
        <f>SUM(F16652:F16654)</f>
        <v>8897550</v>
      </c>
      <c r="H16652" s="277" t="s">
        <v>2474</v>
      </c>
    </row>
    <row r="16653" spans="1:8" ht="15.9" customHeight="1">
      <c r="A16653" s="323"/>
      <c r="B16653" s="302" t="s">
        <v>31</v>
      </c>
      <c r="C16653" s="325" t="s">
        <v>3450</v>
      </c>
      <c r="D16653" s="325">
        <v>53.3</v>
      </c>
      <c r="E16653" s="46">
        <v>34500</v>
      </c>
      <c r="F16653" s="130">
        <f t="shared" si="260"/>
        <v>1838850</v>
      </c>
      <c r="G16653" s="69"/>
    </row>
    <row r="16654" spans="1:8" ht="15.9" customHeight="1">
      <c r="A16654" s="323"/>
      <c r="B16654" s="302" t="s">
        <v>31</v>
      </c>
      <c r="C16654" s="325" t="s">
        <v>1700</v>
      </c>
      <c r="D16654" s="325">
        <v>152.80000000000001</v>
      </c>
      <c r="E16654" s="46">
        <v>34500</v>
      </c>
      <c r="F16654" s="130">
        <f t="shared" si="260"/>
        <v>5271600</v>
      </c>
      <c r="G16654" s="69"/>
    </row>
    <row r="16655" spans="1:8" ht="15.9" customHeight="1">
      <c r="A16655" s="323"/>
      <c r="B16655" s="302"/>
      <c r="C16655" s="325"/>
      <c r="D16655" s="325"/>
      <c r="E16655" s="46"/>
      <c r="F16655" s="130">
        <f t="shared" si="260"/>
        <v>0</v>
      </c>
      <c r="G16655" s="69"/>
    </row>
    <row r="16656" spans="1:8" ht="15.9" customHeight="1">
      <c r="A16656" s="323" t="s">
        <v>2661</v>
      </c>
      <c r="B16656" s="302" t="s">
        <v>31</v>
      </c>
      <c r="C16656" s="325" t="s">
        <v>3451</v>
      </c>
      <c r="D16656" s="325">
        <v>33</v>
      </c>
      <c r="E16656" s="46">
        <v>37000</v>
      </c>
      <c r="F16656" s="130">
        <f t="shared" si="260"/>
        <v>1221000</v>
      </c>
      <c r="G16656" s="86">
        <f>F16656</f>
        <v>1221000</v>
      </c>
    </row>
    <row r="16657" spans="1:8" ht="15.9" customHeight="1">
      <c r="A16657" s="323"/>
      <c r="B16657" s="302"/>
      <c r="C16657" s="325"/>
      <c r="D16657" s="325"/>
      <c r="E16657" s="46"/>
      <c r="F16657" s="130">
        <f t="shared" si="260"/>
        <v>0</v>
      </c>
      <c r="G16657" s="69"/>
    </row>
    <row r="16658" spans="1:8" ht="15.9" customHeight="1">
      <c r="A16658" s="323" t="s">
        <v>2014</v>
      </c>
      <c r="B16658" s="302" t="s">
        <v>13</v>
      </c>
      <c r="C16658" s="325" t="s">
        <v>2585</v>
      </c>
      <c r="D16658" s="325">
        <v>48.4</v>
      </c>
      <c r="E16658" s="46">
        <v>30500</v>
      </c>
      <c r="F16658" s="130">
        <f t="shared" si="260"/>
        <v>1476200</v>
      </c>
      <c r="G16658" s="86">
        <f>F16658</f>
        <v>1476200</v>
      </c>
      <c r="H16658" s="277" t="s">
        <v>2474</v>
      </c>
    </row>
    <row r="16659" spans="1:8" ht="15.9" customHeight="1">
      <c r="A16659" s="323"/>
      <c r="B16659" s="302"/>
      <c r="C16659" s="325"/>
      <c r="D16659" s="325"/>
      <c r="E16659" s="46"/>
      <c r="F16659" s="130">
        <f t="shared" si="260"/>
        <v>0</v>
      </c>
      <c r="G16659" s="69"/>
    </row>
    <row r="16660" spans="1:8" ht="15.9" customHeight="1">
      <c r="A16660" s="323" t="s">
        <v>2264</v>
      </c>
      <c r="B16660" s="444" t="s">
        <v>137</v>
      </c>
      <c r="C16660" s="482" t="s">
        <v>3452</v>
      </c>
      <c r="D16660" s="482">
        <v>54.5</v>
      </c>
      <c r="E16660" s="116">
        <v>44500</v>
      </c>
      <c r="F16660" s="131">
        <f t="shared" si="260"/>
        <v>2425250</v>
      </c>
      <c r="G16660" s="86">
        <f>SUM(F16660:F16661)</f>
        <v>5019650</v>
      </c>
    </row>
    <row r="16661" spans="1:8" ht="15.9" customHeight="1">
      <c r="A16661" s="533"/>
      <c r="B16661" s="445" t="s">
        <v>137</v>
      </c>
      <c r="C16661" s="495" t="s">
        <v>3453</v>
      </c>
      <c r="D16661" s="495">
        <v>55.2</v>
      </c>
      <c r="E16661" s="118">
        <v>47000</v>
      </c>
      <c r="F16661" s="143">
        <f t="shared" si="260"/>
        <v>2594400</v>
      </c>
      <c r="G16661" s="92"/>
    </row>
    <row r="16662" spans="1:8" ht="18" customHeight="1">
      <c r="A16662" s="526"/>
      <c r="B16662" s="435"/>
      <c r="C16662" s="484"/>
      <c r="D16662" s="484"/>
      <c r="E16662" s="113"/>
      <c r="F16662" s="126"/>
      <c r="G16662" s="9"/>
    </row>
    <row r="16663" spans="1:8" ht="18" customHeight="1">
      <c r="A16663" s="537">
        <v>42543</v>
      </c>
      <c r="B16663" s="355"/>
      <c r="C16663" s="491" t="s">
        <v>398</v>
      </c>
      <c r="D16663" s="525"/>
      <c r="F16663" s="127"/>
    </row>
    <row r="16664" spans="1:8" ht="18" customHeight="1">
      <c r="A16664" s="531" t="s">
        <v>3125</v>
      </c>
      <c r="B16664" s="436" t="s">
        <v>134</v>
      </c>
      <c r="C16664" s="494" t="s">
        <v>152</v>
      </c>
      <c r="D16664" s="527">
        <f>SUM(D16665:D16762)</f>
        <v>9537.5999999999967</v>
      </c>
      <c r="E16664" s="166"/>
      <c r="F16664" s="166">
        <f>SUM(F16665:F16762)</f>
        <v>319270450</v>
      </c>
      <c r="G16664" s="166">
        <f>SUM(G16665:G16762)</f>
        <v>319270450</v>
      </c>
    </row>
    <row r="16665" spans="1:8" ht="18" customHeight="1">
      <c r="A16665" s="532" t="s">
        <v>2008</v>
      </c>
      <c r="B16665" s="441" t="s">
        <v>13</v>
      </c>
      <c r="C16665" s="492" t="s">
        <v>14</v>
      </c>
      <c r="D16665" s="492">
        <v>40</v>
      </c>
      <c r="E16665" s="62">
        <v>30500</v>
      </c>
      <c r="F16665" s="139">
        <f t="shared" si="260"/>
        <v>1220000</v>
      </c>
      <c r="G16665" s="85">
        <f>SUM(F16665:F16666)</f>
        <v>3855500</v>
      </c>
    </row>
    <row r="16666" spans="1:8" ht="18" customHeight="1">
      <c r="A16666" s="323"/>
      <c r="B16666" s="302" t="s">
        <v>31</v>
      </c>
      <c r="C16666" s="325" t="s">
        <v>3458</v>
      </c>
      <c r="D16666" s="325">
        <v>75.3</v>
      </c>
      <c r="E16666" s="46">
        <v>35000</v>
      </c>
      <c r="F16666" s="130">
        <f t="shared" si="260"/>
        <v>2635500</v>
      </c>
      <c r="G16666" s="69"/>
    </row>
    <row r="16667" spans="1:8" ht="18" customHeight="1">
      <c r="A16667" s="323"/>
      <c r="B16667" s="302"/>
      <c r="C16667" s="325"/>
      <c r="D16667" s="325"/>
      <c r="E16667" s="46"/>
      <c r="F16667" s="130">
        <f t="shared" si="260"/>
        <v>0</v>
      </c>
      <c r="G16667" s="69"/>
    </row>
    <row r="16668" spans="1:8" ht="18" customHeight="1">
      <c r="A16668" s="323" t="s">
        <v>1024</v>
      </c>
      <c r="B16668" s="302" t="s">
        <v>13</v>
      </c>
      <c r="C16668" s="325" t="s">
        <v>2804</v>
      </c>
      <c r="D16668" s="325">
        <v>340</v>
      </c>
      <c r="E16668" s="46">
        <v>29000</v>
      </c>
      <c r="F16668" s="130">
        <f t="shared" si="260"/>
        <v>9860000</v>
      </c>
      <c r="G16668" s="86">
        <f>F16668</f>
        <v>9860000</v>
      </c>
      <c r="H16668" s="277" t="s">
        <v>2474</v>
      </c>
    </row>
    <row r="16669" spans="1:8" ht="18" customHeight="1">
      <c r="A16669" s="323"/>
      <c r="B16669" s="302"/>
      <c r="C16669" s="325"/>
      <c r="D16669" s="325"/>
      <c r="E16669" s="46"/>
      <c r="F16669" s="130">
        <f t="shared" si="260"/>
        <v>0</v>
      </c>
      <c r="G16669" s="69"/>
    </row>
    <row r="16670" spans="1:8" ht="18" customHeight="1">
      <c r="A16670" s="323" t="s">
        <v>12</v>
      </c>
      <c r="B16670" s="302" t="s">
        <v>13</v>
      </c>
      <c r="C16670" s="325" t="s">
        <v>588</v>
      </c>
      <c r="D16670" s="325">
        <v>52</v>
      </c>
      <c r="E16670" s="46">
        <v>30500</v>
      </c>
      <c r="F16670" s="130">
        <f t="shared" si="260"/>
        <v>1586000</v>
      </c>
      <c r="G16670" s="86">
        <f>SUM(F16670:F16672)</f>
        <v>4026000</v>
      </c>
    </row>
    <row r="16671" spans="1:8" ht="18" customHeight="1">
      <c r="A16671" s="323"/>
      <c r="B16671" s="302" t="s">
        <v>13</v>
      </c>
      <c r="C16671" s="325" t="s">
        <v>59</v>
      </c>
      <c r="D16671" s="325">
        <v>50</v>
      </c>
      <c r="E16671" s="46">
        <v>30500</v>
      </c>
      <c r="F16671" s="130">
        <f t="shared" si="260"/>
        <v>1525000</v>
      </c>
      <c r="G16671" s="69"/>
    </row>
    <row r="16672" spans="1:8" ht="18" customHeight="1">
      <c r="A16672" s="323"/>
      <c r="B16672" s="302" t="s">
        <v>13</v>
      </c>
      <c r="C16672" s="325" t="s">
        <v>75</v>
      </c>
      <c r="D16672" s="325">
        <v>30</v>
      </c>
      <c r="E16672" s="46">
        <v>30500</v>
      </c>
      <c r="F16672" s="130">
        <f t="shared" si="260"/>
        <v>915000</v>
      </c>
      <c r="G16672" s="69"/>
    </row>
    <row r="16673" spans="1:7" ht="18" customHeight="1">
      <c r="A16673" s="323"/>
      <c r="B16673" s="302"/>
      <c r="C16673" s="325"/>
      <c r="D16673" s="325"/>
      <c r="E16673" s="46"/>
      <c r="F16673" s="130">
        <f t="shared" si="260"/>
        <v>0</v>
      </c>
      <c r="G16673" s="69"/>
    </row>
    <row r="16674" spans="1:7" ht="18" customHeight="1">
      <c r="A16674" s="323" t="s">
        <v>3463</v>
      </c>
      <c r="B16674" s="444" t="s">
        <v>363</v>
      </c>
      <c r="C16674" s="482" t="s">
        <v>364</v>
      </c>
      <c r="D16674" s="482">
        <v>100</v>
      </c>
      <c r="E16674" s="116">
        <v>57000</v>
      </c>
      <c r="F16674" s="131">
        <f t="shared" si="260"/>
        <v>5700000</v>
      </c>
      <c r="G16674" s="86">
        <f>F16674</f>
        <v>5700000</v>
      </c>
    </row>
    <row r="16675" spans="1:7" ht="18" customHeight="1">
      <c r="A16675" s="323"/>
      <c r="B16675" s="302"/>
      <c r="C16675" s="325"/>
      <c r="D16675" s="325"/>
      <c r="E16675" s="46"/>
      <c r="F16675" s="130">
        <f t="shared" si="260"/>
        <v>0</v>
      </c>
      <c r="G16675" s="69"/>
    </row>
    <row r="16676" spans="1:7" ht="18" customHeight="1">
      <c r="A16676" s="323" t="s">
        <v>309</v>
      </c>
      <c r="B16676" s="302" t="s">
        <v>2775</v>
      </c>
      <c r="C16676" s="325" t="s">
        <v>949</v>
      </c>
      <c r="D16676" s="325">
        <v>199.8</v>
      </c>
      <c r="E16676" s="46">
        <v>35000</v>
      </c>
      <c r="F16676" s="130">
        <f t="shared" si="260"/>
        <v>6993000</v>
      </c>
      <c r="G16676" s="86">
        <f>F16676</f>
        <v>6993000</v>
      </c>
    </row>
    <row r="16677" spans="1:7" ht="18" customHeight="1">
      <c r="A16677" s="323"/>
      <c r="B16677" s="302"/>
      <c r="C16677" s="325"/>
      <c r="D16677" s="325"/>
      <c r="E16677" s="46"/>
      <c r="F16677" s="130">
        <f t="shared" si="260"/>
        <v>0</v>
      </c>
      <c r="G16677" s="69"/>
    </row>
    <row r="16678" spans="1:7" ht="18" customHeight="1">
      <c r="A16678" s="323" t="s">
        <v>2658</v>
      </c>
      <c r="B16678" s="302" t="s">
        <v>13</v>
      </c>
      <c r="C16678" s="325" t="s">
        <v>840</v>
      </c>
      <c r="D16678" s="325">
        <v>57</v>
      </c>
      <c r="E16678" s="46">
        <v>30500</v>
      </c>
      <c r="F16678" s="130">
        <f t="shared" si="260"/>
        <v>1738500</v>
      </c>
      <c r="G16678" s="86">
        <f>SUM(F16678:F16679)</f>
        <v>5329500</v>
      </c>
    </row>
    <row r="16679" spans="1:7" ht="18" customHeight="1">
      <c r="A16679" s="323"/>
      <c r="B16679" s="302" t="s">
        <v>31</v>
      </c>
      <c r="C16679" s="325" t="s">
        <v>22</v>
      </c>
      <c r="D16679" s="325">
        <v>102.6</v>
      </c>
      <c r="E16679" s="46">
        <v>35000</v>
      </c>
      <c r="F16679" s="130">
        <f t="shared" si="260"/>
        <v>3591000</v>
      </c>
      <c r="G16679" s="69"/>
    </row>
    <row r="16680" spans="1:7" ht="18" customHeight="1">
      <c r="A16680" s="323"/>
      <c r="B16680" s="302"/>
      <c r="C16680" s="325"/>
      <c r="D16680" s="325"/>
      <c r="E16680" s="46"/>
      <c r="F16680" s="130">
        <f t="shared" si="260"/>
        <v>0</v>
      </c>
      <c r="G16680" s="69"/>
    </row>
    <row r="16681" spans="1:7" ht="18" customHeight="1">
      <c r="A16681" s="323" t="s">
        <v>3459</v>
      </c>
      <c r="B16681" s="302" t="s">
        <v>23</v>
      </c>
      <c r="C16681" s="325" t="s">
        <v>15</v>
      </c>
      <c r="D16681" s="325">
        <v>20</v>
      </c>
      <c r="E16681" s="46">
        <v>35000</v>
      </c>
      <c r="F16681" s="130">
        <f t="shared" si="260"/>
        <v>700000</v>
      </c>
      <c r="G16681" s="86">
        <f>F16681</f>
        <v>700000</v>
      </c>
    </row>
    <row r="16682" spans="1:7" ht="18" customHeight="1">
      <c r="A16682" s="323"/>
      <c r="B16682" s="302"/>
      <c r="C16682" s="325"/>
      <c r="D16682" s="325"/>
      <c r="E16682" s="46"/>
      <c r="F16682" s="130">
        <f t="shared" si="260"/>
        <v>0</v>
      </c>
      <c r="G16682" s="69"/>
    </row>
    <row r="16683" spans="1:7" ht="18" customHeight="1">
      <c r="A16683" s="323" t="s">
        <v>2705</v>
      </c>
      <c r="B16683" s="302" t="s">
        <v>13</v>
      </c>
      <c r="C16683" s="325" t="s">
        <v>22</v>
      </c>
      <c r="D16683" s="325">
        <v>109.5</v>
      </c>
      <c r="E16683" s="46">
        <v>30000</v>
      </c>
      <c r="F16683" s="130">
        <f t="shared" si="260"/>
        <v>3285000</v>
      </c>
      <c r="G16683" s="86">
        <f>F16683</f>
        <v>3285000</v>
      </c>
    </row>
    <row r="16684" spans="1:7" ht="18" customHeight="1">
      <c r="A16684" s="323"/>
      <c r="B16684" s="302"/>
      <c r="C16684" s="325"/>
      <c r="D16684" s="325"/>
      <c r="E16684" s="46"/>
      <c r="F16684" s="130">
        <f t="shared" si="260"/>
        <v>0</v>
      </c>
      <c r="G16684" s="69"/>
    </row>
    <row r="16685" spans="1:7" ht="18" customHeight="1">
      <c r="A16685" s="323" t="s">
        <v>2349</v>
      </c>
      <c r="B16685" s="302" t="s">
        <v>23</v>
      </c>
      <c r="C16685" s="325" t="s">
        <v>15</v>
      </c>
      <c r="D16685" s="325">
        <v>20</v>
      </c>
      <c r="E16685" s="46">
        <v>34500</v>
      </c>
      <c r="F16685" s="130">
        <f t="shared" si="260"/>
        <v>690000</v>
      </c>
      <c r="G16685" s="86">
        <f>F16685</f>
        <v>690000</v>
      </c>
    </row>
    <row r="16686" spans="1:7" ht="18" customHeight="1">
      <c r="A16686" s="323"/>
      <c r="B16686" s="302"/>
      <c r="C16686" s="325"/>
      <c r="D16686" s="325"/>
      <c r="E16686" s="46"/>
      <c r="F16686" s="130">
        <f t="shared" si="260"/>
        <v>0</v>
      </c>
      <c r="G16686" s="69"/>
    </row>
    <row r="16687" spans="1:7" ht="18" customHeight="1">
      <c r="A16687" s="323" t="s">
        <v>2305</v>
      </c>
      <c r="B16687" s="302" t="s">
        <v>13</v>
      </c>
      <c r="C16687" s="325" t="s">
        <v>1086</v>
      </c>
      <c r="D16687" s="325">
        <v>66</v>
      </c>
      <c r="E16687" s="46">
        <v>30500</v>
      </c>
      <c r="F16687" s="130">
        <f t="shared" si="260"/>
        <v>2013000</v>
      </c>
      <c r="G16687" s="86">
        <f>SUM(F16687:F16688)</f>
        <v>5082000</v>
      </c>
    </row>
    <row r="16688" spans="1:7" ht="18" customHeight="1">
      <c r="A16688" s="323"/>
      <c r="B16688" s="302" t="s">
        <v>390</v>
      </c>
      <c r="C16688" s="325" t="s">
        <v>948</v>
      </c>
      <c r="D16688" s="325">
        <v>93</v>
      </c>
      <c r="E16688" s="46">
        <v>33000</v>
      </c>
      <c r="F16688" s="130">
        <f t="shared" si="260"/>
        <v>3069000</v>
      </c>
      <c r="G16688" s="69"/>
    </row>
    <row r="16689" spans="1:8" ht="18" customHeight="1">
      <c r="A16689" s="323"/>
      <c r="B16689" s="302"/>
      <c r="C16689" s="325"/>
      <c r="D16689" s="325"/>
      <c r="E16689" s="46"/>
      <c r="F16689" s="130">
        <f t="shared" ref="F16689:F16762" si="261">E16689*D16689</f>
        <v>0</v>
      </c>
      <c r="G16689" s="69"/>
    </row>
    <row r="16690" spans="1:8" ht="18" customHeight="1">
      <c r="A16690" s="323" t="s">
        <v>2273</v>
      </c>
      <c r="B16690" s="302" t="s">
        <v>13</v>
      </c>
      <c r="C16690" s="325" t="s">
        <v>2476</v>
      </c>
      <c r="D16690" s="325">
        <v>30</v>
      </c>
      <c r="E16690" s="46">
        <v>30500</v>
      </c>
      <c r="F16690" s="130">
        <f t="shared" si="261"/>
        <v>915000</v>
      </c>
      <c r="G16690" s="86">
        <f>SUM(F16690:F16691)</f>
        <v>1525000</v>
      </c>
    </row>
    <row r="16691" spans="1:8" ht="18" customHeight="1">
      <c r="A16691" s="323"/>
      <c r="B16691" s="302" t="s">
        <v>13</v>
      </c>
      <c r="C16691" s="325" t="s">
        <v>29</v>
      </c>
      <c r="D16691" s="325">
        <v>20</v>
      </c>
      <c r="E16691" s="46">
        <v>30500</v>
      </c>
      <c r="F16691" s="130">
        <f t="shared" si="261"/>
        <v>610000</v>
      </c>
      <c r="G16691" s="69"/>
    </row>
    <row r="16692" spans="1:8" ht="18" customHeight="1">
      <c r="A16692" s="323"/>
      <c r="B16692" s="302"/>
      <c r="C16692" s="325"/>
      <c r="D16692" s="325"/>
      <c r="E16692" s="46"/>
      <c r="F16692" s="130">
        <f t="shared" si="261"/>
        <v>0</v>
      </c>
      <c r="G16692" s="69"/>
    </row>
    <row r="16693" spans="1:8" ht="18" customHeight="1">
      <c r="A16693" s="323" t="s">
        <v>818</v>
      </c>
      <c r="B16693" s="302" t="s">
        <v>31</v>
      </c>
      <c r="C16693" s="325" t="s">
        <v>75</v>
      </c>
      <c r="D16693" s="325">
        <v>923</v>
      </c>
      <c r="E16693" s="46">
        <v>36500</v>
      </c>
      <c r="F16693" s="130">
        <f t="shared" si="261"/>
        <v>33689500</v>
      </c>
      <c r="G16693" s="86">
        <f>F16693</f>
        <v>33689500</v>
      </c>
      <c r="H16693" s="277" t="s">
        <v>2474</v>
      </c>
    </row>
    <row r="16694" spans="1:8" ht="18" customHeight="1">
      <c r="A16694" s="323"/>
      <c r="B16694" s="302"/>
      <c r="C16694" s="325"/>
      <c r="D16694" s="325"/>
      <c r="E16694" s="46"/>
      <c r="F16694" s="130">
        <f t="shared" si="261"/>
        <v>0</v>
      </c>
      <c r="G16694" s="69"/>
    </row>
    <row r="16695" spans="1:8" ht="18" customHeight="1">
      <c r="A16695" s="323" t="s">
        <v>2965</v>
      </c>
      <c r="B16695" s="302" t="s">
        <v>13</v>
      </c>
      <c r="C16695" s="325" t="s">
        <v>919</v>
      </c>
      <c r="D16695" s="325">
        <v>267.8</v>
      </c>
      <c r="E16695" s="46">
        <v>31000</v>
      </c>
      <c r="F16695" s="130">
        <f t="shared" si="261"/>
        <v>8301800</v>
      </c>
      <c r="G16695" s="86">
        <f>SUM(F16695:F16696)</f>
        <v>9479800</v>
      </c>
      <c r="H16695" s="277" t="s">
        <v>2474</v>
      </c>
    </row>
    <row r="16696" spans="1:8" ht="18" customHeight="1">
      <c r="A16696" s="323"/>
      <c r="B16696" s="302" t="s">
        <v>13</v>
      </c>
      <c r="C16696" s="325" t="s">
        <v>2605</v>
      </c>
      <c r="D16696" s="325">
        <v>38</v>
      </c>
      <c r="E16696" s="46">
        <v>31000</v>
      </c>
      <c r="F16696" s="130">
        <f t="shared" si="261"/>
        <v>1178000</v>
      </c>
      <c r="G16696" s="69"/>
    </row>
    <row r="16697" spans="1:8" ht="18" customHeight="1">
      <c r="A16697" s="323"/>
      <c r="B16697" s="302"/>
      <c r="C16697" s="325"/>
      <c r="D16697" s="325"/>
      <c r="E16697" s="46"/>
      <c r="F16697" s="130">
        <f t="shared" si="261"/>
        <v>0</v>
      </c>
      <c r="G16697" s="69"/>
    </row>
    <row r="16698" spans="1:8" ht="18" customHeight="1">
      <c r="A16698" s="323" t="s">
        <v>2454</v>
      </c>
      <c r="B16698" s="302" t="s">
        <v>31</v>
      </c>
      <c r="C16698" s="325" t="s">
        <v>416</v>
      </c>
      <c r="D16698" s="325">
        <v>107.2</v>
      </c>
      <c r="E16698" s="46">
        <v>34000</v>
      </c>
      <c r="F16698" s="130">
        <f t="shared" si="261"/>
        <v>3644800</v>
      </c>
      <c r="G16698" s="86">
        <f>F16698</f>
        <v>3644800</v>
      </c>
      <c r="H16698" s="277" t="s">
        <v>2474</v>
      </c>
    </row>
    <row r="16699" spans="1:8" ht="18" customHeight="1">
      <c r="A16699" s="323"/>
      <c r="B16699" s="302"/>
      <c r="C16699" s="325"/>
      <c r="D16699" s="325"/>
      <c r="E16699" s="46"/>
      <c r="F16699" s="130">
        <f t="shared" si="261"/>
        <v>0</v>
      </c>
      <c r="G16699" s="69"/>
    </row>
    <row r="16700" spans="1:8" ht="18" customHeight="1">
      <c r="A16700" s="323" t="s">
        <v>330</v>
      </c>
      <c r="B16700" s="302" t="s">
        <v>233</v>
      </c>
      <c r="C16700" s="325" t="s">
        <v>3444</v>
      </c>
      <c r="D16700" s="325">
        <v>103.7</v>
      </c>
      <c r="E16700" s="46">
        <v>39500</v>
      </c>
      <c r="F16700" s="130">
        <f t="shared" si="261"/>
        <v>4096150</v>
      </c>
      <c r="G16700" s="86">
        <f>F16700</f>
        <v>4096150</v>
      </c>
      <c r="H16700" s="277" t="s">
        <v>2474</v>
      </c>
    </row>
    <row r="16701" spans="1:8" ht="18" customHeight="1">
      <c r="A16701" s="323"/>
      <c r="B16701" s="302"/>
      <c r="C16701" s="325"/>
      <c r="D16701" s="325"/>
      <c r="E16701" s="46"/>
      <c r="F16701" s="130">
        <f t="shared" si="261"/>
        <v>0</v>
      </c>
      <c r="G16701" s="69"/>
    </row>
    <row r="16702" spans="1:8" ht="18" customHeight="1">
      <c r="A16702" s="323" t="s">
        <v>90</v>
      </c>
      <c r="B16702" s="302" t="s">
        <v>31</v>
      </c>
      <c r="C16702" s="325" t="s">
        <v>3460</v>
      </c>
      <c r="D16702" s="325">
        <v>206.2</v>
      </c>
      <c r="E16702" s="46">
        <v>34500</v>
      </c>
      <c r="F16702" s="130">
        <f t="shared" si="261"/>
        <v>7113900</v>
      </c>
      <c r="G16702" s="86">
        <f>F16702</f>
        <v>7113900</v>
      </c>
      <c r="H16702" s="277" t="s">
        <v>2474</v>
      </c>
    </row>
    <row r="16703" spans="1:8" ht="18" customHeight="1">
      <c r="A16703" s="323"/>
      <c r="B16703" s="302"/>
      <c r="C16703" s="325"/>
      <c r="D16703" s="325"/>
      <c r="E16703" s="46"/>
      <c r="F16703" s="130">
        <f t="shared" si="261"/>
        <v>0</v>
      </c>
      <c r="G16703" s="69"/>
    </row>
    <row r="16704" spans="1:8" ht="18" customHeight="1">
      <c r="A16704" s="323" t="s">
        <v>93</v>
      </c>
      <c r="B16704" s="439" t="s">
        <v>48</v>
      </c>
      <c r="C16704" s="430" t="s">
        <v>754</v>
      </c>
      <c r="D16704" s="430">
        <v>-265.89999999999998</v>
      </c>
      <c r="E16704" s="54">
        <v>30000</v>
      </c>
      <c r="F16704" s="140">
        <f t="shared" si="261"/>
        <v>-7976999.9999999991</v>
      </c>
      <c r="G16704" s="86">
        <f>SUM(F16704:F16710)</f>
        <v>28362250</v>
      </c>
      <c r="H16704" s="277" t="s">
        <v>2474</v>
      </c>
    </row>
    <row r="16705" spans="1:9" ht="18" customHeight="1">
      <c r="A16705" s="323"/>
      <c r="B16705" s="302" t="s">
        <v>13</v>
      </c>
      <c r="C16705" s="325" t="s">
        <v>1220</v>
      </c>
      <c r="D16705" s="325">
        <v>110.6</v>
      </c>
      <c r="E16705" s="46">
        <v>35000</v>
      </c>
      <c r="F16705" s="130">
        <f t="shared" si="261"/>
        <v>3871000</v>
      </c>
      <c r="G16705" s="69"/>
      <c r="I16705" s="280" t="s">
        <v>115</v>
      </c>
    </row>
    <row r="16706" spans="1:9" ht="18" customHeight="1">
      <c r="A16706" s="323"/>
      <c r="B16706" s="302" t="s">
        <v>31</v>
      </c>
      <c r="C16706" s="325" t="s">
        <v>117</v>
      </c>
      <c r="D16706" s="325">
        <v>214.2</v>
      </c>
      <c r="E16706" s="46">
        <v>35000</v>
      </c>
      <c r="F16706" s="130">
        <f>E16706*D16706</f>
        <v>7497000</v>
      </c>
      <c r="G16706" s="69"/>
      <c r="I16706" s="280" t="s">
        <v>115</v>
      </c>
    </row>
    <row r="16707" spans="1:9" ht="18" customHeight="1">
      <c r="A16707" s="323"/>
      <c r="B16707" s="302" t="s">
        <v>13</v>
      </c>
      <c r="C16707" s="325" t="s">
        <v>1890</v>
      </c>
      <c r="D16707" s="325">
        <v>87</v>
      </c>
      <c r="E16707" s="46">
        <v>30500</v>
      </c>
      <c r="F16707" s="130">
        <f t="shared" si="261"/>
        <v>2653500</v>
      </c>
      <c r="G16707" s="69"/>
    </row>
    <row r="16708" spans="1:9" ht="18" customHeight="1">
      <c r="A16708" s="323"/>
      <c r="B16708" s="302" t="s">
        <v>13</v>
      </c>
      <c r="C16708" s="325" t="s">
        <v>754</v>
      </c>
      <c r="D16708" s="325">
        <v>511</v>
      </c>
      <c r="E16708" s="46">
        <v>30500</v>
      </c>
      <c r="F16708" s="130">
        <f t="shared" si="261"/>
        <v>15585500</v>
      </c>
      <c r="G16708" s="69"/>
      <c r="I16708" s="280" t="s">
        <v>151</v>
      </c>
    </row>
    <row r="16709" spans="1:9" ht="18" customHeight="1">
      <c r="A16709" s="323"/>
      <c r="B16709" s="302" t="s">
        <v>905</v>
      </c>
      <c r="C16709" s="325" t="s">
        <v>339</v>
      </c>
      <c r="D16709" s="325">
        <v>97.3</v>
      </c>
      <c r="E16709" s="46">
        <v>32500</v>
      </c>
      <c r="F16709" s="130">
        <f t="shared" si="261"/>
        <v>3162250</v>
      </c>
      <c r="G16709" s="69"/>
    </row>
    <row r="16710" spans="1:9" ht="18" customHeight="1">
      <c r="A16710" s="323"/>
      <c r="B16710" s="302" t="s">
        <v>31</v>
      </c>
      <c r="C16710" s="325" t="s">
        <v>1728</v>
      </c>
      <c r="D16710" s="325">
        <v>102</v>
      </c>
      <c r="E16710" s="46">
        <v>35000</v>
      </c>
      <c r="F16710" s="130">
        <f t="shared" si="261"/>
        <v>3570000</v>
      </c>
      <c r="G16710" s="69"/>
    </row>
    <row r="16711" spans="1:9" ht="18" customHeight="1">
      <c r="A16711" s="323"/>
      <c r="B16711" s="302"/>
      <c r="C16711" s="325"/>
      <c r="D16711" s="325"/>
      <c r="E16711" s="46"/>
      <c r="F16711" s="130">
        <f t="shared" si="261"/>
        <v>0</v>
      </c>
      <c r="G16711" s="69"/>
    </row>
    <row r="16712" spans="1:9" ht="18" customHeight="1">
      <c r="A16712" s="323" t="s">
        <v>1843</v>
      </c>
      <c r="B16712" s="302" t="s">
        <v>31</v>
      </c>
      <c r="C16712" s="325" t="s">
        <v>184</v>
      </c>
      <c r="D16712" s="325">
        <v>299.39999999999998</v>
      </c>
      <c r="E16712" s="46">
        <v>32000</v>
      </c>
      <c r="F16712" s="130">
        <f t="shared" si="261"/>
        <v>9580800</v>
      </c>
      <c r="G16712" s="86">
        <f>F16712</f>
        <v>9580800</v>
      </c>
      <c r="H16712" s="277" t="s">
        <v>2474</v>
      </c>
    </row>
    <row r="16713" spans="1:9" ht="18" customHeight="1">
      <c r="A16713" s="323"/>
      <c r="B16713" s="302"/>
      <c r="C16713" s="325"/>
      <c r="D16713" s="325"/>
      <c r="E16713" s="46"/>
      <c r="F16713" s="130">
        <f t="shared" si="261"/>
        <v>0</v>
      </c>
      <c r="G16713" s="69"/>
    </row>
    <row r="16714" spans="1:9" ht="18" customHeight="1">
      <c r="A16714" s="323" t="s">
        <v>51</v>
      </c>
      <c r="B16714" s="302" t="s">
        <v>31</v>
      </c>
      <c r="C16714" s="325" t="s">
        <v>191</v>
      </c>
      <c r="D16714" s="325">
        <v>150</v>
      </c>
      <c r="E16714" s="46">
        <v>32500</v>
      </c>
      <c r="F16714" s="130">
        <f t="shared" si="261"/>
        <v>4875000</v>
      </c>
      <c r="G16714" s="86">
        <f>SUM(F16714:F16716)</f>
        <v>11167000</v>
      </c>
      <c r="H16714" s="277" t="s">
        <v>2474</v>
      </c>
    </row>
    <row r="16715" spans="1:9" ht="18" customHeight="1">
      <c r="A16715" s="323"/>
      <c r="B16715" s="302" t="s">
        <v>31</v>
      </c>
      <c r="C16715" s="325" t="s">
        <v>3461</v>
      </c>
      <c r="D16715" s="325">
        <v>91.2</v>
      </c>
      <c r="E16715" s="46">
        <v>32500</v>
      </c>
      <c r="F16715" s="130">
        <f t="shared" si="261"/>
        <v>2964000</v>
      </c>
      <c r="G16715" s="69"/>
    </row>
    <row r="16716" spans="1:9" ht="18" customHeight="1">
      <c r="A16716" s="323"/>
      <c r="B16716" s="302" t="s">
        <v>31</v>
      </c>
      <c r="C16716" s="325" t="s">
        <v>3462</v>
      </c>
      <c r="D16716" s="325">
        <v>102.4</v>
      </c>
      <c r="E16716" s="46">
        <v>32500</v>
      </c>
      <c r="F16716" s="130">
        <f t="shared" si="261"/>
        <v>3328000</v>
      </c>
      <c r="G16716" s="69"/>
    </row>
    <row r="16717" spans="1:9" ht="18" customHeight="1">
      <c r="A16717" s="323"/>
      <c r="B16717" s="302"/>
      <c r="C16717" s="325"/>
      <c r="D16717" s="325"/>
      <c r="E16717" s="46"/>
      <c r="F16717" s="130">
        <f t="shared" si="261"/>
        <v>0</v>
      </c>
      <c r="G16717" s="69"/>
    </row>
    <row r="16718" spans="1:9" ht="18" customHeight="1">
      <c r="A16718" s="323" t="s">
        <v>316</v>
      </c>
      <c r="B16718" s="302" t="s">
        <v>13</v>
      </c>
      <c r="C16718" s="325" t="s">
        <v>773</v>
      </c>
      <c r="D16718" s="325">
        <v>260</v>
      </c>
      <c r="E16718" s="46">
        <v>30000</v>
      </c>
      <c r="F16718" s="130">
        <f t="shared" si="261"/>
        <v>7800000</v>
      </c>
      <c r="G16718" s="86">
        <f>SUM(F16718:F16724)</f>
        <v>40407800</v>
      </c>
      <c r="H16718" s="277" t="s">
        <v>2474</v>
      </c>
    </row>
    <row r="16719" spans="1:9" ht="18" customHeight="1">
      <c r="A16719" s="323"/>
      <c r="B16719" s="302" t="s">
        <v>31</v>
      </c>
      <c r="C16719" s="325" t="s">
        <v>857</v>
      </c>
      <c r="D16719" s="325">
        <v>300</v>
      </c>
      <c r="E16719" s="46">
        <v>34000</v>
      </c>
      <c r="F16719" s="130">
        <f t="shared" si="261"/>
        <v>10200000</v>
      </c>
      <c r="G16719" s="69"/>
    </row>
    <row r="16720" spans="1:9" ht="18" customHeight="1">
      <c r="A16720" s="323"/>
      <c r="B16720" s="302" t="s">
        <v>31</v>
      </c>
      <c r="C16720" s="325" t="s">
        <v>143</v>
      </c>
      <c r="D16720" s="325">
        <v>321.5</v>
      </c>
      <c r="E16720" s="46">
        <v>32000</v>
      </c>
      <c r="F16720" s="130">
        <f t="shared" si="261"/>
        <v>10288000</v>
      </c>
      <c r="G16720" s="69"/>
    </row>
    <row r="16721" spans="1:8" ht="18" customHeight="1">
      <c r="A16721" s="323"/>
      <c r="B16721" s="302" t="s">
        <v>31</v>
      </c>
      <c r="C16721" s="325" t="s">
        <v>2834</v>
      </c>
      <c r="D16721" s="325">
        <v>55</v>
      </c>
      <c r="E16721" s="46">
        <v>34000</v>
      </c>
      <c r="F16721" s="130">
        <f t="shared" si="261"/>
        <v>1870000</v>
      </c>
      <c r="G16721" s="69"/>
    </row>
    <row r="16722" spans="1:8" ht="18" customHeight="1">
      <c r="A16722" s="323"/>
      <c r="B16722" s="302" t="s">
        <v>31</v>
      </c>
      <c r="C16722" s="325" t="s">
        <v>442</v>
      </c>
      <c r="D16722" s="325">
        <v>102.2</v>
      </c>
      <c r="E16722" s="46">
        <v>33000</v>
      </c>
      <c r="F16722" s="130">
        <f t="shared" si="261"/>
        <v>3372600</v>
      </c>
      <c r="G16722" s="69"/>
    </row>
    <row r="16723" spans="1:8" ht="18" customHeight="1">
      <c r="A16723" s="323"/>
      <c r="B16723" s="302" t="s">
        <v>31</v>
      </c>
      <c r="C16723" s="325" t="s">
        <v>416</v>
      </c>
      <c r="D16723" s="325">
        <v>157.69999999999999</v>
      </c>
      <c r="E16723" s="46">
        <v>33000</v>
      </c>
      <c r="F16723" s="130">
        <f t="shared" si="261"/>
        <v>5204100</v>
      </c>
      <c r="G16723" s="69"/>
    </row>
    <row r="16724" spans="1:8" ht="18" customHeight="1">
      <c r="A16724" s="323"/>
      <c r="B16724" s="302" t="s">
        <v>31</v>
      </c>
      <c r="C16724" s="325" t="s">
        <v>370</v>
      </c>
      <c r="D16724" s="325">
        <v>50.7</v>
      </c>
      <c r="E16724" s="46">
        <v>33000</v>
      </c>
      <c r="F16724" s="130">
        <f t="shared" si="261"/>
        <v>1673100</v>
      </c>
      <c r="G16724" s="69"/>
    </row>
    <row r="16725" spans="1:8" ht="18" customHeight="1">
      <c r="A16725" s="323"/>
      <c r="B16725" s="302"/>
      <c r="C16725" s="325"/>
      <c r="D16725" s="325"/>
      <c r="E16725" s="46"/>
      <c r="F16725" s="130">
        <f t="shared" si="261"/>
        <v>0</v>
      </c>
      <c r="G16725" s="69"/>
    </row>
    <row r="16726" spans="1:8" ht="18" customHeight="1">
      <c r="A16726" s="323" t="s">
        <v>566</v>
      </c>
      <c r="B16726" s="439" t="s">
        <v>3465</v>
      </c>
      <c r="C16726" s="430"/>
      <c r="D16726" s="430">
        <v>-41.6</v>
      </c>
      <c r="E16726" s="54">
        <v>15000</v>
      </c>
      <c r="F16726" s="140">
        <f t="shared" si="261"/>
        <v>-624000</v>
      </c>
      <c r="G16726" s="86">
        <f>F16726</f>
        <v>-624000</v>
      </c>
      <c r="H16726" s="277" t="s">
        <v>2474</v>
      </c>
    </row>
    <row r="16727" spans="1:8" ht="18" customHeight="1">
      <c r="A16727" s="323"/>
      <c r="B16727" s="302"/>
      <c r="C16727" s="325"/>
      <c r="D16727" s="325"/>
      <c r="E16727" s="46"/>
      <c r="F16727" s="130">
        <f t="shared" si="261"/>
        <v>0</v>
      </c>
      <c r="G16727" s="69"/>
    </row>
    <row r="16728" spans="1:8" ht="18" customHeight="1">
      <c r="A16728" s="323" t="s">
        <v>203</v>
      </c>
      <c r="B16728" s="302" t="s">
        <v>31</v>
      </c>
      <c r="C16728" s="325" t="s">
        <v>367</v>
      </c>
      <c r="D16728" s="325">
        <v>200</v>
      </c>
      <c r="E16728" s="46">
        <v>31500</v>
      </c>
      <c r="F16728" s="130">
        <f t="shared" si="261"/>
        <v>6300000</v>
      </c>
      <c r="G16728" s="86">
        <f>SUM(F16728:F16729)</f>
        <v>9576000</v>
      </c>
      <c r="H16728" s="277" t="s">
        <v>2474</v>
      </c>
    </row>
    <row r="16729" spans="1:8" ht="18" customHeight="1">
      <c r="A16729" s="323"/>
      <c r="B16729" s="302" t="s">
        <v>31</v>
      </c>
      <c r="C16729" s="325" t="s">
        <v>1028</v>
      </c>
      <c r="D16729" s="325">
        <v>104</v>
      </c>
      <c r="E16729" s="46">
        <v>31500</v>
      </c>
      <c r="F16729" s="130">
        <f>E16729*D16729</f>
        <v>3276000</v>
      </c>
      <c r="G16729" s="69"/>
    </row>
    <row r="16730" spans="1:8" ht="18" customHeight="1">
      <c r="A16730" s="323"/>
      <c r="B16730" s="302"/>
      <c r="C16730" s="325"/>
      <c r="D16730" s="325"/>
      <c r="E16730" s="46"/>
      <c r="F16730" s="130">
        <f t="shared" si="261"/>
        <v>0</v>
      </c>
      <c r="G16730" s="69"/>
    </row>
    <row r="16731" spans="1:8" ht="18" customHeight="1">
      <c r="A16731" s="323" t="s">
        <v>408</v>
      </c>
      <c r="B16731" s="302" t="s">
        <v>31</v>
      </c>
      <c r="C16731" s="325" t="s">
        <v>46</v>
      </c>
      <c r="D16731" s="325">
        <v>190</v>
      </c>
      <c r="E16731" s="46">
        <v>33500</v>
      </c>
      <c r="F16731" s="130">
        <f t="shared" si="261"/>
        <v>6365000</v>
      </c>
      <c r="G16731" s="86">
        <f>SUM(F16731:F16732)</f>
        <v>7705000</v>
      </c>
    </row>
    <row r="16732" spans="1:8" ht="18" customHeight="1">
      <c r="A16732" s="323"/>
      <c r="B16732" s="302" t="s">
        <v>31</v>
      </c>
      <c r="C16732" s="325" t="s">
        <v>2351</v>
      </c>
      <c r="D16732" s="325">
        <v>40</v>
      </c>
      <c r="E16732" s="46">
        <v>33500</v>
      </c>
      <c r="F16732" s="130">
        <f t="shared" si="261"/>
        <v>1340000</v>
      </c>
      <c r="G16732" s="69"/>
    </row>
    <row r="16733" spans="1:8" ht="18" customHeight="1">
      <c r="A16733" s="323"/>
      <c r="B16733" s="302"/>
      <c r="C16733" s="325"/>
      <c r="D16733" s="325"/>
      <c r="E16733" s="46"/>
      <c r="F16733" s="130">
        <f t="shared" si="261"/>
        <v>0</v>
      </c>
      <c r="G16733" s="69"/>
    </row>
    <row r="16734" spans="1:8" ht="18" customHeight="1">
      <c r="A16734" s="323" t="s">
        <v>235</v>
      </c>
      <c r="B16734" s="302" t="s">
        <v>510</v>
      </c>
      <c r="C16734" s="325" t="s">
        <v>3468</v>
      </c>
      <c r="D16734" s="325">
        <v>500</v>
      </c>
      <c r="E16734" s="46">
        <v>34000</v>
      </c>
      <c r="F16734" s="130">
        <f t="shared" si="261"/>
        <v>17000000</v>
      </c>
      <c r="G16734" s="86">
        <f>F16734</f>
        <v>17000000</v>
      </c>
      <c r="H16734" s="277" t="s">
        <v>2474</v>
      </c>
    </row>
    <row r="16735" spans="1:8" ht="18" customHeight="1">
      <c r="A16735" s="323"/>
      <c r="B16735" s="302"/>
      <c r="C16735" s="302"/>
      <c r="D16735" s="325"/>
      <c r="E16735" s="46"/>
      <c r="F16735" s="130">
        <f t="shared" si="261"/>
        <v>0</v>
      </c>
      <c r="G16735" s="69"/>
    </row>
    <row r="16736" spans="1:8" ht="18" customHeight="1">
      <c r="A16736" s="323" t="s">
        <v>210</v>
      </c>
      <c r="B16736" s="302" t="s">
        <v>23</v>
      </c>
      <c r="C16736" s="325" t="s">
        <v>1114</v>
      </c>
      <c r="D16736" s="325">
        <v>25</v>
      </c>
      <c r="E16736" s="46">
        <v>31000</v>
      </c>
      <c r="F16736" s="130">
        <f t="shared" si="261"/>
        <v>775000</v>
      </c>
      <c r="G16736" s="86">
        <f>SUM(F16736:F16740)</f>
        <v>41075000</v>
      </c>
      <c r="H16736" s="277" t="s">
        <v>2474</v>
      </c>
    </row>
    <row r="16737" spans="1:8" ht="18" customHeight="1">
      <c r="A16737" s="323"/>
      <c r="B16737" s="302" t="s">
        <v>23</v>
      </c>
      <c r="C16737" s="325" t="s">
        <v>618</v>
      </c>
      <c r="D16737" s="325">
        <v>300</v>
      </c>
      <c r="E16737" s="46">
        <v>31000</v>
      </c>
      <c r="F16737" s="130">
        <f t="shared" si="261"/>
        <v>9300000</v>
      </c>
      <c r="G16737" s="69"/>
    </row>
    <row r="16738" spans="1:8" ht="18" customHeight="1">
      <c r="A16738" s="323"/>
      <c r="B16738" s="302" t="s">
        <v>212</v>
      </c>
      <c r="C16738" s="325" t="s">
        <v>1026</v>
      </c>
      <c r="D16738" s="325">
        <v>275</v>
      </c>
      <c r="E16738" s="46">
        <v>31000</v>
      </c>
      <c r="F16738" s="130">
        <f t="shared" si="261"/>
        <v>8525000</v>
      </c>
      <c r="G16738" s="69"/>
    </row>
    <row r="16739" spans="1:8" ht="18" customHeight="1">
      <c r="A16739" s="323"/>
      <c r="B16739" s="302" t="s">
        <v>212</v>
      </c>
      <c r="C16739" s="325" t="s">
        <v>344</v>
      </c>
      <c r="D16739" s="325">
        <v>450</v>
      </c>
      <c r="E16739" s="46">
        <v>31000</v>
      </c>
      <c r="F16739" s="130">
        <f t="shared" si="261"/>
        <v>13950000</v>
      </c>
      <c r="G16739" s="69"/>
    </row>
    <row r="16740" spans="1:8" ht="18" customHeight="1">
      <c r="A16740" s="323"/>
      <c r="B16740" s="302" t="s">
        <v>212</v>
      </c>
      <c r="C16740" s="325" t="s">
        <v>213</v>
      </c>
      <c r="D16740" s="325">
        <v>275</v>
      </c>
      <c r="E16740" s="46">
        <v>31000</v>
      </c>
      <c r="F16740" s="130">
        <f t="shared" si="261"/>
        <v>8525000</v>
      </c>
      <c r="G16740" s="69"/>
    </row>
    <row r="16741" spans="1:8" ht="18" customHeight="1">
      <c r="A16741" s="323"/>
      <c r="B16741" s="302"/>
      <c r="C16741" s="325"/>
      <c r="D16741" s="325"/>
      <c r="E16741" s="46"/>
      <c r="F16741" s="130">
        <f t="shared" si="261"/>
        <v>0</v>
      </c>
      <c r="G16741" s="69"/>
    </row>
    <row r="16742" spans="1:8" ht="18" customHeight="1">
      <c r="A16742" s="323" t="s">
        <v>207</v>
      </c>
      <c r="B16742" s="302" t="s">
        <v>208</v>
      </c>
      <c r="C16742" s="325" t="s">
        <v>1892</v>
      </c>
      <c r="D16742" s="325">
        <v>282</v>
      </c>
      <c r="E16742" s="46">
        <v>36000</v>
      </c>
      <c r="F16742" s="130">
        <f t="shared" si="261"/>
        <v>10152000</v>
      </c>
      <c r="G16742" s="86">
        <f>F16742</f>
        <v>10152000</v>
      </c>
      <c r="H16742" s="277" t="s">
        <v>2474</v>
      </c>
    </row>
    <row r="16743" spans="1:8" ht="18" customHeight="1">
      <c r="A16743" s="323"/>
      <c r="B16743" s="302"/>
      <c r="C16743" s="325"/>
      <c r="D16743" s="325"/>
      <c r="E16743" s="46"/>
      <c r="F16743" s="130">
        <f t="shared" si="261"/>
        <v>0</v>
      </c>
      <c r="G16743" s="69"/>
    </row>
    <row r="16744" spans="1:8" ht="18" customHeight="1">
      <c r="A16744" s="323" t="s">
        <v>151</v>
      </c>
      <c r="B16744" s="302" t="s">
        <v>13</v>
      </c>
      <c r="C16744" s="325" t="s">
        <v>3464</v>
      </c>
      <c r="D16744" s="325">
        <v>320</v>
      </c>
      <c r="E16744" s="46">
        <v>32500</v>
      </c>
      <c r="F16744" s="130">
        <f t="shared" si="261"/>
        <v>10400000</v>
      </c>
      <c r="G16744" s="86">
        <f>SUM(F16744:F16746)</f>
        <v>11155550</v>
      </c>
      <c r="H16744" s="277" t="s">
        <v>2474</v>
      </c>
    </row>
    <row r="16745" spans="1:8" ht="18" customHeight="1">
      <c r="A16745" s="323"/>
      <c r="B16745" s="302" t="s">
        <v>31</v>
      </c>
      <c r="C16745" s="325" t="s">
        <v>414</v>
      </c>
      <c r="D16745" s="325">
        <v>15</v>
      </c>
      <c r="E16745" s="46">
        <v>36500</v>
      </c>
      <c r="F16745" s="130">
        <f t="shared" si="261"/>
        <v>547500</v>
      </c>
      <c r="G16745" s="69"/>
    </row>
    <row r="16746" spans="1:8" ht="18" customHeight="1">
      <c r="A16746" s="323"/>
      <c r="B16746" s="302" t="s">
        <v>31</v>
      </c>
      <c r="C16746" s="325" t="s">
        <v>1497</v>
      </c>
      <c r="D16746" s="325">
        <v>5.7</v>
      </c>
      <c r="E16746" s="46">
        <v>36500</v>
      </c>
      <c r="F16746" s="130">
        <f t="shared" si="261"/>
        <v>208050</v>
      </c>
      <c r="G16746" s="69"/>
    </row>
    <row r="16747" spans="1:8" ht="18" customHeight="1">
      <c r="A16747" s="323"/>
      <c r="B16747" s="302"/>
      <c r="C16747" s="325"/>
      <c r="D16747" s="325"/>
      <c r="E16747" s="46"/>
      <c r="F16747" s="130">
        <f t="shared" si="261"/>
        <v>0</v>
      </c>
      <c r="G16747" s="69"/>
    </row>
    <row r="16748" spans="1:8" ht="18" customHeight="1">
      <c r="A16748" s="323" t="s">
        <v>2448</v>
      </c>
      <c r="B16748" s="302" t="s">
        <v>31</v>
      </c>
      <c r="C16748" s="325" t="s">
        <v>961</v>
      </c>
      <c r="D16748" s="325">
        <v>214</v>
      </c>
      <c r="E16748" s="46">
        <v>35000</v>
      </c>
      <c r="F16748" s="130">
        <f t="shared" si="261"/>
        <v>7490000</v>
      </c>
      <c r="G16748" s="86">
        <f>SUM(F16748:F16750)</f>
        <v>11190500</v>
      </c>
      <c r="H16748" s="277" t="s">
        <v>2474</v>
      </c>
    </row>
    <row r="16749" spans="1:8" ht="18" customHeight="1">
      <c r="A16749" s="323"/>
      <c r="B16749" s="302" t="s">
        <v>31</v>
      </c>
      <c r="C16749" s="325" t="s">
        <v>581</v>
      </c>
      <c r="D16749" s="325">
        <v>33.5</v>
      </c>
      <c r="E16749" s="46">
        <v>35000</v>
      </c>
      <c r="F16749" s="130">
        <f t="shared" si="261"/>
        <v>1172500</v>
      </c>
      <c r="G16749" s="69"/>
    </row>
    <row r="16750" spans="1:8" ht="18" customHeight="1">
      <c r="A16750" s="323"/>
      <c r="B16750" s="302" t="s">
        <v>233</v>
      </c>
      <c r="C16750" s="325" t="s">
        <v>3466</v>
      </c>
      <c r="D16750" s="325">
        <v>64</v>
      </c>
      <c r="E16750" s="46">
        <v>39500</v>
      </c>
      <c r="F16750" s="130">
        <f t="shared" si="261"/>
        <v>2528000</v>
      </c>
      <c r="G16750" s="69"/>
    </row>
    <row r="16751" spans="1:8" ht="18" customHeight="1">
      <c r="A16751" s="323"/>
      <c r="B16751" s="302"/>
      <c r="C16751" s="325"/>
      <c r="D16751" s="325"/>
      <c r="E16751" s="46"/>
      <c r="F16751" s="130">
        <f t="shared" si="261"/>
        <v>0</v>
      </c>
      <c r="G16751" s="69"/>
    </row>
    <row r="16752" spans="1:8" ht="18" customHeight="1">
      <c r="A16752" s="323" t="s">
        <v>2231</v>
      </c>
      <c r="B16752" s="302" t="s">
        <v>690</v>
      </c>
      <c r="C16752" s="325" t="s">
        <v>749</v>
      </c>
      <c r="D16752" s="325">
        <v>100.3</v>
      </c>
      <c r="E16752" s="46">
        <v>38000</v>
      </c>
      <c r="F16752" s="130">
        <f t="shared" si="261"/>
        <v>3811400</v>
      </c>
      <c r="G16752" s="86">
        <f>F16752</f>
        <v>3811400</v>
      </c>
      <c r="H16752" s="277" t="s">
        <v>2474</v>
      </c>
    </row>
    <row r="16753" spans="1:9" ht="18" customHeight="1">
      <c r="A16753" s="323"/>
      <c r="B16753" s="302"/>
      <c r="C16753" s="325"/>
      <c r="D16753" s="325"/>
      <c r="E16753" s="46"/>
      <c r="F16753" s="130">
        <f t="shared" si="261"/>
        <v>0</v>
      </c>
      <c r="G16753" s="69"/>
    </row>
    <row r="16754" spans="1:9" ht="18" customHeight="1">
      <c r="A16754" s="323" t="s">
        <v>2661</v>
      </c>
      <c r="B16754" s="302" t="s">
        <v>23</v>
      </c>
      <c r="C16754" s="325" t="s">
        <v>909</v>
      </c>
      <c r="D16754" s="325">
        <v>36.200000000000003</v>
      </c>
      <c r="E16754" s="46">
        <v>36000</v>
      </c>
      <c r="F16754" s="130">
        <f t="shared" si="261"/>
        <v>1303200</v>
      </c>
      <c r="G16754" s="86">
        <f>F16754</f>
        <v>1303200</v>
      </c>
      <c r="H16754" s="277" t="s">
        <v>2474</v>
      </c>
    </row>
    <row r="16755" spans="1:9" ht="18" customHeight="1">
      <c r="A16755" s="323"/>
      <c r="B16755" s="302"/>
      <c r="C16755" s="325"/>
      <c r="D16755" s="325"/>
      <c r="E16755" s="46"/>
      <c r="F16755" s="130">
        <f t="shared" si="261"/>
        <v>0</v>
      </c>
      <c r="G16755" s="69"/>
    </row>
    <row r="16756" spans="1:9" ht="18" customHeight="1">
      <c r="A16756" s="323" t="s">
        <v>418</v>
      </c>
      <c r="B16756" s="302" t="s">
        <v>31</v>
      </c>
      <c r="C16756" s="325" t="s">
        <v>105</v>
      </c>
      <c r="D16756" s="325">
        <v>57.7</v>
      </c>
      <c r="E16756" s="46">
        <v>34000</v>
      </c>
      <c r="F16756" s="130">
        <f t="shared" si="261"/>
        <v>1961800</v>
      </c>
      <c r="G16756" s="86">
        <f>F16756</f>
        <v>1961800</v>
      </c>
      <c r="H16756" s="277" t="s">
        <v>2474</v>
      </c>
    </row>
    <row r="16757" spans="1:9" ht="18" customHeight="1">
      <c r="A16757" s="323"/>
      <c r="B16757" s="302"/>
      <c r="C16757" s="325"/>
      <c r="D16757" s="325"/>
      <c r="E16757" s="46"/>
      <c r="F16757" s="130">
        <f t="shared" si="261"/>
        <v>0</v>
      </c>
      <c r="G16757" s="69"/>
    </row>
    <row r="16758" spans="1:9" ht="18" customHeight="1">
      <c r="A16758" s="302" t="s">
        <v>1271</v>
      </c>
      <c r="B16758" s="302" t="s">
        <v>13</v>
      </c>
      <c r="C16758" s="325" t="s">
        <v>1761</v>
      </c>
      <c r="D16758" s="325">
        <v>180.3</v>
      </c>
      <c r="E16758" s="46">
        <v>33000</v>
      </c>
      <c r="F16758" s="130">
        <f t="shared" si="261"/>
        <v>5949900</v>
      </c>
      <c r="G16758" s="86">
        <f>F16758</f>
        <v>5949900</v>
      </c>
      <c r="H16758" s="277" t="s">
        <v>2474</v>
      </c>
    </row>
    <row r="16759" spans="1:9" ht="18" customHeight="1">
      <c r="A16759" s="323"/>
      <c r="B16759" s="302"/>
      <c r="C16759" s="325"/>
      <c r="D16759" s="325"/>
      <c r="E16759" s="46"/>
      <c r="F16759" s="130">
        <f t="shared" si="261"/>
        <v>0</v>
      </c>
      <c r="G16759" s="69"/>
    </row>
    <row r="16760" spans="1:9" ht="18" customHeight="1">
      <c r="A16760" s="323" t="s">
        <v>2463</v>
      </c>
      <c r="B16760" s="302" t="s">
        <v>31</v>
      </c>
      <c r="C16760" s="325" t="s">
        <v>381</v>
      </c>
      <c r="D16760" s="325">
        <v>52.3</v>
      </c>
      <c r="E16760" s="46">
        <v>35000</v>
      </c>
      <c r="F16760" s="130">
        <f t="shared" si="261"/>
        <v>1830500</v>
      </c>
      <c r="G16760" s="86">
        <f>F16760</f>
        <v>1830500</v>
      </c>
      <c r="H16760" s="277" t="s">
        <v>2474</v>
      </c>
    </row>
    <row r="16761" spans="1:9" ht="18" customHeight="1">
      <c r="A16761" s="323"/>
      <c r="B16761" s="302"/>
      <c r="C16761" s="325"/>
      <c r="D16761" s="325"/>
      <c r="E16761" s="46"/>
      <c r="F16761" s="130">
        <f t="shared" si="261"/>
        <v>0</v>
      </c>
      <c r="G16761" s="69"/>
    </row>
    <row r="16762" spans="1:9" ht="18" customHeight="1">
      <c r="A16762" s="533" t="s">
        <v>2471</v>
      </c>
      <c r="B16762" s="440" t="s">
        <v>233</v>
      </c>
      <c r="C16762" s="382" t="s">
        <v>3467</v>
      </c>
      <c r="D16762" s="382">
        <v>61.8</v>
      </c>
      <c r="E16762" s="59">
        <v>42000</v>
      </c>
      <c r="F16762" s="132">
        <f t="shared" si="261"/>
        <v>2595600</v>
      </c>
      <c r="G16762" s="125">
        <f>F16762</f>
        <v>2595600</v>
      </c>
      <c r="H16762" s="277" t="s">
        <v>2474</v>
      </c>
    </row>
    <row r="16763" spans="1:9" ht="18" customHeight="1">
      <c r="A16763" s="526"/>
      <c r="B16763" s="435"/>
      <c r="C16763" s="484"/>
      <c r="D16763" s="484"/>
      <c r="E16763" s="113"/>
      <c r="F16763" s="126"/>
      <c r="G16763" s="9"/>
    </row>
    <row r="16764" spans="1:9" ht="18" customHeight="1">
      <c r="A16764" s="537">
        <v>42544</v>
      </c>
      <c r="B16764" s="355"/>
      <c r="C16764" s="491" t="s">
        <v>398</v>
      </c>
      <c r="D16764" s="525"/>
      <c r="F16764" s="127"/>
    </row>
    <row r="16765" spans="1:9" ht="18" customHeight="1">
      <c r="A16765" s="531" t="s">
        <v>3125</v>
      </c>
      <c r="B16765" s="436" t="s">
        <v>134</v>
      </c>
      <c r="C16765" s="494" t="s">
        <v>152</v>
      </c>
      <c r="D16765" s="527">
        <f>SUM(D16766:D16883)</f>
        <v>11790.1</v>
      </c>
      <c r="E16765" s="166"/>
      <c r="F16765" s="166">
        <f>SUM(F16766:F16883)</f>
        <v>382269050</v>
      </c>
      <c r="G16765" s="166">
        <f>SUM(G16766:G16883)</f>
        <v>382269050</v>
      </c>
    </row>
    <row r="16766" spans="1:9" ht="18" customHeight="1">
      <c r="A16766" s="532" t="s">
        <v>3382</v>
      </c>
      <c r="B16766" s="441" t="s">
        <v>13</v>
      </c>
      <c r="C16766" s="492" t="s">
        <v>2330</v>
      </c>
      <c r="D16766" s="492">
        <v>850</v>
      </c>
      <c r="E16766" s="62">
        <v>30500</v>
      </c>
      <c r="F16766" s="139">
        <f t="shared" ref="F16766:F16773" si="262">E16766*D16766</f>
        <v>25925000</v>
      </c>
      <c r="G16766" s="85">
        <f>SUM(F16766:F16773)</f>
        <v>55505200</v>
      </c>
      <c r="H16766" s="278"/>
      <c r="I16766" s="283"/>
    </row>
    <row r="16767" spans="1:9" ht="18" customHeight="1">
      <c r="A16767" s="323"/>
      <c r="B16767" s="302" t="s">
        <v>13</v>
      </c>
      <c r="C16767" s="325" t="s">
        <v>1119</v>
      </c>
      <c r="D16767" s="325">
        <v>778</v>
      </c>
      <c r="E16767" s="46">
        <v>30500</v>
      </c>
      <c r="F16767" s="130">
        <f t="shared" si="262"/>
        <v>23729000</v>
      </c>
      <c r="G16767" s="69"/>
    </row>
    <row r="16768" spans="1:9" ht="18" customHeight="1">
      <c r="A16768" s="323"/>
      <c r="B16768" s="302" t="s">
        <v>31</v>
      </c>
      <c r="C16768" s="325" t="s">
        <v>385</v>
      </c>
      <c r="D16768" s="325">
        <v>27.6</v>
      </c>
      <c r="E16768" s="46">
        <v>34500</v>
      </c>
      <c r="F16768" s="130">
        <f t="shared" si="262"/>
        <v>952200</v>
      </c>
      <c r="G16768" s="69"/>
    </row>
    <row r="16769" spans="1:7" ht="18" customHeight="1">
      <c r="A16769" s="323"/>
      <c r="B16769" s="302" t="s">
        <v>31</v>
      </c>
      <c r="C16769" s="325" t="s">
        <v>171</v>
      </c>
      <c r="D16769" s="325">
        <v>16.7</v>
      </c>
      <c r="E16769" s="46">
        <v>34500</v>
      </c>
      <c r="F16769" s="130">
        <f t="shared" si="262"/>
        <v>576150</v>
      </c>
      <c r="G16769" s="69"/>
    </row>
    <row r="16770" spans="1:7" ht="18" customHeight="1">
      <c r="A16770" s="323"/>
      <c r="B16770" s="302" t="s">
        <v>31</v>
      </c>
      <c r="C16770" s="325" t="s">
        <v>2029</v>
      </c>
      <c r="D16770" s="325">
        <v>20</v>
      </c>
      <c r="E16770" s="46">
        <v>34500</v>
      </c>
      <c r="F16770" s="130">
        <f t="shared" si="262"/>
        <v>690000</v>
      </c>
      <c r="G16770" s="69"/>
    </row>
    <row r="16771" spans="1:7" ht="18" customHeight="1">
      <c r="A16771" s="323"/>
      <c r="B16771" s="302" t="s">
        <v>31</v>
      </c>
      <c r="C16771" s="325" t="s">
        <v>335</v>
      </c>
      <c r="D16771" s="325">
        <v>44</v>
      </c>
      <c r="E16771" s="46">
        <v>34500</v>
      </c>
      <c r="F16771" s="130">
        <f t="shared" si="262"/>
        <v>1518000</v>
      </c>
      <c r="G16771" s="69"/>
    </row>
    <row r="16772" spans="1:7" ht="18" customHeight="1">
      <c r="A16772" s="323"/>
      <c r="B16772" s="302" t="s">
        <v>31</v>
      </c>
      <c r="C16772" s="325" t="s">
        <v>1007</v>
      </c>
      <c r="D16772" s="325">
        <v>30.5</v>
      </c>
      <c r="E16772" s="46">
        <v>34500</v>
      </c>
      <c r="F16772" s="130">
        <f t="shared" si="262"/>
        <v>1052250</v>
      </c>
      <c r="G16772" s="69"/>
    </row>
    <row r="16773" spans="1:7" ht="18" customHeight="1">
      <c r="A16773" s="323"/>
      <c r="B16773" s="302" t="s">
        <v>31</v>
      </c>
      <c r="C16773" s="325" t="s">
        <v>3348</v>
      </c>
      <c r="D16773" s="325">
        <v>30.8</v>
      </c>
      <c r="E16773" s="46">
        <v>34500</v>
      </c>
      <c r="F16773" s="130">
        <f t="shared" si="262"/>
        <v>1062600</v>
      </c>
      <c r="G16773" s="69"/>
    </row>
    <row r="16774" spans="1:7" ht="18" customHeight="1">
      <c r="A16774" s="323"/>
      <c r="B16774" s="302"/>
      <c r="C16774" s="325"/>
      <c r="D16774" s="325"/>
      <c r="E16774" s="46"/>
      <c r="F16774" s="130">
        <f t="shared" ref="F16774:F16860" si="263">E16774*D16774</f>
        <v>0</v>
      </c>
      <c r="G16774" s="69"/>
    </row>
    <row r="16775" spans="1:7" ht="18" customHeight="1">
      <c r="A16775" s="323" t="s">
        <v>2141</v>
      </c>
      <c r="B16775" s="302" t="s">
        <v>13</v>
      </c>
      <c r="C16775" s="325" t="s">
        <v>59</v>
      </c>
      <c r="D16775" s="325">
        <v>50</v>
      </c>
      <c r="E16775" s="46">
        <v>31000</v>
      </c>
      <c r="F16775" s="130">
        <f t="shared" si="263"/>
        <v>1550000</v>
      </c>
      <c r="G16775" s="86">
        <f>F16775</f>
        <v>1550000</v>
      </c>
    </row>
    <row r="16776" spans="1:7" ht="18" customHeight="1">
      <c r="A16776" s="323"/>
      <c r="B16776" s="302"/>
      <c r="C16776" s="325"/>
      <c r="D16776" s="325"/>
      <c r="E16776" s="46"/>
      <c r="F16776" s="130">
        <f t="shared" si="263"/>
        <v>0</v>
      </c>
      <c r="G16776" s="69"/>
    </row>
    <row r="16777" spans="1:7" ht="18" customHeight="1">
      <c r="A16777" s="323" t="s">
        <v>537</v>
      </c>
      <c r="B16777" s="302" t="s">
        <v>13</v>
      </c>
      <c r="C16777" s="325" t="s">
        <v>2620</v>
      </c>
      <c r="D16777" s="325">
        <v>103</v>
      </c>
      <c r="E16777" s="46">
        <v>32500</v>
      </c>
      <c r="F16777" s="130">
        <f t="shared" si="263"/>
        <v>3347500</v>
      </c>
      <c r="G16777" s="86">
        <f>SUM(F16777:F16779)</f>
        <v>8410000</v>
      </c>
    </row>
    <row r="16778" spans="1:7" ht="18" customHeight="1">
      <c r="A16778" s="323"/>
      <c r="B16778" s="302" t="s">
        <v>13</v>
      </c>
      <c r="C16778" s="325" t="s">
        <v>2621</v>
      </c>
      <c r="D16778" s="325">
        <v>103</v>
      </c>
      <c r="E16778" s="46">
        <v>32500</v>
      </c>
      <c r="F16778" s="130">
        <f t="shared" si="263"/>
        <v>3347500</v>
      </c>
      <c r="G16778" s="69"/>
    </row>
    <row r="16779" spans="1:7" ht="18" customHeight="1">
      <c r="A16779" s="323"/>
      <c r="B16779" s="302" t="s">
        <v>31</v>
      </c>
      <c r="C16779" s="325" t="s">
        <v>255</v>
      </c>
      <c r="D16779" s="325">
        <v>49</v>
      </c>
      <c r="E16779" s="46">
        <v>35000</v>
      </c>
      <c r="F16779" s="130">
        <f t="shared" si="263"/>
        <v>1715000</v>
      </c>
      <c r="G16779" s="69"/>
    </row>
    <row r="16780" spans="1:7" ht="18" customHeight="1">
      <c r="A16780" s="323"/>
      <c r="B16780" s="302"/>
      <c r="C16780" s="325"/>
      <c r="D16780" s="325"/>
      <c r="E16780" s="46"/>
      <c r="F16780" s="130">
        <f t="shared" si="263"/>
        <v>0</v>
      </c>
      <c r="G16780" s="69"/>
    </row>
    <row r="16781" spans="1:7" ht="18" customHeight="1">
      <c r="A16781" s="323" t="s">
        <v>354</v>
      </c>
      <c r="B16781" s="302" t="s">
        <v>13</v>
      </c>
      <c r="C16781" s="325" t="s">
        <v>2527</v>
      </c>
      <c r="D16781" s="325">
        <v>105.5</v>
      </c>
      <c r="E16781" s="46">
        <v>30500</v>
      </c>
      <c r="F16781" s="130">
        <f t="shared" si="263"/>
        <v>3217750</v>
      </c>
      <c r="G16781" s="86">
        <f>SUM(F16781:F16784)</f>
        <v>4742750</v>
      </c>
    </row>
    <row r="16782" spans="1:7" ht="18" customHeight="1">
      <c r="A16782" s="323"/>
      <c r="B16782" s="302" t="s">
        <v>13</v>
      </c>
      <c r="C16782" s="325" t="s">
        <v>579</v>
      </c>
      <c r="D16782" s="325">
        <v>20</v>
      </c>
      <c r="E16782" s="46">
        <v>30500</v>
      </c>
      <c r="F16782" s="130">
        <f t="shared" si="263"/>
        <v>610000</v>
      </c>
      <c r="G16782" s="69"/>
    </row>
    <row r="16783" spans="1:7" ht="18" customHeight="1">
      <c r="A16783" s="323"/>
      <c r="B16783" s="302" t="s">
        <v>13</v>
      </c>
      <c r="C16783" s="325" t="s">
        <v>22</v>
      </c>
      <c r="D16783" s="325">
        <v>20</v>
      </c>
      <c r="E16783" s="46">
        <v>30500</v>
      </c>
      <c r="F16783" s="130">
        <f t="shared" si="263"/>
        <v>610000</v>
      </c>
      <c r="G16783" s="69"/>
    </row>
    <row r="16784" spans="1:7" ht="18" customHeight="1">
      <c r="A16784" s="323"/>
      <c r="B16784" s="302" t="s">
        <v>13</v>
      </c>
      <c r="C16784" s="325" t="s">
        <v>76</v>
      </c>
      <c r="D16784" s="325">
        <v>10</v>
      </c>
      <c r="E16784" s="46">
        <v>30500</v>
      </c>
      <c r="F16784" s="130">
        <f t="shared" si="263"/>
        <v>305000</v>
      </c>
      <c r="G16784" s="69"/>
    </row>
    <row r="16785" spans="1:8" ht="18" customHeight="1">
      <c r="A16785" s="323"/>
      <c r="B16785" s="302"/>
      <c r="C16785" s="325"/>
      <c r="D16785" s="325"/>
      <c r="E16785" s="46"/>
      <c r="F16785" s="130">
        <f t="shared" si="263"/>
        <v>0</v>
      </c>
      <c r="G16785" s="69"/>
    </row>
    <row r="16786" spans="1:8" ht="18" customHeight="1">
      <c r="A16786" s="323" t="s">
        <v>1535</v>
      </c>
      <c r="B16786" s="302" t="s">
        <v>23</v>
      </c>
      <c r="C16786" s="325" t="s">
        <v>108</v>
      </c>
      <c r="D16786" s="325">
        <v>500</v>
      </c>
      <c r="E16786" s="46">
        <v>34500</v>
      </c>
      <c r="F16786" s="130">
        <f t="shared" si="263"/>
        <v>17250000</v>
      </c>
      <c r="G16786" s="86">
        <f>F16786</f>
        <v>17250000</v>
      </c>
      <c r="H16786" s="277" t="s">
        <v>2474</v>
      </c>
    </row>
    <row r="16787" spans="1:8" ht="18" customHeight="1">
      <c r="A16787" s="323"/>
      <c r="B16787" s="302"/>
      <c r="C16787" s="325"/>
      <c r="D16787" s="325"/>
      <c r="E16787" s="46"/>
      <c r="F16787" s="130">
        <f t="shared" si="263"/>
        <v>0</v>
      </c>
      <c r="G16787" s="69"/>
    </row>
    <row r="16788" spans="1:8" ht="18" customHeight="1">
      <c r="A16788" s="323" t="s">
        <v>2696</v>
      </c>
      <c r="B16788" s="302" t="s">
        <v>31</v>
      </c>
      <c r="C16788" s="325" t="s">
        <v>158</v>
      </c>
      <c r="D16788" s="325">
        <v>155.4</v>
      </c>
      <c r="E16788" s="46">
        <v>35000</v>
      </c>
      <c r="F16788" s="130">
        <f t="shared" si="263"/>
        <v>5439000</v>
      </c>
      <c r="G16788" s="86">
        <f>SUM(F16788:F16789)</f>
        <v>7189000</v>
      </c>
      <c r="H16788" s="277" t="s">
        <v>2474</v>
      </c>
    </row>
    <row r="16789" spans="1:8" ht="18" customHeight="1">
      <c r="A16789" s="323"/>
      <c r="B16789" s="302" t="s">
        <v>31</v>
      </c>
      <c r="C16789" s="325" t="s">
        <v>1359</v>
      </c>
      <c r="D16789" s="325">
        <v>50</v>
      </c>
      <c r="E16789" s="46">
        <v>35000</v>
      </c>
      <c r="F16789" s="130">
        <f t="shared" si="263"/>
        <v>1750000</v>
      </c>
      <c r="G16789" s="69"/>
    </row>
    <row r="16790" spans="1:8" ht="18" customHeight="1">
      <c r="A16790" s="323"/>
      <c r="B16790" s="302"/>
      <c r="C16790" s="325"/>
      <c r="D16790" s="325"/>
      <c r="E16790" s="46"/>
      <c r="F16790" s="130">
        <f t="shared" si="263"/>
        <v>0</v>
      </c>
      <c r="G16790" s="69"/>
    </row>
    <row r="16791" spans="1:8" ht="18" customHeight="1">
      <c r="A16791" s="323" t="s">
        <v>2718</v>
      </c>
      <c r="B16791" s="302" t="s">
        <v>13</v>
      </c>
      <c r="C16791" s="325" t="s">
        <v>29</v>
      </c>
      <c r="D16791" s="325">
        <v>30</v>
      </c>
      <c r="E16791" s="46">
        <v>31000</v>
      </c>
      <c r="F16791" s="130">
        <f t="shared" si="263"/>
        <v>930000</v>
      </c>
      <c r="G16791" s="86">
        <f>SUM(F16791:F16792)</f>
        <v>1860000</v>
      </c>
    </row>
    <row r="16792" spans="1:8" ht="18" customHeight="1">
      <c r="A16792" s="323"/>
      <c r="B16792" s="302" t="s">
        <v>13</v>
      </c>
      <c r="C16792" s="325" t="s">
        <v>22</v>
      </c>
      <c r="D16792" s="325">
        <v>30</v>
      </c>
      <c r="E16792" s="46">
        <v>31000</v>
      </c>
      <c r="F16792" s="130">
        <f t="shared" si="263"/>
        <v>930000</v>
      </c>
      <c r="G16792" s="69"/>
    </row>
    <row r="16793" spans="1:8" ht="18" customHeight="1">
      <c r="A16793" s="323"/>
      <c r="B16793" s="302"/>
      <c r="C16793" s="325"/>
      <c r="D16793" s="325"/>
      <c r="E16793" s="46"/>
      <c r="F16793" s="130">
        <f t="shared" si="263"/>
        <v>0</v>
      </c>
      <c r="G16793" s="69"/>
    </row>
    <row r="16794" spans="1:8" ht="18" customHeight="1">
      <c r="A16794" s="323" t="s">
        <v>2599</v>
      </c>
      <c r="B16794" s="444" t="s">
        <v>363</v>
      </c>
      <c r="C16794" s="482" t="s">
        <v>364</v>
      </c>
      <c r="D16794" s="482">
        <v>70</v>
      </c>
      <c r="E16794" s="116">
        <v>57000</v>
      </c>
      <c r="F16794" s="131">
        <f t="shared" si="263"/>
        <v>3990000</v>
      </c>
      <c r="G16794" s="86">
        <f>SUM(F16794:F16796)</f>
        <v>5700000</v>
      </c>
      <c r="H16794" s="277" t="s">
        <v>2474</v>
      </c>
    </row>
    <row r="16795" spans="1:8" ht="18" customHeight="1">
      <c r="A16795" s="323"/>
      <c r="B16795" s="444" t="s">
        <v>363</v>
      </c>
      <c r="C16795" s="482" t="s">
        <v>242</v>
      </c>
      <c r="D16795" s="482">
        <v>10</v>
      </c>
      <c r="E16795" s="116">
        <v>57000</v>
      </c>
      <c r="F16795" s="131">
        <f t="shared" si="263"/>
        <v>570000</v>
      </c>
      <c r="G16795" s="69"/>
    </row>
    <row r="16796" spans="1:8" ht="18" customHeight="1">
      <c r="A16796" s="323"/>
      <c r="B16796" s="444" t="s">
        <v>363</v>
      </c>
      <c r="C16796" s="482" t="s">
        <v>267</v>
      </c>
      <c r="D16796" s="482">
        <v>20</v>
      </c>
      <c r="E16796" s="116">
        <v>57000</v>
      </c>
      <c r="F16796" s="131">
        <f t="shared" si="263"/>
        <v>1140000</v>
      </c>
      <c r="G16796" s="69"/>
    </row>
    <row r="16797" spans="1:8" ht="18" customHeight="1">
      <c r="A16797" s="323"/>
      <c r="B16797" s="302"/>
      <c r="C16797" s="325"/>
      <c r="D16797" s="325"/>
      <c r="E16797" s="46"/>
      <c r="F16797" s="130">
        <f t="shared" si="263"/>
        <v>0</v>
      </c>
      <c r="G16797" s="69"/>
    </row>
    <row r="16798" spans="1:8" ht="18" customHeight="1">
      <c r="A16798" s="323" t="s">
        <v>56</v>
      </c>
      <c r="B16798" s="302" t="s">
        <v>13</v>
      </c>
      <c r="C16798" s="325" t="s">
        <v>29</v>
      </c>
      <c r="D16798" s="325">
        <v>30</v>
      </c>
      <c r="E16798" s="46">
        <v>31000</v>
      </c>
      <c r="F16798" s="130">
        <f t="shared" si="263"/>
        <v>930000</v>
      </c>
      <c r="G16798" s="86">
        <f>F16798</f>
        <v>930000</v>
      </c>
    </row>
    <row r="16799" spans="1:8" ht="18" customHeight="1">
      <c r="A16799" s="323"/>
      <c r="B16799" s="302"/>
      <c r="C16799" s="325"/>
      <c r="D16799" s="325"/>
      <c r="E16799" s="46"/>
      <c r="F16799" s="130">
        <f t="shared" si="263"/>
        <v>0</v>
      </c>
      <c r="G16799" s="69"/>
    </row>
    <row r="16800" spans="1:8" ht="18" customHeight="1">
      <c r="A16800" s="323" t="s">
        <v>2141</v>
      </c>
      <c r="B16800" s="302" t="s">
        <v>13</v>
      </c>
      <c r="C16800" s="325" t="s">
        <v>75</v>
      </c>
      <c r="D16800" s="325">
        <v>30</v>
      </c>
      <c r="E16800" s="46">
        <v>31000</v>
      </c>
      <c r="F16800" s="130">
        <f t="shared" si="263"/>
        <v>930000</v>
      </c>
      <c r="G16800" s="86">
        <f>F16800</f>
        <v>930000</v>
      </c>
    </row>
    <row r="16801" spans="1:8" ht="18" customHeight="1">
      <c r="A16801" s="323"/>
      <c r="B16801" s="302"/>
      <c r="C16801" s="325"/>
      <c r="D16801" s="325"/>
      <c r="E16801" s="46"/>
      <c r="F16801" s="130">
        <f t="shared" si="263"/>
        <v>0</v>
      </c>
      <c r="G16801" s="69"/>
    </row>
    <row r="16802" spans="1:8" ht="18" customHeight="1">
      <c r="A16802" s="323" t="s">
        <v>2383</v>
      </c>
      <c r="B16802" s="302" t="s">
        <v>13</v>
      </c>
      <c r="C16802" s="325" t="s">
        <v>59</v>
      </c>
      <c r="D16802" s="325">
        <v>30</v>
      </c>
      <c r="E16802" s="46">
        <v>30000</v>
      </c>
      <c r="F16802" s="130">
        <f t="shared" si="263"/>
        <v>900000</v>
      </c>
      <c r="G16802" s="86">
        <f>SUM(F16802:F16804)</f>
        <v>3090000</v>
      </c>
    </row>
    <row r="16803" spans="1:8" ht="18" customHeight="1">
      <c r="A16803" s="323"/>
      <c r="B16803" s="302" t="s">
        <v>13</v>
      </c>
      <c r="C16803" s="325" t="s">
        <v>75</v>
      </c>
      <c r="D16803" s="325">
        <v>50</v>
      </c>
      <c r="E16803" s="46">
        <v>30000</v>
      </c>
      <c r="F16803" s="130">
        <f t="shared" si="263"/>
        <v>1500000</v>
      </c>
      <c r="G16803" s="69"/>
    </row>
    <row r="16804" spans="1:8" ht="18" customHeight="1">
      <c r="A16804" s="323"/>
      <c r="B16804" s="302" t="s">
        <v>23</v>
      </c>
      <c r="C16804" s="325" t="s">
        <v>15</v>
      </c>
      <c r="D16804" s="325">
        <v>20</v>
      </c>
      <c r="E16804" s="46">
        <v>34500</v>
      </c>
      <c r="F16804" s="130">
        <f t="shared" si="263"/>
        <v>690000</v>
      </c>
      <c r="G16804" s="69"/>
    </row>
    <row r="16805" spans="1:8" ht="18" customHeight="1">
      <c r="A16805" s="323"/>
      <c r="B16805" s="302"/>
      <c r="C16805" s="325"/>
      <c r="D16805" s="325"/>
      <c r="E16805" s="46"/>
      <c r="F16805" s="130">
        <f t="shared" si="263"/>
        <v>0</v>
      </c>
      <c r="G16805" s="69"/>
    </row>
    <row r="16806" spans="1:8" ht="18" customHeight="1">
      <c r="A16806" s="323" t="s">
        <v>2349</v>
      </c>
      <c r="B16806" s="302" t="s">
        <v>13</v>
      </c>
      <c r="C16806" s="325" t="s">
        <v>3472</v>
      </c>
      <c r="D16806" s="325">
        <v>30</v>
      </c>
      <c r="E16806" s="46">
        <v>30000</v>
      </c>
      <c r="F16806" s="130">
        <f t="shared" si="263"/>
        <v>900000</v>
      </c>
      <c r="G16806" s="86">
        <f>F16806</f>
        <v>900000</v>
      </c>
    </row>
    <row r="16807" spans="1:8" ht="18" customHeight="1">
      <c r="A16807" s="323"/>
      <c r="B16807" s="302"/>
      <c r="C16807" s="325"/>
      <c r="D16807" s="325"/>
      <c r="E16807" s="46"/>
      <c r="F16807" s="130">
        <f t="shared" si="263"/>
        <v>0</v>
      </c>
      <c r="G16807" s="69"/>
    </row>
    <row r="16808" spans="1:8" ht="18" customHeight="1">
      <c r="A16808" s="323" t="s">
        <v>2719</v>
      </c>
      <c r="B16808" s="302" t="s">
        <v>13</v>
      </c>
      <c r="C16808" s="325" t="s">
        <v>59</v>
      </c>
      <c r="D16808" s="325">
        <v>50</v>
      </c>
      <c r="E16808" s="46">
        <v>30500</v>
      </c>
      <c r="F16808" s="130">
        <f t="shared" si="263"/>
        <v>1525000</v>
      </c>
      <c r="G16808" s="86">
        <f>F16808</f>
        <v>1525000</v>
      </c>
    </row>
    <row r="16809" spans="1:8" ht="18" customHeight="1">
      <c r="A16809" s="323"/>
      <c r="B16809" s="302"/>
      <c r="C16809" s="325"/>
      <c r="D16809" s="325"/>
      <c r="E16809" s="46"/>
      <c r="F16809" s="130">
        <f t="shared" si="263"/>
        <v>0</v>
      </c>
      <c r="G16809" s="69"/>
    </row>
    <row r="16810" spans="1:8" ht="18" customHeight="1">
      <c r="A16810" s="323" t="s">
        <v>2273</v>
      </c>
      <c r="B16810" s="302" t="s">
        <v>13</v>
      </c>
      <c r="C16810" s="325" t="s">
        <v>372</v>
      </c>
      <c r="D16810" s="325">
        <v>50</v>
      </c>
      <c r="E16810" s="46">
        <v>30500</v>
      </c>
      <c r="F16810" s="130">
        <f t="shared" si="263"/>
        <v>1525000</v>
      </c>
      <c r="G16810" s="86">
        <f>SUM(F16810:F16811)</f>
        <v>3050000</v>
      </c>
    </row>
    <row r="16811" spans="1:8" ht="18" customHeight="1">
      <c r="A16811" s="323"/>
      <c r="B16811" s="302" t="s">
        <v>13</v>
      </c>
      <c r="C16811" s="325" t="s">
        <v>59</v>
      </c>
      <c r="D16811" s="325">
        <v>50</v>
      </c>
      <c r="E16811" s="46">
        <v>30500</v>
      </c>
      <c r="F16811" s="130">
        <f t="shared" si="263"/>
        <v>1525000</v>
      </c>
      <c r="G16811" s="69"/>
    </row>
    <row r="16812" spans="1:8" ht="18" customHeight="1">
      <c r="A16812" s="323"/>
      <c r="B16812" s="302"/>
      <c r="C16812" s="325"/>
      <c r="D16812" s="325"/>
      <c r="E16812" s="46"/>
      <c r="F16812" s="130">
        <f t="shared" si="263"/>
        <v>0</v>
      </c>
      <c r="G16812" s="69"/>
    </row>
    <row r="16813" spans="1:8" ht="18" customHeight="1">
      <c r="A16813" s="323" t="s">
        <v>2965</v>
      </c>
      <c r="B16813" s="439" t="s">
        <v>315</v>
      </c>
      <c r="C16813" s="430" t="s">
        <v>919</v>
      </c>
      <c r="D16813" s="430">
        <v>-1.5</v>
      </c>
      <c r="E16813" s="54">
        <v>31000</v>
      </c>
      <c r="F16813" s="140">
        <f t="shared" si="263"/>
        <v>-46500</v>
      </c>
      <c r="G16813" s="86">
        <f>SUM(F16813:F16814)</f>
        <v>-52700</v>
      </c>
    </row>
    <row r="16814" spans="1:8" ht="18" customHeight="1">
      <c r="A16814" s="323"/>
      <c r="B16814" s="439" t="s">
        <v>315</v>
      </c>
      <c r="C16814" s="430" t="s">
        <v>2605</v>
      </c>
      <c r="D16814" s="430">
        <v>-0.2</v>
      </c>
      <c r="E16814" s="54">
        <v>31000</v>
      </c>
      <c r="F16814" s="140">
        <f t="shared" si="263"/>
        <v>-6200</v>
      </c>
      <c r="G16814" s="69"/>
    </row>
    <row r="16815" spans="1:8" ht="18" customHeight="1">
      <c r="A16815" s="323"/>
      <c r="B16815" s="302"/>
      <c r="C16815" s="325"/>
      <c r="D16815" s="325"/>
      <c r="E16815" s="46"/>
      <c r="F16815" s="130">
        <f t="shared" si="263"/>
        <v>0</v>
      </c>
      <c r="G16815" s="69"/>
    </row>
    <row r="16816" spans="1:8" ht="18" customHeight="1">
      <c r="A16816" s="323" t="s">
        <v>93</v>
      </c>
      <c r="B16816" s="446" t="s">
        <v>3470</v>
      </c>
      <c r="C16816" s="430" t="s">
        <v>671</v>
      </c>
      <c r="D16816" s="430">
        <v>-21.2</v>
      </c>
      <c r="E16816" s="54">
        <v>33000</v>
      </c>
      <c r="F16816" s="140">
        <f t="shared" si="263"/>
        <v>-699600</v>
      </c>
      <c r="G16816" s="86">
        <f>SUM(F16816:F16818)</f>
        <v>12628500</v>
      </c>
      <c r="H16816" s="277" t="s">
        <v>2474</v>
      </c>
    </row>
    <row r="16817" spans="1:9" ht="18" customHeight="1">
      <c r="A16817" s="302"/>
      <c r="B16817" s="302" t="s">
        <v>518</v>
      </c>
      <c r="C16817" s="325" t="s">
        <v>3473</v>
      </c>
      <c r="D16817" s="325">
        <f>119.8+149.6+29.8</f>
        <v>299.2</v>
      </c>
      <c r="E16817" s="46">
        <v>33000</v>
      </c>
      <c r="F16817" s="130">
        <f>E16817*D16817</f>
        <v>9873600</v>
      </c>
      <c r="G16817" s="69"/>
      <c r="I16817" s="280" t="s">
        <v>3474</v>
      </c>
    </row>
    <row r="16818" spans="1:9" ht="18" customHeight="1">
      <c r="A16818" s="302"/>
      <c r="B16818" s="302" t="s">
        <v>1513</v>
      </c>
      <c r="C16818" s="325" t="s">
        <v>117</v>
      </c>
      <c r="D16818" s="325">
        <v>98.7</v>
      </c>
      <c r="E16818" s="46">
        <v>35000</v>
      </c>
      <c r="F16818" s="130">
        <f>E16818*D16818</f>
        <v>3454500</v>
      </c>
      <c r="G16818" s="69"/>
    </row>
    <row r="16819" spans="1:9" ht="18" customHeight="1">
      <c r="A16819" s="302"/>
      <c r="B16819" s="302"/>
      <c r="C16819" s="325"/>
      <c r="D16819" s="325"/>
      <c r="E16819" s="46"/>
      <c r="F16819" s="130">
        <f>E16819*D16819</f>
        <v>0</v>
      </c>
      <c r="G16819" s="69"/>
    </row>
    <row r="16820" spans="1:9" ht="18" customHeight="1">
      <c r="A16820" s="323" t="s">
        <v>88</v>
      </c>
      <c r="B16820" s="302" t="s">
        <v>13</v>
      </c>
      <c r="C16820" s="325" t="s">
        <v>124</v>
      </c>
      <c r="D16820" s="325">
        <f>1045.7+883.4</f>
        <v>1929.1</v>
      </c>
      <c r="E16820" s="46">
        <v>29500</v>
      </c>
      <c r="F16820" s="130">
        <f t="shared" si="263"/>
        <v>56908450</v>
      </c>
      <c r="G16820" s="86">
        <f>F16820</f>
        <v>56908450</v>
      </c>
      <c r="H16820" s="277" t="s">
        <v>2474</v>
      </c>
      <c r="I16820" s="284">
        <v>42544</v>
      </c>
    </row>
    <row r="16821" spans="1:9" ht="18" customHeight="1">
      <c r="A16821" s="323"/>
      <c r="B16821" s="302"/>
      <c r="C16821" s="325"/>
      <c r="D16821" s="325"/>
      <c r="E16821" s="46"/>
      <c r="F16821" s="130">
        <f t="shared" si="263"/>
        <v>0</v>
      </c>
      <c r="G16821" s="69"/>
    </row>
    <row r="16822" spans="1:9" ht="18" customHeight="1">
      <c r="A16822" s="323" t="s">
        <v>2492</v>
      </c>
      <c r="B16822" s="302" t="s">
        <v>13</v>
      </c>
      <c r="C16822" s="325" t="s">
        <v>272</v>
      </c>
      <c r="D16822" s="325">
        <v>10</v>
      </c>
      <c r="E16822" s="46">
        <v>30500</v>
      </c>
      <c r="F16822" s="130">
        <f t="shared" si="263"/>
        <v>305000</v>
      </c>
      <c r="G16822" s="86">
        <f>SUM(F16822:F16823)</f>
        <v>610000</v>
      </c>
    </row>
    <row r="16823" spans="1:9" ht="18" customHeight="1">
      <c r="A16823" s="323"/>
      <c r="B16823" s="302" t="s">
        <v>13</v>
      </c>
      <c r="C16823" s="325" t="s">
        <v>59</v>
      </c>
      <c r="D16823" s="325">
        <v>10</v>
      </c>
      <c r="E16823" s="46">
        <v>30500</v>
      </c>
      <c r="F16823" s="130">
        <f t="shared" si="263"/>
        <v>305000</v>
      </c>
      <c r="G16823" s="69"/>
    </row>
    <row r="16824" spans="1:9" ht="18" customHeight="1">
      <c r="A16824" s="323"/>
      <c r="B16824" s="302"/>
      <c r="C16824" s="325"/>
      <c r="D16824" s="325"/>
      <c r="E16824" s="46"/>
      <c r="F16824" s="130">
        <f t="shared" si="263"/>
        <v>0</v>
      </c>
      <c r="G16824" s="69"/>
    </row>
    <row r="16825" spans="1:9" ht="18" customHeight="1">
      <c r="A16825" s="323" t="s">
        <v>359</v>
      </c>
      <c r="B16825" s="302" t="s">
        <v>31</v>
      </c>
      <c r="C16825" s="325" t="s">
        <v>3469</v>
      </c>
      <c r="D16825" s="325">
        <v>104</v>
      </c>
      <c r="E16825" s="46">
        <v>33000</v>
      </c>
      <c r="F16825" s="130">
        <f t="shared" si="263"/>
        <v>3432000</v>
      </c>
      <c r="G16825" s="86">
        <f>SUM(F16825:F16827)</f>
        <v>8770000</v>
      </c>
      <c r="H16825" s="277" t="s">
        <v>2474</v>
      </c>
    </row>
    <row r="16826" spans="1:9" ht="18" customHeight="1">
      <c r="A16826" s="323"/>
      <c r="B16826" s="302" t="s">
        <v>31</v>
      </c>
      <c r="C16826" s="325" t="s">
        <v>60</v>
      </c>
      <c r="D16826" s="325">
        <v>103.5</v>
      </c>
      <c r="E16826" s="46">
        <v>34000</v>
      </c>
      <c r="F16826" s="130">
        <f t="shared" si="263"/>
        <v>3519000</v>
      </c>
      <c r="G16826" s="69"/>
    </row>
    <row r="16827" spans="1:9" ht="18" customHeight="1">
      <c r="A16827" s="323"/>
      <c r="B16827" s="302" t="s">
        <v>31</v>
      </c>
      <c r="C16827" s="325" t="s">
        <v>986</v>
      </c>
      <c r="D16827" s="325">
        <v>53.5</v>
      </c>
      <c r="E16827" s="46">
        <v>34000</v>
      </c>
      <c r="F16827" s="130">
        <f t="shared" si="263"/>
        <v>1819000</v>
      </c>
      <c r="G16827" s="69"/>
    </row>
    <row r="16828" spans="1:9" ht="18" customHeight="1">
      <c r="A16828" s="323"/>
      <c r="B16828" s="302"/>
      <c r="C16828" s="325"/>
      <c r="D16828" s="325"/>
      <c r="E16828" s="46"/>
      <c r="F16828" s="130">
        <f t="shared" si="263"/>
        <v>0</v>
      </c>
      <c r="G16828" s="69"/>
    </row>
    <row r="16829" spans="1:9" ht="18" customHeight="1">
      <c r="A16829" s="323" t="s">
        <v>2890</v>
      </c>
      <c r="B16829" s="302" t="s">
        <v>23</v>
      </c>
      <c r="C16829" s="325" t="s">
        <v>1114</v>
      </c>
      <c r="D16829" s="325">
        <v>272.7</v>
      </c>
      <c r="E16829" s="46">
        <v>31000</v>
      </c>
      <c r="F16829" s="130">
        <f t="shared" si="263"/>
        <v>8453700</v>
      </c>
      <c r="G16829" s="86">
        <f>SUM(F16829:F16831)</f>
        <v>19303700</v>
      </c>
      <c r="H16829" s="277" t="s">
        <v>2474</v>
      </c>
    </row>
    <row r="16830" spans="1:9" ht="18" customHeight="1">
      <c r="A16830" s="323"/>
      <c r="B16830" s="302" t="s">
        <v>212</v>
      </c>
      <c r="C16830" s="325" t="s">
        <v>1522</v>
      </c>
      <c r="D16830" s="325">
        <v>125</v>
      </c>
      <c r="E16830" s="46">
        <v>31000</v>
      </c>
      <c r="F16830" s="130">
        <f t="shared" si="263"/>
        <v>3875000</v>
      </c>
      <c r="G16830" s="69"/>
    </row>
    <row r="16831" spans="1:9" ht="18" customHeight="1">
      <c r="A16831" s="323"/>
      <c r="B16831" s="302" t="s">
        <v>212</v>
      </c>
      <c r="C16831" s="325" t="s">
        <v>1026</v>
      </c>
      <c r="D16831" s="325">
        <v>225</v>
      </c>
      <c r="E16831" s="46">
        <v>31000</v>
      </c>
      <c r="F16831" s="130">
        <f t="shared" si="263"/>
        <v>6975000</v>
      </c>
      <c r="G16831" s="69"/>
    </row>
    <row r="16832" spans="1:9" ht="18" customHeight="1">
      <c r="A16832" s="323"/>
      <c r="B16832" s="302"/>
      <c r="C16832" s="325"/>
      <c r="D16832" s="325"/>
      <c r="E16832" s="46"/>
      <c r="F16832" s="130">
        <f t="shared" si="263"/>
        <v>0</v>
      </c>
      <c r="G16832" s="69"/>
    </row>
    <row r="16833" spans="1:8" ht="18" customHeight="1">
      <c r="A16833" s="323" t="s">
        <v>207</v>
      </c>
      <c r="B16833" s="302" t="s">
        <v>23</v>
      </c>
      <c r="C16833" s="325" t="s">
        <v>848</v>
      </c>
      <c r="D16833" s="325">
        <v>500</v>
      </c>
      <c r="E16833" s="46">
        <v>35000</v>
      </c>
      <c r="F16833" s="130">
        <f t="shared" si="263"/>
        <v>17500000</v>
      </c>
      <c r="G16833" s="86">
        <f>F16833</f>
        <v>17500000</v>
      </c>
      <c r="H16833" s="277" t="s">
        <v>2474</v>
      </c>
    </row>
    <row r="16834" spans="1:8" ht="18" customHeight="1">
      <c r="A16834" s="323"/>
      <c r="B16834" s="302"/>
      <c r="C16834" s="325"/>
      <c r="D16834" s="325"/>
      <c r="E16834" s="46"/>
      <c r="F16834" s="130">
        <f t="shared" si="263"/>
        <v>0</v>
      </c>
      <c r="G16834" s="69"/>
    </row>
    <row r="16835" spans="1:8" ht="18" customHeight="1">
      <c r="A16835" s="323" t="s">
        <v>203</v>
      </c>
      <c r="B16835" s="302" t="s">
        <v>31</v>
      </c>
      <c r="C16835" s="325" t="s">
        <v>1300</v>
      </c>
      <c r="D16835" s="325">
        <v>194</v>
      </c>
      <c r="E16835" s="46">
        <v>31500</v>
      </c>
      <c r="F16835" s="130">
        <f t="shared" si="263"/>
        <v>6111000</v>
      </c>
      <c r="G16835" s="86">
        <f>SUM(F16835:F16838)</f>
        <v>10902600</v>
      </c>
      <c r="H16835" s="277" t="s">
        <v>2474</v>
      </c>
    </row>
    <row r="16836" spans="1:8" ht="18" customHeight="1">
      <c r="A16836" s="323"/>
      <c r="B16836" s="302" t="s">
        <v>31</v>
      </c>
      <c r="C16836" s="325" t="s">
        <v>3475</v>
      </c>
      <c r="D16836" s="325">
        <v>42.5</v>
      </c>
      <c r="E16836" s="46">
        <v>31500</v>
      </c>
      <c r="F16836" s="130">
        <f t="shared" si="263"/>
        <v>1338750</v>
      </c>
      <c r="G16836" s="86"/>
    </row>
    <row r="16837" spans="1:8" ht="18" customHeight="1">
      <c r="A16837" s="323"/>
      <c r="B16837" s="302" t="s">
        <v>31</v>
      </c>
      <c r="C16837" s="325" t="s">
        <v>1165</v>
      </c>
      <c r="D16837" s="325">
        <v>55.9</v>
      </c>
      <c r="E16837" s="46">
        <v>31500</v>
      </c>
      <c r="F16837" s="130">
        <f t="shared" si="263"/>
        <v>1760850</v>
      </c>
      <c r="G16837" s="86"/>
    </row>
    <row r="16838" spans="1:8" ht="18" customHeight="1">
      <c r="A16838" s="323"/>
      <c r="B16838" s="302" t="s">
        <v>31</v>
      </c>
      <c r="C16838" s="325" t="s">
        <v>3476</v>
      </c>
      <c r="D16838" s="325">
        <v>56.4</v>
      </c>
      <c r="E16838" s="46">
        <v>30000</v>
      </c>
      <c r="F16838" s="130">
        <f t="shared" si="263"/>
        <v>1692000</v>
      </c>
      <c r="G16838" s="86"/>
    </row>
    <row r="16839" spans="1:8" ht="18" customHeight="1">
      <c r="A16839" s="323"/>
      <c r="B16839" s="302"/>
      <c r="C16839" s="325"/>
      <c r="D16839" s="325"/>
      <c r="E16839" s="46"/>
      <c r="F16839" s="130">
        <f t="shared" si="263"/>
        <v>0</v>
      </c>
      <c r="G16839" s="69"/>
    </row>
    <row r="16840" spans="1:8" ht="18" customHeight="1">
      <c r="A16840" s="323" t="s">
        <v>490</v>
      </c>
      <c r="B16840" s="302" t="s">
        <v>13</v>
      </c>
      <c r="C16840" s="302" t="s">
        <v>1394</v>
      </c>
      <c r="D16840" s="325">
        <v>200</v>
      </c>
      <c r="E16840" s="46">
        <v>30500</v>
      </c>
      <c r="F16840" s="130">
        <f t="shared" si="263"/>
        <v>6100000</v>
      </c>
      <c r="G16840" s="86">
        <f>F16840</f>
        <v>6100000</v>
      </c>
      <c r="H16840" s="277" t="s">
        <v>2474</v>
      </c>
    </row>
    <row r="16841" spans="1:8" ht="18" customHeight="1">
      <c r="A16841" s="323"/>
      <c r="B16841" s="302"/>
      <c r="C16841" s="325"/>
      <c r="D16841" s="325"/>
      <c r="E16841" s="46"/>
      <c r="F16841" s="130">
        <f t="shared" si="263"/>
        <v>0</v>
      </c>
      <c r="G16841" s="69"/>
    </row>
    <row r="16842" spans="1:8" ht="18" customHeight="1">
      <c r="A16842" s="323" t="s">
        <v>145</v>
      </c>
      <c r="B16842" s="302" t="s">
        <v>515</v>
      </c>
      <c r="C16842" s="325" t="s">
        <v>1318</v>
      </c>
      <c r="D16842" s="325">
        <v>215</v>
      </c>
      <c r="E16842" s="46">
        <v>28000</v>
      </c>
      <c r="F16842" s="130">
        <f t="shared" si="263"/>
        <v>6020000</v>
      </c>
      <c r="G16842" s="86">
        <f>F16842</f>
        <v>6020000</v>
      </c>
      <c r="H16842" s="277" t="s">
        <v>2474</v>
      </c>
    </row>
    <row r="16843" spans="1:8" ht="18" customHeight="1">
      <c r="A16843" s="323"/>
      <c r="B16843" s="302"/>
      <c r="C16843" s="325"/>
      <c r="D16843" s="325"/>
      <c r="E16843" s="46"/>
      <c r="F16843" s="130">
        <f t="shared" si="263"/>
        <v>0</v>
      </c>
      <c r="G16843" s="69"/>
    </row>
    <row r="16844" spans="1:8" ht="18" customHeight="1">
      <c r="A16844" s="323" t="s">
        <v>2315</v>
      </c>
      <c r="B16844" s="302" t="s">
        <v>23</v>
      </c>
      <c r="C16844" s="325" t="s">
        <v>908</v>
      </c>
      <c r="D16844" s="325">
        <v>103.2</v>
      </c>
      <c r="E16844" s="46">
        <v>34000</v>
      </c>
      <c r="F16844" s="130">
        <f t="shared" si="263"/>
        <v>3508800</v>
      </c>
      <c r="G16844" s="86">
        <f>SUM(F16844:F16845)</f>
        <v>7724800</v>
      </c>
      <c r="H16844" s="277" t="s">
        <v>2474</v>
      </c>
    </row>
    <row r="16845" spans="1:8" ht="18" customHeight="1">
      <c r="A16845" s="323"/>
      <c r="B16845" s="302" t="s">
        <v>23</v>
      </c>
      <c r="C16845" s="325" t="s">
        <v>587</v>
      </c>
      <c r="D16845" s="325">
        <v>124</v>
      </c>
      <c r="E16845" s="46">
        <v>34000</v>
      </c>
      <c r="F16845" s="130">
        <f t="shared" si="263"/>
        <v>4216000</v>
      </c>
      <c r="G16845" s="69"/>
    </row>
    <row r="16846" spans="1:8" ht="18" customHeight="1">
      <c r="A16846" s="323"/>
      <c r="B16846" s="302"/>
      <c r="C16846" s="325"/>
      <c r="D16846" s="325"/>
      <c r="E16846" s="46"/>
      <c r="F16846" s="130">
        <f t="shared" si="263"/>
        <v>0</v>
      </c>
      <c r="G16846" s="69"/>
    </row>
    <row r="16847" spans="1:8" ht="18" customHeight="1">
      <c r="A16847" s="323" t="s">
        <v>1843</v>
      </c>
      <c r="B16847" s="302" t="s">
        <v>31</v>
      </c>
      <c r="C16847" s="325" t="s">
        <v>1091</v>
      </c>
      <c r="D16847" s="325">
        <v>297</v>
      </c>
      <c r="E16847" s="46">
        <v>35000</v>
      </c>
      <c r="F16847" s="130">
        <f t="shared" si="263"/>
        <v>10395000</v>
      </c>
      <c r="G16847" s="86">
        <f>SUM(F16847:F16849)</f>
        <v>12843600</v>
      </c>
      <c r="H16847" s="277" t="s">
        <v>2474</v>
      </c>
    </row>
    <row r="16848" spans="1:8" ht="18" customHeight="1">
      <c r="A16848" s="323"/>
      <c r="B16848" s="302" t="s">
        <v>23</v>
      </c>
      <c r="C16848" s="325" t="s">
        <v>2851</v>
      </c>
      <c r="D16848" s="325">
        <v>31.7</v>
      </c>
      <c r="E16848" s="46">
        <v>33000</v>
      </c>
      <c r="F16848" s="130">
        <f t="shared" si="263"/>
        <v>1046100</v>
      </c>
      <c r="G16848" s="69"/>
    </row>
    <row r="16849" spans="1:8" ht="18" customHeight="1">
      <c r="A16849" s="323"/>
      <c r="B16849" s="302" t="s">
        <v>23</v>
      </c>
      <c r="C16849" s="325" t="s">
        <v>1178</v>
      </c>
      <c r="D16849" s="325">
        <v>42.5</v>
      </c>
      <c r="E16849" s="46">
        <v>33000</v>
      </c>
      <c r="F16849" s="130">
        <f t="shared" si="263"/>
        <v>1402500</v>
      </c>
      <c r="G16849" s="69"/>
    </row>
    <row r="16850" spans="1:8" ht="18" customHeight="1">
      <c r="A16850" s="323"/>
      <c r="B16850" s="302"/>
      <c r="C16850" s="325"/>
      <c r="D16850" s="325"/>
      <c r="E16850" s="46"/>
      <c r="F16850" s="130">
        <f t="shared" si="263"/>
        <v>0</v>
      </c>
      <c r="G16850" s="69"/>
    </row>
    <row r="16851" spans="1:8" ht="18" customHeight="1">
      <c r="A16851" s="323" t="s">
        <v>2463</v>
      </c>
      <c r="B16851" s="302" t="s">
        <v>31</v>
      </c>
      <c r="C16851" s="325" t="s">
        <v>3471</v>
      </c>
      <c r="D16851" s="325">
        <v>48.3</v>
      </c>
      <c r="E16851" s="46">
        <v>35000</v>
      </c>
      <c r="F16851" s="130">
        <f t="shared" si="263"/>
        <v>1690500</v>
      </c>
      <c r="G16851" s="86">
        <f>F16851</f>
        <v>1690500</v>
      </c>
      <c r="H16851" s="277" t="s">
        <v>2474</v>
      </c>
    </row>
    <row r="16852" spans="1:8" ht="18" customHeight="1">
      <c r="A16852" s="323"/>
      <c r="B16852" s="302"/>
      <c r="C16852" s="325"/>
      <c r="D16852" s="325"/>
      <c r="E16852" s="46"/>
      <c r="F16852" s="130">
        <f t="shared" si="263"/>
        <v>0</v>
      </c>
      <c r="G16852" s="69"/>
    </row>
    <row r="16853" spans="1:8" ht="18" customHeight="1">
      <c r="A16853" s="323" t="s">
        <v>51</v>
      </c>
      <c r="B16853" s="302" t="s">
        <v>31</v>
      </c>
      <c r="C16853" s="325" t="s">
        <v>343</v>
      </c>
      <c r="D16853" s="325">
        <v>105</v>
      </c>
      <c r="E16853" s="46">
        <v>33000</v>
      </c>
      <c r="F16853" s="130">
        <f t="shared" si="263"/>
        <v>3465000</v>
      </c>
      <c r="G16853" s="86">
        <f>SUM(F16853:F16857)</f>
        <v>24785500</v>
      </c>
      <c r="H16853" s="277" t="s">
        <v>2474</v>
      </c>
    </row>
    <row r="16854" spans="1:8" ht="18" customHeight="1">
      <c r="A16854" s="323"/>
      <c r="B16854" s="302" t="s">
        <v>31</v>
      </c>
      <c r="C16854" s="325" t="s">
        <v>342</v>
      </c>
      <c r="D16854" s="325">
        <v>100.6</v>
      </c>
      <c r="E16854" s="46">
        <v>33000</v>
      </c>
      <c r="F16854" s="130">
        <f t="shared" si="263"/>
        <v>3319800</v>
      </c>
      <c r="G16854" s="69"/>
    </row>
    <row r="16855" spans="1:8" ht="18" customHeight="1">
      <c r="A16855" s="323"/>
      <c r="B16855" s="302" t="s">
        <v>31</v>
      </c>
      <c r="C16855" s="325" t="s">
        <v>365</v>
      </c>
      <c r="D16855" s="325">
        <v>109.8</v>
      </c>
      <c r="E16855" s="46">
        <v>33000</v>
      </c>
      <c r="F16855" s="130">
        <f t="shared" si="263"/>
        <v>3623400</v>
      </c>
      <c r="G16855" s="69"/>
    </row>
    <row r="16856" spans="1:8" ht="18" customHeight="1">
      <c r="A16856" s="323"/>
      <c r="B16856" s="302" t="s">
        <v>31</v>
      </c>
      <c r="C16856" s="325" t="s">
        <v>786</v>
      </c>
      <c r="D16856" s="325">
        <v>99.2</v>
      </c>
      <c r="E16856" s="46">
        <v>34000</v>
      </c>
      <c r="F16856" s="130">
        <f t="shared" si="263"/>
        <v>3372800</v>
      </c>
      <c r="G16856" s="69"/>
    </row>
    <row r="16857" spans="1:8" ht="18" customHeight="1">
      <c r="A16857" s="323"/>
      <c r="B16857" s="302" t="s">
        <v>31</v>
      </c>
      <c r="C16857" s="325" t="s">
        <v>191</v>
      </c>
      <c r="D16857" s="325">
        <v>338.6</v>
      </c>
      <c r="E16857" s="46">
        <v>32500</v>
      </c>
      <c r="F16857" s="130">
        <f t="shared" si="263"/>
        <v>11004500</v>
      </c>
      <c r="G16857" s="69"/>
    </row>
    <row r="16858" spans="1:8" ht="18" customHeight="1">
      <c r="A16858" s="323"/>
      <c r="B16858" s="302"/>
      <c r="C16858" s="325"/>
      <c r="D16858" s="325"/>
      <c r="E16858" s="46"/>
      <c r="F16858" s="130">
        <f t="shared" si="263"/>
        <v>0</v>
      </c>
      <c r="G16858" s="69"/>
    </row>
    <row r="16859" spans="1:8" ht="18" customHeight="1">
      <c r="A16859" s="323" t="s">
        <v>2469</v>
      </c>
      <c r="B16859" s="302" t="s">
        <v>31</v>
      </c>
      <c r="C16859" s="325" t="s">
        <v>1992</v>
      </c>
      <c r="D16859" s="325">
        <v>50.4</v>
      </c>
      <c r="E16859" s="46">
        <v>36500</v>
      </c>
      <c r="F16859" s="130">
        <f t="shared" si="263"/>
        <v>1839600</v>
      </c>
      <c r="G16859" s="86">
        <f>SUM(F16859:F16860)</f>
        <v>9274650</v>
      </c>
      <c r="H16859" s="277" t="s">
        <v>2474</v>
      </c>
    </row>
    <row r="16860" spans="1:8" ht="18" customHeight="1">
      <c r="A16860" s="323"/>
      <c r="B16860" s="302" t="s">
        <v>31</v>
      </c>
      <c r="C16860" s="325" t="s">
        <v>867</v>
      </c>
      <c r="D16860" s="325">
        <v>203.7</v>
      </c>
      <c r="E16860" s="46">
        <v>36500</v>
      </c>
      <c r="F16860" s="130">
        <f t="shared" si="263"/>
        <v>7435050</v>
      </c>
      <c r="G16860" s="69"/>
    </row>
    <row r="16861" spans="1:8" ht="18" customHeight="1">
      <c r="A16861" s="323"/>
      <c r="B16861" s="302"/>
      <c r="C16861" s="325"/>
      <c r="D16861" s="325"/>
      <c r="E16861" s="46"/>
      <c r="F16861" s="130">
        <f t="shared" ref="F16861:F16930" si="264">E16861*D16861</f>
        <v>0</v>
      </c>
      <c r="G16861" s="69"/>
    </row>
    <row r="16862" spans="1:8" ht="18" customHeight="1">
      <c r="A16862" s="323" t="s">
        <v>2448</v>
      </c>
      <c r="B16862" s="302" t="s">
        <v>31</v>
      </c>
      <c r="C16862" s="325" t="s">
        <v>1386</v>
      </c>
      <c r="D16862" s="325">
        <v>175</v>
      </c>
      <c r="E16862" s="46">
        <v>35000</v>
      </c>
      <c r="F16862" s="130">
        <f t="shared" si="264"/>
        <v>6125000</v>
      </c>
      <c r="G16862" s="86">
        <f>SUM(F16862:F16865)</f>
        <v>17675000</v>
      </c>
      <c r="H16862" s="277" t="s">
        <v>2474</v>
      </c>
    </row>
    <row r="16863" spans="1:8" ht="18" customHeight="1">
      <c r="A16863" s="323"/>
      <c r="B16863" s="302" t="s">
        <v>31</v>
      </c>
      <c r="C16863" s="325" t="s">
        <v>461</v>
      </c>
      <c r="D16863" s="325">
        <v>150</v>
      </c>
      <c r="E16863" s="46">
        <v>35000</v>
      </c>
      <c r="F16863" s="130">
        <f t="shared" si="264"/>
        <v>5250000</v>
      </c>
      <c r="G16863" s="69"/>
    </row>
    <row r="16864" spans="1:8" ht="18" customHeight="1">
      <c r="A16864" s="323"/>
      <c r="B16864" s="302" t="s">
        <v>31</v>
      </c>
      <c r="C16864" s="325" t="s">
        <v>60</v>
      </c>
      <c r="D16864" s="325">
        <v>30</v>
      </c>
      <c r="E16864" s="46">
        <v>35000</v>
      </c>
      <c r="F16864" s="130">
        <f t="shared" si="264"/>
        <v>1050000</v>
      </c>
      <c r="G16864" s="69"/>
    </row>
    <row r="16865" spans="1:8" ht="18" customHeight="1">
      <c r="A16865" s="323"/>
      <c r="B16865" s="302" t="s">
        <v>31</v>
      </c>
      <c r="C16865" s="325" t="s">
        <v>873</v>
      </c>
      <c r="D16865" s="325">
        <v>150</v>
      </c>
      <c r="E16865" s="46">
        <v>35000</v>
      </c>
      <c r="F16865" s="130">
        <f t="shared" si="264"/>
        <v>5250000</v>
      </c>
      <c r="G16865" s="69"/>
    </row>
    <row r="16866" spans="1:8" ht="18" customHeight="1">
      <c r="A16866" s="323"/>
      <c r="B16866" s="302"/>
      <c r="C16866" s="325"/>
      <c r="D16866" s="325"/>
      <c r="E16866" s="46"/>
      <c r="F16866" s="130">
        <f t="shared" si="264"/>
        <v>0</v>
      </c>
      <c r="G16866" s="69"/>
    </row>
    <row r="16867" spans="1:8" ht="18" customHeight="1">
      <c r="A16867" s="323" t="s">
        <v>154</v>
      </c>
      <c r="B16867" s="444" t="s">
        <v>1293</v>
      </c>
      <c r="C16867" s="482" t="s">
        <v>1294</v>
      </c>
      <c r="D16867" s="482">
        <v>173</v>
      </c>
      <c r="E16867" s="116">
        <v>40500</v>
      </c>
      <c r="F16867" s="131">
        <f t="shared" si="264"/>
        <v>7006500</v>
      </c>
      <c r="G16867" s="86">
        <f>F16867</f>
        <v>7006500</v>
      </c>
      <c r="H16867" s="278"/>
    </row>
    <row r="16868" spans="1:8" ht="18" customHeight="1">
      <c r="A16868" s="323"/>
      <c r="B16868" s="302"/>
      <c r="C16868" s="325"/>
      <c r="D16868" s="325"/>
      <c r="E16868" s="46"/>
      <c r="F16868" s="130">
        <f t="shared" si="264"/>
        <v>0</v>
      </c>
      <c r="G16868" s="69"/>
    </row>
    <row r="16869" spans="1:8" ht="18" customHeight="1">
      <c r="A16869" s="323" t="s">
        <v>2648</v>
      </c>
      <c r="B16869" s="302" t="s">
        <v>13</v>
      </c>
      <c r="C16869" s="325" t="s">
        <v>631</v>
      </c>
      <c r="D16869" s="325">
        <v>99</v>
      </c>
      <c r="E16869" s="46">
        <v>30000</v>
      </c>
      <c r="F16869" s="130">
        <f t="shared" si="264"/>
        <v>2970000</v>
      </c>
      <c r="G16869" s="86">
        <f>SUM(F16869:F16872)</f>
        <v>5370000</v>
      </c>
    </row>
    <row r="16870" spans="1:8" ht="18" customHeight="1">
      <c r="A16870" s="323"/>
      <c r="B16870" s="302" t="s">
        <v>13</v>
      </c>
      <c r="C16870" s="325" t="s">
        <v>57</v>
      </c>
      <c r="D16870" s="325">
        <v>20</v>
      </c>
      <c r="E16870" s="46">
        <v>30000</v>
      </c>
      <c r="F16870" s="130">
        <f t="shared" si="264"/>
        <v>600000</v>
      </c>
      <c r="G16870" s="69"/>
    </row>
    <row r="16871" spans="1:8" ht="18" customHeight="1">
      <c r="A16871" s="323"/>
      <c r="B16871" s="302" t="s">
        <v>13</v>
      </c>
      <c r="C16871" s="325" t="s">
        <v>1035</v>
      </c>
      <c r="D16871" s="325">
        <v>20</v>
      </c>
      <c r="E16871" s="46">
        <v>30000</v>
      </c>
      <c r="F16871" s="130">
        <f t="shared" si="264"/>
        <v>600000</v>
      </c>
      <c r="G16871" s="69"/>
    </row>
    <row r="16872" spans="1:8" ht="18" customHeight="1">
      <c r="A16872" s="323"/>
      <c r="B16872" s="302" t="s">
        <v>13</v>
      </c>
      <c r="C16872" s="325" t="s">
        <v>15</v>
      </c>
      <c r="D16872" s="325">
        <v>40</v>
      </c>
      <c r="E16872" s="46">
        <v>30000</v>
      </c>
      <c r="F16872" s="130">
        <f t="shared" si="264"/>
        <v>1200000</v>
      </c>
      <c r="G16872" s="69"/>
    </row>
    <row r="16873" spans="1:8" ht="18" customHeight="1">
      <c r="A16873" s="323"/>
      <c r="B16873" s="302"/>
      <c r="C16873" s="325"/>
      <c r="D16873" s="325"/>
      <c r="E16873" s="46"/>
      <c r="F16873" s="130">
        <f t="shared" si="264"/>
        <v>0</v>
      </c>
      <c r="G16873" s="69"/>
    </row>
    <row r="16874" spans="1:8" ht="18" customHeight="1">
      <c r="A16874" s="323" t="s">
        <v>316</v>
      </c>
      <c r="B16874" s="302" t="s">
        <v>13</v>
      </c>
      <c r="C16874" s="325" t="s">
        <v>773</v>
      </c>
      <c r="D16874" s="325">
        <v>255</v>
      </c>
      <c r="E16874" s="46">
        <v>30000</v>
      </c>
      <c r="F16874" s="130">
        <f t="shared" si="264"/>
        <v>7650000</v>
      </c>
      <c r="G16874" s="86">
        <f>SUM(F16874:F16880)</f>
        <v>39491000</v>
      </c>
      <c r="H16874" s="277" t="s">
        <v>2474</v>
      </c>
    </row>
    <row r="16875" spans="1:8" ht="18" customHeight="1">
      <c r="A16875" s="323"/>
      <c r="B16875" s="302" t="s">
        <v>31</v>
      </c>
      <c r="C16875" s="325" t="s">
        <v>2825</v>
      </c>
      <c r="D16875" s="325">
        <v>115.7</v>
      </c>
      <c r="E16875" s="46">
        <v>34000</v>
      </c>
      <c r="F16875" s="130">
        <f t="shared" si="264"/>
        <v>3933800</v>
      </c>
      <c r="G16875" s="69"/>
    </row>
    <row r="16876" spans="1:8" ht="18" customHeight="1">
      <c r="A16876" s="323"/>
      <c r="B16876" s="302" t="s">
        <v>31</v>
      </c>
      <c r="C16876" s="325" t="s">
        <v>1485</v>
      </c>
      <c r="D16876" s="325">
        <v>150</v>
      </c>
      <c r="E16876" s="46">
        <v>34000</v>
      </c>
      <c r="F16876" s="130">
        <f t="shared" si="264"/>
        <v>5100000</v>
      </c>
      <c r="G16876" s="69"/>
    </row>
    <row r="16877" spans="1:8" ht="18" customHeight="1">
      <c r="A16877" s="323"/>
      <c r="B16877" s="302" t="s">
        <v>31</v>
      </c>
      <c r="C16877" s="325" t="s">
        <v>2516</v>
      </c>
      <c r="D16877" s="325">
        <v>100</v>
      </c>
      <c r="E16877" s="46">
        <v>34000</v>
      </c>
      <c r="F16877" s="130">
        <f t="shared" si="264"/>
        <v>3400000</v>
      </c>
      <c r="G16877" s="69"/>
    </row>
    <row r="16878" spans="1:8" ht="18" customHeight="1">
      <c r="A16878" s="323"/>
      <c r="B16878" s="302" t="s">
        <v>31</v>
      </c>
      <c r="C16878" s="325" t="s">
        <v>15</v>
      </c>
      <c r="D16878" s="325">
        <v>206.3</v>
      </c>
      <c r="E16878" s="46">
        <v>34000</v>
      </c>
      <c r="F16878" s="130">
        <f t="shared" si="264"/>
        <v>7014200</v>
      </c>
      <c r="G16878" s="69"/>
    </row>
    <row r="16879" spans="1:8" ht="18" customHeight="1">
      <c r="A16879" s="323"/>
      <c r="B16879" s="302" t="s">
        <v>31</v>
      </c>
      <c r="C16879" s="325" t="s">
        <v>2505</v>
      </c>
      <c r="D16879" s="325">
        <v>212</v>
      </c>
      <c r="E16879" s="46">
        <v>34000</v>
      </c>
      <c r="F16879" s="130">
        <f t="shared" si="264"/>
        <v>7208000</v>
      </c>
      <c r="G16879" s="69"/>
    </row>
    <row r="16880" spans="1:8" ht="18" customHeight="1">
      <c r="A16880" s="323"/>
      <c r="B16880" s="302" t="s">
        <v>31</v>
      </c>
      <c r="C16880" s="325" t="s">
        <v>342</v>
      </c>
      <c r="D16880" s="325">
        <v>152.5</v>
      </c>
      <c r="E16880" s="46">
        <v>34000</v>
      </c>
      <c r="F16880" s="130">
        <f t="shared" si="264"/>
        <v>5185000</v>
      </c>
      <c r="G16880" s="69"/>
    </row>
    <row r="16881" spans="1:8" ht="18" customHeight="1">
      <c r="A16881" s="323"/>
      <c r="B16881" s="302"/>
      <c r="C16881" s="325"/>
      <c r="D16881" s="325"/>
      <c r="E16881" s="46"/>
      <c r="F16881" s="130">
        <f t="shared" si="264"/>
        <v>0</v>
      </c>
      <c r="G16881" s="69"/>
    </row>
    <row r="16882" spans="1:8" ht="18" customHeight="1">
      <c r="A16882" s="323" t="s">
        <v>235</v>
      </c>
      <c r="B16882" s="302" t="s">
        <v>31</v>
      </c>
      <c r="C16882" s="325" t="s">
        <v>171</v>
      </c>
      <c r="D16882" s="325">
        <v>52.5</v>
      </c>
      <c r="E16882" s="46">
        <v>34000</v>
      </c>
      <c r="F16882" s="130">
        <f t="shared" si="264"/>
        <v>1785000</v>
      </c>
      <c r="G16882" s="86">
        <f>SUM(F16882:F16883)</f>
        <v>5085000</v>
      </c>
      <c r="H16882" s="277" t="s">
        <v>2474</v>
      </c>
    </row>
    <row r="16883" spans="1:8" ht="18" customHeight="1">
      <c r="A16883" s="533"/>
      <c r="B16883" s="440" t="s">
        <v>135</v>
      </c>
      <c r="C16883" s="382" t="s">
        <v>287</v>
      </c>
      <c r="D16883" s="382">
        <v>100</v>
      </c>
      <c r="E16883" s="59">
        <v>33000</v>
      </c>
      <c r="F16883" s="132">
        <f t="shared" si="264"/>
        <v>3300000</v>
      </c>
      <c r="G16883" s="92"/>
    </row>
    <row r="16884" spans="1:8" ht="18" customHeight="1">
      <c r="A16884" s="526"/>
      <c r="B16884" s="435"/>
      <c r="C16884" s="484"/>
      <c r="D16884" s="484"/>
      <c r="E16884" s="113"/>
      <c r="F16884" s="126"/>
      <c r="G16884" s="9"/>
    </row>
    <row r="16885" spans="1:8" ht="18" customHeight="1">
      <c r="A16885" s="537">
        <v>42545</v>
      </c>
      <c r="B16885" s="355"/>
      <c r="C16885" s="491" t="s">
        <v>398</v>
      </c>
      <c r="D16885" s="525"/>
      <c r="F16885" s="127"/>
    </row>
    <row r="16886" spans="1:8" ht="18" customHeight="1">
      <c r="A16886" s="531" t="s">
        <v>3125</v>
      </c>
      <c r="B16886" s="436" t="s">
        <v>134</v>
      </c>
      <c r="C16886" s="494" t="s">
        <v>152</v>
      </c>
      <c r="D16886" s="527">
        <f>SUM(D16887:D17001)</f>
        <v>14108.300000000003</v>
      </c>
      <c r="E16886" s="166"/>
      <c r="F16886" s="166">
        <f>SUM(F16887:F17001)</f>
        <v>477383150</v>
      </c>
      <c r="G16886" s="166">
        <f>SUM(G16887:G17001)</f>
        <v>477383150</v>
      </c>
    </row>
    <row r="16887" spans="1:8" ht="18" customHeight="1">
      <c r="A16887" s="532" t="s">
        <v>102</v>
      </c>
      <c r="B16887" s="441" t="s">
        <v>23</v>
      </c>
      <c r="C16887" s="492" t="s">
        <v>15</v>
      </c>
      <c r="D16887" s="492">
        <v>20</v>
      </c>
      <c r="E16887" s="62">
        <v>35000</v>
      </c>
      <c r="F16887" s="139">
        <f t="shared" si="264"/>
        <v>700000</v>
      </c>
      <c r="G16887" s="85">
        <f>F16887</f>
        <v>700000</v>
      </c>
    </row>
    <row r="16888" spans="1:8" ht="18" customHeight="1">
      <c r="A16888" s="323"/>
      <c r="B16888" s="302"/>
      <c r="C16888" s="325"/>
      <c r="D16888" s="325"/>
      <c r="E16888" s="46"/>
      <c r="F16888" s="130">
        <f t="shared" si="264"/>
        <v>0</v>
      </c>
      <c r="G16888" s="69"/>
    </row>
    <row r="16889" spans="1:8" ht="18" customHeight="1">
      <c r="A16889" s="323" t="s">
        <v>12</v>
      </c>
      <c r="B16889" s="302" t="s">
        <v>13</v>
      </c>
      <c r="C16889" s="325" t="s">
        <v>214</v>
      </c>
      <c r="D16889" s="325">
        <v>50</v>
      </c>
      <c r="E16889" s="46">
        <v>30500</v>
      </c>
      <c r="F16889" s="130">
        <f t="shared" si="264"/>
        <v>1525000</v>
      </c>
      <c r="G16889" s="86">
        <f>SUM(F16889:F16890)</f>
        <v>11850000</v>
      </c>
    </row>
    <row r="16890" spans="1:8" ht="18" customHeight="1">
      <c r="A16890" s="323"/>
      <c r="B16890" s="302" t="s">
        <v>31</v>
      </c>
      <c r="C16890" s="325" t="s">
        <v>3482</v>
      </c>
      <c r="D16890" s="325">
        <f>125+170</f>
        <v>295</v>
      </c>
      <c r="E16890" s="46">
        <v>35000</v>
      </c>
      <c r="F16890" s="130">
        <f t="shared" si="264"/>
        <v>10325000</v>
      </c>
      <c r="G16890" s="69"/>
    </row>
    <row r="16891" spans="1:8" ht="18" customHeight="1">
      <c r="A16891" s="323"/>
      <c r="B16891" s="302"/>
      <c r="C16891" s="325"/>
      <c r="D16891" s="325"/>
      <c r="E16891" s="46"/>
      <c r="F16891" s="130">
        <f t="shared" si="264"/>
        <v>0</v>
      </c>
      <c r="G16891" s="69"/>
    </row>
    <row r="16892" spans="1:8" ht="18" customHeight="1">
      <c r="A16892" s="323" t="s">
        <v>2582</v>
      </c>
      <c r="B16892" s="302" t="s">
        <v>13</v>
      </c>
      <c r="C16892" s="325" t="s">
        <v>60</v>
      </c>
      <c r="D16892" s="325">
        <v>50</v>
      </c>
      <c r="E16892" s="46">
        <v>30500</v>
      </c>
      <c r="F16892" s="130">
        <f t="shared" si="264"/>
        <v>1525000</v>
      </c>
      <c r="G16892" s="86">
        <f>F16892</f>
        <v>1525000</v>
      </c>
    </row>
    <row r="16893" spans="1:8" ht="18" customHeight="1">
      <c r="A16893" s="323"/>
      <c r="B16893" s="302"/>
      <c r="C16893" s="325"/>
      <c r="D16893" s="325"/>
      <c r="E16893" s="46"/>
      <c r="F16893" s="130">
        <f t="shared" si="264"/>
        <v>0</v>
      </c>
      <c r="G16893" s="69"/>
    </row>
    <row r="16894" spans="1:8" ht="18" customHeight="1">
      <c r="A16894" s="323" t="s">
        <v>2599</v>
      </c>
      <c r="B16894" s="444" t="s">
        <v>363</v>
      </c>
      <c r="C16894" s="482" t="s">
        <v>242</v>
      </c>
      <c r="D16894" s="482">
        <v>100</v>
      </c>
      <c r="E16894" s="116">
        <v>57000</v>
      </c>
      <c r="F16894" s="131">
        <f>E16894*D16894</f>
        <v>5700000</v>
      </c>
      <c r="G16894" s="86">
        <f>F16894</f>
        <v>5700000</v>
      </c>
      <c r="H16894" s="277" t="s">
        <v>2474</v>
      </c>
    </row>
    <row r="16895" spans="1:8" ht="18" customHeight="1">
      <c r="A16895" s="323"/>
      <c r="B16895" s="444"/>
      <c r="C16895" s="482"/>
      <c r="D16895" s="482"/>
      <c r="E16895" s="116"/>
      <c r="F16895" s="130">
        <f t="shared" si="264"/>
        <v>0</v>
      </c>
      <c r="G16895" s="86"/>
    </row>
    <row r="16896" spans="1:8" ht="18" customHeight="1">
      <c r="A16896" s="323" t="s">
        <v>354</v>
      </c>
      <c r="B16896" s="444" t="s">
        <v>2229</v>
      </c>
      <c r="C16896" s="482" t="s">
        <v>1016</v>
      </c>
      <c r="D16896" s="482">
        <v>50</v>
      </c>
      <c r="E16896" s="116">
        <v>55500</v>
      </c>
      <c r="F16896" s="131">
        <f t="shared" si="264"/>
        <v>2775000</v>
      </c>
      <c r="G16896" s="86">
        <f>F16896</f>
        <v>2775000</v>
      </c>
      <c r="H16896" s="277" t="s">
        <v>2474</v>
      </c>
    </row>
    <row r="16897" spans="1:8" ht="18" customHeight="1">
      <c r="A16897" s="323"/>
      <c r="B16897" s="302"/>
      <c r="C16897" s="325"/>
      <c r="D16897" s="325"/>
      <c r="E16897" s="46"/>
      <c r="F16897" s="130">
        <f t="shared" si="264"/>
        <v>0</v>
      </c>
      <c r="G16897" s="69"/>
    </row>
    <row r="16898" spans="1:8" ht="18" customHeight="1">
      <c r="A16898" s="323" t="s">
        <v>2349</v>
      </c>
      <c r="B16898" s="302" t="s">
        <v>13</v>
      </c>
      <c r="C16898" s="325" t="s">
        <v>45</v>
      </c>
      <c r="D16898" s="325">
        <v>49.5</v>
      </c>
      <c r="E16898" s="46">
        <v>30000</v>
      </c>
      <c r="F16898" s="130">
        <f t="shared" si="264"/>
        <v>1485000</v>
      </c>
      <c r="G16898" s="86">
        <f>SUM(F16898:F16900)</f>
        <v>5385000</v>
      </c>
    </row>
    <row r="16899" spans="1:8" ht="18" customHeight="1">
      <c r="A16899" s="323"/>
      <c r="B16899" s="302" t="s">
        <v>13</v>
      </c>
      <c r="C16899" s="325" t="s">
        <v>60</v>
      </c>
      <c r="D16899" s="325">
        <v>100</v>
      </c>
      <c r="E16899" s="46">
        <v>30000</v>
      </c>
      <c r="F16899" s="130">
        <f t="shared" si="264"/>
        <v>3000000</v>
      </c>
      <c r="G16899" s="86"/>
    </row>
    <row r="16900" spans="1:8" ht="18" customHeight="1">
      <c r="A16900" s="323"/>
      <c r="B16900" s="302" t="s">
        <v>13</v>
      </c>
      <c r="C16900" s="325" t="s">
        <v>2780</v>
      </c>
      <c r="D16900" s="325">
        <v>30</v>
      </c>
      <c r="E16900" s="46">
        <v>30000</v>
      </c>
      <c r="F16900" s="130">
        <f t="shared" si="264"/>
        <v>900000</v>
      </c>
      <c r="G16900" s="86"/>
    </row>
    <row r="16901" spans="1:8" ht="18" customHeight="1">
      <c r="A16901" s="323"/>
      <c r="B16901" s="302"/>
      <c r="C16901" s="325"/>
      <c r="D16901" s="325"/>
      <c r="E16901" s="46"/>
      <c r="F16901" s="130">
        <f t="shared" si="264"/>
        <v>0</v>
      </c>
      <c r="G16901" s="69"/>
    </row>
    <row r="16902" spans="1:8" ht="18" customHeight="1">
      <c r="A16902" s="323" t="s">
        <v>2305</v>
      </c>
      <c r="B16902" s="302" t="s">
        <v>3477</v>
      </c>
      <c r="C16902" s="325" t="s">
        <v>754</v>
      </c>
      <c r="D16902" s="325">
        <v>312.89999999999998</v>
      </c>
      <c r="E16902" s="46">
        <v>35500</v>
      </c>
      <c r="F16902" s="130">
        <f t="shared" si="264"/>
        <v>11107950</v>
      </c>
      <c r="G16902" s="86">
        <f>F16902</f>
        <v>11107950</v>
      </c>
    </row>
    <row r="16903" spans="1:8" ht="18" customHeight="1">
      <c r="A16903" s="323"/>
      <c r="B16903" s="302"/>
      <c r="C16903" s="325"/>
      <c r="D16903" s="325"/>
      <c r="E16903" s="46"/>
      <c r="F16903" s="130">
        <f t="shared" si="264"/>
        <v>0</v>
      </c>
      <c r="G16903" s="69"/>
    </row>
    <row r="16904" spans="1:8" ht="18" customHeight="1">
      <c r="A16904" s="323" t="s">
        <v>2430</v>
      </c>
      <c r="B16904" s="302" t="s">
        <v>13</v>
      </c>
      <c r="C16904" s="325" t="s">
        <v>15</v>
      </c>
      <c r="D16904" s="325">
        <v>40</v>
      </c>
      <c r="E16904" s="46">
        <v>30000</v>
      </c>
      <c r="F16904" s="130">
        <f t="shared" si="264"/>
        <v>1200000</v>
      </c>
      <c r="G16904" s="86">
        <f>SUM(F16904:F16905)</f>
        <v>2400000</v>
      </c>
    </row>
    <row r="16905" spans="1:8" ht="18" customHeight="1">
      <c r="A16905" s="323"/>
      <c r="B16905" s="302" t="s">
        <v>13</v>
      </c>
      <c r="C16905" s="325" t="s">
        <v>62</v>
      </c>
      <c r="D16905" s="325">
        <v>40</v>
      </c>
      <c r="E16905" s="46">
        <v>30000</v>
      </c>
      <c r="F16905" s="130">
        <f t="shared" si="264"/>
        <v>1200000</v>
      </c>
      <c r="G16905" s="69"/>
    </row>
    <row r="16906" spans="1:8" ht="18" customHeight="1">
      <c r="A16906" s="323"/>
      <c r="B16906" s="302"/>
      <c r="C16906" s="325"/>
      <c r="D16906" s="325"/>
      <c r="E16906" s="46"/>
      <c r="F16906" s="130">
        <f t="shared" si="264"/>
        <v>0</v>
      </c>
      <c r="G16906" s="69"/>
    </row>
    <row r="16907" spans="1:8" ht="18" customHeight="1">
      <c r="A16907" s="323" t="s">
        <v>63</v>
      </c>
      <c r="B16907" s="302" t="s">
        <v>13</v>
      </c>
      <c r="C16907" s="325" t="s">
        <v>337</v>
      </c>
      <c r="D16907" s="325">
        <v>90</v>
      </c>
      <c r="E16907" s="46">
        <v>32000</v>
      </c>
      <c r="F16907" s="130">
        <f t="shared" si="264"/>
        <v>2880000</v>
      </c>
      <c r="G16907" s="86">
        <f>SUM(F16907:F16908)</f>
        <v>7527200</v>
      </c>
      <c r="H16907" s="277" t="s">
        <v>2474</v>
      </c>
    </row>
    <row r="16908" spans="1:8" ht="18" customHeight="1">
      <c r="A16908" s="323"/>
      <c r="B16908" s="302" t="s">
        <v>31</v>
      </c>
      <c r="C16908" s="325" t="s">
        <v>65</v>
      </c>
      <c r="D16908" s="325">
        <v>125.6</v>
      </c>
      <c r="E16908" s="46">
        <v>37000</v>
      </c>
      <c r="F16908" s="130">
        <f t="shared" si="264"/>
        <v>4647200</v>
      </c>
      <c r="G16908" s="69"/>
    </row>
    <row r="16909" spans="1:8" ht="18" customHeight="1">
      <c r="A16909" s="323"/>
      <c r="B16909" s="302"/>
      <c r="C16909" s="325"/>
      <c r="D16909" s="325"/>
      <c r="E16909" s="46"/>
      <c r="F16909" s="130">
        <f t="shared" si="264"/>
        <v>0</v>
      </c>
      <c r="G16909" s="69"/>
    </row>
    <row r="16910" spans="1:8" ht="18" customHeight="1">
      <c r="A16910" s="323" t="s">
        <v>1514</v>
      </c>
      <c r="B16910" s="302" t="s">
        <v>31</v>
      </c>
      <c r="C16910" s="325" t="s">
        <v>388</v>
      </c>
      <c r="D16910" s="325">
        <v>99.6</v>
      </c>
      <c r="E16910" s="46">
        <v>34000</v>
      </c>
      <c r="F16910" s="130">
        <f t="shared" si="264"/>
        <v>3386400</v>
      </c>
      <c r="G16910" s="86">
        <f>F16910</f>
        <v>3386400</v>
      </c>
      <c r="H16910" s="277" t="s">
        <v>2474</v>
      </c>
    </row>
    <row r="16911" spans="1:8" ht="18" customHeight="1">
      <c r="A16911" s="323"/>
      <c r="B16911" s="302"/>
      <c r="C16911" s="325"/>
      <c r="D16911" s="325"/>
      <c r="E16911" s="46"/>
      <c r="F16911" s="130">
        <f t="shared" si="264"/>
        <v>0</v>
      </c>
      <c r="G16911" s="69"/>
    </row>
    <row r="16912" spans="1:8" ht="18" customHeight="1">
      <c r="A16912" s="323" t="s">
        <v>235</v>
      </c>
      <c r="B16912" s="302" t="s">
        <v>135</v>
      </c>
      <c r="C16912" s="325" t="s">
        <v>287</v>
      </c>
      <c r="D16912" s="325">
        <v>90.7</v>
      </c>
      <c r="E16912" s="46">
        <v>33000</v>
      </c>
      <c r="F16912" s="130">
        <f t="shared" si="264"/>
        <v>2993100</v>
      </c>
      <c r="G16912" s="86">
        <f>SUM(F16912:F16913)</f>
        <v>11965700</v>
      </c>
    </row>
    <row r="16913" spans="1:8" ht="18" customHeight="1">
      <c r="A16913" s="323"/>
      <c r="B16913" s="302" t="s">
        <v>510</v>
      </c>
      <c r="C16913" s="325" t="s">
        <v>3442</v>
      </c>
      <c r="D16913" s="325">
        <v>263.89999999999998</v>
      </c>
      <c r="E16913" s="46">
        <v>34000</v>
      </c>
      <c r="F16913" s="130">
        <f>E16913*D16913</f>
        <v>8972600</v>
      </c>
      <c r="G16913" s="86"/>
    </row>
    <row r="16914" spans="1:8" ht="18" customHeight="1">
      <c r="A16914" s="323"/>
      <c r="B16914" s="302"/>
      <c r="C16914" s="325"/>
      <c r="D16914" s="325"/>
      <c r="E16914" s="46"/>
      <c r="F16914" s="130">
        <f t="shared" si="264"/>
        <v>0</v>
      </c>
      <c r="G16914" s="69"/>
    </row>
    <row r="16915" spans="1:8" ht="18" customHeight="1">
      <c r="A16915" s="323" t="s">
        <v>115</v>
      </c>
      <c r="B16915" s="444" t="s">
        <v>116</v>
      </c>
      <c r="C16915" s="482" t="s">
        <v>1220</v>
      </c>
      <c r="D16915" s="482">
        <v>200.3</v>
      </c>
      <c r="E16915" s="116">
        <v>42500</v>
      </c>
      <c r="F16915" s="131">
        <f t="shared" si="264"/>
        <v>8512750</v>
      </c>
      <c r="G16915" s="86">
        <f>SUM(F16915:F16917)</f>
        <v>21781250</v>
      </c>
      <c r="H16915" s="277" t="s">
        <v>2474</v>
      </c>
    </row>
    <row r="16916" spans="1:8" ht="18" customHeight="1">
      <c r="A16916" s="323"/>
      <c r="B16916" s="444" t="s">
        <v>116</v>
      </c>
      <c r="C16916" s="482" t="s">
        <v>117</v>
      </c>
      <c r="D16916" s="482">
        <v>210.6</v>
      </c>
      <c r="E16916" s="116">
        <v>42500</v>
      </c>
      <c r="F16916" s="131">
        <f t="shared" si="264"/>
        <v>8950500</v>
      </c>
      <c r="G16916" s="69"/>
    </row>
    <row r="16917" spans="1:8" ht="18" customHeight="1">
      <c r="A16917" s="323"/>
      <c r="B16917" s="444" t="s">
        <v>116</v>
      </c>
      <c r="C16917" s="482" t="s">
        <v>118</v>
      </c>
      <c r="D16917" s="482">
        <v>101.6</v>
      </c>
      <c r="E16917" s="116">
        <v>42500</v>
      </c>
      <c r="F16917" s="131">
        <f t="shared" si="264"/>
        <v>4318000</v>
      </c>
      <c r="G16917" s="69"/>
    </row>
    <row r="16918" spans="1:8" ht="18" customHeight="1">
      <c r="A16918" s="323"/>
      <c r="B16918" s="302"/>
      <c r="C16918" s="325"/>
      <c r="D16918" s="325"/>
      <c r="E16918" s="46"/>
      <c r="F16918" s="130">
        <f t="shared" si="264"/>
        <v>0</v>
      </c>
      <c r="G16918" s="69"/>
    </row>
    <row r="16919" spans="1:8" ht="18" customHeight="1">
      <c r="A16919" s="323" t="s">
        <v>51</v>
      </c>
      <c r="B16919" s="439" t="s">
        <v>3478</v>
      </c>
      <c r="C16919" s="430" t="s">
        <v>763</v>
      </c>
      <c r="D16919" s="430">
        <v>-16</v>
      </c>
      <c r="E16919" s="54">
        <v>35500</v>
      </c>
      <c r="F16919" s="140">
        <f t="shared" si="264"/>
        <v>-568000</v>
      </c>
      <c r="G16919" s="86">
        <f>SUM(F16919:F16923)</f>
        <v>9999300</v>
      </c>
      <c r="H16919" s="277" t="s">
        <v>2474</v>
      </c>
    </row>
    <row r="16920" spans="1:8" ht="18" customHeight="1">
      <c r="A16920" s="323"/>
      <c r="B16920" s="302" t="s">
        <v>23</v>
      </c>
      <c r="C16920" s="325" t="s">
        <v>1276</v>
      </c>
      <c r="D16920" s="325">
        <v>59</v>
      </c>
      <c r="E16920" s="46">
        <v>33500</v>
      </c>
      <c r="F16920" s="130">
        <f t="shared" si="264"/>
        <v>1976500</v>
      </c>
      <c r="G16920" s="86"/>
    </row>
    <row r="16921" spans="1:8" ht="18" customHeight="1">
      <c r="A16921" s="323"/>
      <c r="B16921" s="302" t="s">
        <v>2760</v>
      </c>
      <c r="C16921" s="325" t="s">
        <v>1276</v>
      </c>
      <c r="D16921" s="325">
        <v>50</v>
      </c>
      <c r="E16921" s="46">
        <v>33500</v>
      </c>
      <c r="F16921" s="130">
        <f t="shared" si="264"/>
        <v>1675000</v>
      </c>
      <c r="G16921" s="86"/>
    </row>
    <row r="16922" spans="1:8" ht="18" customHeight="1">
      <c r="A16922" s="323"/>
      <c r="B16922" s="302" t="s">
        <v>31</v>
      </c>
      <c r="C16922" s="325" t="s">
        <v>1980</v>
      </c>
      <c r="D16922" s="325">
        <v>103</v>
      </c>
      <c r="E16922" s="46">
        <v>35000</v>
      </c>
      <c r="F16922" s="130">
        <f t="shared" si="264"/>
        <v>3605000</v>
      </c>
      <c r="G16922" s="86"/>
    </row>
    <row r="16923" spans="1:8" ht="18" customHeight="1">
      <c r="A16923" s="323"/>
      <c r="B16923" s="302" t="s">
        <v>31</v>
      </c>
      <c r="C16923" s="325" t="s">
        <v>3488</v>
      </c>
      <c r="D16923" s="325">
        <v>106.8</v>
      </c>
      <c r="E16923" s="46">
        <v>31000</v>
      </c>
      <c r="F16923" s="130">
        <f t="shared" si="264"/>
        <v>3310800</v>
      </c>
      <c r="G16923" s="86"/>
    </row>
    <row r="16924" spans="1:8" ht="18" customHeight="1">
      <c r="A16924" s="323"/>
      <c r="B16924" s="302"/>
      <c r="C16924" s="325"/>
      <c r="D16924" s="325"/>
      <c r="E16924" s="46"/>
      <c r="F16924" s="130">
        <f t="shared" si="264"/>
        <v>0</v>
      </c>
      <c r="G16924" s="86"/>
    </row>
    <row r="16925" spans="1:8" ht="18" customHeight="1">
      <c r="A16925" s="323" t="s">
        <v>359</v>
      </c>
      <c r="B16925" s="302" t="s">
        <v>31</v>
      </c>
      <c r="C16925" s="325" t="s">
        <v>3479</v>
      </c>
      <c r="D16925" s="325">
        <v>57.3</v>
      </c>
      <c r="E16925" s="46">
        <v>34000</v>
      </c>
      <c r="F16925" s="130">
        <f t="shared" si="264"/>
        <v>1948200</v>
      </c>
      <c r="G16925" s="86">
        <f>SUM(F16925:F16926)</f>
        <v>5552200</v>
      </c>
      <c r="H16925" s="277" t="s">
        <v>2474</v>
      </c>
    </row>
    <row r="16926" spans="1:8" ht="18" customHeight="1">
      <c r="A16926" s="323"/>
      <c r="B16926" s="302" t="s">
        <v>31</v>
      </c>
      <c r="C16926" s="325" t="s">
        <v>3480</v>
      </c>
      <c r="D16926" s="325">
        <v>106</v>
      </c>
      <c r="E16926" s="46">
        <v>34000</v>
      </c>
      <c r="F16926" s="130">
        <f t="shared" si="264"/>
        <v>3604000</v>
      </c>
      <c r="G16926" s="69"/>
    </row>
    <row r="16927" spans="1:8" ht="18" customHeight="1">
      <c r="A16927" s="323"/>
      <c r="B16927" s="302"/>
      <c r="C16927" s="325"/>
      <c r="D16927" s="325"/>
      <c r="E16927" s="46"/>
      <c r="F16927" s="130">
        <f t="shared" si="264"/>
        <v>0</v>
      </c>
      <c r="G16927" s="69"/>
    </row>
    <row r="16928" spans="1:8" ht="18" customHeight="1">
      <c r="A16928" s="323" t="s">
        <v>40</v>
      </c>
      <c r="B16928" s="302" t="s">
        <v>164</v>
      </c>
      <c r="C16928" s="325" t="s">
        <v>143</v>
      </c>
      <c r="D16928" s="325">
        <v>340</v>
      </c>
      <c r="E16928" s="46">
        <v>30500</v>
      </c>
      <c r="F16928" s="130">
        <f t="shared" si="264"/>
        <v>10370000</v>
      </c>
      <c r="G16928" s="86">
        <f>F16928</f>
        <v>10370000</v>
      </c>
    </row>
    <row r="16929" spans="1:8" ht="18" customHeight="1">
      <c r="A16929" s="323"/>
      <c r="B16929" s="302"/>
      <c r="C16929" s="325"/>
      <c r="D16929" s="325"/>
      <c r="E16929" s="46"/>
      <c r="F16929" s="130">
        <f t="shared" si="264"/>
        <v>0</v>
      </c>
      <c r="G16929" s="69"/>
    </row>
    <row r="16930" spans="1:8" ht="18" customHeight="1">
      <c r="A16930" s="323" t="s">
        <v>448</v>
      </c>
      <c r="B16930" s="302" t="s">
        <v>13</v>
      </c>
      <c r="C16930" s="325" t="s">
        <v>117</v>
      </c>
      <c r="D16930" s="325">
        <v>72.400000000000006</v>
      </c>
      <c r="E16930" s="46">
        <v>30500</v>
      </c>
      <c r="F16930" s="130">
        <f t="shared" si="264"/>
        <v>2208200</v>
      </c>
      <c r="G16930" s="86">
        <f>SUM(F16930:F16931)</f>
        <v>5654700</v>
      </c>
      <c r="H16930" s="277" t="s">
        <v>2474</v>
      </c>
    </row>
    <row r="16931" spans="1:8" ht="18" customHeight="1">
      <c r="A16931" s="323"/>
      <c r="B16931" s="302" t="s">
        <v>13</v>
      </c>
      <c r="C16931" s="325" t="s">
        <v>118</v>
      </c>
      <c r="D16931" s="325">
        <v>113</v>
      </c>
      <c r="E16931" s="46">
        <v>30500</v>
      </c>
      <c r="F16931" s="130">
        <f t="shared" ref="F16931:F17005" si="265">E16931*D16931</f>
        <v>3446500</v>
      </c>
      <c r="G16931" s="69"/>
    </row>
    <row r="16932" spans="1:8" ht="18" customHeight="1">
      <c r="A16932" s="323"/>
      <c r="B16932" s="302"/>
      <c r="C16932" s="325"/>
      <c r="D16932" s="325"/>
      <c r="E16932" s="46"/>
      <c r="F16932" s="130">
        <f t="shared" si="265"/>
        <v>0</v>
      </c>
      <c r="G16932" s="69"/>
    </row>
    <row r="16933" spans="1:8" ht="18" customHeight="1">
      <c r="A16933" s="323" t="s">
        <v>330</v>
      </c>
      <c r="B16933" s="302" t="s">
        <v>23</v>
      </c>
      <c r="C16933" s="325" t="s">
        <v>1374</v>
      </c>
      <c r="D16933" s="325">
        <v>105.4</v>
      </c>
      <c r="E16933" s="46">
        <v>34500</v>
      </c>
      <c r="F16933" s="130">
        <f t="shared" si="265"/>
        <v>3636300</v>
      </c>
      <c r="G16933" s="86">
        <f>SUM(F16933:F16934)</f>
        <v>7417500</v>
      </c>
      <c r="H16933" s="277" t="s">
        <v>2474</v>
      </c>
    </row>
    <row r="16934" spans="1:8" ht="18" customHeight="1">
      <c r="A16934" s="323"/>
      <c r="B16934" s="302" t="s">
        <v>23</v>
      </c>
      <c r="C16934" s="325" t="s">
        <v>3481</v>
      </c>
      <c r="D16934" s="325">
        <v>109.6</v>
      </c>
      <c r="E16934" s="46">
        <v>34500</v>
      </c>
      <c r="F16934" s="130">
        <f t="shared" si="265"/>
        <v>3781200</v>
      </c>
      <c r="G16934" s="69"/>
    </row>
    <row r="16935" spans="1:8" ht="18" customHeight="1">
      <c r="A16935" s="323"/>
      <c r="B16935" s="302"/>
      <c r="C16935" s="325"/>
      <c r="D16935" s="325"/>
      <c r="E16935" s="46"/>
      <c r="F16935" s="130">
        <f t="shared" si="265"/>
        <v>0</v>
      </c>
      <c r="G16935" s="69"/>
    </row>
    <row r="16936" spans="1:8" ht="18" customHeight="1">
      <c r="A16936" s="323" t="s">
        <v>145</v>
      </c>
      <c r="B16936" s="302" t="s">
        <v>31</v>
      </c>
      <c r="C16936" s="325" t="s">
        <v>1318</v>
      </c>
      <c r="D16936" s="325">
        <v>425</v>
      </c>
      <c r="E16936" s="46">
        <v>28500</v>
      </c>
      <c r="F16936" s="130">
        <f t="shared" si="265"/>
        <v>12112500</v>
      </c>
      <c r="G16936" s="86">
        <f>SUM(F16936:F16937)</f>
        <v>42037500</v>
      </c>
      <c r="H16936" s="277" t="s">
        <v>2474</v>
      </c>
    </row>
    <row r="16937" spans="1:8" ht="18" customHeight="1">
      <c r="A16937" s="323"/>
      <c r="B16937" s="302" t="s">
        <v>31</v>
      </c>
      <c r="C16937" s="325" t="s">
        <v>15</v>
      </c>
      <c r="D16937" s="325">
        <v>1050</v>
      </c>
      <c r="E16937" s="46">
        <v>28500</v>
      </c>
      <c r="F16937" s="130">
        <f t="shared" si="265"/>
        <v>29925000</v>
      </c>
      <c r="G16937" s="69"/>
    </row>
    <row r="16938" spans="1:8" ht="18" customHeight="1">
      <c r="A16938" s="323"/>
      <c r="B16938" s="302"/>
      <c r="C16938" s="325"/>
      <c r="D16938" s="325"/>
      <c r="E16938" s="46"/>
      <c r="F16938" s="130">
        <f t="shared" si="265"/>
        <v>0</v>
      </c>
      <c r="G16938" s="69"/>
    </row>
    <row r="16939" spans="1:8" ht="18" customHeight="1">
      <c r="A16939" s="323" t="s">
        <v>316</v>
      </c>
      <c r="B16939" s="302" t="s">
        <v>31</v>
      </c>
      <c r="C16939" s="325" t="s">
        <v>32</v>
      </c>
      <c r="D16939" s="325">
        <v>96.5</v>
      </c>
      <c r="E16939" s="46">
        <v>34000</v>
      </c>
      <c r="F16939" s="130">
        <f t="shared" si="265"/>
        <v>3281000</v>
      </c>
      <c r="G16939" s="86">
        <f>SUM(F16939:F16942)</f>
        <v>28740200</v>
      </c>
      <c r="H16939" s="277" t="s">
        <v>2474</v>
      </c>
    </row>
    <row r="16940" spans="1:8" ht="18" customHeight="1">
      <c r="A16940" s="323"/>
      <c r="B16940" s="302" t="s">
        <v>31</v>
      </c>
      <c r="C16940" s="325" t="s">
        <v>1451</v>
      </c>
      <c r="D16940" s="325">
        <v>144</v>
      </c>
      <c r="E16940" s="46">
        <v>34000</v>
      </c>
      <c r="F16940" s="130">
        <f t="shared" si="265"/>
        <v>4896000</v>
      </c>
      <c r="G16940" s="69"/>
    </row>
    <row r="16941" spans="1:8" ht="18" customHeight="1">
      <c r="A16941" s="323"/>
      <c r="B16941" s="302" t="s">
        <v>31</v>
      </c>
      <c r="C16941" s="325" t="s">
        <v>561</v>
      </c>
      <c r="D16941" s="325">
        <v>500</v>
      </c>
      <c r="E16941" s="46">
        <v>34000</v>
      </c>
      <c r="F16941" s="130">
        <f t="shared" si="265"/>
        <v>17000000</v>
      </c>
      <c r="G16941" s="69"/>
    </row>
    <row r="16942" spans="1:8" ht="18" customHeight="1">
      <c r="A16942" s="323"/>
      <c r="B16942" s="302" t="s">
        <v>31</v>
      </c>
      <c r="C16942" s="325" t="s">
        <v>921</v>
      </c>
      <c r="D16942" s="325">
        <v>104.8</v>
      </c>
      <c r="E16942" s="46">
        <v>34000</v>
      </c>
      <c r="F16942" s="130">
        <f>E16942*D16942</f>
        <v>3563200</v>
      </c>
      <c r="G16942" s="86"/>
      <c r="H16942" s="354"/>
    </row>
    <row r="16943" spans="1:8" ht="18" customHeight="1">
      <c r="A16943" s="323"/>
      <c r="B16943" s="302"/>
      <c r="C16943" s="325"/>
      <c r="D16943" s="325"/>
      <c r="E16943" s="46"/>
      <c r="F16943" s="130">
        <f t="shared" si="265"/>
        <v>0</v>
      </c>
      <c r="G16943" s="69"/>
    </row>
    <row r="16944" spans="1:8" ht="18" customHeight="1">
      <c r="A16944" s="323" t="s">
        <v>93</v>
      </c>
      <c r="B16944" s="302" t="s">
        <v>13</v>
      </c>
      <c r="C16944" s="325" t="s">
        <v>807</v>
      </c>
      <c r="D16944" s="325">
        <f>99.3+84.3</f>
        <v>183.6</v>
      </c>
      <c r="E16944" s="46">
        <v>30500</v>
      </c>
      <c r="F16944" s="130">
        <f t="shared" si="265"/>
        <v>5599800</v>
      </c>
      <c r="G16944" s="86">
        <f>SUM(F16944:F16948)</f>
        <v>21950000</v>
      </c>
      <c r="H16944" s="277" t="s">
        <v>2474</v>
      </c>
    </row>
    <row r="16945" spans="1:8" ht="18" customHeight="1">
      <c r="A16945" s="323"/>
      <c r="B16945" s="302" t="s">
        <v>31</v>
      </c>
      <c r="C16945" s="325" t="s">
        <v>1195</v>
      </c>
      <c r="D16945" s="325">
        <v>94</v>
      </c>
      <c r="E16945" s="46">
        <v>35000</v>
      </c>
      <c r="F16945" s="130">
        <f t="shared" si="265"/>
        <v>3290000</v>
      </c>
      <c r="G16945" s="69"/>
    </row>
    <row r="16946" spans="1:8" ht="18" customHeight="1">
      <c r="A16946" s="323"/>
      <c r="B16946" s="302" t="s">
        <v>31</v>
      </c>
      <c r="C16946" s="325" t="s">
        <v>802</v>
      </c>
      <c r="D16946" s="325">
        <v>54</v>
      </c>
      <c r="E16946" s="46">
        <v>35000</v>
      </c>
      <c r="F16946" s="130">
        <f t="shared" si="265"/>
        <v>1890000</v>
      </c>
      <c r="G16946" s="69"/>
    </row>
    <row r="16947" spans="1:8" ht="18" customHeight="1">
      <c r="A16947" s="323"/>
      <c r="B16947" s="302" t="s">
        <v>31</v>
      </c>
      <c r="C16947" s="325" t="s">
        <v>416</v>
      </c>
      <c r="D16947" s="325">
        <v>156.9</v>
      </c>
      <c r="E16947" s="46">
        <v>35000</v>
      </c>
      <c r="F16947" s="130">
        <f t="shared" si="265"/>
        <v>5491500</v>
      </c>
      <c r="G16947" s="69"/>
    </row>
    <row r="16948" spans="1:8" ht="18" customHeight="1">
      <c r="A16948" s="323"/>
      <c r="B16948" s="302" t="s">
        <v>23</v>
      </c>
      <c r="C16948" s="325" t="s">
        <v>1372</v>
      </c>
      <c r="D16948" s="325">
        <v>164.6</v>
      </c>
      <c r="E16948" s="46">
        <v>34500</v>
      </c>
      <c r="F16948" s="130">
        <f t="shared" si="265"/>
        <v>5678700</v>
      </c>
      <c r="G16948" s="69"/>
    </row>
    <row r="16949" spans="1:8" ht="18" customHeight="1">
      <c r="A16949" s="323"/>
      <c r="B16949" s="302"/>
      <c r="C16949" s="325"/>
      <c r="D16949" s="325"/>
      <c r="E16949" s="46"/>
      <c r="F16949" s="130">
        <f t="shared" si="265"/>
        <v>0</v>
      </c>
      <c r="G16949" s="69"/>
    </row>
    <row r="16950" spans="1:8" ht="18" customHeight="1">
      <c r="A16950" s="323" t="s">
        <v>193</v>
      </c>
      <c r="B16950" s="302" t="s">
        <v>13</v>
      </c>
      <c r="C16950" s="325" t="s">
        <v>2283</v>
      </c>
      <c r="D16950" s="325">
        <v>1270</v>
      </c>
      <c r="E16950" s="46">
        <v>32500</v>
      </c>
      <c r="F16950" s="130">
        <f t="shared" si="265"/>
        <v>41275000</v>
      </c>
      <c r="G16950" s="86">
        <f>F16950</f>
        <v>41275000</v>
      </c>
      <c r="H16950" s="277" t="s">
        <v>2474</v>
      </c>
    </row>
    <row r="16951" spans="1:8" ht="18" customHeight="1">
      <c r="A16951" s="323"/>
      <c r="B16951" s="302"/>
      <c r="C16951" s="325"/>
      <c r="D16951" s="325"/>
      <c r="E16951" s="46"/>
      <c r="F16951" s="130">
        <f t="shared" si="265"/>
        <v>0</v>
      </c>
      <c r="G16951" s="69"/>
    </row>
    <row r="16952" spans="1:8" ht="18" customHeight="1">
      <c r="A16952" s="323" t="s">
        <v>438</v>
      </c>
      <c r="B16952" s="302" t="s">
        <v>13</v>
      </c>
      <c r="C16952" s="325" t="s">
        <v>439</v>
      </c>
      <c r="D16952" s="325">
        <v>60</v>
      </c>
      <c r="E16952" s="46">
        <v>32000</v>
      </c>
      <c r="F16952" s="130">
        <f t="shared" si="265"/>
        <v>1920000</v>
      </c>
      <c r="G16952" s="86">
        <f>SUM(F16952:F16953)</f>
        <v>3197500</v>
      </c>
      <c r="H16952" s="277" t="s">
        <v>2474</v>
      </c>
    </row>
    <row r="16953" spans="1:8" ht="18" customHeight="1">
      <c r="A16953" s="323"/>
      <c r="B16953" s="302" t="s">
        <v>31</v>
      </c>
      <c r="C16953" s="325" t="s">
        <v>3483</v>
      </c>
      <c r="D16953" s="325">
        <v>35</v>
      </c>
      <c r="E16953" s="46">
        <v>36500</v>
      </c>
      <c r="F16953" s="130">
        <f t="shared" si="265"/>
        <v>1277500</v>
      </c>
      <c r="G16953" s="69"/>
    </row>
    <row r="16954" spans="1:8" ht="18" customHeight="1">
      <c r="A16954" s="323"/>
      <c r="B16954" s="302"/>
      <c r="C16954" s="325"/>
      <c r="D16954" s="325"/>
      <c r="E16954" s="46"/>
      <c r="F16954" s="130">
        <f t="shared" si="265"/>
        <v>0</v>
      </c>
      <c r="G16954" s="69"/>
    </row>
    <row r="16955" spans="1:8" ht="18" customHeight="1">
      <c r="A16955" s="323" t="s">
        <v>175</v>
      </c>
      <c r="B16955" s="302" t="s">
        <v>233</v>
      </c>
      <c r="C16955" s="325" t="s">
        <v>3484</v>
      </c>
      <c r="D16955" s="325">
        <v>34</v>
      </c>
      <c r="E16955" s="46">
        <v>39500</v>
      </c>
      <c r="F16955" s="130">
        <f t="shared" si="265"/>
        <v>1343000</v>
      </c>
      <c r="G16955" s="86">
        <f>SUM(F16955:F16959)</f>
        <v>11731000</v>
      </c>
      <c r="H16955" s="277" t="s">
        <v>2474</v>
      </c>
    </row>
    <row r="16956" spans="1:8" ht="18" customHeight="1">
      <c r="A16956" s="323"/>
      <c r="B16956" s="302" t="s">
        <v>31</v>
      </c>
      <c r="C16956" s="325" t="s">
        <v>632</v>
      </c>
      <c r="D16956" s="325">
        <v>32.5</v>
      </c>
      <c r="E16956" s="46">
        <v>35000</v>
      </c>
      <c r="F16956" s="130">
        <f t="shared" si="265"/>
        <v>1137500</v>
      </c>
      <c r="G16956" s="86"/>
    </row>
    <row r="16957" spans="1:8" ht="18" customHeight="1">
      <c r="A16957" s="323"/>
      <c r="B16957" s="302" t="s">
        <v>31</v>
      </c>
      <c r="C16957" s="325" t="s">
        <v>1446</v>
      </c>
      <c r="D16957" s="325">
        <v>66</v>
      </c>
      <c r="E16957" s="46">
        <v>35000</v>
      </c>
      <c r="F16957" s="130">
        <f t="shared" si="265"/>
        <v>2310000</v>
      </c>
      <c r="G16957" s="86"/>
    </row>
    <row r="16958" spans="1:8" ht="18" customHeight="1">
      <c r="A16958" s="323"/>
      <c r="B16958" s="302" t="s">
        <v>31</v>
      </c>
      <c r="C16958" s="325" t="s">
        <v>46</v>
      </c>
      <c r="D16958" s="325">
        <v>57.3</v>
      </c>
      <c r="E16958" s="46">
        <v>35000</v>
      </c>
      <c r="F16958" s="130">
        <f t="shared" si="265"/>
        <v>2005500</v>
      </c>
      <c r="G16958" s="86"/>
    </row>
    <row r="16959" spans="1:8" ht="18" customHeight="1">
      <c r="A16959" s="323"/>
      <c r="B16959" s="302" t="s">
        <v>31</v>
      </c>
      <c r="C16959" s="325" t="s">
        <v>493</v>
      </c>
      <c r="D16959" s="325">
        <v>141</v>
      </c>
      <c r="E16959" s="46">
        <v>35000</v>
      </c>
      <c r="F16959" s="130">
        <f t="shared" si="265"/>
        <v>4935000</v>
      </c>
      <c r="G16959" s="86"/>
    </row>
    <row r="16960" spans="1:8" ht="18" customHeight="1">
      <c r="A16960" s="323"/>
      <c r="B16960" s="302"/>
      <c r="C16960" s="325"/>
      <c r="D16960" s="325"/>
      <c r="E16960" s="46"/>
      <c r="F16960" s="130">
        <f t="shared" si="265"/>
        <v>0</v>
      </c>
      <c r="G16960" s="69"/>
    </row>
    <row r="16961" spans="1:8" ht="18" customHeight="1">
      <c r="A16961" s="323" t="s">
        <v>3485</v>
      </c>
      <c r="B16961" s="302" t="s">
        <v>13</v>
      </c>
      <c r="C16961" s="325" t="s">
        <v>57</v>
      </c>
      <c r="D16961" s="325">
        <v>20</v>
      </c>
      <c r="E16961" s="46">
        <v>30000</v>
      </c>
      <c r="F16961" s="130">
        <f t="shared" si="265"/>
        <v>600000</v>
      </c>
      <c r="G16961" s="86">
        <f>SUM(F16961:F16967)</f>
        <v>9982500</v>
      </c>
    </row>
    <row r="16962" spans="1:8" ht="18" customHeight="1">
      <c r="A16962" s="323"/>
      <c r="B16962" s="302" t="s">
        <v>13</v>
      </c>
      <c r="C16962" s="325" t="s">
        <v>43</v>
      </c>
      <c r="D16962" s="325">
        <v>20</v>
      </c>
      <c r="E16962" s="46">
        <v>30000</v>
      </c>
      <c r="F16962" s="130">
        <f t="shared" si="265"/>
        <v>600000</v>
      </c>
      <c r="G16962" s="86"/>
    </row>
    <row r="16963" spans="1:8" ht="18" customHeight="1">
      <c r="A16963" s="323"/>
      <c r="B16963" s="302" t="s">
        <v>13</v>
      </c>
      <c r="C16963" s="325" t="s">
        <v>45</v>
      </c>
      <c r="D16963" s="325">
        <v>10</v>
      </c>
      <c r="E16963" s="46">
        <v>30000</v>
      </c>
      <c r="F16963" s="130">
        <f t="shared" si="265"/>
        <v>300000</v>
      </c>
      <c r="G16963" s="86"/>
    </row>
    <row r="16964" spans="1:8" ht="18" customHeight="1">
      <c r="A16964" s="323"/>
      <c r="B16964" s="302" t="s">
        <v>13</v>
      </c>
      <c r="C16964" s="325" t="s">
        <v>75</v>
      </c>
      <c r="D16964" s="325">
        <v>20</v>
      </c>
      <c r="E16964" s="46">
        <v>30000</v>
      </c>
      <c r="F16964" s="130">
        <f t="shared" si="265"/>
        <v>600000</v>
      </c>
      <c r="G16964" s="86"/>
    </row>
    <row r="16965" spans="1:8" ht="18" customHeight="1">
      <c r="A16965" s="323"/>
      <c r="B16965" s="302" t="s">
        <v>13</v>
      </c>
      <c r="C16965" s="325" t="s">
        <v>60</v>
      </c>
      <c r="D16965" s="325">
        <v>50</v>
      </c>
      <c r="E16965" s="46">
        <v>30000</v>
      </c>
      <c r="F16965" s="130">
        <f t="shared" si="265"/>
        <v>1500000</v>
      </c>
      <c r="G16965" s="86"/>
    </row>
    <row r="16966" spans="1:8" ht="18" customHeight="1">
      <c r="A16966" s="323"/>
      <c r="B16966" s="302" t="s">
        <v>23</v>
      </c>
      <c r="C16966" s="325" t="s">
        <v>2753</v>
      </c>
      <c r="D16966" s="325">
        <v>80</v>
      </c>
      <c r="E16966" s="46">
        <v>34500</v>
      </c>
      <c r="F16966" s="130">
        <f t="shared" si="265"/>
        <v>2760000</v>
      </c>
      <c r="G16966" s="86"/>
    </row>
    <row r="16967" spans="1:8" ht="18" customHeight="1">
      <c r="A16967" s="323"/>
      <c r="B16967" s="302" t="s">
        <v>23</v>
      </c>
      <c r="C16967" s="325" t="s">
        <v>585</v>
      </c>
      <c r="D16967" s="325">
        <v>105</v>
      </c>
      <c r="E16967" s="46">
        <v>34500</v>
      </c>
      <c r="F16967" s="130">
        <f t="shared" si="265"/>
        <v>3622500</v>
      </c>
      <c r="G16967" s="86"/>
    </row>
    <row r="16968" spans="1:8" ht="18" customHeight="1">
      <c r="A16968" s="323"/>
      <c r="B16968" s="302"/>
      <c r="C16968" s="325"/>
      <c r="D16968" s="325"/>
      <c r="E16968" s="46"/>
      <c r="F16968" s="130">
        <f t="shared" si="265"/>
        <v>0</v>
      </c>
      <c r="G16968" s="69"/>
    </row>
    <row r="16969" spans="1:8" ht="18" customHeight="1">
      <c r="A16969" s="323" t="s">
        <v>88</v>
      </c>
      <c r="B16969" s="302" t="s">
        <v>13</v>
      </c>
      <c r="C16969" s="325" t="s">
        <v>124</v>
      </c>
      <c r="D16969" s="325">
        <v>1033.5999999999999</v>
      </c>
      <c r="E16969" s="46">
        <v>29500</v>
      </c>
      <c r="F16969" s="130">
        <f t="shared" si="265"/>
        <v>30491199.999999996</v>
      </c>
      <c r="G16969" s="86">
        <f>F16969</f>
        <v>30491199.999999996</v>
      </c>
      <c r="H16969" s="277" t="s">
        <v>2474</v>
      </c>
    </row>
    <row r="16970" spans="1:8" ht="18" customHeight="1">
      <c r="A16970" s="323"/>
      <c r="B16970" s="302"/>
      <c r="C16970" s="325"/>
      <c r="D16970" s="325"/>
      <c r="E16970" s="46"/>
      <c r="F16970" s="130">
        <f t="shared" si="265"/>
        <v>0</v>
      </c>
      <c r="G16970" s="69"/>
    </row>
    <row r="16971" spans="1:8" ht="18" customHeight="1">
      <c r="A16971" s="323" t="s">
        <v>207</v>
      </c>
      <c r="B16971" s="302" t="s">
        <v>23</v>
      </c>
      <c r="C16971" s="325" t="s">
        <v>848</v>
      </c>
      <c r="D16971" s="325">
        <v>369</v>
      </c>
      <c r="E16971" s="46">
        <v>35500</v>
      </c>
      <c r="F16971" s="130">
        <f t="shared" si="265"/>
        <v>13099500</v>
      </c>
      <c r="G16971" s="86">
        <f>SUM(F16971:F16975)</f>
        <v>48183300</v>
      </c>
      <c r="H16971" s="277" t="s">
        <v>2474</v>
      </c>
    </row>
    <row r="16972" spans="1:8" ht="18" customHeight="1">
      <c r="A16972" s="323"/>
      <c r="B16972" s="302" t="s">
        <v>23</v>
      </c>
      <c r="C16972" s="325" t="s">
        <v>1301</v>
      </c>
      <c r="D16972" s="325">
        <v>218</v>
      </c>
      <c r="E16972" s="46">
        <v>33500</v>
      </c>
      <c r="F16972" s="130">
        <f t="shared" si="265"/>
        <v>7303000</v>
      </c>
      <c r="G16972" s="69"/>
    </row>
    <row r="16973" spans="1:8" ht="18" customHeight="1">
      <c r="A16973" s="323"/>
      <c r="B16973" s="302" t="s">
        <v>208</v>
      </c>
      <c r="C16973" s="325" t="s">
        <v>1892</v>
      </c>
      <c r="D16973" s="325">
        <v>206</v>
      </c>
      <c r="E16973" s="46">
        <v>36000</v>
      </c>
      <c r="F16973" s="130">
        <f t="shared" si="265"/>
        <v>7416000</v>
      </c>
      <c r="G16973" s="69"/>
    </row>
    <row r="16974" spans="1:8" ht="18" customHeight="1">
      <c r="A16974" s="323"/>
      <c r="B16974" s="302" t="s">
        <v>31</v>
      </c>
      <c r="C16974" s="325" t="s">
        <v>182</v>
      </c>
      <c r="D16974" s="325">
        <v>341.4</v>
      </c>
      <c r="E16974" s="46">
        <v>37000</v>
      </c>
      <c r="F16974" s="130">
        <f t="shared" si="265"/>
        <v>12631800</v>
      </c>
      <c r="G16974" s="69"/>
    </row>
    <row r="16975" spans="1:8" ht="18" customHeight="1">
      <c r="A16975" s="323"/>
      <c r="B16975" s="302" t="s">
        <v>31</v>
      </c>
      <c r="C16975" s="325" t="s">
        <v>3490</v>
      </c>
      <c r="D16975" s="325">
        <v>209</v>
      </c>
      <c r="E16975" s="46">
        <v>37000</v>
      </c>
      <c r="F16975" s="130">
        <f t="shared" si="265"/>
        <v>7733000</v>
      </c>
      <c r="G16975" s="69"/>
    </row>
    <row r="16976" spans="1:8" ht="18" customHeight="1">
      <c r="A16976" s="323"/>
      <c r="B16976" s="302"/>
      <c r="C16976" s="325"/>
      <c r="D16976" s="325"/>
      <c r="E16976" s="46"/>
      <c r="F16976" s="130">
        <f t="shared" si="265"/>
        <v>0</v>
      </c>
      <c r="G16976" s="69"/>
    </row>
    <row r="16977" spans="1:8" ht="18" customHeight="1">
      <c r="A16977" s="323" t="s">
        <v>2463</v>
      </c>
      <c r="B16977" s="302" t="s">
        <v>31</v>
      </c>
      <c r="C16977" s="325" t="s">
        <v>69</v>
      </c>
      <c r="D16977" s="325">
        <v>26</v>
      </c>
      <c r="E16977" s="46">
        <v>35000</v>
      </c>
      <c r="F16977" s="130">
        <f t="shared" si="265"/>
        <v>910000</v>
      </c>
      <c r="G16977" s="86">
        <f>F16977</f>
        <v>910000</v>
      </c>
      <c r="H16977" s="277" t="s">
        <v>2474</v>
      </c>
    </row>
    <row r="16978" spans="1:8" ht="18" customHeight="1">
      <c r="A16978" s="323"/>
      <c r="B16978" s="302"/>
      <c r="C16978" s="325"/>
      <c r="D16978" s="325"/>
      <c r="E16978" s="46"/>
      <c r="F16978" s="130">
        <f t="shared" si="265"/>
        <v>0</v>
      </c>
      <c r="G16978" s="69"/>
    </row>
    <row r="16979" spans="1:8" ht="18" customHeight="1">
      <c r="A16979" s="323" t="s">
        <v>1420</v>
      </c>
      <c r="B16979" s="302" t="s">
        <v>208</v>
      </c>
      <c r="C16979" s="325" t="s">
        <v>1421</v>
      </c>
      <c r="D16979" s="325">
        <v>948</v>
      </c>
      <c r="E16979" s="46">
        <v>37500</v>
      </c>
      <c r="F16979" s="130">
        <f t="shared" si="265"/>
        <v>35550000</v>
      </c>
      <c r="G16979" s="86">
        <f>F16979</f>
        <v>35550000</v>
      </c>
      <c r="H16979" s="277" t="s">
        <v>2474</v>
      </c>
    </row>
    <row r="16980" spans="1:8" ht="18" customHeight="1">
      <c r="A16980" s="323"/>
      <c r="B16980" s="302"/>
      <c r="C16980" s="325"/>
      <c r="D16980" s="325"/>
      <c r="E16980" s="46"/>
      <c r="F16980" s="130">
        <f t="shared" si="265"/>
        <v>0</v>
      </c>
      <c r="G16980" s="69"/>
    </row>
    <row r="16981" spans="1:8" ht="18" customHeight="1">
      <c r="A16981" s="323" t="s">
        <v>90</v>
      </c>
      <c r="B16981" s="302" t="s">
        <v>31</v>
      </c>
      <c r="C16981" s="325" t="s">
        <v>3486</v>
      </c>
      <c r="D16981" s="325">
        <v>222</v>
      </c>
      <c r="E16981" s="46">
        <v>35000</v>
      </c>
      <c r="F16981" s="130">
        <f t="shared" si="265"/>
        <v>7770000</v>
      </c>
      <c r="G16981" s="86">
        <f>F16981</f>
        <v>7770000</v>
      </c>
      <c r="H16981" s="277" t="s">
        <v>2474</v>
      </c>
    </row>
    <row r="16982" spans="1:8" ht="18" customHeight="1">
      <c r="A16982" s="323"/>
      <c r="B16982" s="302"/>
      <c r="C16982" s="325"/>
      <c r="D16982" s="325"/>
      <c r="E16982" s="46"/>
      <c r="F16982" s="130">
        <f t="shared" si="265"/>
        <v>0</v>
      </c>
      <c r="G16982" s="69"/>
    </row>
    <row r="16983" spans="1:8" ht="18" customHeight="1">
      <c r="A16983" s="323" t="s">
        <v>77</v>
      </c>
      <c r="B16983" s="302" t="s">
        <v>13</v>
      </c>
      <c r="C16983" s="325" t="s">
        <v>768</v>
      </c>
      <c r="D16983" s="325">
        <v>688</v>
      </c>
      <c r="E16983" s="46">
        <v>31000</v>
      </c>
      <c r="F16983" s="130">
        <f t="shared" si="265"/>
        <v>21328000</v>
      </c>
      <c r="G16983" s="86">
        <f>SUM(F16983:F16991)</f>
        <v>36220500</v>
      </c>
      <c r="H16983" s="277" t="s">
        <v>2474</v>
      </c>
    </row>
    <row r="16984" spans="1:8" ht="18" customHeight="1">
      <c r="A16984" s="323"/>
      <c r="B16984" s="302" t="s">
        <v>31</v>
      </c>
      <c r="C16984" s="325" t="s">
        <v>1483</v>
      </c>
      <c r="D16984" s="325">
        <v>20</v>
      </c>
      <c r="E16984" s="46">
        <v>35000</v>
      </c>
      <c r="F16984" s="130">
        <f t="shared" si="265"/>
        <v>700000</v>
      </c>
      <c r="G16984" s="69"/>
    </row>
    <row r="16985" spans="1:8" ht="18" customHeight="1">
      <c r="A16985" s="323"/>
      <c r="B16985" s="302" t="s">
        <v>31</v>
      </c>
      <c r="C16985" s="325" t="s">
        <v>3072</v>
      </c>
      <c r="D16985" s="325">
        <v>30</v>
      </c>
      <c r="E16985" s="46">
        <v>35000</v>
      </c>
      <c r="F16985" s="130">
        <f t="shared" si="265"/>
        <v>1050000</v>
      </c>
      <c r="G16985" s="69"/>
    </row>
    <row r="16986" spans="1:8" ht="18" customHeight="1">
      <c r="A16986" s="323"/>
      <c r="B16986" s="302" t="s">
        <v>31</v>
      </c>
      <c r="C16986" s="325" t="s">
        <v>2812</v>
      </c>
      <c r="D16986" s="325">
        <v>30</v>
      </c>
      <c r="E16986" s="46">
        <v>35000</v>
      </c>
      <c r="F16986" s="130">
        <f t="shared" si="265"/>
        <v>1050000</v>
      </c>
      <c r="G16986" s="69"/>
    </row>
    <row r="16987" spans="1:8" ht="18" customHeight="1">
      <c r="A16987" s="323"/>
      <c r="B16987" s="302" t="s">
        <v>31</v>
      </c>
      <c r="C16987" s="325" t="s">
        <v>2813</v>
      </c>
      <c r="D16987" s="325">
        <v>32</v>
      </c>
      <c r="E16987" s="46">
        <v>35000</v>
      </c>
      <c r="F16987" s="130">
        <f t="shared" si="265"/>
        <v>1120000</v>
      </c>
      <c r="G16987" s="69"/>
    </row>
    <row r="16988" spans="1:8" ht="18" customHeight="1">
      <c r="A16988" s="323"/>
      <c r="B16988" s="302" t="s">
        <v>31</v>
      </c>
      <c r="C16988" s="325" t="s">
        <v>2814</v>
      </c>
      <c r="D16988" s="325">
        <v>50.4</v>
      </c>
      <c r="E16988" s="46">
        <v>35000</v>
      </c>
      <c r="F16988" s="130">
        <f t="shared" si="265"/>
        <v>1764000</v>
      </c>
      <c r="G16988" s="69"/>
    </row>
    <row r="16989" spans="1:8" ht="18" customHeight="1">
      <c r="A16989" s="323"/>
      <c r="B16989" s="302" t="s">
        <v>31</v>
      </c>
      <c r="C16989" s="325" t="s">
        <v>2815</v>
      </c>
      <c r="D16989" s="325">
        <v>24.6</v>
      </c>
      <c r="E16989" s="46">
        <v>35000</v>
      </c>
      <c r="F16989" s="130">
        <f t="shared" si="265"/>
        <v>861000</v>
      </c>
      <c r="G16989" s="69"/>
    </row>
    <row r="16990" spans="1:8" ht="18" customHeight="1">
      <c r="A16990" s="323"/>
      <c r="B16990" s="302" t="s">
        <v>31</v>
      </c>
      <c r="C16990" s="325" t="s">
        <v>461</v>
      </c>
      <c r="D16990" s="325">
        <v>33</v>
      </c>
      <c r="E16990" s="46">
        <v>35000</v>
      </c>
      <c r="F16990" s="130">
        <f t="shared" si="265"/>
        <v>1155000</v>
      </c>
      <c r="G16990" s="69"/>
    </row>
    <row r="16991" spans="1:8" ht="18" customHeight="1">
      <c r="A16991" s="323"/>
      <c r="B16991" s="302" t="s">
        <v>31</v>
      </c>
      <c r="C16991" s="325" t="s">
        <v>60</v>
      </c>
      <c r="D16991" s="325">
        <v>205.5</v>
      </c>
      <c r="E16991" s="46">
        <v>35000</v>
      </c>
      <c r="F16991" s="130">
        <f t="shared" si="265"/>
        <v>7192500</v>
      </c>
      <c r="G16991" s="69"/>
    </row>
    <row r="16992" spans="1:8" ht="18" customHeight="1">
      <c r="A16992" s="323"/>
      <c r="B16992" s="302"/>
      <c r="C16992" s="325"/>
      <c r="D16992" s="325"/>
      <c r="E16992" s="46"/>
      <c r="F16992" s="130">
        <f t="shared" si="265"/>
        <v>0</v>
      </c>
      <c r="G16992" s="69"/>
    </row>
    <row r="16993" spans="1:8" ht="18" customHeight="1">
      <c r="A16993" s="323" t="s">
        <v>779</v>
      </c>
      <c r="B16993" s="302" t="s">
        <v>3487</v>
      </c>
      <c r="C16993" s="325"/>
      <c r="D16993" s="325">
        <v>100</v>
      </c>
      <c r="E16993" s="46">
        <v>28400</v>
      </c>
      <c r="F16993" s="130">
        <f t="shared" si="265"/>
        <v>2840000</v>
      </c>
      <c r="G16993" s="86">
        <f>F16993</f>
        <v>2840000</v>
      </c>
    </row>
    <row r="16994" spans="1:8" ht="18" customHeight="1">
      <c r="A16994" s="323"/>
      <c r="B16994" s="302"/>
      <c r="C16994" s="325"/>
      <c r="D16994" s="325"/>
      <c r="E16994" s="46"/>
      <c r="F16994" s="130">
        <f t="shared" si="265"/>
        <v>0</v>
      </c>
      <c r="G16994" s="69"/>
    </row>
    <row r="16995" spans="1:8" ht="18" customHeight="1">
      <c r="A16995" s="323" t="s">
        <v>245</v>
      </c>
      <c r="B16995" s="302" t="s">
        <v>23</v>
      </c>
      <c r="C16995" s="325" t="s">
        <v>62</v>
      </c>
      <c r="D16995" s="325">
        <v>112</v>
      </c>
      <c r="E16995" s="46">
        <v>34000</v>
      </c>
      <c r="F16995" s="130">
        <f t="shared" si="265"/>
        <v>3808000</v>
      </c>
      <c r="G16995" s="86">
        <f>F16995</f>
        <v>3808000</v>
      </c>
    </row>
    <row r="16996" spans="1:8" ht="18" customHeight="1">
      <c r="A16996" s="323"/>
      <c r="B16996" s="302"/>
      <c r="C16996" s="325"/>
      <c r="D16996" s="325"/>
      <c r="E16996" s="46"/>
      <c r="F16996" s="130">
        <f t="shared" si="265"/>
        <v>0</v>
      </c>
      <c r="G16996" s="69"/>
    </row>
    <row r="16997" spans="1:8" ht="18" customHeight="1">
      <c r="A16997" s="323" t="s">
        <v>803</v>
      </c>
      <c r="B16997" s="444" t="s">
        <v>137</v>
      </c>
      <c r="C16997" s="482" t="s">
        <v>2054</v>
      </c>
      <c r="D16997" s="482">
        <v>200</v>
      </c>
      <c r="E16997" s="116">
        <v>39000</v>
      </c>
      <c r="F16997" s="131">
        <f t="shared" si="265"/>
        <v>7800000</v>
      </c>
      <c r="G16997" s="86">
        <f>SUM(F16997:F16999)</f>
        <v>18851250</v>
      </c>
    </row>
    <row r="16998" spans="1:8" ht="18" customHeight="1">
      <c r="A16998" s="323"/>
      <c r="B16998" s="444" t="s">
        <v>137</v>
      </c>
      <c r="C16998" s="482" t="s">
        <v>3489</v>
      </c>
      <c r="D16998" s="482">
        <v>100</v>
      </c>
      <c r="E16998" s="116">
        <v>39000</v>
      </c>
      <c r="F16998" s="131">
        <f t="shared" si="265"/>
        <v>3900000</v>
      </c>
      <c r="G16998" s="69"/>
    </row>
    <row r="16999" spans="1:8" ht="18" customHeight="1">
      <c r="A16999" s="323"/>
      <c r="B16999" s="444" t="s">
        <v>1734</v>
      </c>
      <c r="C16999" s="482" t="s">
        <v>339</v>
      </c>
      <c r="D16999" s="482">
        <v>190.7</v>
      </c>
      <c r="E16999" s="116">
        <v>37500</v>
      </c>
      <c r="F16999" s="131">
        <f t="shared" si="265"/>
        <v>7151250</v>
      </c>
      <c r="G16999" s="69"/>
    </row>
    <row r="17000" spans="1:8" ht="18" customHeight="1">
      <c r="A17000" s="323"/>
      <c r="B17000" s="302"/>
      <c r="C17000" s="325"/>
      <c r="D17000" s="325"/>
      <c r="E17000" s="46"/>
      <c r="F17000" s="130">
        <f t="shared" si="265"/>
        <v>0</v>
      </c>
      <c r="G17000" s="69"/>
    </row>
    <row r="17001" spans="1:8" ht="18" customHeight="1">
      <c r="A17001" s="533" t="s">
        <v>490</v>
      </c>
      <c r="B17001" s="440" t="s">
        <v>639</v>
      </c>
      <c r="C17001" s="382" t="s">
        <v>3443</v>
      </c>
      <c r="D17001" s="382">
        <v>218.7</v>
      </c>
      <c r="E17001" s="59">
        <v>40000</v>
      </c>
      <c r="F17001" s="132">
        <f t="shared" si="265"/>
        <v>8748000</v>
      </c>
      <c r="G17001" s="125">
        <f>F17001</f>
        <v>8748000</v>
      </c>
      <c r="H17001" s="277" t="s">
        <v>2474</v>
      </c>
    </row>
    <row r="17002" spans="1:8" ht="18" customHeight="1">
      <c r="A17002" s="526"/>
      <c r="B17002" s="435"/>
      <c r="C17002" s="484"/>
      <c r="D17002" s="484"/>
      <c r="E17002" s="113"/>
      <c r="F17002" s="126"/>
      <c r="G17002" s="9"/>
    </row>
    <row r="17003" spans="1:8" ht="18" customHeight="1">
      <c r="A17003" s="537">
        <v>42546</v>
      </c>
      <c r="B17003" s="355"/>
      <c r="C17003" s="491" t="s">
        <v>398</v>
      </c>
      <c r="D17003" s="525"/>
      <c r="F17003" s="127"/>
    </row>
    <row r="17004" spans="1:8" ht="18" customHeight="1">
      <c r="A17004" s="531" t="s">
        <v>3125</v>
      </c>
      <c r="B17004" s="436" t="s">
        <v>134</v>
      </c>
      <c r="C17004" s="494" t="s">
        <v>152</v>
      </c>
      <c r="D17004" s="527">
        <f>SUM(D17005:D17125)</f>
        <v>8691.9999999999982</v>
      </c>
      <c r="E17004" s="166"/>
      <c r="F17004" s="166">
        <f>SUM(F17005:F17125)</f>
        <v>306380880</v>
      </c>
      <c r="G17004" s="166">
        <f>SUM(G17005:G17125)</f>
        <v>306380880</v>
      </c>
    </row>
    <row r="17005" spans="1:8" ht="18" customHeight="1">
      <c r="A17005" s="532" t="s">
        <v>2475</v>
      </c>
      <c r="B17005" s="441" t="s">
        <v>31</v>
      </c>
      <c r="C17005" s="492" t="s">
        <v>62</v>
      </c>
      <c r="D17005" s="492">
        <v>100</v>
      </c>
      <c r="E17005" s="62">
        <v>35000</v>
      </c>
      <c r="F17005" s="139">
        <f t="shared" si="265"/>
        <v>3500000</v>
      </c>
      <c r="G17005" s="85">
        <f>F17005</f>
        <v>3500000</v>
      </c>
    </row>
    <row r="17006" spans="1:8" ht="18" customHeight="1">
      <c r="A17006" s="323"/>
      <c r="B17006" s="302"/>
      <c r="C17006" s="325"/>
      <c r="D17006" s="325"/>
      <c r="E17006" s="46"/>
      <c r="F17006" s="130">
        <f t="shared" ref="F17006:F17104" si="266">E17006*D17006</f>
        <v>0</v>
      </c>
      <c r="G17006" s="69"/>
    </row>
    <row r="17007" spans="1:8" ht="18" customHeight="1">
      <c r="A17007" s="323" t="s">
        <v>309</v>
      </c>
      <c r="B17007" s="302" t="s">
        <v>13</v>
      </c>
      <c r="C17007" s="325" t="s">
        <v>1126</v>
      </c>
      <c r="D17007" s="325">
        <v>227.5</v>
      </c>
      <c r="E17007" s="46">
        <v>30500</v>
      </c>
      <c r="F17007" s="130">
        <f t="shared" si="266"/>
        <v>6938750</v>
      </c>
      <c r="G17007" s="86">
        <f>F17007</f>
        <v>6938750</v>
      </c>
      <c r="H17007" s="277" t="s">
        <v>2474</v>
      </c>
    </row>
    <row r="17008" spans="1:8" ht="18" customHeight="1">
      <c r="A17008" s="323"/>
      <c r="B17008" s="302"/>
      <c r="C17008" s="325"/>
      <c r="D17008" s="325"/>
      <c r="E17008" s="46"/>
      <c r="F17008" s="130">
        <f t="shared" si="266"/>
        <v>0</v>
      </c>
      <c r="G17008" s="69"/>
    </row>
    <row r="17009" spans="1:8" ht="18" customHeight="1">
      <c r="A17009" s="323" t="s">
        <v>3493</v>
      </c>
      <c r="B17009" s="302" t="s">
        <v>31</v>
      </c>
      <c r="C17009" s="325" t="s">
        <v>3494</v>
      </c>
      <c r="D17009" s="325">
        <v>132</v>
      </c>
      <c r="E17009" s="46">
        <v>35000</v>
      </c>
      <c r="F17009" s="130">
        <f t="shared" si="266"/>
        <v>4620000</v>
      </c>
      <c r="G17009" s="86">
        <f>SUM(F17009:F17011)</f>
        <v>16730000</v>
      </c>
    </row>
    <row r="17010" spans="1:8" ht="18" customHeight="1">
      <c r="A17010" s="323"/>
      <c r="B17010" s="302" t="s">
        <v>31</v>
      </c>
      <c r="C17010" s="325" t="s">
        <v>444</v>
      </c>
      <c r="D17010" s="325">
        <v>184.2</v>
      </c>
      <c r="E17010" s="46">
        <v>35000</v>
      </c>
      <c r="F17010" s="130">
        <f t="shared" si="266"/>
        <v>6447000</v>
      </c>
      <c r="G17010" s="69"/>
    </row>
    <row r="17011" spans="1:8" ht="18" customHeight="1">
      <c r="A17011" s="323"/>
      <c r="B17011" s="302" t="s">
        <v>31</v>
      </c>
      <c r="C17011" s="325" t="s">
        <v>209</v>
      </c>
      <c r="D17011" s="325">
        <v>161.80000000000001</v>
      </c>
      <c r="E17011" s="46">
        <v>35000</v>
      </c>
      <c r="F17011" s="130">
        <f t="shared" si="266"/>
        <v>5663000</v>
      </c>
      <c r="G17011" s="69"/>
    </row>
    <row r="17012" spans="1:8" ht="18" customHeight="1">
      <c r="A17012" s="323"/>
      <c r="B17012" s="302"/>
      <c r="C17012" s="325"/>
      <c r="D17012" s="325"/>
      <c r="E17012" s="46"/>
      <c r="F17012" s="130">
        <f t="shared" si="266"/>
        <v>0</v>
      </c>
      <c r="G17012" s="69"/>
    </row>
    <row r="17013" spans="1:8" ht="18" customHeight="1">
      <c r="A17013" s="323" t="s">
        <v>2372</v>
      </c>
      <c r="B17013" s="302" t="s">
        <v>23</v>
      </c>
      <c r="C17013" s="325" t="s">
        <v>113</v>
      </c>
      <c r="D17013" s="325">
        <v>207.6</v>
      </c>
      <c r="E17013" s="46">
        <v>35000</v>
      </c>
      <c r="F17013" s="130">
        <f t="shared" si="266"/>
        <v>7266000</v>
      </c>
      <c r="G17013" s="86">
        <f>F17013</f>
        <v>7266000</v>
      </c>
    </row>
    <row r="17014" spans="1:8" ht="18" customHeight="1">
      <c r="A17014" s="323"/>
      <c r="B17014" s="302"/>
      <c r="C17014" s="325"/>
      <c r="D17014" s="325"/>
      <c r="E17014" s="46"/>
      <c r="F17014" s="130">
        <f t="shared" si="266"/>
        <v>0</v>
      </c>
      <c r="G17014" s="86"/>
    </row>
    <row r="17015" spans="1:8" ht="18" customHeight="1">
      <c r="A17015" s="323" t="s">
        <v>2801</v>
      </c>
      <c r="B17015" s="444" t="s">
        <v>116</v>
      </c>
      <c r="C17015" s="482" t="s">
        <v>1247</v>
      </c>
      <c r="D17015" s="482">
        <v>125.6</v>
      </c>
      <c r="E17015" s="116">
        <v>53000</v>
      </c>
      <c r="F17015" s="131">
        <f t="shared" si="266"/>
        <v>6656800</v>
      </c>
      <c r="G17015" s="86">
        <f>SUM(F17015:F17017)</f>
        <v>19368200</v>
      </c>
      <c r="H17015" s="277" t="s">
        <v>2474</v>
      </c>
    </row>
    <row r="17016" spans="1:8" ht="18" customHeight="1">
      <c r="A17016" s="323"/>
      <c r="B17016" s="444" t="s">
        <v>116</v>
      </c>
      <c r="C17016" s="482" t="s">
        <v>1248</v>
      </c>
      <c r="D17016" s="482">
        <v>107.5</v>
      </c>
      <c r="E17016" s="116">
        <v>58000</v>
      </c>
      <c r="F17016" s="131">
        <f t="shared" si="266"/>
        <v>6235000</v>
      </c>
      <c r="G17016" s="86"/>
    </row>
    <row r="17017" spans="1:8" ht="18" customHeight="1">
      <c r="A17017" s="323"/>
      <c r="B17017" s="444" t="s">
        <v>116</v>
      </c>
      <c r="C17017" s="482" t="s">
        <v>1249</v>
      </c>
      <c r="D17017" s="482">
        <v>102.8</v>
      </c>
      <c r="E17017" s="116">
        <v>63000</v>
      </c>
      <c r="F17017" s="131">
        <f t="shared" si="266"/>
        <v>6476400</v>
      </c>
      <c r="G17017" s="86"/>
    </row>
    <row r="17018" spans="1:8" ht="18" customHeight="1">
      <c r="A17018" s="323"/>
      <c r="B17018" s="302"/>
      <c r="C17018" s="325"/>
      <c r="D17018" s="325"/>
      <c r="E17018" s="46"/>
      <c r="F17018" s="130">
        <f t="shared" si="266"/>
        <v>0</v>
      </c>
      <c r="G17018" s="86"/>
    </row>
    <row r="17019" spans="1:8" ht="18" customHeight="1">
      <c r="A17019" s="323" t="s">
        <v>12</v>
      </c>
      <c r="B17019" s="302" t="s">
        <v>31</v>
      </c>
      <c r="C17019" s="325" t="s">
        <v>189</v>
      </c>
      <c r="D17019" s="325">
        <v>74</v>
      </c>
      <c r="E17019" s="46">
        <v>35000</v>
      </c>
      <c r="F17019" s="130">
        <f t="shared" si="266"/>
        <v>2590000</v>
      </c>
      <c r="G17019" s="86">
        <f>SUM(F17019:F17020)</f>
        <v>8050000</v>
      </c>
    </row>
    <row r="17020" spans="1:8" ht="18" customHeight="1">
      <c r="A17020" s="323"/>
      <c r="B17020" s="302" t="s">
        <v>31</v>
      </c>
      <c r="C17020" s="325" t="s">
        <v>579</v>
      </c>
      <c r="D17020" s="325">
        <v>156</v>
      </c>
      <c r="E17020" s="46">
        <v>35000</v>
      </c>
      <c r="F17020" s="130">
        <f t="shared" si="266"/>
        <v>5460000</v>
      </c>
      <c r="G17020" s="86"/>
    </row>
    <row r="17021" spans="1:8" ht="18" customHeight="1">
      <c r="A17021" s="323"/>
      <c r="B17021" s="302"/>
      <c r="C17021" s="325"/>
      <c r="D17021" s="325"/>
      <c r="E17021" s="46"/>
      <c r="F17021" s="130">
        <f t="shared" si="266"/>
        <v>0</v>
      </c>
      <c r="G17021" s="86"/>
    </row>
    <row r="17022" spans="1:8" ht="18" customHeight="1">
      <c r="A17022" s="323" t="s">
        <v>2305</v>
      </c>
      <c r="B17022" s="302" t="s">
        <v>3491</v>
      </c>
      <c r="C17022" s="325" t="s">
        <v>46</v>
      </c>
      <c r="D17022" s="325">
        <f>50+71.7</f>
        <v>121.7</v>
      </c>
      <c r="E17022" s="46">
        <v>39000</v>
      </c>
      <c r="F17022" s="130">
        <f t="shared" si="266"/>
        <v>4746300</v>
      </c>
      <c r="G17022" s="86">
        <f>SUM(F17022:F17027)</f>
        <v>15180200</v>
      </c>
      <c r="H17022" s="277" t="s">
        <v>2474</v>
      </c>
    </row>
    <row r="17023" spans="1:8" ht="18" customHeight="1">
      <c r="A17023" s="323"/>
      <c r="B17023" s="302" t="s">
        <v>3491</v>
      </c>
      <c r="C17023" s="325" t="s">
        <v>385</v>
      </c>
      <c r="D17023" s="325">
        <v>55.4</v>
      </c>
      <c r="E17023" s="46">
        <v>39000</v>
      </c>
      <c r="F17023" s="130">
        <f t="shared" si="266"/>
        <v>2160600</v>
      </c>
      <c r="G17023" s="69"/>
    </row>
    <row r="17024" spans="1:8" ht="18" customHeight="1">
      <c r="A17024" s="323"/>
      <c r="B17024" s="302" t="s">
        <v>3491</v>
      </c>
      <c r="C17024" s="325" t="s">
        <v>581</v>
      </c>
      <c r="D17024" s="325">
        <v>49</v>
      </c>
      <c r="E17024" s="46">
        <v>39000</v>
      </c>
      <c r="F17024" s="130">
        <f t="shared" si="266"/>
        <v>1911000</v>
      </c>
      <c r="G17024" s="69"/>
    </row>
    <row r="17025" spans="1:9" ht="18" customHeight="1">
      <c r="A17025" s="323"/>
      <c r="B17025" s="302" t="s">
        <v>3491</v>
      </c>
      <c r="C17025" s="325" t="s">
        <v>45</v>
      </c>
      <c r="D17025" s="325">
        <v>64.7</v>
      </c>
      <c r="E17025" s="46">
        <v>39000</v>
      </c>
      <c r="F17025" s="130">
        <f t="shared" si="266"/>
        <v>2523300</v>
      </c>
      <c r="G17025" s="69"/>
    </row>
    <row r="17026" spans="1:9" ht="18" customHeight="1">
      <c r="A17026" s="323"/>
      <c r="B17026" s="302" t="s">
        <v>3491</v>
      </c>
      <c r="C17026" s="325" t="s">
        <v>948</v>
      </c>
      <c r="D17026" s="325">
        <v>51</v>
      </c>
      <c r="E17026" s="46">
        <v>39000</v>
      </c>
      <c r="F17026" s="130">
        <f t="shared" si="266"/>
        <v>1989000</v>
      </c>
      <c r="G17026" s="69"/>
    </row>
    <row r="17027" spans="1:9" ht="18" customHeight="1">
      <c r="A17027" s="323"/>
      <c r="B17027" s="302" t="s">
        <v>233</v>
      </c>
      <c r="C17027" s="325" t="s">
        <v>1132</v>
      </c>
      <c r="D17027" s="325">
        <v>50</v>
      </c>
      <c r="E17027" s="46">
        <v>37000</v>
      </c>
      <c r="F17027" s="130">
        <f t="shared" si="266"/>
        <v>1850000</v>
      </c>
      <c r="G17027" s="69"/>
    </row>
    <row r="17028" spans="1:9" ht="18" customHeight="1">
      <c r="A17028" s="323"/>
      <c r="B17028" s="302"/>
      <c r="C17028" s="325"/>
      <c r="D17028" s="325"/>
      <c r="E17028" s="46"/>
      <c r="F17028" s="130">
        <f t="shared" si="266"/>
        <v>0</v>
      </c>
      <c r="G17028" s="69"/>
    </row>
    <row r="17029" spans="1:9" ht="18" customHeight="1">
      <c r="A17029" s="323" t="s">
        <v>26</v>
      </c>
      <c r="B17029" s="302" t="s">
        <v>13</v>
      </c>
      <c r="C17029" s="325" t="s">
        <v>22</v>
      </c>
      <c r="D17029" s="325">
        <v>50</v>
      </c>
      <c r="E17029" s="46">
        <v>30000</v>
      </c>
      <c r="F17029" s="130">
        <f t="shared" si="266"/>
        <v>1500000</v>
      </c>
      <c r="G17029" s="86">
        <f>SUM(F17029:F17031)</f>
        <v>4725000</v>
      </c>
    </row>
    <row r="17030" spans="1:9" ht="18" customHeight="1">
      <c r="A17030" s="323"/>
      <c r="B17030" s="302" t="s">
        <v>13</v>
      </c>
      <c r="C17030" s="325" t="s">
        <v>60</v>
      </c>
      <c r="D17030" s="325">
        <v>50</v>
      </c>
      <c r="E17030" s="46">
        <v>30000</v>
      </c>
      <c r="F17030" s="130">
        <f t="shared" si="266"/>
        <v>1500000</v>
      </c>
      <c r="G17030" s="69"/>
    </row>
    <row r="17031" spans="1:9" ht="18" customHeight="1">
      <c r="A17031" s="323"/>
      <c r="B17031" s="302" t="s">
        <v>23</v>
      </c>
      <c r="C17031" s="325" t="s">
        <v>15</v>
      </c>
      <c r="D17031" s="325">
        <v>50</v>
      </c>
      <c r="E17031" s="46">
        <v>34500</v>
      </c>
      <c r="F17031" s="130">
        <f t="shared" si="266"/>
        <v>1725000</v>
      </c>
      <c r="G17031" s="69"/>
    </row>
    <row r="17032" spans="1:9" ht="18" customHeight="1">
      <c r="A17032" s="323"/>
      <c r="B17032" s="302"/>
      <c r="C17032" s="325"/>
      <c r="D17032" s="325"/>
      <c r="E17032" s="46"/>
      <c r="F17032" s="130">
        <f t="shared" si="266"/>
        <v>0</v>
      </c>
      <c r="G17032" s="69"/>
    </row>
    <row r="17033" spans="1:9" ht="18" customHeight="1">
      <c r="A17033" s="323" t="s">
        <v>24</v>
      </c>
      <c r="B17033" s="302" t="s">
        <v>13</v>
      </c>
      <c r="C17033" s="325" t="s">
        <v>60</v>
      </c>
      <c r="D17033" s="325">
        <v>100</v>
      </c>
      <c r="E17033" s="46">
        <v>30000</v>
      </c>
      <c r="F17033" s="130">
        <f t="shared" si="266"/>
        <v>3000000</v>
      </c>
      <c r="G17033" s="86">
        <f>SUM(F17033:F17037)</f>
        <v>26200000</v>
      </c>
      <c r="H17033" s="277" t="s">
        <v>2474</v>
      </c>
      <c r="I17033" s="398" t="s">
        <v>2785</v>
      </c>
    </row>
    <row r="17034" spans="1:9" ht="18" customHeight="1">
      <c r="A17034" s="323"/>
      <c r="B17034" s="302" t="s">
        <v>13</v>
      </c>
      <c r="C17034" s="325" t="s">
        <v>59</v>
      </c>
      <c r="D17034" s="325">
        <v>20</v>
      </c>
      <c r="E17034" s="46">
        <v>30000</v>
      </c>
      <c r="F17034" s="130">
        <f t="shared" si="266"/>
        <v>600000</v>
      </c>
      <c r="G17034" s="69"/>
      <c r="I17034" s="398" t="s">
        <v>2785</v>
      </c>
    </row>
    <row r="17035" spans="1:9" ht="18" customHeight="1">
      <c r="A17035" s="323"/>
      <c r="B17035" s="302" t="s">
        <v>13</v>
      </c>
      <c r="C17035" s="325" t="s">
        <v>156</v>
      </c>
      <c r="D17035" s="325">
        <v>500</v>
      </c>
      <c r="E17035" s="46">
        <v>30000</v>
      </c>
      <c r="F17035" s="130">
        <f t="shared" si="266"/>
        <v>15000000</v>
      </c>
      <c r="G17035" s="69"/>
      <c r="I17035" s="398" t="s">
        <v>2822</v>
      </c>
    </row>
    <row r="17036" spans="1:9" ht="18" customHeight="1">
      <c r="A17036" s="323"/>
      <c r="B17036" s="444" t="s">
        <v>137</v>
      </c>
      <c r="C17036" s="482" t="s">
        <v>973</v>
      </c>
      <c r="D17036" s="482">
        <v>100</v>
      </c>
      <c r="E17036" s="116">
        <v>38000</v>
      </c>
      <c r="F17036" s="131">
        <f t="shared" si="266"/>
        <v>3800000</v>
      </c>
      <c r="G17036" s="69"/>
      <c r="I17036" s="338" t="s">
        <v>2976</v>
      </c>
    </row>
    <row r="17037" spans="1:9" ht="18" customHeight="1">
      <c r="A17037" s="323"/>
      <c r="B17037" s="444" t="s">
        <v>137</v>
      </c>
      <c r="C17037" s="482" t="s">
        <v>529</v>
      </c>
      <c r="D17037" s="482">
        <v>100</v>
      </c>
      <c r="E17037" s="116">
        <v>38000</v>
      </c>
      <c r="F17037" s="131">
        <f t="shared" si="266"/>
        <v>3800000</v>
      </c>
      <c r="G17037" s="69"/>
      <c r="I17037" s="338" t="s">
        <v>2976</v>
      </c>
    </row>
    <row r="17038" spans="1:9" ht="18" customHeight="1">
      <c r="A17038" s="323"/>
      <c r="B17038" s="302"/>
      <c r="C17038" s="325"/>
      <c r="D17038" s="325"/>
      <c r="E17038" s="46"/>
      <c r="F17038" s="130">
        <f t="shared" si="266"/>
        <v>0</v>
      </c>
      <c r="G17038" s="69"/>
    </row>
    <row r="17039" spans="1:9" ht="18" customHeight="1">
      <c r="A17039" s="323" t="s">
        <v>3485</v>
      </c>
      <c r="B17039" s="302" t="s">
        <v>31</v>
      </c>
      <c r="C17039" s="325" t="s">
        <v>189</v>
      </c>
      <c r="D17039" s="325">
        <v>50.6</v>
      </c>
      <c r="E17039" s="46">
        <v>35000</v>
      </c>
      <c r="F17039" s="130">
        <f t="shared" si="266"/>
        <v>1771000</v>
      </c>
      <c r="G17039" s="86">
        <f>F17039</f>
        <v>1771000</v>
      </c>
    </row>
    <row r="17040" spans="1:9" ht="18" customHeight="1">
      <c r="A17040" s="323"/>
      <c r="B17040" s="302"/>
      <c r="C17040" s="325"/>
      <c r="D17040" s="325"/>
      <c r="E17040" s="46"/>
      <c r="F17040" s="130">
        <f t="shared" si="266"/>
        <v>0</v>
      </c>
      <c r="G17040" s="69"/>
    </row>
    <row r="17041" spans="1:9" ht="18" customHeight="1">
      <c r="A17041" s="323" t="s">
        <v>1514</v>
      </c>
      <c r="B17041" s="302" t="s">
        <v>13</v>
      </c>
      <c r="C17041" s="325" t="s">
        <v>29</v>
      </c>
      <c r="D17041" s="325">
        <v>100</v>
      </c>
      <c r="E17041" s="46">
        <v>30500</v>
      </c>
      <c r="F17041" s="130">
        <f t="shared" si="266"/>
        <v>3050000</v>
      </c>
      <c r="G17041" s="86">
        <f>SUM(F17041:F17044)</f>
        <v>14799500</v>
      </c>
      <c r="H17041" s="277" t="s">
        <v>2474</v>
      </c>
    </row>
    <row r="17042" spans="1:9" ht="18" customHeight="1">
      <c r="A17042" s="323"/>
      <c r="B17042" s="302" t="s">
        <v>31</v>
      </c>
      <c r="C17042" s="325" t="s">
        <v>2055</v>
      </c>
      <c r="D17042" s="325">
        <v>108.7</v>
      </c>
      <c r="E17042" s="46">
        <v>35000</v>
      </c>
      <c r="F17042" s="130">
        <f t="shared" si="266"/>
        <v>3804500</v>
      </c>
      <c r="G17042" s="69"/>
    </row>
    <row r="17043" spans="1:9" ht="18" customHeight="1">
      <c r="A17043" s="323"/>
      <c r="B17043" s="302" t="s">
        <v>31</v>
      </c>
      <c r="C17043" s="325" t="s">
        <v>495</v>
      </c>
      <c r="D17043" s="325">
        <v>53.4</v>
      </c>
      <c r="E17043" s="46">
        <v>35000</v>
      </c>
      <c r="F17043" s="130">
        <f t="shared" si="266"/>
        <v>1869000</v>
      </c>
      <c r="G17043" s="69"/>
    </row>
    <row r="17044" spans="1:9" ht="18" customHeight="1">
      <c r="A17044" s="323"/>
      <c r="B17044" s="302" t="s">
        <v>23</v>
      </c>
      <c r="C17044" s="325" t="s">
        <v>2204</v>
      </c>
      <c r="D17044" s="325">
        <v>196</v>
      </c>
      <c r="E17044" s="46">
        <v>31000</v>
      </c>
      <c r="F17044" s="130">
        <f>E17044*D17044</f>
        <v>6076000</v>
      </c>
      <c r="G17044" s="69"/>
    </row>
    <row r="17045" spans="1:9" ht="18" customHeight="1">
      <c r="A17045" s="323"/>
      <c r="B17045" s="302"/>
      <c r="C17045" s="325"/>
      <c r="D17045" s="325"/>
      <c r="E17045" s="46"/>
      <c r="F17045" s="130">
        <f t="shared" si="266"/>
        <v>0</v>
      </c>
      <c r="G17045" s="69"/>
    </row>
    <row r="17046" spans="1:9" ht="18" customHeight="1">
      <c r="A17046" s="323" t="s">
        <v>196</v>
      </c>
      <c r="B17046" s="302" t="s">
        <v>515</v>
      </c>
      <c r="C17046" s="325" t="s">
        <v>198</v>
      </c>
      <c r="D17046" s="325">
        <v>50</v>
      </c>
      <c r="E17046" s="46">
        <v>31500</v>
      </c>
      <c r="F17046" s="130">
        <f t="shared" si="266"/>
        <v>1575000</v>
      </c>
      <c r="G17046" s="86">
        <f>SUM(F17046:F17050)</f>
        <v>14145550</v>
      </c>
      <c r="H17046" s="277" t="s">
        <v>2474</v>
      </c>
      <c r="I17046" s="398" t="s">
        <v>2520</v>
      </c>
    </row>
    <row r="17047" spans="1:9" ht="18" customHeight="1">
      <c r="A17047" s="323"/>
      <c r="B17047" s="302" t="s">
        <v>31</v>
      </c>
      <c r="C17047" s="325" t="s">
        <v>200</v>
      </c>
      <c r="D17047" s="325">
        <v>99.5</v>
      </c>
      <c r="E17047" s="46">
        <v>36500</v>
      </c>
      <c r="F17047" s="130">
        <f t="shared" si="266"/>
        <v>3631750</v>
      </c>
      <c r="G17047" s="69"/>
      <c r="I17047" s="398" t="s">
        <v>2520</v>
      </c>
    </row>
    <row r="17048" spans="1:9" ht="18" customHeight="1">
      <c r="A17048" s="323"/>
      <c r="B17048" s="302" t="s">
        <v>31</v>
      </c>
      <c r="C17048" s="325" t="s">
        <v>199</v>
      </c>
      <c r="D17048" s="325">
        <v>104.3</v>
      </c>
      <c r="E17048" s="46">
        <v>37000</v>
      </c>
      <c r="F17048" s="130">
        <f t="shared" si="266"/>
        <v>3859100</v>
      </c>
      <c r="G17048" s="69"/>
      <c r="I17048" s="398" t="s">
        <v>2520</v>
      </c>
    </row>
    <row r="17049" spans="1:9" ht="18" customHeight="1">
      <c r="A17049" s="323"/>
      <c r="B17049" s="302" t="s">
        <v>31</v>
      </c>
      <c r="C17049" s="325" t="s">
        <v>201</v>
      </c>
      <c r="D17049" s="325">
        <v>100</v>
      </c>
      <c r="E17049" s="46">
        <v>37000</v>
      </c>
      <c r="F17049" s="130">
        <f t="shared" si="266"/>
        <v>3700000</v>
      </c>
      <c r="G17049" s="69"/>
      <c r="I17049" s="398" t="s">
        <v>2520</v>
      </c>
    </row>
    <row r="17050" spans="1:9" ht="18" customHeight="1">
      <c r="A17050" s="323"/>
      <c r="B17050" s="302" t="s">
        <v>31</v>
      </c>
      <c r="C17050" s="325" t="s">
        <v>143</v>
      </c>
      <c r="D17050" s="325">
        <v>37.799999999999997</v>
      </c>
      <c r="E17050" s="46">
        <v>36500</v>
      </c>
      <c r="F17050" s="130">
        <f t="shared" si="266"/>
        <v>1379700</v>
      </c>
      <c r="G17050" s="69"/>
      <c r="I17050" s="398" t="s">
        <v>2520</v>
      </c>
    </row>
    <row r="17051" spans="1:9" ht="18" customHeight="1">
      <c r="A17051" s="323"/>
      <c r="B17051" s="302"/>
      <c r="C17051" s="325"/>
      <c r="D17051" s="325"/>
      <c r="E17051" s="46"/>
      <c r="F17051" s="130">
        <f t="shared" si="266"/>
        <v>0</v>
      </c>
      <c r="G17051" s="69"/>
    </row>
    <row r="17052" spans="1:9" ht="18" customHeight="1">
      <c r="A17052" s="323" t="s">
        <v>438</v>
      </c>
      <c r="B17052" s="439" t="s">
        <v>3478</v>
      </c>
      <c r="C17052" s="430" t="s">
        <v>3422</v>
      </c>
      <c r="D17052" s="430">
        <v>-5</v>
      </c>
      <c r="E17052" s="54">
        <v>35000</v>
      </c>
      <c r="F17052" s="140">
        <f t="shared" si="266"/>
        <v>-175000</v>
      </c>
      <c r="G17052" s="86">
        <f>SUM(F17052:F17054)</f>
        <v>-952000</v>
      </c>
    </row>
    <row r="17053" spans="1:9" ht="18" customHeight="1">
      <c r="A17053" s="323"/>
      <c r="B17053" s="439" t="s">
        <v>3478</v>
      </c>
      <c r="C17053" s="430" t="s">
        <v>3423</v>
      </c>
      <c r="D17053" s="430">
        <v>-8.8000000000000007</v>
      </c>
      <c r="E17053" s="54">
        <v>35000</v>
      </c>
      <c r="F17053" s="140">
        <f t="shared" si="266"/>
        <v>-308000</v>
      </c>
      <c r="G17053" s="69"/>
    </row>
    <row r="17054" spans="1:9" ht="18" customHeight="1">
      <c r="A17054" s="323"/>
      <c r="B17054" s="439" t="s">
        <v>3478</v>
      </c>
      <c r="C17054" s="430" t="s">
        <v>3421</v>
      </c>
      <c r="D17054" s="430">
        <v>-13.4</v>
      </c>
      <c r="E17054" s="54">
        <v>35000</v>
      </c>
      <c r="F17054" s="140">
        <f t="shared" si="266"/>
        <v>-469000</v>
      </c>
      <c r="G17054" s="69"/>
    </row>
    <row r="17055" spans="1:9" ht="18" customHeight="1">
      <c r="A17055" s="323"/>
      <c r="B17055" s="302"/>
      <c r="C17055" s="325"/>
      <c r="D17055" s="325"/>
      <c r="E17055" s="46"/>
      <c r="F17055" s="130">
        <f t="shared" si="266"/>
        <v>0</v>
      </c>
      <c r="G17055" s="69"/>
    </row>
    <row r="17056" spans="1:9" ht="18" customHeight="1">
      <c r="A17056" s="323" t="s">
        <v>245</v>
      </c>
      <c r="B17056" s="446" t="s">
        <v>3492</v>
      </c>
      <c r="C17056" s="430" t="s">
        <v>1108</v>
      </c>
      <c r="D17056" s="430">
        <v>-603.20000000000005</v>
      </c>
      <c r="E17056" s="54">
        <v>34500</v>
      </c>
      <c r="F17056" s="140">
        <f t="shared" si="266"/>
        <v>-20810400</v>
      </c>
      <c r="G17056" s="86">
        <f>SUM(F17056:F17063)</f>
        <v>-289800</v>
      </c>
      <c r="H17056" s="277" t="s">
        <v>2474</v>
      </c>
    </row>
    <row r="17057" spans="1:8" ht="18" customHeight="1">
      <c r="A17057" s="323"/>
      <c r="B17057" s="446" t="s">
        <v>3492</v>
      </c>
      <c r="C17057" s="430" t="s">
        <v>3446</v>
      </c>
      <c r="D17057" s="430">
        <v>-725</v>
      </c>
      <c r="E17057" s="54">
        <v>34500</v>
      </c>
      <c r="F17057" s="140">
        <f t="shared" si="266"/>
        <v>-25012500</v>
      </c>
      <c r="G17057" s="69"/>
    </row>
    <row r="17058" spans="1:8" ht="18" customHeight="1">
      <c r="A17058" s="323"/>
      <c r="B17058" s="446" t="s">
        <v>3492</v>
      </c>
      <c r="C17058" s="430" t="s">
        <v>3447</v>
      </c>
      <c r="D17058" s="430">
        <v>-311.7</v>
      </c>
      <c r="E17058" s="54">
        <v>34500</v>
      </c>
      <c r="F17058" s="140">
        <f t="shared" si="266"/>
        <v>-10753650</v>
      </c>
      <c r="G17058" s="69"/>
    </row>
    <row r="17059" spans="1:8" ht="18" customHeight="1">
      <c r="A17059" s="323"/>
      <c r="B17059" s="446" t="s">
        <v>3492</v>
      </c>
      <c r="C17059" s="430" t="s">
        <v>3448</v>
      </c>
      <c r="D17059" s="430">
        <v>-200</v>
      </c>
      <c r="E17059" s="54">
        <v>34500</v>
      </c>
      <c r="F17059" s="140">
        <f t="shared" si="266"/>
        <v>-6900000</v>
      </c>
      <c r="G17059" s="69"/>
    </row>
    <row r="17060" spans="1:8" ht="18" customHeight="1">
      <c r="A17060" s="323"/>
      <c r="B17060" s="302" t="s">
        <v>31</v>
      </c>
      <c r="C17060" s="325" t="s">
        <v>1108</v>
      </c>
      <c r="D17060" s="325">
        <v>600.5</v>
      </c>
      <c r="E17060" s="46">
        <v>34500</v>
      </c>
      <c r="F17060" s="130">
        <f t="shared" si="266"/>
        <v>20717250</v>
      </c>
      <c r="G17060" s="69"/>
    </row>
    <row r="17061" spans="1:8" ht="18" customHeight="1">
      <c r="A17061" s="323"/>
      <c r="B17061" s="302" t="s">
        <v>31</v>
      </c>
      <c r="C17061" s="325" t="s">
        <v>3446</v>
      </c>
      <c r="D17061" s="325">
        <v>722</v>
      </c>
      <c r="E17061" s="46">
        <v>34500</v>
      </c>
      <c r="F17061" s="130">
        <f t="shared" si="266"/>
        <v>24909000</v>
      </c>
      <c r="G17061" s="69"/>
    </row>
    <row r="17062" spans="1:8" ht="18" customHeight="1">
      <c r="A17062" s="323"/>
      <c r="B17062" s="302" t="s">
        <v>31</v>
      </c>
      <c r="C17062" s="325" t="s">
        <v>3447</v>
      </c>
      <c r="D17062" s="325">
        <v>309.8</v>
      </c>
      <c r="E17062" s="46">
        <v>34500</v>
      </c>
      <c r="F17062" s="130">
        <f t="shared" si="266"/>
        <v>10688100</v>
      </c>
      <c r="G17062" s="69"/>
    </row>
    <row r="17063" spans="1:8" ht="18" customHeight="1">
      <c r="A17063" s="323"/>
      <c r="B17063" s="302" t="s">
        <v>31</v>
      </c>
      <c r="C17063" s="325" t="s">
        <v>3448</v>
      </c>
      <c r="D17063" s="325">
        <v>199.2</v>
      </c>
      <c r="E17063" s="46">
        <v>34500</v>
      </c>
      <c r="F17063" s="130">
        <f t="shared" si="266"/>
        <v>6872400</v>
      </c>
      <c r="G17063" s="69"/>
    </row>
    <row r="17064" spans="1:8" ht="18" customHeight="1">
      <c r="A17064" s="323"/>
      <c r="B17064" s="446"/>
      <c r="C17064" s="430"/>
      <c r="D17064" s="430"/>
      <c r="E17064" s="54"/>
      <c r="F17064" s="130">
        <f t="shared" si="266"/>
        <v>0</v>
      </c>
      <c r="G17064" s="69"/>
    </row>
    <row r="17065" spans="1:8" ht="18" customHeight="1">
      <c r="A17065" s="323" t="s">
        <v>1420</v>
      </c>
      <c r="B17065" s="444" t="s">
        <v>693</v>
      </c>
      <c r="C17065" s="482" t="s">
        <v>2393</v>
      </c>
      <c r="D17065" s="482">
        <v>105.3</v>
      </c>
      <c r="E17065" s="116">
        <v>45500</v>
      </c>
      <c r="F17065" s="131">
        <f t="shared" si="266"/>
        <v>4791150</v>
      </c>
      <c r="G17065" s="86">
        <f>F17065</f>
        <v>4791150</v>
      </c>
      <c r="H17065" s="277" t="s">
        <v>2474</v>
      </c>
    </row>
    <row r="17066" spans="1:8" ht="18" customHeight="1">
      <c r="A17066" s="323"/>
      <c r="B17066" s="302"/>
      <c r="C17066" s="325"/>
      <c r="D17066" s="325"/>
      <c r="E17066" s="46"/>
      <c r="F17066" s="130">
        <f t="shared" si="266"/>
        <v>0</v>
      </c>
      <c r="G17066" s="69"/>
    </row>
    <row r="17067" spans="1:8" ht="18" customHeight="1">
      <c r="A17067" s="323" t="s">
        <v>77</v>
      </c>
      <c r="B17067" s="439" t="s">
        <v>430</v>
      </c>
      <c r="C17067" s="430"/>
      <c r="D17067" s="430">
        <v>-82</v>
      </c>
      <c r="E17067" s="54">
        <v>4000</v>
      </c>
      <c r="F17067" s="140">
        <f t="shared" si="266"/>
        <v>-328000</v>
      </c>
      <c r="G17067" s="86">
        <f>SUM(F17067:F17069)</f>
        <v>1034000</v>
      </c>
      <c r="H17067" s="277" t="s">
        <v>2474</v>
      </c>
    </row>
    <row r="17068" spans="1:8" ht="18" customHeight="1">
      <c r="A17068" s="323"/>
      <c r="B17068" s="446" t="s">
        <v>3502</v>
      </c>
      <c r="C17068" s="430"/>
      <c r="D17068" s="430">
        <v>-45</v>
      </c>
      <c r="E17068" s="54">
        <v>5000</v>
      </c>
      <c r="F17068" s="140">
        <f t="shared" si="266"/>
        <v>-225000</v>
      </c>
      <c r="G17068" s="69"/>
    </row>
    <row r="17069" spans="1:8" ht="18" customHeight="1">
      <c r="A17069" s="323"/>
      <c r="B17069" s="302" t="s">
        <v>23</v>
      </c>
      <c r="C17069" s="325" t="s">
        <v>1178</v>
      </c>
      <c r="D17069" s="325">
        <v>46</v>
      </c>
      <c r="E17069" s="46">
        <v>34500</v>
      </c>
      <c r="F17069" s="130">
        <f t="shared" si="266"/>
        <v>1587000</v>
      </c>
      <c r="G17069" s="69"/>
    </row>
    <row r="17070" spans="1:8" ht="18" customHeight="1">
      <c r="A17070" s="323"/>
      <c r="B17070" s="302"/>
      <c r="C17070" s="325"/>
      <c r="D17070" s="325"/>
      <c r="E17070" s="46"/>
      <c r="F17070" s="130">
        <f t="shared" si="266"/>
        <v>0</v>
      </c>
      <c r="G17070" s="69"/>
    </row>
    <row r="17071" spans="1:8" ht="18" customHeight="1">
      <c r="A17071" s="323" t="s">
        <v>253</v>
      </c>
      <c r="B17071" s="302" t="s">
        <v>23</v>
      </c>
      <c r="C17071" s="325" t="s">
        <v>3187</v>
      </c>
      <c r="D17071" s="325">
        <v>65</v>
      </c>
      <c r="E17071" s="46">
        <v>36000</v>
      </c>
      <c r="F17071" s="130">
        <f t="shared" si="266"/>
        <v>2340000</v>
      </c>
      <c r="G17071" s="86">
        <f>F17071</f>
        <v>2340000</v>
      </c>
      <c r="H17071" s="277" t="s">
        <v>2474</v>
      </c>
    </row>
    <row r="17072" spans="1:8" ht="18" customHeight="1">
      <c r="A17072" s="323"/>
      <c r="B17072" s="302"/>
      <c r="C17072" s="325"/>
      <c r="D17072" s="325"/>
      <c r="E17072" s="46"/>
      <c r="F17072" s="130">
        <f t="shared" si="266"/>
        <v>0</v>
      </c>
      <c r="G17072" s="69"/>
    </row>
    <row r="17073" spans="1:8" ht="18" customHeight="1">
      <c r="A17073" s="323" t="s">
        <v>394</v>
      </c>
      <c r="B17073" s="302" t="s">
        <v>319</v>
      </c>
      <c r="C17073" s="325" t="s">
        <v>671</v>
      </c>
      <c r="D17073" s="325">
        <v>126.9</v>
      </c>
      <c r="E17073" s="46">
        <v>34000</v>
      </c>
      <c r="F17073" s="130">
        <f t="shared" si="266"/>
        <v>4314600</v>
      </c>
      <c r="G17073" s="86">
        <f>SUM(F17073:F17074)</f>
        <v>8426600</v>
      </c>
      <c r="H17073" s="277" t="s">
        <v>2474</v>
      </c>
    </row>
    <row r="17074" spans="1:8" ht="18" customHeight="1">
      <c r="A17074" s="323"/>
      <c r="B17074" s="302" t="s">
        <v>518</v>
      </c>
      <c r="C17074" s="325" t="s">
        <v>671</v>
      </c>
      <c r="D17074" s="325">
        <v>128.5</v>
      </c>
      <c r="E17074" s="46">
        <v>32000</v>
      </c>
      <c r="F17074" s="130">
        <f t="shared" si="266"/>
        <v>4112000</v>
      </c>
      <c r="G17074" s="69"/>
    </row>
    <row r="17075" spans="1:8" ht="18" customHeight="1">
      <c r="A17075" s="323"/>
      <c r="B17075" s="302"/>
      <c r="C17075" s="325"/>
      <c r="D17075" s="325"/>
      <c r="E17075" s="46"/>
      <c r="F17075" s="130">
        <f t="shared" si="266"/>
        <v>0</v>
      </c>
      <c r="G17075" s="69"/>
    </row>
    <row r="17076" spans="1:8" ht="18" customHeight="1">
      <c r="A17076" s="323" t="s">
        <v>51</v>
      </c>
      <c r="B17076" s="302" t="s">
        <v>23</v>
      </c>
      <c r="C17076" s="325" t="s">
        <v>158</v>
      </c>
      <c r="D17076" s="325">
        <v>51</v>
      </c>
      <c r="E17076" s="46">
        <v>32500</v>
      </c>
      <c r="F17076" s="130">
        <f t="shared" si="266"/>
        <v>1657500</v>
      </c>
      <c r="G17076" s="86">
        <f>SUM(F17076:F17080)</f>
        <v>7012900</v>
      </c>
      <c r="H17076" s="277" t="s">
        <v>2474</v>
      </c>
    </row>
    <row r="17077" spans="1:8" ht="18" customHeight="1">
      <c r="A17077" s="323"/>
      <c r="B17077" s="302" t="s">
        <v>31</v>
      </c>
      <c r="C17077" s="325" t="s">
        <v>75</v>
      </c>
      <c r="D17077" s="325">
        <v>30.4</v>
      </c>
      <c r="E17077" s="46">
        <v>33000</v>
      </c>
      <c r="F17077" s="130">
        <f t="shared" si="266"/>
        <v>1003200</v>
      </c>
      <c r="G17077" s="69"/>
    </row>
    <row r="17078" spans="1:8" ht="18" customHeight="1">
      <c r="A17078" s="323"/>
      <c r="B17078" s="302" t="s">
        <v>31</v>
      </c>
      <c r="C17078" s="325" t="s">
        <v>60</v>
      </c>
      <c r="D17078" s="325">
        <v>28</v>
      </c>
      <c r="E17078" s="46">
        <v>33000</v>
      </c>
      <c r="F17078" s="130">
        <f t="shared" si="266"/>
        <v>924000</v>
      </c>
      <c r="G17078" s="69"/>
    </row>
    <row r="17079" spans="1:8" ht="18" customHeight="1">
      <c r="A17079" s="323"/>
      <c r="B17079" s="302" t="s">
        <v>31</v>
      </c>
      <c r="C17079" s="325" t="s">
        <v>396</v>
      </c>
      <c r="D17079" s="325">
        <v>55.4</v>
      </c>
      <c r="E17079" s="46">
        <v>33000</v>
      </c>
      <c r="F17079" s="130">
        <f t="shared" si="266"/>
        <v>1828200</v>
      </c>
      <c r="G17079" s="69"/>
    </row>
    <row r="17080" spans="1:8" ht="18" customHeight="1">
      <c r="A17080" s="323"/>
      <c r="B17080" s="302" t="s">
        <v>31</v>
      </c>
      <c r="C17080" s="325" t="s">
        <v>158</v>
      </c>
      <c r="D17080" s="325">
        <v>50</v>
      </c>
      <c r="E17080" s="46">
        <v>32000</v>
      </c>
      <c r="F17080" s="130">
        <f t="shared" si="266"/>
        <v>1600000</v>
      </c>
      <c r="G17080" s="69"/>
    </row>
    <row r="17081" spans="1:8" ht="18" customHeight="1">
      <c r="A17081" s="323"/>
      <c r="B17081" s="302"/>
      <c r="C17081" s="325"/>
      <c r="D17081" s="325"/>
      <c r="E17081" s="46"/>
      <c r="F17081" s="130">
        <f t="shared" si="266"/>
        <v>0</v>
      </c>
      <c r="G17081" s="69"/>
    </row>
    <row r="17082" spans="1:8" ht="18" customHeight="1">
      <c r="A17082" s="323" t="s">
        <v>90</v>
      </c>
      <c r="B17082" s="302" t="s">
        <v>13</v>
      </c>
      <c r="C17082" s="325" t="s">
        <v>1089</v>
      </c>
      <c r="D17082" s="325">
        <v>96</v>
      </c>
      <c r="E17082" s="46">
        <v>30500</v>
      </c>
      <c r="F17082" s="130">
        <f t="shared" si="266"/>
        <v>2928000</v>
      </c>
      <c r="G17082" s="86">
        <f>SUM(F17082:F17083)</f>
        <v>6428000</v>
      </c>
      <c r="H17082" s="277" t="s">
        <v>2474</v>
      </c>
    </row>
    <row r="17083" spans="1:8" ht="18" customHeight="1">
      <c r="A17083" s="323"/>
      <c r="B17083" s="302" t="s">
        <v>31</v>
      </c>
      <c r="C17083" s="325" t="s">
        <v>900</v>
      </c>
      <c r="D17083" s="325">
        <v>100</v>
      </c>
      <c r="E17083" s="46">
        <v>35000</v>
      </c>
      <c r="F17083" s="130">
        <f t="shared" si="266"/>
        <v>3500000</v>
      </c>
      <c r="G17083" s="69"/>
    </row>
    <row r="17084" spans="1:8" ht="18" customHeight="1">
      <c r="A17084" s="323"/>
      <c r="B17084" s="302"/>
      <c r="C17084" s="325"/>
      <c r="D17084" s="325"/>
      <c r="E17084" s="46"/>
      <c r="F17084" s="130">
        <f t="shared" si="266"/>
        <v>0</v>
      </c>
      <c r="G17084" s="69"/>
    </row>
    <row r="17085" spans="1:8" ht="18" customHeight="1">
      <c r="A17085" s="323" t="s">
        <v>1080</v>
      </c>
      <c r="B17085" s="302" t="s">
        <v>13</v>
      </c>
      <c r="C17085" s="325" t="s">
        <v>632</v>
      </c>
      <c r="D17085" s="325">
        <v>34</v>
      </c>
      <c r="E17085" s="46">
        <v>31000</v>
      </c>
      <c r="F17085" s="130">
        <f t="shared" si="266"/>
        <v>1054000</v>
      </c>
      <c r="G17085" s="86">
        <f>SUM(F17085:F17087)</f>
        <v>2914000</v>
      </c>
      <c r="H17085" s="277" t="s">
        <v>2474</v>
      </c>
    </row>
    <row r="17086" spans="1:8" ht="18" customHeight="1">
      <c r="A17086" s="323"/>
      <c r="B17086" s="302" t="s">
        <v>13</v>
      </c>
      <c r="C17086" s="325" t="s">
        <v>774</v>
      </c>
      <c r="D17086" s="325">
        <v>30</v>
      </c>
      <c r="E17086" s="46">
        <v>31000</v>
      </c>
      <c r="F17086" s="130">
        <f t="shared" si="266"/>
        <v>930000</v>
      </c>
      <c r="G17086" s="69"/>
    </row>
    <row r="17087" spans="1:8" ht="18" customHeight="1">
      <c r="A17087" s="323"/>
      <c r="B17087" s="302" t="s">
        <v>13</v>
      </c>
      <c r="C17087" s="325" t="s">
        <v>3495</v>
      </c>
      <c r="D17087" s="325">
        <v>30</v>
      </c>
      <c r="E17087" s="46">
        <v>31000</v>
      </c>
      <c r="F17087" s="130">
        <f t="shared" si="266"/>
        <v>930000</v>
      </c>
      <c r="G17087" s="69"/>
    </row>
    <row r="17088" spans="1:8" ht="18" customHeight="1">
      <c r="A17088" s="323"/>
      <c r="B17088" s="302"/>
      <c r="C17088" s="325"/>
      <c r="D17088" s="325"/>
      <c r="E17088" s="46"/>
      <c r="F17088" s="130">
        <f t="shared" si="266"/>
        <v>0</v>
      </c>
      <c r="G17088" s="69"/>
    </row>
    <row r="17089" spans="1:8" ht="18" customHeight="1">
      <c r="A17089" s="323" t="s">
        <v>2492</v>
      </c>
      <c r="B17089" s="302" t="s">
        <v>13</v>
      </c>
      <c r="C17089" s="325" t="s">
        <v>46</v>
      </c>
      <c r="D17089" s="325">
        <v>10</v>
      </c>
      <c r="E17089" s="46">
        <v>30500</v>
      </c>
      <c r="F17089" s="130">
        <f t="shared" si="266"/>
        <v>305000</v>
      </c>
      <c r="G17089" s="86">
        <f>SUM(F17089:F17090)</f>
        <v>610000</v>
      </c>
    </row>
    <row r="17090" spans="1:8" ht="18" customHeight="1">
      <c r="A17090" s="323"/>
      <c r="B17090" s="302" t="s">
        <v>13</v>
      </c>
      <c r="C17090" s="325" t="s">
        <v>76</v>
      </c>
      <c r="D17090" s="325">
        <v>10</v>
      </c>
      <c r="E17090" s="46">
        <v>30500</v>
      </c>
      <c r="F17090" s="130">
        <f t="shared" si="266"/>
        <v>305000</v>
      </c>
      <c r="G17090" s="69"/>
    </row>
    <row r="17091" spans="1:8" ht="18" customHeight="1">
      <c r="A17091" s="323"/>
      <c r="B17091" s="302"/>
      <c r="C17091" s="325"/>
      <c r="D17091" s="325"/>
      <c r="E17091" s="46"/>
      <c r="F17091" s="130">
        <f t="shared" si="266"/>
        <v>0</v>
      </c>
      <c r="G17091" s="69"/>
    </row>
    <row r="17092" spans="1:8" ht="18" customHeight="1">
      <c r="A17092" s="323" t="s">
        <v>2345</v>
      </c>
      <c r="B17092" s="302" t="s">
        <v>13</v>
      </c>
      <c r="C17092" s="325" t="s">
        <v>3496</v>
      </c>
      <c r="D17092" s="325">
        <v>30</v>
      </c>
      <c r="E17092" s="46">
        <v>30500</v>
      </c>
      <c r="F17092" s="130">
        <f t="shared" si="266"/>
        <v>915000</v>
      </c>
      <c r="G17092" s="86">
        <f>SUM(F17092:F17093)</f>
        <v>7594500</v>
      </c>
      <c r="H17092" s="277" t="s">
        <v>2474</v>
      </c>
    </row>
    <row r="17093" spans="1:8" ht="18" customHeight="1">
      <c r="A17093" s="323"/>
      <c r="B17093" s="302" t="s">
        <v>13</v>
      </c>
      <c r="C17093" s="325" t="s">
        <v>2872</v>
      </c>
      <c r="D17093" s="325">
        <v>219</v>
      </c>
      <c r="E17093" s="46">
        <v>30500</v>
      </c>
      <c r="F17093" s="130">
        <f t="shared" si="266"/>
        <v>6679500</v>
      </c>
      <c r="G17093" s="69"/>
    </row>
    <row r="17094" spans="1:8" ht="18" customHeight="1">
      <c r="A17094" s="323"/>
      <c r="B17094" s="302"/>
      <c r="C17094" s="325"/>
      <c r="D17094" s="325"/>
      <c r="E17094" s="46"/>
      <c r="F17094" s="130">
        <f t="shared" si="266"/>
        <v>0</v>
      </c>
      <c r="G17094" s="69"/>
    </row>
    <row r="17095" spans="1:8" ht="18" customHeight="1">
      <c r="A17095" s="323" t="s">
        <v>178</v>
      </c>
      <c r="B17095" s="302" t="s">
        <v>13</v>
      </c>
      <c r="C17095" s="325" t="s">
        <v>633</v>
      </c>
      <c r="D17095" s="325">
        <v>50</v>
      </c>
      <c r="E17095" s="46">
        <v>32500</v>
      </c>
      <c r="F17095" s="130">
        <f t="shared" si="266"/>
        <v>1625000</v>
      </c>
      <c r="G17095" s="86">
        <f>SUM(F17095:F17096)</f>
        <v>6260500</v>
      </c>
      <c r="H17095" s="277" t="s">
        <v>2474</v>
      </c>
    </row>
    <row r="17096" spans="1:8" ht="18" customHeight="1">
      <c r="A17096" s="323"/>
      <c r="B17096" s="302" t="s">
        <v>31</v>
      </c>
      <c r="C17096" s="325" t="s">
        <v>75</v>
      </c>
      <c r="D17096" s="325">
        <v>127</v>
      </c>
      <c r="E17096" s="46">
        <v>36500</v>
      </c>
      <c r="F17096" s="130">
        <f t="shared" si="266"/>
        <v>4635500</v>
      </c>
      <c r="G17096" s="69"/>
    </row>
    <row r="17097" spans="1:8" ht="18" customHeight="1">
      <c r="A17097" s="323"/>
      <c r="B17097" s="302"/>
      <c r="C17097" s="325"/>
      <c r="D17097" s="325"/>
      <c r="E17097" s="46"/>
      <c r="F17097" s="130">
        <f t="shared" si="266"/>
        <v>0</v>
      </c>
      <c r="G17097" s="69"/>
    </row>
    <row r="17098" spans="1:8" ht="18" customHeight="1">
      <c r="A17098" s="323" t="s">
        <v>145</v>
      </c>
      <c r="B17098" s="302" t="s">
        <v>31</v>
      </c>
      <c r="C17098" s="325" t="s">
        <v>1318</v>
      </c>
      <c r="D17098" s="325">
        <v>69</v>
      </c>
      <c r="E17098" s="46">
        <v>28500</v>
      </c>
      <c r="F17098" s="130">
        <f t="shared" si="266"/>
        <v>1966500</v>
      </c>
      <c r="G17098" s="86">
        <f>SUM(F17098:F17099)</f>
        <v>11941500</v>
      </c>
      <c r="H17098" s="277" t="s">
        <v>2474</v>
      </c>
    </row>
    <row r="17099" spans="1:8" ht="18" customHeight="1">
      <c r="A17099" s="323"/>
      <c r="B17099" s="302" t="s">
        <v>31</v>
      </c>
      <c r="C17099" s="325" t="s">
        <v>15</v>
      </c>
      <c r="D17099" s="325">
        <v>350</v>
      </c>
      <c r="E17099" s="46">
        <v>28500</v>
      </c>
      <c r="F17099" s="130">
        <f t="shared" si="266"/>
        <v>9975000</v>
      </c>
      <c r="G17099" s="69"/>
    </row>
    <row r="17100" spans="1:8" ht="18" customHeight="1">
      <c r="A17100" s="323"/>
      <c r="B17100" s="302"/>
      <c r="C17100" s="325"/>
      <c r="D17100" s="325"/>
      <c r="E17100" s="46"/>
      <c r="F17100" s="130">
        <f t="shared" si="266"/>
        <v>0</v>
      </c>
      <c r="G17100" s="69"/>
    </row>
    <row r="17101" spans="1:8" ht="18" customHeight="1">
      <c r="A17101" s="323" t="s">
        <v>2448</v>
      </c>
      <c r="B17101" s="302" t="s">
        <v>3500</v>
      </c>
      <c r="C17101" s="325" t="s">
        <v>2840</v>
      </c>
      <c r="D17101" s="302">
        <v>196</v>
      </c>
      <c r="E17101" s="326">
        <v>33500</v>
      </c>
      <c r="F17101" s="326">
        <f t="shared" si="266"/>
        <v>6566000</v>
      </c>
      <c r="G17101" s="206">
        <f>SUM(F17101:F17103)</f>
        <v>14682500</v>
      </c>
      <c r="H17101" s="277" t="s">
        <v>2474</v>
      </c>
    </row>
    <row r="17102" spans="1:8" ht="18" customHeight="1">
      <c r="A17102" s="323"/>
      <c r="B17102" s="302" t="s">
        <v>3501</v>
      </c>
      <c r="C17102" s="325" t="s">
        <v>391</v>
      </c>
      <c r="D17102" s="302">
        <v>196</v>
      </c>
      <c r="E17102" s="326">
        <v>33500</v>
      </c>
      <c r="F17102" s="326">
        <f t="shared" si="266"/>
        <v>6566000</v>
      </c>
      <c r="G17102" s="69"/>
    </row>
    <row r="17103" spans="1:8" ht="18" customHeight="1">
      <c r="A17103" s="323"/>
      <c r="B17103" s="302" t="s">
        <v>31</v>
      </c>
      <c r="C17103" s="325" t="s">
        <v>244</v>
      </c>
      <c r="D17103" s="325">
        <v>44.3</v>
      </c>
      <c r="E17103" s="326">
        <v>35000</v>
      </c>
      <c r="F17103" s="326">
        <f t="shared" si="266"/>
        <v>1550500</v>
      </c>
      <c r="G17103" s="69"/>
    </row>
    <row r="17104" spans="1:8" ht="18" customHeight="1">
      <c r="A17104" s="323"/>
      <c r="B17104" s="302"/>
      <c r="C17104" s="325"/>
      <c r="D17104" s="325"/>
      <c r="E17104" s="46"/>
      <c r="F17104" s="130">
        <f t="shared" si="266"/>
        <v>0</v>
      </c>
      <c r="G17104" s="69"/>
    </row>
    <row r="17105" spans="1:8" ht="18" customHeight="1">
      <c r="A17105" s="323" t="s">
        <v>316</v>
      </c>
      <c r="B17105" s="302" t="s">
        <v>31</v>
      </c>
      <c r="C17105" s="325" t="s">
        <v>3497</v>
      </c>
      <c r="D17105" s="325">
        <v>57</v>
      </c>
      <c r="E17105" s="46">
        <v>33000</v>
      </c>
      <c r="F17105" s="130">
        <f t="shared" ref="F17105:F17189" si="267">E17105*D17105</f>
        <v>1881000</v>
      </c>
      <c r="G17105" s="86">
        <f>SUM(F17105:F17108)</f>
        <v>17540650</v>
      </c>
      <c r="H17105" s="277" t="s">
        <v>2474</v>
      </c>
    </row>
    <row r="17106" spans="1:8" ht="18" customHeight="1">
      <c r="A17106" s="323"/>
      <c r="B17106" s="302" t="s">
        <v>31</v>
      </c>
      <c r="C17106" s="325" t="s">
        <v>461</v>
      </c>
      <c r="D17106" s="325">
        <v>100</v>
      </c>
      <c r="E17106" s="46">
        <v>34000</v>
      </c>
      <c r="F17106" s="130">
        <f t="shared" si="267"/>
        <v>3400000</v>
      </c>
      <c r="G17106" s="69"/>
    </row>
    <row r="17107" spans="1:8" ht="18" customHeight="1">
      <c r="A17107" s="323"/>
      <c r="B17107" s="302" t="s">
        <v>31</v>
      </c>
      <c r="C17107" s="325" t="s">
        <v>561</v>
      </c>
      <c r="D17107" s="325">
        <v>300</v>
      </c>
      <c r="E17107" s="46">
        <v>34000</v>
      </c>
      <c r="F17107" s="130">
        <f t="shared" si="267"/>
        <v>10200000</v>
      </c>
      <c r="G17107" s="69"/>
    </row>
    <row r="17108" spans="1:8" ht="18" customHeight="1">
      <c r="A17108" s="323"/>
      <c r="B17108" s="302" t="s">
        <v>31</v>
      </c>
      <c r="C17108" s="325" t="s">
        <v>472</v>
      </c>
      <c r="D17108" s="325">
        <v>59.7</v>
      </c>
      <c r="E17108" s="46">
        <v>34500</v>
      </c>
      <c r="F17108" s="130">
        <f t="shared" si="267"/>
        <v>2059650</v>
      </c>
      <c r="G17108" s="69"/>
    </row>
    <row r="17109" spans="1:8" ht="18" customHeight="1">
      <c r="A17109" s="323"/>
      <c r="B17109" s="302"/>
      <c r="C17109" s="325"/>
      <c r="D17109" s="325"/>
      <c r="E17109" s="46"/>
      <c r="F17109" s="130">
        <f t="shared" si="267"/>
        <v>0</v>
      </c>
      <c r="G17109" s="69"/>
    </row>
    <row r="17110" spans="1:8" ht="18" customHeight="1">
      <c r="A17110" s="323" t="s">
        <v>52</v>
      </c>
      <c r="B17110" s="302" t="s">
        <v>208</v>
      </c>
      <c r="C17110" s="325" t="s">
        <v>1941</v>
      </c>
      <c r="D17110" s="325">
        <v>65.599999999999994</v>
      </c>
      <c r="E17110" s="46">
        <v>36800</v>
      </c>
      <c r="F17110" s="130">
        <f t="shared" si="267"/>
        <v>2414080</v>
      </c>
      <c r="G17110" s="86">
        <f>SUM(F17110:F17111)</f>
        <v>46664080</v>
      </c>
      <c r="H17110" s="277" t="s">
        <v>2474</v>
      </c>
    </row>
    <row r="17111" spans="1:8" ht="18" customHeight="1">
      <c r="A17111" s="323"/>
      <c r="B17111" s="302" t="s">
        <v>31</v>
      </c>
      <c r="C17111" s="325" t="s">
        <v>3498</v>
      </c>
      <c r="D17111" s="325">
        <v>1250</v>
      </c>
      <c r="E17111" s="46">
        <v>35400</v>
      </c>
      <c r="F17111" s="130">
        <f t="shared" si="267"/>
        <v>44250000</v>
      </c>
      <c r="G17111" s="69"/>
    </row>
    <row r="17112" spans="1:8" ht="18" customHeight="1">
      <c r="A17112" s="323"/>
      <c r="B17112" s="302"/>
      <c r="C17112" s="325"/>
      <c r="D17112" s="325"/>
      <c r="E17112" s="46"/>
      <c r="F17112" s="130">
        <f t="shared" si="267"/>
        <v>0</v>
      </c>
      <c r="G17112" s="69"/>
    </row>
    <row r="17113" spans="1:8" ht="18" customHeight="1">
      <c r="A17113" s="323" t="s">
        <v>330</v>
      </c>
      <c r="B17113" s="302" t="s">
        <v>518</v>
      </c>
      <c r="C17113" s="325" t="s">
        <v>610</v>
      </c>
      <c r="D17113" s="325">
        <v>164.5</v>
      </c>
      <c r="E17113" s="46">
        <v>37500</v>
      </c>
      <c r="F17113" s="130">
        <f t="shared" si="267"/>
        <v>6168750</v>
      </c>
      <c r="G17113" s="86">
        <f>SUM(F17113:F17116)</f>
        <v>17561000</v>
      </c>
      <c r="H17113" s="277" t="s">
        <v>2474</v>
      </c>
    </row>
    <row r="17114" spans="1:8" ht="18" customHeight="1">
      <c r="A17114" s="323"/>
      <c r="B17114" s="302" t="s">
        <v>518</v>
      </c>
      <c r="C17114" s="325" t="s">
        <v>611</v>
      </c>
      <c r="D17114" s="325">
        <v>216.2</v>
      </c>
      <c r="E17114" s="46">
        <v>37500</v>
      </c>
      <c r="F17114" s="130">
        <f t="shared" si="267"/>
        <v>8107500</v>
      </c>
      <c r="G17114" s="69"/>
    </row>
    <row r="17115" spans="1:8" ht="18" customHeight="1">
      <c r="A17115" s="323"/>
      <c r="B17115" s="302" t="s">
        <v>570</v>
      </c>
      <c r="C17115" s="325" t="s">
        <v>601</v>
      </c>
      <c r="D17115" s="325">
        <v>33.5</v>
      </c>
      <c r="E17115" s="46">
        <v>38500</v>
      </c>
      <c r="F17115" s="130">
        <f t="shared" si="267"/>
        <v>1289750</v>
      </c>
      <c r="G17115" s="69"/>
    </row>
    <row r="17116" spans="1:8" ht="18" customHeight="1">
      <c r="A17116" s="323"/>
      <c r="B17116" s="302" t="s">
        <v>31</v>
      </c>
      <c r="C17116" s="325" t="s">
        <v>483</v>
      </c>
      <c r="D17116" s="325">
        <v>57</v>
      </c>
      <c r="E17116" s="46">
        <v>35000</v>
      </c>
      <c r="F17116" s="130">
        <f t="shared" si="267"/>
        <v>1995000</v>
      </c>
      <c r="G17116" s="69"/>
    </row>
    <row r="17117" spans="1:8" ht="18" customHeight="1">
      <c r="A17117" s="323"/>
      <c r="B17117" s="302"/>
      <c r="C17117" s="325"/>
      <c r="D17117" s="325"/>
      <c r="E17117" s="46"/>
      <c r="F17117" s="130">
        <f t="shared" si="267"/>
        <v>0</v>
      </c>
      <c r="G17117" s="69"/>
    </row>
    <row r="17118" spans="1:8" ht="18" customHeight="1">
      <c r="A17118" s="323" t="s">
        <v>2965</v>
      </c>
      <c r="B17118" s="302" t="s">
        <v>13</v>
      </c>
      <c r="C17118" s="325" t="s">
        <v>276</v>
      </c>
      <c r="D17118" s="325">
        <v>108.5</v>
      </c>
      <c r="E17118" s="46">
        <v>31000</v>
      </c>
      <c r="F17118" s="130">
        <f t="shared" si="267"/>
        <v>3363500</v>
      </c>
      <c r="G17118" s="86">
        <f>F17118</f>
        <v>3363500</v>
      </c>
      <c r="H17118" s="277" t="s">
        <v>2474</v>
      </c>
    </row>
    <row r="17119" spans="1:8" ht="18" customHeight="1">
      <c r="A17119" s="323"/>
      <c r="B17119" s="302"/>
      <c r="C17119" s="325"/>
      <c r="D17119" s="325"/>
      <c r="E17119" s="46"/>
      <c r="F17119" s="130">
        <f t="shared" si="267"/>
        <v>0</v>
      </c>
      <c r="G17119" s="69"/>
    </row>
    <row r="17120" spans="1:8" ht="18" customHeight="1">
      <c r="A17120" s="323" t="s">
        <v>448</v>
      </c>
      <c r="B17120" s="302" t="s">
        <v>13</v>
      </c>
      <c r="C17120" s="325" t="s">
        <v>117</v>
      </c>
      <c r="D17120" s="325">
        <v>25.5</v>
      </c>
      <c r="E17120" s="46">
        <v>30500</v>
      </c>
      <c r="F17120" s="130">
        <f t="shared" si="267"/>
        <v>777750</v>
      </c>
      <c r="G17120" s="86">
        <f>F17120</f>
        <v>777750</v>
      </c>
      <c r="H17120" s="277" t="s">
        <v>2474</v>
      </c>
    </row>
    <row r="17121" spans="1:8" ht="18" customHeight="1">
      <c r="A17121" s="323"/>
      <c r="B17121" s="302"/>
      <c r="C17121" s="325"/>
      <c r="D17121" s="325"/>
      <c r="E17121" s="46"/>
      <c r="F17121" s="130">
        <f t="shared" si="267"/>
        <v>0</v>
      </c>
      <c r="G17121" s="69"/>
    </row>
    <row r="17122" spans="1:8" ht="18" customHeight="1">
      <c r="A17122" s="302" t="s">
        <v>235</v>
      </c>
      <c r="B17122" s="323" t="s">
        <v>376</v>
      </c>
      <c r="C17122" s="325" t="s">
        <v>514</v>
      </c>
      <c r="D17122" s="325">
        <v>30</v>
      </c>
      <c r="E17122" s="46">
        <v>30000</v>
      </c>
      <c r="F17122" s="130">
        <f t="shared" si="267"/>
        <v>900000</v>
      </c>
      <c r="G17122" s="86">
        <f>F17122</f>
        <v>900000</v>
      </c>
      <c r="H17122" s="277" t="s">
        <v>2474</v>
      </c>
    </row>
    <row r="17123" spans="1:8" ht="18" customHeight="1">
      <c r="A17123" s="323"/>
      <c r="B17123" s="302"/>
      <c r="C17123" s="325"/>
      <c r="D17123" s="325"/>
      <c r="E17123" s="46"/>
      <c r="F17123" s="130">
        <f t="shared" si="267"/>
        <v>0</v>
      </c>
      <c r="G17123" s="69"/>
    </row>
    <row r="17124" spans="1:8" ht="18" customHeight="1">
      <c r="A17124" s="323" t="s">
        <v>93</v>
      </c>
      <c r="B17124" s="439" t="s">
        <v>3499</v>
      </c>
      <c r="C17124" s="430" t="s">
        <v>3473</v>
      </c>
      <c r="D17124" s="430">
        <f>-29.7</f>
        <v>-29.7</v>
      </c>
      <c r="E17124" s="54">
        <v>33000</v>
      </c>
      <c r="F17124" s="140">
        <f t="shared" si="267"/>
        <v>-980100</v>
      </c>
      <c r="G17124" s="86">
        <f>SUM(F17124:F17125)</f>
        <v>8105850</v>
      </c>
      <c r="H17124" s="277" t="s">
        <v>2474</v>
      </c>
    </row>
    <row r="17125" spans="1:8" ht="18" customHeight="1">
      <c r="A17125" s="533"/>
      <c r="B17125" s="440" t="s">
        <v>13</v>
      </c>
      <c r="C17125" s="382" t="s">
        <v>807</v>
      </c>
      <c r="D17125" s="382">
        <v>297.89999999999998</v>
      </c>
      <c r="E17125" s="59">
        <v>30500</v>
      </c>
      <c r="F17125" s="132">
        <f t="shared" si="267"/>
        <v>9085950</v>
      </c>
      <c r="G17125" s="92"/>
    </row>
    <row r="17126" spans="1:8" ht="18" customHeight="1">
      <c r="A17126" s="526"/>
      <c r="B17126" s="435"/>
      <c r="C17126" s="484"/>
      <c r="D17126" s="484"/>
      <c r="E17126" s="113"/>
      <c r="F17126" s="126"/>
      <c r="G17126" s="9"/>
    </row>
    <row r="17127" spans="1:8" ht="18" customHeight="1">
      <c r="A17127" s="537">
        <v>42547</v>
      </c>
      <c r="B17127" s="355"/>
      <c r="C17127" s="491" t="s">
        <v>398</v>
      </c>
      <c r="D17127" s="525"/>
      <c r="F17127" s="127"/>
    </row>
    <row r="17128" spans="1:8" ht="18" customHeight="1">
      <c r="A17128" s="531" t="s">
        <v>3125</v>
      </c>
      <c r="B17128" s="436" t="s">
        <v>134</v>
      </c>
      <c r="C17128" s="494" t="s">
        <v>152</v>
      </c>
      <c r="D17128" s="527">
        <f>SUM(D17129:D17189)</f>
        <v>7264.7000000000007</v>
      </c>
      <c r="E17128" s="166"/>
      <c r="F17128" s="166">
        <f>SUM(F17129:F17189)</f>
        <v>251495500</v>
      </c>
      <c r="G17128" s="166">
        <f>SUM(G17129:G17189)</f>
        <v>251495500</v>
      </c>
    </row>
    <row r="17129" spans="1:8" ht="18" customHeight="1">
      <c r="A17129" s="532" t="s">
        <v>354</v>
      </c>
      <c r="B17129" s="437" t="s">
        <v>2229</v>
      </c>
      <c r="C17129" s="487" t="s">
        <v>1016</v>
      </c>
      <c r="D17129" s="487">
        <v>182.2</v>
      </c>
      <c r="E17129" s="42">
        <v>55500</v>
      </c>
      <c r="F17129" s="142">
        <f t="shared" si="267"/>
        <v>10112100</v>
      </c>
      <c r="G17129" s="85">
        <f>F17129</f>
        <v>10112100</v>
      </c>
    </row>
    <row r="17130" spans="1:8" ht="18" customHeight="1">
      <c r="A17130" s="323"/>
      <c r="B17130" s="302"/>
      <c r="C17130" s="325"/>
      <c r="D17130" s="325"/>
      <c r="E17130" s="46"/>
      <c r="F17130" s="130">
        <f t="shared" si="267"/>
        <v>0</v>
      </c>
      <c r="G17130" s="69"/>
    </row>
    <row r="17131" spans="1:8" ht="18" customHeight="1">
      <c r="A17131" s="323" t="s">
        <v>2599</v>
      </c>
      <c r="B17131" s="444" t="s">
        <v>363</v>
      </c>
      <c r="C17131" s="482" t="s">
        <v>364</v>
      </c>
      <c r="D17131" s="482">
        <v>200</v>
      </c>
      <c r="E17131" s="116">
        <v>57000</v>
      </c>
      <c r="F17131" s="131">
        <f t="shared" si="267"/>
        <v>11400000</v>
      </c>
      <c r="G17131" s="86">
        <f>F17131</f>
        <v>11400000</v>
      </c>
    </row>
    <row r="17132" spans="1:8" ht="18" customHeight="1">
      <c r="A17132" s="323"/>
      <c r="B17132" s="302"/>
      <c r="C17132" s="325"/>
      <c r="D17132" s="325"/>
      <c r="E17132" s="46"/>
      <c r="F17132" s="130">
        <f t="shared" si="267"/>
        <v>0</v>
      </c>
      <c r="G17132" s="69"/>
    </row>
    <row r="17133" spans="1:8" ht="18" customHeight="1">
      <c r="A17133" s="323" t="s">
        <v>2475</v>
      </c>
      <c r="B17133" s="302" t="s">
        <v>31</v>
      </c>
      <c r="C17133" s="325" t="s">
        <v>14</v>
      </c>
      <c r="D17133" s="325">
        <v>52</v>
      </c>
      <c r="E17133" s="46">
        <v>35000</v>
      </c>
      <c r="F17133" s="130">
        <f t="shared" si="267"/>
        <v>1820000</v>
      </c>
      <c r="G17133" s="86">
        <f>F17133</f>
        <v>1820000</v>
      </c>
    </row>
    <row r="17134" spans="1:8" ht="18" customHeight="1">
      <c r="A17134" s="323"/>
      <c r="B17134" s="302"/>
      <c r="C17134" s="325"/>
      <c r="D17134" s="325"/>
      <c r="E17134" s="46"/>
      <c r="F17134" s="130">
        <f t="shared" si="267"/>
        <v>0</v>
      </c>
      <c r="G17134" s="86"/>
    </row>
    <row r="17135" spans="1:8" ht="18" customHeight="1">
      <c r="A17135" s="323" t="s">
        <v>1589</v>
      </c>
      <c r="B17135" s="302" t="s">
        <v>31</v>
      </c>
      <c r="C17135" s="325" t="s">
        <v>3504</v>
      </c>
      <c r="D17135" s="325">
        <v>499.9</v>
      </c>
      <c r="E17135" s="46">
        <v>35000</v>
      </c>
      <c r="F17135" s="130">
        <f t="shared" si="267"/>
        <v>17496500</v>
      </c>
      <c r="G17135" s="86">
        <f>F17135</f>
        <v>17496500</v>
      </c>
      <c r="H17135" s="277" t="s">
        <v>2474</v>
      </c>
    </row>
    <row r="17136" spans="1:8" ht="18" customHeight="1">
      <c r="A17136" s="323"/>
      <c r="B17136" s="302"/>
      <c r="C17136" s="325"/>
      <c r="D17136" s="325"/>
      <c r="E17136" s="46"/>
      <c r="F17136" s="130">
        <f t="shared" si="267"/>
        <v>0</v>
      </c>
      <c r="G17136" s="86"/>
    </row>
    <row r="17137" spans="1:9" ht="18" customHeight="1">
      <c r="A17137" s="323" t="s">
        <v>56</v>
      </c>
      <c r="B17137" s="302" t="s">
        <v>13</v>
      </c>
      <c r="C17137" s="325" t="s">
        <v>306</v>
      </c>
      <c r="D17137" s="325">
        <v>58.4</v>
      </c>
      <c r="E17137" s="46">
        <v>31000</v>
      </c>
      <c r="F17137" s="130">
        <f t="shared" si="267"/>
        <v>1810400</v>
      </c>
      <c r="G17137" s="86">
        <f>F17137</f>
        <v>1810400</v>
      </c>
    </row>
    <row r="17138" spans="1:9" ht="18" customHeight="1">
      <c r="A17138" s="323"/>
      <c r="B17138" s="302"/>
      <c r="C17138" s="325"/>
      <c r="D17138" s="325"/>
      <c r="E17138" s="46"/>
      <c r="F17138" s="130">
        <f t="shared" si="267"/>
        <v>0</v>
      </c>
      <c r="G17138" s="86"/>
    </row>
    <row r="17139" spans="1:9" ht="18" customHeight="1">
      <c r="A17139" s="323" t="s">
        <v>157</v>
      </c>
      <c r="B17139" s="302" t="s">
        <v>31</v>
      </c>
      <c r="C17139" s="325" t="s">
        <v>3101</v>
      </c>
      <c r="D17139" s="325">
        <v>65.2</v>
      </c>
      <c r="E17139" s="46">
        <v>35000</v>
      </c>
      <c r="F17139" s="130">
        <f t="shared" si="267"/>
        <v>2282000</v>
      </c>
      <c r="G17139" s="86">
        <f>SUM(F17139:F17140)</f>
        <v>3927000</v>
      </c>
    </row>
    <row r="17140" spans="1:9" ht="18" customHeight="1">
      <c r="A17140" s="323"/>
      <c r="B17140" s="302" t="s">
        <v>31</v>
      </c>
      <c r="C17140" s="325" t="s">
        <v>3507</v>
      </c>
      <c r="D17140" s="325">
        <v>47</v>
      </c>
      <c r="E17140" s="46">
        <v>35000</v>
      </c>
      <c r="F17140" s="130">
        <f t="shared" si="267"/>
        <v>1645000</v>
      </c>
      <c r="G17140" s="86"/>
    </row>
    <row r="17141" spans="1:9" ht="18" customHeight="1">
      <c r="A17141" s="323"/>
      <c r="B17141" s="302"/>
      <c r="C17141" s="325"/>
      <c r="D17141" s="325"/>
      <c r="E17141" s="46"/>
      <c r="F17141" s="130">
        <f t="shared" si="267"/>
        <v>0</v>
      </c>
      <c r="G17141" s="69"/>
    </row>
    <row r="17142" spans="1:9" ht="18" customHeight="1">
      <c r="A17142" s="323" t="s">
        <v>3111</v>
      </c>
      <c r="B17142" s="302" t="s">
        <v>13</v>
      </c>
      <c r="C17142" s="325" t="s">
        <v>673</v>
      </c>
      <c r="D17142" s="325">
        <v>100</v>
      </c>
      <c r="E17142" s="46">
        <v>30500</v>
      </c>
      <c r="F17142" s="130">
        <f t="shared" si="267"/>
        <v>3050000</v>
      </c>
      <c r="G17142" s="86">
        <f>F17142</f>
        <v>3050000</v>
      </c>
    </row>
    <row r="17143" spans="1:9" ht="18" customHeight="1">
      <c r="A17143" s="323"/>
      <c r="B17143" s="302"/>
      <c r="C17143" s="325"/>
      <c r="D17143" s="325"/>
      <c r="E17143" s="46"/>
      <c r="F17143" s="130">
        <f t="shared" si="267"/>
        <v>0</v>
      </c>
      <c r="G17143" s="86"/>
    </row>
    <row r="17144" spans="1:9" ht="18" customHeight="1">
      <c r="A17144" s="323" t="s">
        <v>3198</v>
      </c>
      <c r="B17144" s="302" t="s">
        <v>570</v>
      </c>
      <c r="C17144" s="325" t="s">
        <v>1132</v>
      </c>
      <c r="D17144" s="325">
        <v>136.4</v>
      </c>
      <c r="E17144" s="46">
        <v>37000</v>
      </c>
      <c r="F17144" s="130">
        <f t="shared" si="267"/>
        <v>5046800</v>
      </c>
      <c r="G17144" s="86">
        <f>SUM(F17144:F17145)</f>
        <v>7355600</v>
      </c>
    </row>
    <row r="17145" spans="1:9" ht="18" customHeight="1">
      <c r="A17145" s="323"/>
      <c r="B17145" s="302" t="s">
        <v>3491</v>
      </c>
      <c r="C17145" s="325" t="s">
        <v>43</v>
      </c>
      <c r="D17145" s="325">
        <v>59.2</v>
      </c>
      <c r="E17145" s="46">
        <v>39000</v>
      </c>
      <c r="F17145" s="130">
        <f t="shared" si="267"/>
        <v>2308800</v>
      </c>
      <c r="G17145" s="86"/>
    </row>
    <row r="17146" spans="1:9" ht="18" customHeight="1">
      <c r="A17146" s="323"/>
      <c r="B17146" s="302"/>
      <c r="C17146" s="325"/>
      <c r="D17146" s="325"/>
      <c r="E17146" s="46"/>
      <c r="F17146" s="130">
        <f t="shared" si="267"/>
        <v>0</v>
      </c>
      <c r="G17146" s="86"/>
    </row>
    <row r="17147" spans="1:9" ht="18" customHeight="1">
      <c r="A17147" s="323" t="s">
        <v>2719</v>
      </c>
      <c r="B17147" s="302" t="s">
        <v>13</v>
      </c>
      <c r="C17147" s="325" t="s">
        <v>3505</v>
      </c>
      <c r="D17147" s="325">
        <v>50</v>
      </c>
      <c r="E17147" s="46">
        <v>30500</v>
      </c>
      <c r="F17147" s="130">
        <f t="shared" si="267"/>
        <v>1525000</v>
      </c>
      <c r="G17147" s="86">
        <f>SUM(F17147:F17148)</f>
        <v>3359000</v>
      </c>
    </row>
    <row r="17148" spans="1:9" ht="18" customHeight="1">
      <c r="A17148" s="323"/>
      <c r="B17148" s="302" t="s">
        <v>23</v>
      </c>
      <c r="C17148" s="325" t="s">
        <v>3506</v>
      </c>
      <c r="D17148" s="325">
        <v>52.4</v>
      </c>
      <c r="E17148" s="46">
        <v>35000</v>
      </c>
      <c r="F17148" s="130">
        <f t="shared" si="267"/>
        <v>1834000</v>
      </c>
      <c r="G17148" s="86"/>
    </row>
    <row r="17149" spans="1:9" ht="18" customHeight="1">
      <c r="A17149" s="323"/>
      <c r="B17149" s="302"/>
      <c r="C17149" s="325"/>
      <c r="D17149" s="325"/>
      <c r="E17149" s="46"/>
      <c r="F17149" s="130">
        <f t="shared" si="267"/>
        <v>0</v>
      </c>
      <c r="G17149" s="69"/>
    </row>
    <row r="17150" spans="1:9" ht="18" customHeight="1">
      <c r="A17150" s="323" t="s">
        <v>2273</v>
      </c>
      <c r="B17150" s="444" t="s">
        <v>363</v>
      </c>
      <c r="C17150" s="482" t="s">
        <v>267</v>
      </c>
      <c r="D17150" s="482">
        <v>183.2</v>
      </c>
      <c r="E17150" s="116">
        <v>57000</v>
      </c>
      <c r="F17150" s="131">
        <f t="shared" si="267"/>
        <v>10442400</v>
      </c>
      <c r="G17150" s="86">
        <f>F17150</f>
        <v>10442400</v>
      </c>
      <c r="I17150" s="280" t="s">
        <v>3503</v>
      </c>
    </row>
    <row r="17151" spans="1:9" ht="18" customHeight="1">
      <c r="A17151" s="323"/>
      <c r="B17151" s="302"/>
      <c r="C17151" s="325"/>
      <c r="D17151" s="325"/>
      <c r="E17151" s="46"/>
      <c r="F17151" s="130">
        <f t="shared" si="267"/>
        <v>0</v>
      </c>
      <c r="G17151" s="69"/>
    </row>
    <row r="17152" spans="1:9" ht="18" customHeight="1">
      <c r="A17152" s="323" t="s">
        <v>2648</v>
      </c>
      <c r="B17152" s="302" t="s">
        <v>13</v>
      </c>
      <c r="C17152" s="325" t="s">
        <v>1569</v>
      </c>
      <c r="D17152" s="325">
        <v>70</v>
      </c>
      <c r="E17152" s="46">
        <v>30000</v>
      </c>
      <c r="F17152" s="130">
        <f t="shared" si="267"/>
        <v>2100000</v>
      </c>
      <c r="G17152" s="86">
        <f>SUM(F17152:F17153)</f>
        <v>2700000</v>
      </c>
    </row>
    <row r="17153" spans="1:8" ht="18" customHeight="1">
      <c r="A17153" s="323"/>
      <c r="B17153" s="302" t="s">
        <v>13</v>
      </c>
      <c r="C17153" s="325" t="s">
        <v>59</v>
      </c>
      <c r="D17153" s="325">
        <v>20</v>
      </c>
      <c r="E17153" s="46">
        <v>30000</v>
      </c>
      <c r="F17153" s="130">
        <f t="shared" si="267"/>
        <v>600000</v>
      </c>
      <c r="G17153" s="69"/>
    </row>
    <row r="17154" spans="1:8" ht="18" customHeight="1">
      <c r="A17154" s="323"/>
      <c r="B17154" s="302"/>
      <c r="C17154" s="325"/>
      <c r="D17154" s="325"/>
      <c r="E17154" s="46"/>
      <c r="F17154" s="130">
        <f t="shared" si="267"/>
        <v>0</v>
      </c>
      <c r="G17154" s="69"/>
    </row>
    <row r="17155" spans="1:8" ht="18" customHeight="1">
      <c r="A17155" s="323" t="s">
        <v>316</v>
      </c>
      <c r="B17155" s="302" t="s">
        <v>31</v>
      </c>
      <c r="C17155" s="325" t="s">
        <v>514</v>
      </c>
      <c r="D17155" s="325">
        <v>101</v>
      </c>
      <c r="E17155" s="46">
        <v>34000</v>
      </c>
      <c r="F17155" s="130">
        <f t="shared" si="267"/>
        <v>3434000</v>
      </c>
      <c r="G17155" s="86">
        <f>SUM(F17155:F17163)</f>
        <v>37954200</v>
      </c>
      <c r="H17155" s="277" t="s">
        <v>2474</v>
      </c>
    </row>
    <row r="17156" spans="1:8" ht="18" customHeight="1">
      <c r="A17156" s="323"/>
      <c r="B17156" s="302" t="s">
        <v>31</v>
      </c>
      <c r="C17156" s="325" t="s">
        <v>2794</v>
      </c>
      <c r="D17156" s="325">
        <v>100</v>
      </c>
      <c r="E17156" s="46">
        <v>34000</v>
      </c>
      <c r="F17156" s="130">
        <f t="shared" si="267"/>
        <v>3400000</v>
      </c>
      <c r="G17156" s="69"/>
    </row>
    <row r="17157" spans="1:8" ht="18" customHeight="1">
      <c r="A17157" s="323"/>
      <c r="B17157" s="302" t="s">
        <v>31</v>
      </c>
      <c r="C17157" s="325" t="s">
        <v>22</v>
      </c>
      <c r="D17157" s="325">
        <v>208.3</v>
      </c>
      <c r="E17157" s="46">
        <v>34000</v>
      </c>
      <c r="F17157" s="130">
        <f t="shared" ref="F17157:F17163" si="268">E17157*D17157</f>
        <v>7082200</v>
      </c>
      <c r="G17157" s="69"/>
    </row>
    <row r="17158" spans="1:8" ht="18" customHeight="1">
      <c r="A17158" s="323"/>
      <c r="B17158" s="302" t="s">
        <v>31</v>
      </c>
      <c r="C17158" s="325" t="s">
        <v>461</v>
      </c>
      <c r="D17158" s="325">
        <v>100</v>
      </c>
      <c r="E17158" s="46">
        <v>34000</v>
      </c>
      <c r="F17158" s="130">
        <f t="shared" si="268"/>
        <v>3400000</v>
      </c>
      <c r="G17158" s="69"/>
    </row>
    <row r="17159" spans="1:8" ht="18" customHeight="1">
      <c r="A17159" s="323"/>
      <c r="B17159" s="302" t="s">
        <v>31</v>
      </c>
      <c r="C17159" s="325" t="s">
        <v>786</v>
      </c>
      <c r="D17159" s="325">
        <v>110</v>
      </c>
      <c r="E17159" s="46">
        <v>34000</v>
      </c>
      <c r="F17159" s="130">
        <f t="shared" si="268"/>
        <v>3740000</v>
      </c>
      <c r="G17159" s="69"/>
    </row>
    <row r="17160" spans="1:8" ht="18" customHeight="1">
      <c r="A17160" s="323"/>
      <c r="B17160" s="302" t="s">
        <v>31</v>
      </c>
      <c r="C17160" s="325" t="s">
        <v>561</v>
      </c>
      <c r="D17160" s="325">
        <v>204</v>
      </c>
      <c r="E17160" s="46">
        <v>34000</v>
      </c>
      <c r="F17160" s="130">
        <f t="shared" si="268"/>
        <v>6936000</v>
      </c>
      <c r="G17160" s="69"/>
    </row>
    <row r="17161" spans="1:8" ht="18" customHeight="1">
      <c r="A17161" s="323"/>
      <c r="B17161" s="302" t="s">
        <v>31</v>
      </c>
      <c r="C17161" s="325" t="s">
        <v>986</v>
      </c>
      <c r="D17161" s="325">
        <v>97.9</v>
      </c>
      <c r="E17161" s="46">
        <v>34000</v>
      </c>
      <c r="F17161" s="130">
        <f t="shared" si="268"/>
        <v>3328600</v>
      </c>
      <c r="G17161" s="69"/>
    </row>
    <row r="17162" spans="1:8" ht="18" customHeight="1">
      <c r="A17162" s="323"/>
      <c r="B17162" s="302" t="s">
        <v>31</v>
      </c>
      <c r="C17162" s="325" t="s">
        <v>921</v>
      </c>
      <c r="D17162" s="325">
        <v>119.4</v>
      </c>
      <c r="E17162" s="46">
        <v>34000</v>
      </c>
      <c r="F17162" s="130">
        <f t="shared" si="268"/>
        <v>4059600</v>
      </c>
      <c r="G17162" s="86"/>
    </row>
    <row r="17163" spans="1:8" ht="18" customHeight="1">
      <c r="A17163" s="323"/>
      <c r="B17163" s="302" t="s">
        <v>31</v>
      </c>
      <c r="C17163" s="325" t="s">
        <v>276</v>
      </c>
      <c r="D17163" s="325">
        <v>75.7</v>
      </c>
      <c r="E17163" s="46">
        <v>34000</v>
      </c>
      <c r="F17163" s="130">
        <f t="shared" si="268"/>
        <v>2573800</v>
      </c>
      <c r="G17163" s="69"/>
    </row>
    <row r="17164" spans="1:8" ht="18" customHeight="1">
      <c r="A17164" s="323"/>
      <c r="B17164" s="302"/>
      <c r="C17164" s="325"/>
      <c r="D17164" s="325"/>
      <c r="E17164" s="46"/>
      <c r="F17164" s="130">
        <f t="shared" si="267"/>
        <v>0</v>
      </c>
      <c r="G17164" s="69"/>
    </row>
    <row r="17165" spans="1:8" ht="18" customHeight="1">
      <c r="A17165" s="323" t="s">
        <v>912</v>
      </c>
      <c r="B17165" s="302" t="s">
        <v>31</v>
      </c>
      <c r="C17165" s="325" t="s">
        <v>913</v>
      </c>
      <c r="D17165" s="325">
        <v>210</v>
      </c>
      <c r="E17165" s="46">
        <v>35500</v>
      </c>
      <c r="F17165" s="130">
        <f t="shared" si="267"/>
        <v>7455000</v>
      </c>
      <c r="G17165" s="86">
        <f>F17165</f>
        <v>7455000</v>
      </c>
      <c r="H17165" s="277" t="s">
        <v>2474</v>
      </c>
    </row>
    <row r="17166" spans="1:8" ht="18" customHeight="1">
      <c r="A17166" s="323"/>
      <c r="B17166" s="302"/>
      <c r="C17166" s="325"/>
      <c r="D17166" s="325"/>
      <c r="E17166" s="46"/>
      <c r="F17166" s="130">
        <f t="shared" si="267"/>
        <v>0</v>
      </c>
      <c r="G17166" s="69"/>
    </row>
    <row r="17167" spans="1:8" ht="18" customHeight="1">
      <c r="A17167" s="323" t="s">
        <v>51</v>
      </c>
      <c r="B17167" s="302" t="s">
        <v>13</v>
      </c>
      <c r="C17167" s="325" t="s">
        <v>1154</v>
      </c>
      <c r="D17167" s="325">
        <v>319</v>
      </c>
      <c r="E17167" s="46">
        <v>32000</v>
      </c>
      <c r="F17167" s="130">
        <f t="shared" si="267"/>
        <v>10208000</v>
      </c>
      <c r="G17167" s="86">
        <f>SUM(F17167:F17170)</f>
        <v>34745200</v>
      </c>
      <c r="H17167" s="277" t="s">
        <v>2474</v>
      </c>
    </row>
    <row r="17168" spans="1:8" ht="18" customHeight="1">
      <c r="A17168" s="323"/>
      <c r="B17168" s="302" t="s">
        <v>13</v>
      </c>
      <c r="C17168" s="325" t="s">
        <v>1054</v>
      </c>
      <c r="D17168" s="325">
        <v>319.60000000000002</v>
      </c>
      <c r="E17168" s="46">
        <v>32000</v>
      </c>
      <c r="F17168" s="130">
        <f t="shared" si="267"/>
        <v>10227200</v>
      </c>
      <c r="G17168" s="69"/>
    </row>
    <row r="17169" spans="1:8" ht="18" customHeight="1">
      <c r="A17169" s="323"/>
      <c r="B17169" s="302" t="s">
        <v>31</v>
      </c>
      <c r="C17169" s="325" t="s">
        <v>1958</v>
      </c>
      <c r="D17169" s="325">
        <v>205</v>
      </c>
      <c r="E17169" s="46">
        <v>32000</v>
      </c>
      <c r="F17169" s="130">
        <f t="shared" si="267"/>
        <v>6560000</v>
      </c>
      <c r="G17169" s="69"/>
    </row>
    <row r="17170" spans="1:8" ht="18" customHeight="1">
      <c r="A17170" s="323"/>
      <c r="B17170" s="302" t="s">
        <v>31</v>
      </c>
      <c r="C17170" s="325" t="s">
        <v>1302</v>
      </c>
      <c r="D17170" s="325">
        <v>250</v>
      </c>
      <c r="E17170" s="46">
        <v>31000</v>
      </c>
      <c r="F17170" s="130">
        <f t="shared" si="267"/>
        <v>7750000</v>
      </c>
      <c r="G17170" s="69"/>
    </row>
    <row r="17171" spans="1:8" ht="18" customHeight="1">
      <c r="A17171" s="323"/>
      <c r="B17171" s="302"/>
      <c r="C17171" s="325"/>
      <c r="D17171" s="325"/>
      <c r="E17171" s="46"/>
      <c r="F17171" s="130">
        <f t="shared" si="267"/>
        <v>0</v>
      </c>
      <c r="G17171" s="69"/>
    </row>
    <row r="17172" spans="1:8" ht="18" customHeight="1">
      <c r="A17172" s="323" t="s">
        <v>88</v>
      </c>
      <c r="B17172" s="302" t="s">
        <v>13</v>
      </c>
      <c r="C17172" s="325" t="s">
        <v>144</v>
      </c>
      <c r="D17172" s="325">
        <v>1187.4000000000001</v>
      </c>
      <c r="E17172" s="46">
        <v>29500</v>
      </c>
      <c r="F17172" s="130">
        <f t="shared" si="267"/>
        <v>35028300</v>
      </c>
      <c r="G17172" s="86">
        <f>SUM(F17172:F17173)</f>
        <v>47459600</v>
      </c>
      <c r="H17172" s="277" t="s">
        <v>2474</v>
      </c>
    </row>
    <row r="17173" spans="1:8" ht="18" customHeight="1">
      <c r="A17173" s="323"/>
      <c r="B17173" s="302" t="s">
        <v>13</v>
      </c>
      <c r="C17173" s="325" t="s">
        <v>416</v>
      </c>
      <c r="D17173" s="325">
        <v>421.4</v>
      </c>
      <c r="E17173" s="46">
        <v>29500</v>
      </c>
      <c r="F17173" s="130">
        <f t="shared" si="267"/>
        <v>12431300</v>
      </c>
      <c r="G17173" s="69"/>
    </row>
    <row r="17174" spans="1:8" ht="18" customHeight="1">
      <c r="A17174" s="323"/>
      <c r="B17174" s="302"/>
      <c r="C17174" s="325"/>
      <c r="D17174" s="325"/>
      <c r="E17174" s="46"/>
      <c r="F17174" s="130">
        <f t="shared" si="267"/>
        <v>0</v>
      </c>
      <c r="G17174" s="69"/>
    </row>
    <row r="17175" spans="1:8" ht="18" customHeight="1">
      <c r="A17175" s="323" t="s">
        <v>235</v>
      </c>
      <c r="B17175" s="302" t="s">
        <v>376</v>
      </c>
      <c r="C17175" s="325" t="s">
        <v>514</v>
      </c>
      <c r="D17175" s="325">
        <v>20</v>
      </c>
      <c r="E17175" s="46">
        <v>30000</v>
      </c>
      <c r="F17175" s="130">
        <f t="shared" si="267"/>
        <v>600000</v>
      </c>
      <c r="G17175" s="86">
        <f>SUM(F17175:F17176)</f>
        <v>5020000</v>
      </c>
      <c r="H17175" s="277" t="s">
        <v>2474</v>
      </c>
    </row>
    <row r="17176" spans="1:8" ht="18" customHeight="1">
      <c r="A17176" s="323"/>
      <c r="B17176" s="302" t="s">
        <v>31</v>
      </c>
      <c r="C17176" s="325" t="s">
        <v>3468</v>
      </c>
      <c r="D17176" s="325">
        <v>130</v>
      </c>
      <c r="E17176" s="46">
        <v>34000</v>
      </c>
      <c r="F17176" s="130">
        <f t="shared" si="267"/>
        <v>4420000</v>
      </c>
      <c r="G17176" s="69"/>
    </row>
    <row r="17177" spans="1:8" ht="18" customHeight="1">
      <c r="A17177" s="323"/>
      <c r="B17177" s="302"/>
      <c r="C17177" s="325"/>
      <c r="D17177" s="325"/>
      <c r="E17177" s="46"/>
      <c r="F17177" s="130">
        <f t="shared" si="267"/>
        <v>0</v>
      </c>
      <c r="G17177" s="69"/>
    </row>
    <row r="17178" spans="1:8" ht="18" customHeight="1">
      <c r="A17178" s="323" t="s">
        <v>77</v>
      </c>
      <c r="B17178" s="302" t="s">
        <v>23</v>
      </c>
      <c r="C17178" s="325" t="s">
        <v>1178</v>
      </c>
      <c r="D17178" s="325">
        <v>300</v>
      </c>
      <c r="E17178" s="46">
        <v>33000</v>
      </c>
      <c r="F17178" s="130">
        <f t="shared" si="267"/>
        <v>9900000</v>
      </c>
      <c r="G17178" s="86">
        <f>SUM(F17178:F17179)</f>
        <v>20564500</v>
      </c>
      <c r="H17178" s="277" t="s">
        <v>2474</v>
      </c>
    </row>
    <row r="17179" spans="1:8" ht="18" customHeight="1">
      <c r="A17179" s="323"/>
      <c r="B17179" s="302" t="s">
        <v>1513</v>
      </c>
      <c r="C17179" s="325" t="s">
        <v>3440</v>
      </c>
      <c r="D17179" s="325">
        <v>304.7</v>
      </c>
      <c r="E17179" s="46">
        <v>35000</v>
      </c>
      <c r="F17179" s="130">
        <f t="shared" si="267"/>
        <v>10664500</v>
      </c>
      <c r="G17179" s="86"/>
    </row>
    <row r="17180" spans="1:8" ht="18" customHeight="1">
      <c r="A17180" s="323"/>
      <c r="B17180" s="302"/>
      <c r="C17180" s="325"/>
      <c r="D17180" s="325"/>
      <c r="E17180" s="46"/>
      <c r="F17180" s="130">
        <f t="shared" si="267"/>
        <v>0</v>
      </c>
      <c r="G17180" s="69"/>
    </row>
    <row r="17181" spans="1:8" ht="18" customHeight="1">
      <c r="A17181" s="323" t="s">
        <v>93</v>
      </c>
      <c r="B17181" s="302" t="s">
        <v>13</v>
      </c>
      <c r="C17181" s="325" t="s">
        <v>807</v>
      </c>
      <c r="D17181" s="325">
        <v>31.1</v>
      </c>
      <c r="E17181" s="46">
        <v>30500</v>
      </c>
      <c r="F17181" s="130">
        <f t="shared" si="267"/>
        <v>948550</v>
      </c>
      <c r="G17181" s="86">
        <f>SUM(F17181:F17182)</f>
        <v>4364550</v>
      </c>
      <c r="H17181" s="277" t="s">
        <v>2474</v>
      </c>
    </row>
    <row r="17182" spans="1:8" ht="18" customHeight="1">
      <c r="A17182" s="323"/>
      <c r="B17182" s="302" t="s">
        <v>31</v>
      </c>
      <c r="C17182" s="325" t="s">
        <v>118</v>
      </c>
      <c r="D17182" s="325">
        <v>97.6</v>
      </c>
      <c r="E17182" s="46">
        <v>35000</v>
      </c>
      <c r="F17182" s="130">
        <f t="shared" si="267"/>
        <v>3416000</v>
      </c>
      <c r="G17182" s="86"/>
    </row>
    <row r="17183" spans="1:8" ht="18" customHeight="1">
      <c r="A17183" s="323"/>
      <c r="B17183" s="302"/>
      <c r="C17183" s="325"/>
      <c r="D17183" s="325"/>
      <c r="E17183" s="46"/>
      <c r="F17183" s="130">
        <f t="shared" si="267"/>
        <v>0</v>
      </c>
      <c r="G17183" s="69"/>
    </row>
    <row r="17184" spans="1:8" ht="18" customHeight="1">
      <c r="A17184" s="323" t="s">
        <v>330</v>
      </c>
      <c r="B17184" s="302" t="s">
        <v>518</v>
      </c>
      <c r="C17184" s="325" t="s">
        <v>611</v>
      </c>
      <c r="D17184" s="325">
        <v>202.3</v>
      </c>
      <c r="E17184" s="46">
        <v>37500</v>
      </c>
      <c r="F17184" s="130">
        <f t="shared" si="267"/>
        <v>7586250</v>
      </c>
      <c r="G17184" s="86">
        <f>SUM(F17184:F17186)</f>
        <v>15314750</v>
      </c>
      <c r="H17184" s="277" t="s">
        <v>2474</v>
      </c>
    </row>
    <row r="17185" spans="1:8" ht="18" customHeight="1">
      <c r="A17185" s="323"/>
      <c r="B17185" s="302" t="s">
        <v>31</v>
      </c>
      <c r="C17185" s="325" t="s">
        <v>484</v>
      </c>
      <c r="D17185" s="325">
        <v>162</v>
      </c>
      <c r="E17185" s="46">
        <v>35500</v>
      </c>
      <c r="F17185" s="130">
        <f t="shared" si="267"/>
        <v>5751000</v>
      </c>
      <c r="G17185" s="69"/>
    </row>
    <row r="17186" spans="1:8" ht="18" customHeight="1">
      <c r="A17186" s="323"/>
      <c r="B17186" s="302" t="s">
        <v>31</v>
      </c>
      <c r="C17186" s="325" t="s">
        <v>1739</v>
      </c>
      <c r="D17186" s="325">
        <v>56.5</v>
      </c>
      <c r="E17186" s="46">
        <v>35000</v>
      </c>
      <c r="F17186" s="130">
        <f t="shared" si="267"/>
        <v>1977500</v>
      </c>
      <c r="G17186" s="69"/>
    </row>
    <row r="17187" spans="1:8" ht="18" customHeight="1">
      <c r="A17187" s="323"/>
      <c r="B17187" s="302"/>
      <c r="C17187" s="325"/>
      <c r="D17187" s="325"/>
      <c r="E17187" s="46"/>
      <c r="F17187" s="130">
        <f t="shared" si="267"/>
        <v>0</v>
      </c>
      <c r="G17187" s="69"/>
    </row>
    <row r="17188" spans="1:8" ht="18" customHeight="1">
      <c r="A17188" s="323" t="s">
        <v>2454</v>
      </c>
      <c r="B17188" s="302" t="s">
        <v>31</v>
      </c>
      <c r="C17188" s="325" t="s">
        <v>416</v>
      </c>
      <c r="D17188" s="325">
        <v>96.5</v>
      </c>
      <c r="E17188" s="46">
        <v>33000</v>
      </c>
      <c r="F17188" s="130">
        <f t="shared" si="267"/>
        <v>3184500</v>
      </c>
      <c r="G17188" s="86">
        <f>SUM(F17188:F17189)</f>
        <v>5144700</v>
      </c>
      <c r="H17188" s="277" t="s">
        <v>2474</v>
      </c>
    </row>
    <row r="17189" spans="1:8" ht="18" customHeight="1">
      <c r="A17189" s="533"/>
      <c r="B17189" s="440" t="s">
        <v>31</v>
      </c>
      <c r="C17189" s="382" t="s">
        <v>370</v>
      </c>
      <c r="D17189" s="382">
        <v>59.4</v>
      </c>
      <c r="E17189" s="59">
        <v>33000</v>
      </c>
      <c r="F17189" s="132">
        <f t="shared" si="267"/>
        <v>1960200</v>
      </c>
      <c r="G17189" s="92"/>
    </row>
    <row r="17190" spans="1:8" ht="18" customHeight="1">
      <c r="A17190" s="526"/>
      <c r="B17190" s="435"/>
      <c r="C17190" s="484"/>
      <c r="D17190" s="484"/>
      <c r="E17190" s="113"/>
      <c r="F17190" s="126"/>
      <c r="G17190" s="9"/>
    </row>
    <row r="17191" spans="1:8" ht="18" customHeight="1">
      <c r="A17191" s="537">
        <v>42548</v>
      </c>
      <c r="B17191" s="355"/>
      <c r="C17191" s="491" t="s">
        <v>398</v>
      </c>
      <c r="D17191" s="525"/>
      <c r="F17191" s="127"/>
    </row>
    <row r="17192" spans="1:8" ht="18" customHeight="1">
      <c r="A17192" s="531" t="s">
        <v>3125</v>
      </c>
      <c r="B17192" s="436" t="s">
        <v>134</v>
      </c>
      <c r="C17192" s="494" t="s">
        <v>152</v>
      </c>
      <c r="D17192" s="527">
        <f>SUM(D17193:D17329)</f>
        <v>16017.4</v>
      </c>
      <c r="E17192" s="166"/>
      <c r="F17192" s="166">
        <f>SUM(F17193:F17329)</f>
        <v>527259870</v>
      </c>
      <c r="G17192" s="166">
        <f>SUM(G17193:G17329)</f>
        <v>527259870</v>
      </c>
    </row>
    <row r="17193" spans="1:8" ht="17.100000000000001" customHeight="1">
      <c r="A17193" s="532" t="s">
        <v>58</v>
      </c>
      <c r="B17193" s="441" t="s">
        <v>13</v>
      </c>
      <c r="C17193" s="492" t="s">
        <v>59</v>
      </c>
      <c r="D17193" s="492">
        <v>40</v>
      </c>
      <c r="E17193" s="62">
        <v>30500</v>
      </c>
      <c r="F17193" s="139">
        <f t="shared" ref="F17193:F17293" si="269">E17193*D17193</f>
        <v>1220000</v>
      </c>
      <c r="G17193" s="85">
        <f>SUM(F17193:F17195)</f>
        <v>3050000</v>
      </c>
    </row>
    <row r="17194" spans="1:8" ht="17.100000000000001" customHeight="1">
      <c r="A17194" s="323"/>
      <c r="B17194" s="302" t="s">
        <v>13</v>
      </c>
      <c r="C17194" s="325" t="s">
        <v>60</v>
      </c>
      <c r="D17194" s="325">
        <v>30</v>
      </c>
      <c r="E17194" s="46">
        <v>30500</v>
      </c>
      <c r="F17194" s="130">
        <f t="shared" si="269"/>
        <v>915000</v>
      </c>
      <c r="G17194" s="69"/>
    </row>
    <row r="17195" spans="1:8" ht="17.100000000000001" customHeight="1">
      <c r="A17195" s="323"/>
      <c r="B17195" s="302" t="s">
        <v>13</v>
      </c>
      <c r="C17195" s="325" t="s">
        <v>14</v>
      </c>
      <c r="D17195" s="325">
        <v>30</v>
      </c>
      <c r="E17195" s="46">
        <v>30500</v>
      </c>
      <c r="F17195" s="130">
        <f t="shared" si="269"/>
        <v>915000</v>
      </c>
      <c r="G17195" s="69"/>
    </row>
    <row r="17196" spans="1:8" ht="17.100000000000001" customHeight="1">
      <c r="A17196" s="323"/>
      <c r="B17196" s="302"/>
      <c r="C17196" s="325"/>
      <c r="D17196" s="325"/>
      <c r="E17196" s="46"/>
      <c r="F17196" s="130">
        <f t="shared" si="269"/>
        <v>0</v>
      </c>
      <c r="G17196" s="69"/>
    </row>
    <row r="17197" spans="1:8" ht="17.100000000000001" customHeight="1">
      <c r="A17197" s="323" t="s">
        <v>157</v>
      </c>
      <c r="B17197" s="302" t="s">
        <v>13</v>
      </c>
      <c r="C17197" s="325" t="s">
        <v>14</v>
      </c>
      <c r="D17197" s="325">
        <v>30</v>
      </c>
      <c r="E17197" s="46">
        <v>31000</v>
      </c>
      <c r="F17197" s="130">
        <f t="shared" si="269"/>
        <v>930000</v>
      </c>
      <c r="G17197" s="86">
        <f>SUM(F17197:F17199)</f>
        <v>5140500</v>
      </c>
    </row>
    <row r="17198" spans="1:8" ht="17.100000000000001" customHeight="1">
      <c r="A17198" s="323"/>
      <c r="B17198" s="302" t="s">
        <v>31</v>
      </c>
      <c r="C17198" s="325" t="s">
        <v>78</v>
      </c>
      <c r="D17198" s="325">
        <v>62.2</v>
      </c>
      <c r="E17198" s="46">
        <v>35000</v>
      </c>
      <c r="F17198" s="130">
        <f t="shared" si="269"/>
        <v>2177000</v>
      </c>
      <c r="G17198" s="69"/>
    </row>
    <row r="17199" spans="1:8" ht="17.100000000000001" customHeight="1">
      <c r="A17199" s="323"/>
      <c r="B17199" s="302" t="s">
        <v>31</v>
      </c>
      <c r="C17199" s="325" t="s">
        <v>416</v>
      </c>
      <c r="D17199" s="325">
        <v>58.1</v>
      </c>
      <c r="E17199" s="46">
        <v>35000</v>
      </c>
      <c r="F17199" s="130">
        <f t="shared" si="269"/>
        <v>2033500</v>
      </c>
      <c r="G17199" s="69"/>
    </row>
    <row r="17200" spans="1:8" ht="17.100000000000001" customHeight="1">
      <c r="A17200" s="323"/>
      <c r="B17200" s="302"/>
      <c r="C17200" s="325"/>
      <c r="D17200" s="325"/>
      <c r="E17200" s="46"/>
      <c r="F17200" s="130">
        <f t="shared" si="269"/>
        <v>0</v>
      </c>
      <c r="G17200" s="69"/>
    </row>
    <row r="17201" spans="1:7" ht="17.100000000000001" customHeight="1">
      <c r="A17201" s="323" t="s">
        <v>2811</v>
      </c>
      <c r="B17201" s="302" t="s">
        <v>13</v>
      </c>
      <c r="C17201" s="325" t="s">
        <v>14</v>
      </c>
      <c r="D17201" s="325">
        <v>20</v>
      </c>
      <c r="E17201" s="46">
        <v>31000</v>
      </c>
      <c r="F17201" s="130">
        <f t="shared" si="269"/>
        <v>620000</v>
      </c>
      <c r="G17201" s="86">
        <f>SUM(F17201:F17202)</f>
        <v>1550000</v>
      </c>
    </row>
    <row r="17202" spans="1:7" ht="17.100000000000001" customHeight="1">
      <c r="A17202" s="323"/>
      <c r="B17202" s="302" t="s">
        <v>13</v>
      </c>
      <c r="C17202" s="325" t="s">
        <v>60</v>
      </c>
      <c r="D17202" s="325">
        <v>30</v>
      </c>
      <c r="E17202" s="46">
        <v>31000</v>
      </c>
      <c r="F17202" s="130">
        <f t="shared" si="269"/>
        <v>930000</v>
      </c>
      <c r="G17202" s="69"/>
    </row>
    <row r="17203" spans="1:7" ht="17.100000000000001" customHeight="1">
      <c r="A17203" s="323"/>
      <c r="B17203" s="302"/>
      <c r="C17203" s="325"/>
      <c r="D17203" s="325"/>
      <c r="E17203" s="46"/>
      <c r="F17203" s="130">
        <f t="shared" si="269"/>
        <v>0</v>
      </c>
      <c r="G17203" s="69"/>
    </row>
    <row r="17204" spans="1:7" ht="17.100000000000001" customHeight="1">
      <c r="A17204" s="323" t="s">
        <v>2331</v>
      </c>
      <c r="B17204" s="302" t="s">
        <v>13</v>
      </c>
      <c r="C17204" s="325" t="s">
        <v>15</v>
      </c>
      <c r="D17204" s="325">
        <v>50</v>
      </c>
      <c r="E17204" s="46">
        <v>30500</v>
      </c>
      <c r="F17204" s="130">
        <f t="shared" si="269"/>
        <v>1525000</v>
      </c>
      <c r="G17204" s="86">
        <f>F17204</f>
        <v>1525000</v>
      </c>
    </row>
    <row r="17205" spans="1:7" ht="17.100000000000001" customHeight="1">
      <c r="A17205" s="323"/>
      <c r="B17205" s="302"/>
      <c r="C17205" s="325"/>
      <c r="D17205" s="325"/>
      <c r="E17205" s="46"/>
      <c r="F17205" s="130">
        <f t="shared" si="269"/>
        <v>0</v>
      </c>
      <c r="G17205" s="86"/>
    </row>
    <row r="17206" spans="1:7" ht="17.100000000000001" customHeight="1">
      <c r="A17206" s="323" t="s">
        <v>12</v>
      </c>
      <c r="B17206" s="302" t="s">
        <v>31</v>
      </c>
      <c r="C17206" s="302" t="s">
        <v>1057</v>
      </c>
      <c r="D17206" s="325">
        <v>54</v>
      </c>
      <c r="E17206" s="46">
        <v>35000</v>
      </c>
      <c r="F17206" s="130">
        <f t="shared" si="269"/>
        <v>1890000</v>
      </c>
      <c r="G17206" s="86">
        <f>F17206</f>
        <v>1890000</v>
      </c>
    </row>
    <row r="17207" spans="1:7" ht="17.100000000000001" customHeight="1">
      <c r="A17207" s="323"/>
      <c r="B17207" s="302"/>
      <c r="C17207" s="325"/>
      <c r="D17207" s="325"/>
      <c r="E17207" s="46"/>
      <c r="F17207" s="130">
        <f t="shared" si="269"/>
        <v>0</v>
      </c>
      <c r="G17207" s="69"/>
    </row>
    <row r="17208" spans="1:7" ht="17.100000000000001" customHeight="1">
      <c r="A17208" s="323" t="s">
        <v>2938</v>
      </c>
      <c r="B17208" s="302" t="s">
        <v>13</v>
      </c>
      <c r="C17208" s="325" t="s">
        <v>59</v>
      </c>
      <c r="D17208" s="325">
        <v>40</v>
      </c>
      <c r="E17208" s="46">
        <v>30500</v>
      </c>
      <c r="F17208" s="130">
        <f t="shared" si="269"/>
        <v>1220000</v>
      </c>
      <c r="G17208" s="86">
        <f>SUM(F17208:F17209)</f>
        <v>2745000</v>
      </c>
    </row>
    <row r="17209" spans="1:7" ht="17.100000000000001" customHeight="1">
      <c r="A17209" s="323"/>
      <c r="B17209" s="302" t="s">
        <v>13</v>
      </c>
      <c r="C17209" s="325" t="s">
        <v>60</v>
      </c>
      <c r="D17209" s="325">
        <v>50</v>
      </c>
      <c r="E17209" s="46">
        <v>30500</v>
      </c>
      <c r="F17209" s="130">
        <f t="shared" si="269"/>
        <v>1525000</v>
      </c>
      <c r="G17209" s="69"/>
    </row>
    <row r="17210" spans="1:7" ht="17.100000000000001" customHeight="1">
      <c r="A17210" s="323"/>
      <c r="B17210" s="302"/>
      <c r="C17210" s="325"/>
      <c r="D17210" s="325"/>
      <c r="E17210" s="46"/>
      <c r="F17210" s="130">
        <f t="shared" si="269"/>
        <v>0</v>
      </c>
      <c r="G17210" s="69"/>
    </row>
    <row r="17211" spans="1:7" ht="17.100000000000001" customHeight="1">
      <c r="A17211" s="323" t="s">
        <v>2599</v>
      </c>
      <c r="B17211" s="444" t="s">
        <v>363</v>
      </c>
      <c r="C17211" s="482" t="s">
        <v>267</v>
      </c>
      <c r="D17211" s="482">
        <v>30</v>
      </c>
      <c r="E17211" s="116">
        <v>57000</v>
      </c>
      <c r="F17211" s="131">
        <f t="shared" si="269"/>
        <v>1710000</v>
      </c>
      <c r="G17211" s="86">
        <f>SUM(F17211:F17212)</f>
        <v>5700000</v>
      </c>
    </row>
    <row r="17212" spans="1:7" ht="17.100000000000001" customHeight="1">
      <c r="A17212" s="323"/>
      <c r="B17212" s="444" t="s">
        <v>363</v>
      </c>
      <c r="C17212" s="482" t="s">
        <v>242</v>
      </c>
      <c r="D17212" s="482">
        <v>70</v>
      </c>
      <c r="E17212" s="116">
        <v>57000</v>
      </c>
      <c r="F17212" s="131">
        <f t="shared" si="269"/>
        <v>3990000</v>
      </c>
      <c r="G17212" s="69"/>
    </row>
    <row r="17213" spans="1:7" ht="17.100000000000001" customHeight="1">
      <c r="A17213" s="323"/>
      <c r="B17213" s="444"/>
      <c r="C17213" s="482"/>
      <c r="D17213" s="482"/>
      <c r="E17213" s="116"/>
      <c r="F17213" s="130">
        <f t="shared" si="269"/>
        <v>0</v>
      </c>
      <c r="G17213" s="69"/>
    </row>
    <row r="17214" spans="1:7" ht="17.100000000000001" customHeight="1">
      <c r="A17214" s="323" t="s">
        <v>2141</v>
      </c>
      <c r="B17214" s="302" t="s">
        <v>13</v>
      </c>
      <c r="C17214" s="325" t="s">
        <v>46</v>
      </c>
      <c r="D17214" s="325">
        <v>20</v>
      </c>
      <c r="E17214" s="46">
        <v>31000</v>
      </c>
      <c r="F17214" s="130">
        <f>E17214*D17214</f>
        <v>620000</v>
      </c>
      <c r="G17214" s="86">
        <f>SUM(F17214:F17215)</f>
        <v>1550000</v>
      </c>
    </row>
    <row r="17215" spans="1:7" ht="17.100000000000001" customHeight="1">
      <c r="A17215" s="323"/>
      <c r="B17215" s="302" t="s">
        <v>13</v>
      </c>
      <c r="C17215" s="325" t="s">
        <v>14</v>
      </c>
      <c r="D17215" s="325">
        <v>30</v>
      </c>
      <c r="E17215" s="46">
        <v>31000</v>
      </c>
      <c r="F17215" s="130">
        <f>E17215*D17215</f>
        <v>930000</v>
      </c>
      <c r="G17215" s="69"/>
    </row>
    <row r="17216" spans="1:7" ht="17.100000000000001" customHeight="1">
      <c r="A17216" s="323"/>
      <c r="B17216" s="302"/>
      <c r="C17216" s="325"/>
      <c r="D17216" s="325"/>
      <c r="E17216" s="46"/>
      <c r="F17216" s="130">
        <f t="shared" si="269"/>
        <v>0</v>
      </c>
      <c r="G17216" s="69"/>
    </row>
    <row r="17217" spans="1:8" ht="17.100000000000001" customHeight="1">
      <c r="A17217" s="323" t="s">
        <v>2626</v>
      </c>
      <c r="B17217" s="302" t="s">
        <v>31</v>
      </c>
      <c r="C17217" s="325" t="s">
        <v>800</v>
      </c>
      <c r="D17217" s="325">
        <v>101.4</v>
      </c>
      <c r="E17217" s="46">
        <v>34000</v>
      </c>
      <c r="F17217" s="130">
        <f t="shared" si="269"/>
        <v>3447600</v>
      </c>
      <c r="G17217" s="86">
        <f>SUM(F17217:F17218)</f>
        <v>13347600</v>
      </c>
      <c r="H17217" s="277" t="s">
        <v>2474</v>
      </c>
    </row>
    <row r="17218" spans="1:8" ht="17.100000000000001" customHeight="1">
      <c r="A17218" s="323"/>
      <c r="B17218" s="302" t="s">
        <v>23</v>
      </c>
      <c r="C17218" s="325" t="s">
        <v>649</v>
      </c>
      <c r="D17218" s="325">
        <v>300</v>
      </c>
      <c r="E17218" s="46">
        <v>33000</v>
      </c>
      <c r="F17218" s="130">
        <f t="shared" si="269"/>
        <v>9900000</v>
      </c>
      <c r="G17218" s="69"/>
    </row>
    <row r="17219" spans="1:8" ht="17.100000000000001" customHeight="1">
      <c r="A17219" s="323"/>
      <c r="B17219" s="302"/>
      <c r="C17219" s="325"/>
      <c r="D17219" s="325"/>
      <c r="E17219" s="46"/>
      <c r="F17219" s="130">
        <f t="shared" si="269"/>
        <v>0</v>
      </c>
      <c r="G17219" s="69"/>
    </row>
    <row r="17220" spans="1:8" ht="17.100000000000001" customHeight="1">
      <c r="A17220" s="323" t="s">
        <v>2568</v>
      </c>
      <c r="B17220" s="302" t="s">
        <v>13</v>
      </c>
      <c r="C17220" s="325" t="s">
        <v>69</v>
      </c>
      <c r="D17220" s="325">
        <v>47.5</v>
      </c>
      <c r="E17220" s="46">
        <v>30500</v>
      </c>
      <c r="F17220" s="130">
        <f t="shared" si="269"/>
        <v>1448750</v>
      </c>
      <c r="G17220" s="86">
        <f>SUM(F17220:F17221)</f>
        <v>3217750</v>
      </c>
    </row>
    <row r="17221" spans="1:8" ht="17.100000000000001" customHeight="1">
      <c r="A17221" s="323"/>
      <c r="B17221" s="302" t="s">
        <v>13</v>
      </c>
      <c r="C17221" s="325" t="s">
        <v>60</v>
      </c>
      <c r="D17221" s="325">
        <v>58</v>
      </c>
      <c r="E17221" s="46">
        <v>30500</v>
      </c>
      <c r="F17221" s="130">
        <f t="shared" si="269"/>
        <v>1769000</v>
      </c>
      <c r="G17221" s="69"/>
    </row>
    <row r="17222" spans="1:8" ht="17.100000000000001" customHeight="1">
      <c r="A17222" s="323"/>
      <c r="B17222" s="302"/>
      <c r="C17222" s="325"/>
      <c r="D17222" s="325"/>
      <c r="E17222" s="46"/>
      <c r="F17222" s="130">
        <f t="shared" si="269"/>
        <v>0</v>
      </c>
      <c r="G17222" s="69"/>
    </row>
    <row r="17223" spans="1:8" ht="17.100000000000001" customHeight="1">
      <c r="A17223" s="458" t="s">
        <v>3521</v>
      </c>
      <c r="B17223" s="302" t="s">
        <v>13</v>
      </c>
      <c r="C17223" s="325" t="s">
        <v>46</v>
      </c>
      <c r="D17223" s="325">
        <v>58.6</v>
      </c>
      <c r="E17223" s="46">
        <v>30500</v>
      </c>
      <c r="F17223" s="130">
        <f t="shared" si="269"/>
        <v>1787300</v>
      </c>
      <c r="G17223" s="86">
        <f>SUM(F17223:F17225)</f>
        <v>6090850</v>
      </c>
    </row>
    <row r="17224" spans="1:8" ht="17.100000000000001" customHeight="1">
      <c r="A17224" s="323"/>
      <c r="B17224" s="302" t="s">
        <v>13</v>
      </c>
      <c r="C17224" s="325" t="s">
        <v>22</v>
      </c>
      <c r="D17224" s="325">
        <v>44.7</v>
      </c>
      <c r="E17224" s="46">
        <v>30500</v>
      </c>
      <c r="F17224" s="130">
        <f t="shared" si="269"/>
        <v>1363350</v>
      </c>
      <c r="G17224" s="69"/>
    </row>
    <row r="17225" spans="1:8" ht="17.100000000000001" customHeight="1">
      <c r="A17225" s="323"/>
      <c r="B17225" s="302" t="s">
        <v>13</v>
      </c>
      <c r="C17225" s="325" t="s">
        <v>75</v>
      </c>
      <c r="D17225" s="325">
        <v>96.4</v>
      </c>
      <c r="E17225" s="46">
        <v>30500</v>
      </c>
      <c r="F17225" s="130">
        <f t="shared" si="269"/>
        <v>2940200</v>
      </c>
      <c r="G17225" s="69"/>
    </row>
    <row r="17226" spans="1:8" ht="17.100000000000001" customHeight="1">
      <c r="A17226" s="323"/>
      <c r="B17226" s="302"/>
      <c r="C17226" s="325"/>
      <c r="D17226" s="325"/>
      <c r="E17226" s="46"/>
      <c r="F17226" s="130">
        <f t="shared" si="269"/>
        <v>0</v>
      </c>
      <c r="G17226" s="69"/>
    </row>
    <row r="17227" spans="1:8" ht="17.100000000000001" customHeight="1">
      <c r="A17227" s="536" t="s">
        <v>3524</v>
      </c>
      <c r="B17227" s="302" t="s">
        <v>31</v>
      </c>
      <c r="C17227" s="325" t="s">
        <v>952</v>
      </c>
      <c r="D17227" s="325">
        <v>94.5</v>
      </c>
      <c r="E17227" s="46">
        <v>35500</v>
      </c>
      <c r="F17227" s="130">
        <f t="shared" si="269"/>
        <v>3354750</v>
      </c>
      <c r="G17227" s="86">
        <f>F17227</f>
        <v>3354750</v>
      </c>
      <c r="H17227" s="277" t="s">
        <v>2474</v>
      </c>
    </row>
    <row r="17228" spans="1:8" ht="17.100000000000001" customHeight="1">
      <c r="A17228" s="323"/>
      <c r="B17228" s="302"/>
      <c r="C17228" s="325"/>
      <c r="D17228" s="325"/>
      <c r="E17228" s="46"/>
      <c r="F17228" s="130">
        <f t="shared" si="269"/>
        <v>0</v>
      </c>
      <c r="G17228" s="69"/>
    </row>
    <row r="17229" spans="1:8" ht="17.100000000000001" customHeight="1">
      <c r="A17229" s="323" t="s">
        <v>2383</v>
      </c>
      <c r="B17229" s="302" t="s">
        <v>13</v>
      </c>
      <c r="C17229" s="325" t="s">
        <v>686</v>
      </c>
      <c r="D17229" s="325">
        <v>100</v>
      </c>
      <c r="E17229" s="46">
        <v>30500</v>
      </c>
      <c r="F17229" s="130">
        <f t="shared" si="269"/>
        <v>3050000</v>
      </c>
      <c r="G17229" s="86">
        <f>SUM(F17229:F17230)</f>
        <v>4430000</v>
      </c>
    </row>
    <row r="17230" spans="1:8" ht="17.100000000000001" customHeight="1">
      <c r="A17230" s="323"/>
      <c r="B17230" s="302" t="s">
        <v>23</v>
      </c>
      <c r="C17230" s="325" t="s">
        <v>15</v>
      </c>
      <c r="D17230" s="325">
        <v>40</v>
      </c>
      <c r="E17230" s="46">
        <v>34500</v>
      </c>
      <c r="F17230" s="130">
        <f t="shared" si="269"/>
        <v>1380000</v>
      </c>
      <c r="G17230" s="69"/>
    </row>
    <row r="17231" spans="1:8" ht="17.100000000000001" customHeight="1">
      <c r="A17231" s="323"/>
      <c r="B17231" s="302"/>
      <c r="C17231" s="325"/>
      <c r="D17231" s="325"/>
      <c r="E17231" s="46"/>
      <c r="F17231" s="130">
        <f t="shared" si="269"/>
        <v>0</v>
      </c>
      <c r="G17231" s="69"/>
    </row>
    <row r="17232" spans="1:8" ht="17.100000000000001" customHeight="1">
      <c r="A17232" s="323" t="s">
        <v>3459</v>
      </c>
      <c r="B17232" s="302" t="s">
        <v>13</v>
      </c>
      <c r="C17232" s="325" t="s">
        <v>60</v>
      </c>
      <c r="D17232" s="325">
        <v>20</v>
      </c>
      <c r="E17232" s="46">
        <v>30500</v>
      </c>
      <c r="F17232" s="130">
        <f t="shared" si="269"/>
        <v>610000</v>
      </c>
      <c r="G17232" s="86">
        <f>SUM(F17232:F17233)</f>
        <v>1220000</v>
      </c>
    </row>
    <row r="17233" spans="1:9" ht="17.100000000000001" customHeight="1">
      <c r="A17233" s="323"/>
      <c r="B17233" s="302" t="s">
        <v>13</v>
      </c>
      <c r="C17233" s="325" t="s">
        <v>14</v>
      </c>
      <c r="D17233" s="325">
        <v>20</v>
      </c>
      <c r="E17233" s="46">
        <v>30500</v>
      </c>
      <c r="F17233" s="130">
        <f t="shared" si="269"/>
        <v>610000</v>
      </c>
      <c r="G17233" s="69"/>
    </row>
    <row r="17234" spans="1:9" ht="17.100000000000001" customHeight="1">
      <c r="A17234" s="323"/>
      <c r="B17234" s="302"/>
      <c r="C17234" s="325"/>
      <c r="D17234" s="325"/>
      <c r="E17234" s="46"/>
      <c r="F17234" s="130">
        <f t="shared" si="269"/>
        <v>0</v>
      </c>
      <c r="G17234" s="69"/>
    </row>
    <row r="17235" spans="1:9" ht="17.100000000000001" customHeight="1">
      <c r="A17235" s="323" t="s">
        <v>3030</v>
      </c>
      <c r="B17235" s="302" t="s">
        <v>13</v>
      </c>
      <c r="C17235" s="325" t="s">
        <v>14</v>
      </c>
      <c r="D17235" s="325">
        <v>100</v>
      </c>
      <c r="E17235" s="46">
        <v>30000</v>
      </c>
      <c r="F17235" s="130">
        <f t="shared" si="269"/>
        <v>3000000</v>
      </c>
      <c r="G17235" s="86">
        <f>F17235</f>
        <v>3000000</v>
      </c>
    </row>
    <row r="17236" spans="1:9" ht="17.100000000000001" customHeight="1">
      <c r="A17236" s="323"/>
      <c r="B17236" s="302"/>
      <c r="C17236" s="325"/>
      <c r="D17236" s="325"/>
      <c r="E17236" s="46"/>
      <c r="F17236" s="130">
        <f t="shared" si="269"/>
        <v>0</v>
      </c>
      <c r="G17236" s="86"/>
    </row>
    <row r="17237" spans="1:9" ht="17.100000000000001" customHeight="1">
      <c r="A17237" s="323" t="s">
        <v>2273</v>
      </c>
      <c r="B17237" s="302" t="s">
        <v>13</v>
      </c>
      <c r="C17237" s="325" t="s">
        <v>1071</v>
      </c>
      <c r="D17237" s="325">
        <v>300</v>
      </c>
      <c r="E17237" s="46">
        <v>30000</v>
      </c>
      <c r="F17237" s="130">
        <f t="shared" si="269"/>
        <v>9000000</v>
      </c>
      <c r="G17237" s="86">
        <f>F17237</f>
        <v>9000000</v>
      </c>
      <c r="H17237" s="277" t="s">
        <v>2474</v>
      </c>
      <c r="I17237" s="280" t="s">
        <v>2822</v>
      </c>
    </row>
    <row r="17238" spans="1:9" ht="17.100000000000001" customHeight="1">
      <c r="A17238" s="323"/>
      <c r="B17238" s="302"/>
      <c r="C17238" s="325"/>
      <c r="D17238" s="325"/>
      <c r="E17238" s="46"/>
      <c r="F17238" s="130">
        <f t="shared" si="269"/>
        <v>0</v>
      </c>
      <c r="G17238" s="69"/>
    </row>
    <row r="17239" spans="1:9" ht="17.100000000000001" customHeight="1">
      <c r="A17239" s="323" t="s">
        <v>63</v>
      </c>
      <c r="B17239" s="302" t="s">
        <v>31</v>
      </c>
      <c r="C17239" s="325" t="s">
        <v>65</v>
      </c>
      <c r="D17239" s="325">
        <v>319</v>
      </c>
      <c r="E17239" s="46">
        <v>37500</v>
      </c>
      <c r="F17239" s="130">
        <f t="shared" si="269"/>
        <v>11962500</v>
      </c>
      <c r="G17239" s="86">
        <f>F17239</f>
        <v>11962500</v>
      </c>
      <c r="H17239" s="277" t="s">
        <v>2474</v>
      </c>
    </row>
    <row r="17240" spans="1:9" ht="17.100000000000001" customHeight="1">
      <c r="A17240" s="323"/>
      <c r="B17240" s="302"/>
      <c r="C17240" s="325"/>
      <c r="D17240" s="325"/>
      <c r="E17240" s="46"/>
      <c r="F17240" s="130">
        <f t="shared" si="269"/>
        <v>0</v>
      </c>
      <c r="G17240" s="69"/>
    </row>
    <row r="17241" spans="1:9" ht="17.100000000000001" customHeight="1">
      <c r="A17241" s="323" t="s">
        <v>2448</v>
      </c>
      <c r="B17241" s="302" t="s">
        <v>31</v>
      </c>
      <c r="C17241" s="325" t="s">
        <v>148</v>
      </c>
      <c r="D17241" s="325">
        <v>100.7</v>
      </c>
      <c r="E17241" s="46">
        <v>35000</v>
      </c>
      <c r="F17241" s="130">
        <f t="shared" si="269"/>
        <v>3524500</v>
      </c>
      <c r="G17241" s="86">
        <f>SUM(F17241:F17247)</f>
        <v>20477500</v>
      </c>
      <c r="H17241" s="277" t="s">
        <v>2474</v>
      </c>
    </row>
    <row r="17242" spans="1:9" ht="17.100000000000001" customHeight="1">
      <c r="A17242" s="323"/>
      <c r="B17242" s="302" t="s">
        <v>13</v>
      </c>
      <c r="C17242" s="325" t="s">
        <v>774</v>
      </c>
      <c r="D17242" s="325">
        <v>40</v>
      </c>
      <c r="E17242" s="46">
        <v>32000</v>
      </c>
      <c r="F17242" s="130">
        <f t="shared" si="269"/>
        <v>1280000</v>
      </c>
      <c r="G17242" s="86"/>
    </row>
    <row r="17243" spans="1:9" ht="17.100000000000001" customHeight="1">
      <c r="A17243" s="323"/>
      <c r="B17243" s="302" t="s">
        <v>31</v>
      </c>
      <c r="C17243" s="325" t="s">
        <v>3133</v>
      </c>
      <c r="D17243" s="325">
        <v>98.4</v>
      </c>
      <c r="E17243" s="46">
        <v>35000</v>
      </c>
      <c r="F17243" s="130">
        <f t="shared" si="269"/>
        <v>3444000</v>
      </c>
      <c r="G17243" s="86"/>
    </row>
    <row r="17244" spans="1:9" ht="17.100000000000001" customHeight="1">
      <c r="A17244" s="323"/>
      <c r="B17244" s="302" t="s">
        <v>31</v>
      </c>
      <c r="C17244" s="325" t="s">
        <v>1815</v>
      </c>
      <c r="D17244" s="325">
        <v>182.5</v>
      </c>
      <c r="E17244" s="46">
        <v>35000</v>
      </c>
      <c r="F17244" s="130">
        <f t="shared" si="269"/>
        <v>6387500</v>
      </c>
      <c r="G17244" s="86"/>
    </row>
    <row r="17245" spans="1:9" ht="17.100000000000001" customHeight="1">
      <c r="A17245" s="323"/>
      <c r="B17245" s="302" t="s">
        <v>31</v>
      </c>
      <c r="C17245" s="325" t="s">
        <v>2147</v>
      </c>
      <c r="D17245" s="325">
        <v>32.6</v>
      </c>
      <c r="E17245" s="46">
        <v>35000</v>
      </c>
      <c r="F17245" s="130">
        <f t="shared" si="269"/>
        <v>1141000</v>
      </c>
      <c r="G17245" s="86"/>
    </row>
    <row r="17246" spans="1:9" ht="17.100000000000001" customHeight="1">
      <c r="A17246" s="323"/>
      <c r="B17246" s="302" t="s">
        <v>31</v>
      </c>
      <c r="C17246" s="325" t="s">
        <v>46</v>
      </c>
      <c r="D17246" s="325">
        <v>54</v>
      </c>
      <c r="E17246" s="46">
        <v>35000</v>
      </c>
      <c r="F17246" s="130">
        <f t="shared" si="269"/>
        <v>1890000</v>
      </c>
      <c r="G17246" s="86"/>
    </row>
    <row r="17247" spans="1:9" ht="17.100000000000001" customHeight="1">
      <c r="A17247" s="323"/>
      <c r="B17247" s="302" t="s">
        <v>31</v>
      </c>
      <c r="C17247" s="325" t="s">
        <v>3518</v>
      </c>
      <c r="D17247" s="325">
        <v>80.3</v>
      </c>
      <c r="E17247" s="46">
        <v>35000</v>
      </c>
      <c r="F17247" s="130">
        <f t="shared" si="269"/>
        <v>2810500</v>
      </c>
      <c r="G17247" s="86"/>
    </row>
    <row r="17248" spans="1:9" ht="17.100000000000001" customHeight="1">
      <c r="A17248" s="323"/>
      <c r="B17248" s="302"/>
      <c r="C17248" s="325"/>
      <c r="D17248" s="325"/>
      <c r="E17248" s="46"/>
      <c r="F17248" s="130">
        <f t="shared" si="269"/>
        <v>0</v>
      </c>
      <c r="G17248" s="69"/>
    </row>
    <row r="17249" spans="1:9" ht="17.100000000000001" customHeight="1">
      <c r="A17249" s="323" t="s">
        <v>193</v>
      </c>
      <c r="B17249" s="302" t="s">
        <v>31</v>
      </c>
      <c r="C17249" s="325" t="s">
        <v>1906</v>
      </c>
      <c r="D17249" s="325">
        <v>517</v>
      </c>
      <c r="E17249" s="46">
        <v>36500</v>
      </c>
      <c r="F17249" s="130">
        <f t="shared" si="269"/>
        <v>18870500</v>
      </c>
      <c r="G17249" s="86">
        <f>SUM(F17249:F17250)</f>
        <v>37120500</v>
      </c>
      <c r="H17249" s="277" t="s">
        <v>2474</v>
      </c>
    </row>
    <row r="17250" spans="1:9" ht="17.100000000000001" customHeight="1">
      <c r="A17250" s="323"/>
      <c r="B17250" s="302" t="s">
        <v>31</v>
      </c>
      <c r="C17250" s="325" t="s">
        <v>206</v>
      </c>
      <c r="D17250" s="325">
        <v>500</v>
      </c>
      <c r="E17250" s="46">
        <v>36500</v>
      </c>
      <c r="F17250" s="130">
        <f t="shared" si="269"/>
        <v>18250000</v>
      </c>
      <c r="G17250" s="69"/>
    </row>
    <row r="17251" spans="1:9" ht="17.100000000000001" customHeight="1">
      <c r="A17251" s="323"/>
      <c r="B17251" s="302"/>
      <c r="C17251" s="325"/>
      <c r="D17251" s="325"/>
      <c r="E17251" s="46"/>
      <c r="F17251" s="130">
        <f t="shared" si="269"/>
        <v>0</v>
      </c>
      <c r="G17251" s="69"/>
    </row>
    <row r="17252" spans="1:9" ht="17.100000000000001" customHeight="1">
      <c r="A17252" s="323" t="s">
        <v>93</v>
      </c>
      <c r="B17252" s="302" t="s">
        <v>31</v>
      </c>
      <c r="C17252" s="325" t="s">
        <v>118</v>
      </c>
      <c r="D17252" s="325">
        <f>281.3+54.4</f>
        <v>335.7</v>
      </c>
      <c r="E17252" s="46">
        <v>35000</v>
      </c>
      <c r="F17252" s="130">
        <f t="shared" si="269"/>
        <v>11749500</v>
      </c>
      <c r="G17252" s="86">
        <f>SUM(F17252:F17253)</f>
        <v>19789300</v>
      </c>
      <c r="H17252" s="277" t="s">
        <v>2474</v>
      </c>
      <c r="I17252" s="280" t="s">
        <v>115</v>
      </c>
    </row>
    <row r="17253" spans="1:9" ht="17.100000000000001" customHeight="1">
      <c r="A17253" s="323"/>
      <c r="B17253" s="302" t="s">
        <v>13</v>
      </c>
      <c r="C17253" s="325" t="s">
        <v>388</v>
      </c>
      <c r="D17253" s="325">
        <f>223.9+39.7</f>
        <v>263.60000000000002</v>
      </c>
      <c r="E17253" s="46">
        <v>30500</v>
      </c>
      <c r="F17253" s="130">
        <f t="shared" si="269"/>
        <v>8039800.0000000009</v>
      </c>
      <c r="G17253" s="69"/>
      <c r="I17253" s="280" t="s">
        <v>115</v>
      </c>
    </row>
    <row r="17254" spans="1:9" ht="17.100000000000001" customHeight="1">
      <c r="A17254" s="323"/>
      <c r="B17254" s="302"/>
      <c r="C17254" s="325"/>
      <c r="D17254" s="325"/>
      <c r="E17254" s="46"/>
      <c r="F17254" s="130">
        <f t="shared" si="269"/>
        <v>0</v>
      </c>
      <c r="G17254" s="69"/>
    </row>
    <row r="17255" spans="1:9" ht="17.100000000000001" customHeight="1">
      <c r="A17255" s="323" t="s">
        <v>517</v>
      </c>
      <c r="B17255" s="302" t="s">
        <v>13</v>
      </c>
      <c r="C17255" s="325" t="s">
        <v>807</v>
      </c>
      <c r="D17255" s="325">
        <v>455.8</v>
      </c>
      <c r="E17255" s="46">
        <v>33500</v>
      </c>
      <c r="F17255" s="130">
        <f t="shared" si="269"/>
        <v>15269300</v>
      </c>
      <c r="G17255" s="86">
        <f>SUM(F17255:F17256)</f>
        <v>30190200</v>
      </c>
      <c r="H17255" s="277" t="s">
        <v>2474</v>
      </c>
    </row>
    <row r="17256" spans="1:9" ht="17.100000000000001" customHeight="1">
      <c r="A17256" s="323"/>
      <c r="B17256" s="302" t="s">
        <v>13</v>
      </c>
      <c r="C17256" s="325" t="s">
        <v>908</v>
      </c>
      <c r="D17256" s="325">
        <v>445.4</v>
      </c>
      <c r="E17256" s="46">
        <v>33500</v>
      </c>
      <c r="F17256" s="130">
        <f t="shared" si="269"/>
        <v>14920900</v>
      </c>
      <c r="G17256" s="69"/>
    </row>
    <row r="17257" spans="1:9" ht="17.100000000000001" customHeight="1">
      <c r="A17257" s="323"/>
      <c r="B17257" s="302"/>
      <c r="C17257" s="325"/>
      <c r="D17257" s="325"/>
      <c r="E17257" s="46"/>
      <c r="F17257" s="130">
        <f t="shared" si="269"/>
        <v>0</v>
      </c>
      <c r="G17257" s="69"/>
    </row>
    <row r="17258" spans="1:9" ht="17.100000000000001" customHeight="1">
      <c r="A17258" s="323" t="s">
        <v>1470</v>
      </c>
      <c r="B17258" s="302" t="s">
        <v>13</v>
      </c>
      <c r="C17258" s="325" t="s">
        <v>305</v>
      </c>
      <c r="D17258" s="325">
        <v>116</v>
      </c>
      <c r="E17258" s="46">
        <v>33800</v>
      </c>
      <c r="F17258" s="130">
        <f t="shared" si="269"/>
        <v>3920800</v>
      </c>
      <c r="G17258" s="86">
        <f>SUM(F17258:F17260)</f>
        <v>11661000</v>
      </c>
      <c r="H17258" s="277" t="s">
        <v>2474</v>
      </c>
    </row>
    <row r="17259" spans="1:9" ht="17.100000000000001" customHeight="1">
      <c r="A17259" s="323"/>
      <c r="B17259" s="302" t="s">
        <v>13</v>
      </c>
      <c r="C17259" s="325" t="s">
        <v>1324</v>
      </c>
      <c r="D17259" s="325">
        <v>89</v>
      </c>
      <c r="E17259" s="46">
        <v>33800</v>
      </c>
      <c r="F17259" s="130">
        <f t="shared" si="269"/>
        <v>3008200</v>
      </c>
      <c r="G17259" s="69"/>
    </row>
    <row r="17260" spans="1:9" ht="17.100000000000001" customHeight="1">
      <c r="A17260" s="323"/>
      <c r="B17260" s="302" t="s">
        <v>13</v>
      </c>
      <c r="C17260" s="325" t="s">
        <v>1694</v>
      </c>
      <c r="D17260" s="325">
        <v>140</v>
      </c>
      <c r="E17260" s="46">
        <v>33800</v>
      </c>
      <c r="F17260" s="130">
        <f t="shared" si="269"/>
        <v>4732000</v>
      </c>
      <c r="G17260" s="69"/>
    </row>
    <row r="17261" spans="1:9" ht="17.100000000000001" customHeight="1">
      <c r="A17261" s="323"/>
      <c r="B17261" s="302"/>
      <c r="C17261" s="325"/>
      <c r="D17261" s="325"/>
      <c r="E17261" s="46"/>
      <c r="F17261" s="130">
        <f t="shared" si="269"/>
        <v>0</v>
      </c>
      <c r="G17261" s="69"/>
    </row>
    <row r="17262" spans="1:9" ht="17.100000000000001" customHeight="1">
      <c r="A17262" s="323" t="s">
        <v>2287</v>
      </c>
      <c r="B17262" s="302" t="s">
        <v>690</v>
      </c>
      <c r="C17262" s="325" t="s">
        <v>3070</v>
      </c>
      <c r="D17262" s="325">
        <v>155.30000000000001</v>
      </c>
      <c r="E17262" s="46">
        <v>38000</v>
      </c>
      <c r="F17262" s="130">
        <f t="shared" si="269"/>
        <v>5901400</v>
      </c>
      <c r="G17262" s="86">
        <f>SUM(F17262:F17264)</f>
        <v>13570050</v>
      </c>
      <c r="H17262" s="277" t="s">
        <v>2474</v>
      </c>
    </row>
    <row r="17263" spans="1:9" ht="17.100000000000001" customHeight="1">
      <c r="A17263" s="323"/>
      <c r="B17263" s="302" t="s">
        <v>518</v>
      </c>
      <c r="C17263" s="325" t="s">
        <v>3509</v>
      </c>
      <c r="D17263" s="325">
        <v>108.6</v>
      </c>
      <c r="E17263" s="46">
        <v>36500</v>
      </c>
      <c r="F17263" s="130">
        <f t="shared" si="269"/>
        <v>3963900</v>
      </c>
      <c r="G17263" s="86"/>
      <c r="H17263" s="277" t="s">
        <v>3525</v>
      </c>
    </row>
    <row r="17264" spans="1:9" ht="17.100000000000001" customHeight="1">
      <c r="A17264" s="323"/>
      <c r="B17264" s="302" t="s">
        <v>518</v>
      </c>
      <c r="C17264" s="325" t="s">
        <v>3510</v>
      </c>
      <c r="D17264" s="325">
        <v>101.5</v>
      </c>
      <c r="E17264" s="46">
        <v>36500</v>
      </c>
      <c r="F17264" s="130">
        <f t="shared" si="269"/>
        <v>3704750</v>
      </c>
      <c r="G17264" s="86"/>
    </row>
    <row r="17265" spans="1:8" ht="17.100000000000001" customHeight="1">
      <c r="A17265" s="323"/>
      <c r="B17265" s="302"/>
      <c r="C17265" s="325"/>
      <c r="D17265" s="325"/>
      <c r="E17265" s="46"/>
      <c r="F17265" s="130">
        <f t="shared" si="269"/>
        <v>0</v>
      </c>
      <c r="G17265" s="69"/>
    </row>
    <row r="17266" spans="1:8" ht="17.100000000000001" customHeight="1">
      <c r="A17266" s="323" t="s">
        <v>635</v>
      </c>
      <c r="B17266" s="302" t="s">
        <v>135</v>
      </c>
      <c r="C17266" s="325" t="s">
        <v>3508</v>
      </c>
      <c r="D17266" s="325">
        <v>193.8</v>
      </c>
      <c r="E17266" s="46">
        <v>35500</v>
      </c>
      <c r="F17266" s="130">
        <f t="shared" si="269"/>
        <v>6879900</v>
      </c>
      <c r="G17266" s="86">
        <f>F17266</f>
        <v>6879900</v>
      </c>
    </row>
    <row r="17267" spans="1:8" ht="17.100000000000001" customHeight="1">
      <c r="A17267" s="323"/>
      <c r="B17267" s="302"/>
      <c r="C17267" s="325"/>
      <c r="D17267" s="325"/>
      <c r="E17267" s="46"/>
      <c r="F17267" s="130">
        <f t="shared" si="269"/>
        <v>0</v>
      </c>
      <c r="G17267" s="69"/>
    </row>
    <row r="17268" spans="1:8" ht="17.100000000000001" customHeight="1">
      <c r="A17268" s="458" t="s">
        <v>2436</v>
      </c>
      <c r="B17268" s="302" t="s">
        <v>208</v>
      </c>
      <c r="C17268" s="325" t="s">
        <v>652</v>
      </c>
      <c r="D17268" s="325">
        <v>170.5</v>
      </c>
      <c r="E17268" s="46">
        <v>37000</v>
      </c>
      <c r="F17268" s="130">
        <f t="shared" si="269"/>
        <v>6308500</v>
      </c>
      <c r="G17268" s="86">
        <f>F17268</f>
        <v>6308500</v>
      </c>
      <c r="H17268" s="277" t="s">
        <v>2474</v>
      </c>
    </row>
    <row r="17269" spans="1:8" ht="17.100000000000001" customHeight="1">
      <c r="A17269" s="323"/>
      <c r="B17269" s="302"/>
      <c r="C17269" s="325"/>
      <c r="D17269" s="325"/>
      <c r="E17269" s="46"/>
      <c r="F17269" s="130">
        <f t="shared" si="269"/>
        <v>0</v>
      </c>
      <c r="G17269" s="69"/>
    </row>
    <row r="17270" spans="1:8" ht="17.100000000000001" customHeight="1">
      <c r="A17270" s="323" t="s">
        <v>490</v>
      </c>
      <c r="B17270" s="302" t="s">
        <v>13</v>
      </c>
      <c r="C17270" s="325" t="s">
        <v>1257</v>
      </c>
      <c r="D17270" s="325">
        <v>395.7</v>
      </c>
      <c r="E17270" s="46">
        <v>30500</v>
      </c>
      <c r="F17270" s="130">
        <f t="shared" si="269"/>
        <v>12068850</v>
      </c>
      <c r="G17270" s="86">
        <f>F17270</f>
        <v>12068850</v>
      </c>
      <c r="H17270" s="277" t="s">
        <v>2474</v>
      </c>
    </row>
    <row r="17271" spans="1:8" ht="17.100000000000001" customHeight="1">
      <c r="A17271" s="323"/>
      <c r="B17271" s="302"/>
      <c r="C17271" s="325"/>
      <c r="D17271" s="325"/>
      <c r="E17271" s="46"/>
      <c r="F17271" s="130">
        <f t="shared" si="269"/>
        <v>0</v>
      </c>
      <c r="G17271" s="69"/>
    </row>
    <row r="17272" spans="1:8" ht="17.100000000000001" customHeight="1">
      <c r="A17272" s="323" t="s">
        <v>2463</v>
      </c>
      <c r="B17272" s="302" t="s">
        <v>31</v>
      </c>
      <c r="C17272" s="325" t="s">
        <v>3511</v>
      </c>
      <c r="D17272" s="325">
        <v>28</v>
      </c>
      <c r="E17272" s="46">
        <v>35500</v>
      </c>
      <c r="F17272" s="130">
        <f t="shared" si="269"/>
        <v>994000</v>
      </c>
      <c r="G17272" s="86">
        <f>F17272</f>
        <v>994000</v>
      </c>
      <c r="H17272" s="277" t="s">
        <v>2474</v>
      </c>
    </row>
    <row r="17273" spans="1:8" ht="17.100000000000001" customHeight="1">
      <c r="A17273" s="323"/>
      <c r="B17273" s="302"/>
      <c r="C17273" s="325"/>
      <c r="D17273" s="325"/>
      <c r="E17273" s="46"/>
      <c r="F17273" s="130">
        <f t="shared" si="269"/>
        <v>0</v>
      </c>
      <c r="G17273" s="69"/>
    </row>
    <row r="17274" spans="1:8" ht="17.100000000000001" customHeight="1">
      <c r="A17274" s="323" t="s">
        <v>3512</v>
      </c>
      <c r="B17274" s="302" t="s">
        <v>13</v>
      </c>
      <c r="C17274" s="325" t="s">
        <v>144</v>
      </c>
      <c r="D17274" s="325">
        <v>535.79999999999995</v>
      </c>
      <c r="E17274" s="46">
        <v>29500</v>
      </c>
      <c r="F17274" s="130">
        <f t="shared" si="269"/>
        <v>15806099.999999998</v>
      </c>
      <c r="G17274" s="86">
        <f>SUM(F17274:F17275)</f>
        <v>43205700</v>
      </c>
      <c r="H17274" s="277" t="s">
        <v>2474</v>
      </c>
    </row>
    <row r="17275" spans="1:8" ht="17.100000000000001" customHeight="1">
      <c r="A17275" s="323"/>
      <c r="B17275" s="302" t="s">
        <v>13</v>
      </c>
      <c r="C17275" s="325" t="s">
        <v>416</v>
      </c>
      <c r="D17275" s="325">
        <v>928.8</v>
      </c>
      <c r="E17275" s="46">
        <v>29500</v>
      </c>
      <c r="F17275" s="130">
        <f t="shared" si="269"/>
        <v>27399600</v>
      </c>
      <c r="G17275" s="69"/>
    </row>
    <row r="17276" spans="1:8" ht="17.100000000000001" customHeight="1">
      <c r="A17276" s="323"/>
      <c r="B17276" s="302"/>
      <c r="C17276" s="325"/>
      <c r="D17276" s="325"/>
      <c r="E17276" s="46"/>
      <c r="F17276" s="130">
        <f t="shared" si="269"/>
        <v>0</v>
      </c>
      <c r="G17276" s="69"/>
    </row>
    <row r="17277" spans="1:8" ht="17.100000000000001" customHeight="1">
      <c r="A17277" s="302" t="s">
        <v>316</v>
      </c>
      <c r="B17277" s="302" t="s">
        <v>13</v>
      </c>
      <c r="C17277" s="325" t="s">
        <v>1227</v>
      </c>
      <c r="D17277" s="325">
        <v>104</v>
      </c>
      <c r="E17277" s="379">
        <v>30000</v>
      </c>
      <c r="F17277" s="130">
        <f t="shared" si="269"/>
        <v>3120000</v>
      </c>
      <c r="G17277" s="206">
        <f>SUM(F17277:F17282)</f>
        <v>36388300</v>
      </c>
      <c r="H17277" s="277" t="s">
        <v>2474</v>
      </c>
    </row>
    <row r="17278" spans="1:8" ht="17.100000000000001" customHeight="1">
      <c r="A17278" s="302"/>
      <c r="B17278" s="302" t="s">
        <v>23</v>
      </c>
      <c r="C17278" s="325" t="s">
        <v>3513</v>
      </c>
      <c r="D17278" s="325">
        <v>213.4</v>
      </c>
      <c r="E17278" s="379">
        <v>34000</v>
      </c>
      <c r="F17278" s="130">
        <f t="shared" si="269"/>
        <v>7255600</v>
      </c>
      <c r="G17278" s="207"/>
    </row>
    <row r="17279" spans="1:8" ht="17.100000000000001" customHeight="1">
      <c r="A17279" s="323"/>
      <c r="B17279" s="302" t="s">
        <v>31</v>
      </c>
      <c r="C17279" s="325" t="s">
        <v>14</v>
      </c>
      <c r="D17279" s="325">
        <v>79.5</v>
      </c>
      <c r="E17279" s="379">
        <v>34000</v>
      </c>
      <c r="F17279" s="130">
        <f t="shared" si="269"/>
        <v>2703000</v>
      </c>
      <c r="G17279" s="69"/>
    </row>
    <row r="17280" spans="1:8" ht="17.100000000000001" customHeight="1">
      <c r="A17280" s="323"/>
      <c r="B17280" s="302" t="s">
        <v>31</v>
      </c>
      <c r="C17280" s="325" t="s">
        <v>986</v>
      </c>
      <c r="D17280" s="325">
        <v>50</v>
      </c>
      <c r="E17280" s="379">
        <v>34000</v>
      </c>
      <c r="F17280" s="130">
        <f t="shared" si="269"/>
        <v>1700000</v>
      </c>
      <c r="G17280" s="69"/>
    </row>
    <row r="17281" spans="1:8" ht="17.100000000000001" customHeight="1">
      <c r="A17281" s="323"/>
      <c r="B17281" s="302" t="s">
        <v>31</v>
      </c>
      <c r="C17281" s="325" t="s">
        <v>276</v>
      </c>
      <c r="D17281" s="325">
        <v>133.30000000000001</v>
      </c>
      <c r="E17281" s="379">
        <v>34000</v>
      </c>
      <c r="F17281" s="130">
        <f t="shared" si="269"/>
        <v>4532200</v>
      </c>
      <c r="G17281" s="69"/>
    </row>
    <row r="17282" spans="1:8" ht="17.100000000000001" customHeight="1">
      <c r="A17282" s="323"/>
      <c r="B17282" s="302" t="s">
        <v>31</v>
      </c>
      <c r="C17282" s="325" t="s">
        <v>3413</v>
      </c>
      <c r="D17282" s="325">
        <v>495</v>
      </c>
      <c r="E17282" s="46">
        <v>34500</v>
      </c>
      <c r="F17282" s="130">
        <f>E17282*D17282</f>
        <v>17077500</v>
      </c>
      <c r="G17282" s="86"/>
    </row>
    <row r="17283" spans="1:8" ht="17.100000000000001" customHeight="1">
      <c r="A17283" s="323"/>
      <c r="B17283" s="302"/>
      <c r="C17283" s="325"/>
      <c r="D17283" s="325"/>
      <c r="E17283" s="46"/>
      <c r="F17283" s="130">
        <f t="shared" si="269"/>
        <v>0</v>
      </c>
      <c r="G17283" s="69"/>
    </row>
    <row r="17284" spans="1:8" ht="17.100000000000001" customHeight="1">
      <c r="A17284" s="323" t="s">
        <v>1843</v>
      </c>
      <c r="B17284" s="302" t="s">
        <v>208</v>
      </c>
      <c r="C17284" s="325" t="s">
        <v>3514</v>
      </c>
      <c r="D17284" s="325">
        <v>53</v>
      </c>
      <c r="E17284" s="46">
        <v>35500</v>
      </c>
      <c r="F17284" s="130">
        <f t="shared" si="269"/>
        <v>1881500</v>
      </c>
      <c r="G17284" s="86">
        <f>SUM(F17284:F17291)</f>
        <v>38826250</v>
      </c>
      <c r="H17284" s="277" t="s">
        <v>2474</v>
      </c>
    </row>
    <row r="17285" spans="1:8" ht="17.100000000000001" customHeight="1">
      <c r="A17285" s="323"/>
      <c r="B17285" s="302" t="s">
        <v>208</v>
      </c>
      <c r="C17285" s="325" t="s">
        <v>1721</v>
      </c>
      <c r="D17285" s="325">
        <v>241.7</v>
      </c>
      <c r="E17285" s="46">
        <v>35500</v>
      </c>
      <c r="F17285" s="130">
        <f t="shared" si="269"/>
        <v>8580350</v>
      </c>
      <c r="G17285" s="69"/>
    </row>
    <row r="17286" spans="1:8" ht="17.100000000000001" customHeight="1">
      <c r="A17286" s="323"/>
      <c r="B17286" s="302" t="s">
        <v>208</v>
      </c>
      <c r="C17286" s="325" t="s">
        <v>171</v>
      </c>
      <c r="D17286" s="325">
        <v>77</v>
      </c>
      <c r="E17286" s="46">
        <v>35500</v>
      </c>
      <c r="F17286" s="130">
        <f t="shared" si="269"/>
        <v>2733500</v>
      </c>
      <c r="G17286" s="69"/>
    </row>
    <row r="17287" spans="1:8" ht="17.100000000000001" customHeight="1">
      <c r="A17287" s="323"/>
      <c r="B17287" s="302" t="s">
        <v>31</v>
      </c>
      <c r="C17287" s="325" t="s">
        <v>79</v>
      </c>
      <c r="D17287" s="325">
        <v>104.7</v>
      </c>
      <c r="E17287" s="46">
        <v>35000</v>
      </c>
      <c r="F17287" s="130">
        <f t="shared" si="269"/>
        <v>3664500</v>
      </c>
      <c r="G17287" s="69"/>
    </row>
    <row r="17288" spans="1:8" ht="17.100000000000001" customHeight="1">
      <c r="A17288" s="323"/>
      <c r="B17288" s="302" t="s">
        <v>31</v>
      </c>
      <c r="C17288" s="325" t="s">
        <v>3515</v>
      </c>
      <c r="D17288" s="325">
        <v>103</v>
      </c>
      <c r="E17288" s="46">
        <v>35000</v>
      </c>
      <c r="F17288" s="130">
        <f t="shared" si="269"/>
        <v>3605000</v>
      </c>
      <c r="G17288" s="69"/>
    </row>
    <row r="17289" spans="1:8" ht="17.100000000000001" customHeight="1">
      <c r="A17289" s="323"/>
      <c r="B17289" s="302" t="s">
        <v>31</v>
      </c>
      <c r="C17289" s="325" t="s">
        <v>3440</v>
      </c>
      <c r="D17289" s="325">
        <v>115.6</v>
      </c>
      <c r="E17289" s="46">
        <v>35000</v>
      </c>
      <c r="F17289" s="130">
        <f t="shared" si="269"/>
        <v>4046000</v>
      </c>
      <c r="G17289" s="69"/>
    </row>
    <row r="17290" spans="1:8" ht="17.100000000000001" customHeight="1">
      <c r="A17290" s="323"/>
      <c r="B17290" s="302" t="s">
        <v>23</v>
      </c>
      <c r="C17290" s="325" t="s">
        <v>1993</v>
      </c>
      <c r="D17290" s="325">
        <v>264</v>
      </c>
      <c r="E17290" s="46">
        <v>33000</v>
      </c>
      <c r="F17290" s="130">
        <f t="shared" si="269"/>
        <v>8712000</v>
      </c>
      <c r="G17290" s="69"/>
    </row>
    <row r="17291" spans="1:8" ht="17.100000000000001" customHeight="1">
      <c r="A17291" s="323"/>
      <c r="B17291" s="302" t="s">
        <v>23</v>
      </c>
      <c r="C17291" s="325" t="s">
        <v>1178</v>
      </c>
      <c r="D17291" s="325">
        <v>169.8</v>
      </c>
      <c r="E17291" s="46">
        <v>33000</v>
      </c>
      <c r="F17291" s="130">
        <f t="shared" si="269"/>
        <v>5603400</v>
      </c>
      <c r="G17291" s="69"/>
    </row>
    <row r="17292" spans="1:8" ht="17.100000000000001" customHeight="1">
      <c r="A17292" s="323"/>
      <c r="B17292" s="302"/>
      <c r="C17292" s="325"/>
      <c r="D17292" s="325"/>
      <c r="E17292" s="46"/>
      <c r="F17292" s="130">
        <f t="shared" si="269"/>
        <v>0</v>
      </c>
      <c r="G17292" s="69"/>
    </row>
    <row r="17293" spans="1:8" ht="17.100000000000001" customHeight="1">
      <c r="A17293" s="323" t="s">
        <v>51</v>
      </c>
      <c r="B17293" s="302" t="s">
        <v>13</v>
      </c>
      <c r="C17293" s="325" t="s">
        <v>455</v>
      </c>
      <c r="D17293" s="325">
        <v>189</v>
      </c>
      <c r="E17293" s="46">
        <v>32000</v>
      </c>
      <c r="F17293" s="130">
        <f t="shared" si="269"/>
        <v>6048000</v>
      </c>
      <c r="G17293" s="86">
        <f>SUM(F17293:F17299)</f>
        <v>26576300</v>
      </c>
      <c r="H17293" s="277" t="s">
        <v>2474</v>
      </c>
    </row>
    <row r="17294" spans="1:8" ht="17.100000000000001" customHeight="1">
      <c r="A17294" s="323"/>
      <c r="B17294" s="302" t="s">
        <v>13</v>
      </c>
      <c r="C17294" s="325" t="s">
        <v>3516</v>
      </c>
      <c r="D17294" s="325">
        <v>50</v>
      </c>
      <c r="E17294" s="46">
        <v>32000</v>
      </c>
      <c r="F17294" s="130">
        <f t="shared" ref="F17294:F17367" si="270">E17294*D17294</f>
        <v>1600000</v>
      </c>
      <c r="G17294" s="69"/>
    </row>
    <row r="17295" spans="1:8" ht="17.100000000000001" customHeight="1">
      <c r="A17295" s="323"/>
      <c r="B17295" s="302" t="s">
        <v>31</v>
      </c>
      <c r="C17295" s="325" t="s">
        <v>845</v>
      </c>
      <c r="D17295" s="325">
        <v>104</v>
      </c>
      <c r="E17295" s="46">
        <v>35000</v>
      </c>
      <c r="F17295" s="130">
        <f t="shared" si="270"/>
        <v>3640000</v>
      </c>
      <c r="G17295" s="69"/>
    </row>
    <row r="17296" spans="1:8" ht="17.100000000000001" customHeight="1">
      <c r="A17296" s="323"/>
      <c r="B17296" s="302" t="s">
        <v>31</v>
      </c>
      <c r="C17296" s="325" t="s">
        <v>1264</v>
      </c>
      <c r="D17296" s="325">
        <v>30</v>
      </c>
      <c r="E17296" s="46">
        <v>35000</v>
      </c>
      <c r="F17296" s="130">
        <f t="shared" si="270"/>
        <v>1050000</v>
      </c>
      <c r="G17296" s="69"/>
    </row>
    <row r="17297" spans="1:8" ht="17.100000000000001" customHeight="1">
      <c r="A17297" s="323"/>
      <c r="B17297" s="302" t="s">
        <v>31</v>
      </c>
      <c r="C17297" s="325" t="s">
        <v>1941</v>
      </c>
      <c r="D17297" s="325">
        <v>28.6</v>
      </c>
      <c r="E17297" s="46">
        <v>35000</v>
      </c>
      <c r="F17297" s="130">
        <f t="shared" si="270"/>
        <v>1001000</v>
      </c>
      <c r="G17297" s="69"/>
    </row>
    <row r="17298" spans="1:8" ht="17.100000000000001" customHeight="1">
      <c r="A17298" s="323"/>
      <c r="B17298" s="302" t="s">
        <v>31</v>
      </c>
      <c r="C17298" s="325" t="s">
        <v>1302</v>
      </c>
      <c r="D17298" s="325">
        <v>238.3</v>
      </c>
      <c r="E17298" s="46">
        <v>31000</v>
      </c>
      <c r="F17298" s="130">
        <f t="shared" si="270"/>
        <v>7387300</v>
      </c>
      <c r="G17298" s="69"/>
    </row>
    <row r="17299" spans="1:8" ht="17.100000000000001" customHeight="1">
      <c r="A17299" s="323"/>
      <c r="B17299" s="302" t="s">
        <v>31</v>
      </c>
      <c r="C17299" s="325" t="s">
        <v>1187</v>
      </c>
      <c r="D17299" s="325">
        <v>180</v>
      </c>
      <c r="E17299" s="46">
        <v>32500</v>
      </c>
      <c r="F17299" s="130">
        <f t="shared" si="270"/>
        <v>5850000</v>
      </c>
      <c r="G17299" s="69"/>
    </row>
    <row r="17300" spans="1:8" ht="17.100000000000001" customHeight="1">
      <c r="A17300" s="323"/>
      <c r="B17300" s="302"/>
      <c r="C17300" s="325"/>
      <c r="D17300" s="325"/>
      <c r="E17300" s="46"/>
      <c r="F17300" s="130">
        <f t="shared" si="270"/>
        <v>0</v>
      </c>
      <c r="G17300" s="69"/>
    </row>
    <row r="17301" spans="1:8" ht="17.100000000000001" customHeight="1">
      <c r="A17301" s="323" t="s">
        <v>203</v>
      </c>
      <c r="B17301" s="302" t="s">
        <v>31</v>
      </c>
      <c r="C17301" s="325" t="s">
        <v>34</v>
      </c>
      <c r="D17301" s="325">
        <v>300</v>
      </c>
      <c r="E17301" s="46">
        <v>31500</v>
      </c>
      <c r="F17301" s="130">
        <f t="shared" si="270"/>
        <v>9450000</v>
      </c>
      <c r="G17301" s="86">
        <f>SUM(F17301:F17304)</f>
        <v>66220100</v>
      </c>
      <c r="H17301" s="277" t="s">
        <v>2474</v>
      </c>
    </row>
    <row r="17302" spans="1:8" ht="17.100000000000001" customHeight="1">
      <c r="A17302" s="323"/>
      <c r="B17302" s="302" t="s">
        <v>168</v>
      </c>
      <c r="C17302" s="325" t="s">
        <v>255</v>
      </c>
      <c r="D17302" s="325">
        <v>300.39999999999998</v>
      </c>
      <c r="E17302" s="46">
        <v>31500</v>
      </c>
      <c r="F17302" s="130">
        <f t="shared" si="270"/>
        <v>9462600</v>
      </c>
      <c r="G17302" s="69"/>
    </row>
    <row r="17303" spans="1:8" ht="17.100000000000001" customHeight="1">
      <c r="A17303" s="323"/>
      <c r="B17303" s="302" t="s">
        <v>570</v>
      </c>
      <c r="C17303" s="325" t="s">
        <v>711</v>
      </c>
      <c r="D17303" s="325">
        <v>1500</v>
      </c>
      <c r="E17303" s="46">
        <v>30500</v>
      </c>
      <c r="F17303" s="130">
        <f t="shared" si="270"/>
        <v>45750000</v>
      </c>
      <c r="G17303" s="69"/>
    </row>
    <row r="17304" spans="1:8" ht="17.100000000000001" customHeight="1">
      <c r="A17304" s="323"/>
      <c r="B17304" s="302" t="s">
        <v>31</v>
      </c>
      <c r="C17304" s="325" t="s">
        <v>3517</v>
      </c>
      <c r="D17304" s="325">
        <v>44.5</v>
      </c>
      <c r="E17304" s="46">
        <v>35000</v>
      </c>
      <c r="F17304" s="130">
        <f>E17304*D17304</f>
        <v>1557500</v>
      </c>
      <c r="G17304" s="86"/>
    </row>
    <row r="17305" spans="1:8" ht="17.100000000000001" customHeight="1">
      <c r="A17305" s="323"/>
      <c r="B17305" s="302"/>
      <c r="C17305" s="325"/>
      <c r="D17305" s="325"/>
      <c r="E17305" s="46"/>
      <c r="F17305" s="130">
        <f t="shared" si="270"/>
        <v>0</v>
      </c>
      <c r="G17305" s="69"/>
    </row>
    <row r="17306" spans="1:8" ht="17.100000000000001" customHeight="1">
      <c r="A17306" s="323" t="s">
        <v>210</v>
      </c>
      <c r="B17306" s="302" t="s">
        <v>168</v>
      </c>
      <c r="C17306" s="325" t="s">
        <v>170</v>
      </c>
      <c r="D17306" s="325">
        <v>52</v>
      </c>
      <c r="E17306" s="46">
        <v>35500</v>
      </c>
      <c r="F17306" s="130">
        <f t="shared" si="270"/>
        <v>1846000</v>
      </c>
      <c r="G17306" s="86">
        <f>SUM(F17306:F17308)</f>
        <v>29746000</v>
      </c>
      <c r="H17306" s="277" t="s">
        <v>2474</v>
      </c>
    </row>
    <row r="17307" spans="1:8" ht="17.100000000000001" customHeight="1">
      <c r="A17307" s="323"/>
      <c r="B17307" s="302" t="s">
        <v>212</v>
      </c>
      <c r="C17307" s="325" t="s">
        <v>213</v>
      </c>
      <c r="D17307" s="325">
        <v>500</v>
      </c>
      <c r="E17307" s="46">
        <v>31000</v>
      </c>
      <c r="F17307" s="130">
        <f t="shared" si="270"/>
        <v>15500000</v>
      </c>
      <c r="G17307" s="69"/>
    </row>
    <row r="17308" spans="1:8" ht="17.100000000000001" customHeight="1">
      <c r="A17308" s="323"/>
      <c r="B17308" s="302" t="s">
        <v>212</v>
      </c>
      <c r="C17308" s="325" t="s">
        <v>344</v>
      </c>
      <c r="D17308" s="325">
        <v>400</v>
      </c>
      <c r="E17308" s="46">
        <v>31000</v>
      </c>
      <c r="F17308" s="130">
        <f t="shared" si="270"/>
        <v>12400000</v>
      </c>
      <c r="G17308" s="69"/>
    </row>
    <row r="17309" spans="1:8" ht="17.100000000000001" customHeight="1">
      <c r="A17309" s="323"/>
      <c r="B17309" s="302"/>
      <c r="C17309" s="325"/>
      <c r="D17309" s="325"/>
      <c r="E17309" s="46"/>
      <c r="F17309" s="130">
        <f t="shared" si="270"/>
        <v>0</v>
      </c>
      <c r="G17309" s="69"/>
    </row>
    <row r="17310" spans="1:8" ht="17.100000000000001" customHeight="1">
      <c r="A17310" s="323" t="s">
        <v>2315</v>
      </c>
      <c r="B17310" s="302" t="s">
        <v>23</v>
      </c>
      <c r="C17310" s="325" t="s">
        <v>1968</v>
      </c>
      <c r="D17310" s="325">
        <v>119</v>
      </c>
      <c r="E17310" s="46">
        <v>34000</v>
      </c>
      <c r="F17310" s="130">
        <f t="shared" si="270"/>
        <v>4046000</v>
      </c>
      <c r="G17310" s="86">
        <f>SUM(F17310:F17313)</f>
        <v>17513400</v>
      </c>
      <c r="H17310" s="277" t="s">
        <v>2474</v>
      </c>
    </row>
    <row r="17311" spans="1:8" ht="17.100000000000001" customHeight="1">
      <c r="A17311" s="323"/>
      <c r="B17311" s="302" t="s">
        <v>23</v>
      </c>
      <c r="C17311" s="325" t="s">
        <v>3519</v>
      </c>
      <c r="D17311" s="325">
        <v>64</v>
      </c>
      <c r="E17311" s="46">
        <v>34000</v>
      </c>
      <c r="F17311" s="130">
        <f t="shared" si="270"/>
        <v>2176000</v>
      </c>
      <c r="G17311" s="69"/>
    </row>
    <row r="17312" spans="1:8" ht="17.100000000000001" customHeight="1">
      <c r="A17312" s="323"/>
      <c r="B17312" s="302" t="s">
        <v>23</v>
      </c>
      <c r="C17312" s="325" t="s">
        <v>1309</v>
      </c>
      <c r="D17312" s="325">
        <v>188.2</v>
      </c>
      <c r="E17312" s="46">
        <v>34000</v>
      </c>
      <c r="F17312" s="130">
        <f t="shared" si="270"/>
        <v>6398800</v>
      </c>
      <c r="G17312" s="69"/>
    </row>
    <row r="17313" spans="1:8" ht="17.100000000000001" customHeight="1">
      <c r="A17313" s="323"/>
      <c r="B17313" s="302" t="s">
        <v>23</v>
      </c>
      <c r="C17313" s="325" t="s">
        <v>981</v>
      </c>
      <c r="D17313" s="325">
        <v>143.9</v>
      </c>
      <c r="E17313" s="46">
        <v>34000</v>
      </c>
      <c r="F17313" s="130">
        <f t="shared" si="270"/>
        <v>4892600</v>
      </c>
      <c r="G17313" s="69"/>
    </row>
    <row r="17314" spans="1:8" ht="17.100000000000001" customHeight="1">
      <c r="A17314" s="323"/>
      <c r="B17314" s="302"/>
      <c r="C17314" s="325"/>
      <c r="D17314" s="325"/>
      <c r="E17314" s="46"/>
      <c r="F17314" s="130">
        <f t="shared" si="270"/>
        <v>0</v>
      </c>
      <c r="G17314" s="69"/>
    </row>
    <row r="17315" spans="1:8" ht="17.100000000000001" customHeight="1">
      <c r="A17315" s="323" t="s">
        <v>245</v>
      </c>
      <c r="B17315" s="302" t="s">
        <v>13</v>
      </c>
      <c r="C17315" s="325" t="s">
        <v>3520</v>
      </c>
      <c r="D17315" s="325">
        <v>100</v>
      </c>
      <c r="E17315" s="46">
        <v>30000</v>
      </c>
      <c r="F17315" s="130">
        <f t="shared" si="270"/>
        <v>3000000</v>
      </c>
      <c r="G17315" s="86">
        <f>SUM(F17315:F17317)</f>
        <v>9536250</v>
      </c>
      <c r="H17315" s="277" t="s">
        <v>2474</v>
      </c>
    </row>
    <row r="17316" spans="1:8" ht="17.100000000000001" customHeight="1">
      <c r="A17316" s="323"/>
      <c r="B17316" s="302" t="s">
        <v>13</v>
      </c>
      <c r="C17316" s="325" t="s">
        <v>2187</v>
      </c>
      <c r="D17316" s="325">
        <v>100</v>
      </c>
      <c r="E17316" s="46">
        <v>30000</v>
      </c>
      <c r="F17316" s="130">
        <f t="shared" si="270"/>
        <v>3000000</v>
      </c>
      <c r="G17316" s="69"/>
    </row>
    <row r="17317" spans="1:8" ht="17.100000000000001" customHeight="1">
      <c r="A17317" s="323"/>
      <c r="B17317" s="302" t="s">
        <v>31</v>
      </c>
      <c r="C17317" s="325" t="s">
        <v>35</v>
      </c>
      <c r="D17317" s="325">
        <v>102.5</v>
      </c>
      <c r="E17317" s="46">
        <v>34500</v>
      </c>
      <c r="F17317" s="130">
        <f t="shared" si="270"/>
        <v>3536250</v>
      </c>
      <c r="G17317" s="69"/>
    </row>
    <row r="17318" spans="1:8" ht="17.100000000000001" customHeight="1">
      <c r="A17318" s="323"/>
      <c r="B17318" s="302"/>
      <c r="C17318" s="325"/>
      <c r="D17318" s="325"/>
      <c r="E17318" s="46"/>
      <c r="F17318" s="130">
        <f t="shared" si="270"/>
        <v>0</v>
      </c>
      <c r="G17318" s="69"/>
    </row>
    <row r="17319" spans="1:8" ht="17.100000000000001" customHeight="1">
      <c r="A17319" s="323" t="s">
        <v>2648</v>
      </c>
      <c r="B17319" s="302" t="s">
        <v>13</v>
      </c>
      <c r="C17319" s="325" t="s">
        <v>60</v>
      </c>
      <c r="D17319" s="325">
        <v>95</v>
      </c>
      <c r="E17319" s="46">
        <v>30000</v>
      </c>
      <c r="F17319" s="130">
        <f t="shared" si="270"/>
        <v>2850000</v>
      </c>
      <c r="G17319" s="86">
        <f>F17319</f>
        <v>2850000</v>
      </c>
    </row>
    <row r="17320" spans="1:8" ht="17.100000000000001" customHeight="1">
      <c r="A17320" s="323"/>
      <c r="B17320" s="302"/>
      <c r="C17320" s="325"/>
      <c r="D17320" s="325"/>
      <c r="E17320" s="46"/>
      <c r="F17320" s="130">
        <f t="shared" si="270"/>
        <v>0</v>
      </c>
      <c r="G17320" s="69"/>
    </row>
    <row r="17321" spans="1:8" ht="17.100000000000001" customHeight="1">
      <c r="A17321" s="323" t="s">
        <v>2454</v>
      </c>
      <c r="B17321" s="302" t="s">
        <v>13</v>
      </c>
      <c r="C17321" s="325" t="s">
        <v>144</v>
      </c>
      <c r="D17321" s="325">
        <v>105</v>
      </c>
      <c r="E17321" s="46">
        <v>30000</v>
      </c>
      <c r="F17321" s="130">
        <f t="shared" si="270"/>
        <v>3150000</v>
      </c>
      <c r="G17321" s="86">
        <f>F17321</f>
        <v>3150000</v>
      </c>
      <c r="H17321" s="277" t="s">
        <v>2474</v>
      </c>
    </row>
    <row r="17322" spans="1:8" ht="17.100000000000001" customHeight="1">
      <c r="A17322" s="323"/>
      <c r="B17322" s="302"/>
      <c r="C17322" s="325"/>
      <c r="D17322" s="325"/>
      <c r="E17322" s="46"/>
      <c r="F17322" s="130">
        <f t="shared" si="270"/>
        <v>0</v>
      </c>
      <c r="G17322" s="86"/>
    </row>
    <row r="17323" spans="1:8" ht="17.100000000000001" customHeight="1">
      <c r="A17323" s="323" t="s">
        <v>2977</v>
      </c>
      <c r="B17323" s="439" t="s">
        <v>1051</v>
      </c>
      <c r="C17323" s="430" t="s">
        <v>416</v>
      </c>
      <c r="D17323" s="430">
        <v>-72.900000000000006</v>
      </c>
      <c r="E17323" s="54">
        <v>34200</v>
      </c>
      <c r="F17323" s="140">
        <f t="shared" si="270"/>
        <v>-2493180</v>
      </c>
      <c r="G17323" s="86">
        <f>F17323</f>
        <v>-2493180</v>
      </c>
    </row>
    <row r="17324" spans="1:8" ht="17.100000000000001" customHeight="1">
      <c r="A17324" s="323"/>
      <c r="B17324" s="302"/>
      <c r="C17324" s="325"/>
      <c r="D17324" s="325"/>
      <c r="E17324" s="46"/>
      <c r="F17324" s="130">
        <f t="shared" si="270"/>
        <v>0</v>
      </c>
      <c r="G17324" s="69"/>
    </row>
    <row r="17325" spans="1:8" ht="17.100000000000001" customHeight="1">
      <c r="A17325" s="323" t="s">
        <v>178</v>
      </c>
      <c r="B17325" s="302" t="s">
        <v>13</v>
      </c>
      <c r="C17325" s="325" t="s">
        <v>2076</v>
      </c>
      <c r="D17325" s="325">
        <v>51</v>
      </c>
      <c r="E17325" s="46">
        <v>32000</v>
      </c>
      <c r="F17325" s="130">
        <f t="shared" si="270"/>
        <v>1632000</v>
      </c>
      <c r="G17325" s="86">
        <f>SUM(F17325:F17329)</f>
        <v>17907000</v>
      </c>
      <c r="H17325" s="277" t="s">
        <v>2474</v>
      </c>
    </row>
    <row r="17326" spans="1:8" ht="17.100000000000001" customHeight="1">
      <c r="A17326" s="323"/>
      <c r="B17326" s="302" t="s">
        <v>13</v>
      </c>
      <c r="C17326" s="325" t="s">
        <v>3522</v>
      </c>
      <c r="D17326" s="325">
        <v>37</v>
      </c>
      <c r="E17326" s="46">
        <v>32000</v>
      </c>
      <c r="F17326" s="130">
        <f t="shared" si="270"/>
        <v>1184000</v>
      </c>
      <c r="G17326" s="69"/>
    </row>
    <row r="17327" spans="1:8" ht="17.100000000000001" customHeight="1">
      <c r="A17327" s="323"/>
      <c r="B17327" s="302" t="s">
        <v>13</v>
      </c>
      <c r="C17327" s="325" t="s">
        <v>3523</v>
      </c>
      <c r="D17327" s="325">
        <v>64.5</v>
      </c>
      <c r="E17327" s="46">
        <v>32000</v>
      </c>
      <c r="F17327" s="130">
        <f t="shared" si="270"/>
        <v>2064000</v>
      </c>
      <c r="G17327" s="69"/>
    </row>
    <row r="17328" spans="1:8" ht="17.100000000000001" customHeight="1">
      <c r="A17328" s="323"/>
      <c r="B17328" s="302" t="s">
        <v>13</v>
      </c>
      <c r="C17328" s="325" t="s">
        <v>633</v>
      </c>
      <c r="D17328" s="325">
        <v>265.5</v>
      </c>
      <c r="E17328" s="46">
        <v>32500</v>
      </c>
      <c r="F17328" s="130">
        <f t="shared" si="270"/>
        <v>8628750</v>
      </c>
      <c r="G17328" s="69"/>
    </row>
    <row r="17329" spans="1:8" ht="17.100000000000001" customHeight="1">
      <c r="A17329" s="533"/>
      <c r="B17329" s="440" t="s">
        <v>31</v>
      </c>
      <c r="C17329" s="382" t="s">
        <v>1312</v>
      </c>
      <c r="D17329" s="382">
        <v>120.5</v>
      </c>
      <c r="E17329" s="59">
        <v>36500</v>
      </c>
      <c r="F17329" s="132">
        <f t="shared" si="270"/>
        <v>4398250</v>
      </c>
      <c r="G17329" s="92"/>
    </row>
    <row r="17330" spans="1:8" ht="18" customHeight="1">
      <c r="A17330" s="526"/>
      <c r="B17330" s="435"/>
      <c r="C17330" s="484"/>
      <c r="D17330" s="484"/>
      <c r="E17330" s="113"/>
      <c r="F17330" s="126"/>
      <c r="G17330" s="9"/>
    </row>
    <row r="17331" spans="1:8" ht="18" customHeight="1">
      <c r="A17331" s="537">
        <v>42549</v>
      </c>
      <c r="B17331" s="355"/>
      <c r="C17331" s="491" t="s">
        <v>398</v>
      </c>
      <c r="D17331" s="525"/>
      <c r="F17331" s="127"/>
    </row>
    <row r="17332" spans="1:8" ht="18" customHeight="1">
      <c r="A17332" s="531" t="s">
        <v>3125</v>
      </c>
      <c r="B17332" s="436" t="s">
        <v>134</v>
      </c>
      <c r="C17332" s="494" t="s">
        <v>152</v>
      </c>
      <c r="D17332" s="527">
        <f>SUM(D17333:D17424)</f>
        <v>9215.9</v>
      </c>
      <c r="E17332" s="166"/>
      <c r="F17332" s="166">
        <f>SUM(F17333:F17424)</f>
        <v>323661200</v>
      </c>
      <c r="G17332" s="166">
        <f>SUM(G17333:G17424)</f>
        <v>323661200</v>
      </c>
    </row>
    <row r="17333" spans="1:8" ht="18" customHeight="1">
      <c r="A17333" s="532" t="s">
        <v>3186</v>
      </c>
      <c r="B17333" s="441" t="s">
        <v>31</v>
      </c>
      <c r="C17333" s="492" t="s">
        <v>3526</v>
      </c>
      <c r="D17333" s="492">
        <v>200</v>
      </c>
      <c r="E17333" s="62">
        <v>33000</v>
      </c>
      <c r="F17333" s="139">
        <f>E17333*D17333</f>
        <v>6600000</v>
      </c>
      <c r="G17333" s="85">
        <f>SUM(F17333:F17334)</f>
        <v>9900000</v>
      </c>
    </row>
    <row r="17334" spans="1:8" ht="18" customHeight="1">
      <c r="A17334" s="323"/>
      <c r="B17334" s="302" t="s">
        <v>31</v>
      </c>
      <c r="C17334" s="325" t="s">
        <v>3527</v>
      </c>
      <c r="D17334" s="325">
        <v>100</v>
      </c>
      <c r="E17334" s="46">
        <v>33000</v>
      </c>
      <c r="F17334" s="130">
        <f>E17334*D17334</f>
        <v>3300000</v>
      </c>
      <c r="G17334" s="69"/>
    </row>
    <row r="17335" spans="1:8" ht="18" customHeight="1">
      <c r="A17335" s="323"/>
      <c r="B17335" s="302"/>
      <c r="C17335" s="325"/>
      <c r="D17335" s="325"/>
      <c r="E17335" s="46"/>
      <c r="F17335" s="130">
        <f t="shared" ref="F17335:F17354" si="271">E17335*D17335</f>
        <v>0</v>
      </c>
      <c r="G17335" s="69"/>
    </row>
    <row r="17336" spans="1:8" ht="18" customHeight="1">
      <c r="A17336" s="323" t="s">
        <v>2718</v>
      </c>
      <c r="B17336" s="302" t="s">
        <v>13</v>
      </c>
      <c r="C17336" s="325" t="s">
        <v>22</v>
      </c>
      <c r="D17336" s="325">
        <v>80</v>
      </c>
      <c r="E17336" s="46">
        <v>30500</v>
      </c>
      <c r="F17336" s="130">
        <f t="shared" si="271"/>
        <v>2440000</v>
      </c>
      <c r="G17336" s="86">
        <f>SUM(F17336:F17337)</f>
        <v>3050000</v>
      </c>
    </row>
    <row r="17337" spans="1:8" ht="18" customHeight="1">
      <c r="A17337" s="323"/>
      <c r="B17337" s="302" t="s">
        <v>13</v>
      </c>
      <c r="C17337" s="325" t="s">
        <v>75</v>
      </c>
      <c r="D17337" s="325">
        <v>20</v>
      </c>
      <c r="E17337" s="46">
        <v>30500</v>
      </c>
      <c r="F17337" s="130">
        <f t="shared" si="271"/>
        <v>610000</v>
      </c>
      <c r="G17337" s="69"/>
    </row>
    <row r="17338" spans="1:8" ht="18" customHeight="1">
      <c r="A17338" s="323"/>
      <c r="B17338" s="302"/>
      <c r="C17338" s="325"/>
      <c r="D17338" s="325"/>
      <c r="E17338" s="46"/>
      <c r="F17338" s="130">
        <f t="shared" si="271"/>
        <v>0</v>
      </c>
      <c r="G17338" s="69"/>
    </row>
    <row r="17339" spans="1:8" ht="18" customHeight="1">
      <c r="A17339" s="323" t="s">
        <v>354</v>
      </c>
      <c r="B17339" s="302" t="s">
        <v>13</v>
      </c>
      <c r="C17339" s="325" t="s">
        <v>614</v>
      </c>
      <c r="D17339" s="325">
        <v>20</v>
      </c>
      <c r="E17339" s="46">
        <v>30500</v>
      </c>
      <c r="F17339" s="130">
        <f t="shared" si="271"/>
        <v>610000</v>
      </c>
      <c r="G17339" s="86">
        <f>F17339</f>
        <v>610000</v>
      </c>
      <c r="H17339" s="277" t="s">
        <v>2474</v>
      </c>
    </row>
    <row r="17340" spans="1:8" ht="18" customHeight="1">
      <c r="A17340" s="323"/>
      <c r="B17340" s="302"/>
      <c r="C17340" s="325"/>
      <c r="D17340" s="325"/>
      <c r="E17340" s="46"/>
      <c r="F17340" s="130">
        <f t="shared" si="271"/>
        <v>0</v>
      </c>
      <c r="G17340" s="69"/>
    </row>
    <row r="17341" spans="1:8" ht="18" customHeight="1">
      <c r="A17341" s="323" t="s">
        <v>102</v>
      </c>
      <c r="B17341" s="302" t="s">
        <v>13</v>
      </c>
      <c r="C17341" s="325" t="s">
        <v>45</v>
      </c>
      <c r="D17341" s="325">
        <v>20</v>
      </c>
      <c r="E17341" s="46">
        <v>30500</v>
      </c>
      <c r="F17341" s="130">
        <f t="shared" si="271"/>
        <v>610000</v>
      </c>
      <c r="G17341" s="86">
        <f>F17341</f>
        <v>610000</v>
      </c>
    </row>
    <row r="17342" spans="1:8" ht="18" customHeight="1">
      <c r="A17342" s="323"/>
      <c r="B17342" s="302"/>
      <c r="C17342" s="325"/>
      <c r="D17342" s="325"/>
      <c r="E17342" s="46"/>
      <c r="F17342" s="130">
        <f t="shared" si="271"/>
        <v>0</v>
      </c>
      <c r="G17342" s="69"/>
    </row>
    <row r="17343" spans="1:8" ht="18" customHeight="1">
      <c r="A17343" s="323" t="s">
        <v>3529</v>
      </c>
      <c r="B17343" s="302" t="s">
        <v>13</v>
      </c>
      <c r="C17343" s="325" t="s">
        <v>1035</v>
      </c>
      <c r="D17343" s="325">
        <v>20</v>
      </c>
      <c r="E17343" s="46">
        <v>30500</v>
      </c>
      <c r="F17343" s="130">
        <f t="shared" si="271"/>
        <v>610000</v>
      </c>
      <c r="G17343" s="86">
        <f>F17343</f>
        <v>610000</v>
      </c>
    </row>
    <row r="17344" spans="1:8" ht="18" customHeight="1">
      <c r="A17344" s="323"/>
      <c r="B17344" s="302"/>
      <c r="C17344" s="325"/>
      <c r="D17344" s="325"/>
      <c r="E17344" s="46"/>
      <c r="F17344" s="130"/>
      <c r="G17344" s="69"/>
    </row>
    <row r="17345" spans="1:8" ht="18" customHeight="1">
      <c r="A17345" s="323" t="s">
        <v>2199</v>
      </c>
      <c r="B17345" s="302" t="s">
        <v>31</v>
      </c>
      <c r="C17345" s="325" t="s">
        <v>971</v>
      </c>
      <c r="D17345" s="325">
        <v>191</v>
      </c>
      <c r="E17345" s="46">
        <v>35000</v>
      </c>
      <c r="F17345" s="130">
        <f t="shared" si="271"/>
        <v>6685000</v>
      </c>
      <c r="G17345" s="86">
        <f>F17345</f>
        <v>6685000</v>
      </c>
      <c r="H17345" s="277" t="s">
        <v>2474</v>
      </c>
    </row>
    <row r="17346" spans="1:8" ht="18" customHeight="1">
      <c r="A17346" s="323"/>
      <c r="B17346" s="302"/>
      <c r="C17346" s="325"/>
      <c r="D17346" s="325"/>
      <c r="E17346" s="46"/>
      <c r="F17346" s="130">
        <f t="shared" si="271"/>
        <v>0</v>
      </c>
      <c r="G17346" s="86"/>
    </row>
    <row r="17347" spans="1:8" ht="18" customHeight="1">
      <c r="A17347" s="323" t="s">
        <v>2599</v>
      </c>
      <c r="B17347" s="444" t="s">
        <v>3536</v>
      </c>
      <c r="C17347" s="482" t="s">
        <v>41</v>
      </c>
      <c r="D17347" s="482">
        <v>80</v>
      </c>
      <c r="E17347" s="116">
        <v>47000</v>
      </c>
      <c r="F17347" s="131">
        <f t="shared" si="271"/>
        <v>3760000</v>
      </c>
      <c r="G17347" s="86">
        <f>SUM(F17347:F17348)</f>
        <v>9460000</v>
      </c>
    </row>
    <row r="17348" spans="1:8" ht="18" customHeight="1">
      <c r="A17348" s="323"/>
      <c r="B17348" s="444" t="s">
        <v>363</v>
      </c>
      <c r="C17348" s="482" t="s">
        <v>242</v>
      </c>
      <c r="D17348" s="482">
        <v>100</v>
      </c>
      <c r="E17348" s="116">
        <v>57000</v>
      </c>
      <c r="F17348" s="131">
        <f t="shared" si="271"/>
        <v>5700000</v>
      </c>
      <c r="G17348" s="86"/>
    </row>
    <row r="17349" spans="1:8" ht="18" customHeight="1">
      <c r="A17349" s="323"/>
      <c r="B17349" s="444"/>
      <c r="C17349" s="482"/>
      <c r="D17349" s="482"/>
      <c r="E17349" s="116"/>
      <c r="F17349" s="131">
        <f t="shared" si="271"/>
        <v>0</v>
      </c>
      <c r="G17349" s="86"/>
    </row>
    <row r="17350" spans="1:8" ht="18" customHeight="1">
      <c r="A17350" s="323" t="s">
        <v>56</v>
      </c>
      <c r="B17350" s="302" t="s">
        <v>13</v>
      </c>
      <c r="C17350" s="325" t="s">
        <v>60</v>
      </c>
      <c r="D17350" s="325">
        <v>50</v>
      </c>
      <c r="E17350" s="46">
        <v>31000</v>
      </c>
      <c r="F17350" s="130">
        <f t="shared" si="271"/>
        <v>1550000</v>
      </c>
      <c r="G17350" s="86">
        <f>F17350</f>
        <v>1550000</v>
      </c>
    </row>
    <row r="17351" spans="1:8" ht="18" customHeight="1">
      <c r="A17351" s="323"/>
      <c r="B17351" s="302"/>
      <c r="C17351" s="325"/>
      <c r="D17351" s="325"/>
      <c r="E17351" s="46"/>
      <c r="F17351" s="130">
        <f t="shared" si="271"/>
        <v>0</v>
      </c>
      <c r="G17351" s="86"/>
    </row>
    <row r="17352" spans="1:8" ht="18" customHeight="1">
      <c r="A17352" s="323" t="s">
        <v>102</v>
      </c>
      <c r="B17352" s="302" t="s">
        <v>13</v>
      </c>
      <c r="C17352" s="325" t="s">
        <v>46</v>
      </c>
      <c r="D17352" s="325">
        <v>10</v>
      </c>
      <c r="E17352" s="46">
        <v>31000</v>
      </c>
      <c r="F17352" s="130">
        <f t="shared" si="271"/>
        <v>310000</v>
      </c>
      <c r="G17352" s="86">
        <f>F17352</f>
        <v>310000</v>
      </c>
    </row>
    <row r="17353" spans="1:8" ht="18" customHeight="1">
      <c r="A17353" s="323"/>
      <c r="B17353" s="302"/>
      <c r="C17353" s="325"/>
      <c r="D17353" s="325"/>
      <c r="E17353" s="46"/>
      <c r="F17353" s="131">
        <f t="shared" si="271"/>
        <v>0</v>
      </c>
      <c r="G17353" s="69"/>
    </row>
    <row r="17354" spans="1:8" ht="18" customHeight="1">
      <c r="A17354" s="323" t="s">
        <v>2705</v>
      </c>
      <c r="B17354" s="302" t="s">
        <v>13</v>
      </c>
      <c r="C17354" s="325" t="s">
        <v>14</v>
      </c>
      <c r="D17354" s="325">
        <v>100</v>
      </c>
      <c r="E17354" s="46">
        <v>30000</v>
      </c>
      <c r="F17354" s="130">
        <f t="shared" si="271"/>
        <v>3000000</v>
      </c>
      <c r="G17354" s="86">
        <f>F17354</f>
        <v>3000000</v>
      </c>
    </row>
    <row r="17355" spans="1:8" ht="18" customHeight="1">
      <c r="A17355" s="323"/>
      <c r="B17355" s="302"/>
      <c r="C17355" s="325"/>
      <c r="D17355" s="325"/>
      <c r="E17355" s="46"/>
      <c r="F17355" s="130">
        <f t="shared" ref="F17355:F17362" si="272">E17355*D17355</f>
        <v>0</v>
      </c>
      <c r="G17355" s="69"/>
    </row>
    <row r="17356" spans="1:8" ht="18" customHeight="1">
      <c r="A17356" s="323" t="s">
        <v>2706</v>
      </c>
      <c r="B17356" s="302" t="s">
        <v>13</v>
      </c>
      <c r="C17356" s="325" t="s">
        <v>15</v>
      </c>
      <c r="D17356" s="325">
        <v>20</v>
      </c>
      <c r="E17356" s="46">
        <v>30000</v>
      </c>
      <c r="F17356" s="130">
        <f t="shared" si="272"/>
        <v>600000</v>
      </c>
      <c r="G17356" s="86">
        <f>SUM(F17356:F17358)</f>
        <v>1500000</v>
      </c>
    </row>
    <row r="17357" spans="1:8" ht="18" customHeight="1">
      <c r="A17357" s="323"/>
      <c r="B17357" s="302" t="s">
        <v>13</v>
      </c>
      <c r="C17357" s="325" t="s">
        <v>62</v>
      </c>
      <c r="D17357" s="325">
        <v>20</v>
      </c>
      <c r="E17357" s="46">
        <v>30000</v>
      </c>
      <c r="F17357" s="130">
        <f t="shared" si="272"/>
        <v>600000</v>
      </c>
      <c r="G17357" s="69"/>
    </row>
    <row r="17358" spans="1:8" ht="18" customHeight="1">
      <c r="A17358" s="323"/>
      <c r="B17358" s="302" t="s">
        <v>13</v>
      </c>
      <c r="C17358" s="325" t="s">
        <v>75</v>
      </c>
      <c r="D17358" s="325">
        <v>10</v>
      </c>
      <c r="E17358" s="46">
        <v>30000</v>
      </c>
      <c r="F17358" s="130">
        <f t="shared" si="272"/>
        <v>300000</v>
      </c>
      <c r="G17358" s="69"/>
    </row>
    <row r="17359" spans="1:8" ht="18" customHeight="1">
      <c r="A17359" s="323"/>
      <c r="B17359" s="302"/>
      <c r="C17359" s="325"/>
      <c r="D17359" s="325"/>
      <c r="E17359" s="46"/>
      <c r="F17359" s="130">
        <f t="shared" si="272"/>
        <v>0</v>
      </c>
      <c r="G17359" s="69"/>
    </row>
    <row r="17360" spans="1:8" ht="18" customHeight="1">
      <c r="A17360" s="323">
        <v>585</v>
      </c>
      <c r="B17360" s="302" t="s">
        <v>23</v>
      </c>
      <c r="C17360" s="325" t="s">
        <v>60</v>
      </c>
      <c r="D17360" s="325">
        <v>50</v>
      </c>
      <c r="E17360" s="46">
        <v>34500</v>
      </c>
      <c r="F17360" s="130">
        <f t="shared" si="272"/>
        <v>1725000</v>
      </c>
      <c r="G17360" s="86">
        <f>F17360</f>
        <v>1725000</v>
      </c>
    </row>
    <row r="17361" spans="1:8" ht="18" customHeight="1">
      <c r="A17361" s="323"/>
      <c r="B17361" s="302"/>
      <c r="C17361" s="325"/>
      <c r="D17361" s="325"/>
      <c r="E17361" s="46"/>
      <c r="F17361" s="130">
        <f t="shared" si="272"/>
        <v>0</v>
      </c>
      <c r="G17361" s="69"/>
    </row>
    <row r="17362" spans="1:8" ht="18" customHeight="1">
      <c r="A17362" s="323" t="s">
        <v>178</v>
      </c>
      <c r="B17362" s="302" t="s">
        <v>23</v>
      </c>
      <c r="C17362" s="325" t="s">
        <v>75</v>
      </c>
      <c r="D17362" s="325">
        <v>50.6</v>
      </c>
      <c r="E17362" s="46">
        <v>36000</v>
      </c>
      <c r="F17362" s="130">
        <f t="shared" si="272"/>
        <v>1821600</v>
      </c>
      <c r="G17362" s="86">
        <f>F17362</f>
        <v>1821600</v>
      </c>
      <c r="H17362" s="277" t="s">
        <v>2474</v>
      </c>
    </row>
    <row r="17363" spans="1:8" ht="18" customHeight="1">
      <c r="A17363" s="323"/>
      <c r="B17363" s="302"/>
      <c r="C17363" s="325"/>
      <c r="D17363" s="325"/>
      <c r="E17363" s="46"/>
      <c r="F17363" s="130">
        <f>E17363*D17363</f>
        <v>0</v>
      </c>
      <c r="G17363" s="69"/>
    </row>
    <row r="17364" spans="1:8" ht="18" customHeight="1">
      <c r="A17364" s="323" t="s">
        <v>818</v>
      </c>
      <c r="B17364" s="302" t="s">
        <v>31</v>
      </c>
      <c r="C17364" s="325" t="s">
        <v>1810</v>
      </c>
      <c r="D17364" s="325">
        <v>180</v>
      </c>
      <c r="E17364" s="46">
        <v>35500</v>
      </c>
      <c r="F17364" s="130">
        <f>E17364*D17364</f>
        <v>6390000</v>
      </c>
      <c r="G17364" s="86">
        <f>F17364</f>
        <v>6390000</v>
      </c>
      <c r="H17364" s="277" t="s">
        <v>2474</v>
      </c>
    </row>
    <row r="17365" spans="1:8" ht="18" customHeight="1">
      <c r="A17365" s="323"/>
      <c r="B17365" s="302"/>
      <c r="C17365" s="325"/>
      <c r="D17365" s="325"/>
      <c r="E17365" s="46"/>
      <c r="F17365" s="130">
        <f t="shared" si="270"/>
        <v>0</v>
      </c>
      <c r="G17365" s="69"/>
    </row>
    <row r="17366" spans="1:8" ht="18" customHeight="1">
      <c r="A17366" s="323" t="s">
        <v>2635</v>
      </c>
      <c r="B17366" s="302" t="s">
        <v>31</v>
      </c>
      <c r="C17366" s="325" t="s">
        <v>46</v>
      </c>
      <c r="D17366" s="325">
        <v>300</v>
      </c>
      <c r="E17366" s="46">
        <v>33000</v>
      </c>
      <c r="F17366" s="130">
        <f t="shared" si="270"/>
        <v>9900000</v>
      </c>
      <c r="G17366" s="86">
        <f>F17366</f>
        <v>9900000</v>
      </c>
    </row>
    <row r="17367" spans="1:8" ht="18" customHeight="1">
      <c r="A17367" s="323"/>
      <c r="B17367" s="302"/>
      <c r="C17367" s="325"/>
      <c r="D17367" s="325"/>
      <c r="E17367" s="46"/>
      <c r="F17367" s="130">
        <f t="shared" si="270"/>
        <v>0</v>
      </c>
      <c r="G17367" s="69"/>
    </row>
    <row r="17368" spans="1:8" ht="18" customHeight="1">
      <c r="A17368" s="323" t="s">
        <v>2196</v>
      </c>
      <c r="B17368" s="444" t="s">
        <v>2052</v>
      </c>
      <c r="C17368" s="482" t="s">
        <v>2197</v>
      </c>
      <c r="D17368" s="482">
        <v>100</v>
      </c>
      <c r="E17368" s="116">
        <v>41000</v>
      </c>
      <c r="F17368" s="131">
        <f t="shared" ref="F17368:F17436" si="273">E17368*D17368</f>
        <v>4100000</v>
      </c>
      <c r="G17368" s="86">
        <f>F17368</f>
        <v>4100000</v>
      </c>
      <c r="H17368" s="399"/>
    </row>
    <row r="17369" spans="1:8" ht="18" customHeight="1">
      <c r="A17369" s="323"/>
      <c r="B17369" s="444"/>
      <c r="C17369" s="482"/>
      <c r="D17369" s="482"/>
      <c r="E17369" s="116"/>
      <c r="F17369" s="131">
        <f t="shared" si="273"/>
        <v>0</v>
      </c>
      <c r="G17369" s="69"/>
    </row>
    <row r="17370" spans="1:8" ht="18" customHeight="1">
      <c r="A17370" s="323" t="s">
        <v>193</v>
      </c>
      <c r="B17370" s="444" t="s">
        <v>312</v>
      </c>
      <c r="C17370" s="482" t="s">
        <v>313</v>
      </c>
      <c r="D17370" s="482">
        <v>100</v>
      </c>
      <c r="E17370" s="116">
        <v>49000</v>
      </c>
      <c r="F17370" s="131">
        <f t="shared" si="273"/>
        <v>4900000</v>
      </c>
      <c r="G17370" s="86">
        <f>SUM(F17370:F17371)</f>
        <v>24926300</v>
      </c>
      <c r="H17370" s="277" t="s">
        <v>2474</v>
      </c>
    </row>
    <row r="17371" spans="1:8" ht="18" customHeight="1">
      <c r="A17371" s="323"/>
      <c r="B17371" s="444" t="s">
        <v>312</v>
      </c>
      <c r="C17371" s="482" t="s">
        <v>310</v>
      </c>
      <c r="D17371" s="482">
        <v>408.7</v>
      </c>
      <c r="E17371" s="116">
        <v>49000</v>
      </c>
      <c r="F17371" s="131">
        <f t="shared" si="273"/>
        <v>20026300</v>
      </c>
      <c r="G17371" s="69"/>
    </row>
    <row r="17372" spans="1:8" ht="18" customHeight="1">
      <c r="A17372" s="323"/>
      <c r="B17372" s="302"/>
      <c r="C17372" s="325"/>
      <c r="D17372" s="325"/>
      <c r="E17372" s="46"/>
      <c r="F17372" s="130">
        <f t="shared" si="273"/>
        <v>0</v>
      </c>
      <c r="G17372" s="69"/>
    </row>
    <row r="17373" spans="1:8" ht="18" customHeight="1">
      <c r="A17373" s="323" t="s">
        <v>2315</v>
      </c>
      <c r="B17373" s="439" t="s">
        <v>3528</v>
      </c>
      <c r="C17373" s="430" t="s">
        <v>671</v>
      </c>
      <c r="D17373" s="430">
        <v>-9.6</v>
      </c>
      <c r="E17373" s="54">
        <v>32000</v>
      </c>
      <c r="F17373" s="140">
        <f t="shared" si="273"/>
        <v>-307200</v>
      </c>
      <c r="G17373" s="86">
        <f>F17373</f>
        <v>-307200</v>
      </c>
      <c r="H17373" s="277" t="s">
        <v>2474</v>
      </c>
    </row>
    <row r="17374" spans="1:8" ht="18" customHeight="1">
      <c r="A17374" s="323"/>
      <c r="B17374" s="302"/>
      <c r="C17374" s="325"/>
      <c r="D17374" s="325"/>
      <c r="E17374" s="46"/>
      <c r="F17374" s="130">
        <f t="shared" si="273"/>
        <v>0</v>
      </c>
      <c r="G17374" s="69"/>
    </row>
    <row r="17375" spans="1:8" ht="18" customHeight="1">
      <c r="A17375" s="323" t="s">
        <v>330</v>
      </c>
      <c r="B17375" s="302" t="s">
        <v>23</v>
      </c>
      <c r="C17375" s="325" t="s">
        <v>852</v>
      </c>
      <c r="D17375" s="325">
        <v>53.8</v>
      </c>
      <c r="E17375" s="46">
        <v>34500</v>
      </c>
      <c r="F17375" s="130">
        <f t="shared" si="273"/>
        <v>1856100</v>
      </c>
      <c r="G17375" s="86">
        <f>F17375</f>
        <v>1856100</v>
      </c>
      <c r="H17375" s="277" t="s">
        <v>2474</v>
      </c>
    </row>
    <row r="17376" spans="1:8" ht="18" customHeight="1">
      <c r="A17376" s="323"/>
      <c r="B17376" s="302"/>
      <c r="C17376" s="325"/>
      <c r="D17376" s="325"/>
      <c r="E17376" s="46"/>
      <c r="F17376" s="130">
        <f t="shared" si="273"/>
        <v>0</v>
      </c>
      <c r="G17376" s="69"/>
    </row>
    <row r="17377" spans="1:9" ht="18" customHeight="1">
      <c r="A17377" s="458" t="s">
        <v>2448</v>
      </c>
      <c r="B17377" s="302" t="s">
        <v>31</v>
      </c>
      <c r="C17377" s="325" t="s">
        <v>1613</v>
      </c>
      <c r="D17377" s="325">
        <v>193.9</v>
      </c>
      <c r="E17377" s="46">
        <v>35000</v>
      </c>
      <c r="F17377" s="130">
        <f t="shared" si="273"/>
        <v>6786500</v>
      </c>
      <c r="G17377" s="86">
        <f>SUM(F17377:F17378)</f>
        <v>8032500</v>
      </c>
      <c r="H17377" s="277" t="s">
        <v>2474</v>
      </c>
    </row>
    <row r="17378" spans="1:9" ht="18" customHeight="1">
      <c r="A17378" s="458"/>
      <c r="B17378" s="302" t="s">
        <v>31</v>
      </c>
      <c r="C17378" s="325" t="s">
        <v>1311</v>
      </c>
      <c r="D17378" s="325">
        <v>35.6</v>
      </c>
      <c r="E17378" s="46">
        <v>35000</v>
      </c>
      <c r="F17378" s="130">
        <f t="shared" si="273"/>
        <v>1246000</v>
      </c>
      <c r="G17378" s="86"/>
    </row>
    <row r="17379" spans="1:9" ht="18" customHeight="1">
      <c r="A17379" s="323"/>
      <c r="B17379" s="302"/>
      <c r="C17379" s="325"/>
      <c r="D17379" s="325"/>
      <c r="E17379" s="46"/>
      <c r="F17379" s="130">
        <f t="shared" si="273"/>
        <v>0</v>
      </c>
      <c r="G17379" s="69"/>
    </row>
    <row r="17380" spans="1:9" ht="18" customHeight="1">
      <c r="A17380" s="323" t="s">
        <v>316</v>
      </c>
      <c r="B17380" s="302" t="s">
        <v>31</v>
      </c>
      <c r="C17380" s="325" t="s">
        <v>455</v>
      </c>
      <c r="D17380" s="325">
        <v>100</v>
      </c>
      <c r="E17380" s="46">
        <v>34000</v>
      </c>
      <c r="F17380" s="130">
        <f t="shared" si="273"/>
        <v>3400000</v>
      </c>
      <c r="G17380" s="86">
        <f>SUM(F17380:F17381)</f>
        <v>6695500</v>
      </c>
      <c r="H17380" s="277" t="s">
        <v>2474</v>
      </c>
    </row>
    <row r="17381" spans="1:9" ht="18" customHeight="1">
      <c r="A17381" s="323"/>
      <c r="B17381" s="302" t="s">
        <v>568</v>
      </c>
      <c r="C17381" s="325" t="s">
        <v>3530</v>
      </c>
      <c r="D17381" s="325">
        <v>84.5</v>
      </c>
      <c r="E17381" s="46">
        <v>39000</v>
      </c>
      <c r="F17381" s="130">
        <f t="shared" si="273"/>
        <v>3295500</v>
      </c>
      <c r="G17381" s="69"/>
    </row>
    <row r="17382" spans="1:9" ht="18" customHeight="1">
      <c r="A17382" s="323"/>
      <c r="B17382" s="302"/>
      <c r="C17382" s="325"/>
      <c r="D17382" s="325"/>
      <c r="E17382" s="46"/>
      <c r="F17382" s="130">
        <f t="shared" si="273"/>
        <v>0</v>
      </c>
      <c r="G17382" s="69"/>
    </row>
    <row r="17383" spans="1:9" ht="18" customHeight="1">
      <c r="A17383" s="323" t="s">
        <v>1843</v>
      </c>
      <c r="B17383" s="302" t="s">
        <v>31</v>
      </c>
      <c r="C17383" s="325" t="s">
        <v>2311</v>
      </c>
      <c r="D17383" s="325">
        <v>31</v>
      </c>
      <c r="E17383" s="46">
        <v>35000</v>
      </c>
      <c r="F17383" s="130">
        <f t="shared" si="273"/>
        <v>1085000</v>
      </c>
      <c r="G17383" s="86">
        <f>SUM(F17383:F17384)</f>
        <v>3290000</v>
      </c>
      <c r="H17383" s="277" t="s">
        <v>2474</v>
      </c>
    </row>
    <row r="17384" spans="1:9" ht="18" customHeight="1">
      <c r="A17384" s="323"/>
      <c r="B17384" s="302" t="s">
        <v>31</v>
      </c>
      <c r="C17384" s="325" t="s">
        <v>60</v>
      </c>
      <c r="D17384" s="325">
        <v>63</v>
      </c>
      <c r="E17384" s="46">
        <v>35000</v>
      </c>
      <c r="F17384" s="130">
        <f t="shared" si="273"/>
        <v>2205000</v>
      </c>
      <c r="G17384" s="69"/>
    </row>
    <row r="17385" spans="1:9" ht="18" customHeight="1">
      <c r="A17385" s="323"/>
      <c r="B17385" s="302"/>
      <c r="C17385" s="325"/>
      <c r="D17385" s="325"/>
      <c r="E17385" s="46"/>
      <c r="F17385" s="130">
        <f t="shared" si="273"/>
        <v>0</v>
      </c>
      <c r="G17385" s="69"/>
    </row>
    <row r="17386" spans="1:9" ht="18" customHeight="1">
      <c r="A17386" s="323" t="s">
        <v>93</v>
      </c>
      <c r="B17386" s="302" t="s">
        <v>31</v>
      </c>
      <c r="C17386" s="325" t="s">
        <v>117</v>
      </c>
      <c r="D17386" s="325">
        <v>227.5</v>
      </c>
      <c r="E17386" s="46">
        <v>35000</v>
      </c>
      <c r="F17386" s="130">
        <f t="shared" si="273"/>
        <v>7962500</v>
      </c>
      <c r="G17386" s="86">
        <f>SUM(F17386:F17389)</f>
        <v>14803650</v>
      </c>
      <c r="H17386" s="277" t="s">
        <v>2474</v>
      </c>
      <c r="I17386" s="280" t="s">
        <v>115</v>
      </c>
    </row>
    <row r="17387" spans="1:9" ht="18" customHeight="1">
      <c r="A17387" s="323"/>
      <c r="B17387" s="302" t="s">
        <v>13</v>
      </c>
      <c r="C17387" s="325" t="s">
        <v>388</v>
      </c>
      <c r="D17387" s="325">
        <v>33.700000000000003</v>
      </c>
      <c r="E17387" s="46">
        <v>30500</v>
      </c>
      <c r="F17387" s="130">
        <f t="shared" si="273"/>
        <v>1027850.0000000001</v>
      </c>
      <c r="G17387" s="69"/>
    </row>
    <row r="17388" spans="1:9" ht="18" customHeight="1">
      <c r="A17388" s="323"/>
      <c r="B17388" s="302" t="s">
        <v>13</v>
      </c>
      <c r="C17388" s="325" t="s">
        <v>106</v>
      </c>
      <c r="D17388" s="325">
        <v>48.6</v>
      </c>
      <c r="E17388" s="46">
        <v>30500</v>
      </c>
      <c r="F17388" s="130">
        <f t="shared" si="273"/>
        <v>1482300</v>
      </c>
      <c r="G17388" s="69"/>
    </row>
    <row r="17389" spans="1:9" ht="18" customHeight="1">
      <c r="A17389" s="323"/>
      <c r="B17389" s="302" t="s">
        <v>13</v>
      </c>
      <c r="C17389" s="325" t="s">
        <v>349</v>
      </c>
      <c r="D17389" s="325">
        <v>142</v>
      </c>
      <c r="E17389" s="46">
        <v>30500</v>
      </c>
      <c r="F17389" s="130">
        <f t="shared" si="273"/>
        <v>4331000</v>
      </c>
      <c r="G17389" s="69"/>
    </row>
    <row r="17390" spans="1:9" ht="18" customHeight="1">
      <c r="A17390" s="323"/>
      <c r="B17390" s="302"/>
      <c r="C17390" s="325"/>
      <c r="D17390" s="325"/>
      <c r="E17390" s="46"/>
      <c r="F17390" s="130">
        <f t="shared" si="273"/>
        <v>0</v>
      </c>
      <c r="G17390" s="69"/>
    </row>
    <row r="17391" spans="1:9" ht="18" customHeight="1">
      <c r="A17391" s="323" t="s">
        <v>210</v>
      </c>
      <c r="B17391" s="302" t="s">
        <v>212</v>
      </c>
      <c r="C17391" s="325" t="s">
        <v>344</v>
      </c>
      <c r="D17391" s="325">
        <v>75</v>
      </c>
      <c r="E17391" s="46">
        <v>31000</v>
      </c>
      <c r="F17391" s="130">
        <f t="shared" si="273"/>
        <v>2325000</v>
      </c>
      <c r="G17391" s="86">
        <f>SUM(F17391:F17393)</f>
        <v>8125000</v>
      </c>
      <c r="H17391" s="277" t="s">
        <v>2474</v>
      </c>
    </row>
    <row r="17392" spans="1:9" ht="18" customHeight="1">
      <c r="A17392" s="323"/>
      <c r="B17392" s="302" t="s">
        <v>212</v>
      </c>
      <c r="C17392" s="325" t="s">
        <v>213</v>
      </c>
      <c r="D17392" s="325">
        <v>100</v>
      </c>
      <c r="E17392" s="46">
        <v>31000</v>
      </c>
      <c r="F17392" s="130">
        <f t="shared" si="273"/>
        <v>3100000</v>
      </c>
      <c r="G17392" s="69"/>
    </row>
    <row r="17393" spans="1:8" ht="18" customHeight="1">
      <c r="A17393" s="323"/>
      <c r="B17393" s="302" t="s">
        <v>31</v>
      </c>
      <c r="C17393" s="325" t="s">
        <v>59</v>
      </c>
      <c r="D17393" s="325">
        <v>75</v>
      </c>
      <c r="E17393" s="46">
        <v>36000</v>
      </c>
      <c r="F17393" s="130">
        <f t="shared" si="273"/>
        <v>2700000</v>
      </c>
      <c r="G17393" s="69"/>
    </row>
    <row r="17394" spans="1:8" ht="18" customHeight="1">
      <c r="A17394" s="323"/>
      <c r="B17394" s="302"/>
      <c r="C17394" s="325"/>
      <c r="D17394" s="325"/>
      <c r="E17394" s="46"/>
      <c r="F17394" s="130">
        <f t="shared" si="273"/>
        <v>0</v>
      </c>
      <c r="G17394" s="69"/>
    </row>
    <row r="17395" spans="1:8" ht="18" customHeight="1">
      <c r="A17395" s="323" t="s">
        <v>321</v>
      </c>
      <c r="B17395" s="302" t="s">
        <v>23</v>
      </c>
      <c r="C17395" s="325" t="s">
        <v>449</v>
      </c>
      <c r="D17395" s="325">
        <v>122.5</v>
      </c>
      <c r="E17395" s="46">
        <v>33500</v>
      </c>
      <c r="F17395" s="130">
        <f t="shared" si="273"/>
        <v>4103750</v>
      </c>
      <c r="G17395" s="86">
        <f>SUM(F17395:F17396)</f>
        <v>8147200</v>
      </c>
      <c r="H17395" s="277" t="s">
        <v>2474</v>
      </c>
    </row>
    <row r="17396" spans="1:8" ht="18" customHeight="1">
      <c r="A17396" s="323"/>
      <c r="B17396" s="302" t="s">
        <v>23</v>
      </c>
      <c r="C17396" s="325" t="s">
        <v>305</v>
      </c>
      <c r="D17396" s="325">
        <v>120.7</v>
      </c>
      <c r="E17396" s="46">
        <v>33500</v>
      </c>
      <c r="F17396" s="130">
        <f t="shared" si="273"/>
        <v>4043450</v>
      </c>
      <c r="G17396" s="69"/>
    </row>
    <row r="17397" spans="1:8" ht="18" customHeight="1">
      <c r="A17397" s="323"/>
      <c r="B17397" s="302"/>
      <c r="C17397" s="325"/>
      <c r="D17397" s="325"/>
      <c r="E17397" s="46"/>
      <c r="F17397" s="130">
        <f t="shared" si="273"/>
        <v>0</v>
      </c>
      <c r="G17397" s="69"/>
    </row>
    <row r="17398" spans="1:8" ht="18" customHeight="1">
      <c r="A17398" s="323" t="s">
        <v>51</v>
      </c>
      <c r="B17398" s="302" t="s">
        <v>13</v>
      </c>
      <c r="C17398" s="325" t="s">
        <v>3531</v>
      </c>
      <c r="D17398" s="325">
        <v>50</v>
      </c>
      <c r="E17398" s="46">
        <v>32000</v>
      </c>
      <c r="F17398" s="130">
        <f t="shared" si="273"/>
        <v>1600000</v>
      </c>
      <c r="G17398" s="86">
        <f>SUM(F17398:F17404)</f>
        <v>24096000</v>
      </c>
      <c r="H17398" s="277" t="s">
        <v>2474</v>
      </c>
    </row>
    <row r="17399" spans="1:8" ht="18" customHeight="1">
      <c r="A17399" s="323"/>
      <c r="B17399" s="302" t="s">
        <v>31</v>
      </c>
      <c r="C17399" s="325" t="s">
        <v>14</v>
      </c>
      <c r="D17399" s="325">
        <v>23</v>
      </c>
      <c r="E17399" s="46">
        <v>34000</v>
      </c>
      <c r="F17399" s="130">
        <f t="shared" si="273"/>
        <v>782000</v>
      </c>
      <c r="G17399" s="69"/>
    </row>
    <row r="17400" spans="1:8" ht="18" customHeight="1">
      <c r="A17400" s="323"/>
      <c r="B17400" s="302" t="s">
        <v>31</v>
      </c>
      <c r="C17400" s="325" t="s">
        <v>3532</v>
      </c>
      <c r="D17400" s="325">
        <v>64</v>
      </c>
      <c r="E17400" s="46">
        <v>34000</v>
      </c>
      <c r="F17400" s="130">
        <f t="shared" si="273"/>
        <v>2176000</v>
      </c>
      <c r="G17400" s="69"/>
    </row>
    <row r="17401" spans="1:8" ht="18" customHeight="1">
      <c r="A17401" s="323"/>
      <c r="B17401" s="302" t="s">
        <v>31</v>
      </c>
      <c r="C17401" s="325" t="s">
        <v>3533</v>
      </c>
      <c r="D17401" s="325">
        <v>123.4</v>
      </c>
      <c r="E17401" s="46">
        <v>33000</v>
      </c>
      <c r="F17401" s="130">
        <f t="shared" si="273"/>
        <v>4072200</v>
      </c>
      <c r="G17401" s="69"/>
    </row>
    <row r="17402" spans="1:8" ht="18" customHeight="1">
      <c r="A17402" s="323"/>
      <c r="B17402" s="302" t="s">
        <v>31</v>
      </c>
      <c r="C17402" s="325" t="s">
        <v>291</v>
      </c>
      <c r="D17402" s="325">
        <v>50</v>
      </c>
      <c r="E17402" s="46">
        <v>32000</v>
      </c>
      <c r="F17402" s="130">
        <f t="shared" si="273"/>
        <v>1600000</v>
      </c>
      <c r="G17402" s="69"/>
    </row>
    <row r="17403" spans="1:8" ht="18" customHeight="1">
      <c r="A17403" s="323"/>
      <c r="B17403" s="302" t="s">
        <v>31</v>
      </c>
      <c r="C17403" s="325" t="s">
        <v>1187</v>
      </c>
      <c r="D17403" s="325">
        <v>320</v>
      </c>
      <c r="E17403" s="46">
        <v>32500</v>
      </c>
      <c r="F17403" s="130">
        <f t="shared" si="273"/>
        <v>10400000</v>
      </c>
      <c r="G17403" s="69"/>
    </row>
    <row r="17404" spans="1:8" ht="18" customHeight="1">
      <c r="A17404" s="323"/>
      <c r="B17404" s="302" t="s">
        <v>31</v>
      </c>
      <c r="C17404" s="325" t="s">
        <v>192</v>
      </c>
      <c r="D17404" s="325">
        <v>111.8</v>
      </c>
      <c r="E17404" s="46">
        <v>31000</v>
      </c>
      <c r="F17404" s="130">
        <f t="shared" si="273"/>
        <v>3465800</v>
      </c>
      <c r="G17404" s="69"/>
    </row>
    <row r="17405" spans="1:8" ht="18" customHeight="1">
      <c r="A17405" s="323"/>
      <c r="B17405" s="302"/>
      <c r="C17405" s="325"/>
      <c r="D17405" s="325"/>
      <c r="E17405" s="46"/>
      <c r="F17405" s="130">
        <f t="shared" si="273"/>
        <v>0</v>
      </c>
      <c r="G17405" s="69"/>
    </row>
    <row r="17406" spans="1:8" ht="18" customHeight="1">
      <c r="A17406" s="323" t="s">
        <v>517</v>
      </c>
      <c r="B17406" s="302" t="s">
        <v>164</v>
      </c>
      <c r="C17406" s="325" t="s">
        <v>807</v>
      </c>
      <c r="D17406" s="325">
        <v>266.5</v>
      </c>
      <c r="E17406" s="46">
        <v>33500</v>
      </c>
      <c r="F17406" s="130">
        <f t="shared" si="273"/>
        <v>8927750</v>
      </c>
      <c r="G17406" s="86">
        <f>SUM(F17406:F17407)</f>
        <v>18250800</v>
      </c>
      <c r="H17406" s="277" t="s">
        <v>2474</v>
      </c>
    </row>
    <row r="17407" spans="1:8" ht="18" customHeight="1">
      <c r="A17407" s="323"/>
      <c r="B17407" s="302" t="s">
        <v>164</v>
      </c>
      <c r="C17407" s="325" t="s">
        <v>908</v>
      </c>
      <c r="D17407" s="325">
        <v>278.3</v>
      </c>
      <c r="E17407" s="46">
        <v>33500</v>
      </c>
      <c r="F17407" s="130">
        <f t="shared" si="273"/>
        <v>9323050</v>
      </c>
      <c r="G17407" s="69"/>
    </row>
    <row r="17408" spans="1:8" ht="18" customHeight="1">
      <c r="A17408" s="323"/>
      <c r="B17408" s="302"/>
      <c r="C17408" s="325"/>
      <c r="D17408" s="325"/>
      <c r="E17408" s="46"/>
      <c r="F17408" s="130">
        <f t="shared" si="273"/>
        <v>0</v>
      </c>
      <c r="G17408" s="69"/>
    </row>
    <row r="17409" spans="1:9" ht="18" customHeight="1">
      <c r="A17409" s="323" t="s">
        <v>88</v>
      </c>
      <c r="B17409" s="302" t="s">
        <v>13</v>
      </c>
      <c r="C17409" s="325" t="s">
        <v>416</v>
      </c>
      <c r="D17409" s="325">
        <v>617.79999999999995</v>
      </c>
      <c r="E17409" s="46">
        <v>29500</v>
      </c>
      <c r="F17409" s="130">
        <f t="shared" si="273"/>
        <v>18225100</v>
      </c>
      <c r="G17409" s="86">
        <f>F17409</f>
        <v>18225100</v>
      </c>
      <c r="H17409" s="277" t="s">
        <v>2474</v>
      </c>
    </row>
    <row r="17410" spans="1:9" ht="18" customHeight="1">
      <c r="A17410" s="323"/>
      <c r="B17410" s="302"/>
      <c r="C17410" s="325"/>
      <c r="D17410" s="325"/>
      <c r="E17410" s="46"/>
      <c r="F17410" s="130">
        <f t="shared" si="273"/>
        <v>0</v>
      </c>
      <c r="G17410" s="69"/>
    </row>
    <row r="17411" spans="1:9" ht="18" customHeight="1">
      <c r="A17411" s="323" t="s">
        <v>2345</v>
      </c>
      <c r="B17411" s="302" t="s">
        <v>13</v>
      </c>
      <c r="C17411" s="325" t="s">
        <v>3534</v>
      </c>
      <c r="D17411" s="325">
        <v>56.8</v>
      </c>
      <c r="E17411" s="46">
        <v>30500</v>
      </c>
      <c r="F17411" s="130">
        <f t="shared" si="273"/>
        <v>1732400</v>
      </c>
      <c r="G17411" s="86">
        <f>SUM(F17411:F17412)</f>
        <v>7893400</v>
      </c>
      <c r="H17411" s="277" t="s">
        <v>2474</v>
      </c>
    </row>
    <row r="17412" spans="1:9" ht="18" customHeight="1">
      <c r="A17412" s="323"/>
      <c r="B17412" s="302" t="s">
        <v>13</v>
      </c>
      <c r="C17412" s="325" t="s">
        <v>2963</v>
      </c>
      <c r="D17412" s="325">
        <v>202</v>
      </c>
      <c r="E17412" s="46">
        <v>30500</v>
      </c>
      <c r="F17412" s="130">
        <f t="shared" si="273"/>
        <v>6161000</v>
      </c>
      <c r="G17412" s="69"/>
    </row>
    <row r="17413" spans="1:9" ht="18" customHeight="1">
      <c r="A17413" s="323"/>
      <c r="B17413" s="302"/>
      <c r="C17413" s="325"/>
      <c r="D17413" s="325"/>
      <c r="E17413" s="46"/>
      <c r="F17413" s="130">
        <f t="shared" si="273"/>
        <v>0</v>
      </c>
      <c r="G17413" s="69"/>
    </row>
    <row r="17414" spans="1:9" ht="18" customHeight="1">
      <c r="A17414" s="323" t="s">
        <v>2315</v>
      </c>
      <c r="B17414" s="302" t="s">
        <v>23</v>
      </c>
      <c r="C17414" s="325" t="s">
        <v>611</v>
      </c>
      <c r="D17414" s="325">
        <v>113.3</v>
      </c>
      <c r="E17414" s="46">
        <v>34000</v>
      </c>
      <c r="F17414" s="130">
        <f t="shared" si="273"/>
        <v>3852200</v>
      </c>
      <c r="G17414" s="86">
        <f>F17414</f>
        <v>3852200</v>
      </c>
      <c r="H17414" s="277" t="s">
        <v>2474</v>
      </c>
    </row>
    <row r="17415" spans="1:9" ht="18" customHeight="1">
      <c r="A17415" s="323"/>
      <c r="B17415" s="302"/>
      <c r="C17415" s="325"/>
      <c r="D17415" s="325"/>
      <c r="E17415" s="46"/>
      <c r="F17415" s="130">
        <f t="shared" si="273"/>
        <v>0</v>
      </c>
      <c r="G17415" s="69"/>
    </row>
    <row r="17416" spans="1:9" ht="18" customHeight="1">
      <c r="A17416" s="323" t="s">
        <v>207</v>
      </c>
      <c r="B17416" s="302" t="s">
        <v>23</v>
      </c>
      <c r="C17416" s="325" t="s">
        <v>1316</v>
      </c>
      <c r="D17416" s="325">
        <v>349.4</v>
      </c>
      <c r="E17416" s="46">
        <v>35500</v>
      </c>
      <c r="F17416" s="130">
        <f t="shared" si="273"/>
        <v>12403700</v>
      </c>
      <c r="G17416" s="86">
        <f>SUM(F17416:F17417)</f>
        <v>29058650</v>
      </c>
      <c r="H17416" s="277" t="s">
        <v>2474</v>
      </c>
    </row>
    <row r="17417" spans="1:9" ht="18" customHeight="1">
      <c r="A17417" s="323"/>
      <c r="B17417" s="302" t="s">
        <v>31</v>
      </c>
      <c r="C17417" s="325" t="s">
        <v>182</v>
      </c>
      <c r="D17417" s="325">
        <v>456.3</v>
      </c>
      <c r="E17417" s="46">
        <v>36500</v>
      </c>
      <c r="F17417" s="130">
        <f t="shared" si="273"/>
        <v>16654950</v>
      </c>
      <c r="G17417" s="69"/>
    </row>
    <row r="17418" spans="1:9" ht="18" customHeight="1">
      <c r="A17418" s="323"/>
      <c r="B17418" s="302"/>
      <c r="C17418" s="325"/>
      <c r="D17418" s="325"/>
      <c r="E17418" s="46"/>
      <c r="F17418" s="130">
        <f t="shared" si="273"/>
        <v>0</v>
      </c>
      <c r="G17418" s="69"/>
    </row>
    <row r="17419" spans="1:9" ht="18" customHeight="1">
      <c r="A17419" s="323" t="s">
        <v>52</v>
      </c>
      <c r="B17419" s="302" t="s">
        <v>31</v>
      </c>
      <c r="C17419" s="325" t="s">
        <v>3498</v>
      </c>
      <c r="D17419" s="325">
        <v>2100</v>
      </c>
      <c r="E17419" s="46">
        <v>35400</v>
      </c>
      <c r="F17419" s="130">
        <f t="shared" si="273"/>
        <v>74340000</v>
      </c>
      <c r="G17419" s="86">
        <f>F17419</f>
        <v>74340000</v>
      </c>
      <c r="H17419" s="277" t="s">
        <v>2474</v>
      </c>
    </row>
    <row r="17420" spans="1:9" ht="18" customHeight="1">
      <c r="A17420" s="323"/>
      <c r="B17420" s="302"/>
      <c r="C17420" s="325"/>
      <c r="D17420" s="325"/>
      <c r="E17420" s="46"/>
      <c r="F17420" s="130">
        <f t="shared" si="273"/>
        <v>0</v>
      </c>
      <c r="G17420" s="69"/>
    </row>
    <row r="17421" spans="1:9" ht="18" customHeight="1">
      <c r="A17421" s="323" t="s">
        <v>90</v>
      </c>
      <c r="B17421" s="302" t="s">
        <v>31</v>
      </c>
      <c r="C17421" s="325" t="s">
        <v>3535</v>
      </c>
      <c r="D17421" s="325">
        <v>151</v>
      </c>
      <c r="E17421" s="46">
        <v>35000</v>
      </c>
      <c r="F17421" s="130">
        <f t="shared" si="273"/>
        <v>5285000</v>
      </c>
      <c r="G17421" s="86">
        <f>F17421</f>
        <v>5285000</v>
      </c>
      <c r="H17421" s="277" t="s">
        <v>2474</v>
      </c>
    </row>
    <row r="17422" spans="1:9" ht="18" customHeight="1">
      <c r="A17422" s="323"/>
      <c r="B17422" s="302"/>
      <c r="C17422" s="325"/>
      <c r="D17422" s="325"/>
      <c r="E17422" s="46"/>
      <c r="F17422" s="130">
        <f t="shared" si="273"/>
        <v>0</v>
      </c>
      <c r="G17422" s="69"/>
    </row>
    <row r="17423" spans="1:9" ht="18" customHeight="1">
      <c r="A17423" s="323" t="s">
        <v>196</v>
      </c>
      <c r="B17423" s="302" t="s">
        <v>31</v>
      </c>
      <c r="C17423" s="325" t="s">
        <v>200</v>
      </c>
      <c r="D17423" s="325">
        <v>100</v>
      </c>
      <c r="E17423" s="46">
        <v>36500</v>
      </c>
      <c r="F17423" s="130">
        <f t="shared" si="273"/>
        <v>3650000</v>
      </c>
      <c r="G17423" s="86">
        <f>SUM(F17423:F17424)</f>
        <v>5869400</v>
      </c>
      <c r="H17423" s="277" t="s">
        <v>2474</v>
      </c>
      <c r="I17423" s="338" t="s">
        <v>2520</v>
      </c>
    </row>
    <row r="17424" spans="1:9" ht="18" customHeight="1">
      <c r="A17424" s="533"/>
      <c r="B17424" s="440" t="s">
        <v>2487</v>
      </c>
      <c r="C17424" s="382" t="s">
        <v>1325</v>
      </c>
      <c r="D17424" s="382">
        <v>54.8</v>
      </c>
      <c r="E17424" s="59">
        <v>40500</v>
      </c>
      <c r="F17424" s="132">
        <f t="shared" si="273"/>
        <v>2219400</v>
      </c>
      <c r="G17424" s="92"/>
      <c r="I17424" s="338" t="s">
        <v>2520</v>
      </c>
    </row>
    <row r="17425" spans="1:8" ht="18" customHeight="1">
      <c r="A17425" s="526"/>
      <c r="B17425" s="435"/>
      <c r="C17425" s="484"/>
      <c r="D17425" s="484"/>
      <c r="E17425" s="113"/>
      <c r="F17425" s="126"/>
      <c r="G17425" s="9"/>
    </row>
    <row r="17426" spans="1:8" ht="18" customHeight="1">
      <c r="A17426" s="537">
        <v>42550</v>
      </c>
      <c r="B17426" s="355"/>
      <c r="C17426" s="491" t="s">
        <v>398</v>
      </c>
      <c r="D17426" s="525"/>
      <c r="F17426" s="127"/>
    </row>
    <row r="17427" spans="1:8" ht="18" customHeight="1">
      <c r="A17427" s="531" t="s">
        <v>3125</v>
      </c>
      <c r="B17427" s="436" t="s">
        <v>134</v>
      </c>
      <c r="C17427" s="494" t="s">
        <v>152</v>
      </c>
      <c r="D17427" s="527">
        <f>SUM(D17428:D17533)</f>
        <v>11031.3</v>
      </c>
      <c r="E17427" s="166"/>
      <c r="F17427" s="166">
        <f>SUM(F17428:F17533)</f>
        <v>379685080</v>
      </c>
      <c r="G17427" s="166">
        <f>SUM(G17428:G17533)</f>
        <v>379685080</v>
      </c>
    </row>
    <row r="17428" spans="1:8" ht="18" customHeight="1">
      <c r="A17428" s="532" t="s">
        <v>3186</v>
      </c>
      <c r="B17428" s="441" t="s">
        <v>31</v>
      </c>
      <c r="C17428" s="492" t="s">
        <v>3539</v>
      </c>
      <c r="D17428" s="492">
        <v>100</v>
      </c>
      <c r="E17428" s="62">
        <v>33000</v>
      </c>
      <c r="F17428" s="139">
        <f t="shared" si="273"/>
        <v>3300000</v>
      </c>
      <c r="G17428" s="85">
        <f>SUM(F17428:F17431)</f>
        <v>23100000</v>
      </c>
      <c r="H17428" s="277" t="s">
        <v>2474</v>
      </c>
    </row>
    <row r="17429" spans="1:8" ht="18" customHeight="1">
      <c r="A17429" s="323"/>
      <c r="B17429" s="302" t="s">
        <v>31</v>
      </c>
      <c r="C17429" s="325" t="s">
        <v>3540</v>
      </c>
      <c r="D17429" s="325">
        <v>400</v>
      </c>
      <c r="E17429" s="46">
        <v>33000</v>
      </c>
      <c r="F17429" s="130">
        <f t="shared" si="273"/>
        <v>13200000</v>
      </c>
      <c r="G17429" s="69"/>
    </row>
    <row r="17430" spans="1:8" ht="18" customHeight="1">
      <c r="A17430" s="323"/>
      <c r="B17430" s="302" t="s">
        <v>31</v>
      </c>
      <c r="C17430" s="325" t="s">
        <v>3541</v>
      </c>
      <c r="D17430" s="325">
        <v>100</v>
      </c>
      <c r="E17430" s="46">
        <v>33000</v>
      </c>
      <c r="F17430" s="130">
        <f t="shared" si="273"/>
        <v>3300000</v>
      </c>
      <c r="G17430" s="69"/>
    </row>
    <row r="17431" spans="1:8" ht="18" customHeight="1">
      <c r="A17431" s="323"/>
      <c r="B17431" s="302" t="s">
        <v>31</v>
      </c>
      <c r="C17431" s="325" t="s">
        <v>3542</v>
      </c>
      <c r="D17431" s="325">
        <v>100</v>
      </c>
      <c r="E17431" s="46">
        <v>33000</v>
      </c>
      <c r="F17431" s="130">
        <f t="shared" si="273"/>
        <v>3300000</v>
      </c>
      <c r="G17431" s="69"/>
    </row>
    <row r="17432" spans="1:8" ht="18" customHeight="1">
      <c r="A17432" s="323"/>
      <c r="B17432" s="302"/>
      <c r="C17432" s="325"/>
      <c r="D17432" s="325"/>
      <c r="E17432" s="46"/>
      <c r="F17432" s="130">
        <f t="shared" si="273"/>
        <v>0</v>
      </c>
      <c r="G17432" s="69"/>
    </row>
    <row r="17433" spans="1:8" ht="18" customHeight="1">
      <c r="A17433" s="323" t="s">
        <v>309</v>
      </c>
      <c r="B17433" s="302" t="s">
        <v>13</v>
      </c>
      <c r="C17433" s="325" t="s">
        <v>41</v>
      </c>
      <c r="D17433" s="325">
        <v>97.5</v>
      </c>
      <c r="E17433" s="46">
        <v>30500</v>
      </c>
      <c r="F17433" s="130">
        <f t="shared" si="273"/>
        <v>2973750</v>
      </c>
      <c r="G17433" s="86">
        <f>F17433</f>
        <v>2973750</v>
      </c>
      <c r="H17433" s="277" t="s">
        <v>2474</v>
      </c>
    </row>
    <row r="17434" spans="1:8" ht="18" customHeight="1">
      <c r="A17434" s="323"/>
      <c r="B17434" s="302"/>
      <c r="C17434" s="325"/>
      <c r="D17434" s="325"/>
      <c r="E17434" s="46"/>
      <c r="F17434" s="130">
        <f t="shared" si="273"/>
        <v>0</v>
      </c>
      <c r="G17434" s="69"/>
    </row>
    <row r="17435" spans="1:8" ht="18" customHeight="1">
      <c r="A17435" s="323" t="s">
        <v>12</v>
      </c>
      <c r="B17435" s="302" t="s">
        <v>31</v>
      </c>
      <c r="C17435" s="325" t="s">
        <v>579</v>
      </c>
      <c r="D17435" s="325">
        <v>150</v>
      </c>
      <c r="E17435" s="46">
        <v>35000</v>
      </c>
      <c r="F17435" s="130">
        <f t="shared" si="273"/>
        <v>5250000</v>
      </c>
      <c r="G17435" s="86">
        <f>SUM(F17435:F17436)</f>
        <v>7995000</v>
      </c>
    </row>
    <row r="17436" spans="1:8" ht="18" customHeight="1">
      <c r="A17436" s="323"/>
      <c r="B17436" s="302" t="s">
        <v>13</v>
      </c>
      <c r="C17436" s="325" t="s">
        <v>60</v>
      </c>
      <c r="D17436" s="325">
        <v>90</v>
      </c>
      <c r="E17436" s="46">
        <v>30500</v>
      </c>
      <c r="F17436" s="130">
        <f t="shared" si="273"/>
        <v>2745000</v>
      </c>
      <c r="G17436" s="86"/>
    </row>
    <row r="17437" spans="1:8" ht="18" customHeight="1">
      <c r="A17437" s="323"/>
      <c r="B17437" s="302"/>
      <c r="C17437" s="325"/>
      <c r="D17437" s="325"/>
      <c r="E17437" s="46"/>
      <c r="F17437" s="130">
        <f>E17437*D17437</f>
        <v>0</v>
      </c>
      <c r="G17437" s="69"/>
    </row>
    <row r="17438" spans="1:8" ht="18" customHeight="1">
      <c r="A17438" s="323" t="s">
        <v>2141</v>
      </c>
      <c r="B17438" s="302" t="s">
        <v>289</v>
      </c>
      <c r="C17438" s="325" t="s">
        <v>1654</v>
      </c>
      <c r="D17438" s="325">
        <v>50</v>
      </c>
      <c r="E17438" s="46">
        <v>31500</v>
      </c>
      <c r="F17438" s="130">
        <f t="shared" ref="F17438:F17444" si="274">E17438*D17438</f>
        <v>1575000</v>
      </c>
      <c r="G17438" s="86">
        <f>SUM(F17438:F17440)</f>
        <v>2815000</v>
      </c>
    </row>
    <row r="17439" spans="1:8" ht="18" customHeight="1">
      <c r="A17439" s="323"/>
      <c r="B17439" s="302" t="s">
        <v>13</v>
      </c>
      <c r="C17439" s="325" t="s">
        <v>60</v>
      </c>
      <c r="D17439" s="325">
        <v>20</v>
      </c>
      <c r="E17439" s="46">
        <v>31000</v>
      </c>
      <c r="F17439" s="130">
        <f t="shared" si="274"/>
        <v>620000</v>
      </c>
      <c r="G17439" s="69"/>
    </row>
    <row r="17440" spans="1:8" ht="18" customHeight="1">
      <c r="A17440" s="323"/>
      <c r="B17440" s="302" t="s">
        <v>13</v>
      </c>
      <c r="C17440" s="325" t="s">
        <v>75</v>
      </c>
      <c r="D17440" s="325">
        <v>20</v>
      </c>
      <c r="E17440" s="46">
        <v>31000</v>
      </c>
      <c r="F17440" s="130">
        <f t="shared" si="274"/>
        <v>620000</v>
      </c>
      <c r="G17440" s="69"/>
    </row>
    <row r="17441" spans="1:9" ht="18" customHeight="1">
      <c r="A17441" s="323"/>
      <c r="B17441" s="302"/>
      <c r="C17441" s="325"/>
      <c r="D17441" s="325"/>
      <c r="E17441" s="46"/>
      <c r="F17441" s="130">
        <f t="shared" si="274"/>
        <v>0</v>
      </c>
      <c r="G17441" s="69"/>
    </row>
    <row r="17442" spans="1:9" ht="18" customHeight="1">
      <c r="A17442" s="323" t="s">
        <v>3544</v>
      </c>
      <c r="B17442" s="302" t="s">
        <v>13</v>
      </c>
      <c r="C17442" s="325" t="s">
        <v>45</v>
      </c>
      <c r="D17442" s="325">
        <v>40</v>
      </c>
      <c r="E17442" s="46">
        <v>30500</v>
      </c>
      <c r="F17442" s="130">
        <f t="shared" si="274"/>
        <v>1220000</v>
      </c>
      <c r="G17442" s="86">
        <f>SUM(F17442:F17443)</f>
        <v>2440000</v>
      </c>
    </row>
    <row r="17443" spans="1:9" ht="18" customHeight="1">
      <c r="A17443" s="323"/>
      <c r="B17443" s="302" t="s">
        <v>13</v>
      </c>
      <c r="C17443" s="325" t="s">
        <v>202</v>
      </c>
      <c r="D17443" s="325">
        <v>40</v>
      </c>
      <c r="E17443" s="46">
        <v>30500</v>
      </c>
      <c r="F17443" s="130">
        <f t="shared" si="274"/>
        <v>1220000</v>
      </c>
      <c r="G17443" s="69"/>
    </row>
    <row r="17444" spans="1:9" ht="18" customHeight="1">
      <c r="A17444" s="323"/>
      <c r="B17444" s="302"/>
      <c r="C17444" s="325"/>
      <c r="D17444" s="325"/>
      <c r="E17444" s="46"/>
      <c r="F17444" s="130">
        <f t="shared" si="274"/>
        <v>0</v>
      </c>
      <c r="G17444" s="69"/>
    </row>
    <row r="17445" spans="1:9" ht="18" customHeight="1">
      <c r="A17445" s="323" t="s">
        <v>2305</v>
      </c>
      <c r="B17445" s="302" t="s">
        <v>13</v>
      </c>
      <c r="C17445" s="325" t="s">
        <v>14</v>
      </c>
      <c r="D17445" s="325">
        <v>30</v>
      </c>
      <c r="E17445" s="46">
        <v>30500</v>
      </c>
      <c r="F17445" s="130">
        <f t="shared" ref="F17445:F17516" si="275">E17445*D17445</f>
        <v>915000</v>
      </c>
      <c r="G17445" s="86">
        <f>SUM(F17445:F17447)</f>
        <v>2357500</v>
      </c>
      <c r="I17445" s="280" t="s">
        <v>3547</v>
      </c>
    </row>
    <row r="17446" spans="1:9" ht="18" customHeight="1">
      <c r="A17446" s="323"/>
      <c r="B17446" s="302" t="s">
        <v>13</v>
      </c>
      <c r="C17446" s="325" t="s">
        <v>60</v>
      </c>
      <c r="D17446" s="325">
        <v>50</v>
      </c>
      <c r="E17446" s="46">
        <v>30500</v>
      </c>
      <c r="F17446" s="130">
        <f t="shared" si="275"/>
        <v>1525000</v>
      </c>
      <c r="G17446" s="69"/>
    </row>
    <row r="17447" spans="1:9" ht="18" customHeight="1">
      <c r="A17447" s="323"/>
      <c r="B17447" s="439" t="s">
        <v>3543</v>
      </c>
      <c r="C17447" s="430"/>
      <c r="D17447" s="430">
        <v>-5.5</v>
      </c>
      <c r="E17447" s="54">
        <v>15000</v>
      </c>
      <c r="F17447" s="140">
        <f t="shared" si="275"/>
        <v>-82500</v>
      </c>
      <c r="G17447" s="69"/>
    </row>
    <row r="17448" spans="1:9" ht="18" customHeight="1">
      <c r="A17448" s="323"/>
      <c r="B17448" s="302"/>
      <c r="C17448" s="325"/>
      <c r="D17448" s="325"/>
      <c r="E17448" s="46"/>
      <c r="F17448" s="130">
        <f t="shared" si="275"/>
        <v>0</v>
      </c>
      <c r="G17448" s="69"/>
    </row>
    <row r="17449" spans="1:9" ht="18" customHeight="1">
      <c r="A17449" s="323" t="s">
        <v>2430</v>
      </c>
      <c r="B17449" s="302" t="s">
        <v>13</v>
      </c>
      <c r="C17449" s="325" t="s">
        <v>337</v>
      </c>
      <c r="D17449" s="325">
        <v>120</v>
      </c>
      <c r="E17449" s="46">
        <v>30000</v>
      </c>
      <c r="F17449" s="130">
        <f t="shared" si="275"/>
        <v>3600000</v>
      </c>
      <c r="G17449" s="86">
        <f>F17449</f>
        <v>3600000</v>
      </c>
    </row>
    <row r="17450" spans="1:9" ht="18" customHeight="1">
      <c r="A17450" s="323"/>
      <c r="B17450" s="302"/>
      <c r="C17450" s="325"/>
      <c r="D17450" s="325"/>
      <c r="E17450" s="46"/>
      <c r="F17450" s="130">
        <f t="shared" si="275"/>
        <v>0</v>
      </c>
      <c r="G17450" s="69"/>
    </row>
    <row r="17451" spans="1:9" ht="18" customHeight="1">
      <c r="A17451" s="323" t="s">
        <v>2349</v>
      </c>
      <c r="B17451" s="302" t="s">
        <v>13</v>
      </c>
      <c r="C17451" s="325" t="s">
        <v>1564</v>
      </c>
      <c r="D17451" s="325">
        <v>30.5</v>
      </c>
      <c r="E17451" s="46">
        <v>30000</v>
      </c>
      <c r="F17451" s="130">
        <f t="shared" si="275"/>
        <v>915000</v>
      </c>
      <c r="G17451" s="86">
        <f>SUM(F17451:F17453)</f>
        <v>9615000</v>
      </c>
    </row>
    <row r="17452" spans="1:9" ht="18" customHeight="1">
      <c r="A17452" s="323"/>
      <c r="B17452" s="302" t="s">
        <v>13</v>
      </c>
      <c r="C17452" s="325" t="s">
        <v>2595</v>
      </c>
      <c r="D17452" s="325">
        <v>160</v>
      </c>
      <c r="E17452" s="46">
        <v>30000</v>
      </c>
      <c r="F17452" s="130">
        <f t="shared" si="275"/>
        <v>4800000</v>
      </c>
      <c r="G17452" s="69"/>
    </row>
    <row r="17453" spans="1:9" ht="18" customHeight="1">
      <c r="A17453" s="323"/>
      <c r="B17453" s="302" t="s">
        <v>13</v>
      </c>
      <c r="C17453" s="325" t="s">
        <v>2637</v>
      </c>
      <c r="D17453" s="325">
        <v>130</v>
      </c>
      <c r="E17453" s="46">
        <v>30000</v>
      </c>
      <c r="F17453" s="130">
        <f t="shared" si="275"/>
        <v>3900000</v>
      </c>
      <c r="G17453" s="69"/>
    </row>
    <row r="17454" spans="1:9" ht="18" customHeight="1">
      <c r="A17454" s="323"/>
      <c r="B17454" s="302"/>
      <c r="C17454" s="325"/>
      <c r="D17454" s="325"/>
      <c r="E17454" s="46"/>
      <c r="F17454" s="130">
        <f t="shared" si="275"/>
        <v>0</v>
      </c>
      <c r="G17454" s="69"/>
    </row>
    <row r="17455" spans="1:9" ht="18" customHeight="1">
      <c r="A17455" s="323">
        <v>585</v>
      </c>
      <c r="B17455" s="302" t="s">
        <v>23</v>
      </c>
      <c r="C17455" s="325" t="s">
        <v>60</v>
      </c>
      <c r="D17455" s="325">
        <v>50</v>
      </c>
      <c r="E17455" s="46">
        <v>34500</v>
      </c>
      <c r="F17455" s="130">
        <f>E17455*D17455</f>
        <v>1725000</v>
      </c>
      <c r="G17455" s="86">
        <f>F17455</f>
        <v>1725000</v>
      </c>
    </row>
    <row r="17456" spans="1:9" ht="18" customHeight="1">
      <c r="A17456" s="323"/>
      <c r="B17456" s="302"/>
      <c r="C17456" s="325"/>
      <c r="D17456" s="325"/>
      <c r="E17456" s="46"/>
      <c r="F17456" s="130">
        <f>E17456*D17456</f>
        <v>0</v>
      </c>
      <c r="G17456" s="69"/>
    </row>
    <row r="17457" spans="1:8" ht="18" customHeight="1">
      <c r="A17457" s="323" t="s">
        <v>2273</v>
      </c>
      <c r="B17457" s="444" t="s">
        <v>137</v>
      </c>
      <c r="C17457" s="482" t="s">
        <v>139</v>
      </c>
      <c r="D17457" s="482">
        <v>111.4</v>
      </c>
      <c r="E17457" s="116">
        <v>41000</v>
      </c>
      <c r="F17457" s="131">
        <f>E17457*D17457</f>
        <v>4567400</v>
      </c>
      <c r="G17457" s="86">
        <f>F17457</f>
        <v>4567400</v>
      </c>
    </row>
    <row r="17458" spans="1:8" ht="18" customHeight="1">
      <c r="A17458" s="323"/>
      <c r="B17458" s="302"/>
      <c r="C17458" s="325"/>
      <c r="D17458" s="325"/>
      <c r="E17458" s="46"/>
      <c r="F17458" s="130">
        <f t="shared" si="275"/>
        <v>0</v>
      </c>
      <c r="G17458" s="69"/>
    </row>
    <row r="17459" spans="1:8" ht="18" customHeight="1">
      <c r="A17459" s="323" t="s">
        <v>321</v>
      </c>
      <c r="B17459" s="439" t="s">
        <v>2493</v>
      </c>
      <c r="C17459" s="430" t="s">
        <v>388</v>
      </c>
      <c r="D17459" s="430">
        <v>-12.3</v>
      </c>
      <c r="E17459" s="54">
        <v>33500</v>
      </c>
      <c r="F17459" s="140">
        <f t="shared" si="275"/>
        <v>-412050</v>
      </c>
      <c r="G17459" s="86">
        <f>SUM(F17459:F17462)</f>
        <v>-1406900</v>
      </c>
      <c r="H17459" s="277" t="s">
        <v>2474</v>
      </c>
    </row>
    <row r="17460" spans="1:8" ht="18" customHeight="1">
      <c r="A17460" s="323"/>
      <c r="B17460" s="439" t="s">
        <v>2493</v>
      </c>
      <c r="C17460" s="430" t="s">
        <v>442</v>
      </c>
      <c r="D17460" s="430">
        <v>-12.3</v>
      </c>
      <c r="E17460" s="54">
        <v>33500</v>
      </c>
      <c r="F17460" s="140">
        <f t="shared" si="275"/>
        <v>-412050</v>
      </c>
      <c r="G17460" s="69"/>
    </row>
    <row r="17461" spans="1:8" ht="18" customHeight="1">
      <c r="A17461" s="323"/>
      <c r="B17461" s="439" t="s">
        <v>2304</v>
      </c>
      <c r="C17461" s="430" t="s">
        <v>371</v>
      </c>
      <c r="D17461" s="430">
        <v>-4.3</v>
      </c>
      <c r="E17461" s="54">
        <v>34000</v>
      </c>
      <c r="F17461" s="140">
        <f t="shared" si="275"/>
        <v>-146200</v>
      </c>
      <c r="G17461" s="69"/>
    </row>
    <row r="17462" spans="1:8" ht="18" customHeight="1">
      <c r="A17462" s="323"/>
      <c r="B17462" s="439" t="s">
        <v>3537</v>
      </c>
      <c r="C17462" s="430" t="s">
        <v>3538</v>
      </c>
      <c r="D17462" s="430">
        <v>-11.8</v>
      </c>
      <c r="E17462" s="54">
        <v>37000</v>
      </c>
      <c r="F17462" s="140">
        <f t="shared" si="275"/>
        <v>-436600</v>
      </c>
      <c r="G17462" s="69"/>
    </row>
    <row r="17463" spans="1:8" ht="18" customHeight="1">
      <c r="A17463" s="323"/>
      <c r="B17463" s="302"/>
      <c r="C17463" s="325"/>
      <c r="D17463" s="325"/>
      <c r="E17463" s="46"/>
      <c r="F17463" s="130">
        <f t="shared" si="275"/>
        <v>0</v>
      </c>
      <c r="G17463" s="69"/>
    </row>
    <row r="17464" spans="1:8" ht="18" customHeight="1">
      <c r="A17464" s="323" t="s">
        <v>3056</v>
      </c>
      <c r="B17464" s="302" t="s">
        <v>31</v>
      </c>
      <c r="C17464" s="325" t="s">
        <v>15</v>
      </c>
      <c r="D17464" s="325">
        <v>58</v>
      </c>
      <c r="E17464" s="46">
        <v>35000</v>
      </c>
      <c r="F17464" s="130">
        <f t="shared" si="275"/>
        <v>2030000</v>
      </c>
      <c r="G17464" s="86">
        <f>SUM(F17464:F17468)</f>
        <v>35339100</v>
      </c>
      <c r="H17464" s="277" t="s">
        <v>2474</v>
      </c>
    </row>
    <row r="17465" spans="1:8" ht="18" customHeight="1">
      <c r="A17465" s="323"/>
      <c r="B17465" s="302" t="s">
        <v>31</v>
      </c>
      <c r="C17465" s="325" t="s">
        <v>244</v>
      </c>
      <c r="D17465" s="325">
        <v>254.8</v>
      </c>
      <c r="E17465" s="46">
        <v>35000</v>
      </c>
      <c r="F17465" s="130">
        <f t="shared" si="275"/>
        <v>8918000</v>
      </c>
      <c r="G17465" s="69"/>
    </row>
    <row r="17466" spans="1:8" ht="18" customHeight="1">
      <c r="A17466" s="323"/>
      <c r="B17466" s="302" t="s">
        <v>31</v>
      </c>
      <c r="C17466" s="325" t="s">
        <v>105</v>
      </c>
      <c r="D17466" s="325">
        <f>199+32.4</f>
        <v>231.4</v>
      </c>
      <c r="E17466" s="46">
        <v>35000</v>
      </c>
      <c r="F17466" s="130">
        <f>E17466*D17466</f>
        <v>8099000</v>
      </c>
      <c r="G17466" s="69"/>
    </row>
    <row r="17467" spans="1:8" ht="18" customHeight="1">
      <c r="A17467" s="323"/>
      <c r="B17467" s="302" t="s">
        <v>23</v>
      </c>
      <c r="C17467" s="325" t="s">
        <v>3015</v>
      </c>
      <c r="D17467" s="325">
        <v>255</v>
      </c>
      <c r="E17467" s="46">
        <v>33000</v>
      </c>
      <c r="F17467" s="130">
        <f t="shared" si="275"/>
        <v>8415000</v>
      </c>
      <c r="G17467" s="69"/>
    </row>
    <row r="17468" spans="1:8" ht="18" customHeight="1">
      <c r="A17468" s="323"/>
      <c r="B17468" s="302" t="s">
        <v>23</v>
      </c>
      <c r="C17468" s="325" t="s">
        <v>1178</v>
      </c>
      <c r="D17468" s="325">
        <v>238.7</v>
      </c>
      <c r="E17468" s="46">
        <v>33000</v>
      </c>
      <c r="F17468" s="130">
        <f t="shared" si="275"/>
        <v>7877100</v>
      </c>
      <c r="G17468" s="69"/>
    </row>
    <row r="17469" spans="1:8" ht="18" customHeight="1">
      <c r="A17469" s="323"/>
      <c r="B17469" s="302"/>
      <c r="C17469" s="325"/>
      <c r="D17469" s="325"/>
      <c r="E17469" s="46"/>
      <c r="F17469" s="130">
        <f t="shared" si="275"/>
        <v>0</v>
      </c>
      <c r="G17469" s="69"/>
    </row>
    <row r="17470" spans="1:8" ht="18" customHeight="1">
      <c r="A17470" s="323" t="s">
        <v>51</v>
      </c>
      <c r="B17470" s="302" t="s">
        <v>13</v>
      </c>
      <c r="C17470" s="325" t="s">
        <v>3531</v>
      </c>
      <c r="D17470" s="325">
        <v>165</v>
      </c>
      <c r="E17470" s="46">
        <v>32500</v>
      </c>
      <c r="F17470" s="130">
        <f t="shared" si="275"/>
        <v>5362500</v>
      </c>
      <c r="G17470" s="86">
        <f>SUM(F17470:F17476)</f>
        <v>33620650</v>
      </c>
      <c r="H17470" s="277" t="s">
        <v>2474</v>
      </c>
    </row>
    <row r="17471" spans="1:8" ht="18" customHeight="1">
      <c r="A17471" s="323"/>
      <c r="B17471" s="302" t="s">
        <v>23</v>
      </c>
      <c r="C17471" s="325" t="s">
        <v>158</v>
      </c>
      <c r="D17471" s="325">
        <v>61.6</v>
      </c>
      <c r="E17471" s="46">
        <v>32500</v>
      </c>
      <c r="F17471" s="130">
        <f t="shared" si="275"/>
        <v>2002000</v>
      </c>
      <c r="G17471" s="69"/>
    </row>
    <row r="17472" spans="1:8" ht="18" customHeight="1">
      <c r="A17472" s="323"/>
      <c r="B17472" s="302" t="s">
        <v>23</v>
      </c>
      <c r="C17472" s="325" t="s">
        <v>809</v>
      </c>
      <c r="D17472" s="325">
        <v>61.3</v>
      </c>
      <c r="E17472" s="46">
        <v>32500</v>
      </c>
      <c r="F17472" s="130">
        <f t="shared" si="275"/>
        <v>1992250</v>
      </c>
      <c r="G17472" s="69"/>
    </row>
    <row r="17473" spans="1:9" ht="18" customHeight="1">
      <c r="A17473" s="323"/>
      <c r="B17473" s="302" t="s">
        <v>31</v>
      </c>
      <c r="C17473" s="325" t="s">
        <v>686</v>
      </c>
      <c r="D17473" s="325">
        <v>293.5</v>
      </c>
      <c r="E17473" s="46">
        <v>32000</v>
      </c>
      <c r="F17473" s="130">
        <f t="shared" si="275"/>
        <v>9392000</v>
      </c>
      <c r="G17473" s="69"/>
    </row>
    <row r="17474" spans="1:9" ht="18" customHeight="1">
      <c r="A17474" s="323"/>
      <c r="B17474" s="302" t="s">
        <v>31</v>
      </c>
      <c r="C17474" s="325" t="s">
        <v>291</v>
      </c>
      <c r="D17474" s="325">
        <v>162.30000000000001</v>
      </c>
      <c r="E17474" s="46">
        <v>32000</v>
      </c>
      <c r="F17474" s="130">
        <f t="shared" si="275"/>
        <v>5193600</v>
      </c>
      <c r="G17474" s="69"/>
    </row>
    <row r="17475" spans="1:9" ht="18" customHeight="1">
      <c r="A17475" s="323"/>
      <c r="B17475" s="302" t="s">
        <v>31</v>
      </c>
      <c r="C17475" s="325" t="s">
        <v>2095</v>
      </c>
      <c r="D17475" s="325">
        <v>102.4</v>
      </c>
      <c r="E17475" s="46">
        <v>32000</v>
      </c>
      <c r="F17475" s="130">
        <f t="shared" si="275"/>
        <v>3276800</v>
      </c>
      <c r="G17475" s="69"/>
    </row>
    <row r="17476" spans="1:9" ht="18" customHeight="1">
      <c r="A17476" s="323"/>
      <c r="B17476" s="302" t="s">
        <v>31</v>
      </c>
      <c r="C17476" s="325" t="s">
        <v>192</v>
      </c>
      <c r="D17476" s="325">
        <v>206.5</v>
      </c>
      <c r="E17476" s="46">
        <v>31000</v>
      </c>
      <c r="F17476" s="130">
        <f t="shared" si="275"/>
        <v>6401500</v>
      </c>
      <c r="G17476" s="69"/>
    </row>
    <row r="17477" spans="1:9" ht="18" customHeight="1">
      <c r="A17477" s="323"/>
      <c r="B17477" s="302"/>
      <c r="C17477" s="325"/>
      <c r="D17477" s="325"/>
      <c r="E17477" s="46"/>
      <c r="F17477" s="130">
        <f t="shared" si="275"/>
        <v>0</v>
      </c>
      <c r="G17477" s="69"/>
    </row>
    <row r="17478" spans="1:9" ht="18" customHeight="1">
      <c r="A17478" s="323" t="s">
        <v>196</v>
      </c>
      <c r="B17478" s="302" t="s">
        <v>31</v>
      </c>
      <c r="C17478" s="325" t="s">
        <v>199</v>
      </c>
      <c r="D17478" s="325">
        <v>50</v>
      </c>
      <c r="E17478" s="46">
        <v>36500</v>
      </c>
      <c r="F17478" s="130">
        <f t="shared" si="275"/>
        <v>1825000</v>
      </c>
      <c r="G17478" s="86">
        <f>SUM(F17478:F17479)</f>
        <v>10293000</v>
      </c>
      <c r="H17478" s="277" t="s">
        <v>2474</v>
      </c>
      <c r="I17478" s="280" t="s">
        <v>2520</v>
      </c>
    </row>
    <row r="17479" spans="1:9" ht="18" customHeight="1">
      <c r="A17479" s="323"/>
      <c r="B17479" s="302" t="s">
        <v>31</v>
      </c>
      <c r="C17479" s="325" t="s">
        <v>171</v>
      </c>
      <c r="D17479" s="325">
        <v>232</v>
      </c>
      <c r="E17479" s="46">
        <v>36500</v>
      </c>
      <c r="F17479" s="130">
        <f t="shared" si="275"/>
        <v>8468000</v>
      </c>
      <c r="G17479" s="69"/>
      <c r="I17479" s="280" t="s">
        <v>2630</v>
      </c>
    </row>
    <row r="17480" spans="1:9" ht="18" customHeight="1">
      <c r="A17480" s="323"/>
      <c r="B17480" s="302"/>
      <c r="C17480" s="325"/>
      <c r="D17480" s="325"/>
      <c r="E17480" s="46"/>
      <c r="F17480" s="130">
        <f t="shared" si="275"/>
        <v>0</v>
      </c>
      <c r="G17480" s="69"/>
    </row>
    <row r="17481" spans="1:9" ht="18" customHeight="1">
      <c r="A17481" s="323" t="s">
        <v>2492</v>
      </c>
      <c r="B17481" s="302" t="s">
        <v>13</v>
      </c>
      <c r="C17481" s="325" t="s">
        <v>60</v>
      </c>
      <c r="D17481" s="325">
        <v>10</v>
      </c>
      <c r="E17481" s="46">
        <v>30500</v>
      </c>
      <c r="F17481" s="130">
        <f t="shared" si="275"/>
        <v>305000</v>
      </c>
      <c r="G17481" s="86">
        <f>SUM(F17481:F17483)</f>
        <v>3736250</v>
      </c>
      <c r="H17481" s="277" t="s">
        <v>2474</v>
      </c>
    </row>
    <row r="17482" spans="1:9" ht="18" customHeight="1">
      <c r="A17482" s="323"/>
      <c r="B17482" s="302" t="s">
        <v>13</v>
      </c>
      <c r="C17482" s="325" t="s">
        <v>372</v>
      </c>
      <c r="D17482" s="325">
        <v>30</v>
      </c>
      <c r="E17482" s="46">
        <v>30500</v>
      </c>
      <c r="F17482" s="130">
        <f>E17482*D17482</f>
        <v>915000</v>
      </c>
      <c r="G17482" s="69"/>
    </row>
    <row r="17483" spans="1:9" ht="18" customHeight="1">
      <c r="A17483" s="323"/>
      <c r="B17483" s="302" t="s">
        <v>13</v>
      </c>
      <c r="C17483" s="325" t="s">
        <v>822</v>
      </c>
      <c r="D17483" s="325">
        <v>82.5</v>
      </c>
      <c r="E17483" s="46">
        <v>30500</v>
      </c>
      <c r="F17483" s="130">
        <f>E17483*D17483</f>
        <v>2516250</v>
      </c>
      <c r="G17483" s="69"/>
    </row>
    <row r="17484" spans="1:9" ht="18" customHeight="1">
      <c r="A17484" s="323"/>
      <c r="B17484" s="302"/>
      <c r="C17484" s="325"/>
      <c r="D17484" s="325"/>
      <c r="E17484" s="46"/>
      <c r="F17484" s="130">
        <f t="shared" si="275"/>
        <v>0</v>
      </c>
      <c r="G17484" s="69"/>
    </row>
    <row r="17485" spans="1:9" ht="18" customHeight="1">
      <c r="A17485" s="323" t="s">
        <v>2635</v>
      </c>
      <c r="B17485" s="302" t="s">
        <v>31</v>
      </c>
      <c r="C17485" s="325" t="s">
        <v>125</v>
      </c>
      <c r="D17485" s="325">
        <v>50</v>
      </c>
      <c r="E17485" s="46">
        <v>34000</v>
      </c>
      <c r="F17485" s="130">
        <f t="shared" si="275"/>
        <v>1700000</v>
      </c>
      <c r="G17485" s="86">
        <f>SUM(F17485:F17489)</f>
        <v>8517000</v>
      </c>
      <c r="H17485" s="277" t="s">
        <v>2474</v>
      </c>
    </row>
    <row r="17486" spans="1:9" ht="18" customHeight="1">
      <c r="A17486" s="323"/>
      <c r="B17486" s="302" t="s">
        <v>31</v>
      </c>
      <c r="C17486" s="325" t="s">
        <v>57</v>
      </c>
      <c r="D17486" s="325">
        <v>48.8</v>
      </c>
      <c r="E17486" s="46">
        <v>34000</v>
      </c>
      <c r="F17486" s="130">
        <f t="shared" si="275"/>
        <v>1659200</v>
      </c>
      <c r="G17486" s="69"/>
    </row>
    <row r="17487" spans="1:9" ht="18" customHeight="1">
      <c r="A17487" s="323"/>
      <c r="B17487" s="302" t="s">
        <v>31</v>
      </c>
      <c r="C17487" s="325" t="s">
        <v>126</v>
      </c>
      <c r="D17487" s="325">
        <v>51.7</v>
      </c>
      <c r="E17487" s="46">
        <v>34000</v>
      </c>
      <c r="F17487" s="130">
        <f t="shared" si="275"/>
        <v>1757800</v>
      </c>
      <c r="G17487" s="69"/>
    </row>
    <row r="17488" spans="1:9" ht="18" customHeight="1">
      <c r="A17488" s="323"/>
      <c r="B17488" s="302" t="s">
        <v>31</v>
      </c>
      <c r="C17488" s="325" t="s">
        <v>43</v>
      </c>
      <c r="D17488" s="325">
        <v>50</v>
      </c>
      <c r="E17488" s="46">
        <v>34000</v>
      </c>
      <c r="F17488" s="130">
        <f t="shared" si="275"/>
        <v>1700000</v>
      </c>
      <c r="G17488" s="69"/>
    </row>
    <row r="17489" spans="1:8" ht="18" customHeight="1">
      <c r="A17489" s="323"/>
      <c r="B17489" s="302" t="s">
        <v>31</v>
      </c>
      <c r="C17489" s="325" t="s">
        <v>45</v>
      </c>
      <c r="D17489" s="325">
        <v>50</v>
      </c>
      <c r="E17489" s="46">
        <v>34000</v>
      </c>
      <c r="F17489" s="130">
        <f t="shared" si="275"/>
        <v>1700000</v>
      </c>
      <c r="G17489" s="69"/>
    </row>
    <row r="17490" spans="1:8" ht="18" customHeight="1">
      <c r="A17490" s="323"/>
      <c r="B17490" s="302"/>
      <c r="C17490" s="325"/>
      <c r="D17490" s="325"/>
      <c r="E17490" s="46"/>
      <c r="F17490" s="130">
        <f t="shared" si="275"/>
        <v>0</v>
      </c>
      <c r="G17490" s="69"/>
    </row>
    <row r="17491" spans="1:8" ht="18" customHeight="1">
      <c r="A17491" s="323" t="s">
        <v>2448</v>
      </c>
      <c r="B17491" s="302" t="s">
        <v>23</v>
      </c>
      <c r="C17491" s="325" t="s">
        <v>778</v>
      </c>
      <c r="D17491" s="325">
        <v>309.7</v>
      </c>
      <c r="E17491" s="46">
        <v>34500</v>
      </c>
      <c r="F17491" s="130">
        <f t="shared" si="275"/>
        <v>10684650</v>
      </c>
      <c r="G17491" s="86">
        <f>SUM(F17491:F17499)</f>
        <v>35612150</v>
      </c>
      <c r="H17491" s="277" t="s">
        <v>2474</v>
      </c>
    </row>
    <row r="17492" spans="1:8" ht="18" customHeight="1">
      <c r="A17492" s="323"/>
      <c r="B17492" s="302" t="s">
        <v>23</v>
      </c>
      <c r="C17492" s="325" t="s">
        <v>764</v>
      </c>
      <c r="D17492" s="325">
        <v>25</v>
      </c>
      <c r="E17492" s="46">
        <v>35500</v>
      </c>
      <c r="F17492" s="130">
        <f t="shared" si="275"/>
        <v>887500</v>
      </c>
      <c r="G17492" s="69"/>
    </row>
    <row r="17493" spans="1:8" ht="18" customHeight="1">
      <c r="A17493" s="323"/>
      <c r="B17493" s="302" t="s">
        <v>23</v>
      </c>
      <c r="C17493" s="325" t="s">
        <v>3546</v>
      </c>
      <c r="D17493" s="325">
        <v>51</v>
      </c>
      <c r="E17493" s="46">
        <v>34500</v>
      </c>
      <c r="F17493" s="130">
        <f t="shared" si="275"/>
        <v>1759500</v>
      </c>
      <c r="G17493" s="69"/>
    </row>
    <row r="17494" spans="1:8" ht="18" customHeight="1">
      <c r="A17494" s="323"/>
      <c r="B17494" s="302" t="s">
        <v>23</v>
      </c>
      <c r="C17494" s="325" t="s">
        <v>214</v>
      </c>
      <c r="D17494" s="325">
        <v>100</v>
      </c>
      <c r="E17494" s="46">
        <v>34500</v>
      </c>
      <c r="F17494" s="130">
        <f t="shared" si="275"/>
        <v>3450000</v>
      </c>
      <c r="G17494" s="69"/>
    </row>
    <row r="17495" spans="1:8" ht="18" customHeight="1">
      <c r="A17495" s="323"/>
      <c r="B17495" s="302" t="s">
        <v>23</v>
      </c>
      <c r="C17495" s="325" t="s">
        <v>1415</v>
      </c>
      <c r="D17495" s="325">
        <v>100</v>
      </c>
      <c r="E17495" s="46">
        <v>33500</v>
      </c>
      <c r="F17495" s="130">
        <f t="shared" si="275"/>
        <v>3350000</v>
      </c>
      <c r="G17495" s="69"/>
    </row>
    <row r="17496" spans="1:8" ht="18" customHeight="1">
      <c r="A17496" s="323"/>
      <c r="B17496" s="302" t="s">
        <v>31</v>
      </c>
      <c r="C17496" s="325" t="s">
        <v>442</v>
      </c>
      <c r="D17496" s="325">
        <v>177</v>
      </c>
      <c r="E17496" s="46">
        <v>35000</v>
      </c>
      <c r="F17496" s="130">
        <f t="shared" si="275"/>
        <v>6195000</v>
      </c>
      <c r="G17496" s="69"/>
    </row>
    <row r="17497" spans="1:8" ht="18" customHeight="1">
      <c r="A17497" s="323"/>
      <c r="B17497" s="302" t="s">
        <v>31</v>
      </c>
      <c r="C17497" s="325" t="s">
        <v>1398</v>
      </c>
      <c r="D17497" s="325">
        <v>30.9</v>
      </c>
      <c r="E17497" s="46">
        <v>35000</v>
      </c>
      <c r="F17497" s="130">
        <f t="shared" si="275"/>
        <v>1081500</v>
      </c>
      <c r="G17497" s="69"/>
    </row>
    <row r="17498" spans="1:8" ht="18" customHeight="1">
      <c r="A17498" s="323"/>
      <c r="B17498" s="302" t="s">
        <v>31</v>
      </c>
      <c r="C17498" s="325" t="s">
        <v>489</v>
      </c>
      <c r="D17498" s="325">
        <v>37</v>
      </c>
      <c r="E17498" s="46">
        <v>35000</v>
      </c>
      <c r="F17498" s="130">
        <f t="shared" si="275"/>
        <v>1295000</v>
      </c>
      <c r="G17498" s="69"/>
    </row>
    <row r="17499" spans="1:8" ht="18" customHeight="1">
      <c r="A17499" s="323"/>
      <c r="B17499" s="302" t="s">
        <v>31</v>
      </c>
      <c r="C17499" s="325" t="s">
        <v>725</v>
      </c>
      <c r="D17499" s="325">
        <v>197.4</v>
      </c>
      <c r="E17499" s="46">
        <v>35000</v>
      </c>
      <c r="F17499" s="130">
        <f t="shared" si="275"/>
        <v>6909000</v>
      </c>
      <c r="G17499" s="69"/>
    </row>
    <row r="17500" spans="1:8" ht="18" customHeight="1">
      <c r="A17500" s="323"/>
      <c r="B17500" s="302"/>
      <c r="C17500" s="325"/>
      <c r="D17500" s="325"/>
      <c r="E17500" s="46"/>
      <c r="F17500" s="130">
        <f t="shared" si="275"/>
        <v>0</v>
      </c>
      <c r="G17500" s="69"/>
    </row>
    <row r="17501" spans="1:8" ht="18" customHeight="1">
      <c r="A17501" s="323" t="s">
        <v>818</v>
      </c>
      <c r="B17501" s="302" t="s">
        <v>31</v>
      </c>
      <c r="C17501" s="325" t="s">
        <v>1810</v>
      </c>
      <c r="D17501" s="325">
        <v>330.6</v>
      </c>
      <c r="E17501" s="46">
        <v>35500</v>
      </c>
      <c r="F17501" s="130">
        <f t="shared" si="275"/>
        <v>11736300</v>
      </c>
      <c r="G17501" s="86">
        <f>F17501</f>
        <v>11736300</v>
      </c>
      <c r="H17501" s="277" t="s">
        <v>2474</v>
      </c>
    </row>
    <row r="17502" spans="1:8" ht="18" customHeight="1">
      <c r="A17502" s="323"/>
      <c r="B17502" s="302"/>
      <c r="C17502" s="325"/>
      <c r="D17502" s="325"/>
      <c r="E17502" s="46"/>
      <c r="F17502" s="130">
        <f t="shared" si="275"/>
        <v>0</v>
      </c>
      <c r="G17502" s="69"/>
    </row>
    <row r="17503" spans="1:8" ht="18" customHeight="1">
      <c r="A17503" s="323" t="s">
        <v>88</v>
      </c>
      <c r="B17503" s="302" t="s">
        <v>13</v>
      </c>
      <c r="C17503" s="325" t="s">
        <v>416</v>
      </c>
      <c r="D17503" s="325">
        <v>830</v>
      </c>
      <c r="E17503" s="46">
        <v>29500</v>
      </c>
      <c r="F17503" s="130">
        <f t="shared" si="275"/>
        <v>24485000</v>
      </c>
      <c r="G17503" s="86">
        <f>SUM(F17503:F17505)</f>
        <v>27582500</v>
      </c>
      <c r="H17503" s="277" t="s">
        <v>2474</v>
      </c>
    </row>
    <row r="17504" spans="1:8" ht="18" customHeight="1">
      <c r="A17504" s="323"/>
      <c r="B17504" s="302" t="s">
        <v>13</v>
      </c>
      <c r="C17504" s="325" t="s">
        <v>455</v>
      </c>
      <c r="D17504" s="325">
        <v>75</v>
      </c>
      <c r="E17504" s="46">
        <v>29500</v>
      </c>
      <c r="F17504" s="130">
        <f t="shared" si="275"/>
        <v>2212500</v>
      </c>
      <c r="G17504" s="69"/>
    </row>
    <row r="17505" spans="1:9" ht="18" customHeight="1">
      <c r="A17505" s="323"/>
      <c r="B17505" s="302" t="s">
        <v>13</v>
      </c>
      <c r="C17505" s="325" t="s">
        <v>3545</v>
      </c>
      <c r="D17505" s="325">
        <v>30</v>
      </c>
      <c r="E17505" s="46">
        <v>29500</v>
      </c>
      <c r="F17505" s="130">
        <f t="shared" si="275"/>
        <v>885000</v>
      </c>
      <c r="G17505" s="69"/>
    </row>
    <row r="17506" spans="1:9" ht="18" customHeight="1">
      <c r="A17506" s="323"/>
      <c r="B17506" s="302"/>
      <c r="C17506" s="325"/>
      <c r="D17506" s="325"/>
      <c r="E17506" s="46"/>
      <c r="F17506" s="130">
        <f t="shared" si="275"/>
        <v>0</v>
      </c>
      <c r="G17506" s="69"/>
    </row>
    <row r="17507" spans="1:9" ht="18" customHeight="1">
      <c r="A17507" s="323" t="s">
        <v>2287</v>
      </c>
      <c r="B17507" s="302" t="s">
        <v>13</v>
      </c>
      <c r="C17507" s="325" t="s">
        <v>908</v>
      </c>
      <c r="D17507" s="325">
        <v>211.2</v>
      </c>
      <c r="E17507" s="46">
        <v>32000</v>
      </c>
      <c r="F17507" s="130">
        <f t="shared" si="275"/>
        <v>6758400</v>
      </c>
      <c r="G17507" s="86">
        <f>SUM(F17507:F17508)</f>
        <v>24819200</v>
      </c>
      <c r="H17507" s="277" t="s">
        <v>2474</v>
      </c>
    </row>
    <row r="17508" spans="1:9" ht="18" customHeight="1">
      <c r="A17508" s="323"/>
      <c r="B17508" s="302" t="s">
        <v>13</v>
      </c>
      <c r="C17508" s="325" t="s">
        <v>449</v>
      </c>
      <c r="D17508" s="325">
        <v>564.4</v>
      </c>
      <c r="E17508" s="46">
        <v>32000</v>
      </c>
      <c r="F17508" s="130">
        <f t="shared" si="275"/>
        <v>18060800</v>
      </c>
      <c r="G17508" s="69"/>
    </row>
    <row r="17509" spans="1:9" ht="18" customHeight="1">
      <c r="A17509" s="323"/>
      <c r="B17509" s="302"/>
      <c r="C17509" s="325"/>
      <c r="D17509" s="325"/>
      <c r="E17509" s="46"/>
      <c r="F17509" s="130">
        <f t="shared" si="275"/>
        <v>0</v>
      </c>
      <c r="G17509" s="69"/>
    </row>
    <row r="17510" spans="1:9" ht="18" customHeight="1">
      <c r="A17510" s="323" t="s">
        <v>330</v>
      </c>
      <c r="B17510" s="302" t="s">
        <v>518</v>
      </c>
      <c r="C17510" s="325" t="s">
        <v>609</v>
      </c>
      <c r="D17510" s="325">
        <v>49.5</v>
      </c>
      <c r="E17510" s="46">
        <v>37500</v>
      </c>
      <c r="F17510" s="130">
        <f t="shared" si="275"/>
        <v>1856250</v>
      </c>
      <c r="G17510" s="86">
        <f>F17510</f>
        <v>1856250</v>
      </c>
      <c r="H17510" s="277" t="s">
        <v>2474</v>
      </c>
    </row>
    <row r="17511" spans="1:9" ht="18" customHeight="1">
      <c r="A17511" s="323"/>
      <c r="B17511" s="302"/>
      <c r="C17511" s="325"/>
      <c r="D17511" s="325"/>
      <c r="E17511" s="46"/>
      <c r="F17511" s="130">
        <f t="shared" si="275"/>
        <v>0</v>
      </c>
      <c r="G17511" s="69"/>
    </row>
    <row r="17512" spans="1:9" ht="18" customHeight="1">
      <c r="A17512" s="323" t="s">
        <v>93</v>
      </c>
      <c r="B17512" s="302" t="s">
        <v>31</v>
      </c>
      <c r="C17512" s="325" t="s">
        <v>1220</v>
      </c>
      <c r="D17512" s="325">
        <v>123.8</v>
      </c>
      <c r="E17512" s="46">
        <v>35000</v>
      </c>
      <c r="F17512" s="130">
        <f t="shared" si="275"/>
        <v>4333000</v>
      </c>
      <c r="G17512" s="86">
        <f>SUM(F17512:F17513)</f>
        <v>9877000</v>
      </c>
      <c r="H17512" s="277" t="s">
        <v>2474</v>
      </c>
      <c r="I17512" s="280" t="s">
        <v>115</v>
      </c>
    </row>
    <row r="17513" spans="1:9" ht="18" customHeight="1">
      <c r="A17513" s="323"/>
      <c r="B17513" s="302" t="s">
        <v>31</v>
      </c>
      <c r="C17513" s="325" t="s">
        <v>117</v>
      </c>
      <c r="D17513" s="325">
        <v>158.4</v>
      </c>
      <c r="E17513" s="46">
        <v>35000</v>
      </c>
      <c r="F17513" s="130">
        <f t="shared" si="275"/>
        <v>5544000</v>
      </c>
      <c r="G17513" s="69"/>
      <c r="I17513" s="280" t="s">
        <v>115</v>
      </c>
    </row>
    <row r="17514" spans="1:9" ht="18" customHeight="1">
      <c r="A17514" s="323"/>
      <c r="B17514" s="302"/>
      <c r="C17514" s="325"/>
      <c r="D17514" s="325"/>
      <c r="E17514" s="46"/>
      <c r="F17514" s="130">
        <f t="shared" si="275"/>
        <v>0</v>
      </c>
      <c r="G17514" s="69"/>
    </row>
    <row r="17515" spans="1:9" ht="18" customHeight="1">
      <c r="A17515" s="323" t="s">
        <v>207</v>
      </c>
      <c r="B17515" s="302" t="s">
        <v>31</v>
      </c>
      <c r="C17515" s="325" t="s">
        <v>182</v>
      </c>
      <c r="D17515" s="325">
        <v>350</v>
      </c>
      <c r="E17515" s="46">
        <v>36500</v>
      </c>
      <c r="F17515" s="130">
        <f t="shared" si="275"/>
        <v>12775000</v>
      </c>
      <c r="G17515" s="86">
        <f>F17515</f>
        <v>12775000</v>
      </c>
      <c r="H17515" s="277" t="s">
        <v>2474</v>
      </c>
    </row>
    <row r="17516" spans="1:9" ht="18" customHeight="1">
      <c r="A17516" s="323"/>
      <c r="B17516" s="302"/>
      <c r="C17516" s="325"/>
      <c r="D17516" s="325"/>
      <c r="E17516" s="46"/>
      <c r="F17516" s="130">
        <f t="shared" si="275"/>
        <v>0</v>
      </c>
      <c r="G17516" s="69"/>
    </row>
    <row r="17517" spans="1:9" ht="18" customHeight="1">
      <c r="A17517" s="323" t="s">
        <v>316</v>
      </c>
      <c r="B17517" s="302" t="s">
        <v>518</v>
      </c>
      <c r="C17517" s="325" t="s">
        <v>2866</v>
      </c>
      <c r="D17517" s="325">
        <v>201.2</v>
      </c>
      <c r="E17517" s="46">
        <v>34000</v>
      </c>
      <c r="F17517" s="130">
        <f t="shared" ref="F17517:F17619" si="276">E17517*D17517</f>
        <v>6840800</v>
      </c>
      <c r="G17517" s="86">
        <f>SUM(F17517:F17520)</f>
        <v>24437800</v>
      </c>
      <c r="H17517" s="277" t="s">
        <v>2474</v>
      </c>
    </row>
    <row r="17518" spans="1:9" ht="18" customHeight="1">
      <c r="A17518" s="323"/>
      <c r="B17518" s="302" t="s">
        <v>23</v>
      </c>
      <c r="C17518" s="325" t="s">
        <v>738</v>
      </c>
      <c r="D17518" s="325">
        <v>52.5</v>
      </c>
      <c r="E17518" s="46">
        <v>34000</v>
      </c>
      <c r="F17518" s="130">
        <f t="shared" si="276"/>
        <v>1785000</v>
      </c>
      <c r="G17518" s="69"/>
    </row>
    <row r="17519" spans="1:9" ht="18" customHeight="1">
      <c r="A17519" s="323"/>
      <c r="B17519" s="302" t="s">
        <v>31</v>
      </c>
      <c r="C17519" s="325" t="s">
        <v>342</v>
      </c>
      <c r="D17519" s="325">
        <v>250</v>
      </c>
      <c r="E17519" s="46">
        <v>33000</v>
      </c>
      <c r="F17519" s="130">
        <f t="shared" si="276"/>
        <v>8250000</v>
      </c>
      <c r="G17519" s="69"/>
    </row>
    <row r="17520" spans="1:9" ht="18" customHeight="1">
      <c r="A17520" s="323"/>
      <c r="B17520" s="302" t="s">
        <v>230</v>
      </c>
      <c r="C17520" s="325" t="s">
        <v>15</v>
      </c>
      <c r="D17520" s="325">
        <v>199</v>
      </c>
      <c r="E17520" s="46">
        <v>38000</v>
      </c>
      <c r="F17520" s="130">
        <f t="shared" si="276"/>
        <v>7562000</v>
      </c>
      <c r="G17520" s="69"/>
    </row>
    <row r="17521" spans="1:8" ht="18" customHeight="1">
      <c r="A17521" s="323"/>
      <c r="B17521" s="302"/>
      <c r="C17521" s="325"/>
      <c r="D17521" s="325"/>
      <c r="E17521" s="46"/>
      <c r="F17521" s="130">
        <f t="shared" si="276"/>
        <v>0</v>
      </c>
      <c r="G17521" s="69"/>
    </row>
    <row r="17522" spans="1:8" ht="18" customHeight="1">
      <c r="A17522" s="323" t="s">
        <v>2138</v>
      </c>
      <c r="B17522" s="302" t="s">
        <v>132</v>
      </c>
      <c r="C17522" s="325" t="s">
        <v>171</v>
      </c>
      <c r="D17522" s="325">
        <v>115</v>
      </c>
      <c r="E17522" s="46">
        <v>40000</v>
      </c>
      <c r="F17522" s="130">
        <f t="shared" si="276"/>
        <v>4600000</v>
      </c>
      <c r="G17522" s="86">
        <f>SUM(F17522:F17527)</f>
        <v>78164000</v>
      </c>
      <c r="H17522" s="277" t="s">
        <v>2474</v>
      </c>
    </row>
    <row r="17523" spans="1:8" ht="18" customHeight="1">
      <c r="A17523" s="323"/>
      <c r="B17523" s="302" t="s">
        <v>132</v>
      </c>
      <c r="C17523" s="325" t="s">
        <v>60</v>
      </c>
      <c r="D17523" s="325">
        <v>445</v>
      </c>
      <c r="E17523" s="46">
        <v>40000</v>
      </c>
      <c r="F17523" s="130">
        <f t="shared" si="276"/>
        <v>17800000</v>
      </c>
      <c r="G17523" s="69"/>
    </row>
    <row r="17524" spans="1:8" ht="18" customHeight="1">
      <c r="A17524" s="323"/>
      <c r="B17524" s="302" t="s">
        <v>132</v>
      </c>
      <c r="C17524" s="325" t="s">
        <v>886</v>
      </c>
      <c r="D17524" s="325">
        <v>507.5</v>
      </c>
      <c r="E17524" s="46">
        <v>40000</v>
      </c>
      <c r="F17524" s="130">
        <f t="shared" si="276"/>
        <v>20300000</v>
      </c>
      <c r="G17524" s="69"/>
    </row>
    <row r="17525" spans="1:8" ht="18" customHeight="1">
      <c r="A17525" s="323"/>
      <c r="B17525" s="302" t="s">
        <v>133</v>
      </c>
      <c r="C17525" s="325" t="s">
        <v>171</v>
      </c>
      <c r="D17525" s="325">
        <v>130</v>
      </c>
      <c r="E17525" s="46">
        <v>40000</v>
      </c>
      <c r="F17525" s="130">
        <f t="shared" si="276"/>
        <v>5200000</v>
      </c>
      <c r="G17525" s="69"/>
    </row>
    <row r="17526" spans="1:8" ht="18" customHeight="1">
      <c r="A17526" s="323"/>
      <c r="B17526" s="302" t="s">
        <v>133</v>
      </c>
      <c r="C17526" s="325" t="s">
        <v>60</v>
      </c>
      <c r="D17526" s="325">
        <v>531</v>
      </c>
      <c r="E17526" s="46">
        <v>40000</v>
      </c>
      <c r="F17526" s="130">
        <f t="shared" si="276"/>
        <v>21240000</v>
      </c>
      <c r="G17526" s="69"/>
    </row>
    <row r="17527" spans="1:8" ht="18" customHeight="1">
      <c r="A17527" s="323"/>
      <c r="B17527" s="302" t="s">
        <v>133</v>
      </c>
      <c r="C17527" s="325" t="s">
        <v>886</v>
      </c>
      <c r="D17527" s="325">
        <v>225.6</v>
      </c>
      <c r="E17527" s="46">
        <v>40000</v>
      </c>
      <c r="F17527" s="130">
        <f t="shared" si="276"/>
        <v>9024000</v>
      </c>
      <c r="G17527" s="69"/>
    </row>
    <row r="17528" spans="1:8" ht="18" customHeight="1">
      <c r="A17528" s="323"/>
      <c r="B17528" s="302"/>
      <c r="C17528" s="325"/>
      <c r="D17528" s="325"/>
      <c r="E17528" s="46"/>
      <c r="F17528" s="130">
        <f t="shared" si="276"/>
        <v>0</v>
      </c>
      <c r="G17528" s="69"/>
    </row>
    <row r="17529" spans="1:8" ht="18" customHeight="1">
      <c r="A17529" s="323" t="s">
        <v>2977</v>
      </c>
      <c r="B17529" s="302" t="s">
        <v>23</v>
      </c>
      <c r="C17529" s="325" t="s">
        <v>1878</v>
      </c>
      <c r="D17529" s="325">
        <v>1.4</v>
      </c>
      <c r="E17529" s="46">
        <v>34200</v>
      </c>
      <c r="F17529" s="130">
        <f t="shared" si="276"/>
        <v>47880</v>
      </c>
      <c r="G17529" s="86">
        <f>F17529</f>
        <v>47880</v>
      </c>
    </row>
    <row r="17530" spans="1:8" ht="18" customHeight="1">
      <c r="A17530" s="323"/>
      <c r="B17530" s="302"/>
      <c r="C17530" s="325"/>
      <c r="D17530" s="325"/>
      <c r="E17530" s="46"/>
      <c r="F17530" s="130"/>
      <c r="G17530" s="86"/>
    </row>
    <row r="17531" spans="1:8" ht="18" customHeight="1">
      <c r="A17531" s="323" t="s">
        <v>779</v>
      </c>
      <c r="B17531" s="439" t="s">
        <v>780</v>
      </c>
      <c r="C17531" s="430"/>
      <c r="D17531" s="430">
        <v>-25</v>
      </c>
      <c r="E17531" s="54">
        <v>23500</v>
      </c>
      <c r="F17531" s="140">
        <f t="shared" si="276"/>
        <v>-587500</v>
      </c>
      <c r="G17531" s="86">
        <f>F17531</f>
        <v>-587500</v>
      </c>
    </row>
    <row r="17532" spans="1:8" ht="18" customHeight="1">
      <c r="A17532" s="323"/>
      <c r="B17532" s="302"/>
      <c r="C17532" s="325"/>
      <c r="D17532" s="325"/>
      <c r="E17532" s="46"/>
      <c r="F17532" s="130">
        <f t="shared" si="276"/>
        <v>0</v>
      </c>
      <c r="G17532" s="69"/>
    </row>
    <row r="17533" spans="1:8" ht="18" customHeight="1">
      <c r="A17533" s="533" t="s">
        <v>2463</v>
      </c>
      <c r="B17533" s="440" t="s">
        <v>168</v>
      </c>
      <c r="C17533" s="382" t="s">
        <v>458</v>
      </c>
      <c r="D17533" s="382">
        <v>58.5</v>
      </c>
      <c r="E17533" s="59">
        <v>35500</v>
      </c>
      <c r="F17533" s="132">
        <f t="shared" si="276"/>
        <v>2076750</v>
      </c>
      <c r="G17533" s="125">
        <f>F17533</f>
        <v>2076750</v>
      </c>
      <c r="H17533" s="277" t="s">
        <v>2474</v>
      </c>
    </row>
    <row r="17534" spans="1:8" ht="18" customHeight="1">
      <c r="A17534" s="526"/>
      <c r="B17534" s="435"/>
      <c r="C17534" s="484"/>
      <c r="D17534" s="484"/>
      <c r="E17534" s="113"/>
      <c r="F17534" s="126"/>
      <c r="G17534" s="9"/>
    </row>
    <row r="17535" spans="1:8" ht="18" customHeight="1">
      <c r="A17535" s="537">
        <v>42551</v>
      </c>
      <c r="B17535" s="355"/>
      <c r="C17535" s="491" t="s">
        <v>398</v>
      </c>
      <c r="D17535" s="525"/>
      <c r="F17535" s="127"/>
    </row>
    <row r="17536" spans="1:8" ht="18" customHeight="1">
      <c r="A17536" s="531" t="s">
        <v>3125</v>
      </c>
      <c r="B17536" s="436" t="s">
        <v>134</v>
      </c>
      <c r="C17536" s="494" t="s">
        <v>152</v>
      </c>
      <c r="D17536" s="527">
        <f>SUM(D17537:D17643)</f>
        <v>12935.3</v>
      </c>
      <c r="E17536" s="166"/>
      <c r="F17536" s="166">
        <f>SUM(F17537:F17643)</f>
        <v>436205400</v>
      </c>
      <c r="G17536" s="166">
        <f>SUM(G17537:G17643)</f>
        <v>436205400</v>
      </c>
    </row>
    <row r="17537" spans="1:8" ht="18" customHeight="1">
      <c r="A17537" s="532" t="s">
        <v>2803</v>
      </c>
      <c r="B17537" s="441" t="s">
        <v>13</v>
      </c>
      <c r="C17537" s="492" t="s">
        <v>3548</v>
      </c>
      <c r="D17537" s="492">
        <v>102.5</v>
      </c>
      <c r="E17537" s="62">
        <v>30000</v>
      </c>
      <c r="F17537" s="139">
        <f t="shared" si="276"/>
        <v>3075000</v>
      </c>
      <c r="G17537" s="85">
        <f>F17537</f>
        <v>3075000</v>
      </c>
    </row>
    <row r="17538" spans="1:8" ht="18" customHeight="1">
      <c r="A17538" s="323"/>
      <c r="B17538" s="302"/>
      <c r="C17538" s="325"/>
      <c r="D17538" s="325"/>
      <c r="E17538" s="46"/>
      <c r="F17538" s="130">
        <f t="shared" si="276"/>
        <v>0</v>
      </c>
      <c r="G17538" s="69"/>
    </row>
    <row r="17539" spans="1:8" ht="18" customHeight="1">
      <c r="A17539" s="323" t="s">
        <v>3186</v>
      </c>
      <c r="B17539" s="302" t="s">
        <v>31</v>
      </c>
      <c r="C17539" s="325" t="s">
        <v>14</v>
      </c>
      <c r="D17539" s="325">
        <v>25.5</v>
      </c>
      <c r="E17539" s="46">
        <v>33000</v>
      </c>
      <c r="F17539" s="130">
        <f t="shared" si="276"/>
        <v>841500</v>
      </c>
      <c r="G17539" s="86">
        <f>F17539</f>
        <v>841500</v>
      </c>
    </row>
    <row r="17540" spans="1:8" ht="18" customHeight="1">
      <c r="A17540" s="323"/>
      <c r="B17540" s="302"/>
      <c r="C17540" s="325"/>
      <c r="D17540" s="325"/>
      <c r="E17540" s="46"/>
      <c r="F17540" s="130">
        <f t="shared" si="276"/>
        <v>0</v>
      </c>
      <c r="G17540" s="69"/>
    </row>
    <row r="17541" spans="1:8" ht="18" customHeight="1">
      <c r="A17541" s="323" t="s">
        <v>2475</v>
      </c>
      <c r="B17541" s="302" t="s">
        <v>31</v>
      </c>
      <c r="C17541" s="325" t="s">
        <v>62</v>
      </c>
      <c r="D17541" s="325">
        <v>525</v>
      </c>
      <c r="E17541" s="46">
        <v>35000</v>
      </c>
      <c r="F17541" s="130">
        <f t="shared" si="276"/>
        <v>18375000</v>
      </c>
      <c r="G17541" s="86">
        <f>F17541</f>
        <v>18375000</v>
      </c>
      <c r="H17541" s="277" t="s">
        <v>2474</v>
      </c>
    </row>
    <row r="17542" spans="1:8" ht="18" customHeight="1">
      <c r="A17542" s="323"/>
      <c r="B17542" s="302"/>
      <c r="C17542" s="325"/>
      <c r="D17542" s="325"/>
      <c r="E17542" s="46"/>
      <c r="F17542" s="130">
        <f t="shared" si="276"/>
        <v>0</v>
      </c>
      <c r="G17542" s="69"/>
    </row>
    <row r="17543" spans="1:8" ht="18" customHeight="1">
      <c r="A17543" s="323" t="s">
        <v>2599</v>
      </c>
      <c r="B17543" s="444" t="s">
        <v>137</v>
      </c>
      <c r="C17543" s="482" t="s">
        <v>242</v>
      </c>
      <c r="D17543" s="482">
        <v>100</v>
      </c>
      <c r="E17543" s="116">
        <v>57000</v>
      </c>
      <c r="F17543" s="131">
        <f t="shared" si="276"/>
        <v>5700000</v>
      </c>
      <c r="G17543" s="86">
        <f>SUM(F17543:F17544)</f>
        <v>16698000</v>
      </c>
    </row>
    <row r="17544" spans="1:8" ht="18" customHeight="1">
      <c r="A17544" s="323"/>
      <c r="B17544" s="444" t="s">
        <v>3536</v>
      </c>
      <c r="C17544" s="482" t="s">
        <v>41</v>
      </c>
      <c r="D17544" s="482">
        <v>234</v>
      </c>
      <c r="E17544" s="116">
        <v>47000</v>
      </c>
      <c r="F17544" s="131">
        <f t="shared" si="276"/>
        <v>10998000</v>
      </c>
      <c r="G17544" s="69"/>
    </row>
    <row r="17545" spans="1:8" ht="18" customHeight="1">
      <c r="A17545" s="323"/>
      <c r="B17545" s="302"/>
      <c r="C17545" s="325"/>
      <c r="D17545" s="325"/>
      <c r="E17545" s="46"/>
      <c r="F17545" s="130">
        <f t="shared" si="276"/>
        <v>0</v>
      </c>
      <c r="G17545" s="69"/>
    </row>
    <row r="17546" spans="1:8" ht="18" customHeight="1">
      <c r="A17546" s="323" t="s">
        <v>58</v>
      </c>
      <c r="B17546" s="302" t="s">
        <v>13</v>
      </c>
      <c r="C17546" s="325" t="s">
        <v>60</v>
      </c>
      <c r="D17546" s="325">
        <v>30</v>
      </c>
      <c r="E17546" s="46">
        <v>30500</v>
      </c>
      <c r="F17546" s="130">
        <f t="shared" si="276"/>
        <v>915000</v>
      </c>
      <c r="G17546" s="86">
        <f>F17546</f>
        <v>915000</v>
      </c>
    </row>
    <row r="17547" spans="1:8" ht="18" customHeight="1">
      <c r="A17547" s="323"/>
      <c r="B17547" s="302"/>
      <c r="C17547" s="325"/>
      <c r="D17547" s="325"/>
      <c r="E17547" s="46"/>
      <c r="F17547" s="130">
        <f t="shared" si="276"/>
        <v>0</v>
      </c>
      <c r="G17547" s="69"/>
    </row>
    <row r="17548" spans="1:8" ht="18" customHeight="1">
      <c r="A17548" s="323" t="s">
        <v>354</v>
      </c>
      <c r="B17548" s="444" t="s">
        <v>2230</v>
      </c>
      <c r="C17548" s="482" t="s">
        <v>75</v>
      </c>
      <c r="D17548" s="482">
        <v>174.6</v>
      </c>
      <c r="E17548" s="116">
        <v>46000</v>
      </c>
      <c r="F17548" s="131">
        <f t="shared" si="276"/>
        <v>8031600</v>
      </c>
      <c r="G17548" s="86">
        <f>F17548</f>
        <v>8031600</v>
      </c>
    </row>
    <row r="17549" spans="1:8" ht="18" customHeight="1">
      <c r="A17549" s="323"/>
      <c r="B17549" s="302"/>
      <c r="C17549" s="325"/>
      <c r="D17549" s="325"/>
      <c r="E17549" s="46"/>
      <c r="F17549" s="130">
        <f t="shared" si="276"/>
        <v>0</v>
      </c>
      <c r="G17549" s="69"/>
    </row>
    <row r="17550" spans="1:8" ht="18" customHeight="1">
      <c r="A17550" s="323" t="s">
        <v>2658</v>
      </c>
      <c r="B17550" s="302" t="s">
        <v>13</v>
      </c>
      <c r="C17550" s="325" t="s">
        <v>75</v>
      </c>
      <c r="D17550" s="325">
        <v>100</v>
      </c>
      <c r="E17550" s="46">
        <v>30500</v>
      </c>
      <c r="F17550" s="130">
        <f t="shared" si="276"/>
        <v>3050000</v>
      </c>
      <c r="G17550" s="86">
        <f>SUM(F17550:F17552)</f>
        <v>6710000</v>
      </c>
    </row>
    <row r="17551" spans="1:8" ht="18" customHeight="1">
      <c r="A17551" s="323"/>
      <c r="B17551" s="302" t="s">
        <v>13</v>
      </c>
      <c r="C17551" s="325" t="s">
        <v>59</v>
      </c>
      <c r="D17551" s="325">
        <v>100</v>
      </c>
      <c r="E17551" s="46">
        <v>30500</v>
      </c>
      <c r="F17551" s="130">
        <f t="shared" si="276"/>
        <v>3050000</v>
      </c>
      <c r="G17551" s="69"/>
    </row>
    <row r="17552" spans="1:8" ht="18" customHeight="1">
      <c r="A17552" s="323"/>
      <c r="B17552" s="302" t="s">
        <v>13</v>
      </c>
      <c r="C17552" s="325" t="s">
        <v>1082</v>
      </c>
      <c r="D17552" s="325">
        <v>20</v>
      </c>
      <c r="E17552" s="46">
        <v>30500</v>
      </c>
      <c r="F17552" s="130">
        <f t="shared" si="276"/>
        <v>610000</v>
      </c>
      <c r="G17552" s="69"/>
    </row>
    <row r="17553" spans="1:9" ht="18" customHeight="1">
      <c r="A17553" s="323"/>
      <c r="B17553" s="302"/>
      <c r="C17553" s="325"/>
      <c r="D17553" s="325"/>
      <c r="E17553" s="46"/>
      <c r="F17553" s="130">
        <f t="shared" si="276"/>
        <v>0</v>
      </c>
      <c r="G17553" s="69"/>
    </row>
    <row r="17554" spans="1:9" ht="18" customHeight="1">
      <c r="A17554" s="323" t="s">
        <v>3555</v>
      </c>
      <c r="B17554" s="302" t="s">
        <v>13</v>
      </c>
      <c r="C17554" s="325" t="s">
        <v>60</v>
      </c>
      <c r="D17554" s="325">
        <v>50</v>
      </c>
      <c r="E17554" s="46">
        <v>30500</v>
      </c>
      <c r="F17554" s="130">
        <f t="shared" si="276"/>
        <v>1525000</v>
      </c>
      <c r="G17554" s="86">
        <f>F17554</f>
        <v>1525000</v>
      </c>
    </row>
    <row r="17555" spans="1:9" ht="18" customHeight="1">
      <c r="A17555" s="323"/>
      <c r="B17555" s="302"/>
      <c r="C17555" s="325"/>
      <c r="D17555" s="325"/>
      <c r="E17555" s="46"/>
      <c r="F17555" s="130">
        <f t="shared" si="276"/>
        <v>0</v>
      </c>
      <c r="G17555" s="69"/>
    </row>
    <row r="17556" spans="1:9" ht="18" customHeight="1">
      <c r="A17556" s="323" t="s">
        <v>1339</v>
      </c>
      <c r="B17556" s="302" t="s">
        <v>31</v>
      </c>
      <c r="C17556" s="325" t="s">
        <v>3556</v>
      </c>
      <c r="D17556" s="325">
        <v>53.5</v>
      </c>
      <c r="E17556" s="46">
        <v>35000</v>
      </c>
      <c r="F17556" s="130">
        <f t="shared" si="276"/>
        <v>1872500</v>
      </c>
      <c r="G17556" s="86">
        <f>F17556</f>
        <v>1872500</v>
      </c>
    </row>
    <row r="17557" spans="1:9" ht="18" customHeight="1">
      <c r="A17557" s="323"/>
      <c r="B17557" s="302"/>
      <c r="C17557" s="325"/>
      <c r="D17557" s="325"/>
      <c r="E17557" s="46"/>
      <c r="F17557" s="130"/>
      <c r="G17557" s="86"/>
    </row>
    <row r="17558" spans="1:9" ht="18" customHeight="1">
      <c r="A17558" s="323" t="s">
        <v>573</v>
      </c>
      <c r="B17558" s="302" t="s">
        <v>13</v>
      </c>
      <c r="C17558" s="325" t="s">
        <v>60</v>
      </c>
      <c r="D17558" s="325">
        <v>20</v>
      </c>
      <c r="E17558" s="46">
        <v>30500</v>
      </c>
      <c r="F17558" s="130">
        <f>E17558*D17558</f>
        <v>610000</v>
      </c>
      <c r="G17558" s="86">
        <f>SUM(F17558:F17560)</f>
        <v>2135000</v>
      </c>
    </row>
    <row r="17559" spans="1:9" ht="18" customHeight="1">
      <c r="A17559" s="323"/>
      <c r="B17559" s="302" t="s">
        <v>13</v>
      </c>
      <c r="C17559" s="325" t="s">
        <v>76</v>
      </c>
      <c r="D17559" s="325">
        <v>20</v>
      </c>
      <c r="E17559" s="46">
        <v>30500</v>
      </c>
      <c r="F17559" s="130">
        <f>E17559*D17559</f>
        <v>610000</v>
      </c>
      <c r="G17559" s="69"/>
    </row>
    <row r="17560" spans="1:9" ht="18" customHeight="1">
      <c r="A17560" s="323"/>
      <c r="B17560" s="302" t="s">
        <v>13</v>
      </c>
      <c r="C17560" s="325" t="s">
        <v>59</v>
      </c>
      <c r="D17560" s="325">
        <v>30</v>
      </c>
      <c r="E17560" s="46">
        <v>30500</v>
      </c>
      <c r="F17560" s="130">
        <f>E17560*D17560</f>
        <v>915000</v>
      </c>
      <c r="G17560" s="69"/>
    </row>
    <row r="17561" spans="1:9" ht="18" customHeight="1">
      <c r="A17561" s="323"/>
      <c r="B17561" s="302"/>
      <c r="C17561" s="325"/>
      <c r="D17561" s="325"/>
      <c r="E17561" s="46"/>
      <c r="F17561" s="130">
        <f t="shared" si="276"/>
        <v>0</v>
      </c>
      <c r="G17561" s="69"/>
    </row>
    <row r="17562" spans="1:9" ht="18" customHeight="1">
      <c r="A17562" s="323" t="s">
        <v>2706</v>
      </c>
      <c r="B17562" s="302" t="s">
        <v>13</v>
      </c>
      <c r="C17562" s="325" t="s">
        <v>2637</v>
      </c>
      <c r="D17562" s="325">
        <v>70</v>
      </c>
      <c r="E17562" s="46">
        <v>30000</v>
      </c>
      <c r="F17562" s="130">
        <f t="shared" si="276"/>
        <v>2100000</v>
      </c>
      <c r="G17562" s="86">
        <f>SUM(F17562:F17563)</f>
        <v>2700000</v>
      </c>
    </row>
    <row r="17563" spans="1:9" ht="18" customHeight="1">
      <c r="A17563" s="323"/>
      <c r="B17563" s="302" t="s">
        <v>13</v>
      </c>
      <c r="C17563" s="325" t="s">
        <v>1082</v>
      </c>
      <c r="D17563" s="325">
        <v>20</v>
      </c>
      <c r="E17563" s="46">
        <v>30000</v>
      </c>
      <c r="F17563" s="130">
        <f t="shared" si="276"/>
        <v>600000</v>
      </c>
      <c r="G17563" s="69"/>
    </row>
    <row r="17564" spans="1:9" ht="18" customHeight="1">
      <c r="A17564" s="323"/>
      <c r="B17564" s="302"/>
      <c r="C17564" s="325"/>
      <c r="D17564" s="325"/>
      <c r="E17564" s="46"/>
      <c r="F17564" s="130">
        <f t="shared" si="276"/>
        <v>0</v>
      </c>
      <c r="G17564" s="69"/>
    </row>
    <row r="17565" spans="1:9" ht="18" customHeight="1">
      <c r="A17565" s="323" t="s">
        <v>2461</v>
      </c>
      <c r="B17565" s="302" t="s">
        <v>3553</v>
      </c>
      <c r="C17565" s="325" t="s">
        <v>3554</v>
      </c>
      <c r="D17565" s="325">
        <v>108.2</v>
      </c>
      <c r="E17565" s="46">
        <v>35000</v>
      </c>
      <c r="F17565" s="130">
        <f t="shared" si="276"/>
        <v>3787000</v>
      </c>
      <c r="G17565" s="86">
        <f>SUM(F17565:F17566)</f>
        <v>6191650</v>
      </c>
      <c r="H17565" s="277" t="s">
        <v>2474</v>
      </c>
    </row>
    <row r="17566" spans="1:9" ht="18" customHeight="1">
      <c r="A17566" s="323"/>
      <c r="B17566" s="302" t="s">
        <v>1960</v>
      </c>
      <c r="C17566" s="325" t="s">
        <v>150</v>
      </c>
      <c r="D17566" s="325">
        <v>69.7</v>
      </c>
      <c r="E17566" s="46">
        <v>34500</v>
      </c>
      <c r="F17566" s="130">
        <f t="shared" si="276"/>
        <v>2404650</v>
      </c>
      <c r="G17566" s="69"/>
    </row>
    <row r="17567" spans="1:9" ht="18" customHeight="1">
      <c r="A17567" s="323"/>
      <c r="B17567" s="302"/>
      <c r="C17567" s="325"/>
      <c r="D17567" s="325"/>
      <c r="E17567" s="46"/>
      <c r="F17567" s="130">
        <f t="shared" si="276"/>
        <v>0</v>
      </c>
      <c r="G17567" s="69"/>
    </row>
    <row r="17568" spans="1:9" ht="18" customHeight="1">
      <c r="A17568" s="323" t="s">
        <v>2273</v>
      </c>
      <c r="B17568" s="302" t="s">
        <v>31</v>
      </c>
      <c r="C17568" s="325" t="s">
        <v>838</v>
      </c>
      <c r="D17568" s="325">
        <v>108</v>
      </c>
      <c r="E17568" s="46">
        <v>35000</v>
      </c>
      <c r="F17568" s="130">
        <f t="shared" si="276"/>
        <v>3780000</v>
      </c>
      <c r="G17568" s="86">
        <f>SUM(F17568:F17569)</f>
        <v>5204500</v>
      </c>
      <c r="H17568" s="277" t="s">
        <v>2474</v>
      </c>
      <c r="I17568" s="280" t="s">
        <v>2484</v>
      </c>
    </row>
    <row r="17569" spans="1:9" ht="18" customHeight="1">
      <c r="A17569" s="323"/>
      <c r="B17569" s="302" t="s">
        <v>31</v>
      </c>
      <c r="C17569" s="325" t="s">
        <v>60</v>
      </c>
      <c r="D17569" s="325">
        <v>40.700000000000003</v>
      </c>
      <c r="E17569" s="46">
        <v>35000</v>
      </c>
      <c r="F17569" s="130">
        <f t="shared" si="276"/>
        <v>1424500</v>
      </c>
      <c r="G17569" s="69"/>
      <c r="I17569" s="280" t="s">
        <v>2484</v>
      </c>
    </row>
    <row r="17570" spans="1:9" ht="18" customHeight="1">
      <c r="A17570" s="323"/>
      <c r="B17570" s="302"/>
      <c r="C17570" s="325"/>
      <c r="D17570" s="325"/>
      <c r="E17570" s="46"/>
      <c r="F17570" s="130">
        <f t="shared" si="276"/>
        <v>0</v>
      </c>
      <c r="G17570" s="69"/>
    </row>
    <row r="17571" spans="1:9" ht="18" customHeight="1">
      <c r="A17571" s="323" t="s">
        <v>2454</v>
      </c>
      <c r="B17571" s="302" t="s">
        <v>13</v>
      </c>
      <c r="C17571" s="325" t="s">
        <v>3549</v>
      </c>
      <c r="D17571" s="325">
        <v>56</v>
      </c>
      <c r="E17571" s="46">
        <v>30000</v>
      </c>
      <c r="F17571" s="130">
        <f t="shared" si="276"/>
        <v>1680000</v>
      </c>
      <c r="G17571" s="86">
        <f>F17571</f>
        <v>1680000</v>
      </c>
      <c r="H17571" s="277" t="s">
        <v>2474</v>
      </c>
    </row>
    <row r="17572" spans="1:9" ht="18" customHeight="1">
      <c r="A17572" s="323"/>
      <c r="B17572" s="302"/>
      <c r="C17572" s="325"/>
      <c r="D17572" s="325"/>
      <c r="E17572" s="46"/>
      <c r="F17572" s="130">
        <f t="shared" si="276"/>
        <v>0</v>
      </c>
      <c r="G17572" s="69"/>
    </row>
    <row r="17573" spans="1:9" ht="18" customHeight="1">
      <c r="A17573" s="323" t="s">
        <v>2965</v>
      </c>
      <c r="B17573" s="302" t="s">
        <v>13</v>
      </c>
      <c r="C17573" s="325" t="s">
        <v>305</v>
      </c>
      <c r="D17573" s="325">
        <f>214.8+225.6</f>
        <v>440.4</v>
      </c>
      <c r="E17573" s="46">
        <v>31000</v>
      </c>
      <c r="F17573" s="130">
        <f t="shared" si="276"/>
        <v>13652400</v>
      </c>
      <c r="G17573" s="86">
        <f>SUM(F17573:F17576)</f>
        <v>13283500</v>
      </c>
      <c r="H17573" s="277" t="s">
        <v>2474</v>
      </c>
    </row>
    <row r="17574" spans="1:9" ht="18" customHeight="1">
      <c r="A17574" s="323"/>
      <c r="B17574" s="439" t="s">
        <v>3047</v>
      </c>
      <c r="C17574" s="430" t="s">
        <v>919</v>
      </c>
      <c r="D17574" s="430">
        <v>-9</v>
      </c>
      <c r="E17574" s="54">
        <v>31000</v>
      </c>
      <c r="F17574" s="140">
        <f t="shared" si="276"/>
        <v>-279000</v>
      </c>
      <c r="G17574" s="69"/>
    </row>
    <row r="17575" spans="1:9" ht="18" customHeight="1">
      <c r="A17575" s="323"/>
      <c r="B17575" s="439" t="s">
        <v>3047</v>
      </c>
      <c r="C17575" s="430" t="s">
        <v>2605</v>
      </c>
      <c r="D17575" s="430">
        <v>-1.7</v>
      </c>
      <c r="E17575" s="54">
        <v>31000</v>
      </c>
      <c r="F17575" s="140">
        <f t="shared" si="276"/>
        <v>-52700</v>
      </c>
      <c r="G17575" s="69"/>
    </row>
    <row r="17576" spans="1:9" ht="18" customHeight="1">
      <c r="A17576" s="323"/>
      <c r="B17576" s="439" t="s">
        <v>3047</v>
      </c>
      <c r="C17576" s="430" t="s">
        <v>105</v>
      </c>
      <c r="D17576" s="430">
        <v>-1.2</v>
      </c>
      <c r="E17576" s="54">
        <v>31000</v>
      </c>
      <c r="F17576" s="140">
        <f t="shared" si="276"/>
        <v>-37200</v>
      </c>
      <c r="G17576" s="69"/>
    </row>
    <row r="17577" spans="1:9" ht="18" customHeight="1">
      <c r="A17577" s="323"/>
      <c r="B17577" s="302"/>
      <c r="C17577" s="325"/>
      <c r="D17577" s="325"/>
      <c r="E17577" s="46"/>
      <c r="F17577" s="130">
        <f t="shared" si="276"/>
        <v>0</v>
      </c>
      <c r="G17577" s="69"/>
    </row>
    <row r="17578" spans="1:9" ht="18" customHeight="1">
      <c r="A17578" s="323" t="s">
        <v>235</v>
      </c>
      <c r="B17578" s="302" t="s">
        <v>31</v>
      </c>
      <c r="C17578" s="325" t="s">
        <v>281</v>
      </c>
      <c r="D17578" s="325">
        <v>131.5</v>
      </c>
      <c r="E17578" s="46">
        <v>34000</v>
      </c>
      <c r="F17578" s="130">
        <f t="shared" si="276"/>
        <v>4471000</v>
      </c>
      <c r="G17578" s="86">
        <f>SUM(F17578:F17579)</f>
        <v>40471000</v>
      </c>
      <c r="H17578" s="277" t="s">
        <v>2474</v>
      </c>
    </row>
    <row r="17579" spans="1:9" ht="18" customHeight="1">
      <c r="A17579" s="323"/>
      <c r="B17579" s="302" t="s">
        <v>13</v>
      </c>
      <c r="C17579" s="325" t="s">
        <v>236</v>
      </c>
      <c r="D17579" s="325">
        <v>1200</v>
      </c>
      <c r="E17579" s="46">
        <v>30000</v>
      </c>
      <c r="F17579" s="130">
        <f t="shared" si="276"/>
        <v>36000000</v>
      </c>
      <c r="G17579" s="69"/>
    </row>
    <row r="17580" spans="1:9" ht="18" customHeight="1">
      <c r="A17580" s="323"/>
      <c r="B17580" s="302"/>
      <c r="C17580" s="325"/>
      <c r="D17580" s="325"/>
      <c r="E17580" s="46"/>
      <c r="F17580" s="130">
        <f t="shared" si="276"/>
        <v>0</v>
      </c>
      <c r="G17580" s="69"/>
    </row>
    <row r="17581" spans="1:9" ht="18" customHeight="1">
      <c r="A17581" s="323" t="s">
        <v>2448</v>
      </c>
      <c r="B17581" s="446" t="s">
        <v>3550</v>
      </c>
      <c r="C17581" s="430" t="s">
        <v>46</v>
      </c>
      <c r="D17581" s="430">
        <v>-57.3</v>
      </c>
      <c r="E17581" s="54">
        <v>35000</v>
      </c>
      <c r="F17581" s="140">
        <f t="shared" si="276"/>
        <v>-2005500</v>
      </c>
      <c r="G17581" s="86">
        <f>SUM(F17581:F17589)</f>
        <v>30557000</v>
      </c>
    </row>
    <row r="17582" spans="1:9" ht="18" customHeight="1">
      <c r="A17582" s="323"/>
      <c r="B17582" s="480" t="s">
        <v>13</v>
      </c>
      <c r="C17582" s="524" t="s">
        <v>3557</v>
      </c>
      <c r="D17582" s="524">
        <v>60</v>
      </c>
      <c r="E17582" s="390">
        <v>32000</v>
      </c>
      <c r="F17582" s="391">
        <f t="shared" si="276"/>
        <v>1920000</v>
      </c>
      <c r="G17582" s="69"/>
    </row>
    <row r="17583" spans="1:9" ht="18" customHeight="1">
      <c r="A17583" s="323"/>
      <c r="B17583" s="480" t="s">
        <v>31</v>
      </c>
      <c r="C17583" s="524" t="s">
        <v>1387</v>
      </c>
      <c r="D17583" s="524">
        <v>80</v>
      </c>
      <c r="E17583" s="390">
        <v>35000</v>
      </c>
      <c r="F17583" s="391">
        <f t="shared" si="276"/>
        <v>2800000</v>
      </c>
      <c r="G17583" s="69"/>
    </row>
    <row r="17584" spans="1:9" ht="18" customHeight="1">
      <c r="A17584" s="323"/>
      <c r="B17584" s="302" t="s">
        <v>31</v>
      </c>
      <c r="C17584" s="325" t="s">
        <v>46</v>
      </c>
      <c r="D17584" s="325">
        <v>48.9</v>
      </c>
      <c r="E17584" s="46">
        <v>35000</v>
      </c>
      <c r="F17584" s="130">
        <f t="shared" ref="F17584:F17589" si="277">E17584*D17584</f>
        <v>1711500</v>
      </c>
      <c r="G17584" s="69"/>
    </row>
    <row r="17585" spans="1:8" ht="18" customHeight="1">
      <c r="A17585" s="323"/>
      <c r="B17585" s="302" t="s">
        <v>31</v>
      </c>
      <c r="C17585" s="325" t="s">
        <v>75</v>
      </c>
      <c r="D17585" s="325">
        <v>47</v>
      </c>
      <c r="E17585" s="46">
        <v>35000</v>
      </c>
      <c r="F17585" s="130">
        <f t="shared" si="277"/>
        <v>1645000</v>
      </c>
      <c r="G17585" s="69"/>
    </row>
    <row r="17586" spans="1:8" ht="18" customHeight="1">
      <c r="A17586" s="323"/>
      <c r="B17586" s="302" t="s">
        <v>31</v>
      </c>
      <c r="C17586" s="325" t="s">
        <v>60</v>
      </c>
      <c r="D17586" s="325">
        <v>50</v>
      </c>
      <c r="E17586" s="46">
        <v>35000</v>
      </c>
      <c r="F17586" s="130">
        <f t="shared" si="277"/>
        <v>1750000</v>
      </c>
      <c r="G17586" s="69"/>
    </row>
    <row r="17587" spans="1:8" ht="18" customHeight="1">
      <c r="A17587" s="323"/>
      <c r="B17587" s="302" t="s">
        <v>31</v>
      </c>
      <c r="C17587" s="325" t="s">
        <v>15</v>
      </c>
      <c r="D17587" s="325">
        <v>50</v>
      </c>
      <c r="E17587" s="46">
        <v>35000</v>
      </c>
      <c r="F17587" s="130">
        <f t="shared" si="277"/>
        <v>1750000</v>
      </c>
      <c r="G17587" s="69"/>
    </row>
    <row r="17588" spans="1:8" ht="18" customHeight="1">
      <c r="A17588" s="323"/>
      <c r="B17588" s="302" t="s">
        <v>31</v>
      </c>
      <c r="C17588" s="325" t="s">
        <v>62</v>
      </c>
      <c r="D17588" s="325">
        <v>299.60000000000002</v>
      </c>
      <c r="E17588" s="46">
        <v>35000</v>
      </c>
      <c r="F17588" s="130">
        <f t="shared" si="277"/>
        <v>10486000</v>
      </c>
      <c r="G17588" s="69"/>
    </row>
    <row r="17589" spans="1:8" ht="18" customHeight="1">
      <c r="A17589" s="323"/>
      <c r="B17589" s="302" t="s">
        <v>31</v>
      </c>
      <c r="C17589" s="325" t="s">
        <v>158</v>
      </c>
      <c r="D17589" s="325">
        <v>300</v>
      </c>
      <c r="E17589" s="46">
        <v>35000</v>
      </c>
      <c r="F17589" s="130">
        <f t="shared" si="277"/>
        <v>10500000</v>
      </c>
      <c r="G17589" s="69"/>
    </row>
    <row r="17590" spans="1:8" ht="18" customHeight="1">
      <c r="A17590" s="323"/>
      <c r="B17590" s="480"/>
      <c r="C17590" s="524"/>
      <c r="D17590" s="524"/>
      <c r="E17590" s="390"/>
      <c r="F17590" s="391">
        <f t="shared" si="276"/>
        <v>0</v>
      </c>
      <c r="G17590" s="69"/>
    </row>
    <row r="17591" spans="1:8" ht="18" customHeight="1">
      <c r="A17591" s="323" t="s">
        <v>316</v>
      </c>
      <c r="B17591" s="439" t="s">
        <v>3551</v>
      </c>
      <c r="C17591" s="430" t="s">
        <v>472</v>
      </c>
      <c r="D17591" s="430">
        <v>-59.7</v>
      </c>
      <c r="E17591" s="54">
        <v>34500</v>
      </c>
      <c r="F17591" s="140">
        <f t="shared" si="276"/>
        <v>-2059650</v>
      </c>
      <c r="G17591" s="86">
        <f>SUM(F17591:F17594)</f>
        <v>21904050</v>
      </c>
      <c r="H17591" s="277" t="s">
        <v>2474</v>
      </c>
    </row>
    <row r="17592" spans="1:8" ht="18" customHeight="1">
      <c r="A17592" s="323"/>
      <c r="B17592" s="302" t="s">
        <v>13</v>
      </c>
      <c r="C17592" s="325" t="s">
        <v>57</v>
      </c>
      <c r="D17592" s="325">
        <v>50</v>
      </c>
      <c r="E17592" s="46">
        <v>30000</v>
      </c>
      <c r="F17592" s="130">
        <f>E17592*D17592</f>
        <v>1500000</v>
      </c>
      <c r="G17592" s="69"/>
    </row>
    <row r="17593" spans="1:8" ht="18" customHeight="1">
      <c r="A17593" s="323"/>
      <c r="B17593" s="302" t="s">
        <v>13</v>
      </c>
      <c r="C17593" s="325" t="s">
        <v>3178</v>
      </c>
      <c r="D17593" s="325">
        <v>200</v>
      </c>
      <c r="E17593" s="46">
        <v>30000</v>
      </c>
      <c r="F17593" s="130">
        <f>E17593*D17593</f>
        <v>6000000</v>
      </c>
      <c r="G17593" s="69"/>
    </row>
    <row r="17594" spans="1:8" ht="18" customHeight="1">
      <c r="A17594" s="323"/>
      <c r="B17594" s="302" t="s">
        <v>31</v>
      </c>
      <c r="C17594" s="325" t="s">
        <v>342</v>
      </c>
      <c r="D17594" s="325">
        <v>498.9</v>
      </c>
      <c r="E17594" s="46">
        <v>33000</v>
      </c>
      <c r="F17594" s="130">
        <f>E17594*D17594</f>
        <v>16463700</v>
      </c>
      <c r="G17594" s="69"/>
    </row>
    <row r="17595" spans="1:8" ht="18" customHeight="1">
      <c r="A17595" s="323"/>
      <c r="B17595" s="302"/>
      <c r="C17595" s="325"/>
      <c r="D17595" s="325"/>
      <c r="E17595" s="46"/>
      <c r="F17595" s="130">
        <f t="shared" si="276"/>
        <v>0</v>
      </c>
      <c r="G17595" s="69"/>
    </row>
    <row r="17596" spans="1:8" ht="18" customHeight="1">
      <c r="A17596" s="323" t="s">
        <v>2345</v>
      </c>
      <c r="B17596" s="302" t="s">
        <v>13</v>
      </c>
      <c r="C17596" s="325" t="s">
        <v>416</v>
      </c>
      <c r="D17596" s="325">
        <v>313.3</v>
      </c>
      <c r="E17596" s="46">
        <v>30000</v>
      </c>
      <c r="F17596" s="130">
        <f t="shared" si="276"/>
        <v>9399000</v>
      </c>
      <c r="G17596" s="86">
        <f>F17596</f>
        <v>9399000</v>
      </c>
      <c r="H17596" s="277" t="s">
        <v>2474</v>
      </c>
    </row>
    <row r="17597" spans="1:8" ht="18" customHeight="1">
      <c r="A17597" s="323"/>
      <c r="B17597" s="302"/>
      <c r="C17597" s="325"/>
      <c r="D17597" s="325"/>
      <c r="E17597" s="46"/>
      <c r="F17597" s="130">
        <f t="shared" si="276"/>
        <v>0</v>
      </c>
      <c r="G17597" s="69"/>
    </row>
    <row r="17598" spans="1:8" ht="18" customHeight="1">
      <c r="A17598" s="323" t="s">
        <v>93</v>
      </c>
      <c r="B17598" s="302" t="s">
        <v>13</v>
      </c>
      <c r="C17598" s="325" t="s">
        <v>388</v>
      </c>
      <c r="D17598" s="325">
        <v>218.3</v>
      </c>
      <c r="E17598" s="46">
        <v>30500</v>
      </c>
      <c r="F17598" s="130">
        <f t="shared" si="276"/>
        <v>6658150</v>
      </c>
      <c r="G17598" s="86">
        <f>SUM(F17598:F17600)</f>
        <v>10238150</v>
      </c>
      <c r="H17598" s="277" t="s">
        <v>2474</v>
      </c>
    </row>
    <row r="17599" spans="1:8" ht="18" customHeight="1">
      <c r="A17599" s="323"/>
      <c r="B17599" s="302" t="s">
        <v>13</v>
      </c>
      <c r="C17599" s="325" t="s">
        <v>3552</v>
      </c>
      <c r="D17599" s="325">
        <v>60</v>
      </c>
      <c r="E17599" s="46">
        <v>30500</v>
      </c>
      <c r="F17599" s="130">
        <f t="shared" si="276"/>
        <v>1830000</v>
      </c>
      <c r="G17599" s="69"/>
    </row>
    <row r="17600" spans="1:8" ht="18" customHeight="1">
      <c r="A17600" s="323"/>
      <c r="B17600" s="302" t="s">
        <v>31</v>
      </c>
      <c r="C17600" s="325" t="s">
        <v>433</v>
      </c>
      <c r="D17600" s="325">
        <v>50</v>
      </c>
      <c r="E17600" s="46">
        <v>35000</v>
      </c>
      <c r="F17600" s="130">
        <f t="shared" si="276"/>
        <v>1750000</v>
      </c>
      <c r="G17600" s="69"/>
    </row>
    <row r="17601" spans="1:8" ht="18" customHeight="1">
      <c r="A17601" s="323"/>
      <c r="B17601" s="302"/>
      <c r="C17601" s="325"/>
      <c r="D17601" s="325"/>
      <c r="E17601" s="46"/>
      <c r="F17601" s="130">
        <f t="shared" si="276"/>
        <v>0</v>
      </c>
      <c r="G17601" s="69"/>
    </row>
    <row r="17602" spans="1:8" ht="18" customHeight="1">
      <c r="A17602" s="323" t="s">
        <v>490</v>
      </c>
      <c r="B17602" s="302" t="s">
        <v>31</v>
      </c>
      <c r="C17602" s="325" t="s">
        <v>365</v>
      </c>
      <c r="D17602" s="325">
        <v>51.2</v>
      </c>
      <c r="E17602" s="46">
        <v>35000</v>
      </c>
      <c r="F17602" s="130">
        <f t="shared" si="276"/>
        <v>1792000</v>
      </c>
      <c r="G17602" s="86">
        <f>F17602</f>
        <v>1792000</v>
      </c>
      <c r="H17602" s="277" t="s">
        <v>2474</v>
      </c>
    </row>
    <row r="17603" spans="1:8" ht="18" customHeight="1">
      <c r="A17603" s="323"/>
      <c r="B17603" s="302"/>
      <c r="C17603" s="325"/>
      <c r="D17603" s="325"/>
      <c r="E17603" s="46"/>
      <c r="F17603" s="130">
        <f t="shared" si="276"/>
        <v>0</v>
      </c>
      <c r="G17603" s="69"/>
    </row>
    <row r="17604" spans="1:8" ht="18" customHeight="1">
      <c r="A17604" s="323" t="s">
        <v>727</v>
      </c>
      <c r="B17604" s="302" t="s">
        <v>31</v>
      </c>
      <c r="C17604" s="325" t="s">
        <v>388</v>
      </c>
      <c r="D17604" s="325">
        <v>127.6</v>
      </c>
      <c r="E17604" s="46">
        <v>36000</v>
      </c>
      <c r="F17604" s="130">
        <f t="shared" si="276"/>
        <v>4593600</v>
      </c>
      <c r="G17604" s="86">
        <f>F17604</f>
        <v>4593600</v>
      </c>
      <c r="H17604" s="277" t="s">
        <v>2474</v>
      </c>
    </row>
    <row r="17605" spans="1:8" ht="18" customHeight="1">
      <c r="A17605" s="323"/>
      <c r="B17605" s="302"/>
      <c r="C17605" s="325"/>
      <c r="D17605" s="325"/>
      <c r="E17605" s="46"/>
      <c r="F17605" s="130">
        <f t="shared" si="276"/>
        <v>0</v>
      </c>
      <c r="G17605" s="69"/>
    </row>
    <row r="17606" spans="1:8" ht="18" customHeight="1">
      <c r="A17606" s="458" t="s">
        <v>2436</v>
      </c>
      <c r="B17606" s="302" t="s">
        <v>31</v>
      </c>
      <c r="C17606" s="325" t="s">
        <v>3130</v>
      </c>
      <c r="D17606" s="325">
        <v>497</v>
      </c>
      <c r="E17606" s="46">
        <v>36500</v>
      </c>
      <c r="F17606" s="130">
        <f t="shared" si="276"/>
        <v>18140500</v>
      </c>
      <c r="G17606" s="86">
        <f>F17606</f>
        <v>18140500</v>
      </c>
      <c r="H17606" s="277" t="s">
        <v>2474</v>
      </c>
    </row>
    <row r="17607" spans="1:8" ht="18" customHeight="1">
      <c r="A17607" s="323"/>
      <c r="B17607" s="302"/>
      <c r="C17607" s="325"/>
      <c r="D17607" s="325"/>
      <c r="E17607" s="46"/>
      <c r="F17607" s="130">
        <f t="shared" si="276"/>
        <v>0</v>
      </c>
      <c r="G17607" s="69"/>
    </row>
    <row r="17608" spans="1:8" ht="18" customHeight="1">
      <c r="A17608" s="323" t="s">
        <v>2619</v>
      </c>
      <c r="B17608" s="302" t="s">
        <v>31</v>
      </c>
      <c r="C17608" s="325" t="s">
        <v>170</v>
      </c>
      <c r="D17608" s="325">
        <v>97.4</v>
      </c>
      <c r="E17608" s="46">
        <v>36500</v>
      </c>
      <c r="F17608" s="130">
        <f t="shared" si="276"/>
        <v>3555100</v>
      </c>
      <c r="G17608" s="86">
        <f>F17608</f>
        <v>3555100</v>
      </c>
      <c r="H17608" s="277" t="s">
        <v>2474</v>
      </c>
    </row>
    <row r="17609" spans="1:8" ht="18" customHeight="1">
      <c r="A17609" s="323"/>
      <c r="B17609" s="302"/>
      <c r="C17609" s="325"/>
      <c r="D17609" s="325"/>
      <c r="E17609" s="46"/>
      <c r="F17609" s="130">
        <f t="shared" si="276"/>
        <v>0</v>
      </c>
      <c r="G17609" s="69"/>
    </row>
    <row r="17610" spans="1:8" ht="18" customHeight="1">
      <c r="A17610" s="323" t="s">
        <v>88</v>
      </c>
      <c r="B17610" s="302" t="s">
        <v>13</v>
      </c>
      <c r="C17610" s="325" t="s">
        <v>416</v>
      </c>
      <c r="D17610" s="325">
        <v>256</v>
      </c>
      <c r="E17610" s="46">
        <v>29500</v>
      </c>
      <c r="F17610" s="130">
        <f t="shared" si="276"/>
        <v>7552000</v>
      </c>
      <c r="G17610" s="86">
        <f>SUM(F17610:F17611)</f>
        <v>19033400</v>
      </c>
      <c r="H17610" s="277" t="s">
        <v>2474</v>
      </c>
    </row>
    <row r="17611" spans="1:8" ht="18" customHeight="1">
      <c r="A17611" s="323"/>
      <c r="B17611" s="302" t="s">
        <v>13</v>
      </c>
      <c r="C17611" s="325" t="s">
        <v>442</v>
      </c>
      <c r="D17611" s="325">
        <v>389.2</v>
      </c>
      <c r="E17611" s="46">
        <v>29500</v>
      </c>
      <c r="F17611" s="130">
        <f t="shared" si="276"/>
        <v>11481400</v>
      </c>
      <c r="G17611" s="69"/>
    </row>
    <row r="17612" spans="1:8" ht="18" customHeight="1">
      <c r="A17612" s="323"/>
      <c r="B17612" s="302"/>
      <c r="C17612" s="325"/>
      <c r="D17612" s="325"/>
      <c r="E17612" s="46"/>
      <c r="F17612" s="130">
        <f t="shared" si="276"/>
        <v>0</v>
      </c>
      <c r="G17612" s="69"/>
    </row>
    <row r="17613" spans="1:8" ht="18" customHeight="1">
      <c r="A17613" s="323" t="s">
        <v>207</v>
      </c>
      <c r="B17613" s="302" t="s">
        <v>31</v>
      </c>
      <c r="C17613" s="325" t="s">
        <v>182</v>
      </c>
      <c r="D17613" s="325">
        <v>423</v>
      </c>
      <c r="E17613" s="46">
        <v>36500</v>
      </c>
      <c r="F17613" s="130">
        <f>E17613*D17613</f>
        <v>15439500</v>
      </c>
      <c r="G17613" s="86">
        <f>F17613</f>
        <v>15439500</v>
      </c>
      <c r="H17613" s="277" t="s">
        <v>2474</v>
      </c>
    </row>
    <row r="17614" spans="1:8" ht="18" customHeight="1">
      <c r="A17614" s="323"/>
      <c r="B17614" s="302"/>
      <c r="C17614" s="325"/>
      <c r="D17614" s="325"/>
      <c r="E17614" s="46"/>
      <c r="F17614" s="130">
        <f t="shared" si="276"/>
        <v>0</v>
      </c>
      <c r="G17614" s="69"/>
    </row>
    <row r="17615" spans="1:8" ht="18" customHeight="1">
      <c r="A17615" s="323" t="s">
        <v>203</v>
      </c>
      <c r="B17615" s="302" t="s">
        <v>31</v>
      </c>
      <c r="C17615" s="325" t="s">
        <v>67</v>
      </c>
      <c r="D17615" s="325">
        <v>518</v>
      </c>
      <c r="E17615" s="46">
        <v>31500</v>
      </c>
      <c r="F17615" s="130">
        <f t="shared" si="276"/>
        <v>16317000</v>
      </c>
      <c r="G17615" s="86">
        <f>F17615</f>
        <v>16317000</v>
      </c>
      <c r="H17615" s="277" t="s">
        <v>2474</v>
      </c>
    </row>
    <row r="17616" spans="1:8" ht="18" customHeight="1">
      <c r="A17616" s="323"/>
      <c r="B17616" s="302"/>
      <c r="C17616" s="325"/>
      <c r="D17616" s="325"/>
      <c r="E17616" s="46"/>
      <c r="F17616" s="130">
        <f t="shared" si="276"/>
        <v>0</v>
      </c>
      <c r="G17616" s="69"/>
    </row>
    <row r="17617" spans="1:8" ht="18" customHeight="1">
      <c r="A17617" s="323" t="s">
        <v>2014</v>
      </c>
      <c r="B17617" s="302" t="s">
        <v>23</v>
      </c>
      <c r="C17617" s="325" t="s">
        <v>46</v>
      </c>
      <c r="D17617" s="325">
        <v>57.3</v>
      </c>
      <c r="E17617" s="46">
        <v>35000</v>
      </c>
      <c r="F17617" s="130">
        <f t="shared" si="276"/>
        <v>2005500</v>
      </c>
      <c r="G17617" s="86">
        <f>F17617</f>
        <v>2005500</v>
      </c>
    </row>
    <row r="17618" spans="1:8" ht="18" customHeight="1">
      <c r="A17618" s="323"/>
      <c r="B17618" s="302"/>
      <c r="C17618" s="325"/>
      <c r="D17618" s="325"/>
      <c r="E17618" s="46"/>
      <c r="F17618" s="130">
        <f t="shared" si="276"/>
        <v>0</v>
      </c>
      <c r="G17618" s="69"/>
    </row>
    <row r="17619" spans="1:8" ht="18" customHeight="1">
      <c r="A17619" s="323" t="s">
        <v>2492</v>
      </c>
      <c r="B17619" s="302" t="s">
        <v>13</v>
      </c>
      <c r="C17619" s="325" t="s">
        <v>22</v>
      </c>
      <c r="D17619" s="325">
        <v>10</v>
      </c>
      <c r="E17619" s="46">
        <v>30500</v>
      </c>
      <c r="F17619" s="130">
        <f t="shared" si="276"/>
        <v>305000</v>
      </c>
      <c r="G17619" s="86">
        <f>F17619</f>
        <v>305000</v>
      </c>
    </row>
    <row r="17620" spans="1:8" ht="18" customHeight="1">
      <c r="A17620" s="323"/>
      <c r="B17620" s="302"/>
      <c r="C17620" s="325"/>
      <c r="D17620" s="325"/>
      <c r="E17620" s="46"/>
      <c r="F17620" s="130">
        <f t="shared" ref="F17620:F17697" si="278">E17620*D17620</f>
        <v>0</v>
      </c>
      <c r="G17620" s="69"/>
    </row>
    <row r="17621" spans="1:8" ht="18" customHeight="1">
      <c r="A17621" s="323" t="s">
        <v>52</v>
      </c>
      <c r="B17621" s="302" t="s">
        <v>31</v>
      </c>
      <c r="C17621" s="325" t="s">
        <v>3498</v>
      </c>
      <c r="D17621" s="325">
        <v>1200</v>
      </c>
      <c r="E17621" s="46">
        <v>35400</v>
      </c>
      <c r="F17621" s="130">
        <f t="shared" si="278"/>
        <v>42480000</v>
      </c>
      <c r="G17621" s="86">
        <f>F17621</f>
        <v>42480000</v>
      </c>
      <c r="H17621" s="277" t="s">
        <v>2474</v>
      </c>
    </row>
    <row r="17622" spans="1:8" ht="18" customHeight="1">
      <c r="A17622" s="323"/>
      <c r="B17622" s="302"/>
      <c r="C17622" s="325"/>
      <c r="D17622" s="325"/>
      <c r="E17622" s="46"/>
      <c r="F17622" s="130">
        <f t="shared" si="278"/>
        <v>0</v>
      </c>
      <c r="G17622" s="69"/>
    </row>
    <row r="17623" spans="1:8" ht="18" customHeight="1">
      <c r="A17623" s="323" t="s">
        <v>1008</v>
      </c>
      <c r="B17623" s="302" t="s">
        <v>31</v>
      </c>
      <c r="C17623" s="325" t="s">
        <v>2554</v>
      </c>
      <c r="D17623" s="325">
        <v>500</v>
      </c>
      <c r="E17623" s="46">
        <v>34000</v>
      </c>
      <c r="F17623" s="130">
        <f t="shared" si="278"/>
        <v>17000000</v>
      </c>
      <c r="G17623" s="86">
        <f>F17623</f>
        <v>17000000</v>
      </c>
      <c r="H17623" s="277" t="s">
        <v>2474</v>
      </c>
    </row>
    <row r="17624" spans="1:8" ht="18" customHeight="1">
      <c r="A17624" s="323"/>
      <c r="B17624" s="302"/>
      <c r="C17624" s="325"/>
      <c r="D17624" s="325"/>
      <c r="E17624" s="46"/>
      <c r="F17624" s="130">
        <f t="shared" si="278"/>
        <v>0</v>
      </c>
      <c r="G17624" s="69"/>
    </row>
    <row r="17625" spans="1:8" ht="18" customHeight="1">
      <c r="A17625" s="323" t="s">
        <v>51</v>
      </c>
      <c r="B17625" s="302" t="s">
        <v>31</v>
      </c>
      <c r="C17625" s="325" t="s">
        <v>493</v>
      </c>
      <c r="D17625" s="325">
        <v>48</v>
      </c>
      <c r="E17625" s="46">
        <v>34000</v>
      </c>
      <c r="F17625" s="130">
        <f t="shared" si="278"/>
        <v>1632000</v>
      </c>
      <c r="G17625" s="86">
        <f>SUM(F17625:F17627)</f>
        <v>14600550</v>
      </c>
      <c r="H17625" s="277" t="s">
        <v>2474</v>
      </c>
    </row>
    <row r="17626" spans="1:8" ht="18" customHeight="1">
      <c r="A17626" s="323"/>
      <c r="B17626" s="302" t="s">
        <v>168</v>
      </c>
      <c r="C17626" s="325" t="s">
        <v>128</v>
      </c>
      <c r="D17626" s="325">
        <v>185.9</v>
      </c>
      <c r="E17626" s="46">
        <v>34500</v>
      </c>
      <c r="F17626" s="130">
        <f t="shared" si="278"/>
        <v>6413550</v>
      </c>
      <c r="G17626" s="69"/>
    </row>
    <row r="17627" spans="1:8" ht="18" customHeight="1">
      <c r="A17627" s="323"/>
      <c r="B17627" s="302" t="s">
        <v>168</v>
      </c>
      <c r="C17627" s="325" t="s">
        <v>281</v>
      </c>
      <c r="D17627" s="325">
        <v>190</v>
      </c>
      <c r="E17627" s="46">
        <v>34500</v>
      </c>
      <c r="F17627" s="130">
        <f t="shared" si="278"/>
        <v>6555000</v>
      </c>
      <c r="G17627" s="69"/>
    </row>
    <row r="17628" spans="1:8" ht="18" customHeight="1">
      <c r="A17628" s="323"/>
      <c r="B17628" s="302"/>
      <c r="C17628" s="325"/>
      <c r="D17628" s="325"/>
      <c r="E17628" s="46"/>
      <c r="F17628" s="130">
        <f t="shared" si="278"/>
        <v>0</v>
      </c>
      <c r="G17628" s="69"/>
    </row>
    <row r="17629" spans="1:8" ht="18" customHeight="1">
      <c r="A17629" s="323" t="s">
        <v>1843</v>
      </c>
      <c r="B17629" s="302" t="s">
        <v>13</v>
      </c>
      <c r="C17629" s="325" t="s">
        <v>1190</v>
      </c>
      <c r="D17629" s="325">
        <v>25</v>
      </c>
      <c r="E17629" s="46">
        <v>30500</v>
      </c>
      <c r="F17629" s="130">
        <f t="shared" si="278"/>
        <v>762500</v>
      </c>
      <c r="G17629" s="86">
        <f>SUM(F17629:F17635)</f>
        <v>49826000</v>
      </c>
      <c r="H17629" s="277" t="s">
        <v>2474</v>
      </c>
    </row>
    <row r="17630" spans="1:8" ht="18" customHeight="1">
      <c r="A17630" s="323"/>
      <c r="B17630" s="302" t="s">
        <v>13</v>
      </c>
      <c r="C17630" s="325" t="s">
        <v>703</v>
      </c>
      <c r="D17630" s="325">
        <v>500</v>
      </c>
      <c r="E17630" s="46">
        <v>30500</v>
      </c>
      <c r="F17630" s="130">
        <f t="shared" si="278"/>
        <v>15250000</v>
      </c>
      <c r="G17630" s="69"/>
    </row>
    <row r="17631" spans="1:8" ht="18" customHeight="1">
      <c r="A17631" s="323"/>
      <c r="B17631" s="302" t="s">
        <v>518</v>
      </c>
      <c r="C17631" s="325" t="s">
        <v>92</v>
      </c>
      <c r="D17631" s="325">
        <v>544.79999999999995</v>
      </c>
      <c r="E17631" s="46">
        <v>35000</v>
      </c>
      <c r="F17631" s="130">
        <f t="shared" si="278"/>
        <v>19068000</v>
      </c>
      <c r="G17631" s="69"/>
    </row>
    <row r="17632" spans="1:8" ht="18" customHeight="1">
      <c r="A17632" s="323"/>
      <c r="B17632" s="302" t="s">
        <v>518</v>
      </c>
      <c r="C17632" s="325" t="s">
        <v>1309</v>
      </c>
      <c r="D17632" s="325">
        <v>210.8</v>
      </c>
      <c r="E17632" s="46">
        <v>35000</v>
      </c>
      <c r="F17632" s="130">
        <f t="shared" si="278"/>
        <v>7378000</v>
      </c>
      <c r="G17632" s="69"/>
    </row>
    <row r="17633" spans="1:8" ht="18" customHeight="1">
      <c r="A17633" s="323"/>
      <c r="B17633" s="302" t="s">
        <v>31</v>
      </c>
      <c r="C17633" s="325" t="s">
        <v>3558</v>
      </c>
      <c r="D17633" s="325">
        <v>50</v>
      </c>
      <c r="E17633" s="46">
        <v>35000</v>
      </c>
      <c r="F17633" s="130">
        <f t="shared" si="278"/>
        <v>1750000</v>
      </c>
      <c r="G17633" s="69"/>
    </row>
    <row r="17634" spans="1:8" ht="18" customHeight="1">
      <c r="A17634" s="323"/>
      <c r="B17634" s="302" t="s">
        <v>31</v>
      </c>
      <c r="C17634" s="325" t="s">
        <v>255</v>
      </c>
      <c r="D17634" s="325">
        <v>115.5</v>
      </c>
      <c r="E17634" s="46">
        <v>35000</v>
      </c>
      <c r="F17634" s="130">
        <f t="shared" si="278"/>
        <v>4042500</v>
      </c>
      <c r="G17634" s="69"/>
    </row>
    <row r="17635" spans="1:8" ht="18" customHeight="1">
      <c r="A17635" s="323"/>
      <c r="B17635" s="302" t="s">
        <v>31</v>
      </c>
      <c r="C17635" s="325" t="s">
        <v>158</v>
      </c>
      <c r="D17635" s="325">
        <v>45</v>
      </c>
      <c r="E17635" s="46">
        <v>35000</v>
      </c>
      <c r="F17635" s="130">
        <f t="shared" si="278"/>
        <v>1575000</v>
      </c>
      <c r="G17635" s="69"/>
    </row>
    <row r="17636" spans="1:8" ht="18" customHeight="1">
      <c r="A17636" s="323"/>
      <c r="B17636" s="302"/>
      <c r="C17636" s="325"/>
      <c r="D17636" s="325"/>
      <c r="E17636" s="46"/>
      <c r="F17636" s="130">
        <f t="shared" si="278"/>
        <v>0</v>
      </c>
      <c r="G17636" s="69"/>
    </row>
    <row r="17637" spans="1:8" ht="18" customHeight="1">
      <c r="A17637" s="323" t="s">
        <v>2315</v>
      </c>
      <c r="B17637" s="302" t="s">
        <v>23</v>
      </c>
      <c r="C17637" s="325" t="s">
        <v>3559</v>
      </c>
      <c r="D17637" s="325">
        <v>526.70000000000005</v>
      </c>
      <c r="E17637" s="46">
        <v>34000</v>
      </c>
      <c r="F17637" s="130">
        <f t="shared" si="278"/>
        <v>17907800</v>
      </c>
      <c r="G17637" s="86">
        <f>F17637</f>
        <v>17907800</v>
      </c>
      <c r="H17637" s="277" t="s">
        <v>2474</v>
      </c>
    </row>
    <row r="17638" spans="1:8" ht="18" customHeight="1">
      <c r="A17638" s="323"/>
      <c r="B17638" s="302"/>
      <c r="C17638" s="325"/>
      <c r="D17638" s="325"/>
      <c r="E17638" s="46"/>
      <c r="F17638" s="130">
        <f t="shared" si="278"/>
        <v>0</v>
      </c>
      <c r="G17638" s="69"/>
    </row>
    <row r="17639" spans="1:8" ht="18" customHeight="1">
      <c r="A17639" s="323" t="s">
        <v>258</v>
      </c>
      <c r="B17639" s="302" t="s">
        <v>135</v>
      </c>
      <c r="C17639" s="325" t="s">
        <v>1212</v>
      </c>
      <c r="D17639" s="325">
        <v>184</v>
      </c>
      <c r="E17639" s="46">
        <v>36500</v>
      </c>
      <c r="F17639" s="130">
        <f t="shared" si="278"/>
        <v>6716000</v>
      </c>
      <c r="G17639" s="86">
        <f>F17639</f>
        <v>6716000</v>
      </c>
      <c r="H17639" s="277" t="s">
        <v>2474</v>
      </c>
    </row>
    <row r="17640" spans="1:8" ht="18" customHeight="1">
      <c r="A17640" s="323"/>
      <c r="B17640" s="302"/>
      <c r="C17640" s="325"/>
      <c r="D17640" s="325"/>
      <c r="E17640" s="46"/>
      <c r="F17640" s="130">
        <f t="shared" si="278"/>
        <v>0</v>
      </c>
      <c r="G17640" s="69"/>
    </row>
    <row r="17641" spans="1:8" ht="18" customHeight="1">
      <c r="A17641" s="323" t="s">
        <v>245</v>
      </c>
      <c r="B17641" s="302" t="s">
        <v>23</v>
      </c>
      <c r="C17641" s="325" t="s">
        <v>612</v>
      </c>
      <c r="D17641" s="325">
        <v>53.5</v>
      </c>
      <c r="E17641" s="46">
        <v>30000</v>
      </c>
      <c r="F17641" s="130">
        <f t="shared" si="278"/>
        <v>1605000</v>
      </c>
      <c r="G17641" s="86">
        <f>SUM(F17641:F17643)</f>
        <v>4686000</v>
      </c>
      <c r="H17641" s="277" t="s">
        <v>2474</v>
      </c>
    </row>
    <row r="17642" spans="1:8" ht="18" customHeight="1">
      <c r="A17642" s="323"/>
      <c r="B17642" s="302" t="s">
        <v>23</v>
      </c>
      <c r="C17642" s="325" t="s">
        <v>1235</v>
      </c>
      <c r="D17642" s="325">
        <v>50.7</v>
      </c>
      <c r="E17642" s="46">
        <v>30000</v>
      </c>
      <c r="F17642" s="130">
        <f t="shared" si="278"/>
        <v>1521000</v>
      </c>
      <c r="G17642" s="69"/>
    </row>
    <row r="17643" spans="1:8" ht="18" customHeight="1">
      <c r="A17643" s="533"/>
      <c r="B17643" s="440" t="s">
        <v>23</v>
      </c>
      <c r="C17643" s="382" t="s">
        <v>2958</v>
      </c>
      <c r="D17643" s="382">
        <v>52</v>
      </c>
      <c r="E17643" s="59">
        <v>30000</v>
      </c>
      <c r="F17643" s="132">
        <f t="shared" si="278"/>
        <v>1560000</v>
      </c>
      <c r="G17643" s="92"/>
    </row>
    <row r="17644" spans="1:8" ht="18" customHeight="1">
      <c r="A17644" s="526"/>
      <c r="B17644" s="435"/>
      <c r="C17644" s="484"/>
      <c r="D17644" s="484"/>
      <c r="E17644" s="113"/>
      <c r="F17644" s="126"/>
      <c r="G17644" s="9"/>
    </row>
    <row r="17645" spans="1:8" ht="18" customHeight="1">
      <c r="A17645" s="537">
        <v>42552</v>
      </c>
      <c r="B17645" s="355"/>
      <c r="C17645" s="491" t="s">
        <v>398</v>
      </c>
      <c r="D17645" s="525"/>
      <c r="F17645" s="127"/>
    </row>
    <row r="17646" spans="1:8" ht="18" customHeight="1">
      <c r="A17646" s="531" t="s">
        <v>3125</v>
      </c>
      <c r="B17646" s="436" t="s">
        <v>134</v>
      </c>
      <c r="C17646" s="494" t="s">
        <v>152</v>
      </c>
      <c r="D17646" s="527">
        <f>SUM(D17647:D17751)</f>
        <v>9075.7999999999993</v>
      </c>
      <c r="E17646" s="166"/>
      <c r="F17646" s="166">
        <f>SUM(F17647:F17751)</f>
        <v>304699800</v>
      </c>
      <c r="G17646" s="166">
        <f>SUM(G17647:G17751)</f>
        <v>304699800</v>
      </c>
    </row>
    <row r="17647" spans="1:8" ht="18" customHeight="1">
      <c r="A17647" s="532" t="s">
        <v>3295</v>
      </c>
      <c r="B17647" s="441" t="s">
        <v>31</v>
      </c>
      <c r="C17647" s="492" t="s">
        <v>34</v>
      </c>
      <c r="D17647" s="492">
        <v>102.5</v>
      </c>
      <c r="E17647" s="62">
        <v>35000</v>
      </c>
      <c r="F17647" s="139">
        <f t="shared" ref="F17647:F17678" si="279">E17647*D17647</f>
        <v>3587500</v>
      </c>
      <c r="G17647" s="85">
        <f>F17647</f>
        <v>3587500</v>
      </c>
      <c r="H17647" s="277" t="s">
        <v>2474</v>
      </c>
    </row>
    <row r="17648" spans="1:8" ht="18" customHeight="1">
      <c r="A17648" s="534"/>
      <c r="B17648" s="474"/>
      <c r="C17648" s="518"/>
      <c r="D17648" s="528"/>
      <c r="E17648" s="335"/>
      <c r="F17648" s="130">
        <f t="shared" si="279"/>
        <v>0</v>
      </c>
      <c r="G17648" s="335"/>
    </row>
    <row r="17649" spans="1:8" ht="18" customHeight="1">
      <c r="A17649" s="323" t="s">
        <v>646</v>
      </c>
      <c r="B17649" s="302" t="s">
        <v>289</v>
      </c>
      <c r="C17649" s="325" t="s">
        <v>156</v>
      </c>
      <c r="D17649" s="325">
        <v>50</v>
      </c>
      <c r="E17649" s="46">
        <v>32500</v>
      </c>
      <c r="F17649" s="130">
        <f t="shared" si="279"/>
        <v>1625000</v>
      </c>
      <c r="G17649" s="86">
        <f>SUM(F17649:F17650)</f>
        <v>3282500</v>
      </c>
      <c r="H17649" s="277" t="s">
        <v>2474</v>
      </c>
    </row>
    <row r="17650" spans="1:8" ht="18" customHeight="1">
      <c r="A17650" s="323"/>
      <c r="B17650" s="302" t="s">
        <v>289</v>
      </c>
      <c r="C17650" s="325" t="s">
        <v>819</v>
      </c>
      <c r="D17650" s="325">
        <v>51</v>
      </c>
      <c r="E17650" s="46">
        <v>32500</v>
      </c>
      <c r="F17650" s="130">
        <f t="shared" si="279"/>
        <v>1657500</v>
      </c>
      <c r="G17650" s="69"/>
    </row>
    <row r="17651" spans="1:8" ht="18" customHeight="1">
      <c r="A17651" s="323"/>
      <c r="B17651" s="302"/>
      <c r="C17651" s="325"/>
      <c r="D17651" s="325"/>
      <c r="E17651" s="46"/>
      <c r="F17651" s="130">
        <f t="shared" si="279"/>
        <v>0</v>
      </c>
      <c r="G17651" s="69"/>
    </row>
    <row r="17652" spans="1:8" ht="18" customHeight="1">
      <c r="A17652" s="323" t="s">
        <v>2141</v>
      </c>
      <c r="B17652" s="302" t="s">
        <v>289</v>
      </c>
      <c r="C17652" s="325" t="s">
        <v>22</v>
      </c>
      <c r="D17652" s="325">
        <v>30</v>
      </c>
      <c r="E17652" s="46">
        <v>31500</v>
      </c>
      <c r="F17652" s="130">
        <f t="shared" si="279"/>
        <v>945000</v>
      </c>
      <c r="G17652" s="86">
        <f>SUM(F17652:F17654)</f>
        <v>3425000</v>
      </c>
    </row>
    <row r="17653" spans="1:8" ht="18" customHeight="1">
      <c r="A17653" s="323"/>
      <c r="B17653" s="302" t="s">
        <v>13</v>
      </c>
      <c r="C17653" s="325" t="s">
        <v>75</v>
      </c>
      <c r="D17653" s="325">
        <v>30</v>
      </c>
      <c r="E17653" s="46">
        <v>31000</v>
      </c>
      <c r="F17653" s="130">
        <f t="shared" si="279"/>
        <v>930000</v>
      </c>
      <c r="G17653" s="69"/>
    </row>
    <row r="17654" spans="1:8" ht="18" customHeight="1">
      <c r="A17654" s="323"/>
      <c r="B17654" s="302" t="s">
        <v>13</v>
      </c>
      <c r="C17654" s="325" t="s">
        <v>59</v>
      </c>
      <c r="D17654" s="325">
        <v>50</v>
      </c>
      <c r="E17654" s="46">
        <v>31000</v>
      </c>
      <c r="F17654" s="130">
        <f t="shared" si="279"/>
        <v>1550000</v>
      </c>
      <c r="G17654" s="69"/>
    </row>
    <row r="17655" spans="1:8" ht="18" customHeight="1">
      <c r="A17655" s="323"/>
      <c r="B17655" s="302"/>
      <c r="C17655" s="325"/>
      <c r="D17655" s="325"/>
      <c r="E17655" s="46"/>
      <c r="F17655" s="130">
        <f t="shared" si="279"/>
        <v>0</v>
      </c>
      <c r="G17655" s="69"/>
    </row>
    <row r="17656" spans="1:8" ht="18" customHeight="1">
      <c r="A17656" s="323" t="s">
        <v>2475</v>
      </c>
      <c r="B17656" s="302" t="s">
        <v>31</v>
      </c>
      <c r="C17656" s="325" t="s">
        <v>60</v>
      </c>
      <c r="D17656" s="325">
        <v>58</v>
      </c>
      <c r="E17656" s="46">
        <v>35000</v>
      </c>
      <c r="F17656" s="130">
        <f t="shared" si="279"/>
        <v>2030000</v>
      </c>
      <c r="G17656" s="86">
        <f>F17656</f>
        <v>2030000</v>
      </c>
      <c r="H17656" s="277" t="s">
        <v>2474</v>
      </c>
    </row>
    <row r="17657" spans="1:8" ht="18" customHeight="1">
      <c r="A17657" s="323"/>
      <c r="B17657" s="302"/>
      <c r="C17657" s="325"/>
      <c r="D17657" s="325"/>
      <c r="E17657" s="46"/>
      <c r="F17657" s="130">
        <f t="shared" si="279"/>
        <v>0</v>
      </c>
      <c r="G17657" s="69"/>
    </row>
    <row r="17658" spans="1:8" ht="18" customHeight="1">
      <c r="A17658" s="323" t="s">
        <v>2709</v>
      </c>
      <c r="B17658" s="302" t="s">
        <v>31</v>
      </c>
      <c r="C17658" s="325" t="s">
        <v>2710</v>
      </c>
      <c r="D17658" s="325">
        <v>211.4</v>
      </c>
      <c r="E17658" s="46">
        <v>35500</v>
      </c>
      <c r="F17658" s="130">
        <f t="shared" si="279"/>
        <v>7504700</v>
      </c>
      <c r="G17658" s="86">
        <f>SUM(F17658:F17660)</f>
        <v>4508500</v>
      </c>
    </row>
    <row r="17659" spans="1:8" ht="18" customHeight="1">
      <c r="A17659" s="323"/>
      <c r="B17659" s="439" t="s">
        <v>1052</v>
      </c>
      <c r="C17659" s="430" t="s">
        <v>2710</v>
      </c>
      <c r="D17659" s="430">
        <v>-59.4</v>
      </c>
      <c r="E17659" s="54">
        <v>35500</v>
      </c>
      <c r="F17659" s="140">
        <f t="shared" si="279"/>
        <v>-2108700</v>
      </c>
      <c r="G17659" s="69"/>
    </row>
    <row r="17660" spans="1:8" ht="18" customHeight="1">
      <c r="A17660" s="323"/>
      <c r="B17660" s="439" t="s">
        <v>1052</v>
      </c>
      <c r="C17660" s="430" t="s">
        <v>2309</v>
      </c>
      <c r="D17660" s="430">
        <v>-25</v>
      </c>
      <c r="E17660" s="54">
        <v>35500</v>
      </c>
      <c r="F17660" s="140">
        <f t="shared" si="279"/>
        <v>-887500</v>
      </c>
      <c r="G17660" s="69"/>
    </row>
    <row r="17661" spans="1:8" ht="18" customHeight="1">
      <c r="A17661" s="323"/>
      <c r="B17661" s="302"/>
      <c r="C17661" s="325"/>
      <c r="D17661" s="325"/>
      <c r="E17661" s="46"/>
      <c r="F17661" s="130">
        <f t="shared" si="279"/>
        <v>0</v>
      </c>
      <c r="G17661" s="69"/>
    </row>
    <row r="17662" spans="1:8" ht="18" customHeight="1">
      <c r="A17662" s="323" t="s">
        <v>2008</v>
      </c>
      <c r="B17662" s="302" t="s">
        <v>13</v>
      </c>
      <c r="C17662" s="325" t="s">
        <v>14</v>
      </c>
      <c r="D17662" s="325">
        <v>20</v>
      </c>
      <c r="E17662" s="46">
        <v>30500</v>
      </c>
      <c r="F17662" s="130">
        <f t="shared" si="279"/>
        <v>610000</v>
      </c>
      <c r="G17662" s="86">
        <f>F17662</f>
        <v>610000</v>
      </c>
    </row>
    <row r="17663" spans="1:8" ht="18" customHeight="1">
      <c r="A17663" s="323"/>
      <c r="B17663" s="302"/>
      <c r="C17663" s="325"/>
      <c r="D17663" s="325"/>
      <c r="E17663" s="46"/>
      <c r="F17663" s="130">
        <f t="shared" si="279"/>
        <v>0</v>
      </c>
      <c r="G17663" s="69"/>
    </row>
    <row r="17664" spans="1:8" ht="18" customHeight="1">
      <c r="A17664" s="323" t="s">
        <v>58</v>
      </c>
      <c r="B17664" s="302" t="s">
        <v>13</v>
      </c>
      <c r="C17664" s="325" t="s">
        <v>75</v>
      </c>
      <c r="D17664" s="325">
        <v>20</v>
      </c>
      <c r="E17664" s="46">
        <v>30500</v>
      </c>
      <c r="F17664" s="130">
        <f t="shared" si="279"/>
        <v>610000</v>
      </c>
      <c r="G17664" s="86">
        <f>SUM(F17664:F17666)</f>
        <v>1830000</v>
      </c>
    </row>
    <row r="17665" spans="1:8" ht="18" customHeight="1">
      <c r="A17665" s="323"/>
      <c r="B17665" s="302" t="s">
        <v>13</v>
      </c>
      <c r="C17665" s="325" t="s">
        <v>14</v>
      </c>
      <c r="D17665" s="325">
        <v>20</v>
      </c>
      <c r="E17665" s="46">
        <v>30500</v>
      </c>
      <c r="F17665" s="130">
        <f t="shared" si="279"/>
        <v>610000</v>
      </c>
      <c r="G17665" s="69"/>
    </row>
    <row r="17666" spans="1:8" ht="18" customHeight="1">
      <c r="A17666" s="323"/>
      <c r="B17666" s="302" t="s">
        <v>13</v>
      </c>
      <c r="C17666" s="325" t="s">
        <v>15</v>
      </c>
      <c r="D17666" s="325">
        <v>20</v>
      </c>
      <c r="E17666" s="46">
        <v>30500</v>
      </c>
      <c r="F17666" s="130">
        <f t="shared" si="279"/>
        <v>610000</v>
      </c>
      <c r="G17666" s="69"/>
    </row>
    <row r="17667" spans="1:8" ht="18" customHeight="1">
      <c r="A17667" s="323"/>
      <c r="B17667" s="302"/>
      <c r="C17667" s="325"/>
      <c r="D17667" s="325"/>
      <c r="E17667" s="46"/>
      <c r="F17667" s="130">
        <f t="shared" si="279"/>
        <v>0</v>
      </c>
      <c r="G17667" s="69"/>
    </row>
    <row r="17668" spans="1:8" ht="18" customHeight="1">
      <c r="A17668" s="323" t="s">
        <v>2626</v>
      </c>
      <c r="B17668" s="302" t="s">
        <v>23</v>
      </c>
      <c r="C17668" s="325" t="s">
        <v>1604</v>
      </c>
      <c r="D17668" s="325">
        <v>173.2</v>
      </c>
      <c r="E17668" s="46">
        <v>33500</v>
      </c>
      <c r="F17668" s="130">
        <f t="shared" si="279"/>
        <v>5802200</v>
      </c>
      <c r="G17668" s="86">
        <f>F17668</f>
        <v>5802200</v>
      </c>
      <c r="H17668" s="277" t="s">
        <v>2474</v>
      </c>
    </row>
    <row r="17669" spans="1:8" ht="18" customHeight="1">
      <c r="A17669" s="323"/>
      <c r="B17669" s="302"/>
      <c r="C17669" s="325"/>
      <c r="D17669" s="325"/>
      <c r="E17669" s="46"/>
      <c r="F17669" s="130">
        <f t="shared" si="279"/>
        <v>0</v>
      </c>
      <c r="G17669" s="86"/>
    </row>
    <row r="17670" spans="1:8" ht="18" customHeight="1">
      <c r="A17670" s="323" t="s">
        <v>2214</v>
      </c>
      <c r="B17670" s="302" t="s">
        <v>13</v>
      </c>
      <c r="C17670" s="325" t="s">
        <v>3563</v>
      </c>
      <c r="D17670" s="325">
        <v>163</v>
      </c>
      <c r="E17670" s="46">
        <v>31000</v>
      </c>
      <c r="F17670" s="130">
        <f t="shared" si="279"/>
        <v>5053000</v>
      </c>
      <c r="G17670" s="86">
        <f>SUM(F17670:F17672)</f>
        <v>8773000</v>
      </c>
    </row>
    <row r="17671" spans="1:8" ht="18" customHeight="1">
      <c r="A17671" s="323"/>
      <c r="B17671" s="302" t="s">
        <v>13</v>
      </c>
      <c r="C17671" s="325" t="s">
        <v>213</v>
      </c>
      <c r="D17671" s="325">
        <v>70</v>
      </c>
      <c r="E17671" s="46">
        <v>31000</v>
      </c>
      <c r="F17671" s="130">
        <f t="shared" si="279"/>
        <v>2170000</v>
      </c>
      <c r="G17671" s="86"/>
    </row>
    <row r="17672" spans="1:8" ht="18" customHeight="1">
      <c r="A17672" s="323"/>
      <c r="B17672" s="302" t="s">
        <v>13</v>
      </c>
      <c r="C17672" s="325" t="s">
        <v>59</v>
      </c>
      <c r="D17672" s="325">
        <v>50</v>
      </c>
      <c r="E17672" s="46">
        <v>31000</v>
      </c>
      <c r="F17672" s="130">
        <f t="shared" si="279"/>
        <v>1550000</v>
      </c>
      <c r="G17672" s="86"/>
    </row>
    <row r="17673" spans="1:8" ht="18" customHeight="1">
      <c r="A17673" s="323"/>
      <c r="B17673" s="302"/>
      <c r="C17673" s="325"/>
      <c r="D17673" s="325"/>
      <c r="E17673" s="46"/>
      <c r="F17673" s="130">
        <f t="shared" si="279"/>
        <v>0</v>
      </c>
      <c r="G17673" s="86"/>
    </row>
    <row r="17674" spans="1:8" ht="18" customHeight="1">
      <c r="A17674" s="323" t="s">
        <v>56</v>
      </c>
      <c r="B17674" s="302" t="s">
        <v>13</v>
      </c>
      <c r="C17674" s="325" t="s">
        <v>1605</v>
      </c>
      <c r="D17674" s="325">
        <v>64.5</v>
      </c>
      <c r="E17674" s="46">
        <v>31000</v>
      </c>
      <c r="F17674" s="130">
        <f t="shared" si="279"/>
        <v>1999500</v>
      </c>
      <c r="G17674" s="86">
        <f>SUM(F17674:F17677)</f>
        <v>5099500</v>
      </c>
    </row>
    <row r="17675" spans="1:8" ht="18" customHeight="1">
      <c r="A17675" s="323"/>
      <c r="B17675" s="302" t="s">
        <v>13</v>
      </c>
      <c r="C17675" s="325" t="s">
        <v>75</v>
      </c>
      <c r="D17675" s="325">
        <v>30</v>
      </c>
      <c r="E17675" s="46">
        <v>31000</v>
      </c>
      <c r="F17675" s="130">
        <f t="shared" si="279"/>
        <v>930000</v>
      </c>
      <c r="G17675" s="86"/>
    </row>
    <row r="17676" spans="1:8" ht="18" customHeight="1">
      <c r="A17676" s="323"/>
      <c r="B17676" s="302" t="s">
        <v>13</v>
      </c>
      <c r="C17676" s="325" t="s">
        <v>60</v>
      </c>
      <c r="D17676" s="325">
        <v>50</v>
      </c>
      <c r="E17676" s="46">
        <v>31000</v>
      </c>
      <c r="F17676" s="130">
        <f t="shared" si="279"/>
        <v>1550000</v>
      </c>
      <c r="G17676" s="86"/>
    </row>
    <row r="17677" spans="1:8" ht="18" customHeight="1">
      <c r="A17677" s="323"/>
      <c r="B17677" s="302" t="s">
        <v>13</v>
      </c>
      <c r="C17677" s="325" t="s">
        <v>125</v>
      </c>
      <c r="D17677" s="325">
        <v>20</v>
      </c>
      <c r="E17677" s="46">
        <v>31000</v>
      </c>
      <c r="F17677" s="130">
        <f t="shared" si="279"/>
        <v>620000</v>
      </c>
      <c r="G17677" s="86"/>
    </row>
    <row r="17678" spans="1:8" ht="18" customHeight="1">
      <c r="A17678" s="323"/>
      <c r="B17678" s="302"/>
      <c r="C17678" s="325"/>
      <c r="D17678" s="325"/>
      <c r="E17678" s="46"/>
      <c r="F17678" s="130">
        <f t="shared" si="279"/>
        <v>0</v>
      </c>
      <c r="G17678" s="69"/>
    </row>
    <row r="17679" spans="1:8" ht="18" customHeight="1">
      <c r="A17679" s="323" t="s">
        <v>12</v>
      </c>
      <c r="B17679" s="302" t="s">
        <v>31</v>
      </c>
      <c r="C17679" s="325" t="s">
        <v>2143</v>
      </c>
      <c r="D17679" s="325">
        <v>110.5</v>
      </c>
      <c r="E17679" s="46">
        <v>35000</v>
      </c>
      <c r="F17679" s="130">
        <f>E17679*D17679</f>
        <v>3867500</v>
      </c>
      <c r="G17679" s="86">
        <f>F17679</f>
        <v>3867500</v>
      </c>
    </row>
    <row r="17680" spans="1:8" ht="18" customHeight="1">
      <c r="A17680" s="323"/>
      <c r="B17680" s="302"/>
      <c r="C17680" s="325"/>
      <c r="D17680" s="325"/>
      <c r="E17680" s="46"/>
      <c r="F17680" s="130">
        <f>E17680*D17680</f>
        <v>0</v>
      </c>
      <c r="G17680" s="86"/>
    </row>
    <row r="17681" spans="1:8" ht="18" customHeight="1">
      <c r="A17681" s="323" t="s">
        <v>102</v>
      </c>
      <c r="B17681" s="302" t="s">
        <v>23</v>
      </c>
      <c r="C17681" s="325" t="s">
        <v>15</v>
      </c>
      <c r="D17681" s="325">
        <v>20</v>
      </c>
      <c r="E17681" s="46">
        <v>34500</v>
      </c>
      <c r="F17681" s="130">
        <f>E17681*D17681</f>
        <v>690000</v>
      </c>
      <c r="G17681" s="86">
        <f>F17681</f>
        <v>690000</v>
      </c>
    </row>
    <row r="17682" spans="1:8" ht="18" customHeight="1">
      <c r="A17682" s="323"/>
      <c r="B17682" s="302"/>
      <c r="C17682" s="325"/>
      <c r="D17682" s="325"/>
      <c r="E17682" s="46"/>
      <c r="F17682" s="130">
        <f>E17682*D17682</f>
        <v>0</v>
      </c>
      <c r="G17682" s="69"/>
    </row>
    <row r="17683" spans="1:8" ht="18" customHeight="1">
      <c r="A17683" s="323" t="s">
        <v>2719</v>
      </c>
      <c r="B17683" s="302" t="s">
        <v>13</v>
      </c>
      <c r="C17683" s="325" t="s">
        <v>3562</v>
      </c>
      <c r="D17683" s="325">
        <v>80</v>
      </c>
      <c r="E17683" s="46">
        <v>30500</v>
      </c>
      <c r="F17683" s="130">
        <f t="shared" si="278"/>
        <v>2440000</v>
      </c>
      <c r="G17683" s="86">
        <f>SUM(F17683:F17684)</f>
        <v>915000</v>
      </c>
    </row>
    <row r="17684" spans="1:8" ht="18" customHeight="1">
      <c r="A17684" s="323"/>
      <c r="B17684" s="439" t="s">
        <v>3564</v>
      </c>
      <c r="C17684" s="430" t="s">
        <v>59</v>
      </c>
      <c r="D17684" s="430">
        <v>-50</v>
      </c>
      <c r="E17684" s="54">
        <v>30500</v>
      </c>
      <c r="F17684" s="140">
        <f t="shared" si="278"/>
        <v>-1525000</v>
      </c>
      <c r="G17684" s="69"/>
    </row>
    <row r="17685" spans="1:8" ht="18" customHeight="1">
      <c r="A17685" s="323"/>
      <c r="B17685" s="302"/>
      <c r="C17685" s="325"/>
      <c r="D17685" s="325"/>
      <c r="E17685" s="46"/>
      <c r="F17685" s="130">
        <f t="shared" si="278"/>
        <v>0</v>
      </c>
      <c r="G17685" s="69"/>
    </row>
    <row r="17686" spans="1:8" ht="18" customHeight="1">
      <c r="A17686" s="323" t="s">
        <v>2706</v>
      </c>
      <c r="B17686" s="302" t="s">
        <v>13</v>
      </c>
      <c r="C17686" s="325" t="s">
        <v>792</v>
      </c>
      <c r="D17686" s="325">
        <v>30</v>
      </c>
      <c r="E17686" s="46">
        <v>30000</v>
      </c>
      <c r="F17686" s="130">
        <f t="shared" si="278"/>
        <v>900000</v>
      </c>
      <c r="G17686" s="86">
        <f>F17686</f>
        <v>900000</v>
      </c>
    </row>
    <row r="17687" spans="1:8" ht="18" customHeight="1">
      <c r="A17687" s="323"/>
      <c r="B17687" s="302"/>
      <c r="C17687" s="325"/>
      <c r="D17687" s="325"/>
      <c r="E17687" s="46"/>
      <c r="F17687" s="130">
        <f t="shared" si="278"/>
        <v>0</v>
      </c>
      <c r="G17687" s="69"/>
    </row>
    <row r="17688" spans="1:8" ht="18" customHeight="1">
      <c r="A17688" s="323" t="s">
        <v>245</v>
      </c>
      <c r="B17688" s="443" t="s">
        <v>3560</v>
      </c>
      <c r="C17688" s="482" t="s">
        <v>3561</v>
      </c>
      <c r="D17688" s="482">
        <v>475</v>
      </c>
      <c r="E17688" s="116">
        <v>46500</v>
      </c>
      <c r="F17688" s="131">
        <f t="shared" si="278"/>
        <v>22087500</v>
      </c>
      <c r="G17688" s="86">
        <f>SUM(F17688:F17690)</f>
        <v>-9693900</v>
      </c>
    </row>
    <row r="17689" spans="1:8" ht="18" customHeight="1">
      <c r="A17689" s="323"/>
      <c r="B17689" s="446" t="s">
        <v>1099</v>
      </c>
      <c r="C17689" s="430" t="s">
        <v>246</v>
      </c>
      <c r="D17689" s="430">
        <v>-722</v>
      </c>
      <c r="E17689" s="54">
        <v>34500</v>
      </c>
      <c r="F17689" s="140">
        <f t="shared" si="278"/>
        <v>-24909000</v>
      </c>
      <c r="G17689" s="86"/>
    </row>
    <row r="17690" spans="1:8" ht="18" customHeight="1">
      <c r="A17690" s="323"/>
      <c r="B17690" s="446" t="s">
        <v>1099</v>
      </c>
      <c r="C17690" s="430" t="s">
        <v>278</v>
      </c>
      <c r="D17690" s="430">
        <v>-199.2</v>
      </c>
      <c r="E17690" s="54">
        <v>34500</v>
      </c>
      <c r="F17690" s="140">
        <f t="shared" si="278"/>
        <v>-6872400</v>
      </c>
      <c r="G17690" s="86"/>
    </row>
    <row r="17691" spans="1:8" ht="18" customHeight="1">
      <c r="A17691" s="323"/>
      <c r="B17691" s="302"/>
      <c r="C17691" s="325"/>
      <c r="D17691" s="325"/>
      <c r="E17691" s="46"/>
      <c r="F17691" s="130">
        <f t="shared" si="278"/>
        <v>0</v>
      </c>
      <c r="G17691" s="69"/>
    </row>
    <row r="17692" spans="1:8" ht="18" customHeight="1">
      <c r="A17692" s="323" t="s">
        <v>2965</v>
      </c>
      <c r="B17692" s="302" t="s">
        <v>42</v>
      </c>
      <c r="C17692" s="325" t="s">
        <v>571</v>
      </c>
      <c r="D17692" s="325">
        <v>338.5</v>
      </c>
      <c r="E17692" s="46">
        <v>31000</v>
      </c>
      <c r="F17692" s="130">
        <f t="shared" si="278"/>
        <v>10493500</v>
      </c>
      <c r="G17692" s="86">
        <f>F17692</f>
        <v>10493500</v>
      </c>
      <c r="H17692" s="277" t="s">
        <v>2474</v>
      </c>
    </row>
    <row r="17693" spans="1:8" ht="18" customHeight="1">
      <c r="A17693" s="323"/>
      <c r="B17693" s="302"/>
      <c r="C17693" s="325"/>
      <c r="D17693" s="325"/>
      <c r="E17693" s="46"/>
      <c r="F17693" s="130">
        <f t="shared" si="278"/>
        <v>0</v>
      </c>
      <c r="G17693" s="69"/>
    </row>
    <row r="17694" spans="1:8" ht="18" customHeight="1">
      <c r="A17694" s="323" t="s">
        <v>2492</v>
      </c>
      <c r="B17694" s="302" t="s">
        <v>13</v>
      </c>
      <c r="C17694" s="325" t="s">
        <v>62</v>
      </c>
      <c r="D17694" s="325">
        <v>10</v>
      </c>
      <c r="E17694" s="46">
        <v>30500</v>
      </c>
      <c r="F17694" s="130">
        <f t="shared" si="278"/>
        <v>305000</v>
      </c>
      <c r="G17694" s="86">
        <f>SUM(F17694:F17696)</f>
        <v>915000</v>
      </c>
    </row>
    <row r="17695" spans="1:8" ht="18" customHeight="1">
      <c r="A17695" s="323"/>
      <c r="B17695" s="302" t="s">
        <v>13</v>
      </c>
      <c r="C17695" s="325" t="s">
        <v>126</v>
      </c>
      <c r="D17695" s="325">
        <v>10</v>
      </c>
      <c r="E17695" s="46">
        <v>30500</v>
      </c>
      <c r="F17695" s="130">
        <f t="shared" si="278"/>
        <v>305000</v>
      </c>
      <c r="G17695" s="69"/>
    </row>
    <row r="17696" spans="1:8" ht="18" customHeight="1">
      <c r="A17696" s="323"/>
      <c r="B17696" s="302" t="s">
        <v>13</v>
      </c>
      <c r="C17696" s="325" t="s">
        <v>75</v>
      </c>
      <c r="D17696" s="325">
        <v>10</v>
      </c>
      <c r="E17696" s="46">
        <v>30500</v>
      </c>
      <c r="F17696" s="130">
        <f t="shared" si="278"/>
        <v>305000</v>
      </c>
      <c r="G17696" s="69"/>
    </row>
    <row r="17697" spans="1:9" ht="18" customHeight="1">
      <c r="A17697" s="323"/>
      <c r="B17697" s="302"/>
      <c r="C17697" s="325"/>
      <c r="D17697" s="325"/>
      <c r="E17697" s="46"/>
      <c r="F17697" s="130">
        <f t="shared" si="278"/>
        <v>0</v>
      </c>
      <c r="G17697" s="69"/>
    </row>
    <row r="17698" spans="1:9" ht="18" customHeight="1">
      <c r="A17698" s="323" t="s">
        <v>316</v>
      </c>
      <c r="B17698" s="302" t="s">
        <v>13</v>
      </c>
      <c r="C17698" s="325" t="s">
        <v>57</v>
      </c>
      <c r="D17698" s="325">
        <v>270</v>
      </c>
      <c r="E17698" s="46">
        <v>30000</v>
      </c>
      <c r="F17698" s="130">
        <f t="shared" ref="F17698:F17799" si="280">E17698*D17698</f>
        <v>8100000</v>
      </c>
      <c r="G17698" s="86">
        <f>SUM(F17698:F17705)</f>
        <v>64335800</v>
      </c>
      <c r="H17698" s="277" t="s">
        <v>2474</v>
      </c>
    </row>
    <row r="17699" spans="1:9" ht="18" customHeight="1">
      <c r="A17699" s="323"/>
      <c r="B17699" s="302" t="s">
        <v>31</v>
      </c>
      <c r="C17699" s="325" t="s">
        <v>921</v>
      </c>
      <c r="D17699" s="325">
        <v>125.4</v>
      </c>
      <c r="E17699" s="46">
        <v>34000</v>
      </c>
      <c r="F17699" s="130">
        <f t="shared" si="280"/>
        <v>4263600</v>
      </c>
      <c r="G17699" s="69"/>
    </row>
    <row r="17700" spans="1:9" ht="18" customHeight="1">
      <c r="A17700" s="323"/>
      <c r="B17700" s="302" t="s">
        <v>31</v>
      </c>
      <c r="C17700" s="325" t="s">
        <v>276</v>
      </c>
      <c r="D17700" s="325">
        <v>198</v>
      </c>
      <c r="E17700" s="46">
        <v>34000</v>
      </c>
      <c r="F17700" s="130">
        <f t="shared" si="280"/>
        <v>6732000</v>
      </c>
      <c r="G17700" s="69"/>
    </row>
    <row r="17701" spans="1:9" ht="18" customHeight="1">
      <c r="A17701" s="323"/>
      <c r="B17701" s="302" t="s">
        <v>31</v>
      </c>
      <c r="C17701" s="325" t="s">
        <v>1810</v>
      </c>
      <c r="D17701" s="325">
        <v>30</v>
      </c>
      <c r="E17701" s="46">
        <v>34000</v>
      </c>
      <c r="F17701" s="130">
        <f t="shared" si="280"/>
        <v>1020000</v>
      </c>
      <c r="G17701" s="69"/>
    </row>
    <row r="17702" spans="1:9" ht="18" customHeight="1">
      <c r="A17702" s="323"/>
      <c r="B17702" s="302" t="s">
        <v>31</v>
      </c>
      <c r="C17702" s="325" t="s">
        <v>3000</v>
      </c>
      <c r="D17702" s="325">
        <v>199.6</v>
      </c>
      <c r="E17702" s="46">
        <v>34000</v>
      </c>
      <c r="F17702" s="130">
        <f t="shared" si="280"/>
        <v>6786400</v>
      </c>
      <c r="G17702" s="69"/>
    </row>
    <row r="17703" spans="1:9" ht="18" customHeight="1">
      <c r="A17703" s="323"/>
      <c r="B17703" s="302" t="s">
        <v>31</v>
      </c>
      <c r="C17703" s="325" t="s">
        <v>2771</v>
      </c>
      <c r="D17703" s="325">
        <v>700</v>
      </c>
      <c r="E17703" s="46">
        <v>34000</v>
      </c>
      <c r="F17703" s="130">
        <f t="shared" si="280"/>
        <v>23800000</v>
      </c>
      <c r="G17703" s="69"/>
    </row>
    <row r="17704" spans="1:9" ht="18" customHeight="1">
      <c r="A17704" s="323"/>
      <c r="B17704" s="302" t="s">
        <v>31</v>
      </c>
      <c r="C17704" s="325" t="s">
        <v>342</v>
      </c>
      <c r="D17704" s="325">
        <v>258.60000000000002</v>
      </c>
      <c r="E17704" s="46">
        <v>33000</v>
      </c>
      <c r="F17704" s="130">
        <f>E17704*D17704</f>
        <v>8533800</v>
      </c>
      <c r="G17704" s="69"/>
    </row>
    <row r="17705" spans="1:9" ht="18" customHeight="1">
      <c r="A17705" s="323"/>
      <c r="B17705" s="302" t="s">
        <v>31</v>
      </c>
      <c r="C17705" s="325" t="s">
        <v>1243</v>
      </c>
      <c r="D17705" s="325">
        <v>150</v>
      </c>
      <c r="E17705" s="46">
        <v>34000</v>
      </c>
      <c r="F17705" s="130">
        <f>E17705*D17705</f>
        <v>5100000</v>
      </c>
      <c r="G17705" s="69"/>
    </row>
    <row r="17706" spans="1:9" ht="18" customHeight="1">
      <c r="A17706" s="323"/>
      <c r="B17706" s="302"/>
      <c r="C17706" s="325"/>
      <c r="D17706" s="325"/>
      <c r="E17706" s="46"/>
      <c r="F17706" s="130">
        <f t="shared" si="280"/>
        <v>0</v>
      </c>
      <c r="G17706" s="69"/>
    </row>
    <row r="17707" spans="1:9" ht="18" customHeight="1">
      <c r="A17707" s="323" t="s">
        <v>93</v>
      </c>
      <c r="B17707" s="302" t="s">
        <v>13</v>
      </c>
      <c r="C17707" s="325" t="s">
        <v>807</v>
      </c>
      <c r="D17707" s="325">
        <v>160.30000000000001</v>
      </c>
      <c r="E17707" s="46">
        <v>30500</v>
      </c>
      <c r="F17707" s="130">
        <f t="shared" si="280"/>
        <v>4889150</v>
      </c>
      <c r="G17707" s="86">
        <f>SUM(F17707:F17708)</f>
        <v>11291100</v>
      </c>
      <c r="H17707" s="277" t="s">
        <v>2474</v>
      </c>
      <c r="I17707" s="280" t="s">
        <v>154</v>
      </c>
    </row>
    <row r="17708" spans="1:9" ht="18" customHeight="1">
      <c r="A17708" s="323"/>
      <c r="B17708" s="302" t="s">
        <v>13</v>
      </c>
      <c r="C17708" s="325" t="s">
        <v>388</v>
      </c>
      <c r="D17708" s="325">
        <v>209.9</v>
      </c>
      <c r="E17708" s="46">
        <v>30500</v>
      </c>
      <c r="F17708" s="130">
        <f t="shared" si="280"/>
        <v>6401950</v>
      </c>
      <c r="G17708" s="69"/>
    </row>
    <row r="17709" spans="1:9" ht="18" customHeight="1">
      <c r="A17709" s="323"/>
      <c r="B17709" s="302"/>
      <c r="C17709" s="325"/>
      <c r="D17709" s="325"/>
      <c r="E17709" s="46"/>
      <c r="F17709" s="130">
        <f t="shared" si="280"/>
        <v>0</v>
      </c>
      <c r="G17709" s="69"/>
    </row>
    <row r="17710" spans="1:9" ht="18" customHeight="1">
      <c r="A17710" s="323" t="s">
        <v>2345</v>
      </c>
      <c r="B17710" s="302" t="s">
        <v>13</v>
      </c>
      <c r="C17710" s="325" t="s">
        <v>416</v>
      </c>
      <c r="D17710" s="325">
        <v>285.89999999999998</v>
      </c>
      <c r="E17710" s="46">
        <v>30000</v>
      </c>
      <c r="F17710" s="130">
        <f t="shared" si="280"/>
        <v>8577000</v>
      </c>
      <c r="G17710" s="86">
        <f>F17710</f>
        <v>8577000</v>
      </c>
      <c r="H17710" s="277" t="s">
        <v>2474</v>
      </c>
    </row>
    <row r="17711" spans="1:9" ht="18" customHeight="1">
      <c r="A17711" s="323"/>
      <c r="B17711" s="302"/>
      <c r="C17711" s="325"/>
      <c r="D17711" s="325"/>
      <c r="E17711" s="46"/>
      <c r="F17711" s="130">
        <f t="shared" si="280"/>
        <v>0</v>
      </c>
      <c r="G17711" s="69"/>
    </row>
    <row r="17712" spans="1:9" ht="18" customHeight="1">
      <c r="A17712" s="323" t="s">
        <v>321</v>
      </c>
      <c r="B17712" s="302" t="s">
        <v>23</v>
      </c>
      <c r="C17712" s="325" t="s">
        <v>369</v>
      </c>
      <c r="D17712" s="325">
        <v>338.9</v>
      </c>
      <c r="E17712" s="46">
        <v>33500</v>
      </c>
      <c r="F17712" s="130">
        <f t="shared" si="280"/>
        <v>11353150</v>
      </c>
      <c r="G17712" s="86">
        <f>SUM(F17712:F17713)</f>
        <v>19118450</v>
      </c>
      <c r="H17712" s="277" t="s">
        <v>2474</v>
      </c>
    </row>
    <row r="17713" spans="1:8" ht="18" customHeight="1">
      <c r="A17713" s="323"/>
      <c r="B17713" s="302" t="s">
        <v>23</v>
      </c>
      <c r="C17713" s="325" t="s">
        <v>371</v>
      </c>
      <c r="D17713" s="325">
        <v>231.8</v>
      </c>
      <c r="E17713" s="46">
        <v>33500</v>
      </c>
      <c r="F17713" s="130">
        <f t="shared" si="280"/>
        <v>7765300</v>
      </c>
      <c r="G17713" s="69"/>
    </row>
    <row r="17714" spans="1:8" ht="18" customHeight="1">
      <c r="A17714" s="323"/>
      <c r="B17714" s="302"/>
      <c r="C17714" s="325"/>
      <c r="D17714" s="325"/>
      <c r="E17714" s="46"/>
      <c r="F17714" s="130">
        <f t="shared" si="280"/>
        <v>0</v>
      </c>
      <c r="G17714" s="69"/>
    </row>
    <row r="17715" spans="1:8" ht="18" customHeight="1">
      <c r="A17715" s="323" t="s">
        <v>51</v>
      </c>
      <c r="B17715" s="302" t="s">
        <v>23</v>
      </c>
      <c r="C17715" s="325" t="s">
        <v>185</v>
      </c>
      <c r="D17715" s="325">
        <v>159.69999999999999</v>
      </c>
      <c r="E17715" s="46">
        <v>31500</v>
      </c>
      <c r="F17715" s="130">
        <f t="shared" si="280"/>
        <v>5030550</v>
      </c>
      <c r="G17715" s="86">
        <f>SUM(F17715:F17717)</f>
        <v>24625850</v>
      </c>
      <c r="H17715" s="277" t="s">
        <v>2474</v>
      </c>
    </row>
    <row r="17716" spans="1:8" ht="18" customHeight="1">
      <c r="A17716" s="323"/>
      <c r="B17716" s="302" t="s">
        <v>23</v>
      </c>
      <c r="C17716" s="325" t="s">
        <v>14</v>
      </c>
      <c r="D17716" s="325">
        <v>200</v>
      </c>
      <c r="E17716" s="46">
        <v>35000</v>
      </c>
      <c r="F17716" s="130">
        <f t="shared" si="280"/>
        <v>7000000</v>
      </c>
      <c r="G17716" s="69"/>
    </row>
    <row r="17717" spans="1:8" ht="18" customHeight="1">
      <c r="A17717" s="323"/>
      <c r="B17717" s="302" t="s">
        <v>31</v>
      </c>
      <c r="C17717" s="325" t="s">
        <v>192</v>
      </c>
      <c r="D17717" s="325">
        <v>406.3</v>
      </c>
      <c r="E17717" s="46">
        <v>31000</v>
      </c>
      <c r="F17717" s="130">
        <f t="shared" si="280"/>
        <v>12595300</v>
      </c>
      <c r="G17717" s="69"/>
    </row>
    <row r="17718" spans="1:8" ht="18" customHeight="1">
      <c r="A17718" s="323"/>
      <c r="B17718" s="302"/>
      <c r="C17718" s="325"/>
      <c r="D17718" s="325"/>
      <c r="E17718" s="46"/>
      <c r="F17718" s="130">
        <f t="shared" si="280"/>
        <v>0</v>
      </c>
      <c r="G17718" s="69"/>
    </row>
    <row r="17719" spans="1:8" ht="18" customHeight="1">
      <c r="A17719" s="323" t="s">
        <v>2448</v>
      </c>
      <c r="B17719" s="302" t="s">
        <v>23</v>
      </c>
      <c r="C17719" s="325" t="s">
        <v>551</v>
      </c>
      <c r="D17719" s="325">
        <v>54.8</v>
      </c>
      <c r="E17719" s="46">
        <v>34500</v>
      </c>
      <c r="F17719" s="130">
        <f t="shared" si="280"/>
        <v>1890600</v>
      </c>
      <c r="G17719" s="86">
        <f>SUM(F17719:F17720)</f>
        <v>4676600</v>
      </c>
      <c r="H17719" s="277" t="s">
        <v>2474</v>
      </c>
    </row>
    <row r="17720" spans="1:8" ht="18" customHeight="1">
      <c r="A17720" s="323"/>
      <c r="B17720" s="302" t="s">
        <v>31</v>
      </c>
      <c r="C17720" s="325" t="s">
        <v>443</v>
      </c>
      <c r="D17720" s="325">
        <v>79.599999999999994</v>
      </c>
      <c r="E17720" s="46">
        <v>35000</v>
      </c>
      <c r="F17720" s="130">
        <f t="shared" si="280"/>
        <v>2786000</v>
      </c>
      <c r="G17720" s="69"/>
    </row>
    <row r="17721" spans="1:8" ht="18" customHeight="1">
      <c r="A17721" s="323"/>
      <c r="B17721" s="302"/>
      <c r="C17721" s="325"/>
      <c r="D17721" s="325"/>
      <c r="E17721" s="46"/>
      <c r="F17721" s="130">
        <f t="shared" si="280"/>
        <v>0</v>
      </c>
      <c r="G17721" s="69"/>
    </row>
    <row r="17722" spans="1:8" ht="18" customHeight="1">
      <c r="A17722" s="323" t="s">
        <v>88</v>
      </c>
      <c r="B17722" s="302" t="s">
        <v>13</v>
      </c>
      <c r="C17722" s="325" t="s">
        <v>442</v>
      </c>
      <c r="D17722" s="325">
        <v>606.79999999999995</v>
      </c>
      <c r="E17722" s="46">
        <v>29500</v>
      </c>
      <c r="F17722" s="130">
        <f t="shared" si="280"/>
        <v>17900600</v>
      </c>
      <c r="G17722" s="86">
        <f>F17722</f>
        <v>17900600</v>
      </c>
      <c r="H17722" s="277" t="s">
        <v>3525</v>
      </c>
    </row>
    <row r="17723" spans="1:8" ht="18" customHeight="1">
      <c r="A17723" s="323"/>
      <c r="B17723" s="302"/>
      <c r="C17723" s="325"/>
      <c r="D17723" s="325"/>
      <c r="E17723" s="46"/>
      <c r="F17723" s="130">
        <f t="shared" si="280"/>
        <v>0</v>
      </c>
      <c r="G17723" s="69"/>
    </row>
    <row r="17724" spans="1:8" ht="18" customHeight="1">
      <c r="A17724" s="323" t="s">
        <v>2648</v>
      </c>
      <c r="B17724" s="302" t="s">
        <v>13</v>
      </c>
      <c r="C17724" s="325" t="s">
        <v>1035</v>
      </c>
      <c r="D17724" s="325">
        <v>90</v>
      </c>
      <c r="E17724" s="46">
        <v>30000</v>
      </c>
      <c r="F17724" s="130">
        <f t="shared" si="280"/>
        <v>2700000</v>
      </c>
      <c r="G17724" s="86">
        <f>SUM(F17724:F17727)</f>
        <v>7800000</v>
      </c>
    </row>
    <row r="17725" spans="1:8" ht="18" customHeight="1">
      <c r="A17725" s="323"/>
      <c r="B17725" s="302" t="s">
        <v>13</v>
      </c>
      <c r="C17725" s="325" t="s">
        <v>1569</v>
      </c>
      <c r="D17725" s="325">
        <v>80</v>
      </c>
      <c r="E17725" s="46">
        <v>30000</v>
      </c>
      <c r="F17725" s="130">
        <f t="shared" si="280"/>
        <v>2400000</v>
      </c>
      <c r="G17725" s="69"/>
    </row>
    <row r="17726" spans="1:8" ht="18" customHeight="1">
      <c r="A17726" s="323"/>
      <c r="B17726" s="302" t="s">
        <v>13</v>
      </c>
      <c r="C17726" s="325" t="s">
        <v>60</v>
      </c>
      <c r="D17726" s="325">
        <v>60</v>
      </c>
      <c r="E17726" s="46">
        <v>30000</v>
      </c>
      <c r="F17726" s="130">
        <f t="shared" si="280"/>
        <v>1800000</v>
      </c>
      <c r="G17726" s="69"/>
    </row>
    <row r="17727" spans="1:8" ht="18" customHeight="1">
      <c r="A17727" s="323"/>
      <c r="B17727" s="302" t="s">
        <v>13</v>
      </c>
      <c r="C17727" s="325" t="s">
        <v>15</v>
      </c>
      <c r="D17727" s="325">
        <v>30</v>
      </c>
      <c r="E17727" s="46">
        <v>30000</v>
      </c>
      <c r="F17727" s="130">
        <f t="shared" si="280"/>
        <v>900000</v>
      </c>
      <c r="G17727" s="69"/>
    </row>
    <row r="17728" spans="1:8" ht="18" customHeight="1">
      <c r="A17728" s="323"/>
      <c r="B17728" s="302"/>
      <c r="C17728" s="325"/>
      <c r="D17728" s="325"/>
      <c r="E17728" s="46"/>
      <c r="F17728" s="130">
        <f t="shared" si="280"/>
        <v>0</v>
      </c>
      <c r="G17728" s="69"/>
    </row>
    <row r="17729" spans="1:8" ht="18" customHeight="1">
      <c r="A17729" s="323" t="s">
        <v>1843</v>
      </c>
      <c r="B17729" s="302" t="s">
        <v>669</v>
      </c>
      <c r="C17729" s="325" t="s">
        <v>1127</v>
      </c>
      <c r="D17729" s="325">
        <v>88.5</v>
      </c>
      <c r="E17729" s="46">
        <v>35000</v>
      </c>
      <c r="F17729" s="130">
        <f t="shared" si="280"/>
        <v>3097500</v>
      </c>
      <c r="G17729" s="86">
        <f>F17729</f>
        <v>3097500</v>
      </c>
      <c r="H17729" s="277" t="s">
        <v>2474</v>
      </c>
    </row>
    <row r="17730" spans="1:8" ht="18" customHeight="1">
      <c r="A17730" s="323"/>
      <c r="B17730" s="302"/>
      <c r="C17730" s="325"/>
      <c r="D17730" s="325"/>
      <c r="E17730" s="46"/>
      <c r="F17730" s="130">
        <f t="shared" si="280"/>
        <v>0</v>
      </c>
      <c r="G17730" s="69"/>
    </row>
    <row r="17731" spans="1:8" ht="18" customHeight="1">
      <c r="A17731" s="323" t="s">
        <v>2315</v>
      </c>
      <c r="B17731" s="302" t="s">
        <v>518</v>
      </c>
      <c r="C17731" s="325" t="s">
        <v>1214</v>
      </c>
      <c r="D17731" s="325">
        <v>114.8</v>
      </c>
      <c r="E17731" s="46">
        <v>32000</v>
      </c>
      <c r="F17731" s="130">
        <f t="shared" si="280"/>
        <v>3673600</v>
      </c>
      <c r="G17731" s="86">
        <f>SUM(F17731:F17732)</f>
        <v>8447200</v>
      </c>
      <c r="H17731" s="277" t="s">
        <v>2474</v>
      </c>
    </row>
    <row r="17732" spans="1:8" ht="18" customHeight="1">
      <c r="A17732" s="323"/>
      <c r="B17732" s="302" t="s">
        <v>23</v>
      </c>
      <c r="C17732" s="325" t="s">
        <v>3559</v>
      </c>
      <c r="D17732" s="325">
        <v>140.4</v>
      </c>
      <c r="E17732" s="46">
        <v>34000</v>
      </c>
      <c r="F17732" s="130">
        <f t="shared" si="280"/>
        <v>4773600</v>
      </c>
      <c r="G17732" s="69"/>
    </row>
    <row r="17733" spans="1:8" ht="18" customHeight="1">
      <c r="A17733" s="323"/>
      <c r="B17733" s="302"/>
      <c r="C17733" s="325"/>
      <c r="D17733" s="325"/>
      <c r="E17733" s="46"/>
      <c r="F17733" s="130">
        <f t="shared" si="280"/>
        <v>0</v>
      </c>
      <c r="G17733" s="69"/>
    </row>
    <row r="17734" spans="1:8" ht="18" customHeight="1">
      <c r="A17734" s="323" t="s">
        <v>210</v>
      </c>
      <c r="B17734" s="302" t="s">
        <v>212</v>
      </c>
      <c r="C17734" s="325" t="s">
        <v>214</v>
      </c>
      <c r="D17734" s="325">
        <v>182.7</v>
      </c>
      <c r="E17734" s="46">
        <v>36000</v>
      </c>
      <c r="F17734" s="130">
        <f t="shared" si="280"/>
        <v>6577200</v>
      </c>
      <c r="G17734" s="86">
        <f>SUM(F17734:F17739)</f>
        <v>28488950</v>
      </c>
      <c r="H17734" s="277" t="s">
        <v>2474</v>
      </c>
    </row>
    <row r="17735" spans="1:8" ht="18" customHeight="1">
      <c r="A17735" s="323"/>
      <c r="B17735" s="302" t="s">
        <v>212</v>
      </c>
      <c r="C17735" s="325" t="s">
        <v>396</v>
      </c>
      <c r="D17735" s="325">
        <v>75</v>
      </c>
      <c r="E17735" s="46">
        <v>36000</v>
      </c>
      <c r="F17735" s="130">
        <f t="shared" si="280"/>
        <v>2700000</v>
      </c>
      <c r="G17735" s="69"/>
    </row>
    <row r="17736" spans="1:8" ht="18" customHeight="1">
      <c r="A17736" s="323"/>
      <c r="B17736" s="302" t="s">
        <v>31</v>
      </c>
      <c r="C17736" s="325" t="s">
        <v>1149</v>
      </c>
      <c r="D17736" s="325">
        <v>52.4</v>
      </c>
      <c r="E17736" s="46">
        <v>36000</v>
      </c>
      <c r="F17736" s="130">
        <f t="shared" si="280"/>
        <v>1886400</v>
      </c>
      <c r="G17736" s="69"/>
    </row>
    <row r="17737" spans="1:8" ht="18" customHeight="1">
      <c r="A17737" s="323"/>
      <c r="B17737" s="302" t="s">
        <v>31</v>
      </c>
      <c r="C17737" s="325" t="s">
        <v>171</v>
      </c>
      <c r="D17737" s="325">
        <v>54.6</v>
      </c>
      <c r="E17737" s="46">
        <v>36000</v>
      </c>
      <c r="F17737" s="130">
        <f t="shared" si="280"/>
        <v>1965600</v>
      </c>
      <c r="G17737" s="69"/>
    </row>
    <row r="17738" spans="1:8" ht="18" customHeight="1">
      <c r="A17738" s="323"/>
      <c r="B17738" s="302" t="s">
        <v>31</v>
      </c>
      <c r="C17738" s="325" t="s">
        <v>15</v>
      </c>
      <c r="D17738" s="325">
        <v>50</v>
      </c>
      <c r="E17738" s="46">
        <v>36000</v>
      </c>
      <c r="F17738" s="130">
        <f t="shared" si="280"/>
        <v>1800000</v>
      </c>
      <c r="G17738" s="69"/>
    </row>
    <row r="17739" spans="1:8" ht="18" customHeight="1">
      <c r="A17739" s="323"/>
      <c r="B17739" s="302" t="s">
        <v>208</v>
      </c>
      <c r="C17739" s="325" t="s">
        <v>59</v>
      </c>
      <c r="D17739" s="325">
        <v>371.5</v>
      </c>
      <c r="E17739" s="46">
        <v>36500</v>
      </c>
      <c r="F17739" s="130">
        <f t="shared" si="280"/>
        <v>13559750</v>
      </c>
      <c r="G17739" s="69"/>
    </row>
    <row r="17740" spans="1:8" ht="18" customHeight="1">
      <c r="A17740" s="323"/>
      <c r="B17740" s="302"/>
      <c r="C17740" s="325"/>
      <c r="D17740" s="325"/>
      <c r="E17740" s="46"/>
      <c r="F17740" s="130">
        <f t="shared" si="280"/>
        <v>0</v>
      </c>
      <c r="G17740" s="69"/>
    </row>
    <row r="17741" spans="1:8" ht="18" customHeight="1">
      <c r="A17741" s="323" t="s">
        <v>203</v>
      </c>
      <c r="B17741" s="302" t="s">
        <v>31</v>
      </c>
      <c r="C17741" s="325" t="s">
        <v>1082</v>
      </c>
      <c r="D17741" s="325">
        <v>56.5</v>
      </c>
      <c r="E17741" s="46">
        <v>31500</v>
      </c>
      <c r="F17741" s="130">
        <f t="shared" si="280"/>
        <v>1779750</v>
      </c>
      <c r="G17741" s="86">
        <f>SUM(F17741:F17743)</f>
        <v>33405750</v>
      </c>
      <c r="H17741" s="277" t="s">
        <v>2474</v>
      </c>
    </row>
    <row r="17742" spans="1:8" ht="18" customHeight="1">
      <c r="A17742" s="323"/>
      <c r="B17742" s="302" t="s">
        <v>31</v>
      </c>
      <c r="C17742" s="325" t="s">
        <v>60</v>
      </c>
      <c r="D17742" s="325">
        <v>500</v>
      </c>
      <c r="E17742" s="46">
        <v>31500</v>
      </c>
      <c r="F17742" s="130">
        <f t="shared" si="280"/>
        <v>15750000</v>
      </c>
      <c r="G17742" s="69"/>
    </row>
    <row r="17743" spans="1:8" ht="18" customHeight="1">
      <c r="A17743" s="323"/>
      <c r="B17743" s="302" t="s">
        <v>31</v>
      </c>
      <c r="C17743" s="325" t="s">
        <v>206</v>
      </c>
      <c r="D17743" s="325">
        <v>504</v>
      </c>
      <c r="E17743" s="46">
        <v>31500</v>
      </c>
      <c r="F17743" s="130">
        <f t="shared" si="280"/>
        <v>15876000</v>
      </c>
      <c r="G17743" s="69"/>
    </row>
    <row r="17744" spans="1:8" ht="18" customHeight="1">
      <c r="A17744" s="323"/>
      <c r="B17744" s="302"/>
      <c r="C17744" s="325"/>
      <c r="D17744" s="325"/>
      <c r="E17744" s="46"/>
      <c r="F17744" s="130">
        <f t="shared" si="280"/>
        <v>0</v>
      </c>
      <c r="G17744" s="69"/>
    </row>
    <row r="17745" spans="1:8" ht="18" customHeight="1">
      <c r="A17745" s="323" t="s">
        <v>727</v>
      </c>
      <c r="B17745" s="302" t="s">
        <v>31</v>
      </c>
      <c r="C17745" s="325" t="s">
        <v>388</v>
      </c>
      <c r="D17745" s="325">
        <v>292.5</v>
      </c>
      <c r="E17745" s="46">
        <v>36000</v>
      </c>
      <c r="F17745" s="130">
        <f t="shared" si="280"/>
        <v>10530000</v>
      </c>
      <c r="G17745" s="86">
        <f>F17745</f>
        <v>10530000</v>
      </c>
      <c r="H17745" s="277" t="s">
        <v>2474</v>
      </c>
    </row>
    <row r="17746" spans="1:8" ht="18" customHeight="1">
      <c r="A17746" s="323"/>
      <c r="B17746" s="302"/>
      <c r="C17746" s="325"/>
      <c r="D17746" s="325"/>
      <c r="E17746" s="46"/>
      <c r="F17746" s="130">
        <f t="shared" si="280"/>
        <v>0</v>
      </c>
      <c r="G17746" s="69"/>
    </row>
    <row r="17747" spans="1:8" ht="18" customHeight="1">
      <c r="A17747" s="302" t="s">
        <v>330</v>
      </c>
      <c r="B17747" s="302" t="s">
        <v>13</v>
      </c>
      <c r="C17747" s="325" t="s">
        <v>715</v>
      </c>
      <c r="D17747" s="325">
        <v>64</v>
      </c>
      <c r="E17747" s="379">
        <v>30500</v>
      </c>
      <c r="F17747" s="130">
        <f t="shared" si="280"/>
        <v>1952000</v>
      </c>
      <c r="G17747" s="86">
        <f>F17747</f>
        <v>1952000</v>
      </c>
      <c r="H17747" s="277" t="s">
        <v>2474</v>
      </c>
    </row>
    <row r="17748" spans="1:8" ht="18" customHeight="1">
      <c r="A17748" s="302"/>
      <c r="B17748" s="302"/>
      <c r="C17748" s="325"/>
      <c r="D17748" s="325"/>
      <c r="E17748" s="379"/>
      <c r="F17748" s="130">
        <f t="shared" si="280"/>
        <v>0</v>
      </c>
      <c r="G17748" s="86"/>
    </row>
    <row r="17749" spans="1:8" ht="18" customHeight="1">
      <c r="A17749" s="302" t="s">
        <v>480</v>
      </c>
      <c r="B17749" s="302" t="s">
        <v>3568</v>
      </c>
      <c r="C17749" s="325" t="s">
        <v>385</v>
      </c>
      <c r="D17749" s="325">
        <v>107</v>
      </c>
      <c r="E17749" s="379">
        <v>41000</v>
      </c>
      <c r="F17749" s="130">
        <f t="shared" si="280"/>
        <v>4387000</v>
      </c>
      <c r="G17749" s="86">
        <f>F17749</f>
        <v>4387000</v>
      </c>
      <c r="H17749" s="277" t="s">
        <v>2474</v>
      </c>
    </row>
    <row r="17750" spans="1:8" ht="18" customHeight="1">
      <c r="A17750" s="302"/>
      <c r="B17750" s="302"/>
      <c r="C17750" s="302"/>
      <c r="D17750" s="302"/>
      <c r="E17750" s="379"/>
      <c r="F17750" s="130">
        <f t="shared" si="280"/>
        <v>0</v>
      </c>
      <c r="G17750" s="69"/>
    </row>
    <row r="17751" spans="1:8" ht="18" customHeight="1">
      <c r="A17751" s="533" t="s">
        <v>3565</v>
      </c>
      <c r="B17751" s="445" t="s">
        <v>3566</v>
      </c>
      <c r="C17751" s="495" t="s">
        <v>3567</v>
      </c>
      <c r="D17751" s="495">
        <v>184.3</v>
      </c>
      <c r="E17751" s="118">
        <v>49000</v>
      </c>
      <c r="F17751" s="143">
        <f t="shared" si="280"/>
        <v>9030700</v>
      </c>
      <c r="G17751" s="125">
        <f>F17751</f>
        <v>9030700</v>
      </c>
      <c r="H17751" s="277" t="s">
        <v>2474</v>
      </c>
    </row>
    <row r="17752" spans="1:8" ht="18" customHeight="1">
      <c r="A17752" s="526"/>
      <c r="B17752" s="435"/>
      <c r="C17752" s="484"/>
      <c r="D17752" s="484"/>
      <c r="E17752" s="113"/>
      <c r="F17752" s="126"/>
      <c r="G17752" s="9"/>
    </row>
    <row r="17753" spans="1:8" ht="18" customHeight="1">
      <c r="A17753" s="537">
        <v>42553</v>
      </c>
      <c r="B17753" s="355"/>
      <c r="C17753" s="491" t="s">
        <v>398</v>
      </c>
      <c r="D17753" s="525"/>
      <c r="F17753" s="127"/>
    </row>
    <row r="17754" spans="1:8" ht="18" customHeight="1">
      <c r="A17754" s="531" t="s">
        <v>3125</v>
      </c>
      <c r="B17754" s="436" t="s">
        <v>134</v>
      </c>
      <c r="C17754" s="494" t="s">
        <v>152</v>
      </c>
      <c r="D17754" s="527">
        <f>SUM(D17755:D17849)</f>
        <v>8442.5000000000018</v>
      </c>
      <c r="E17754" s="166"/>
      <c r="F17754" s="166">
        <f>SUM(F17755:F17849)</f>
        <v>288774700</v>
      </c>
      <c r="G17754" s="166">
        <f>SUM(G17755:G17849)</f>
        <v>288774700</v>
      </c>
    </row>
    <row r="17755" spans="1:8" ht="18" customHeight="1">
      <c r="A17755" s="532" t="s">
        <v>3569</v>
      </c>
      <c r="B17755" s="441" t="s">
        <v>23</v>
      </c>
      <c r="C17755" s="492" t="s">
        <v>3570</v>
      </c>
      <c r="D17755" s="492">
        <v>261</v>
      </c>
      <c r="E17755" s="62">
        <v>36000</v>
      </c>
      <c r="F17755" s="139">
        <f t="shared" si="280"/>
        <v>9396000</v>
      </c>
      <c r="G17755" s="85">
        <f>F17755</f>
        <v>9396000</v>
      </c>
    </row>
    <row r="17756" spans="1:8" ht="18" customHeight="1">
      <c r="A17756" s="323"/>
      <c r="B17756" s="302"/>
      <c r="C17756" s="325"/>
      <c r="D17756" s="325"/>
      <c r="E17756" s="46"/>
      <c r="F17756" s="130">
        <f t="shared" si="280"/>
        <v>0</v>
      </c>
      <c r="G17756" s="69"/>
    </row>
    <row r="17757" spans="1:8" ht="18" customHeight="1">
      <c r="A17757" s="323" t="s">
        <v>3186</v>
      </c>
      <c r="B17757" s="302" t="s">
        <v>31</v>
      </c>
      <c r="C17757" s="325" t="s">
        <v>15</v>
      </c>
      <c r="D17757" s="325">
        <v>15</v>
      </c>
      <c r="E17757" s="46">
        <v>34000</v>
      </c>
      <c r="F17757" s="130">
        <f t="shared" si="280"/>
        <v>510000</v>
      </c>
      <c r="G17757" s="86">
        <f>SUM(F17757:F17758)</f>
        <v>7310000</v>
      </c>
      <c r="H17757" s="277" t="s">
        <v>2474</v>
      </c>
    </row>
    <row r="17758" spans="1:8" ht="18" customHeight="1">
      <c r="A17758" s="323"/>
      <c r="B17758" s="302" t="s">
        <v>31</v>
      </c>
      <c r="C17758" s="325" t="s">
        <v>400</v>
      </c>
      <c r="D17758" s="325">
        <v>200</v>
      </c>
      <c r="E17758" s="46">
        <v>34000</v>
      </c>
      <c r="F17758" s="130">
        <f t="shared" si="280"/>
        <v>6800000</v>
      </c>
      <c r="G17758" s="69"/>
    </row>
    <row r="17759" spans="1:8" ht="18" customHeight="1">
      <c r="A17759" s="323"/>
      <c r="B17759" s="302"/>
      <c r="C17759" s="325"/>
      <c r="D17759" s="325"/>
      <c r="E17759" s="46"/>
      <c r="F17759" s="130">
        <f t="shared" si="280"/>
        <v>0</v>
      </c>
      <c r="G17759" s="69"/>
    </row>
    <row r="17760" spans="1:8" ht="18" customHeight="1">
      <c r="A17760" s="323" t="s">
        <v>2214</v>
      </c>
      <c r="B17760" s="302" t="s">
        <v>13</v>
      </c>
      <c r="C17760" s="325" t="s">
        <v>3571</v>
      </c>
      <c r="D17760" s="325">
        <v>57</v>
      </c>
      <c r="E17760" s="46">
        <v>31000</v>
      </c>
      <c r="F17760" s="130">
        <f t="shared" si="280"/>
        <v>1767000</v>
      </c>
      <c r="G17760" s="86">
        <f>SUM(F17760:F17761)</f>
        <v>3317000</v>
      </c>
    </row>
    <row r="17761" spans="1:8" ht="18" customHeight="1">
      <c r="A17761" s="323"/>
      <c r="B17761" s="302" t="s">
        <v>13</v>
      </c>
      <c r="C17761" s="325" t="s">
        <v>22</v>
      </c>
      <c r="D17761" s="325">
        <v>50</v>
      </c>
      <c r="E17761" s="46">
        <v>31000</v>
      </c>
      <c r="F17761" s="130">
        <f t="shared" si="280"/>
        <v>1550000</v>
      </c>
      <c r="G17761" s="69"/>
    </row>
    <row r="17762" spans="1:8" ht="18" customHeight="1">
      <c r="A17762" s="323"/>
      <c r="B17762" s="302"/>
      <c r="C17762" s="325"/>
      <c r="D17762" s="325"/>
      <c r="E17762" s="46"/>
      <c r="F17762" s="130">
        <f t="shared" si="280"/>
        <v>0</v>
      </c>
      <c r="G17762" s="69"/>
    </row>
    <row r="17763" spans="1:8" ht="18" customHeight="1">
      <c r="A17763" s="323" t="s">
        <v>2475</v>
      </c>
      <c r="B17763" s="302" t="s">
        <v>31</v>
      </c>
      <c r="C17763" s="325" t="s">
        <v>59</v>
      </c>
      <c r="D17763" s="325">
        <v>57.3</v>
      </c>
      <c r="E17763" s="46">
        <v>35000</v>
      </c>
      <c r="F17763" s="130">
        <f t="shared" si="280"/>
        <v>2005500</v>
      </c>
      <c r="G17763" s="86">
        <f>F17763</f>
        <v>2005500</v>
      </c>
      <c r="H17763" s="277" t="s">
        <v>2474</v>
      </c>
    </row>
    <row r="17764" spans="1:8" ht="18" customHeight="1">
      <c r="A17764" s="323"/>
      <c r="B17764" s="302"/>
      <c r="C17764" s="325"/>
      <c r="D17764" s="325"/>
      <c r="E17764" s="46"/>
      <c r="F17764" s="130">
        <f t="shared" si="280"/>
        <v>0</v>
      </c>
      <c r="G17764" s="69"/>
    </row>
    <row r="17765" spans="1:8" ht="18" customHeight="1">
      <c r="A17765" s="323" t="s">
        <v>3578</v>
      </c>
      <c r="B17765" s="302" t="s">
        <v>13</v>
      </c>
      <c r="C17765" s="325" t="s">
        <v>1590</v>
      </c>
      <c r="D17765" s="325">
        <v>104</v>
      </c>
      <c r="E17765" s="46">
        <v>35000</v>
      </c>
      <c r="F17765" s="130">
        <f t="shared" si="280"/>
        <v>3640000</v>
      </c>
      <c r="G17765" s="86">
        <f>F17765</f>
        <v>3640000</v>
      </c>
    </row>
    <row r="17766" spans="1:8" ht="18" customHeight="1">
      <c r="A17766" s="323"/>
      <c r="B17766" s="302"/>
      <c r="C17766" s="325"/>
      <c r="D17766" s="325"/>
      <c r="E17766" s="46"/>
      <c r="F17766" s="130">
        <f t="shared" si="280"/>
        <v>0</v>
      </c>
      <c r="G17766" s="69"/>
    </row>
    <row r="17767" spans="1:8" ht="18" customHeight="1">
      <c r="A17767" s="323" t="s">
        <v>3182</v>
      </c>
      <c r="B17767" s="302" t="s">
        <v>31</v>
      </c>
      <c r="C17767" s="325" t="s">
        <v>3579</v>
      </c>
      <c r="D17767" s="325">
        <v>65</v>
      </c>
      <c r="E17767" s="46">
        <v>35000</v>
      </c>
      <c r="F17767" s="130">
        <f t="shared" si="280"/>
        <v>2275000</v>
      </c>
      <c r="G17767" s="86">
        <f>SUM(F17767:F17768)</f>
        <v>4259500</v>
      </c>
    </row>
    <row r="17768" spans="1:8" ht="18" customHeight="1">
      <c r="A17768" s="323"/>
      <c r="B17768" s="302" t="s">
        <v>31</v>
      </c>
      <c r="C17768" s="325" t="s">
        <v>3580</v>
      </c>
      <c r="D17768" s="325">
        <v>56.7</v>
      </c>
      <c r="E17768" s="46">
        <v>35000</v>
      </c>
      <c r="F17768" s="130">
        <f t="shared" si="280"/>
        <v>1984500</v>
      </c>
      <c r="G17768" s="69"/>
    </row>
    <row r="17769" spans="1:8" ht="18" customHeight="1">
      <c r="A17769" s="323"/>
      <c r="B17769" s="302"/>
      <c r="C17769" s="325"/>
      <c r="D17769" s="325"/>
      <c r="E17769" s="46"/>
      <c r="F17769" s="130">
        <f t="shared" si="280"/>
        <v>0</v>
      </c>
      <c r="G17769" s="69"/>
    </row>
    <row r="17770" spans="1:8" ht="18" customHeight="1">
      <c r="A17770" s="323" t="s">
        <v>157</v>
      </c>
      <c r="B17770" s="302" t="s">
        <v>31</v>
      </c>
      <c r="C17770" s="325" t="s">
        <v>2285</v>
      </c>
      <c r="D17770" s="325">
        <v>53.4</v>
      </c>
      <c r="E17770" s="46">
        <v>35000</v>
      </c>
      <c r="F17770" s="130">
        <f t="shared" si="280"/>
        <v>1869000</v>
      </c>
      <c r="G17770" s="86">
        <f>F17770</f>
        <v>1869000</v>
      </c>
    </row>
    <row r="17771" spans="1:8" ht="18" customHeight="1">
      <c r="A17771" s="323"/>
      <c r="B17771" s="302"/>
      <c r="C17771" s="325"/>
      <c r="D17771" s="325"/>
      <c r="E17771" s="46"/>
      <c r="F17771" s="130">
        <f t="shared" si="280"/>
        <v>0</v>
      </c>
      <c r="G17771" s="69"/>
    </row>
    <row r="17772" spans="1:8" ht="18" customHeight="1">
      <c r="A17772" s="323" t="s">
        <v>2718</v>
      </c>
      <c r="B17772" s="302" t="s">
        <v>13</v>
      </c>
      <c r="C17772" s="325" t="s">
        <v>15</v>
      </c>
      <c r="D17772" s="325">
        <v>10</v>
      </c>
      <c r="E17772" s="46">
        <v>30500</v>
      </c>
      <c r="F17772" s="130">
        <f t="shared" si="280"/>
        <v>305000</v>
      </c>
      <c r="G17772" s="86">
        <f>F17772</f>
        <v>305000</v>
      </c>
    </row>
    <row r="17773" spans="1:8" ht="18" customHeight="1">
      <c r="A17773" s="323"/>
      <c r="B17773" s="302"/>
      <c r="C17773" s="325"/>
      <c r="D17773" s="325"/>
      <c r="E17773" s="46"/>
      <c r="F17773" s="130">
        <f t="shared" si="280"/>
        <v>0</v>
      </c>
      <c r="G17773" s="69"/>
    </row>
    <row r="17774" spans="1:8" ht="18" customHeight="1">
      <c r="A17774" s="323" t="s">
        <v>2582</v>
      </c>
      <c r="B17774" s="444" t="s">
        <v>137</v>
      </c>
      <c r="C17774" s="482" t="s">
        <v>817</v>
      </c>
      <c r="D17774" s="482">
        <v>100</v>
      </c>
      <c r="E17774" s="116">
        <v>40000</v>
      </c>
      <c r="F17774" s="131">
        <f t="shared" si="280"/>
        <v>4000000</v>
      </c>
      <c r="G17774" s="86">
        <f>F17774</f>
        <v>4000000</v>
      </c>
      <c r="H17774" s="277" t="s">
        <v>2474</v>
      </c>
    </row>
    <row r="17775" spans="1:8" ht="18" customHeight="1">
      <c r="A17775" s="323"/>
      <c r="B17775" s="302"/>
      <c r="C17775" s="325"/>
      <c r="D17775" s="325"/>
      <c r="E17775" s="46"/>
      <c r="F17775" s="130">
        <f t="shared" si="280"/>
        <v>0</v>
      </c>
      <c r="G17775" s="86"/>
    </row>
    <row r="17776" spans="1:8" ht="18" customHeight="1">
      <c r="A17776" s="323" t="s">
        <v>3582</v>
      </c>
      <c r="B17776" s="302" t="s">
        <v>13</v>
      </c>
      <c r="C17776" s="325" t="s">
        <v>62</v>
      </c>
      <c r="D17776" s="325">
        <v>10</v>
      </c>
      <c r="E17776" s="46">
        <v>30500</v>
      </c>
      <c r="F17776" s="130">
        <f t="shared" si="280"/>
        <v>305000</v>
      </c>
      <c r="G17776" s="86">
        <f>SUM(F17776:F17778)</f>
        <v>915000</v>
      </c>
    </row>
    <row r="17777" spans="1:9" ht="18" customHeight="1">
      <c r="A17777" s="323"/>
      <c r="B17777" s="302" t="s">
        <v>13</v>
      </c>
      <c r="C17777" s="325" t="s">
        <v>60</v>
      </c>
      <c r="D17777" s="325">
        <v>10</v>
      </c>
      <c r="E17777" s="46">
        <v>30500</v>
      </c>
      <c r="F17777" s="130">
        <f t="shared" si="280"/>
        <v>305000</v>
      </c>
      <c r="G17777" s="86"/>
    </row>
    <row r="17778" spans="1:9" ht="18" customHeight="1">
      <c r="A17778" s="323"/>
      <c r="B17778" s="302" t="s">
        <v>13</v>
      </c>
      <c r="C17778" s="325" t="s">
        <v>14</v>
      </c>
      <c r="D17778" s="325">
        <v>10</v>
      </c>
      <c r="E17778" s="46">
        <v>30500</v>
      </c>
      <c r="F17778" s="130">
        <f t="shared" si="280"/>
        <v>305000</v>
      </c>
      <c r="G17778" s="86"/>
    </row>
    <row r="17779" spans="1:9" ht="18" customHeight="1">
      <c r="A17779" s="323"/>
      <c r="B17779" s="302"/>
      <c r="C17779" s="325"/>
      <c r="D17779" s="325"/>
      <c r="E17779" s="46"/>
      <c r="F17779" s="130">
        <f t="shared" si="280"/>
        <v>0</v>
      </c>
      <c r="G17779" s="69"/>
    </row>
    <row r="17780" spans="1:9" ht="18" customHeight="1">
      <c r="A17780" s="323" t="s">
        <v>2885</v>
      </c>
      <c r="B17780" s="302" t="s">
        <v>13</v>
      </c>
      <c r="C17780" s="325" t="s">
        <v>60</v>
      </c>
      <c r="D17780" s="325">
        <v>50</v>
      </c>
      <c r="E17780" s="46">
        <v>30500</v>
      </c>
      <c r="F17780" s="130">
        <f t="shared" si="280"/>
        <v>1525000</v>
      </c>
      <c r="G17780" s="86">
        <f>SUM(F17780:F17781)</f>
        <v>3050000</v>
      </c>
      <c r="H17780" s="277" t="s">
        <v>2474</v>
      </c>
    </row>
    <row r="17781" spans="1:9" ht="18" customHeight="1">
      <c r="A17781" s="323"/>
      <c r="B17781" s="302" t="s">
        <v>13</v>
      </c>
      <c r="C17781" s="325" t="s">
        <v>14</v>
      </c>
      <c r="D17781" s="325">
        <v>50</v>
      </c>
      <c r="E17781" s="46">
        <v>30500</v>
      </c>
      <c r="F17781" s="130">
        <f t="shared" si="280"/>
        <v>1525000</v>
      </c>
      <c r="G17781" s="69"/>
    </row>
    <row r="17782" spans="1:9" ht="18" customHeight="1">
      <c r="A17782" s="323"/>
      <c r="B17782" s="302"/>
      <c r="C17782" s="325"/>
      <c r="D17782" s="325"/>
      <c r="E17782" s="46"/>
      <c r="F17782" s="130">
        <f t="shared" si="280"/>
        <v>0</v>
      </c>
      <c r="G17782" s="69"/>
    </row>
    <row r="17783" spans="1:9" ht="18" customHeight="1">
      <c r="A17783" s="323" t="s">
        <v>2705</v>
      </c>
      <c r="B17783" s="302" t="s">
        <v>13</v>
      </c>
      <c r="C17783" s="325" t="s">
        <v>3577</v>
      </c>
      <c r="D17783" s="325">
        <v>30</v>
      </c>
      <c r="E17783" s="46">
        <v>30000</v>
      </c>
      <c r="F17783" s="130">
        <f t="shared" si="280"/>
        <v>900000</v>
      </c>
      <c r="G17783" s="86">
        <f>F17783</f>
        <v>900000</v>
      </c>
    </row>
    <row r="17784" spans="1:9" ht="18" customHeight="1">
      <c r="A17784" s="323"/>
      <c r="B17784" s="302"/>
      <c r="C17784" s="325"/>
      <c r="D17784" s="325"/>
      <c r="E17784" s="46"/>
      <c r="F17784" s="130">
        <f t="shared" si="280"/>
        <v>0</v>
      </c>
      <c r="G17784" s="69"/>
    </row>
    <row r="17785" spans="1:9" ht="18" customHeight="1">
      <c r="A17785" s="323">
        <v>585</v>
      </c>
      <c r="B17785" s="302" t="s">
        <v>13</v>
      </c>
      <c r="C17785" s="325" t="s">
        <v>22</v>
      </c>
      <c r="D17785" s="325">
        <v>50</v>
      </c>
      <c r="E17785" s="46">
        <v>30000</v>
      </c>
      <c r="F17785" s="130">
        <f t="shared" si="280"/>
        <v>1500000</v>
      </c>
      <c r="G17785" s="86">
        <f>SUM(F17785:F17786)</f>
        <v>2700000</v>
      </c>
    </row>
    <row r="17786" spans="1:9" ht="18" customHeight="1">
      <c r="A17786" s="323"/>
      <c r="B17786" s="302" t="s">
        <v>13</v>
      </c>
      <c r="C17786" s="325" t="s">
        <v>75</v>
      </c>
      <c r="D17786" s="325">
        <v>40</v>
      </c>
      <c r="E17786" s="46">
        <v>30000</v>
      </c>
      <c r="F17786" s="130">
        <f t="shared" si="280"/>
        <v>1200000</v>
      </c>
      <c r="G17786" s="69"/>
    </row>
    <row r="17787" spans="1:9" ht="18" customHeight="1">
      <c r="A17787" s="323"/>
      <c r="B17787" s="302"/>
      <c r="C17787" s="325"/>
      <c r="D17787" s="325"/>
      <c r="E17787" s="46"/>
      <c r="F17787" s="130">
        <f t="shared" si="280"/>
        <v>0</v>
      </c>
      <c r="G17787" s="69"/>
    </row>
    <row r="17788" spans="1:9" ht="18" customHeight="1">
      <c r="A17788" s="323" t="s">
        <v>2273</v>
      </c>
      <c r="B17788" s="444" t="s">
        <v>137</v>
      </c>
      <c r="C17788" s="482" t="s">
        <v>637</v>
      </c>
      <c r="D17788" s="482">
        <v>100</v>
      </c>
      <c r="E17788" s="116">
        <v>38500</v>
      </c>
      <c r="F17788" s="131">
        <f t="shared" si="280"/>
        <v>3850000</v>
      </c>
      <c r="G17788" s="86">
        <f>SUM(F17788:F17789)</f>
        <v>7661400</v>
      </c>
      <c r="H17788" s="277" t="s">
        <v>2474</v>
      </c>
      <c r="I17788" s="280" t="s">
        <v>2514</v>
      </c>
    </row>
    <row r="17789" spans="1:9" ht="18" customHeight="1">
      <c r="A17789" s="323"/>
      <c r="B17789" s="444" t="s">
        <v>137</v>
      </c>
      <c r="C17789" s="482" t="s">
        <v>862</v>
      </c>
      <c r="D17789" s="482">
        <v>100.3</v>
      </c>
      <c r="E17789" s="116">
        <v>38000</v>
      </c>
      <c r="F17789" s="131">
        <f t="shared" si="280"/>
        <v>3811400</v>
      </c>
      <c r="G17789" s="69"/>
      <c r="I17789" s="280" t="s">
        <v>2514</v>
      </c>
    </row>
    <row r="17790" spans="1:9" ht="18" customHeight="1">
      <c r="A17790" s="323"/>
      <c r="B17790" s="302"/>
      <c r="C17790" s="325"/>
      <c r="D17790" s="325"/>
      <c r="E17790" s="46"/>
      <c r="F17790" s="130">
        <f t="shared" si="280"/>
        <v>0</v>
      </c>
      <c r="G17790" s="69"/>
    </row>
    <row r="17791" spans="1:9" ht="18" customHeight="1">
      <c r="A17791" s="323" t="s">
        <v>727</v>
      </c>
      <c r="B17791" s="439" t="s">
        <v>1254</v>
      </c>
      <c r="C17791" s="430"/>
      <c r="D17791" s="430">
        <v>-38.6</v>
      </c>
      <c r="E17791" s="54">
        <v>15000</v>
      </c>
      <c r="F17791" s="140">
        <f t="shared" si="280"/>
        <v>-579000</v>
      </c>
      <c r="G17791" s="86">
        <f>F17791</f>
        <v>-579000</v>
      </c>
    </row>
    <row r="17792" spans="1:9" ht="18" customHeight="1">
      <c r="A17792" s="323"/>
      <c r="B17792" s="439"/>
      <c r="C17792" s="430"/>
      <c r="D17792" s="430"/>
      <c r="E17792" s="54"/>
      <c r="F17792" s="130">
        <f t="shared" si="280"/>
        <v>0</v>
      </c>
      <c r="G17792" s="69"/>
    </row>
    <row r="17793" spans="1:8" ht="18" customHeight="1">
      <c r="A17793" s="323" t="s">
        <v>2965</v>
      </c>
      <c r="B17793" s="302" t="s">
        <v>13</v>
      </c>
      <c r="C17793" s="302" t="s">
        <v>442</v>
      </c>
      <c r="D17793" s="302">
        <v>145.9</v>
      </c>
      <c r="E17793" s="326">
        <v>31000</v>
      </c>
      <c r="F17793" s="130">
        <f t="shared" si="280"/>
        <v>4522900</v>
      </c>
      <c r="G17793" s="206">
        <f>SUM(F17793:F17794)</f>
        <v>4507400</v>
      </c>
      <c r="H17793" s="277" t="s">
        <v>2474</v>
      </c>
    </row>
    <row r="17794" spans="1:8" ht="18" customHeight="1">
      <c r="A17794" s="323"/>
      <c r="B17794" s="439" t="s">
        <v>315</v>
      </c>
      <c r="C17794" s="430" t="s">
        <v>571</v>
      </c>
      <c r="D17794" s="430">
        <v>-0.5</v>
      </c>
      <c r="E17794" s="54">
        <v>31000</v>
      </c>
      <c r="F17794" s="140">
        <f>E17794*D17794</f>
        <v>-15500</v>
      </c>
      <c r="G17794" s="86"/>
    </row>
    <row r="17795" spans="1:8" ht="18" customHeight="1">
      <c r="A17795" s="323"/>
      <c r="B17795" s="439"/>
      <c r="C17795" s="430"/>
      <c r="D17795" s="430"/>
      <c r="E17795" s="54"/>
      <c r="F17795" s="130">
        <f t="shared" si="280"/>
        <v>0</v>
      </c>
      <c r="G17795" s="69"/>
    </row>
    <row r="17796" spans="1:8" ht="18" customHeight="1">
      <c r="A17796" s="323" t="s">
        <v>210</v>
      </c>
      <c r="B17796" s="439" t="s">
        <v>3572</v>
      </c>
      <c r="C17796" s="430" t="s">
        <v>1298</v>
      </c>
      <c r="D17796" s="430">
        <v>-25</v>
      </c>
      <c r="E17796" s="54">
        <v>31000</v>
      </c>
      <c r="F17796" s="140">
        <f t="shared" si="280"/>
        <v>-775000</v>
      </c>
      <c r="G17796" s="86">
        <f>SUM(F17796:F17797)</f>
        <v>-2621000</v>
      </c>
      <c r="H17796" s="277" t="s">
        <v>2474</v>
      </c>
    </row>
    <row r="17797" spans="1:8" ht="18" customHeight="1">
      <c r="A17797" s="323"/>
      <c r="B17797" s="439" t="s">
        <v>3573</v>
      </c>
      <c r="C17797" s="430" t="s">
        <v>170</v>
      </c>
      <c r="D17797" s="430">
        <v>-52</v>
      </c>
      <c r="E17797" s="54">
        <v>35500</v>
      </c>
      <c r="F17797" s="140">
        <f t="shared" si="280"/>
        <v>-1846000</v>
      </c>
      <c r="G17797" s="69"/>
    </row>
    <row r="17798" spans="1:8" ht="18" customHeight="1">
      <c r="A17798" s="323"/>
      <c r="B17798" s="439"/>
      <c r="C17798" s="430"/>
      <c r="D17798" s="430"/>
      <c r="E17798" s="54"/>
      <c r="F17798" s="130">
        <f t="shared" si="280"/>
        <v>0</v>
      </c>
      <c r="G17798" s="69"/>
    </row>
    <row r="17799" spans="1:8" ht="18" customHeight="1">
      <c r="A17799" s="323" t="s">
        <v>2443</v>
      </c>
      <c r="B17799" s="444" t="s">
        <v>3250</v>
      </c>
      <c r="C17799" s="482" t="s">
        <v>3252</v>
      </c>
      <c r="D17799" s="482">
        <v>50</v>
      </c>
      <c r="E17799" s="116">
        <v>56000</v>
      </c>
      <c r="F17799" s="131">
        <f t="shared" si="280"/>
        <v>2800000</v>
      </c>
      <c r="G17799" s="86">
        <f>F17799</f>
        <v>2800000</v>
      </c>
      <c r="H17799" s="277" t="s">
        <v>2474</v>
      </c>
    </row>
    <row r="17800" spans="1:8" ht="18" customHeight="1">
      <c r="A17800" s="323"/>
      <c r="B17800" s="302"/>
      <c r="C17800" s="325"/>
      <c r="D17800" s="325"/>
      <c r="E17800" s="46"/>
      <c r="F17800" s="130">
        <f t="shared" ref="F17800:F17864" si="281">E17800*D17800</f>
        <v>0</v>
      </c>
      <c r="G17800" s="69"/>
    </row>
    <row r="17801" spans="1:8" ht="18" customHeight="1">
      <c r="A17801" s="323" t="s">
        <v>2619</v>
      </c>
      <c r="B17801" s="302" t="s">
        <v>168</v>
      </c>
      <c r="C17801" s="325" t="s">
        <v>169</v>
      </c>
      <c r="D17801" s="325">
        <v>96</v>
      </c>
      <c r="E17801" s="46">
        <v>37000</v>
      </c>
      <c r="F17801" s="130">
        <f t="shared" si="281"/>
        <v>3552000</v>
      </c>
      <c r="G17801" s="86">
        <f>F17801</f>
        <v>3552000</v>
      </c>
      <c r="H17801" s="277" t="s">
        <v>2474</v>
      </c>
    </row>
    <row r="17802" spans="1:8" ht="18" customHeight="1">
      <c r="A17802" s="323"/>
      <c r="B17802" s="302"/>
      <c r="C17802" s="325"/>
      <c r="D17802" s="325"/>
      <c r="E17802" s="46"/>
      <c r="F17802" s="130">
        <f t="shared" si="281"/>
        <v>0</v>
      </c>
      <c r="G17802" s="69"/>
    </row>
    <row r="17803" spans="1:8" ht="18" customHeight="1">
      <c r="A17803" s="323" t="s">
        <v>884</v>
      </c>
      <c r="B17803" s="443" t="s">
        <v>3574</v>
      </c>
      <c r="C17803" s="482" t="s">
        <v>22</v>
      </c>
      <c r="D17803" s="482">
        <v>148</v>
      </c>
      <c r="E17803" s="116">
        <v>47000</v>
      </c>
      <c r="F17803" s="131">
        <f t="shared" si="281"/>
        <v>6956000</v>
      </c>
      <c r="G17803" s="86">
        <f>F17803</f>
        <v>6956000</v>
      </c>
      <c r="H17803" s="277" t="s">
        <v>2474</v>
      </c>
    </row>
    <row r="17804" spans="1:8" ht="18" customHeight="1">
      <c r="A17804" s="323"/>
      <c r="B17804" s="302"/>
      <c r="C17804" s="325"/>
      <c r="D17804" s="325"/>
      <c r="E17804" s="46"/>
      <c r="F17804" s="130">
        <f t="shared" si="281"/>
        <v>0</v>
      </c>
      <c r="G17804" s="69"/>
    </row>
    <row r="17805" spans="1:8" ht="18" customHeight="1">
      <c r="A17805" s="323" t="s">
        <v>2492</v>
      </c>
      <c r="B17805" s="302" t="s">
        <v>13</v>
      </c>
      <c r="C17805" s="325" t="s">
        <v>59</v>
      </c>
      <c r="D17805" s="325">
        <v>10</v>
      </c>
      <c r="E17805" s="46">
        <v>30500</v>
      </c>
      <c r="F17805" s="130">
        <f t="shared" si="281"/>
        <v>305000</v>
      </c>
      <c r="G17805" s="86">
        <f>SUM(F17805:F17806)</f>
        <v>610000</v>
      </c>
    </row>
    <row r="17806" spans="1:8" ht="18" customHeight="1">
      <c r="A17806" s="323"/>
      <c r="B17806" s="302" t="s">
        <v>13</v>
      </c>
      <c r="C17806" s="325" t="s">
        <v>14</v>
      </c>
      <c r="D17806" s="325">
        <v>10</v>
      </c>
      <c r="E17806" s="46">
        <v>30500</v>
      </c>
      <c r="F17806" s="130">
        <f t="shared" si="281"/>
        <v>305000</v>
      </c>
      <c r="G17806" s="69"/>
    </row>
    <row r="17807" spans="1:8" ht="18" customHeight="1">
      <c r="A17807" s="323"/>
      <c r="B17807" s="302"/>
      <c r="C17807" s="325"/>
      <c r="D17807" s="325"/>
      <c r="E17807" s="46"/>
      <c r="F17807" s="130">
        <f t="shared" si="281"/>
        <v>0</v>
      </c>
      <c r="G17807" s="69"/>
    </row>
    <row r="17808" spans="1:8" ht="18" customHeight="1">
      <c r="A17808" s="323" t="s">
        <v>1554</v>
      </c>
      <c r="B17808" s="302" t="s">
        <v>31</v>
      </c>
      <c r="C17808" s="325" t="s">
        <v>1555</v>
      </c>
      <c r="D17808" s="325">
        <v>496</v>
      </c>
      <c r="E17808" s="46">
        <v>32500</v>
      </c>
      <c r="F17808" s="130">
        <f t="shared" si="281"/>
        <v>16120000</v>
      </c>
      <c r="G17808" s="86">
        <f>SUM(F17808)</f>
        <v>16120000</v>
      </c>
      <c r="H17808" s="277" t="s">
        <v>2474</v>
      </c>
    </row>
    <row r="17809" spans="1:9" ht="18" customHeight="1">
      <c r="A17809" s="323"/>
      <c r="B17809" s="302"/>
      <c r="C17809" s="325"/>
      <c r="D17809" s="325"/>
      <c r="E17809" s="46"/>
      <c r="F17809" s="130">
        <f t="shared" si="281"/>
        <v>0</v>
      </c>
      <c r="G17809" s="69"/>
    </row>
    <row r="17810" spans="1:9" ht="18" customHeight="1">
      <c r="A17810" s="323" t="s">
        <v>490</v>
      </c>
      <c r="B17810" s="302" t="s">
        <v>31</v>
      </c>
      <c r="C17810" s="325" t="s">
        <v>118</v>
      </c>
      <c r="D17810" s="325">
        <v>96</v>
      </c>
      <c r="E17810" s="46">
        <v>35000</v>
      </c>
      <c r="F17810" s="130">
        <f t="shared" si="281"/>
        <v>3360000</v>
      </c>
      <c r="G17810" s="86">
        <f>SUM(F17810:F17812)</f>
        <v>23023000</v>
      </c>
      <c r="H17810" s="277" t="s">
        <v>2474</v>
      </c>
      <c r="I17810" s="400"/>
    </row>
    <row r="17811" spans="1:9" ht="18" customHeight="1">
      <c r="A17811" s="323"/>
      <c r="B17811" s="302" t="s">
        <v>31</v>
      </c>
      <c r="C17811" s="325" t="s">
        <v>908</v>
      </c>
      <c r="D17811" s="325">
        <v>346.4</v>
      </c>
      <c r="E17811" s="46">
        <v>35000</v>
      </c>
      <c r="F17811" s="130">
        <f t="shared" si="281"/>
        <v>12124000</v>
      </c>
      <c r="G17811" s="69"/>
    </row>
    <row r="17812" spans="1:9" ht="18" customHeight="1">
      <c r="A17812" s="323"/>
      <c r="B17812" s="302" t="s">
        <v>31</v>
      </c>
      <c r="C17812" s="325" t="s">
        <v>762</v>
      </c>
      <c r="D17812" s="325">
        <v>215.4</v>
      </c>
      <c r="E17812" s="46">
        <v>35000</v>
      </c>
      <c r="F17812" s="130">
        <f t="shared" si="281"/>
        <v>7539000</v>
      </c>
      <c r="G17812" s="69"/>
    </row>
    <row r="17813" spans="1:9" ht="18" customHeight="1">
      <c r="A17813" s="323"/>
      <c r="B17813" s="302"/>
      <c r="C17813" s="325"/>
      <c r="D17813" s="325"/>
      <c r="E17813" s="46"/>
      <c r="F17813" s="130">
        <f t="shared" si="281"/>
        <v>0</v>
      </c>
      <c r="G17813" s="69"/>
    </row>
    <row r="17814" spans="1:9" ht="18" customHeight="1">
      <c r="A17814" s="323" t="s">
        <v>51</v>
      </c>
      <c r="B17814" s="302" t="s">
        <v>23</v>
      </c>
      <c r="C17814" s="325" t="s">
        <v>185</v>
      </c>
      <c r="D17814" s="325">
        <v>50</v>
      </c>
      <c r="E17814" s="46">
        <v>31500</v>
      </c>
      <c r="F17814" s="130">
        <f t="shared" si="281"/>
        <v>1575000</v>
      </c>
      <c r="G17814" s="86">
        <f>SUM(F17814:F17817)</f>
        <v>28459000</v>
      </c>
      <c r="H17814" s="277" t="s">
        <v>2474</v>
      </c>
    </row>
    <row r="17815" spans="1:9" ht="18" customHeight="1">
      <c r="A17815" s="323"/>
      <c r="B17815" s="302" t="s">
        <v>31</v>
      </c>
      <c r="C17815" s="325" t="s">
        <v>192</v>
      </c>
      <c r="D17815" s="325">
        <v>548</v>
      </c>
      <c r="E17815" s="46">
        <v>31000</v>
      </c>
      <c r="F17815" s="130">
        <f t="shared" si="281"/>
        <v>16988000</v>
      </c>
      <c r="G17815" s="69"/>
    </row>
    <row r="17816" spans="1:9" ht="18" customHeight="1">
      <c r="A17816" s="323"/>
      <c r="B17816" s="302" t="s">
        <v>31</v>
      </c>
      <c r="C17816" s="325" t="s">
        <v>158</v>
      </c>
      <c r="D17816" s="325">
        <v>100.8</v>
      </c>
      <c r="E17816" s="46">
        <v>33000</v>
      </c>
      <c r="F17816" s="130">
        <f t="shared" si="281"/>
        <v>3326400</v>
      </c>
      <c r="G17816" s="69"/>
    </row>
    <row r="17817" spans="1:9" ht="18" customHeight="1">
      <c r="A17817" s="323"/>
      <c r="B17817" s="302" t="s">
        <v>31</v>
      </c>
      <c r="C17817" s="325" t="s">
        <v>1797</v>
      </c>
      <c r="D17817" s="325">
        <v>205.3</v>
      </c>
      <c r="E17817" s="46">
        <v>32000</v>
      </c>
      <c r="F17817" s="130">
        <f t="shared" si="281"/>
        <v>6569600</v>
      </c>
      <c r="G17817" s="69"/>
    </row>
    <row r="17818" spans="1:9" ht="18" customHeight="1">
      <c r="A17818" s="323"/>
      <c r="B17818" s="302"/>
      <c r="C17818" s="325"/>
      <c r="D17818" s="325"/>
      <c r="E17818" s="46"/>
      <c r="F17818" s="130">
        <f t="shared" si="281"/>
        <v>0</v>
      </c>
      <c r="G17818" s="69"/>
    </row>
    <row r="17819" spans="1:9" ht="18" customHeight="1">
      <c r="A17819" s="323" t="s">
        <v>93</v>
      </c>
      <c r="B17819" s="302" t="s">
        <v>13</v>
      </c>
      <c r="C17819" s="302" t="s">
        <v>3575</v>
      </c>
      <c r="D17819" s="325">
        <v>50</v>
      </c>
      <c r="E17819" s="46">
        <v>30500</v>
      </c>
      <c r="F17819" s="130">
        <f t="shared" si="281"/>
        <v>1525000</v>
      </c>
      <c r="G17819" s="86">
        <f>SUM(F17819:F17821)</f>
        <v>15731900</v>
      </c>
      <c r="H17819" s="277" t="s">
        <v>2474</v>
      </c>
    </row>
    <row r="17820" spans="1:9" ht="18" customHeight="1">
      <c r="A17820" s="323"/>
      <c r="B17820" s="302" t="s">
        <v>13</v>
      </c>
      <c r="C17820" s="302" t="s">
        <v>3576</v>
      </c>
      <c r="D17820" s="325">
        <v>62.5</v>
      </c>
      <c r="E17820" s="46">
        <v>30500</v>
      </c>
      <c r="F17820" s="130">
        <f t="shared" si="281"/>
        <v>1906250</v>
      </c>
      <c r="G17820" s="69"/>
    </row>
    <row r="17821" spans="1:9" ht="18" customHeight="1">
      <c r="A17821" s="323"/>
      <c r="B17821" s="302" t="s">
        <v>13</v>
      </c>
      <c r="C17821" s="325" t="s">
        <v>762</v>
      </c>
      <c r="D17821" s="325">
        <v>403.3</v>
      </c>
      <c r="E17821" s="46">
        <v>30500</v>
      </c>
      <c r="F17821" s="130">
        <f t="shared" si="281"/>
        <v>12300650</v>
      </c>
      <c r="G17821" s="69"/>
      <c r="I17821" s="280" t="s">
        <v>1420</v>
      </c>
    </row>
    <row r="17822" spans="1:9" ht="18" customHeight="1">
      <c r="A17822" s="323"/>
      <c r="B17822" s="302"/>
      <c r="C17822" s="325"/>
      <c r="D17822" s="325"/>
      <c r="E17822" s="46"/>
      <c r="F17822" s="130">
        <f t="shared" si="281"/>
        <v>0</v>
      </c>
      <c r="G17822" s="69"/>
    </row>
    <row r="17823" spans="1:9" ht="18" customHeight="1">
      <c r="A17823" s="323" t="s">
        <v>2231</v>
      </c>
      <c r="B17823" s="302" t="s">
        <v>13</v>
      </c>
      <c r="C17823" s="325" t="s">
        <v>442</v>
      </c>
      <c r="D17823" s="325">
        <v>111.8</v>
      </c>
      <c r="E17823" s="46">
        <v>32000</v>
      </c>
      <c r="F17823" s="130">
        <f t="shared" si="281"/>
        <v>3577600</v>
      </c>
      <c r="G17823" s="86">
        <f>SUM(F17823:F17824)</f>
        <v>4988000</v>
      </c>
      <c r="H17823" s="277" t="s">
        <v>2474</v>
      </c>
    </row>
    <row r="17824" spans="1:9" ht="18" customHeight="1">
      <c r="A17824" s="323"/>
      <c r="B17824" s="302" t="s">
        <v>233</v>
      </c>
      <c r="C17824" s="325" t="s">
        <v>3583</v>
      </c>
      <c r="D17824" s="325">
        <v>34.4</v>
      </c>
      <c r="E17824" s="46">
        <v>41000</v>
      </c>
      <c r="F17824" s="130">
        <f t="shared" si="281"/>
        <v>1410400</v>
      </c>
      <c r="G17824" s="86"/>
    </row>
    <row r="17825" spans="1:8" ht="18" customHeight="1">
      <c r="A17825" s="323"/>
      <c r="B17825" s="302"/>
      <c r="C17825" s="325"/>
      <c r="D17825" s="325"/>
      <c r="E17825" s="46"/>
      <c r="F17825" s="130">
        <f t="shared" si="281"/>
        <v>0</v>
      </c>
      <c r="G17825" s="69"/>
    </row>
    <row r="17826" spans="1:8" ht="18" customHeight="1">
      <c r="A17826" s="323" t="s">
        <v>2448</v>
      </c>
      <c r="B17826" s="302" t="s">
        <v>31</v>
      </c>
      <c r="C17826" s="325" t="s">
        <v>3107</v>
      </c>
      <c r="D17826" s="325">
        <v>50</v>
      </c>
      <c r="E17826" s="46">
        <v>35000</v>
      </c>
      <c r="F17826" s="130">
        <f t="shared" si="281"/>
        <v>1750000</v>
      </c>
      <c r="G17826" s="86">
        <f>F17826</f>
        <v>1750000</v>
      </c>
      <c r="H17826" s="277" t="s">
        <v>2474</v>
      </c>
    </row>
    <row r="17827" spans="1:8" ht="18" customHeight="1">
      <c r="A17827" s="323"/>
      <c r="B17827" s="302"/>
      <c r="C17827" s="325"/>
      <c r="D17827" s="325"/>
      <c r="E17827" s="46"/>
      <c r="F17827" s="130">
        <f t="shared" si="281"/>
        <v>0</v>
      </c>
      <c r="G17827" s="69"/>
    </row>
    <row r="17828" spans="1:8" ht="18" customHeight="1">
      <c r="A17828" s="323" t="s">
        <v>259</v>
      </c>
      <c r="B17828" s="302" t="s">
        <v>13</v>
      </c>
      <c r="C17828" s="325" t="s">
        <v>171</v>
      </c>
      <c r="D17828" s="325">
        <v>1000</v>
      </c>
      <c r="E17828" s="46">
        <v>35000</v>
      </c>
      <c r="F17828" s="130">
        <f t="shared" si="281"/>
        <v>35000000</v>
      </c>
      <c r="G17828" s="86">
        <f>F17828</f>
        <v>35000000</v>
      </c>
      <c r="H17828" s="277" t="s">
        <v>2474</v>
      </c>
    </row>
    <row r="17829" spans="1:8" ht="18" customHeight="1">
      <c r="A17829" s="323"/>
      <c r="B17829" s="302"/>
      <c r="C17829" s="325"/>
      <c r="D17829" s="325"/>
      <c r="E17829" s="46"/>
      <c r="F17829" s="130">
        <f t="shared" si="281"/>
        <v>0</v>
      </c>
      <c r="G17829" s="69"/>
    </row>
    <row r="17830" spans="1:8" ht="18" customHeight="1">
      <c r="A17830" s="323" t="s">
        <v>178</v>
      </c>
      <c r="B17830" s="302" t="s">
        <v>13</v>
      </c>
      <c r="C17830" s="325" t="s">
        <v>3581</v>
      </c>
      <c r="D17830" s="325">
        <v>50</v>
      </c>
      <c r="E17830" s="46">
        <v>32000</v>
      </c>
      <c r="F17830" s="130">
        <f t="shared" si="281"/>
        <v>1600000</v>
      </c>
      <c r="G17830" s="86">
        <f>SUM(F17830:F17831)</f>
        <v>6844000</v>
      </c>
      <c r="H17830" s="277" t="s">
        <v>2474</v>
      </c>
    </row>
    <row r="17831" spans="1:8" ht="18" customHeight="1">
      <c r="A17831" s="323"/>
      <c r="B17831" s="302" t="s">
        <v>31</v>
      </c>
      <c r="C17831" s="325" t="s">
        <v>1904</v>
      </c>
      <c r="D17831" s="325">
        <v>152</v>
      </c>
      <c r="E17831" s="46">
        <v>34500</v>
      </c>
      <c r="F17831" s="130">
        <f t="shared" si="281"/>
        <v>5244000</v>
      </c>
      <c r="G17831" s="69"/>
    </row>
    <row r="17832" spans="1:8" ht="18" customHeight="1">
      <c r="A17832" s="323"/>
      <c r="B17832" s="302"/>
      <c r="C17832" s="325"/>
      <c r="D17832" s="325"/>
      <c r="E17832" s="46"/>
      <c r="F17832" s="130">
        <f t="shared" si="281"/>
        <v>0</v>
      </c>
      <c r="G17832" s="69"/>
    </row>
    <row r="17833" spans="1:8" ht="18" customHeight="1">
      <c r="A17833" s="323" t="s">
        <v>316</v>
      </c>
      <c r="B17833" s="302" t="s">
        <v>31</v>
      </c>
      <c r="C17833" s="325" t="s">
        <v>2671</v>
      </c>
      <c r="D17833" s="325">
        <v>509</v>
      </c>
      <c r="E17833" s="46">
        <v>34000</v>
      </c>
      <c r="F17833" s="130">
        <f t="shared" si="281"/>
        <v>17306000</v>
      </c>
      <c r="G17833" s="86">
        <f>SUM(F17833:F17835)</f>
        <v>29790000</v>
      </c>
      <c r="H17833" s="277" t="s">
        <v>2474</v>
      </c>
    </row>
    <row r="17834" spans="1:8" ht="18" customHeight="1">
      <c r="A17834" s="323"/>
      <c r="B17834" s="302" t="s">
        <v>31</v>
      </c>
      <c r="C17834" s="325" t="s">
        <v>15</v>
      </c>
      <c r="D17834" s="325">
        <v>158.5</v>
      </c>
      <c r="E17834" s="46">
        <v>34000</v>
      </c>
      <c r="F17834" s="130">
        <f t="shared" si="281"/>
        <v>5389000</v>
      </c>
      <c r="G17834" s="69"/>
    </row>
    <row r="17835" spans="1:8" ht="18" customHeight="1">
      <c r="A17835" s="323"/>
      <c r="B17835" s="302" t="s">
        <v>31</v>
      </c>
      <c r="C17835" s="325" t="s">
        <v>849</v>
      </c>
      <c r="D17835" s="325">
        <v>215</v>
      </c>
      <c r="E17835" s="46">
        <v>33000</v>
      </c>
      <c r="F17835" s="130">
        <f t="shared" si="281"/>
        <v>7095000</v>
      </c>
      <c r="G17835" s="69"/>
    </row>
    <row r="17836" spans="1:8" ht="18" customHeight="1">
      <c r="A17836" s="323"/>
      <c r="B17836" s="302"/>
      <c r="C17836" s="325"/>
      <c r="D17836" s="325"/>
      <c r="E17836" s="46"/>
      <c r="F17836" s="130">
        <f t="shared" si="281"/>
        <v>0</v>
      </c>
      <c r="G17836" s="69"/>
    </row>
    <row r="17837" spans="1:8" ht="18" customHeight="1">
      <c r="A17837" s="323" t="s">
        <v>2454</v>
      </c>
      <c r="B17837" s="302" t="s">
        <v>31</v>
      </c>
      <c r="C17837" s="325" t="s">
        <v>192</v>
      </c>
      <c r="D17837" s="325">
        <v>370.8</v>
      </c>
      <c r="E17837" s="46">
        <v>33000</v>
      </c>
      <c r="F17837" s="130">
        <f t="shared" si="281"/>
        <v>12236400</v>
      </c>
      <c r="G17837" s="86">
        <f>F17837</f>
        <v>12236400</v>
      </c>
      <c r="H17837" s="277" t="s">
        <v>2474</v>
      </c>
    </row>
    <row r="17838" spans="1:8" ht="18" customHeight="1">
      <c r="A17838" s="323"/>
      <c r="B17838" s="302"/>
      <c r="C17838" s="325"/>
      <c r="D17838" s="325"/>
      <c r="E17838" s="46"/>
      <c r="F17838" s="130">
        <f t="shared" si="281"/>
        <v>0</v>
      </c>
      <c r="G17838" s="69"/>
    </row>
    <row r="17839" spans="1:8" ht="18" customHeight="1">
      <c r="A17839" s="323" t="s">
        <v>1843</v>
      </c>
      <c r="B17839" s="302" t="s">
        <v>518</v>
      </c>
      <c r="C17839" s="325" t="s">
        <v>3229</v>
      </c>
      <c r="D17839" s="325">
        <v>206.7</v>
      </c>
      <c r="E17839" s="46">
        <v>35000</v>
      </c>
      <c r="F17839" s="130">
        <f t="shared" si="281"/>
        <v>7234500</v>
      </c>
      <c r="G17839" s="86">
        <f>SUM(F17839:F17844)</f>
        <v>36613000</v>
      </c>
      <c r="H17839" s="277" t="s">
        <v>2474</v>
      </c>
    </row>
    <row r="17840" spans="1:8" ht="18" customHeight="1">
      <c r="A17840" s="323"/>
      <c r="B17840" s="302" t="s">
        <v>23</v>
      </c>
      <c r="C17840" s="325" t="s">
        <v>322</v>
      </c>
      <c r="D17840" s="325">
        <v>244.4</v>
      </c>
      <c r="E17840" s="46">
        <v>33000</v>
      </c>
      <c r="F17840" s="130">
        <f t="shared" si="281"/>
        <v>8065200</v>
      </c>
      <c r="G17840" s="69"/>
    </row>
    <row r="17841" spans="1:8" ht="18" customHeight="1">
      <c r="A17841" s="323"/>
      <c r="B17841" s="302" t="s">
        <v>23</v>
      </c>
      <c r="C17841" s="325" t="s">
        <v>1716</v>
      </c>
      <c r="D17841" s="325">
        <v>507.8</v>
      </c>
      <c r="E17841" s="46">
        <v>33000</v>
      </c>
      <c r="F17841" s="130">
        <f t="shared" si="281"/>
        <v>16757400</v>
      </c>
      <c r="G17841" s="69"/>
    </row>
    <row r="17842" spans="1:8" ht="18" customHeight="1">
      <c r="A17842" s="323"/>
      <c r="B17842" s="302" t="s">
        <v>23</v>
      </c>
      <c r="C17842" s="325" t="s">
        <v>113</v>
      </c>
      <c r="D17842" s="325">
        <v>54.8</v>
      </c>
      <c r="E17842" s="46">
        <v>33000</v>
      </c>
      <c r="F17842" s="130">
        <f t="shared" si="281"/>
        <v>1808400</v>
      </c>
      <c r="G17842" s="69"/>
    </row>
    <row r="17843" spans="1:8" ht="18" customHeight="1">
      <c r="A17843" s="323"/>
      <c r="B17843" s="302" t="s">
        <v>31</v>
      </c>
      <c r="C17843" s="325" t="s">
        <v>272</v>
      </c>
      <c r="D17843" s="325">
        <v>20</v>
      </c>
      <c r="E17843" s="46">
        <v>35000</v>
      </c>
      <c r="F17843" s="130">
        <f t="shared" si="281"/>
        <v>700000</v>
      </c>
      <c r="G17843" s="69"/>
    </row>
    <row r="17844" spans="1:8" ht="18" customHeight="1">
      <c r="A17844" s="323"/>
      <c r="B17844" s="302" t="s">
        <v>31</v>
      </c>
      <c r="C17844" s="325" t="s">
        <v>43</v>
      </c>
      <c r="D17844" s="325">
        <v>58.5</v>
      </c>
      <c r="E17844" s="46">
        <v>35000</v>
      </c>
      <c r="F17844" s="130">
        <f t="shared" si="281"/>
        <v>2047500</v>
      </c>
      <c r="G17844" s="69"/>
    </row>
    <row r="17845" spans="1:8" ht="18" customHeight="1">
      <c r="A17845" s="323"/>
      <c r="B17845" s="302"/>
      <c r="C17845" s="325"/>
      <c r="D17845" s="325"/>
      <c r="E17845" s="46"/>
      <c r="F17845" s="130">
        <f t="shared" si="281"/>
        <v>0</v>
      </c>
      <c r="G17845" s="69"/>
    </row>
    <row r="17846" spans="1:8" ht="18" customHeight="1">
      <c r="A17846" s="323" t="s">
        <v>1340</v>
      </c>
      <c r="B17846" s="302" t="s">
        <v>13</v>
      </c>
      <c r="C17846" s="325" t="s">
        <v>1341</v>
      </c>
      <c r="D17846" s="325">
        <v>100</v>
      </c>
      <c r="E17846" s="46">
        <v>34000</v>
      </c>
      <c r="F17846" s="130">
        <f t="shared" si="281"/>
        <v>3400000</v>
      </c>
      <c r="G17846" s="86">
        <f>F17846</f>
        <v>3400000</v>
      </c>
      <c r="H17846" s="277" t="s">
        <v>2474</v>
      </c>
    </row>
    <row r="17847" spans="1:8" ht="18" customHeight="1">
      <c r="A17847" s="323"/>
      <c r="B17847" s="302"/>
      <c r="C17847" s="325"/>
      <c r="D17847" s="325"/>
      <c r="E17847" s="46"/>
      <c r="F17847" s="130">
        <f t="shared" si="281"/>
        <v>0</v>
      </c>
      <c r="G17847" s="69"/>
    </row>
    <row r="17848" spans="1:8" ht="18" customHeight="1">
      <c r="A17848" s="323" t="s">
        <v>480</v>
      </c>
      <c r="B17848" s="302" t="s">
        <v>3568</v>
      </c>
      <c r="C17848" s="325" t="s">
        <v>1497</v>
      </c>
      <c r="D17848" s="325">
        <v>98.6</v>
      </c>
      <c r="E17848" s="46">
        <v>41000</v>
      </c>
      <c r="F17848" s="130">
        <f t="shared" si="281"/>
        <v>4042599.9999999995</v>
      </c>
      <c r="G17848" s="86">
        <f>SUM(F17848:F17849)</f>
        <v>8265600</v>
      </c>
      <c r="H17848" s="277" t="s">
        <v>2474</v>
      </c>
    </row>
    <row r="17849" spans="1:8" ht="18" customHeight="1">
      <c r="A17849" s="533"/>
      <c r="B17849" s="440" t="s">
        <v>3568</v>
      </c>
      <c r="C17849" s="382" t="s">
        <v>219</v>
      </c>
      <c r="D17849" s="382">
        <v>103</v>
      </c>
      <c r="E17849" s="59">
        <v>41000</v>
      </c>
      <c r="F17849" s="132">
        <f t="shared" si="281"/>
        <v>4223000</v>
      </c>
      <c r="G17849" s="92"/>
    </row>
    <row r="17850" spans="1:8" ht="18" customHeight="1">
      <c r="A17850" s="526"/>
      <c r="B17850" s="435"/>
      <c r="C17850" s="484"/>
      <c r="D17850" s="484"/>
      <c r="E17850" s="113"/>
      <c r="F17850" s="126"/>
      <c r="G17850" s="9"/>
    </row>
    <row r="17851" spans="1:8" ht="18" customHeight="1">
      <c r="A17851" s="537">
        <v>42554</v>
      </c>
      <c r="B17851" s="355"/>
      <c r="C17851" s="491" t="s">
        <v>398</v>
      </c>
      <c r="D17851" s="525"/>
      <c r="F17851" s="127"/>
    </row>
    <row r="17852" spans="1:8" ht="18" customHeight="1">
      <c r="A17852" s="531" t="s">
        <v>3125</v>
      </c>
      <c r="B17852" s="436" t="s">
        <v>134</v>
      </c>
      <c r="C17852" s="494" t="s">
        <v>152</v>
      </c>
      <c r="D17852" s="527">
        <f>SUM(D17853:D17865)</f>
        <v>2210.1</v>
      </c>
      <c r="E17852" s="166"/>
      <c r="F17852" s="166">
        <f>SUM(F17853:F17865)</f>
        <v>80486900</v>
      </c>
      <c r="G17852" s="166">
        <f>SUM(G17853:G17865)</f>
        <v>80486900</v>
      </c>
    </row>
    <row r="17853" spans="1:8" ht="18" customHeight="1">
      <c r="A17853" s="532" t="s">
        <v>2448</v>
      </c>
      <c r="B17853" s="441" t="s">
        <v>31</v>
      </c>
      <c r="C17853" s="492" t="s">
        <v>714</v>
      </c>
      <c r="D17853" s="492">
        <v>50</v>
      </c>
      <c r="E17853" s="62">
        <v>35000</v>
      </c>
      <c r="F17853" s="139">
        <f t="shared" si="281"/>
        <v>1750000</v>
      </c>
      <c r="G17853" s="85">
        <f>F17853</f>
        <v>1750000</v>
      </c>
    </row>
    <row r="17854" spans="1:8" ht="18" customHeight="1">
      <c r="A17854" s="323"/>
      <c r="B17854" s="302"/>
      <c r="C17854" s="325"/>
      <c r="D17854" s="325"/>
      <c r="E17854" s="46"/>
      <c r="F17854" s="130">
        <f t="shared" si="281"/>
        <v>0</v>
      </c>
      <c r="G17854" s="69"/>
    </row>
    <row r="17855" spans="1:8" ht="18" customHeight="1">
      <c r="A17855" s="323" t="s">
        <v>115</v>
      </c>
      <c r="B17855" s="444" t="s">
        <v>1278</v>
      </c>
      <c r="C17855" s="482" t="s">
        <v>1220</v>
      </c>
      <c r="D17855" s="482">
        <v>234.4</v>
      </c>
      <c r="E17855" s="116">
        <v>42500</v>
      </c>
      <c r="F17855" s="131">
        <f t="shared" si="281"/>
        <v>9962000</v>
      </c>
      <c r="G17855" s="86">
        <f>SUM(F17855:F17858)</f>
        <v>46886000</v>
      </c>
      <c r="H17855" s="277" t="s">
        <v>2474</v>
      </c>
    </row>
    <row r="17856" spans="1:8" ht="18" customHeight="1">
      <c r="A17856" s="323"/>
      <c r="B17856" s="444" t="s">
        <v>1278</v>
      </c>
      <c r="C17856" s="482" t="s">
        <v>117</v>
      </c>
      <c r="D17856" s="482">
        <v>69.400000000000006</v>
      </c>
      <c r="E17856" s="116">
        <v>42500</v>
      </c>
      <c r="F17856" s="131">
        <f t="shared" si="281"/>
        <v>2949500.0000000005</v>
      </c>
      <c r="G17856" s="69"/>
    </row>
    <row r="17857" spans="1:8" ht="18" customHeight="1">
      <c r="A17857" s="323"/>
      <c r="B17857" s="444" t="s">
        <v>1278</v>
      </c>
      <c r="C17857" s="482" t="s">
        <v>118</v>
      </c>
      <c r="D17857" s="482">
        <v>638.9</v>
      </c>
      <c r="E17857" s="116">
        <v>42500</v>
      </c>
      <c r="F17857" s="131">
        <f t="shared" si="281"/>
        <v>27153250</v>
      </c>
      <c r="G17857" s="69"/>
    </row>
    <row r="17858" spans="1:8" ht="18" customHeight="1">
      <c r="A17858" s="323"/>
      <c r="B17858" s="443" t="s">
        <v>1279</v>
      </c>
      <c r="C17858" s="482" t="s">
        <v>117</v>
      </c>
      <c r="D17858" s="482">
        <v>160.5</v>
      </c>
      <c r="E17858" s="116">
        <v>42500</v>
      </c>
      <c r="F17858" s="131">
        <f t="shared" si="281"/>
        <v>6821250</v>
      </c>
      <c r="G17858" s="69"/>
    </row>
    <row r="17859" spans="1:8" ht="18" customHeight="1">
      <c r="A17859" s="323"/>
      <c r="B17859" s="458"/>
      <c r="C17859" s="325"/>
      <c r="D17859" s="325"/>
      <c r="E17859" s="46"/>
      <c r="F17859" s="130">
        <f t="shared" si="281"/>
        <v>0</v>
      </c>
      <c r="G17859" s="69"/>
    </row>
    <row r="17860" spans="1:8" ht="18" customHeight="1">
      <c r="A17860" s="323" t="s">
        <v>2463</v>
      </c>
      <c r="B17860" s="302" t="s">
        <v>510</v>
      </c>
      <c r="C17860" s="325" t="s">
        <v>3584</v>
      </c>
      <c r="D17860" s="325">
        <v>38.299999999999997</v>
      </c>
      <c r="E17860" s="46">
        <v>35000</v>
      </c>
      <c r="F17860" s="130">
        <f t="shared" si="281"/>
        <v>1340500</v>
      </c>
      <c r="G17860" s="86">
        <f>F17860</f>
        <v>1340500</v>
      </c>
    </row>
    <row r="17861" spans="1:8" ht="18" customHeight="1">
      <c r="A17861" s="323"/>
      <c r="B17861" s="302"/>
      <c r="C17861" s="325"/>
      <c r="D17861" s="325"/>
      <c r="E17861" s="46"/>
      <c r="F17861" s="130">
        <f t="shared" si="281"/>
        <v>0</v>
      </c>
      <c r="G17861" s="86"/>
    </row>
    <row r="17862" spans="1:8" ht="18" customHeight="1">
      <c r="A17862" s="323" t="s">
        <v>235</v>
      </c>
      <c r="B17862" s="439" t="s">
        <v>1255</v>
      </c>
      <c r="C17862" s="430"/>
      <c r="D17862" s="430">
        <v>-34.200000000000003</v>
      </c>
      <c r="E17862" s="54">
        <v>16000</v>
      </c>
      <c r="F17862" s="140">
        <f t="shared" si="281"/>
        <v>-547200</v>
      </c>
      <c r="G17862" s="86">
        <f>F17862</f>
        <v>-547200</v>
      </c>
    </row>
    <row r="17863" spans="1:8" ht="18" customHeight="1">
      <c r="A17863" s="323"/>
      <c r="B17863" s="302"/>
      <c r="C17863" s="325"/>
      <c r="D17863" s="325"/>
      <c r="E17863" s="46"/>
      <c r="F17863" s="130">
        <f t="shared" si="281"/>
        <v>0</v>
      </c>
      <c r="G17863" s="69"/>
    </row>
    <row r="17864" spans="1:8" ht="18" customHeight="1">
      <c r="A17864" s="323" t="s">
        <v>88</v>
      </c>
      <c r="B17864" s="302" t="s">
        <v>13</v>
      </c>
      <c r="C17864" s="325" t="s">
        <v>144</v>
      </c>
      <c r="D17864" s="325">
        <v>541.5</v>
      </c>
      <c r="E17864" s="46">
        <v>29500</v>
      </c>
      <c r="F17864" s="130">
        <f t="shared" si="281"/>
        <v>15974250</v>
      </c>
      <c r="G17864" s="86">
        <f>SUM(F17864:F17865)</f>
        <v>31057600</v>
      </c>
      <c r="H17864" s="277" t="s">
        <v>2474</v>
      </c>
    </row>
    <row r="17865" spans="1:8" ht="18" customHeight="1">
      <c r="A17865" s="533"/>
      <c r="B17865" s="440" t="s">
        <v>13</v>
      </c>
      <c r="C17865" s="382" t="s">
        <v>416</v>
      </c>
      <c r="D17865" s="382">
        <v>511.3</v>
      </c>
      <c r="E17865" s="59">
        <v>29500</v>
      </c>
      <c r="F17865" s="132">
        <f t="shared" ref="F17865:F17936" si="282">E17865*D17865</f>
        <v>15083350</v>
      </c>
      <c r="G17865" s="92"/>
    </row>
    <row r="17866" spans="1:8" ht="18" customHeight="1">
      <c r="A17866" s="526"/>
      <c r="B17866" s="435"/>
      <c r="C17866" s="484"/>
      <c r="D17866" s="484"/>
      <c r="E17866" s="113"/>
      <c r="F17866" s="126"/>
      <c r="G17866" s="9"/>
    </row>
    <row r="17867" spans="1:8" ht="18" customHeight="1">
      <c r="A17867" s="537">
        <v>42555</v>
      </c>
      <c r="B17867" s="355"/>
      <c r="C17867" s="491" t="s">
        <v>398</v>
      </c>
      <c r="D17867" s="525"/>
      <c r="F17867" s="127"/>
    </row>
    <row r="17868" spans="1:8" ht="18" customHeight="1">
      <c r="A17868" s="531" t="s">
        <v>3125</v>
      </c>
      <c r="B17868" s="436" t="s">
        <v>134</v>
      </c>
      <c r="C17868" s="494" t="s">
        <v>152</v>
      </c>
      <c r="D17868" s="527">
        <f>SUM(D17869:D17965)</f>
        <v>14981.500000000002</v>
      </c>
      <c r="E17868" s="166"/>
      <c r="F17868" s="166">
        <f>SUM(F17869:F17965)</f>
        <v>507202750</v>
      </c>
      <c r="G17868" s="166">
        <f>SUM(G17869:G17965)</f>
        <v>507202750</v>
      </c>
    </row>
    <row r="17869" spans="1:8" ht="18" customHeight="1">
      <c r="A17869" s="532" t="s">
        <v>2599</v>
      </c>
      <c r="B17869" s="437" t="s">
        <v>363</v>
      </c>
      <c r="C17869" s="487" t="s">
        <v>267</v>
      </c>
      <c r="D17869" s="487">
        <v>170</v>
      </c>
      <c r="E17869" s="42">
        <v>57000</v>
      </c>
      <c r="F17869" s="142">
        <f t="shared" si="282"/>
        <v>9690000</v>
      </c>
      <c r="G17869" s="85">
        <f>SUM(F17869:F17870)</f>
        <v>11400000</v>
      </c>
      <c r="H17869" s="277" t="s">
        <v>2474</v>
      </c>
    </row>
    <row r="17870" spans="1:8" ht="18" customHeight="1">
      <c r="A17870" s="323"/>
      <c r="B17870" s="444" t="s">
        <v>363</v>
      </c>
      <c r="C17870" s="482" t="s">
        <v>364</v>
      </c>
      <c r="D17870" s="482">
        <v>30</v>
      </c>
      <c r="E17870" s="116">
        <v>57000</v>
      </c>
      <c r="F17870" s="131">
        <f t="shared" si="282"/>
        <v>1710000</v>
      </c>
      <c r="G17870" s="69"/>
    </row>
    <row r="17871" spans="1:8" ht="18" customHeight="1">
      <c r="A17871" s="323"/>
      <c r="B17871" s="302"/>
      <c r="C17871" s="325"/>
      <c r="D17871" s="325"/>
      <c r="E17871" s="46"/>
      <c r="F17871" s="130">
        <f t="shared" si="282"/>
        <v>0</v>
      </c>
      <c r="G17871" s="69"/>
    </row>
    <row r="17872" spans="1:8" ht="18" customHeight="1">
      <c r="A17872" s="323" t="s">
        <v>309</v>
      </c>
      <c r="B17872" s="302" t="s">
        <v>13</v>
      </c>
      <c r="C17872" s="325" t="s">
        <v>310</v>
      </c>
      <c r="D17872" s="325">
        <v>120</v>
      </c>
      <c r="E17872" s="46">
        <v>30500</v>
      </c>
      <c r="F17872" s="130">
        <f t="shared" si="282"/>
        <v>3660000</v>
      </c>
      <c r="G17872" s="86">
        <f>F17872</f>
        <v>3660000</v>
      </c>
    </row>
    <row r="17873" spans="1:9" ht="18" customHeight="1">
      <c r="A17873" s="323"/>
      <c r="B17873" s="302"/>
      <c r="C17873" s="325"/>
      <c r="D17873" s="325"/>
      <c r="E17873" s="46"/>
      <c r="F17873" s="130">
        <f t="shared" si="282"/>
        <v>0</v>
      </c>
      <c r="G17873" s="86"/>
    </row>
    <row r="17874" spans="1:9" ht="18" customHeight="1">
      <c r="A17874" s="458" t="s">
        <v>1801</v>
      </c>
      <c r="B17874" s="302" t="s">
        <v>13</v>
      </c>
      <c r="C17874" s="325" t="s">
        <v>564</v>
      </c>
      <c r="D17874" s="325">
        <v>51</v>
      </c>
      <c r="E17874" s="46">
        <v>30500</v>
      </c>
      <c r="F17874" s="130">
        <f t="shared" si="282"/>
        <v>1555500</v>
      </c>
      <c r="G17874" s="86">
        <f>F17874</f>
        <v>1555500</v>
      </c>
    </row>
    <row r="17875" spans="1:9" ht="18" customHeight="1">
      <c r="A17875" s="323"/>
      <c r="B17875" s="302"/>
      <c r="C17875" s="325"/>
      <c r="D17875" s="325"/>
      <c r="E17875" s="46"/>
      <c r="F17875" s="130">
        <f t="shared" si="282"/>
        <v>0</v>
      </c>
      <c r="G17875" s="69"/>
    </row>
    <row r="17876" spans="1:9" ht="18" customHeight="1">
      <c r="A17876" s="323" t="s">
        <v>2349</v>
      </c>
      <c r="B17876" s="302" t="s">
        <v>13</v>
      </c>
      <c r="C17876" s="325" t="s">
        <v>2546</v>
      </c>
      <c r="D17876" s="325">
        <v>60</v>
      </c>
      <c r="E17876" s="46">
        <v>30000</v>
      </c>
      <c r="F17876" s="130">
        <f t="shared" si="282"/>
        <v>1800000</v>
      </c>
      <c r="G17876" s="86">
        <f>SUM(F17876:F17877)</f>
        <v>2100000</v>
      </c>
    </row>
    <row r="17877" spans="1:9" ht="18" customHeight="1">
      <c r="A17877" s="323"/>
      <c r="B17877" s="302" t="s">
        <v>13</v>
      </c>
      <c r="C17877" s="325" t="s">
        <v>3588</v>
      </c>
      <c r="D17877" s="325">
        <v>10</v>
      </c>
      <c r="E17877" s="46">
        <v>30000</v>
      </c>
      <c r="F17877" s="130">
        <f t="shared" si="282"/>
        <v>300000</v>
      </c>
      <c r="G17877" s="69"/>
    </row>
    <row r="17878" spans="1:9" ht="18" customHeight="1">
      <c r="A17878" s="323"/>
      <c r="B17878" s="302"/>
      <c r="C17878" s="325"/>
      <c r="D17878" s="325"/>
      <c r="E17878" s="46"/>
      <c r="F17878" s="130">
        <f t="shared" si="282"/>
        <v>0</v>
      </c>
      <c r="G17878" s="69"/>
    </row>
    <row r="17879" spans="1:9" ht="18" customHeight="1">
      <c r="A17879" s="323" t="s">
        <v>2305</v>
      </c>
      <c r="B17879" s="302" t="s">
        <v>13</v>
      </c>
      <c r="C17879" s="325" t="s">
        <v>59</v>
      </c>
      <c r="D17879" s="325">
        <v>100</v>
      </c>
      <c r="E17879" s="46">
        <v>30500</v>
      </c>
      <c r="F17879" s="130">
        <f t="shared" si="282"/>
        <v>3050000</v>
      </c>
      <c r="G17879" s="86">
        <f>SUM(F17879:F17882)</f>
        <v>7625000</v>
      </c>
      <c r="I17879" s="284">
        <v>42554</v>
      </c>
    </row>
    <row r="17880" spans="1:9" ht="18" customHeight="1">
      <c r="A17880" s="323"/>
      <c r="B17880" s="302" t="s">
        <v>13</v>
      </c>
      <c r="C17880" s="325" t="s">
        <v>60</v>
      </c>
      <c r="D17880" s="325">
        <v>50</v>
      </c>
      <c r="E17880" s="46">
        <v>30500</v>
      </c>
      <c r="F17880" s="130">
        <f t="shared" si="282"/>
        <v>1525000</v>
      </c>
      <c r="G17880" s="69"/>
    </row>
    <row r="17881" spans="1:9" ht="18" customHeight="1">
      <c r="A17881" s="323"/>
      <c r="B17881" s="302" t="s">
        <v>13</v>
      </c>
      <c r="C17881" s="325" t="s">
        <v>15</v>
      </c>
      <c r="D17881" s="325">
        <v>50</v>
      </c>
      <c r="E17881" s="46">
        <v>30500</v>
      </c>
      <c r="F17881" s="130">
        <f t="shared" si="282"/>
        <v>1525000</v>
      </c>
      <c r="G17881" s="69"/>
    </row>
    <row r="17882" spans="1:9" ht="18" customHeight="1">
      <c r="A17882" s="323"/>
      <c r="B17882" s="302" t="s">
        <v>13</v>
      </c>
      <c r="C17882" s="325" t="s">
        <v>14</v>
      </c>
      <c r="D17882" s="325">
        <v>50</v>
      </c>
      <c r="E17882" s="46">
        <v>30500</v>
      </c>
      <c r="F17882" s="130">
        <f t="shared" si="282"/>
        <v>1525000</v>
      </c>
      <c r="G17882" s="69"/>
    </row>
    <row r="17883" spans="1:9" ht="18" customHeight="1">
      <c r="A17883" s="323"/>
      <c r="B17883" s="302"/>
      <c r="C17883" s="325"/>
      <c r="D17883" s="325"/>
      <c r="E17883" s="46"/>
      <c r="F17883" s="130">
        <f t="shared" si="282"/>
        <v>0</v>
      </c>
      <c r="G17883" s="69"/>
    </row>
    <row r="17884" spans="1:9" ht="18" customHeight="1">
      <c r="A17884" s="323" t="s">
        <v>2273</v>
      </c>
      <c r="B17884" s="302" t="s">
        <v>13</v>
      </c>
      <c r="C17884" s="325" t="s">
        <v>14</v>
      </c>
      <c r="D17884" s="325">
        <v>30</v>
      </c>
      <c r="E17884" s="46">
        <v>30000</v>
      </c>
      <c r="F17884" s="130">
        <f t="shared" si="282"/>
        <v>900000</v>
      </c>
      <c r="G17884" s="86">
        <f>SUM(F17884:F17887)</f>
        <v>12300000</v>
      </c>
      <c r="I17884" s="338" t="s">
        <v>2785</v>
      </c>
    </row>
    <row r="17885" spans="1:9" ht="18" customHeight="1">
      <c r="A17885" s="323"/>
      <c r="B17885" s="302" t="s">
        <v>13</v>
      </c>
      <c r="C17885" s="325" t="s">
        <v>156</v>
      </c>
      <c r="D17885" s="325">
        <v>300</v>
      </c>
      <c r="E17885" s="46">
        <v>30000</v>
      </c>
      <c r="F17885" s="130">
        <f t="shared" si="282"/>
        <v>9000000</v>
      </c>
      <c r="G17885" s="86"/>
      <c r="I17885" s="338" t="s">
        <v>2822</v>
      </c>
    </row>
    <row r="17886" spans="1:9" ht="18" customHeight="1">
      <c r="A17886" s="323"/>
      <c r="B17886" s="302" t="s">
        <v>13</v>
      </c>
      <c r="C17886" s="325" t="s">
        <v>59</v>
      </c>
      <c r="D17886" s="325">
        <v>30</v>
      </c>
      <c r="E17886" s="46">
        <v>30000</v>
      </c>
      <c r="F17886" s="130">
        <f t="shared" si="282"/>
        <v>900000</v>
      </c>
      <c r="G17886" s="86"/>
      <c r="I17886" s="338" t="s">
        <v>2785</v>
      </c>
    </row>
    <row r="17887" spans="1:9" ht="18" customHeight="1">
      <c r="A17887" s="323"/>
      <c r="B17887" s="302" t="s">
        <v>13</v>
      </c>
      <c r="C17887" s="325" t="s">
        <v>60</v>
      </c>
      <c r="D17887" s="325">
        <v>50</v>
      </c>
      <c r="E17887" s="46">
        <v>30000</v>
      </c>
      <c r="F17887" s="130">
        <f t="shared" si="282"/>
        <v>1500000</v>
      </c>
      <c r="G17887" s="86"/>
      <c r="I17887" s="338" t="s">
        <v>2785</v>
      </c>
    </row>
    <row r="17888" spans="1:9" ht="18" customHeight="1">
      <c r="A17888" s="323"/>
      <c r="B17888" s="302"/>
      <c r="C17888" s="325"/>
      <c r="D17888" s="325"/>
      <c r="E17888" s="46"/>
      <c r="F17888" s="130">
        <f t="shared" si="282"/>
        <v>0</v>
      </c>
      <c r="G17888" s="69"/>
    </row>
    <row r="17889" spans="1:8" ht="18" customHeight="1">
      <c r="A17889" s="323" t="s">
        <v>2448</v>
      </c>
      <c r="B17889" s="302" t="s">
        <v>31</v>
      </c>
      <c r="C17889" s="325" t="s">
        <v>60</v>
      </c>
      <c r="D17889" s="325">
        <v>34</v>
      </c>
      <c r="E17889" s="46">
        <v>35000</v>
      </c>
      <c r="F17889" s="130">
        <f t="shared" si="282"/>
        <v>1190000</v>
      </c>
      <c r="G17889" s="86">
        <f>SUM(F17889:F17892)</f>
        <v>12242250</v>
      </c>
      <c r="H17889" s="277" t="s">
        <v>2474</v>
      </c>
    </row>
    <row r="17890" spans="1:8" ht="18" customHeight="1">
      <c r="A17890" s="323"/>
      <c r="B17890" s="302" t="s">
        <v>31</v>
      </c>
      <c r="C17890" s="325" t="s">
        <v>192</v>
      </c>
      <c r="D17890" s="325">
        <v>110.5</v>
      </c>
      <c r="E17890" s="46">
        <v>35500</v>
      </c>
      <c r="F17890" s="130">
        <f t="shared" si="282"/>
        <v>3922750</v>
      </c>
      <c r="G17890" s="86"/>
    </row>
    <row r="17891" spans="1:8" ht="18" customHeight="1">
      <c r="A17891" s="323"/>
      <c r="B17891" s="302" t="s">
        <v>31</v>
      </c>
      <c r="C17891" s="325" t="s">
        <v>1218</v>
      </c>
      <c r="D17891" s="325">
        <v>100.4</v>
      </c>
      <c r="E17891" s="46">
        <v>35000</v>
      </c>
      <c r="F17891" s="130">
        <f t="shared" si="282"/>
        <v>3514000</v>
      </c>
      <c r="G17891" s="86"/>
    </row>
    <row r="17892" spans="1:8" ht="18" customHeight="1">
      <c r="A17892" s="323"/>
      <c r="B17892" s="302" t="s">
        <v>31</v>
      </c>
      <c r="C17892" s="325" t="s">
        <v>856</v>
      </c>
      <c r="D17892" s="325">
        <v>103.3</v>
      </c>
      <c r="E17892" s="46">
        <v>35000</v>
      </c>
      <c r="F17892" s="130">
        <f t="shared" si="282"/>
        <v>3615500</v>
      </c>
      <c r="G17892" s="86"/>
    </row>
    <row r="17893" spans="1:8" ht="18" customHeight="1">
      <c r="A17893" s="323"/>
      <c r="B17893" s="302"/>
      <c r="C17893" s="325"/>
      <c r="D17893" s="325"/>
      <c r="E17893" s="46"/>
      <c r="F17893" s="130">
        <f t="shared" si="282"/>
        <v>0</v>
      </c>
      <c r="G17893" s="86"/>
    </row>
    <row r="17894" spans="1:8" ht="18" customHeight="1">
      <c r="A17894" s="323" t="s">
        <v>193</v>
      </c>
      <c r="B17894" s="302" t="s">
        <v>13</v>
      </c>
      <c r="C17894" s="325" t="s">
        <v>1171</v>
      </c>
      <c r="D17894" s="325">
        <v>114</v>
      </c>
      <c r="E17894" s="46">
        <v>32000</v>
      </c>
      <c r="F17894" s="130">
        <f t="shared" si="282"/>
        <v>3648000</v>
      </c>
      <c r="G17894" s="86">
        <f>SUM(F17894:F17900)</f>
        <v>77640550</v>
      </c>
      <c r="H17894" s="277" t="s">
        <v>2474</v>
      </c>
    </row>
    <row r="17895" spans="1:8" ht="18" customHeight="1">
      <c r="A17895" s="323"/>
      <c r="B17895" s="302" t="s">
        <v>13</v>
      </c>
      <c r="C17895" s="325" t="s">
        <v>1335</v>
      </c>
      <c r="D17895" s="325">
        <v>203</v>
      </c>
      <c r="E17895" s="46">
        <v>32000</v>
      </c>
      <c r="F17895" s="130">
        <f t="shared" si="282"/>
        <v>6496000</v>
      </c>
      <c r="G17895" s="69"/>
    </row>
    <row r="17896" spans="1:8" ht="18" customHeight="1">
      <c r="A17896" s="323"/>
      <c r="B17896" s="302" t="s">
        <v>13</v>
      </c>
      <c r="C17896" s="325" t="s">
        <v>1311</v>
      </c>
      <c r="D17896" s="325">
        <v>110</v>
      </c>
      <c r="E17896" s="46">
        <v>32000</v>
      </c>
      <c r="F17896" s="130">
        <f t="shared" si="282"/>
        <v>3520000</v>
      </c>
      <c r="G17896" s="69"/>
    </row>
    <row r="17897" spans="1:8" ht="18" customHeight="1">
      <c r="A17897" s="323"/>
      <c r="B17897" s="302" t="s">
        <v>13</v>
      </c>
      <c r="C17897" s="325" t="s">
        <v>3585</v>
      </c>
      <c r="D17897" s="325">
        <v>200</v>
      </c>
      <c r="E17897" s="46">
        <v>32500</v>
      </c>
      <c r="F17897" s="130">
        <f t="shared" si="282"/>
        <v>6500000</v>
      </c>
      <c r="G17897" s="69"/>
      <c r="H17897" s="354"/>
    </row>
    <row r="17898" spans="1:8" ht="18" customHeight="1">
      <c r="A17898" s="323"/>
      <c r="B17898" s="302" t="s">
        <v>31</v>
      </c>
      <c r="C17898" s="325" t="s">
        <v>1906</v>
      </c>
      <c r="D17898" s="325">
        <v>523.9</v>
      </c>
      <c r="E17898" s="46">
        <v>36500</v>
      </c>
      <c r="F17898" s="130">
        <f t="shared" si="282"/>
        <v>19122350</v>
      </c>
      <c r="G17898" s="69"/>
    </row>
    <row r="17899" spans="1:8" ht="18" customHeight="1">
      <c r="A17899" s="323"/>
      <c r="B17899" s="302" t="s">
        <v>31</v>
      </c>
      <c r="C17899" s="325" t="s">
        <v>206</v>
      </c>
      <c r="D17899" s="325">
        <v>540</v>
      </c>
      <c r="E17899" s="46">
        <v>36500</v>
      </c>
      <c r="F17899" s="130">
        <f t="shared" si="282"/>
        <v>19710000</v>
      </c>
      <c r="G17899" s="69"/>
    </row>
    <row r="17900" spans="1:8" ht="18" customHeight="1">
      <c r="A17900" s="323"/>
      <c r="B17900" s="302" t="s">
        <v>31</v>
      </c>
      <c r="C17900" s="325" t="s">
        <v>329</v>
      </c>
      <c r="D17900" s="325">
        <v>510.8</v>
      </c>
      <c r="E17900" s="46">
        <v>36500</v>
      </c>
      <c r="F17900" s="130">
        <f t="shared" si="282"/>
        <v>18644200</v>
      </c>
      <c r="G17900" s="69"/>
    </row>
    <row r="17901" spans="1:8" ht="18" customHeight="1">
      <c r="A17901" s="323"/>
      <c r="B17901" s="302"/>
      <c r="C17901" s="325"/>
      <c r="D17901" s="325"/>
      <c r="E17901" s="46"/>
      <c r="F17901" s="130">
        <f t="shared" si="282"/>
        <v>0</v>
      </c>
      <c r="G17901" s="69"/>
    </row>
    <row r="17902" spans="1:8" ht="18" customHeight="1">
      <c r="A17902" s="323" t="s">
        <v>727</v>
      </c>
      <c r="B17902" s="302" t="s">
        <v>31</v>
      </c>
      <c r="C17902" s="325" t="s">
        <v>1911</v>
      </c>
      <c r="D17902" s="325">
        <v>229.8</v>
      </c>
      <c r="E17902" s="46">
        <v>36000</v>
      </c>
      <c r="F17902" s="130">
        <f t="shared" si="282"/>
        <v>8272800</v>
      </c>
      <c r="G17902" s="86">
        <f>F17902</f>
        <v>8272800</v>
      </c>
      <c r="H17902" s="277" t="s">
        <v>2474</v>
      </c>
    </row>
    <row r="17903" spans="1:8" ht="18" customHeight="1">
      <c r="A17903" s="323"/>
      <c r="B17903" s="302"/>
      <c r="C17903" s="325"/>
      <c r="D17903" s="325"/>
      <c r="E17903" s="46"/>
      <c r="F17903" s="130">
        <f t="shared" si="282"/>
        <v>0</v>
      </c>
      <c r="G17903" s="69"/>
    </row>
    <row r="17904" spans="1:8" ht="18" customHeight="1">
      <c r="A17904" s="323" t="s">
        <v>210</v>
      </c>
      <c r="B17904" s="302" t="s">
        <v>23</v>
      </c>
      <c r="C17904" s="325" t="s">
        <v>211</v>
      </c>
      <c r="D17904" s="325">
        <v>371.9</v>
      </c>
      <c r="E17904" s="46">
        <v>31000</v>
      </c>
      <c r="F17904" s="130">
        <f t="shared" si="282"/>
        <v>11528900</v>
      </c>
      <c r="G17904" s="86">
        <f>SUM(F17904:F17909)</f>
        <v>47251900</v>
      </c>
      <c r="H17904" s="277" t="s">
        <v>2474</v>
      </c>
    </row>
    <row r="17905" spans="1:9" ht="18" customHeight="1">
      <c r="A17905" s="323"/>
      <c r="B17905" s="302" t="s">
        <v>212</v>
      </c>
      <c r="C17905" s="325" t="s">
        <v>1148</v>
      </c>
      <c r="D17905" s="325">
        <v>50</v>
      </c>
      <c r="E17905" s="46">
        <v>31000</v>
      </c>
      <c r="F17905" s="130">
        <f t="shared" si="282"/>
        <v>1550000</v>
      </c>
      <c r="G17905" s="69"/>
    </row>
    <row r="17906" spans="1:9" ht="18" customHeight="1">
      <c r="A17906" s="323"/>
      <c r="B17906" s="302" t="s">
        <v>212</v>
      </c>
      <c r="C17906" s="325" t="s">
        <v>344</v>
      </c>
      <c r="D17906" s="325">
        <v>425</v>
      </c>
      <c r="E17906" s="46">
        <v>31000</v>
      </c>
      <c r="F17906" s="130">
        <f t="shared" si="282"/>
        <v>13175000</v>
      </c>
      <c r="G17906" s="69"/>
    </row>
    <row r="17907" spans="1:9" ht="18" customHeight="1">
      <c r="A17907" s="323"/>
      <c r="B17907" s="302" t="s">
        <v>212</v>
      </c>
      <c r="C17907" s="325" t="s">
        <v>213</v>
      </c>
      <c r="D17907" s="325">
        <v>500</v>
      </c>
      <c r="E17907" s="46">
        <v>31000</v>
      </c>
      <c r="F17907" s="130">
        <f t="shared" si="282"/>
        <v>15500000</v>
      </c>
      <c r="G17907" s="69"/>
    </row>
    <row r="17908" spans="1:9" ht="18" customHeight="1">
      <c r="A17908" s="323"/>
      <c r="B17908" s="302" t="s">
        <v>31</v>
      </c>
      <c r="C17908" s="325" t="s">
        <v>171</v>
      </c>
      <c r="D17908" s="325">
        <v>100</v>
      </c>
      <c r="E17908" s="46">
        <v>36000</v>
      </c>
      <c r="F17908" s="130">
        <f t="shared" si="282"/>
        <v>3600000</v>
      </c>
      <c r="G17908" s="69"/>
    </row>
    <row r="17909" spans="1:9" ht="18" customHeight="1">
      <c r="A17909" s="323"/>
      <c r="B17909" s="302" t="s">
        <v>31</v>
      </c>
      <c r="C17909" s="325" t="s">
        <v>3593</v>
      </c>
      <c r="D17909" s="325">
        <v>52</v>
      </c>
      <c r="E17909" s="46">
        <v>36500</v>
      </c>
      <c r="F17909" s="130">
        <f t="shared" si="282"/>
        <v>1898000</v>
      </c>
      <c r="G17909" s="69"/>
    </row>
    <row r="17910" spans="1:9" ht="18" customHeight="1">
      <c r="A17910" s="323"/>
      <c r="B17910" s="302"/>
      <c r="C17910" s="325"/>
      <c r="D17910" s="325"/>
      <c r="E17910" s="46"/>
      <c r="F17910" s="130">
        <f t="shared" si="282"/>
        <v>0</v>
      </c>
      <c r="G17910" s="69"/>
    </row>
    <row r="17911" spans="1:9" ht="18" customHeight="1">
      <c r="A17911" s="323" t="s">
        <v>93</v>
      </c>
      <c r="B17911" s="302" t="s">
        <v>13</v>
      </c>
      <c r="C17911" s="325" t="s">
        <v>3587</v>
      </c>
      <c r="D17911" s="325">
        <v>514</v>
      </c>
      <c r="E17911" s="46">
        <v>30500</v>
      </c>
      <c r="F17911" s="130">
        <f t="shared" si="282"/>
        <v>15677000</v>
      </c>
      <c r="G17911" s="86">
        <f>SUM(F17911:F17913)</f>
        <v>40422000</v>
      </c>
      <c r="H17911" s="277" t="s">
        <v>2474</v>
      </c>
    </row>
    <row r="17912" spans="1:9" ht="18" customHeight="1">
      <c r="A17912" s="323"/>
      <c r="B17912" s="302" t="s">
        <v>510</v>
      </c>
      <c r="C17912" s="325" t="s">
        <v>3037</v>
      </c>
      <c r="D17912" s="325">
        <v>200</v>
      </c>
      <c r="E17912" s="46">
        <v>35000</v>
      </c>
      <c r="F17912" s="130">
        <f t="shared" si="282"/>
        <v>7000000</v>
      </c>
      <c r="G17912" s="69"/>
    </row>
    <row r="17913" spans="1:9" ht="18" customHeight="1">
      <c r="A17913" s="323"/>
      <c r="B17913" s="302" t="s">
        <v>510</v>
      </c>
      <c r="C17913" s="325" t="s">
        <v>1063</v>
      </c>
      <c r="D17913" s="325">
        <v>507</v>
      </c>
      <c r="E17913" s="46">
        <v>35000</v>
      </c>
      <c r="F17913" s="130">
        <f t="shared" si="282"/>
        <v>17745000</v>
      </c>
      <c r="G17913" s="69"/>
    </row>
    <row r="17914" spans="1:9" ht="18" customHeight="1">
      <c r="A17914" s="323"/>
      <c r="B17914" s="302"/>
      <c r="C17914" s="325"/>
      <c r="D17914" s="325"/>
      <c r="E17914" s="46"/>
      <c r="F17914" s="130">
        <f t="shared" si="282"/>
        <v>0</v>
      </c>
      <c r="G17914" s="69"/>
    </row>
    <row r="17915" spans="1:9" ht="18" customHeight="1">
      <c r="A17915" s="323" t="s">
        <v>490</v>
      </c>
      <c r="B17915" s="302" t="s">
        <v>23</v>
      </c>
      <c r="C17915" s="325" t="s">
        <v>3591</v>
      </c>
      <c r="D17915" s="325">
        <v>130.6</v>
      </c>
      <c r="E17915" s="46">
        <v>36000</v>
      </c>
      <c r="F17915" s="130">
        <f t="shared" si="282"/>
        <v>4701600</v>
      </c>
      <c r="G17915" s="86">
        <f>SUM(F17915:F17917)</f>
        <v>12216600</v>
      </c>
      <c r="H17915" s="277" t="s">
        <v>2474</v>
      </c>
    </row>
    <row r="17916" spans="1:9" ht="18" customHeight="1">
      <c r="A17916" s="323"/>
      <c r="B17916" s="302" t="s">
        <v>31</v>
      </c>
      <c r="C17916" s="325" t="s">
        <v>118</v>
      </c>
      <c r="D17916" s="325">
        <v>121</v>
      </c>
      <c r="E17916" s="46">
        <v>35000</v>
      </c>
      <c r="F17916" s="130">
        <f t="shared" si="282"/>
        <v>4235000</v>
      </c>
      <c r="G17916" s="69"/>
    </row>
    <row r="17917" spans="1:9" ht="18" customHeight="1">
      <c r="A17917" s="323"/>
      <c r="B17917" s="302" t="s">
        <v>1022</v>
      </c>
      <c r="C17917" s="325" t="s">
        <v>1136</v>
      </c>
      <c r="D17917" s="325">
        <v>80</v>
      </c>
      <c r="E17917" s="46">
        <v>41000</v>
      </c>
      <c r="F17917" s="130">
        <f>E17917*D17917</f>
        <v>3280000</v>
      </c>
      <c r="G17917" s="86"/>
    </row>
    <row r="17918" spans="1:9" ht="18" customHeight="1">
      <c r="A17918" s="323"/>
      <c r="B17918" s="302"/>
      <c r="C17918" s="325"/>
      <c r="D17918" s="325"/>
      <c r="E17918" s="46"/>
      <c r="F17918" s="130">
        <f t="shared" si="282"/>
        <v>0</v>
      </c>
      <c r="G17918" s="69"/>
    </row>
    <row r="17919" spans="1:9" ht="18" customHeight="1">
      <c r="A17919" s="323" t="s">
        <v>2469</v>
      </c>
      <c r="B17919" s="302" t="s">
        <v>31</v>
      </c>
      <c r="C17919" s="325" t="s">
        <v>200</v>
      </c>
      <c r="D17919" s="325">
        <v>150</v>
      </c>
      <c r="E17919" s="46">
        <v>36500</v>
      </c>
      <c r="F17919" s="130">
        <f t="shared" si="282"/>
        <v>5475000</v>
      </c>
      <c r="G17919" s="86">
        <f>SUM(F17919:F17922)</f>
        <v>7714750</v>
      </c>
      <c r="I17919" s="338" t="s">
        <v>2520</v>
      </c>
    </row>
    <row r="17920" spans="1:9" ht="18" customHeight="1">
      <c r="A17920" s="323"/>
      <c r="B17920" s="302" t="s">
        <v>31</v>
      </c>
      <c r="C17920" s="325" t="s">
        <v>3586</v>
      </c>
      <c r="D17920" s="325">
        <v>10</v>
      </c>
      <c r="E17920" s="46">
        <v>35000</v>
      </c>
      <c r="F17920" s="130">
        <f t="shared" si="282"/>
        <v>350000</v>
      </c>
      <c r="G17920" s="69"/>
      <c r="I17920" s="338" t="s">
        <v>2520</v>
      </c>
    </row>
    <row r="17921" spans="1:9" ht="18" customHeight="1">
      <c r="A17921" s="323"/>
      <c r="B17921" s="302" t="s">
        <v>31</v>
      </c>
      <c r="C17921" s="325" t="s">
        <v>2781</v>
      </c>
      <c r="D17921" s="325">
        <v>31.5</v>
      </c>
      <c r="E17921" s="46">
        <v>36500</v>
      </c>
      <c r="F17921" s="130">
        <f t="shared" si="282"/>
        <v>1149750</v>
      </c>
      <c r="G17921" s="69"/>
      <c r="I17921" s="338" t="s">
        <v>2520</v>
      </c>
    </row>
    <row r="17922" spans="1:9" ht="18" customHeight="1">
      <c r="A17922" s="323"/>
      <c r="B17922" s="302" t="s">
        <v>31</v>
      </c>
      <c r="C17922" s="325" t="s">
        <v>2543</v>
      </c>
      <c r="D17922" s="325">
        <v>20</v>
      </c>
      <c r="E17922" s="46">
        <v>37000</v>
      </c>
      <c r="F17922" s="130">
        <f t="shared" si="282"/>
        <v>740000</v>
      </c>
      <c r="G17922" s="69"/>
      <c r="I17922" s="338" t="s">
        <v>2520</v>
      </c>
    </row>
    <row r="17923" spans="1:9" ht="18" customHeight="1">
      <c r="A17923" s="323"/>
      <c r="B17923" s="302"/>
      <c r="C17923" s="325"/>
      <c r="D17923" s="325"/>
      <c r="E17923" s="46"/>
      <c r="F17923" s="130">
        <f t="shared" si="282"/>
        <v>0</v>
      </c>
      <c r="G17923" s="69"/>
    </row>
    <row r="17924" spans="1:9" ht="18" customHeight="1">
      <c r="A17924" s="323" t="s">
        <v>2454</v>
      </c>
      <c r="B17924" s="302" t="s">
        <v>31</v>
      </c>
      <c r="C17924" s="325" t="s">
        <v>192</v>
      </c>
      <c r="D17924" s="325">
        <v>154</v>
      </c>
      <c r="E17924" s="46">
        <v>33000</v>
      </c>
      <c r="F17924" s="130">
        <f t="shared" si="282"/>
        <v>5082000</v>
      </c>
      <c r="G17924" s="86">
        <f>F17924</f>
        <v>5082000</v>
      </c>
      <c r="H17924" s="277" t="s">
        <v>2474</v>
      </c>
    </row>
    <row r="17925" spans="1:9" ht="18" customHeight="1">
      <c r="A17925" s="323"/>
      <c r="B17925" s="302"/>
      <c r="C17925" s="325"/>
      <c r="D17925" s="325"/>
      <c r="E17925" s="46"/>
      <c r="F17925" s="130">
        <f t="shared" si="282"/>
        <v>0</v>
      </c>
      <c r="G17925" s="69"/>
    </row>
    <row r="17926" spans="1:9" ht="18" customHeight="1">
      <c r="A17926" s="323" t="s">
        <v>207</v>
      </c>
      <c r="B17926" s="302" t="s">
        <v>23</v>
      </c>
      <c r="C17926" s="325" t="s">
        <v>3589</v>
      </c>
      <c r="D17926" s="325">
        <v>141.9</v>
      </c>
      <c r="E17926" s="46">
        <v>33000</v>
      </c>
      <c r="F17926" s="130">
        <f t="shared" si="282"/>
        <v>4682700</v>
      </c>
      <c r="G17926" s="86">
        <f>SUM(F17926:F17927)</f>
        <v>5011200</v>
      </c>
      <c r="H17926" s="277" t="s">
        <v>2474</v>
      </c>
    </row>
    <row r="17927" spans="1:9" ht="18" customHeight="1">
      <c r="A17927" s="323"/>
      <c r="B17927" s="302" t="s">
        <v>31</v>
      </c>
      <c r="C17927" s="325" t="s">
        <v>182</v>
      </c>
      <c r="D17927" s="325">
        <v>9</v>
      </c>
      <c r="E17927" s="46">
        <v>36500</v>
      </c>
      <c r="F17927" s="130">
        <f t="shared" si="282"/>
        <v>328500</v>
      </c>
      <c r="G17927" s="86"/>
    </row>
    <row r="17928" spans="1:9" ht="18" customHeight="1">
      <c r="A17928" s="323"/>
      <c r="B17928" s="302"/>
      <c r="C17928" s="325"/>
      <c r="D17928" s="325"/>
      <c r="E17928" s="46"/>
      <c r="F17928" s="130">
        <f t="shared" si="282"/>
        <v>0</v>
      </c>
      <c r="G17928" s="69"/>
    </row>
    <row r="17929" spans="1:9" ht="18" customHeight="1">
      <c r="A17929" s="323" t="s">
        <v>1479</v>
      </c>
      <c r="B17929" s="302" t="s">
        <v>31</v>
      </c>
      <c r="C17929" s="325" t="s">
        <v>1991</v>
      </c>
      <c r="D17929" s="325">
        <v>65.599999999999994</v>
      </c>
      <c r="E17929" s="46">
        <v>33000</v>
      </c>
      <c r="F17929" s="130">
        <f t="shared" si="282"/>
        <v>2164800</v>
      </c>
      <c r="G17929" s="86">
        <f>F17929</f>
        <v>2164800</v>
      </c>
      <c r="H17929" s="277" t="s">
        <v>2474</v>
      </c>
    </row>
    <row r="17930" spans="1:9" ht="18" customHeight="1">
      <c r="A17930" s="323"/>
      <c r="B17930" s="302"/>
      <c r="C17930" s="325"/>
      <c r="D17930" s="325"/>
      <c r="E17930" s="46"/>
      <c r="F17930" s="130">
        <f t="shared" si="282"/>
        <v>0</v>
      </c>
      <c r="G17930" s="69"/>
    </row>
    <row r="17931" spans="1:9" ht="18" customHeight="1">
      <c r="A17931" s="323" t="s">
        <v>245</v>
      </c>
      <c r="B17931" s="302" t="s">
        <v>31</v>
      </c>
      <c r="C17931" s="325" t="s">
        <v>3446</v>
      </c>
      <c r="D17931" s="325">
        <v>450</v>
      </c>
      <c r="E17931" s="46">
        <v>34500</v>
      </c>
      <c r="F17931" s="130">
        <f t="shared" si="282"/>
        <v>15525000</v>
      </c>
      <c r="G17931" s="86">
        <f>SUM(F17931:F17932)</f>
        <v>22707900</v>
      </c>
      <c r="H17931" s="277" t="s">
        <v>2474</v>
      </c>
    </row>
    <row r="17932" spans="1:9" ht="18" customHeight="1">
      <c r="A17932" s="323"/>
      <c r="B17932" s="302" t="s">
        <v>31</v>
      </c>
      <c r="C17932" s="325" t="s">
        <v>3447</v>
      </c>
      <c r="D17932" s="325">
        <v>208.2</v>
      </c>
      <c r="E17932" s="46">
        <v>34500</v>
      </c>
      <c r="F17932" s="130">
        <f t="shared" si="282"/>
        <v>7182900</v>
      </c>
      <c r="G17932" s="69"/>
    </row>
    <row r="17933" spans="1:9" ht="18" customHeight="1">
      <c r="A17933" s="323"/>
      <c r="B17933" s="302"/>
      <c r="C17933" s="325"/>
      <c r="D17933" s="325"/>
      <c r="E17933" s="46"/>
      <c r="F17933" s="130">
        <f t="shared" si="282"/>
        <v>0</v>
      </c>
      <c r="G17933" s="69"/>
    </row>
    <row r="17934" spans="1:9" ht="18" customHeight="1">
      <c r="A17934" s="323" t="s">
        <v>51</v>
      </c>
      <c r="B17934" s="302" t="s">
        <v>31</v>
      </c>
      <c r="C17934" s="325" t="s">
        <v>43</v>
      </c>
      <c r="D17934" s="325">
        <v>210</v>
      </c>
      <c r="E17934" s="46">
        <v>35000</v>
      </c>
      <c r="F17934" s="130">
        <f t="shared" si="282"/>
        <v>7350000</v>
      </c>
      <c r="G17934" s="86">
        <f>SUM(F17934:F17935)</f>
        <v>8374000</v>
      </c>
      <c r="H17934" s="277" t="s">
        <v>2474</v>
      </c>
    </row>
    <row r="17935" spans="1:9" ht="18" customHeight="1">
      <c r="A17935" s="323"/>
      <c r="B17935" s="302" t="s">
        <v>31</v>
      </c>
      <c r="C17935" s="325" t="s">
        <v>293</v>
      </c>
      <c r="D17935" s="325">
        <v>32</v>
      </c>
      <c r="E17935" s="46">
        <v>32000</v>
      </c>
      <c r="F17935" s="130">
        <f t="shared" si="282"/>
        <v>1024000</v>
      </c>
      <c r="G17935" s="69"/>
    </row>
    <row r="17936" spans="1:9" ht="18" customHeight="1">
      <c r="A17936" s="323"/>
      <c r="B17936" s="302"/>
      <c r="C17936" s="325"/>
      <c r="D17936" s="325"/>
      <c r="E17936" s="46"/>
      <c r="F17936" s="130">
        <f t="shared" si="282"/>
        <v>0</v>
      </c>
      <c r="G17936" s="69"/>
    </row>
    <row r="17937" spans="1:8" ht="18" customHeight="1">
      <c r="A17937" s="323" t="s">
        <v>88</v>
      </c>
      <c r="B17937" s="302" t="s">
        <v>13</v>
      </c>
      <c r="C17937" s="325" t="s">
        <v>144</v>
      </c>
      <c r="D17937" s="325">
        <v>877.8</v>
      </c>
      <c r="E17937" s="46">
        <v>29500</v>
      </c>
      <c r="F17937" s="130">
        <f t="shared" ref="F17937:F18023" si="283">E17937*D17937</f>
        <v>25895100</v>
      </c>
      <c r="G17937" s="86">
        <f>SUM(F17937:F17938)</f>
        <v>43005100</v>
      </c>
      <c r="H17937" s="277" t="s">
        <v>2474</v>
      </c>
    </row>
    <row r="17938" spans="1:8" ht="18" customHeight="1">
      <c r="A17938" s="323"/>
      <c r="B17938" s="302" t="s">
        <v>13</v>
      </c>
      <c r="C17938" s="325" t="s">
        <v>416</v>
      </c>
      <c r="D17938" s="325">
        <v>580</v>
      </c>
      <c r="E17938" s="46">
        <v>29500</v>
      </c>
      <c r="F17938" s="130">
        <f t="shared" si="283"/>
        <v>17110000</v>
      </c>
      <c r="G17938" s="69"/>
    </row>
    <row r="17939" spans="1:8" ht="18" customHeight="1">
      <c r="A17939" s="323"/>
      <c r="B17939" s="302"/>
      <c r="C17939" s="325"/>
      <c r="D17939" s="325"/>
      <c r="E17939" s="46"/>
      <c r="F17939" s="130">
        <f t="shared" si="283"/>
        <v>0</v>
      </c>
      <c r="G17939" s="69"/>
    </row>
    <row r="17940" spans="1:8" ht="18" customHeight="1">
      <c r="A17940" s="323" t="s">
        <v>178</v>
      </c>
      <c r="B17940" s="302" t="s">
        <v>13</v>
      </c>
      <c r="C17940" s="325" t="s">
        <v>3581</v>
      </c>
      <c r="D17940" s="325">
        <v>495</v>
      </c>
      <c r="E17940" s="46">
        <v>32000</v>
      </c>
      <c r="F17940" s="130">
        <f t="shared" si="283"/>
        <v>15840000</v>
      </c>
      <c r="G17940" s="86">
        <f>F17940</f>
        <v>15840000</v>
      </c>
      <c r="H17940" s="277" t="s">
        <v>2474</v>
      </c>
    </row>
    <row r="17941" spans="1:8" ht="18" customHeight="1">
      <c r="A17941" s="323"/>
      <c r="B17941" s="302"/>
      <c r="C17941" s="325"/>
      <c r="D17941" s="325"/>
      <c r="E17941" s="46"/>
      <c r="F17941" s="130">
        <f t="shared" si="283"/>
        <v>0</v>
      </c>
      <c r="G17941" s="69"/>
    </row>
    <row r="17942" spans="1:8" ht="18" customHeight="1">
      <c r="A17942" s="323" t="s">
        <v>1843</v>
      </c>
      <c r="B17942" s="302" t="s">
        <v>13</v>
      </c>
      <c r="C17942" s="325" t="s">
        <v>2506</v>
      </c>
      <c r="D17942" s="325">
        <v>287.3</v>
      </c>
      <c r="E17942" s="46">
        <v>30500</v>
      </c>
      <c r="F17942" s="130">
        <f t="shared" si="283"/>
        <v>8762650</v>
      </c>
      <c r="G17942" s="86">
        <f>SUM(F17942:F17943)</f>
        <v>17273350</v>
      </c>
      <c r="H17942" s="277" t="s">
        <v>2474</v>
      </c>
    </row>
    <row r="17943" spans="1:8" ht="18" customHeight="1">
      <c r="A17943" s="323"/>
      <c r="B17943" s="302" t="s">
        <v>23</v>
      </c>
      <c r="C17943" s="325" t="s">
        <v>92</v>
      </c>
      <c r="D17943" s="325">
        <v>257.89999999999998</v>
      </c>
      <c r="E17943" s="46">
        <v>33000</v>
      </c>
      <c r="F17943" s="130">
        <f t="shared" si="283"/>
        <v>8510700</v>
      </c>
      <c r="G17943" s="69"/>
    </row>
    <row r="17944" spans="1:8" ht="18" customHeight="1">
      <c r="A17944" s="323"/>
      <c r="B17944" s="302"/>
      <c r="C17944" s="325"/>
      <c r="D17944" s="325"/>
      <c r="E17944" s="46"/>
      <c r="F17944" s="130">
        <f t="shared" si="283"/>
        <v>0</v>
      </c>
      <c r="G17944" s="69"/>
    </row>
    <row r="17945" spans="1:8" ht="18" customHeight="1">
      <c r="A17945" s="323" t="s">
        <v>52</v>
      </c>
      <c r="B17945" s="302" t="s">
        <v>208</v>
      </c>
      <c r="C17945" s="325" t="s">
        <v>1941</v>
      </c>
      <c r="D17945" s="325">
        <v>800</v>
      </c>
      <c r="E17945" s="46">
        <v>36400</v>
      </c>
      <c r="F17945" s="130">
        <f t="shared" si="283"/>
        <v>29120000</v>
      </c>
      <c r="G17945" s="86">
        <f>SUM(F17945:F17946)</f>
        <v>75140000</v>
      </c>
      <c r="H17945" s="277" t="s">
        <v>2474</v>
      </c>
    </row>
    <row r="17946" spans="1:8" ht="18" customHeight="1">
      <c r="A17946" s="323"/>
      <c r="B17946" s="302" t="s">
        <v>31</v>
      </c>
      <c r="C17946" s="325" t="s">
        <v>3498</v>
      </c>
      <c r="D17946" s="325">
        <v>1300</v>
      </c>
      <c r="E17946" s="46">
        <v>35400</v>
      </c>
      <c r="F17946" s="130">
        <f t="shared" si="283"/>
        <v>46020000</v>
      </c>
      <c r="G17946" s="69"/>
    </row>
    <row r="17947" spans="1:8" ht="18" customHeight="1">
      <c r="A17947" s="323"/>
      <c r="B17947" s="302"/>
      <c r="C17947" s="325"/>
      <c r="D17947" s="325"/>
      <c r="E17947" s="46"/>
      <c r="F17947" s="130">
        <f t="shared" si="283"/>
        <v>0</v>
      </c>
      <c r="G17947" s="69"/>
    </row>
    <row r="17948" spans="1:8" ht="18" customHeight="1">
      <c r="A17948" s="323" t="s">
        <v>90</v>
      </c>
      <c r="B17948" s="302" t="s">
        <v>13</v>
      </c>
      <c r="C17948" s="325" t="s">
        <v>533</v>
      </c>
      <c r="D17948" s="325">
        <v>103.9</v>
      </c>
      <c r="E17948" s="46">
        <v>30500</v>
      </c>
      <c r="F17948" s="130">
        <f t="shared" si="283"/>
        <v>3168950</v>
      </c>
      <c r="G17948" s="86">
        <f>SUM(F17948:F17950)</f>
        <v>19115000</v>
      </c>
      <c r="H17948" s="277" t="s">
        <v>2474</v>
      </c>
    </row>
    <row r="17949" spans="1:8" ht="18" customHeight="1">
      <c r="A17949" s="323"/>
      <c r="B17949" s="302" t="s">
        <v>23</v>
      </c>
      <c r="C17949" s="325" t="s">
        <v>761</v>
      </c>
      <c r="D17949" s="325">
        <v>318.89999999999998</v>
      </c>
      <c r="E17949" s="46">
        <v>34500</v>
      </c>
      <c r="F17949" s="130">
        <f t="shared" si="283"/>
        <v>11002050</v>
      </c>
      <c r="G17949" s="69"/>
    </row>
    <row r="17950" spans="1:8" ht="18" customHeight="1">
      <c r="A17950" s="323"/>
      <c r="B17950" s="302" t="s">
        <v>230</v>
      </c>
      <c r="C17950" s="325" t="s">
        <v>787</v>
      </c>
      <c r="D17950" s="325">
        <v>123.6</v>
      </c>
      <c r="E17950" s="46">
        <v>40000</v>
      </c>
      <c r="F17950" s="130">
        <f t="shared" si="283"/>
        <v>4944000</v>
      </c>
      <c r="G17950" s="69"/>
    </row>
    <row r="17951" spans="1:8" ht="18" customHeight="1">
      <c r="A17951" s="323"/>
      <c r="B17951" s="302"/>
      <c r="C17951" s="325"/>
      <c r="D17951" s="325"/>
      <c r="E17951" s="46"/>
      <c r="F17951" s="130">
        <f t="shared" si="283"/>
        <v>0</v>
      </c>
      <c r="G17951" s="69"/>
    </row>
    <row r="17952" spans="1:8" ht="18" customHeight="1">
      <c r="A17952" s="323" t="s">
        <v>316</v>
      </c>
      <c r="B17952" s="302" t="s">
        <v>13</v>
      </c>
      <c r="C17952" s="325" t="s">
        <v>244</v>
      </c>
      <c r="D17952" s="325">
        <v>207.3</v>
      </c>
      <c r="E17952" s="46">
        <v>30000</v>
      </c>
      <c r="F17952" s="130">
        <f t="shared" si="283"/>
        <v>6219000</v>
      </c>
      <c r="G17952" s="86">
        <f>SUM(F17952:F17957)</f>
        <v>33204250</v>
      </c>
      <c r="H17952" s="277" t="s">
        <v>2474</v>
      </c>
    </row>
    <row r="17953" spans="1:8" ht="18" customHeight="1">
      <c r="A17953" s="323"/>
      <c r="B17953" s="302" t="s">
        <v>23</v>
      </c>
      <c r="C17953" s="325" t="s">
        <v>1166</v>
      </c>
      <c r="D17953" s="325">
        <v>107.2</v>
      </c>
      <c r="E17953" s="46">
        <v>29000</v>
      </c>
      <c r="F17953" s="130">
        <f t="shared" si="283"/>
        <v>3108800</v>
      </c>
      <c r="G17953" s="69"/>
    </row>
    <row r="17954" spans="1:8" ht="18" customHeight="1">
      <c r="A17954" s="323"/>
      <c r="B17954" s="302" t="s">
        <v>31</v>
      </c>
      <c r="C17954" s="325" t="s">
        <v>62</v>
      </c>
      <c r="D17954" s="325">
        <v>298.7</v>
      </c>
      <c r="E17954" s="46">
        <v>34000</v>
      </c>
      <c r="F17954" s="130">
        <f t="shared" si="283"/>
        <v>10155800</v>
      </c>
      <c r="G17954" s="69"/>
    </row>
    <row r="17955" spans="1:8" ht="18" customHeight="1">
      <c r="A17955" s="323"/>
      <c r="B17955" s="302" t="s">
        <v>135</v>
      </c>
      <c r="C17955" s="325" t="s">
        <v>1466</v>
      </c>
      <c r="D17955" s="325">
        <v>193.2</v>
      </c>
      <c r="E17955" s="46">
        <v>34500</v>
      </c>
      <c r="F17955" s="130">
        <f t="shared" si="283"/>
        <v>6665400</v>
      </c>
      <c r="G17955" s="69"/>
    </row>
    <row r="17956" spans="1:8" ht="18" customHeight="1">
      <c r="A17956" s="323"/>
      <c r="B17956" s="302" t="s">
        <v>135</v>
      </c>
      <c r="C17956" s="325" t="s">
        <v>3590</v>
      </c>
      <c r="D17956" s="325">
        <v>49</v>
      </c>
      <c r="E17956" s="46">
        <v>34500</v>
      </c>
      <c r="F17956" s="130">
        <f t="shared" si="283"/>
        <v>1690500</v>
      </c>
      <c r="G17956" s="69"/>
    </row>
    <row r="17957" spans="1:8" ht="18" customHeight="1">
      <c r="A17957" s="323"/>
      <c r="B17957" s="302" t="s">
        <v>135</v>
      </c>
      <c r="C17957" s="325" t="s">
        <v>2610</v>
      </c>
      <c r="D17957" s="325">
        <v>155.5</v>
      </c>
      <c r="E17957" s="46">
        <v>34500</v>
      </c>
      <c r="F17957" s="130">
        <f t="shared" si="283"/>
        <v>5364750</v>
      </c>
      <c r="G17957" s="69"/>
    </row>
    <row r="17958" spans="1:8" ht="18" customHeight="1">
      <c r="A17958" s="323"/>
      <c r="B17958" s="302"/>
      <c r="C17958" s="325"/>
      <c r="D17958" s="325"/>
      <c r="E17958" s="46"/>
      <c r="F17958" s="130">
        <f t="shared" si="283"/>
        <v>0</v>
      </c>
      <c r="G17958" s="69"/>
    </row>
    <row r="17959" spans="1:8" ht="18" customHeight="1">
      <c r="A17959" s="323" t="s">
        <v>1420</v>
      </c>
      <c r="B17959" s="444" t="s">
        <v>16</v>
      </c>
      <c r="C17959" s="482" t="s">
        <v>2565</v>
      </c>
      <c r="D17959" s="482">
        <v>40</v>
      </c>
      <c r="E17959" s="116">
        <v>41000</v>
      </c>
      <c r="F17959" s="131">
        <f t="shared" si="283"/>
        <v>1640000</v>
      </c>
      <c r="G17959" s="86">
        <f>F17959</f>
        <v>1640000</v>
      </c>
      <c r="H17959" s="277" t="s">
        <v>2474</v>
      </c>
    </row>
    <row r="17960" spans="1:8" ht="18" customHeight="1">
      <c r="A17960" s="323"/>
      <c r="B17960" s="302"/>
      <c r="C17960" s="325"/>
      <c r="D17960" s="325"/>
      <c r="E17960" s="46"/>
      <c r="F17960" s="130">
        <f t="shared" si="283"/>
        <v>0</v>
      </c>
      <c r="G17960" s="69"/>
    </row>
    <row r="17961" spans="1:8" ht="18" customHeight="1">
      <c r="A17961" s="323" t="s">
        <v>2287</v>
      </c>
      <c r="B17961" s="302" t="s">
        <v>233</v>
      </c>
      <c r="C17961" s="325" t="s">
        <v>3592</v>
      </c>
      <c r="D17961" s="325">
        <v>88.2</v>
      </c>
      <c r="E17961" s="46">
        <v>41000</v>
      </c>
      <c r="F17961" s="130">
        <f t="shared" si="283"/>
        <v>3616200</v>
      </c>
      <c r="G17961" s="86">
        <f>F17961</f>
        <v>3616200</v>
      </c>
      <c r="H17961" s="277" t="s">
        <v>2474</v>
      </c>
    </row>
    <row r="17962" spans="1:8" ht="18" customHeight="1">
      <c r="A17962" s="323"/>
      <c r="B17962" s="302"/>
      <c r="C17962" s="325"/>
      <c r="D17962" s="325"/>
      <c r="E17962" s="46"/>
      <c r="F17962" s="130">
        <f t="shared" si="283"/>
        <v>0</v>
      </c>
      <c r="G17962" s="69"/>
    </row>
    <row r="17963" spans="1:8" ht="18" customHeight="1">
      <c r="A17963" s="323" t="s">
        <v>2345</v>
      </c>
      <c r="B17963" s="302" t="s">
        <v>390</v>
      </c>
      <c r="C17963" s="325" t="s">
        <v>1750</v>
      </c>
      <c r="D17963" s="325">
        <v>100</v>
      </c>
      <c r="E17963" s="46">
        <v>31000</v>
      </c>
      <c r="F17963" s="130">
        <f t="shared" si="283"/>
        <v>3100000</v>
      </c>
      <c r="G17963" s="86">
        <f>F17963</f>
        <v>3100000</v>
      </c>
      <c r="H17963" s="277" t="s">
        <v>2474</v>
      </c>
    </row>
    <row r="17964" spans="1:8" ht="18" customHeight="1">
      <c r="A17964" s="323"/>
      <c r="B17964" s="302"/>
      <c r="C17964" s="325"/>
      <c r="D17964" s="325"/>
      <c r="E17964" s="46"/>
      <c r="F17964" s="130">
        <f t="shared" si="283"/>
        <v>0</v>
      </c>
      <c r="G17964" s="69"/>
    </row>
    <row r="17965" spans="1:8" ht="18" customHeight="1">
      <c r="A17965" s="533" t="s">
        <v>2196</v>
      </c>
      <c r="B17965" s="445" t="s">
        <v>2052</v>
      </c>
      <c r="C17965" s="495" t="s">
        <v>2197</v>
      </c>
      <c r="D17965" s="495">
        <v>183.6</v>
      </c>
      <c r="E17965" s="118">
        <v>41000</v>
      </c>
      <c r="F17965" s="143">
        <f t="shared" si="283"/>
        <v>7527600</v>
      </c>
      <c r="G17965" s="125">
        <f>F17965</f>
        <v>7527600</v>
      </c>
    </row>
    <row r="17966" spans="1:8" ht="18" customHeight="1">
      <c r="A17966" s="526"/>
      <c r="B17966" s="435"/>
      <c r="C17966" s="484"/>
      <c r="D17966" s="484"/>
      <c r="E17966" s="113"/>
      <c r="F17966" s="126"/>
      <c r="G17966" s="9"/>
    </row>
    <row r="17967" spans="1:8" ht="18" customHeight="1">
      <c r="A17967" s="537">
        <v>42556</v>
      </c>
      <c r="B17967" s="355"/>
      <c r="C17967" s="491" t="s">
        <v>398</v>
      </c>
      <c r="D17967" s="525"/>
      <c r="F17967" s="127"/>
    </row>
    <row r="17968" spans="1:8" ht="18" customHeight="1">
      <c r="A17968" s="531" t="s">
        <v>3125</v>
      </c>
      <c r="B17968" s="436" t="s">
        <v>134</v>
      </c>
      <c r="C17968" s="494" t="s">
        <v>152</v>
      </c>
      <c r="D17968" s="527">
        <f>SUM(D17969:D18061)</f>
        <v>9141.7999999999993</v>
      </c>
      <c r="E17968" s="166"/>
      <c r="F17968" s="166">
        <f>SUM(F17969:F18061)</f>
        <v>306412750</v>
      </c>
      <c r="G17968" s="166">
        <f>SUM(G17969:G18061)</f>
        <v>306412750</v>
      </c>
    </row>
    <row r="17969" spans="1:8" ht="18" customHeight="1">
      <c r="A17969" s="532" t="s">
        <v>1812</v>
      </c>
      <c r="B17969" s="441" t="s">
        <v>13</v>
      </c>
      <c r="C17969" s="492" t="s">
        <v>310</v>
      </c>
      <c r="D17969" s="492">
        <v>203</v>
      </c>
      <c r="E17969" s="62">
        <v>30500</v>
      </c>
      <c r="F17969" s="139">
        <f t="shared" si="283"/>
        <v>6191500</v>
      </c>
      <c r="G17969" s="85">
        <f>F17969</f>
        <v>6191500</v>
      </c>
    </row>
    <row r="17970" spans="1:8" ht="18" customHeight="1">
      <c r="A17970" s="323"/>
      <c r="B17970" s="302"/>
      <c r="C17970" s="325"/>
      <c r="D17970" s="325"/>
      <c r="E17970" s="46"/>
      <c r="F17970" s="130">
        <f t="shared" si="283"/>
        <v>0</v>
      </c>
      <c r="G17970" s="69"/>
    </row>
    <row r="17971" spans="1:8" ht="18" customHeight="1">
      <c r="A17971" s="323" t="s">
        <v>3186</v>
      </c>
      <c r="B17971" s="302" t="s">
        <v>31</v>
      </c>
      <c r="C17971" s="325" t="s">
        <v>186</v>
      </c>
      <c r="D17971" s="325">
        <v>100</v>
      </c>
      <c r="E17971" s="46">
        <v>33000</v>
      </c>
      <c r="F17971" s="130">
        <f t="shared" si="283"/>
        <v>3300000</v>
      </c>
      <c r="G17971" s="86">
        <f>F17971</f>
        <v>3300000</v>
      </c>
      <c r="H17971" s="277" t="s">
        <v>2474</v>
      </c>
    </row>
    <row r="17972" spans="1:8" ht="18" customHeight="1">
      <c r="A17972" s="323"/>
      <c r="B17972" s="302"/>
      <c r="C17972" s="325"/>
      <c r="D17972" s="325"/>
      <c r="E17972" s="46"/>
      <c r="F17972" s="130">
        <f t="shared" si="283"/>
        <v>0</v>
      </c>
      <c r="G17972" s="69"/>
    </row>
    <row r="17973" spans="1:8" ht="18" customHeight="1">
      <c r="A17973" s="323" t="s">
        <v>2658</v>
      </c>
      <c r="B17973" s="302" t="s">
        <v>13</v>
      </c>
      <c r="C17973" s="325" t="s">
        <v>25</v>
      </c>
      <c r="D17973" s="325">
        <v>100</v>
      </c>
      <c r="E17973" s="46">
        <v>30500</v>
      </c>
      <c r="F17973" s="130">
        <f t="shared" si="283"/>
        <v>3050000</v>
      </c>
      <c r="G17973" s="86">
        <f>SUM(F17973:F17976)</f>
        <v>6100000</v>
      </c>
    </row>
    <row r="17974" spans="1:8" ht="18" customHeight="1">
      <c r="A17974" s="323"/>
      <c r="B17974" s="302" t="s">
        <v>13</v>
      </c>
      <c r="C17974" s="325" t="s">
        <v>735</v>
      </c>
      <c r="D17974" s="325">
        <v>20</v>
      </c>
      <c r="E17974" s="46">
        <v>30500</v>
      </c>
      <c r="F17974" s="130">
        <f t="shared" si="283"/>
        <v>610000</v>
      </c>
      <c r="G17974" s="69"/>
    </row>
    <row r="17975" spans="1:8" ht="18" customHeight="1">
      <c r="A17975" s="323"/>
      <c r="B17975" s="302" t="s">
        <v>13</v>
      </c>
      <c r="C17975" s="325" t="s">
        <v>1082</v>
      </c>
      <c r="D17975" s="325">
        <v>30</v>
      </c>
      <c r="E17975" s="46">
        <v>30500</v>
      </c>
      <c r="F17975" s="130">
        <f t="shared" si="283"/>
        <v>915000</v>
      </c>
      <c r="G17975" s="69"/>
    </row>
    <row r="17976" spans="1:8" ht="18" customHeight="1">
      <c r="A17976" s="323"/>
      <c r="B17976" s="302" t="s">
        <v>13</v>
      </c>
      <c r="C17976" s="325" t="s">
        <v>579</v>
      </c>
      <c r="D17976" s="325">
        <v>50</v>
      </c>
      <c r="E17976" s="46">
        <v>30500</v>
      </c>
      <c r="F17976" s="130">
        <f t="shared" si="283"/>
        <v>1525000</v>
      </c>
      <c r="G17976" s="69"/>
    </row>
    <row r="17977" spans="1:8" ht="18" customHeight="1">
      <c r="A17977" s="323"/>
      <c r="B17977" s="302"/>
      <c r="C17977" s="325"/>
      <c r="D17977" s="325"/>
      <c r="E17977" s="46"/>
      <c r="F17977" s="130">
        <f t="shared" si="283"/>
        <v>0</v>
      </c>
      <c r="G17977" s="69"/>
    </row>
    <row r="17978" spans="1:8" ht="18" customHeight="1">
      <c r="A17978" s="323" t="s">
        <v>3190</v>
      </c>
      <c r="B17978" s="302" t="s">
        <v>13</v>
      </c>
      <c r="C17978" s="325" t="s">
        <v>2637</v>
      </c>
      <c r="D17978" s="325">
        <v>90</v>
      </c>
      <c r="E17978" s="46">
        <v>30500</v>
      </c>
      <c r="F17978" s="130">
        <f t="shared" si="283"/>
        <v>2745000</v>
      </c>
      <c r="G17978" s="86">
        <f>F17978</f>
        <v>2745000</v>
      </c>
    </row>
    <row r="17979" spans="1:8" ht="18" customHeight="1">
      <c r="A17979" s="323"/>
      <c r="B17979" s="302"/>
      <c r="C17979" s="325"/>
      <c r="D17979" s="325"/>
      <c r="E17979" s="46"/>
      <c r="F17979" s="130">
        <f t="shared" si="283"/>
        <v>0</v>
      </c>
      <c r="G17979" s="69"/>
    </row>
    <row r="17980" spans="1:8" ht="18" customHeight="1">
      <c r="A17980" s="323" t="s">
        <v>2739</v>
      </c>
      <c r="B17980" s="302" t="s">
        <v>13</v>
      </c>
      <c r="C17980" s="325" t="s">
        <v>59</v>
      </c>
      <c r="D17980" s="325">
        <v>150</v>
      </c>
      <c r="E17980" s="46">
        <v>30500</v>
      </c>
      <c r="F17980" s="130">
        <f t="shared" si="283"/>
        <v>4575000</v>
      </c>
      <c r="G17980" s="86">
        <f>SUM(F17980:F17983)</f>
        <v>24400000</v>
      </c>
      <c r="H17980" s="277" t="s">
        <v>2474</v>
      </c>
    </row>
    <row r="17981" spans="1:8" ht="18" customHeight="1">
      <c r="A17981" s="323"/>
      <c r="B17981" s="302" t="s">
        <v>13</v>
      </c>
      <c r="C17981" s="325" t="s">
        <v>707</v>
      </c>
      <c r="D17981" s="325">
        <v>200</v>
      </c>
      <c r="E17981" s="46">
        <v>30500</v>
      </c>
      <c r="F17981" s="130">
        <f t="shared" si="283"/>
        <v>6100000</v>
      </c>
      <c r="G17981" s="69"/>
    </row>
    <row r="17982" spans="1:8" ht="18" customHeight="1">
      <c r="A17982" s="323"/>
      <c r="B17982" s="302" t="s">
        <v>13</v>
      </c>
      <c r="C17982" s="325" t="s">
        <v>34</v>
      </c>
      <c r="D17982" s="325">
        <v>200</v>
      </c>
      <c r="E17982" s="46">
        <v>30500</v>
      </c>
      <c r="F17982" s="130">
        <f t="shared" si="283"/>
        <v>6100000</v>
      </c>
      <c r="G17982" s="69"/>
    </row>
    <row r="17983" spans="1:8" ht="18" customHeight="1">
      <c r="A17983" s="323"/>
      <c r="B17983" s="302" t="s">
        <v>13</v>
      </c>
      <c r="C17983" s="325" t="s">
        <v>60</v>
      </c>
      <c r="D17983" s="325">
        <v>250</v>
      </c>
      <c r="E17983" s="46">
        <v>30500</v>
      </c>
      <c r="F17983" s="130">
        <f t="shared" si="283"/>
        <v>7625000</v>
      </c>
      <c r="G17983" s="69"/>
    </row>
    <row r="17984" spans="1:8" ht="18" customHeight="1">
      <c r="A17984" s="323"/>
      <c r="B17984" s="302"/>
      <c r="C17984" s="325"/>
      <c r="D17984" s="325"/>
      <c r="E17984" s="46"/>
      <c r="F17984" s="130">
        <f t="shared" si="283"/>
        <v>0</v>
      </c>
      <c r="G17984" s="69"/>
    </row>
    <row r="17985" spans="1:8" ht="18" customHeight="1">
      <c r="A17985" s="323" t="s">
        <v>2141</v>
      </c>
      <c r="B17985" s="302" t="s">
        <v>13</v>
      </c>
      <c r="C17985" s="325" t="s">
        <v>75</v>
      </c>
      <c r="D17985" s="325">
        <v>10</v>
      </c>
      <c r="E17985" s="46">
        <v>31000</v>
      </c>
      <c r="F17985" s="130">
        <f t="shared" si="283"/>
        <v>310000</v>
      </c>
      <c r="G17985" s="86">
        <f>SUM(F17985:F17987)</f>
        <v>4390000</v>
      </c>
    </row>
    <row r="17986" spans="1:8" ht="18" customHeight="1">
      <c r="A17986" s="323"/>
      <c r="B17986" s="302" t="s">
        <v>13</v>
      </c>
      <c r="C17986" s="325" t="s">
        <v>59</v>
      </c>
      <c r="D17986" s="325">
        <v>30</v>
      </c>
      <c r="E17986" s="46">
        <v>31000</v>
      </c>
      <c r="F17986" s="130">
        <f t="shared" si="283"/>
        <v>930000</v>
      </c>
      <c r="G17986" s="69"/>
    </row>
    <row r="17987" spans="1:8" ht="18" customHeight="1">
      <c r="A17987" s="323"/>
      <c r="B17987" s="302" t="s">
        <v>289</v>
      </c>
      <c r="C17987" s="325" t="s">
        <v>1654</v>
      </c>
      <c r="D17987" s="325">
        <v>100</v>
      </c>
      <c r="E17987" s="46">
        <v>31500</v>
      </c>
      <c r="F17987" s="130">
        <f t="shared" si="283"/>
        <v>3150000</v>
      </c>
      <c r="G17987" s="69"/>
    </row>
    <row r="17988" spans="1:8" ht="18" customHeight="1">
      <c r="A17988" s="323"/>
      <c r="B17988" s="302"/>
      <c r="C17988" s="325"/>
      <c r="D17988" s="325"/>
      <c r="E17988" s="46"/>
      <c r="F17988" s="130">
        <f t="shared" si="283"/>
        <v>0</v>
      </c>
      <c r="G17988" s="69"/>
    </row>
    <row r="17989" spans="1:8" ht="18" customHeight="1">
      <c r="A17989" s="323" t="s">
        <v>2568</v>
      </c>
      <c r="B17989" s="302" t="s">
        <v>13</v>
      </c>
      <c r="C17989" s="325" t="s">
        <v>3601</v>
      </c>
      <c r="D17989" s="325">
        <v>55</v>
      </c>
      <c r="E17989" s="46">
        <v>30500</v>
      </c>
      <c r="F17989" s="130">
        <f t="shared" si="283"/>
        <v>1677500</v>
      </c>
      <c r="G17989" s="86">
        <f>SUM(F17989:F17992)</f>
        <v>8204500</v>
      </c>
      <c r="H17989" s="277" t="s">
        <v>2474</v>
      </c>
    </row>
    <row r="17990" spans="1:8" ht="18" customHeight="1">
      <c r="A17990" s="323"/>
      <c r="B17990" s="302" t="s">
        <v>13</v>
      </c>
      <c r="C17990" s="325" t="s">
        <v>3602</v>
      </c>
      <c r="D17990" s="325">
        <v>106</v>
      </c>
      <c r="E17990" s="46">
        <v>30500</v>
      </c>
      <c r="F17990" s="130">
        <f t="shared" si="283"/>
        <v>3233000</v>
      </c>
      <c r="G17990" s="69"/>
    </row>
    <row r="17991" spans="1:8" ht="18" customHeight="1">
      <c r="A17991" s="323"/>
      <c r="B17991" s="302" t="s">
        <v>13</v>
      </c>
      <c r="C17991" s="325" t="s">
        <v>3603</v>
      </c>
      <c r="D17991" s="325">
        <v>48</v>
      </c>
      <c r="E17991" s="46">
        <v>30500</v>
      </c>
      <c r="F17991" s="130">
        <f t="shared" si="283"/>
        <v>1464000</v>
      </c>
      <c r="G17991" s="69"/>
    </row>
    <row r="17992" spans="1:8" ht="18" customHeight="1">
      <c r="A17992" s="323"/>
      <c r="B17992" s="302" t="s">
        <v>13</v>
      </c>
      <c r="C17992" s="325" t="s">
        <v>3604</v>
      </c>
      <c r="D17992" s="325">
        <v>60</v>
      </c>
      <c r="E17992" s="46">
        <v>30500</v>
      </c>
      <c r="F17992" s="130">
        <f t="shared" si="283"/>
        <v>1830000</v>
      </c>
      <c r="G17992" s="69"/>
    </row>
    <row r="17993" spans="1:8" ht="18" customHeight="1">
      <c r="A17993" s="323"/>
      <c r="B17993" s="302"/>
      <c r="C17993" s="325"/>
      <c r="D17993" s="325"/>
      <c r="E17993" s="46"/>
      <c r="F17993" s="130">
        <f t="shared" si="283"/>
        <v>0</v>
      </c>
      <c r="G17993" s="69"/>
    </row>
    <row r="17994" spans="1:8" ht="18" customHeight="1">
      <c r="A17994" s="323" t="s">
        <v>1680</v>
      </c>
      <c r="B17994" s="302" t="s">
        <v>31</v>
      </c>
      <c r="C17994" s="325" t="s">
        <v>3606</v>
      </c>
      <c r="D17994" s="325">
        <v>106.5</v>
      </c>
      <c r="E17994" s="46">
        <v>35500</v>
      </c>
      <c r="F17994" s="130">
        <f t="shared" si="283"/>
        <v>3780750</v>
      </c>
      <c r="G17994" s="86">
        <f>F17994</f>
        <v>3780750</v>
      </c>
    </row>
    <row r="17995" spans="1:8" ht="18" customHeight="1">
      <c r="A17995" s="323"/>
      <c r="B17995" s="302"/>
      <c r="C17995" s="325"/>
      <c r="D17995" s="325"/>
      <c r="E17995" s="46"/>
      <c r="F17995" s="130">
        <f t="shared" si="283"/>
        <v>0</v>
      </c>
      <c r="G17995" s="69"/>
    </row>
    <row r="17996" spans="1:8" ht="18" customHeight="1">
      <c r="A17996" s="323" t="s">
        <v>157</v>
      </c>
      <c r="B17996" s="302" t="s">
        <v>31</v>
      </c>
      <c r="C17996" s="325" t="s">
        <v>189</v>
      </c>
      <c r="D17996" s="325">
        <v>45.6</v>
      </c>
      <c r="E17996" s="46">
        <v>35000</v>
      </c>
      <c r="F17996" s="130">
        <f t="shared" si="283"/>
        <v>1596000</v>
      </c>
      <c r="G17996" s="86">
        <f>F17996</f>
        <v>1596000</v>
      </c>
    </row>
    <row r="17997" spans="1:8" ht="18" customHeight="1">
      <c r="A17997" s="323"/>
      <c r="B17997" s="302"/>
      <c r="C17997" s="325"/>
      <c r="D17997" s="325"/>
      <c r="E17997" s="46"/>
      <c r="F17997" s="130">
        <f t="shared" si="283"/>
        <v>0</v>
      </c>
      <c r="G17997" s="69"/>
    </row>
    <row r="17998" spans="1:8" ht="18" customHeight="1">
      <c r="A17998" s="323" t="s">
        <v>2718</v>
      </c>
      <c r="B17998" s="302" t="s">
        <v>13</v>
      </c>
      <c r="C17998" s="325" t="s">
        <v>461</v>
      </c>
      <c r="D17998" s="325">
        <v>53</v>
      </c>
      <c r="E17998" s="46">
        <v>30500</v>
      </c>
      <c r="F17998" s="130">
        <f t="shared" si="283"/>
        <v>1616500</v>
      </c>
      <c r="G17998" s="86">
        <f>SUM(F17998:F17999)</f>
        <v>2226500</v>
      </c>
    </row>
    <row r="17999" spans="1:8" ht="18" customHeight="1">
      <c r="A17999" s="323"/>
      <c r="B17999" s="302" t="s">
        <v>13</v>
      </c>
      <c r="C17999" s="325" t="s">
        <v>22</v>
      </c>
      <c r="D17999" s="325">
        <v>20</v>
      </c>
      <c r="E17999" s="46">
        <v>30500</v>
      </c>
      <c r="F17999" s="130">
        <f t="shared" si="283"/>
        <v>610000</v>
      </c>
      <c r="G17999" s="69"/>
    </row>
    <row r="18000" spans="1:8" ht="18" customHeight="1">
      <c r="A18000" s="323"/>
      <c r="B18000" s="302"/>
      <c r="C18000" s="325"/>
      <c r="D18000" s="325"/>
      <c r="E18000" s="46"/>
      <c r="F18000" s="130">
        <f t="shared" si="283"/>
        <v>0</v>
      </c>
      <c r="G18000" s="69"/>
    </row>
    <row r="18001" spans="1:9" ht="18" customHeight="1">
      <c r="A18001" s="323" t="s">
        <v>2349</v>
      </c>
      <c r="B18001" s="302" t="s">
        <v>13</v>
      </c>
      <c r="C18001" s="325" t="s">
        <v>3588</v>
      </c>
      <c r="D18001" s="325">
        <v>50</v>
      </c>
      <c r="E18001" s="46">
        <v>30000</v>
      </c>
      <c r="F18001" s="130">
        <f t="shared" si="283"/>
        <v>1500000</v>
      </c>
      <c r="G18001" s="86">
        <f>SUM(F18001:F18002)</f>
        <v>3000000</v>
      </c>
    </row>
    <row r="18002" spans="1:9" ht="18" customHeight="1">
      <c r="A18002" s="323"/>
      <c r="B18002" s="302" t="s">
        <v>13</v>
      </c>
      <c r="C18002" s="325" t="s">
        <v>3596</v>
      </c>
      <c r="D18002" s="325">
        <v>50</v>
      </c>
      <c r="E18002" s="46">
        <v>30000</v>
      </c>
      <c r="F18002" s="130">
        <f t="shared" si="283"/>
        <v>1500000</v>
      </c>
      <c r="G18002" s="69"/>
    </row>
    <row r="18003" spans="1:9" ht="18" customHeight="1">
      <c r="A18003" s="323"/>
      <c r="B18003" s="302"/>
      <c r="C18003" s="325"/>
      <c r="D18003" s="325"/>
      <c r="E18003" s="46"/>
      <c r="F18003" s="130">
        <f t="shared" si="283"/>
        <v>0</v>
      </c>
      <c r="G18003" s="69"/>
    </row>
    <row r="18004" spans="1:9" ht="18" customHeight="1">
      <c r="A18004" s="323" t="s">
        <v>2273</v>
      </c>
      <c r="B18004" s="302" t="s">
        <v>31</v>
      </c>
      <c r="C18004" s="325" t="s">
        <v>2369</v>
      </c>
      <c r="D18004" s="325">
        <v>59.5</v>
      </c>
      <c r="E18004" s="46">
        <v>35000</v>
      </c>
      <c r="F18004" s="130">
        <f t="shared" si="283"/>
        <v>2082500</v>
      </c>
      <c r="G18004" s="86">
        <f>F18004</f>
        <v>2082500</v>
      </c>
      <c r="I18004" s="280" t="s">
        <v>2484</v>
      </c>
    </row>
    <row r="18005" spans="1:9" ht="18" customHeight="1">
      <c r="A18005" s="323"/>
      <c r="B18005" s="302"/>
      <c r="C18005" s="325"/>
      <c r="D18005" s="325"/>
      <c r="E18005" s="46"/>
      <c r="F18005" s="130">
        <f t="shared" si="283"/>
        <v>0</v>
      </c>
      <c r="G18005" s="69"/>
    </row>
    <row r="18006" spans="1:9" ht="18" customHeight="1">
      <c r="A18006" s="458" t="s">
        <v>2436</v>
      </c>
      <c r="B18006" s="302" t="s">
        <v>31</v>
      </c>
      <c r="C18006" s="325" t="s">
        <v>3594</v>
      </c>
      <c r="D18006" s="325">
        <v>529.70000000000005</v>
      </c>
      <c r="E18006" s="46">
        <v>36500</v>
      </c>
      <c r="F18006" s="130">
        <f t="shared" si="283"/>
        <v>19334050</v>
      </c>
      <c r="G18006" s="86">
        <f>SUM(F18006:F18007)</f>
        <v>1193550</v>
      </c>
      <c r="H18006" s="277" t="s">
        <v>2474</v>
      </c>
    </row>
    <row r="18007" spans="1:9" ht="18" customHeight="1">
      <c r="A18007" s="323"/>
      <c r="B18007" s="446" t="s">
        <v>3595</v>
      </c>
      <c r="C18007" s="430" t="s">
        <v>3130</v>
      </c>
      <c r="D18007" s="430">
        <v>-497</v>
      </c>
      <c r="E18007" s="54">
        <v>36500</v>
      </c>
      <c r="F18007" s="140">
        <f t="shared" si="283"/>
        <v>-18140500</v>
      </c>
      <c r="G18007" s="69"/>
    </row>
    <row r="18008" spans="1:9" ht="18" customHeight="1">
      <c r="A18008" s="323"/>
      <c r="B18008" s="302"/>
      <c r="C18008" s="325"/>
      <c r="D18008" s="325"/>
      <c r="E18008" s="46"/>
      <c r="F18008" s="130">
        <f t="shared" si="283"/>
        <v>0</v>
      </c>
      <c r="G18008" s="69"/>
    </row>
    <row r="18009" spans="1:9" ht="18" customHeight="1">
      <c r="A18009" s="323" t="s">
        <v>2454</v>
      </c>
      <c r="B18009" s="302" t="s">
        <v>31</v>
      </c>
      <c r="C18009" s="325" t="s">
        <v>192</v>
      </c>
      <c r="D18009" s="325">
        <v>278.2</v>
      </c>
      <c r="E18009" s="46">
        <v>33500</v>
      </c>
      <c r="F18009" s="130">
        <f t="shared" si="283"/>
        <v>9319700</v>
      </c>
      <c r="G18009" s="86">
        <f>F18009</f>
        <v>9319700</v>
      </c>
      <c r="H18009" s="277" t="s">
        <v>2474</v>
      </c>
    </row>
    <row r="18010" spans="1:9" ht="18" customHeight="1">
      <c r="A18010" s="323"/>
      <c r="B18010" s="302"/>
      <c r="C18010" s="325"/>
      <c r="D18010" s="325"/>
      <c r="E18010" s="46"/>
      <c r="F18010" s="130">
        <f t="shared" si="283"/>
        <v>0</v>
      </c>
      <c r="G18010" s="69"/>
    </row>
    <row r="18011" spans="1:9" ht="18" customHeight="1">
      <c r="A18011" s="323" t="s">
        <v>93</v>
      </c>
      <c r="B18011" s="302" t="s">
        <v>13</v>
      </c>
      <c r="C18011" s="325" t="s">
        <v>342</v>
      </c>
      <c r="D18011" s="325">
        <v>105.8</v>
      </c>
      <c r="E18011" s="46">
        <v>30500</v>
      </c>
      <c r="F18011" s="130">
        <f t="shared" si="283"/>
        <v>3226900</v>
      </c>
      <c r="G18011" s="86">
        <f>SUM(F18011:F18013)</f>
        <v>8293100</v>
      </c>
      <c r="H18011" s="277" t="s">
        <v>2474</v>
      </c>
      <c r="I18011" s="280" t="s">
        <v>1420</v>
      </c>
    </row>
    <row r="18012" spans="1:9" ht="18" customHeight="1">
      <c r="A18012" s="323"/>
      <c r="B18012" s="302" t="s">
        <v>13</v>
      </c>
      <c r="C18012" s="325" t="s">
        <v>807</v>
      </c>
      <c r="D18012" s="325">
        <v>54.8</v>
      </c>
      <c r="E18012" s="46">
        <v>30500</v>
      </c>
      <c r="F18012" s="130">
        <f t="shared" si="283"/>
        <v>1671400</v>
      </c>
      <c r="G18012" s="69"/>
      <c r="I18012" s="280" t="s">
        <v>154</v>
      </c>
    </row>
    <row r="18013" spans="1:9" ht="18" customHeight="1">
      <c r="A18013" s="323"/>
      <c r="B18013" s="302" t="s">
        <v>23</v>
      </c>
      <c r="C18013" s="325" t="s">
        <v>95</v>
      </c>
      <c r="D18013" s="325">
        <v>98.4</v>
      </c>
      <c r="E18013" s="46">
        <v>34500</v>
      </c>
      <c r="F18013" s="130">
        <f t="shared" si="283"/>
        <v>3394800</v>
      </c>
      <c r="G18013" s="69"/>
      <c r="I18013" s="280" t="s">
        <v>2305</v>
      </c>
    </row>
    <row r="18014" spans="1:9" ht="18" customHeight="1">
      <c r="A18014" s="323"/>
      <c r="B18014" s="302"/>
      <c r="C18014" s="325"/>
      <c r="D18014" s="325"/>
      <c r="E18014" s="46"/>
      <c r="F18014" s="130">
        <f t="shared" si="283"/>
        <v>0</v>
      </c>
      <c r="G18014" s="69"/>
    </row>
    <row r="18015" spans="1:9" ht="18" customHeight="1">
      <c r="A18015" s="323" t="s">
        <v>245</v>
      </c>
      <c r="B18015" s="443" t="s">
        <v>3560</v>
      </c>
      <c r="C18015" s="482" t="s">
        <v>3597</v>
      </c>
      <c r="D18015" s="482">
        <v>600</v>
      </c>
      <c r="E18015" s="116">
        <v>46500</v>
      </c>
      <c r="F18015" s="131">
        <f t="shared" si="283"/>
        <v>27900000</v>
      </c>
      <c r="G18015" s="86">
        <f>F18015</f>
        <v>27900000</v>
      </c>
      <c r="H18015" s="277" t="s">
        <v>2474</v>
      </c>
    </row>
    <row r="18016" spans="1:9" ht="18" customHeight="1">
      <c r="A18016" s="323"/>
      <c r="B18016" s="302"/>
      <c r="C18016" s="325"/>
      <c r="D18016" s="325"/>
      <c r="E18016" s="46"/>
      <c r="F18016" s="130">
        <f t="shared" si="283"/>
        <v>0</v>
      </c>
      <c r="G18016" s="69"/>
    </row>
    <row r="18017" spans="1:8" ht="18" customHeight="1">
      <c r="A18017" s="323" t="s">
        <v>316</v>
      </c>
      <c r="B18017" s="446" t="s">
        <v>3391</v>
      </c>
      <c r="C18017" s="430" t="s">
        <v>32</v>
      </c>
      <c r="D18017" s="430">
        <v>-21</v>
      </c>
      <c r="E18017" s="54">
        <v>34000</v>
      </c>
      <c r="F18017" s="140">
        <f t="shared" si="283"/>
        <v>-714000</v>
      </c>
      <c r="G18017" s="86">
        <f>SUM(F18017:F18023)</f>
        <v>30892900</v>
      </c>
      <c r="H18017" s="277" t="s">
        <v>2474</v>
      </c>
    </row>
    <row r="18018" spans="1:8" ht="18" customHeight="1">
      <c r="A18018" s="323"/>
      <c r="B18018" s="446" t="s">
        <v>3391</v>
      </c>
      <c r="C18018" s="430" t="s">
        <v>1485</v>
      </c>
      <c r="D18018" s="430">
        <v>-20</v>
      </c>
      <c r="E18018" s="54">
        <v>34000</v>
      </c>
      <c r="F18018" s="140">
        <f t="shared" si="283"/>
        <v>-680000</v>
      </c>
      <c r="G18018" s="69"/>
    </row>
    <row r="18019" spans="1:8" ht="18" customHeight="1">
      <c r="A18019" s="323"/>
      <c r="B18019" s="302" t="s">
        <v>31</v>
      </c>
      <c r="C18019" s="325" t="s">
        <v>692</v>
      </c>
      <c r="D18019" s="325">
        <v>140</v>
      </c>
      <c r="E18019" s="46">
        <v>34000</v>
      </c>
      <c r="F18019" s="130">
        <f t="shared" si="283"/>
        <v>4760000</v>
      </c>
      <c r="G18019" s="69"/>
    </row>
    <row r="18020" spans="1:8" ht="18" customHeight="1">
      <c r="A18020" s="323"/>
      <c r="B18020" s="302" t="s">
        <v>31</v>
      </c>
      <c r="C18020" s="325" t="s">
        <v>111</v>
      </c>
      <c r="D18020" s="325">
        <v>510</v>
      </c>
      <c r="E18020" s="46">
        <v>34000</v>
      </c>
      <c r="F18020" s="130">
        <f t="shared" si="283"/>
        <v>17340000</v>
      </c>
      <c r="G18020" s="69"/>
    </row>
    <row r="18021" spans="1:8" ht="18" customHeight="1">
      <c r="A18021" s="323"/>
      <c r="B18021" s="302" t="s">
        <v>31</v>
      </c>
      <c r="C18021" s="325" t="s">
        <v>658</v>
      </c>
      <c r="D18021" s="325">
        <v>153</v>
      </c>
      <c r="E18021" s="46">
        <v>34000</v>
      </c>
      <c r="F18021" s="130">
        <f t="shared" si="283"/>
        <v>5202000</v>
      </c>
      <c r="G18021" s="69"/>
    </row>
    <row r="18022" spans="1:8" ht="18" customHeight="1">
      <c r="A18022" s="323"/>
      <c r="B18022" s="302" t="s">
        <v>233</v>
      </c>
      <c r="C18022" s="325" t="s">
        <v>2618</v>
      </c>
      <c r="D18022" s="325">
        <v>58.3</v>
      </c>
      <c r="E18022" s="46">
        <v>39500</v>
      </c>
      <c r="F18022" s="130">
        <f t="shared" si="283"/>
        <v>2302850</v>
      </c>
      <c r="G18022" s="69"/>
    </row>
    <row r="18023" spans="1:8" ht="18" customHeight="1">
      <c r="A18023" s="323"/>
      <c r="B18023" s="302" t="s">
        <v>233</v>
      </c>
      <c r="C18023" s="325" t="s">
        <v>3600</v>
      </c>
      <c r="D18023" s="325">
        <v>67.900000000000006</v>
      </c>
      <c r="E18023" s="46">
        <v>39500</v>
      </c>
      <c r="F18023" s="130">
        <f t="shared" si="283"/>
        <v>2682050</v>
      </c>
      <c r="G18023" s="69"/>
    </row>
    <row r="18024" spans="1:8" ht="18" customHeight="1">
      <c r="A18024" s="323"/>
      <c r="B18024" s="302"/>
      <c r="C18024" s="325"/>
      <c r="D18024" s="325"/>
      <c r="E18024" s="46"/>
      <c r="F18024" s="130">
        <f t="shared" ref="F18024:F18109" si="284">E18024*D18024</f>
        <v>0</v>
      </c>
      <c r="G18024" s="69"/>
    </row>
    <row r="18025" spans="1:8" ht="18" customHeight="1">
      <c r="A18025" s="323" t="s">
        <v>51</v>
      </c>
      <c r="B18025" s="302" t="s">
        <v>31</v>
      </c>
      <c r="C18025" s="325" t="s">
        <v>1082</v>
      </c>
      <c r="D18025" s="325">
        <v>22.7</v>
      </c>
      <c r="E18025" s="46">
        <v>35000</v>
      </c>
      <c r="F18025" s="130">
        <f t="shared" si="284"/>
        <v>794500</v>
      </c>
      <c r="G18025" s="86">
        <f>SUM(F18025:F18026)</f>
        <v>4312000</v>
      </c>
      <c r="H18025" s="277" t="s">
        <v>2474</v>
      </c>
    </row>
    <row r="18026" spans="1:8" ht="18" customHeight="1">
      <c r="A18026" s="323"/>
      <c r="B18026" s="302" t="s">
        <v>31</v>
      </c>
      <c r="C18026" s="325" t="s">
        <v>543</v>
      </c>
      <c r="D18026" s="325">
        <v>100.5</v>
      </c>
      <c r="E18026" s="46">
        <v>35000</v>
      </c>
      <c r="F18026" s="130">
        <f t="shared" si="284"/>
        <v>3517500</v>
      </c>
      <c r="G18026" s="69"/>
    </row>
    <row r="18027" spans="1:8" ht="18" customHeight="1">
      <c r="A18027" s="323"/>
      <c r="B18027" s="302"/>
      <c r="C18027" s="325"/>
      <c r="D18027" s="325"/>
      <c r="E18027" s="46"/>
      <c r="F18027" s="130">
        <f t="shared" si="284"/>
        <v>0</v>
      </c>
      <c r="G18027" s="69"/>
    </row>
    <row r="18028" spans="1:8" ht="18" customHeight="1">
      <c r="A18028" s="323" t="s">
        <v>90</v>
      </c>
      <c r="B18028" s="302" t="s">
        <v>23</v>
      </c>
      <c r="C18028" s="325" t="s">
        <v>3598</v>
      </c>
      <c r="D18028" s="325">
        <v>316.60000000000002</v>
      </c>
      <c r="E18028" s="46">
        <v>34500</v>
      </c>
      <c r="F18028" s="130">
        <f t="shared" si="284"/>
        <v>10922700</v>
      </c>
      <c r="G18028" s="86">
        <f>SUM(F18028:F18029)</f>
        <v>23663550</v>
      </c>
      <c r="H18028" s="277" t="s">
        <v>2474</v>
      </c>
    </row>
    <row r="18029" spans="1:8" ht="18" customHeight="1">
      <c r="A18029" s="323"/>
      <c r="B18029" s="302" t="s">
        <v>230</v>
      </c>
      <c r="C18029" s="325" t="s">
        <v>92</v>
      </c>
      <c r="D18029" s="325">
        <v>369.3</v>
      </c>
      <c r="E18029" s="46">
        <v>34500</v>
      </c>
      <c r="F18029" s="130">
        <f t="shared" si="284"/>
        <v>12740850</v>
      </c>
      <c r="G18029" s="69"/>
    </row>
    <row r="18030" spans="1:8" ht="18" customHeight="1">
      <c r="A18030" s="323"/>
      <c r="B18030" s="302"/>
      <c r="C18030" s="325"/>
      <c r="D18030" s="325"/>
      <c r="E18030" s="46"/>
      <c r="F18030" s="130">
        <f t="shared" si="284"/>
        <v>0</v>
      </c>
      <c r="G18030" s="69"/>
    </row>
    <row r="18031" spans="1:8" ht="18" customHeight="1">
      <c r="A18031" s="323" t="s">
        <v>1843</v>
      </c>
      <c r="B18031" s="302" t="s">
        <v>23</v>
      </c>
      <c r="C18031" s="325" t="s">
        <v>3599</v>
      </c>
      <c r="D18031" s="325">
        <v>197</v>
      </c>
      <c r="E18031" s="46">
        <v>34500</v>
      </c>
      <c r="F18031" s="130">
        <f t="shared" si="284"/>
        <v>6796500</v>
      </c>
      <c r="G18031" s="86">
        <f>SUM(F18031:F18032)</f>
        <v>10543200</v>
      </c>
      <c r="H18031" s="277" t="s">
        <v>2474</v>
      </c>
    </row>
    <row r="18032" spans="1:8" ht="18" customHeight="1">
      <c r="A18032" s="323"/>
      <c r="B18032" s="302" t="s">
        <v>23</v>
      </c>
      <c r="C18032" s="325" t="s">
        <v>15</v>
      </c>
      <c r="D18032" s="325">
        <v>108.6</v>
      </c>
      <c r="E18032" s="46">
        <v>34500</v>
      </c>
      <c r="F18032" s="130">
        <f t="shared" si="284"/>
        <v>3746700</v>
      </c>
      <c r="G18032" s="69"/>
    </row>
    <row r="18033" spans="1:8" ht="18" customHeight="1">
      <c r="A18033" s="323"/>
      <c r="B18033" s="302"/>
      <c r="C18033" s="325"/>
      <c r="D18033" s="325"/>
      <c r="E18033" s="46"/>
      <c r="F18033" s="130">
        <f t="shared" si="284"/>
        <v>0</v>
      </c>
      <c r="G18033" s="69"/>
    </row>
    <row r="18034" spans="1:8" ht="18" customHeight="1">
      <c r="A18034" s="323" t="s">
        <v>2469</v>
      </c>
      <c r="B18034" s="302" t="s">
        <v>31</v>
      </c>
      <c r="C18034" s="325" t="s">
        <v>335</v>
      </c>
      <c r="D18034" s="325">
        <v>10</v>
      </c>
      <c r="E18034" s="46">
        <v>36500</v>
      </c>
      <c r="F18034" s="130">
        <f t="shared" si="284"/>
        <v>365000</v>
      </c>
      <c r="G18034" s="86">
        <f>F18034</f>
        <v>365000</v>
      </c>
      <c r="H18034" s="277" t="s">
        <v>2474</v>
      </c>
    </row>
    <row r="18035" spans="1:8" ht="18" customHeight="1">
      <c r="A18035" s="323"/>
      <c r="B18035" s="302"/>
      <c r="C18035" s="325"/>
      <c r="D18035" s="325"/>
      <c r="E18035" s="46"/>
      <c r="F18035" s="130">
        <f t="shared" si="284"/>
        <v>0</v>
      </c>
      <c r="G18035" s="69"/>
    </row>
    <row r="18036" spans="1:8" ht="18" customHeight="1">
      <c r="A18036" s="323" t="s">
        <v>490</v>
      </c>
      <c r="B18036" s="302" t="s">
        <v>13</v>
      </c>
      <c r="C18036" s="325" t="s">
        <v>3605</v>
      </c>
      <c r="D18036" s="325">
        <f>87+20</f>
        <v>107</v>
      </c>
      <c r="E18036" s="46">
        <v>30500</v>
      </c>
      <c r="F18036" s="130">
        <f t="shared" si="284"/>
        <v>3263500</v>
      </c>
      <c r="G18036" s="86">
        <f>SUM(F18036:F18039)</f>
        <v>26869100</v>
      </c>
      <c r="H18036" s="277" t="s">
        <v>2474</v>
      </c>
    </row>
    <row r="18037" spans="1:8" ht="18" customHeight="1">
      <c r="A18037" s="323"/>
      <c r="B18037" s="302" t="s">
        <v>31</v>
      </c>
      <c r="C18037" s="325" t="s">
        <v>214</v>
      </c>
      <c r="D18037" s="325">
        <v>191.6</v>
      </c>
      <c r="E18037" s="46">
        <v>35000</v>
      </c>
      <c r="F18037" s="130">
        <f t="shared" si="284"/>
        <v>6706000</v>
      </c>
      <c r="G18037" s="69"/>
    </row>
    <row r="18038" spans="1:8" ht="18" customHeight="1">
      <c r="A18038" s="323"/>
      <c r="B18038" s="302" t="s">
        <v>1022</v>
      </c>
      <c r="C18038" s="325" t="s">
        <v>1136</v>
      </c>
      <c r="D18038" s="325">
        <v>216.9</v>
      </c>
      <c r="E18038" s="46">
        <v>41000</v>
      </c>
      <c r="F18038" s="130">
        <f t="shared" si="284"/>
        <v>8892900</v>
      </c>
      <c r="G18038" s="69"/>
    </row>
    <row r="18039" spans="1:8" ht="18" customHeight="1">
      <c r="A18039" s="323"/>
      <c r="B18039" s="302" t="s">
        <v>233</v>
      </c>
      <c r="C18039" s="325" t="s">
        <v>1136</v>
      </c>
      <c r="D18039" s="325">
        <v>205.3</v>
      </c>
      <c r="E18039" s="46">
        <v>39000</v>
      </c>
      <c r="F18039" s="130">
        <f t="shared" si="284"/>
        <v>8006700</v>
      </c>
      <c r="G18039" s="69"/>
    </row>
    <row r="18040" spans="1:8" ht="18" customHeight="1">
      <c r="A18040" s="323"/>
      <c r="B18040" s="302"/>
      <c r="C18040" s="325"/>
      <c r="D18040" s="325"/>
      <c r="E18040" s="46"/>
      <c r="F18040" s="130">
        <f t="shared" si="284"/>
        <v>0</v>
      </c>
      <c r="G18040" s="69"/>
    </row>
    <row r="18041" spans="1:8" ht="18" customHeight="1">
      <c r="A18041" s="323" t="s">
        <v>145</v>
      </c>
      <c r="B18041" s="302" t="s">
        <v>31</v>
      </c>
      <c r="C18041" s="325" t="s">
        <v>15</v>
      </c>
      <c r="D18041" s="325">
        <v>625</v>
      </c>
      <c r="E18041" s="46">
        <v>28500</v>
      </c>
      <c r="F18041" s="130">
        <f t="shared" si="284"/>
        <v>17812500</v>
      </c>
      <c r="G18041" s="86">
        <f>F18041</f>
        <v>17812500</v>
      </c>
      <c r="H18041" s="277" t="s">
        <v>2474</v>
      </c>
    </row>
    <row r="18042" spans="1:8" ht="18" customHeight="1">
      <c r="A18042" s="323"/>
      <c r="B18042" s="302"/>
      <c r="C18042" s="325"/>
      <c r="D18042" s="325"/>
      <c r="E18042" s="46"/>
      <c r="F18042" s="130">
        <f t="shared" si="284"/>
        <v>0</v>
      </c>
      <c r="G18042" s="69"/>
    </row>
    <row r="18043" spans="1:8" ht="18" customHeight="1">
      <c r="A18043" s="323" t="s">
        <v>210</v>
      </c>
      <c r="B18043" s="302" t="s">
        <v>13</v>
      </c>
      <c r="C18043" s="325" t="s">
        <v>3593</v>
      </c>
      <c r="D18043" s="325">
        <v>149.19999999999999</v>
      </c>
      <c r="E18043" s="46">
        <v>36500</v>
      </c>
      <c r="F18043" s="130">
        <f t="shared" si="284"/>
        <v>5445800</v>
      </c>
      <c r="G18043" s="86">
        <f>F18043</f>
        <v>5445800</v>
      </c>
      <c r="H18043" s="277" t="s">
        <v>2474</v>
      </c>
    </row>
    <row r="18044" spans="1:8" ht="18" customHeight="1">
      <c r="A18044" s="323"/>
      <c r="B18044" s="302"/>
      <c r="C18044" s="325"/>
      <c r="D18044" s="325"/>
      <c r="E18044" s="46"/>
      <c r="F18044" s="130">
        <f t="shared" si="284"/>
        <v>0</v>
      </c>
      <c r="G18044" s="69"/>
    </row>
    <row r="18045" spans="1:8" ht="18" customHeight="1">
      <c r="A18045" s="323" t="s">
        <v>88</v>
      </c>
      <c r="B18045" s="302" t="s">
        <v>13</v>
      </c>
      <c r="C18045" s="325" t="s">
        <v>416</v>
      </c>
      <c r="D18045" s="325">
        <v>706</v>
      </c>
      <c r="E18045" s="46">
        <v>29500</v>
      </c>
      <c r="F18045" s="130">
        <f t="shared" si="284"/>
        <v>20827000</v>
      </c>
      <c r="G18045" s="86">
        <f>F18045</f>
        <v>20827000</v>
      </c>
      <c r="H18045" s="277" t="s">
        <v>2474</v>
      </c>
    </row>
    <row r="18046" spans="1:8" ht="18" customHeight="1">
      <c r="A18046" s="323"/>
      <c r="B18046" s="302"/>
      <c r="C18046" s="325"/>
      <c r="D18046" s="325"/>
      <c r="E18046" s="46"/>
      <c r="F18046" s="130">
        <f t="shared" si="284"/>
        <v>0</v>
      </c>
      <c r="G18046" s="69"/>
    </row>
    <row r="18047" spans="1:8" ht="18" customHeight="1">
      <c r="A18047" s="323" t="s">
        <v>207</v>
      </c>
      <c r="B18047" s="302" t="s">
        <v>23</v>
      </c>
      <c r="C18047" s="325" t="s">
        <v>3589</v>
      </c>
      <c r="D18047" s="325">
        <v>225</v>
      </c>
      <c r="E18047" s="46">
        <v>33000</v>
      </c>
      <c r="F18047" s="130">
        <f t="shared" si="284"/>
        <v>7425000</v>
      </c>
      <c r="G18047" s="86">
        <f>SUM(F18047:F18049)</f>
        <v>16074300</v>
      </c>
      <c r="H18047" s="277" t="s">
        <v>2474</v>
      </c>
    </row>
    <row r="18048" spans="1:8" ht="18" customHeight="1">
      <c r="A18048" s="323"/>
      <c r="B18048" s="302" t="s">
        <v>23</v>
      </c>
      <c r="C18048" s="325" t="s">
        <v>2676</v>
      </c>
      <c r="D18048" s="325">
        <v>115.7</v>
      </c>
      <c r="E18048" s="46">
        <v>33000</v>
      </c>
      <c r="F18048" s="130">
        <f t="shared" si="284"/>
        <v>3818100</v>
      </c>
      <c r="G18048" s="69"/>
    </row>
    <row r="18049" spans="1:8" ht="18" customHeight="1">
      <c r="A18049" s="323"/>
      <c r="B18049" s="302" t="s">
        <v>23</v>
      </c>
      <c r="C18049" s="325" t="s">
        <v>3371</v>
      </c>
      <c r="D18049" s="325">
        <v>146.4</v>
      </c>
      <c r="E18049" s="46">
        <v>33000</v>
      </c>
      <c r="F18049" s="130">
        <f t="shared" si="284"/>
        <v>4831200</v>
      </c>
      <c r="G18049" s="69"/>
    </row>
    <row r="18050" spans="1:8" ht="18" customHeight="1">
      <c r="A18050" s="323"/>
      <c r="B18050" s="302"/>
      <c r="C18050" s="325"/>
      <c r="D18050" s="325"/>
      <c r="E18050" s="46"/>
      <c r="F18050" s="130">
        <f t="shared" si="284"/>
        <v>0</v>
      </c>
      <c r="G18050" s="69"/>
    </row>
    <row r="18051" spans="1:8" ht="18" customHeight="1">
      <c r="A18051" s="323" t="s">
        <v>203</v>
      </c>
      <c r="B18051" s="302" t="s">
        <v>168</v>
      </c>
      <c r="C18051" s="325" t="s">
        <v>607</v>
      </c>
      <c r="D18051" s="325">
        <v>500</v>
      </c>
      <c r="E18051" s="46">
        <v>31500</v>
      </c>
      <c r="F18051" s="130">
        <f t="shared" si="284"/>
        <v>15750000</v>
      </c>
      <c r="G18051" s="86">
        <f>SUM(F18051:F18052)</f>
        <v>17275000</v>
      </c>
      <c r="H18051" s="277" t="s">
        <v>2474</v>
      </c>
    </row>
    <row r="18052" spans="1:8" ht="18" customHeight="1">
      <c r="A18052" s="323"/>
      <c r="B18052" s="302" t="s">
        <v>570</v>
      </c>
      <c r="C18052" s="325" t="s">
        <v>711</v>
      </c>
      <c r="D18052" s="325">
        <v>50</v>
      </c>
      <c r="E18052" s="46">
        <v>30500</v>
      </c>
      <c r="F18052" s="130">
        <f t="shared" si="284"/>
        <v>1525000</v>
      </c>
      <c r="G18052" s="69"/>
    </row>
    <row r="18053" spans="1:8" ht="18" customHeight="1">
      <c r="A18053" s="323"/>
      <c r="B18053" s="302"/>
      <c r="C18053" s="325"/>
      <c r="D18053" s="325"/>
      <c r="E18053" s="46"/>
      <c r="F18053" s="130">
        <f t="shared" si="284"/>
        <v>0</v>
      </c>
      <c r="G18053" s="69"/>
    </row>
    <row r="18054" spans="1:8" ht="18" customHeight="1">
      <c r="A18054" s="323" t="s">
        <v>359</v>
      </c>
      <c r="B18054" s="302" t="s">
        <v>13</v>
      </c>
      <c r="C18054" s="325" t="s">
        <v>2665</v>
      </c>
      <c r="D18054" s="325">
        <v>36</v>
      </c>
      <c r="E18054" s="46">
        <v>30000</v>
      </c>
      <c r="F18054" s="130">
        <f t="shared" si="284"/>
        <v>1080000</v>
      </c>
      <c r="G18054" s="86">
        <f>SUM(F18054:F18056)</f>
        <v>6600000</v>
      </c>
      <c r="H18054" s="277" t="s">
        <v>2474</v>
      </c>
    </row>
    <row r="18055" spans="1:8" ht="18" customHeight="1">
      <c r="A18055" s="323"/>
      <c r="B18055" s="302" t="s">
        <v>13</v>
      </c>
      <c r="C18055" s="325" t="s">
        <v>2776</v>
      </c>
      <c r="D18055" s="325">
        <v>30</v>
      </c>
      <c r="E18055" s="46">
        <v>30000</v>
      </c>
      <c r="F18055" s="130">
        <f t="shared" si="284"/>
        <v>900000</v>
      </c>
      <c r="G18055" s="69"/>
    </row>
    <row r="18056" spans="1:8" ht="18" customHeight="1">
      <c r="A18056" s="323"/>
      <c r="B18056" s="302" t="s">
        <v>31</v>
      </c>
      <c r="C18056" s="325" t="s">
        <v>2369</v>
      </c>
      <c r="D18056" s="325">
        <v>140</v>
      </c>
      <c r="E18056" s="46">
        <v>33000</v>
      </c>
      <c r="F18056" s="130">
        <f t="shared" si="284"/>
        <v>4620000</v>
      </c>
      <c r="G18056" s="69"/>
    </row>
    <row r="18057" spans="1:8" ht="18" customHeight="1">
      <c r="A18057" s="323"/>
      <c r="B18057" s="302"/>
      <c r="C18057" s="325"/>
      <c r="D18057" s="325"/>
      <c r="E18057" s="46"/>
      <c r="F18057" s="130">
        <f t="shared" si="284"/>
        <v>0</v>
      </c>
      <c r="G18057" s="69"/>
    </row>
    <row r="18058" spans="1:8" ht="18" customHeight="1">
      <c r="A18058" s="323" t="s">
        <v>2354</v>
      </c>
      <c r="B18058" s="302" t="s">
        <v>13</v>
      </c>
      <c r="C18058" s="325" t="s">
        <v>899</v>
      </c>
      <c r="D18058" s="325">
        <v>50.9</v>
      </c>
      <c r="E18058" s="46">
        <v>32000</v>
      </c>
      <c r="F18058" s="130">
        <f t="shared" si="284"/>
        <v>1628800</v>
      </c>
      <c r="G18058" s="86">
        <f>F18058</f>
        <v>1628800</v>
      </c>
      <c r="H18058" s="277" t="s">
        <v>2474</v>
      </c>
    </row>
    <row r="18059" spans="1:8" ht="18" customHeight="1">
      <c r="A18059" s="323"/>
      <c r="B18059" s="302"/>
      <c r="C18059" s="325"/>
      <c r="D18059" s="325"/>
      <c r="E18059" s="46"/>
      <c r="F18059" s="130">
        <f t="shared" si="284"/>
        <v>0</v>
      </c>
      <c r="G18059" s="69"/>
    </row>
    <row r="18060" spans="1:8" ht="18" customHeight="1">
      <c r="A18060" s="323" t="s">
        <v>2448</v>
      </c>
      <c r="B18060" s="302" t="s">
        <v>23</v>
      </c>
      <c r="C18060" s="325" t="s">
        <v>1419</v>
      </c>
      <c r="D18060" s="325">
        <v>219</v>
      </c>
      <c r="E18060" s="46">
        <v>33500</v>
      </c>
      <c r="F18060" s="130">
        <f t="shared" si="284"/>
        <v>7336500</v>
      </c>
      <c r="G18060" s="86">
        <f>SUM(F18060:F18061)</f>
        <v>9380500</v>
      </c>
      <c r="H18060" s="277" t="s">
        <v>2474</v>
      </c>
    </row>
    <row r="18061" spans="1:8" ht="18" customHeight="1">
      <c r="A18061" s="533"/>
      <c r="B18061" s="440" t="s">
        <v>31</v>
      </c>
      <c r="C18061" s="382" t="s">
        <v>170</v>
      </c>
      <c r="D18061" s="382">
        <v>58.4</v>
      </c>
      <c r="E18061" s="59">
        <v>35000</v>
      </c>
      <c r="F18061" s="132">
        <f t="shared" si="284"/>
        <v>2044000</v>
      </c>
      <c r="G18061" s="92"/>
    </row>
    <row r="18062" spans="1:8" ht="18" customHeight="1">
      <c r="A18062" s="526"/>
      <c r="B18062" s="435"/>
      <c r="C18062" s="484"/>
      <c r="D18062" s="484"/>
      <c r="E18062" s="113"/>
      <c r="F18062" s="126"/>
      <c r="G18062" s="9"/>
    </row>
    <row r="18063" spans="1:8" ht="18" customHeight="1">
      <c r="A18063" s="537">
        <v>42557</v>
      </c>
      <c r="B18063" s="355"/>
      <c r="C18063" s="491" t="s">
        <v>398</v>
      </c>
      <c r="D18063" s="525"/>
      <c r="F18063" s="127"/>
    </row>
    <row r="18064" spans="1:8" ht="18" customHeight="1">
      <c r="A18064" s="531" t="s">
        <v>3125</v>
      </c>
      <c r="B18064" s="436" t="s">
        <v>134</v>
      </c>
      <c r="C18064" s="494" t="s">
        <v>152</v>
      </c>
      <c r="D18064" s="527">
        <f>SUM(D18065:D18148)</f>
        <v>11979.7</v>
      </c>
      <c r="E18064" s="166"/>
      <c r="F18064" s="166">
        <f>SUM(F18065:F18148)</f>
        <v>396334220</v>
      </c>
      <c r="G18064" s="166">
        <f>SUM(G18065:G18148)</f>
        <v>396334220</v>
      </c>
    </row>
    <row r="18065" spans="1:9" ht="18" customHeight="1">
      <c r="A18065" s="532" t="s">
        <v>3610</v>
      </c>
      <c r="B18065" s="441" t="s">
        <v>31</v>
      </c>
      <c r="C18065" s="492" t="s">
        <v>22</v>
      </c>
      <c r="D18065" s="492">
        <v>46</v>
      </c>
      <c r="E18065" s="62">
        <v>35000</v>
      </c>
      <c r="F18065" s="139">
        <f t="shared" si="284"/>
        <v>1610000</v>
      </c>
      <c r="G18065" s="85">
        <f>F18065</f>
        <v>1610000</v>
      </c>
    </row>
    <row r="18066" spans="1:9" ht="18" customHeight="1">
      <c r="A18066" s="323"/>
      <c r="B18066" s="302"/>
      <c r="C18066" s="325"/>
      <c r="D18066" s="325"/>
      <c r="E18066" s="46"/>
      <c r="F18066" s="130">
        <f t="shared" si="284"/>
        <v>0</v>
      </c>
      <c r="G18066" s="69"/>
    </row>
    <row r="18067" spans="1:9" ht="18" customHeight="1">
      <c r="A18067" s="323" t="s">
        <v>2141</v>
      </c>
      <c r="B18067" s="302" t="s">
        <v>13</v>
      </c>
      <c r="C18067" s="302" t="s">
        <v>1654</v>
      </c>
      <c r="D18067" s="325">
        <v>100</v>
      </c>
      <c r="E18067" s="46">
        <v>31500</v>
      </c>
      <c r="F18067" s="130">
        <f t="shared" si="284"/>
        <v>3150000</v>
      </c>
      <c r="G18067" s="86">
        <f>F18067</f>
        <v>3150000</v>
      </c>
    </row>
    <row r="18068" spans="1:9" ht="18" customHeight="1">
      <c r="A18068" s="323"/>
      <c r="B18068" s="302"/>
      <c r="C18068" s="302"/>
      <c r="D18068" s="325"/>
      <c r="E18068" s="46"/>
      <c r="F18068" s="130">
        <f t="shared" si="284"/>
        <v>0</v>
      </c>
      <c r="G18068" s="69"/>
    </row>
    <row r="18069" spans="1:9" ht="18" customHeight="1">
      <c r="A18069" s="323" t="s">
        <v>1589</v>
      </c>
      <c r="B18069" s="302" t="s">
        <v>23</v>
      </c>
      <c r="C18069" s="302" t="s">
        <v>2561</v>
      </c>
      <c r="D18069" s="325">
        <v>331.5</v>
      </c>
      <c r="E18069" s="46">
        <v>29000</v>
      </c>
      <c r="F18069" s="130">
        <f t="shared" si="284"/>
        <v>9613500</v>
      </c>
      <c r="G18069" s="86">
        <f>SUM(F18069:F18070)</f>
        <v>22547500</v>
      </c>
    </row>
    <row r="18070" spans="1:9" ht="18" customHeight="1">
      <c r="A18070" s="323"/>
      <c r="B18070" s="302" t="s">
        <v>23</v>
      </c>
      <c r="C18070" s="302" t="s">
        <v>741</v>
      </c>
      <c r="D18070" s="325">
        <v>446</v>
      </c>
      <c r="E18070" s="46">
        <v>29000</v>
      </c>
      <c r="F18070" s="130">
        <f t="shared" si="284"/>
        <v>12934000</v>
      </c>
      <c r="G18070" s="69"/>
    </row>
    <row r="18071" spans="1:9" ht="18" customHeight="1">
      <c r="A18071" s="323"/>
      <c r="B18071" s="302"/>
      <c r="C18071" s="302"/>
      <c r="D18071" s="325"/>
      <c r="E18071" s="46"/>
      <c r="F18071" s="130">
        <f t="shared" si="284"/>
        <v>0</v>
      </c>
      <c r="G18071" s="69"/>
    </row>
    <row r="18072" spans="1:9" ht="18" customHeight="1">
      <c r="A18072" s="323" t="s">
        <v>2349</v>
      </c>
      <c r="B18072" s="302" t="s">
        <v>376</v>
      </c>
      <c r="C18072" s="302" t="s">
        <v>593</v>
      </c>
      <c r="D18072" s="325">
        <v>60</v>
      </c>
      <c r="E18072" s="46">
        <v>30000</v>
      </c>
      <c r="F18072" s="130">
        <f t="shared" si="284"/>
        <v>1800000</v>
      </c>
      <c r="G18072" s="86">
        <f>F18072</f>
        <v>1800000</v>
      </c>
    </row>
    <row r="18073" spans="1:9" ht="18" customHeight="1">
      <c r="A18073" s="323"/>
      <c r="B18073" s="302"/>
      <c r="C18073" s="302"/>
      <c r="D18073" s="325"/>
      <c r="E18073" s="46"/>
      <c r="F18073" s="130">
        <f t="shared" si="284"/>
        <v>0</v>
      </c>
      <c r="G18073" s="86"/>
    </row>
    <row r="18074" spans="1:9" ht="18" customHeight="1">
      <c r="A18074" s="323" t="s">
        <v>2719</v>
      </c>
      <c r="B18074" s="302" t="s">
        <v>13</v>
      </c>
      <c r="C18074" s="302" t="s">
        <v>75</v>
      </c>
      <c r="D18074" s="325">
        <v>10</v>
      </c>
      <c r="E18074" s="46">
        <v>30500</v>
      </c>
      <c r="F18074" s="130">
        <f t="shared" si="284"/>
        <v>305000</v>
      </c>
      <c r="G18074" s="86">
        <f>SUM(F18074:F18075)</f>
        <v>1220000</v>
      </c>
    </row>
    <row r="18075" spans="1:9" ht="18" customHeight="1">
      <c r="A18075" s="323"/>
      <c r="B18075" s="302" t="s">
        <v>13</v>
      </c>
      <c r="C18075" s="302" t="s">
        <v>62</v>
      </c>
      <c r="D18075" s="325">
        <v>30</v>
      </c>
      <c r="E18075" s="46">
        <v>30500</v>
      </c>
      <c r="F18075" s="130">
        <f t="shared" si="284"/>
        <v>915000</v>
      </c>
      <c r="G18075" s="86"/>
    </row>
    <row r="18076" spans="1:9" ht="18" customHeight="1">
      <c r="A18076" s="323"/>
      <c r="B18076" s="302"/>
      <c r="C18076" s="325"/>
      <c r="D18076" s="325"/>
      <c r="E18076" s="46"/>
      <c r="F18076" s="130">
        <f t="shared" si="284"/>
        <v>0</v>
      </c>
      <c r="G18076" s="69"/>
    </row>
    <row r="18077" spans="1:9" ht="18" customHeight="1">
      <c r="A18077" s="323" t="s">
        <v>2273</v>
      </c>
      <c r="B18077" s="302" t="s">
        <v>13</v>
      </c>
      <c r="C18077" s="325" t="s">
        <v>160</v>
      </c>
      <c r="D18077" s="325">
        <v>101.5</v>
      </c>
      <c r="E18077" s="46">
        <v>30000</v>
      </c>
      <c r="F18077" s="130">
        <f t="shared" si="284"/>
        <v>3045000</v>
      </c>
      <c r="G18077" s="86">
        <f>SUM(F18077:F18084)</f>
        <v>18765000</v>
      </c>
      <c r="H18077" s="277" t="s">
        <v>2474</v>
      </c>
      <c r="I18077" s="285" t="s">
        <v>3607</v>
      </c>
    </row>
    <row r="18078" spans="1:9" ht="18" customHeight="1">
      <c r="A18078" s="323"/>
      <c r="B18078" s="302" t="s">
        <v>13</v>
      </c>
      <c r="C18078" s="325" t="s">
        <v>3126</v>
      </c>
      <c r="D18078" s="325">
        <v>60</v>
      </c>
      <c r="E18078" s="46">
        <v>30000</v>
      </c>
      <c r="F18078" s="130">
        <f t="shared" si="284"/>
        <v>1800000</v>
      </c>
      <c r="G18078" s="69"/>
      <c r="I18078" s="285" t="s">
        <v>3607</v>
      </c>
    </row>
    <row r="18079" spans="1:9" ht="18" customHeight="1">
      <c r="A18079" s="323"/>
      <c r="B18079" s="302" t="s">
        <v>13</v>
      </c>
      <c r="C18079" s="325" t="s">
        <v>3608</v>
      </c>
      <c r="D18079" s="325">
        <v>20</v>
      </c>
      <c r="E18079" s="46">
        <v>30000</v>
      </c>
      <c r="F18079" s="130">
        <f t="shared" si="284"/>
        <v>600000</v>
      </c>
      <c r="G18079" s="69"/>
      <c r="I18079" s="285" t="s">
        <v>3607</v>
      </c>
    </row>
    <row r="18080" spans="1:9" ht="18" customHeight="1">
      <c r="A18080" s="323"/>
      <c r="B18080" s="302" t="s">
        <v>13</v>
      </c>
      <c r="C18080" s="325" t="s">
        <v>1883</v>
      </c>
      <c r="D18080" s="325">
        <v>44</v>
      </c>
      <c r="E18080" s="46">
        <v>30000</v>
      </c>
      <c r="F18080" s="130">
        <f t="shared" si="284"/>
        <v>1320000</v>
      </c>
      <c r="G18080" s="69"/>
      <c r="I18080" s="285" t="s">
        <v>3607</v>
      </c>
    </row>
    <row r="18081" spans="1:9" ht="18" customHeight="1">
      <c r="A18081" s="323"/>
      <c r="B18081" s="302" t="s">
        <v>13</v>
      </c>
      <c r="C18081" s="325" t="s">
        <v>3614</v>
      </c>
      <c r="D18081" s="325">
        <v>50</v>
      </c>
      <c r="E18081" s="46">
        <v>30000</v>
      </c>
      <c r="F18081" s="130">
        <f t="shared" si="284"/>
        <v>1500000</v>
      </c>
      <c r="G18081" s="69"/>
      <c r="I18081" s="285" t="s">
        <v>2809</v>
      </c>
    </row>
    <row r="18082" spans="1:9" ht="18" customHeight="1">
      <c r="A18082" s="323"/>
      <c r="B18082" s="302" t="s">
        <v>13</v>
      </c>
      <c r="C18082" s="325" t="s">
        <v>1168</v>
      </c>
      <c r="D18082" s="325">
        <v>50</v>
      </c>
      <c r="E18082" s="46">
        <v>30000</v>
      </c>
      <c r="F18082" s="130">
        <f t="shared" si="284"/>
        <v>1500000</v>
      </c>
      <c r="G18082" s="69"/>
      <c r="I18082" s="285" t="s">
        <v>2809</v>
      </c>
    </row>
    <row r="18083" spans="1:9" ht="18" customHeight="1">
      <c r="A18083" s="323"/>
      <c r="B18083" s="302" t="s">
        <v>13</v>
      </c>
      <c r="C18083" s="325" t="s">
        <v>238</v>
      </c>
      <c r="D18083" s="325">
        <v>100</v>
      </c>
      <c r="E18083" s="46">
        <v>30000</v>
      </c>
      <c r="F18083" s="130">
        <f t="shared" si="284"/>
        <v>3000000</v>
      </c>
      <c r="G18083" s="69"/>
      <c r="I18083" s="285" t="s">
        <v>2484</v>
      </c>
    </row>
    <row r="18084" spans="1:9" ht="18" customHeight="1">
      <c r="A18084" s="323"/>
      <c r="B18084" s="302" t="s">
        <v>13</v>
      </c>
      <c r="C18084" s="325" t="s">
        <v>156</v>
      </c>
      <c r="D18084" s="325">
        <v>200</v>
      </c>
      <c r="E18084" s="46">
        <v>30000</v>
      </c>
      <c r="F18084" s="130">
        <f t="shared" si="284"/>
        <v>6000000</v>
      </c>
      <c r="G18084" s="69"/>
      <c r="I18084" s="285" t="s">
        <v>2822</v>
      </c>
    </row>
    <row r="18085" spans="1:9" ht="18" customHeight="1">
      <c r="A18085" s="323"/>
      <c r="B18085" s="302"/>
      <c r="C18085" s="325"/>
      <c r="D18085" s="325"/>
      <c r="E18085" s="46"/>
      <c r="F18085" s="130">
        <f t="shared" si="284"/>
        <v>0</v>
      </c>
      <c r="G18085" s="69"/>
    </row>
    <row r="18086" spans="1:9" ht="18" customHeight="1">
      <c r="A18086" s="323" t="s">
        <v>2661</v>
      </c>
      <c r="B18086" s="302" t="s">
        <v>13</v>
      </c>
      <c r="C18086" s="325" t="s">
        <v>59</v>
      </c>
      <c r="D18086" s="325">
        <v>10</v>
      </c>
      <c r="E18086" s="46">
        <v>32000</v>
      </c>
      <c r="F18086" s="130">
        <f t="shared" si="284"/>
        <v>320000</v>
      </c>
      <c r="G18086" s="86">
        <f>SUM(F18086:F18088)</f>
        <v>14118250</v>
      </c>
      <c r="H18086" s="277" t="s">
        <v>2474</v>
      </c>
    </row>
    <row r="18087" spans="1:9" ht="18" customHeight="1">
      <c r="A18087" s="323"/>
      <c r="B18087" s="302" t="s">
        <v>23</v>
      </c>
      <c r="C18087" s="325" t="s">
        <v>255</v>
      </c>
      <c r="D18087" s="325">
        <v>162.69999999999999</v>
      </c>
      <c r="E18087" s="46">
        <v>36500</v>
      </c>
      <c r="F18087" s="130">
        <f t="shared" si="284"/>
        <v>5938550</v>
      </c>
      <c r="G18087" s="69"/>
    </row>
    <row r="18088" spans="1:9" ht="18" customHeight="1">
      <c r="A18088" s="323"/>
      <c r="B18088" s="302" t="s">
        <v>23</v>
      </c>
      <c r="C18088" s="325" t="s">
        <v>244</v>
      </c>
      <c r="D18088" s="325">
        <v>221.4</v>
      </c>
      <c r="E18088" s="46">
        <v>35500</v>
      </c>
      <c r="F18088" s="130">
        <f t="shared" si="284"/>
        <v>7859700</v>
      </c>
      <c r="G18088" s="69"/>
    </row>
    <row r="18089" spans="1:9" ht="18" customHeight="1">
      <c r="A18089" s="323"/>
      <c r="B18089" s="302"/>
      <c r="C18089" s="325"/>
      <c r="D18089" s="325"/>
      <c r="E18089" s="46"/>
      <c r="F18089" s="130">
        <f t="shared" si="284"/>
        <v>0</v>
      </c>
      <c r="G18089" s="69"/>
    </row>
    <row r="18090" spans="1:9" ht="18" customHeight="1">
      <c r="A18090" s="323" t="s">
        <v>2469</v>
      </c>
      <c r="B18090" s="302" t="s">
        <v>23</v>
      </c>
      <c r="C18090" s="325" t="s">
        <v>1416</v>
      </c>
      <c r="D18090" s="325">
        <v>200</v>
      </c>
      <c r="E18090" s="46">
        <v>37500</v>
      </c>
      <c r="F18090" s="130">
        <f t="shared" si="284"/>
        <v>7500000</v>
      </c>
      <c r="G18090" s="86">
        <f>SUM(F18090:F18092)</f>
        <v>32899000</v>
      </c>
      <c r="H18090" s="277" t="s">
        <v>2474</v>
      </c>
      <c r="I18090" s="398" t="s">
        <v>2520</v>
      </c>
    </row>
    <row r="18091" spans="1:9" ht="18" customHeight="1">
      <c r="A18091" s="323"/>
      <c r="B18091" s="302" t="s">
        <v>515</v>
      </c>
      <c r="C18091" s="325" t="s">
        <v>1416</v>
      </c>
      <c r="D18091" s="325">
        <f>100+298</f>
        <v>398</v>
      </c>
      <c r="E18091" s="46">
        <v>32000</v>
      </c>
      <c r="F18091" s="130">
        <f t="shared" si="284"/>
        <v>12736000</v>
      </c>
      <c r="G18091" s="69"/>
      <c r="I18091" s="398" t="s">
        <v>2520</v>
      </c>
    </row>
    <row r="18092" spans="1:9" ht="18" customHeight="1">
      <c r="A18092" s="323"/>
      <c r="B18092" s="302" t="s">
        <v>515</v>
      </c>
      <c r="C18092" s="325" t="s">
        <v>886</v>
      </c>
      <c r="D18092" s="325">
        <v>402</v>
      </c>
      <c r="E18092" s="46">
        <v>31500</v>
      </c>
      <c r="F18092" s="130">
        <f t="shared" si="284"/>
        <v>12663000</v>
      </c>
      <c r="G18092" s="69"/>
      <c r="I18092" s="398" t="s">
        <v>2520</v>
      </c>
    </row>
    <row r="18093" spans="1:9" ht="18" customHeight="1">
      <c r="A18093" s="323"/>
      <c r="B18093" s="302"/>
      <c r="C18093" s="325"/>
      <c r="D18093" s="325"/>
      <c r="E18093" s="46"/>
      <c r="F18093" s="130">
        <f t="shared" si="284"/>
        <v>0</v>
      </c>
      <c r="G18093" s="69"/>
    </row>
    <row r="18094" spans="1:9" ht="18" customHeight="1">
      <c r="A18094" s="323" t="s">
        <v>2454</v>
      </c>
      <c r="B18094" s="302" t="s">
        <v>13</v>
      </c>
      <c r="C18094" s="325" t="s">
        <v>3609</v>
      </c>
      <c r="D18094" s="325">
        <v>102</v>
      </c>
      <c r="E18094" s="46">
        <v>30000</v>
      </c>
      <c r="F18094" s="130">
        <f t="shared" si="284"/>
        <v>3060000</v>
      </c>
      <c r="G18094" s="86">
        <f>F18094</f>
        <v>3060000</v>
      </c>
      <c r="H18094" s="277" t="s">
        <v>2474</v>
      </c>
    </row>
    <row r="18095" spans="1:9" ht="18" customHeight="1">
      <c r="A18095" s="323"/>
      <c r="B18095" s="302"/>
      <c r="C18095" s="325"/>
      <c r="D18095" s="325"/>
      <c r="E18095" s="46"/>
      <c r="F18095" s="130">
        <f t="shared" si="284"/>
        <v>0</v>
      </c>
      <c r="G18095" s="69"/>
    </row>
    <row r="18096" spans="1:9" ht="18" customHeight="1">
      <c r="A18096" s="323" t="s">
        <v>203</v>
      </c>
      <c r="B18096" s="302" t="s">
        <v>23</v>
      </c>
      <c r="C18096" s="325" t="s">
        <v>1336</v>
      </c>
      <c r="D18096" s="325">
        <v>100</v>
      </c>
      <c r="E18096" s="46">
        <v>30500</v>
      </c>
      <c r="F18096" s="130">
        <f t="shared" si="284"/>
        <v>3050000</v>
      </c>
      <c r="G18096" s="86">
        <f>F18096</f>
        <v>3050000</v>
      </c>
      <c r="H18096" s="277" t="s">
        <v>2474</v>
      </c>
    </row>
    <row r="18097" spans="1:8" ht="18" customHeight="1">
      <c r="A18097" s="323"/>
      <c r="B18097" s="302"/>
      <c r="C18097" s="325"/>
      <c r="D18097" s="325"/>
      <c r="E18097" s="46"/>
      <c r="F18097" s="130">
        <f t="shared" si="284"/>
        <v>0</v>
      </c>
      <c r="G18097" s="69"/>
    </row>
    <row r="18098" spans="1:8" ht="18" customHeight="1">
      <c r="A18098" s="323" t="s">
        <v>1470</v>
      </c>
      <c r="B18098" s="302" t="s">
        <v>13</v>
      </c>
      <c r="C18098" s="325" t="s">
        <v>125</v>
      </c>
      <c r="D18098" s="325">
        <v>297</v>
      </c>
      <c r="E18098" s="46">
        <v>33800</v>
      </c>
      <c r="F18098" s="130">
        <f t="shared" si="284"/>
        <v>10038600</v>
      </c>
      <c r="G18098" s="86">
        <f>SUM(F18098:F18101)</f>
        <v>41792140</v>
      </c>
      <c r="H18098" s="277" t="s">
        <v>2474</v>
      </c>
    </row>
    <row r="18099" spans="1:8" ht="18" customHeight="1">
      <c r="A18099" s="323"/>
      <c r="B18099" s="302" t="s">
        <v>23</v>
      </c>
      <c r="C18099" s="325" t="s">
        <v>764</v>
      </c>
      <c r="D18099" s="325">
        <v>462.3</v>
      </c>
      <c r="E18099" s="46">
        <v>37800</v>
      </c>
      <c r="F18099" s="130">
        <f t="shared" si="284"/>
        <v>17474940</v>
      </c>
      <c r="G18099" s="69"/>
    </row>
    <row r="18100" spans="1:8" ht="18" customHeight="1">
      <c r="A18100" s="323"/>
      <c r="B18100" s="302" t="s">
        <v>23</v>
      </c>
      <c r="C18100" s="325" t="s">
        <v>1471</v>
      </c>
      <c r="D18100" s="325">
        <v>349.8</v>
      </c>
      <c r="E18100" s="46">
        <v>37800</v>
      </c>
      <c r="F18100" s="130">
        <f t="shared" si="284"/>
        <v>13222440</v>
      </c>
      <c r="G18100" s="69"/>
    </row>
    <row r="18101" spans="1:8" ht="18" customHeight="1">
      <c r="A18101" s="323"/>
      <c r="B18101" s="302" t="s">
        <v>23</v>
      </c>
      <c r="C18101" s="325" t="s">
        <v>442</v>
      </c>
      <c r="D18101" s="325">
        <v>28.7</v>
      </c>
      <c r="E18101" s="46">
        <v>36800</v>
      </c>
      <c r="F18101" s="130">
        <f t="shared" si="284"/>
        <v>1056160</v>
      </c>
      <c r="G18101" s="69"/>
    </row>
    <row r="18102" spans="1:8" ht="18" customHeight="1">
      <c r="A18102" s="323"/>
      <c r="B18102" s="302"/>
      <c r="C18102" s="325"/>
      <c r="D18102" s="325"/>
      <c r="E18102" s="46"/>
      <c r="F18102" s="130">
        <f t="shared" si="284"/>
        <v>0</v>
      </c>
      <c r="G18102" s="69"/>
    </row>
    <row r="18103" spans="1:8" ht="18" customHeight="1">
      <c r="A18103" s="323" t="s">
        <v>2345</v>
      </c>
      <c r="B18103" s="302" t="s">
        <v>390</v>
      </c>
      <c r="C18103" s="325" t="s">
        <v>1750</v>
      </c>
      <c r="D18103" s="325">
        <v>350</v>
      </c>
      <c r="E18103" s="46">
        <v>31000</v>
      </c>
      <c r="F18103" s="130">
        <f t="shared" si="284"/>
        <v>10850000</v>
      </c>
      <c r="G18103" s="86">
        <f>F18103</f>
        <v>10850000</v>
      </c>
    </row>
    <row r="18104" spans="1:8" ht="18" customHeight="1">
      <c r="A18104" s="323"/>
      <c r="B18104" s="302"/>
      <c r="C18104" s="325"/>
      <c r="D18104" s="325"/>
      <c r="E18104" s="46"/>
      <c r="F18104" s="130">
        <f t="shared" si="284"/>
        <v>0</v>
      </c>
      <c r="G18104" s="69"/>
    </row>
    <row r="18105" spans="1:8" ht="18" customHeight="1">
      <c r="A18105" s="323" t="s">
        <v>1843</v>
      </c>
      <c r="B18105" s="302" t="s">
        <v>23</v>
      </c>
      <c r="C18105" s="325" t="s">
        <v>3611</v>
      </c>
      <c r="D18105" s="325">
        <v>42.7</v>
      </c>
      <c r="E18105" s="46">
        <v>32500</v>
      </c>
      <c r="F18105" s="130">
        <f t="shared" si="284"/>
        <v>1387750</v>
      </c>
      <c r="G18105" s="86">
        <f>SUM(F18105:F18106)</f>
        <v>3019250</v>
      </c>
      <c r="H18105" s="277" t="s">
        <v>2474</v>
      </c>
    </row>
    <row r="18106" spans="1:8" ht="18" customHeight="1">
      <c r="A18106" s="323"/>
      <c r="B18106" s="302" t="s">
        <v>23</v>
      </c>
      <c r="C18106" s="325" t="s">
        <v>3612</v>
      </c>
      <c r="D18106" s="325">
        <v>50.2</v>
      </c>
      <c r="E18106" s="46">
        <v>32500</v>
      </c>
      <c r="F18106" s="130">
        <f t="shared" si="284"/>
        <v>1631500</v>
      </c>
      <c r="G18106" s="69"/>
    </row>
    <row r="18107" spans="1:8" ht="18" customHeight="1">
      <c r="A18107" s="323"/>
      <c r="B18107" s="302"/>
      <c r="C18107" s="325"/>
      <c r="D18107" s="325"/>
      <c r="E18107" s="46"/>
      <c r="F18107" s="130">
        <f t="shared" si="284"/>
        <v>0</v>
      </c>
      <c r="G18107" s="69"/>
    </row>
    <row r="18108" spans="1:8" ht="18" customHeight="1">
      <c r="A18108" s="323" t="s">
        <v>2448</v>
      </c>
      <c r="B18108" s="302" t="s">
        <v>23</v>
      </c>
      <c r="C18108" s="325" t="s">
        <v>764</v>
      </c>
      <c r="D18108" s="325">
        <v>36</v>
      </c>
      <c r="E18108" s="46">
        <v>35500</v>
      </c>
      <c r="F18108" s="130">
        <f t="shared" si="284"/>
        <v>1278000</v>
      </c>
      <c r="G18108" s="86">
        <f>SUM(F18108:F18112)</f>
        <v>35375500</v>
      </c>
      <c r="H18108" s="277" t="s">
        <v>2474</v>
      </c>
    </row>
    <row r="18109" spans="1:8" ht="18" customHeight="1">
      <c r="A18109" s="323"/>
      <c r="B18109" s="302" t="s">
        <v>23</v>
      </c>
      <c r="C18109" s="325" t="s">
        <v>1471</v>
      </c>
      <c r="D18109" s="325">
        <v>43</v>
      </c>
      <c r="E18109" s="46">
        <v>35500</v>
      </c>
      <c r="F18109" s="130">
        <f t="shared" si="284"/>
        <v>1526500</v>
      </c>
      <c r="G18109" s="69"/>
    </row>
    <row r="18110" spans="1:8" ht="18" customHeight="1">
      <c r="A18110" s="323"/>
      <c r="B18110" s="302" t="s">
        <v>31</v>
      </c>
      <c r="C18110" s="325" t="s">
        <v>29</v>
      </c>
      <c r="D18110" s="325">
        <v>100.6</v>
      </c>
      <c r="E18110" s="46">
        <v>35000</v>
      </c>
      <c r="F18110" s="130">
        <f t="shared" ref="F18110:F18202" si="285">E18110*D18110</f>
        <v>3521000</v>
      </c>
      <c r="G18110" s="69"/>
    </row>
    <row r="18111" spans="1:8" ht="18" customHeight="1">
      <c r="A18111" s="323"/>
      <c r="B18111" s="302" t="s">
        <v>31</v>
      </c>
      <c r="C18111" s="325" t="s">
        <v>725</v>
      </c>
      <c r="D18111" s="325">
        <v>108</v>
      </c>
      <c r="E18111" s="46">
        <v>35000</v>
      </c>
      <c r="F18111" s="130">
        <f t="shared" si="285"/>
        <v>3780000</v>
      </c>
      <c r="G18111" s="69"/>
    </row>
    <row r="18112" spans="1:8" ht="18" customHeight="1">
      <c r="A18112" s="323"/>
      <c r="B18112" s="302" t="s">
        <v>31</v>
      </c>
      <c r="C18112" s="325" t="s">
        <v>726</v>
      </c>
      <c r="D18112" s="325">
        <v>722</v>
      </c>
      <c r="E18112" s="46">
        <v>35000</v>
      </c>
      <c r="F18112" s="130">
        <f t="shared" si="285"/>
        <v>25270000</v>
      </c>
      <c r="G18112" s="69"/>
    </row>
    <row r="18113" spans="1:8" ht="18" customHeight="1">
      <c r="A18113" s="323"/>
      <c r="B18113" s="302"/>
      <c r="C18113" s="325"/>
      <c r="D18113" s="325"/>
      <c r="E18113" s="46"/>
      <c r="F18113" s="130">
        <f t="shared" si="285"/>
        <v>0</v>
      </c>
      <c r="G18113" s="69"/>
    </row>
    <row r="18114" spans="1:8" ht="18" customHeight="1">
      <c r="A18114" s="323" t="s">
        <v>145</v>
      </c>
      <c r="B18114" s="302" t="s">
        <v>31</v>
      </c>
      <c r="C18114" s="325" t="s">
        <v>15</v>
      </c>
      <c r="D18114" s="325">
        <v>550</v>
      </c>
      <c r="E18114" s="46">
        <v>28500</v>
      </c>
      <c r="F18114" s="130">
        <f t="shared" si="285"/>
        <v>15675000</v>
      </c>
      <c r="G18114" s="86">
        <f>F18114</f>
        <v>15675000</v>
      </c>
      <c r="H18114" s="277" t="s">
        <v>2474</v>
      </c>
    </row>
    <row r="18115" spans="1:8" ht="18" customHeight="1">
      <c r="A18115" s="323"/>
      <c r="B18115" s="302"/>
      <c r="C18115" s="325"/>
      <c r="D18115" s="325"/>
      <c r="E18115" s="46"/>
      <c r="F18115" s="130">
        <f t="shared" si="285"/>
        <v>0</v>
      </c>
      <c r="G18115" s="69"/>
    </row>
    <row r="18116" spans="1:8" ht="18" customHeight="1">
      <c r="A18116" s="323" t="s">
        <v>178</v>
      </c>
      <c r="B18116" s="302" t="s">
        <v>31</v>
      </c>
      <c r="C18116" s="325" t="s">
        <v>3613</v>
      </c>
      <c r="D18116" s="325">
        <v>102.2</v>
      </c>
      <c r="E18116" s="46">
        <v>36500</v>
      </c>
      <c r="F18116" s="130">
        <f t="shared" si="285"/>
        <v>3730300</v>
      </c>
      <c r="G18116" s="86">
        <f>F18116</f>
        <v>3730300</v>
      </c>
      <c r="H18116" s="277" t="s">
        <v>2474</v>
      </c>
    </row>
    <row r="18117" spans="1:8" ht="18" customHeight="1">
      <c r="A18117" s="323"/>
      <c r="B18117" s="302"/>
      <c r="C18117" s="325"/>
      <c r="D18117" s="325"/>
      <c r="E18117" s="46"/>
      <c r="F18117" s="130">
        <f t="shared" si="285"/>
        <v>0</v>
      </c>
      <c r="G18117" s="69"/>
    </row>
    <row r="18118" spans="1:8" ht="18" customHeight="1">
      <c r="A18118" s="323" t="s">
        <v>51</v>
      </c>
      <c r="B18118" s="302" t="s">
        <v>23</v>
      </c>
      <c r="C18118" s="325" t="s">
        <v>184</v>
      </c>
      <c r="D18118" s="325">
        <v>98.2</v>
      </c>
      <c r="E18118" s="46">
        <v>32500</v>
      </c>
      <c r="F18118" s="130">
        <f t="shared" si="285"/>
        <v>3191500</v>
      </c>
      <c r="G18118" s="86">
        <f>SUM(F18118:F18119)</f>
        <v>4833100</v>
      </c>
      <c r="H18118" s="277" t="s">
        <v>2474</v>
      </c>
    </row>
    <row r="18119" spans="1:8" ht="18" customHeight="1">
      <c r="A18119" s="323"/>
      <c r="B18119" s="302" t="s">
        <v>31</v>
      </c>
      <c r="C18119" s="325" t="s">
        <v>187</v>
      </c>
      <c r="D18119" s="325">
        <v>51.3</v>
      </c>
      <c r="E18119" s="46">
        <v>32000</v>
      </c>
      <c r="F18119" s="130">
        <f t="shared" si="285"/>
        <v>1641600</v>
      </c>
      <c r="G18119" s="69"/>
    </row>
    <row r="18120" spans="1:8" ht="18" customHeight="1">
      <c r="A18120" s="323"/>
      <c r="B18120" s="302"/>
      <c r="C18120" s="325"/>
      <c r="D18120" s="325"/>
      <c r="E18120" s="46"/>
      <c r="F18120" s="130">
        <f t="shared" si="285"/>
        <v>0</v>
      </c>
      <c r="G18120" s="69"/>
    </row>
    <row r="18121" spans="1:8" ht="18" customHeight="1">
      <c r="A18121" s="323" t="s">
        <v>316</v>
      </c>
      <c r="B18121" s="302" t="s">
        <v>31</v>
      </c>
      <c r="C18121" s="325" t="s">
        <v>1485</v>
      </c>
      <c r="D18121" s="325">
        <v>102</v>
      </c>
      <c r="E18121" s="46">
        <v>34000</v>
      </c>
      <c r="F18121" s="130">
        <f t="shared" si="285"/>
        <v>3468000</v>
      </c>
      <c r="G18121" s="86">
        <f>SUM(F18121:F18126)</f>
        <v>74647000</v>
      </c>
      <c r="H18121" s="277" t="s">
        <v>2474</v>
      </c>
    </row>
    <row r="18122" spans="1:8" ht="18" customHeight="1">
      <c r="A18122" s="323"/>
      <c r="B18122" s="302" t="s">
        <v>31</v>
      </c>
      <c r="C18122" s="325" t="s">
        <v>857</v>
      </c>
      <c r="D18122" s="325">
        <v>298</v>
      </c>
      <c r="E18122" s="46">
        <v>34000</v>
      </c>
      <c r="F18122" s="130">
        <f t="shared" si="285"/>
        <v>10132000</v>
      </c>
      <c r="G18122" s="69"/>
    </row>
    <row r="18123" spans="1:8" ht="18" customHeight="1">
      <c r="A18123" s="323"/>
      <c r="B18123" s="302" t="s">
        <v>31</v>
      </c>
      <c r="C18123" s="325" t="s">
        <v>692</v>
      </c>
      <c r="D18123" s="325">
        <v>188.6</v>
      </c>
      <c r="E18123" s="46">
        <v>34000</v>
      </c>
      <c r="F18123" s="130">
        <f t="shared" si="285"/>
        <v>6412400</v>
      </c>
      <c r="G18123" s="69"/>
    </row>
    <row r="18124" spans="1:8" ht="18" customHeight="1">
      <c r="A18124" s="323"/>
      <c r="B18124" s="302" t="s">
        <v>31</v>
      </c>
      <c r="C18124" s="325" t="s">
        <v>22</v>
      </c>
      <c r="D18124" s="325">
        <v>100</v>
      </c>
      <c r="E18124" s="46">
        <v>34000</v>
      </c>
      <c r="F18124" s="130">
        <f t="shared" si="285"/>
        <v>3400000</v>
      </c>
      <c r="G18124" s="69"/>
    </row>
    <row r="18125" spans="1:8" ht="18" customHeight="1">
      <c r="A18125" s="323"/>
      <c r="B18125" s="302" t="s">
        <v>31</v>
      </c>
      <c r="C18125" s="325" t="s">
        <v>476</v>
      </c>
      <c r="D18125" s="325">
        <v>502</v>
      </c>
      <c r="E18125" s="46">
        <v>34000</v>
      </c>
      <c r="F18125" s="130">
        <f t="shared" si="285"/>
        <v>17068000</v>
      </c>
      <c r="G18125" s="69"/>
    </row>
    <row r="18126" spans="1:8" ht="18" customHeight="1">
      <c r="A18126" s="323"/>
      <c r="B18126" s="302" t="s">
        <v>31</v>
      </c>
      <c r="C18126" s="325" t="s">
        <v>561</v>
      </c>
      <c r="D18126" s="325">
        <v>1004.9</v>
      </c>
      <c r="E18126" s="46">
        <v>34000</v>
      </c>
      <c r="F18126" s="130">
        <f t="shared" si="285"/>
        <v>34166600</v>
      </c>
      <c r="G18126" s="69"/>
    </row>
    <row r="18127" spans="1:8" ht="18" customHeight="1">
      <c r="A18127" s="323"/>
      <c r="B18127" s="302"/>
      <c r="C18127" s="325"/>
      <c r="D18127" s="325"/>
      <c r="E18127" s="46"/>
      <c r="F18127" s="130">
        <f t="shared" si="285"/>
        <v>0</v>
      </c>
      <c r="G18127" s="69"/>
    </row>
    <row r="18128" spans="1:8" ht="18" customHeight="1">
      <c r="A18128" s="323" t="s">
        <v>52</v>
      </c>
      <c r="B18128" s="302" t="s">
        <v>31</v>
      </c>
      <c r="C18128" s="325" t="s">
        <v>594</v>
      </c>
      <c r="D18128" s="325">
        <v>506.5</v>
      </c>
      <c r="E18128" s="46">
        <v>36400</v>
      </c>
      <c r="F18128" s="130">
        <f t="shared" si="285"/>
        <v>18436600</v>
      </c>
      <c r="G18128" s="86">
        <f>SUM(F18128:F18129)</f>
        <v>35442680</v>
      </c>
      <c r="H18128" s="277" t="s">
        <v>2474</v>
      </c>
    </row>
    <row r="18129" spans="1:8" ht="18" customHeight="1">
      <c r="A18129" s="323"/>
      <c r="B18129" s="302" t="s">
        <v>208</v>
      </c>
      <c r="C18129" s="325" t="s">
        <v>1941</v>
      </c>
      <c r="D18129" s="325">
        <v>467.2</v>
      </c>
      <c r="E18129" s="46">
        <v>36400</v>
      </c>
      <c r="F18129" s="130">
        <f t="shared" si="285"/>
        <v>17006080</v>
      </c>
      <c r="G18129" s="69"/>
    </row>
    <row r="18130" spans="1:8" ht="18" customHeight="1">
      <c r="A18130" s="323"/>
      <c r="B18130" s="302"/>
      <c r="C18130" s="325"/>
      <c r="D18130" s="325"/>
      <c r="E18130" s="46"/>
      <c r="F18130" s="130">
        <f t="shared" si="285"/>
        <v>0</v>
      </c>
      <c r="G18130" s="69"/>
    </row>
    <row r="18131" spans="1:8" ht="18" customHeight="1">
      <c r="A18131" s="323" t="s">
        <v>245</v>
      </c>
      <c r="B18131" s="302" t="s">
        <v>31</v>
      </c>
      <c r="C18131" s="325" t="s">
        <v>101</v>
      </c>
      <c r="D18131" s="325">
        <v>494.5</v>
      </c>
      <c r="E18131" s="46">
        <v>34500</v>
      </c>
      <c r="F18131" s="130">
        <f t="shared" si="285"/>
        <v>17060250</v>
      </c>
      <c r="G18131" s="86">
        <f>SUM(F18131:F18133)</f>
        <v>21372750</v>
      </c>
      <c r="H18131" s="277" t="s">
        <v>2474</v>
      </c>
    </row>
    <row r="18132" spans="1:8" ht="18" customHeight="1">
      <c r="A18132" s="323"/>
      <c r="B18132" s="302" t="s">
        <v>31</v>
      </c>
      <c r="C18132" s="325" t="s">
        <v>1108</v>
      </c>
      <c r="D18132" s="325">
        <v>75</v>
      </c>
      <c r="E18132" s="46">
        <v>34500</v>
      </c>
      <c r="F18132" s="130">
        <f t="shared" si="285"/>
        <v>2587500</v>
      </c>
      <c r="G18132" s="69"/>
    </row>
    <row r="18133" spans="1:8" ht="18" customHeight="1">
      <c r="A18133" s="323"/>
      <c r="B18133" s="302" t="s">
        <v>31</v>
      </c>
      <c r="C18133" s="325" t="s">
        <v>3446</v>
      </c>
      <c r="D18133" s="325">
        <v>50</v>
      </c>
      <c r="E18133" s="46">
        <v>34500</v>
      </c>
      <c r="F18133" s="130">
        <f t="shared" si="285"/>
        <v>1725000</v>
      </c>
      <c r="G18133" s="69"/>
    </row>
    <row r="18134" spans="1:8" ht="18" customHeight="1">
      <c r="A18134" s="323"/>
      <c r="B18134" s="302"/>
      <c r="C18134" s="325"/>
      <c r="D18134" s="325"/>
      <c r="E18134" s="46"/>
      <c r="F18134" s="130">
        <f t="shared" si="285"/>
        <v>0</v>
      </c>
      <c r="G18134" s="69"/>
    </row>
    <row r="18135" spans="1:8" ht="18" customHeight="1">
      <c r="A18135" s="323" t="s">
        <v>2315</v>
      </c>
      <c r="B18135" s="302" t="s">
        <v>13</v>
      </c>
      <c r="C18135" s="325" t="s">
        <v>342</v>
      </c>
      <c r="D18135" s="325">
        <v>261.39999999999998</v>
      </c>
      <c r="E18135" s="46">
        <v>30500</v>
      </c>
      <c r="F18135" s="130">
        <f t="shared" si="285"/>
        <v>7972699.9999999991</v>
      </c>
      <c r="G18135" s="86">
        <f>F18135</f>
        <v>7972699.9999999991</v>
      </c>
      <c r="H18135" s="277" t="s">
        <v>2474</v>
      </c>
    </row>
    <row r="18136" spans="1:8" ht="18" customHeight="1">
      <c r="A18136" s="323"/>
      <c r="B18136" s="302"/>
      <c r="C18136" s="325"/>
      <c r="D18136" s="325"/>
      <c r="E18136" s="46"/>
      <c r="F18136" s="130">
        <f t="shared" si="285"/>
        <v>0</v>
      </c>
      <c r="G18136" s="69"/>
    </row>
    <row r="18137" spans="1:8" ht="18" customHeight="1">
      <c r="A18137" s="323" t="s">
        <v>88</v>
      </c>
      <c r="B18137" s="302" t="s">
        <v>13</v>
      </c>
      <c r="C18137" s="325" t="s">
        <v>416</v>
      </c>
      <c r="D18137" s="325">
        <v>838.2</v>
      </c>
      <c r="E18137" s="46">
        <v>29500</v>
      </c>
      <c r="F18137" s="130">
        <f t="shared" si="285"/>
        <v>24726900</v>
      </c>
      <c r="G18137" s="86">
        <f>F18137</f>
        <v>24726900</v>
      </c>
      <c r="H18137" s="277" t="s">
        <v>2474</v>
      </c>
    </row>
    <row r="18138" spans="1:8" ht="18" customHeight="1">
      <c r="A18138" s="323"/>
      <c r="B18138" s="302"/>
      <c r="C18138" s="325"/>
      <c r="D18138" s="325"/>
      <c r="E18138" s="46"/>
      <c r="F18138" s="130">
        <f t="shared" si="285"/>
        <v>0</v>
      </c>
      <c r="G18138" s="69"/>
    </row>
    <row r="18139" spans="1:8" ht="18" customHeight="1">
      <c r="A18139" s="323" t="s">
        <v>359</v>
      </c>
      <c r="B18139" s="302" t="s">
        <v>31</v>
      </c>
      <c r="C18139" s="325" t="s">
        <v>2369</v>
      </c>
      <c r="D18139" s="325">
        <v>176.3</v>
      </c>
      <c r="E18139" s="46">
        <v>33000</v>
      </c>
      <c r="F18139" s="130">
        <f t="shared" si="285"/>
        <v>5817900</v>
      </c>
      <c r="G18139" s="86">
        <f>F18139</f>
        <v>5817900</v>
      </c>
      <c r="H18139" s="277" t="s">
        <v>2474</v>
      </c>
    </row>
    <row r="18140" spans="1:8" ht="18" customHeight="1">
      <c r="A18140" s="323"/>
      <c r="B18140" s="302"/>
      <c r="C18140" s="325"/>
      <c r="D18140" s="325"/>
      <c r="E18140" s="46"/>
      <c r="F18140" s="130">
        <f t="shared" si="285"/>
        <v>0</v>
      </c>
      <c r="G18140" s="69"/>
    </row>
    <row r="18141" spans="1:8" ht="18" customHeight="1">
      <c r="A18141" s="323" t="s">
        <v>1514</v>
      </c>
      <c r="B18141" s="302" t="s">
        <v>31</v>
      </c>
      <c r="C18141" s="325" t="s">
        <v>3615</v>
      </c>
      <c r="D18141" s="325">
        <v>101.5</v>
      </c>
      <c r="E18141" s="46">
        <v>34000</v>
      </c>
      <c r="F18141" s="130">
        <f t="shared" si="285"/>
        <v>3451000</v>
      </c>
      <c r="G18141" s="86">
        <f>F18141</f>
        <v>3451000</v>
      </c>
      <c r="H18141" s="277" t="s">
        <v>2474</v>
      </c>
    </row>
    <row r="18142" spans="1:8" ht="18" customHeight="1">
      <c r="A18142" s="323"/>
      <c r="B18142" s="302"/>
      <c r="C18142" s="325"/>
      <c r="D18142" s="325"/>
      <c r="E18142" s="46"/>
      <c r="F18142" s="130">
        <f t="shared" si="285"/>
        <v>0</v>
      </c>
      <c r="G18142" s="69"/>
    </row>
    <row r="18143" spans="1:8" ht="18" customHeight="1">
      <c r="A18143" s="323" t="s">
        <v>2492</v>
      </c>
      <c r="B18143" s="302" t="s">
        <v>13</v>
      </c>
      <c r="C18143" s="325" t="s">
        <v>45</v>
      </c>
      <c r="D18143" s="325">
        <v>10</v>
      </c>
      <c r="E18143" s="46">
        <v>30500</v>
      </c>
      <c r="F18143" s="130">
        <f t="shared" si="285"/>
        <v>305000</v>
      </c>
      <c r="G18143" s="86">
        <f>SUM(F18143:F18146)</f>
        <v>3858250</v>
      </c>
    </row>
    <row r="18144" spans="1:8" ht="18" customHeight="1">
      <c r="A18144" s="323"/>
      <c r="B18144" s="302" t="s">
        <v>13</v>
      </c>
      <c r="C18144" s="325" t="s">
        <v>272</v>
      </c>
      <c r="D18144" s="325">
        <v>10</v>
      </c>
      <c r="E18144" s="46">
        <v>30500</v>
      </c>
      <c r="F18144" s="130">
        <f t="shared" si="285"/>
        <v>305000</v>
      </c>
      <c r="G18144" s="69"/>
    </row>
    <row r="18145" spans="1:9" ht="18" customHeight="1">
      <c r="A18145" s="323"/>
      <c r="B18145" s="302" t="s">
        <v>13</v>
      </c>
      <c r="C18145" s="325" t="s">
        <v>821</v>
      </c>
      <c r="D18145" s="325">
        <v>74</v>
      </c>
      <c r="E18145" s="46">
        <v>30500</v>
      </c>
      <c r="F18145" s="130">
        <f t="shared" si="285"/>
        <v>2257000</v>
      </c>
      <c r="G18145" s="69"/>
    </row>
    <row r="18146" spans="1:9" ht="18" customHeight="1">
      <c r="A18146" s="323"/>
      <c r="B18146" s="302" t="s">
        <v>13</v>
      </c>
      <c r="C18146" s="325" t="s">
        <v>3616</v>
      </c>
      <c r="D18146" s="325">
        <v>32.5</v>
      </c>
      <c r="E18146" s="46">
        <v>30500</v>
      </c>
      <c r="F18146" s="130">
        <f t="shared" si="285"/>
        <v>991250</v>
      </c>
      <c r="G18146" s="69"/>
    </row>
    <row r="18147" spans="1:9" ht="18" customHeight="1">
      <c r="A18147" s="323"/>
      <c r="B18147" s="302"/>
      <c r="C18147" s="325"/>
      <c r="D18147" s="325"/>
      <c r="E18147" s="46"/>
      <c r="F18147" s="130">
        <f t="shared" si="285"/>
        <v>0</v>
      </c>
      <c r="G18147" s="69"/>
    </row>
    <row r="18148" spans="1:9" ht="18" customHeight="1">
      <c r="A18148" s="533" t="s">
        <v>591</v>
      </c>
      <c r="B18148" s="440" t="s">
        <v>13</v>
      </c>
      <c r="C18148" s="382" t="s">
        <v>75</v>
      </c>
      <c r="D18148" s="382">
        <v>50</v>
      </c>
      <c r="E18148" s="59">
        <v>31000</v>
      </c>
      <c r="F18148" s="132">
        <f t="shared" si="285"/>
        <v>1550000</v>
      </c>
      <c r="G18148" s="125">
        <f>F18148</f>
        <v>1550000</v>
      </c>
      <c r="H18148" s="277" t="s">
        <v>2474</v>
      </c>
    </row>
    <row r="18149" spans="1:9" ht="18" customHeight="1">
      <c r="A18149" s="526"/>
      <c r="B18149" s="435"/>
      <c r="C18149" s="484"/>
      <c r="D18149" s="484"/>
      <c r="E18149" s="113"/>
      <c r="F18149" s="126"/>
      <c r="G18149" s="9"/>
    </row>
    <row r="18150" spans="1:9" ht="18" customHeight="1">
      <c r="A18150" s="537">
        <v>42558</v>
      </c>
      <c r="B18150" s="355"/>
      <c r="C18150" s="491" t="s">
        <v>398</v>
      </c>
      <c r="D18150" s="525"/>
      <c r="F18150" s="127"/>
    </row>
    <row r="18151" spans="1:9" ht="18" customHeight="1">
      <c r="A18151" s="531" t="s">
        <v>3125</v>
      </c>
      <c r="B18151" s="436" t="s">
        <v>134</v>
      </c>
      <c r="C18151" s="494" t="s">
        <v>152</v>
      </c>
      <c r="D18151" s="527">
        <f>SUM(D18152:D18240)</f>
        <v>9381.5999999999985</v>
      </c>
      <c r="E18151" s="166"/>
      <c r="F18151" s="166">
        <f>SUM(F18152:F18240)</f>
        <v>310291700</v>
      </c>
      <c r="G18151" s="166">
        <f>SUM(G18152:G18240)</f>
        <v>310291700</v>
      </c>
    </row>
    <row r="18152" spans="1:9" ht="17.399999999999999" customHeight="1">
      <c r="A18152" s="532" t="s">
        <v>2582</v>
      </c>
      <c r="B18152" s="437" t="s">
        <v>137</v>
      </c>
      <c r="C18152" s="487" t="s">
        <v>863</v>
      </c>
      <c r="D18152" s="487">
        <v>50.3</v>
      </c>
      <c r="E18152" s="42">
        <v>40500</v>
      </c>
      <c r="F18152" s="142">
        <f t="shared" si="285"/>
        <v>2037150</v>
      </c>
      <c r="G18152" s="85">
        <f>F18152</f>
        <v>2037150</v>
      </c>
    </row>
    <row r="18153" spans="1:9" ht="17.399999999999999" customHeight="1">
      <c r="A18153" s="323"/>
      <c r="B18153" s="444"/>
      <c r="C18153" s="482"/>
      <c r="D18153" s="482"/>
      <c r="E18153" s="116"/>
      <c r="F18153" s="130">
        <f>E18153*D18153</f>
        <v>0</v>
      </c>
      <c r="G18153" s="86"/>
    </row>
    <row r="18154" spans="1:9" ht="17.399999999999999" customHeight="1">
      <c r="A18154" s="325" t="s">
        <v>3625</v>
      </c>
      <c r="B18154" s="302" t="s">
        <v>13</v>
      </c>
      <c r="C18154" s="325" t="s">
        <v>388</v>
      </c>
      <c r="D18154" s="325">
        <v>155.9</v>
      </c>
      <c r="E18154" s="46">
        <v>31000</v>
      </c>
      <c r="F18154" s="130">
        <f>E18154*D18154</f>
        <v>4832900</v>
      </c>
      <c r="G18154" s="86">
        <f>F18154</f>
        <v>4832900</v>
      </c>
      <c r="I18154" s="281"/>
    </row>
    <row r="18155" spans="1:9" ht="17.399999999999999" customHeight="1">
      <c r="A18155" s="323"/>
      <c r="B18155" s="302"/>
      <c r="C18155" s="325"/>
      <c r="D18155" s="325"/>
      <c r="E18155" s="46"/>
      <c r="F18155" s="130">
        <f t="shared" si="285"/>
        <v>0</v>
      </c>
      <c r="G18155" s="69"/>
    </row>
    <row r="18156" spans="1:9" ht="17.399999999999999" customHeight="1">
      <c r="A18156" s="323" t="s">
        <v>2349</v>
      </c>
      <c r="B18156" s="302" t="s">
        <v>376</v>
      </c>
      <c r="C18156" s="325" t="s">
        <v>593</v>
      </c>
      <c r="D18156" s="325">
        <f>260+160</f>
        <v>420</v>
      </c>
      <c r="E18156" s="46">
        <v>30000</v>
      </c>
      <c r="F18156" s="130">
        <f t="shared" si="285"/>
        <v>12600000</v>
      </c>
      <c r="G18156" s="86">
        <f>SUM(F18156:F18158)</f>
        <v>15540000</v>
      </c>
    </row>
    <row r="18157" spans="1:9" ht="17.399999999999999" customHeight="1">
      <c r="A18157" s="323"/>
      <c r="B18157" s="302" t="s">
        <v>13</v>
      </c>
      <c r="C18157" s="325" t="s">
        <v>2546</v>
      </c>
      <c r="D18157" s="325">
        <v>53</v>
      </c>
      <c r="E18157" s="46">
        <v>30000</v>
      </c>
      <c r="F18157" s="130">
        <f t="shared" si="285"/>
        <v>1590000</v>
      </c>
      <c r="G18157" s="69"/>
    </row>
    <row r="18158" spans="1:9" ht="17.399999999999999" customHeight="1">
      <c r="A18158" s="323"/>
      <c r="B18158" s="302" t="s">
        <v>13</v>
      </c>
      <c r="C18158" s="325" t="s">
        <v>1967</v>
      </c>
      <c r="D18158" s="325">
        <v>45</v>
      </c>
      <c r="E18158" s="46">
        <v>30000</v>
      </c>
      <c r="F18158" s="130">
        <f t="shared" si="285"/>
        <v>1350000</v>
      </c>
      <c r="G18158" s="69"/>
    </row>
    <row r="18159" spans="1:9" ht="17.399999999999999" customHeight="1">
      <c r="A18159" s="323"/>
      <c r="B18159" s="302"/>
      <c r="C18159" s="325"/>
      <c r="D18159" s="325"/>
      <c r="E18159" s="46"/>
      <c r="F18159" s="130">
        <f t="shared" si="285"/>
        <v>0</v>
      </c>
      <c r="G18159" s="69"/>
    </row>
    <row r="18160" spans="1:9" ht="17.399999999999999" customHeight="1">
      <c r="A18160" s="323" t="s">
        <v>2430</v>
      </c>
      <c r="B18160" s="302" t="s">
        <v>13</v>
      </c>
      <c r="C18160" s="325" t="s">
        <v>76</v>
      </c>
      <c r="D18160" s="325">
        <v>30</v>
      </c>
      <c r="E18160" s="46">
        <v>31000</v>
      </c>
      <c r="F18160" s="130">
        <f t="shared" si="285"/>
        <v>930000</v>
      </c>
      <c r="G18160" s="86">
        <f>SUM(F18160:F18163)</f>
        <v>4340000</v>
      </c>
    </row>
    <row r="18161" spans="1:9" ht="17.399999999999999" customHeight="1">
      <c r="A18161" s="323"/>
      <c r="B18161" s="302" t="s">
        <v>13</v>
      </c>
      <c r="C18161" s="325" t="s">
        <v>59</v>
      </c>
      <c r="D18161" s="325">
        <v>30</v>
      </c>
      <c r="E18161" s="46">
        <v>31000</v>
      </c>
      <c r="F18161" s="130">
        <f t="shared" si="285"/>
        <v>930000</v>
      </c>
      <c r="G18161" s="69"/>
    </row>
    <row r="18162" spans="1:9" ht="17.399999999999999" customHeight="1">
      <c r="A18162" s="323"/>
      <c r="B18162" s="302" t="s">
        <v>13</v>
      </c>
      <c r="C18162" s="325" t="s">
        <v>62</v>
      </c>
      <c r="D18162" s="325">
        <v>30</v>
      </c>
      <c r="E18162" s="46">
        <v>31000</v>
      </c>
      <c r="F18162" s="130">
        <f t="shared" si="285"/>
        <v>930000</v>
      </c>
      <c r="G18162" s="69"/>
    </row>
    <row r="18163" spans="1:9" ht="17.399999999999999" customHeight="1">
      <c r="A18163" s="323"/>
      <c r="B18163" s="302" t="s">
        <v>13</v>
      </c>
      <c r="C18163" s="325" t="s">
        <v>60</v>
      </c>
      <c r="D18163" s="325">
        <v>50</v>
      </c>
      <c r="E18163" s="46">
        <v>31000</v>
      </c>
      <c r="F18163" s="130">
        <f t="shared" si="285"/>
        <v>1550000</v>
      </c>
      <c r="G18163" s="69"/>
    </row>
    <row r="18164" spans="1:9" ht="17.399999999999999" customHeight="1">
      <c r="A18164" s="323"/>
      <c r="B18164" s="302"/>
      <c r="C18164" s="325"/>
      <c r="D18164" s="325"/>
      <c r="E18164" s="46"/>
      <c r="F18164" s="130">
        <f t="shared" si="285"/>
        <v>0</v>
      </c>
      <c r="G18164" s="69"/>
    </row>
    <row r="18165" spans="1:9" ht="17.399999999999999" customHeight="1">
      <c r="A18165" s="323" t="s">
        <v>2305</v>
      </c>
      <c r="B18165" s="444" t="s">
        <v>2052</v>
      </c>
      <c r="C18165" s="482" t="s">
        <v>3622</v>
      </c>
      <c r="D18165" s="482">
        <v>96.8</v>
      </c>
      <c r="E18165" s="116">
        <v>40500</v>
      </c>
      <c r="F18165" s="131">
        <f t="shared" si="285"/>
        <v>3920400</v>
      </c>
      <c r="G18165" s="86">
        <f>F18165</f>
        <v>3920400</v>
      </c>
    </row>
    <row r="18166" spans="1:9" ht="17.399999999999999" customHeight="1">
      <c r="A18166" s="323"/>
      <c r="B18166" s="444"/>
      <c r="C18166" s="482"/>
      <c r="D18166" s="482"/>
      <c r="E18166" s="116"/>
      <c r="F18166" s="131"/>
      <c r="G18166" s="86"/>
    </row>
    <row r="18167" spans="1:9" ht="17.399999999999999" customHeight="1">
      <c r="A18167" s="323" t="s">
        <v>61</v>
      </c>
      <c r="B18167" s="302" t="s">
        <v>13</v>
      </c>
      <c r="C18167" s="325" t="s">
        <v>588</v>
      </c>
      <c r="D18167" s="325">
        <v>50</v>
      </c>
      <c r="E18167" s="46">
        <v>30500</v>
      </c>
      <c r="F18167" s="130">
        <f>E18167*D18167</f>
        <v>1525000</v>
      </c>
      <c r="G18167" s="86">
        <f>SUM(F18167:F18168)</f>
        <v>3050000</v>
      </c>
    </row>
    <row r="18168" spans="1:9" ht="17.399999999999999" customHeight="1">
      <c r="A18168" s="323"/>
      <c r="B18168" s="302" t="s">
        <v>13</v>
      </c>
      <c r="C18168" s="325" t="s">
        <v>60</v>
      </c>
      <c r="D18168" s="325">
        <v>50</v>
      </c>
      <c r="E18168" s="46">
        <v>30500</v>
      </c>
      <c r="F18168" s="130">
        <f>E18168*D18168</f>
        <v>1525000</v>
      </c>
      <c r="G18168" s="69"/>
    </row>
    <row r="18169" spans="1:9" ht="17.399999999999999" customHeight="1">
      <c r="A18169" s="323"/>
      <c r="B18169" s="302"/>
      <c r="C18169" s="325"/>
      <c r="D18169" s="325"/>
      <c r="E18169" s="46"/>
      <c r="F18169" s="130">
        <f t="shared" si="285"/>
        <v>0</v>
      </c>
      <c r="G18169" s="69"/>
    </row>
    <row r="18170" spans="1:9" ht="17.399999999999999" customHeight="1">
      <c r="A18170" s="323" t="s">
        <v>2273</v>
      </c>
      <c r="B18170" s="444" t="s">
        <v>137</v>
      </c>
      <c r="C18170" s="482" t="s">
        <v>1802</v>
      </c>
      <c r="D18170" s="482">
        <v>100</v>
      </c>
      <c r="E18170" s="116">
        <v>38000</v>
      </c>
      <c r="F18170" s="131">
        <f t="shared" si="285"/>
        <v>3800000</v>
      </c>
      <c r="G18170" s="86">
        <f>SUM(F18170:F18174)</f>
        <v>23450000</v>
      </c>
      <c r="I18170" s="338" t="s">
        <v>2514</v>
      </c>
    </row>
    <row r="18171" spans="1:9" ht="17.399999999999999" customHeight="1">
      <c r="A18171" s="323"/>
      <c r="B18171" s="444" t="s">
        <v>137</v>
      </c>
      <c r="C18171" s="482" t="s">
        <v>529</v>
      </c>
      <c r="D18171" s="482">
        <v>200</v>
      </c>
      <c r="E18171" s="116">
        <v>38000</v>
      </c>
      <c r="F18171" s="131">
        <f t="shared" si="285"/>
        <v>7600000</v>
      </c>
      <c r="G18171" s="69"/>
      <c r="I18171" s="338" t="s">
        <v>2976</v>
      </c>
    </row>
    <row r="18172" spans="1:9" ht="17.399999999999999" customHeight="1">
      <c r="A18172" s="323"/>
      <c r="B18172" s="302" t="s">
        <v>13</v>
      </c>
      <c r="C18172" s="325" t="s">
        <v>2390</v>
      </c>
      <c r="D18172" s="325">
        <v>20</v>
      </c>
      <c r="E18172" s="46">
        <v>30000</v>
      </c>
      <c r="F18172" s="130">
        <f t="shared" si="285"/>
        <v>600000</v>
      </c>
      <c r="G18172" s="69"/>
      <c r="I18172" s="338" t="s">
        <v>2785</v>
      </c>
    </row>
    <row r="18173" spans="1:9" ht="17.399999999999999" customHeight="1">
      <c r="A18173" s="323"/>
      <c r="B18173" s="444" t="s">
        <v>137</v>
      </c>
      <c r="C18173" s="482" t="s">
        <v>863</v>
      </c>
      <c r="D18173" s="482">
        <v>100</v>
      </c>
      <c r="E18173" s="116">
        <v>38500</v>
      </c>
      <c r="F18173" s="131">
        <f t="shared" si="285"/>
        <v>3850000</v>
      </c>
      <c r="G18173" s="69"/>
      <c r="I18173" s="338" t="s">
        <v>2785</v>
      </c>
    </row>
    <row r="18174" spans="1:9" ht="17.399999999999999" customHeight="1">
      <c r="A18174" s="323"/>
      <c r="B18174" s="444" t="s">
        <v>137</v>
      </c>
      <c r="C18174" s="482" t="s">
        <v>529</v>
      </c>
      <c r="D18174" s="482">
        <v>200</v>
      </c>
      <c r="E18174" s="116">
        <v>38000</v>
      </c>
      <c r="F18174" s="131">
        <f t="shared" si="285"/>
        <v>7600000</v>
      </c>
      <c r="G18174" s="69"/>
      <c r="I18174" s="338" t="s">
        <v>2785</v>
      </c>
    </row>
    <row r="18175" spans="1:9" ht="17.399999999999999" customHeight="1">
      <c r="A18175" s="323"/>
      <c r="B18175" s="302"/>
      <c r="C18175" s="325"/>
      <c r="D18175" s="325"/>
      <c r="E18175" s="46"/>
      <c r="F18175" s="130">
        <f t="shared" si="285"/>
        <v>0</v>
      </c>
      <c r="G18175" s="69"/>
    </row>
    <row r="18176" spans="1:9" ht="17.399999999999999" customHeight="1">
      <c r="A18176" s="323" t="s">
        <v>2345</v>
      </c>
      <c r="B18176" s="302" t="s">
        <v>390</v>
      </c>
      <c r="C18176" s="325" t="s">
        <v>1750</v>
      </c>
      <c r="D18176" s="325">
        <f>100+400</f>
        <v>500</v>
      </c>
      <c r="E18176" s="46">
        <v>31000</v>
      </c>
      <c r="F18176" s="130">
        <f t="shared" si="285"/>
        <v>15500000</v>
      </c>
      <c r="G18176" s="86">
        <f>F18176</f>
        <v>15500000</v>
      </c>
    </row>
    <row r="18177" spans="1:9" ht="17.399999999999999" customHeight="1">
      <c r="A18177" s="323"/>
      <c r="B18177" s="302"/>
      <c r="C18177" s="325"/>
      <c r="D18177" s="325"/>
      <c r="E18177" s="46"/>
      <c r="F18177" s="130">
        <f t="shared" si="285"/>
        <v>0</v>
      </c>
      <c r="G18177" s="69"/>
    </row>
    <row r="18178" spans="1:9" ht="17.399999999999999" customHeight="1">
      <c r="A18178" s="323" t="s">
        <v>245</v>
      </c>
      <c r="B18178" s="439" t="s">
        <v>1099</v>
      </c>
      <c r="C18178" s="430" t="s">
        <v>246</v>
      </c>
      <c r="D18178" s="430">
        <v>-309.8</v>
      </c>
      <c r="E18178" s="54">
        <v>34500</v>
      </c>
      <c r="F18178" s="140">
        <f t="shared" si="285"/>
        <v>-10688100</v>
      </c>
      <c r="G18178" s="86">
        <f>SUM(F18178:F18184)</f>
        <v>-13690650</v>
      </c>
    </row>
    <row r="18179" spans="1:9" ht="17.399999999999999" customHeight="1">
      <c r="A18179" s="323"/>
      <c r="B18179" s="439" t="s">
        <v>1099</v>
      </c>
      <c r="C18179" s="430" t="s">
        <v>1108</v>
      </c>
      <c r="D18179" s="430">
        <v>-600.5</v>
      </c>
      <c r="E18179" s="54">
        <v>34500</v>
      </c>
      <c r="F18179" s="140">
        <f t="shared" si="285"/>
        <v>-20717250</v>
      </c>
      <c r="G18179" s="69"/>
    </row>
    <row r="18180" spans="1:9" ht="17.399999999999999" customHeight="1">
      <c r="A18180" s="323"/>
      <c r="B18180" s="443" t="s">
        <v>3560</v>
      </c>
      <c r="C18180" s="482" t="s">
        <v>3597</v>
      </c>
      <c r="D18180" s="482">
        <v>95.8</v>
      </c>
      <c r="E18180" s="116">
        <v>46500</v>
      </c>
      <c r="F18180" s="131">
        <f>E18180*D18180</f>
        <v>4454700</v>
      </c>
      <c r="G18180" s="69"/>
    </row>
    <row r="18181" spans="1:9" ht="17.399999999999999" customHeight="1">
      <c r="A18181" s="323"/>
      <c r="B18181" s="302" t="s">
        <v>13</v>
      </c>
      <c r="C18181" s="325" t="s">
        <v>118</v>
      </c>
      <c r="D18181" s="325">
        <v>220</v>
      </c>
      <c r="E18181" s="46">
        <v>30000</v>
      </c>
      <c r="F18181" s="130">
        <f t="shared" si="285"/>
        <v>6600000</v>
      </c>
      <c r="G18181" s="69"/>
    </row>
    <row r="18182" spans="1:9" ht="17.399999999999999" customHeight="1">
      <c r="A18182" s="323"/>
      <c r="B18182" s="302" t="s">
        <v>23</v>
      </c>
      <c r="C18182" s="325" t="s">
        <v>3623</v>
      </c>
      <c r="D18182" s="325">
        <v>51</v>
      </c>
      <c r="E18182" s="46">
        <v>30000</v>
      </c>
      <c r="F18182" s="130">
        <f t="shared" si="285"/>
        <v>1530000</v>
      </c>
      <c r="G18182" s="69"/>
    </row>
    <row r="18183" spans="1:9" ht="17.399999999999999" customHeight="1">
      <c r="A18183" s="323"/>
      <c r="B18183" s="302" t="s">
        <v>23</v>
      </c>
      <c r="C18183" s="325" t="s">
        <v>2958</v>
      </c>
      <c r="D18183" s="325">
        <v>56</v>
      </c>
      <c r="E18183" s="46">
        <v>30000</v>
      </c>
      <c r="F18183" s="130">
        <f t="shared" si="285"/>
        <v>1680000</v>
      </c>
      <c r="G18183" s="69"/>
    </row>
    <row r="18184" spans="1:9" ht="17.399999999999999" customHeight="1">
      <c r="A18184" s="323"/>
      <c r="B18184" s="302" t="s">
        <v>31</v>
      </c>
      <c r="C18184" s="325" t="s">
        <v>1108</v>
      </c>
      <c r="D18184" s="325">
        <v>100</v>
      </c>
      <c r="E18184" s="46">
        <v>34500</v>
      </c>
      <c r="F18184" s="130">
        <f t="shared" si="285"/>
        <v>3450000</v>
      </c>
      <c r="G18184" s="69"/>
    </row>
    <row r="18185" spans="1:9" ht="17.399999999999999" customHeight="1">
      <c r="A18185" s="323"/>
      <c r="B18185" s="302"/>
      <c r="C18185" s="325"/>
      <c r="D18185" s="325"/>
      <c r="E18185" s="46"/>
      <c r="F18185" s="130">
        <f t="shared" si="285"/>
        <v>0</v>
      </c>
      <c r="G18185" s="69"/>
    </row>
    <row r="18186" spans="1:9" ht="17.399999999999999" customHeight="1">
      <c r="A18186" s="323" t="s">
        <v>1843</v>
      </c>
      <c r="B18186" s="439" t="s">
        <v>176</v>
      </c>
      <c r="C18186" s="430" t="s">
        <v>1178</v>
      </c>
      <c r="D18186" s="430">
        <v>-13.5</v>
      </c>
      <c r="E18186" s="54">
        <v>33000</v>
      </c>
      <c r="F18186" s="140">
        <f t="shared" si="285"/>
        <v>-445500</v>
      </c>
      <c r="G18186" s="86">
        <f>SUM(F18186:F18191)</f>
        <v>46566400</v>
      </c>
      <c r="I18186" s="279">
        <v>42548</v>
      </c>
    </row>
    <row r="18187" spans="1:9" ht="17.399999999999999" customHeight="1">
      <c r="A18187" s="323"/>
      <c r="B18187" s="302" t="s">
        <v>13</v>
      </c>
      <c r="C18187" s="325" t="s">
        <v>29</v>
      </c>
      <c r="D18187" s="325">
        <v>100</v>
      </c>
      <c r="E18187" s="46">
        <v>31000</v>
      </c>
      <c r="F18187" s="130">
        <f t="shared" si="285"/>
        <v>3100000</v>
      </c>
      <c r="G18187" s="69"/>
      <c r="I18187" s="279"/>
    </row>
    <row r="18188" spans="1:9" ht="17.399999999999999" customHeight="1">
      <c r="A18188" s="323"/>
      <c r="B18188" s="302" t="s">
        <v>13</v>
      </c>
      <c r="C18188" s="325" t="s">
        <v>991</v>
      </c>
      <c r="D18188" s="325">
        <v>323</v>
      </c>
      <c r="E18188" s="46">
        <v>31000</v>
      </c>
      <c r="F18188" s="130">
        <f t="shared" si="285"/>
        <v>10013000</v>
      </c>
      <c r="G18188" s="69"/>
      <c r="I18188" s="279"/>
    </row>
    <row r="18189" spans="1:9" ht="17.399999999999999" customHeight="1">
      <c r="A18189" s="323"/>
      <c r="B18189" s="302" t="s">
        <v>13</v>
      </c>
      <c r="C18189" s="325" t="s">
        <v>990</v>
      </c>
      <c r="D18189" s="325">
        <v>973.5</v>
      </c>
      <c r="E18189" s="46">
        <v>31000</v>
      </c>
      <c r="F18189" s="130">
        <f t="shared" si="285"/>
        <v>30178500</v>
      </c>
      <c r="G18189" s="69"/>
      <c r="I18189" s="279"/>
    </row>
    <row r="18190" spans="1:9" ht="17.399999999999999" customHeight="1">
      <c r="A18190" s="323"/>
      <c r="B18190" s="302" t="s">
        <v>31</v>
      </c>
      <c r="C18190" s="325" t="s">
        <v>3617</v>
      </c>
      <c r="D18190" s="325">
        <v>52.5</v>
      </c>
      <c r="E18190" s="46">
        <v>35500</v>
      </c>
      <c r="F18190" s="130">
        <f t="shared" si="285"/>
        <v>1863750</v>
      </c>
      <c r="G18190" s="69"/>
      <c r="I18190" s="279"/>
    </row>
    <row r="18191" spans="1:9" ht="17.399999999999999" customHeight="1">
      <c r="A18191" s="323"/>
      <c r="B18191" s="302" t="s">
        <v>31</v>
      </c>
      <c r="C18191" s="325" t="s">
        <v>1775</v>
      </c>
      <c r="D18191" s="325">
        <v>52.3</v>
      </c>
      <c r="E18191" s="46">
        <v>35500</v>
      </c>
      <c r="F18191" s="130">
        <f t="shared" si="285"/>
        <v>1856650</v>
      </c>
      <c r="G18191" s="69"/>
      <c r="I18191" s="279"/>
    </row>
    <row r="18192" spans="1:9" ht="17.399999999999999" customHeight="1">
      <c r="A18192" s="323"/>
      <c r="B18192" s="302"/>
      <c r="C18192" s="325"/>
      <c r="D18192" s="325"/>
      <c r="E18192" s="46"/>
      <c r="F18192" s="130">
        <f t="shared" si="285"/>
        <v>0</v>
      </c>
      <c r="G18192" s="69"/>
      <c r="I18192" s="277"/>
    </row>
    <row r="18193" spans="1:9" ht="17.399999999999999" customHeight="1">
      <c r="A18193" s="323" t="s">
        <v>2965</v>
      </c>
      <c r="B18193" s="302" t="s">
        <v>13</v>
      </c>
      <c r="C18193" s="325" t="s">
        <v>918</v>
      </c>
      <c r="D18193" s="325">
        <v>211.1</v>
      </c>
      <c r="E18193" s="46">
        <v>31000</v>
      </c>
      <c r="F18193" s="130">
        <f t="shared" si="285"/>
        <v>6544100</v>
      </c>
      <c r="G18193" s="86">
        <f>SUM(F18193)</f>
        <v>6544100</v>
      </c>
      <c r="I18193" s="277"/>
    </row>
    <row r="18194" spans="1:9" ht="17.399999999999999" customHeight="1">
      <c r="A18194" s="323"/>
      <c r="B18194" s="302"/>
      <c r="C18194" s="325"/>
      <c r="D18194" s="325"/>
      <c r="E18194" s="46"/>
      <c r="F18194" s="130">
        <f t="shared" si="285"/>
        <v>0</v>
      </c>
      <c r="G18194" s="69"/>
      <c r="I18194" s="277"/>
    </row>
    <row r="18195" spans="1:9" ht="17.399999999999999" customHeight="1">
      <c r="A18195" s="302" t="s">
        <v>145</v>
      </c>
      <c r="B18195" s="302" t="s">
        <v>31</v>
      </c>
      <c r="C18195" s="325" t="s">
        <v>15</v>
      </c>
      <c r="D18195" s="325">
        <v>450</v>
      </c>
      <c r="E18195" s="46">
        <v>28500</v>
      </c>
      <c r="F18195" s="130">
        <f t="shared" si="285"/>
        <v>12825000</v>
      </c>
      <c r="G18195" s="86">
        <f>F18195</f>
        <v>12825000</v>
      </c>
      <c r="I18195" s="277"/>
    </row>
    <row r="18196" spans="1:9" ht="17.399999999999999" customHeight="1">
      <c r="A18196" s="323"/>
      <c r="B18196" s="302"/>
      <c r="C18196" s="325"/>
      <c r="D18196" s="325"/>
      <c r="E18196" s="46"/>
      <c r="F18196" s="130">
        <f t="shared" si="285"/>
        <v>0</v>
      </c>
      <c r="G18196" s="69"/>
      <c r="I18196" s="277"/>
    </row>
    <row r="18197" spans="1:9" ht="17.399999999999999" customHeight="1">
      <c r="A18197" s="323" t="s">
        <v>321</v>
      </c>
      <c r="B18197" s="302" t="s">
        <v>31</v>
      </c>
      <c r="C18197" s="325" t="s">
        <v>416</v>
      </c>
      <c r="D18197" s="325">
        <v>561.5</v>
      </c>
      <c r="E18197" s="46">
        <v>34000</v>
      </c>
      <c r="F18197" s="130">
        <f t="shared" si="285"/>
        <v>19091000</v>
      </c>
      <c r="G18197" s="86">
        <f>F18197</f>
        <v>19091000</v>
      </c>
      <c r="I18197" s="277"/>
    </row>
    <row r="18198" spans="1:9" ht="17.399999999999999" customHeight="1">
      <c r="A18198" s="323"/>
      <c r="B18198" s="302"/>
      <c r="C18198" s="325"/>
      <c r="D18198" s="325"/>
      <c r="E18198" s="46"/>
      <c r="F18198" s="130">
        <f t="shared" si="285"/>
        <v>0</v>
      </c>
      <c r="G18198" s="69"/>
      <c r="I18198" s="277"/>
    </row>
    <row r="18199" spans="1:9" ht="17.399999999999999" customHeight="1">
      <c r="A18199" s="323" t="s">
        <v>2661</v>
      </c>
      <c r="B18199" s="302" t="s">
        <v>23</v>
      </c>
      <c r="C18199" s="325" t="s">
        <v>244</v>
      </c>
      <c r="D18199" s="325">
        <v>761.8</v>
      </c>
      <c r="E18199" s="46">
        <v>35500</v>
      </c>
      <c r="F18199" s="130">
        <f t="shared" si="285"/>
        <v>27043900</v>
      </c>
      <c r="G18199" s="86">
        <f>F18199</f>
        <v>27043900</v>
      </c>
      <c r="I18199" s="277"/>
    </row>
    <row r="18200" spans="1:9" ht="17.399999999999999" customHeight="1">
      <c r="A18200" s="323"/>
      <c r="B18200" s="302"/>
      <c r="C18200" s="325"/>
      <c r="D18200" s="325"/>
      <c r="E18200" s="46"/>
      <c r="F18200" s="130">
        <f t="shared" si="285"/>
        <v>0</v>
      </c>
      <c r="G18200" s="69"/>
    </row>
    <row r="18201" spans="1:9" ht="17.399999999999999" customHeight="1">
      <c r="A18201" s="323" t="s">
        <v>51</v>
      </c>
      <c r="B18201" s="302" t="s">
        <v>23</v>
      </c>
      <c r="C18201" s="325" t="s">
        <v>1277</v>
      </c>
      <c r="D18201" s="325">
        <v>207.8</v>
      </c>
      <c r="E18201" s="46">
        <v>34500</v>
      </c>
      <c r="F18201" s="130">
        <f t="shared" si="285"/>
        <v>7169100</v>
      </c>
      <c r="G18201" s="86">
        <f>F18201</f>
        <v>7169100</v>
      </c>
    </row>
    <row r="18202" spans="1:9" ht="17.399999999999999" customHeight="1">
      <c r="A18202" s="323"/>
      <c r="B18202" s="302"/>
      <c r="C18202" s="325"/>
      <c r="D18202" s="325"/>
      <c r="E18202" s="46"/>
      <c r="F18202" s="130">
        <f t="shared" si="285"/>
        <v>0</v>
      </c>
      <c r="G18202" s="69"/>
    </row>
    <row r="18203" spans="1:9" ht="17.399999999999999" customHeight="1">
      <c r="A18203" s="323" t="s">
        <v>203</v>
      </c>
      <c r="B18203" s="302" t="s">
        <v>23</v>
      </c>
      <c r="C18203" s="325" t="s">
        <v>1336</v>
      </c>
      <c r="D18203" s="325">
        <v>411</v>
      </c>
      <c r="E18203" s="46">
        <v>30500</v>
      </c>
      <c r="F18203" s="130">
        <f t="shared" ref="F18203:F18292" si="286">E18203*D18203</f>
        <v>12535500</v>
      </c>
      <c r="G18203" s="86">
        <f>F18203</f>
        <v>12535500</v>
      </c>
    </row>
    <row r="18204" spans="1:9" ht="17.399999999999999" customHeight="1">
      <c r="A18204" s="323"/>
      <c r="B18204" s="302"/>
      <c r="C18204" s="325"/>
      <c r="D18204" s="325"/>
      <c r="E18204" s="46"/>
      <c r="F18204" s="130">
        <f t="shared" si="286"/>
        <v>0</v>
      </c>
      <c r="G18204" s="69"/>
    </row>
    <row r="18205" spans="1:9" ht="17.399999999999999" customHeight="1">
      <c r="A18205" s="323" t="s">
        <v>88</v>
      </c>
      <c r="B18205" s="302" t="s">
        <v>13</v>
      </c>
      <c r="C18205" s="325" t="s">
        <v>416</v>
      </c>
      <c r="D18205" s="325">
        <v>51</v>
      </c>
      <c r="E18205" s="46">
        <v>29500</v>
      </c>
      <c r="F18205" s="130">
        <f t="shared" si="286"/>
        <v>1504500</v>
      </c>
      <c r="G18205" s="86">
        <f>SUM(F18205:F18206)</f>
        <v>17033300</v>
      </c>
    </row>
    <row r="18206" spans="1:9" ht="17.399999999999999" customHeight="1">
      <c r="A18206" s="323"/>
      <c r="B18206" s="302" t="s">
        <v>13</v>
      </c>
      <c r="C18206" s="325" t="s">
        <v>124</v>
      </c>
      <c r="D18206" s="325">
        <v>526.4</v>
      </c>
      <c r="E18206" s="46">
        <v>29500</v>
      </c>
      <c r="F18206" s="130">
        <f t="shared" si="286"/>
        <v>15528800</v>
      </c>
      <c r="G18206" s="69"/>
    </row>
    <row r="18207" spans="1:9" ht="17.399999999999999" customHeight="1">
      <c r="A18207" s="323"/>
      <c r="B18207" s="302"/>
      <c r="C18207" s="325"/>
      <c r="D18207" s="325"/>
      <c r="E18207" s="46"/>
      <c r="F18207" s="130">
        <f t="shared" si="286"/>
        <v>0</v>
      </c>
      <c r="G18207" s="69"/>
    </row>
    <row r="18208" spans="1:9" ht="17.399999999999999" customHeight="1">
      <c r="A18208" s="323" t="s">
        <v>93</v>
      </c>
      <c r="B18208" s="302" t="s">
        <v>13</v>
      </c>
      <c r="C18208" s="325" t="s">
        <v>921</v>
      </c>
      <c r="D18208" s="325">
        <v>53.6</v>
      </c>
      <c r="E18208" s="46">
        <v>30500</v>
      </c>
      <c r="F18208" s="130">
        <f t="shared" si="286"/>
        <v>1634800</v>
      </c>
      <c r="G18208" s="86">
        <f>SUM(F18208:F18211)</f>
        <v>13199200</v>
      </c>
    </row>
    <row r="18209" spans="1:9" ht="17.399999999999999" customHeight="1">
      <c r="A18209" s="323"/>
      <c r="B18209" s="302" t="s">
        <v>23</v>
      </c>
      <c r="C18209" s="325" t="s">
        <v>1232</v>
      </c>
      <c r="D18209" s="325">
        <v>59.2</v>
      </c>
      <c r="E18209" s="46">
        <v>34500</v>
      </c>
      <c r="F18209" s="130">
        <f t="shared" si="286"/>
        <v>2042400</v>
      </c>
      <c r="G18209" s="86"/>
    </row>
    <row r="18210" spans="1:9" ht="17.399999999999999" customHeight="1">
      <c r="A18210" s="323"/>
      <c r="B18210" s="302" t="s">
        <v>23</v>
      </c>
      <c r="C18210" s="325" t="s">
        <v>1231</v>
      </c>
      <c r="D18210" s="325">
        <f>172+50</f>
        <v>222</v>
      </c>
      <c r="E18210" s="46">
        <v>34500</v>
      </c>
      <c r="F18210" s="130">
        <f t="shared" si="286"/>
        <v>7659000</v>
      </c>
      <c r="G18210" s="86"/>
    </row>
    <row r="18211" spans="1:9" ht="17.399999999999999" customHeight="1">
      <c r="A18211" s="323"/>
      <c r="B18211" s="302" t="s">
        <v>23</v>
      </c>
      <c r="C18211" s="325" t="s">
        <v>1130</v>
      </c>
      <c r="D18211" s="325">
        <v>54</v>
      </c>
      <c r="E18211" s="46">
        <v>34500</v>
      </c>
      <c r="F18211" s="130">
        <f t="shared" si="286"/>
        <v>1863000</v>
      </c>
      <c r="G18211" s="86"/>
    </row>
    <row r="18212" spans="1:9" ht="17.399999999999999" customHeight="1">
      <c r="A18212" s="323"/>
      <c r="B18212" s="302"/>
      <c r="C18212" s="325"/>
      <c r="D18212" s="325"/>
      <c r="E18212" s="46"/>
      <c r="F18212" s="130">
        <f t="shared" si="286"/>
        <v>0</v>
      </c>
      <c r="G18212" s="86"/>
    </row>
    <row r="18213" spans="1:9" ht="17.399999999999999" customHeight="1">
      <c r="A18213" s="458" t="s">
        <v>3052</v>
      </c>
      <c r="B18213" s="302" t="s">
        <v>31</v>
      </c>
      <c r="C18213" s="325" t="s">
        <v>3618</v>
      </c>
      <c r="D18213" s="325">
        <v>303.2</v>
      </c>
      <c r="E18213" s="46">
        <v>35500</v>
      </c>
      <c r="F18213" s="130">
        <f t="shared" si="286"/>
        <v>10763600</v>
      </c>
      <c r="G18213" s="86">
        <f>F18213</f>
        <v>10763600</v>
      </c>
    </row>
    <row r="18214" spans="1:9" ht="17.399999999999999" customHeight="1">
      <c r="A18214" s="323"/>
      <c r="B18214" s="302"/>
      <c r="C18214" s="325"/>
      <c r="D18214" s="325"/>
      <c r="E18214" s="46"/>
      <c r="F18214" s="130">
        <f t="shared" si="286"/>
        <v>0</v>
      </c>
      <c r="G18214" s="69"/>
    </row>
    <row r="18215" spans="1:9" ht="17.399999999999999" customHeight="1">
      <c r="A18215" s="323" t="s">
        <v>52</v>
      </c>
      <c r="B18215" s="302" t="s">
        <v>1355</v>
      </c>
      <c r="C18215" s="325" t="s">
        <v>54</v>
      </c>
      <c r="D18215" s="325">
        <v>500</v>
      </c>
      <c r="E18215" s="46">
        <v>37400</v>
      </c>
      <c r="F18215" s="130">
        <f t="shared" si="286"/>
        <v>18700000</v>
      </c>
      <c r="G18215" s="86">
        <f>F18215</f>
        <v>18700000</v>
      </c>
    </row>
    <row r="18216" spans="1:9" ht="17.399999999999999" customHeight="1">
      <c r="A18216" s="323"/>
      <c r="B18216" s="302"/>
      <c r="C18216" s="325"/>
      <c r="D18216" s="325"/>
      <c r="E18216" s="46"/>
      <c r="F18216" s="130">
        <f t="shared" si="286"/>
        <v>0</v>
      </c>
      <c r="G18216" s="69"/>
    </row>
    <row r="18217" spans="1:9" ht="17.399999999999999" customHeight="1">
      <c r="A18217" s="458" t="s">
        <v>2469</v>
      </c>
      <c r="B18217" s="302" t="s">
        <v>31</v>
      </c>
      <c r="C18217" s="325" t="s">
        <v>3619</v>
      </c>
      <c r="D18217" s="325">
        <v>107.5</v>
      </c>
      <c r="E18217" s="46">
        <v>37000</v>
      </c>
      <c r="F18217" s="130">
        <f t="shared" si="286"/>
        <v>3977500</v>
      </c>
      <c r="G18217" s="86">
        <f>F18217</f>
        <v>3977500</v>
      </c>
      <c r="I18217" s="285" t="s">
        <v>2745</v>
      </c>
    </row>
    <row r="18218" spans="1:9" ht="17.399999999999999" customHeight="1">
      <c r="A18218" s="323"/>
      <c r="B18218" s="302"/>
      <c r="C18218" s="325"/>
      <c r="D18218" s="325"/>
      <c r="E18218" s="46"/>
      <c r="F18218" s="130">
        <f t="shared" si="286"/>
        <v>0</v>
      </c>
      <c r="G18218" s="69"/>
    </row>
    <row r="18219" spans="1:9" ht="17.399999999999999" customHeight="1">
      <c r="A18219" s="323" t="s">
        <v>448</v>
      </c>
      <c r="B18219" s="439" t="s">
        <v>3620</v>
      </c>
      <c r="C18219" s="430" t="s">
        <v>3621</v>
      </c>
      <c r="D18219" s="430">
        <v>-16</v>
      </c>
      <c r="E18219" s="54">
        <v>30500</v>
      </c>
      <c r="F18219" s="140">
        <f t="shared" si="286"/>
        <v>-488000</v>
      </c>
      <c r="G18219" s="86">
        <f>SUM(F18219:F18220)</f>
        <v>-597800</v>
      </c>
    </row>
    <row r="18220" spans="1:9" ht="17.399999999999999" customHeight="1">
      <c r="A18220" s="323"/>
      <c r="B18220" s="439" t="s">
        <v>3620</v>
      </c>
      <c r="C18220" s="430" t="s">
        <v>3218</v>
      </c>
      <c r="D18220" s="430">
        <v>-3.6</v>
      </c>
      <c r="E18220" s="54">
        <v>30500</v>
      </c>
      <c r="F18220" s="140">
        <f t="shared" si="286"/>
        <v>-109800</v>
      </c>
      <c r="G18220" s="69"/>
    </row>
    <row r="18221" spans="1:9" ht="17.399999999999999" customHeight="1">
      <c r="A18221" s="323"/>
      <c r="B18221" s="302"/>
      <c r="C18221" s="325"/>
      <c r="D18221" s="325"/>
      <c r="E18221" s="46"/>
      <c r="F18221" s="130">
        <f t="shared" si="286"/>
        <v>0</v>
      </c>
      <c r="G18221" s="69"/>
    </row>
    <row r="18222" spans="1:9" ht="17.399999999999999" customHeight="1">
      <c r="A18222" s="323" t="s">
        <v>330</v>
      </c>
      <c r="B18222" s="302" t="s">
        <v>13</v>
      </c>
      <c r="C18222" s="325" t="s">
        <v>852</v>
      </c>
      <c r="D18222" s="325">
        <v>113.5</v>
      </c>
      <c r="E18222" s="46">
        <v>30500</v>
      </c>
      <c r="F18222" s="130">
        <f t="shared" si="286"/>
        <v>3461750</v>
      </c>
      <c r="G18222" s="86">
        <f>F18222</f>
        <v>3461750</v>
      </c>
    </row>
    <row r="18223" spans="1:9" ht="17.399999999999999" customHeight="1">
      <c r="A18223" s="323"/>
      <c r="B18223" s="302"/>
      <c r="C18223" s="325"/>
      <c r="D18223" s="325"/>
      <c r="E18223" s="46"/>
      <c r="F18223" s="130">
        <f t="shared" si="286"/>
        <v>0</v>
      </c>
      <c r="G18223" s="69"/>
    </row>
    <row r="18224" spans="1:9" ht="17.399999999999999" customHeight="1">
      <c r="A18224" s="323" t="s">
        <v>235</v>
      </c>
      <c r="B18224" s="302" t="s">
        <v>31</v>
      </c>
      <c r="C18224" s="325" t="s">
        <v>3468</v>
      </c>
      <c r="D18224" s="325">
        <v>120</v>
      </c>
      <c r="E18224" s="46">
        <v>34000</v>
      </c>
      <c r="F18224" s="130">
        <f t="shared" si="286"/>
        <v>4080000</v>
      </c>
      <c r="G18224" s="86">
        <f>F18224</f>
        <v>4080000</v>
      </c>
    </row>
    <row r="18225" spans="1:8" ht="17.399999999999999" customHeight="1">
      <c r="A18225" s="323"/>
      <c r="B18225" s="302"/>
      <c r="C18225" s="325"/>
      <c r="D18225" s="325"/>
      <c r="E18225" s="46"/>
      <c r="F18225" s="130">
        <f t="shared" si="286"/>
        <v>0</v>
      </c>
      <c r="G18225" s="69"/>
    </row>
    <row r="18226" spans="1:8" ht="17.399999999999999" customHeight="1">
      <c r="A18226" s="323" t="s">
        <v>316</v>
      </c>
      <c r="B18226" s="302" t="s">
        <v>13</v>
      </c>
      <c r="C18226" s="325" t="s">
        <v>3624</v>
      </c>
      <c r="D18226" s="325">
        <v>50</v>
      </c>
      <c r="E18226" s="46">
        <v>30000</v>
      </c>
      <c r="F18226" s="130">
        <f t="shared" si="286"/>
        <v>1500000</v>
      </c>
      <c r="G18226" s="86">
        <f>F18226</f>
        <v>1500000</v>
      </c>
    </row>
    <row r="18227" spans="1:8" ht="17.399999999999999" customHeight="1">
      <c r="A18227" s="323"/>
      <c r="B18227" s="302"/>
      <c r="C18227" s="325"/>
      <c r="D18227" s="325"/>
      <c r="E18227" s="46"/>
      <c r="F18227" s="130">
        <f t="shared" si="286"/>
        <v>0</v>
      </c>
      <c r="G18227" s="69"/>
    </row>
    <row r="18228" spans="1:8" ht="17.399999999999999" customHeight="1">
      <c r="A18228" s="323" t="s">
        <v>2448</v>
      </c>
      <c r="B18228" s="302" t="s">
        <v>13</v>
      </c>
      <c r="C18228" s="325" t="s">
        <v>3626</v>
      </c>
      <c r="D18228" s="325">
        <v>98</v>
      </c>
      <c r="E18228" s="46">
        <v>32000</v>
      </c>
      <c r="F18228" s="130">
        <f t="shared" si="286"/>
        <v>3136000</v>
      </c>
      <c r="G18228" s="86">
        <f>SUM(F18228:F18229)</f>
        <v>6368000</v>
      </c>
    </row>
    <row r="18229" spans="1:8" ht="17.399999999999999" customHeight="1">
      <c r="A18229" s="323"/>
      <c r="B18229" s="302" t="s">
        <v>13</v>
      </c>
      <c r="C18229" s="325" t="s">
        <v>777</v>
      </c>
      <c r="D18229" s="325">
        <v>101</v>
      </c>
      <c r="E18229" s="46">
        <v>32000</v>
      </c>
      <c r="F18229" s="130">
        <f t="shared" si="286"/>
        <v>3232000</v>
      </c>
      <c r="G18229" s="69"/>
    </row>
    <row r="18230" spans="1:8" ht="17.399999999999999" customHeight="1">
      <c r="A18230" s="323"/>
      <c r="B18230" s="302"/>
      <c r="C18230" s="325"/>
      <c r="D18230" s="325"/>
      <c r="E18230" s="46"/>
      <c r="F18230" s="130">
        <f t="shared" si="286"/>
        <v>0</v>
      </c>
      <c r="G18230" s="69"/>
    </row>
    <row r="18231" spans="1:8" ht="17.399999999999999" customHeight="1">
      <c r="A18231" s="323" t="s">
        <v>51</v>
      </c>
      <c r="B18231" s="302" t="s">
        <v>13</v>
      </c>
      <c r="C18231" s="325" t="s">
        <v>819</v>
      </c>
      <c r="D18231" s="325">
        <v>100</v>
      </c>
      <c r="E18231" s="46">
        <v>32000</v>
      </c>
      <c r="F18231" s="130">
        <f t="shared" si="286"/>
        <v>3200000</v>
      </c>
      <c r="G18231" s="86">
        <f>SUM(F18231:F18232)</f>
        <v>5125000</v>
      </c>
    </row>
    <row r="18232" spans="1:8" ht="17.399999999999999" customHeight="1">
      <c r="A18232" s="323"/>
      <c r="B18232" s="302" t="s">
        <v>31</v>
      </c>
      <c r="C18232" s="325" t="s">
        <v>745</v>
      </c>
      <c r="D18232" s="325">
        <v>55</v>
      </c>
      <c r="E18232" s="46">
        <v>35000</v>
      </c>
      <c r="F18232" s="130">
        <f t="shared" si="286"/>
        <v>1925000</v>
      </c>
      <c r="G18232" s="69"/>
    </row>
    <row r="18233" spans="1:8" ht="17.399999999999999" customHeight="1">
      <c r="A18233" s="323"/>
      <c r="B18233" s="302"/>
      <c r="C18233" s="325"/>
      <c r="D18233" s="325"/>
      <c r="E18233" s="46"/>
      <c r="F18233" s="130">
        <f t="shared" si="286"/>
        <v>0</v>
      </c>
      <c r="G18233" s="69"/>
    </row>
    <row r="18234" spans="1:8" ht="17.399999999999999" customHeight="1">
      <c r="A18234" s="323" t="s">
        <v>2463</v>
      </c>
      <c r="B18234" s="302" t="s">
        <v>31</v>
      </c>
      <c r="C18234" s="325" t="s">
        <v>3627</v>
      </c>
      <c r="D18234" s="325">
        <v>75</v>
      </c>
      <c r="E18234" s="46">
        <v>35000</v>
      </c>
      <c r="F18234" s="130">
        <f t="shared" si="286"/>
        <v>2625000</v>
      </c>
      <c r="G18234" s="86">
        <f>SUM(F18234:F18235)</f>
        <v>5670000</v>
      </c>
    </row>
    <row r="18235" spans="1:8" ht="17.399999999999999" customHeight="1">
      <c r="A18235" s="323"/>
      <c r="B18235" s="302" t="s">
        <v>31</v>
      </c>
      <c r="C18235" s="325" t="s">
        <v>3628</v>
      </c>
      <c r="D18235" s="325">
        <v>87</v>
      </c>
      <c r="E18235" s="46">
        <v>35000</v>
      </c>
      <c r="F18235" s="130">
        <f t="shared" si="286"/>
        <v>3045000</v>
      </c>
      <c r="G18235" s="69"/>
    </row>
    <row r="18236" spans="1:8" ht="17.399999999999999" customHeight="1">
      <c r="A18236" s="323"/>
      <c r="B18236" s="302"/>
      <c r="C18236" s="325"/>
      <c r="D18236" s="325"/>
      <c r="E18236" s="46"/>
      <c r="F18236" s="130">
        <f t="shared" si="286"/>
        <v>0</v>
      </c>
      <c r="G18236" s="69"/>
    </row>
    <row r="18237" spans="1:8" ht="17.399999999999999" customHeight="1">
      <c r="A18237" s="323" t="s">
        <v>566</v>
      </c>
      <c r="B18237" s="302" t="s">
        <v>31</v>
      </c>
      <c r="C18237" s="325" t="s">
        <v>2713</v>
      </c>
      <c r="D18237" s="325">
        <v>106.8</v>
      </c>
      <c r="E18237" s="46">
        <v>34500</v>
      </c>
      <c r="F18237" s="130">
        <f t="shared" si="286"/>
        <v>3684600</v>
      </c>
      <c r="G18237" s="86">
        <f>SUM(F18237:F18238)</f>
        <v>7151850</v>
      </c>
    </row>
    <row r="18238" spans="1:8" ht="17.399999999999999" customHeight="1">
      <c r="A18238" s="323"/>
      <c r="B18238" s="302" t="s">
        <v>31</v>
      </c>
      <c r="C18238" s="325" t="s">
        <v>1217</v>
      </c>
      <c r="D18238" s="325">
        <v>100.5</v>
      </c>
      <c r="E18238" s="46">
        <v>34500</v>
      </c>
      <c r="F18238" s="130">
        <f t="shared" si="286"/>
        <v>3467250</v>
      </c>
      <c r="G18238" s="69"/>
    </row>
    <row r="18239" spans="1:8" ht="17.399999999999999" customHeight="1">
      <c r="A18239" s="323"/>
      <c r="B18239" s="302"/>
      <c r="C18239" s="325"/>
      <c r="D18239" s="325"/>
      <c r="E18239" s="46"/>
      <c r="F18239" s="130">
        <f t="shared" si="286"/>
        <v>0</v>
      </c>
      <c r="G18239" s="69"/>
    </row>
    <row r="18240" spans="1:8" ht="17.399999999999999" customHeight="1">
      <c r="A18240" s="533" t="s">
        <v>912</v>
      </c>
      <c r="B18240" s="440" t="s">
        <v>31</v>
      </c>
      <c r="C18240" s="382" t="s">
        <v>2923</v>
      </c>
      <c r="D18240" s="382">
        <v>633</v>
      </c>
      <c r="E18240" s="59">
        <v>36500</v>
      </c>
      <c r="F18240" s="132">
        <f t="shared" si="286"/>
        <v>23104500</v>
      </c>
      <c r="G18240" s="125">
        <f>F18240</f>
        <v>23104500</v>
      </c>
      <c r="H18240" s="399"/>
    </row>
    <row r="18241" spans="1:7" ht="18" customHeight="1">
      <c r="A18241" s="526"/>
      <c r="B18241" s="435"/>
      <c r="C18241" s="484"/>
      <c r="D18241" s="484"/>
      <c r="E18241" s="113"/>
      <c r="F18241" s="126"/>
      <c r="G18241" s="9"/>
    </row>
    <row r="18242" spans="1:7" ht="18" customHeight="1">
      <c r="A18242" s="537">
        <v>42559</v>
      </c>
      <c r="B18242" s="355"/>
      <c r="C18242" s="491" t="s">
        <v>398</v>
      </c>
      <c r="D18242" s="525"/>
      <c r="F18242" s="127"/>
    </row>
    <row r="18243" spans="1:7" ht="18" customHeight="1">
      <c r="A18243" s="531" t="s">
        <v>3125</v>
      </c>
      <c r="B18243" s="436" t="s">
        <v>134</v>
      </c>
      <c r="C18243" s="494" t="s">
        <v>152</v>
      </c>
      <c r="D18243" s="527">
        <f>SUM(D18244:D18356)</f>
        <v>12089.6</v>
      </c>
      <c r="E18243" s="166"/>
      <c r="F18243" s="166">
        <f>SUM(F18244:F18356)</f>
        <v>404739550</v>
      </c>
      <c r="G18243" s="166">
        <f>SUM(G18244:G18356)</f>
        <v>404739550</v>
      </c>
    </row>
    <row r="18244" spans="1:7" ht="18" customHeight="1">
      <c r="A18244" s="532" t="s">
        <v>61</v>
      </c>
      <c r="B18244" s="441" t="s">
        <v>13</v>
      </c>
      <c r="C18244" s="492" t="s">
        <v>1809</v>
      </c>
      <c r="D18244" s="492">
        <f>61.5+30</f>
        <v>91.5</v>
      </c>
      <c r="E18244" s="62">
        <v>30500</v>
      </c>
      <c r="F18244" s="139">
        <f t="shared" si="286"/>
        <v>2790750</v>
      </c>
      <c r="G18244" s="85">
        <f>F18244</f>
        <v>2790750</v>
      </c>
    </row>
    <row r="18245" spans="1:7" ht="18" customHeight="1">
      <c r="A18245" s="323"/>
      <c r="B18245" s="302"/>
      <c r="C18245" s="325"/>
      <c r="D18245" s="325"/>
      <c r="E18245" s="46"/>
      <c r="F18245" s="130">
        <f t="shared" si="286"/>
        <v>0</v>
      </c>
      <c r="G18245" s="69"/>
    </row>
    <row r="18246" spans="1:7" ht="18" customHeight="1">
      <c r="A18246" s="323" t="s">
        <v>26</v>
      </c>
      <c r="B18246" s="446" t="s">
        <v>3629</v>
      </c>
      <c r="C18246" s="430" t="s">
        <v>1809</v>
      </c>
      <c r="D18246" s="430">
        <v>-30</v>
      </c>
      <c r="E18246" s="54">
        <v>30000</v>
      </c>
      <c r="F18246" s="140">
        <f t="shared" si="286"/>
        <v>-900000</v>
      </c>
      <c r="G18246" s="86">
        <f>F18246</f>
        <v>-900000</v>
      </c>
    </row>
    <row r="18247" spans="1:7" ht="18" customHeight="1">
      <c r="A18247" s="323"/>
      <c r="B18247" s="302"/>
      <c r="C18247" s="325"/>
      <c r="D18247" s="325"/>
      <c r="E18247" s="46"/>
      <c r="F18247" s="130">
        <f t="shared" si="286"/>
        <v>0</v>
      </c>
      <c r="G18247" s="69"/>
    </row>
    <row r="18248" spans="1:7" ht="18" customHeight="1">
      <c r="A18248" s="323" t="s">
        <v>1226</v>
      </c>
      <c r="B18248" s="302" t="s">
        <v>23</v>
      </c>
      <c r="C18248" s="325" t="s">
        <v>29</v>
      </c>
      <c r="D18248" s="325">
        <v>500</v>
      </c>
      <c r="E18248" s="46">
        <v>36000</v>
      </c>
      <c r="F18248" s="130">
        <f t="shared" si="286"/>
        <v>18000000</v>
      </c>
      <c r="G18248" s="86">
        <f>F18248</f>
        <v>18000000</v>
      </c>
    </row>
    <row r="18249" spans="1:7" ht="18" customHeight="1">
      <c r="A18249" s="323"/>
      <c r="B18249" s="302"/>
      <c r="C18249" s="325"/>
      <c r="D18249" s="325"/>
      <c r="E18249" s="46"/>
      <c r="F18249" s="130">
        <f t="shared" si="286"/>
        <v>0</v>
      </c>
      <c r="G18249" s="69"/>
    </row>
    <row r="18250" spans="1:7" ht="18" customHeight="1">
      <c r="A18250" s="323">
        <v>585</v>
      </c>
      <c r="B18250" s="302" t="s">
        <v>13</v>
      </c>
      <c r="C18250" s="325" t="s">
        <v>59</v>
      </c>
      <c r="D18250" s="325">
        <v>30</v>
      </c>
      <c r="E18250" s="46">
        <v>30000</v>
      </c>
      <c r="F18250" s="130">
        <f t="shared" si="286"/>
        <v>900000</v>
      </c>
      <c r="G18250" s="86">
        <f>SUM(F18250:F18257)</f>
        <v>6050000</v>
      </c>
    </row>
    <row r="18251" spans="1:7" ht="18" customHeight="1">
      <c r="A18251" s="323"/>
      <c r="B18251" s="302" t="s">
        <v>13</v>
      </c>
      <c r="C18251" s="325" t="s">
        <v>62</v>
      </c>
      <c r="D18251" s="325">
        <v>20</v>
      </c>
      <c r="E18251" s="46">
        <v>30000</v>
      </c>
      <c r="F18251" s="130">
        <f t="shared" si="286"/>
        <v>600000</v>
      </c>
      <c r="G18251" s="69"/>
    </row>
    <row r="18252" spans="1:7" ht="18" customHeight="1">
      <c r="A18252" s="323"/>
      <c r="B18252" s="302" t="s">
        <v>13</v>
      </c>
      <c r="C18252" s="325" t="s">
        <v>14</v>
      </c>
      <c r="D18252" s="325">
        <v>50</v>
      </c>
      <c r="E18252" s="46">
        <v>30000</v>
      </c>
      <c r="F18252" s="130">
        <f t="shared" si="286"/>
        <v>1500000</v>
      </c>
      <c r="G18252" s="69"/>
    </row>
    <row r="18253" spans="1:7" ht="18" customHeight="1">
      <c r="A18253" s="323"/>
      <c r="B18253" s="302" t="s">
        <v>13</v>
      </c>
      <c r="C18253" s="325" t="s">
        <v>60</v>
      </c>
      <c r="D18253" s="325">
        <v>30</v>
      </c>
      <c r="E18253" s="46">
        <v>30500</v>
      </c>
      <c r="F18253" s="130">
        <f t="shared" si="286"/>
        <v>915000</v>
      </c>
      <c r="G18253" s="69"/>
    </row>
    <row r="18254" spans="1:7" ht="18" customHeight="1">
      <c r="A18254" s="323"/>
      <c r="B18254" s="302" t="s">
        <v>13</v>
      </c>
      <c r="C18254" s="325" t="s">
        <v>75</v>
      </c>
      <c r="D18254" s="325">
        <v>30</v>
      </c>
      <c r="E18254" s="46">
        <v>30500</v>
      </c>
      <c r="F18254" s="130">
        <f t="shared" si="286"/>
        <v>915000</v>
      </c>
      <c r="G18254" s="69"/>
    </row>
    <row r="18255" spans="1:7" ht="18" customHeight="1">
      <c r="A18255" s="323"/>
      <c r="B18255" s="302" t="s">
        <v>13</v>
      </c>
      <c r="C18255" s="325" t="s">
        <v>76</v>
      </c>
      <c r="D18255" s="325">
        <v>10</v>
      </c>
      <c r="E18255" s="46">
        <v>30500</v>
      </c>
      <c r="F18255" s="130">
        <f t="shared" si="286"/>
        <v>305000</v>
      </c>
      <c r="G18255" s="69"/>
    </row>
    <row r="18256" spans="1:7" ht="18" customHeight="1">
      <c r="A18256" s="323"/>
      <c r="B18256" s="302" t="s">
        <v>13</v>
      </c>
      <c r="C18256" s="325" t="s">
        <v>426</v>
      </c>
      <c r="D18256" s="325">
        <v>10</v>
      </c>
      <c r="E18256" s="46">
        <v>30500</v>
      </c>
      <c r="F18256" s="130">
        <f t="shared" si="286"/>
        <v>305000</v>
      </c>
      <c r="G18256" s="69"/>
    </row>
    <row r="18257" spans="1:7" ht="18" customHeight="1">
      <c r="A18257" s="323"/>
      <c r="B18257" s="302" t="s">
        <v>13</v>
      </c>
      <c r="C18257" s="325" t="s">
        <v>45</v>
      </c>
      <c r="D18257" s="325">
        <v>20</v>
      </c>
      <c r="E18257" s="46">
        <v>30500</v>
      </c>
      <c r="F18257" s="130">
        <f t="shared" si="286"/>
        <v>610000</v>
      </c>
      <c r="G18257" s="69"/>
    </row>
    <row r="18258" spans="1:7" ht="18" customHeight="1">
      <c r="A18258" s="323"/>
      <c r="B18258" s="302"/>
      <c r="C18258" s="325"/>
      <c r="D18258" s="325"/>
      <c r="E18258" s="46"/>
      <c r="F18258" s="130">
        <f t="shared" si="286"/>
        <v>0</v>
      </c>
      <c r="G18258" s="69"/>
    </row>
    <row r="18259" spans="1:7" ht="18" customHeight="1">
      <c r="A18259" s="323" t="s">
        <v>24</v>
      </c>
      <c r="B18259" s="302" t="s">
        <v>13</v>
      </c>
      <c r="C18259" s="325" t="s">
        <v>372</v>
      </c>
      <c r="D18259" s="325">
        <v>100</v>
      </c>
      <c r="E18259" s="46">
        <v>30000</v>
      </c>
      <c r="F18259" s="130">
        <f t="shared" si="286"/>
        <v>3000000</v>
      </c>
      <c r="G18259" s="86">
        <f>SUM(F18259:F18260)</f>
        <v>6000000</v>
      </c>
    </row>
    <row r="18260" spans="1:7" ht="18" customHeight="1">
      <c r="A18260" s="323"/>
      <c r="B18260" s="302" t="s">
        <v>13</v>
      </c>
      <c r="C18260" s="325" t="s">
        <v>59</v>
      </c>
      <c r="D18260" s="325">
        <v>100</v>
      </c>
      <c r="E18260" s="46">
        <v>30000</v>
      </c>
      <c r="F18260" s="130">
        <f t="shared" si="286"/>
        <v>3000000</v>
      </c>
      <c r="G18260" s="69"/>
    </row>
    <row r="18261" spans="1:7" ht="18" customHeight="1">
      <c r="A18261" s="323"/>
      <c r="B18261" s="302"/>
      <c r="C18261" s="325"/>
      <c r="D18261" s="325"/>
      <c r="E18261" s="46"/>
      <c r="F18261" s="130">
        <f t="shared" si="286"/>
        <v>0</v>
      </c>
      <c r="G18261" s="69"/>
    </row>
    <row r="18262" spans="1:7" ht="18" customHeight="1">
      <c r="A18262" s="323" t="s">
        <v>2141</v>
      </c>
      <c r="B18262" s="302" t="s">
        <v>13</v>
      </c>
      <c r="C18262" s="325" t="s">
        <v>75</v>
      </c>
      <c r="D18262" s="325">
        <v>30</v>
      </c>
      <c r="E18262" s="46">
        <v>31000</v>
      </c>
      <c r="F18262" s="130">
        <f t="shared" si="286"/>
        <v>930000</v>
      </c>
      <c r="G18262" s="86">
        <f>SUM(F18262:F18263)</f>
        <v>1550000</v>
      </c>
    </row>
    <row r="18263" spans="1:7" ht="18" customHeight="1">
      <c r="A18263" s="323"/>
      <c r="B18263" s="302" t="s">
        <v>13</v>
      </c>
      <c r="C18263" s="325" t="s">
        <v>60</v>
      </c>
      <c r="D18263" s="325">
        <v>20</v>
      </c>
      <c r="E18263" s="46">
        <v>31000</v>
      </c>
      <c r="F18263" s="130">
        <f t="shared" si="286"/>
        <v>620000</v>
      </c>
      <c r="G18263" s="69"/>
    </row>
    <row r="18264" spans="1:7" ht="18" customHeight="1">
      <c r="A18264" s="323"/>
      <c r="B18264" s="302"/>
      <c r="C18264" s="325"/>
      <c r="D18264" s="325"/>
      <c r="E18264" s="46"/>
      <c r="F18264" s="130">
        <f t="shared" si="286"/>
        <v>0</v>
      </c>
      <c r="G18264" s="69"/>
    </row>
    <row r="18265" spans="1:7" ht="18" customHeight="1">
      <c r="A18265" s="323" t="s">
        <v>2008</v>
      </c>
      <c r="B18265" s="302" t="s">
        <v>31</v>
      </c>
      <c r="C18265" s="325" t="s">
        <v>3458</v>
      </c>
      <c r="D18265" s="325">
        <v>52.3</v>
      </c>
      <c r="E18265" s="46">
        <v>35000</v>
      </c>
      <c r="F18265" s="130">
        <f t="shared" si="286"/>
        <v>1830500</v>
      </c>
      <c r="G18265" s="86">
        <f>F18265</f>
        <v>1830500</v>
      </c>
    </row>
    <row r="18266" spans="1:7" ht="18" customHeight="1">
      <c r="A18266" s="323"/>
      <c r="B18266" s="302"/>
      <c r="C18266" s="325"/>
      <c r="D18266" s="325"/>
      <c r="E18266" s="46"/>
      <c r="F18266" s="130">
        <f t="shared" si="286"/>
        <v>0</v>
      </c>
      <c r="G18266" s="69"/>
    </row>
    <row r="18267" spans="1:7" ht="18" customHeight="1">
      <c r="A18267" s="323" t="s">
        <v>3630</v>
      </c>
      <c r="B18267" s="302" t="s">
        <v>31</v>
      </c>
      <c r="C18267" s="325" t="s">
        <v>85</v>
      </c>
      <c r="D18267" s="325">
        <v>70</v>
      </c>
      <c r="E18267" s="46">
        <v>33000</v>
      </c>
      <c r="F18267" s="130">
        <f t="shared" si="286"/>
        <v>2310000</v>
      </c>
      <c r="G18267" s="86">
        <f>SUM(F18267:F18271)</f>
        <v>10065000</v>
      </c>
    </row>
    <row r="18268" spans="1:7" ht="18" customHeight="1">
      <c r="A18268" s="323"/>
      <c r="B18268" s="302" t="s">
        <v>31</v>
      </c>
      <c r="C18268" s="325" t="s">
        <v>686</v>
      </c>
      <c r="D18268" s="325">
        <v>35</v>
      </c>
      <c r="E18268" s="46">
        <v>33000</v>
      </c>
      <c r="F18268" s="130">
        <f t="shared" si="286"/>
        <v>1155000</v>
      </c>
      <c r="G18268" s="69"/>
    </row>
    <row r="18269" spans="1:7" ht="18" customHeight="1">
      <c r="A18269" s="323"/>
      <c r="B18269" s="302" t="s">
        <v>31</v>
      </c>
      <c r="C18269" s="325" t="s">
        <v>1651</v>
      </c>
      <c r="D18269" s="325">
        <v>50</v>
      </c>
      <c r="E18269" s="46">
        <v>33000</v>
      </c>
      <c r="F18269" s="130">
        <f t="shared" si="286"/>
        <v>1650000</v>
      </c>
      <c r="G18269" s="69"/>
    </row>
    <row r="18270" spans="1:7" ht="18" customHeight="1">
      <c r="A18270" s="323"/>
      <c r="B18270" s="302" t="s">
        <v>31</v>
      </c>
      <c r="C18270" s="325" t="s">
        <v>87</v>
      </c>
      <c r="D18270" s="325">
        <v>50</v>
      </c>
      <c r="E18270" s="46">
        <v>33000</v>
      </c>
      <c r="F18270" s="130">
        <f t="shared" si="286"/>
        <v>1650000</v>
      </c>
      <c r="G18270" s="69"/>
    </row>
    <row r="18271" spans="1:7" ht="18" customHeight="1">
      <c r="A18271" s="323"/>
      <c r="B18271" s="302" t="s">
        <v>31</v>
      </c>
      <c r="C18271" s="325" t="s">
        <v>713</v>
      </c>
      <c r="D18271" s="325">
        <v>100</v>
      </c>
      <c r="E18271" s="46">
        <v>33000</v>
      </c>
      <c r="F18271" s="130">
        <f t="shared" si="286"/>
        <v>3300000</v>
      </c>
      <c r="G18271" s="69"/>
    </row>
    <row r="18272" spans="1:7" ht="18" customHeight="1">
      <c r="A18272" s="323"/>
      <c r="B18272" s="302"/>
      <c r="C18272" s="325"/>
      <c r="D18272" s="325"/>
      <c r="E18272" s="46"/>
      <c r="F18272" s="130">
        <f t="shared" si="286"/>
        <v>0</v>
      </c>
      <c r="G18272" s="69"/>
    </row>
    <row r="18273" spans="1:7" ht="18" customHeight="1">
      <c r="A18273" s="323" t="s">
        <v>3638</v>
      </c>
      <c r="B18273" s="302" t="s">
        <v>13</v>
      </c>
      <c r="C18273" s="325" t="s">
        <v>1732</v>
      </c>
      <c r="D18273" s="325">
        <v>55</v>
      </c>
      <c r="E18273" s="46">
        <v>30000</v>
      </c>
      <c r="F18273" s="130">
        <f t="shared" si="286"/>
        <v>1650000</v>
      </c>
      <c r="G18273" s="86">
        <f>SUM(F18273:F18280)</f>
        <v>8460000</v>
      </c>
    </row>
    <row r="18274" spans="1:7" ht="18" customHeight="1">
      <c r="A18274" s="323"/>
      <c r="B18274" s="302" t="s">
        <v>13</v>
      </c>
      <c r="C18274" s="325" t="s">
        <v>1956</v>
      </c>
      <c r="D18274" s="325">
        <v>47</v>
      </c>
      <c r="E18274" s="46">
        <v>30000</v>
      </c>
      <c r="F18274" s="130">
        <f t="shared" si="286"/>
        <v>1410000</v>
      </c>
      <c r="G18274" s="69"/>
    </row>
    <row r="18275" spans="1:7" ht="18" customHeight="1">
      <c r="A18275" s="323"/>
      <c r="B18275" s="302" t="s">
        <v>13</v>
      </c>
      <c r="C18275" s="325" t="s">
        <v>43</v>
      </c>
      <c r="D18275" s="325">
        <v>20</v>
      </c>
      <c r="E18275" s="46">
        <v>30000</v>
      </c>
      <c r="F18275" s="130">
        <f t="shared" si="286"/>
        <v>600000</v>
      </c>
      <c r="G18275" s="69"/>
    </row>
    <row r="18276" spans="1:7" ht="18" customHeight="1">
      <c r="A18276" s="323"/>
      <c r="B18276" s="302" t="s">
        <v>13</v>
      </c>
      <c r="C18276" s="325" t="s">
        <v>45</v>
      </c>
      <c r="D18276" s="325">
        <v>30</v>
      </c>
      <c r="E18276" s="46">
        <v>30000</v>
      </c>
      <c r="F18276" s="130">
        <f t="shared" si="286"/>
        <v>900000</v>
      </c>
      <c r="G18276" s="69"/>
    </row>
    <row r="18277" spans="1:7" ht="18" customHeight="1">
      <c r="A18277" s="323"/>
      <c r="B18277" s="302" t="s">
        <v>13</v>
      </c>
      <c r="C18277" s="325" t="s">
        <v>46</v>
      </c>
      <c r="D18277" s="325">
        <v>20</v>
      </c>
      <c r="E18277" s="46">
        <v>30000</v>
      </c>
      <c r="F18277" s="130">
        <f t="shared" si="286"/>
        <v>600000</v>
      </c>
      <c r="G18277" s="69"/>
    </row>
    <row r="18278" spans="1:7" ht="18" customHeight="1">
      <c r="A18278" s="323"/>
      <c r="B18278" s="302" t="s">
        <v>13</v>
      </c>
      <c r="C18278" s="325" t="s">
        <v>75</v>
      </c>
      <c r="D18278" s="325">
        <v>30</v>
      </c>
      <c r="E18278" s="46">
        <v>30000</v>
      </c>
      <c r="F18278" s="130">
        <f t="shared" si="286"/>
        <v>900000</v>
      </c>
      <c r="G18278" s="69"/>
    </row>
    <row r="18279" spans="1:7" ht="18" customHeight="1">
      <c r="A18279" s="323"/>
      <c r="B18279" s="302" t="s">
        <v>13</v>
      </c>
      <c r="C18279" s="325" t="s">
        <v>22</v>
      </c>
      <c r="D18279" s="325">
        <v>50</v>
      </c>
      <c r="E18279" s="46">
        <v>30000</v>
      </c>
      <c r="F18279" s="130">
        <f t="shared" si="286"/>
        <v>1500000</v>
      </c>
      <c r="G18279" s="69"/>
    </row>
    <row r="18280" spans="1:7" ht="18" customHeight="1">
      <c r="A18280" s="323"/>
      <c r="B18280" s="302" t="s">
        <v>13</v>
      </c>
      <c r="C18280" s="325" t="s">
        <v>2516</v>
      </c>
      <c r="D18280" s="325">
        <v>30</v>
      </c>
      <c r="E18280" s="46">
        <v>30000</v>
      </c>
      <c r="F18280" s="130">
        <f t="shared" si="286"/>
        <v>900000</v>
      </c>
      <c r="G18280" s="69"/>
    </row>
    <row r="18281" spans="1:7" ht="18" customHeight="1">
      <c r="A18281" s="323"/>
      <c r="B18281" s="302"/>
      <c r="C18281" s="325"/>
      <c r="D18281" s="325"/>
      <c r="E18281" s="46"/>
      <c r="F18281" s="130">
        <f t="shared" si="286"/>
        <v>0</v>
      </c>
      <c r="G18281" s="69"/>
    </row>
    <row r="18282" spans="1:7" ht="18" customHeight="1">
      <c r="A18282" s="323" t="s">
        <v>2469</v>
      </c>
      <c r="B18282" s="302" t="s">
        <v>31</v>
      </c>
      <c r="C18282" s="325" t="s">
        <v>199</v>
      </c>
      <c r="D18282" s="325">
        <v>100</v>
      </c>
      <c r="E18282" s="46">
        <v>36500</v>
      </c>
      <c r="F18282" s="130">
        <f t="shared" si="286"/>
        <v>3650000</v>
      </c>
      <c r="G18282" s="86">
        <f>SUM(F18282:F18284)</f>
        <v>11000000</v>
      </c>
    </row>
    <row r="18283" spans="1:7" ht="18" customHeight="1">
      <c r="A18283" s="323"/>
      <c r="B18283" s="302" t="s">
        <v>31</v>
      </c>
      <c r="C18283" s="325" t="s">
        <v>200</v>
      </c>
      <c r="D18283" s="325">
        <v>100</v>
      </c>
      <c r="E18283" s="46">
        <v>36500</v>
      </c>
      <c r="F18283" s="130">
        <f t="shared" si="286"/>
        <v>3650000</v>
      </c>
      <c r="G18283" s="69"/>
    </row>
    <row r="18284" spans="1:7" ht="18" customHeight="1">
      <c r="A18284" s="323"/>
      <c r="B18284" s="302" t="s">
        <v>31</v>
      </c>
      <c r="C18284" s="325" t="s">
        <v>201</v>
      </c>
      <c r="D18284" s="325">
        <v>100</v>
      </c>
      <c r="E18284" s="46">
        <v>37000</v>
      </c>
      <c r="F18284" s="130">
        <f t="shared" si="286"/>
        <v>3700000</v>
      </c>
      <c r="G18284" s="69"/>
    </row>
    <row r="18285" spans="1:7" ht="18" customHeight="1">
      <c r="A18285" s="323"/>
      <c r="B18285" s="302"/>
      <c r="C18285" s="325"/>
      <c r="D18285" s="325"/>
      <c r="E18285" s="46"/>
      <c r="F18285" s="130">
        <f t="shared" si="286"/>
        <v>0</v>
      </c>
      <c r="G18285" s="69"/>
    </row>
    <row r="18286" spans="1:7" ht="18" customHeight="1">
      <c r="A18286" s="323" t="s">
        <v>123</v>
      </c>
      <c r="B18286" s="302" t="s">
        <v>31</v>
      </c>
      <c r="C18286" s="325" t="s">
        <v>416</v>
      </c>
      <c r="D18286" s="325">
        <v>300.3</v>
      </c>
      <c r="E18286" s="46">
        <v>34000</v>
      </c>
      <c r="F18286" s="130">
        <f t="shared" si="286"/>
        <v>10210200</v>
      </c>
      <c r="G18286" s="86">
        <f>F18286</f>
        <v>10210200</v>
      </c>
    </row>
    <row r="18287" spans="1:7" ht="18" customHeight="1">
      <c r="A18287" s="323"/>
      <c r="B18287" s="302"/>
      <c r="C18287" s="325"/>
      <c r="D18287" s="325"/>
      <c r="E18287" s="46"/>
      <c r="F18287" s="130">
        <f t="shared" si="286"/>
        <v>0</v>
      </c>
      <c r="G18287" s="69"/>
    </row>
    <row r="18288" spans="1:7" ht="18" customHeight="1">
      <c r="A18288" s="323" t="s">
        <v>330</v>
      </c>
      <c r="B18288" s="302" t="s">
        <v>31</v>
      </c>
      <c r="C18288" s="325" t="s">
        <v>366</v>
      </c>
      <c r="D18288" s="325">
        <v>348.4</v>
      </c>
      <c r="E18288" s="46">
        <v>35000</v>
      </c>
      <c r="F18288" s="130">
        <f t="shared" si="286"/>
        <v>12194000</v>
      </c>
      <c r="G18288" s="86">
        <f>F18288</f>
        <v>12194000</v>
      </c>
    </row>
    <row r="18289" spans="1:7" ht="18" customHeight="1">
      <c r="A18289" s="323"/>
      <c r="B18289" s="302"/>
      <c r="C18289" s="325"/>
      <c r="D18289" s="325"/>
      <c r="E18289" s="46"/>
      <c r="F18289" s="130">
        <f t="shared" si="286"/>
        <v>0</v>
      </c>
      <c r="G18289" s="69"/>
    </row>
    <row r="18290" spans="1:7" ht="18" customHeight="1">
      <c r="A18290" s="323" t="s">
        <v>316</v>
      </c>
      <c r="B18290" s="302" t="s">
        <v>23</v>
      </c>
      <c r="C18290" s="325" t="s">
        <v>62</v>
      </c>
      <c r="D18290" s="325">
        <v>56.8</v>
      </c>
      <c r="E18290" s="46">
        <v>29500</v>
      </c>
      <c r="F18290" s="130">
        <f t="shared" si="286"/>
        <v>1675600</v>
      </c>
      <c r="G18290" s="86">
        <f>SUM(F18290:F18292)</f>
        <v>14734600</v>
      </c>
    </row>
    <row r="18291" spans="1:7" ht="18" customHeight="1">
      <c r="A18291" s="323"/>
      <c r="B18291" s="302" t="s">
        <v>31</v>
      </c>
      <c r="C18291" s="325" t="s">
        <v>1459</v>
      </c>
      <c r="D18291" s="325">
        <v>274.5</v>
      </c>
      <c r="E18291" s="46">
        <v>34000</v>
      </c>
      <c r="F18291" s="130">
        <f t="shared" si="286"/>
        <v>9333000</v>
      </c>
      <c r="G18291" s="69"/>
    </row>
    <row r="18292" spans="1:7" ht="18" customHeight="1">
      <c r="A18292" s="323"/>
      <c r="B18292" s="302" t="s">
        <v>64</v>
      </c>
      <c r="C18292" s="325" t="s">
        <v>2518</v>
      </c>
      <c r="D18292" s="325">
        <v>108</v>
      </c>
      <c r="E18292" s="46">
        <v>34500</v>
      </c>
      <c r="F18292" s="130">
        <f t="shared" si="286"/>
        <v>3726000</v>
      </c>
      <c r="G18292" s="69"/>
    </row>
    <row r="18293" spans="1:7" ht="18" customHeight="1">
      <c r="A18293" s="323"/>
      <c r="B18293" s="302"/>
      <c r="C18293" s="325"/>
      <c r="D18293" s="325"/>
      <c r="E18293" s="46"/>
      <c r="F18293" s="130">
        <f t="shared" ref="F18293:F18355" si="287">E18293*D18293</f>
        <v>0</v>
      </c>
      <c r="G18293" s="69"/>
    </row>
    <row r="18294" spans="1:7" ht="18" customHeight="1">
      <c r="A18294" s="323" t="s">
        <v>253</v>
      </c>
      <c r="B18294" s="302" t="s">
        <v>23</v>
      </c>
      <c r="C18294" s="325" t="s">
        <v>244</v>
      </c>
      <c r="D18294" s="325">
        <v>700</v>
      </c>
      <c r="E18294" s="46">
        <v>35500</v>
      </c>
      <c r="F18294" s="130">
        <f t="shared" si="287"/>
        <v>24850000</v>
      </c>
      <c r="G18294" s="86">
        <f>F18294</f>
        <v>24850000</v>
      </c>
    </row>
    <row r="18295" spans="1:7" ht="18" customHeight="1">
      <c r="A18295" s="323"/>
      <c r="B18295" s="302"/>
      <c r="C18295" s="325"/>
      <c r="D18295" s="325"/>
      <c r="E18295" s="46"/>
      <c r="F18295" s="130">
        <f t="shared" si="287"/>
        <v>0</v>
      </c>
      <c r="G18295" s="69"/>
    </row>
    <row r="18296" spans="1:7" ht="18" customHeight="1">
      <c r="A18296" s="323" t="s">
        <v>438</v>
      </c>
      <c r="B18296" s="302" t="s">
        <v>13</v>
      </c>
      <c r="C18296" s="325" t="s">
        <v>45</v>
      </c>
      <c r="D18296" s="325">
        <v>640</v>
      </c>
      <c r="E18296" s="46">
        <v>32000</v>
      </c>
      <c r="F18296" s="130">
        <f t="shared" si="287"/>
        <v>20480000</v>
      </c>
      <c r="G18296" s="86">
        <f>F18296</f>
        <v>20480000</v>
      </c>
    </row>
    <row r="18297" spans="1:7" ht="18" customHeight="1">
      <c r="A18297" s="323"/>
      <c r="B18297" s="302"/>
      <c r="C18297" s="325"/>
      <c r="D18297" s="325"/>
      <c r="E18297" s="46"/>
      <c r="F18297" s="130">
        <f t="shared" si="287"/>
        <v>0</v>
      </c>
      <c r="G18297" s="69"/>
    </row>
    <row r="18298" spans="1:7" ht="18" customHeight="1">
      <c r="A18298" s="323" t="s">
        <v>311</v>
      </c>
      <c r="B18298" s="302" t="s">
        <v>13</v>
      </c>
      <c r="C18298" s="325" t="s">
        <v>261</v>
      </c>
      <c r="D18298" s="325">
        <v>494</v>
      </c>
      <c r="E18298" s="46">
        <v>32000</v>
      </c>
      <c r="F18298" s="130">
        <f t="shared" si="287"/>
        <v>15808000</v>
      </c>
      <c r="G18298" s="86">
        <f>SUM(F18298:F18300)</f>
        <v>29133000</v>
      </c>
    </row>
    <row r="18299" spans="1:7" ht="18" customHeight="1">
      <c r="A18299" s="323"/>
      <c r="B18299" s="302" t="s">
        <v>333</v>
      </c>
      <c r="C18299" s="325" t="s">
        <v>195</v>
      </c>
      <c r="D18299" s="325">
        <v>310</v>
      </c>
      <c r="E18299" s="46">
        <v>32500</v>
      </c>
      <c r="F18299" s="130">
        <f t="shared" si="287"/>
        <v>10075000</v>
      </c>
      <c r="G18299" s="69"/>
    </row>
    <row r="18300" spans="1:7" ht="18" customHeight="1">
      <c r="A18300" s="323"/>
      <c r="B18300" s="302" t="s">
        <v>333</v>
      </c>
      <c r="C18300" s="325" t="s">
        <v>3631</v>
      </c>
      <c r="D18300" s="325">
        <v>100</v>
      </c>
      <c r="E18300" s="46">
        <v>32500</v>
      </c>
      <c r="F18300" s="130">
        <f t="shared" si="287"/>
        <v>3250000</v>
      </c>
      <c r="G18300" s="69"/>
    </row>
    <row r="18301" spans="1:7" ht="18" customHeight="1">
      <c r="A18301" s="323"/>
      <c r="B18301" s="302"/>
      <c r="C18301" s="325"/>
      <c r="D18301" s="325"/>
      <c r="E18301" s="46"/>
      <c r="F18301" s="130">
        <f t="shared" si="287"/>
        <v>0</v>
      </c>
      <c r="G18301" s="69"/>
    </row>
    <row r="18302" spans="1:7" ht="18" customHeight="1">
      <c r="A18302" s="323" t="s">
        <v>154</v>
      </c>
      <c r="B18302" s="443" t="s">
        <v>3632</v>
      </c>
      <c r="C18302" s="482" t="s">
        <v>1829</v>
      </c>
      <c r="D18302" s="482">
        <v>50</v>
      </c>
      <c r="E18302" s="116">
        <v>40500</v>
      </c>
      <c r="F18302" s="131">
        <f t="shared" si="287"/>
        <v>2025000</v>
      </c>
      <c r="G18302" s="86">
        <f>F18302</f>
        <v>2025000</v>
      </c>
    </row>
    <row r="18303" spans="1:7" ht="18" customHeight="1">
      <c r="A18303" s="323"/>
      <c r="B18303" s="302"/>
      <c r="C18303" s="325"/>
      <c r="D18303" s="325"/>
      <c r="E18303" s="46"/>
      <c r="F18303" s="130">
        <f t="shared" si="287"/>
        <v>0</v>
      </c>
      <c r="G18303" s="69"/>
    </row>
    <row r="18304" spans="1:7" ht="18" customHeight="1">
      <c r="A18304" s="323" t="s">
        <v>1420</v>
      </c>
      <c r="B18304" s="444" t="s">
        <v>16</v>
      </c>
      <c r="C18304" s="482" t="s">
        <v>2565</v>
      </c>
      <c r="D18304" s="482">
        <v>260</v>
      </c>
      <c r="E18304" s="116">
        <v>41000</v>
      </c>
      <c r="F18304" s="131">
        <f t="shared" si="287"/>
        <v>10660000</v>
      </c>
      <c r="G18304" s="86">
        <f>F18304</f>
        <v>10660000</v>
      </c>
    </row>
    <row r="18305" spans="1:7" ht="18" customHeight="1">
      <c r="A18305" s="323"/>
      <c r="B18305" s="302"/>
      <c r="C18305" s="325"/>
      <c r="D18305" s="325"/>
      <c r="E18305" s="46"/>
      <c r="F18305" s="130">
        <f t="shared" si="287"/>
        <v>0</v>
      </c>
      <c r="G18305" s="69"/>
    </row>
    <row r="18306" spans="1:7" ht="18" customHeight="1">
      <c r="A18306" s="323" t="s">
        <v>52</v>
      </c>
      <c r="B18306" s="302" t="s">
        <v>1355</v>
      </c>
      <c r="C18306" s="325" t="s">
        <v>54</v>
      </c>
      <c r="D18306" s="325">
        <v>175</v>
      </c>
      <c r="E18306" s="46">
        <v>37400</v>
      </c>
      <c r="F18306" s="130">
        <f t="shared" si="287"/>
        <v>6545000</v>
      </c>
      <c r="G18306" s="86">
        <f>F18306</f>
        <v>6545000</v>
      </c>
    </row>
    <row r="18307" spans="1:7" ht="18" customHeight="1">
      <c r="A18307" s="323"/>
      <c r="B18307" s="302"/>
      <c r="C18307" s="325"/>
      <c r="D18307" s="325"/>
      <c r="E18307" s="46"/>
      <c r="F18307" s="130">
        <f t="shared" si="287"/>
        <v>0</v>
      </c>
      <c r="G18307" s="69"/>
    </row>
    <row r="18308" spans="1:7" ht="18" customHeight="1">
      <c r="A18308" s="323" t="s">
        <v>235</v>
      </c>
      <c r="B18308" s="302" t="s">
        <v>31</v>
      </c>
      <c r="C18308" s="325" t="s">
        <v>3468</v>
      </c>
      <c r="D18308" s="325">
        <v>360</v>
      </c>
      <c r="E18308" s="46">
        <v>34000</v>
      </c>
      <c r="F18308" s="130">
        <f t="shared" si="287"/>
        <v>12240000</v>
      </c>
      <c r="G18308" s="86">
        <f>SUM(F18308:F18309)</f>
        <v>13552400</v>
      </c>
    </row>
    <row r="18309" spans="1:7" ht="18" customHeight="1">
      <c r="A18309" s="323"/>
      <c r="B18309" s="302" t="s">
        <v>31</v>
      </c>
      <c r="C18309" s="325" t="s">
        <v>281</v>
      </c>
      <c r="D18309" s="325">
        <v>38.6</v>
      </c>
      <c r="E18309" s="46">
        <v>34000</v>
      </c>
      <c r="F18309" s="130">
        <f t="shared" si="287"/>
        <v>1312400</v>
      </c>
      <c r="G18309" s="86"/>
    </row>
    <row r="18310" spans="1:7" ht="18" customHeight="1">
      <c r="A18310" s="323"/>
      <c r="B18310" s="302"/>
      <c r="C18310" s="325"/>
      <c r="D18310" s="325"/>
      <c r="E18310" s="46"/>
      <c r="F18310" s="130">
        <f t="shared" si="287"/>
        <v>0</v>
      </c>
      <c r="G18310" s="69"/>
    </row>
    <row r="18311" spans="1:7" ht="18" customHeight="1">
      <c r="A18311" s="323" t="s">
        <v>258</v>
      </c>
      <c r="B18311" s="302" t="s">
        <v>23</v>
      </c>
      <c r="C18311" s="325" t="s">
        <v>214</v>
      </c>
      <c r="D18311" s="325">
        <v>45.9</v>
      </c>
      <c r="E18311" s="46">
        <v>34500</v>
      </c>
      <c r="F18311" s="130">
        <f t="shared" si="287"/>
        <v>1583550</v>
      </c>
      <c r="G18311" s="86">
        <f>SUM(F18311:F18313)</f>
        <v>7263550</v>
      </c>
    </row>
    <row r="18312" spans="1:7" ht="18" customHeight="1">
      <c r="A18312" s="323"/>
      <c r="B18312" s="302" t="s">
        <v>23</v>
      </c>
      <c r="C18312" s="325" t="s">
        <v>150</v>
      </c>
      <c r="D18312" s="325">
        <v>50</v>
      </c>
      <c r="E18312" s="46">
        <v>34500</v>
      </c>
      <c r="F18312" s="130">
        <f t="shared" si="287"/>
        <v>1725000</v>
      </c>
      <c r="G18312" s="69"/>
    </row>
    <row r="18313" spans="1:7" ht="18" customHeight="1">
      <c r="A18313" s="323"/>
      <c r="B18313" s="302" t="s">
        <v>23</v>
      </c>
      <c r="C18313" s="325" t="s">
        <v>159</v>
      </c>
      <c r="D18313" s="325">
        <v>113</v>
      </c>
      <c r="E18313" s="46">
        <v>35000</v>
      </c>
      <c r="F18313" s="130">
        <f t="shared" si="287"/>
        <v>3955000</v>
      </c>
      <c r="G18313" s="69"/>
    </row>
    <row r="18314" spans="1:7" ht="18" customHeight="1">
      <c r="A18314" s="323"/>
      <c r="B18314" s="302"/>
      <c r="C18314" s="325"/>
      <c r="D18314" s="325"/>
      <c r="E18314" s="46"/>
      <c r="F18314" s="130">
        <f t="shared" si="287"/>
        <v>0</v>
      </c>
      <c r="G18314" s="69"/>
    </row>
    <row r="18315" spans="1:7" ht="18" customHeight="1">
      <c r="A18315" s="323" t="s">
        <v>359</v>
      </c>
      <c r="B18315" s="302" t="s">
        <v>441</v>
      </c>
      <c r="C18315" s="325" t="s">
        <v>3633</v>
      </c>
      <c r="D18315" s="325">
        <v>54</v>
      </c>
      <c r="E18315" s="46">
        <v>33000</v>
      </c>
      <c r="F18315" s="130">
        <f t="shared" si="287"/>
        <v>1782000</v>
      </c>
      <c r="G18315" s="86">
        <f>F18315</f>
        <v>1782000</v>
      </c>
    </row>
    <row r="18316" spans="1:7" ht="18" customHeight="1">
      <c r="A18316" s="323"/>
      <c r="B18316" s="302"/>
      <c r="C18316" s="325"/>
      <c r="D18316" s="325"/>
      <c r="E18316" s="46"/>
      <c r="F18316" s="130">
        <f t="shared" si="287"/>
        <v>0</v>
      </c>
      <c r="G18316" s="69"/>
    </row>
    <row r="18317" spans="1:7" ht="18" customHeight="1">
      <c r="A18317" s="323" t="s">
        <v>210</v>
      </c>
      <c r="B18317" s="302" t="s">
        <v>23</v>
      </c>
      <c r="C18317" s="325" t="s">
        <v>14</v>
      </c>
      <c r="D18317" s="325">
        <v>300</v>
      </c>
      <c r="E18317" s="46">
        <v>35500</v>
      </c>
      <c r="F18317" s="130">
        <f t="shared" si="287"/>
        <v>10650000</v>
      </c>
      <c r="G18317" s="86">
        <f>SUM(F18317:F18324)</f>
        <v>57492100</v>
      </c>
    </row>
    <row r="18318" spans="1:7" ht="18" customHeight="1">
      <c r="A18318" s="323"/>
      <c r="B18318" s="302" t="s">
        <v>23</v>
      </c>
      <c r="C18318" s="325" t="s">
        <v>396</v>
      </c>
      <c r="D18318" s="325">
        <v>349.7</v>
      </c>
      <c r="E18318" s="46">
        <v>35500</v>
      </c>
      <c r="F18318" s="130">
        <f t="shared" si="287"/>
        <v>12414350</v>
      </c>
      <c r="G18318" s="69"/>
    </row>
    <row r="18319" spans="1:7" ht="18" customHeight="1">
      <c r="A18319" s="323"/>
      <c r="B18319" s="302" t="s">
        <v>212</v>
      </c>
      <c r="C18319" s="325" t="s">
        <v>213</v>
      </c>
      <c r="D18319" s="325">
        <v>200</v>
      </c>
      <c r="E18319" s="46">
        <v>31000</v>
      </c>
      <c r="F18319" s="130">
        <f t="shared" si="287"/>
        <v>6200000</v>
      </c>
      <c r="G18319" s="69"/>
    </row>
    <row r="18320" spans="1:7" ht="18" customHeight="1">
      <c r="A18320" s="323"/>
      <c r="B18320" s="302" t="s">
        <v>212</v>
      </c>
      <c r="C18320" s="325" t="s">
        <v>346</v>
      </c>
      <c r="D18320" s="325">
        <v>350</v>
      </c>
      <c r="E18320" s="46">
        <v>31000</v>
      </c>
      <c r="F18320" s="130">
        <f t="shared" si="287"/>
        <v>10850000</v>
      </c>
      <c r="G18320" s="69"/>
    </row>
    <row r="18321" spans="1:7" ht="18" customHeight="1">
      <c r="A18321" s="323"/>
      <c r="B18321" s="302" t="s">
        <v>31</v>
      </c>
      <c r="C18321" s="325" t="s">
        <v>171</v>
      </c>
      <c r="D18321" s="325">
        <v>75</v>
      </c>
      <c r="E18321" s="46">
        <v>36000</v>
      </c>
      <c r="F18321" s="130">
        <f t="shared" si="287"/>
        <v>2700000</v>
      </c>
      <c r="G18321" s="69"/>
    </row>
    <row r="18322" spans="1:7" ht="18" customHeight="1">
      <c r="A18322" s="323"/>
      <c r="B18322" s="302" t="s">
        <v>31</v>
      </c>
      <c r="C18322" s="325" t="s">
        <v>59</v>
      </c>
      <c r="D18322" s="325">
        <v>100</v>
      </c>
      <c r="E18322" s="46">
        <v>36000</v>
      </c>
      <c r="F18322" s="130">
        <f t="shared" si="287"/>
        <v>3600000</v>
      </c>
      <c r="G18322" s="69"/>
    </row>
    <row r="18323" spans="1:7" ht="18" customHeight="1">
      <c r="A18323" s="323"/>
      <c r="B18323" s="302" t="s">
        <v>208</v>
      </c>
      <c r="C18323" s="325" t="s">
        <v>214</v>
      </c>
      <c r="D18323" s="325">
        <v>253.5</v>
      </c>
      <c r="E18323" s="46">
        <v>36500</v>
      </c>
      <c r="F18323" s="130">
        <f t="shared" si="287"/>
        <v>9252750</v>
      </c>
      <c r="G18323" s="69"/>
    </row>
    <row r="18324" spans="1:7" ht="18" customHeight="1">
      <c r="A18324" s="323"/>
      <c r="B18324" s="302" t="s">
        <v>208</v>
      </c>
      <c r="C18324" s="325" t="s">
        <v>60</v>
      </c>
      <c r="D18324" s="325">
        <v>50</v>
      </c>
      <c r="E18324" s="46">
        <v>36500</v>
      </c>
      <c r="F18324" s="130">
        <f t="shared" si="287"/>
        <v>1825000</v>
      </c>
      <c r="G18324" s="69"/>
    </row>
    <row r="18325" spans="1:7" ht="18" customHeight="1">
      <c r="A18325" s="323"/>
      <c r="B18325" s="302"/>
      <c r="C18325" s="325"/>
      <c r="D18325" s="325"/>
      <c r="E18325" s="46"/>
      <c r="F18325" s="130">
        <f t="shared" si="287"/>
        <v>0</v>
      </c>
      <c r="G18325" s="69"/>
    </row>
    <row r="18326" spans="1:7" ht="18" customHeight="1">
      <c r="A18326" s="323" t="s">
        <v>336</v>
      </c>
      <c r="B18326" s="302" t="s">
        <v>23</v>
      </c>
      <c r="C18326" s="325" t="s">
        <v>158</v>
      </c>
      <c r="D18326" s="325">
        <v>56.7</v>
      </c>
      <c r="E18326" s="46">
        <v>32500</v>
      </c>
      <c r="F18326" s="130">
        <f t="shared" si="287"/>
        <v>1842750</v>
      </c>
      <c r="G18326" s="86">
        <f>SUM(F18326:F18329)</f>
        <v>12557750</v>
      </c>
    </row>
    <row r="18327" spans="1:7" ht="18" customHeight="1">
      <c r="A18327" s="323"/>
      <c r="B18327" s="302" t="s">
        <v>23</v>
      </c>
      <c r="C18327" s="325" t="s">
        <v>809</v>
      </c>
      <c r="D18327" s="325">
        <v>55.4</v>
      </c>
      <c r="E18327" s="46">
        <v>32500</v>
      </c>
      <c r="F18327" s="130">
        <f t="shared" si="287"/>
        <v>1800500</v>
      </c>
      <c r="G18327" s="69"/>
    </row>
    <row r="18328" spans="1:7" ht="18" customHeight="1">
      <c r="A18328" s="323"/>
      <c r="B18328" s="302" t="s">
        <v>31</v>
      </c>
      <c r="C18328" s="325" t="s">
        <v>659</v>
      </c>
      <c r="D18328" s="325">
        <v>100</v>
      </c>
      <c r="E18328" s="46">
        <v>35000</v>
      </c>
      <c r="F18328" s="130">
        <f t="shared" si="287"/>
        <v>3500000</v>
      </c>
      <c r="G18328" s="69"/>
    </row>
    <row r="18329" spans="1:7" ht="18" customHeight="1">
      <c r="A18329" s="323"/>
      <c r="B18329" s="302" t="s">
        <v>31</v>
      </c>
      <c r="C18329" s="325" t="s">
        <v>745</v>
      </c>
      <c r="D18329" s="325">
        <v>154.69999999999999</v>
      </c>
      <c r="E18329" s="46">
        <v>35000</v>
      </c>
      <c r="F18329" s="130">
        <f t="shared" si="287"/>
        <v>5414500</v>
      </c>
      <c r="G18329" s="69"/>
    </row>
    <row r="18330" spans="1:7" ht="18" customHeight="1">
      <c r="A18330" s="323"/>
      <c r="B18330" s="302"/>
      <c r="C18330" s="325"/>
      <c r="D18330" s="325"/>
      <c r="E18330" s="46"/>
      <c r="F18330" s="130">
        <f t="shared" si="287"/>
        <v>0</v>
      </c>
      <c r="G18330" s="69"/>
    </row>
    <row r="18331" spans="1:7" ht="18" customHeight="1">
      <c r="A18331" s="323" t="s">
        <v>178</v>
      </c>
      <c r="B18331" s="302" t="s">
        <v>31</v>
      </c>
      <c r="C18331" s="325" t="s">
        <v>180</v>
      </c>
      <c r="D18331" s="325">
        <v>108.8</v>
      </c>
      <c r="E18331" s="46">
        <v>36500</v>
      </c>
      <c r="F18331" s="130">
        <f t="shared" si="287"/>
        <v>3971200</v>
      </c>
      <c r="G18331" s="86">
        <f>F18331</f>
        <v>3971200</v>
      </c>
    </row>
    <row r="18332" spans="1:7" ht="18" customHeight="1">
      <c r="A18332" s="323"/>
      <c r="B18332" s="302"/>
      <c r="C18332" s="325"/>
      <c r="D18332" s="325"/>
      <c r="E18332" s="46"/>
      <c r="F18332" s="130">
        <f t="shared" si="287"/>
        <v>0</v>
      </c>
      <c r="G18332" s="69"/>
    </row>
    <row r="18333" spans="1:7" ht="18" customHeight="1">
      <c r="A18333" s="323" t="s">
        <v>245</v>
      </c>
      <c r="B18333" s="302" t="s">
        <v>23</v>
      </c>
      <c r="C18333" s="325" t="s">
        <v>1082</v>
      </c>
      <c r="D18333" s="325">
        <v>100.5</v>
      </c>
      <c r="E18333" s="46">
        <v>34500</v>
      </c>
      <c r="F18333" s="130">
        <f t="shared" si="287"/>
        <v>3467250</v>
      </c>
      <c r="G18333" s="86">
        <f>SUM(F18333:F18336)</f>
        <v>14638350</v>
      </c>
    </row>
    <row r="18334" spans="1:7" ht="18" customHeight="1">
      <c r="A18334" s="323"/>
      <c r="B18334" s="302" t="s">
        <v>31</v>
      </c>
      <c r="C18334" s="325" t="s">
        <v>1108</v>
      </c>
      <c r="D18334" s="325">
        <v>200</v>
      </c>
      <c r="E18334" s="46">
        <v>34500</v>
      </c>
      <c r="F18334" s="130">
        <f t="shared" si="287"/>
        <v>6900000</v>
      </c>
      <c r="G18334" s="69"/>
    </row>
    <row r="18335" spans="1:7" ht="18" customHeight="1">
      <c r="A18335" s="323"/>
      <c r="B18335" s="302" t="s">
        <v>31</v>
      </c>
      <c r="C18335" s="325" t="s">
        <v>3634</v>
      </c>
      <c r="D18335" s="325">
        <v>98.8</v>
      </c>
      <c r="E18335" s="46">
        <v>34500</v>
      </c>
      <c r="F18335" s="130">
        <f t="shared" si="287"/>
        <v>3408600</v>
      </c>
      <c r="G18335" s="69"/>
    </row>
    <row r="18336" spans="1:7" ht="18" customHeight="1">
      <c r="A18336" s="323"/>
      <c r="B18336" s="302" t="s">
        <v>31</v>
      </c>
      <c r="C18336" s="325" t="s">
        <v>3635</v>
      </c>
      <c r="D18336" s="325">
        <v>25</v>
      </c>
      <c r="E18336" s="46">
        <v>34500</v>
      </c>
      <c r="F18336" s="130">
        <f t="shared" si="287"/>
        <v>862500</v>
      </c>
      <c r="G18336" s="69"/>
    </row>
    <row r="18337" spans="1:7" ht="18" customHeight="1">
      <c r="A18337" s="323"/>
      <c r="B18337" s="302"/>
      <c r="C18337" s="325"/>
      <c r="D18337" s="325"/>
      <c r="E18337" s="46"/>
      <c r="F18337" s="130">
        <f t="shared" si="287"/>
        <v>0</v>
      </c>
      <c r="G18337" s="69"/>
    </row>
    <row r="18338" spans="1:7" ht="18" customHeight="1">
      <c r="A18338" s="323" t="s">
        <v>88</v>
      </c>
      <c r="B18338" s="302" t="s">
        <v>13</v>
      </c>
      <c r="C18338" s="325" t="s">
        <v>416</v>
      </c>
      <c r="D18338" s="325">
        <v>945.2</v>
      </c>
      <c r="E18338" s="46">
        <v>29500</v>
      </c>
      <c r="F18338" s="130">
        <f t="shared" si="287"/>
        <v>27883400</v>
      </c>
      <c r="G18338" s="86">
        <f>F18338</f>
        <v>27883400</v>
      </c>
    </row>
    <row r="18339" spans="1:7" ht="18" customHeight="1">
      <c r="A18339" s="323"/>
      <c r="B18339" s="302"/>
      <c r="C18339" s="325"/>
      <c r="D18339" s="325"/>
      <c r="E18339" s="46"/>
      <c r="F18339" s="130">
        <f t="shared" si="287"/>
        <v>0</v>
      </c>
      <c r="G18339" s="69"/>
    </row>
    <row r="18340" spans="1:7" ht="18" customHeight="1">
      <c r="A18340" s="323" t="s">
        <v>517</v>
      </c>
      <c r="B18340" s="302" t="s">
        <v>13</v>
      </c>
      <c r="C18340" s="325" t="s">
        <v>807</v>
      </c>
      <c r="D18340" s="325">
        <v>268.60000000000002</v>
      </c>
      <c r="E18340" s="46">
        <v>33500</v>
      </c>
      <c r="F18340" s="130">
        <f t="shared" si="287"/>
        <v>8998100</v>
      </c>
      <c r="G18340" s="86">
        <f>SUM(F18340:F18341)</f>
        <v>16331250</v>
      </c>
    </row>
    <row r="18341" spans="1:7" ht="18" customHeight="1">
      <c r="A18341" s="323"/>
      <c r="B18341" s="302" t="s">
        <v>13</v>
      </c>
      <c r="C18341" s="325" t="s">
        <v>908</v>
      </c>
      <c r="D18341" s="325">
        <v>218.9</v>
      </c>
      <c r="E18341" s="46">
        <v>33500</v>
      </c>
      <c r="F18341" s="130">
        <f t="shared" si="287"/>
        <v>7333150</v>
      </c>
      <c r="G18341" s="69"/>
    </row>
    <row r="18342" spans="1:7" ht="18" customHeight="1">
      <c r="A18342" s="323"/>
      <c r="B18342" s="302"/>
      <c r="C18342" s="325"/>
      <c r="D18342" s="325"/>
      <c r="E18342" s="46"/>
      <c r="F18342" s="130">
        <f t="shared" si="287"/>
        <v>0</v>
      </c>
      <c r="G18342" s="69"/>
    </row>
    <row r="18343" spans="1:7" ht="18" customHeight="1">
      <c r="A18343" s="323" t="s">
        <v>504</v>
      </c>
      <c r="B18343" s="302" t="s">
        <v>390</v>
      </c>
      <c r="C18343" s="325" t="s">
        <v>1750</v>
      </c>
      <c r="D18343" s="325">
        <v>108</v>
      </c>
      <c r="E18343" s="46">
        <v>31000</v>
      </c>
      <c r="F18343" s="130">
        <f t="shared" si="287"/>
        <v>3348000</v>
      </c>
      <c r="G18343" s="86">
        <f>SUM(F18343:F18344)</f>
        <v>6448000</v>
      </c>
    </row>
    <row r="18344" spans="1:7" ht="18" customHeight="1">
      <c r="A18344" s="323"/>
      <c r="B18344" s="302" t="s">
        <v>390</v>
      </c>
      <c r="C18344" s="325" t="s">
        <v>3256</v>
      </c>
      <c r="D18344" s="325">
        <v>100</v>
      </c>
      <c r="E18344" s="46">
        <v>31000</v>
      </c>
      <c r="F18344" s="130">
        <f t="shared" si="287"/>
        <v>3100000</v>
      </c>
      <c r="G18344" s="69"/>
    </row>
    <row r="18345" spans="1:7" ht="18" customHeight="1">
      <c r="A18345" s="323"/>
      <c r="B18345" s="302"/>
      <c r="C18345" s="325"/>
      <c r="D18345" s="325"/>
      <c r="E18345" s="46"/>
      <c r="F18345" s="130">
        <f t="shared" si="287"/>
        <v>0</v>
      </c>
      <c r="G18345" s="69"/>
    </row>
    <row r="18346" spans="1:7" ht="18" customHeight="1">
      <c r="A18346" s="323" t="s">
        <v>318</v>
      </c>
      <c r="B18346" s="302" t="s">
        <v>13</v>
      </c>
      <c r="C18346" s="325" t="s">
        <v>284</v>
      </c>
      <c r="D18346" s="325">
        <v>540</v>
      </c>
      <c r="E18346" s="46">
        <v>32000</v>
      </c>
      <c r="F18346" s="130">
        <f t="shared" si="287"/>
        <v>17280000</v>
      </c>
      <c r="G18346" s="86">
        <f>SUM(F18346:F18351)</f>
        <v>38413500</v>
      </c>
    </row>
    <row r="18347" spans="1:7" ht="18" customHeight="1">
      <c r="A18347" s="323"/>
      <c r="B18347" s="302" t="s">
        <v>13</v>
      </c>
      <c r="C18347" s="325" t="s">
        <v>283</v>
      </c>
      <c r="D18347" s="325">
        <v>400</v>
      </c>
      <c r="E18347" s="46">
        <v>32000</v>
      </c>
      <c r="F18347" s="130">
        <f t="shared" si="287"/>
        <v>12800000</v>
      </c>
      <c r="G18347" s="69"/>
    </row>
    <row r="18348" spans="1:7" ht="18" customHeight="1">
      <c r="A18348" s="323"/>
      <c r="B18348" s="302" t="s">
        <v>13</v>
      </c>
      <c r="C18348" s="325" t="s">
        <v>721</v>
      </c>
      <c r="D18348" s="325">
        <v>63</v>
      </c>
      <c r="E18348" s="46">
        <v>32000</v>
      </c>
      <c r="F18348" s="130">
        <f t="shared" si="287"/>
        <v>2016000</v>
      </c>
      <c r="G18348" s="69"/>
    </row>
    <row r="18349" spans="1:7" ht="18" customHeight="1">
      <c r="A18349" s="323"/>
      <c r="B18349" s="302" t="s">
        <v>31</v>
      </c>
      <c r="C18349" s="325" t="s">
        <v>3636</v>
      </c>
      <c r="D18349" s="325">
        <v>30.5</v>
      </c>
      <c r="E18349" s="46">
        <v>35000</v>
      </c>
      <c r="F18349" s="130">
        <f t="shared" si="287"/>
        <v>1067500</v>
      </c>
      <c r="G18349" s="69"/>
    </row>
    <row r="18350" spans="1:7" ht="18" customHeight="1">
      <c r="A18350" s="323"/>
      <c r="B18350" s="302" t="s">
        <v>31</v>
      </c>
      <c r="C18350" s="325" t="s">
        <v>555</v>
      </c>
      <c r="D18350" s="325">
        <v>10</v>
      </c>
      <c r="E18350" s="46">
        <v>35000</v>
      </c>
      <c r="F18350" s="130">
        <f t="shared" si="287"/>
        <v>350000</v>
      </c>
      <c r="G18350" s="69"/>
    </row>
    <row r="18351" spans="1:7" ht="18" customHeight="1">
      <c r="A18351" s="323"/>
      <c r="B18351" s="302" t="s">
        <v>31</v>
      </c>
      <c r="C18351" s="325" t="s">
        <v>461</v>
      </c>
      <c r="D18351" s="325">
        <v>140</v>
      </c>
      <c r="E18351" s="46">
        <v>35000</v>
      </c>
      <c r="F18351" s="130">
        <f t="shared" si="287"/>
        <v>4900000</v>
      </c>
      <c r="G18351" s="69"/>
    </row>
    <row r="18352" spans="1:7" ht="18" customHeight="1">
      <c r="A18352" s="323"/>
      <c r="B18352" s="302"/>
      <c r="C18352" s="325"/>
      <c r="D18352" s="325"/>
      <c r="E18352" s="46"/>
      <c r="F18352" s="130">
        <f t="shared" si="287"/>
        <v>0</v>
      </c>
      <c r="G18352" s="69"/>
    </row>
    <row r="18353" spans="1:7" ht="18" customHeight="1">
      <c r="A18353" s="323" t="s">
        <v>321</v>
      </c>
      <c r="B18353" s="302" t="s">
        <v>31</v>
      </c>
      <c r="C18353" s="325" t="s">
        <v>1232</v>
      </c>
      <c r="D18353" s="325">
        <v>107</v>
      </c>
      <c r="E18353" s="46">
        <v>34000</v>
      </c>
      <c r="F18353" s="130">
        <f t="shared" si="287"/>
        <v>3638000</v>
      </c>
      <c r="G18353" s="86">
        <f>SUM(F18353:F18354)</f>
        <v>5678000</v>
      </c>
    </row>
    <row r="18354" spans="1:7" ht="18" customHeight="1">
      <c r="A18354" s="323"/>
      <c r="B18354" s="302" t="s">
        <v>3637</v>
      </c>
      <c r="C18354" s="325" t="s">
        <v>416</v>
      </c>
      <c r="D18354" s="325">
        <v>51</v>
      </c>
      <c r="E18354" s="46">
        <v>40000</v>
      </c>
      <c r="F18354" s="130">
        <f t="shared" si="287"/>
        <v>2040000</v>
      </c>
      <c r="G18354" s="69"/>
    </row>
    <row r="18355" spans="1:7" ht="18" customHeight="1">
      <c r="A18355" s="323"/>
      <c r="B18355" s="302"/>
      <c r="C18355" s="325"/>
      <c r="D18355" s="325"/>
      <c r="E18355" s="46"/>
      <c r="F18355" s="130">
        <f t="shared" si="287"/>
        <v>0</v>
      </c>
      <c r="G18355" s="69"/>
    </row>
    <row r="18356" spans="1:7" ht="18" customHeight="1">
      <c r="A18356" s="533" t="s">
        <v>327</v>
      </c>
      <c r="B18356" s="440" t="s">
        <v>13</v>
      </c>
      <c r="C18356" s="382" t="s">
        <v>1744</v>
      </c>
      <c r="D18356" s="382">
        <v>100</v>
      </c>
      <c r="E18356" s="59">
        <v>30500</v>
      </c>
      <c r="F18356" s="132">
        <f t="shared" ref="F18356:F18433" si="288">E18356*D18356</f>
        <v>3050000</v>
      </c>
      <c r="G18356" s="125">
        <f>F18356</f>
        <v>3050000</v>
      </c>
    </row>
    <row r="18357" spans="1:7" ht="18" customHeight="1">
      <c r="A18357" s="526"/>
      <c r="B18357" s="435"/>
      <c r="C18357" s="484"/>
      <c r="D18357" s="484"/>
      <c r="E18357" s="113"/>
      <c r="F18357" s="126"/>
      <c r="G18357" s="9"/>
    </row>
    <row r="18358" spans="1:7" ht="18" customHeight="1">
      <c r="A18358" s="537">
        <v>42560</v>
      </c>
      <c r="B18358" s="355"/>
      <c r="C18358" s="491" t="s">
        <v>398</v>
      </c>
      <c r="D18358" s="525"/>
      <c r="F18358" s="127"/>
    </row>
    <row r="18359" spans="1:7" ht="18" customHeight="1">
      <c r="A18359" s="531" t="s">
        <v>3125</v>
      </c>
      <c r="B18359" s="436" t="s">
        <v>134</v>
      </c>
      <c r="C18359" s="494" t="s">
        <v>152</v>
      </c>
      <c r="D18359" s="527">
        <f>SUM(D18360:D18461)</f>
        <v>11972.300000000001</v>
      </c>
      <c r="E18359" s="166"/>
      <c r="F18359" s="166">
        <f>SUM(F18360:F18461)</f>
        <v>407924850</v>
      </c>
      <c r="G18359" s="166">
        <f>SUM(G18360:G18461)</f>
        <v>407924850</v>
      </c>
    </row>
    <row r="18360" spans="1:7" ht="18" customHeight="1">
      <c r="A18360" s="532" t="s">
        <v>2273</v>
      </c>
      <c r="B18360" s="441" t="s">
        <v>31</v>
      </c>
      <c r="C18360" s="492" t="s">
        <v>60</v>
      </c>
      <c r="D18360" s="492">
        <v>98.5</v>
      </c>
      <c r="E18360" s="62">
        <v>35000</v>
      </c>
      <c r="F18360" s="139">
        <f t="shared" si="288"/>
        <v>3447500</v>
      </c>
      <c r="G18360" s="85">
        <f>SUM(F18360:F18366)</f>
        <v>12337500</v>
      </c>
    </row>
    <row r="18361" spans="1:7" ht="18" customHeight="1">
      <c r="A18361" s="323"/>
      <c r="B18361" s="302" t="s">
        <v>13</v>
      </c>
      <c r="C18361" s="325" t="s">
        <v>25</v>
      </c>
      <c r="D18361" s="325">
        <v>100</v>
      </c>
      <c r="E18361" s="46">
        <v>30000</v>
      </c>
      <c r="F18361" s="130">
        <f t="shared" si="288"/>
        <v>3000000</v>
      </c>
      <c r="G18361" s="69"/>
    </row>
    <row r="18362" spans="1:7" ht="18" customHeight="1">
      <c r="A18362" s="323"/>
      <c r="B18362" s="302" t="s">
        <v>13</v>
      </c>
      <c r="C18362" s="325" t="s">
        <v>1708</v>
      </c>
      <c r="D18362" s="325">
        <v>30</v>
      </c>
      <c r="E18362" s="46">
        <v>31000</v>
      </c>
      <c r="F18362" s="130">
        <f t="shared" si="288"/>
        <v>930000</v>
      </c>
      <c r="G18362" s="69"/>
    </row>
    <row r="18363" spans="1:7" ht="18" customHeight="1">
      <c r="A18363" s="323"/>
      <c r="B18363" s="302" t="s">
        <v>13</v>
      </c>
      <c r="C18363" s="325" t="s">
        <v>59</v>
      </c>
      <c r="D18363" s="325">
        <v>10</v>
      </c>
      <c r="E18363" s="46">
        <v>31000</v>
      </c>
      <c r="F18363" s="130">
        <f t="shared" si="288"/>
        <v>310000</v>
      </c>
      <c r="G18363" s="69"/>
    </row>
    <row r="18364" spans="1:7" ht="18" customHeight="1">
      <c r="A18364" s="323"/>
      <c r="B18364" s="302" t="s">
        <v>13</v>
      </c>
      <c r="C18364" s="325" t="s">
        <v>22</v>
      </c>
      <c r="D18364" s="325">
        <v>50</v>
      </c>
      <c r="E18364" s="46">
        <v>31000</v>
      </c>
      <c r="F18364" s="130">
        <f t="shared" si="288"/>
        <v>1550000</v>
      </c>
      <c r="G18364" s="69"/>
    </row>
    <row r="18365" spans="1:7" ht="18" customHeight="1">
      <c r="A18365" s="323"/>
      <c r="B18365" s="302" t="s">
        <v>13</v>
      </c>
      <c r="C18365" s="325" t="s">
        <v>60</v>
      </c>
      <c r="D18365" s="325">
        <v>50</v>
      </c>
      <c r="E18365" s="46">
        <v>31000</v>
      </c>
      <c r="F18365" s="130">
        <f t="shared" si="288"/>
        <v>1550000</v>
      </c>
      <c r="G18365" s="69"/>
    </row>
    <row r="18366" spans="1:7" ht="18" customHeight="1">
      <c r="A18366" s="323"/>
      <c r="B18366" s="302" t="s">
        <v>13</v>
      </c>
      <c r="C18366" s="325" t="s">
        <v>14</v>
      </c>
      <c r="D18366" s="325">
        <v>50</v>
      </c>
      <c r="E18366" s="46">
        <v>31000</v>
      </c>
      <c r="F18366" s="130">
        <f t="shared" si="288"/>
        <v>1550000</v>
      </c>
      <c r="G18366" s="69"/>
    </row>
    <row r="18367" spans="1:7" ht="18" customHeight="1">
      <c r="A18367" s="323"/>
      <c r="B18367" s="302"/>
      <c r="C18367" s="325"/>
      <c r="D18367" s="325"/>
      <c r="E18367" s="46"/>
      <c r="F18367" s="130">
        <f t="shared" si="288"/>
        <v>0</v>
      </c>
      <c r="G18367" s="69"/>
    </row>
    <row r="18368" spans="1:7" ht="18" customHeight="1">
      <c r="A18368" s="323" t="s">
        <v>357</v>
      </c>
      <c r="B18368" s="302" t="s">
        <v>13</v>
      </c>
      <c r="C18368" s="325" t="s">
        <v>59</v>
      </c>
      <c r="D18368" s="325">
        <v>10</v>
      </c>
      <c r="E18368" s="46">
        <v>31000</v>
      </c>
      <c r="F18368" s="130">
        <f t="shared" si="288"/>
        <v>310000</v>
      </c>
      <c r="G18368" s="86">
        <f>SUM(F18368:F18369)</f>
        <v>1240000</v>
      </c>
    </row>
    <row r="18369" spans="1:7" ht="18" customHeight="1">
      <c r="A18369" s="323"/>
      <c r="B18369" s="302" t="s">
        <v>13</v>
      </c>
      <c r="C18369" s="325" t="s">
        <v>14</v>
      </c>
      <c r="D18369" s="325">
        <v>30</v>
      </c>
      <c r="E18369" s="46">
        <v>31000</v>
      </c>
      <c r="F18369" s="130">
        <f t="shared" si="288"/>
        <v>930000</v>
      </c>
      <c r="G18369" s="69"/>
    </row>
    <row r="18370" spans="1:7" ht="18" customHeight="1">
      <c r="A18370" s="323"/>
      <c r="B18370" s="302"/>
      <c r="C18370" s="325"/>
      <c r="D18370" s="325"/>
      <c r="E18370" s="46"/>
      <c r="F18370" s="130">
        <f t="shared" si="288"/>
        <v>0</v>
      </c>
      <c r="G18370" s="69"/>
    </row>
    <row r="18371" spans="1:7" ht="18" customHeight="1">
      <c r="A18371" s="323" t="s">
        <v>18</v>
      </c>
      <c r="B18371" s="302" t="s">
        <v>13</v>
      </c>
      <c r="C18371" s="325" t="s">
        <v>22</v>
      </c>
      <c r="D18371" s="325">
        <v>20</v>
      </c>
      <c r="E18371" s="46">
        <v>30500</v>
      </c>
      <c r="F18371" s="130">
        <f t="shared" si="288"/>
        <v>610000</v>
      </c>
      <c r="G18371" s="86">
        <f>SUM(F18371:F18372)</f>
        <v>2135000</v>
      </c>
    </row>
    <row r="18372" spans="1:7" ht="18" customHeight="1">
      <c r="A18372" s="323"/>
      <c r="B18372" s="302" t="s">
        <v>13</v>
      </c>
      <c r="C18372" s="325" t="s">
        <v>14</v>
      </c>
      <c r="D18372" s="325">
        <v>50</v>
      </c>
      <c r="E18372" s="46">
        <v>30500</v>
      </c>
      <c r="F18372" s="130">
        <f t="shared" si="288"/>
        <v>1525000</v>
      </c>
      <c r="G18372" s="69"/>
    </row>
    <row r="18373" spans="1:7" ht="18" customHeight="1">
      <c r="A18373" s="323"/>
      <c r="B18373" s="302"/>
      <c r="C18373" s="325"/>
      <c r="D18373" s="325"/>
      <c r="E18373" s="46"/>
      <c r="F18373" s="130">
        <f t="shared" si="288"/>
        <v>0</v>
      </c>
      <c r="G18373" s="69"/>
    </row>
    <row r="18374" spans="1:7" ht="18" customHeight="1">
      <c r="A18374" s="323" t="s">
        <v>109</v>
      </c>
      <c r="B18374" s="302" t="s">
        <v>31</v>
      </c>
      <c r="C18374" s="325" t="s">
        <v>62</v>
      </c>
      <c r="D18374" s="325">
        <v>100</v>
      </c>
      <c r="E18374" s="46">
        <v>35000</v>
      </c>
      <c r="F18374" s="130">
        <f t="shared" si="288"/>
        <v>3500000</v>
      </c>
      <c r="G18374" s="86">
        <f>F18374</f>
        <v>3500000</v>
      </c>
    </row>
    <row r="18375" spans="1:7" ht="18" customHeight="1">
      <c r="A18375" s="323"/>
      <c r="B18375" s="302"/>
      <c r="C18375" s="325"/>
      <c r="D18375" s="325"/>
      <c r="E18375" s="46"/>
      <c r="F18375" s="130">
        <f t="shared" si="288"/>
        <v>0</v>
      </c>
      <c r="G18375" s="69"/>
    </row>
    <row r="18376" spans="1:7" ht="18" customHeight="1">
      <c r="A18376" s="323" t="s">
        <v>3646</v>
      </c>
      <c r="B18376" s="302" t="s">
        <v>31</v>
      </c>
      <c r="C18376" s="325" t="s">
        <v>158</v>
      </c>
      <c r="D18376" s="325">
        <v>261.5</v>
      </c>
      <c r="E18376" s="46">
        <v>35500</v>
      </c>
      <c r="F18376" s="130">
        <f t="shared" si="288"/>
        <v>9283250</v>
      </c>
      <c r="G18376" s="86">
        <f>F18376</f>
        <v>9283250</v>
      </c>
    </row>
    <row r="18377" spans="1:7" ht="18" customHeight="1">
      <c r="A18377" s="323"/>
      <c r="B18377" s="302"/>
      <c r="C18377" s="325"/>
      <c r="D18377" s="325"/>
      <c r="E18377" s="46"/>
      <c r="F18377" s="130">
        <f t="shared" si="288"/>
        <v>0</v>
      </c>
      <c r="G18377" s="69"/>
    </row>
    <row r="18378" spans="1:7" ht="18" customHeight="1">
      <c r="A18378" s="323" t="s">
        <v>110</v>
      </c>
      <c r="B18378" s="302" t="s">
        <v>13</v>
      </c>
      <c r="C18378" s="325" t="s">
        <v>22</v>
      </c>
      <c r="D18378" s="325">
        <v>10</v>
      </c>
      <c r="E18378" s="46">
        <v>30500</v>
      </c>
      <c r="F18378" s="130">
        <f t="shared" si="288"/>
        <v>305000</v>
      </c>
      <c r="G18378" s="86">
        <f>SUM(F18378:F18379)</f>
        <v>1220000</v>
      </c>
    </row>
    <row r="18379" spans="1:7" ht="18" customHeight="1">
      <c r="A18379" s="323"/>
      <c r="B18379" s="302" t="s">
        <v>13</v>
      </c>
      <c r="C18379" s="325" t="s">
        <v>75</v>
      </c>
      <c r="D18379" s="325">
        <v>30</v>
      </c>
      <c r="E18379" s="46">
        <v>30500</v>
      </c>
      <c r="F18379" s="130">
        <f t="shared" si="288"/>
        <v>915000</v>
      </c>
      <c r="G18379" s="69"/>
    </row>
    <row r="18380" spans="1:7" ht="18" customHeight="1">
      <c r="A18380" s="323"/>
      <c r="B18380" s="302"/>
      <c r="C18380" s="325"/>
      <c r="D18380" s="325"/>
      <c r="E18380" s="46"/>
      <c r="F18380" s="130">
        <f t="shared" si="288"/>
        <v>0</v>
      </c>
      <c r="G18380" s="69"/>
    </row>
    <row r="18381" spans="1:7" ht="18" customHeight="1">
      <c r="A18381" s="323" t="s">
        <v>1933</v>
      </c>
      <c r="B18381" s="302" t="s">
        <v>31</v>
      </c>
      <c r="C18381" s="325" t="s">
        <v>3645</v>
      </c>
      <c r="D18381" s="325">
        <v>105.2</v>
      </c>
      <c r="E18381" s="46">
        <v>36000</v>
      </c>
      <c r="F18381" s="130">
        <f t="shared" si="288"/>
        <v>3787200</v>
      </c>
      <c r="G18381" s="86">
        <f>F18381</f>
        <v>3787200</v>
      </c>
    </row>
    <row r="18382" spans="1:7" ht="18" customHeight="1">
      <c r="A18382" s="323"/>
      <c r="B18382" s="302"/>
      <c r="C18382" s="325"/>
      <c r="D18382" s="325"/>
      <c r="E18382" s="46"/>
      <c r="F18382" s="130">
        <f t="shared" si="288"/>
        <v>0</v>
      </c>
      <c r="G18382" s="69"/>
    </row>
    <row r="18383" spans="1:7" ht="18" customHeight="1">
      <c r="A18383" s="323" t="s">
        <v>803</v>
      </c>
      <c r="B18383" s="444" t="s">
        <v>3418</v>
      </c>
      <c r="C18383" s="482" t="s">
        <v>3639</v>
      </c>
      <c r="D18383" s="482">
        <f>5+30</f>
        <v>35</v>
      </c>
      <c r="E18383" s="116">
        <v>50000</v>
      </c>
      <c r="F18383" s="131">
        <f t="shared" si="288"/>
        <v>1750000</v>
      </c>
      <c r="G18383" s="86">
        <f>F18383</f>
        <v>1750000</v>
      </c>
    </row>
    <row r="18384" spans="1:7" ht="18" customHeight="1">
      <c r="A18384" s="323"/>
      <c r="B18384" s="302"/>
      <c r="C18384" s="325"/>
      <c r="D18384" s="325"/>
      <c r="E18384" s="46"/>
      <c r="F18384" s="130">
        <f t="shared" si="288"/>
        <v>0</v>
      </c>
      <c r="G18384" s="69"/>
    </row>
    <row r="18385" spans="1:8" ht="18" customHeight="1">
      <c r="A18385" s="323" t="s">
        <v>2231</v>
      </c>
      <c r="B18385" s="302" t="s">
        <v>233</v>
      </c>
      <c r="C18385" s="325" t="s">
        <v>948</v>
      </c>
      <c r="D18385" s="325">
        <f>210+95.6</f>
        <v>305.60000000000002</v>
      </c>
      <c r="E18385" s="46">
        <v>41000</v>
      </c>
      <c r="F18385" s="130">
        <f t="shared" si="288"/>
        <v>12529600.000000002</v>
      </c>
      <c r="G18385" s="86">
        <f>SUM(F18385:F18386)</f>
        <v>16219600.000000002</v>
      </c>
      <c r="H18385" s="277" t="s">
        <v>2474</v>
      </c>
    </row>
    <row r="18386" spans="1:8" ht="18" customHeight="1">
      <c r="A18386" s="323"/>
      <c r="B18386" s="302" t="s">
        <v>233</v>
      </c>
      <c r="C18386" s="325" t="s">
        <v>46</v>
      </c>
      <c r="D18386" s="325">
        <v>90</v>
      </c>
      <c r="E18386" s="46">
        <v>41000</v>
      </c>
      <c r="F18386" s="130">
        <f t="shared" si="288"/>
        <v>3690000</v>
      </c>
      <c r="G18386" s="69"/>
    </row>
    <row r="18387" spans="1:8" ht="18" customHeight="1">
      <c r="A18387" s="323"/>
      <c r="B18387" s="302"/>
      <c r="C18387" s="325"/>
      <c r="D18387" s="325"/>
      <c r="E18387" s="46"/>
      <c r="F18387" s="130">
        <f t="shared" si="288"/>
        <v>0</v>
      </c>
      <c r="G18387" s="69"/>
    </row>
    <row r="18388" spans="1:8" ht="18" customHeight="1">
      <c r="A18388" s="323" t="s">
        <v>93</v>
      </c>
      <c r="B18388" s="302" t="s">
        <v>13</v>
      </c>
      <c r="C18388" s="325" t="s">
        <v>450</v>
      </c>
      <c r="D18388" s="325">
        <v>102</v>
      </c>
      <c r="E18388" s="46">
        <v>30500</v>
      </c>
      <c r="F18388" s="130">
        <f t="shared" si="288"/>
        <v>3111000</v>
      </c>
      <c r="G18388" s="86">
        <f>SUM(F18388:F18389)</f>
        <v>4123600</v>
      </c>
      <c r="H18388" s="277" t="s">
        <v>2474</v>
      </c>
    </row>
    <row r="18389" spans="1:8" ht="18" customHeight="1">
      <c r="A18389" s="323"/>
      <c r="B18389" s="302" t="s">
        <v>13</v>
      </c>
      <c r="C18389" s="325" t="s">
        <v>416</v>
      </c>
      <c r="D18389" s="325">
        <v>33.200000000000003</v>
      </c>
      <c r="E18389" s="46">
        <v>30500</v>
      </c>
      <c r="F18389" s="130">
        <f t="shared" si="288"/>
        <v>1012600.0000000001</v>
      </c>
      <c r="G18389" s="69"/>
    </row>
    <row r="18390" spans="1:8" ht="18" customHeight="1">
      <c r="A18390" s="323"/>
      <c r="B18390" s="302"/>
      <c r="C18390" s="325"/>
      <c r="D18390" s="325"/>
      <c r="E18390" s="46"/>
      <c r="F18390" s="130">
        <f t="shared" si="288"/>
        <v>0</v>
      </c>
      <c r="G18390" s="69"/>
    </row>
    <row r="18391" spans="1:8" ht="18" customHeight="1">
      <c r="A18391" s="323" t="s">
        <v>438</v>
      </c>
      <c r="B18391" s="302" t="s">
        <v>13</v>
      </c>
      <c r="C18391" s="325" t="s">
        <v>45</v>
      </c>
      <c r="D18391" s="325">
        <v>160</v>
      </c>
      <c r="E18391" s="46">
        <v>32000</v>
      </c>
      <c r="F18391" s="130">
        <f t="shared" si="288"/>
        <v>5120000</v>
      </c>
      <c r="G18391" s="86">
        <f>SUM(F18391:F18392)</f>
        <v>8220000</v>
      </c>
      <c r="H18391" s="277" t="s">
        <v>2474</v>
      </c>
    </row>
    <row r="18392" spans="1:8" ht="18" customHeight="1">
      <c r="A18392" s="323"/>
      <c r="B18392" s="302" t="s">
        <v>23</v>
      </c>
      <c r="C18392" s="325" t="s">
        <v>158</v>
      </c>
      <c r="D18392" s="325">
        <v>100</v>
      </c>
      <c r="E18392" s="46">
        <v>31000</v>
      </c>
      <c r="F18392" s="130">
        <f t="shared" si="288"/>
        <v>3100000</v>
      </c>
      <c r="G18392" s="69"/>
    </row>
    <row r="18393" spans="1:8" ht="18" customHeight="1">
      <c r="A18393" s="323"/>
      <c r="B18393" s="302"/>
      <c r="C18393" s="325"/>
      <c r="D18393" s="325"/>
      <c r="E18393" s="46"/>
      <c r="F18393" s="130">
        <f t="shared" si="288"/>
        <v>0</v>
      </c>
      <c r="G18393" s="69"/>
    </row>
    <row r="18394" spans="1:8" ht="18" customHeight="1">
      <c r="A18394" s="323" t="s">
        <v>316</v>
      </c>
      <c r="B18394" s="302" t="s">
        <v>13</v>
      </c>
      <c r="C18394" s="325" t="s">
        <v>57</v>
      </c>
      <c r="D18394" s="325">
        <v>70</v>
      </c>
      <c r="E18394" s="46">
        <v>30000</v>
      </c>
      <c r="F18394" s="130">
        <f t="shared" si="288"/>
        <v>2100000</v>
      </c>
      <c r="G18394" s="86">
        <f>SUM(F18394:F18401)</f>
        <v>45803600</v>
      </c>
      <c r="H18394" s="277" t="s">
        <v>2474</v>
      </c>
    </row>
    <row r="18395" spans="1:8" ht="18" customHeight="1">
      <c r="A18395" s="323"/>
      <c r="B18395" s="302" t="s">
        <v>31</v>
      </c>
      <c r="C18395" s="325" t="s">
        <v>2482</v>
      </c>
      <c r="D18395" s="325">
        <v>96.8</v>
      </c>
      <c r="E18395" s="46">
        <v>34000</v>
      </c>
      <c r="F18395" s="130">
        <f t="shared" si="288"/>
        <v>3291200</v>
      </c>
      <c r="G18395" s="69"/>
    </row>
    <row r="18396" spans="1:8" ht="18" customHeight="1">
      <c r="A18396" s="323"/>
      <c r="B18396" s="302" t="s">
        <v>31</v>
      </c>
      <c r="C18396" s="325" t="s">
        <v>75</v>
      </c>
      <c r="D18396" s="325">
        <v>100</v>
      </c>
      <c r="E18396" s="46">
        <v>34000</v>
      </c>
      <c r="F18396" s="130">
        <f t="shared" si="288"/>
        <v>3400000</v>
      </c>
      <c r="G18396" s="69"/>
    </row>
    <row r="18397" spans="1:8" ht="18" customHeight="1">
      <c r="A18397" s="323"/>
      <c r="B18397" s="302" t="s">
        <v>31</v>
      </c>
      <c r="C18397" s="325" t="s">
        <v>3640</v>
      </c>
      <c r="D18397" s="325">
        <v>102.8</v>
      </c>
      <c r="E18397" s="46">
        <v>34000</v>
      </c>
      <c r="F18397" s="130">
        <f t="shared" si="288"/>
        <v>3495200</v>
      </c>
      <c r="G18397" s="69"/>
    </row>
    <row r="18398" spans="1:8" ht="18" customHeight="1">
      <c r="A18398" s="323"/>
      <c r="B18398" s="302" t="s">
        <v>31</v>
      </c>
      <c r="C18398" s="325" t="s">
        <v>3641</v>
      </c>
      <c r="D18398" s="325">
        <v>203</v>
      </c>
      <c r="E18398" s="46">
        <v>34000</v>
      </c>
      <c r="F18398" s="130">
        <f t="shared" si="288"/>
        <v>6902000</v>
      </c>
      <c r="G18398" s="69"/>
    </row>
    <row r="18399" spans="1:8" ht="18" customHeight="1">
      <c r="A18399" s="323"/>
      <c r="B18399" s="302" t="s">
        <v>31</v>
      </c>
      <c r="C18399" s="325" t="s">
        <v>75</v>
      </c>
      <c r="D18399" s="325">
        <v>102.8</v>
      </c>
      <c r="E18399" s="46">
        <v>34000</v>
      </c>
      <c r="F18399" s="130">
        <f t="shared" si="288"/>
        <v>3495200</v>
      </c>
      <c r="G18399" s="69"/>
    </row>
    <row r="18400" spans="1:8" ht="18" customHeight="1">
      <c r="A18400" s="323"/>
      <c r="B18400" s="302" t="s">
        <v>31</v>
      </c>
      <c r="C18400" s="325" t="s">
        <v>335</v>
      </c>
      <c r="D18400" s="325">
        <v>306.5</v>
      </c>
      <c r="E18400" s="46">
        <v>34000</v>
      </c>
      <c r="F18400" s="130">
        <f t="shared" si="288"/>
        <v>10421000</v>
      </c>
      <c r="G18400" s="69"/>
    </row>
    <row r="18401" spans="1:8" ht="18" customHeight="1">
      <c r="A18401" s="323"/>
      <c r="B18401" s="302" t="s">
        <v>31</v>
      </c>
      <c r="C18401" s="325" t="s">
        <v>1459</v>
      </c>
      <c r="D18401" s="325">
        <f>222+151.5</f>
        <v>373.5</v>
      </c>
      <c r="E18401" s="46">
        <v>34000</v>
      </c>
      <c r="F18401" s="130">
        <f t="shared" si="288"/>
        <v>12699000</v>
      </c>
      <c r="G18401" s="69"/>
    </row>
    <row r="18402" spans="1:8" ht="18" customHeight="1">
      <c r="A18402" s="323"/>
      <c r="B18402" s="302"/>
      <c r="C18402" s="325"/>
      <c r="D18402" s="325"/>
      <c r="E18402" s="46"/>
      <c r="F18402" s="130">
        <f t="shared" si="288"/>
        <v>0</v>
      </c>
      <c r="G18402" s="69"/>
    </row>
    <row r="18403" spans="1:8" ht="18" customHeight="1">
      <c r="A18403" s="323" t="s">
        <v>235</v>
      </c>
      <c r="B18403" s="302" t="s">
        <v>510</v>
      </c>
      <c r="C18403" s="325" t="s">
        <v>3468</v>
      </c>
      <c r="D18403" s="325">
        <v>200</v>
      </c>
      <c r="E18403" s="46">
        <v>34000</v>
      </c>
      <c r="F18403" s="130">
        <f t="shared" si="288"/>
        <v>6800000</v>
      </c>
      <c r="G18403" s="86">
        <f>F18403</f>
        <v>6800000</v>
      </c>
      <c r="H18403" s="277" t="s">
        <v>2474</v>
      </c>
    </row>
    <row r="18404" spans="1:8" ht="18" customHeight="1">
      <c r="A18404" s="323"/>
      <c r="B18404" s="302"/>
      <c r="C18404" s="325"/>
      <c r="D18404" s="325"/>
      <c r="E18404" s="46"/>
      <c r="F18404" s="130">
        <f t="shared" si="288"/>
        <v>0</v>
      </c>
      <c r="G18404" s="86"/>
    </row>
    <row r="18405" spans="1:8" ht="18" customHeight="1">
      <c r="A18405" s="323" t="s">
        <v>321</v>
      </c>
      <c r="B18405" s="302" t="s">
        <v>23</v>
      </c>
      <c r="C18405" s="325" t="s">
        <v>852</v>
      </c>
      <c r="D18405" s="325">
        <v>332.8</v>
      </c>
      <c r="E18405" s="46">
        <v>33500</v>
      </c>
      <c r="F18405" s="130">
        <f t="shared" si="288"/>
        <v>11148800</v>
      </c>
      <c r="G18405" s="86">
        <f>SUM(F18405:F18407)</f>
        <v>26000800</v>
      </c>
      <c r="H18405" s="277" t="s">
        <v>2474</v>
      </c>
    </row>
    <row r="18406" spans="1:8" ht="18" customHeight="1">
      <c r="A18406" s="323"/>
      <c r="B18406" s="302" t="s">
        <v>31</v>
      </c>
      <c r="C18406" s="325" t="s">
        <v>1232</v>
      </c>
      <c r="D18406" s="325">
        <v>122</v>
      </c>
      <c r="E18406" s="46">
        <v>34000</v>
      </c>
      <c r="F18406" s="130">
        <f t="shared" si="288"/>
        <v>4148000</v>
      </c>
      <c r="G18406" s="69"/>
    </row>
    <row r="18407" spans="1:8" ht="18" customHeight="1">
      <c r="A18407" s="323"/>
      <c r="B18407" s="302" t="s">
        <v>3637</v>
      </c>
      <c r="C18407" s="325" t="s">
        <v>416</v>
      </c>
      <c r="D18407" s="325">
        <v>267.60000000000002</v>
      </c>
      <c r="E18407" s="46">
        <v>40000</v>
      </c>
      <c r="F18407" s="130">
        <f t="shared" si="288"/>
        <v>10704000</v>
      </c>
      <c r="G18407" s="69"/>
    </row>
    <row r="18408" spans="1:8" ht="18" customHeight="1">
      <c r="A18408" s="323"/>
      <c r="B18408" s="302"/>
      <c r="C18408" s="325"/>
      <c r="D18408" s="325"/>
      <c r="E18408" s="46"/>
      <c r="F18408" s="130">
        <f t="shared" si="288"/>
        <v>0</v>
      </c>
      <c r="G18408" s="69"/>
    </row>
    <row r="18409" spans="1:8" ht="18" customHeight="1">
      <c r="A18409" s="323" t="s">
        <v>175</v>
      </c>
      <c r="B18409" s="302" t="s">
        <v>13</v>
      </c>
      <c r="C18409" s="325" t="s">
        <v>3642</v>
      </c>
      <c r="D18409" s="325">
        <v>42.5</v>
      </c>
      <c r="E18409" s="46">
        <v>32000</v>
      </c>
      <c r="F18409" s="130">
        <f t="shared" si="288"/>
        <v>1360000</v>
      </c>
      <c r="G18409" s="86">
        <f>SUM(F18409:F18414)</f>
        <v>30204500</v>
      </c>
      <c r="H18409" s="277" t="s">
        <v>2474</v>
      </c>
    </row>
    <row r="18410" spans="1:8" ht="18" customHeight="1">
      <c r="A18410" s="323"/>
      <c r="B18410" s="302" t="s">
        <v>13</v>
      </c>
      <c r="C18410" s="325" t="s">
        <v>283</v>
      </c>
      <c r="D18410" s="325">
        <v>600</v>
      </c>
      <c r="E18410" s="46">
        <v>32000</v>
      </c>
      <c r="F18410" s="130">
        <f t="shared" si="288"/>
        <v>19200000</v>
      </c>
      <c r="G18410" s="69"/>
    </row>
    <row r="18411" spans="1:8" ht="18" customHeight="1">
      <c r="A18411" s="323"/>
      <c r="B18411" s="302" t="s">
        <v>13</v>
      </c>
      <c r="C18411" s="325" t="s">
        <v>284</v>
      </c>
      <c r="D18411" s="325">
        <v>60</v>
      </c>
      <c r="E18411" s="46">
        <v>32000</v>
      </c>
      <c r="F18411" s="130">
        <f t="shared" si="288"/>
        <v>1920000</v>
      </c>
      <c r="G18411" s="69"/>
    </row>
    <row r="18412" spans="1:8" ht="18" customHeight="1">
      <c r="A18412" s="323"/>
      <c r="B18412" s="302" t="s">
        <v>31</v>
      </c>
      <c r="C18412" s="325" t="s">
        <v>555</v>
      </c>
      <c r="D18412" s="325">
        <v>170.7</v>
      </c>
      <c r="E18412" s="46">
        <v>35000</v>
      </c>
      <c r="F18412" s="130">
        <f t="shared" si="288"/>
        <v>5974500</v>
      </c>
      <c r="G18412" s="69"/>
    </row>
    <row r="18413" spans="1:8" ht="18" customHeight="1">
      <c r="A18413" s="323"/>
      <c r="B18413" s="302" t="s">
        <v>31</v>
      </c>
      <c r="C18413" s="325" t="s">
        <v>819</v>
      </c>
      <c r="D18413" s="325">
        <v>30</v>
      </c>
      <c r="E18413" s="46">
        <v>35000</v>
      </c>
      <c r="F18413" s="130">
        <f t="shared" si="288"/>
        <v>1050000</v>
      </c>
      <c r="G18413" s="69"/>
    </row>
    <row r="18414" spans="1:8" ht="18" customHeight="1">
      <c r="A18414" s="323"/>
      <c r="B18414" s="302" t="s">
        <v>31</v>
      </c>
      <c r="C18414" s="325" t="s">
        <v>576</v>
      </c>
      <c r="D18414" s="325">
        <v>20</v>
      </c>
      <c r="E18414" s="46">
        <v>35000</v>
      </c>
      <c r="F18414" s="130">
        <f t="shared" si="288"/>
        <v>700000</v>
      </c>
      <c r="G18414" s="69"/>
    </row>
    <row r="18415" spans="1:8" ht="18" customHeight="1">
      <c r="A18415" s="323"/>
      <c r="B18415" s="302"/>
      <c r="C18415" s="325"/>
      <c r="D18415" s="325"/>
      <c r="E18415" s="46"/>
      <c r="F18415" s="130">
        <f t="shared" si="288"/>
        <v>0</v>
      </c>
      <c r="G18415" s="69"/>
    </row>
    <row r="18416" spans="1:8" ht="18" customHeight="1">
      <c r="A18416" s="323" t="s">
        <v>207</v>
      </c>
      <c r="B18416" s="302" t="s">
        <v>31</v>
      </c>
      <c r="C18416" s="325" t="s">
        <v>681</v>
      </c>
      <c r="D18416" s="325">
        <v>96.7</v>
      </c>
      <c r="E18416" s="46">
        <v>35500</v>
      </c>
      <c r="F18416" s="130">
        <f t="shared" si="288"/>
        <v>3432850</v>
      </c>
      <c r="G18416" s="86">
        <f>SUM(F18416:F18417)</f>
        <v>23507850</v>
      </c>
      <c r="H18416" s="277" t="s">
        <v>2474</v>
      </c>
    </row>
    <row r="18417" spans="1:8" ht="18" customHeight="1">
      <c r="A18417" s="323"/>
      <c r="B18417" s="302" t="s">
        <v>31</v>
      </c>
      <c r="C18417" s="325" t="s">
        <v>182</v>
      </c>
      <c r="D18417" s="325">
        <v>550</v>
      </c>
      <c r="E18417" s="46">
        <v>36500</v>
      </c>
      <c r="F18417" s="130">
        <f t="shared" si="288"/>
        <v>20075000</v>
      </c>
      <c r="G18417" s="69"/>
    </row>
    <row r="18418" spans="1:8" ht="18" customHeight="1">
      <c r="A18418" s="323"/>
      <c r="B18418" s="302"/>
      <c r="C18418" s="325"/>
      <c r="D18418" s="325"/>
      <c r="E18418" s="46"/>
      <c r="F18418" s="130">
        <f t="shared" si="288"/>
        <v>0</v>
      </c>
      <c r="G18418" s="69"/>
    </row>
    <row r="18419" spans="1:8" ht="18" customHeight="1">
      <c r="A18419" s="323" t="s">
        <v>457</v>
      </c>
      <c r="B18419" s="302" t="s">
        <v>31</v>
      </c>
      <c r="C18419" s="325" t="s">
        <v>3627</v>
      </c>
      <c r="D18419" s="325">
        <v>95.4</v>
      </c>
      <c r="E18419" s="46">
        <v>35000</v>
      </c>
      <c r="F18419" s="130">
        <f t="shared" si="288"/>
        <v>3339000</v>
      </c>
      <c r="G18419" s="86">
        <f>F18419</f>
        <v>3339000</v>
      </c>
      <c r="H18419" s="277" t="s">
        <v>2474</v>
      </c>
    </row>
    <row r="18420" spans="1:8" ht="18" customHeight="1">
      <c r="A18420" s="323"/>
      <c r="B18420" s="302"/>
      <c r="C18420" s="325"/>
      <c r="D18420" s="325"/>
      <c r="E18420" s="46"/>
      <c r="F18420" s="130">
        <f t="shared" si="288"/>
        <v>0</v>
      </c>
      <c r="G18420" s="69"/>
    </row>
    <row r="18421" spans="1:8" ht="18" customHeight="1">
      <c r="A18421" s="323" t="s">
        <v>517</v>
      </c>
      <c r="B18421" s="302" t="s">
        <v>3643</v>
      </c>
      <c r="C18421" s="325" t="s">
        <v>807</v>
      </c>
      <c r="D18421" s="325">
        <v>282</v>
      </c>
      <c r="E18421" s="46">
        <v>33500</v>
      </c>
      <c r="F18421" s="130">
        <f t="shared" si="288"/>
        <v>9447000</v>
      </c>
      <c r="G18421" s="86">
        <f>SUM(F18421:F18422)</f>
        <v>18924150</v>
      </c>
      <c r="H18421" s="277" t="s">
        <v>2474</v>
      </c>
    </row>
    <row r="18422" spans="1:8" ht="18" customHeight="1">
      <c r="A18422" s="323"/>
      <c r="B18422" s="302" t="s">
        <v>3643</v>
      </c>
      <c r="C18422" s="325" t="s">
        <v>908</v>
      </c>
      <c r="D18422" s="325">
        <v>282.89999999999998</v>
      </c>
      <c r="E18422" s="46">
        <v>33500</v>
      </c>
      <c r="F18422" s="130">
        <f t="shared" si="288"/>
        <v>9477150</v>
      </c>
      <c r="G18422" s="69"/>
    </row>
    <row r="18423" spans="1:8" ht="18" customHeight="1">
      <c r="A18423" s="323"/>
      <c r="B18423" s="302"/>
      <c r="C18423" s="325"/>
      <c r="D18423" s="325"/>
      <c r="E18423" s="46"/>
      <c r="F18423" s="130">
        <f t="shared" si="288"/>
        <v>0</v>
      </c>
      <c r="G18423" s="69"/>
    </row>
    <row r="18424" spans="1:8" ht="18" customHeight="1">
      <c r="A18424" s="323" t="s">
        <v>394</v>
      </c>
      <c r="B18424" s="302" t="s">
        <v>13</v>
      </c>
      <c r="C18424" s="325" t="s">
        <v>342</v>
      </c>
      <c r="D18424" s="325">
        <v>32.6</v>
      </c>
      <c r="E18424" s="46">
        <v>30500</v>
      </c>
      <c r="F18424" s="130">
        <f t="shared" si="288"/>
        <v>994300</v>
      </c>
      <c r="G18424" s="86">
        <f>SUM(F18424:F18425)</f>
        <v>14694900</v>
      </c>
      <c r="H18424" s="277" t="s">
        <v>2474</v>
      </c>
    </row>
    <row r="18425" spans="1:8" ht="18" customHeight="1">
      <c r="A18425" s="323"/>
      <c r="B18425" s="302" t="s">
        <v>13</v>
      </c>
      <c r="C18425" s="325" t="s">
        <v>447</v>
      </c>
      <c r="D18425" s="325">
        <v>449.2</v>
      </c>
      <c r="E18425" s="46">
        <v>30500</v>
      </c>
      <c r="F18425" s="130">
        <f t="shared" si="288"/>
        <v>13700600</v>
      </c>
      <c r="G18425" s="69"/>
    </row>
    <row r="18426" spans="1:8" ht="18" customHeight="1">
      <c r="A18426" s="323"/>
      <c r="B18426" s="302"/>
      <c r="C18426" s="325"/>
      <c r="D18426" s="325"/>
      <c r="E18426" s="46"/>
      <c r="F18426" s="130">
        <f t="shared" si="288"/>
        <v>0</v>
      </c>
      <c r="G18426" s="69"/>
    </row>
    <row r="18427" spans="1:8" ht="18" customHeight="1">
      <c r="A18427" s="323" t="s">
        <v>253</v>
      </c>
      <c r="B18427" s="302" t="s">
        <v>13</v>
      </c>
      <c r="C18427" s="325" t="s">
        <v>491</v>
      </c>
      <c r="D18427" s="325">
        <v>200.2</v>
      </c>
      <c r="E18427" s="46">
        <v>32000</v>
      </c>
      <c r="F18427" s="130">
        <f t="shared" si="288"/>
        <v>6406400</v>
      </c>
      <c r="G18427" s="86">
        <f>SUM(F18427:F18428)</f>
        <v>10868750</v>
      </c>
      <c r="H18427" s="277" t="s">
        <v>2474</v>
      </c>
    </row>
    <row r="18428" spans="1:8" ht="18" customHeight="1">
      <c r="A18428" s="323"/>
      <c r="B18428" s="302" t="s">
        <v>23</v>
      </c>
      <c r="C18428" s="325" t="s">
        <v>244</v>
      </c>
      <c r="D18428" s="325">
        <v>125.7</v>
      </c>
      <c r="E18428" s="46">
        <v>35500</v>
      </c>
      <c r="F18428" s="130">
        <f t="shared" si="288"/>
        <v>4462350</v>
      </c>
      <c r="G18428" s="69"/>
    </row>
    <row r="18429" spans="1:8" ht="18" customHeight="1">
      <c r="A18429" s="323"/>
      <c r="B18429" s="302"/>
      <c r="C18429" s="325"/>
      <c r="D18429" s="325"/>
      <c r="E18429" s="46"/>
      <c r="F18429" s="130">
        <f t="shared" si="288"/>
        <v>0</v>
      </c>
      <c r="G18429" s="69"/>
    </row>
    <row r="18430" spans="1:8" ht="18" customHeight="1">
      <c r="A18430" s="323" t="s">
        <v>145</v>
      </c>
      <c r="B18430" s="302" t="s">
        <v>31</v>
      </c>
      <c r="C18430" s="325" t="s">
        <v>1318</v>
      </c>
      <c r="D18430" s="325">
        <v>425</v>
      </c>
      <c r="E18430" s="46">
        <v>28500</v>
      </c>
      <c r="F18430" s="130">
        <f t="shared" si="288"/>
        <v>12112500</v>
      </c>
      <c r="G18430" s="86">
        <f>F18430</f>
        <v>12112500</v>
      </c>
      <c r="H18430" s="277" t="s">
        <v>2474</v>
      </c>
    </row>
    <row r="18431" spans="1:8" ht="18" customHeight="1">
      <c r="A18431" s="323"/>
      <c r="B18431" s="302"/>
      <c r="C18431" s="325"/>
      <c r="D18431" s="325"/>
      <c r="E18431" s="46"/>
      <c r="F18431" s="130">
        <f t="shared" si="288"/>
        <v>0</v>
      </c>
      <c r="G18431" s="69"/>
    </row>
    <row r="18432" spans="1:8" ht="18" customHeight="1">
      <c r="A18432" s="323" t="s">
        <v>3644</v>
      </c>
      <c r="B18432" s="302" t="s">
        <v>977</v>
      </c>
      <c r="C18432" s="325" t="s">
        <v>998</v>
      </c>
      <c r="D18432" s="325">
        <v>600.70000000000005</v>
      </c>
      <c r="E18432" s="46">
        <v>34000</v>
      </c>
      <c r="F18432" s="130">
        <f t="shared" si="288"/>
        <v>20423800</v>
      </c>
      <c r="G18432" s="86">
        <f>SUM(F18432:F18433)</f>
        <v>32540800</v>
      </c>
      <c r="H18432" s="277" t="s">
        <v>2474</v>
      </c>
    </row>
    <row r="18433" spans="1:8" ht="18" customHeight="1">
      <c r="A18433" s="323"/>
      <c r="B18433" s="302" t="s">
        <v>1766</v>
      </c>
      <c r="C18433" s="325" t="s">
        <v>214</v>
      </c>
      <c r="D18433" s="325">
        <v>346.2</v>
      </c>
      <c r="E18433" s="46">
        <v>35000</v>
      </c>
      <c r="F18433" s="130">
        <f t="shared" si="288"/>
        <v>12117000</v>
      </c>
      <c r="G18433" s="69"/>
    </row>
    <row r="18434" spans="1:8" ht="18" customHeight="1">
      <c r="A18434" s="323"/>
      <c r="B18434" s="302"/>
      <c r="C18434" s="325"/>
      <c r="D18434" s="325"/>
      <c r="E18434" s="46"/>
      <c r="F18434" s="130">
        <f t="shared" ref="F18434:F18496" si="289">E18434*D18434</f>
        <v>0</v>
      </c>
      <c r="G18434" s="69"/>
    </row>
    <row r="18435" spans="1:8" ht="18" customHeight="1">
      <c r="A18435" s="323" t="s">
        <v>1514</v>
      </c>
      <c r="B18435" s="302" t="s">
        <v>13</v>
      </c>
      <c r="C18435" s="325" t="s">
        <v>60</v>
      </c>
      <c r="D18435" s="325">
        <v>80</v>
      </c>
      <c r="E18435" s="46">
        <v>30500</v>
      </c>
      <c r="F18435" s="130">
        <f t="shared" si="289"/>
        <v>2440000</v>
      </c>
      <c r="G18435" s="86">
        <f>F18435</f>
        <v>2440000</v>
      </c>
      <c r="H18435" s="277" t="s">
        <v>2474</v>
      </c>
    </row>
    <row r="18436" spans="1:8" ht="18" customHeight="1">
      <c r="A18436" s="323"/>
      <c r="B18436" s="302"/>
      <c r="C18436" s="325"/>
      <c r="D18436" s="325"/>
      <c r="E18436" s="46"/>
      <c r="F18436" s="130">
        <f t="shared" si="289"/>
        <v>0</v>
      </c>
      <c r="G18436" s="69"/>
    </row>
    <row r="18437" spans="1:8" ht="18" customHeight="1">
      <c r="A18437" s="323" t="s">
        <v>330</v>
      </c>
      <c r="B18437" s="302" t="s">
        <v>23</v>
      </c>
      <c r="C18437" s="325" t="s">
        <v>852</v>
      </c>
      <c r="D18437" s="325">
        <v>56</v>
      </c>
      <c r="E18437" s="46">
        <v>34500</v>
      </c>
      <c r="F18437" s="130">
        <f t="shared" si="289"/>
        <v>1932000</v>
      </c>
      <c r="G18437" s="86">
        <f>F18437</f>
        <v>1932000</v>
      </c>
      <c r="H18437" s="277" t="s">
        <v>2474</v>
      </c>
    </row>
    <row r="18438" spans="1:8" ht="18" customHeight="1">
      <c r="A18438" s="323"/>
      <c r="B18438" s="302"/>
      <c r="C18438" s="325"/>
      <c r="D18438" s="325"/>
      <c r="E18438" s="46"/>
      <c r="F18438" s="130">
        <f t="shared" si="289"/>
        <v>0</v>
      </c>
      <c r="G18438" s="69"/>
    </row>
    <row r="18439" spans="1:8" ht="18" customHeight="1">
      <c r="A18439" s="323" t="s">
        <v>52</v>
      </c>
      <c r="B18439" s="302" t="s">
        <v>1355</v>
      </c>
      <c r="C18439" s="325" t="s">
        <v>54</v>
      </c>
      <c r="D18439" s="325">
        <v>525</v>
      </c>
      <c r="E18439" s="46">
        <v>37400</v>
      </c>
      <c r="F18439" s="130">
        <f t="shared" si="289"/>
        <v>19635000</v>
      </c>
      <c r="G18439" s="86">
        <f>F18439</f>
        <v>19635000</v>
      </c>
      <c r="H18439" s="277" t="s">
        <v>2474</v>
      </c>
    </row>
    <row r="18440" spans="1:8" ht="18" customHeight="1">
      <c r="A18440" s="323"/>
      <c r="B18440" s="302"/>
      <c r="C18440" s="325"/>
      <c r="D18440" s="325"/>
      <c r="E18440" s="46"/>
      <c r="F18440" s="130">
        <f t="shared" si="289"/>
        <v>0</v>
      </c>
      <c r="G18440" s="69"/>
    </row>
    <row r="18441" spans="1:8" ht="18" customHeight="1">
      <c r="A18441" s="323" t="s">
        <v>359</v>
      </c>
      <c r="B18441" s="302" t="s">
        <v>31</v>
      </c>
      <c r="C18441" s="325" t="s">
        <v>125</v>
      </c>
      <c r="D18441" s="325">
        <v>50</v>
      </c>
      <c r="E18441" s="46">
        <v>34000</v>
      </c>
      <c r="F18441" s="130">
        <f t="shared" si="289"/>
        <v>1700000</v>
      </c>
      <c r="G18441" s="86">
        <f>SUM(F18441:F18444)</f>
        <v>6694600</v>
      </c>
      <c r="H18441" s="277" t="s">
        <v>2474</v>
      </c>
    </row>
    <row r="18442" spans="1:8" ht="18" customHeight="1">
      <c r="A18442" s="323"/>
      <c r="B18442" s="302" t="s">
        <v>31</v>
      </c>
      <c r="C18442" s="325" t="s">
        <v>45</v>
      </c>
      <c r="D18442" s="325">
        <v>50</v>
      </c>
      <c r="E18442" s="46">
        <v>34000</v>
      </c>
      <c r="F18442" s="130">
        <f t="shared" si="289"/>
        <v>1700000</v>
      </c>
      <c r="G18442" s="69"/>
    </row>
    <row r="18443" spans="1:8" ht="18" customHeight="1">
      <c r="A18443" s="323"/>
      <c r="B18443" s="302" t="s">
        <v>31</v>
      </c>
      <c r="C18443" s="325" t="s">
        <v>2516</v>
      </c>
      <c r="D18443" s="325">
        <v>46</v>
      </c>
      <c r="E18443" s="46">
        <v>34000</v>
      </c>
      <c r="F18443" s="130">
        <f t="shared" si="289"/>
        <v>1564000</v>
      </c>
      <c r="G18443" s="69"/>
    </row>
    <row r="18444" spans="1:8" ht="18" customHeight="1">
      <c r="A18444" s="323"/>
      <c r="B18444" s="302" t="s">
        <v>31</v>
      </c>
      <c r="C18444" s="325" t="s">
        <v>1034</v>
      </c>
      <c r="D18444" s="325">
        <v>50.9</v>
      </c>
      <c r="E18444" s="46">
        <v>34000</v>
      </c>
      <c r="F18444" s="130">
        <f t="shared" si="289"/>
        <v>1730600</v>
      </c>
      <c r="G18444" s="69"/>
    </row>
    <row r="18445" spans="1:8" ht="18" customHeight="1">
      <c r="A18445" s="323"/>
      <c r="B18445" s="302"/>
      <c r="C18445" s="325"/>
      <c r="D18445" s="325"/>
      <c r="E18445" s="46"/>
      <c r="F18445" s="130">
        <f t="shared" si="289"/>
        <v>0</v>
      </c>
      <c r="G18445" s="69"/>
    </row>
    <row r="18446" spans="1:8" ht="18" customHeight="1">
      <c r="A18446" s="323" t="s">
        <v>451</v>
      </c>
      <c r="B18446" s="302" t="s">
        <v>31</v>
      </c>
      <c r="C18446" s="325" t="s">
        <v>3647</v>
      </c>
      <c r="D18446" s="325">
        <v>66.2</v>
      </c>
      <c r="E18446" s="46">
        <v>36500</v>
      </c>
      <c r="F18446" s="130">
        <f t="shared" si="289"/>
        <v>2416300</v>
      </c>
      <c r="G18446" s="86">
        <f>F18446</f>
        <v>2416300</v>
      </c>
      <c r="H18446" s="277" t="s">
        <v>2474</v>
      </c>
    </row>
    <row r="18447" spans="1:8" ht="18" customHeight="1">
      <c r="A18447" s="323"/>
      <c r="B18447" s="302"/>
      <c r="C18447" s="325"/>
      <c r="D18447" s="325"/>
      <c r="E18447" s="46"/>
      <c r="F18447" s="130">
        <f t="shared" si="289"/>
        <v>0</v>
      </c>
      <c r="G18447" s="69"/>
    </row>
    <row r="18448" spans="1:8" ht="18" customHeight="1">
      <c r="A18448" s="323" t="s">
        <v>336</v>
      </c>
      <c r="B18448" s="302" t="s">
        <v>13</v>
      </c>
      <c r="C18448" s="325" t="s">
        <v>819</v>
      </c>
      <c r="D18448" s="325">
        <v>55.9</v>
      </c>
      <c r="E18448" s="46">
        <v>32000</v>
      </c>
      <c r="F18448" s="130">
        <f t="shared" si="289"/>
        <v>1788800</v>
      </c>
      <c r="G18448" s="86">
        <f>SUM(F18448:F18453)</f>
        <v>55362700</v>
      </c>
      <c r="H18448" s="277" t="s">
        <v>2474</v>
      </c>
    </row>
    <row r="18449" spans="1:8" ht="18" customHeight="1">
      <c r="A18449" s="323"/>
      <c r="B18449" s="302" t="s">
        <v>23</v>
      </c>
      <c r="C18449" s="325" t="s">
        <v>445</v>
      </c>
      <c r="D18449" s="325">
        <v>700</v>
      </c>
      <c r="E18449" s="46">
        <v>34500</v>
      </c>
      <c r="F18449" s="130">
        <f t="shared" si="289"/>
        <v>24150000</v>
      </c>
      <c r="G18449" s="69"/>
    </row>
    <row r="18450" spans="1:8" ht="18" customHeight="1">
      <c r="A18450" s="323"/>
      <c r="B18450" s="302" t="s">
        <v>23</v>
      </c>
      <c r="C18450" s="325" t="s">
        <v>3627</v>
      </c>
      <c r="D18450" s="325">
        <v>100</v>
      </c>
      <c r="E18450" s="46">
        <v>34500</v>
      </c>
      <c r="F18450" s="130">
        <f t="shared" si="289"/>
        <v>3450000</v>
      </c>
      <c r="G18450" s="69"/>
    </row>
    <row r="18451" spans="1:8" ht="18" customHeight="1">
      <c r="A18451" s="323"/>
      <c r="B18451" s="302" t="s">
        <v>31</v>
      </c>
      <c r="C18451" s="325" t="s">
        <v>793</v>
      </c>
      <c r="D18451" s="325">
        <v>106.5</v>
      </c>
      <c r="E18451" s="46">
        <v>35000</v>
      </c>
      <c r="F18451" s="130">
        <f t="shared" si="289"/>
        <v>3727500</v>
      </c>
      <c r="G18451" s="69"/>
    </row>
    <row r="18452" spans="1:8" ht="18" customHeight="1">
      <c r="A18452" s="323"/>
      <c r="B18452" s="302" t="s">
        <v>31</v>
      </c>
      <c r="C18452" s="325" t="s">
        <v>3648</v>
      </c>
      <c r="D18452" s="325">
        <v>482.7</v>
      </c>
      <c r="E18452" s="46">
        <v>32000</v>
      </c>
      <c r="F18452" s="130">
        <f t="shared" si="289"/>
        <v>15446400</v>
      </c>
      <c r="G18452" s="69"/>
    </row>
    <row r="18453" spans="1:8" ht="18" customHeight="1">
      <c r="A18453" s="323"/>
      <c r="B18453" s="302" t="s">
        <v>31</v>
      </c>
      <c r="C18453" s="325" t="s">
        <v>3649</v>
      </c>
      <c r="D18453" s="325">
        <v>200</v>
      </c>
      <c r="E18453" s="46">
        <v>34000</v>
      </c>
      <c r="F18453" s="130">
        <f t="shared" si="289"/>
        <v>6800000</v>
      </c>
      <c r="G18453" s="69"/>
    </row>
    <row r="18454" spans="1:8" ht="18" customHeight="1">
      <c r="A18454" s="323"/>
      <c r="B18454" s="302"/>
      <c r="C18454" s="325"/>
      <c r="D18454" s="325"/>
      <c r="E18454" s="46"/>
      <c r="F18454" s="130">
        <f t="shared" si="289"/>
        <v>0</v>
      </c>
      <c r="G18454" s="69"/>
    </row>
    <row r="18455" spans="1:8" ht="18" customHeight="1">
      <c r="A18455" s="323" t="s">
        <v>178</v>
      </c>
      <c r="B18455" s="302" t="s">
        <v>31</v>
      </c>
      <c r="C18455" s="325" t="s">
        <v>179</v>
      </c>
      <c r="D18455" s="325">
        <v>48</v>
      </c>
      <c r="E18455" s="46">
        <v>36500</v>
      </c>
      <c r="F18455" s="130">
        <f t="shared" si="289"/>
        <v>1752000</v>
      </c>
      <c r="G18455" s="86">
        <f>F18455</f>
        <v>1752000</v>
      </c>
      <c r="H18455" s="277" t="s">
        <v>2474</v>
      </c>
    </row>
    <row r="18456" spans="1:8" ht="18" customHeight="1">
      <c r="A18456" s="323"/>
      <c r="B18456" s="302"/>
      <c r="C18456" s="325"/>
      <c r="D18456" s="325"/>
      <c r="E18456" s="46"/>
      <c r="F18456" s="130">
        <f t="shared" si="289"/>
        <v>0</v>
      </c>
      <c r="G18456" s="69"/>
    </row>
    <row r="18457" spans="1:8" ht="18" customHeight="1">
      <c r="A18457" s="323" t="s">
        <v>392</v>
      </c>
      <c r="B18457" s="302" t="s">
        <v>31</v>
      </c>
      <c r="C18457" s="325" t="s">
        <v>2750</v>
      </c>
      <c r="D18457" s="325">
        <v>220</v>
      </c>
      <c r="E18457" s="46">
        <v>35500</v>
      </c>
      <c r="F18457" s="130">
        <f t="shared" si="289"/>
        <v>7810000</v>
      </c>
      <c r="G18457" s="86">
        <f>F18457</f>
        <v>7810000</v>
      </c>
      <c r="H18457" s="277" t="s">
        <v>2474</v>
      </c>
    </row>
    <row r="18458" spans="1:8" ht="18" customHeight="1">
      <c r="A18458" s="323"/>
      <c r="B18458" s="302"/>
      <c r="C18458" s="325"/>
      <c r="D18458" s="325"/>
      <c r="E18458" s="46"/>
      <c r="F18458" s="130">
        <f t="shared" si="289"/>
        <v>0</v>
      </c>
      <c r="G18458" s="69"/>
    </row>
    <row r="18459" spans="1:8" ht="18" customHeight="1">
      <c r="A18459" s="323" t="s">
        <v>327</v>
      </c>
      <c r="B18459" s="302" t="s">
        <v>23</v>
      </c>
      <c r="C18459" s="325" t="s">
        <v>113</v>
      </c>
      <c r="D18459" s="325">
        <v>210</v>
      </c>
      <c r="E18459" s="46">
        <v>34500</v>
      </c>
      <c r="F18459" s="130">
        <f t="shared" si="289"/>
        <v>7245000</v>
      </c>
      <c r="G18459" s="86">
        <f>SUM(F18459:F18461)</f>
        <v>21269250</v>
      </c>
      <c r="H18459" s="277" t="s">
        <v>2474</v>
      </c>
    </row>
    <row r="18460" spans="1:8" ht="18" customHeight="1">
      <c r="A18460" s="323"/>
      <c r="B18460" s="302" t="s">
        <v>23</v>
      </c>
      <c r="C18460" s="325" t="s">
        <v>278</v>
      </c>
      <c r="D18460" s="325">
        <v>100</v>
      </c>
      <c r="E18460" s="46">
        <v>34500</v>
      </c>
      <c r="F18460" s="130">
        <f t="shared" si="289"/>
        <v>3450000</v>
      </c>
      <c r="G18460" s="69"/>
    </row>
    <row r="18461" spans="1:8" ht="18" customHeight="1">
      <c r="A18461" s="533"/>
      <c r="B18461" s="440" t="s">
        <v>23</v>
      </c>
      <c r="C18461" s="382" t="s">
        <v>279</v>
      </c>
      <c r="D18461" s="382">
        <v>306.5</v>
      </c>
      <c r="E18461" s="59">
        <v>34500</v>
      </c>
      <c r="F18461" s="132">
        <f t="shared" si="289"/>
        <v>10574250</v>
      </c>
      <c r="G18461" s="92"/>
    </row>
    <row r="18462" spans="1:8" ht="18" customHeight="1">
      <c r="A18462" s="526"/>
      <c r="B18462" s="435"/>
      <c r="C18462" s="484"/>
      <c r="D18462" s="484"/>
      <c r="E18462" s="113"/>
      <c r="F18462" s="126"/>
      <c r="G18462" s="9"/>
    </row>
    <row r="18463" spans="1:8" ht="18" customHeight="1">
      <c r="A18463" s="537">
        <v>42561</v>
      </c>
      <c r="B18463" s="355"/>
      <c r="C18463" s="491" t="s">
        <v>398</v>
      </c>
      <c r="D18463" s="525"/>
      <c r="F18463" s="127"/>
    </row>
    <row r="18464" spans="1:8" ht="18" customHeight="1">
      <c r="A18464" s="531" t="s">
        <v>3125</v>
      </c>
      <c r="B18464" s="436" t="s">
        <v>134</v>
      </c>
      <c r="C18464" s="494" t="s">
        <v>152</v>
      </c>
      <c r="D18464" s="527">
        <f>SUM(D18465:D18500)</f>
        <v>5494.7</v>
      </c>
      <c r="E18464" s="166"/>
      <c r="F18464" s="166">
        <f>SUM(F18465:F18500)</f>
        <v>178223700</v>
      </c>
      <c r="G18464" s="166">
        <f>SUM(G18465:G18500)</f>
        <v>178223700</v>
      </c>
    </row>
    <row r="18465" spans="1:9" ht="18" customHeight="1">
      <c r="A18465" s="532" t="s">
        <v>803</v>
      </c>
      <c r="B18465" s="437" t="s">
        <v>3650</v>
      </c>
      <c r="C18465" s="487" t="s">
        <v>3639</v>
      </c>
      <c r="D18465" s="487">
        <v>40</v>
      </c>
      <c r="E18465" s="42">
        <v>50000</v>
      </c>
      <c r="F18465" s="142">
        <f t="shared" si="289"/>
        <v>2000000</v>
      </c>
      <c r="G18465" s="85">
        <f>SUM(F18465:F18466)</f>
        <v>2500000</v>
      </c>
    </row>
    <row r="18466" spans="1:9" ht="18" customHeight="1">
      <c r="A18466" s="323"/>
      <c r="B18466" s="444" t="s">
        <v>3650</v>
      </c>
      <c r="C18466" s="482" t="s">
        <v>3651</v>
      </c>
      <c r="D18466" s="482">
        <v>10</v>
      </c>
      <c r="E18466" s="116">
        <v>50000</v>
      </c>
      <c r="F18466" s="131">
        <f t="shared" si="289"/>
        <v>500000</v>
      </c>
      <c r="G18466" s="86"/>
    </row>
    <row r="18467" spans="1:9" ht="18" customHeight="1">
      <c r="A18467" s="323"/>
      <c r="B18467" s="302"/>
      <c r="C18467" s="325"/>
      <c r="D18467" s="325"/>
      <c r="E18467" s="46"/>
      <c r="F18467" s="130">
        <f t="shared" si="289"/>
        <v>0</v>
      </c>
      <c r="G18467" s="86"/>
    </row>
    <row r="18468" spans="1:9" ht="18" customHeight="1">
      <c r="A18468" s="458" t="s">
        <v>3652</v>
      </c>
      <c r="B18468" s="302" t="s">
        <v>13</v>
      </c>
      <c r="C18468" s="325" t="s">
        <v>75</v>
      </c>
      <c r="D18468" s="325">
        <v>20</v>
      </c>
      <c r="E18468" s="46">
        <v>31000</v>
      </c>
      <c r="F18468" s="130">
        <f t="shared" si="289"/>
        <v>620000</v>
      </c>
      <c r="G18468" s="86">
        <f>SUM(F18468:F18469)</f>
        <v>620000</v>
      </c>
    </row>
    <row r="18469" spans="1:9" ht="18" customHeight="1">
      <c r="A18469" s="323"/>
      <c r="B18469" s="302"/>
      <c r="C18469" s="325"/>
      <c r="D18469" s="325"/>
      <c r="E18469" s="46"/>
      <c r="F18469" s="130">
        <f t="shared" si="289"/>
        <v>0</v>
      </c>
      <c r="G18469" s="86"/>
    </row>
    <row r="18470" spans="1:9" ht="18" customHeight="1">
      <c r="A18470" s="323" t="s">
        <v>109</v>
      </c>
      <c r="B18470" s="302" t="s">
        <v>31</v>
      </c>
      <c r="C18470" s="325" t="s">
        <v>62</v>
      </c>
      <c r="D18470" s="325">
        <v>200</v>
      </c>
      <c r="E18470" s="46">
        <v>35000</v>
      </c>
      <c r="F18470" s="130">
        <f t="shared" si="289"/>
        <v>7000000</v>
      </c>
      <c r="G18470" s="86">
        <f>SUM(F18470:F18471)</f>
        <v>7000000</v>
      </c>
    </row>
    <row r="18471" spans="1:9" ht="18" customHeight="1">
      <c r="A18471" s="323"/>
      <c r="B18471" s="302"/>
      <c r="C18471" s="325"/>
      <c r="D18471" s="325"/>
      <c r="E18471" s="46"/>
      <c r="F18471" s="130">
        <f t="shared" si="289"/>
        <v>0</v>
      </c>
      <c r="G18471" s="86"/>
    </row>
    <row r="18472" spans="1:9" ht="18" customHeight="1">
      <c r="A18472" s="323" t="s">
        <v>2885</v>
      </c>
      <c r="B18472" s="302" t="s">
        <v>13</v>
      </c>
      <c r="C18472" s="325" t="s">
        <v>739</v>
      </c>
      <c r="D18472" s="325">
        <v>113.8</v>
      </c>
      <c r="E18472" s="46">
        <v>30500</v>
      </c>
      <c r="F18472" s="130">
        <f t="shared" si="289"/>
        <v>3470900</v>
      </c>
      <c r="G18472" s="86">
        <f>SUM(F18472:F18473)</f>
        <v>3470900</v>
      </c>
    </row>
    <row r="18473" spans="1:9" ht="18" customHeight="1">
      <c r="A18473" s="323"/>
      <c r="B18473" s="302"/>
      <c r="C18473" s="325"/>
      <c r="D18473" s="325"/>
      <c r="E18473" s="46"/>
      <c r="F18473" s="130">
        <f t="shared" si="289"/>
        <v>0</v>
      </c>
      <c r="G18473" s="86"/>
    </row>
    <row r="18474" spans="1:9" ht="18" customHeight="1">
      <c r="A18474" s="323" t="s">
        <v>26</v>
      </c>
      <c r="B18474" s="302" t="s">
        <v>13</v>
      </c>
      <c r="C18474" s="325" t="s">
        <v>198</v>
      </c>
      <c r="D18474" s="325">
        <v>80</v>
      </c>
      <c r="E18474" s="46">
        <v>30000</v>
      </c>
      <c r="F18474" s="130">
        <f t="shared" si="289"/>
        <v>2400000</v>
      </c>
      <c r="G18474" s="86">
        <f>SUM(F18474:F18475)</f>
        <v>2400000</v>
      </c>
    </row>
    <row r="18475" spans="1:9" ht="18" customHeight="1">
      <c r="A18475" s="323"/>
      <c r="B18475" s="302"/>
      <c r="C18475" s="325"/>
      <c r="D18475" s="325"/>
      <c r="E18475" s="46"/>
      <c r="F18475" s="130">
        <f t="shared" si="289"/>
        <v>0</v>
      </c>
      <c r="G18475" s="86"/>
    </row>
    <row r="18476" spans="1:9" ht="18" customHeight="1">
      <c r="A18476" s="323" t="s">
        <v>93</v>
      </c>
      <c r="B18476" s="302" t="s">
        <v>3653</v>
      </c>
      <c r="C18476" s="325" t="s">
        <v>596</v>
      </c>
      <c r="D18476" s="325">
        <v>149.80000000000001</v>
      </c>
      <c r="E18476" s="46">
        <v>35000</v>
      </c>
      <c r="F18476" s="130">
        <f t="shared" si="289"/>
        <v>5243000</v>
      </c>
      <c r="G18476" s="86">
        <f>SUM(F18476:F18477)</f>
        <v>5243000</v>
      </c>
      <c r="I18476" s="280" t="s">
        <v>18</v>
      </c>
    </row>
    <row r="18477" spans="1:9" ht="18" customHeight="1">
      <c r="A18477" s="323"/>
      <c r="B18477" s="302"/>
      <c r="C18477" s="325"/>
      <c r="D18477" s="325"/>
      <c r="E18477" s="46"/>
      <c r="F18477" s="130">
        <f t="shared" si="289"/>
        <v>0</v>
      </c>
      <c r="G18477" s="86"/>
    </row>
    <row r="18478" spans="1:9" ht="18" customHeight="1">
      <c r="A18478" s="323" t="s">
        <v>316</v>
      </c>
      <c r="B18478" s="302" t="s">
        <v>31</v>
      </c>
      <c r="C18478" s="325" t="s">
        <v>3654</v>
      </c>
      <c r="D18478" s="325">
        <v>384.5</v>
      </c>
      <c r="E18478" s="46">
        <v>34000</v>
      </c>
      <c r="F18478" s="130">
        <f t="shared" si="289"/>
        <v>13073000</v>
      </c>
      <c r="G18478" s="86">
        <f>SUM(F18478:F18479)</f>
        <v>13073000</v>
      </c>
    </row>
    <row r="18479" spans="1:9" ht="18" customHeight="1">
      <c r="A18479" s="323"/>
      <c r="B18479" s="302"/>
      <c r="C18479" s="325"/>
      <c r="D18479" s="325"/>
      <c r="E18479" s="46"/>
      <c r="F18479" s="130">
        <f t="shared" si="289"/>
        <v>0</v>
      </c>
      <c r="G18479" s="86"/>
    </row>
    <row r="18480" spans="1:9" ht="18" customHeight="1">
      <c r="A18480" s="323" t="s">
        <v>2231</v>
      </c>
      <c r="B18480" s="302" t="s">
        <v>31</v>
      </c>
      <c r="C18480" s="325" t="s">
        <v>3655</v>
      </c>
      <c r="D18480" s="325">
        <v>50.9</v>
      </c>
      <c r="E18480" s="46">
        <v>36500</v>
      </c>
      <c r="F18480" s="130">
        <f t="shared" si="289"/>
        <v>1857850</v>
      </c>
      <c r="G18480" s="86">
        <f>SUM(F18480:F18484)</f>
        <v>9570300</v>
      </c>
      <c r="H18480" s="277" t="s">
        <v>3525</v>
      </c>
    </row>
    <row r="18481" spans="1:8" ht="18" customHeight="1">
      <c r="A18481" s="323"/>
      <c r="B18481" s="302" t="s">
        <v>31</v>
      </c>
      <c r="C18481" s="325" t="s">
        <v>3656</v>
      </c>
      <c r="D18481" s="325">
        <v>50.3</v>
      </c>
      <c r="E18481" s="46">
        <v>36500</v>
      </c>
      <c r="F18481" s="130">
        <f t="shared" si="289"/>
        <v>1835950</v>
      </c>
      <c r="G18481" s="86"/>
      <c r="H18481" s="277" t="s">
        <v>3525</v>
      </c>
    </row>
    <row r="18482" spans="1:8" ht="18" customHeight="1">
      <c r="A18482" s="323"/>
      <c r="B18482" s="302" t="s">
        <v>31</v>
      </c>
      <c r="C18482" s="325" t="s">
        <v>3657</v>
      </c>
      <c r="D18482" s="325">
        <v>54.1</v>
      </c>
      <c r="E18482" s="46">
        <v>36500</v>
      </c>
      <c r="F18482" s="130">
        <f t="shared" si="289"/>
        <v>1974650</v>
      </c>
      <c r="G18482" s="86"/>
      <c r="H18482" s="277" t="s">
        <v>3525</v>
      </c>
    </row>
    <row r="18483" spans="1:8" ht="18" customHeight="1">
      <c r="A18483" s="323"/>
      <c r="B18483" s="302" t="s">
        <v>31</v>
      </c>
      <c r="C18483" s="325" t="s">
        <v>3658</v>
      </c>
      <c r="D18483" s="325">
        <v>57.3</v>
      </c>
      <c r="E18483" s="46">
        <v>36500</v>
      </c>
      <c r="F18483" s="130">
        <f t="shared" si="289"/>
        <v>2091450</v>
      </c>
      <c r="G18483" s="86"/>
    </row>
    <row r="18484" spans="1:8" ht="18" customHeight="1">
      <c r="A18484" s="323"/>
      <c r="B18484" s="302" t="s">
        <v>31</v>
      </c>
      <c r="C18484" s="325" t="s">
        <v>1884</v>
      </c>
      <c r="D18484" s="325">
        <v>49.6</v>
      </c>
      <c r="E18484" s="46">
        <v>36500</v>
      </c>
      <c r="F18484" s="130">
        <f t="shared" si="289"/>
        <v>1810400</v>
      </c>
      <c r="G18484" s="86"/>
    </row>
    <row r="18485" spans="1:8" ht="18" customHeight="1">
      <c r="A18485" s="323"/>
      <c r="B18485" s="302"/>
      <c r="C18485" s="325"/>
      <c r="D18485" s="325"/>
      <c r="E18485" s="46"/>
      <c r="F18485" s="130">
        <f t="shared" si="289"/>
        <v>0</v>
      </c>
      <c r="G18485" s="86"/>
    </row>
    <row r="18486" spans="1:8" ht="18" customHeight="1">
      <c r="A18486" s="323" t="s">
        <v>321</v>
      </c>
      <c r="B18486" s="302" t="s">
        <v>31</v>
      </c>
      <c r="C18486" s="325" t="s">
        <v>3658</v>
      </c>
      <c r="D18486" s="325">
        <v>619.70000000000005</v>
      </c>
      <c r="E18486" s="46">
        <v>35000</v>
      </c>
      <c r="F18486" s="130">
        <f t="shared" si="289"/>
        <v>21689500</v>
      </c>
      <c r="G18486" s="86">
        <f>SUM(F18486:F18487)</f>
        <v>21689500</v>
      </c>
    </row>
    <row r="18487" spans="1:8" ht="18" customHeight="1">
      <c r="A18487" s="323"/>
      <c r="B18487" s="302"/>
      <c r="C18487" s="325"/>
      <c r="D18487" s="325"/>
      <c r="E18487" s="46"/>
      <c r="F18487" s="130">
        <f t="shared" si="289"/>
        <v>0</v>
      </c>
      <c r="G18487" s="86"/>
    </row>
    <row r="18488" spans="1:8" ht="18" customHeight="1">
      <c r="A18488" s="323" t="s">
        <v>88</v>
      </c>
      <c r="B18488" s="302" t="s">
        <v>13</v>
      </c>
      <c r="C18488" s="325" t="s">
        <v>1882</v>
      </c>
      <c r="D18488" s="325">
        <v>1347</v>
      </c>
      <c r="E18488" s="46">
        <v>29500</v>
      </c>
      <c r="F18488" s="130">
        <f t="shared" si="289"/>
        <v>39736500</v>
      </c>
      <c r="G18488" s="86">
        <f>SUM(F18488:F18489)</f>
        <v>49073250</v>
      </c>
    </row>
    <row r="18489" spans="1:8" ht="18" customHeight="1">
      <c r="A18489" s="323"/>
      <c r="B18489" s="302" t="s">
        <v>13</v>
      </c>
      <c r="C18489" s="325" t="s">
        <v>1878</v>
      </c>
      <c r="D18489" s="325">
        <v>316.5</v>
      </c>
      <c r="E18489" s="46">
        <v>29500</v>
      </c>
      <c r="F18489" s="130">
        <f t="shared" si="289"/>
        <v>9336750</v>
      </c>
      <c r="G18489" s="86"/>
    </row>
    <row r="18490" spans="1:8" ht="18" customHeight="1">
      <c r="A18490" s="323"/>
      <c r="B18490" s="302"/>
      <c r="C18490" s="325"/>
      <c r="D18490" s="325"/>
      <c r="E18490" s="46"/>
      <c r="F18490" s="130">
        <f t="shared" si="289"/>
        <v>0</v>
      </c>
      <c r="G18490" s="86"/>
    </row>
    <row r="18491" spans="1:8" ht="18" customHeight="1">
      <c r="A18491" s="323" t="s">
        <v>504</v>
      </c>
      <c r="B18491" s="302" t="s">
        <v>390</v>
      </c>
      <c r="C18491" s="325" t="s">
        <v>3256</v>
      </c>
      <c r="D18491" s="325">
        <v>700</v>
      </c>
      <c r="E18491" s="46">
        <v>31000</v>
      </c>
      <c r="F18491" s="130">
        <f t="shared" si="289"/>
        <v>21700000</v>
      </c>
      <c r="G18491" s="86">
        <f>SUM(F18491:F18492)</f>
        <v>21700000</v>
      </c>
    </row>
    <row r="18492" spans="1:8" ht="18" customHeight="1">
      <c r="A18492" s="323"/>
      <c r="B18492" s="302"/>
      <c r="C18492" s="325"/>
      <c r="D18492" s="325"/>
      <c r="E18492" s="46"/>
      <c r="F18492" s="130">
        <f t="shared" si="289"/>
        <v>0</v>
      </c>
      <c r="G18492" s="69"/>
    </row>
    <row r="18493" spans="1:8" ht="18" customHeight="1">
      <c r="A18493" s="323" t="s">
        <v>235</v>
      </c>
      <c r="B18493" s="302" t="s">
        <v>510</v>
      </c>
      <c r="C18493" s="325" t="s">
        <v>3468</v>
      </c>
      <c r="D18493" s="325">
        <v>180</v>
      </c>
      <c r="E18493" s="46">
        <v>34000</v>
      </c>
      <c r="F18493" s="130">
        <f t="shared" si="289"/>
        <v>6120000</v>
      </c>
      <c r="G18493" s="86">
        <f>SUM(F18493:F18494)</f>
        <v>6120000</v>
      </c>
    </row>
    <row r="18494" spans="1:8" ht="18" customHeight="1">
      <c r="A18494" s="323"/>
      <c r="B18494" s="302"/>
      <c r="C18494" s="325"/>
      <c r="D18494" s="325"/>
      <c r="E18494" s="46"/>
      <c r="F18494" s="130">
        <f t="shared" si="289"/>
        <v>0</v>
      </c>
      <c r="G18494" s="69"/>
    </row>
    <row r="18495" spans="1:8" ht="18" customHeight="1">
      <c r="A18495" s="323" t="s">
        <v>3630</v>
      </c>
      <c r="B18495" s="302" t="s">
        <v>31</v>
      </c>
      <c r="C18495" s="325" t="s">
        <v>521</v>
      </c>
      <c r="D18495" s="325">
        <v>110</v>
      </c>
      <c r="E18495" s="46">
        <v>33000</v>
      </c>
      <c r="F18495" s="130">
        <f t="shared" si="289"/>
        <v>3630000</v>
      </c>
      <c r="G18495" s="86">
        <f>SUM(F18495:F18496)</f>
        <v>3630000</v>
      </c>
      <c r="H18495" s="277" t="s">
        <v>2474</v>
      </c>
    </row>
    <row r="18496" spans="1:8" ht="18" customHeight="1">
      <c r="A18496" s="323"/>
      <c r="B18496" s="302"/>
      <c r="C18496" s="325"/>
      <c r="D18496" s="325"/>
      <c r="E18496" s="46"/>
      <c r="F18496" s="130">
        <f t="shared" si="289"/>
        <v>0</v>
      </c>
      <c r="G18496" s="69"/>
    </row>
    <row r="18497" spans="1:7" ht="18" customHeight="1">
      <c r="A18497" s="323" t="s">
        <v>394</v>
      </c>
      <c r="B18497" s="302" t="s">
        <v>13</v>
      </c>
      <c r="C18497" s="325" t="s">
        <v>3659</v>
      </c>
      <c r="D18497" s="325">
        <v>44.5</v>
      </c>
      <c r="E18497" s="46">
        <v>30500</v>
      </c>
      <c r="F18497" s="130">
        <f t="shared" ref="F18497:F18597" si="290">E18497*D18497</f>
        <v>1357250</v>
      </c>
      <c r="G18497" s="86">
        <f>SUM(F18497:F18500)</f>
        <v>32133750</v>
      </c>
    </row>
    <row r="18498" spans="1:7" ht="18" customHeight="1">
      <c r="A18498" s="323"/>
      <c r="B18498" s="302" t="s">
        <v>13</v>
      </c>
      <c r="C18498" s="325" t="s">
        <v>3660</v>
      </c>
      <c r="D18498" s="325">
        <v>111.8</v>
      </c>
      <c r="E18498" s="46">
        <v>30500</v>
      </c>
      <c r="F18498" s="130">
        <f t="shared" si="290"/>
        <v>3409900</v>
      </c>
      <c r="G18498" s="69"/>
    </row>
    <row r="18499" spans="1:7" ht="18" customHeight="1">
      <c r="A18499" s="323"/>
      <c r="B18499" s="302" t="s">
        <v>23</v>
      </c>
      <c r="C18499" s="325" t="s">
        <v>3661</v>
      </c>
      <c r="D18499" s="325">
        <v>528.70000000000005</v>
      </c>
      <c r="E18499" s="46">
        <v>34000</v>
      </c>
      <c r="F18499" s="130">
        <f t="shared" si="290"/>
        <v>17975800</v>
      </c>
      <c r="G18499" s="69"/>
    </row>
    <row r="18500" spans="1:7" ht="18" customHeight="1">
      <c r="A18500" s="533"/>
      <c r="B18500" s="440" t="s">
        <v>23</v>
      </c>
      <c r="C18500" s="382" t="s">
        <v>3662</v>
      </c>
      <c r="D18500" s="382">
        <v>276.2</v>
      </c>
      <c r="E18500" s="59">
        <v>34000</v>
      </c>
      <c r="F18500" s="132">
        <f t="shared" si="290"/>
        <v>9390800</v>
      </c>
      <c r="G18500" s="92"/>
    </row>
    <row r="18501" spans="1:7" ht="18" customHeight="1">
      <c r="A18501" s="526"/>
      <c r="B18501" s="435"/>
      <c r="C18501" s="484"/>
      <c r="D18501" s="484"/>
      <c r="E18501" s="113"/>
      <c r="F18501" s="126"/>
      <c r="G18501" s="9"/>
    </row>
    <row r="18502" spans="1:7" ht="18" customHeight="1">
      <c r="A18502" s="537">
        <v>42562</v>
      </c>
      <c r="B18502" s="355"/>
      <c r="C18502" s="491" t="s">
        <v>398</v>
      </c>
      <c r="D18502" s="525"/>
      <c r="F18502" s="127"/>
    </row>
    <row r="18503" spans="1:7" ht="18" customHeight="1">
      <c r="A18503" s="531" t="s">
        <v>3125</v>
      </c>
      <c r="B18503" s="436" t="s">
        <v>134</v>
      </c>
      <c r="C18503" s="494" t="s">
        <v>152</v>
      </c>
      <c r="D18503" s="527">
        <f>SUM(D18504:D18635)</f>
        <v>15073.5</v>
      </c>
      <c r="E18503" s="166"/>
      <c r="F18503" s="166">
        <f>SUM(F18504:F18635)</f>
        <v>533736100</v>
      </c>
      <c r="G18503" s="166">
        <f>SUM(G18504:G18635)</f>
        <v>533736100</v>
      </c>
    </row>
    <row r="18504" spans="1:7" ht="18" customHeight="1">
      <c r="A18504" s="532" t="s">
        <v>3182</v>
      </c>
      <c r="B18504" s="441" t="s">
        <v>31</v>
      </c>
      <c r="C18504" s="492" t="s">
        <v>159</v>
      </c>
      <c r="D18504" s="492">
        <v>49.2</v>
      </c>
      <c r="E18504" s="62">
        <v>35000</v>
      </c>
      <c r="F18504" s="139">
        <f t="shared" si="290"/>
        <v>1722000</v>
      </c>
      <c r="G18504" s="85">
        <f>F18504</f>
        <v>1722000</v>
      </c>
    </row>
    <row r="18505" spans="1:7" ht="18" customHeight="1">
      <c r="A18505" s="323"/>
      <c r="B18505" s="302"/>
      <c r="C18505" s="325"/>
      <c r="D18505" s="325"/>
      <c r="E18505" s="46"/>
      <c r="F18505" s="130">
        <f t="shared" si="290"/>
        <v>0</v>
      </c>
      <c r="G18505" s="69"/>
    </row>
    <row r="18506" spans="1:7" ht="18" customHeight="1">
      <c r="A18506" s="323" t="s">
        <v>1339</v>
      </c>
      <c r="B18506" s="302" t="s">
        <v>31</v>
      </c>
      <c r="C18506" s="325" t="s">
        <v>3361</v>
      </c>
      <c r="D18506" s="325">
        <v>53.5</v>
      </c>
      <c r="E18506" s="46">
        <v>35000</v>
      </c>
      <c r="F18506" s="130">
        <f t="shared" si="290"/>
        <v>1872500</v>
      </c>
      <c r="G18506" s="86">
        <f>F18506</f>
        <v>1872500</v>
      </c>
    </row>
    <row r="18507" spans="1:7" ht="18" customHeight="1">
      <c r="A18507" s="323"/>
      <c r="B18507" s="302"/>
      <c r="C18507" s="325"/>
      <c r="D18507" s="325"/>
      <c r="E18507" s="46"/>
      <c r="F18507" s="130">
        <f t="shared" si="290"/>
        <v>0</v>
      </c>
      <c r="G18507" s="69"/>
    </row>
    <row r="18508" spans="1:7" ht="18" customHeight="1">
      <c r="A18508" s="323" t="s">
        <v>1812</v>
      </c>
      <c r="B18508" s="302" t="s">
        <v>13</v>
      </c>
      <c r="C18508" s="325" t="s">
        <v>22</v>
      </c>
      <c r="D18508" s="325">
        <v>150</v>
      </c>
      <c r="E18508" s="46">
        <v>30500</v>
      </c>
      <c r="F18508" s="130">
        <f t="shared" si="290"/>
        <v>4575000</v>
      </c>
      <c r="G18508" s="86">
        <f>F18508</f>
        <v>4575000</v>
      </c>
    </row>
    <row r="18509" spans="1:7" ht="18" customHeight="1">
      <c r="A18509" s="323"/>
      <c r="B18509" s="302"/>
      <c r="C18509" s="325"/>
      <c r="D18509" s="325"/>
      <c r="E18509" s="46"/>
      <c r="F18509" s="130">
        <f t="shared" si="290"/>
        <v>0</v>
      </c>
      <c r="G18509" s="69"/>
    </row>
    <row r="18510" spans="1:7" ht="18" customHeight="1">
      <c r="A18510" s="323" t="s">
        <v>12</v>
      </c>
      <c r="B18510" s="302" t="s">
        <v>13</v>
      </c>
      <c r="C18510" s="325" t="s">
        <v>15</v>
      </c>
      <c r="D18510" s="325">
        <v>10</v>
      </c>
      <c r="E18510" s="46">
        <v>31000</v>
      </c>
      <c r="F18510" s="130">
        <f t="shared" si="290"/>
        <v>310000</v>
      </c>
      <c r="G18510" s="86">
        <f>F18510</f>
        <v>310000</v>
      </c>
    </row>
    <row r="18511" spans="1:7" ht="18" customHeight="1">
      <c r="A18511" s="323"/>
      <c r="B18511" s="302"/>
      <c r="C18511" s="325"/>
      <c r="D18511" s="325"/>
      <c r="E18511" s="46"/>
      <c r="F18511" s="130">
        <f t="shared" si="290"/>
        <v>0</v>
      </c>
      <c r="G18511" s="69"/>
    </row>
    <row r="18512" spans="1:7" ht="18" customHeight="1">
      <c r="A18512" s="323" t="s">
        <v>2047</v>
      </c>
      <c r="B18512" s="302" t="s">
        <v>13</v>
      </c>
      <c r="C18512" s="325" t="s">
        <v>2317</v>
      </c>
      <c r="D18512" s="325">
        <v>10</v>
      </c>
      <c r="E18512" s="46">
        <v>30500</v>
      </c>
      <c r="F18512" s="130">
        <f t="shared" si="290"/>
        <v>305000</v>
      </c>
      <c r="G18512" s="86">
        <f>SUM(F18512:F18514)</f>
        <v>3763000</v>
      </c>
    </row>
    <row r="18513" spans="1:7" ht="18" customHeight="1">
      <c r="A18513" s="323"/>
      <c r="B18513" s="302" t="s">
        <v>31</v>
      </c>
      <c r="C18513" s="325" t="s">
        <v>882</v>
      </c>
      <c r="D18513" s="325">
        <v>48.8</v>
      </c>
      <c r="E18513" s="46">
        <v>35000</v>
      </c>
      <c r="F18513" s="130">
        <f t="shared" si="290"/>
        <v>1708000</v>
      </c>
      <c r="G18513" s="69"/>
    </row>
    <row r="18514" spans="1:7" ht="18" customHeight="1">
      <c r="A18514" s="323"/>
      <c r="B18514" s="302" t="s">
        <v>31</v>
      </c>
      <c r="C18514" s="325" t="s">
        <v>2564</v>
      </c>
      <c r="D18514" s="325">
        <v>50</v>
      </c>
      <c r="E18514" s="46">
        <v>35000</v>
      </c>
      <c r="F18514" s="130">
        <f t="shared" si="290"/>
        <v>1750000</v>
      </c>
      <c r="G18514" s="69"/>
    </row>
    <row r="18515" spans="1:7" ht="18" customHeight="1">
      <c r="A18515" s="323"/>
      <c r="B18515" s="302"/>
      <c r="C18515" s="325"/>
      <c r="D18515" s="325"/>
      <c r="E18515" s="46"/>
      <c r="F18515" s="130">
        <f t="shared" si="290"/>
        <v>0</v>
      </c>
      <c r="G18515" s="69"/>
    </row>
    <row r="18516" spans="1:7" ht="18" customHeight="1">
      <c r="A18516" s="323" t="s">
        <v>2475</v>
      </c>
      <c r="B18516" s="302" t="s">
        <v>31</v>
      </c>
      <c r="C18516" s="325" t="s">
        <v>62</v>
      </c>
      <c r="D18516" s="325">
        <v>200</v>
      </c>
      <c r="E18516" s="46">
        <v>35000</v>
      </c>
      <c r="F18516" s="130">
        <f t="shared" si="290"/>
        <v>7000000</v>
      </c>
      <c r="G18516" s="86">
        <f>F18516</f>
        <v>7000000</v>
      </c>
    </row>
    <row r="18517" spans="1:7" ht="18" customHeight="1">
      <c r="A18517" s="323"/>
      <c r="B18517" s="302"/>
      <c r="C18517" s="325"/>
      <c r="D18517" s="325"/>
      <c r="E18517" s="46"/>
      <c r="F18517" s="130">
        <f t="shared" si="290"/>
        <v>0</v>
      </c>
      <c r="G18517" s="86"/>
    </row>
    <row r="18518" spans="1:7" ht="18" customHeight="1">
      <c r="A18518" s="323" t="s">
        <v>3544</v>
      </c>
      <c r="B18518" s="302" t="s">
        <v>13</v>
      </c>
      <c r="C18518" s="325" t="s">
        <v>3094</v>
      </c>
      <c r="D18518" s="325">
        <v>44</v>
      </c>
      <c r="E18518" s="46">
        <v>30500</v>
      </c>
      <c r="F18518" s="130">
        <f t="shared" si="290"/>
        <v>1342000</v>
      </c>
      <c r="G18518" s="86">
        <f>F18518</f>
        <v>1342000</v>
      </c>
    </row>
    <row r="18519" spans="1:7" ht="18" customHeight="1">
      <c r="A18519" s="323"/>
      <c r="B18519" s="302"/>
      <c r="C18519" s="325"/>
      <c r="D18519" s="325"/>
      <c r="E18519" s="46"/>
      <c r="F18519" s="130">
        <f t="shared" si="290"/>
        <v>0</v>
      </c>
      <c r="G18519" s="86"/>
    </row>
    <row r="18520" spans="1:7" ht="18" customHeight="1">
      <c r="A18520" s="323" t="s">
        <v>2599</v>
      </c>
      <c r="B18520" s="444" t="s">
        <v>363</v>
      </c>
      <c r="C18520" s="482" t="s">
        <v>267</v>
      </c>
      <c r="D18520" s="482">
        <v>10</v>
      </c>
      <c r="E18520" s="116">
        <v>57000</v>
      </c>
      <c r="F18520" s="131">
        <f t="shared" si="290"/>
        <v>570000</v>
      </c>
      <c r="G18520" s="86">
        <f>SUM(F18520:F18523)</f>
        <v>2565000</v>
      </c>
    </row>
    <row r="18521" spans="1:7" ht="18" customHeight="1">
      <c r="A18521" s="323"/>
      <c r="B18521" s="444" t="s">
        <v>363</v>
      </c>
      <c r="C18521" s="482" t="s">
        <v>242</v>
      </c>
      <c r="D18521" s="482">
        <v>10</v>
      </c>
      <c r="E18521" s="116">
        <v>57000</v>
      </c>
      <c r="F18521" s="131">
        <f t="shared" si="290"/>
        <v>570000</v>
      </c>
      <c r="G18521" s="86"/>
    </row>
    <row r="18522" spans="1:7" ht="18" customHeight="1">
      <c r="A18522" s="323"/>
      <c r="B18522" s="444" t="s">
        <v>363</v>
      </c>
      <c r="C18522" s="482" t="s">
        <v>364</v>
      </c>
      <c r="D18522" s="482">
        <v>50</v>
      </c>
      <c r="E18522" s="116">
        <v>57000</v>
      </c>
      <c r="F18522" s="131">
        <f t="shared" si="290"/>
        <v>2850000</v>
      </c>
      <c r="G18522" s="86"/>
    </row>
    <row r="18523" spans="1:7" ht="18" customHeight="1">
      <c r="A18523" s="323"/>
      <c r="B18523" s="439" t="s">
        <v>3673</v>
      </c>
      <c r="C18523" s="430"/>
      <c r="D18523" s="430">
        <v>-50</v>
      </c>
      <c r="E18523" s="54">
        <v>28500</v>
      </c>
      <c r="F18523" s="140">
        <f t="shared" si="290"/>
        <v>-1425000</v>
      </c>
      <c r="G18523" s="86"/>
    </row>
    <row r="18524" spans="1:7" ht="18" customHeight="1">
      <c r="A18524" s="323"/>
      <c r="B18524" s="302"/>
      <c r="C18524" s="325"/>
      <c r="D18524" s="325"/>
      <c r="E18524" s="46"/>
      <c r="F18524" s="130">
        <f t="shared" si="290"/>
        <v>0</v>
      </c>
      <c r="G18524" s="86"/>
    </row>
    <row r="18525" spans="1:7" ht="18" customHeight="1">
      <c r="A18525" s="323" t="s">
        <v>2696</v>
      </c>
      <c r="B18525" s="302" t="s">
        <v>31</v>
      </c>
      <c r="C18525" s="325" t="s">
        <v>1359</v>
      </c>
      <c r="D18525" s="325">
        <v>50</v>
      </c>
      <c r="E18525" s="46">
        <v>35000</v>
      </c>
      <c r="F18525" s="130">
        <f t="shared" si="290"/>
        <v>1750000</v>
      </c>
      <c r="G18525" s="86">
        <f>F18525</f>
        <v>1750000</v>
      </c>
    </row>
    <row r="18526" spans="1:7" ht="18" customHeight="1">
      <c r="A18526" s="323"/>
      <c r="B18526" s="302"/>
      <c r="C18526" s="325"/>
      <c r="D18526" s="325"/>
      <c r="E18526" s="46"/>
      <c r="F18526" s="130"/>
      <c r="G18526" s="86"/>
    </row>
    <row r="18527" spans="1:7" ht="18" customHeight="1">
      <c r="A18527" s="323" t="s">
        <v>58</v>
      </c>
      <c r="B18527" s="302" t="s">
        <v>13</v>
      </c>
      <c r="C18527" s="325" t="s">
        <v>59</v>
      </c>
      <c r="D18527" s="325">
        <v>40</v>
      </c>
      <c r="E18527" s="46">
        <v>30500</v>
      </c>
      <c r="F18527" s="130">
        <f>E18527*D18527</f>
        <v>1220000</v>
      </c>
      <c r="G18527" s="86">
        <f>SUM(F18527:F18529)</f>
        <v>3355000</v>
      </c>
    </row>
    <row r="18528" spans="1:7" ht="18" customHeight="1">
      <c r="A18528" s="323"/>
      <c r="B18528" s="302" t="s">
        <v>13</v>
      </c>
      <c r="C18528" s="325" t="s">
        <v>14</v>
      </c>
      <c r="D18528" s="325">
        <v>50</v>
      </c>
      <c r="E18528" s="46">
        <v>30500</v>
      </c>
      <c r="F18528" s="130">
        <f>E18528*D18528</f>
        <v>1525000</v>
      </c>
      <c r="G18528" s="69"/>
    </row>
    <row r="18529" spans="1:7" ht="18" customHeight="1">
      <c r="A18529" s="323"/>
      <c r="B18529" s="302" t="s">
        <v>13</v>
      </c>
      <c r="C18529" s="325" t="s">
        <v>15</v>
      </c>
      <c r="D18529" s="325">
        <v>20</v>
      </c>
      <c r="E18529" s="46">
        <v>30500</v>
      </c>
      <c r="F18529" s="130">
        <f>E18529*D18529</f>
        <v>610000</v>
      </c>
      <c r="G18529" s="69"/>
    </row>
    <row r="18530" spans="1:7" ht="18" customHeight="1">
      <c r="A18530" s="323"/>
      <c r="B18530" s="302"/>
      <c r="C18530" s="325"/>
      <c r="D18530" s="325"/>
      <c r="E18530" s="46"/>
      <c r="F18530" s="130">
        <f t="shared" si="290"/>
        <v>0</v>
      </c>
      <c r="G18530" s="69"/>
    </row>
    <row r="18531" spans="1:7" ht="18" customHeight="1">
      <c r="A18531" s="323" t="s">
        <v>628</v>
      </c>
      <c r="B18531" s="302" t="s">
        <v>208</v>
      </c>
      <c r="C18531" s="325" t="s">
        <v>290</v>
      </c>
      <c r="D18531" s="325">
        <v>400</v>
      </c>
      <c r="E18531" s="46">
        <v>38000</v>
      </c>
      <c r="F18531" s="130">
        <f t="shared" si="290"/>
        <v>15200000</v>
      </c>
      <c r="G18531" s="86">
        <f>SUM(F18531:F18532)</f>
        <v>26657000</v>
      </c>
    </row>
    <row r="18532" spans="1:7" ht="18" customHeight="1">
      <c r="A18532" s="323"/>
      <c r="B18532" s="302" t="s">
        <v>208</v>
      </c>
      <c r="C18532" s="325" t="s">
        <v>2613</v>
      </c>
      <c r="D18532" s="325">
        <v>301.5</v>
      </c>
      <c r="E18532" s="46">
        <v>38000</v>
      </c>
      <c r="F18532" s="130">
        <f t="shared" si="290"/>
        <v>11457000</v>
      </c>
      <c r="G18532" s="69"/>
    </row>
    <row r="18533" spans="1:7" ht="18" customHeight="1">
      <c r="A18533" s="323"/>
      <c r="B18533" s="302"/>
      <c r="C18533" s="325"/>
      <c r="D18533" s="325"/>
      <c r="E18533" s="46"/>
      <c r="F18533" s="130">
        <f t="shared" si="290"/>
        <v>0</v>
      </c>
      <c r="G18533" s="69"/>
    </row>
    <row r="18534" spans="1:7" ht="18" customHeight="1">
      <c r="A18534" s="323" t="s">
        <v>2719</v>
      </c>
      <c r="B18534" s="302" t="s">
        <v>13</v>
      </c>
      <c r="C18534" s="325" t="s">
        <v>76</v>
      </c>
      <c r="D18534" s="325">
        <v>20</v>
      </c>
      <c r="E18534" s="46">
        <v>31000</v>
      </c>
      <c r="F18534" s="130">
        <f t="shared" si="290"/>
        <v>620000</v>
      </c>
      <c r="G18534" s="86">
        <f>SUM(F18534:F18535)</f>
        <v>1240000</v>
      </c>
    </row>
    <row r="18535" spans="1:7" ht="18" customHeight="1">
      <c r="A18535" s="323"/>
      <c r="B18535" s="302" t="s">
        <v>13</v>
      </c>
      <c r="C18535" s="325" t="s">
        <v>29</v>
      </c>
      <c r="D18535" s="325">
        <v>20</v>
      </c>
      <c r="E18535" s="46">
        <v>31000</v>
      </c>
      <c r="F18535" s="130">
        <f t="shared" si="290"/>
        <v>620000</v>
      </c>
      <c r="G18535" s="86"/>
    </row>
    <row r="18536" spans="1:7" ht="18" customHeight="1">
      <c r="A18536" s="323"/>
      <c r="B18536" s="302"/>
      <c r="C18536" s="325"/>
      <c r="D18536" s="325"/>
      <c r="E18536" s="46"/>
      <c r="F18536" s="130">
        <f t="shared" si="290"/>
        <v>0</v>
      </c>
      <c r="G18536" s="69"/>
    </row>
    <row r="18537" spans="1:7" ht="18" customHeight="1">
      <c r="A18537" s="323" t="s">
        <v>2430</v>
      </c>
      <c r="B18537" s="302" t="s">
        <v>13</v>
      </c>
      <c r="C18537" s="325" t="s">
        <v>198</v>
      </c>
      <c r="D18537" s="325">
        <v>20</v>
      </c>
      <c r="E18537" s="46">
        <v>31000</v>
      </c>
      <c r="F18537" s="130">
        <f t="shared" si="290"/>
        <v>620000</v>
      </c>
      <c r="G18537" s="86">
        <f>F18537</f>
        <v>620000</v>
      </c>
    </row>
    <row r="18538" spans="1:7" ht="18" customHeight="1">
      <c r="A18538" s="323"/>
      <c r="B18538" s="302"/>
      <c r="C18538" s="325"/>
      <c r="D18538" s="325"/>
      <c r="E18538" s="46"/>
      <c r="F18538" s="130">
        <f t="shared" si="290"/>
        <v>0</v>
      </c>
      <c r="G18538" s="69"/>
    </row>
    <row r="18539" spans="1:7" ht="18" customHeight="1">
      <c r="A18539" s="323" t="s">
        <v>2273</v>
      </c>
      <c r="B18539" s="302" t="s">
        <v>13</v>
      </c>
      <c r="C18539" s="325" t="s">
        <v>59</v>
      </c>
      <c r="D18539" s="325">
        <v>50</v>
      </c>
      <c r="E18539" s="46">
        <v>30000</v>
      </c>
      <c r="F18539" s="130">
        <f t="shared" si="290"/>
        <v>1500000</v>
      </c>
      <c r="G18539" s="86">
        <f>SUM(F18539:F18541)</f>
        <v>10778200</v>
      </c>
    </row>
    <row r="18540" spans="1:7" ht="18" customHeight="1">
      <c r="A18540" s="323"/>
      <c r="B18540" s="444" t="s">
        <v>137</v>
      </c>
      <c r="C18540" s="482" t="s">
        <v>1003</v>
      </c>
      <c r="D18540" s="482">
        <v>190</v>
      </c>
      <c r="E18540" s="116">
        <v>38000</v>
      </c>
      <c r="F18540" s="131">
        <f t="shared" si="290"/>
        <v>7220000</v>
      </c>
      <c r="G18540" s="69"/>
    </row>
    <row r="18541" spans="1:7" ht="18" customHeight="1">
      <c r="A18541" s="323"/>
      <c r="B18541" s="444" t="s">
        <v>137</v>
      </c>
      <c r="C18541" s="482" t="s">
        <v>640</v>
      </c>
      <c r="D18541" s="482">
        <v>50.2</v>
      </c>
      <c r="E18541" s="116">
        <v>41000</v>
      </c>
      <c r="F18541" s="131">
        <f t="shared" si="290"/>
        <v>2058200.0000000002</v>
      </c>
      <c r="G18541" s="69"/>
    </row>
    <row r="18542" spans="1:7" ht="18" customHeight="1">
      <c r="A18542" s="323"/>
      <c r="B18542" s="302"/>
      <c r="C18542" s="325"/>
      <c r="D18542" s="325"/>
      <c r="E18542" s="46"/>
      <c r="F18542" s="130">
        <f t="shared" si="290"/>
        <v>0</v>
      </c>
      <c r="G18542" s="69"/>
    </row>
    <row r="18543" spans="1:7" ht="18" customHeight="1">
      <c r="A18543" s="323" t="s">
        <v>1420</v>
      </c>
      <c r="B18543" s="444" t="s">
        <v>16</v>
      </c>
      <c r="C18543" s="482" t="s">
        <v>2565</v>
      </c>
      <c r="D18543" s="482">
        <v>211.8</v>
      </c>
      <c r="E18543" s="116">
        <v>41000</v>
      </c>
      <c r="F18543" s="131">
        <f t="shared" si="290"/>
        <v>8683800</v>
      </c>
      <c r="G18543" s="86">
        <f>F18543</f>
        <v>8683800</v>
      </c>
    </row>
    <row r="18544" spans="1:7" ht="18" customHeight="1">
      <c r="A18544" s="323"/>
      <c r="B18544" s="302"/>
      <c r="C18544" s="325"/>
      <c r="D18544" s="325"/>
      <c r="E18544" s="46"/>
      <c r="F18544" s="130">
        <f t="shared" si="290"/>
        <v>0</v>
      </c>
      <c r="G18544" s="69"/>
    </row>
    <row r="18545" spans="1:7" ht="18" customHeight="1">
      <c r="A18545" s="323" t="s">
        <v>2315</v>
      </c>
      <c r="B18545" s="439" t="s">
        <v>2493</v>
      </c>
      <c r="C18545" s="430" t="s">
        <v>3559</v>
      </c>
      <c r="D18545" s="430">
        <v>-7.3</v>
      </c>
      <c r="E18545" s="54">
        <v>34000</v>
      </c>
      <c r="F18545" s="140">
        <f t="shared" si="290"/>
        <v>-248200</v>
      </c>
      <c r="G18545" s="86">
        <f>SUM(F18545:F18548)</f>
        <v>10155800</v>
      </c>
    </row>
    <row r="18546" spans="1:7" ht="18" customHeight="1">
      <c r="A18546" s="323"/>
      <c r="B18546" s="439" t="s">
        <v>2493</v>
      </c>
      <c r="C18546" s="430" t="s">
        <v>3663</v>
      </c>
      <c r="D18546" s="430">
        <v>-12.5</v>
      </c>
      <c r="E18546" s="54">
        <v>34000</v>
      </c>
      <c r="F18546" s="140">
        <f t="shared" si="290"/>
        <v>-425000</v>
      </c>
      <c r="G18546" s="69"/>
    </row>
    <row r="18547" spans="1:7" ht="18" customHeight="1">
      <c r="A18547" s="323"/>
      <c r="B18547" s="302" t="s">
        <v>23</v>
      </c>
      <c r="C18547" s="325" t="s">
        <v>1968</v>
      </c>
      <c r="D18547" s="325">
        <v>46</v>
      </c>
      <c r="E18547" s="46">
        <v>34000</v>
      </c>
      <c r="F18547" s="130">
        <f>E18547*D18547</f>
        <v>1564000</v>
      </c>
      <c r="G18547" s="86"/>
    </row>
    <row r="18548" spans="1:7" ht="18" customHeight="1">
      <c r="A18548" s="323"/>
      <c r="B18548" s="302" t="s">
        <v>23</v>
      </c>
      <c r="C18548" s="325" t="s">
        <v>92</v>
      </c>
      <c r="D18548" s="325">
        <v>272.5</v>
      </c>
      <c r="E18548" s="46">
        <v>34000</v>
      </c>
      <c r="F18548" s="130">
        <f>E18548*D18548</f>
        <v>9265000</v>
      </c>
      <c r="G18548" s="69"/>
    </row>
    <row r="18549" spans="1:7" ht="18" customHeight="1">
      <c r="A18549" s="323"/>
      <c r="B18549" s="302"/>
      <c r="C18549" s="325"/>
      <c r="D18549" s="325"/>
      <c r="E18549" s="46"/>
      <c r="F18549" s="130">
        <f t="shared" si="290"/>
        <v>0</v>
      </c>
      <c r="G18549" s="69"/>
    </row>
    <row r="18550" spans="1:7" ht="18" customHeight="1">
      <c r="A18550" s="323" t="s">
        <v>321</v>
      </c>
      <c r="B18550" s="439" t="s">
        <v>2493</v>
      </c>
      <c r="C18550" s="430" t="s">
        <v>3664</v>
      </c>
      <c r="D18550" s="430">
        <v>-10</v>
      </c>
      <c r="E18550" s="54">
        <v>33500</v>
      </c>
      <c r="F18550" s="140">
        <f t="shared" si="290"/>
        <v>-335000</v>
      </c>
      <c r="G18550" s="86">
        <f>SUM(F18550:F18555)</f>
        <v>7761200</v>
      </c>
    </row>
    <row r="18551" spans="1:7" ht="18" customHeight="1">
      <c r="A18551" s="323"/>
      <c r="B18551" s="439" t="s">
        <v>2493</v>
      </c>
      <c r="C18551" s="430" t="s">
        <v>3665</v>
      </c>
      <c r="D18551" s="430">
        <v>-3.2</v>
      </c>
      <c r="E18551" s="54">
        <v>33500</v>
      </c>
      <c r="F18551" s="140">
        <f t="shared" si="290"/>
        <v>-107200</v>
      </c>
      <c r="G18551" s="69"/>
    </row>
    <row r="18552" spans="1:7" ht="18" customHeight="1">
      <c r="A18552" s="323"/>
      <c r="B18552" s="439" t="s">
        <v>2304</v>
      </c>
      <c r="C18552" s="430" t="s">
        <v>2139</v>
      </c>
      <c r="D18552" s="430">
        <v>-4.8</v>
      </c>
      <c r="E18552" s="54">
        <v>34000</v>
      </c>
      <c r="F18552" s="140">
        <f t="shared" si="290"/>
        <v>-163200</v>
      </c>
      <c r="G18552" s="69"/>
    </row>
    <row r="18553" spans="1:7" ht="18" customHeight="1">
      <c r="A18553" s="323"/>
      <c r="B18553" s="439" t="s">
        <v>2304</v>
      </c>
      <c r="C18553" s="430" t="s">
        <v>416</v>
      </c>
      <c r="D18553" s="430">
        <v>-9.6</v>
      </c>
      <c r="E18553" s="54">
        <v>34000</v>
      </c>
      <c r="F18553" s="140">
        <f t="shared" si="290"/>
        <v>-326400</v>
      </c>
      <c r="G18553" s="69"/>
    </row>
    <row r="18554" spans="1:7" ht="18" customHeight="1">
      <c r="A18554" s="323"/>
      <c r="B18554" s="302" t="s">
        <v>31</v>
      </c>
      <c r="C18554" s="325" t="s">
        <v>305</v>
      </c>
      <c r="D18554" s="325">
        <v>145.4</v>
      </c>
      <c r="E18554" s="46">
        <v>35000</v>
      </c>
      <c r="F18554" s="130">
        <f>E18554*D18554</f>
        <v>5089000</v>
      </c>
      <c r="G18554" s="86"/>
    </row>
    <row r="18555" spans="1:7" ht="18" customHeight="1">
      <c r="A18555" s="323"/>
      <c r="B18555" s="302" t="s">
        <v>31</v>
      </c>
      <c r="C18555" s="325" t="s">
        <v>1232</v>
      </c>
      <c r="D18555" s="325">
        <v>106</v>
      </c>
      <c r="E18555" s="46">
        <v>34000</v>
      </c>
      <c r="F18555" s="130">
        <f>E18555*D18555</f>
        <v>3604000</v>
      </c>
      <c r="G18555" s="86"/>
    </row>
    <row r="18556" spans="1:7" ht="18" customHeight="1">
      <c r="A18556" s="323"/>
      <c r="B18556" s="302"/>
      <c r="C18556" s="325"/>
      <c r="D18556" s="325"/>
      <c r="E18556" s="46"/>
      <c r="F18556" s="130">
        <f t="shared" si="290"/>
        <v>0</v>
      </c>
      <c r="G18556" s="69"/>
    </row>
    <row r="18557" spans="1:7" ht="18" customHeight="1">
      <c r="A18557" s="323" t="s">
        <v>2231</v>
      </c>
      <c r="B18557" s="302" t="s">
        <v>233</v>
      </c>
      <c r="C18557" s="325" t="s">
        <v>581</v>
      </c>
      <c r="D18557" s="325">
        <f>230+55.4</f>
        <v>285.39999999999998</v>
      </c>
      <c r="E18557" s="46">
        <v>41000</v>
      </c>
      <c r="F18557" s="130">
        <f>E18557*D18557</f>
        <v>11701399.999999998</v>
      </c>
      <c r="G18557" s="86">
        <f>SUM(F18557:F18559)</f>
        <v>24226500</v>
      </c>
    </row>
    <row r="18558" spans="1:7" ht="18" customHeight="1">
      <c r="A18558" s="323"/>
      <c r="B18558" s="302" t="s">
        <v>233</v>
      </c>
      <c r="C18558" s="325" t="s">
        <v>46</v>
      </c>
      <c r="D18558" s="325">
        <v>113</v>
      </c>
      <c r="E18558" s="46">
        <v>41000</v>
      </c>
      <c r="F18558" s="130">
        <f>E18558*D18558</f>
        <v>4633000</v>
      </c>
      <c r="G18558" s="69"/>
    </row>
    <row r="18559" spans="1:7" ht="18" customHeight="1">
      <c r="A18559" s="323"/>
      <c r="B18559" s="302" t="s">
        <v>31</v>
      </c>
      <c r="C18559" s="325" t="s">
        <v>784</v>
      </c>
      <c r="D18559" s="325">
        <v>199.8</v>
      </c>
      <c r="E18559" s="46">
        <v>39500</v>
      </c>
      <c r="F18559" s="130">
        <f>E18559*D18559</f>
        <v>7892100</v>
      </c>
      <c r="G18559" s="69"/>
    </row>
    <row r="18560" spans="1:7" ht="18" customHeight="1">
      <c r="A18560" s="323"/>
      <c r="B18560" s="302"/>
      <c r="C18560" s="325"/>
      <c r="D18560" s="325"/>
      <c r="E18560" s="46"/>
      <c r="F18560" s="130">
        <f t="shared" si="290"/>
        <v>0</v>
      </c>
      <c r="G18560" s="69"/>
    </row>
    <row r="18561" spans="1:7" ht="18" customHeight="1">
      <c r="A18561" s="323" t="s">
        <v>1514</v>
      </c>
      <c r="B18561" s="302" t="s">
        <v>13</v>
      </c>
      <c r="C18561" s="325" t="s">
        <v>707</v>
      </c>
      <c r="D18561" s="325">
        <v>100</v>
      </c>
      <c r="E18561" s="46">
        <v>30500</v>
      </c>
      <c r="F18561" s="130">
        <f t="shared" si="290"/>
        <v>3050000</v>
      </c>
      <c r="G18561" s="86">
        <f>SUM(F18561:F18562)</f>
        <v>6348000</v>
      </c>
    </row>
    <row r="18562" spans="1:7" ht="18" customHeight="1">
      <c r="A18562" s="323"/>
      <c r="B18562" s="302" t="s">
        <v>31</v>
      </c>
      <c r="C18562" s="325" t="s">
        <v>527</v>
      </c>
      <c r="D18562" s="325">
        <v>97</v>
      </c>
      <c r="E18562" s="46">
        <v>34000</v>
      </c>
      <c r="F18562" s="130">
        <f t="shared" si="290"/>
        <v>3298000</v>
      </c>
      <c r="G18562" s="86"/>
    </row>
    <row r="18563" spans="1:7" ht="18" customHeight="1">
      <c r="A18563" s="323"/>
      <c r="B18563" s="302"/>
      <c r="C18563" s="325"/>
      <c r="D18563" s="325"/>
      <c r="E18563" s="46"/>
      <c r="F18563" s="130">
        <f t="shared" si="290"/>
        <v>0</v>
      </c>
      <c r="G18563" s="69"/>
    </row>
    <row r="18564" spans="1:7" ht="18" customHeight="1">
      <c r="A18564" s="323" t="s">
        <v>2454</v>
      </c>
      <c r="B18564" s="302" t="s">
        <v>13</v>
      </c>
      <c r="C18564" s="325" t="s">
        <v>2766</v>
      </c>
      <c r="D18564" s="325">
        <v>50</v>
      </c>
      <c r="E18564" s="46">
        <v>30000</v>
      </c>
      <c r="F18564" s="130">
        <f t="shared" si="290"/>
        <v>1500000</v>
      </c>
      <c r="G18564" s="86">
        <f>SUM(F18564:F18566)</f>
        <v>6000000</v>
      </c>
    </row>
    <row r="18565" spans="1:7" ht="18" customHeight="1">
      <c r="A18565" s="323"/>
      <c r="B18565" s="302" t="s">
        <v>13</v>
      </c>
      <c r="C18565" s="325" t="s">
        <v>3283</v>
      </c>
      <c r="D18565" s="325">
        <v>100</v>
      </c>
      <c r="E18565" s="46">
        <v>30000</v>
      </c>
      <c r="F18565" s="130">
        <f t="shared" si="290"/>
        <v>3000000</v>
      </c>
      <c r="G18565" s="69"/>
    </row>
    <row r="18566" spans="1:7" ht="18" customHeight="1">
      <c r="A18566" s="323"/>
      <c r="B18566" s="302" t="s">
        <v>13</v>
      </c>
      <c r="C18566" s="325" t="s">
        <v>461</v>
      </c>
      <c r="D18566" s="325">
        <v>50</v>
      </c>
      <c r="E18566" s="46">
        <v>30000</v>
      </c>
      <c r="F18566" s="130">
        <f>E18566*D18566</f>
        <v>1500000</v>
      </c>
      <c r="G18566" s="69"/>
    </row>
    <row r="18567" spans="1:7" ht="18" customHeight="1">
      <c r="A18567" s="323"/>
      <c r="B18567" s="302"/>
      <c r="C18567" s="325"/>
      <c r="D18567" s="325"/>
      <c r="E18567" s="46"/>
      <c r="F18567" s="130">
        <f t="shared" si="290"/>
        <v>0</v>
      </c>
      <c r="G18567" s="69"/>
    </row>
    <row r="18568" spans="1:7" ht="18" customHeight="1">
      <c r="A18568" s="323" t="s">
        <v>193</v>
      </c>
      <c r="B18568" s="302" t="s">
        <v>515</v>
      </c>
      <c r="C18568" s="325" t="s">
        <v>3666</v>
      </c>
      <c r="D18568" s="325">
        <v>298.7</v>
      </c>
      <c r="E18568" s="46">
        <v>35000</v>
      </c>
      <c r="F18568" s="130">
        <f t="shared" si="290"/>
        <v>10454500</v>
      </c>
      <c r="G18568" s="86">
        <f>SUM(F18568:F18571)</f>
        <v>141581500</v>
      </c>
    </row>
    <row r="18569" spans="1:7" ht="18" customHeight="1">
      <c r="A18569" s="323"/>
      <c r="B18569" s="302" t="s">
        <v>31</v>
      </c>
      <c r="C18569" s="325" t="s">
        <v>3667</v>
      </c>
      <c r="D18569" s="325">
        <v>2550</v>
      </c>
      <c r="E18569" s="46">
        <v>36500</v>
      </c>
      <c r="F18569" s="130">
        <f t="shared" si="290"/>
        <v>93075000</v>
      </c>
      <c r="G18569" s="69"/>
    </row>
    <row r="18570" spans="1:7" ht="18" customHeight="1">
      <c r="A18570" s="323"/>
      <c r="B18570" s="302" t="s">
        <v>31</v>
      </c>
      <c r="C18570" s="325" t="s">
        <v>1377</v>
      </c>
      <c r="D18570" s="325">
        <v>1000</v>
      </c>
      <c r="E18570" s="46">
        <v>36500</v>
      </c>
      <c r="F18570" s="130">
        <f t="shared" si="290"/>
        <v>36500000</v>
      </c>
      <c r="G18570" s="69"/>
    </row>
    <row r="18571" spans="1:7" ht="18" customHeight="1">
      <c r="A18571" s="323"/>
      <c r="B18571" s="302" t="s">
        <v>13</v>
      </c>
      <c r="C18571" s="325" t="s">
        <v>3207</v>
      </c>
      <c r="D18571" s="325">
        <v>48.5</v>
      </c>
      <c r="E18571" s="46">
        <v>32000</v>
      </c>
      <c r="F18571" s="130">
        <f t="shared" si="290"/>
        <v>1552000</v>
      </c>
      <c r="G18571" s="69"/>
    </row>
    <row r="18572" spans="1:7" ht="18" customHeight="1">
      <c r="A18572" s="323"/>
      <c r="B18572" s="302"/>
      <c r="C18572" s="325"/>
      <c r="D18572" s="325"/>
      <c r="E18572" s="46"/>
      <c r="F18572" s="130">
        <f t="shared" si="290"/>
        <v>0</v>
      </c>
      <c r="G18572" s="69"/>
    </row>
    <row r="18573" spans="1:7" ht="18" customHeight="1">
      <c r="A18573" s="458" t="s">
        <v>3052</v>
      </c>
      <c r="B18573" s="302" t="s">
        <v>23</v>
      </c>
      <c r="C18573" s="325" t="s">
        <v>3618</v>
      </c>
      <c r="D18573" s="325">
        <v>49.6</v>
      </c>
      <c r="E18573" s="46">
        <v>34500</v>
      </c>
      <c r="F18573" s="130">
        <f t="shared" si="290"/>
        <v>1711200</v>
      </c>
      <c r="G18573" s="86">
        <f>SUM(F18573)</f>
        <v>1711200</v>
      </c>
    </row>
    <row r="18574" spans="1:7" ht="18" customHeight="1">
      <c r="A18574" s="323"/>
      <c r="B18574" s="302"/>
      <c r="C18574" s="325"/>
      <c r="D18574" s="325"/>
      <c r="E18574" s="46"/>
      <c r="F18574" s="130">
        <f t="shared" si="290"/>
        <v>0</v>
      </c>
      <c r="G18574" s="69"/>
    </row>
    <row r="18575" spans="1:7" ht="18" customHeight="1">
      <c r="A18575" s="323" t="s">
        <v>235</v>
      </c>
      <c r="B18575" s="302" t="s">
        <v>3668</v>
      </c>
      <c r="C18575" s="325" t="s">
        <v>287</v>
      </c>
      <c r="D18575" s="325">
        <v>50</v>
      </c>
      <c r="E18575" s="46">
        <v>33500</v>
      </c>
      <c r="F18575" s="130">
        <f t="shared" si="290"/>
        <v>1675000</v>
      </c>
      <c r="G18575" s="86">
        <f>SUM(F18575:F18576)</f>
        <v>5945400</v>
      </c>
    </row>
    <row r="18576" spans="1:7" ht="18" customHeight="1">
      <c r="A18576" s="323"/>
      <c r="B18576" s="302" t="s">
        <v>510</v>
      </c>
      <c r="C18576" s="325" t="s">
        <v>3468</v>
      </c>
      <c r="D18576" s="325">
        <v>125.6</v>
      </c>
      <c r="E18576" s="46">
        <v>34000</v>
      </c>
      <c r="F18576" s="130">
        <f t="shared" si="290"/>
        <v>4270400</v>
      </c>
      <c r="G18576" s="69"/>
    </row>
    <row r="18577" spans="1:7" ht="18" customHeight="1">
      <c r="A18577" s="323"/>
      <c r="B18577" s="302"/>
      <c r="C18577" s="325"/>
      <c r="D18577" s="325"/>
      <c r="E18577" s="46"/>
      <c r="F18577" s="130">
        <f t="shared" si="290"/>
        <v>0</v>
      </c>
      <c r="G18577" s="69"/>
    </row>
    <row r="18578" spans="1:7" ht="18" customHeight="1">
      <c r="A18578" s="323" t="s">
        <v>93</v>
      </c>
      <c r="B18578" s="302" t="s">
        <v>23</v>
      </c>
      <c r="C18578" s="325" t="s">
        <v>1130</v>
      </c>
      <c r="D18578" s="325">
        <v>62</v>
      </c>
      <c r="E18578" s="46">
        <v>34500</v>
      </c>
      <c r="F18578" s="130">
        <f t="shared" si="290"/>
        <v>2139000</v>
      </c>
      <c r="G18578" s="86">
        <f>SUM(F18578:F18579)</f>
        <v>7314000</v>
      </c>
    </row>
    <row r="18579" spans="1:7" ht="18" customHeight="1">
      <c r="A18579" s="323"/>
      <c r="B18579" s="302" t="s">
        <v>23</v>
      </c>
      <c r="C18579" s="325" t="s">
        <v>1231</v>
      </c>
      <c r="D18579" s="325">
        <v>150</v>
      </c>
      <c r="E18579" s="46">
        <v>34500</v>
      </c>
      <c r="F18579" s="130">
        <f t="shared" si="290"/>
        <v>5175000</v>
      </c>
      <c r="G18579" s="69"/>
    </row>
    <row r="18580" spans="1:7" ht="18" customHeight="1">
      <c r="A18580" s="323"/>
      <c r="B18580" s="302"/>
      <c r="C18580" s="325"/>
      <c r="D18580" s="325"/>
      <c r="E18580" s="46"/>
      <c r="F18580" s="130">
        <f t="shared" si="290"/>
        <v>0</v>
      </c>
      <c r="G18580" s="69"/>
    </row>
    <row r="18581" spans="1:7" ht="18" customHeight="1">
      <c r="A18581" s="323" t="s">
        <v>210</v>
      </c>
      <c r="B18581" s="302" t="s">
        <v>23</v>
      </c>
      <c r="C18581" s="325" t="s">
        <v>692</v>
      </c>
      <c r="D18581" s="325">
        <v>54</v>
      </c>
      <c r="E18581" s="46">
        <v>35500</v>
      </c>
      <c r="F18581" s="130">
        <f t="shared" si="290"/>
        <v>1917000</v>
      </c>
      <c r="G18581" s="86">
        <f>SUM(F18581:F18592)</f>
        <v>89021000</v>
      </c>
    </row>
    <row r="18582" spans="1:7" ht="18" customHeight="1">
      <c r="A18582" s="323"/>
      <c r="B18582" s="302" t="s">
        <v>23</v>
      </c>
      <c r="C18582" s="325" t="s">
        <v>59</v>
      </c>
      <c r="D18582" s="325">
        <v>350</v>
      </c>
      <c r="E18582" s="46">
        <v>35500</v>
      </c>
      <c r="F18582" s="130">
        <f t="shared" si="290"/>
        <v>12425000</v>
      </c>
      <c r="G18582" s="69"/>
    </row>
    <row r="18583" spans="1:7" ht="18" customHeight="1">
      <c r="A18583" s="323"/>
      <c r="B18583" s="302" t="s">
        <v>23</v>
      </c>
      <c r="C18583" s="325" t="s">
        <v>14</v>
      </c>
      <c r="D18583" s="325">
        <v>700</v>
      </c>
      <c r="E18583" s="46">
        <v>35500</v>
      </c>
      <c r="F18583" s="130">
        <f t="shared" si="290"/>
        <v>24850000</v>
      </c>
      <c r="G18583" s="69"/>
    </row>
    <row r="18584" spans="1:7" ht="18" customHeight="1">
      <c r="A18584" s="323"/>
      <c r="B18584" s="302" t="s">
        <v>23</v>
      </c>
      <c r="C18584" s="325" t="s">
        <v>62</v>
      </c>
      <c r="D18584" s="325">
        <v>100</v>
      </c>
      <c r="E18584" s="46">
        <v>35500</v>
      </c>
      <c r="F18584" s="130">
        <f t="shared" si="290"/>
        <v>3550000</v>
      </c>
      <c r="G18584" s="69"/>
    </row>
    <row r="18585" spans="1:7" ht="18" customHeight="1">
      <c r="A18585" s="323"/>
      <c r="B18585" s="302" t="s">
        <v>515</v>
      </c>
      <c r="C18585" s="325" t="s">
        <v>67</v>
      </c>
      <c r="D18585" s="325">
        <v>104.5</v>
      </c>
      <c r="E18585" s="46">
        <v>30000</v>
      </c>
      <c r="F18585" s="130">
        <f t="shared" si="290"/>
        <v>3135000</v>
      </c>
      <c r="G18585" s="69"/>
    </row>
    <row r="18586" spans="1:7" ht="18" customHeight="1">
      <c r="A18586" s="323"/>
      <c r="B18586" s="302" t="s">
        <v>31</v>
      </c>
      <c r="C18586" s="325" t="s">
        <v>59</v>
      </c>
      <c r="D18586" s="325">
        <v>300</v>
      </c>
      <c r="E18586" s="46">
        <v>36000</v>
      </c>
      <c r="F18586" s="130">
        <f t="shared" si="290"/>
        <v>10800000</v>
      </c>
      <c r="G18586" s="69"/>
    </row>
    <row r="18587" spans="1:7" ht="18" customHeight="1">
      <c r="A18587" s="323"/>
      <c r="B18587" s="302" t="s">
        <v>31</v>
      </c>
      <c r="C18587" s="325" t="s">
        <v>339</v>
      </c>
      <c r="D18587" s="325">
        <v>115</v>
      </c>
      <c r="E18587" s="46">
        <v>36000</v>
      </c>
      <c r="F18587" s="130">
        <f t="shared" si="290"/>
        <v>4140000</v>
      </c>
      <c r="G18587" s="69"/>
    </row>
    <row r="18588" spans="1:7" ht="18" customHeight="1">
      <c r="A18588" s="323"/>
      <c r="B18588" s="302" t="s">
        <v>31</v>
      </c>
      <c r="C18588" s="325" t="s">
        <v>238</v>
      </c>
      <c r="D18588" s="325">
        <v>51.5</v>
      </c>
      <c r="E18588" s="46">
        <v>36000</v>
      </c>
      <c r="F18588" s="130">
        <f t="shared" si="290"/>
        <v>1854000</v>
      </c>
      <c r="G18588" s="69"/>
    </row>
    <row r="18589" spans="1:7" ht="18" customHeight="1">
      <c r="A18589" s="323"/>
      <c r="B18589" s="302" t="s">
        <v>23</v>
      </c>
      <c r="C18589" s="325" t="s">
        <v>211</v>
      </c>
      <c r="D18589" s="325">
        <v>100</v>
      </c>
      <c r="E18589" s="46">
        <v>31000</v>
      </c>
      <c r="F18589" s="130">
        <f t="shared" si="290"/>
        <v>3100000</v>
      </c>
      <c r="G18589" s="69"/>
    </row>
    <row r="18590" spans="1:7" ht="18" customHeight="1">
      <c r="A18590" s="323"/>
      <c r="B18590" s="302" t="s">
        <v>212</v>
      </c>
      <c r="C18590" s="325" t="s">
        <v>345</v>
      </c>
      <c r="D18590" s="325">
        <v>325</v>
      </c>
      <c r="E18590" s="46">
        <v>31000</v>
      </c>
      <c r="F18590" s="130">
        <f t="shared" si="290"/>
        <v>10075000</v>
      </c>
      <c r="G18590" s="69"/>
    </row>
    <row r="18591" spans="1:7" ht="18" customHeight="1">
      <c r="A18591" s="323"/>
      <c r="B18591" s="302" t="s">
        <v>212</v>
      </c>
      <c r="C18591" s="325" t="s">
        <v>344</v>
      </c>
      <c r="D18591" s="325">
        <v>275</v>
      </c>
      <c r="E18591" s="46">
        <v>31000</v>
      </c>
      <c r="F18591" s="130">
        <f t="shared" si="290"/>
        <v>8525000</v>
      </c>
      <c r="G18591" s="69"/>
    </row>
    <row r="18592" spans="1:7" ht="18" customHeight="1">
      <c r="A18592" s="323"/>
      <c r="B18592" s="302" t="s">
        <v>212</v>
      </c>
      <c r="C18592" s="325" t="s">
        <v>213</v>
      </c>
      <c r="D18592" s="325">
        <v>150</v>
      </c>
      <c r="E18592" s="46">
        <v>31000</v>
      </c>
      <c r="F18592" s="130">
        <f t="shared" si="290"/>
        <v>4650000</v>
      </c>
      <c r="G18592" s="69"/>
    </row>
    <row r="18593" spans="1:7" ht="18" customHeight="1">
      <c r="A18593" s="323"/>
      <c r="B18593" s="302"/>
      <c r="C18593" s="325"/>
      <c r="D18593" s="325"/>
      <c r="E18593" s="46"/>
      <c r="F18593" s="130">
        <f t="shared" si="290"/>
        <v>0</v>
      </c>
      <c r="G18593" s="69"/>
    </row>
    <row r="18594" spans="1:7" ht="18" customHeight="1">
      <c r="A18594" s="323" t="s">
        <v>316</v>
      </c>
      <c r="B18594" s="302" t="s">
        <v>13</v>
      </c>
      <c r="C18594" s="325" t="s">
        <v>442</v>
      </c>
      <c r="D18594" s="325">
        <v>99.2</v>
      </c>
      <c r="E18594" s="46">
        <v>30500</v>
      </c>
      <c r="F18594" s="130">
        <f t="shared" si="290"/>
        <v>3025600</v>
      </c>
      <c r="G18594" s="86">
        <f>F18594</f>
        <v>3025600</v>
      </c>
    </row>
    <row r="18595" spans="1:7" ht="18" customHeight="1">
      <c r="A18595" s="323"/>
      <c r="B18595" s="302"/>
      <c r="C18595" s="325"/>
      <c r="D18595" s="325"/>
      <c r="E18595" s="46"/>
      <c r="F18595" s="130">
        <f t="shared" si="290"/>
        <v>0</v>
      </c>
      <c r="G18595" s="69"/>
    </row>
    <row r="18596" spans="1:7" ht="18" customHeight="1">
      <c r="A18596" s="302" t="s">
        <v>517</v>
      </c>
      <c r="B18596" s="302" t="s">
        <v>13</v>
      </c>
      <c r="C18596" s="325" t="s">
        <v>807</v>
      </c>
      <c r="D18596" s="325">
        <v>530.29999999999995</v>
      </c>
      <c r="E18596" s="379">
        <v>33500</v>
      </c>
      <c r="F18596" s="130">
        <f t="shared" si="290"/>
        <v>17765050</v>
      </c>
      <c r="G18596" s="86">
        <f>SUM(F18596:F18597)</f>
        <v>28444850</v>
      </c>
    </row>
    <row r="18597" spans="1:7" ht="18" customHeight="1">
      <c r="A18597" s="302"/>
      <c r="B18597" s="302" t="s">
        <v>13</v>
      </c>
      <c r="C18597" s="325" t="s">
        <v>908</v>
      </c>
      <c r="D18597" s="325">
        <v>318.8</v>
      </c>
      <c r="E18597" s="379">
        <v>33500</v>
      </c>
      <c r="F18597" s="130">
        <f t="shared" si="290"/>
        <v>10679800</v>
      </c>
      <c r="G18597" s="69"/>
    </row>
    <row r="18598" spans="1:7" ht="18" customHeight="1">
      <c r="A18598" s="323"/>
      <c r="B18598" s="302"/>
      <c r="C18598" s="325"/>
      <c r="D18598" s="325"/>
      <c r="E18598" s="46"/>
      <c r="F18598" s="130">
        <f t="shared" ref="F18598:F18657" si="291">E18598*D18598</f>
        <v>0</v>
      </c>
      <c r="G18598" s="69"/>
    </row>
    <row r="18599" spans="1:7" ht="18" customHeight="1">
      <c r="A18599" s="323" t="s">
        <v>2448</v>
      </c>
      <c r="B18599" s="302" t="s">
        <v>13</v>
      </c>
      <c r="C18599" s="325" t="s">
        <v>283</v>
      </c>
      <c r="D18599" s="325">
        <v>39</v>
      </c>
      <c r="E18599" s="46">
        <v>32000</v>
      </c>
      <c r="F18599" s="130">
        <f t="shared" si="291"/>
        <v>1248000</v>
      </c>
      <c r="G18599" s="86">
        <f>SUM(F18599:F18606)</f>
        <v>27321000</v>
      </c>
    </row>
    <row r="18600" spans="1:7" ht="18" customHeight="1">
      <c r="A18600" s="323"/>
      <c r="B18600" s="302" t="s">
        <v>13</v>
      </c>
      <c r="C18600" s="325" t="s">
        <v>284</v>
      </c>
      <c r="D18600" s="325">
        <v>360</v>
      </c>
      <c r="E18600" s="46">
        <v>32000</v>
      </c>
      <c r="F18600" s="130">
        <f t="shared" si="291"/>
        <v>11520000</v>
      </c>
      <c r="G18600" s="69"/>
    </row>
    <row r="18601" spans="1:7" ht="18" customHeight="1">
      <c r="A18601" s="323"/>
      <c r="B18601" s="302" t="s">
        <v>23</v>
      </c>
      <c r="C18601" s="325" t="s">
        <v>3669</v>
      </c>
      <c r="D18601" s="325">
        <v>63</v>
      </c>
      <c r="E18601" s="46">
        <v>34500</v>
      </c>
      <c r="F18601" s="130">
        <f t="shared" si="291"/>
        <v>2173500</v>
      </c>
      <c r="G18601" s="69"/>
    </row>
    <row r="18602" spans="1:7" ht="18" customHeight="1">
      <c r="A18602" s="323"/>
      <c r="B18602" s="302" t="s">
        <v>31</v>
      </c>
      <c r="C18602" s="325" t="s">
        <v>500</v>
      </c>
      <c r="D18602" s="325">
        <v>50</v>
      </c>
      <c r="E18602" s="46">
        <v>35000</v>
      </c>
      <c r="F18602" s="130">
        <f t="shared" si="291"/>
        <v>1750000</v>
      </c>
      <c r="G18602" s="69"/>
    </row>
    <row r="18603" spans="1:7" ht="18" customHeight="1">
      <c r="A18603" s="323"/>
      <c r="B18603" s="302" t="s">
        <v>31</v>
      </c>
      <c r="C18603" s="325" t="s">
        <v>2290</v>
      </c>
      <c r="D18603" s="325">
        <v>100</v>
      </c>
      <c r="E18603" s="46">
        <v>35000</v>
      </c>
      <c r="F18603" s="130">
        <f t="shared" si="291"/>
        <v>3500000</v>
      </c>
      <c r="G18603" s="69"/>
    </row>
    <row r="18604" spans="1:7" ht="18" customHeight="1">
      <c r="A18604" s="323"/>
      <c r="B18604" s="302" t="s">
        <v>31</v>
      </c>
      <c r="C18604" s="325" t="s">
        <v>385</v>
      </c>
      <c r="D18604" s="325">
        <v>52</v>
      </c>
      <c r="E18604" s="46">
        <v>35000</v>
      </c>
      <c r="F18604" s="130">
        <f t="shared" si="291"/>
        <v>1820000</v>
      </c>
      <c r="G18604" s="69"/>
    </row>
    <row r="18605" spans="1:7" ht="18" customHeight="1">
      <c r="A18605" s="323"/>
      <c r="B18605" s="302" t="s">
        <v>31</v>
      </c>
      <c r="C18605" s="325" t="s">
        <v>3670</v>
      </c>
      <c r="D18605" s="325">
        <v>103.7</v>
      </c>
      <c r="E18605" s="46">
        <v>35000</v>
      </c>
      <c r="F18605" s="130">
        <f t="shared" si="291"/>
        <v>3629500</v>
      </c>
      <c r="G18605" s="69"/>
    </row>
    <row r="18606" spans="1:7" ht="18" customHeight="1">
      <c r="A18606" s="323"/>
      <c r="B18606" s="302" t="s">
        <v>31</v>
      </c>
      <c r="C18606" s="325" t="s">
        <v>15</v>
      </c>
      <c r="D18606" s="325">
        <v>48</v>
      </c>
      <c r="E18606" s="46">
        <v>35000</v>
      </c>
      <c r="F18606" s="130">
        <f t="shared" si="291"/>
        <v>1680000</v>
      </c>
      <c r="G18606" s="69"/>
    </row>
    <row r="18607" spans="1:7" ht="18" customHeight="1">
      <c r="A18607" s="323"/>
      <c r="B18607" s="302"/>
      <c r="C18607" s="325"/>
      <c r="D18607" s="325"/>
      <c r="E18607" s="46"/>
      <c r="F18607" s="130">
        <f t="shared" si="291"/>
        <v>0</v>
      </c>
      <c r="G18607" s="69"/>
    </row>
    <row r="18608" spans="1:7" ht="18" customHeight="1">
      <c r="A18608" s="323" t="s">
        <v>2463</v>
      </c>
      <c r="B18608" s="302" t="s">
        <v>510</v>
      </c>
      <c r="C18608" s="325" t="s">
        <v>3671</v>
      </c>
      <c r="D18608" s="325">
        <v>198.5</v>
      </c>
      <c r="E18608" s="46">
        <v>35000</v>
      </c>
      <c r="F18608" s="130">
        <f t="shared" si="291"/>
        <v>6947500</v>
      </c>
      <c r="G18608" s="86">
        <f>F18608</f>
        <v>6947500</v>
      </c>
    </row>
    <row r="18609" spans="1:7" ht="18" customHeight="1">
      <c r="A18609" s="323"/>
      <c r="B18609" s="302"/>
      <c r="C18609" s="325"/>
      <c r="D18609" s="325"/>
      <c r="E18609" s="46"/>
      <c r="F18609" s="130">
        <f t="shared" si="291"/>
        <v>0</v>
      </c>
      <c r="G18609" s="69"/>
    </row>
    <row r="18610" spans="1:7" ht="18" customHeight="1">
      <c r="A18610" s="323" t="s">
        <v>2512</v>
      </c>
      <c r="B18610" s="302" t="s">
        <v>1355</v>
      </c>
      <c r="C18610" s="325" t="s">
        <v>54</v>
      </c>
      <c r="D18610" s="325">
        <v>300</v>
      </c>
      <c r="E18610" s="46">
        <v>37400</v>
      </c>
      <c r="F18610" s="130">
        <f t="shared" si="291"/>
        <v>11220000</v>
      </c>
      <c r="G18610" s="86">
        <f>SUM(F18610:F18612)</f>
        <v>48990000</v>
      </c>
    </row>
    <row r="18611" spans="1:7" ht="18" customHeight="1">
      <c r="A18611" s="323"/>
      <c r="B18611" s="302" t="s">
        <v>208</v>
      </c>
      <c r="C18611" s="325" t="s">
        <v>54</v>
      </c>
      <c r="D18611" s="325">
        <v>300</v>
      </c>
      <c r="E18611" s="46">
        <v>37400</v>
      </c>
      <c r="F18611" s="130">
        <f t="shared" si="291"/>
        <v>11220000</v>
      </c>
      <c r="G18611" s="86"/>
    </row>
    <row r="18612" spans="1:7" ht="18" customHeight="1">
      <c r="A18612" s="323"/>
      <c r="B18612" s="302" t="s">
        <v>31</v>
      </c>
      <c r="C18612" s="325" t="s">
        <v>3498</v>
      </c>
      <c r="D18612" s="325">
        <v>750</v>
      </c>
      <c r="E18612" s="46">
        <v>35400</v>
      </c>
      <c r="F18612" s="130">
        <f t="shared" si="291"/>
        <v>26550000</v>
      </c>
      <c r="G18612" s="86"/>
    </row>
    <row r="18613" spans="1:7" ht="18" customHeight="1">
      <c r="A18613" s="323"/>
      <c r="B18613" s="302"/>
      <c r="C18613" s="325"/>
      <c r="D18613" s="325"/>
      <c r="E18613" s="46"/>
      <c r="F18613" s="130">
        <f t="shared" si="291"/>
        <v>0</v>
      </c>
      <c r="G18613" s="69"/>
    </row>
    <row r="18614" spans="1:7" ht="18" customHeight="1">
      <c r="A18614" s="323" t="s">
        <v>438</v>
      </c>
      <c r="B18614" s="302" t="s">
        <v>23</v>
      </c>
      <c r="C18614" s="325" t="s">
        <v>158</v>
      </c>
      <c r="D18614" s="325">
        <v>71.8</v>
      </c>
      <c r="E18614" s="46">
        <v>31000</v>
      </c>
      <c r="F18614" s="130">
        <f t="shared" si="291"/>
        <v>2225800</v>
      </c>
      <c r="G18614" s="86">
        <f>F18614</f>
        <v>2225800</v>
      </c>
    </row>
    <row r="18615" spans="1:7" ht="18" customHeight="1">
      <c r="A18615" s="323"/>
      <c r="B18615" s="302"/>
      <c r="C18615" s="325"/>
      <c r="D18615" s="325"/>
      <c r="E18615" s="46"/>
      <c r="F18615" s="130">
        <f t="shared" si="291"/>
        <v>0</v>
      </c>
      <c r="G18615" s="69"/>
    </row>
    <row r="18616" spans="1:7" ht="18" customHeight="1">
      <c r="A18616" s="323" t="s">
        <v>88</v>
      </c>
      <c r="B18616" s="302" t="s">
        <v>13</v>
      </c>
      <c r="C18616" s="325" t="s">
        <v>416</v>
      </c>
      <c r="D18616" s="325">
        <v>569.9</v>
      </c>
      <c r="E18616" s="46">
        <v>29500</v>
      </c>
      <c r="F18616" s="130">
        <f t="shared" si="291"/>
        <v>16812050</v>
      </c>
      <c r="G18616" s="86">
        <f>F18616</f>
        <v>16812050</v>
      </c>
    </row>
    <row r="18617" spans="1:7" ht="18" customHeight="1">
      <c r="A18617" s="323"/>
      <c r="B18617" s="302"/>
      <c r="C18617" s="325"/>
      <c r="D18617" s="325"/>
      <c r="E18617" s="46"/>
      <c r="F18617" s="130">
        <f t="shared" si="291"/>
        <v>0</v>
      </c>
      <c r="G18617" s="69"/>
    </row>
    <row r="18618" spans="1:7" ht="18" customHeight="1">
      <c r="A18618" s="323" t="s">
        <v>245</v>
      </c>
      <c r="B18618" s="302" t="s">
        <v>13</v>
      </c>
      <c r="C18618" s="325" t="s">
        <v>1488</v>
      </c>
      <c r="D18618" s="325">
        <v>100</v>
      </c>
      <c r="E18618" s="46">
        <v>30500</v>
      </c>
      <c r="F18618" s="130">
        <f t="shared" si="291"/>
        <v>3050000</v>
      </c>
      <c r="G18618" s="86">
        <f>SUM(F18618:F18621)</f>
        <v>8090000</v>
      </c>
    </row>
    <row r="18619" spans="1:7" ht="18" customHeight="1">
      <c r="A18619" s="323"/>
      <c r="B18619" s="302" t="s">
        <v>23</v>
      </c>
      <c r="C18619" s="325" t="s">
        <v>29</v>
      </c>
      <c r="D18619" s="325">
        <v>50</v>
      </c>
      <c r="E18619" s="46">
        <v>30000</v>
      </c>
      <c r="F18619" s="130">
        <f t="shared" si="291"/>
        <v>1500000</v>
      </c>
      <c r="G18619" s="69"/>
    </row>
    <row r="18620" spans="1:7" ht="18" customHeight="1">
      <c r="A18620" s="323"/>
      <c r="B18620" s="302" t="s">
        <v>23</v>
      </c>
      <c r="C18620" s="325" t="s">
        <v>612</v>
      </c>
      <c r="D18620" s="325">
        <v>60.5</v>
      </c>
      <c r="E18620" s="46">
        <v>30000</v>
      </c>
      <c r="F18620" s="130">
        <f t="shared" si="291"/>
        <v>1815000</v>
      </c>
      <c r="G18620" s="69"/>
    </row>
    <row r="18621" spans="1:7" ht="18" customHeight="1">
      <c r="A18621" s="323"/>
      <c r="B18621" s="302" t="s">
        <v>31</v>
      </c>
      <c r="C18621" s="325" t="s">
        <v>1108</v>
      </c>
      <c r="D18621" s="325">
        <v>50</v>
      </c>
      <c r="E18621" s="46">
        <v>34500</v>
      </c>
      <c r="F18621" s="130">
        <f t="shared" si="291"/>
        <v>1725000</v>
      </c>
      <c r="G18621" s="69"/>
    </row>
    <row r="18622" spans="1:7" ht="18" customHeight="1">
      <c r="A18622" s="323"/>
      <c r="B18622" s="302"/>
      <c r="C18622" s="325"/>
      <c r="D18622" s="325"/>
      <c r="E18622" s="46"/>
      <c r="F18622" s="130">
        <f t="shared" si="291"/>
        <v>0</v>
      </c>
      <c r="G18622" s="69"/>
    </row>
    <row r="18623" spans="1:7" ht="18" customHeight="1">
      <c r="A18623" s="323" t="s">
        <v>178</v>
      </c>
      <c r="B18623" s="302" t="s">
        <v>31</v>
      </c>
      <c r="C18623" s="325" t="s">
        <v>1166</v>
      </c>
      <c r="D18623" s="325">
        <v>113.5</v>
      </c>
      <c r="E18623" s="46">
        <v>36500</v>
      </c>
      <c r="F18623" s="130">
        <f t="shared" si="291"/>
        <v>4142750</v>
      </c>
      <c r="G18623" s="86">
        <f>SUM(F18623:F18624)</f>
        <v>6314500</v>
      </c>
    </row>
    <row r="18624" spans="1:7" ht="18" customHeight="1">
      <c r="A18624" s="323"/>
      <c r="B18624" s="302" t="s">
        <v>31</v>
      </c>
      <c r="C18624" s="325" t="s">
        <v>1312</v>
      </c>
      <c r="D18624" s="325">
        <v>59.5</v>
      </c>
      <c r="E18624" s="46">
        <v>36500</v>
      </c>
      <c r="F18624" s="130">
        <f t="shared" si="291"/>
        <v>2171750</v>
      </c>
      <c r="G18624" s="69"/>
    </row>
    <row r="18625" spans="1:7" ht="18" customHeight="1">
      <c r="A18625" s="323"/>
      <c r="B18625" s="302"/>
      <c r="C18625" s="325"/>
      <c r="D18625" s="325"/>
      <c r="E18625" s="46"/>
      <c r="F18625" s="130">
        <f t="shared" si="291"/>
        <v>0</v>
      </c>
      <c r="G18625" s="69"/>
    </row>
    <row r="18626" spans="1:7" ht="18" customHeight="1">
      <c r="A18626" s="323" t="s">
        <v>523</v>
      </c>
      <c r="B18626" s="302" t="s">
        <v>31</v>
      </c>
      <c r="C18626" s="325" t="s">
        <v>1798</v>
      </c>
      <c r="D18626" s="325">
        <v>27.6</v>
      </c>
      <c r="E18626" s="46">
        <v>35000</v>
      </c>
      <c r="F18626" s="130">
        <f t="shared" si="291"/>
        <v>966000</v>
      </c>
      <c r="G18626" s="86">
        <f>SUM(F18626:F18627)</f>
        <v>2138500</v>
      </c>
    </row>
    <row r="18627" spans="1:7" ht="18" customHeight="1">
      <c r="A18627" s="323"/>
      <c r="B18627" s="302" t="s">
        <v>31</v>
      </c>
      <c r="C18627" s="325" t="s">
        <v>3672</v>
      </c>
      <c r="D18627" s="325">
        <v>33.5</v>
      </c>
      <c r="E18627" s="46">
        <v>35000</v>
      </c>
      <c r="F18627" s="130">
        <f t="shared" si="291"/>
        <v>1172500</v>
      </c>
      <c r="G18627" s="69"/>
    </row>
    <row r="18628" spans="1:7" ht="18" customHeight="1">
      <c r="A18628" s="323"/>
      <c r="B18628" s="302"/>
      <c r="C18628" s="325"/>
      <c r="D18628" s="325"/>
      <c r="E18628" s="46"/>
      <c r="F18628" s="130">
        <f t="shared" si="291"/>
        <v>0</v>
      </c>
      <c r="G18628" s="69"/>
    </row>
    <row r="18629" spans="1:7" ht="18" customHeight="1">
      <c r="A18629" s="458" t="s">
        <v>2458</v>
      </c>
      <c r="B18629" s="302" t="s">
        <v>23</v>
      </c>
      <c r="C18629" s="325" t="s">
        <v>446</v>
      </c>
      <c r="D18629" s="325">
        <v>100</v>
      </c>
      <c r="E18629" s="46">
        <v>34500</v>
      </c>
      <c r="F18629" s="130">
        <f t="shared" si="291"/>
        <v>3450000</v>
      </c>
      <c r="G18629" s="86">
        <f>SUM(F18629:F18632)</f>
        <v>24493200</v>
      </c>
    </row>
    <row r="18630" spans="1:7" ht="18" customHeight="1">
      <c r="A18630" s="323"/>
      <c r="B18630" s="302" t="s">
        <v>31</v>
      </c>
      <c r="C18630" s="325" t="s">
        <v>3195</v>
      </c>
      <c r="D18630" s="325">
        <v>293.5</v>
      </c>
      <c r="E18630" s="46">
        <v>32000</v>
      </c>
      <c r="F18630" s="130">
        <f t="shared" si="291"/>
        <v>9392000</v>
      </c>
      <c r="G18630" s="69"/>
    </row>
    <row r="18631" spans="1:7" ht="18" customHeight="1">
      <c r="A18631" s="323"/>
      <c r="B18631" s="302" t="s">
        <v>31</v>
      </c>
      <c r="C18631" s="325" t="s">
        <v>190</v>
      </c>
      <c r="D18631" s="325">
        <v>151.6</v>
      </c>
      <c r="E18631" s="46">
        <v>32000</v>
      </c>
      <c r="F18631" s="130">
        <f t="shared" si="291"/>
        <v>4851200</v>
      </c>
      <c r="G18631" s="69"/>
    </row>
    <row r="18632" spans="1:7" ht="18" customHeight="1">
      <c r="A18632" s="323"/>
      <c r="B18632" s="302" t="s">
        <v>31</v>
      </c>
      <c r="C18632" s="325" t="s">
        <v>1838</v>
      </c>
      <c r="D18632" s="325">
        <v>212.5</v>
      </c>
      <c r="E18632" s="46">
        <v>32000</v>
      </c>
      <c r="F18632" s="130">
        <f t="shared" si="291"/>
        <v>6800000</v>
      </c>
      <c r="G18632" s="69"/>
    </row>
    <row r="18633" spans="1:7" ht="18" customHeight="1">
      <c r="A18633" s="323"/>
      <c r="B18633" s="302"/>
      <c r="C18633" s="325"/>
      <c r="D18633" s="325"/>
      <c r="E18633" s="46"/>
      <c r="F18633" s="130">
        <f t="shared" si="291"/>
        <v>0</v>
      </c>
      <c r="G18633" s="69"/>
    </row>
    <row r="18634" spans="1:7" ht="18" customHeight="1">
      <c r="A18634" s="323" t="s">
        <v>90</v>
      </c>
      <c r="B18634" s="439" t="s">
        <v>3674</v>
      </c>
      <c r="C18634" s="430"/>
      <c r="D18634" s="430">
        <v>-469</v>
      </c>
      <c r="E18634" s="54">
        <v>25000</v>
      </c>
      <c r="F18634" s="140">
        <f t="shared" si="291"/>
        <v>-11725000</v>
      </c>
      <c r="G18634" s="86">
        <f>SUM(F18634:F18635)</f>
        <v>-17365000</v>
      </c>
    </row>
    <row r="18635" spans="1:7" ht="18" customHeight="1">
      <c r="A18635" s="533"/>
      <c r="B18635" s="447" t="s">
        <v>3675</v>
      </c>
      <c r="C18635" s="497"/>
      <c r="D18635" s="497">
        <v>-200</v>
      </c>
      <c r="E18635" s="123">
        <v>28200</v>
      </c>
      <c r="F18635" s="164">
        <f t="shared" si="291"/>
        <v>-5640000</v>
      </c>
      <c r="G18635" s="92"/>
    </row>
    <row r="18636" spans="1:7" ht="18" customHeight="1">
      <c r="A18636" s="526"/>
      <c r="B18636" s="435"/>
      <c r="C18636" s="484"/>
      <c r="D18636" s="484"/>
      <c r="E18636" s="113"/>
      <c r="F18636" s="126"/>
      <c r="G18636" s="9"/>
    </row>
    <row r="18637" spans="1:7" ht="18" customHeight="1">
      <c r="A18637" s="537">
        <v>42563</v>
      </c>
      <c r="B18637" s="355"/>
      <c r="C18637" s="491" t="s">
        <v>398</v>
      </c>
      <c r="D18637" s="525"/>
      <c r="F18637" s="127"/>
    </row>
    <row r="18638" spans="1:7" ht="18" customHeight="1">
      <c r="A18638" s="531" t="s">
        <v>3125</v>
      </c>
      <c r="B18638" s="436" t="s">
        <v>134</v>
      </c>
      <c r="C18638" s="494" t="s">
        <v>152</v>
      </c>
      <c r="D18638" s="527">
        <f>SUM(D18639:D18750)</f>
        <v>14584.800000000001</v>
      </c>
      <c r="E18638" s="166"/>
      <c r="F18638" s="166">
        <f>SUM(F18639:F18750)</f>
        <v>489939070</v>
      </c>
      <c r="G18638" s="166">
        <f>SUM(G18639:G18750)</f>
        <v>489939070</v>
      </c>
    </row>
    <row r="18639" spans="1:7" ht="18" customHeight="1">
      <c r="A18639" s="532" t="s">
        <v>354</v>
      </c>
      <c r="B18639" s="441" t="s">
        <v>13</v>
      </c>
      <c r="C18639" s="492" t="s">
        <v>3678</v>
      </c>
      <c r="D18639" s="492">
        <v>32.5</v>
      </c>
      <c r="E18639" s="62">
        <v>30500</v>
      </c>
      <c r="F18639" s="139">
        <f t="shared" si="291"/>
        <v>991250</v>
      </c>
      <c r="G18639" s="85">
        <f>SUM(F18639:F18640)</f>
        <v>4561250</v>
      </c>
    </row>
    <row r="18640" spans="1:7" ht="18" customHeight="1">
      <c r="A18640" s="323"/>
      <c r="B18640" s="302" t="s">
        <v>13</v>
      </c>
      <c r="C18640" s="325" t="s">
        <v>1590</v>
      </c>
      <c r="D18640" s="325">
        <v>102</v>
      </c>
      <c r="E18640" s="46">
        <v>35000</v>
      </c>
      <c r="F18640" s="130">
        <f t="shared" si="291"/>
        <v>3570000</v>
      </c>
      <c r="G18640" s="69"/>
    </row>
    <row r="18641" spans="1:8" ht="18" customHeight="1">
      <c r="A18641" s="323"/>
      <c r="B18641" s="302"/>
      <c r="C18641" s="325"/>
      <c r="D18641" s="325"/>
      <c r="E18641" s="46"/>
      <c r="F18641" s="130">
        <f t="shared" si="291"/>
        <v>0</v>
      </c>
      <c r="G18641" s="69"/>
    </row>
    <row r="18642" spans="1:8" ht="18" customHeight="1">
      <c r="A18642" s="323" t="s">
        <v>12</v>
      </c>
      <c r="B18642" s="302" t="s">
        <v>13</v>
      </c>
      <c r="C18642" s="325" t="s">
        <v>3682</v>
      </c>
      <c r="D18642" s="325">
        <v>105.4</v>
      </c>
      <c r="E18642" s="46">
        <v>30500</v>
      </c>
      <c r="F18642" s="130">
        <f t="shared" si="291"/>
        <v>3214700</v>
      </c>
      <c r="G18642" s="86">
        <f>F18642</f>
        <v>3214700</v>
      </c>
    </row>
    <row r="18643" spans="1:8" ht="18" customHeight="1">
      <c r="A18643" s="323"/>
      <c r="B18643" s="302"/>
      <c r="C18643" s="325"/>
      <c r="D18643" s="325"/>
      <c r="E18643" s="46"/>
      <c r="F18643" s="130">
        <f t="shared" si="291"/>
        <v>0</v>
      </c>
      <c r="G18643" s="69"/>
    </row>
    <row r="18644" spans="1:8" ht="18" customHeight="1">
      <c r="A18644" s="323" t="s">
        <v>2658</v>
      </c>
      <c r="B18644" s="302" t="s">
        <v>13</v>
      </c>
      <c r="C18644" s="325" t="s">
        <v>14</v>
      </c>
      <c r="D18644" s="325">
        <v>50</v>
      </c>
      <c r="E18644" s="46">
        <v>31000</v>
      </c>
      <c r="F18644" s="130">
        <f t="shared" si="291"/>
        <v>1550000</v>
      </c>
      <c r="G18644" s="86">
        <f>SUM(F18644:F18645)</f>
        <v>2480000</v>
      </c>
      <c r="H18644" s="277" t="s">
        <v>2474</v>
      </c>
    </row>
    <row r="18645" spans="1:8" ht="18" customHeight="1">
      <c r="A18645" s="323"/>
      <c r="B18645" s="302" t="s">
        <v>13</v>
      </c>
      <c r="C18645" s="325" t="s">
        <v>75</v>
      </c>
      <c r="D18645" s="325">
        <v>30</v>
      </c>
      <c r="E18645" s="46">
        <v>31000</v>
      </c>
      <c r="F18645" s="130">
        <f t="shared" si="291"/>
        <v>930000</v>
      </c>
      <c r="G18645" s="69"/>
    </row>
    <row r="18646" spans="1:8" ht="18" customHeight="1">
      <c r="A18646" s="323"/>
      <c r="B18646" s="302"/>
      <c r="C18646" s="325"/>
      <c r="D18646" s="325"/>
      <c r="E18646" s="46"/>
      <c r="F18646" s="130">
        <f t="shared" si="291"/>
        <v>0</v>
      </c>
      <c r="G18646" s="69"/>
    </row>
    <row r="18647" spans="1:8" ht="18" customHeight="1">
      <c r="A18647" s="323" t="s">
        <v>2305</v>
      </c>
      <c r="B18647" s="302" t="s">
        <v>13</v>
      </c>
      <c r="C18647" s="325" t="s">
        <v>76</v>
      </c>
      <c r="D18647" s="325">
        <v>110</v>
      </c>
      <c r="E18647" s="46">
        <v>31000</v>
      </c>
      <c r="F18647" s="130">
        <f t="shared" si="291"/>
        <v>3410000</v>
      </c>
      <c r="G18647" s="86">
        <f>F18647</f>
        <v>3410000</v>
      </c>
    </row>
    <row r="18648" spans="1:8" ht="18" customHeight="1">
      <c r="A18648" s="323"/>
      <c r="B18648" s="302"/>
      <c r="C18648" s="325"/>
      <c r="D18648" s="325"/>
      <c r="E18648" s="46"/>
      <c r="F18648" s="130">
        <f t="shared" si="291"/>
        <v>0</v>
      </c>
      <c r="G18648" s="86"/>
    </row>
    <row r="18649" spans="1:8" ht="18" customHeight="1">
      <c r="A18649" s="323" t="s">
        <v>2273</v>
      </c>
      <c r="B18649" s="444" t="s">
        <v>137</v>
      </c>
      <c r="C18649" s="482" t="s">
        <v>863</v>
      </c>
      <c r="D18649" s="482">
        <v>50</v>
      </c>
      <c r="E18649" s="116">
        <v>38500</v>
      </c>
      <c r="F18649" s="131">
        <f t="shared" si="291"/>
        <v>1925000</v>
      </c>
      <c r="G18649" s="86">
        <f>SUM(F18649:F18650)</f>
        <v>6025000</v>
      </c>
    </row>
    <row r="18650" spans="1:8" ht="18" customHeight="1">
      <c r="A18650" s="323"/>
      <c r="B18650" s="444" t="s">
        <v>137</v>
      </c>
      <c r="C18650" s="482" t="s">
        <v>139</v>
      </c>
      <c r="D18650" s="482">
        <v>100</v>
      </c>
      <c r="E18650" s="116">
        <v>41000</v>
      </c>
      <c r="F18650" s="131">
        <f t="shared" si="291"/>
        <v>4100000</v>
      </c>
      <c r="G18650" s="86"/>
    </row>
    <row r="18651" spans="1:8" ht="18" customHeight="1">
      <c r="A18651" s="323"/>
      <c r="B18651" s="302"/>
      <c r="C18651" s="325"/>
      <c r="D18651" s="325"/>
      <c r="E18651" s="46"/>
      <c r="F18651" s="130">
        <f t="shared" si="291"/>
        <v>0</v>
      </c>
      <c r="G18651" s="69"/>
    </row>
    <row r="18652" spans="1:8" ht="18" customHeight="1">
      <c r="A18652" s="323" t="s">
        <v>2965</v>
      </c>
      <c r="B18652" s="302" t="s">
        <v>13</v>
      </c>
      <c r="C18652" s="325" t="s">
        <v>3676</v>
      </c>
      <c r="D18652" s="325">
        <v>512.20000000000005</v>
      </c>
      <c r="E18652" s="46">
        <v>31000</v>
      </c>
      <c r="F18652" s="130">
        <f t="shared" si="291"/>
        <v>15878200.000000002</v>
      </c>
      <c r="G18652" s="86">
        <f>F18652</f>
        <v>15878200.000000002</v>
      </c>
      <c r="H18652" s="277" t="s">
        <v>2474</v>
      </c>
    </row>
    <row r="18653" spans="1:8" ht="18" customHeight="1">
      <c r="A18653" s="323"/>
      <c r="B18653" s="302"/>
      <c r="C18653" s="325"/>
      <c r="D18653" s="325"/>
      <c r="E18653" s="46"/>
      <c r="F18653" s="130">
        <f t="shared" si="291"/>
        <v>0</v>
      </c>
      <c r="G18653" s="69"/>
    </row>
    <row r="18654" spans="1:8" ht="18" customHeight="1">
      <c r="A18654" s="323" t="s">
        <v>591</v>
      </c>
      <c r="B18654" s="302" t="s">
        <v>13</v>
      </c>
      <c r="C18654" s="325" t="s">
        <v>575</v>
      </c>
      <c r="D18654" s="325">
        <v>170</v>
      </c>
      <c r="E18654" s="46">
        <v>31000</v>
      </c>
      <c r="F18654" s="130">
        <f t="shared" si="291"/>
        <v>5270000</v>
      </c>
      <c r="G18654" s="86">
        <f>SUM(F18654:F18655)</f>
        <v>6820000</v>
      </c>
    </row>
    <row r="18655" spans="1:8" ht="18" customHeight="1">
      <c r="A18655" s="323"/>
      <c r="B18655" s="302" t="s">
        <v>13</v>
      </c>
      <c r="C18655" s="325" t="s">
        <v>75</v>
      </c>
      <c r="D18655" s="325">
        <v>50</v>
      </c>
      <c r="E18655" s="46">
        <v>31000</v>
      </c>
      <c r="F18655" s="130">
        <f t="shared" si="291"/>
        <v>1550000</v>
      </c>
      <c r="G18655" s="69"/>
    </row>
    <row r="18656" spans="1:8" ht="18" customHeight="1">
      <c r="A18656" s="323"/>
      <c r="B18656" s="302"/>
      <c r="C18656" s="325"/>
      <c r="D18656" s="325"/>
      <c r="E18656" s="46"/>
      <c r="F18656" s="130">
        <f t="shared" si="291"/>
        <v>0</v>
      </c>
      <c r="G18656" s="69"/>
    </row>
    <row r="18657" spans="1:8" ht="18" customHeight="1">
      <c r="A18657" s="323" t="s">
        <v>193</v>
      </c>
      <c r="B18657" s="302" t="s">
        <v>31</v>
      </c>
      <c r="C18657" s="325" t="s">
        <v>1906</v>
      </c>
      <c r="D18657" s="325">
        <v>477.5</v>
      </c>
      <c r="E18657" s="46">
        <v>36500</v>
      </c>
      <c r="F18657" s="130">
        <f t="shared" si="291"/>
        <v>17428750</v>
      </c>
      <c r="G18657" s="86">
        <f>SUM(F18657:F18658)</f>
        <v>55476350</v>
      </c>
      <c r="H18657" s="277" t="s">
        <v>2474</v>
      </c>
    </row>
    <row r="18658" spans="1:8" ht="18" customHeight="1">
      <c r="A18658" s="323"/>
      <c r="B18658" s="302" t="s">
        <v>31</v>
      </c>
      <c r="C18658" s="325" t="s">
        <v>329</v>
      </c>
      <c r="D18658" s="325">
        <v>1042.4000000000001</v>
      </c>
      <c r="E18658" s="46">
        <v>36500</v>
      </c>
      <c r="F18658" s="130">
        <f t="shared" ref="F18658:F18726" si="292">E18658*D18658</f>
        <v>38047600</v>
      </c>
      <c r="G18658" s="69"/>
    </row>
    <row r="18659" spans="1:8" ht="18" customHeight="1">
      <c r="A18659" s="323"/>
      <c r="B18659" s="302"/>
      <c r="C18659" s="325"/>
      <c r="D18659" s="325"/>
      <c r="E18659" s="46"/>
      <c r="F18659" s="130">
        <f t="shared" si="292"/>
        <v>0</v>
      </c>
      <c r="G18659" s="69"/>
    </row>
    <row r="18660" spans="1:8" ht="18" customHeight="1">
      <c r="A18660" s="323" t="s">
        <v>145</v>
      </c>
      <c r="B18660" s="302" t="s">
        <v>132</v>
      </c>
      <c r="C18660" s="325" t="s">
        <v>3677</v>
      </c>
      <c r="D18660" s="325">
        <v>112.9</v>
      </c>
      <c r="E18660" s="46">
        <v>30000</v>
      </c>
      <c r="F18660" s="130">
        <f t="shared" si="292"/>
        <v>3387000</v>
      </c>
      <c r="G18660" s="86">
        <f>SUM(F18660:F18664)</f>
        <v>35866200</v>
      </c>
      <c r="H18660" s="277" t="s">
        <v>2474</v>
      </c>
    </row>
    <row r="18661" spans="1:8" ht="18" customHeight="1">
      <c r="A18661" s="323"/>
      <c r="B18661" s="302" t="s">
        <v>515</v>
      </c>
      <c r="C18661" s="325" t="s">
        <v>3677</v>
      </c>
      <c r="D18661" s="325">
        <v>323.7</v>
      </c>
      <c r="E18661" s="46">
        <v>28000</v>
      </c>
      <c r="F18661" s="130">
        <f t="shared" si="292"/>
        <v>9063600</v>
      </c>
      <c r="G18661" s="69"/>
    </row>
    <row r="18662" spans="1:8" ht="18" customHeight="1">
      <c r="A18662" s="323"/>
      <c r="B18662" s="302" t="s">
        <v>31</v>
      </c>
      <c r="C18662" s="325" t="s">
        <v>1318</v>
      </c>
      <c r="D18662" s="325">
        <v>50</v>
      </c>
      <c r="E18662" s="46">
        <v>28500</v>
      </c>
      <c r="F18662" s="130">
        <f t="shared" si="292"/>
        <v>1425000</v>
      </c>
      <c r="G18662" s="69"/>
    </row>
    <row r="18663" spans="1:8" ht="18" customHeight="1">
      <c r="A18663" s="323"/>
      <c r="B18663" s="302" t="s">
        <v>31</v>
      </c>
      <c r="C18663" s="325" t="s">
        <v>15</v>
      </c>
      <c r="D18663" s="325">
        <v>200</v>
      </c>
      <c r="E18663" s="46">
        <v>28500</v>
      </c>
      <c r="F18663" s="130">
        <f t="shared" si="292"/>
        <v>5700000</v>
      </c>
      <c r="G18663" s="69"/>
    </row>
    <row r="18664" spans="1:8" ht="18" customHeight="1">
      <c r="A18664" s="323"/>
      <c r="B18664" s="302" t="s">
        <v>31</v>
      </c>
      <c r="C18664" s="325" t="s">
        <v>186</v>
      </c>
      <c r="D18664" s="325">
        <v>571.6</v>
      </c>
      <c r="E18664" s="46">
        <v>28500</v>
      </c>
      <c r="F18664" s="130">
        <f t="shared" si="292"/>
        <v>16290600</v>
      </c>
      <c r="G18664" s="69"/>
    </row>
    <row r="18665" spans="1:8" ht="18" customHeight="1">
      <c r="A18665" s="323"/>
      <c r="B18665" s="302"/>
      <c r="C18665" s="325"/>
      <c r="D18665" s="325"/>
      <c r="E18665" s="46"/>
      <c r="F18665" s="130">
        <f t="shared" si="292"/>
        <v>0</v>
      </c>
      <c r="G18665" s="69"/>
    </row>
    <row r="18666" spans="1:8" ht="18" customHeight="1">
      <c r="A18666" s="323" t="s">
        <v>93</v>
      </c>
      <c r="B18666" s="302" t="s">
        <v>23</v>
      </c>
      <c r="C18666" s="325" t="s">
        <v>1231</v>
      </c>
      <c r="D18666" s="325">
        <v>58</v>
      </c>
      <c r="E18666" s="46">
        <v>34500</v>
      </c>
      <c r="F18666" s="130">
        <f t="shared" si="292"/>
        <v>2001000</v>
      </c>
      <c r="G18666" s="86">
        <f>F18666</f>
        <v>2001000</v>
      </c>
      <c r="H18666" s="277" t="s">
        <v>2474</v>
      </c>
    </row>
    <row r="18667" spans="1:8" ht="18" customHeight="1">
      <c r="A18667" s="323"/>
      <c r="B18667" s="302"/>
      <c r="C18667" s="325"/>
      <c r="D18667" s="325"/>
      <c r="E18667" s="46"/>
      <c r="F18667" s="130">
        <f t="shared" si="292"/>
        <v>0</v>
      </c>
      <c r="G18667" s="69"/>
    </row>
    <row r="18668" spans="1:8" ht="18" customHeight="1">
      <c r="A18668" s="323" t="s">
        <v>1470</v>
      </c>
      <c r="B18668" s="302" t="s">
        <v>13</v>
      </c>
      <c r="C18668" s="325" t="s">
        <v>221</v>
      </c>
      <c r="D18668" s="325">
        <v>274.2</v>
      </c>
      <c r="E18668" s="46">
        <v>33800</v>
      </c>
      <c r="F18668" s="130">
        <f t="shared" si="292"/>
        <v>9267960</v>
      </c>
      <c r="G18668" s="86">
        <f>SUM(F18668:F18669)</f>
        <v>14868620</v>
      </c>
      <c r="H18668" s="277" t="s">
        <v>2474</v>
      </c>
    </row>
    <row r="18669" spans="1:8" ht="18" customHeight="1">
      <c r="A18669" s="323"/>
      <c r="B18669" s="302" t="s">
        <v>13</v>
      </c>
      <c r="C18669" s="325" t="s">
        <v>1694</v>
      </c>
      <c r="D18669" s="325">
        <v>165.7</v>
      </c>
      <c r="E18669" s="46">
        <v>33800</v>
      </c>
      <c r="F18669" s="130">
        <f t="shared" si="292"/>
        <v>5600660</v>
      </c>
      <c r="G18669" s="69"/>
    </row>
    <row r="18670" spans="1:8" ht="18" customHeight="1">
      <c r="A18670" s="323"/>
      <c r="B18670" s="302"/>
      <c r="C18670" s="325"/>
      <c r="D18670" s="325"/>
      <c r="E18670" s="46"/>
      <c r="F18670" s="130">
        <f t="shared" si="292"/>
        <v>0</v>
      </c>
      <c r="G18670" s="69"/>
    </row>
    <row r="18671" spans="1:8" ht="18" customHeight="1">
      <c r="A18671" s="323" t="s">
        <v>258</v>
      </c>
      <c r="B18671" s="302" t="s">
        <v>13</v>
      </c>
      <c r="C18671" s="325" t="s">
        <v>76</v>
      </c>
      <c r="D18671" s="325">
        <v>200</v>
      </c>
      <c r="E18671" s="46">
        <v>31000</v>
      </c>
      <c r="F18671" s="130">
        <f t="shared" si="292"/>
        <v>6200000</v>
      </c>
      <c r="G18671" s="86">
        <f>SUM(F18671:F18672)</f>
        <v>13772150</v>
      </c>
      <c r="H18671" s="277" t="s">
        <v>2474</v>
      </c>
    </row>
    <row r="18672" spans="1:8" ht="18" customHeight="1">
      <c r="A18672" s="323"/>
      <c r="B18672" s="302" t="s">
        <v>31</v>
      </c>
      <c r="C18672" s="325" t="s">
        <v>186</v>
      </c>
      <c r="D18672" s="325">
        <v>213.3</v>
      </c>
      <c r="E18672" s="46">
        <v>35500</v>
      </c>
      <c r="F18672" s="130">
        <f t="shared" si="292"/>
        <v>7572150</v>
      </c>
      <c r="G18672" s="69"/>
    </row>
    <row r="18673" spans="1:8" ht="18" customHeight="1">
      <c r="A18673" s="323"/>
      <c r="B18673" s="302"/>
      <c r="C18673" s="325"/>
      <c r="D18673" s="325"/>
      <c r="E18673" s="46"/>
      <c r="F18673" s="130">
        <f t="shared" si="292"/>
        <v>0</v>
      </c>
      <c r="G18673" s="69"/>
    </row>
    <row r="18674" spans="1:8" ht="18" customHeight="1">
      <c r="A18674" s="323" t="s">
        <v>330</v>
      </c>
      <c r="B18674" s="302" t="s">
        <v>13</v>
      </c>
      <c r="C18674" s="325" t="s">
        <v>1232</v>
      </c>
      <c r="D18674" s="325">
        <v>53.3</v>
      </c>
      <c r="E18674" s="46">
        <v>30500</v>
      </c>
      <c r="F18674" s="130">
        <f t="shared" si="292"/>
        <v>1625650</v>
      </c>
      <c r="G18674" s="86">
        <f>SUM(F18674:F18676)</f>
        <v>4040900</v>
      </c>
      <c r="H18674" s="277" t="s">
        <v>2474</v>
      </c>
    </row>
    <row r="18675" spans="1:8" ht="18" customHeight="1">
      <c r="A18675" s="323"/>
      <c r="B18675" s="302" t="s">
        <v>13</v>
      </c>
      <c r="C18675" s="325" t="s">
        <v>3676</v>
      </c>
      <c r="D18675" s="325">
        <v>50.5</v>
      </c>
      <c r="E18675" s="46">
        <v>30500</v>
      </c>
      <c r="F18675" s="130">
        <f t="shared" si="292"/>
        <v>1540250</v>
      </c>
      <c r="G18675" s="69"/>
    </row>
    <row r="18676" spans="1:8" ht="18" customHeight="1">
      <c r="A18676" s="323"/>
      <c r="B18676" s="302" t="s">
        <v>31</v>
      </c>
      <c r="C18676" s="325" t="s">
        <v>189</v>
      </c>
      <c r="D18676" s="325">
        <v>25</v>
      </c>
      <c r="E18676" s="46">
        <v>35000</v>
      </c>
      <c r="F18676" s="130">
        <f>E18676*D18676</f>
        <v>875000</v>
      </c>
      <c r="G18676" s="86"/>
    </row>
    <row r="18677" spans="1:8" ht="18" customHeight="1">
      <c r="A18677" s="323"/>
      <c r="B18677" s="302"/>
      <c r="C18677" s="325"/>
      <c r="D18677" s="325"/>
      <c r="E18677" s="46"/>
      <c r="F18677" s="130">
        <f t="shared" si="292"/>
        <v>0</v>
      </c>
      <c r="G18677" s="69"/>
    </row>
    <row r="18678" spans="1:8" ht="18" customHeight="1">
      <c r="A18678" s="323" t="s">
        <v>438</v>
      </c>
      <c r="B18678" s="444" t="s">
        <v>137</v>
      </c>
      <c r="C18678" s="482" t="s">
        <v>3683</v>
      </c>
      <c r="D18678" s="482">
        <v>187.8</v>
      </c>
      <c r="E18678" s="116">
        <v>44500</v>
      </c>
      <c r="F18678" s="131">
        <f t="shared" si="292"/>
        <v>8357100.0000000009</v>
      </c>
      <c r="G18678" s="86">
        <f>SUM(F18678:F18679)</f>
        <v>21262100</v>
      </c>
      <c r="H18678" s="277" t="s">
        <v>2474</v>
      </c>
    </row>
    <row r="18679" spans="1:8" ht="18" customHeight="1">
      <c r="A18679" s="323"/>
      <c r="B18679" s="444" t="s">
        <v>137</v>
      </c>
      <c r="C18679" s="482" t="s">
        <v>3684</v>
      </c>
      <c r="D18679" s="482">
        <v>290</v>
      </c>
      <c r="E18679" s="116">
        <v>44500</v>
      </c>
      <c r="F18679" s="131">
        <f t="shared" si="292"/>
        <v>12905000</v>
      </c>
      <c r="G18679" s="69"/>
    </row>
    <row r="18680" spans="1:8" ht="18" customHeight="1">
      <c r="A18680" s="323"/>
      <c r="B18680" s="302"/>
      <c r="C18680" s="325"/>
      <c r="D18680" s="325"/>
      <c r="E18680" s="46"/>
      <c r="F18680" s="130">
        <f t="shared" si="292"/>
        <v>0</v>
      </c>
      <c r="G18680" s="69"/>
    </row>
    <row r="18681" spans="1:8" ht="18" customHeight="1">
      <c r="A18681" s="323" t="s">
        <v>154</v>
      </c>
      <c r="B18681" s="443" t="s">
        <v>3632</v>
      </c>
      <c r="C18681" s="482" t="s">
        <v>1829</v>
      </c>
      <c r="D18681" s="482">
        <v>40</v>
      </c>
      <c r="E18681" s="116">
        <v>40500</v>
      </c>
      <c r="F18681" s="131">
        <f t="shared" si="292"/>
        <v>1620000</v>
      </c>
      <c r="G18681" s="86">
        <f>SUM(F18681:F18682)</f>
        <v>1539000</v>
      </c>
      <c r="H18681" s="277" t="s">
        <v>2474</v>
      </c>
    </row>
    <row r="18682" spans="1:8" ht="18" customHeight="1">
      <c r="A18682" s="323"/>
      <c r="B18682" s="439" t="s">
        <v>3681</v>
      </c>
      <c r="C18682" s="430"/>
      <c r="D18682" s="430">
        <v>-2</v>
      </c>
      <c r="E18682" s="54">
        <v>40500</v>
      </c>
      <c r="F18682" s="140">
        <f t="shared" si="292"/>
        <v>-81000</v>
      </c>
      <c r="G18682" s="69"/>
    </row>
    <row r="18683" spans="1:8" ht="18" customHeight="1">
      <c r="A18683" s="323"/>
      <c r="B18683" s="302"/>
      <c r="C18683" s="325"/>
      <c r="D18683" s="325"/>
      <c r="E18683" s="46"/>
      <c r="F18683" s="130">
        <f t="shared" si="292"/>
        <v>0</v>
      </c>
      <c r="G18683" s="69"/>
    </row>
    <row r="18684" spans="1:8" ht="18" customHeight="1">
      <c r="A18684" s="323" t="s">
        <v>3679</v>
      </c>
      <c r="B18684" s="444" t="s">
        <v>137</v>
      </c>
      <c r="C18684" s="482" t="s">
        <v>3651</v>
      </c>
      <c r="D18684" s="482">
        <v>41.3</v>
      </c>
      <c r="E18684" s="116">
        <v>50000</v>
      </c>
      <c r="F18684" s="131">
        <f t="shared" si="292"/>
        <v>2064999.9999999998</v>
      </c>
      <c r="G18684" s="86">
        <f>SUM(F18684:F18686)</f>
        <v>5625000</v>
      </c>
      <c r="H18684" s="277" t="s">
        <v>2474</v>
      </c>
    </row>
    <row r="18685" spans="1:8" ht="18" customHeight="1">
      <c r="A18685" s="323"/>
      <c r="B18685" s="444" t="s">
        <v>137</v>
      </c>
      <c r="C18685" s="482" t="s">
        <v>3680</v>
      </c>
      <c r="D18685" s="482">
        <v>53.1</v>
      </c>
      <c r="E18685" s="116">
        <v>50000</v>
      </c>
      <c r="F18685" s="131">
        <f t="shared" si="292"/>
        <v>2655000</v>
      </c>
      <c r="G18685" s="69"/>
    </row>
    <row r="18686" spans="1:8" ht="18" customHeight="1">
      <c r="A18686" s="323"/>
      <c r="B18686" s="444" t="s">
        <v>137</v>
      </c>
      <c r="C18686" s="482" t="s">
        <v>3639</v>
      </c>
      <c r="D18686" s="482">
        <v>18.100000000000001</v>
      </c>
      <c r="E18686" s="116">
        <v>50000</v>
      </c>
      <c r="F18686" s="131">
        <f t="shared" si="292"/>
        <v>905000.00000000012</v>
      </c>
      <c r="G18686" s="69"/>
    </row>
    <row r="18687" spans="1:8" ht="18" customHeight="1">
      <c r="A18687" s="323"/>
      <c r="B18687" s="302"/>
      <c r="C18687" s="325"/>
      <c r="D18687" s="325"/>
      <c r="E18687" s="46"/>
      <c r="F18687" s="130">
        <f t="shared" si="292"/>
        <v>0</v>
      </c>
      <c r="G18687" s="69"/>
    </row>
    <row r="18688" spans="1:8" ht="18" customHeight="1">
      <c r="A18688" s="323" t="s">
        <v>2492</v>
      </c>
      <c r="B18688" s="302" t="s">
        <v>13</v>
      </c>
      <c r="C18688" s="325" t="s">
        <v>43</v>
      </c>
      <c r="D18688" s="325">
        <v>10</v>
      </c>
      <c r="E18688" s="46">
        <v>30500</v>
      </c>
      <c r="F18688" s="130">
        <f t="shared" si="292"/>
        <v>305000</v>
      </c>
      <c r="G18688" s="86">
        <f>SUM(F18688:F18690)</f>
        <v>915000</v>
      </c>
    </row>
    <row r="18689" spans="1:9" ht="18" customHeight="1">
      <c r="A18689" s="323"/>
      <c r="B18689" s="302" t="s">
        <v>13</v>
      </c>
      <c r="C18689" s="325" t="s">
        <v>75</v>
      </c>
      <c r="D18689" s="325">
        <v>10</v>
      </c>
      <c r="E18689" s="46">
        <v>30500</v>
      </c>
      <c r="F18689" s="130">
        <f t="shared" si="292"/>
        <v>305000</v>
      </c>
      <c r="G18689" s="69"/>
    </row>
    <row r="18690" spans="1:9" ht="18" customHeight="1">
      <c r="A18690" s="323"/>
      <c r="B18690" s="302" t="s">
        <v>13</v>
      </c>
      <c r="C18690" s="325" t="s">
        <v>59</v>
      </c>
      <c r="D18690" s="325">
        <v>10</v>
      </c>
      <c r="E18690" s="46">
        <v>30500</v>
      </c>
      <c r="F18690" s="130">
        <f t="shared" si="292"/>
        <v>305000</v>
      </c>
      <c r="G18690" s="69"/>
    </row>
    <row r="18691" spans="1:9" ht="18" customHeight="1">
      <c r="A18691" s="323"/>
      <c r="B18691" s="302"/>
      <c r="C18691" s="325"/>
      <c r="D18691" s="325"/>
      <c r="E18691" s="46"/>
      <c r="F18691" s="130">
        <f t="shared" si="292"/>
        <v>0</v>
      </c>
      <c r="G18691" s="69"/>
    </row>
    <row r="18692" spans="1:9" ht="18" customHeight="1">
      <c r="A18692" s="323" t="s">
        <v>210</v>
      </c>
      <c r="B18692" s="302" t="s">
        <v>23</v>
      </c>
      <c r="C18692" s="325" t="s">
        <v>211</v>
      </c>
      <c r="D18692" s="325">
        <v>450</v>
      </c>
      <c r="E18692" s="46">
        <v>31000</v>
      </c>
      <c r="F18692" s="130">
        <f t="shared" si="292"/>
        <v>13950000</v>
      </c>
      <c r="G18692" s="86">
        <f>SUM(F18692:F18698)</f>
        <v>58811000</v>
      </c>
      <c r="H18692" s="277" t="s">
        <v>2474</v>
      </c>
    </row>
    <row r="18693" spans="1:9" ht="18" customHeight="1">
      <c r="A18693" s="323"/>
      <c r="B18693" s="302" t="s">
        <v>212</v>
      </c>
      <c r="C18693" s="325" t="s">
        <v>344</v>
      </c>
      <c r="D18693" s="325">
        <v>150</v>
      </c>
      <c r="E18693" s="46">
        <v>31000</v>
      </c>
      <c r="F18693" s="130">
        <f t="shared" si="292"/>
        <v>4650000</v>
      </c>
      <c r="G18693" s="69"/>
    </row>
    <row r="18694" spans="1:9" ht="18" customHeight="1">
      <c r="A18694" s="323"/>
      <c r="B18694" s="302" t="s">
        <v>212</v>
      </c>
      <c r="C18694" s="325" t="s">
        <v>213</v>
      </c>
      <c r="D18694" s="325">
        <v>475</v>
      </c>
      <c r="E18694" s="46">
        <v>31000</v>
      </c>
      <c r="F18694" s="130">
        <f t="shared" si="292"/>
        <v>14725000</v>
      </c>
      <c r="G18694" s="69"/>
    </row>
    <row r="18695" spans="1:9" ht="18" customHeight="1">
      <c r="A18695" s="323"/>
      <c r="B18695" s="302" t="s">
        <v>31</v>
      </c>
      <c r="C18695" s="325" t="s">
        <v>347</v>
      </c>
      <c r="D18695" s="325">
        <v>250</v>
      </c>
      <c r="E18695" s="46">
        <v>36000</v>
      </c>
      <c r="F18695" s="130">
        <f t="shared" si="292"/>
        <v>9000000</v>
      </c>
      <c r="G18695" s="69"/>
    </row>
    <row r="18696" spans="1:9" ht="18" customHeight="1">
      <c r="A18696" s="323"/>
      <c r="B18696" s="302" t="s">
        <v>31</v>
      </c>
      <c r="C18696" s="325" t="s">
        <v>171</v>
      </c>
      <c r="D18696" s="325">
        <v>250</v>
      </c>
      <c r="E18696" s="46">
        <v>36000</v>
      </c>
      <c r="F18696" s="130">
        <f t="shared" si="292"/>
        <v>9000000</v>
      </c>
      <c r="G18696" s="69"/>
    </row>
    <row r="18697" spans="1:9" ht="18" customHeight="1">
      <c r="A18697" s="323"/>
      <c r="B18697" s="302" t="s">
        <v>208</v>
      </c>
      <c r="C18697" s="325" t="s">
        <v>60</v>
      </c>
      <c r="D18697" s="325">
        <v>100</v>
      </c>
      <c r="E18697" s="46">
        <v>36500</v>
      </c>
      <c r="F18697" s="130">
        <f t="shared" si="292"/>
        <v>3650000</v>
      </c>
      <c r="G18697" s="69"/>
    </row>
    <row r="18698" spans="1:9" ht="18" customHeight="1">
      <c r="A18698" s="323"/>
      <c r="B18698" s="302" t="s">
        <v>132</v>
      </c>
      <c r="C18698" s="325" t="s">
        <v>416</v>
      </c>
      <c r="D18698" s="325">
        <v>109.6</v>
      </c>
      <c r="E18698" s="46">
        <v>35000</v>
      </c>
      <c r="F18698" s="130">
        <f t="shared" si="292"/>
        <v>3836000</v>
      </c>
      <c r="G18698" s="69"/>
    </row>
    <row r="18699" spans="1:9" ht="18" customHeight="1">
      <c r="A18699" s="323"/>
      <c r="B18699" s="302"/>
      <c r="C18699" s="325"/>
      <c r="D18699" s="325"/>
      <c r="E18699" s="46"/>
      <c r="F18699" s="130">
        <f t="shared" si="292"/>
        <v>0</v>
      </c>
      <c r="G18699" s="69"/>
    </row>
    <row r="18700" spans="1:9" ht="18" customHeight="1">
      <c r="A18700" s="323" t="s">
        <v>235</v>
      </c>
      <c r="B18700" s="302" t="s">
        <v>13</v>
      </c>
      <c r="C18700" s="325" t="s">
        <v>347</v>
      </c>
      <c r="D18700" s="325">
        <v>101.5</v>
      </c>
      <c r="E18700" s="46">
        <v>30500</v>
      </c>
      <c r="F18700" s="130">
        <f t="shared" si="292"/>
        <v>3095750</v>
      </c>
      <c r="G18700" s="86">
        <f>F18700</f>
        <v>3095750</v>
      </c>
      <c r="H18700" s="277" t="s">
        <v>2474</v>
      </c>
    </row>
    <row r="18701" spans="1:9" ht="18" customHeight="1">
      <c r="A18701" s="323"/>
      <c r="B18701" s="302"/>
      <c r="C18701" s="325"/>
      <c r="D18701" s="325"/>
      <c r="E18701" s="46"/>
      <c r="F18701" s="130">
        <f t="shared" si="292"/>
        <v>0</v>
      </c>
      <c r="G18701" s="69"/>
    </row>
    <row r="18702" spans="1:9" ht="18" customHeight="1">
      <c r="A18702" s="323" t="s">
        <v>2469</v>
      </c>
      <c r="B18702" s="302" t="s">
        <v>515</v>
      </c>
      <c r="C18702" s="325" t="s">
        <v>198</v>
      </c>
      <c r="D18702" s="325">
        <v>100</v>
      </c>
      <c r="E18702" s="46">
        <v>31500</v>
      </c>
      <c r="F18702" s="130">
        <f t="shared" si="292"/>
        <v>3150000</v>
      </c>
      <c r="G18702" s="86">
        <f>SUM(F18702:F18704)</f>
        <v>13088950</v>
      </c>
      <c r="H18702" s="277" t="s">
        <v>2474</v>
      </c>
      <c r="I18702" s="280" t="s">
        <v>2520</v>
      </c>
    </row>
    <row r="18703" spans="1:9" ht="18" customHeight="1">
      <c r="A18703" s="323"/>
      <c r="B18703" s="302" t="s">
        <v>31</v>
      </c>
      <c r="C18703" s="325" t="s">
        <v>1134</v>
      </c>
      <c r="D18703" s="325">
        <v>57</v>
      </c>
      <c r="E18703" s="46">
        <v>36500</v>
      </c>
      <c r="F18703" s="130">
        <f t="shared" si="292"/>
        <v>2080500</v>
      </c>
      <c r="G18703" s="69"/>
      <c r="I18703" s="280" t="s">
        <v>2520</v>
      </c>
    </row>
    <row r="18704" spans="1:9" ht="18" customHeight="1">
      <c r="A18704" s="323"/>
      <c r="B18704" s="302" t="s">
        <v>31</v>
      </c>
      <c r="C18704" s="325" t="s">
        <v>1237</v>
      </c>
      <c r="D18704" s="325">
        <v>215.3</v>
      </c>
      <c r="E18704" s="46">
        <v>36500</v>
      </c>
      <c r="F18704" s="130">
        <f t="shared" si="292"/>
        <v>7858450</v>
      </c>
      <c r="G18704" s="69"/>
      <c r="I18704" s="280" t="s">
        <v>3123</v>
      </c>
    </row>
    <row r="18705" spans="1:8" ht="18" customHeight="1">
      <c r="A18705" s="323"/>
      <c r="B18705" s="302"/>
      <c r="C18705" s="325"/>
      <c r="D18705" s="325"/>
      <c r="E18705" s="46"/>
      <c r="F18705" s="130">
        <f t="shared" si="292"/>
        <v>0</v>
      </c>
      <c r="G18705" s="69"/>
    </row>
    <row r="18706" spans="1:8" ht="18" customHeight="1">
      <c r="A18706" s="323" t="s">
        <v>88</v>
      </c>
      <c r="B18706" s="302" t="s">
        <v>13</v>
      </c>
      <c r="C18706" s="325" t="s">
        <v>416</v>
      </c>
      <c r="D18706" s="325">
        <v>479</v>
      </c>
      <c r="E18706" s="46">
        <v>29500</v>
      </c>
      <c r="F18706" s="130">
        <f t="shared" si="292"/>
        <v>14130500</v>
      </c>
      <c r="G18706" s="86">
        <f>SUM(F18706:F18707)</f>
        <v>27230250</v>
      </c>
      <c r="H18706" s="277" t="s">
        <v>2474</v>
      </c>
    </row>
    <row r="18707" spans="1:8" ht="18" customHeight="1">
      <c r="A18707" s="323"/>
      <c r="B18707" s="302" t="s">
        <v>13</v>
      </c>
      <c r="C18707" s="325" t="s">
        <v>416</v>
      </c>
      <c r="D18707" s="325">
        <v>429.5</v>
      </c>
      <c r="E18707" s="46">
        <v>30500</v>
      </c>
      <c r="F18707" s="130">
        <f t="shared" si="292"/>
        <v>13099750</v>
      </c>
      <c r="G18707" s="86"/>
    </row>
    <row r="18708" spans="1:8" ht="18" customHeight="1">
      <c r="A18708" s="323"/>
      <c r="B18708" s="302"/>
      <c r="C18708" s="325"/>
      <c r="D18708" s="325"/>
      <c r="E18708" s="46"/>
      <c r="F18708" s="130">
        <f t="shared" si="292"/>
        <v>0</v>
      </c>
      <c r="G18708" s="69"/>
    </row>
    <row r="18709" spans="1:8" ht="18" customHeight="1">
      <c r="A18709" s="323" t="s">
        <v>517</v>
      </c>
      <c r="B18709" s="302" t="s">
        <v>13</v>
      </c>
      <c r="C18709" s="325" t="s">
        <v>807</v>
      </c>
      <c r="D18709" s="325">
        <v>143.6</v>
      </c>
      <c r="E18709" s="46">
        <v>33500</v>
      </c>
      <c r="F18709" s="130">
        <f t="shared" si="292"/>
        <v>4810600</v>
      </c>
      <c r="G18709" s="86">
        <f>F18709</f>
        <v>4810600</v>
      </c>
      <c r="H18709" s="277" t="s">
        <v>2474</v>
      </c>
    </row>
    <row r="18710" spans="1:8" ht="18" customHeight="1">
      <c r="A18710" s="323"/>
      <c r="B18710" s="302"/>
      <c r="C18710" s="325"/>
      <c r="D18710" s="325"/>
      <c r="E18710" s="46"/>
      <c r="F18710" s="130">
        <f t="shared" si="292"/>
        <v>0</v>
      </c>
      <c r="G18710" s="69"/>
    </row>
    <row r="18711" spans="1:8" ht="18" customHeight="1">
      <c r="A18711" s="323" t="s">
        <v>727</v>
      </c>
      <c r="B18711" s="302" t="s">
        <v>13</v>
      </c>
      <c r="C18711" s="325" t="s">
        <v>1606</v>
      </c>
      <c r="D18711" s="325">
        <v>231.7</v>
      </c>
      <c r="E18711" s="46">
        <v>32000</v>
      </c>
      <c r="F18711" s="130">
        <f t="shared" si="292"/>
        <v>7414400</v>
      </c>
      <c r="G18711" s="86">
        <f>F18711</f>
        <v>7414400</v>
      </c>
      <c r="H18711" s="277" t="s">
        <v>2474</v>
      </c>
    </row>
    <row r="18712" spans="1:8" ht="18" customHeight="1">
      <c r="A18712" s="323"/>
      <c r="B18712" s="302"/>
      <c r="C18712" s="325"/>
      <c r="D18712" s="325"/>
      <c r="E18712" s="46"/>
      <c r="F18712" s="130">
        <f t="shared" si="292"/>
        <v>0</v>
      </c>
      <c r="G18712" s="69"/>
    </row>
    <row r="18713" spans="1:8" ht="18" customHeight="1">
      <c r="A18713" s="323" t="s">
        <v>207</v>
      </c>
      <c r="B18713" s="302" t="s">
        <v>23</v>
      </c>
      <c r="C18713" s="325" t="s">
        <v>535</v>
      </c>
      <c r="D18713" s="325">
        <v>172</v>
      </c>
      <c r="E18713" s="46">
        <v>35000</v>
      </c>
      <c r="F18713" s="130">
        <f t="shared" si="292"/>
        <v>6020000</v>
      </c>
      <c r="G18713" s="86">
        <f>SUM(F18713:F18714)</f>
        <v>12407500</v>
      </c>
      <c r="H18713" s="277" t="s">
        <v>2474</v>
      </c>
    </row>
    <row r="18714" spans="1:8" ht="18" customHeight="1">
      <c r="A18714" s="323"/>
      <c r="B18714" s="302" t="s">
        <v>31</v>
      </c>
      <c r="C18714" s="325" t="s">
        <v>182</v>
      </c>
      <c r="D18714" s="325">
        <v>175</v>
      </c>
      <c r="E18714" s="46">
        <v>36500</v>
      </c>
      <c r="F18714" s="130">
        <f t="shared" si="292"/>
        <v>6387500</v>
      </c>
      <c r="G18714" s="69"/>
    </row>
    <row r="18715" spans="1:8" ht="18" customHeight="1">
      <c r="A18715" s="323"/>
      <c r="B18715" s="302"/>
      <c r="C18715" s="325"/>
      <c r="D18715" s="325"/>
      <c r="E18715" s="46"/>
      <c r="F18715" s="130">
        <f t="shared" si="292"/>
        <v>0</v>
      </c>
      <c r="G18715" s="69"/>
    </row>
    <row r="18716" spans="1:8" ht="18" customHeight="1">
      <c r="A18716" s="323" t="s">
        <v>1843</v>
      </c>
      <c r="B18716" s="302" t="s">
        <v>31</v>
      </c>
      <c r="C18716" s="325" t="s">
        <v>3685</v>
      </c>
      <c r="D18716" s="325">
        <v>58.2</v>
      </c>
      <c r="E18716" s="46">
        <v>35000</v>
      </c>
      <c r="F18716" s="130">
        <f t="shared" si="292"/>
        <v>2037000</v>
      </c>
      <c r="G18716" s="86">
        <f>SUM(F18716:F18719)</f>
        <v>21528500</v>
      </c>
      <c r="H18716" s="277" t="s">
        <v>2474</v>
      </c>
    </row>
    <row r="18717" spans="1:8" ht="18" customHeight="1">
      <c r="A18717" s="323"/>
      <c r="B18717" s="302" t="s">
        <v>31</v>
      </c>
      <c r="C18717" s="325" t="s">
        <v>78</v>
      </c>
      <c r="D18717" s="325">
        <v>257.8</v>
      </c>
      <c r="E18717" s="46">
        <v>35000</v>
      </c>
      <c r="F18717" s="130">
        <f t="shared" si="292"/>
        <v>9023000</v>
      </c>
      <c r="G18717" s="69"/>
    </row>
    <row r="18718" spans="1:8" ht="18" customHeight="1">
      <c r="A18718" s="323"/>
      <c r="B18718" s="302" t="s">
        <v>31</v>
      </c>
      <c r="C18718" s="325" t="s">
        <v>184</v>
      </c>
      <c r="D18718" s="325">
        <v>212.3</v>
      </c>
      <c r="E18718" s="46">
        <v>35000</v>
      </c>
      <c r="F18718" s="130">
        <f t="shared" si="292"/>
        <v>7430500</v>
      </c>
      <c r="G18718" s="69"/>
    </row>
    <row r="18719" spans="1:8" ht="18" customHeight="1">
      <c r="A18719" s="323"/>
      <c r="B18719" s="302" t="s">
        <v>13</v>
      </c>
      <c r="C18719" s="325" t="s">
        <v>3691</v>
      </c>
      <c r="D18719" s="325">
        <v>98</v>
      </c>
      <c r="E18719" s="46">
        <v>31000</v>
      </c>
      <c r="F18719" s="130">
        <f t="shared" si="292"/>
        <v>3038000</v>
      </c>
      <c r="G18719" s="69"/>
    </row>
    <row r="18720" spans="1:8" ht="18" customHeight="1">
      <c r="A18720" s="323"/>
      <c r="B18720" s="302"/>
      <c r="C18720" s="325"/>
      <c r="D18720" s="325"/>
      <c r="E18720" s="46"/>
      <c r="F18720" s="130">
        <f t="shared" si="292"/>
        <v>0</v>
      </c>
      <c r="G18720" s="69"/>
    </row>
    <row r="18721" spans="1:8" ht="18" customHeight="1">
      <c r="A18721" s="323" t="s">
        <v>316</v>
      </c>
      <c r="B18721" s="302" t="s">
        <v>13</v>
      </c>
      <c r="C18721" s="325" t="s">
        <v>442</v>
      </c>
      <c r="D18721" s="325">
        <v>100</v>
      </c>
      <c r="E18721" s="46">
        <v>30500</v>
      </c>
      <c r="F18721" s="130">
        <f>E18721*D18721</f>
        <v>3050000</v>
      </c>
      <c r="G18721" s="86">
        <f>SUM(F18721:F18724)</f>
        <v>21542000</v>
      </c>
      <c r="H18721" s="277" t="s">
        <v>2474</v>
      </c>
    </row>
    <row r="18722" spans="1:8" ht="18" customHeight="1">
      <c r="A18722" s="323"/>
      <c r="B18722" s="302" t="s">
        <v>31</v>
      </c>
      <c r="C18722" s="325" t="s">
        <v>2757</v>
      </c>
      <c r="D18722" s="325">
        <v>185</v>
      </c>
      <c r="E18722" s="46">
        <v>34500</v>
      </c>
      <c r="F18722" s="130">
        <f t="shared" si="292"/>
        <v>6382500</v>
      </c>
      <c r="G18722" s="86"/>
    </row>
    <row r="18723" spans="1:8" ht="18" customHeight="1">
      <c r="A18723" s="323"/>
      <c r="B18723" s="302" t="s">
        <v>31</v>
      </c>
      <c r="C18723" s="325" t="s">
        <v>2611</v>
      </c>
      <c r="D18723" s="325">
        <v>160</v>
      </c>
      <c r="E18723" s="46">
        <v>34500</v>
      </c>
      <c r="F18723" s="130">
        <f t="shared" si="292"/>
        <v>5520000</v>
      </c>
      <c r="G18723" s="69"/>
    </row>
    <row r="18724" spans="1:8" ht="18" customHeight="1">
      <c r="A18724" s="323"/>
      <c r="B18724" s="302" t="s">
        <v>135</v>
      </c>
      <c r="C18724" s="325" t="s">
        <v>190</v>
      </c>
      <c r="D18724" s="325">
        <v>191</v>
      </c>
      <c r="E18724" s="46">
        <v>34500</v>
      </c>
      <c r="F18724" s="130">
        <f t="shared" si="292"/>
        <v>6589500</v>
      </c>
      <c r="G18724" s="69"/>
    </row>
    <row r="18725" spans="1:8" ht="18" customHeight="1">
      <c r="A18725" s="323"/>
      <c r="B18725" s="302"/>
      <c r="C18725" s="325"/>
      <c r="D18725" s="325"/>
      <c r="E18725" s="46"/>
      <c r="F18725" s="130">
        <f t="shared" si="292"/>
        <v>0</v>
      </c>
      <c r="G18725" s="69"/>
    </row>
    <row r="18726" spans="1:8" ht="18" customHeight="1">
      <c r="A18726" s="458" t="s">
        <v>2458</v>
      </c>
      <c r="B18726" s="302" t="s">
        <v>390</v>
      </c>
      <c r="C18726" s="325" t="s">
        <v>3686</v>
      </c>
      <c r="D18726" s="325">
        <v>219.8</v>
      </c>
      <c r="E18726" s="46">
        <v>33500</v>
      </c>
      <c r="F18726" s="130">
        <f t="shared" si="292"/>
        <v>7363300</v>
      </c>
      <c r="G18726" s="86">
        <f>SUM(F18726:F18731)</f>
        <v>34918300</v>
      </c>
      <c r="H18726" s="277" t="s">
        <v>2474</v>
      </c>
    </row>
    <row r="18727" spans="1:8" ht="18" customHeight="1">
      <c r="A18727" s="323"/>
      <c r="B18727" s="302" t="s">
        <v>31</v>
      </c>
      <c r="C18727" s="325" t="s">
        <v>25</v>
      </c>
      <c r="D18727" s="325">
        <v>25</v>
      </c>
      <c r="E18727" s="46">
        <v>34000</v>
      </c>
      <c r="F18727" s="130">
        <f t="shared" ref="F18727:F18821" si="293">E18727*D18727</f>
        <v>850000</v>
      </c>
      <c r="G18727" s="69"/>
    </row>
    <row r="18728" spans="1:8" ht="18" customHeight="1">
      <c r="A18728" s="323"/>
      <c r="B18728" s="302" t="s">
        <v>31</v>
      </c>
      <c r="C18728" s="325" t="s">
        <v>786</v>
      </c>
      <c r="D18728" s="325">
        <v>103</v>
      </c>
      <c r="E18728" s="46">
        <v>34000</v>
      </c>
      <c r="F18728" s="130">
        <f t="shared" si="293"/>
        <v>3502000</v>
      </c>
      <c r="G18728" s="69"/>
    </row>
    <row r="18729" spans="1:8" ht="18" customHeight="1">
      <c r="A18729" s="323"/>
      <c r="B18729" s="302" t="s">
        <v>31</v>
      </c>
      <c r="C18729" s="325" t="s">
        <v>3687</v>
      </c>
      <c r="D18729" s="325">
        <v>50</v>
      </c>
      <c r="E18729" s="46">
        <v>32000</v>
      </c>
      <c r="F18729" s="130">
        <f t="shared" si="293"/>
        <v>1600000</v>
      </c>
      <c r="G18729" s="69"/>
    </row>
    <row r="18730" spans="1:8" ht="18" customHeight="1">
      <c r="A18730" s="323"/>
      <c r="B18730" s="302" t="s">
        <v>31</v>
      </c>
      <c r="C18730" s="325" t="s">
        <v>1503</v>
      </c>
      <c r="D18730" s="325">
        <v>51.5</v>
      </c>
      <c r="E18730" s="46">
        <v>32000</v>
      </c>
      <c r="F18730" s="130">
        <f t="shared" si="293"/>
        <v>1648000</v>
      </c>
      <c r="G18730" s="69"/>
    </row>
    <row r="18731" spans="1:8" ht="18" customHeight="1">
      <c r="A18731" s="323"/>
      <c r="B18731" s="302" t="s">
        <v>31</v>
      </c>
      <c r="C18731" s="325" t="s">
        <v>615</v>
      </c>
      <c r="D18731" s="325">
        <v>614</v>
      </c>
      <c r="E18731" s="46">
        <v>32500</v>
      </c>
      <c r="F18731" s="130">
        <f t="shared" si="293"/>
        <v>19955000</v>
      </c>
      <c r="G18731" s="69"/>
    </row>
    <row r="18732" spans="1:8" ht="18" customHeight="1">
      <c r="A18732" s="323"/>
      <c r="B18732" s="302"/>
      <c r="C18732" s="325"/>
      <c r="D18732" s="325"/>
      <c r="E18732" s="46"/>
      <c r="F18732" s="130">
        <f t="shared" si="293"/>
        <v>0</v>
      </c>
      <c r="G18732" s="69"/>
    </row>
    <row r="18733" spans="1:8" ht="18" customHeight="1">
      <c r="A18733" s="323" t="s">
        <v>3688</v>
      </c>
      <c r="B18733" s="302" t="s">
        <v>1198</v>
      </c>
      <c r="C18733" s="325" t="s">
        <v>2511</v>
      </c>
      <c r="D18733" s="325">
        <v>206.5</v>
      </c>
      <c r="E18733" s="46">
        <v>36500</v>
      </c>
      <c r="F18733" s="130">
        <f t="shared" si="293"/>
        <v>7537250</v>
      </c>
      <c r="G18733" s="86">
        <f>SUM(F18733:F18734)</f>
        <v>17841200</v>
      </c>
      <c r="H18733" s="277" t="s">
        <v>2474</v>
      </c>
    </row>
    <row r="18734" spans="1:8" ht="18" customHeight="1">
      <c r="A18734" s="323"/>
      <c r="B18734" s="302" t="s">
        <v>1198</v>
      </c>
      <c r="C18734" s="325" t="s">
        <v>1393</v>
      </c>
      <c r="D18734" s="325">
        <v>282.3</v>
      </c>
      <c r="E18734" s="46">
        <v>36500</v>
      </c>
      <c r="F18734" s="130">
        <f t="shared" si="293"/>
        <v>10303950</v>
      </c>
      <c r="G18734" s="69"/>
    </row>
    <row r="18735" spans="1:8" ht="18" customHeight="1">
      <c r="A18735" s="323"/>
      <c r="B18735" s="302"/>
      <c r="C18735" s="325"/>
      <c r="D18735" s="325"/>
      <c r="E18735" s="46"/>
      <c r="F18735" s="130">
        <f t="shared" si="293"/>
        <v>0</v>
      </c>
      <c r="G18735" s="69"/>
    </row>
    <row r="18736" spans="1:8" ht="18" customHeight="1">
      <c r="A18736" s="323" t="s">
        <v>203</v>
      </c>
      <c r="B18736" s="302" t="s">
        <v>515</v>
      </c>
      <c r="C18736" s="325" t="s">
        <v>159</v>
      </c>
      <c r="D18736" s="325">
        <v>296.60000000000002</v>
      </c>
      <c r="E18736" s="46">
        <v>28000</v>
      </c>
      <c r="F18736" s="130">
        <f t="shared" si="293"/>
        <v>8304800.0000000009</v>
      </c>
      <c r="G18736" s="86">
        <f>SUM(F18736:F18737)</f>
        <v>11864300</v>
      </c>
      <c r="H18736" s="277" t="s">
        <v>2474</v>
      </c>
    </row>
    <row r="18737" spans="1:8" ht="18" customHeight="1">
      <c r="A18737" s="323"/>
      <c r="B18737" s="302" t="s">
        <v>31</v>
      </c>
      <c r="C18737" s="325" t="s">
        <v>3160</v>
      </c>
      <c r="D18737" s="325">
        <v>113</v>
      </c>
      <c r="E18737" s="46">
        <v>31500</v>
      </c>
      <c r="F18737" s="130">
        <f t="shared" si="293"/>
        <v>3559500</v>
      </c>
      <c r="G18737" s="69"/>
    </row>
    <row r="18738" spans="1:8" ht="18" customHeight="1">
      <c r="A18738" s="323"/>
      <c r="B18738" s="302"/>
      <c r="C18738" s="325"/>
      <c r="D18738" s="325"/>
      <c r="E18738" s="46"/>
      <c r="F18738" s="130">
        <f t="shared" si="293"/>
        <v>0</v>
      </c>
      <c r="G18738" s="69"/>
    </row>
    <row r="18739" spans="1:8" ht="18" customHeight="1">
      <c r="A18739" s="323" t="s">
        <v>2448</v>
      </c>
      <c r="B18739" s="302" t="s">
        <v>515</v>
      </c>
      <c r="C18739" s="325" t="s">
        <v>442</v>
      </c>
      <c r="D18739" s="325">
        <v>45</v>
      </c>
      <c r="E18739" s="46">
        <v>30000</v>
      </c>
      <c r="F18739" s="130">
        <f t="shared" si="293"/>
        <v>1350000</v>
      </c>
      <c r="G18739" s="86">
        <f>SUM(F18739:F18743)</f>
        <v>10214350</v>
      </c>
      <c r="H18739" s="277" t="s">
        <v>2474</v>
      </c>
    </row>
    <row r="18740" spans="1:8" ht="18" customHeight="1">
      <c r="A18740" s="323"/>
      <c r="B18740" s="302" t="s">
        <v>1009</v>
      </c>
      <c r="C18740" s="325" t="s">
        <v>3689</v>
      </c>
      <c r="D18740" s="325">
        <v>116</v>
      </c>
      <c r="E18740" s="46">
        <v>35500</v>
      </c>
      <c r="F18740" s="130">
        <f t="shared" si="293"/>
        <v>4118000</v>
      </c>
      <c r="G18740" s="69"/>
    </row>
    <row r="18741" spans="1:8" ht="18" customHeight="1">
      <c r="A18741" s="323"/>
      <c r="B18741" s="302" t="s">
        <v>31</v>
      </c>
      <c r="C18741" s="325" t="s">
        <v>43</v>
      </c>
      <c r="D18741" s="325">
        <v>22.4</v>
      </c>
      <c r="E18741" s="46">
        <v>35500</v>
      </c>
      <c r="F18741" s="130">
        <f t="shared" si="293"/>
        <v>795200</v>
      </c>
      <c r="G18741" s="69"/>
    </row>
    <row r="18742" spans="1:8" ht="18" customHeight="1">
      <c r="A18742" s="323"/>
      <c r="B18742" s="302" t="s">
        <v>31</v>
      </c>
      <c r="C18742" s="325" t="s">
        <v>1306</v>
      </c>
      <c r="D18742" s="325">
        <v>48.8</v>
      </c>
      <c r="E18742" s="46">
        <v>35500</v>
      </c>
      <c r="F18742" s="130">
        <f t="shared" si="293"/>
        <v>1732400</v>
      </c>
      <c r="G18742" s="69"/>
    </row>
    <row r="18743" spans="1:8" ht="18" customHeight="1">
      <c r="A18743" s="323"/>
      <c r="B18743" s="302" t="s">
        <v>31</v>
      </c>
      <c r="C18743" s="325" t="s">
        <v>3690</v>
      </c>
      <c r="D18743" s="325">
        <v>62.5</v>
      </c>
      <c r="E18743" s="46">
        <v>35500</v>
      </c>
      <c r="F18743" s="130">
        <f t="shared" si="293"/>
        <v>2218750</v>
      </c>
      <c r="G18743" s="69"/>
    </row>
    <row r="18744" spans="1:8" ht="18" customHeight="1">
      <c r="A18744" s="323"/>
      <c r="B18744" s="302"/>
      <c r="C18744" s="325"/>
      <c r="D18744" s="325"/>
      <c r="E18744" s="46"/>
      <c r="F18744" s="130">
        <f t="shared" si="293"/>
        <v>0</v>
      </c>
      <c r="G18744" s="69"/>
    </row>
    <row r="18745" spans="1:8" ht="18" customHeight="1">
      <c r="A18745" s="323" t="s">
        <v>2315</v>
      </c>
      <c r="B18745" s="302" t="s">
        <v>23</v>
      </c>
      <c r="C18745" s="325" t="s">
        <v>1968</v>
      </c>
      <c r="D18745" s="325">
        <v>254.9</v>
      </c>
      <c r="E18745" s="46">
        <v>34000</v>
      </c>
      <c r="F18745" s="130">
        <f t="shared" si="293"/>
        <v>8666600</v>
      </c>
      <c r="G18745" s="86">
        <f>SUM(F18745:F18748)</f>
        <v>35543700</v>
      </c>
      <c r="H18745" s="277" t="s">
        <v>2474</v>
      </c>
    </row>
    <row r="18746" spans="1:8" ht="18" customHeight="1">
      <c r="A18746" s="323"/>
      <c r="B18746" s="302" t="s">
        <v>23</v>
      </c>
      <c r="C18746" s="325" t="s">
        <v>3229</v>
      </c>
      <c r="D18746" s="325">
        <v>432.5</v>
      </c>
      <c r="E18746" s="46">
        <v>34000</v>
      </c>
      <c r="F18746" s="130">
        <f t="shared" si="293"/>
        <v>14705000</v>
      </c>
      <c r="G18746" s="69"/>
    </row>
    <row r="18747" spans="1:8" ht="18" customHeight="1">
      <c r="A18747" s="323"/>
      <c r="B18747" s="302" t="s">
        <v>23</v>
      </c>
      <c r="C18747" s="325" t="s">
        <v>3692</v>
      </c>
      <c r="D18747" s="325">
        <v>211.2</v>
      </c>
      <c r="E18747" s="46">
        <v>34000</v>
      </c>
      <c r="F18747" s="130">
        <f t="shared" si="293"/>
        <v>7180800</v>
      </c>
      <c r="G18747" s="69"/>
    </row>
    <row r="18748" spans="1:8" ht="18" customHeight="1">
      <c r="A18748" s="323"/>
      <c r="B18748" s="302" t="s">
        <v>1198</v>
      </c>
      <c r="C18748" s="325" t="s">
        <v>855</v>
      </c>
      <c r="D18748" s="325">
        <v>140.6</v>
      </c>
      <c r="E18748" s="46">
        <v>35500</v>
      </c>
      <c r="F18748" s="130">
        <f t="shared" si="293"/>
        <v>4991300</v>
      </c>
      <c r="G18748" s="69"/>
    </row>
    <row r="18749" spans="1:8" ht="18" customHeight="1">
      <c r="A18749" s="323"/>
      <c r="B18749" s="302"/>
      <c r="C18749" s="325"/>
      <c r="D18749" s="325"/>
      <c r="E18749" s="46"/>
      <c r="F18749" s="130">
        <f t="shared" si="293"/>
        <v>0</v>
      </c>
      <c r="G18749" s="69"/>
    </row>
    <row r="18750" spans="1:8" ht="18" customHeight="1">
      <c r="A18750" s="533" t="s">
        <v>321</v>
      </c>
      <c r="B18750" s="440" t="s">
        <v>31</v>
      </c>
      <c r="C18750" s="382" t="s">
        <v>754</v>
      </c>
      <c r="D18750" s="382">
        <f>292.6+56.6</f>
        <v>349.20000000000005</v>
      </c>
      <c r="E18750" s="59">
        <v>34000</v>
      </c>
      <c r="F18750" s="132">
        <f t="shared" si="293"/>
        <v>11872800.000000002</v>
      </c>
      <c r="G18750" s="125">
        <f>F18750</f>
        <v>11872800.000000002</v>
      </c>
      <c r="H18750" s="277" t="s">
        <v>2474</v>
      </c>
    </row>
    <row r="18751" spans="1:8" ht="18" customHeight="1">
      <c r="A18751" s="526"/>
      <c r="B18751" s="435"/>
      <c r="C18751" s="484"/>
      <c r="D18751" s="484"/>
      <c r="E18751" s="113"/>
      <c r="F18751" s="126"/>
      <c r="G18751" s="9"/>
    </row>
    <row r="18752" spans="1:8" ht="18" customHeight="1">
      <c r="A18752" s="537">
        <v>42564</v>
      </c>
      <c r="B18752" s="355"/>
      <c r="C18752" s="491" t="s">
        <v>398</v>
      </c>
      <c r="D18752" s="525"/>
      <c r="F18752" s="127"/>
    </row>
    <row r="18753" spans="1:8" ht="18" customHeight="1">
      <c r="A18753" s="531" t="s">
        <v>3125</v>
      </c>
      <c r="B18753" s="436" t="s">
        <v>134</v>
      </c>
      <c r="C18753" s="494" t="s">
        <v>152</v>
      </c>
      <c r="D18753" s="527">
        <f>SUM(D18754:D18875)</f>
        <v>11036.1</v>
      </c>
      <c r="E18753" s="166"/>
      <c r="F18753" s="166">
        <f>SUM(F18754:F18875)</f>
        <v>378218800</v>
      </c>
      <c r="G18753" s="166">
        <f>SUM(G18754:G18875)</f>
        <v>378218800</v>
      </c>
    </row>
    <row r="18754" spans="1:8" ht="18" customHeight="1">
      <c r="A18754" s="532" t="s">
        <v>3304</v>
      </c>
      <c r="B18754" s="441" t="s">
        <v>13</v>
      </c>
      <c r="C18754" s="492" t="s">
        <v>3693</v>
      </c>
      <c r="D18754" s="492">
        <v>50</v>
      </c>
      <c r="E18754" s="62">
        <v>30500</v>
      </c>
      <c r="F18754" s="139">
        <f t="shared" si="293"/>
        <v>1525000</v>
      </c>
      <c r="G18754" s="85">
        <f>SUM(F18754:F18756)</f>
        <v>4575000</v>
      </c>
    </row>
    <row r="18755" spans="1:8" ht="18" customHeight="1">
      <c r="A18755" s="323"/>
      <c r="B18755" s="302" t="s">
        <v>13</v>
      </c>
      <c r="C18755" s="325" t="s">
        <v>62</v>
      </c>
      <c r="D18755" s="325">
        <v>50</v>
      </c>
      <c r="E18755" s="46">
        <v>30500</v>
      </c>
      <c r="F18755" s="130">
        <f t="shared" si="293"/>
        <v>1525000</v>
      </c>
      <c r="G18755" s="69"/>
    </row>
    <row r="18756" spans="1:8" ht="18" customHeight="1">
      <c r="A18756" s="323"/>
      <c r="B18756" s="302" t="s">
        <v>13</v>
      </c>
      <c r="C18756" s="325" t="s">
        <v>43</v>
      </c>
      <c r="D18756" s="325">
        <v>50</v>
      </c>
      <c r="E18756" s="46">
        <v>30500</v>
      </c>
      <c r="F18756" s="130">
        <f t="shared" si="293"/>
        <v>1525000</v>
      </c>
      <c r="G18756" s="69"/>
    </row>
    <row r="18757" spans="1:8" ht="18" customHeight="1">
      <c r="A18757" s="323"/>
      <c r="B18757" s="302"/>
      <c r="C18757" s="325"/>
      <c r="D18757" s="325"/>
      <c r="E18757" s="46"/>
      <c r="F18757" s="130">
        <f t="shared" si="293"/>
        <v>0</v>
      </c>
      <c r="G18757" s="69"/>
    </row>
    <row r="18758" spans="1:8" ht="18" customHeight="1">
      <c r="A18758" s="323" t="s">
        <v>740</v>
      </c>
      <c r="B18758" s="302" t="s">
        <v>13</v>
      </c>
      <c r="C18758" s="325" t="s">
        <v>1132</v>
      </c>
      <c r="D18758" s="325">
        <v>55</v>
      </c>
      <c r="E18758" s="46">
        <v>31500</v>
      </c>
      <c r="F18758" s="130">
        <f t="shared" si="293"/>
        <v>1732500</v>
      </c>
      <c r="G18758" s="86">
        <f>F18758</f>
        <v>1732500</v>
      </c>
    </row>
    <row r="18759" spans="1:8" ht="18" customHeight="1">
      <c r="A18759" s="323"/>
      <c r="B18759" s="302"/>
      <c r="C18759" s="325"/>
      <c r="D18759" s="325"/>
      <c r="E18759" s="46"/>
      <c r="F18759" s="130">
        <f t="shared" si="293"/>
        <v>0</v>
      </c>
      <c r="G18759" s="69"/>
    </row>
    <row r="18760" spans="1:8" ht="18" customHeight="1">
      <c r="A18760" s="323" t="s">
        <v>12</v>
      </c>
      <c r="B18760" s="302" t="s">
        <v>31</v>
      </c>
      <c r="C18760" s="325" t="s">
        <v>579</v>
      </c>
      <c r="D18760" s="325">
        <v>97.5</v>
      </c>
      <c r="E18760" s="46">
        <v>35000</v>
      </c>
      <c r="F18760" s="130">
        <f>E18760*D18760</f>
        <v>3412500</v>
      </c>
      <c r="G18760" s="86">
        <f>F18760</f>
        <v>3412500</v>
      </c>
    </row>
    <row r="18761" spans="1:8" ht="18" customHeight="1">
      <c r="A18761" s="323"/>
      <c r="B18761" s="302"/>
      <c r="C18761" s="325"/>
      <c r="D18761" s="325"/>
      <c r="E18761" s="46"/>
      <c r="F18761" s="130">
        <f t="shared" si="293"/>
        <v>0</v>
      </c>
      <c r="G18761" s="69"/>
    </row>
    <row r="18762" spans="1:8" ht="18" customHeight="1">
      <c r="A18762" s="323" t="s">
        <v>1589</v>
      </c>
      <c r="B18762" s="302" t="s">
        <v>23</v>
      </c>
      <c r="C18762" s="325" t="s">
        <v>2561</v>
      </c>
      <c r="D18762" s="325">
        <v>534.4</v>
      </c>
      <c r="E18762" s="46">
        <v>36000</v>
      </c>
      <c r="F18762" s="130">
        <f t="shared" si="293"/>
        <v>19238400</v>
      </c>
      <c r="G18762" s="86">
        <f>F18762</f>
        <v>19238400</v>
      </c>
      <c r="H18762" s="277" t="s">
        <v>2474</v>
      </c>
    </row>
    <row r="18763" spans="1:8" ht="18" customHeight="1">
      <c r="A18763" s="323"/>
      <c r="B18763" s="302"/>
      <c r="C18763" s="325"/>
      <c r="D18763" s="325"/>
      <c r="E18763" s="46"/>
      <c r="F18763" s="130">
        <f t="shared" si="293"/>
        <v>0</v>
      </c>
      <c r="G18763" s="69"/>
    </row>
    <row r="18764" spans="1:8" ht="18" customHeight="1">
      <c r="A18764" s="323" t="s">
        <v>3695</v>
      </c>
      <c r="B18764" s="302" t="s">
        <v>23</v>
      </c>
      <c r="C18764" s="325" t="s">
        <v>1428</v>
      </c>
      <c r="D18764" s="325">
        <v>266</v>
      </c>
      <c r="E18764" s="46">
        <v>36000</v>
      </c>
      <c r="F18764" s="130">
        <f t="shared" si="293"/>
        <v>9576000</v>
      </c>
      <c r="G18764" s="86">
        <f>F18764</f>
        <v>9576000</v>
      </c>
    </row>
    <row r="18765" spans="1:8" ht="18" customHeight="1">
      <c r="A18765" s="323"/>
      <c r="B18765" s="302"/>
      <c r="C18765" s="325"/>
      <c r="D18765" s="325"/>
      <c r="E18765" s="46"/>
      <c r="F18765" s="130">
        <f t="shared" si="293"/>
        <v>0</v>
      </c>
      <c r="G18765" s="69"/>
    </row>
    <row r="18766" spans="1:8" ht="18" customHeight="1">
      <c r="A18766" s="323" t="s">
        <v>951</v>
      </c>
      <c r="B18766" s="302" t="s">
        <v>31</v>
      </c>
      <c r="C18766" s="325" t="s">
        <v>952</v>
      </c>
      <c r="D18766" s="325">
        <v>107.2</v>
      </c>
      <c r="E18766" s="46">
        <v>35500</v>
      </c>
      <c r="F18766" s="130">
        <f t="shared" si="293"/>
        <v>3805600</v>
      </c>
      <c r="G18766" s="86">
        <f>F18766</f>
        <v>3805600</v>
      </c>
    </row>
    <row r="18767" spans="1:8" ht="18" customHeight="1">
      <c r="A18767" s="323"/>
      <c r="B18767" s="302"/>
      <c r="C18767" s="325"/>
      <c r="D18767" s="325"/>
      <c r="E18767" s="46"/>
      <c r="F18767" s="130">
        <f t="shared" si="293"/>
        <v>0</v>
      </c>
      <c r="G18767" s="69"/>
    </row>
    <row r="18768" spans="1:8" ht="18" customHeight="1">
      <c r="A18768" s="323" t="s">
        <v>2696</v>
      </c>
      <c r="B18768" s="302" t="s">
        <v>31</v>
      </c>
      <c r="C18768" s="325" t="s">
        <v>158</v>
      </c>
      <c r="D18768" s="325">
        <v>255.5</v>
      </c>
      <c r="E18768" s="46">
        <v>35000</v>
      </c>
      <c r="F18768" s="130">
        <f t="shared" si="293"/>
        <v>8942500</v>
      </c>
      <c r="G18768" s="86">
        <f>F18768</f>
        <v>8942500</v>
      </c>
      <c r="H18768" s="277" t="s">
        <v>2474</v>
      </c>
    </row>
    <row r="18769" spans="1:8" ht="18" customHeight="1">
      <c r="A18769" s="323"/>
      <c r="B18769" s="302"/>
      <c r="C18769" s="325"/>
      <c r="D18769" s="325"/>
      <c r="E18769" s="46"/>
      <c r="F18769" s="130">
        <f t="shared" si="293"/>
        <v>0</v>
      </c>
      <c r="G18769" s="69"/>
    </row>
    <row r="18770" spans="1:8" ht="18" customHeight="1">
      <c r="A18770" s="323" t="s">
        <v>2199</v>
      </c>
      <c r="B18770" s="302" t="s">
        <v>31</v>
      </c>
      <c r="C18770" s="325" t="s">
        <v>971</v>
      </c>
      <c r="D18770" s="325">
        <v>190</v>
      </c>
      <c r="E18770" s="46">
        <v>35000</v>
      </c>
      <c r="F18770" s="130">
        <f t="shared" si="293"/>
        <v>6650000</v>
      </c>
      <c r="G18770" s="86">
        <f>SUM(F18770:F18771)</f>
        <v>9905000</v>
      </c>
      <c r="H18770" s="277" t="s">
        <v>2474</v>
      </c>
    </row>
    <row r="18771" spans="1:8" ht="18" customHeight="1">
      <c r="A18771" s="323"/>
      <c r="B18771" s="302" t="s">
        <v>31</v>
      </c>
      <c r="C18771" s="325" t="s">
        <v>396</v>
      </c>
      <c r="D18771" s="325">
        <v>93</v>
      </c>
      <c r="E18771" s="46">
        <v>35000</v>
      </c>
      <c r="F18771" s="130">
        <f t="shared" si="293"/>
        <v>3255000</v>
      </c>
      <c r="G18771" s="69"/>
    </row>
    <row r="18772" spans="1:8" ht="18" customHeight="1">
      <c r="A18772" s="302"/>
      <c r="B18772" s="302"/>
      <c r="C18772" s="302"/>
      <c r="D18772" s="302"/>
      <c r="E18772" s="379"/>
      <c r="F18772" s="130">
        <f t="shared" si="293"/>
        <v>0</v>
      </c>
      <c r="G18772" s="207"/>
    </row>
    <row r="18773" spans="1:8" ht="18" customHeight="1">
      <c r="A18773" s="323" t="s">
        <v>2451</v>
      </c>
      <c r="B18773" s="302" t="s">
        <v>13</v>
      </c>
      <c r="C18773" s="325" t="s">
        <v>3699</v>
      </c>
      <c r="D18773" s="325">
        <v>30</v>
      </c>
      <c r="E18773" s="46">
        <v>30500</v>
      </c>
      <c r="F18773" s="130">
        <f t="shared" si="293"/>
        <v>915000</v>
      </c>
      <c r="G18773" s="86">
        <f>F18773</f>
        <v>915000</v>
      </c>
    </row>
    <row r="18774" spans="1:8" ht="18" customHeight="1">
      <c r="A18774" s="323"/>
      <c r="B18774" s="302"/>
      <c r="C18774" s="325"/>
      <c r="D18774" s="325"/>
      <c r="E18774" s="46"/>
      <c r="F18774" s="130">
        <f t="shared" si="293"/>
        <v>0</v>
      </c>
      <c r="G18774" s="69"/>
    </row>
    <row r="18775" spans="1:8" ht="18" customHeight="1">
      <c r="A18775" s="323" t="s">
        <v>2141</v>
      </c>
      <c r="B18775" s="302" t="s">
        <v>13</v>
      </c>
      <c r="C18775" s="325" t="s">
        <v>25</v>
      </c>
      <c r="D18775" s="325">
        <v>50</v>
      </c>
      <c r="E18775" s="46">
        <v>31000</v>
      </c>
      <c r="F18775" s="130">
        <f t="shared" si="293"/>
        <v>1550000</v>
      </c>
      <c r="G18775" s="86">
        <f>SUM(F18775:F18777)</f>
        <v>4340000</v>
      </c>
    </row>
    <row r="18776" spans="1:8" ht="18" customHeight="1">
      <c r="A18776" s="323"/>
      <c r="B18776" s="302" t="s">
        <v>13</v>
      </c>
      <c r="C18776" s="325" t="s">
        <v>46</v>
      </c>
      <c r="D18776" s="325">
        <v>50</v>
      </c>
      <c r="E18776" s="46">
        <v>31000</v>
      </c>
      <c r="F18776" s="130">
        <f t="shared" si="293"/>
        <v>1550000</v>
      </c>
      <c r="G18776" s="69"/>
    </row>
    <row r="18777" spans="1:8" ht="18" customHeight="1">
      <c r="A18777" s="323"/>
      <c r="B18777" s="302" t="s">
        <v>13</v>
      </c>
      <c r="C18777" s="325" t="s">
        <v>59</v>
      </c>
      <c r="D18777" s="325">
        <v>40</v>
      </c>
      <c r="E18777" s="46">
        <v>31000</v>
      </c>
      <c r="F18777" s="130">
        <f t="shared" si="293"/>
        <v>1240000</v>
      </c>
      <c r="G18777" s="69"/>
    </row>
    <row r="18778" spans="1:8" ht="18" customHeight="1">
      <c r="A18778" s="323"/>
      <c r="B18778" s="302"/>
      <c r="C18778" s="325"/>
      <c r="D18778" s="325"/>
      <c r="E18778" s="46"/>
      <c r="F18778" s="130">
        <f t="shared" si="293"/>
        <v>0</v>
      </c>
      <c r="G18778" s="69"/>
    </row>
    <row r="18779" spans="1:8" ht="18" customHeight="1">
      <c r="A18779" s="323" t="s">
        <v>354</v>
      </c>
      <c r="B18779" s="302" t="s">
        <v>13</v>
      </c>
      <c r="C18779" s="325" t="s">
        <v>3701</v>
      </c>
      <c r="D18779" s="325">
        <v>48</v>
      </c>
      <c r="E18779" s="46">
        <v>30500</v>
      </c>
      <c r="F18779" s="130">
        <f t="shared" si="293"/>
        <v>1464000</v>
      </c>
      <c r="G18779" s="86">
        <f>SUM(F18779:F18780)</f>
        <v>2074000</v>
      </c>
    </row>
    <row r="18780" spans="1:8" ht="18" customHeight="1">
      <c r="A18780" s="323"/>
      <c r="B18780" s="302" t="s">
        <v>13</v>
      </c>
      <c r="C18780" s="325" t="s">
        <v>3702</v>
      </c>
      <c r="D18780" s="325">
        <v>20</v>
      </c>
      <c r="E18780" s="46">
        <v>30500</v>
      </c>
      <c r="F18780" s="130">
        <f t="shared" si="293"/>
        <v>610000</v>
      </c>
      <c r="G18780" s="69"/>
    </row>
    <row r="18781" spans="1:8" ht="18" customHeight="1">
      <c r="A18781" s="323"/>
      <c r="B18781" s="302"/>
      <c r="C18781" s="325"/>
      <c r="D18781" s="325"/>
      <c r="E18781" s="46"/>
      <c r="F18781" s="130">
        <f t="shared" si="293"/>
        <v>0</v>
      </c>
      <c r="G18781" s="69"/>
    </row>
    <row r="18782" spans="1:8" ht="18" customHeight="1">
      <c r="A18782" s="323" t="s">
        <v>2719</v>
      </c>
      <c r="B18782" s="302" t="s">
        <v>23</v>
      </c>
      <c r="C18782" s="325" t="s">
        <v>14</v>
      </c>
      <c r="D18782" s="325">
        <v>51.3</v>
      </c>
      <c r="E18782" s="46">
        <v>35000</v>
      </c>
      <c r="F18782" s="130">
        <f t="shared" si="293"/>
        <v>1795500</v>
      </c>
      <c r="G18782" s="86">
        <f>F18782</f>
        <v>1795500</v>
      </c>
    </row>
    <row r="18783" spans="1:8" ht="18" customHeight="1">
      <c r="A18783" s="323"/>
      <c r="B18783" s="302"/>
      <c r="C18783" s="325"/>
      <c r="D18783" s="325"/>
      <c r="E18783" s="46"/>
      <c r="F18783" s="130">
        <f t="shared" si="293"/>
        <v>0</v>
      </c>
      <c r="G18783" s="69"/>
    </row>
    <row r="18784" spans="1:8" ht="18" customHeight="1">
      <c r="A18784" s="323" t="s">
        <v>2349</v>
      </c>
      <c r="B18784" s="444" t="s">
        <v>3700</v>
      </c>
      <c r="C18784" s="482" t="s">
        <v>257</v>
      </c>
      <c r="D18784" s="482">
        <v>149.30000000000001</v>
      </c>
      <c r="E18784" s="116">
        <v>42500</v>
      </c>
      <c r="F18784" s="131">
        <f t="shared" si="293"/>
        <v>6345250.0000000009</v>
      </c>
      <c r="G18784" s="86">
        <f>SUM(F18784:F18786)</f>
        <v>7870250.0000000009</v>
      </c>
    </row>
    <row r="18785" spans="1:8" ht="18" customHeight="1">
      <c r="A18785" s="323"/>
      <c r="B18785" s="302" t="s">
        <v>13</v>
      </c>
      <c r="C18785" s="325" t="s">
        <v>15</v>
      </c>
      <c r="D18785" s="325">
        <v>30</v>
      </c>
      <c r="E18785" s="46">
        <v>30500</v>
      </c>
      <c r="F18785" s="130">
        <f t="shared" si="293"/>
        <v>915000</v>
      </c>
      <c r="G18785" s="86"/>
    </row>
    <row r="18786" spans="1:8" ht="18" customHeight="1">
      <c r="A18786" s="323"/>
      <c r="B18786" s="302" t="s">
        <v>13</v>
      </c>
      <c r="C18786" s="325" t="s">
        <v>75</v>
      </c>
      <c r="D18786" s="325">
        <v>20</v>
      </c>
      <c r="E18786" s="46">
        <v>30500</v>
      </c>
      <c r="F18786" s="130">
        <f t="shared" si="293"/>
        <v>610000</v>
      </c>
      <c r="G18786" s="86"/>
    </row>
    <row r="18787" spans="1:8" ht="18" customHeight="1">
      <c r="A18787" s="323"/>
      <c r="B18787" s="302"/>
      <c r="C18787" s="325"/>
      <c r="D18787" s="325"/>
      <c r="E18787" s="46"/>
      <c r="F18787" s="130">
        <f t="shared" si="293"/>
        <v>0</v>
      </c>
      <c r="G18787" s="69"/>
    </row>
    <row r="18788" spans="1:8" ht="18" customHeight="1">
      <c r="A18788" s="323" t="s">
        <v>2651</v>
      </c>
      <c r="B18788" s="302" t="s">
        <v>13</v>
      </c>
      <c r="C18788" s="325" t="s">
        <v>14</v>
      </c>
      <c r="D18788" s="325">
        <v>50</v>
      </c>
      <c r="E18788" s="46">
        <v>31000</v>
      </c>
      <c r="F18788" s="130">
        <f t="shared" si="293"/>
        <v>1550000</v>
      </c>
      <c r="G18788" s="86">
        <f>SUM(F18788:F18789)</f>
        <v>4743000</v>
      </c>
    </row>
    <row r="18789" spans="1:8" ht="18" customHeight="1">
      <c r="A18789" s="323"/>
      <c r="B18789" s="302" t="s">
        <v>13</v>
      </c>
      <c r="C18789" s="325" t="s">
        <v>2467</v>
      </c>
      <c r="D18789" s="325">
        <v>103</v>
      </c>
      <c r="E18789" s="46">
        <v>31000</v>
      </c>
      <c r="F18789" s="130">
        <f t="shared" si="293"/>
        <v>3193000</v>
      </c>
      <c r="G18789" s="69"/>
    </row>
    <row r="18790" spans="1:8" ht="18" customHeight="1">
      <c r="A18790" s="323"/>
      <c r="B18790" s="302"/>
      <c r="C18790" s="325"/>
      <c r="D18790" s="325"/>
      <c r="E18790" s="46"/>
      <c r="F18790" s="130">
        <f t="shared" si="293"/>
        <v>0</v>
      </c>
      <c r="G18790" s="69"/>
    </row>
    <row r="18791" spans="1:8" ht="18" customHeight="1">
      <c r="A18791" s="323" t="s">
        <v>2273</v>
      </c>
      <c r="B18791" s="302" t="s">
        <v>13</v>
      </c>
      <c r="C18791" s="325" t="s">
        <v>528</v>
      </c>
      <c r="D18791" s="325">
        <v>50</v>
      </c>
      <c r="E18791" s="46">
        <v>30000</v>
      </c>
      <c r="F18791" s="130">
        <f t="shared" si="293"/>
        <v>1500000</v>
      </c>
      <c r="G18791" s="86">
        <f>SUM(F18791:F18794)</f>
        <v>9685000</v>
      </c>
    </row>
    <row r="18792" spans="1:8" ht="18" customHeight="1">
      <c r="A18792" s="323"/>
      <c r="B18792" s="302" t="s">
        <v>13</v>
      </c>
      <c r="C18792" s="325" t="s">
        <v>1057</v>
      </c>
      <c r="D18792" s="325">
        <v>50</v>
      </c>
      <c r="E18792" s="46">
        <v>30000</v>
      </c>
      <c r="F18792" s="130">
        <f t="shared" si="293"/>
        <v>1500000</v>
      </c>
      <c r="G18792" s="69"/>
    </row>
    <row r="18793" spans="1:8" ht="18" customHeight="1">
      <c r="A18793" s="323"/>
      <c r="B18793" s="444" t="s">
        <v>137</v>
      </c>
      <c r="C18793" s="482" t="s">
        <v>863</v>
      </c>
      <c r="D18793" s="482">
        <v>150</v>
      </c>
      <c r="E18793" s="116">
        <v>38500</v>
      </c>
      <c r="F18793" s="131">
        <f t="shared" si="293"/>
        <v>5775000</v>
      </c>
      <c r="G18793" s="69"/>
    </row>
    <row r="18794" spans="1:8" ht="18" customHeight="1">
      <c r="A18794" s="323"/>
      <c r="B18794" s="302" t="s">
        <v>31</v>
      </c>
      <c r="C18794" s="325" t="s">
        <v>60</v>
      </c>
      <c r="D18794" s="325">
        <v>26</v>
      </c>
      <c r="E18794" s="46">
        <v>35000</v>
      </c>
      <c r="F18794" s="130">
        <f t="shared" si="293"/>
        <v>910000</v>
      </c>
      <c r="G18794" s="69"/>
    </row>
    <row r="18795" spans="1:8" ht="18" customHeight="1">
      <c r="A18795" s="323"/>
      <c r="B18795" s="302"/>
      <c r="C18795" s="325"/>
      <c r="D18795" s="325"/>
      <c r="E18795" s="46"/>
      <c r="F18795" s="130">
        <f t="shared" si="293"/>
        <v>0</v>
      </c>
      <c r="G18795" s="69"/>
    </row>
    <row r="18796" spans="1:8" ht="18" customHeight="1">
      <c r="A18796" s="323" t="s">
        <v>321</v>
      </c>
      <c r="B18796" s="439" t="s">
        <v>3694</v>
      </c>
      <c r="C18796" s="430" t="s">
        <v>416</v>
      </c>
      <c r="D18796" s="430">
        <v>-5.8</v>
      </c>
      <c r="E18796" s="54">
        <v>40000</v>
      </c>
      <c r="F18796" s="140">
        <f t="shared" si="293"/>
        <v>-232000</v>
      </c>
      <c r="G18796" s="86">
        <f>SUM(F18796:F18797)</f>
        <v>-340800</v>
      </c>
    </row>
    <row r="18797" spans="1:8" ht="18" customHeight="1">
      <c r="A18797" s="323"/>
      <c r="B18797" s="439" t="s">
        <v>1275</v>
      </c>
      <c r="C18797" s="430" t="s">
        <v>1232</v>
      </c>
      <c r="D18797" s="430">
        <v>-3.2</v>
      </c>
      <c r="E18797" s="54">
        <v>34000</v>
      </c>
      <c r="F18797" s="140">
        <f t="shared" si="293"/>
        <v>-108800</v>
      </c>
      <c r="G18797" s="69"/>
    </row>
    <row r="18798" spans="1:8" ht="18" customHeight="1">
      <c r="A18798" s="323"/>
      <c r="B18798" s="302"/>
      <c r="C18798" s="325"/>
      <c r="D18798" s="325"/>
      <c r="E18798" s="46"/>
      <c r="F18798" s="130">
        <f t="shared" si="293"/>
        <v>0</v>
      </c>
      <c r="G18798" s="69"/>
    </row>
    <row r="18799" spans="1:8" ht="18" customHeight="1">
      <c r="A18799" s="323" t="s">
        <v>2965</v>
      </c>
      <c r="B18799" s="302" t="s">
        <v>13</v>
      </c>
      <c r="C18799" s="325" t="s">
        <v>105</v>
      </c>
      <c r="D18799" s="325">
        <v>314.3</v>
      </c>
      <c r="E18799" s="46">
        <v>31000</v>
      </c>
      <c r="F18799" s="130">
        <f t="shared" si="293"/>
        <v>9743300</v>
      </c>
      <c r="G18799" s="86">
        <f>SUM(F18799:F18800)</f>
        <v>19418400</v>
      </c>
      <c r="H18799" s="277" t="s">
        <v>2474</v>
      </c>
    </row>
    <row r="18800" spans="1:8" ht="18" customHeight="1">
      <c r="A18800" s="323"/>
      <c r="B18800" s="302" t="s">
        <v>13</v>
      </c>
      <c r="C18800" s="325" t="s">
        <v>852</v>
      </c>
      <c r="D18800" s="325">
        <v>312.10000000000002</v>
      </c>
      <c r="E18800" s="46">
        <v>31000</v>
      </c>
      <c r="F18800" s="130">
        <f t="shared" si="293"/>
        <v>9675100</v>
      </c>
      <c r="G18800" s="69"/>
    </row>
    <row r="18801" spans="1:8" ht="18" customHeight="1">
      <c r="A18801" s="323"/>
      <c r="B18801" s="302"/>
      <c r="C18801" s="325"/>
      <c r="D18801" s="325"/>
      <c r="E18801" s="46"/>
      <c r="F18801" s="130">
        <f t="shared" si="293"/>
        <v>0</v>
      </c>
      <c r="G18801" s="69"/>
    </row>
    <row r="18802" spans="1:8" ht="18" customHeight="1">
      <c r="A18802" s="323" t="s">
        <v>330</v>
      </c>
      <c r="B18802" s="302" t="s">
        <v>31</v>
      </c>
      <c r="C18802" s="325" t="s">
        <v>189</v>
      </c>
      <c r="D18802" s="325">
        <v>75</v>
      </c>
      <c r="E18802" s="46">
        <v>35000</v>
      </c>
      <c r="F18802" s="130">
        <f t="shared" si="293"/>
        <v>2625000</v>
      </c>
      <c r="G18802" s="86">
        <f>F18802</f>
        <v>2625000</v>
      </c>
    </row>
    <row r="18803" spans="1:8" ht="18" customHeight="1">
      <c r="A18803" s="323"/>
      <c r="B18803" s="302"/>
      <c r="C18803" s="325"/>
      <c r="D18803" s="325"/>
      <c r="E18803" s="46"/>
      <c r="F18803" s="130">
        <f t="shared" si="293"/>
        <v>0</v>
      </c>
      <c r="G18803" s="69"/>
    </row>
    <row r="18804" spans="1:8" ht="18" customHeight="1">
      <c r="A18804" s="323" t="s">
        <v>203</v>
      </c>
      <c r="B18804" s="302" t="s">
        <v>31</v>
      </c>
      <c r="C18804" s="325" t="s">
        <v>1559</v>
      </c>
      <c r="D18804" s="325">
        <v>100</v>
      </c>
      <c r="E18804" s="46">
        <v>31500</v>
      </c>
      <c r="F18804" s="130">
        <f t="shared" si="293"/>
        <v>3150000</v>
      </c>
      <c r="G18804" s="86">
        <f>F18804</f>
        <v>3150000</v>
      </c>
      <c r="H18804" s="277" t="s">
        <v>2474</v>
      </c>
    </row>
    <row r="18805" spans="1:8" ht="18" customHeight="1">
      <c r="A18805" s="323"/>
      <c r="B18805" s="302"/>
      <c r="C18805" s="325"/>
      <c r="D18805" s="325"/>
      <c r="E18805" s="46"/>
      <c r="F18805" s="130">
        <f t="shared" si="293"/>
        <v>0</v>
      </c>
      <c r="G18805" s="69"/>
    </row>
    <row r="18806" spans="1:8" ht="18" customHeight="1">
      <c r="A18806" s="323" t="s">
        <v>316</v>
      </c>
      <c r="B18806" s="302" t="s">
        <v>13</v>
      </c>
      <c r="C18806" s="325" t="s">
        <v>57</v>
      </c>
      <c r="D18806" s="325">
        <v>60</v>
      </c>
      <c r="E18806" s="46">
        <v>30000</v>
      </c>
      <c r="F18806" s="130">
        <f t="shared" si="293"/>
        <v>1800000</v>
      </c>
      <c r="G18806" s="86">
        <f>SUM(F18806:F18811)</f>
        <v>28091000</v>
      </c>
      <c r="H18806" s="277" t="s">
        <v>2474</v>
      </c>
    </row>
    <row r="18807" spans="1:8" ht="18" customHeight="1">
      <c r="A18807" s="323"/>
      <c r="B18807" s="302" t="s">
        <v>31</v>
      </c>
      <c r="C18807" s="325" t="s">
        <v>1442</v>
      </c>
      <c r="D18807" s="325">
        <v>103.5</v>
      </c>
      <c r="E18807" s="46">
        <v>34500</v>
      </c>
      <c r="F18807" s="130">
        <f t="shared" si="293"/>
        <v>3570750</v>
      </c>
      <c r="G18807" s="69"/>
    </row>
    <row r="18808" spans="1:8" ht="18" customHeight="1">
      <c r="A18808" s="323"/>
      <c r="B18808" s="302" t="s">
        <v>31</v>
      </c>
      <c r="C18808" s="325" t="s">
        <v>2611</v>
      </c>
      <c r="D18808" s="325">
        <v>135.19999999999999</v>
      </c>
      <c r="E18808" s="46">
        <v>34500</v>
      </c>
      <c r="F18808" s="130">
        <f t="shared" si="293"/>
        <v>4664400</v>
      </c>
      <c r="G18808" s="69"/>
    </row>
    <row r="18809" spans="1:8" ht="18" customHeight="1">
      <c r="A18809" s="323"/>
      <c r="B18809" s="302" t="s">
        <v>13</v>
      </c>
      <c r="C18809" s="325" t="s">
        <v>852</v>
      </c>
      <c r="D18809" s="325">
        <v>304.5</v>
      </c>
      <c r="E18809" s="46">
        <v>30500</v>
      </c>
      <c r="F18809" s="130">
        <f>E18809*D18809</f>
        <v>9287250</v>
      </c>
      <c r="G18809" s="86"/>
    </row>
    <row r="18810" spans="1:8" ht="18" customHeight="1">
      <c r="A18810" s="323"/>
      <c r="B18810" s="302" t="s">
        <v>518</v>
      </c>
      <c r="C18810" s="325" t="s">
        <v>342</v>
      </c>
      <c r="D18810" s="325">
        <v>72.900000000000006</v>
      </c>
      <c r="E18810" s="46">
        <v>34000</v>
      </c>
      <c r="F18810" s="130">
        <f>E18810*D18810</f>
        <v>2478600</v>
      </c>
      <c r="G18810" s="69"/>
    </row>
    <row r="18811" spans="1:8" ht="18" customHeight="1">
      <c r="A18811" s="323"/>
      <c r="B18811" s="302" t="s">
        <v>31</v>
      </c>
      <c r="C18811" s="325" t="s">
        <v>2605</v>
      </c>
      <c r="D18811" s="325">
        <v>185</v>
      </c>
      <c r="E18811" s="46">
        <v>34000</v>
      </c>
      <c r="F18811" s="130">
        <f>E18811*D18811</f>
        <v>6290000</v>
      </c>
      <c r="G18811" s="69"/>
    </row>
    <row r="18812" spans="1:8" ht="18" customHeight="1">
      <c r="A18812" s="323"/>
      <c r="B18812" s="302"/>
      <c r="C18812" s="325"/>
      <c r="D18812" s="325"/>
      <c r="E18812" s="46"/>
      <c r="F18812" s="130">
        <f t="shared" si="293"/>
        <v>0</v>
      </c>
      <c r="G18812" s="69"/>
    </row>
    <row r="18813" spans="1:8" ht="18" customHeight="1">
      <c r="A18813" s="323" t="s">
        <v>207</v>
      </c>
      <c r="B18813" s="302" t="s">
        <v>31</v>
      </c>
      <c r="C18813" s="325" t="s">
        <v>182</v>
      </c>
      <c r="D18813" s="325">
        <v>250</v>
      </c>
      <c r="E18813" s="46">
        <v>36500</v>
      </c>
      <c r="F18813" s="130">
        <f t="shared" si="293"/>
        <v>9125000</v>
      </c>
      <c r="G18813" s="86">
        <f>F18813</f>
        <v>9125000</v>
      </c>
      <c r="H18813" s="277" t="s">
        <v>2474</v>
      </c>
    </row>
    <row r="18814" spans="1:8" ht="18" customHeight="1">
      <c r="A18814" s="323"/>
      <c r="B18814" s="302"/>
      <c r="C18814" s="325"/>
      <c r="D18814" s="325"/>
      <c r="E18814" s="46"/>
      <c r="F18814" s="130">
        <f t="shared" si="293"/>
        <v>0</v>
      </c>
      <c r="G18814" s="69"/>
    </row>
    <row r="18815" spans="1:8" ht="18" customHeight="1">
      <c r="A18815" s="323" t="s">
        <v>2661</v>
      </c>
      <c r="B18815" s="302" t="s">
        <v>23</v>
      </c>
      <c r="C18815" s="325" t="s">
        <v>3187</v>
      </c>
      <c r="D18815" s="325">
        <v>3.5</v>
      </c>
      <c r="E18815" s="46">
        <v>36000</v>
      </c>
      <c r="F18815" s="130">
        <f t="shared" si="293"/>
        <v>126000</v>
      </c>
      <c r="G18815" s="86">
        <f>SUM(F18815:F18816)</f>
        <v>234000</v>
      </c>
      <c r="H18815" s="277" t="s">
        <v>2474</v>
      </c>
    </row>
    <row r="18816" spans="1:8" ht="18" customHeight="1">
      <c r="A18816" s="323"/>
      <c r="B18816" s="302" t="s">
        <v>23</v>
      </c>
      <c r="C18816" s="325" t="s">
        <v>15</v>
      </c>
      <c r="D18816" s="325">
        <v>3</v>
      </c>
      <c r="E18816" s="46">
        <v>36000</v>
      </c>
      <c r="F18816" s="130">
        <f t="shared" si="293"/>
        <v>108000</v>
      </c>
      <c r="G18816" s="69"/>
    </row>
    <row r="18817" spans="1:8" ht="18" customHeight="1">
      <c r="A18817" s="323"/>
      <c r="B18817" s="302"/>
      <c r="C18817" s="325"/>
      <c r="D18817" s="325"/>
      <c r="E18817" s="46"/>
      <c r="F18817" s="130">
        <f t="shared" si="293"/>
        <v>0</v>
      </c>
      <c r="G18817" s="69"/>
    </row>
    <row r="18818" spans="1:8" ht="18" customHeight="1">
      <c r="A18818" s="323" t="s">
        <v>2635</v>
      </c>
      <c r="B18818" s="302" t="s">
        <v>31</v>
      </c>
      <c r="C18818" s="325" t="s">
        <v>46</v>
      </c>
      <c r="D18818" s="325">
        <v>170</v>
      </c>
      <c r="E18818" s="46">
        <v>33000</v>
      </c>
      <c r="F18818" s="130">
        <f t="shared" si="293"/>
        <v>5610000</v>
      </c>
      <c r="G18818" s="86">
        <f>F18818</f>
        <v>5610000</v>
      </c>
    </row>
    <row r="18819" spans="1:8" ht="18" customHeight="1">
      <c r="A18819" s="323"/>
      <c r="B18819" s="302"/>
      <c r="C18819" s="325"/>
      <c r="D18819" s="325"/>
      <c r="E18819" s="46"/>
      <c r="F18819" s="130">
        <f t="shared" si="293"/>
        <v>0</v>
      </c>
      <c r="G18819" s="69"/>
    </row>
    <row r="18820" spans="1:8" ht="18" customHeight="1">
      <c r="A18820" s="323" t="s">
        <v>2389</v>
      </c>
      <c r="B18820" s="302" t="s">
        <v>13</v>
      </c>
      <c r="C18820" s="325" t="s">
        <v>2701</v>
      </c>
      <c r="D18820" s="325">
        <v>100</v>
      </c>
      <c r="E18820" s="46">
        <v>35000</v>
      </c>
      <c r="F18820" s="130">
        <f t="shared" si="293"/>
        <v>3500000</v>
      </c>
      <c r="G18820" s="86">
        <f>F18820</f>
        <v>3500000</v>
      </c>
    </row>
    <row r="18821" spans="1:8" ht="18" customHeight="1">
      <c r="A18821" s="323"/>
      <c r="B18821" s="302"/>
      <c r="C18821" s="325"/>
      <c r="D18821" s="325"/>
      <c r="E18821" s="46"/>
      <c r="F18821" s="130">
        <f t="shared" si="293"/>
        <v>0</v>
      </c>
      <c r="G18821" s="69"/>
    </row>
    <row r="18822" spans="1:8" ht="18" customHeight="1">
      <c r="A18822" s="323" t="s">
        <v>2469</v>
      </c>
      <c r="B18822" s="302" t="s">
        <v>31</v>
      </c>
      <c r="C18822" s="325" t="s">
        <v>3128</v>
      </c>
      <c r="D18822" s="325">
        <v>40</v>
      </c>
      <c r="E18822" s="46">
        <v>36500</v>
      </c>
      <c r="F18822" s="130">
        <f t="shared" ref="F18822:F18883" si="294">E18822*D18822</f>
        <v>1460000</v>
      </c>
      <c r="G18822" s="86">
        <f>SUM(F18822:F18825)</f>
        <v>6497000</v>
      </c>
    </row>
    <row r="18823" spans="1:8" ht="18" customHeight="1">
      <c r="A18823" s="323"/>
      <c r="B18823" s="302" t="s">
        <v>31</v>
      </c>
      <c r="C18823" s="325" t="s">
        <v>200</v>
      </c>
      <c r="D18823" s="325">
        <v>100</v>
      </c>
      <c r="E18823" s="46">
        <v>36500</v>
      </c>
      <c r="F18823" s="130">
        <f t="shared" si="294"/>
        <v>3650000</v>
      </c>
      <c r="G18823" s="69"/>
    </row>
    <row r="18824" spans="1:8" ht="18" customHeight="1">
      <c r="A18824" s="323"/>
      <c r="B18824" s="302" t="s">
        <v>31</v>
      </c>
      <c r="C18824" s="325" t="s">
        <v>143</v>
      </c>
      <c r="D18824" s="325">
        <v>50</v>
      </c>
      <c r="E18824" s="46">
        <v>36500</v>
      </c>
      <c r="F18824" s="130">
        <f t="shared" si="294"/>
        <v>1825000</v>
      </c>
      <c r="G18824" s="69"/>
    </row>
    <row r="18825" spans="1:8" ht="18" customHeight="1">
      <c r="A18825" s="323"/>
      <c r="B18825" s="439" t="s">
        <v>2376</v>
      </c>
      <c r="C18825" s="430" t="s">
        <v>143</v>
      </c>
      <c r="D18825" s="430">
        <v>-12</v>
      </c>
      <c r="E18825" s="54">
        <v>36500</v>
      </c>
      <c r="F18825" s="140">
        <f t="shared" si="294"/>
        <v>-438000</v>
      </c>
      <c r="G18825" s="69"/>
    </row>
    <row r="18826" spans="1:8" ht="18" customHeight="1">
      <c r="A18826" s="323"/>
      <c r="B18826" s="302"/>
      <c r="C18826" s="325"/>
      <c r="D18826" s="325"/>
      <c r="E18826" s="46"/>
      <c r="F18826" s="130">
        <f t="shared" si="294"/>
        <v>0</v>
      </c>
      <c r="G18826" s="69"/>
    </row>
    <row r="18827" spans="1:8" ht="18" customHeight="1">
      <c r="A18827" s="323" t="s">
        <v>2448</v>
      </c>
      <c r="B18827" s="302" t="s">
        <v>31</v>
      </c>
      <c r="C18827" s="325" t="s">
        <v>60</v>
      </c>
      <c r="D18827" s="325">
        <v>51</v>
      </c>
      <c r="E18827" s="46">
        <v>35000</v>
      </c>
      <c r="F18827" s="130">
        <f t="shared" si="294"/>
        <v>1785000</v>
      </c>
      <c r="G18827" s="86">
        <f>SUM(F18827:F18833)</f>
        <v>10780000</v>
      </c>
      <c r="H18827" s="277" t="s">
        <v>2474</v>
      </c>
    </row>
    <row r="18828" spans="1:8" ht="18" customHeight="1">
      <c r="A18828" s="323"/>
      <c r="B18828" s="302" t="s">
        <v>31</v>
      </c>
      <c r="C18828" s="325" t="s">
        <v>2310</v>
      </c>
      <c r="D18828" s="325">
        <v>23</v>
      </c>
      <c r="E18828" s="46">
        <v>35000</v>
      </c>
      <c r="F18828" s="130">
        <f t="shared" si="294"/>
        <v>805000</v>
      </c>
      <c r="G18828" s="69"/>
    </row>
    <row r="18829" spans="1:8" ht="18" customHeight="1">
      <c r="A18829" s="323"/>
      <c r="B18829" s="302" t="s">
        <v>31</v>
      </c>
      <c r="C18829" s="325" t="s">
        <v>873</v>
      </c>
      <c r="D18829" s="325">
        <v>94</v>
      </c>
      <c r="E18829" s="46">
        <v>35000</v>
      </c>
      <c r="F18829" s="130">
        <f t="shared" si="294"/>
        <v>3290000</v>
      </c>
      <c r="G18829" s="69"/>
    </row>
    <row r="18830" spans="1:8" ht="18" customHeight="1">
      <c r="A18830" s="323"/>
      <c r="B18830" s="302" t="s">
        <v>31</v>
      </c>
      <c r="C18830" s="325" t="s">
        <v>14</v>
      </c>
      <c r="D18830" s="325">
        <v>60.6</v>
      </c>
      <c r="E18830" s="46">
        <v>35000</v>
      </c>
      <c r="F18830" s="130">
        <f t="shared" si="294"/>
        <v>2121000</v>
      </c>
      <c r="G18830" s="69"/>
    </row>
    <row r="18831" spans="1:8" ht="18" customHeight="1">
      <c r="A18831" s="323"/>
      <c r="B18831" s="302" t="s">
        <v>31</v>
      </c>
      <c r="C18831" s="325" t="s">
        <v>1347</v>
      </c>
      <c r="D18831" s="325">
        <v>26.4</v>
      </c>
      <c r="E18831" s="46">
        <v>35000</v>
      </c>
      <c r="F18831" s="130">
        <f t="shared" si="294"/>
        <v>924000</v>
      </c>
      <c r="G18831" s="69"/>
    </row>
    <row r="18832" spans="1:8" ht="18" customHeight="1">
      <c r="A18832" s="323"/>
      <c r="B18832" s="302" t="s">
        <v>31</v>
      </c>
      <c r="C18832" s="325" t="s">
        <v>658</v>
      </c>
      <c r="D18832" s="325">
        <v>27.7</v>
      </c>
      <c r="E18832" s="46">
        <v>35000</v>
      </c>
      <c r="F18832" s="130">
        <f t="shared" si="294"/>
        <v>969500</v>
      </c>
      <c r="G18832" s="69"/>
    </row>
    <row r="18833" spans="1:8" ht="18" customHeight="1">
      <c r="A18833" s="323"/>
      <c r="B18833" s="302" t="s">
        <v>31</v>
      </c>
      <c r="C18833" s="325" t="s">
        <v>292</v>
      </c>
      <c r="D18833" s="325">
        <v>25.3</v>
      </c>
      <c r="E18833" s="46">
        <v>35000</v>
      </c>
      <c r="F18833" s="130">
        <f t="shared" si="294"/>
        <v>885500</v>
      </c>
      <c r="G18833" s="69"/>
    </row>
    <row r="18834" spans="1:8" ht="18" customHeight="1">
      <c r="A18834" s="323"/>
      <c r="B18834" s="302"/>
      <c r="C18834" s="325"/>
      <c r="D18834" s="325"/>
      <c r="E18834" s="46"/>
      <c r="F18834" s="130">
        <f t="shared" si="294"/>
        <v>0</v>
      </c>
      <c r="G18834" s="69"/>
    </row>
    <row r="18835" spans="1:8" ht="18" customHeight="1">
      <c r="A18835" s="323" t="s">
        <v>274</v>
      </c>
      <c r="B18835" s="302" t="s">
        <v>31</v>
      </c>
      <c r="C18835" s="325" t="s">
        <v>918</v>
      </c>
      <c r="D18835" s="325">
        <v>52.3</v>
      </c>
      <c r="E18835" s="46">
        <v>35000</v>
      </c>
      <c r="F18835" s="130">
        <f t="shared" si="294"/>
        <v>1830500</v>
      </c>
      <c r="G18835" s="86">
        <f>SUM(F18835)</f>
        <v>1830500</v>
      </c>
      <c r="H18835" s="277" t="s">
        <v>2474</v>
      </c>
    </row>
    <row r="18836" spans="1:8" ht="18" customHeight="1">
      <c r="A18836" s="323"/>
      <c r="B18836" s="302"/>
      <c r="C18836" s="325"/>
      <c r="D18836" s="325"/>
      <c r="E18836" s="46"/>
      <c r="F18836" s="130">
        <f t="shared" si="294"/>
        <v>0</v>
      </c>
      <c r="G18836" s="69"/>
    </row>
    <row r="18837" spans="1:8" ht="18" customHeight="1">
      <c r="A18837" s="458" t="s">
        <v>2458</v>
      </c>
      <c r="B18837" s="302" t="s">
        <v>31</v>
      </c>
      <c r="C18837" s="325" t="s">
        <v>1678</v>
      </c>
      <c r="D18837" s="325">
        <v>87.8</v>
      </c>
      <c r="E18837" s="46">
        <v>34000</v>
      </c>
      <c r="F18837" s="130">
        <f t="shared" si="294"/>
        <v>2985200</v>
      </c>
      <c r="G18837" s="86">
        <f>SUM(F18837:F18841)</f>
        <v>31985450</v>
      </c>
      <c r="H18837" s="277" t="s">
        <v>2474</v>
      </c>
    </row>
    <row r="18838" spans="1:8" ht="18" customHeight="1">
      <c r="A18838" s="323"/>
      <c r="B18838" s="302" t="s">
        <v>31</v>
      </c>
      <c r="C18838" s="325" t="s">
        <v>75</v>
      </c>
      <c r="D18838" s="325">
        <v>103</v>
      </c>
      <c r="E18838" s="46">
        <v>34000</v>
      </c>
      <c r="F18838" s="130">
        <f t="shared" si="294"/>
        <v>3502000</v>
      </c>
      <c r="G18838" s="69"/>
    </row>
    <row r="18839" spans="1:8" ht="18" customHeight="1">
      <c r="A18839" s="323"/>
      <c r="B18839" s="302" t="s">
        <v>31</v>
      </c>
      <c r="C18839" s="325" t="s">
        <v>1605</v>
      </c>
      <c r="D18839" s="325">
        <v>204</v>
      </c>
      <c r="E18839" s="46">
        <v>32000</v>
      </c>
      <c r="F18839" s="130">
        <f t="shared" si="294"/>
        <v>6528000</v>
      </c>
      <c r="G18839" s="69"/>
    </row>
    <row r="18840" spans="1:8" ht="18" customHeight="1">
      <c r="A18840" s="323"/>
      <c r="B18840" s="302" t="s">
        <v>31</v>
      </c>
      <c r="C18840" s="325" t="s">
        <v>2045</v>
      </c>
      <c r="D18840" s="325">
        <v>400.5</v>
      </c>
      <c r="E18840" s="46">
        <v>32500</v>
      </c>
      <c r="F18840" s="130">
        <f t="shared" si="294"/>
        <v>13016250</v>
      </c>
      <c r="G18840" s="69"/>
    </row>
    <row r="18841" spans="1:8" ht="18" customHeight="1">
      <c r="A18841" s="323"/>
      <c r="B18841" s="302" t="s">
        <v>31</v>
      </c>
      <c r="C18841" s="325" t="s">
        <v>880</v>
      </c>
      <c r="D18841" s="325">
        <v>183.2</v>
      </c>
      <c r="E18841" s="46">
        <v>32500</v>
      </c>
      <c r="F18841" s="130">
        <f t="shared" si="294"/>
        <v>5954000</v>
      </c>
      <c r="G18841" s="69"/>
    </row>
    <row r="18842" spans="1:8" ht="18" customHeight="1">
      <c r="A18842" s="323"/>
      <c r="B18842" s="302"/>
      <c r="C18842" s="325"/>
      <c r="D18842" s="325"/>
      <c r="E18842" s="46"/>
      <c r="F18842" s="130">
        <f t="shared" si="294"/>
        <v>0</v>
      </c>
      <c r="G18842" s="69"/>
    </row>
    <row r="18843" spans="1:8" ht="18" customHeight="1">
      <c r="A18843" s="323" t="s">
        <v>52</v>
      </c>
      <c r="B18843" s="302" t="s">
        <v>31</v>
      </c>
      <c r="C18843" s="325" t="s">
        <v>3498</v>
      </c>
      <c r="D18843" s="325">
        <v>1250</v>
      </c>
      <c r="E18843" s="46">
        <v>35400</v>
      </c>
      <c r="F18843" s="130">
        <f t="shared" si="294"/>
        <v>44250000</v>
      </c>
      <c r="G18843" s="86">
        <f>F18843</f>
        <v>44250000</v>
      </c>
      <c r="H18843" s="277" t="s">
        <v>2474</v>
      </c>
    </row>
    <row r="18844" spans="1:8" ht="18" customHeight="1">
      <c r="A18844" s="323"/>
      <c r="B18844" s="302"/>
      <c r="C18844" s="325"/>
      <c r="D18844" s="325"/>
      <c r="E18844" s="46"/>
      <c r="F18844" s="130">
        <f t="shared" si="294"/>
        <v>0</v>
      </c>
      <c r="G18844" s="69"/>
    </row>
    <row r="18845" spans="1:8" ht="18" customHeight="1">
      <c r="A18845" s="323" t="s">
        <v>1271</v>
      </c>
      <c r="B18845" s="302" t="s">
        <v>31</v>
      </c>
      <c r="C18845" s="325" t="s">
        <v>1273</v>
      </c>
      <c r="D18845" s="325">
        <v>696.2</v>
      </c>
      <c r="E18845" s="46">
        <v>36000</v>
      </c>
      <c r="F18845" s="130">
        <f t="shared" si="294"/>
        <v>25063200</v>
      </c>
      <c r="G18845" s="86">
        <f>F18845</f>
        <v>25063200</v>
      </c>
      <c r="H18845" s="277" t="s">
        <v>2474</v>
      </c>
    </row>
    <row r="18846" spans="1:8" ht="18" customHeight="1">
      <c r="A18846" s="323"/>
      <c r="B18846" s="302"/>
      <c r="C18846" s="325"/>
      <c r="D18846" s="325"/>
      <c r="E18846" s="46"/>
      <c r="F18846" s="130">
        <f t="shared" si="294"/>
        <v>0</v>
      </c>
      <c r="G18846" s="69"/>
    </row>
    <row r="18847" spans="1:8" ht="18" customHeight="1">
      <c r="A18847" s="323" t="s">
        <v>210</v>
      </c>
      <c r="B18847" s="302" t="s">
        <v>212</v>
      </c>
      <c r="C18847" s="325" t="s">
        <v>59</v>
      </c>
      <c r="D18847" s="325">
        <v>400</v>
      </c>
      <c r="E18847" s="46">
        <v>36000</v>
      </c>
      <c r="F18847" s="130">
        <f t="shared" si="294"/>
        <v>14400000</v>
      </c>
      <c r="G18847" s="86">
        <f>SUM(F18847:F18848)</f>
        <v>22500000</v>
      </c>
      <c r="H18847" s="277" t="s">
        <v>2474</v>
      </c>
    </row>
    <row r="18848" spans="1:8" ht="18" customHeight="1">
      <c r="A18848" s="323"/>
      <c r="B18848" s="302" t="s">
        <v>31</v>
      </c>
      <c r="C18848" s="325" t="s">
        <v>347</v>
      </c>
      <c r="D18848" s="325">
        <v>225</v>
      </c>
      <c r="E18848" s="46">
        <v>36000</v>
      </c>
      <c r="F18848" s="130">
        <f t="shared" si="294"/>
        <v>8100000</v>
      </c>
      <c r="G18848" s="69"/>
    </row>
    <row r="18849" spans="1:8" ht="18" customHeight="1">
      <c r="A18849" s="323"/>
      <c r="B18849" s="302"/>
      <c r="C18849" s="325"/>
      <c r="D18849" s="325"/>
      <c r="E18849" s="46"/>
      <c r="F18849" s="130">
        <f t="shared" si="294"/>
        <v>0</v>
      </c>
      <c r="G18849" s="69"/>
    </row>
    <row r="18850" spans="1:8" ht="18" customHeight="1">
      <c r="A18850" s="323" t="s">
        <v>566</v>
      </c>
      <c r="B18850" s="302" t="s">
        <v>518</v>
      </c>
      <c r="C18850" s="325" t="s">
        <v>3696</v>
      </c>
      <c r="D18850" s="325">
        <v>325.89999999999998</v>
      </c>
      <c r="E18850" s="46">
        <v>35000</v>
      </c>
      <c r="F18850" s="130">
        <f t="shared" si="294"/>
        <v>11406500</v>
      </c>
      <c r="G18850" s="86">
        <f>SUM(F18850:F18851)</f>
        <v>22816500</v>
      </c>
      <c r="H18850" s="277" t="s">
        <v>2474</v>
      </c>
    </row>
    <row r="18851" spans="1:8" ht="18" customHeight="1">
      <c r="A18851" s="323"/>
      <c r="B18851" s="302" t="s">
        <v>518</v>
      </c>
      <c r="C18851" s="325" t="s">
        <v>1873</v>
      </c>
      <c r="D18851" s="325">
        <v>326</v>
      </c>
      <c r="E18851" s="46">
        <v>35000</v>
      </c>
      <c r="F18851" s="130">
        <f t="shared" si="294"/>
        <v>11410000</v>
      </c>
      <c r="G18851" s="69"/>
    </row>
    <row r="18852" spans="1:8" ht="18" customHeight="1">
      <c r="A18852" s="323"/>
      <c r="B18852" s="302"/>
      <c r="C18852" s="325"/>
      <c r="D18852" s="325"/>
      <c r="E18852" s="46"/>
      <c r="F18852" s="130">
        <f t="shared" si="294"/>
        <v>0</v>
      </c>
      <c r="G18852" s="69"/>
    </row>
    <row r="18853" spans="1:8" ht="18" customHeight="1">
      <c r="A18853" s="323" t="s">
        <v>93</v>
      </c>
      <c r="B18853" s="302" t="s">
        <v>13</v>
      </c>
      <c r="C18853" s="325" t="s">
        <v>388</v>
      </c>
      <c r="D18853" s="325">
        <v>34.200000000000003</v>
      </c>
      <c r="E18853" s="46">
        <v>30500</v>
      </c>
      <c r="F18853" s="130">
        <f t="shared" si="294"/>
        <v>1043100.0000000001</v>
      </c>
      <c r="G18853" s="86">
        <f>SUM(F18853:F18855)</f>
        <v>3951400</v>
      </c>
      <c r="H18853" s="277" t="s">
        <v>2474</v>
      </c>
    </row>
    <row r="18854" spans="1:8" ht="18" customHeight="1">
      <c r="A18854" s="323"/>
      <c r="B18854" s="302" t="s">
        <v>31</v>
      </c>
      <c r="C18854" s="325" t="s">
        <v>3703</v>
      </c>
      <c r="D18854" s="325">
        <v>102.8</v>
      </c>
      <c r="E18854" s="46">
        <v>35000</v>
      </c>
      <c r="F18854" s="130">
        <f t="shared" si="294"/>
        <v>3598000</v>
      </c>
      <c r="G18854" s="69"/>
    </row>
    <row r="18855" spans="1:8" ht="18" customHeight="1">
      <c r="A18855" s="323"/>
      <c r="B18855" s="428" t="s">
        <v>3704</v>
      </c>
      <c r="C18855" s="430" t="s">
        <v>3473</v>
      </c>
      <c r="D18855" s="430">
        <v>-20.9</v>
      </c>
      <c r="E18855" s="54">
        <v>33000</v>
      </c>
      <c r="F18855" s="140">
        <f t="shared" si="294"/>
        <v>-689700</v>
      </c>
      <c r="G18855" s="69"/>
    </row>
    <row r="18856" spans="1:8" ht="18" customHeight="1">
      <c r="A18856" s="323"/>
      <c r="B18856" s="302"/>
      <c r="C18856" s="325"/>
      <c r="D18856" s="325"/>
      <c r="E18856" s="46"/>
      <c r="F18856" s="130">
        <f t="shared" si="294"/>
        <v>0</v>
      </c>
      <c r="G18856" s="69"/>
    </row>
    <row r="18857" spans="1:8" ht="18" customHeight="1">
      <c r="A18857" s="323" t="s">
        <v>1843</v>
      </c>
      <c r="B18857" s="302" t="s">
        <v>31</v>
      </c>
      <c r="C18857" s="325" t="s">
        <v>78</v>
      </c>
      <c r="D18857" s="325">
        <v>50</v>
      </c>
      <c r="E18857" s="46">
        <v>35000</v>
      </c>
      <c r="F18857" s="130">
        <f t="shared" si="294"/>
        <v>1750000</v>
      </c>
      <c r="G18857" s="86">
        <f>F18857</f>
        <v>1750000</v>
      </c>
      <c r="H18857" s="277" t="s">
        <v>2474</v>
      </c>
    </row>
    <row r="18858" spans="1:8" ht="18" customHeight="1">
      <c r="A18858" s="323"/>
      <c r="B18858" s="302"/>
      <c r="C18858" s="325"/>
      <c r="D18858" s="325"/>
      <c r="E18858" s="46"/>
      <c r="F18858" s="130">
        <f t="shared" si="294"/>
        <v>0</v>
      </c>
      <c r="G18858" s="69"/>
    </row>
    <row r="18859" spans="1:8" ht="18" customHeight="1">
      <c r="A18859" s="323" t="s">
        <v>2315</v>
      </c>
      <c r="B18859" s="302" t="s">
        <v>23</v>
      </c>
      <c r="C18859" s="325" t="s">
        <v>3697</v>
      </c>
      <c r="D18859" s="325">
        <v>139.6</v>
      </c>
      <c r="E18859" s="46">
        <v>34000</v>
      </c>
      <c r="F18859" s="130">
        <f t="shared" si="294"/>
        <v>4746400</v>
      </c>
      <c r="G18859" s="86">
        <f>SUM(F18859:F18862)</f>
        <v>17416800</v>
      </c>
      <c r="H18859" s="277" t="s">
        <v>2474</v>
      </c>
    </row>
    <row r="18860" spans="1:8" ht="18" customHeight="1">
      <c r="A18860" s="323"/>
      <c r="B18860" s="302" t="s">
        <v>23</v>
      </c>
      <c r="C18860" s="325" t="s">
        <v>3692</v>
      </c>
      <c r="D18860" s="325">
        <v>192.6</v>
      </c>
      <c r="E18860" s="46">
        <v>34000</v>
      </c>
      <c r="F18860" s="130">
        <f t="shared" si="294"/>
        <v>6548400</v>
      </c>
      <c r="G18860" s="69"/>
    </row>
    <row r="18861" spans="1:8" ht="18" customHeight="1">
      <c r="A18861" s="323"/>
      <c r="B18861" s="302" t="s">
        <v>23</v>
      </c>
      <c r="C18861" s="325" t="s">
        <v>3229</v>
      </c>
      <c r="D18861" s="325">
        <v>38</v>
      </c>
      <c r="E18861" s="46">
        <v>34000</v>
      </c>
      <c r="F18861" s="130">
        <f t="shared" si="294"/>
        <v>1292000</v>
      </c>
      <c r="G18861" s="69"/>
    </row>
    <row r="18862" spans="1:8" ht="18" customHeight="1">
      <c r="A18862" s="323"/>
      <c r="B18862" s="302" t="s">
        <v>31</v>
      </c>
      <c r="C18862" s="325" t="s">
        <v>3698</v>
      </c>
      <c r="D18862" s="325">
        <v>140</v>
      </c>
      <c r="E18862" s="46">
        <v>34500</v>
      </c>
      <c r="F18862" s="130">
        <f t="shared" si="294"/>
        <v>4830000</v>
      </c>
      <c r="G18862" s="69"/>
    </row>
    <row r="18863" spans="1:8" ht="18" customHeight="1">
      <c r="A18863" s="323"/>
      <c r="B18863" s="302"/>
      <c r="C18863" s="325"/>
      <c r="D18863" s="325"/>
      <c r="E18863" s="46"/>
      <c r="F18863" s="130">
        <f t="shared" si="294"/>
        <v>0</v>
      </c>
      <c r="G18863" s="69"/>
    </row>
    <row r="18864" spans="1:8" ht="18" customHeight="1">
      <c r="A18864" s="323" t="s">
        <v>591</v>
      </c>
      <c r="B18864" s="302" t="s">
        <v>13</v>
      </c>
      <c r="C18864" s="325" t="s">
        <v>75</v>
      </c>
      <c r="D18864" s="325">
        <v>100</v>
      </c>
      <c r="E18864" s="46">
        <v>31000</v>
      </c>
      <c r="F18864" s="130">
        <f t="shared" si="294"/>
        <v>3100000</v>
      </c>
      <c r="G18864" s="86">
        <f>F18864</f>
        <v>3100000</v>
      </c>
      <c r="H18864" s="277" t="s">
        <v>2474</v>
      </c>
    </row>
    <row r="18865" spans="1:8" ht="18" customHeight="1">
      <c r="A18865" s="323"/>
      <c r="B18865" s="302"/>
      <c r="C18865" s="325"/>
      <c r="D18865" s="325"/>
      <c r="E18865" s="46"/>
      <c r="F18865" s="130">
        <f t="shared" si="294"/>
        <v>0</v>
      </c>
      <c r="G18865" s="69"/>
    </row>
    <row r="18866" spans="1:8" ht="18" customHeight="1">
      <c r="A18866" s="323" t="s">
        <v>2231</v>
      </c>
      <c r="B18866" s="302" t="s">
        <v>31</v>
      </c>
      <c r="C18866" s="325" t="s">
        <v>3214</v>
      </c>
      <c r="D18866" s="325">
        <v>65</v>
      </c>
      <c r="E18866" s="46">
        <v>36500</v>
      </c>
      <c r="F18866" s="130">
        <f t="shared" si="294"/>
        <v>2372500</v>
      </c>
      <c r="G18866" s="86">
        <f>SUM(F18866:F18867)</f>
        <v>9592200</v>
      </c>
      <c r="H18866" s="277" t="s">
        <v>2474</v>
      </c>
    </row>
    <row r="18867" spans="1:8" ht="18" customHeight="1">
      <c r="A18867" s="323"/>
      <c r="B18867" s="302" t="s">
        <v>31</v>
      </c>
      <c r="C18867" s="325" t="s">
        <v>388</v>
      </c>
      <c r="D18867" s="325">
        <v>197.8</v>
      </c>
      <c r="E18867" s="46">
        <v>36500</v>
      </c>
      <c r="F18867" s="130">
        <f t="shared" si="294"/>
        <v>7219700</v>
      </c>
      <c r="G18867" s="69"/>
    </row>
    <row r="18868" spans="1:8" ht="18" customHeight="1">
      <c r="A18868" s="323"/>
      <c r="B18868" s="302"/>
      <c r="C18868" s="325"/>
      <c r="D18868" s="325"/>
      <c r="E18868" s="46"/>
      <c r="F18868" s="130">
        <f t="shared" si="294"/>
        <v>0</v>
      </c>
      <c r="G18868" s="69"/>
    </row>
    <row r="18869" spans="1:8" ht="18" customHeight="1">
      <c r="A18869" s="323" t="s">
        <v>2962</v>
      </c>
      <c r="B18869" s="302" t="s">
        <v>390</v>
      </c>
      <c r="C18869" s="325" t="s">
        <v>3255</v>
      </c>
      <c r="D18869" s="325">
        <v>125</v>
      </c>
      <c r="E18869" s="46">
        <v>31000</v>
      </c>
      <c r="F18869" s="130">
        <f t="shared" si="294"/>
        <v>3875000</v>
      </c>
      <c r="G18869" s="86">
        <f>SUM(F18869:F18870)</f>
        <v>8087900</v>
      </c>
      <c r="H18869" s="277" t="s">
        <v>2474</v>
      </c>
    </row>
    <row r="18870" spans="1:8" ht="18" customHeight="1">
      <c r="A18870" s="323"/>
      <c r="B18870" s="302" t="s">
        <v>390</v>
      </c>
      <c r="C18870" s="325" t="s">
        <v>3705</v>
      </c>
      <c r="D18870" s="325">
        <v>135.9</v>
      </c>
      <c r="E18870" s="46">
        <v>31000</v>
      </c>
      <c r="F18870" s="130">
        <f t="shared" si="294"/>
        <v>4212900</v>
      </c>
      <c r="G18870" s="69"/>
    </row>
    <row r="18871" spans="1:8" ht="18" customHeight="1">
      <c r="A18871" s="323"/>
      <c r="B18871" s="302"/>
      <c r="C18871" s="325"/>
      <c r="D18871" s="325"/>
      <c r="E18871" s="46"/>
      <c r="F18871" s="130">
        <f t="shared" si="294"/>
        <v>0</v>
      </c>
      <c r="G18871" s="69"/>
    </row>
    <row r="18872" spans="1:8" ht="18" customHeight="1">
      <c r="A18872" s="323" t="s">
        <v>2300</v>
      </c>
      <c r="B18872" s="302" t="s">
        <v>13</v>
      </c>
      <c r="C18872" s="325" t="s">
        <v>75</v>
      </c>
      <c r="D18872" s="325">
        <v>30</v>
      </c>
      <c r="E18872" s="46">
        <v>30500</v>
      </c>
      <c r="F18872" s="130">
        <f t="shared" si="294"/>
        <v>915000</v>
      </c>
      <c r="G18872" s="86">
        <f>SUM(F18872:F18875)</f>
        <v>4575000</v>
      </c>
      <c r="H18872" s="277" t="s">
        <v>2474</v>
      </c>
    </row>
    <row r="18873" spans="1:8" ht="18" customHeight="1">
      <c r="A18873" s="323"/>
      <c r="B18873" s="302" t="s">
        <v>13</v>
      </c>
      <c r="C18873" s="325" t="s">
        <v>59</v>
      </c>
      <c r="D18873" s="325">
        <v>20</v>
      </c>
      <c r="E18873" s="46">
        <v>30500</v>
      </c>
      <c r="F18873" s="130">
        <f t="shared" si="294"/>
        <v>610000</v>
      </c>
      <c r="G18873" s="69"/>
    </row>
    <row r="18874" spans="1:8" ht="18" customHeight="1">
      <c r="A18874" s="323"/>
      <c r="B18874" s="302" t="s">
        <v>13</v>
      </c>
      <c r="C18874" s="325" t="s">
        <v>1035</v>
      </c>
      <c r="D18874" s="325">
        <v>50</v>
      </c>
      <c r="E18874" s="46">
        <v>30500</v>
      </c>
      <c r="F18874" s="130">
        <f t="shared" si="294"/>
        <v>1525000</v>
      </c>
      <c r="G18874" s="69"/>
    </row>
    <row r="18875" spans="1:8" ht="18" customHeight="1">
      <c r="A18875" s="533"/>
      <c r="B18875" s="440" t="s">
        <v>13</v>
      </c>
      <c r="C18875" s="382" t="s">
        <v>45</v>
      </c>
      <c r="D18875" s="382">
        <v>50</v>
      </c>
      <c r="E18875" s="59">
        <v>30500</v>
      </c>
      <c r="F18875" s="132">
        <f t="shared" si="294"/>
        <v>1525000</v>
      </c>
      <c r="G18875" s="92"/>
    </row>
    <row r="18876" spans="1:8" ht="18" customHeight="1">
      <c r="A18876" s="526"/>
      <c r="B18876" s="435"/>
      <c r="C18876" s="484"/>
      <c r="D18876" s="484"/>
      <c r="E18876" s="113"/>
      <c r="F18876" s="126"/>
      <c r="G18876" s="9"/>
    </row>
    <row r="18877" spans="1:8" ht="18" customHeight="1">
      <c r="A18877" s="537">
        <v>42565</v>
      </c>
      <c r="B18877" s="355"/>
      <c r="C18877" s="491" t="s">
        <v>398</v>
      </c>
      <c r="D18877" s="525"/>
      <c r="F18877" s="127"/>
    </row>
    <row r="18878" spans="1:8" ht="18" customHeight="1">
      <c r="A18878" s="531" t="s">
        <v>3125</v>
      </c>
      <c r="B18878" s="436" t="s">
        <v>134</v>
      </c>
      <c r="C18878" s="494" t="s">
        <v>152</v>
      </c>
      <c r="D18878" s="527">
        <f>SUM(D18879:D18979)</f>
        <v>8993.9</v>
      </c>
      <c r="E18878" s="166"/>
      <c r="F18878" s="166">
        <f>SUM(F18879:F18979)</f>
        <v>297745300</v>
      </c>
      <c r="G18878" s="166">
        <f>SUM(G18879:G18979)</f>
        <v>297745300</v>
      </c>
    </row>
    <row r="18879" spans="1:8" ht="18" customHeight="1">
      <c r="A18879" s="532" t="s">
        <v>2718</v>
      </c>
      <c r="B18879" s="441" t="s">
        <v>13</v>
      </c>
      <c r="C18879" s="492" t="s">
        <v>372</v>
      </c>
      <c r="D18879" s="492">
        <v>30</v>
      </c>
      <c r="E18879" s="62">
        <v>30500</v>
      </c>
      <c r="F18879" s="139">
        <f t="shared" si="294"/>
        <v>915000</v>
      </c>
      <c r="G18879" s="85">
        <f>F18879</f>
        <v>915000</v>
      </c>
    </row>
    <row r="18880" spans="1:8" ht="18" customHeight="1">
      <c r="A18880" s="323"/>
      <c r="B18880" s="302"/>
      <c r="C18880" s="325"/>
      <c r="D18880" s="325"/>
      <c r="E18880" s="46"/>
      <c r="F18880" s="130">
        <f t="shared" si="294"/>
        <v>0</v>
      </c>
      <c r="G18880" s="69"/>
    </row>
    <row r="18881" spans="1:10" ht="18" customHeight="1">
      <c r="A18881" s="323" t="s">
        <v>3295</v>
      </c>
      <c r="B18881" s="302" t="s">
        <v>13</v>
      </c>
      <c r="C18881" s="325" t="s">
        <v>3706</v>
      </c>
      <c r="D18881" s="325">
        <v>100</v>
      </c>
      <c r="E18881" s="46">
        <v>30500</v>
      </c>
      <c r="F18881" s="130">
        <f t="shared" si="294"/>
        <v>3050000</v>
      </c>
      <c r="G18881" s="86">
        <f>SUM(F18881:F18882)</f>
        <v>6550000</v>
      </c>
      <c r="H18881" s="277" t="s">
        <v>2474</v>
      </c>
    </row>
    <row r="18882" spans="1:10" ht="18" customHeight="1">
      <c r="A18882" s="323"/>
      <c r="B18882" s="302" t="s">
        <v>31</v>
      </c>
      <c r="C18882" s="325" t="s">
        <v>1227</v>
      </c>
      <c r="D18882" s="325">
        <v>100</v>
      </c>
      <c r="E18882" s="46">
        <v>35000</v>
      </c>
      <c r="F18882" s="130">
        <f t="shared" si="294"/>
        <v>3500000</v>
      </c>
      <c r="G18882" s="69"/>
    </row>
    <row r="18883" spans="1:10" ht="18" customHeight="1">
      <c r="A18883" s="323"/>
      <c r="B18883" s="302"/>
      <c r="C18883" s="325"/>
      <c r="D18883" s="325"/>
      <c r="E18883" s="46"/>
      <c r="F18883" s="130">
        <f t="shared" si="294"/>
        <v>0</v>
      </c>
      <c r="G18883" s="69"/>
    </row>
    <row r="18884" spans="1:10" ht="18" customHeight="1">
      <c r="A18884" s="323" t="s">
        <v>2658</v>
      </c>
      <c r="B18884" s="302" t="s">
        <v>13</v>
      </c>
      <c r="C18884" s="325" t="s">
        <v>75</v>
      </c>
      <c r="D18884" s="325">
        <v>70</v>
      </c>
      <c r="E18884" s="46">
        <v>31000</v>
      </c>
      <c r="F18884" s="130">
        <f t="shared" ref="F18884:F18968" si="295">E18884*D18884</f>
        <v>2170000</v>
      </c>
      <c r="G18884" s="86">
        <f>F18884</f>
        <v>2170000</v>
      </c>
    </row>
    <row r="18885" spans="1:10" ht="18" customHeight="1">
      <c r="A18885" s="323"/>
      <c r="B18885" s="302"/>
      <c r="C18885" s="325"/>
      <c r="D18885" s="325"/>
      <c r="E18885" s="46"/>
      <c r="F18885" s="130">
        <f t="shared" si="295"/>
        <v>0</v>
      </c>
      <c r="G18885" s="69"/>
    </row>
    <row r="18886" spans="1:10" ht="18" customHeight="1">
      <c r="A18886" s="323" t="s">
        <v>2214</v>
      </c>
      <c r="B18886" s="302" t="s">
        <v>13</v>
      </c>
      <c r="C18886" s="325" t="s">
        <v>222</v>
      </c>
      <c r="D18886" s="325">
        <v>48.5</v>
      </c>
      <c r="E18886" s="46">
        <v>31500</v>
      </c>
      <c r="F18886" s="130">
        <f t="shared" si="295"/>
        <v>1527750</v>
      </c>
      <c r="G18886" s="86">
        <f>F18886</f>
        <v>1527750</v>
      </c>
    </row>
    <row r="18887" spans="1:10" ht="18" customHeight="1">
      <c r="A18887" s="323"/>
      <c r="B18887" s="302"/>
      <c r="C18887" s="325"/>
      <c r="D18887" s="325"/>
      <c r="E18887" s="46"/>
      <c r="F18887" s="130">
        <f t="shared" si="295"/>
        <v>0</v>
      </c>
      <c r="G18887" s="69"/>
    </row>
    <row r="18888" spans="1:10" ht="18" customHeight="1">
      <c r="A18888" s="323" t="s">
        <v>2568</v>
      </c>
      <c r="B18888" s="302" t="s">
        <v>13</v>
      </c>
      <c r="C18888" s="325" t="s">
        <v>1154</v>
      </c>
      <c r="D18888" s="325">
        <v>168.5</v>
      </c>
      <c r="E18888" s="46">
        <v>30500</v>
      </c>
      <c r="F18888" s="130">
        <f t="shared" si="295"/>
        <v>5139250</v>
      </c>
      <c r="G18888" s="86">
        <f>SUM(F18888:F18890)</f>
        <v>9174400</v>
      </c>
      <c r="H18888" s="277" t="s">
        <v>2474</v>
      </c>
    </row>
    <row r="18889" spans="1:10" ht="18" customHeight="1">
      <c r="A18889" s="323"/>
      <c r="B18889" s="302" t="s">
        <v>13</v>
      </c>
      <c r="C18889" s="325" t="s">
        <v>3670</v>
      </c>
      <c r="D18889" s="325">
        <v>62.3</v>
      </c>
      <c r="E18889" s="46">
        <v>30500</v>
      </c>
      <c r="F18889" s="130">
        <f t="shared" si="295"/>
        <v>1900150</v>
      </c>
      <c r="G18889" s="69"/>
    </row>
    <row r="18890" spans="1:10" ht="18" customHeight="1">
      <c r="A18890" s="323"/>
      <c r="B18890" s="302" t="s">
        <v>13</v>
      </c>
      <c r="C18890" s="325" t="s">
        <v>1781</v>
      </c>
      <c r="D18890" s="325">
        <v>70</v>
      </c>
      <c r="E18890" s="46">
        <v>30500</v>
      </c>
      <c r="F18890" s="130">
        <f t="shared" si="295"/>
        <v>2135000</v>
      </c>
      <c r="G18890" s="69"/>
    </row>
    <row r="18891" spans="1:10" ht="18" customHeight="1">
      <c r="A18891" s="323"/>
      <c r="B18891" s="302"/>
      <c r="C18891" s="325"/>
      <c r="D18891" s="325"/>
      <c r="E18891" s="46"/>
      <c r="F18891" s="130">
        <f t="shared" si="295"/>
        <v>0</v>
      </c>
      <c r="G18891" s="69"/>
      <c r="J18891" s="400"/>
    </row>
    <row r="18892" spans="1:10" ht="18" customHeight="1">
      <c r="A18892" s="323" t="s">
        <v>2705</v>
      </c>
      <c r="B18892" s="302" t="s">
        <v>13</v>
      </c>
      <c r="C18892" s="325" t="s">
        <v>3710</v>
      </c>
      <c r="D18892" s="325">
        <f>50+51</f>
        <v>101</v>
      </c>
      <c r="E18892" s="46">
        <v>31000</v>
      </c>
      <c r="F18892" s="130">
        <f t="shared" si="295"/>
        <v>3131000</v>
      </c>
      <c r="G18892" s="86">
        <f>F18892</f>
        <v>3131000</v>
      </c>
      <c r="J18892" s="283"/>
    </row>
    <row r="18893" spans="1:10" ht="18" customHeight="1">
      <c r="A18893" s="323"/>
      <c r="B18893" s="302"/>
      <c r="C18893" s="325"/>
      <c r="D18893" s="325"/>
      <c r="E18893" s="46"/>
      <c r="F18893" s="130">
        <f t="shared" si="295"/>
        <v>0</v>
      </c>
      <c r="G18893" s="69"/>
      <c r="J18893" s="283"/>
    </row>
    <row r="18894" spans="1:10" ht="18" customHeight="1">
      <c r="A18894" s="323" t="s">
        <v>2273</v>
      </c>
      <c r="B18894" s="302" t="s">
        <v>31</v>
      </c>
      <c r="C18894" s="325" t="s">
        <v>255</v>
      </c>
      <c r="D18894" s="325">
        <v>51.3</v>
      </c>
      <c r="E18894" s="46">
        <v>35000</v>
      </c>
      <c r="F18894" s="130">
        <f t="shared" si="295"/>
        <v>1795500</v>
      </c>
      <c r="G18894" s="86">
        <f>SUM(F18894:F18902)</f>
        <v>12671700</v>
      </c>
      <c r="J18894" s="283"/>
    </row>
    <row r="18895" spans="1:10" ht="18" customHeight="1">
      <c r="A18895" s="323"/>
      <c r="B18895" s="302" t="s">
        <v>31</v>
      </c>
      <c r="C18895" s="325" t="s">
        <v>158</v>
      </c>
      <c r="D18895" s="325">
        <v>52.4</v>
      </c>
      <c r="E18895" s="46">
        <v>35000</v>
      </c>
      <c r="F18895" s="130">
        <f t="shared" si="295"/>
        <v>1834000</v>
      </c>
      <c r="G18895" s="69"/>
      <c r="J18895" s="283"/>
    </row>
    <row r="18896" spans="1:10" ht="18" customHeight="1">
      <c r="A18896" s="323"/>
      <c r="B18896" s="302" t="s">
        <v>31</v>
      </c>
      <c r="C18896" s="325" t="s">
        <v>159</v>
      </c>
      <c r="D18896" s="325">
        <v>50</v>
      </c>
      <c r="E18896" s="46">
        <v>35000</v>
      </c>
      <c r="F18896" s="130">
        <f t="shared" si="295"/>
        <v>1750000</v>
      </c>
      <c r="G18896" s="69"/>
      <c r="J18896" s="283"/>
    </row>
    <row r="18897" spans="1:10" ht="18" customHeight="1">
      <c r="A18897" s="323"/>
      <c r="B18897" s="302" t="s">
        <v>31</v>
      </c>
      <c r="C18897" s="325" t="s">
        <v>743</v>
      </c>
      <c r="D18897" s="325">
        <v>50</v>
      </c>
      <c r="E18897" s="46">
        <v>35000</v>
      </c>
      <c r="F18897" s="130">
        <f t="shared" si="295"/>
        <v>1750000</v>
      </c>
      <c r="G18897" s="69"/>
      <c r="J18897" s="283"/>
    </row>
    <row r="18898" spans="1:10" ht="18" customHeight="1">
      <c r="A18898" s="323"/>
      <c r="B18898" s="302" t="s">
        <v>31</v>
      </c>
      <c r="C18898" s="325" t="s">
        <v>114</v>
      </c>
      <c r="D18898" s="325">
        <v>50</v>
      </c>
      <c r="E18898" s="46">
        <v>35000</v>
      </c>
      <c r="F18898" s="130">
        <f t="shared" si="295"/>
        <v>1750000</v>
      </c>
      <c r="G18898" s="69"/>
      <c r="J18898" s="283"/>
    </row>
    <row r="18899" spans="1:10" ht="18" customHeight="1">
      <c r="A18899" s="323"/>
      <c r="B18899" s="302" t="s">
        <v>31</v>
      </c>
      <c r="C18899" s="325" t="s">
        <v>672</v>
      </c>
      <c r="D18899" s="325">
        <v>60.8</v>
      </c>
      <c r="E18899" s="46">
        <v>35000</v>
      </c>
      <c r="F18899" s="130">
        <f t="shared" si="295"/>
        <v>2128000</v>
      </c>
      <c r="G18899" s="69"/>
      <c r="J18899" s="283"/>
    </row>
    <row r="18900" spans="1:10" ht="18" customHeight="1">
      <c r="A18900" s="323"/>
      <c r="B18900" s="302" t="s">
        <v>31</v>
      </c>
      <c r="C18900" s="325" t="s">
        <v>190</v>
      </c>
      <c r="D18900" s="325">
        <v>50</v>
      </c>
      <c r="E18900" s="46">
        <v>35000</v>
      </c>
      <c r="F18900" s="130">
        <f t="shared" si="295"/>
        <v>1750000</v>
      </c>
      <c r="G18900" s="69"/>
      <c r="J18900" s="283"/>
    </row>
    <row r="18901" spans="1:10" ht="18" customHeight="1">
      <c r="A18901" s="323"/>
      <c r="B18901" s="439" t="s">
        <v>3719</v>
      </c>
      <c r="C18901" s="430" t="s">
        <v>973</v>
      </c>
      <c r="D18901" s="430">
        <v>-0.6</v>
      </c>
      <c r="E18901" s="54">
        <v>38000</v>
      </c>
      <c r="F18901" s="140">
        <f t="shared" si="295"/>
        <v>-22800</v>
      </c>
      <c r="G18901" s="69"/>
      <c r="J18901" s="283"/>
    </row>
    <row r="18902" spans="1:10" ht="18" customHeight="1">
      <c r="A18902" s="323"/>
      <c r="B18902" s="439" t="s">
        <v>3720</v>
      </c>
      <c r="C18902" s="430"/>
      <c r="D18902" s="430">
        <v>-2.1</v>
      </c>
      <c r="E18902" s="54">
        <v>30000</v>
      </c>
      <c r="F18902" s="140">
        <f t="shared" si="295"/>
        <v>-63000</v>
      </c>
      <c r="G18902" s="69"/>
      <c r="J18902" s="567"/>
    </row>
    <row r="18903" spans="1:10" ht="18" customHeight="1">
      <c r="A18903" s="323"/>
      <c r="B18903" s="439"/>
      <c r="C18903" s="430"/>
      <c r="D18903" s="430"/>
      <c r="E18903" s="54"/>
      <c r="F18903" s="130">
        <f t="shared" si="295"/>
        <v>0</v>
      </c>
      <c r="G18903" s="69"/>
      <c r="J18903" s="567"/>
    </row>
    <row r="18904" spans="1:10" ht="18" customHeight="1">
      <c r="A18904" s="323" t="s">
        <v>2287</v>
      </c>
      <c r="B18904" s="302" t="s">
        <v>31</v>
      </c>
      <c r="C18904" s="325" t="s">
        <v>22</v>
      </c>
      <c r="D18904" s="325">
        <v>86.3</v>
      </c>
      <c r="E18904" s="46">
        <v>36500</v>
      </c>
      <c r="F18904" s="130">
        <f t="shared" si="295"/>
        <v>3149950</v>
      </c>
      <c r="G18904" s="86">
        <f>F18904</f>
        <v>3149950</v>
      </c>
      <c r="H18904" s="277" t="s">
        <v>2474</v>
      </c>
    </row>
    <row r="18905" spans="1:10" ht="18" customHeight="1">
      <c r="A18905" s="323"/>
      <c r="B18905" s="302"/>
      <c r="C18905" s="325"/>
      <c r="D18905" s="325"/>
      <c r="E18905" s="46"/>
      <c r="F18905" s="130">
        <f t="shared" si="295"/>
        <v>0</v>
      </c>
      <c r="G18905" s="69"/>
      <c r="J18905" s="568"/>
    </row>
    <row r="18906" spans="1:10" ht="18" customHeight="1">
      <c r="A18906" s="323" t="s">
        <v>2635</v>
      </c>
      <c r="B18906" s="302" t="s">
        <v>31</v>
      </c>
      <c r="C18906" s="325" t="s">
        <v>46</v>
      </c>
      <c r="D18906" s="325">
        <v>40</v>
      </c>
      <c r="E18906" s="46">
        <v>33000</v>
      </c>
      <c r="F18906" s="130">
        <f t="shared" si="295"/>
        <v>1320000</v>
      </c>
      <c r="G18906" s="86">
        <f>SUM(F18906:F18907)</f>
        <v>7590000</v>
      </c>
    </row>
    <row r="18907" spans="1:10" ht="18" customHeight="1">
      <c r="A18907" s="323"/>
      <c r="B18907" s="302" t="s">
        <v>31</v>
      </c>
      <c r="C18907" s="325" t="s">
        <v>2351</v>
      </c>
      <c r="D18907" s="325">
        <v>190</v>
      </c>
      <c r="E18907" s="46">
        <v>33000</v>
      </c>
      <c r="F18907" s="130">
        <f t="shared" si="295"/>
        <v>6270000</v>
      </c>
      <c r="G18907" s="69"/>
    </row>
    <row r="18908" spans="1:10" ht="18" customHeight="1">
      <c r="A18908" s="323"/>
      <c r="B18908" s="302"/>
      <c r="C18908" s="325"/>
      <c r="D18908" s="325"/>
      <c r="E18908" s="46"/>
      <c r="F18908" s="130">
        <f t="shared" si="295"/>
        <v>0</v>
      </c>
      <c r="G18908" s="69"/>
    </row>
    <row r="18909" spans="1:10" ht="18" customHeight="1">
      <c r="A18909" s="323" t="s">
        <v>2965</v>
      </c>
      <c r="B18909" s="302" t="s">
        <v>13</v>
      </c>
      <c r="C18909" s="325" t="s">
        <v>388</v>
      </c>
      <c r="D18909" s="325">
        <v>228.5</v>
      </c>
      <c r="E18909" s="46">
        <v>31000</v>
      </c>
      <c r="F18909" s="130">
        <f t="shared" si="295"/>
        <v>7083500</v>
      </c>
      <c r="G18909" s="86">
        <f>F18909</f>
        <v>7083500</v>
      </c>
      <c r="H18909" s="277" t="s">
        <v>2474</v>
      </c>
    </row>
    <row r="18910" spans="1:10" ht="18" customHeight="1">
      <c r="A18910" s="323"/>
      <c r="B18910" s="302"/>
      <c r="C18910" s="325"/>
      <c r="D18910" s="325"/>
      <c r="E18910" s="46"/>
      <c r="F18910" s="130">
        <f t="shared" si="295"/>
        <v>0</v>
      </c>
      <c r="G18910" s="69"/>
    </row>
    <row r="18911" spans="1:10" ht="18" customHeight="1">
      <c r="A18911" s="323" t="s">
        <v>2454</v>
      </c>
      <c r="B18911" s="302" t="s">
        <v>13</v>
      </c>
      <c r="C18911" s="325" t="s">
        <v>369</v>
      </c>
      <c r="D18911" s="325">
        <v>213.4</v>
      </c>
      <c r="E18911" s="46">
        <v>30000</v>
      </c>
      <c r="F18911" s="130">
        <f t="shared" si="295"/>
        <v>6402000</v>
      </c>
      <c r="G18911" s="86">
        <f>SUM(F18911:F18912)</f>
        <v>7977000</v>
      </c>
      <c r="H18911" s="277" t="s">
        <v>2474</v>
      </c>
    </row>
    <row r="18912" spans="1:10" ht="18" customHeight="1">
      <c r="A18912" s="323"/>
      <c r="B18912" s="302" t="s">
        <v>13</v>
      </c>
      <c r="C18912" s="325" t="s">
        <v>1838</v>
      </c>
      <c r="D18912" s="325">
        <v>52.5</v>
      </c>
      <c r="E18912" s="46">
        <v>30000</v>
      </c>
      <c r="F18912" s="130">
        <f t="shared" si="295"/>
        <v>1575000</v>
      </c>
      <c r="G18912" s="69"/>
    </row>
    <row r="18913" spans="1:8" ht="18" customHeight="1">
      <c r="A18913" s="323"/>
      <c r="B18913" s="302"/>
      <c r="C18913" s="325"/>
      <c r="D18913" s="325"/>
      <c r="E18913" s="46"/>
      <c r="F18913" s="130">
        <f t="shared" si="295"/>
        <v>0</v>
      </c>
      <c r="G18913" s="69"/>
    </row>
    <row r="18914" spans="1:8" ht="18" customHeight="1">
      <c r="A18914" s="323" t="s">
        <v>316</v>
      </c>
      <c r="B18914" s="446" t="s">
        <v>3550</v>
      </c>
      <c r="C18914" s="430" t="s">
        <v>3640</v>
      </c>
      <c r="D18914" s="430">
        <v>-102.8</v>
      </c>
      <c r="E18914" s="54">
        <v>34000</v>
      </c>
      <c r="F18914" s="140">
        <f t="shared" si="295"/>
        <v>-3495200</v>
      </c>
      <c r="G18914" s="86">
        <f>SUM(F18914:F18917)</f>
        <v>24104800</v>
      </c>
      <c r="H18914" s="277" t="s">
        <v>2474</v>
      </c>
    </row>
    <row r="18915" spans="1:8" ht="18" customHeight="1">
      <c r="A18915" s="302"/>
      <c r="B18915" s="302" t="s">
        <v>31</v>
      </c>
      <c r="C18915" s="325" t="s">
        <v>3099</v>
      </c>
      <c r="D18915" s="325">
        <v>50</v>
      </c>
      <c r="E18915" s="46">
        <v>34500</v>
      </c>
      <c r="F18915" s="130">
        <f t="shared" si="295"/>
        <v>1725000</v>
      </c>
      <c r="G18915" s="69"/>
    </row>
    <row r="18916" spans="1:8" ht="18" customHeight="1">
      <c r="A18916" s="323"/>
      <c r="B18916" s="302" t="s">
        <v>31</v>
      </c>
      <c r="C18916" s="325" t="s">
        <v>3707</v>
      </c>
      <c r="D18916" s="325">
        <v>150</v>
      </c>
      <c r="E18916" s="46">
        <v>34500</v>
      </c>
      <c r="F18916" s="130">
        <f t="shared" si="295"/>
        <v>5175000</v>
      </c>
      <c r="G18916" s="69"/>
    </row>
    <row r="18917" spans="1:8" ht="18" customHeight="1">
      <c r="A18917" s="323"/>
      <c r="B18917" s="302" t="s">
        <v>31</v>
      </c>
      <c r="C18917" s="325" t="s">
        <v>278</v>
      </c>
      <c r="D18917" s="325">
        <v>600</v>
      </c>
      <c r="E18917" s="46">
        <v>34500</v>
      </c>
      <c r="F18917" s="130">
        <f t="shared" si="295"/>
        <v>20700000</v>
      </c>
      <c r="G18917" s="69"/>
    </row>
    <row r="18918" spans="1:8" ht="18" customHeight="1">
      <c r="A18918" s="323"/>
      <c r="B18918" s="302"/>
      <c r="C18918" s="325"/>
      <c r="D18918" s="325"/>
      <c r="E18918" s="46"/>
      <c r="F18918" s="130">
        <f t="shared" si="295"/>
        <v>0</v>
      </c>
      <c r="G18918" s="69"/>
    </row>
    <row r="18919" spans="1:8" ht="18" customHeight="1">
      <c r="A18919" s="323" t="s">
        <v>727</v>
      </c>
      <c r="B18919" s="439" t="s">
        <v>3708</v>
      </c>
      <c r="C18919" s="430"/>
      <c r="D18919" s="430">
        <v>-2.4</v>
      </c>
      <c r="E18919" s="54">
        <v>15000</v>
      </c>
      <c r="F18919" s="140">
        <f t="shared" si="295"/>
        <v>-36000</v>
      </c>
      <c r="G18919" s="86">
        <f>SUM(F18919:F18921)</f>
        <v>10773600</v>
      </c>
      <c r="H18919" s="277" t="s">
        <v>2474</v>
      </c>
    </row>
    <row r="18920" spans="1:8" ht="18" customHeight="1">
      <c r="A18920" s="323"/>
      <c r="B18920" s="439" t="s">
        <v>3709</v>
      </c>
      <c r="C18920" s="430"/>
      <c r="D18920" s="430">
        <v>-33</v>
      </c>
      <c r="E18920" s="54">
        <v>20000</v>
      </c>
      <c r="F18920" s="140">
        <f t="shared" si="295"/>
        <v>-660000</v>
      </c>
      <c r="G18920" s="69"/>
    </row>
    <row r="18921" spans="1:8" ht="18" customHeight="1">
      <c r="A18921" s="323"/>
      <c r="B18921" s="302" t="s">
        <v>31</v>
      </c>
      <c r="C18921" s="325" t="s">
        <v>918</v>
      </c>
      <c r="D18921" s="325">
        <v>318.60000000000002</v>
      </c>
      <c r="E18921" s="46">
        <v>36000</v>
      </c>
      <c r="F18921" s="130">
        <f t="shared" si="295"/>
        <v>11469600</v>
      </c>
      <c r="G18921" s="69"/>
    </row>
    <row r="18922" spans="1:8" ht="18" customHeight="1">
      <c r="A18922" s="323"/>
      <c r="B18922" s="302"/>
      <c r="C18922" s="325"/>
      <c r="D18922" s="325"/>
      <c r="E18922" s="46"/>
      <c r="F18922" s="130">
        <f t="shared" si="295"/>
        <v>0</v>
      </c>
      <c r="G18922" s="69"/>
    </row>
    <row r="18923" spans="1:8" ht="18" customHeight="1">
      <c r="A18923" s="323" t="s">
        <v>51</v>
      </c>
      <c r="B18923" s="302" t="s">
        <v>31</v>
      </c>
      <c r="C18923" s="325" t="s">
        <v>692</v>
      </c>
      <c r="D18923" s="325">
        <v>149</v>
      </c>
      <c r="E18923" s="46">
        <v>35000</v>
      </c>
      <c r="F18923" s="130">
        <f t="shared" si="295"/>
        <v>5215000</v>
      </c>
      <c r="G18923" s="86">
        <f>SUM(F18923:F18927)</f>
        <v>29170500</v>
      </c>
      <c r="H18923" s="277" t="s">
        <v>2474</v>
      </c>
    </row>
    <row r="18924" spans="1:8" ht="18" customHeight="1">
      <c r="A18924" s="323"/>
      <c r="B18924" s="302" t="s">
        <v>31</v>
      </c>
      <c r="C18924" s="325" t="s">
        <v>1302</v>
      </c>
      <c r="D18924" s="325">
        <v>50</v>
      </c>
      <c r="E18924" s="46">
        <v>32000</v>
      </c>
      <c r="F18924" s="130">
        <f t="shared" si="295"/>
        <v>1600000</v>
      </c>
      <c r="G18924" s="69"/>
    </row>
    <row r="18925" spans="1:8" ht="18" customHeight="1">
      <c r="A18925" s="323"/>
      <c r="B18925" s="302" t="s">
        <v>31</v>
      </c>
      <c r="C18925" s="325" t="s">
        <v>292</v>
      </c>
      <c r="D18925" s="325">
        <v>293</v>
      </c>
      <c r="E18925" s="46">
        <v>31000</v>
      </c>
      <c r="F18925" s="130">
        <f t="shared" si="295"/>
        <v>9083000</v>
      </c>
      <c r="G18925" s="69"/>
    </row>
    <row r="18926" spans="1:8" ht="18" customHeight="1">
      <c r="A18926" s="323"/>
      <c r="B18926" s="302" t="s">
        <v>31</v>
      </c>
      <c r="C18926" s="325" t="s">
        <v>3193</v>
      </c>
      <c r="D18926" s="325">
        <v>202.5</v>
      </c>
      <c r="E18926" s="46">
        <v>32000</v>
      </c>
      <c r="F18926" s="130">
        <f t="shared" si="295"/>
        <v>6480000</v>
      </c>
      <c r="G18926" s="69"/>
    </row>
    <row r="18927" spans="1:8" ht="18" customHeight="1">
      <c r="A18927" s="323"/>
      <c r="B18927" s="302" t="s">
        <v>31</v>
      </c>
      <c r="C18927" s="325" t="s">
        <v>933</v>
      </c>
      <c r="D18927" s="325">
        <v>209</v>
      </c>
      <c r="E18927" s="46">
        <v>32500</v>
      </c>
      <c r="F18927" s="130">
        <f t="shared" si="295"/>
        <v>6792500</v>
      </c>
      <c r="G18927" s="69"/>
    </row>
    <row r="18928" spans="1:8" ht="18" customHeight="1">
      <c r="A18928" s="323"/>
      <c r="B18928" s="302"/>
      <c r="C18928" s="325"/>
      <c r="D18928" s="325"/>
      <c r="E18928" s="46"/>
      <c r="F18928" s="130">
        <f t="shared" si="295"/>
        <v>0</v>
      </c>
      <c r="G18928" s="69"/>
    </row>
    <row r="18929" spans="1:8" ht="18" customHeight="1">
      <c r="A18929" s="323" t="s">
        <v>1843</v>
      </c>
      <c r="B18929" s="302" t="s">
        <v>23</v>
      </c>
      <c r="C18929" s="325" t="s">
        <v>92</v>
      </c>
      <c r="D18929" s="325">
        <v>161.4</v>
      </c>
      <c r="E18929" s="46">
        <v>35000</v>
      </c>
      <c r="F18929" s="130">
        <f t="shared" si="295"/>
        <v>5649000</v>
      </c>
      <c r="G18929" s="86">
        <f>F18929</f>
        <v>5649000</v>
      </c>
      <c r="H18929" s="277" t="s">
        <v>2474</v>
      </c>
    </row>
    <row r="18930" spans="1:8" ht="18" customHeight="1">
      <c r="A18930" s="323"/>
      <c r="B18930" s="302"/>
      <c r="C18930" s="325"/>
      <c r="D18930" s="325"/>
      <c r="E18930" s="46"/>
      <c r="F18930" s="130">
        <f t="shared" si="295"/>
        <v>0</v>
      </c>
      <c r="G18930" s="69"/>
    </row>
    <row r="18931" spans="1:8" ht="18" customHeight="1">
      <c r="A18931" s="323" t="s">
        <v>330</v>
      </c>
      <c r="B18931" s="302" t="s">
        <v>13</v>
      </c>
      <c r="C18931" s="325" t="s">
        <v>2022</v>
      </c>
      <c r="D18931" s="325">
        <v>62</v>
      </c>
      <c r="E18931" s="46">
        <v>30500</v>
      </c>
      <c r="F18931" s="130">
        <f t="shared" si="295"/>
        <v>1891000</v>
      </c>
      <c r="G18931" s="86">
        <f>SUM(F18931:F18932)</f>
        <v>2958500</v>
      </c>
      <c r="H18931" s="277" t="s">
        <v>2474</v>
      </c>
    </row>
    <row r="18932" spans="1:8" ht="18" customHeight="1">
      <c r="A18932" s="323"/>
      <c r="B18932" s="302" t="s">
        <v>31</v>
      </c>
      <c r="C18932" s="325" t="s">
        <v>366</v>
      </c>
      <c r="D18932" s="325">
        <v>30.5</v>
      </c>
      <c r="E18932" s="46">
        <v>35000</v>
      </c>
      <c r="F18932" s="130">
        <f t="shared" si="295"/>
        <v>1067500</v>
      </c>
      <c r="G18932" s="69"/>
    </row>
    <row r="18933" spans="1:8" ht="18" customHeight="1">
      <c r="A18933" s="323"/>
      <c r="B18933" s="302"/>
      <c r="C18933" s="325"/>
      <c r="D18933" s="325"/>
      <c r="E18933" s="46"/>
      <c r="F18933" s="130">
        <f t="shared" si="295"/>
        <v>0</v>
      </c>
      <c r="G18933" s="69"/>
    </row>
    <row r="18934" spans="1:8" ht="18" customHeight="1">
      <c r="A18934" s="323" t="s">
        <v>203</v>
      </c>
      <c r="B18934" s="302" t="s">
        <v>31</v>
      </c>
      <c r="C18934" s="325" t="s">
        <v>1559</v>
      </c>
      <c r="D18934" s="325">
        <v>395.5</v>
      </c>
      <c r="E18934" s="46">
        <v>31500</v>
      </c>
      <c r="F18934" s="130">
        <f t="shared" si="295"/>
        <v>12458250</v>
      </c>
      <c r="G18934" s="86">
        <f>F18934</f>
        <v>12458250</v>
      </c>
      <c r="H18934" s="277" t="s">
        <v>2474</v>
      </c>
    </row>
    <row r="18935" spans="1:8" ht="18" customHeight="1">
      <c r="A18935" s="323"/>
      <c r="B18935" s="302"/>
      <c r="C18935" s="325"/>
      <c r="D18935" s="325"/>
      <c r="E18935" s="46"/>
      <c r="F18935" s="130">
        <f t="shared" si="295"/>
        <v>0</v>
      </c>
      <c r="G18935" s="69"/>
    </row>
    <row r="18936" spans="1:8" ht="18" customHeight="1">
      <c r="A18936" s="323" t="s">
        <v>748</v>
      </c>
      <c r="B18936" s="302" t="s">
        <v>23</v>
      </c>
      <c r="C18936" s="325" t="s">
        <v>978</v>
      </c>
      <c r="D18936" s="325">
        <v>99</v>
      </c>
      <c r="E18936" s="46">
        <v>37500</v>
      </c>
      <c r="F18936" s="130">
        <f t="shared" si="295"/>
        <v>3712500</v>
      </c>
      <c r="G18936" s="86">
        <f>F18936</f>
        <v>3712500</v>
      </c>
      <c r="H18936" s="277" t="s">
        <v>2474</v>
      </c>
    </row>
    <row r="18937" spans="1:8" ht="18" customHeight="1">
      <c r="A18937" s="323"/>
      <c r="B18937" s="302"/>
      <c r="C18937" s="325"/>
      <c r="D18937" s="325"/>
      <c r="E18937" s="46"/>
      <c r="F18937" s="130">
        <f t="shared" si="295"/>
        <v>0</v>
      </c>
      <c r="G18937" s="69"/>
    </row>
    <row r="18938" spans="1:8" ht="18" customHeight="1">
      <c r="A18938" s="323" t="s">
        <v>3711</v>
      </c>
      <c r="B18938" s="302" t="s">
        <v>13</v>
      </c>
      <c r="C18938" s="325" t="s">
        <v>3712</v>
      </c>
      <c r="D18938" s="325">
        <v>200</v>
      </c>
      <c r="E18938" s="46">
        <v>33500</v>
      </c>
      <c r="F18938" s="130">
        <f t="shared" si="295"/>
        <v>6700000</v>
      </c>
      <c r="G18938" s="86">
        <f>F18938</f>
        <v>6700000</v>
      </c>
      <c r="H18938" s="277" t="s">
        <v>2474</v>
      </c>
    </row>
    <row r="18939" spans="1:8" ht="18" customHeight="1">
      <c r="A18939" s="323"/>
      <c r="B18939" s="302"/>
      <c r="C18939" s="325"/>
      <c r="D18939" s="325"/>
      <c r="E18939" s="46"/>
      <c r="F18939" s="130">
        <f t="shared" si="295"/>
        <v>0</v>
      </c>
      <c r="G18939" s="69"/>
    </row>
    <row r="18940" spans="1:8" ht="18" customHeight="1">
      <c r="A18940" s="323" t="s">
        <v>2354</v>
      </c>
      <c r="B18940" s="302" t="s">
        <v>13</v>
      </c>
      <c r="C18940" s="325" t="s">
        <v>852</v>
      </c>
      <c r="D18940" s="325">
        <v>54.9</v>
      </c>
      <c r="E18940" s="46">
        <v>32000</v>
      </c>
      <c r="F18940" s="130">
        <f t="shared" si="295"/>
        <v>1756800</v>
      </c>
      <c r="G18940" s="86">
        <f>F18940</f>
        <v>1756800</v>
      </c>
      <c r="H18940" s="277" t="s">
        <v>2474</v>
      </c>
    </row>
    <row r="18941" spans="1:8" ht="18" customHeight="1">
      <c r="A18941" s="323"/>
      <c r="B18941" s="302"/>
      <c r="C18941" s="325"/>
      <c r="D18941" s="325"/>
      <c r="E18941" s="46"/>
      <c r="F18941" s="130">
        <f t="shared" si="295"/>
        <v>0</v>
      </c>
      <c r="G18941" s="69"/>
    </row>
    <row r="18942" spans="1:8" ht="18" customHeight="1">
      <c r="A18942" s="323" t="s">
        <v>2448</v>
      </c>
      <c r="B18942" s="302" t="s">
        <v>23</v>
      </c>
      <c r="C18942" s="325" t="s">
        <v>320</v>
      </c>
      <c r="D18942" s="325">
        <v>197</v>
      </c>
      <c r="E18942" s="46">
        <v>33500</v>
      </c>
      <c r="F18942" s="130">
        <f t="shared" si="295"/>
        <v>6599500</v>
      </c>
      <c r="G18942" s="86">
        <f>SUM(F18942:F18944)</f>
        <v>11986000</v>
      </c>
      <c r="H18942" s="277" t="s">
        <v>2474</v>
      </c>
    </row>
    <row r="18943" spans="1:8" ht="18" customHeight="1">
      <c r="A18943" s="323"/>
      <c r="B18943" s="302" t="s">
        <v>31</v>
      </c>
      <c r="C18943" s="325" t="s">
        <v>76</v>
      </c>
      <c r="D18943" s="325">
        <v>58.6</v>
      </c>
      <c r="E18943" s="46">
        <v>35000</v>
      </c>
      <c r="F18943" s="130">
        <f t="shared" si="295"/>
        <v>2051000</v>
      </c>
      <c r="G18943" s="69"/>
    </row>
    <row r="18944" spans="1:8" ht="18" customHeight="1">
      <c r="A18944" s="323"/>
      <c r="B18944" s="302" t="s">
        <v>31</v>
      </c>
      <c r="C18944" s="325" t="s">
        <v>2290</v>
      </c>
      <c r="D18944" s="325">
        <v>95.3</v>
      </c>
      <c r="E18944" s="46">
        <v>35000</v>
      </c>
      <c r="F18944" s="130">
        <f t="shared" si="295"/>
        <v>3335500</v>
      </c>
      <c r="G18944" s="69"/>
    </row>
    <row r="18945" spans="1:8" ht="18" customHeight="1">
      <c r="A18945" s="323"/>
      <c r="B18945" s="302"/>
      <c r="C18945" s="325"/>
      <c r="D18945" s="325"/>
      <c r="E18945" s="46"/>
      <c r="F18945" s="130">
        <f t="shared" si="295"/>
        <v>0</v>
      </c>
      <c r="G18945" s="69"/>
    </row>
    <row r="18946" spans="1:8" ht="18" customHeight="1">
      <c r="A18946" s="323" t="s">
        <v>2463</v>
      </c>
      <c r="B18946" s="302" t="s">
        <v>31</v>
      </c>
      <c r="C18946" s="325" t="s">
        <v>3713</v>
      </c>
      <c r="D18946" s="325">
        <v>158</v>
      </c>
      <c r="E18946" s="46">
        <v>35000</v>
      </c>
      <c r="F18946" s="130">
        <f t="shared" si="295"/>
        <v>5530000</v>
      </c>
      <c r="G18946" s="86">
        <f>SUM(F18946:F18949)</f>
        <v>16905000</v>
      </c>
      <c r="H18946" s="277" t="s">
        <v>2474</v>
      </c>
    </row>
    <row r="18947" spans="1:8" ht="18" customHeight="1">
      <c r="A18947" s="323"/>
      <c r="B18947" s="302" t="s">
        <v>31</v>
      </c>
      <c r="C18947" s="325" t="s">
        <v>3718</v>
      </c>
      <c r="D18947" s="325">
        <v>88</v>
      </c>
      <c r="E18947" s="46">
        <v>35000</v>
      </c>
      <c r="F18947" s="130">
        <f t="shared" si="295"/>
        <v>3080000</v>
      </c>
      <c r="G18947" s="69"/>
    </row>
    <row r="18948" spans="1:8" ht="18" customHeight="1">
      <c r="A18948" s="323"/>
      <c r="B18948" s="302" t="s">
        <v>31</v>
      </c>
      <c r="C18948" s="325" t="s">
        <v>3649</v>
      </c>
      <c r="D18948" s="325">
        <v>67</v>
      </c>
      <c r="E18948" s="46">
        <v>35000</v>
      </c>
      <c r="F18948" s="130">
        <f t="shared" si="295"/>
        <v>2345000</v>
      </c>
      <c r="G18948" s="69"/>
    </row>
    <row r="18949" spans="1:8" ht="18" customHeight="1">
      <c r="A18949" s="323"/>
      <c r="B18949" s="302" t="s">
        <v>31</v>
      </c>
      <c r="C18949" s="325" t="s">
        <v>2175</v>
      </c>
      <c r="D18949" s="325">
        <v>170</v>
      </c>
      <c r="E18949" s="46">
        <v>35000</v>
      </c>
      <c r="F18949" s="130">
        <f t="shared" si="295"/>
        <v>5950000</v>
      </c>
      <c r="G18949" s="69"/>
    </row>
    <row r="18950" spans="1:8" ht="18" customHeight="1">
      <c r="A18950" s="323"/>
      <c r="B18950" s="302"/>
      <c r="C18950" s="325"/>
      <c r="D18950" s="325"/>
      <c r="E18950" s="46"/>
      <c r="F18950" s="130">
        <f t="shared" si="295"/>
        <v>0</v>
      </c>
      <c r="G18950" s="69"/>
    </row>
    <row r="18951" spans="1:8" ht="18" customHeight="1">
      <c r="A18951" s="323" t="s">
        <v>210</v>
      </c>
      <c r="B18951" s="302" t="s">
        <v>31</v>
      </c>
      <c r="C18951" s="325" t="s">
        <v>45</v>
      </c>
      <c r="D18951" s="325">
        <v>31</v>
      </c>
      <c r="E18951" s="46">
        <v>36000</v>
      </c>
      <c r="F18951" s="130">
        <f t="shared" si="295"/>
        <v>1116000</v>
      </c>
      <c r="G18951" s="86">
        <f>SUM(F18951:F18953)</f>
        <v>9486000</v>
      </c>
      <c r="H18951" s="277" t="s">
        <v>2474</v>
      </c>
    </row>
    <row r="18952" spans="1:8" ht="18" customHeight="1">
      <c r="A18952" s="323"/>
      <c r="B18952" s="302" t="s">
        <v>31</v>
      </c>
      <c r="C18952" s="325" t="s">
        <v>60</v>
      </c>
      <c r="D18952" s="325">
        <v>44.5</v>
      </c>
      <c r="E18952" s="46">
        <v>36000</v>
      </c>
      <c r="F18952" s="130">
        <f t="shared" si="295"/>
        <v>1602000</v>
      </c>
      <c r="G18952" s="69"/>
    </row>
    <row r="18953" spans="1:8" ht="18" customHeight="1">
      <c r="A18953" s="323"/>
      <c r="B18953" s="302" t="s">
        <v>31</v>
      </c>
      <c r="C18953" s="325" t="s">
        <v>171</v>
      </c>
      <c r="D18953" s="325">
        <v>188</v>
      </c>
      <c r="E18953" s="46">
        <v>36000</v>
      </c>
      <c r="F18953" s="130">
        <f t="shared" si="295"/>
        <v>6768000</v>
      </c>
      <c r="G18953" s="69"/>
    </row>
    <row r="18954" spans="1:8" ht="18" customHeight="1">
      <c r="A18954" s="323"/>
      <c r="B18954" s="302"/>
      <c r="C18954" s="325"/>
      <c r="D18954" s="325"/>
      <c r="E18954" s="46"/>
      <c r="F18954" s="130">
        <f t="shared" si="295"/>
        <v>0</v>
      </c>
      <c r="G18954" s="69"/>
    </row>
    <row r="18955" spans="1:8" ht="18" customHeight="1">
      <c r="A18955" s="323" t="s">
        <v>2315</v>
      </c>
      <c r="B18955" s="302" t="s">
        <v>23</v>
      </c>
      <c r="C18955" s="325" t="s">
        <v>3697</v>
      </c>
      <c r="D18955" s="325">
        <v>232.9</v>
      </c>
      <c r="E18955" s="46">
        <v>34000</v>
      </c>
      <c r="F18955" s="130">
        <f t="shared" si="295"/>
        <v>7918600</v>
      </c>
      <c r="G18955" s="86">
        <f>SUM(F18955:F18958)</f>
        <v>28446100</v>
      </c>
      <c r="H18955" s="277" t="s">
        <v>2474</v>
      </c>
    </row>
    <row r="18956" spans="1:8" ht="18" customHeight="1">
      <c r="A18956" s="323"/>
      <c r="B18956" s="302" t="s">
        <v>31</v>
      </c>
      <c r="C18956" s="325" t="s">
        <v>3714</v>
      </c>
      <c r="D18956" s="325">
        <v>71</v>
      </c>
      <c r="E18956" s="46">
        <v>34500</v>
      </c>
      <c r="F18956" s="130">
        <f t="shared" si="295"/>
        <v>2449500</v>
      </c>
      <c r="G18956" s="69"/>
    </row>
    <row r="18957" spans="1:8" ht="18" customHeight="1">
      <c r="A18957" s="323"/>
      <c r="B18957" s="302" t="s">
        <v>31</v>
      </c>
      <c r="C18957" s="325" t="s">
        <v>3715</v>
      </c>
      <c r="D18957" s="325">
        <v>140</v>
      </c>
      <c r="E18957" s="46">
        <v>34500</v>
      </c>
      <c r="F18957" s="130">
        <f t="shared" si="295"/>
        <v>4830000</v>
      </c>
      <c r="G18957" s="69"/>
    </row>
    <row r="18958" spans="1:8" ht="18" customHeight="1">
      <c r="A18958" s="323"/>
      <c r="B18958" s="302" t="s">
        <v>31</v>
      </c>
      <c r="C18958" s="325" t="s">
        <v>3716</v>
      </c>
      <c r="D18958" s="325">
        <v>384</v>
      </c>
      <c r="E18958" s="46">
        <v>34500</v>
      </c>
      <c r="F18958" s="130">
        <f t="shared" si="295"/>
        <v>13248000</v>
      </c>
      <c r="G18958" s="69"/>
    </row>
    <row r="18959" spans="1:8" ht="18" customHeight="1">
      <c r="A18959" s="323"/>
      <c r="B18959" s="302"/>
      <c r="C18959" s="325"/>
      <c r="D18959" s="325"/>
      <c r="E18959" s="46"/>
      <c r="F18959" s="130">
        <f t="shared" si="295"/>
        <v>0</v>
      </c>
      <c r="G18959" s="69"/>
    </row>
    <row r="18960" spans="1:8" ht="18" customHeight="1">
      <c r="A18960" s="323" t="s">
        <v>245</v>
      </c>
      <c r="B18960" s="302" t="s">
        <v>13</v>
      </c>
      <c r="C18960" s="325" t="s">
        <v>533</v>
      </c>
      <c r="D18960" s="325">
        <v>216.7</v>
      </c>
      <c r="E18960" s="46">
        <v>30000</v>
      </c>
      <c r="F18960" s="130">
        <f t="shared" si="295"/>
        <v>6501000</v>
      </c>
      <c r="G18960" s="86">
        <f>SUM(F18960:F18962)</f>
        <v>12538500</v>
      </c>
      <c r="H18960" s="277" t="s">
        <v>2474</v>
      </c>
    </row>
    <row r="18961" spans="1:9" ht="18" customHeight="1">
      <c r="A18961" s="323"/>
      <c r="B18961" s="302" t="s">
        <v>31</v>
      </c>
      <c r="C18961" s="325" t="s">
        <v>3717</v>
      </c>
      <c r="D18961" s="325">
        <v>75</v>
      </c>
      <c r="E18961" s="46">
        <v>34500</v>
      </c>
      <c r="F18961" s="130">
        <f t="shared" si="295"/>
        <v>2587500</v>
      </c>
      <c r="G18961" s="69"/>
    </row>
    <row r="18962" spans="1:9" ht="18" customHeight="1">
      <c r="A18962" s="323"/>
      <c r="B18962" s="302" t="s">
        <v>31</v>
      </c>
      <c r="C18962" s="325" t="s">
        <v>278</v>
      </c>
      <c r="D18962" s="325">
        <v>100</v>
      </c>
      <c r="E18962" s="46">
        <v>34500</v>
      </c>
      <c r="F18962" s="130">
        <f t="shared" si="295"/>
        <v>3450000</v>
      </c>
      <c r="G18962" s="69"/>
    </row>
    <row r="18963" spans="1:9" ht="18" customHeight="1">
      <c r="A18963" s="323"/>
      <c r="B18963" s="302"/>
      <c r="C18963" s="325"/>
      <c r="D18963" s="325"/>
      <c r="E18963" s="46"/>
      <c r="F18963" s="130">
        <f t="shared" si="295"/>
        <v>0</v>
      </c>
      <c r="G18963" s="69"/>
    </row>
    <row r="18964" spans="1:9" ht="18" customHeight="1">
      <c r="A18964" s="323" t="s">
        <v>93</v>
      </c>
      <c r="B18964" s="302" t="s">
        <v>13</v>
      </c>
      <c r="C18964" s="325" t="s">
        <v>370</v>
      </c>
      <c r="D18964" s="325">
        <v>102.7</v>
      </c>
      <c r="E18964" s="46">
        <v>30500</v>
      </c>
      <c r="F18964" s="130">
        <f t="shared" si="295"/>
        <v>3132350</v>
      </c>
      <c r="G18964" s="86">
        <f>SUM(F18964:F18967)</f>
        <v>15084150</v>
      </c>
      <c r="H18964" s="277" t="s">
        <v>2474</v>
      </c>
    </row>
    <row r="18965" spans="1:9" ht="18" customHeight="1">
      <c r="A18965" s="323"/>
      <c r="B18965" s="302" t="s">
        <v>31</v>
      </c>
      <c r="C18965" s="325" t="s">
        <v>1649</v>
      </c>
      <c r="D18965" s="325">
        <v>60</v>
      </c>
      <c r="E18965" s="46">
        <v>35000</v>
      </c>
      <c r="F18965" s="130">
        <f t="shared" si="295"/>
        <v>2100000</v>
      </c>
      <c r="G18965" s="69"/>
    </row>
    <row r="18966" spans="1:9" ht="18" customHeight="1">
      <c r="A18966" s="323"/>
      <c r="B18966" s="302" t="s">
        <v>617</v>
      </c>
      <c r="C18966" s="325" t="s">
        <v>342</v>
      </c>
      <c r="D18966" s="325">
        <v>219.6</v>
      </c>
      <c r="E18966" s="46">
        <v>31000</v>
      </c>
      <c r="F18966" s="130">
        <f>E18966*D18966</f>
        <v>6807600</v>
      </c>
      <c r="G18966" s="69"/>
      <c r="I18966" s="280" t="s">
        <v>1420</v>
      </c>
    </row>
    <row r="18967" spans="1:9" ht="18" customHeight="1">
      <c r="A18967" s="323"/>
      <c r="B18967" s="302" t="s">
        <v>617</v>
      </c>
      <c r="C18967" s="325" t="s">
        <v>416</v>
      </c>
      <c r="D18967" s="325">
        <v>98.2</v>
      </c>
      <c r="E18967" s="46">
        <v>31000</v>
      </c>
      <c r="F18967" s="130">
        <f>E18967*D18967</f>
        <v>3044200</v>
      </c>
      <c r="G18967" s="69"/>
      <c r="I18967" s="280" t="s">
        <v>2448</v>
      </c>
    </row>
    <row r="18968" spans="1:9" ht="18" customHeight="1">
      <c r="A18968" s="323"/>
      <c r="B18968" s="302"/>
      <c r="C18968" s="325"/>
      <c r="D18968" s="325"/>
      <c r="E18968" s="46"/>
      <c r="F18968" s="130">
        <f t="shared" si="295"/>
        <v>0</v>
      </c>
      <c r="G18968" s="69"/>
    </row>
    <row r="18969" spans="1:9" ht="18" customHeight="1">
      <c r="A18969" s="323" t="s">
        <v>3254</v>
      </c>
      <c r="B18969" s="302" t="s">
        <v>13</v>
      </c>
      <c r="C18969" s="325" t="s">
        <v>3255</v>
      </c>
      <c r="D18969" s="325">
        <v>200</v>
      </c>
      <c r="E18969" s="46">
        <v>31000</v>
      </c>
      <c r="F18969" s="130">
        <f t="shared" ref="F18969:F19046" si="296">E18969*D18969</f>
        <v>6200000</v>
      </c>
      <c r="G18969" s="86">
        <f>F18969</f>
        <v>6200000</v>
      </c>
      <c r="H18969" s="277" t="s">
        <v>2474</v>
      </c>
    </row>
    <row r="18970" spans="1:9" ht="18" customHeight="1">
      <c r="A18970" s="323"/>
      <c r="B18970" s="302"/>
      <c r="C18970" s="325"/>
      <c r="D18970" s="325"/>
      <c r="E18970" s="46"/>
      <c r="F18970" s="130">
        <f t="shared" si="296"/>
        <v>0</v>
      </c>
      <c r="G18970" s="69"/>
    </row>
    <row r="18971" spans="1:9" ht="18" customHeight="1">
      <c r="A18971" s="323" t="s">
        <v>145</v>
      </c>
      <c r="B18971" s="302" t="s">
        <v>515</v>
      </c>
      <c r="C18971" s="325" t="s">
        <v>1318</v>
      </c>
      <c r="D18971" s="325">
        <v>111</v>
      </c>
      <c r="E18971" s="46">
        <v>28000</v>
      </c>
      <c r="F18971" s="130">
        <f t="shared" si="296"/>
        <v>3108000</v>
      </c>
      <c r="G18971" s="86">
        <f>SUM(F18971:F18973)</f>
        <v>19062000</v>
      </c>
      <c r="H18971" s="277" t="s">
        <v>2474</v>
      </c>
    </row>
    <row r="18972" spans="1:9" ht="18" customHeight="1">
      <c r="A18972" s="323"/>
      <c r="B18972" s="302" t="s">
        <v>133</v>
      </c>
      <c r="C18972" s="325" t="s">
        <v>1318</v>
      </c>
      <c r="D18972" s="325">
        <v>100.5</v>
      </c>
      <c r="E18972" s="46">
        <v>30000</v>
      </c>
      <c r="F18972" s="130">
        <f t="shared" si="296"/>
        <v>3015000</v>
      </c>
      <c r="G18972" s="69"/>
    </row>
    <row r="18973" spans="1:9" ht="18" customHeight="1">
      <c r="A18973" s="323"/>
      <c r="B18973" s="302" t="s">
        <v>31</v>
      </c>
      <c r="C18973" s="325" t="s">
        <v>1318</v>
      </c>
      <c r="D18973" s="325">
        <v>454</v>
      </c>
      <c r="E18973" s="46">
        <v>28500</v>
      </c>
      <c r="F18973" s="130">
        <f t="shared" si="296"/>
        <v>12939000</v>
      </c>
      <c r="G18973" s="69"/>
    </row>
    <row r="18974" spans="1:9" ht="18" customHeight="1">
      <c r="A18974" s="323"/>
      <c r="B18974" s="302"/>
      <c r="C18974" s="325"/>
      <c r="D18974" s="325"/>
      <c r="E18974" s="46"/>
      <c r="F18974" s="130">
        <f t="shared" si="296"/>
        <v>0</v>
      </c>
      <c r="G18974" s="69"/>
    </row>
    <row r="18975" spans="1:9" ht="18" customHeight="1">
      <c r="A18975" s="458" t="s">
        <v>2436</v>
      </c>
      <c r="B18975" s="302" t="s">
        <v>1513</v>
      </c>
      <c r="C18975" s="325" t="s">
        <v>652</v>
      </c>
      <c r="D18975" s="325">
        <v>280.89999999999998</v>
      </c>
      <c r="E18975" s="46">
        <v>37000</v>
      </c>
      <c r="F18975" s="130">
        <f t="shared" si="296"/>
        <v>10393300</v>
      </c>
      <c r="G18975" s="86">
        <f>F18975</f>
        <v>10393300</v>
      </c>
      <c r="H18975" s="277" t="s">
        <v>2474</v>
      </c>
    </row>
    <row r="18976" spans="1:9" ht="18" customHeight="1">
      <c r="A18976" s="323"/>
      <c r="B18976" s="302"/>
      <c r="C18976" s="325"/>
      <c r="D18976" s="325"/>
      <c r="E18976" s="46"/>
      <c r="F18976" s="130">
        <f t="shared" si="296"/>
        <v>0</v>
      </c>
      <c r="G18976" s="69"/>
    </row>
    <row r="18977" spans="1:8" ht="18" customHeight="1">
      <c r="A18977" s="323" t="s">
        <v>1340</v>
      </c>
      <c r="B18977" s="302" t="s">
        <v>13</v>
      </c>
      <c r="C18977" s="325" t="s">
        <v>1341</v>
      </c>
      <c r="D18977" s="325">
        <v>200</v>
      </c>
      <c r="E18977" s="46">
        <v>34000</v>
      </c>
      <c r="F18977" s="130">
        <f t="shared" si="296"/>
        <v>6800000</v>
      </c>
      <c r="G18977" s="86">
        <f>F18977</f>
        <v>6800000</v>
      </c>
      <c r="H18977" s="277" t="s">
        <v>2474</v>
      </c>
    </row>
    <row r="18978" spans="1:8" ht="18" customHeight="1">
      <c r="A18978" s="323"/>
      <c r="B18978" s="302"/>
      <c r="C18978" s="325"/>
      <c r="D18978" s="325"/>
      <c r="E18978" s="46"/>
      <c r="F18978" s="130">
        <f t="shared" si="296"/>
        <v>0</v>
      </c>
      <c r="G18978" s="69"/>
    </row>
    <row r="18979" spans="1:8" ht="18" customHeight="1">
      <c r="A18979" s="533" t="s">
        <v>154</v>
      </c>
      <c r="B18979" s="476" t="s">
        <v>3632</v>
      </c>
      <c r="C18979" s="495" t="s">
        <v>1829</v>
      </c>
      <c r="D18979" s="495">
        <v>40</v>
      </c>
      <c r="E18979" s="118">
        <v>40500</v>
      </c>
      <c r="F18979" s="143">
        <f t="shared" si="296"/>
        <v>1620000</v>
      </c>
      <c r="G18979" s="125">
        <f>F18979</f>
        <v>1620000</v>
      </c>
      <c r="H18979" s="277" t="s">
        <v>2474</v>
      </c>
    </row>
    <row r="18980" spans="1:8" ht="18" customHeight="1">
      <c r="A18980" s="526"/>
      <c r="B18980" s="435"/>
      <c r="C18980" s="484"/>
      <c r="D18980" s="484"/>
      <c r="E18980" s="113"/>
      <c r="F18980" s="126"/>
      <c r="G18980" s="9"/>
    </row>
    <row r="18981" spans="1:8" ht="18" customHeight="1">
      <c r="A18981" s="537">
        <v>42566</v>
      </c>
      <c r="B18981" s="355"/>
      <c r="C18981" s="491" t="s">
        <v>398</v>
      </c>
      <c r="D18981" s="525"/>
      <c r="F18981" s="127"/>
    </row>
    <row r="18982" spans="1:8" ht="18" customHeight="1">
      <c r="A18982" s="531" t="s">
        <v>3125</v>
      </c>
      <c r="B18982" s="436" t="s">
        <v>134</v>
      </c>
      <c r="C18982" s="494" t="s">
        <v>152</v>
      </c>
      <c r="D18982" s="527">
        <f>SUM(D18983:D19078)</f>
        <v>11262.800000000001</v>
      </c>
      <c r="E18982" s="166"/>
      <c r="F18982" s="166">
        <f>SUM(F18983:F19078)</f>
        <v>369539600</v>
      </c>
      <c r="G18982" s="166">
        <f>SUM(G18983:G19078)</f>
        <v>369539600</v>
      </c>
    </row>
    <row r="18983" spans="1:8" ht="18" customHeight="1">
      <c r="A18983" s="532" t="s">
        <v>2475</v>
      </c>
      <c r="B18983" s="441" t="s">
        <v>31</v>
      </c>
      <c r="C18983" s="492" t="s">
        <v>62</v>
      </c>
      <c r="D18983" s="492">
        <v>125</v>
      </c>
      <c r="E18983" s="62">
        <v>35000</v>
      </c>
      <c r="F18983" s="139">
        <f t="shared" si="296"/>
        <v>4375000</v>
      </c>
      <c r="G18983" s="85">
        <f>F18983</f>
        <v>4375000</v>
      </c>
    </row>
    <row r="18984" spans="1:8" ht="18" customHeight="1">
      <c r="A18984" s="323"/>
      <c r="B18984" s="302"/>
      <c r="C18984" s="325"/>
      <c r="D18984" s="325"/>
      <c r="E18984" s="46"/>
      <c r="F18984" s="130">
        <f t="shared" si="296"/>
        <v>0</v>
      </c>
      <c r="G18984" s="69"/>
    </row>
    <row r="18985" spans="1:8" ht="18" customHeight="1">
      <c r="A18985" s="323" t="s">
        <v>2568</v>
      </c>
      <c r="B18985" s="302" t="s">
        <v>13</v>
      </c>
      <c r="C18985" s="325" t="s">
        <v>721</v>
      </c>
      <c r="D18985" s="325">
        <v>159</v>
      </c>
      <c r="E18985" s="46">
        <v>30500</v>
      </c>
      <c r="F18985" s="130">
        <f t="shared" si="296"/>
        <v>4849500</v>
      </c>
      <c r="G18985" s="86">
        <f>SUM(F18985:F18987)</f>
        <v>6856400</v>
      </c>
      <c r="H18985" s="277" t="s">
        <v>2474</v>
      </c>
    </row>
    <row r="18986" spans="1:8" ht="18" customHeight="1">
      <c r="A18986" s="323"/>
      <c r="B18986" s="302" t="s">
        <v>13</v>
      </c>
      <c r="C18986" s="325" t="s">
        <v>1781</v>
      </c>
      <c r="D18986" s="325">
        <v>12.8</v>
      </c>
      <c r="E18986" s="46">
        <v>30500</v>
      </c>
      <c r="F18986" s="130">
        <f t="shared" si="296"/>
        <v>390400</v>
      </c>
      <c r="G18986" s="69"/>
    </row>
    <row r="18987" spans="1:8" ht="18" customHeight="1">
      <c r="A18987" s="323"/>
      <c r="B18987" s="302" t="s">
        <v>13</v>
      </c>
      <c r="C18987" s="325" t="s">
        <v>69</v>
      </c>
      <c r="D18987" s="325">
        <v>53</v>
      </c>
      <c r="E18987" s="46">
        <v>30500</v>
      </c>
      <c r="F18987" s="130">
        <f t="shared" si="296"/>
        <v>1616500</v>
      </c>
      <c r="G18987" s="69"/>
    </row>
    <row r="18988" spans="1:8" ht="18" customHeight="1">
      <c r="A18988" s="323"/>
      <c r="B18988" s="302"/>
      <c r="C18988" s="325"/>
      <c r="D18988" s="325"/>
      <c r="E18988" s="46"/>
      <c r="F18988" s="130">
        <f t="shared" si="296"/>
        <v>0</v>
      </c>
      <c r="G18988" s="69"/>
    </row>
    <row r="18989" spans="1:8" ht="18" customHeight="1">
      <c r="A18989" s="323" t="s">
        <v>2803</v>
      </c>
      <c r="B18989" s="302" t="s">
        <v>13</v>
      </c>
      <c r="C18989" s="325" t="s">
        <v>1377</v>
      </c>
      <c r="D18989" s="325">
        <v>501.2</v>
      </c>
      <c r="E18989" s="46">
        <v>30500</v>
      </c>
      <c r="F18989" s="130">
        <f t="shared" si="296"/>
        <v>15286600</v>
      </c>
      <c r="G18989" s="86">
        <f>SUM(F18989:F18990)</f>
        <v>30628100</v>
      </c>
    </row>
    <row r="18990" spans="1:8" ht="18" customHeight="1">
      <c r="A18990" s="323"/>
      <c r="B18990" s="302" t="s">
        <v>13</v>
      </c>
      <c r="C18990" s="325" t="s">
        <v>62</v>
      </c>
      <c r="D18990" s="325">
        <v>503</v>
      </c>
      <c r="E18990" s="46">
        <v>30500</v>
      </c>
      <c r="F18990" s="130">
        <f t="shared" si="296"/>
        <v>15341500</v>
      </c>
      <c r="G18990" s="69"/>
    </row>
    <row r="18991" spans="1:8" ht="18" customHeight="1">
      <c r="A18991" s="323"/>
      <c r="B18991" s="302"/>
      <c r="C18991" s="325"/>
      <c r="D18991" s="325"/>
      <c r="E18991" s="46"/>
      <c r="F18991" s="130">
        <f t="shared" si="296"/>
        <v>0</v>
      </c>
      <c r="G18991" s="69"/>
    </row>
    <row r="18992" spans="1:8" ht="18" customHeight="1">
      <c r="A18992" s="323" t="s">
        <v>2718</v>
      </c>
      <c r="B18992" s="302" t="s">
        <v>13</v>
      </c>
      <c r="C18992" s="325" t="s">
        <v>22</v>
      </c>
      <c r="D18992" s="325">
        <v>100</v>
      </c>
      <c r="E18992" s="46">
        <v>31000</v>
      </c>
      <c r="F18992" s="130">
        <f t="shared" si="296"/>
        <v>3100000</v>
      </c>
      <c r="G18992" s="86">
        <f>F18992</f>
        <v>3100000</v>
      </c>
    </row>
    <row r="18993" spans="1:10" ht="18" customHeight="1">
      <c r="A18993" s="323"/>
      <c r="B18993" s="302"/>
      <c r="C18993" s="325"/>
      <c r="D18993" s="325"/>
      <c r="E18993" s="46"/>
      <c r="F18993" s="130">
        <f t="shared" si="296"/>
        <v>0</v>
      </c>
      <c r="G18993" s="86"/>
    </row>
    <row r="18994" spans="1:10" ht="18" customHeight="1">
      <c r="A18994" s="458" t="s">
        <v>3728</v>
      </c>
      <c r="B18994" s="302" t="s">
        <v>13</v>
      </c>
      <c r="C18994" s="325" t="s">
        <v>200</v>
      </c>
      <c r="D18994" s="325">
        <v>56.5</v>
      </c>
      <c r="E18994" s="46">
        <v>30500</v>
      </c>
      <c r="F18994" s="130">
        <f t="shared" si="296"/>
        <v>1723250</v>
      </c>
      <c r="G18994" s="86">
        <f>SUM(F18994:F18996)</f>
        <v>5246000</v>
      </c>
      <c r="H18994" s="277" t="s">
        <v>2474</v>
      </c>
    </row>
    <row r="18995" spans="1:10" ht="18" customHeight="1">
      <c r="A18995" s="458"/>
      <c r="B18995" s="302" t="s">
        <v>13</v>
      </c>
      <c r="C18995" s="325" t="s">
        <v>272</v>
      </c>
      <c r="D18995" s="325">
        <v>58</v>
      </c>
      <c r="E18995" s="46">
        <v>30500</v>
      </c>
      <c r="F18995" s="130">
        <f t="shared" si="296"/>
        <v>1769000</v>
      </c>
      <c r="G18995" s="86"/>
    </row>
    <row r="18996" spans="1:10" ht="18" customHeight="1">
      <c r="A18996" s="458"/>
      <c r="B18996" s="302" t="s">
        <v>13</v>
      </c>
      <c r="C18996" s="325" t="s">
        <v>1035</v>
      </c>
      <c r="D18996" s="325">
        <v>57.5</v>
      </c>
      <c r="E18996" s="46">
        <v>30500</v>
      </c>
      <c r="F18996" s="130">
        <f t="shared" si="296"/>
        <v>1753750</v>
      </c>
      <c r="G18996" s="86"/>
    </row>
    <row r="18997" spans="1:10" ht="18" customHeight="1">
      <c r="A18997" s="458"/>
      <c r="B18997" s="302"/>
      <c r="C18997" s="325"/>
      <c r="D18997" s="325"/>
      <c r="E18997" s="46"/>
      <c r="F18997" s="130">
        <f t="shared" si="296"/>
        <v>0</v>
      </c>
      <c r="G18997" s="86"/>
    </row>
    <row r="18998" spans="1:10" ht="18" customHeight="1">
      <c r="A18998" s="302" t="s">
        <v>12</v>
      </c>
      <c r="B18998" s="302" t="s">
        <v>31</v>
      </c>
      <c r="C18998" s="325" t="s">
        <v>3731</v>
      </c>
      <c r="D18998" s="325">
        <v>50.5</v>
      </c>
      <c r="E18998" s="46">
        <v>36000</v>
      </c>
      <c r="F18998" s="130">
        <f t="shared" si="296"/>
        <v>1818000</v>
      </c>
      <c r="G18998" s="86">
        <f>F18998</f>
        <v>1818000</v>
      </c>
    </row>
    <row r="18999" spans="1:10" ht="18" customHeight="1">
      <c r="A18999" s="323"/>
      <c r="B18999" s="302"/>
      <c r="C18999" s="325"/>
      <c r="D18999" s="325"/>
      <c r="E18999" s="46"/>
      <c r="F18999" s="130">
        <f t="shared" si="296"/>
        <v>0</v>
      </c>
      <c r="G18999" s="69"/>
    </row>
    <row r="19000" spans="1:10" ht="18" customHeight="1">
      <c r="A19000" s="323" t="s">
        <v>2349</v>
      </c>
      <c r="B19000" s="302" t="s">
        <v>13</v>
      </c>
      <c r="C19000" s="325" t="s">
        <v>15</v>
      </c>
      <c r="D19000" s="325">
        <v>20</v>
      </c>
      <c r="E19000" s="46">
        <v>30000</v>
      </c>
      <c r="F19000" s="130">
        <f t="shared" si="296"/>
        <v>600000</v>
      </c>
      <c r="G19000" s="86">
        <f>SUM(F19000:F19001)</f>
        <v>1200000</v>
      </c>
    </row>
    <row r="19001" spans="1:10" ht="18" customHeight="1">
      <c r="A19001" s="323"/>
      <c r="B19001" s="302" t="s">
        <v>13</v>
      </c>
      <c r="C19001" s="325" t="s">
        <v>62</v>
      </c>
      <c r="D19001" s="325">
        <v>20</v>
      </c>
      <c r="E19001" s="46">
        <v>30000</v>
      </c>
      <c r="F19001" s="130">
        <f t="shared" si="296"/>
        <v>600000</v>
      </c>
      <c r="G19001" s="69"/>
    </row>
    <row r="19002" spans="1:10" ht="18" customHeight="1">
      <c r="A19002" s="323"/>
      <c r="B19002" s="302"/>
      <c r="C19002" s="325"/>
      <c r="D19002" s="325"/>
      <c r="E19002" s="46"/>
      <c r="F19002" s="130">
        <f t="shared" si="296"/>
        <v>0</v>
      </c>
      <c r="G19002" s="69"/>
    </row>
    <row r="19003" spans="1:10" ht="18" customHeight="1">
      <c r="A19003" s="458" t="s">
        <v>2458</v>
      </c>
      <c r="B19003" s="439" t="s">
        <v>3729</v>
      </c>
      <c r="C19003" s="430" t="s">
        <v>185</v>
      </c>
      <c r="D19003" s="430">
        <v>-9.6999999999999993</v>
      </c>
      <c r="E19003" s="54">
        <v>34500</v>
      </c>
      <c r="F19003" s="140">
        <f t="shared" si="296"/>
        <v>-334650</v>
      </c>
      <c r="G19003" s="86">
        <f>SUM(F19003:F19007)</f>
        <v>20809750</v>
      </c>
      <c r="H19003" s="277" t="s">
        <v>2474</v>
      </c>
    </row>
    <row r="19004" spans="1:10" ht="18" customHeight="1">
      <c r="A19004" s="302"/>
      <c r="B19004" s="302" t="s">
        <v>31</v>
      </c>
      <c r="C19004" s="325" t="s">
        <v>128</v>
      </c>
      <c r="D19004" s="325">
        <v>57</v>
      </c>
      <c r="E19004" s="46">
        <v>34000</v>
      </c>
      <c r="F19004" s="130">
        <f t="shared" si="296"/>
        <v>1938000</v>
      </c>
      <c r="G19004" s="69"/>
    </row>
    <row r="19005" spans="1:10" ht="18" customHeight="1">
      <c r="A19005" s="323"/>
      <c r="B19005" s="302" t="s">
        <v>31</v>
      </c>
      <c r="C19005" s="325" t="s">
        <v>1503</v>
      </c>
      <c r="D19005" s="325">
        <v>144.69999999999999</v>
      </c>
      <c r="E19005" s="46">
        <v>32000</v>
      </c>
      <c r="F19005" s="130">
        <f t="shared" si="296"/>
        <v>4630400</v>
      </c>
      <c r="G19005" s="69"/>
    </row>
    <row r="19006" spans="1:10" ht="18" customHeight="1">
      <c r="A19006" s="323"/>
      <c r="B19006" s="302" t="s">
        <v>31</v>
      </c>
      <c r="C19006" s="325" t="s">
        <v>396</v>
      </c>
      <c r="D19006" s="325">
        <v>97.5</v>
      </c>
      <c r="E19006" s="46">
        <v>32000</v>
      </c>
      <c r="F19006" s="130">
        <f t="shared" si="296"/>
        <v>3120000</v>
      </c>
      <c r="G19006" s="69"/>
    </row>
    <row r="19007" spans="1:10" ht="18" customHeight="1">
      <c r="A19007" s="323"/>
      <c r="B19007" s="302" t="s">
        <v>31</v>
      </c>
      <c r="C19007" s="325" t="s">
        <v>1302</v>
      </c>
      <c r="D19007" s="325">
        <v>358</v>
      </c>
      <c r="E19007" s="46">
        <v>32000</v>
      </c>
      <c r="F19007" s="130">
        <f t="shared" si="296"/>
        <v>11456000</v>
      </c>
      <c r="G19007" s="69"/>
      <c r="J19007" s="569"/>
    </row>
    <row r="19008" spans="1:10" ht="18" customHeight="1">
      <c r="A19008" s="323"/>
      <c r="B19008" s="302"/>
      <c r="C19008" s="325"/>
      <c r="D19008" s="325"/>
      <c r="E19008" s="46"/>
      <c r="F19008" s="130">
        <f t="shared" si="296"/>
        <v>0</v>
      </c>
      <c r="G19008" s="69"/>
    </row>
    <row r="19009" spans="1:9" ht="18" customHeight="1">
      <c r="A19009" s="323" t="s">
        <v>2914</v>
      </c>
      <c r="B19009" s="302" t="s">
        <v>690</v>
      </c>
      <c r="C19009" s="325" t="s">
        <v>2326</v>
      </c>
      <c r="D19009" s="325">
        <v>156.9</v>
      </c>
      <c r="E19009" s="46">
        <v>38000</v>
      </c>
      <c r="F19009" s="130">
        <f t="shared" si="296"/>
        <v>5962200</v>
      </c>
      <c r="G19009" s="86">
        <f>SUM(F19009:F19011)</f>
        <v>17417400</v>
      </c>
      <c r="H19009" s="277" t="s">
        <v>2474</v>
      </c>
    </row>
    <row r="19010" spans="1:9" ht="18" customHeight="1">
      <c r="A19010" s="323"/>
      <c r="B19010" s="302" t="s">
        <v>31</v>
      </c>
      <c r="C19010" s="325" t="s">
        <v>2118</v>
      </c>
      <c r="D19010" s="325">
        <v>104.7</v>
      </c>
      <c r="E19010" s="46">
        <v>37000</v>
      </c>
      <c r="F19010" s="130">
        <f t="shared" si="296"/>
        <v>3873900</v>
      </c>
      <c r="G19010" s="69"/>
    </row>
    <row r="19011" spans="1:9" ht="18" customHeight="1">
      <c r="A19011" s="323"/>
      <c r="B19011" s="302" t="s">
        <v>31</v>
      </c>
      <c r="C19011" s="325" t="s">
        <v>2119</v>
      </c>
      <c r="D19011" s="325">
        <v>204.9</v>
      </c>
      <c r="E19011" s="46">
        <v>37000</v>
      </c>
      <c r="F19011" s="130">
        <f t="shared" si="296"/>
        <v>7581300</v>
      </c>
      <c r="G19011" s="69"/>
    </row>
    <row r="19012" spans="1:9" ht="18" customHeight="1">
      <c r="A19012" s="323"/>
      <c r="B19012" s="302"/>
      <c r="C19012" s="325"/>
      <c r="D19012" s="325"/>
      <c r="E19012" s="46"/>
      <c r="F19012" s="130">
        <f t="shared" si="296"/>
        <v>0</v>
      </c>
      <c r="G19012" s="69"/>
    </row>
    <row r="19013" spans="1:9" ht="18" customHeight="1">
      <c r="A19013" s="323" t="s">
        <v>145</v>
      </c>
      <c r="B19013" s="302" t="s">
        <v>31</v>
      </c>
      <c r="C19013" s="325" t="s">
        <v>1318</v>
      </c>
      <c r="D19013" s="325">
        <v>100</v>
      </c>
      <c r="E19013" s="46">
        <v>28500</v>
      </c>
      <c r="F19013" s="130">
        <f t="shared" si="296"/>
        <v>2850000</v>
      </c>
      <c r="G19013" s="86">
        <f>SUM(F19013:F19014)</f>
        <v>14962500</v>
      </c>
      <c r="H19013" s="277" t="s">
        <v>2474</v>
      </c>
    </row>
    <row r="19014" spans="1:9" ht="18" customHeight="1">
      <c r="A19014" s="323"/>
      <c r="B19014" s="302" t="s">
        <v>31</v>
      </c>
      <c r="C19014" s="325" t="s">
        <v>15</v>
      </c>
      <c r="D19014" s="325">
        <v>425</v>
      </c>
      <c r="E19014" s="46">
        <v>28500</v>
      </c>
      <c r="F19014" s="130">
        <f t="shared" si="296"/>
        <v>12112500</v>
      </c>
      <c r="G19014" s="69"/>
    </row>
    <row r="19015" spans="1:9" ht="18" customHeight="1">
      <c r="A19015" s="323"/>
      <c r="B19015" s="302"/>
      <c r="C19015" s="325"/>
      <c r="D19015" s="325"/>
      <c r="E19015" s="46"/>
      <c r="F19015" s="130">
        <f t="shared" si="296"/>
        <v>0</v>
      </c>
      <c r="G19015" s="69"/>
    </row>
    <row r="19016" spans="1:9" ht="18" customHeight="1">
      <c r="A19016" s="323" t="s">
        <v>93</v>
      </c>
      <c r="B19016" s="302" t="s">
        <v>31</v>
      </c>
      <c r="C19016" s="325" t="s">
        <v>143</v>
      </c>
      <c r="D19016" s="325">
        <v>31.7</v>
      </c>
      <c r="E19016" s="46">
        <v>35000</v>
      </c>
      <c r="F19016" s="130">
        <f t="shared" si="296"/>
        <v>1109500</v>
      </c>
      <c r="G19016" s="86">
        <f>SUM(F19016:F19018)</f>
        <v>12468700</v>
      </c>
      <c r="H19016" s="277" t="s">
        <v>2474</v>
      </c>
    </row>
    <row r="19017" spans="1:9" ht="18" customHeight="1">
      <c r="A19017" s="323"/>
      <c r="B19017" s="302" t="s">
        <v>31</v>
      </c>
      <c r="C19017" s="325" t="s">
        <v>171</v>
      </c>
      <c r="D19017" s="325">
        <v>56</v>
      </c>
      <c r="E19017" s="46">
        <v>35000</v>
      </c>
      <c r="F19017" s="130">
        <f t="shared" si="296"/>
        <v>1960000</v>
      </c>
      <c r="G19017" s="69"/>
    </row>
    <row r="19018" spans="1:9" ht="18" customHeight="1">
      <c r="A19018" s="323"/>
      <c r="B19018" s="302" t="s">
        <v>617</v>
      </c>
      <c r="C19018" s="325" t="s">
        <v>342</v>
      </c>
      <c r="D19018" s="325">
        <v>303.2</v>
      </c>
      <c r="E19018" s="46">
        <v>31000</v>
      </c>
      <c r="F19018" s="130">
        <f t="shared" si="296"/>
        <v>9399200</v>
      </c>
      <c r="G19018" s="69"/>
      <c r="I19018" s="280" t="s">
        <v>1420</v>
      </c>
    </row>
    <row r="19019" spans="1:9" ht="18" customHeight="1">
      <c r="A19019" s="323"/>
      <c r="B19019" s="302"/>
      <c r="C19019" s="325"/>
      <c r="D19019" s="325"/>
      <c r="E19019" s="46"/>
      <c r="F19019" s="130">
        <f t="shared" si="296"/>
        <v>0</v>
      </c>
      <c r="G19019" s="69"/>
    </row>
    <row r="19020" spans="1:9" ht="18" customHeight="1">
      <c r="A19020" s="323" t="s">
        <v>2315</v>
      </c>
      <c r="B19020" s="302" t="s">
        <v>23</v>
      </c>
      <c r="C19020" s="325" t="s">
        <v>2391</v>
      </c>
      <c r="D19020" s="325">
        <v>296.60000000000002</v>
      </c>
      <c r="E19020" s="46">
        <v>34000</v>
      </c>
      <c r="F19020" s="130">
        <f t="shared" si="296"/>
        <v>10084400</v>
      </c>
      <c r="G19020" s="86">
        <f>SUM(F19020:F19021)</f>
        <v>17329400</v>
      </c>
      <c r="H19020" s="277" t="s">
        <v>2474</v>
      </c>
    </row>
    <row r="19021" spans="1:9" ht="18" customHeight="1">
      <c r="A19021" s="323"/>
      <c r="B19021" s="302" t="s">
        <v>31</v>
      </c>
      <c r="C19021" s="325" t="s">
        <v>3721</v>
      </c>
      <c r="D19021" s="325">
        <v>210</v>
      </c>
      <c r="E19021" s="46">
        <v>34500</v>
      </c>
      <c r="F19021" s="130">
        <f t="shared" si="296"/>
        <v>7245000</v>
      </c>
      <c r="G19021" s="69"/>
    </row>
    <row r="19022" spans="1:9" ht="18" customHeight="1">
      <c r="A19022" s="323"/>
      <c r="B19022" s="302"/>
      <c r="C19022" s="325"/>
      <c r="D19022" s="325"/>
      <c r="E19022" s="46"/>
      <c r="F19022" s="130">
        <f t="shared" si="296"/>
        <v>0</v>
      </c>
      <c r="G19022" s="69"/>
    </row>
    <row r="19023" spans="1:9" ht="18" customHeight="1">
      <c r="A19023" s="323" t="s">
        <v>2965</v>
      </c>
      <c r="B19023" s="302" t="s">
        <v>13</v>
      </c>
      <c r="C19023" s="325" t="s">
        <v>388</v>
      </c>
      <c r="D19023" s="325">
        <v>255.6</v>
      </c>
      <c r="E19023" s="46">
        <v>31000</v>
      </c>
      <c r="F19023" s="130">
        <f t="shared" si="296"/>
        <v>7923600</v>
      </c>
      <c r="G19023" s="86">
        <f>SUM(F19023:F19024)</f>
        <v>18516300</v>
      </c>
      <c r="H19023" s="277" t="s">
        <v>2474</v>
      </c>
    </row>
    <row r="19024" spans="1:9" ht="18" customHeight="1">
      <c r="A19024" s="323"/>
      <c r="B19024" s="302" t="s">
        <v>13</v>
      </c>
      <c r="C19024" s="325" t="s">
        <v>447</v>
      </c>
      <c r="D19024" s="325">
        <v>341.7</v>
      </c>
      <c r="E19024" s="46">
        <v>31000</v>
      </c>
      <c r="F19024" s="130">
        <f t="shared" si="296"/>
        <v>10592700</v>
      </c>
      <c r="G19024" s="69"/>
    </row>
    <row r="19025" spans="1:8" ht="18" customHeight="1">
      <c r="A19025" s="323"/>
      <c r="B19025" s="302"/>
      <c r="C19025" s="325"/>
      <c r="D19025" s="325"/>
      <c r="E19025" s="46"/>
      <c r="F19025" s="130">
        <f t="shared" si="296"/>
        <v>0</v>
      </c>
      <c r="G19025" s="69"/>
    </row>
    <row r="19026" spans="1:8" ht="18" customHeight="1">
      <c r="A19026" s="323" t="s">
        <v>1843</v>
      </c>
      <c r="B19026" s="302" t="s">
        <v>23</v>
      </c>
      <c r="C19026" s="325" t="s">
        <v>92</v>
      </c>
      <c r="D19026" s="325">
        <v>236</v>
      </c>
      <c r="E19026" s="46">
        <v>34500</v>
      </c>
      <c r="F19026" s="130">
        <f t="shared" si="296"/>
        <v>8142000</v>
      </c>
      <c r="G19026" s="86">
        <f>SUM(F19026:F19029)</f>
        <v>21199800</v>
      </c>
      <c r="H19026" s="277" t="s">
        <v>2474</v>
      </c>
    </row>
    <row r="19027" spans="1:8" ht="18" customHeight="1">
      <c r="A19027" s="323"/>
      <c r="B19027" s="302" t="s">
        <v>31</v>
      </c>
      <c r="C19027" s="325" t="s">
        <v>59</v>
      </c>
      <c r="D19027" s="325">
        <v>102.4</v>
      </c>
      <c r="E19027" s="46">
        <v>34500</v>
      </c>
      <c r="F19027" s="130">
        <f t="shared" si="296"/>
        <v>3532800</v>
      </c>
      <c r="G19027" s="69"/>
    </row>
    <row r="19028" spans="1:8" ht="18" customHeight="1">
      <c r="A19028" s="323"/>
      <c r="B19028" s="302" t="s">
        <v>13</v>
      </c>
      <c r="C19028" s="325" t="s">
        <v>1679</v>
      </c>
      <c r="D19028" s="325">
        <v>150</v>
      </c>
      <c r="E19028" s="46">
        <v>30500</v>
      </c>
      <c r="F19028" s="130">
        <f t="shared" si="296"/>
        <v>4575000</v>
      </c>
      <c r="G19028" s="69"/>
    </row>
    <row r="19029" spans="1:8" ht="18" customHeight="1">
      <c r="A19029" s="323"/>
      <c r="B19029" s="302" t="s">
        <v>23</v>
      </c>
      <c r="C19029" s="325" t="s">
        <v>1178</v>
      </c>
      <c r="D19029" s="325">
        <v>150</v>
      </c>
      <c r="E19029" s="46">
        <v>33000</v>
      </c>
      <c r="F19029" s="130">
        <f t="shared" si="296"/>
        <v>4950000</v>
      </c>
      <c r="G19029" s="69"/>
    </row>
    <row r="19030" spans="1:8" ht="18" customHeight="1">
      <c r="A19030" s="323"/>
      <c r="B19030" s="302"/>
      <c r="C19030" s="325"/>
      <c r="D19030" s="325"/>
      <c r="E19030" s="46"/>
      <c r="F19030" s="130">
        <f t="shared" si="296"/>
        <v>0</v>
      </c>
      <c r="G19030" s="69"/>
    </row>
    <row r="19031" spans="1:8" ht="18" customHeight="1">
      <c r="A19031" s="323" t="s">
        <v>2287</v>
      </c>
      <c r="B19031" s="302" t="s">
        <v>570</v>
      </c>
      <c r="C19031" s="325" t="s">
        <v>787</v>
      </c>
      <c r="D19031" s="325">
        <v>197.8</v>
      </c>
      <c r="E19031" s="46">
        <v>40500</v>
      </c>
      <c r="F19031" s="130">
        <f t="shared" si="296"/>
        <v>8010900</v>
      </c>
      <c r="G19031" s="86">
        <f>F19031</f>
        <v>8010900</v>
      </c>
      <c r="H19031" s="277" t="s">
        <v>2474</v>
      </c>
    </row>
    <row r="19032" spans="1:8" ht="18" customHeight="1">
      <c r="A19032" s="323"/>
      <c r="B19032" s="302"/>
      <c r="C19032" s="325"/>
      <c r="D19032" s="325"/>
      <c r="E19032" s="46"/>
      <c r="F19032" s="130">
        <f t="shared" si="296"/>
        <v>0</v>
      </c>
      <c r="G19032" s="69"/>
    </row>
    <row r="19033" spans="1:8" ht="18" customHeight="1">
      <c r="A19033" s="323" t="s">
        <v>203</v>
      </c>
      <c r="B19033" s="302" t="s">
        <v>570</v>
      </c>
      <c r="C19033" s="325" t="s">
        <v>522</v>
      </c>
      <c r="D19033" s="325">
        <v>159</v>
      </c>
      <c r="E19033" s="46">
        <v>37000</v>
      </c>
      <c r="F19033" s="130">
        <f t="shared" si="296"/>
        <v>5883000</v>
      </c>
      <c r="G19033" s="86">
        <f>F19033</f>
        <v>5883000</v>
      </c>
      <c r="H19033" s="277" t="s">
        <v>2474</v>
      </c>
    </row>
    <row r="19034" spans="1:8" ht="18" customHeight="1">
      <c r="A19034" s="323"/>
      <c r="B19034" s="302"/>
      <c r="C19034" s="325"/>
      <c r="D19034" s="325"/>
      <c r="E19034" s="46"/>
      <c r="F19034" s="130">
        <f t="shared" si="296"/>
        <v>0</v>
      </c>
      <c r="G19034" s="69"/>
    </row>
    <row r="19035" spans="1:8" ht="18" customHeight="1">
      <c r="A19035" s="323" t="s">
        <v>235</v>
      </c>
      <c r="B19035" s="302" t="s">
        <v>13</v>
      </c>
      <c r="C19035" s="325" t="s">
        <v>3722</v>
      </c>
      <c r="D19035" s="325">
        <v>100.6</v>
      </c>
      <c r="E19035" s="46">
        <v>30500</v>
      </c>
      <c r="F19035" s="130">
        <f t="shared" si="296"/>
        <v>3068300</v>
      </c>
      <c r="G19035" s="86">
        <f>SUM(F19035:F19036)</f>
        <v>7925800</v>
      </c>
      <c r="H19035" s="277" t="s">
        <v>2474</v>
      </c>
    </row>
    <row r="19036" spans="1:8" ht="18" customHeight="1">
      <c r="A19036" s="323"/>
      <c r="B19036" s="302" t="s">
        <v>31</v>
      </c>
      <c r="C19036" s="325" t="s">
        <v>287</v>
      </c>
      <c r="D19036" s="325">
        <v>145</v>
      </c>
      <c r="E19036" s="46">
        <v>33500</v>
      </c>
      <c r="F19036" s="130">
        <f t="shared" si="296"/>
        <v>4857500</v>
      </c>
      <c r="G19036" s="69"/>
    </row>
    <row r="19037" spans="1:8" ht="18" customHeight="1">
      <c r="A19037" s="323"/>
      <c r="B19037" s="302"/>
      <c r="C19037" s="325"/>
      <c r="D19037" s="325"/>
      <c r="E19037" s="46"/>
      <c r="F19037" s="130">
        <f t="shared" si="296"/>
        <v>0</v>
      </c>
      <c r="G19037" s="69"/>
    </row>
    <row r="19038" spans="1:8" ht="18" customHeight="1">
      <c r="A19038" s="323" t="s">
        <v>330</v>
      </c>
      <c r="B19038" s="302" t="s">
        <v>510</v>
      </c>
      <c r="C19038" s="325" t="s">
        <v>511</v>
      </c>
      <c r="D19038" s="325">
        <v>46.5</v>
      </c>
      <c r="E19038" s="46">
        <v>35000</v>
      </c>
      <c r="F19038" s="130">
        <f t="shared" si="296"/>
        <v>1627500</v>
      </c>
      <c r="G19038" s="86">
        <f>F19038</f>
        <v>1627500</v>
      </c>
      <c r="H19038" s="277" t="s">
        <v>2474</v>
      </c>
    </row>
    <row r="19039" spans="1:8" ht="18" customHeight="1">
      <c r="A19039" s="323"/>
      <c r="B19039" s="302"/>
      <c r="C19039" s="325"/>
      <c r="D19039" s="325"/>
      <c r="E19039" s="46"/>
      <c r="F19039" s="130">
        <f t="shared" si="296"/>
        <v>0</v>
      </c>
      <c r="G19039" s="69"/>
    </row>
    <row r="19040" spans="1:8" ht="18" customHeight="1">
      <c r="A19040" s="323" t="s">
        <v>258</v>
      </c>
      <c r="B19040" s="302" t="s">
        <v>31</v>
      </c>
      <c r="C19040" s="325" t="s">
        <v>2957</v>
      </c>
      <c r="D19040" s="325">
        <v>53.5</v>
      </c>
      <c r="E19040" s="46">
        <v>35500</v>
      </c>
      <c r="F19040" s="130">
        <f t="shared" si="296"/>
        <v>1899250</v>
      </c>
      <c r="G19040" s="86">
        <f>F19040</f>
        <v>1899250</v>
      </c>
      <c r="H19040" s="277" t="s">
        <v>2474</v>
      </c>
    </row>
    <row r="19041" spans="1:13" ht="18" customHeight="1">
      <c r="A19041" s="323"/>
      <c r="B19041" s="302"/>
      <c r="C19041" s="325"/>
      <c r="D19041" s="325"/>
      <c r="E19041" s="46"/>
      <c r="F19041" s="130">
        <f t="shared" si="296"/>
        <v>0</v>
      </c>
      <c r="G19041" s="69"/>
    </row>
    <row r="19042" spans="1:13" ht="18" customHeight="1">
      <c r="A19042" s="323" t="s">
        <v>1410</v>
      </c>
      <c r="B19042" s="302" t="s">
        <v>13</v>
      </c>
      <c r="C19042" s="325" t="s">
        <v>385</v>
      </c>
      <c r="D19042" s="325">
        <v>96.5</v>
      </c>
      <c r="E19042" s="46">
        <v>32000</v>
      </c>
      <c r="F19042" s="130">
        <f t="shared" si="296"/>
        <v>3088000</v>
      </c>
      <c r="G19042" s="86">
        <f>SUM(F19042:F19043)</f>
        <v>6080000</v>
      </c>
      <c r="H19042" s="277" t="s">
        <v>2474</v>
      </c>
    </row>
    <row r="19043" spans="1:13" ht="18" customHeight="1">
      <c r="A19043" s="323"/>
      <c r="B19043" s="302" t="s">
        <v>13</v>
      </c>
      <c r="C19043" s="325" t="s">
        <v>581</v>
      </c>
      <c r="D19043" s="325">
        <v>93.5</v>
      </c>
      <c r="E19043" s="46">
        <v>32000</v>
      </c>
      <c r="F19043" s="130">
        <f t="shared" si="296"/>
        <v>2992000</v>
      </c>
      <c r="G19043" s="69"/>
    </row>
    <row r="19044" spans="1:13" ht="18" customHeight="1">
      <c r="A19044" s="323"/>
      <c r="B19044" s="302"/>
      <c r="C19044" s="325"/>
      <c r="D19044" s="325"/>
      <c r="E19044" s="46"/>
      <c r="F19044" s="130">
        <f t="shared" si="296"/>
        <v>0</v>
      </c>
      <c r="G19044" s="69"/>
    </row>
    <row r="19045" spans="1:13" ht="18" customHeight="1">
      <c r="A19045" s="323" t="s">
        <v>3254</v>
      </c>
      <c r="B19045" s="302" t="s">
        <v>390</v>
      </c>
      <c r="C19045" s="325" t="s">
        <v>3255</v>
      </c>
      <c r="D19045" s="325">
        <v>632.29999999999995</v>
      </c>
      <c r="E19045" s="46">
        <v>31000</v>
      </c>
      <c r="F19045" s="130">
        <f t="shared" si="296"/>
        <v>19601300</v>
      </c>
      <c r="G19045" s="86">
        <f>F19045</f>
        <v>19601300</v>
      </c>
      <c r="H19045" s="277" t="s">
        <v>2474</v>
      </c>
    </row>
    <row r="19046" spans="1:13" ht="18" customHeight="1">
      <c r="A19046" s="323"/>
      <c r="B19046" s="302"/>
      <c r="C19046" s="325"/>
      <c r="D19046" s="325"/>
      <c r="E19046" s="46"/>
      <c r="F19046" s="130">
        <f t="shared" si="296"/>
        <v>0</v>
      </c>
      <c r="G19046" s="69"/>
    </row>
    <row r="19047" spans="1:13" ht="18" customHeight="1">
      <c r="A19047" s="323" t="s">
        <v>245</v>
      </c>
      <c r="B19047" s="302" t="s">
        <v>13</v>
      </c>
      <c r="C19047" s="325" t="s">
        <v>533</v>
      </c>
      <c r="D19047" s="325">
        <v>102.5</v>
      </c>
      <c r="E19047" s="46">
        <v>31000</v>
      </c>
      <c r="F19047" s="130">
        <f t="shared" ref="F19047:F19113" si="297">E19047*D19047</f>
        <v>3177500</v>
      </c>
      <c r="G19047" s="86">
        <f>SUM(F19047:F19051)</f>
        <v>18482700</v>
      </c>
      <c r="H19047" s="277" t="s">
        <v>2474</v>
      </c>
    </row>
    <row r="19048" spans="1:13" ht="18" customHeight="1">
      <c r="A19048" s="323"/>
      <c r="B19048" s="302" t="s">
        <v>13</v>
      </c>
      <c r="C19048" s="325" t="s">
        <v>1890</v>
      </c>
      <c r="D19048" s="325">
        <v>104.2</v>
      </c>
      <c r="E19048" s="46">
        <v>31000</v>
      </c>
      <c r="F19048" s="130">
        <f t="shared" si="297"/>
        <v>3230200</v>
      </c>
      <c r="G19048" s="69"/>
    </row>
    <row r="19049" spans="1:13" ht="18" customHeight="1">
      <c r="A19049" s="323"/>
      <c r="B19049" s="302" t="s">
        <v>31</v>
      </c>
      <c r="C19049" s="325" t="s">
        <v>246</v>
      </c>
      <c r="D19049" s="325">
        <v>125</v>
      </c>
      <c r="E19049" s="46">
        <v>34500</v>
      </c>
      <c r="F19049" s="130">
        <f>E19049*D19049</f>
        <v>4312500</v>
      </c>
      <c r="G19049" s="69"/>
      <c r="M19049" s="1"/>
    </row>
    <row r="19050" spans="1:13" ht="18" customHeight="1">
      <c r="A19050" s="323"/>
      <c r="B19050" s="302" t="s">
        <v>31</v>
      </c>
      <c r="C19050" s="325" t="s">
        <v>1108</v>
      </c>
      <c r="D19050" s="325">
        <v>100</v>
      </c>
      <c r="E19050" s="46">
        <v>34500</v>
      </c>
      <c r="F19050" s="130">
        <f>E19050*D19050</f>
        <v>3450000</v>
      </c>
      <c r="G19050" s="69"/>
    </row>
    <row r="19051" spans="1:13" ht="18" customHeight="1">
      <c r="A19051" s="323"/>
      <c r="B19051" s="302" t="s">
        <v>31</v>
      </c>
      <c r="C19051" s="325" t="s">
        <v>278</v>
      </c>
      <c r="D19051" s="325">
        <v>125</v>
      </c>
      <c r="E19051" s="46">
        <v>34500</v>
      </c>
      <c r="F19051" s="130">
        <f t="shared" si="297"/>
        <v>4312500</v>
      </c>
      <c r="G19051" s="69"/>
    </row>
    <row r="19052" spans="1:13" ht="18" customHeight="1">
      <c r="A19052" s="323"/>
      <c r="B19052" s="302"/>
      <c r="C19052" s="325"/>
      <c r="D19052" s="325"/>
      <c r="E19052" s="46"/>
      <c r="F19052" s="130">
        <f t="shared" si="297"/>
        <v>0</v>
      </c>
      <c r="G19052" s="69"/>
    </row>
    <row r="19053" spans="1:13" ht="18" customHeight="1">
      <c r="A19053" s="323" t="s">
        <v>480</v>
      </c>
      <c r="B19053" s="302" t="s">
        <v>3723</v>
      </c>
      <c r="C19053" s="325" t="s">
        <v>3725</v>
      </c>
      <c r="D19053" s="325">
        <v>152</v>
      </c>
      <c r="E19053" s="46">
        <v>41500</v>
      </c>
      <c r="F19053" s="130">
        <f t="shared" si="297"/>
        <v>6308000</v>
      </c>
      <c r="G19053" s="86">
        <f>SUM(F19053:F19054)</f>
        <v>12437550</v>
      </c>
      <c r="H19053" s="277" t="s">
        <v>2474</v>
      </c>
    </row>
    <row r="19054" spans="1:13" ht="18" customHeight="1">
      <c r="A19054" s="323"/>
      <c r="B19054" s="458" t="s">
        <v>3724</v>
      </c>
      <c r="C19054" s="325" t="s">
        <v>3725</v>
      </c>
      <c r="D19054" s="325">
        <v>147.69999999999999</v>
      </c>
      <c r="E19054" s="46">
        <v>41500</v>
      </c>
      <c r="F19054" s="130">
        <f t="shared" si="297"/>
        <v>6129549.9999999991</v>
      </c>
      <c r="G19054" s="69"/>
    </row>
    <row r="19055" spans="1:13" ht="18" customHeight="1">
      <c r="A19055" s="323"/>
      <c r="B19055" s="302"/>
      <c r="C19055" s="325"/>
      <c r="D19055" s="325"/>
      <c r="E19055" s="46"/>
      <c r="F19055" s="130">
        <f t="shared" si="297"/>
        <v>0</v>
      </c>
      <c r="G19055" s="69"/>
    </row>
    <row r="19056" spans="1:13" ht="18" customHeight="1">
      <c r="A19056" s="323" t="s">
        <v>316</v>
      </c>
      <c r="B19056" s="302" t="s">
        <v>31</v>
      </c>
      <c r="C19056" s="325" t="s">
        <v>342</v>
      </c>
      <c r="D19056" s="325">
        <v>498.2</v>
      </c>
      <c r="E19056" s="46">
        <v>33500</v>
      </c>
      <c r="F19056" s="130">
        <f t="shared" si="297"/>
        <v>16689700</v>
      </c>
      <c r="G19056" s="86">
        <f>SUM(F19056:F19069)</f>
        <v>97594000</v>
      </c>
      <c r="H19056" s="277" t="s">
        <v>2474</v>
      </c>
    </row>
    <row r="19057" spans="1:8" ht="18" customHeight="1">
      <c r="A19057" s="323"/>
      <c r="B19057" s="302" t="s">
        <v>31</v>
      </c>
      <c r="C19057" s="325" t="s">
        <v>1469</v>
      </c>
      <c r="D19057" s="325">
        <v>400</v>
      </c>
      <c r="E19057" s="46">
        <v>34500</v>
      </c>
      <c r="F19057" s="130">
        <f t="shared" si="297"/>
        <v>13800000</v>
      </c>
      <c r="G19057" s="69"/>
    </row>
    <row r="19058" spans="1:8" ht="18" customHeight="1">
      <c r="A19058" s="323"/>
      <c r="B19058" s="302" t="s">
        <v>31</v>
      </c>
      <c r="C19058" s="325" t="s">
        <v>2939</v>
      </c>
      <c r="D19058" s="325">
        <v>225</v>
      </c>
      <c r="E19058" s="46">
        <v>34500</v>
      </c>
      <c r="F19058" s="130">
        <f t="shared" si="297"/>
        <v>7762500</v>
      </c>
      <c r="G19058" s="69"/>
    </row>
    <row r="19059" spans="1:8" ht="18" customHeight="1">
      <c r="A19059" s="323"/>
      <c r="B19059" s="302" t="s">
        <v>31</v>
      </c>
      <c r="C19059" s="325" t="s">
        <v>278</v>
      </c>
      <c r="D19059" s="325">
        <v>14.7</v>
      </c>
      <c r="E19059" s="46">
        <v>34500</v>
      </c>
      <c r="F19059" s="130">
        <f t="shared" si="297"/>
        <v>507150</v>
      </c>
      <c r="G19059" s="69"/>
    </row>
    <row r="19060" spans="1:8" ht="18" customHeight="1">
      <c r="A19060" s="323"/>
      <c r="B19060" s="302" t="s">
        <v>31</v>
      </c>
      <c r="C19060" s="325" t="s">
        <v>3726</v>
      </c>
      <c r="D19060" s="325">
        <v>103</v>
      </c>
      <c r="E19060" s="46">
        <v>35000</v>
      </c>
      <c r="F19060" s="130">
        <f t="shared" si="297"/>
        <v>3605000</v>
      </c>
      <c r="G19060" s="69"/>
    </row>
    <row r="19061" spans="1:8" ht="18" customHeight="1">
      <c r="A19061" s="323"/>
      <c r="B19061" s="302" t="s">
        <v>31</v>
      </c>
      <c r="C19061" s="325" t="s">
        <v>2910</v>
      </c>
      <c r="D19061" s="325">
        <v>44</v>
      </c>
      <c r="E19061" s="46">
        <v>35000</v>
      </c>
      <c r="F19061" s="130">
        <f t="shared" si="297"/>
        <v>1540000</v>
      </c>
      <c r="G19061" s="69"/>
    </row>
    <row r="19062" spans="1:8" ht="18" customHeight="1">
      <c r="A19062" s="323"/>
      <c r="B19062" s="302" t="s">
        <v>31</v>
      </c>
      <c r="C19062" s="325" t="s">
        <v>2517</v>
      </c>
      <c r="D19062" s="325">
        <v>200</v>
      </c>
      <c r="E19062" s="46">
        <v>35000</v>
      </c>
      <c r="F19062" s="130">
        <f t="shared" si="297"/>
        <v>7000000</v>
      </c>
      <c r="G19062" s="69"/>
    </row>
    <row r="19063" spans="1:8" ht="18" customHeight="1">
      <c r="A19063" s="323"/>
      <c r="B19063" s="302" t="s">
        <v>31</v>
      </c>
      <c r="C19063" s="325" t="s">
        <v>2888</v>
      </c>
      <c r="D19063" s="325">
        <v>241.5</v>
      </c>
      <c r="E19063" s="46">
        <v>35000</v>
      </c>
      <c r="F19063" s="130">
        <f t="shared" si="297"/>
        <v>8452500</v>
      </c>
      <c r="G19063" s="69"/>
    </row>
    <row r="19064" spans="1:8" ht="18" customHeight="1">
      <c r="A19064" s="323"/>
      <c r="B19064" s="302" t="s">
        <v>570</v>
      </c>
      <c r="C19064" s="325" t="s">
        <v>3727</v>
      </c>
      <c r="D19064" s="325">
        <v>102.5</v>
      </c>
      <c r="E19064" s="46">
        <v>38500</v>
      </c>
      <c r="F19064" s="130">
        <f t="shared" si="297"/>
        <v>3946250</v>
      </c>
      <c r="G19064" s="69"/>
    </row>
    <row r="19065" spans="1:8" ht="18" customHeight="1">
      <c r="A19065" s="323"/>
      <c r="B19065" s="302" t="s">
        <v>570</v>
      </c>
      <c r="C19065" s="325" t="s">
        <v>388</v>
      </c>
      <c r="D19065" s="325">
        <v>101.7</v>
      </c>
      <c r="E19065" s="46">
        <v>38000</v>
      </c>
      <c r="F19065" s="130">
        <f t="shared" si="297"/>
        <v>3864600</v>
      </c>
      <c r="G19065" s="69"/>
    </row>
    <row r="19066" spans="1:8" ht="18" customHeight="1">
      <c r="A19066" s="323"/>
      <c r="B19066" s="302" t="s">
        <v>23</v>
      </c>
      <c r="C19066" s="325" t="s">
        <v>1315</v>
      </c>
      <c r="D19066" s="325">
        <v>117.4</v>
      </c>
      <c r="E19066" s="46">
        <v>29500</v>
      </c>
      <c r="F19066" s="130">
        <f t="shared" si="297"/>
        <v>3463300</v>
      </c>
      <c r="G19066" s="69"/>
    </row>
    <row r="19067" spans="1:8" ht="18" customHeight="1">
      <c r="A19067" s="323"/>
      <c r="B19067" s="302" t="s">
        <v>23</v>
      </c>
      <c r="C19067" s="325" t="s">
        <v>962</v>
      </c>
      <c r="D19067" s="325">
        <v>200</v>
      </c>
      <c r="E19067" s="46">
        <v>29500</v>
      </c>
      <c r="F19067" s="130">
        <f t="shared" si="297"/>
        <v>5900000</v>
      </c>
      <c r="G19067" s="69"/>
    </row>
    <row r="19068" spans="1:8" ht="18" customHeight="1">
      <c r="A19068" s="323"/>
      <c r="B19068" s="302" t="s">
        <v>23</v>
      </c>
      <c r="C19068" s="325" t="s">
        <v>562</v>
      </c>
      <c r="D19068" s="325">
        <v>200</v>
      </c>
      <c r="E19068" s="46">
        <v>29500</v>
      </c>
      <c r="F19068" s="130">
        <f t="shared" si="297"/>
        <v>5900000</v>
      </c>
      <c r="G19068" s="69"/>
    </row>
    <row r="19069" spans="1:8" ht="18" customHeight="1">
      <c r="A19069" s="323"/>
      <c r="B19069" s="302" t="s">
        <v>23</v>
      </c>
      <c r="C19069" s="325" t="s">
        <v>198</v>
      </c>
      <c r="D19069" s="325">
        <v>514</v>
      </c>
      <c r="E19069" s="46">
        <v>29500</v>
      </c>
      <c r="F19069" s="130">
        <f t="shared" si="297"/>
        <v>15163000</v>
      </c>
      <c r="G19069" s="69"/>
    </row>
    <row r="19070" spans="1:8" ht="18" customHeight="1">
      <c r="A19070" s="323"/>
      <c r="B19070" s="302"/>
      <c r="C19070" s="325"/>
      <c r="D19070" s="325"/>
      <c r="E19070" s="46"/>
      <c r="F19070" s="130">
        <f t="shared" si="297"/>
        <v>0</v>
      </c>
      <c r="G19070" s="69"/>
    </row>
    <row r="19071" spans="1:8" ht="18" customHeight="1">
      <c r="A19071" s="323" t="s">
        <v>490</v>
      </c>
      <c r="B19071" s="302" t="s">
        <v>13</v>
      </c>
      <c r="C19071" s="325" t="s">
        <v>799</v>
      </c>
      <c r="D19071" s="325">
        <v>206</v>
      </c>
      <c r="E19071" s="46">
        <v>31000</v>
      </c>
      <c r="F19071" s="130">
        <f t="shared" si="297"/>
        <v>6386000</v>
      </c>
      <c r="G19071" s="86">
        <f>F19071</f>
        <v>6386000</v>
      </c>
      <c r="H19071" s="277" t="s">
        <v>2474</v>
      </c>
    </row>
    <row r="19072" spans="1:8" ht="18" customHeight="1">
      <c r="A19072" s="323"/>
      <c r="B19072" s="302"/>
      <c r="C19072" s="325"/>
      <c r="D19072" s="325"/>
      <c r="E19072" s="46"/>
      <c r="F19072" s="130">
        <f t="shared" si="297"/>
        <v>0</v>
      </c>
      <c r="G19072" s="69"/>
    </row>
    <row r="19073" spans="1:8" ht="18" customHeight="1">
      <c r="A19073" s="323" t="s">
        <v>1340</v>
      </c>
      <c r="B19073" s="302" t="s">
        <v>13</v>
      </c>
      <c r="C19073" s="325" t="s">
        <v>1341</v>
      </c>
      <c r="D19073" s="325">
        <v>85</v>
      </c>
      <c r="E19073" s="46">
        <v>34000</v>
      </c>
      <c r="F19073" s="130">
        <f t="shared" si="297"/>
        <v>2890000</v>
      </c>
      <c r="G19073" s="86">
        <f>F19073</f>
        <v>2890000</v>
      </c>
      <c r="H19073" s="277" t="s">
        <v>2474</v>
      </c>
    </row>
    <row r="19074" spans="1:8" ht="18" customHeight="1">
      <c r="A19074" s="323"/>
      <c r="B19074" s="302"/>
      <c r="C19074" s="325"/>
      <c r="D19074" s="325"/>
      <c r="E19074" s="46"/>
      <c r="F19074" s="130">
        <f t="shared" si="297"/>
        <v>0</v>
      </c>
      <c r="G19074" s="69"/>
    </row>
    <row r="19075" spans="1:8" ht="18" customHeight="1">
      <c r="A19075" s="323" t="s">
        <v>438</v>
      </c>
      <c r="B19075" s="302" t="s">
        <v>31</v>
      </c>
      <c r="C19075" s="325" t="s">
        <v>3730</v>
      </c>
      <c r="D19075" s="325">
        <v>49.5</v>
      </c>
      <c r="E19075" s="46">
        <v>36500</v>
      </c>
      <c r="F19075" s="130">
        <f t="shared" si="297"/>
        <v>1806750</v>
      </c>
      <c r="G19075" s="86">
        <f>F19075</f>
        <v>1806750</v>
      </c>
      <c r="H19075" s="277" t="s">
        <v>2474</v>
      </c>
    </row>
    <row r="19076" spans="1:8" ht="18" customHeight="1">
      <c r="A19076" s="323"/>
      <c r="B19076" s="302"/>
      <c r="C19076" s="325"/>
      <c r="D19076" s="325"/>
      <c r="E19076" s="46"/>
      <c r="F19076" s="130">
        <f t="shared" si="297"/>
        <v>0</v>
      </c>
      <c r="G19076" s="69"/>
    </row>
    <row r="19077" spans="1:8" ht="18" customHeight="1">
      <c r="A19077" s="458" t="s">
        <v>2448</v>
      </c>
      <c r="B19077" s="302" t="s">
        <v>13</v>
      </c>
      <c r="C19077" s="325" t="s">
        <v>777</v>
      </c>
      <c r="D19077" s="325">
        <v>60</v>
      </c>
      <c r="E19077" s="46">
        <v>32000</v>
      </c>
      <c r="F19077" s="130">
        <f t="shared" si="297"/>
        <v>1920000</v>
      </c>
      <c r="G19077" s="86">
        <f>SUM(F19077:F19078)</f>
        <v>2987500</v>
      </c>
      <c r="H19077" s="277" t="s">
        <v>2474</v>
      </c>
    </row>
    <row r="19078" spans="1:8" ht="18" customHeight="1">
      <c r="A19078" s="533"/>
      <c r="B19078" s="440" t="s">
        <v>31</v>
      </c>
      <c r="C19078" s="382" t="s">
        <v>46</v>
      </c>
      <c r="D19078" s="382">
        <v>30.5</v>
      </c>
      <c r="E19078" s="59">
        <v>35000</v>
      </c>
      <c r="F19078" s="132">
        <f t="shared" si="297"/>
        <v>1067500</v>
      </c>
      <c r="G19078" s="92"/>
    </row>
    <row r="19079" spans="1:8" ht="18" customHeight="1">
      <c r="A19079" s="526"/>
      <c r="B19079" s="435"/>
      <c r="C19079" s="484"/>
      <c r="D19079" s="484"/>
      <c r="E19079" s="113"/>
      <c r="F19079" s="126"/>
      <c r="G19079" s="9"/>
    </row>
    <row r="19080" spans="1:8" ht="18" customHeight="1">
      <c r="A19080" s="537">
        <v>42567</v>
      </c>
      <c r="B19080" s="355"/>
      <c r="C19080" s="491" t="s">
        <v>398</v>
      </c>
      <c r="D19080" s="525"/>
      <c r="F19080" s="127"/>
    </row>
    <row r="19081" spans="1:8" ht="18" customHeight="1">
      <c r="A19081" s="545" t="s">
        <v>3125</v>
      </c>
      <c r="B19081" s="467" t="s">
        <v>134</v>
      </c>
      <c r="C19081" s="514" t="s">
        <v>152</v>
      </c>
      <c r="D19081" s="529">
        <f>SUM(D19082:D19183)</f>
        <v>9709.7000000000007</v>
      </c>
      <c r="E19081" s="413"/>
      <c r="F19081" s="413">
        <f>SUM(F19082:F19183)</f>
        <v>328911950</v>
      </c>
      <c r="G19081" s="413">
        <f>SUM(G19082:G19183)</f>
        <v>328911950</v>
      </c>
      <c r="H19081" s="278"/>
    </row>
    <row r="19082" spans="1:8" ht="18" customHeight="1">
      <c r="A19082" s="532" t="s">
        <v>2475</v>
      </c>
      <c r="B19082" s="441" t="s">
        <v>31</v>
      </c>
      <c r="C19082" s="492" t="s">
        <v>62</v>
      </c>
      <c r="D19082" s="492">
        <v>375</v>
      </c>
      <c r="E19082" s="62">
        <v>35000</v>
      </c>
      <c r="F19082" s="139">
        <f t="shared" si="297"/>
        <v>13125000</v>
      </c>
      <c r="G19082" s="85">
        <f>F19082</f>
        <v>13125000</v>
      </c>
      <c r="H19082" s="277" t="s">
        <v>2474</v>
      </c>
    </row>
    <row r="19083" spans="1:8" ht="18" customHeight="1">
      <c r="A19083" s="323"/>
      <c r="B19083" s="302"/>
      <c r="C19083" s="325"/>
      <c r="D19083" s="325"/>
      <c r="E19083" s="46"/>
      <c r="F19083" s="130">
        <f t="shared" si="297"/>
        <v>0</v>
      </c>
      <c r="G19083" s="69"/>
    </row>
    <row r="19084" spans="1:8" ht="18" customHeight="1">
      <c r="A19084" s="323" t="s">
        <v>3304</v>
      </c>
      <c r="B19084" s="302" t="s">
        <v>13</v>
      </c>
      <c r="C19084" s="325" t="s">
        <v>22</v>
      </c>
      <c r="D19084" s="325">
        <v>50</v>
      </c>
      <c r="E19084" s="46">
        <v>30500</v>
      </c>
      <c r="F19084" s="130">
        <f t="shared" si="297"/>
        <v>1525000</v>
      </c>
      <c r="G19084" s="86">
        <f>F19084</f>
        <v>1525000</v>
      </c>
      <c r="H19084" s="277" t="s">
        <v>2474</v>
      </c>
    </row>
    <row r="19085" spans="1:8" ht="18" customHeight="1">
      <c r="A19085" s="323"/>
      <c r="B19085" s="302"/>
      <c r="C19085" s="325"/>
      <c r="D19085" s="325"/>
      <c r="E19085" s="46"/>
      <c r="F19085" s="130">
        <f t="shared" si="297"/>
        <v>0</v>
      </c>
      <c r="G19085" s="69"/>
    </row>
    <row r="19086" spans="1:8" ht="18" customHeight="1">
      <c r="A19086" s="323" t="s">
        <v>3741</v>
      </c>
      <c r="B19086" s="302" t="s">
        <v>13</v>
      </c>
      <c r="C19086" s="325" t="s">
        <v>3742</v>
      </c>
      <c r="D19086" s="325">
        <v>44.5</v>
      </c>
      <c r="E19086" s="46">
        <v>31000</v>
      </c>
      <c r="F19086" s="130">
        <f t="shared" si="297"/>
        <v>1379500</v>
      </c>
      <c r="G19086" s="86">
        <f>F19086</f>
        <v>1379500</v>
      </c>
    </row>
    <row r="19087" spans="1:8" ht="18" customHeight="1">
      <c r="A19087" s="323"/>
      <c r="B19087" s="302"/>
      <c r="C19087" s="325"/>
      <c r="D19087" s="325"/>
      <c r="E19087" s="46"/>
      <c r="F19087" s="130">
        <f t="shared" si="297"/>
        <v>0</v>
      </c>
      <c r="G19087" s="69"/>
    </row>
    <row r="19088" spans="1:8" ht="18" customHeight="1">
      <c r="A19088" s="323" t="s">
        <v>2141</v>
      </c>
      <c r="B19088" s="302" t="s">
        <v>13</v>
      </c>
      <c r="C19088" s="325" t="s">
        <v>59</v>
      </c>
      <c r="D19088" s="325">
        <v>20</v>
      </c>
      <c r="E19088" s="46">
        <v>31000</v>
      </c>
      <c r="F19088" s="130">
        <f t="shared" si="297"/>
        <v>620000</v>
      </c>
      <c r="G19088" s="86">
        <f>F19088</f>
        <v>620000</v>
      </c>
    </row>
    <row r="19089" spans="1:7" ht="18" customHeight="1">
      <c r="A19089" s="323"/>
      <c r="B19089" s="302"/>
      <c r="C19089" s="325"/>
      <c r="D19089" s="325"/>
      <c r="E19089" s="46"/>
      <c r="F19089" s="130">
        <f t="shared" si="297"/>
        <v>0</v>
      </c>
      <c r="G19089" s="86"/>
    </row>
    <row r="19090" spans="1:7" ht="18" customHeight="1">
      <c r="A19090" s="323" t="s">
        <v>573</v>
      </c>
      <c r="B19090" s="302" t="s">
        <v>13</v>
      </c>
      <c r="C19090" s="325" t="s">
        <v>59</v>
      </c>
      <c r="D19090" s="325">
        <v>80</v>
      </c>
      <c r="E19090" s="46">
        <v>31000</v>
      </c>
      <c r="F19090" s="130">
        <f t="shared" si="297"/>
        <v>2480000</v>
      </c>
      <c r="G19090" s="86">
        <f>SUM(F19090:F19091)</f>
        <v>2790000</v>
      </c>
    </row>
    <row r="19091" spans="1:7" ht="18" customHeight="1">
      <c r="A19091" s="323"/>
      <c r="B19091" s="302" t="s">
        <v>13</v>
      </c>
      <c r="C19091" s="325" t="s">
        <v>60</v>
      </c>
      <c r="D19091" s="325">
        <v>10</v>
      </c>
      <c r="E19091" s="46">
        <v>31000</v>
      </c>
      <c r="F19091" s="130">
        <f t="shared" si="297"/>
        <v>310000</v>
      </c>
      <c r="G19091" s="86"/>
    </row>
    <row r="19092" spans="1:7" ht="18" customHeight="1">
      <c r="A19092" s="323"/>
      <c r="B19092" s="302"/>
      <c r="C19092" s="325"/>
      <c r="D19092" s="325"/>
      <c r="E19092" s="46"/>
      <c r="F19092" s="130">
        <f t="shared" si="297"/>
        <v>0</v>
      </c>
      <c r="G19092" s="69"/>
    </row>
    <row r="19093" spans="1:7" ht="18" customHeight="1">
      <c r="A19093" s="323" t="s">
        <v>2719</v>
      </c>
      <c r="B19093" s="302" t="s">
        <v>13</v>
      </c>
      <c r="C19093" s="325" t="s">
        <v>46</v>
      </c>
      <c r="D19093" s="325">
        <v>20</v>
      </c>
      <c r="E19093" s="46">
        <v>31000</v>
      </c>
      <c r="F19093" s="130">
        <f t="shared" si="297"/>
        <v>620000</v>
      </c>
      <c r="G19093" s="86">
        <f>SUM(F19093:F19095)</f>
        <v>1550000</v>
      </c>
    </row>
    <row r="19094" spans="1:7" ht="18" customHeight="1">
      <c r="A19094" s="323"/>
      <c r="B19094" s="302" t="s">
        <v>13</v>
      </c>
      <c r="C19094" s="325" t="s">
        <v>59</v>
      </c>
      <c r="D19094" s="325">
        <v>20</v>
      </c>
      <c r="E19094" s="46">
        <v>31000</v>
      </c>
      <c r="F19094" s="130">
        <f t="shared" si="297"/>
        <v>620000</v>
      </c>
      <c r="G19094" s="69"/>
    </row>
    <row r="19095" spans="1:7" ht="18" customHeight="1">
      <c r="A19095" s="323"/>
      <c r="B19095" s="302" t="s">
        <v>13</v>
      </c>
      <c r="C19095" s="325" t="s">
        <v>75</v>
      </c>
      <c r="D19095" s="325">
        <v>10</v>
      </c>
      <c r="E19095" s="46">
        <v>31000</v>
      </c>
      <c r="F19095" s="130">
        <f t="shared" si="297"/>
        <v>310000</v>
      </c>
      <c r="G19095" s="69"/>
    </row>
    <row r="19096" spans="1:7" ht="18" customHeight="1">
      <c r="A19096" s="323"/>
      <c r="B19096" s="302"/>
      <c r="C19096" s="325"/>
      <c r="D19096" s="325"/>
      <c r="E19096" s="46"/>
      <c r="F19096" s="130">
        <f t="shared" si="297"/>
        <v>0</v>
      </c>
      <c r="G19096" s="69"/>
    </row>
    <row r="19097" spans="1:7" ht="18" customHeight="1">
      <c r="A19097" s="323" t="s">
        <v>2430</v>
      </c>
      <c r="B19097" s="302" t="s">
        <v>13</v>
      </c>
      <c r="C19097" s="325" t="s">
        <v>3732</v>
      </c>
      <c r="D19097" s="325">
        <v>100</v>
      </c>
      <c r="E19097" s="46">
        <v>31000</v>
      </c>
      <c r="F19097" s="130">
        <f t="shared" si="297"/>
        <v>3100000</v>
      </c>
      <c r="G19097" s="86">
        <f>SUM(F19097:F19099)</f>
        <v>5742800</v>
      </c>
    </row>
    <row r="19098" spans="1:7" ht="18" customHeight="1">
      <c r="A19098" s="323"/>
      <c r="B19098" s="302" t="s">
        <v>13</v>
      </c>
      <c r="C19098" s="325" t="s">
        <v>3733</v>
      </c>
      <c r="D19098" s="325">
        <v>28.8</v>
      </c>
      <c r="E19098" s="46">
        <v>31000</v>
      </c>
      <c r="F19098" s="130">
        <f>E19098*D19098</f>
        <v>892800</v>
      </c>
      <c r="G19098" s="69"/>
    </row>
    <row r="19099" spans="1:7" ht="18" customHeight="1">
      <c r="A19099" s="323"/>
      <c r="B19099" s="302" t="s">
        <v>23</v>
      </c>
      <c r="C19099" s="325" t="s">
        <v>14</v>
      </c>
      <c r="D19099" s="325">
        <v>50</v>
      </c>
      <c r="E19099" s="46">
        <v>35000</v>
      </c>
      <c r="F19099" s="130">
        <f>E19099*D19099</f>
        <v>1750000</v>
      </c>
      <c r="G19099" s="69"/>
    </row>
    <row r="19100" spans="1:7" ht="18" customHeight="1">
      <c r="A19100" s="323"/>
      <c r="B19100" s="302"/>
      <c r="C19100" s="325"/>
      <c r="D19100" s="325"/>
      <c r="E19100" s="46"/>
      <c r="F19100" s="130">
        <f t="shared" si="297"/>
        <v>0</v>
      </c>
      <c r="G19100" s="69"/>
    </row>
    <row r="19101" spans="1:7" ht="18" customHeight="1">
      <c r="A19101" s="323" t="s">
        <v>2349</v>
      </c>
      <c r="B19101" s="302" t="s">
        <v>13</v>
      </c>
      <c r="C19101" s="325" t="s">
        <v>561</v>
      </c>
      <c r="D19101" s="325">
        <v>40</v>
      </c>
      <c r="E19101" s="46">
        <v>30000</v>
      </c>
      <c r="F19101" s="130">
        <f t="shared" si="297"/>
        <v>1200000</v>
      </c>
      <c r="G19101" s="86">
        <f>SUM(F19101:F19102)</f>
        <v>1900000</v>
      </c>
    </row>
    <row r="19102" spans="1:7" ht="18" customHeight="1">
      <c r="A19102" s="323"/>
      <c r="B19102" s="302" t="s">
        <v>23</v>
      </c>
      <c r="C19102" s="325" t="s">
        <v>14</v>
      </c>
      <c r="D19102" s="325">
        <v>20</v>
      </c>
      <c r="E19102" s="46">
        <v>35000</v>
      </c>
      <c r="F19102" s="130">
        <f t="shared" si="297"/>
        <v>700000</v>
      </c>
      <c r="G19102" s="69"/>
    </row>
    <row r="19103" spans="1:7" ht="18" customHeight="1">
      <c r="A19103" s="323"/>
      <c r="B19103" s="302"/>
      <c r="C19103" s="325"/>
      <c r="D19103" s="325"/>
      <c r="E19103" s="46"/>
      <c r="F19103" s="130">
        <f t="shared" si="297"/>
        <v>0</v>
      </c>
      <c r="G19103" s="69"/>
    </row>
    <row r="19104" spans="1:7" ht="18" customHeight="1">
      <c r="A19104" s="323" t="s">
        <v>2951</v>
      </c>
      <c r="B19104" s="302" t="s">
        <v>31</v>
      </c>
      <c r="C19104" s="325" t="s">
        <v>3738</v>
      </c>
      <c r="D19104" s="325">
        <v>50</v>
      </c>
      <c r="E19104" s="46">
        <v>35500</v>
      </c>
      <c r="F19104" s="130">
        <f t="shared" si="297"/>
        <v>1775000</v>
      </c>
      <c r="G19104" s="86">
        <f>SUM(F19104:F19106)</f>
        <v>5467000</v>
      </c>
    </row>
    <row r="19105" spans="1:8" ht="18" customHeight="1">
      <c r="A19105" s="323"/>
      <c r="B19105" s="302" t="s">
        <v>31</v>
      </c>
      <c r="C19105" s="325" t="s">
        <v>2932</v>
      </c>
      <c r="D19105" s="325">
        <v>52.8</v>
      </c>
      <c r="E19105" s="46">
        <v>35500</v>
      </c>
      <c r="F19105" s="130">
        <f t="shared" si="297"/>
        <v>1874400</v>
      </c>
      <c r="G19105" s="69"/>
    </row>
    <row r="19106" spans="1:8" ht="18" customHeight="1">
      <c r="A19106" s="323"/>
      <c r="B19106" s="302" t="s">
        <v>31</v>
      </c>
      <c r="C19106" s="325" t="s">
        <v>3739</v>
      </c>
      <c r="D19106" s="325">
        <v>51.2</v>
      </c>
      <c r="E19106" s="46">
        <v>35500</v>
      </c>
      <c r="F19106" s="130">
        <f t="shared" si="297"/>
        <v>1817600</v>
      </c>
      <c r="G19106" s="69"/>
    </row>
    <row r="19107" spans="1:8" ht="18" customHeight="1">
      <c r="A19107" s="323"/>
      <c r="B19107" s="302"/>
      <c r="C19107" s="325"/>
      <c r="D19107" s="325"/>
      <c r="E19107" s="46"/>
      <c r="F19107" s="130">
        <f t="shared" si="297"/>
        <v>0</v>
      </c>
      <c r="G19107" s="69"/>
    </row>
    <row r="19108" spans="1:8" ht="18" customHeight="1">
      <c r="A19108" s="323" t="s">
        <v>2273</v>
      </c>
      <c r="B19108" s="302" t="s">
        <v>13</v>
      </c>
      <c r="C19108" s="325" t="s">
        <v>579</v>
      </c>
      <c r="D19108" s="325">
        <v>100</v>
      </c>
      <c r="E19108" s="46">
        <v>30000</v>
      </c>
      <c r="F19108" s="130">
        <f t="shared" si="297"/>
        <v>3000000</v>
      </c>
      <c r="G19108" s="86">
        <f>SUM(F19108:F19110)</f>
        <v>4910000</v>
      </c>
    </row>
    <row r="19109" spans="1:8" ht="18" customHeight="1">
      <c r="A19109" s="323"/>
      <c r="B19109" s="302" t="s">
        <v>13</v>
      </c>
      <c r="C19109" s="325" t="s">
        <v>59</v>
      </c>
      <c r="D19109" s="325">
        <v>50</v>
      </c>
      <c r="E19109" s="46">
        <v>30000</v>
      </c>
      <c r="F19109" s="130">
        <f t="shared" si="297"/>
        <v>1500000</v>
      </c>
      <c r="G19109" s="69"/>
    </row>
    <row r="19110" spans="1:8" ht="18" customHeight="1">
      <c r="A19110" s="323"/>
      <c r="B19110" s="444" t="s">
        <v>137</v>
      </c>
      <c r="C19110" s="482" t="s">
        <v>139</v>
      </c>
      <c r="D19110" s="482">
        <v>10</v>
      </c>
      <c r="E19110" s="116">
        <v>41000</v>
      </c>
      <c r="F19110" s="131">
        <f t="shared" si="297"/>
        <v>410000</v>
      </c>
      <c r="G19110" s="69"/>
    </row>
    <row r="19111" spans="1:8" ht="18" customHeight="1">
      <c r="A19111" s="323"/>
      <c r="B19111" s="302"/>
      <c r="C19111" s="325"/>
      <c r="D19111" s="325"/>
      <c r="E19111" s="46"/>
      <c r="F19111" s="130">
        <f t="shared" si="297"/>
        <v>0</v>
      </c>
      <c r="G19111" s="69"/>
    </row>
    <row r="19112" spans="1:8" ht="18" customHeight="1">
      <c r="A19112" s="323" t="s">
        <v>2454</v>
      </c>
      <c r="B19112" s="302" t="s">
        <v>13</v>
      </c>
      <c r="C19112" s="325" t="s">
        <v>3734</v>
      </c>
      <c r="D19112" s="325">
        <v>30</v>
      </c>
      <c r="E19112" s="46">
        <v>30000</v>
      </c>
      <c r="F19112" s="130">
        <f t="shared" si="297"/>
        <v>900000</v>
      </c>
      <c r="G19112" s="86">
        <f>F19112</f>
        <v>900000</v>
      </c>
      <c r="H19112" s="277" t="s">
        <v>2474</v>
      </c>
    </row>
    <row r="19113" spans="1:8" ht="18" customHeight="1">
      <c r="A19113" s="323"/>
      <c r="B19113" s="302"/>
      <c r="C19113" s="325"/>
      <c r="D19113" s="325"/>
      <c r="E19113" s="46"/>
      <c r="F19113" s="130">
        <f t="shared" si="297"/>
        <v>0</v>
      </c>
      <c r="G19113" s="69"/>
    </row>
    <row r="19114" spans="1:8" ht="18" customHeight="1">
      <c r="A19114" s="323" t="s">
        <v>2661</v>
      </c>
      <c r="B19114" s="439" t="s">
        <v>3740</v>
      </c>
      <c r="C19114" s="430" t="s">
        <v>3187</v>
      </c>
      <c r="D19114" s="430">
        <v>-4.2</v>
      </c>
      <c r="E19114" s="54">
        <v>36000</v>
      </c>
      <c r="F19114" s="140">
        <f t="shared" ref="F19114:F19176" si="298">E19114*D19114</f>
        <v>-151200</v>
      </c>
      <c r="G19114" s="86">
        <f>F19114</f>
        <v>-151200</v>
      </c>
      <c r="H19114" s="277" t="s">
        <v>2474</v>
      </c>
    </row>
    <row r="19115" spans="1:8" ht="18" customHeight="1">
      <c r="A19115" s="323"/>
      <c r="B19115" s="302"/>
      <c r="C19115" s="325"/>
      <c r="D19115" s="325"/>
      <c r="E19115" s="46"/>
      <c r="F19115" s="130">
        <f t="shared" si="298"/>
        <v>0</v>
      </c>
      <c r="G19115" s="69"/>
    </row>
    <row r="19116" spans="1:8" ht="18" customHeight="1">
      <c r="A19116" s="323" t="s">
        <v>316</v>
      </c>
      <c r="B19116" s="302" t="s">
        <v>31</v>
      </c>
      <c r="C19116" s="325" t="s">
        <v>1469</v>
      </c>
      <c r="D19116" s="325">
        <v>336</v>
      </c>
      <c r="E19116" s="46">
        <v>34500</v>
      </c>
      <c r="F19116" s="130">
        <f t="shared" si="298"/>
        <v>11592000</v>
      </c>
      <c r="G19116" s="86">
        <f>SUM(F19116:F19120)</f>
        <v>22107350</v>
      </c>
      <c r="H19116" s="277" t="s">
        <v>2474</v>
      </c>
    </row>
    <row r="19117" spans="1:8" ht="18" customHeight="1">
      <c r="A19117" s="323"/>
      <c r="B19117" s="302" t="s">
        <v>31</v>
      </c>
      <c r="C19117" s="325" t="s">
        <v>3735</v>
      </c>
      <c r="D19117" s="325">
        <v>75</v>
      </c>
      <c r="E19117" s="46">
        <v>34500</v>
      </c>
      <c r="F19117" s="130">
        <f t="shared" si="298"/>
        <v>2587500</v>
      </c>
      <c r="G19117" s="69"/>
    </row>
    <row r="19118" spans="1:8" ht="18" customHeight="1">
      <c r="A19118" s="323"/>
      <c r="B19118" s="302" t="s">
        <v>31</v>
      </c>
      <c r="C19118" s="325" t="s">
        <v>1069</v>
      </c>
      <c r="D19118" s="325">
        <v>65</v>
      </c>
      <c r="E19118" s="46">
        <v>34500</v>
      </c>
      <c r="F19118" s="130">
        <f t="shared" si="298"/>
        <v>2242500</v>
      </c>
      <c r="G19118" s="69"/>
    </row>
    <row r="19119" spans="1:8" ht="18" customHeight="1">
      <c r="A19119" s="323"/>
      <c r="B19119" s="302" t="s">
        <v>31</v>
      </c>
      <c r="C19119" s="325" t="s">
        <v>754</v>
      </c>
      <c r="D19119" s="325">
        <v>119</v>
      </c>
      <c r="E19119" s="46">
        <v>33500</v>
      </c>
      <c r="F19119" s="130">
        <f t="shared" si="298"/>
        <v>3986500</v>
      </c>
      <c r="G19119" s="69"/>
    </row>
    <row r="19120" spans="1:8" ht="18" customHeight="1">
      <c r="A19120" s="323"/>
      <c r="B19120" s="302" t="s">
        <v>13</v>
      </c>
      <c r="C19120" s="325" t="s">
        <v>106</v>
      </c>
      <c r="D19120" s="325">
        <v>55.7</v>
      </c>
      <c r="E19120" s="46">
        <v>30500</v>
      </c>
      <c r="F19120" s="130">
        <f>E19120*D19120</f>
        <v>1698850</v>
      </c>
      <c r="G19120" s="69"/>
    </row>
    <row r="19121" spans="1:8" ht="18" customHeight="1">
      <c r="A19121" s="323"/>
      <c r="B19121" s="302"/>
      <c r="C19121" s="325"/>
      <c r="D19121" s="325"/>
      <c r="E19121" s="46"/>
      <c r="F19121" s="130">
        <f t="shared" si="298"/>
        <v>0</v>
      </c>
      <c r="G19121" s="69"/>
    </row>
    <row r="19122" spans="1:8" ht="18" customHeight="1">
      <c r="A19122" s="323" t="s">
        <v>517</v>
      </c>
      <c r="B19122" s="302" t="s">
        <v>518</v>
      </c>
      <c r="C19122" s="325" t="s">
        <v>519</v>
      </c>
      <c r="D19122" s="325">
        <v>526</v>
      </c>
      <c r="E19122" s="46">
        <v>35000</v>
      </c>
      <c r="F19122" s="130">
        <f t="shared" si="298"/>
        <v>18410000</v>
      </c>
      <c r="G19122" s="86">
        <f>F19122</f>
        <v>18410000</v>
      </c>
      <c r="H19122" s="277" t="s">
        <v>2474</v>
      </c>
    </row>
    <row r="19123" spans="1:8" ht="18" customHeight="1">
      <c r="A19123" s="323"/>
      <c r="B19123" s="302"/>
      <c r="C19123" s="325"/>
      <c r="D19123" s="325"/>
      <c r="E19123" s="46"/>
      <c r="F19123" s="130">
        <f t="shared" si="298"/>
        <v>0</v>
      </c>
      <c r="G19123" s="69"/>
    </row>
    <row r="19124" spans="1:8" ht="18" customHeight="1">
      <c r="A19124" s="323" t="s">
        <v>321</v>
      </c>
      <c r="B19124" s="302" t="s">
        <v>518</v>
      </c>
      <c r="C19124" s="325" t="s">
        <v>416</v>
      </c>
      <c r="D19124" s="325">
        <v>641.70000000000005</v>
      </c>
      <c r="E19124" s="46">
        <v>34000</v>
      </c>
      <c r="F19124" s="130">
        <f t="shared" si="298"/>
        <v>21817800</v>
      </c>
      <c r="G19124" s="86">
        <f>F19124</f>
        <v>21817800</v>
      </c>
      <c r="H19124" s="277" t="s">
        <v>2474</v>
      </c>
    </row>
    <row r="19125" spans="1:8" ht="18" customHeight="1">
      <c r="A19125" s="323"/>
      <c r="B19125" s="302"/>
      <c r="C19125" s="325"/>
      <c r="D19125" s="325"/>
      <c r="E19125" s="46"/>
      <c r="F19125" s="130">
        <f t="shared" si="298"/>
        <v>0</v>
      </c>
      <c r="G19125" s="69"/>
    </row>
    <row r="19126" spans="1:8" ht="18" customHeight="1">
      <c r="A19126" s="323" t="s">
        <v>2287</v>
      </c>
      <c r="B19126" s="302" t="s">
        <v>13</v>
      </c>
      <c r="C19126" s="325" t="s">
        <v>754</v>
      </c>
      <c r="D19126" s="325">
        <v>100.2</v>
      </c>
      <c r="E19126" s="46">
        <v>32000</v>
      </c>
      <c r="F19126" s="130">
        <f t="shared" si="298"/>
        <v>3206400</v>
      </c>
      <c r="G19126" s="86">
        <f>SUM(F19126:F19127)</f>
        <v>10648900</v>
      </c>
      <c r="H19126" s="277" t="s">
        <v>2474</v>
      </c>
    </row>
    <row r="19127" spans="1:8" ht="18" customHeight="1">
      <c r="A19127" s="323"/>
      <c r="B19127" s="302" t="s">
        <v>13</v>
      </c>
      <c r="C19127" s="325" t="s">
        <v>2289</v>
      </c>
      <c r="D19127" s="325">
        <v>229</v>
      </c>
      <c r="E19127" s="46">
        <v>32500</v>
      </c>
      <c r="F19127" s="130">
        <f t="shared" si="298"/>
        <v>7442500</v>
      </c>
      <c r="G19127" s="69"/>
    </row>
    <row r="19128" spans="1:8" ht="18" customHeight="1">
      <c r="A19128" s="323"/>
      <c r="B19128" s="302"/>
      <c r="C19128" s="325"/>
      <c r="D19128" s="325"/>
      <c r="E19128" s="46"/>
      <c r="F19128" s="130">
        <f t="shared" si="298"/>
        <v>0</v>
      </c>
      <c r="G19128" s="69"/>
    </row>
    <row r="19129" spans="1:8" ht="18" customHeight="1">
      <c r="A19129" s="323" t="s">
        <v>52</v>
      </c>
      <c r="B19129" s="302" t="s">
        <v>31</v>
      </c>
      <c r="C19129" s="325" t="s">
        <v>2501</v>
      </c>
      <c r="D19129" s="325">
        <v>150</v>
      </c>
      <c r="E19129" s="46">
        <v>36900</v>
      </c>
      <c r="F19129" s="130">
        <f t="shared" si="298"/>
        <v>5535000</v>
      </c>
      <c r="G19129" s="86">
        <f>F19129</f>
        <v>5535000</v>
      </c>
      <c r="H19129" s="277" t="s">
        <v>2474</v>
      </c>
    </row>
    <row r="19130" spans="1:8" ht="18" customHeight="1">
      <c r="A19130" s="323"/>
      <c r="B19130" s="302"/>
      <c r="C19130" s="325"/>
      <c r="D19130" s="325"/>
      <c r="E19130" s="46"/>
      <c r="F19130" s="130">
        <f t="shared" si="298"/>
        <v>0</v>
      </c>
      <c r="G19130" s="69"/>
    </row>
    <row r="19131" spans="1:8" ht="18" customHeight="1">
      <c r="A19131" s="323" t="s">
        <v>415</v>
      </c>
      <c r="B19131" s="302" t="s">
        <v>13</v>
      </c>
      <c r="C19131" s="325" t="s">
        <v>1127</v>
      </c>
      <c r="D19131" s="325">
        <v>72.5</v>
      </c>
      <c r="E19131" s="46">
        <v>33500</v>
      </c>
      <c r="F19131" s="130">
        <f t="shared" si="298"/>
        <v>2428750</v>
      </c>
      <c r="G19131" s="86">
        <f>SUM(F19131:F19137)</f>
        <v>33178250</v>
      </c>
      <c r="H19131" s="277" t="s">
        <v>2474</v>
      </c>
    </row>
    <row r="19132" spans="1:8" ht="18" customHeight="1">
      <c r="A19132" s="323"/>
      <c r="B19132" s="302" t="s">
        <v>13</v>
      </c>
      <c r="C19132" s="325" t="s">
        <v>1324</v>
      </c>
      <c r="D19132" s="325">
        <v>20</v>
      </c>
      <c r="E19132" s="46">
        <v>33500</v>
      </c>
      <c r="F19132" s="130">
        <f t="shared" si="298"/>
        <v>670000</v>
      </c>
      <c r="G19132" s="69"/>
    </row>
    <row r="19133" spans="1:8" ht="18" customHeight="1">
      <c r="A19133" s="323"/>
      <c r="B19133" s="302" t="s">
        <v>13</v>
      </c>
      <c r="C19133" s="325" t="s">
        <v>1694</v>
      </c>
      <c r="D19133" s="325">
        <v>110</v>
      </c>
      <c r="E19133" s="46">
        <v>33500</v>
      </c>
      <c r="F19133" s="130">
        <f t="shared" si="298"/>
        <v>3685000</v>
      </c>
      <c r="G19133" s="69"/>
    </row>
    <row r="19134" spans="1:8" ht="18" customHeight="1">
      <c r="A19134" s="323"/>
      <c r="B19134" s="302" t="s">
        <v>13</v>
      </c>
      <c r="C19134" s="325" t="s">
        <v>3712</v>
      </c>
      <c r="D19134" s="325">
        <v>111</v>
      </c>
      <c r="E19134" s="46">
        <v>33500</v>
      </c>
      <c r="F19134" s="130">
        <f t="shared" si="298"/>
        <v>3718500</v>
      </c>
      <c r="G19134" s="69"/>
    </row>
    <row r="19135" spans="1:8" ht="18" customHeight="1">
      <c r="A19135" s="323"/>
      <c r="B19135" s="302" t="s">
        <v>13</v>
      </c>
      <c r="C19135" s="325" t="s">
        <v>784</v>
      </c>
      <c r="D19135" s="325">
        <v>118.5</v>
      </c>
      <c r="E19135" s="46">
        <v>33500</v>
      </c>
      <c r="F19135" s="130">
        <f t="shared" si="298"/>
        <v>3969750</v>
      </c>
      <c r="G19135" s="69"/>
    </row>
    <row r="19136" spans="1:8" ht="18" customHeight="1">
      <c r="A19136" s="323"/>
      <c r="B19136" s="302" t="s">
        <v>23</v>
      </c>
      <c r="C19136" s="325" t="s">
        <v>2405</v>
      </c>
      <c r="D19136" s="325">
        <v>492.5</v>
      </c>
      <c r="E19136" s="46">
        <v>36500</v>
      </c>
      <c r="F19136" s="130">
        <f t="shared" si="298"/>
        <v>17976250</v>
      </c>
      <c r="G19136" s="69"/>
    </row>
    <row r="19137" spans="1:9" ht="18" customHeight="1">
      <c r="A19137" s="323"/>
      <c r="B19137" s="302" t="s">
        <v>23</v>
      </c>
      <c r="C19137" s="325" t="s">
        <v>3736</v>
      </c>
      <c r="D19137" s="325">
        <v>20</v>
      </c>
      <c r="E19137" s="46">
        <v>36500</v>
      </c>
      <c r="F19137" s="130">
        <f t="shared" si="298"/>
        <v>730000</v>
      </c>
      <c r="G19137" s="69"/>
    </row>
    <row r="19138" spans="1:9" ht="18" customHeight="1">
      <c r="A19138" s="323"/>
      <c r="B19138" s="302"/>
      <c r="C19138" s="325"/>
      <c r="D19138" s="325"/>
      <c r="E19138" s="46"/>
      <c r="F19138" s="130">
        <f t="shared" si="298"/>
        <v>0</v>
      </c>
      <c r="G19138" s="69"/>
    </row>
    <row r="19139" spans="1:9" ht="18" customHeight="1">
      <c r="A19139" s="323" t="s">
        <v>207</v>
      </c>
      <c r="B19139" s="302" t="s">
        <v>23</v>
      </c>
      <c r="C19139" s="325" t="s">
        <v>1301</v>
      </c>
      <c r="D19139" s="325">
        <v>547</v>
      </c>
      <c r="E19139" s="46">
        <v>33000</v>
      </c>
      <c r="F19139" s="130">
        <f t="shared" si="298"/>
        <v>18051000</v>
      </c>
      <c r="G19139" s="86">
        <f>F19139</f>
        <v>18051000</v>
      </c>
      <c r="H19139" s="277" t="s">
        <v>2474</v>
      </c>
    </row>
    <row r="19140" spans="1:9" ht="18" customHeight="1">
      <c r="A19140" s="323"/>
      <c r="B19140" s="302"/>
      <c r="C19140" s="325"/>
      <c r="D19140" s="325"/>
      <c r="E19140" s="46"/>
      <c r="F19140" s="130">
        <f t="shared" si="298"/>
        <v>0</v>
      </c>
      <c r="G19140" s="69"/>
    </row>
    <row r="19141" spans="1:9" ht="18" customHeight="1">
      <c r="A19141" s="323" t="s">
        <v>235</v>
      </c>
      <c r="B19141" s="302" t="s">
        <v>23</v>
      </c>
      <c r="C19141" s="325" t="s">
        <v>14</v>
      </c>
      <c r="D19141" s="325">
        <v>30</v>
      </c>
      <c r="E19141" s="46">
        <v>35000</v>
      </c>
      <c r="F19141" s="130">
        <f t="shared" si="298"/>
        <v>1050000</v>
      </c>
      <c r="G19141" s="86">
        <f>F19141</f>
        <v>1050000</v>
      </c>
      <c r="H19141" s="277" t="s">
        <v>2474</v>
      </c>
    </row>
    <row r="19142" spans="1:9" ht="18" customHeight="1">
      <c r="A19142" s="323"/>
      <c r="B19142" s="302"/>
      <c r="C19142" s="325"/>
      <c r="D19142" s="325"/>
      <c r="E19142" s="46"/>
      <c r="F19142" s="130">
        <f t="shared" si="298"/>
        <v>0</v>
      </c>
      <c r="G19142" s="69"/>
    </row>
    <row r="19143" spans="1:9" ht="18" customHeight="1">
      <c r="A19143" s="323" t="s">
        <v>2965</v>
      </c>
      <c r="B19143" s="439" t="s">
        <v>3047</v>
      </c>
      <c r="C19143" s="430" t="s">
        <v>124</v>
      </c>
      <c r="D19143" s="430">
        <v>-7.7</v>
      </c>
      <c r="E19143" s="54">
        <v>31000</v>
      </c>
      <c r="F19143" s="140">
        <f t="shared" si="298"/>
        <v>-238700</v>
      </c>
      <c r="G19143" s="86">
        <f>F19143</f>
        <v>-238700</v>
      </c>
      <c r="H19143" s="277" t="s">
        <v>2474</v>
      </c>
    </row>
    <row r="19144" spans="1:9" ht="18" customHeight="1">
      <c r="A19144" s="323"/>
      <c r="B19144" s="302"/>
      <c r="C19144" s="325"/>
      <c r="D19144" s="325"/>
      <c r="E19144" s="46"/>
      <c r="F19144" s="130">
        <f t="shared" si="298"/>
        <v>0</v>
      </c>
      <c r="G19144" s="69"/>
    </row>
    <row r="19145" spans="1:9" ht="18" customHeight="1">
      <c r="A19145" s="323" t="s">
        <v>145</v>
      </c>
      <c r="B19145" s="446" t="s">
        <v>3737</v>
      </c>
      <c r="C19145" s="430" t="s">
        <v>1318</v>
      </c>
      <c r="D19145" s="430">
        <v>-12.3</v>
      </c>
      <c r="E19145" s="54">
        <v>28500</v>
      </c>
      <c r="F19145" s="140">
        <f t="shared" si="298"/>
        <v>-350550</v>
      </c>
      <c r="G19145" s="86">
        <f>SUM(F19145:F19147)</f>
        <v>-938550</v>
      </c>
      <c r="H19145" s="277" t="s">
        <v>2474</v>
      </c>
    </row>
    <row r="19146" spans="1:9" ht="18" customHeight="1">
      <c r="A19146" s="323"/>
      <c r="B19146" s="446" t="s">
        <v>3737</v>
      </c>
      <c r="C19146" s="430" t="s">
        <v>15</v>
      </c>
      <c r="D19146" s="430">
        <v>-8</v>
      </c>
      <c r="E19146" s="54">
        <v>28500</v>
      </c>
      <c r="F19146" s="140">
        <f t="shared" si="298"/>
        <v>-228000</v>
      </c>
      <c r="G19146" s="69"/>
    </row>
    <row r="19147" spans="1:9" ht="18" customHeight="1">
      <c r="A19147" s="323"/>
      <c r="B19147" s="439" t="s">
        <v>2682</v>
      </c>
      <c r="C19147" s="430"/>
      <c r="D19147" s="430">
        <f>-4-4-16</f>
        <v>-24</v>
      </c>
      <c r="E19147" s="54">
        <v>15000</v>
      </c>
      <c r="F19147" s="140">
        <f t="shared" si="298"/>
        <v>-360000</v>
      </c>
      <c r="G19147" s="69"/>
    </row>
    <row r="19148" spans="1:9" ht="18" customHeight="1">
      <c r="A19148" s="323"/>
      <c r="B19148" s="302"/>
      <c r="C19148" s="325"/>
      <c r="D19148" s="325"/>
      <c r="E19148" s="46"/>
      <c r="F19148" s="130">
        <f t="shared" si="298"/>
        <v>0</v>
      </c>
      <c r="G19148" s="69"/>
    </row>
    <row r="19149" spans="1:9" ht="18" customHeight="1">
      <c r="A19149" s="323" t="s">
        <v>93</v>
      </c>
      <c r="B19149" s="302" t="s">
        <v>13</v>
      </c>
      <c r="C19149" s="325" t="s">
        <v>2028</v>
      </c>
      <c r="D19149" s="325">
        <v>30</v>
      </c>
      <c r="E19149" s="46">
        <v>30500</v>
      </c>
      <c r="F19149" s="130">
        <f t="shared" si="298"/>
        <v>915000</v>
      </c>
      <c r="G19149" s="86">
        <f>SUM(F19149:F19153)</f>
        <v>19544750</v>
      </c>
      <c r="H19149" s="277" t="s">
        <v>2474</v>
      </c>
    </row>
    <row r="19150" spans="1:9" ht="18" customHeight="1">
      <c r="A19150" s="323"/>
      <c r="B19150" s="302" t="s">
        <v>13</v>
      </c>
      <c r="C19150" s="325" t="s">
        <v>819</v>
      </c>
      <c r="D19150" s="325">
        <v>30</v>
      </c>
      <c r="E19150" s="46">
        <v>30500</v>
      </c>
      <c r="F19150" s="130">
        <f t="shared" si="298"/>
        <v>915000</v>
      </c>
      <c r="G19150" s="69"/>
    </row>
    <row r="19151" spans="1:9" ht="18" customHeight="1">
      <c r="A19151" s="323"/>
      <c r="B19151" s="302" t="s">
        <v>13</v>
      </c>
      <c r="C19151" s="325" t="s">
        <v>170</v>
      </c>
      <c r="D19151" s="325">
        <v>209</v>
      </c>
      <c r="E19151" s="46">
        <v>31000</v>
      </c>
      <c r="F19151" s="130">
        <f t="shared" si="298"/>
        <v>6479000</v>
      </c>
      <c r="G19151" s="69"/>
    </row>
    <row r="19152" spans="1:9" ht="18" customHeight="1">
      <c r="A19152" s="323"/>
      <c r="B19152" s="302" t="s">
        <v>708</v>
      </c>
      <c r="C19152" s="325" t="s">
        <v>365</v>
      </c>
      <c r="D19152" s="325">
        <v>215.7</v>
      </c>
      <c r="E19152" s="46">
        <v>35500</v>
      </c>
      <c r="F19152" s="130">
        <f t="shared" si="298"/>
        <v>7657350</v>
      </c>
      <c r="G19152" s="69"/>
      <c r="I19152" s="280" t="s">
        <v>1420</v>
      </c>
    </row>
    <row r="19153" spans="1:9" ht="18" customHeight="1">
      <c r="A19153" s="323"/>
      <c r="B19153" s="302" t="s">
        <v>708</v>
      </c>
      <c r="C19153" s="325" t="s">
        <v>442</v>
      </c>
      <c r="D19153" s="325">
        <v>100.8</v>
      </c>
      <c r="E19153" s="46">
        <v>35500</v>
      </c>
      <c r="F19153" s="130">
        <f t="shared" si="298"/>
        <v>3578400</v>
      </c>
      <c r="G19153" s="69"/>
      <c r="I19153" s="280" t="s">
        <v>1420</v>
      </c>
    </row>
    <row r="19154" spans="1:9" ht="18" customHeight="1">
      <c r="A19154" s="323"/>
      <c r="B19154" s="302"/>
      <c r="C19154" s="325"/>
      <c r="D19154" s="325"/>
      <c r="E19154" s="46"/>
      <c r="F19154" s="130">
        <f t="shared" si="298"/>
        <v>0</v>
      </c>
      <c r="G19154" s="69"/>
    </row>
    <row r="19155" spans="1:9" ht="18" customHeight="1">
      <c r="A19155" s="323" t="s">
        <v>2448</v>
      </c>
      <c r="B19155" s="302" t="s">
        <v>13</v>
      </c>
      <c r="C19155" s="325" t="s">
        <v>777</v>
      </c>
      <c r="D19155" s="325">
        <v>37.799999999999997</v>
      </c>
      <c r="E19155" s="46">
        <v>32000</v>
      </c>
      <c r="F19155" s="130">
        <f>E19155*D19155</f>
        <v>1209600</v>
      </c>
      <c r="G19155" s="86">
        <f>SUM(F19155:F19159)</f>
        <v>37092100</v>
      </c>
      <c r="H19155" s="277" t="s">
        <v>2474</v>
      </c>
    </row>
    <row r="19156" spans="1:9" ht="18" customHeight="1">
      <c r="A19156" s="302"/>
      <c r="B19156" s="302" t="s">
        <v>13</v>
      </c>
      <c r="C19156" s="325" t="s">
        <v>813</v>
      </c>
      <c r="D19156" s="325">
        <v>260</v>
      </c>
      <c r="E19156" s="46">
        <v>32000</v>
      </c>
      <c r="F19156" s="130">
        <f t="shared" si="298"/>
        <v>8320000</v>
      </c>
      <c r="G19156" s="69"/>
    </row>
    <row r="19157" spans="1:9" ht="18" customHeight="1">
      <c r="A19157" s="323"/>
      <c r="B19157" s="302" t="s">
        <v>31</v>
      </c>
      <c r="C19157" s="325" t="s">
        <v>1060</v>
      </c>
      <c r="D19157" s="325">
        <v>188.5</v>
      </c>
      <c r="E19157" s="46">
        <v>35000</v>
      </c>
      <c r="F19157" s="130">
        <f t="shared" si="298"/>
        <v>6597500</v>
      </c>
      <c r="G19157" s="69"/>
    </row>
    <row r="19158" spans="1:9" ht="18" customHeight="1">
      <c r="A19158" s="323"/>
      <c r="B19158" s="302" t="s">
        <v>31</v>
      </c>
      <c r="C19158" s="325" t="s">
        <v>14</v>
      </c>
      <c r="D19158" s="325">
        <v>290</v>
      </c>
      <c r="E19158" s="46">
        <v>35000</v>
      </c>
      <c r="F19158" s="130">
        <f t="shared" si="298"/>
        <v>10150000</v>
      </c>
      <c r="G19158" s="69"/>
    </row>
    <row r="19159" spans="1:9" ht="18" customHeight="1">
      <c r="A19159" s="323"/>
      <c r="B19159" s="302" t="s">
        <v>31</v>
      </c>
      <c r="C19159" s="325" t="s">
        <v>15</v>
      </c>
      <c r="D19159" s="325">
        <v>309</v>
      </c>
      <c r="E19159" s="46">
        <v>35000</v>
      </c>
      <c r="F19159" s="130">
        <f t="shared" si="298"/>
        <v>10815000</v>
      </c>
      <c r="G19159" s="69"/>
    </row>
    <row r="19160" spans="1:9" ht="18" customHeight="1">
      <c r="A19160" s="323"/>
      <c r="B19160" s="302"/>
      <c r="C19160" s="325"/>
      <c r="D19160" s="325"/>
      <c r="E19160" s="46"/>
      <c r="F19160" s="130">
        <f t="shared" si="298"/>
        <v>0</v>
      </c>
      <c r="G19160" s="69"/>
    </row>
    <row r="19161" spans="1:9" ht="18" customHeight="1">
      <c r="A19161" s="323" t="s">
        <v>2315</v>
      </c>
      <c r="B19161" s="302" t="s">
        <v>31</v>
      </c>
      <c r="C19161" s="325" t="s">
        <v>1597</v>
      </c>
      <c r="D19161" s="325">
        <v>250</v>
      </c>
      <c r="E19161" s="46">
        <v>34500</v>
      </c>
      <c r="F19161" s="130">
        <f t="shared" si="298"/>
        <v>8625000</v>
      </c>
      <c r="G19161" s="86">
        <f>F19161</f>
        <v>8625000</v>
      </c>
      <c r="H19161" s="277" t="s">
        <v>2474</v>
      </c>
    </row>
    <row r="19162" spans="1:9" ht="18" customHeight="1">
      <c r="A19162" s="323"/>
      <c r="B19162" s="302"/>
      <c r="C19162" s="325"/>
      <c r="D19162" s="325"/>
      <c r="E19162" s="46"/>
      <c r="F19162" s="130">
        <f t="shared" si="298"/>
        <v>0</v>
      </c>
      <c r="G19162" s="69"/>
    </row>
    <row r="19163" spans="1:9" ht="18" customHeight="1">
      <c r="A19163" s="323" t="s">
        <v>245</v>
      </c>
      <c r="B19163" s="302" t="s">
        <v>13</v>
      </c>
      <c r="C19163" s="325" t="s">
        <v>1890</v>
      </c>
      <c r="D19163" s="325">
        <v>216.6</v>
      </c>
      <c r="E19163" s="46">
        <v>31000</v>
      </c>
      <c r="F19163" s="130">
        <f t="shared" si="298"/>
        <v>6714600</v>
      </c>
      <c r="G19163" s="86">
        <f>SUM(F19163:F19165)</f>
        <v>31395150</v>
      </c>
      <c r="H19163" s="277" t="s">
        <v>2474</v>
      </c>
    </row>
    <row r="19164" spans="1:9" ht="18" customHeight="1">
      <c r="A19164" s="323"/>
      <c r="B19164" s="302" t="s">
        <v>23</v>
      </c>
      <c r="C19164" s="325" t="s">
        <v>703</v>
      </c>
      <c r="D19164" s="325">
        <v>102</v>
      </c>
      <c r="E19164" s="46">
        <v>35000</v>
      </c>
      <c r="F19164" s="130">
        <f t="shared" si="298"/>
        <v>3570000</v>
      </c>
      <c r="G19164" s="69"/>
    </row>
    <row r="19165" spans="1:9" ht="18" customHeight="1">
      <c r="A19165" s="323"/>
      <c r="B19165" s="302" t="s">
        <v>31</v>
      </c>
      <c r="C19165" s="325" t="s">
        <v>246</v>
      </c>
      <c r="D19165" s="325">
        <v>611.9</v>
      </c>
      <c r="E19165" s="46">
        <v>34500</v>
      </c>
      <c r="F19165" s="130">
        <f t="shared" si="298"/>
        <v>21110550</v>
      </c>
      <c r="G19165" s="69"/>
    </row>
    <row r="19166" spans="1:9" ht="18" customHeight="1">
      <c r="A19166" s="323"/>
      <c r="B19166" s="302"/>
      <c r="C19166" s="325"/>
      <c r="D19166" s="325"/>
      <c r="E19166" s="46"/>
      <c r="F19166" s="130">
        <f t="shared" si="298"/>
        <v>0</v>
      </c>
      <c r="G19166" s="69"/>
    </row>
    <row r="19167" spans="1:9" ht="18" customHeight="1">
      <c r="A19167" s="323" t="s">
        <v>210</v>
      </c>
      <c r="B19167" s="302" t="s">
        <v>212</v>
      </c>
      <c r="C19167" s="325" t="s">
        <v>1148</v>
      </c>
      <c r="D19167" s="325">
        <v>275</v>
      </c>
      <c r="E19167" s="46">
        <v>31000</v>
      </c>
      <c r="F19167" s="130">
        <f t="shared" si="298"/>
        <v>8525000</v>
      </c>
      <c r="G19167" s="86">
        <f>SUM(F19167:F19170)</f>
        <v>44750000</v>
      </c>
      <c r="H19167" s="277" t="s">
        <v>2474</v>
      </c>
    </row>
    <row r="19168" spans="1:9" ht="18" customHeight="1">
      <c r="A19168" s="323"/>
      <c r="B19168" s="302" t="s">
        <v>212</v>
      </c>
      <c r="C19168" s="325" t="s">
        <v>1026</v>
      </c>
      <c r="D19168" s="325">
        <v>275</v>
      </c>
      <c r="E19168" s="46">
        <v>31500</v>
      </c>
      <c r="F19168" s="130">
        <f t="shared" si="298"/>
        <v>8662500</v>
      </c>
      <c r="G19168" s="69"/>
    </row>
    <row r="19169" spans="1:9" ht="18" customHeight="1">
      <c r="A19169" s="323"/>
      <c r="B19169" s="302" t="s">
        <v>212</v>
      </c>
      <c r="C19169" s="325" t="s">
        <v>213</v>
      </c>
      <c r="D19169" s="325">
        <v>275</v>
      </c>
      <c r="E19169" s="46">
        <v>31500</v>
      </c>
      <c r="F19169" s="130">
        <f t="shared" si="298"/>
        <v>8662500</v>
      </c>
      <c r="G19169" s="69"/>
    </row>
    <row r="19170" spans="1:9" ht="18" customHeight="1">
      <c r="A19170" s="323"/>
      <c r="B19170" s="302" t="s">
        <v>31</v>
      </c>
      <c r="C19170" s="325" t="s">
        <v>347</v>
      </c>
      <c r="D19170" s="325">
        <v>525</v>
      </c>
      <c r="E19170" s="46">
        <v>36000</v>
      </c>
      <c r="F19170" s="130">
        <f t="shared" si="298"/>
        <v>18900000</v>
      </c>
      <c r="G19170" s="69"/>
    </row>
    <row r="19171" spans="1:9" ht="18" customHeight="1">
      <c r="A19171" s="323"/>
      <c r="B19171" s="302"/>
      <c r="C19171" s="325"/>
      <c r="D19171" s="325"/>
      <c r="E19171" s="46"/>
      <c r="F19171" s="130">
        <f t="shared" si="298"/>
        <v>0</v>
      </c>
      <c r="G19171" s="69"/>
    </row>
    <row r="19172" spans="1:9" ht="18" customHeight="1">
      <c r="A19172" s="323" t="s">
        <v>178</v>
      </c>
      <c r="B19172" s="302" t="s">
        <v>23</v>
      </c>
      <c r="C19172" s="325" t="s">
        <v>1312</v>
      </c>
      <c r="D19172" s="325">
        <v>52.7</v>
      </c>
      <c r="E19172" s="46">
        <v>36000</v>
      </c>
      <c r="F19172" s="130">
        <f t="shared" si="298"/>
        <v>1897200</v>
      </c>
      <c r="G19172" s="86">
        <f>SUM(F19172:F19173)</f>
        <v>3866400</v>
      </c>
      <c r="H19172" s="277" t="s">
        <v>2474</v>
      </c>
    </row>
    <row r="19173" spans="1:9" ht="18" customHeight="1">
      <c r="A19173" s="323"/>
      <c r="B19173" s="302" t="s">
        <v>23</v>
      </c>
      <c r="C19173" s="325" t="s">
        <v>479</v>
      </c>
      <c r="D19173" s="325">
        <v>54.7</v>
      </c>
      <c r="E19173" s="46">
        <v>36000</v>
      </c>
      <c r="F19173" s="130">
        <f t="shared" si="298"/>
        <v>1969200</v>
      </c>
      <c r="G19173" s="69"/>
    </row>
    <row r="19174" spans="1:9" ht="18" customHeight="1">
      <c r="A19174" s="323"/>
      <c r="B19174" s="302"/>
      <c r="C19174" s="325"/>
      <c r="D19174" s="325"/>
      <c r="E19174" s="46"/>
      <c r="F19174" s="130">
        <f t="shared" si="298"/>
        <v>0</v>
      </c>
      <c r="G19174" s="69"/>
    </row>
    <row r="19175" spans="1:9" ht="18" customHeight="1">
      <c r="A19175" s="323" t="s">
        <v>1843</v>
      </c>
      <c r="B19175" s="302" t="s">
        <v>23</v>
      </c>
      <c r="C19175" s="325" t="s">
        <v>3015</v>
      </c>
      <c r="D19175" s="325">
        <v>150</v>
      </c>
      <c r="E19175" s="46">
        <v>33000</v>
      </c>
      <c r="F19175" s="130">
        <f t="shared" si="298"/>
        <v>4950000</v>
      </c>
      <c r="G19175" s="86">
        <f>F19175</f>
        <v>4950000</v>
      </c>
      <c r="H19175" s="277" t="s">
        <v>2474</v>
      </c>
    </row>
    <row r="19176" spans="1:9" ht="18" customHeight="1">
      <c r="A19176" s="323"/>
      <c r="B19176" s="302"/>
      <c r="C19176" s="325"/>
      <c r="D19176" s="325"/>
      <c r="E19176" s="46"/>
      <c r="F19176" s="130">
        <f t="shared" si="298"/>
        <v>0</v>
      </c>
      <c r="G19176" s="69"/>
    </row>
    <row r="19177" spans="1:9" ht="18" customHeight="1">
      <c r="A19177" s="323" t="s">
        <v>2463</v>
      </c>
      <c r="B19177" s="302" t="s">
        <v>31</v>
      </c>
      <c r="C19177" s="325" t="s">
        <v>2808</v>
      </c>
      <c r="D19177" s="325">
        <v>40</v>
      </c>
      <c r="E19177" s="46">
        <v>35500</v>
      </c>
      <c r="F19177" s="130">
        <f t="shared" ref="F19177:F19300" si="299">E19177*D19177</f>
        <v>1420000</v>
      </c>
      <c r="G19177" s="86">
        <f>F19177</f>
        <v>1420000</v>
      </c>
      <c r="H19177" s="277" t="s">
        <v>2474</v>
      </c>
      <c r="I19177" s="280" t="s">
        <v>3743</v>
      </c>
    </row>
    <row r="19178" spans="1:9" ht="18" customHeight="1">
      <c r="A19178" s="323"/>
      <c r="B19178" s="302"/>
      <c r="C19178" s="325"/>
      <c r="D19178" s="325"/>
      <c r="E19178" s="46"/>
      <c r="F19178" s="130">
        <f t="shared" si="299"/>
        <v>0</v>
      </c>
      <c r="G19178" s="69"/>
    </row>
    <row r="19179" spans="1:9" ht="18" customHeight="1">
      <c r="A19179" s="323" t="s">
        <v>1514</v>
      </c>
      <c r="B19179" s="302" t="s">
        <v>13</v>
      </c>
      <c r="C19179" s="325" t="s">
        <v>15</v>
      </c>
      <c r="D19179" s="325">
        <v>100</v>
      </c>
      <c r="E19179" s="46">
        <v>31000</v>
      </c>
      <c r="F19179" s="130">
        <f t="shared" si="299"/>
        <v>3100000</v>
      </c>
      <c r="G19179" s="86">
        <f>F19179</f>
        <v>3100000</v>
      </c>
      <c r="H19179" s="277" t="s">
        <v>2474</v>
      </c>
    </row>
    <row r="19180" spans="1:9" ht="18" customHeight="1">
      <c r="A19180" s="323"/>
      <c r="B19180" s="302"/>
      <c r="C19180" s="325"/>
      <c r="D19180" s="325"/>
      <c r="E19180" s="46"/>
      <c r="F19180" s="130">
        <f t="shared" si="299"/>
        <v>0</v>
      </c>
      <c r="G19180" s="69"/>
    </row>
    <row r="19181" spans="1:9" ht="18" customHeight="1">
      <c r="A19181" s="458" t="s">
        <v>3052</v>
      </c>
      <c r="B19181" s="302" t="s">
        <v>23</v>
      </c>
      <c r="C19181" s="325" t="s">
        <v>3618</v>
      </c>
      <c r="D19181" s="325">
        <v>31.5</v>
      </c>
      <c r="E19181" s="46">
        <v>34500</v>
      </c>
      <c r="F19181" s="130">
        <f t="shared" si="299"/>
        <v>1086750</v>
      </c>
      <c r="G19181" s="86">
        <f>F19181</f>
        <v>1086750</v>
      </c>
      <c r="H19181" s="277" t="s">
        <v>2474</v>
      </c>
    </row>
    <row r="19182" spans="1:9" ht="18" customHeight="1">
      <c r="A19182" s="323"/>
      <c r="B19182" s="302"/>
      <c r="C19182" s="325"/>
      <c r="D19182" s="302"/>
      <c r="E19182" s="46"/>
      <c r="F19182" s="130">
        <f t="shared" si="299"/>
        <v>0</v>
      </c>
      <c r="G19182" s="69"/>
    </row>
    <row r="19183" spans="1:9" ht="18" customHeight="1">
      <c r="A19183" s="533" t="s">
        <v>90</v>
      </c>
      <c r="B19183" s="440" t="s">
        <v>31</v>
      </c>
      <c r="C19183" s="382" t="s">
        <v>190</v>
      </c>
      <c r="D19183" s="382">
        <v>104.3</v>
      </c>
      <c r="E19183" s="59">
        <v>35500</v>
      </c>
      <c r="F19183" s="132">
        <f t="shared" si="299"/>
        <v>3702650</v>
      </c>
      <c r="G19183" s="125">
        <f>F19183</f>
        <v>3702650</v>
      </c>
      <c r="H19183" s="277" t="s">
        <v>2474</v>
      </c>
    </row>
    <row r="19184" spans="1:9" ht="18" customHeight="1">
      <c r="A19184" s="526"/>
      <c r="B19184" s="435"/>
      <c r="C19184" s="484"/>
      <c r="D19184" s="484"/>
      <c r="E19184" s="113"/>
      <c r="F19184" s="126"/>
      <c r="G19184" s="9"/>
    </row>
    <row r="19185" spans="1:9" ht="18" customHeight="1">
      <c r="A19185" s="537">
        <v>42568</v>
      </c>
      <c r="B19185" s="355"/>
      <c r="C19185" s="491" t="s">
        <v>398</v>
      </c>
      <c r="D19185" s="525"/>
      <c r="F19185" s="127"/>
    </row>
    <row r="19186" spans="1:9" ht="18" customHeight="1">
      <c r="A19186" s="531" t="s">
        <v>3125</v>
      </c>
      <c r="B19186" s="436" t="s">
        <v>134</v>
      </c>
      <c r="C19186" s="494" t="s">
        <v>152</v>
      </c>
      <c r="D19186" s="527">
        <f>SUM(D19187:D19247)</f>
        <v>4538</v>
      </c>
      <c r="E19186" s="166"/>
      <c r="F19186" s="166">
        <f>SUM(F19187:F19247)</f>
        <v>140886800</v>
      </c>
      <c r="G19186" s="166">
        <f>SUM(G19187:G19247)</f>
        <v>140886800</v>
      </c>
    </row>
    <row r="19187" spans="1:9" ht="18" customHeight="1">
      <c r="A19187" s="532" t="s">
        <v>12</v>
      </c>
      <c r="B19187" s="441" t="s">
        <v>31</v>
      </c>
      <c r="C19187" s="492" t="s">
        <v>1057</v>
      </c>
      <c r="D19187" s="492">
        <v>152</v>
      </c>
      <c r="E19187" s="62">
        <v>35000</v>
      </c>
      <c r="F19187" s="139">
        <f t="shared" si="299"/>
        <v>5320000</v>
      </c>
      <c r="G19187" s="85">
        <f>F19187</f>
        <v>5320000</v>
      </c>
    </row>
    <row r="19188" spans="1:9" ht="18" customHeight="1">
      <c r="A19188" s="323"/>
      <c r="B19188" s="302"/>
      <c r="C19188" s="325"/>
      <c r="D19188" s="325"/>
      <c r="E19188" s="46"/>
      <c r="F19188" s="130">
        <f t="shared" si="299"/>
        <v>0</v>
      </c>
      <c r="G19188" s="69"/>
    </row>
    <row r="19189" spans="1:9" ht="18" customHeight="1">
      <c r="A19189" s="323" t="s">
        <v>2214</v>
      </c>
      <c r="B19189" s="302" t="s">
        <v>13</v>
      </c>
      <c r="C19189" s="325" t="s">
        <v>59</v>
      </c>
      <c r="D19189" s="325">
        <v>50</v>
      </c>
      <c r="E19189" s="46">
        <v>31500</v>
      </c>
      <c r="F19189" s="130">
        <f t="shared" si="299"/>
        <v>1575000</v>
      </c>
      <c r="G19189" s="86">
        <f>SUM(F19189:F19190)</f>
        <v>3465000</v>
      </c>
    </row>
    <row r="19190" spans="1:9" ht="18" customHeight="1">
      <c r="A19190" s="323"/>
      <c r="B19190" s="302" t="s">
        <v>13</v>
      </c>
      <c r="C19190" s="325" t="s">
        <v>489</v>
      </c>
      <c r="D19190" s="325">
        <v>60</v>
      </c>
      <c r="E19190" s="46">
        <v>31500</v>
      </c>
      <c r="F19190" s="130">
        <f t="shared" si="299"/>
        <v>1890000</v>
      </c>
      <c r="G19190" s="69"/>
    </row>
    <row r="19191" spans="1:9" ht="18" customHeight="1">
      <c r="A19191" s="323"/>
      <c r="B19191" s="302"/>
      <c r="C19191" s="325"/>
      <c r="D19191" s="325"/>
      <c r="E19191" s="46"/>
      <c r="F19191" s="130">
        <f t="shared" si="299"/>
        <v>0</v>
      </c>
      <c r="G19191" s="69"/>
    </row>
    <row r="19192" spans="1:9" ht="18" customHeight="1">
      <c r="A19192" s="323" t="s">
        <v>3745</v>
      </c>
      <c r="B19192" s="302" t="s">
        <v>3746</v>
      </c>
      <c r="C19192" s="325"/>
      <c r="D19192" s="325">
        <v>461</v>
      </c>
      <c r="E19192" s="46">
        <v>11000</v>
      </c>
      <c r="F19192" s="130">
        <f t="shared" si="299"/>
        <v>5071000</v>
      </c>
      <c r="G19192" s="86">
        <f>F19192</f>
        <v>5071000</v>
      </c>
      <c r="H19192" s="277" t="s">
        <v>2474</v>
      </c>
      <c r="I19192" s="284">
        <v>42567</v>
      </c>
    </row>
    <row r="19193" spans="1:9" ht="18" customHeight="1">
      <c r="A19193" s="323"/>
      <c r="B19193" s="302"/>
      <c r="C19193" s="325"/>
      <c r="D19193" s="325"/>
      <c r="E19193" s="46"/>
      <c r="F19193" s="130">
        <f t="shared" si="299"/>
        <v>0</v>
      </c>
      <c r="G19193" s="69"/>
      <c r="I19193" s="284"/>
    </row>
    <row r="19194" spans="1:9" ht="18" customHeight="1">
      <c r="A19194" s="323" t="s">
        <v>2141</v>
      </c>
      <c r="B19194" s="302" t="s">
        <v>13</v>
      </c>
      <c r="C19194" s="325" t="s">
        <v>1654</v>
      </c>
      <c r="D19194" s="325">
        <v>70</v>
      </c>
      <c r="E19194" s="46">
        <v>31000</v>
      </c>
      <c r="F19194" s="130">
        <f t="shared" si="299"/>
        <v>2170000</v>
      </c>
      <c r="G19194" s="86">
        <f>SUM(F19194:F19196)</f>
        <v>5270000</v>
      </c>
      <c r="I19194" s="284"/>
    </row>
    <row r="19195" spans="1:9" ht="18" customHeight="1">
      <c r="A19195" s="323"/>
      <c r="B19195" s="302" t="s">
        <v>13</v>
      </c>
      <c r="C19195" s="325" t="s">
        <v>85</v>
      </c>
      <c r="D19195" s="325">
        <v>50</v>
      </c>
      <c r="E19195" s="46">
        <v>31000</v>
      </c>
      <c r="F19195" s="130">
        <f t="shared" si="299"/>
        <v>1550000</v>
      </c>
      <c r="G19195" s="69"/>
      <c r="I19195" s="284"/>
    </row>
    <row r="19196" spans="1:9" ht="18" customHeight="1">
      <c r="A19196" s="323"/>
      <c r="B19196" s="302" t="s">
        <v>13</v>
      </c>
      <c r="C19196" s="325" t="s">
        <v>60</v>
      </c>
      <c r="D19196" s="325">
        <v>50</v>
      </c>
      <c r="E19196" s="46">
        <v>31000</v>
      </c>
      <c r="F19196" s="130">
        <f t="shared" si="299"/>
        <v>1550000</v>
      </c>
      <c r="G19196" s="69"/>
      <c r="I19196" s="284"/>
    </row>
    <row r="19197" spans="1:9" ht="18" customHeight="1">
      <c r="A19197" s="323"/>
      <c r="B19197" s="302"/>
      <c r="C19197" s="325"/>
      <c r="D19197" s="325"/>
      <c r="E19197" s="46"/>
      <c r="F19197" s="130">
        <f t="shared" si="299"/>
        <v>0</v>
      </c>
      <c r="G19197" s="69"/>
      <c r="I19197" s="284"/>
    </row>
    <row r="19198" spans="1:9" ht="18" customHeight="1">
      <c r="A19198" s="323" t="s">
        <v>537</v>
      </c>
      <c r="B19198" s="302" t="s">
        <v>31</v>
      </c>
      <c r="C19198" s="325" t="s">
        <v>255</v>
      </c>
      <c r="D19198" s="325">
        <v>58.4</v>
      </c>
      <c r="E19198" s="46">
        <v>35000</v>
      </c>
      <c r="F19198" s="130">
        <f t="shared" si="299"/>
        <v>2044000</v>
      </c>
      <c r="G19198" s="86">
        <f>F19198</f>
        <v>2044000</v>
      </c>
      <c r="I19198" s="284"/>
    </row>
    <row r="19199" spans="1:9" ht="18" customHeight="1">
      <c r="A19199" s="323"/>
      <c r="B19199" s="302"/>
      <c r="C19199" s="325"/>
      <c r="D19199" s="325"/>
      <c r="E19199" s="46"/>
      <c r="F19199" s="130">
        <f t="shared" si="299"/>
        <v>0</v>
      </c>
      <c r="G19199" s="69"/>
      <c r="I19199" s="284"/>
    </row>
    <row r="19200" spans="1:9" ht="18" customHeight="1">
      <c r="A19200" s="323" t="s">
        <v>157</v>
      </c>
      <c r="B19200" s="302" t="s">
        <v>31</v>
      </c>
      <c r="C19200" s="325" t="s">
        <v>186</v>
      </c>
      <c r="D19200" s="325">
        <v>50</v>
      </c>
      <c r="E19200" s="46">
        <v>35000</v>
      </c>
      <c r="F19200" s="130">
        <f t="shared" si="299"/>
        <v>1750000</v>
      </c>
      <c r="G19200" s="86">
        <f>F19200</f>
        <v>1750000</v>
      </c>
      <c r="I19200" s="284"/>
    </row>
    <row r="19201" spans="1:9" ht="18" customHeight="1">
      <c r="A19201" s="323"/>
      <c r="B19201" s="302"/>
      <c r="C19201" s="325"/>
      <c r="D19201" s="325"/>
      <c r="E19201" s="46"/>
      <c r="F19201" s="130">
        <f t="shared" si="299"/>
        <v>0</v>
      </c>
      <c r="G19201" s="69"/>
      <c r="I19201" s="284"/>
    </row>
    <row r="19202" spans="1:9" ht="18" customHeight="1">
      <c r="A19202" s="323" t="s">
        <v>26</v>
      </c>
      <c r="B19202" s="302" t="s">
        <v>13</v>
      </c>
      <c r="C19202" s="325" t="s">
        <v>902</v>
      </c>
      <c r="D19202" s="325">
        <v>54</v>
      </c>
      <c r="E19202" s="46">
        <v>31000</v>
      </c>
      <c r="F19202" s="130">
        <f t="shared" si="299"/>
        <v>1674000</v>
      </c>
      <c r="G19202" s="86">
        <f>F19202</f>
        <v>1674000</v>
      </c>
      <c r="I19202" s="284"/>
    </row>
    <row r="19203" spans="1:9" ht="18" customHeight="1">
      <c r="A19203" s="323"/>
      <c r="B19203" s="302"/>
      <c r="C19203" s="325"/>
      <c r="D19203" s="325"/>
      <c r="E19203" s="46"/>
      <c r="F19203" s="130">
        <f t="shared" si="299"/>
        <v>0</v>
      </c>
      <c r="G19203" s="86"/>
      <c r="I19203" s="284"/>
    </row>
    <row r="19204" spans="1:9" ht="18" customHeight="1">
      <c r="A19204" s="323" t="s">
        <v>61</v>
      </c>
      <c r="B19204" s="302" t="s">
        <v>13</v>
      </c>
      <c r="C19204" s="325" t="s">
        <v>14</v>
      </c>
      <c r="D19204" s="325">
        <v>50</v>
      </c>
      <c r="E19204" s="46">
        <v>31000</v>
      </c>
      <c r="F19204" s="130">
        <f t="shared" si="299"/>
        <v>1550000</v>
      </c>
      <c r="G19204" s="86">
        <f>SUM(F19204:F19205)</f>
        <v>2170000</v>
      </c>
      <c r="I19204" s="284"/>
    </row>
    <row r="19205" spans="1:9" ht="18" customHeight="1">
      <c r="A19205" s="323"/>
      <c r="B19205" s="302" t="s">
        <v>13</v>
      </c>
      <c r="C19205" s="325" t="s">
        <v>59</v>
      </c>
      <c r="D19205" s="325">
        <v>20</v>
      </c>
      <c r="E19205" s="46">
        <v>31000</v>
      </c>
      <c r="F19205" s="130">
        <f t="shared" si="299"/>
        <v>620000</v>
      </c>
      <c r="G19205" s="86"/>
      <c r="I19205" s="284"/>
    </row>
    <row r="19206" spans="1:9" ht="18" customHeight="1">
      <c r="A19206" s="323"/>
      <c r="B19206" s="302"/>
      <c r="C19206" s="325"/>
      <c r="D19206" s="325"/>
      <c r="E19206" s="46"/>
      <c r="F19206" s="130">
        <f t="shared" si="299"/>
        <v>0</v>
      </c>
      <c r="G19206" s="69"/>
      <c r="I19206" s="284"/>
    </row>
    <row r="19207" spans="1:9" ht="18" customHeight="1">
      <c r="A19207" s="323" t="s">
        <v>24</v>
      </c>
      <c r="B19207" s="302" t="s">
        <v>13</v>
      </c>
      <c r="C19207" s="325" t="s">
        <v>60</v>
      </c>
      <c r="D19207" s="325">
        <v>50</v>
      </c>
      <c r="E19207" s="46">
        <v>30000</v>
      </c>
      <c r="F19207" s="130">
        <f t="shared" si="299"/>
        <v>1500000</v>
      </c>
      <c r="G19207" s="86">
        <f>SUM(F19207:F19208)</f>
        <v>2100000</v>
      </c>
    </row>
    <row r="19208" spans="1:9" ht="18" customHeight="1">
      <c r="A19208" s="323"/>
      <c r="B19208" s="302" t="s">
        <v>13</v>
      </c>
      <c r="C19208" s="325" t="s">
        <v>75</v>
      </c>
      <c r="D19208" s="325">
        <v>20</v>
      </c>
      <c r="E19208" s="46">
        <v>30000</v>
      </c>
      <c r="F19208" s="130">
        <f t="shared" si="299"/>
        <v>600000</v>
      </c>
      <c r="G19208" s="69"/>
    </row>
    <row r="19209" spans="1:9" ht="18" customHeight="1">
      <c r="A19209" s="323"/>
      <c r="B19209" s="302"/>
      <c r="C19209" s="325"/>
      <c r="D19209" s="325"/>
      <c r="E19209" s="46"/>
      <c r="F19209" s="130">
        <f t="shared" si="299"/>
        <v>0</v>
      </c>
      <c r="G19209" s="69"/>
    </row>
    <row r="19210" spans="1:9" ht="18" customHeight="1">
      <c r="A19210" s="302" t="s">
        <v>51</v>
      </c>
      <c r="B19210" s="302" t="s">
        <v>390</v>
      </c>
      <c r="C19210" s="325" t="s">
        <v>3686</v>
      </c>
      <c r="D19210" s="325">
        <v>60</v>
      </c>
      <c r="E19210" s="46">
        <v>33500</v>
      </c>
      <c r="F19210" s="130">
        <f t="shared" si="299"/>
        <v>2010000</v>
      </c>
      <c r="G19210" s="86">
        <f>SUM(F19210:F19220)</f>
        <v>28806350</v>
      </c>
      <c r="H19210" s="277" t="s">
        <v>2474</v>
      </c>
    </row>
    <row r="19211" spans="1:9" ht="18" customHeight="1">
      <c r="A19211" s="323"/>
      <c r="B19211" s="302" t="s">
        <v>23</v>
      </c>
      <c r="C19211" s="325" t="s">
        <v>1276</v>
      </c>
      <c r="D19211" s="325">
        <v>50</v>
      </c>
      <c r="E19211" s="46">
        <v>34500</v>
      </c>
      <c r="F19211" s="130">
        <f t="shared" si="299"/>
        <v>1725000</v>
      </c>
      <c r="G19211" s="69"/>
    </row>
    <row r="19212" spans="1:9" ht="18" customHeight="1">
      <c r="A19212" s="323"/>
      <c r="B19212" s="302" t="s">
        <v>2760</v>
      </c>
      <c r="C19212" s="325" t="s">
        <v>1276</v>
      </c>
      <c r="D19212" s="325">
        <v>50</v>
      </c>
      <c r="E19212" s="46">
        <v>34500</v>
      </c>
      <c r="F19212" s="130">
        <f t="shared" si="299"/>
        <v>1725000</v>
      </c>
      <c r="G19212" s="69"/>
    </row>
    <row r="19213" spans="1:9" ht="18" customHeight="1">
      <c r="A19213" s="323"/>
      <c r="B19213" s="302" t="s">
        <v>23</v>
      </c>
      <c r="C19213" s="325" t="s">
        <v>1713</v>
      </c>
      <c r="D19213" s="325">
        <v>108.3</v>
      </c>
      <c r="E19213" s="46">
        <v>33500</v>
      </c>
      <c r="F19213" s="130">
        <f t="shared" si="299"/>
        <v>3628050</v>
      </c>
      <c r="G19213" s="69"/>
    </row>
    <row r="19214" spans="1:9" ht="18" customHeight="1">
      <c r="A19214" s="323"/>
      <c r="B19214" s="302" t="s">
        <v>23</v>
      </c>
      <c r="C19214" s="325" t="s">
        <v>3744</v>
      </c>
      <c r="D19214" s="325">
        <v>94.2</v>
      </c>
      <c r="E19214" s="46">
        <v>34500</v>
      </c>
      <c r="F19214" s="130">
        <f t="shared" si="299"/>
        <v>3249900</v>
      </c>
      <c r="G19214" s="69"/>
    </row>
    <row r="19215" spans="1:9" ht="18" customHeight="1">
      <c r="A19215" s="323"/>
      <c r="B19215" s="302" t="s">
        <v>31</v>
      </c>
      <c r="C19215" s="325" t="s">
        <v>14</v>
      </c>
      <c r="D19215" s="325">
        <v>106.7</v>
      </c>
      <c r="E19215" s="46">
        <v>35500</v>
      </c>
      <c r="F19215" s="130">
        <f t="shared" si="299"/>
        <v>3787850</v>
      </c>
      <c r="G19215" s="69"/>
      <c r="I19215" s="284">
        <v>42567</v>
      </c>
    </row>
    <row r="19216" spans="1:9" ht="18" customHeight="1">
      <c r="A19216" s="323"/>
      <c r="B19216" s="302" t="s">
        <v>23</v>
      </c>
      <c r="C19216" s="325" t="s">
        <v>158</v>
      </c>
      <c r="D19216" s="325">
        <v>56.9</v>
      </c>
      <c r="E19216" s="46">
        <v>32500</v>
      </c>
      <c r="F19216" s="130">
        <f t="shared" si="299"/>
        <v>1849250</v>
      </c>
      <c r="G19216" s="69"/>
      <c r="I19216" s="284"/>
    </row>
    <row r="19217" spans="1:9" ht="18" customHeight="1">
      <c r="A19217" s="323"/>
      <c r="B19217" s="302" t="s">
        <v>23</v>
      </c>
      <c r="C19217" s="325" t="s">
        <v>809</v>
      </c>
      <c r="D19217" s="325">
        <v>62</v>
      </c>
      <c r="E19217" s="46">
        <v>32500</v>
      </c>
      <c r="F19217" s="130">
        <f t="shared" si="299"/>
        <v>2015000</v>
      </c>
      <c r="G19217" s="69"/>
      <c r="I19217" s="284"/>
    </row>
    <row r="19218" spans="1:9" ht="18" customHeight="1">
      <c r="A19218" s="323"/>
      <c r="B19218" s="302" t="s">
        <v>23</v>
      </c>
      <c r="C19218" s="325" t="s">
        <v>3748</v>
      </c>
      <c r="D19218" s="325">
        <v>113</v>
      </c>
      <c r="E19218" s="46">
        <v>31500</v>
      </c>
      <c r="F19218" s="130">
        <f t="shared" si="299"/>
        <v>3559500</v>
      </c>
      <c r="G19218" s="69"/>
      <c r="I19218" s="284"/>
    </row>
    <row r="19219" spans="1:9" ht="18" customHeight="1">
      <c r="A19219" s="323"/>
      <c r="B19219" s="302" t="s">
        <v>31</v>
      </c>
      <c r="C19219" s="325" t="s">
        <v>1581</v>
      </c>
      <c r="D19219" s="325">
        <v>48.9</v>
      </c>
      <c r="E19219" s="46">
        <v>32000</v>
      </c>
      <c r="F19219" s="130">
        <f t="shared" si="299"/>
        <v>1564800</v>
      </c>
      <c r="G19219" s="69"/>
      <c r="I19219" s="284"/>
    </row>
    <row r="19220" spans="1:9" ht="18" customHeight="1">
      <c r="A19220" s="323"/>
      <c r="B19220" s="302" t="s">
        <v>31</v>
      </c>
      <c r="C19220" s="325" t="s">
        <v>148</v>
      </c>
      <c r="D19220" s="325">
        <v>104</v>
      </c>
      <c r="E19220" s="46">
        <v>35500</v>
      </c>
      <c r="F19220" s="130">
        <f t="shared" si="299"/>
        <v>3692000</v>
      </c>
      <c r="G19220" s="69"/>
      <c r="I19220" s="284"/>
    </row>
    <row r="19221" spans="1:9" ht="18" customHeight="1">
      <c r="A19221" s="323"/>
      <c r="B19221" s="302"/>
      <c r="C19221" s="325"/>
      <c r="D19221" s="325"/>
      <c r="E19221" s="46"/>
      <c r="F19221" s="130">
        <f t="shared" si="299"/>
        <v>0</v>
      </c>
      <c r="G19221" s="69"/>
    </row>
    <row r="19222" spans="1:9" ht="18" customHeight="1">
      <c r="A19222" s="323" t="s">
        <v>316</v>
      </c>
      <c r="B19222" s="302" t="s">
        <v>31</v>
      </c>
      <c r="C19222" s="325" t="s">
        <v>754</v>
      </c>
      <c r="D19222" s="325">
        <v>372.9</v>
      </c>
      <c r="E19222" s="46">
        <v>33500</v>
      </c>
      <c r="F19222" s="130">
        <f t="shared" si="299"/>
        <v>12492150</v>
      </c>
      <c r="G19222" s="86">
        <f>SUM(F19222:F19227)</f>
        <v>37431150</v>
      </c>
      <c r="H19222" s="277" t="s">
        <v>2474</v>
      </c>
    </row>
    <row r="19223" spans="1:9" ht="18" customHeight="1">
      <c r="A19223" s="323"/>
      <c r="B19223" s="302" t="s">
        <v>31</v>
      </c>
      <c r="C19223" s="325" t="s">
        <v>3735</v>
      </c>
      <c r="D19223" s="325">
        <v>207</v>
      </c>
      <c r="E19223" s="46">
        <v>34500</v>
      </c>
      <c r="F19223" s="130">
        <f t="shared" si="299"/>
        <v>7141500</v>
      </c>
      <c r="G19223" s="69"/>
    </row>
    <row r="19224" spans="1:9" ht="18" customHeight="1">
      <c r="A19224" s="323"/>
      <c r="B19224" s="302" t="s">
        <v>31</v>
      </c>
      <c r="C19224" s="325" t="s">
        <v>15</v>
      </c>
      <c r="D19224" s="325">
        <v>100</v>
      </c>
      <c r="E19224" s="46">
        <v>33000</v>
      </c>
      <c r="F19224" s="130">
        <f t="shared" si="299"/>
        <v>3300000</v>
      </c>
      <c r="G19224" s="69"/>
    </row>
    <row r="19225" spans="1:9" ht="18" customHeight="1">
      <c r="A19225" s="323"/>
      <c r="B19225" s="302" t="s">
        <v>31</v>
      </c>
      <c r="C19225" s="325" t="s">
        <v>62</v>
      </c>
      <c r="D19225" s="325">
        <v>225</v>
      </c>
      <c r="E19225" s="46">
        <v>33000</v>
      </c>
      <c r="F19225" s="130">
        <f t="shared" si="299"/>
        <v>7425000</v>
      </c>
      <c r="G19225" s="69"/>
    </row>
    <row r="19226" spans="1:9" ht="18" customHeight="1">
      <c r="A19226" s="323"/>
      <c r="B19226" s="302" t="s">
        <v>31</v>
      </c>
      <c r="C19226" s="325" t="s">
        <v>435</v>
      </c>
      <c r="D19226" s="325">
        <v>100</v>
      </c>
      <c r="E19226" s="46">
        <v>34500</v>
      </c>
      <c r="F19226" s="130">
        <f t="shared" si="299"/>
        <v>3450000</v>
      </c>
      <c r="G19226" s="69"/>
    </row>
    <row r="19227" spans="1:9" ht="18" customHeight="1">
      <c r="A19227" s="323"/>
      <c r="B19227" s="302" t="s">
        <v>31</v>
      </c>
      <c r="C19227" s="325" t="s">
        <v>2421</v>
      </c>
      <c r="D19227" s="325">
        <v>105</v>
      </c>
      <c r="E19227" s="46">
        <v>34500</v>
      </c>
      <c r="F19227" s="130">
        <f t="shared" si="299"/>
        <v>3622500</v>
      </c>
      <c r="G19227" s="69"/>
    </row>
    <row r="19228" spans="1:9" ht="18" customHeight="1">
      <c r="A19228" s="323"/>
      <c r="B19228" s="302"/>
      <c r="C19228" s="325"/>
      <c r="D19228" s="325"/>
      <c r="E19228" s="46"/>
      <c r="F19228" s="130"/>
      <c r="G19228" s="69"/>
    </row>
    <row r="19229" spans="1:9" ht="18" customHeight="1">
      <c r="A19229" s="323" t="s">
        <v>3747</v>
      </c>
      <c r="B19229" s="439" t="s">
        <v>699</v>
      </c>
      <c r="C19229" s="430" t="s">
        <v>3523</v>
      </c>
      <c r="D19229" s="430">
        <v>-3.4</v>
      </c>
      <c r="E19229" s="54">
        <v>32000</v>
      </c>
      <c r="F19229" s="140">
        <f>E19229*D19229</f>
        <v>-108800</v>
      </c>
      <c r="G19229" s="86">
        <f>F19229</f>
        <v>-108800</v>
      </c>
      <c r="H19229" s="277" t="s">
        <v>2474</v>
      </c>
    </row>
    <row r="19230" spans="1:9" ht="18" customHeight="1">
      <c r="A19230" s="323"/>
      <c r="B19230" s="302"/>
      <c r="C19230" s="325"/>
      <c r="D19230" s="325"/>
      <c r="E19230" s="46"/>
      <c r="F19230" s="130">
        <f t="shared" si="299"/>
        <v>0</v>
      </c>
      <c r="G19230" s="69"/>
    </row>
    <row r="19231" spans="1:9" ht="18" customHeight="1">
      <c r="A19231" s="323" t="s">
        <v>235</v>
      </c>
      <c r="B19231" s="439" t="s">
        <v>2302</v>
      </c>
      <c r="C19231" s="430" t="s">
        <v>2927</v>
      </c>
      <c r="D19231" s="430">
        <v>-7</v>
      </c>
      <c r="E19231" s="54">
        <v>30500</v>
      </c>
      <c r="F19231" s="140">
        <f t="shared" si="299"/>
        <v>-213500</v>
      </c>
      <c r="G19231" s="86">
        <f>SUM(F19231:F19233)</f>
        <v>5931500</v>
      </c>
      <c r="H19231" s="277" t="s">
        <v>2474</v>
      </c>
    </row>
    <row r="19232" spans="1:9" ht="18" customHeight="1">
      <c r="A19232" s="323"/>
      <c r="B19232" s="439" t="s">
        <v>1255</v>
      </c>
      <c r="C19232" s="430"/>
      <c r="D19232" s="430">
        <v>-32.5</v>
      </c>
      <c r="E19232" s="54">
        <v>16000</v>
      </c>
      <c r="F19232" s="140">
        <f t="shared" si="299"/>
        <v>-520000</v>
      </c>
      <c r="G19232" s="69"/>
    </row>
    <row r="19233" spans="1:8" ht="18" customHeight="1">
      <c r="A19233" s="323"/>
      <c r="B19233" s="302" t="s">
        <v>13</v>
      </c>
      <c r="C19233" s="325" t="s">
        <v>46</v>
      </c>
      <c r="D19233" s="325">
        <v>215</v>
      </c>
      <c r="E19233" s="46">
        <v>31000</v>
      </c>
      <c r="F19233" s="130">
        <f t="shared" si="299"/>
        <v>6665000</v>
      </c>
      <c r="G19233" s="69"/>
    </row>
    <row r="19234" spans="1:8" ht="18" customHeight="1">
      <c r="A19234" s="323"/>
      <c r="B19234" s="302"/>
      <c r="C19234" s="325"/>
      <c r="D19234" s="325"/>
      <c r="E19234" s="46"/>
      <c r="F19234" s="130">
        <f t="shared" si="299"/>
        <v>0</v>
      </c>
      <c r="G19234" s="69"/>
    </row>
    <row r="19235" spans="1:8" ht="18" customHeight="1">
      <c r="A19235" s="323" t="s">
        <v>40</v>
      </c>
      <c r="B19235" s="302" t="s">
        <v>164</v>
      </c>
      <c r="C19235" s="325" t="s">
        <v>143</v>
      </c>
      <c r="D19235" s="325">
        <v>100</v>
      </c>
      <c r="E19235" s="46">
        <v>31000</v>
      </c>
      <c r="F19235" s="130">
        <f t="shared" si="299"/>
        <v>3100000</v>
      </c>
      <c r="G19235" s="86">
        <f>F19235</f>
        <v>3100000</v>
      </c>
      <c r="H19235" s="277" t="s">
        <v>2474</v>
      </c>
    </row>
    <row r="19236" spans="1:8" ht="18" customHeight="1">
      <c r="A19236" s="323"/>
      <c r="B19236" s="302"/>
      <c r="C19236" s="325"/>
      <c r="D19236" s="325"/>
      <c r="E19236" s="46"/>
      <c r="F19236" s="130">
        <f t="shared" si="299"/>
        <v>0</v>
      </c>
      <c r="G19236" s="69"/>
    </row>
    <row r="19237" spans="1:8" ht="18" customHeight="1">
      <c r="A19237" s="323" t="s">
        <v>271</v>
      </c>
      <c r="B19237" s="302" t="s">
        <v>13</v>
      </c>
      <c r="C19237" s="325" t="s">
        <v>125</v>
      </c>
      <c r="D19237" s="325">
        <v>10</v>
      </c>
      <c r="E19237" s="46">
        <v>31000</v>
      </c>
      <c r="F19237" s="130">
        <f t="shared" si="299"/>
        <v>310000</v>
      </c>
      <c r="G19237" s="86">
        <f>SUM(F19237:F19238)</f>
        <v>620000</v>
      </c>
    </row>
    <row r="19238" spans="1:8" ht="18" customHeight="1">
      <c r="A19238" s="323"/>
      <c r="B19238" s="302" t="s">
        <v>13</v>
      </c>
      <c r="C19238" s="325" t="s">
        <v>45</v>
      </c>
      <c r="D19238" s="325">
        <v>10</v>
      </c>
      <c r="E19238" s="46">
        <v>31000</v>
      </c>
      <c r="F19238" s="130">
        <f t="shared" si="299"/>
        <v>310000</v>
      </c>
      <c r="G19238" s="69"/>
    </row>
    <row r="19239" spans="1:8" ht="18" customHeight="1">
      <c r="A19239" s="323"/>
      <c r="B19239" s="302"/>
      <c r="C19239" s="325"/>
      <c r="D19239" s="325"/>
      <c r="E19239" s="46"/>
      <c r="F19239" s="130">
        <f t="shared" si="299"/>
        <v>0</v>
      </c>
      <c r="G19239" s="69"/>
    </row>
    <row r="19240" spans="1:8" ht="18" customHeight="1">
      <c r="A19240" s="323" t="s">
        <v>93</v>
      </c>
      <c r="B19240" s="302" t="s">
        <v>13</v>
      </c>
      <c r="C19240" s="325" t="s">
        <v>117</v>
      </c>
      <c r="D19240" s="325">
        <v>52.7</v>
      </c>
      <c r="E19240" s="46">
        <v>30500</v>
      </c>
      <c r="F19240" s="130">
        <f t="shared" si="299"/>
        <v>1607350</v>
      </c>
      <c r="G19240" s="86">
        <f>SUM(F19240:F19244)</f>
        <v>8233400</v>
      </c>
      <c r="H19240" s="277" t="s">
        <v>2474</v>
      </c>
    </row>
    <row r="19241" spans="1:8" ht="18" customHeight="1">
      <c r="A19241" s="323"/>
      <c r="B19241" s="302" t="s">
        <v>13</v>
      </c>
      <c r="C19241" s="325" t="s">
        <v>909</v>
      </c>
      <c r="D19241" s="325">
        <v>77</v>
      </c>
      <c r="E19241" s="46">
        <v>30500</v>
      </c>
      <c r="F19241" s="130">
        <f t="shared" si="299"/>
        <v>2348500</v>
      </c>
      <c r="G19241" s="69"/>
    </row>
    <row r="19242" spans="1:8" ht="18" customHeight="1">
      <c r="A19242" s="323"/>
      <c r="B19242" s="302" t="s">
        <v>13</v>
      </c>
      <c r="C19242" s="325" t="s">
        <v>105</v>
      </c>
      <c r="D19242" s="325">
        <v>32.6</v>
      </c>
      <c r="E19242" s="46">
        <v>30500</v>
      </c>
      <c r="F19242" s="130">
        <f t="shared" si="299"/>
        <v>994300</v>
      </c>
      <c r="G19242" s="69"/>
    </row>
    <row r="19243" spans="1:8" ht="18" customHeight="1">
      <c r="A19243" s="323"/>
      <c r="B19243" s="302" t="s">
        <v>13</v>
      </c>
      <c r="C19243" s="325" t="s">
        <v>449</v>
      </c>
      <c r="D19243" s="325">
        <v>56.9</v>
      </c>
      <c r="E19243" s="46">
        <v>30500</v>
      </c>
      <c r="F19243" s="130">
        <f t="shared" si="299"/>
        <v>1735450</v>
      </c>
      <c r="G19243" s="69"/>
    </row>
    <row r="19244" spans="1:8" ht="18" customHeight="1">
      <c r="A19244" s="323"/>
      <c r="B19244" s="302" t="s">
        <v>708</v>
      </c>
      <c r="C19244" s="325" t="s">
        <v>365</v>
      </c>
      <c r="D19244" s="325">
        <v>43.6</v>
      </c>
      <c r="E19244" s="46">
        <v>35500</v>
      </c>
      <c r="F19244" s="130">
        <f t="shared" si="299"/>
        <v>1547800</v>
      </c>
      <c r="G19244" s="69"/>
    </row>
    <row r="19245" spans="1:8" ht="18" customHeight="1">
      <c r="A19245" s="323"/>
      <c r="B19245" s="302"/>
      <c r="C19245" s="325"/>
      <c r="D19245" s="325"/>
      <c r="E19245" s="46"/>
      <c r="F19245" s="130">
        <f t="shared" si="299"/>
        <v>0</v>
      </c>
      <c r="G19245" s="69"/>
    </row>
    <row r="19246" spans="1:8" ht="18" customHeight="1">
      <c r="A19246" s="323" t="s">
        <v>321</v>
      </c>
      <c r="B19246" s="302" t="s">
        <v>518</v>
      </c>
      <c r="C19246" s="325" t="s">
        <v>416</v>
      </c>
      <c r="D19246" s="325">
        <v>132.80000000000001</v>
      </c>
      <c r="E19246" s="46">
        <v>34000</v>
      </c>
      <c r="F19246" s="130">
        <f t="shared" si="299"/>
        <v>4515200</v>
      </c>
      <c r="G19246" s="86">
        <f>SUM(F19246:F19247)</f>
        <v>28009200</v>
      </c>
      <c r="H19246" s="277" t="s">
        <v>2474</v>
      </c>
    </row>
    <row r="19247" spans="1:8" ht="18" customHeight="1">
      <c r="A19247" s="533"/>
      <c r="B19247" s="440" t="s">
        <v>132</v>
      </c>
      <c r="C19247" s="382" t="s">
        <v>416</v>
      </c>
      <c r="D19247" s="382">
        <v>691</v>
      </c>
      <c r="E19247" s="59">
        <v>34000</v>
      </c>
      <c r="F19247" s="132">
        <f t="shared" si="299"/>
        <v>23494000</v>
      </c>
      <c r="G19247" s="92"/>
    </row>
    <row r="19248" spans="1:8" ht="18" customHeight="1">
      <c r="A19248" s="526"/>
      <c r="B19248" s="435"/>
      <c r="C19248" s="484"/>
      <c r="D19248" s="484"/>
      <c r="E19248" s="113"/>
      <c r="F19248" s="126"/>
      <c r="G19248" s="9"/>
    </row>
    <row r="19249" spans="1:8" ht="18" customHeight="1">
      <c r="A19249" s="537">
        <v>42569</v>
      </c>
      <c r="B19249" s="355"/>
      <c r="C19249" s="491" t="s">
        <v>398</v>
      </c>
      <c r="D19249" s="525"/>
      <c r="F19249" s="127"/>
    </row>
    <row r="19250" spans="1:8" ht="18" customHeight="1">
      <c r="A19250" s="531" t="s">
        <v>3125</v>
      </c>
      <c r="B19250" s="436" t="s">
        <v>134</v>
      </c>
      <c r="C19250" s="494" t="s">
        <v>152</v>
      </c>
      <c r="D19250" s="527">
        <f>SUM(D19251:D19409)</f>
        <v>17598.499999999996</v>
      </c>
      <c r="E19250" s="166"/>
      <c r="F19250" s="166">
        <f>SUM(F19251:F19409)</f>
        <v>606462600</v>
      </c>
      <c r="G19250" s="166">
        <f>SUM(G19251:G19409)</f>
        <v>606462600</v>
      </c>
    </row>
    <row r="19251" spans="1:8" ht="18" customHeight="1">
      <c r="A19251" s="532" t="s">
        <v>3754</v>
      </c>
      <c r="B19251" s="441" t="s">
        <v>13</v>
      </c>
      <c r="C19251" s="492" t="s">
        <v>75</v>
      </c>
      <c r="D19251" s="492">
        <v>100</v>
      </c>
      <c r="E19251" s="62">
        <v>31000</v>
      </c>
      <c r="F19251" s="139">
        <f t="shared" si="299"/>
        <v>3100000</v>
      </c>
      <c r="G19251" s="85">
        <f>SUM(F19251:F19252)</f>
        <v>6200000</v>
      </c>
    </row>
    <row r="19252" spans="1:8" ht="18" customHeight="1">
      <c r="A19252" s="323"/>
      <c r="B19252" s="302" t="s">
        <v>13</v>
      </c>
      <c r="C19252" s="325" t="s">
        <v>2083</v>
      </c>
      <c r="D19252" s="325">
        <v>100</v>
      </c>
      <c r="E19252" s="46">
        <v>31000</v>
      </c>
      <c r="F19252" s="130">
        <f t="shared" si="299"/>
        <v>3100000</v>
      </c>
      <c r="G19252" s="69"/>
    </row>
    <row r="19253" spans="1:8" ht="18" customHeight="1">
      <c r="A19253" s="323"/>
      <c r="B19253" s="302"/>
      <c r="C19253" s="325"/>
      <c r="D19253" s="325"/>
      <c r="E19253" s="46"/>
      <c r="F19253" s="130">
        <f t="shared" si="299"/>
        <v>0</v>
      </c>
      <c r="G19253" s="69"/>
    </row>
    <row r="19254" spans="1:8" ht="18" customHeight="1">
      <c r="A19254" s="323" t="s">
        <v>2141</v>
      </c>
      <c r="B19254" s="302" t="s">
        <v>13</v>
      </c>
      <c r="C19254" s="325" t="s">
        <v>1654</v>
      </c>
      <c r="D19254" s="325">
        <v>50</v>
      </c>
      <c r="E19254" s="46">
        <v>31500</v>
      </c>
      <c r="F19254" s="130">
        <f t="shared" si="299"/>
        <v>1575000</v>
      </c>
      <c r="G19254" s="86">
        <f>F19254</f>
        <v>1575000</v>
      </c>
    </row>
    <row r="19255" spans="1:8" ht="18" customHeight="1">
      <c r="A19255" s="323"/>
      <c r="B19255" s="302"/>
      <c r="C19255" s="325"/>
      <c r="D19255" s="325"/>
      <c r="E19255" s="46"/>
      <c r="F19255" s="130">
        <f t="shared" si="299"/>
        <v>0</v>
      </c>
      <c r="G19255" s="69"/>
    </row>
    <row r="19256" spans="1:8" ht="18" customHeight="1">
      <c r="A19256" s="323" t="s">
        <v>12</v>
      </c>
      <c r="B19256" s="302" t="s">
        <v>31</v>
      </c>
      <c r="C19256" s="325" t="s">
        <v>579</v>
      </c>
      <c r="D19256" s="325">
        <v>136.30000000000001</v>
      </c>
      <c r="E19256" s="46">
        <v>35000</v>
      </c>
      <c r="F19256" s="130">
        <f t="shared" si="299"/>
        <v>4770500</v>
      </c>
      <c r="G19256" s="86">
        <f>F19256</f>
        <v>4770500</v>
      </c>
    </row>
    <row r="19257" spans="1:8" ht="18" customHeight="1">
      <c r="A19257" s="323"/>
      <c r="B19257" s="302"/>
      <c r="C19257" s="325"/>
      <c r="D19257" s="325"/>
      <c r="E19257" s="46"/>
      <c r="F19257" s="130">
        <f t="shared" si="299"/>
        <v>0</v>
      </c>
      <c r="G19257" s="69"/>
    </row>
    <row r="19258" spans="1:8" ht="18" customHeight="1">
      <c r="A19258" s="323" t="s">
        <v>354</v>
      </c>
      <c r="B19258" s="302" t="s">
        <v>13</v>
      </c>
      <c r="C19258" s="325" t="s">
        <v>1060</v>
      </c>
      <c r="D19258" s="325">
        <v>38</v>
      </c>
      <c r="E19258" s="46">
        <v>31000</v>
      </c>
      <c r="F19258" s="130">
        <f t="shared" si="299"/>
        <v>1178000</v>
      </c>
      <c r="G19258" s="86">
        <f>SUM(F19258:F19261)</f>
        <v>6215500</v>
      </c>
    </row>
    <row r="19259" spans="1:8" ht="18" customHeight="1">
      <c r="A19259" s="323"/>
      <c r="B19259" s="302" t="s">
        <v>13</v>
      </c>
      <c r="C19259" s="325" t="s">
        <v>171</v>
      </c>
      <c r="D19259" s="325">
        <v>62.5</v>
      </c>
      <c r="E19259" s="46">
        <v>31000</v>
      </c>
      <c r="F19259" s="130">
        <f t="shared" si="299"/>
        <v>1937500</v>
      </c>
      <c r="G19259" s="69"/>
    </row>
    <row r="19260" spans="1:8" ht="18" customHeight="1">
      <c r="A19260" s="323"/>
      <c r="B19260" s="302" t="s">
        <v>13</v>
      </c>
      <c r="C19260" s="325" t="s">
        <v>2431</v>
      </c>
      <c r="D19260" s="325">
        <v>80</v>
      </c>
      <c r="E19260" s="46">
        <v>31000</v>
      </c>
      <c r="F19260" s="130">
        <f t="shared" si="299"/>
        <v>2480000</v>
      </c>
      <c r="G19260" s="69"/>
    </row>
    <row r="19261" spans="1:8" ht="18" customHeight="1">
      <c r="A19261" s="323"/>
      <c r="B19261" s="302" t="s">
        <v>13</v>
      </c>
      <c r="C19261" s="325" t="s">
        <v>22</v>
      </c>
      <c r="D19261" s="325">
        <v>20</v>
      </c>
      <c r="E19261" s="46">
        <v>31000</v>
      </c>
      <c r="F19261" s="130">
        <f t="shared" si="299"/>
        <v>620000</v>
      </c>
      <c r="G19261" s="69"/>
    </row>
    <row r="19262" spans="1:8" ht="18" customHeight="1">
      <c r="A19262" s="323"/>
      <c r="B19262" s="302"/>
      <c r="C19262" s="325"/>
      <c r="D19262" s="325"/>
      <c r="E19262" s="46"/>
      <c r="F19262" s="130">
        <f t="shared" si="299"/>
        <v>0</v>
      </c>
      <c r="G19262" s="69"/>
    </row>
    <row r="19263" spans="1:8" ht="18" customHeight="1">
      <c r="A19263" s="323" t="s">
        <v>789</v>
      </c>
      <c r="B19263" s="302" t="s">
        <v>31</v>
      </c>
      <c r="C19263" s="325" t="s">
        <v>1413</v>
      </c>
      <c r="D19263" s="325">
        <v>613</v>
      </c>
      <c r="E19263" s="46">
        <v>37500</v>
      </c>
      <c r="F19263" s="130">
        <f t="shared" si="299"/>
        <v>22987500</v>
      </c>
      <c r="G19263" s="86">
        <f>F19263</f>
        <v>22987500</v>
      </c>
      <c r="H19263" s="277" t="s">
        <v>2474</v>
      </c>
    </row>
    <row r="19264" spans="1:8" ht="18" customHeight="1">
      <c r="A19264" s="323"/>
      <c r="B19264" s="302"/>
      <c r="C19264" s="325"/>
      <c r="D19264" s="325"/>
      <c r="E19264" s="46"/>
      <c r="F19264" s="130">
        <f t="shared" si="299"/>
        <v>0</v>
      </c>
      <c r="G19264" s="69"/>
    </row>
    <row r="19265" spans="1:8" ht="18" customHeight="1">
      <c r="A19265" s="323" t="s">
        <v>2627</v>
      </c>
      <c r="B19265" s="302" t="s">
        <v>168</v>
      </c>
      <c r="C19265" s="325" t="s">
        <v>805</v>
      </c>
      <c r="D19265" s="325">
        <v>585.5</v>
      </c>
      <c r="E19265" s="46">
        <v>36000</v>
      </c>
      <c r="F19265" s="130">
        <f t="shared" si="299"/>
        <v>21078000</v>
      </c>
      <c r="G19265" s="86">
        <f>SUM(F19265:F19266)</f>
        <v>28355500</v>
      </c>
    </row>
    <row r="19266" spans="1:8" ht="18" customHeight="1">
      <c r="A19266" s="323"/>
      <c r="B19266" s="302" t="s">
        <v>31</v>
      </c>
      <c r="C19266" s="325" t="s">
        <v>986</v>
      </c>
      <c r="D19266" s="325">
        <v>205</v>
      </c>
      <c r="E19266" s="46">
        <v>35500</v>
      </c>
      <c r="F19266" s="130">
        <f t="shared" si="299"/>
        <v>7277500</v>
      </c>
      <c r="G19266" s="69"/>
    </row>
    <row r="19267" spans="1:8" ht="18" customHeight="1">
      <c r="A19267" s="323"/>
      <c r="B19267" s="302"/>
      <c r="C19267" s="325"/>
      <c r="D19267" s="325"/>
      <c r="E19267" s="46"/>
      <c r="F19267" s="130">
        <f t="shared" si="299"/>
        <v>0</v>
      </c>
      <c r="G19267" s="69"/>
    </row>
    <row r="19268" spans="1:8" ht="18" customHeight="1">
      <c r="A19268" s="323" t="s">
        <v>917</v>
      </c>
      <c r="B19268" s="439" t="s">
        <v>3047</v>
      </c>
      <c r="C19268" s="430" t="s">
        <v>388</v>
      </c>
      <c r="D19268" s="430">
        <v>-1.6</v>
      </c>
      <c r="E19268" s="54">
        <v>31000</v>
      </c>
      <c r="F19268" s="140">
        <f t="shared" si="299"/>
        <v>-49600</v>
      </c>
      <c r="G19268" s="86">
        <f>F19268</f>
        <v>-49600</v>
      </c>
    </row>
    <row r="19269" spans="1:8" ht="18" customHeight="1">
      <c r="A19269" s="323"/>
      <c r="B19269" s="302"/>
      <c r="C19269" s="325"/>
      <c r="D19269" s="325"/>
      <c r="E19269" s="46"/>
      <c r="F19269" s="130">
        <f t="shared" si="299"/>
        <v>0</v>
      </c>
      <c r="G19269" s="69"/>
    </row>
    <row r="19270" spans="1:8" ht="18" customHeight="1">
      <c r="A19270" s="323" t="s">
        <v>2626</v>
      </c>
      <c r="B19270" s="302" t="s">
        <v>23</v>
      </c>
      <c r="C19270" s="325" t="s">
        <v>3176</v>
      </c>
      <c r="D19270" s="325">
        <v>488</v>
      </c>
      <c r="E19270" s="46">
        <v>34000</v>
      </c>
      <c r="F19270" s="130">
        <f t="shared" si="299"/>
        <v>16592000</v>
      </c>
      <c r="G19270" s="86">
        <f>F19270</f>
        <v>16592000</v>
      </c>
      <c r="H19270" s="277" t="s">
        <v>2474</v>
      </c>
    </row>
    <row r="19271" spans="1:8" ht="18" customHeight="1">
      <c r="A19271" s="323"/>
      <c r="B19271" s="302"/>
      <c r="C19271" s="325"/>
      <c r="D19271" s="325"/>
      <c r="E19271" s="46"/>
      <c r="F19271" s="130">
        <f t="shared" si="299"/>
        <v>0</v>
      </c>
      <c r="G19271" s="69"/>
    </row>
    <row r="19272" spans="1:8" ht="18" customHeight="1">
      <c r="A19272" s="323" t="s">
        <v>375</v>
      </c>
      <c r="B19272" s="302" t="s">
        <v>376</v>
      </c>
      <c r="C19272" s="325" t="s">
        <v>861</v>
      </c>
      <c r="D19272" s="325">
        <v>61.7</v>
      </c>
      <c r="E19272" s="46">
        <v>31000</v>
      </c>
      <c r="F19272" s="130">
        <f t="shared" si="299"/>
        <v>1912700</v>
      </c>
      <c r="G19272" s="86">
        <f>F19272</f>
        <v>1912700</v>
      </c>
      <c r="H19272" s="277" t="s">
        <v>2474</v>
      </c>
    </row>
    <row r="19273" spans="1:8" ht="18" customHeight="1">
      <c r="A19273" s="323"/>
      <c r="B19273" s="302"/>
      <c r="C19273" s="325"/>
      <c r="D19273" s="325"/>
      <c r="E19273" s="46"/>
      <c r="F19273" s="130">
        <f t="shared" si="299"/>
        <v>0</v>
      </c>
      <c r="G19273" s="86"/>
    </row>
    <row r="19274" spans="1:8" ht="18" customHeight="1">
      <c r="A19274" s="323" t="s">
        <v>3544</v>
      </c>
      <c r="B19274" s="302" t="s">
        <v>13</v>
      </c>
      <c r="C19274" s="325" t="s">
        <v>1132</v>
      </c>
      <c r="D19274" s="325">
        <v>41</v>
      </c>
      <c r="E19274" s="46">
        <v>31000</v>
      </c>
      <c r="F19274" s="130">
        <f t="shared" si="299"/>
        <v>1271000</v>
      </c>
      <c r="G19274" s="86">
        <f>F19274</f>
        <v>1271000</v>
      </c>
    </row>
    <row r="19275" spans="1:8" ht="18" customHeight="1">
      <c r="A19275" s="323"/>
      <c r="B19275" s="302"/>
      <c r="C19275" s="325"/>
      <c r="D19275" s="325"/>
      <c r="E19275" s="46"/>
      <c r="F19275" s="130">
        <f t="shared" si="299"/>
        <v>0</v>
      </c>
      <c r="G19275" s="86"/>
    </row>
    <row r="19276" spans="1:8" ht="18" customHeight="1">
      <c r="A19276" s="323" t="s">
        <v>3755</v>
      </c>
      <c r="B19276" s="302" t="s">
        <v>13</v>
      </c>
      <c r="C19276" s="325" t="s">
        <v>14</v>
      </c>
      <c r="D19276" s="325">
        <v>20</v>
      </c>
      <c r="E19276" s="46">
        <v>31000</v>
      </c>
      <c r="F19276" s="130">
        <f t="shared" si="299"/>
        <v>620000</v>
      </c>
      <c r="G19276" s="86">
        <f>F19276</f>
        <v>620000</v>
      </c>
    </row>
    <row r="19277" spans="1:8" ht="18" customHeight="1">
      <c r="A19277" s="323"/>
      <c r="B19277" s="302"/>
      <c r="C19277" s="325"/>
      <c r="D19277" s="325"/>
      <c r="E19277" s="46"/>
      <c r="F19277" s="130">
        <f t="shared" si="299"/>
        <v>0</v>
      </c>
      <c r="G19277" s="86"/>
    </row>
    <row r="19278" spans="1:8" ht="18" customHeight="1">
      <c r="A19278" s="323" t="s">
        <v>3582</v>
      </c>
      <c r="B19278" s="302" t="s">
        <v>13</v>
      </c>
      <c r="C19278" s="325" t="s">
        <v>62</v>
      </c>
      <c r="D19278" s="325">
        <v>10</v>
      </c>
      <c r="E19278" s="46">
        <v>31000</v>
      </c>
      <c r="F19278" s="130">
        <f t="shared" si="299"/>
        <v>310000</v>
      </c>
      <c r="G19278" s="86">
        <f>F19278</f>
        <v>310000</v>
      </c>
    </row>
    <row r="19279" spans="1:8" ht="18" customHeight="1">
      <c r="A19279" s="323"/>
      <c r="B19279" s="302"/>
      <c r="C19279" s="325"/>
      <c r="D19279" s="325"/>
      <c r="E19279" s="46"/>
      <c r="F19279" s="130">
        <f t="shared" si="299"/>
        <v>0</v>
      </c>
      <c r="G19279" s="69"/>
    </row>
    <row r="19280" spans="1:8" ht="18" customHeight="1">
      <c r="A19280" s="323" t="s">
        <v>2885</v>
      </c>
      <c r="B19280" s="302" t="s">
        <v>13</v>
      </c>
      <c r="C19280" s="325" t="s">
        <v>60</v>
      </c>
      <c r="D19280" s="325">
        <v>50</v>
      </c>
      <c r="E19280" s="46">
        <v>31000</v>
      </c>
      <c r="F19280" s="130">
        <f t="shared" si="299"/>
        <v>1550000</v>
      </c>
      <c r="G19280" s="86">
        <f>F19280</f>
        <v>1550000</v>
      </c>
      <c r="H19280" s="277" t="s">
        <v>2474</v>
      </c>
    </row>
    <row r="19281" spans="1:9" ht="18" customHeight="1">
      <c r="A19281" s="323"/>
      <c r="B19281" s="302"/>
      <c r="C19281" s="325"/>
      <c r="D19281" s="325"/>
      <c r="E19281" s="46"/>
      <c r="F19281" s="130">
        <f t="shared" si="299"/>
        <v>0</v>
      </c>
      <c r="G19281" s="69"/>
    </row>
    <row r="19282" spans="1:9" ht="18" customHeight="1">
      <c r="A19282" s="323" t="s">
        <v>2837</v>
      </c>
      <c r="B19282" s="302" t="s">
        <v>13</v>
      </c>
      <c r="C19282" s="325" t="s">
        <v>14</v>
      </c>
      <c r="D19282" s="325">
        <v>30</v>
      </c>
      <c r="E19282" s="46">
        <v>31000</v>
      </c>
      <c r="F19282" s="130">
        <f t="shared" si="299"/>
        <v>930000</v>
      </c>
      <c r="G19282" s="86">
        <f>SUM(F19282:F19283)</f>
        <v>1550000</v>
      </c>
    </row>
    <row r="19283" spans="1:9" ht="18" customHeight="1">
      <c r="A19283" s="323"/>
      <c r="B19283" s="302" t="s">
        <v>13</v>
      </c>
      <c r="C19283" s="325" t="s">
        <v>60</v>
      </c>
      <c r="D19283" s="325">
        <v>20</v>
      </c>
      <c r="E19283" s="46">
        <v>31000</v>
      </c>
      <c r="F19283" s="130">
        <f t="shared" si="299"/>
        <v>620000</v>
      </c>
      <c r="G19283" s="69"/>
    </row>
    <row r="19284" spans="1:9" ht="18" customHeight="1">
      <c r="A19284" s="323"/>
      <c r="B19284" s="302"/>
      <c r="C19284" s="325"/>
      <c r="D19284" s="325"/>
      <c r="E19284" s="46"/>
      <c r="F19284" s="130">
        <f t="shared" si="299"/>
        <v>0</v>
      </c>
      <c r="G19284" s="69"/>
    </row>
    <row r="19285" spans="1:9" ht="18" customHeight="1">
      <c r="A19285" s="323" t="s">
        <v>2349</v>
      </c>
      <c r="B19285" s="302" t="s">
        <v>13</v>
      </c>
      <c r="C19285" s="325" t="s">
        <v>20</v>
      </c>
      <c r="D19285" s="325">
        <v>200</v>
      </c>
      <c r="E19285" s="46">
        <v>30000</v>
      </c>
      <c r="F19285" s="130">
        <f t="shared" si="299"/>
        <v>6000000</v>
      </c>
      <c r="G19285" s="86">
        <f>SUM(F19285:F19286)</f>
        <v>6300000</v>
      </c>
    </row>
    <row r="19286" spans="1:9" ht="18" customHeight="1">
      <c r="A19286" s="323"/>
      <c r="B19286" s="302" t="s">
        <v>13</v>
      </c>
      <c r="C19286" s="325" t="s">
        <v>59</v>
      </c>
      <c r="D19286" s="325">
        <v>10</v>
      </c>
      <c r="E19286" s="46">
        <v>30000</v>
      </c>
      <c r="F19286" s="130">
        <f t="shared" si="299"/>
        <v>300000</v>
      </c>
      <c r="G19286" s="69"/>
    </row>
    <row r="19287" spans="1:9" ht="18" customHeight="1">
      <c r="A19287" s="323"/>
      <c r="B19287" s="302"/>
      <c r="C19287" s="325"/>
      <c r="D19287" s="325"/>
      <c r="E19287" s="46"/>
      <c r="F19287" s="130">
        <f t="shared" si="299"/>
        <v>0</v>
      </c>
      <c r="G19287" s="69"/>
    </row>
    <row r="19288" spans="1:9" ht="18" customHeight="1">
      <c r="A19288" s="323" t="s">
        <v>2305</v>
      </c>
      <c r="B19288" s="302" t="s">
        <v>13</v>
      </c>
      <c r="C19288" s="325" t="s">
        <v>60</v>
      </c>
      <c r="D19288" s="325">
        <v>100</v>
      </c>
      <c r="E19288" s="46">
        <v>31000</v>
      </c>
      <c r="F19288" s="130">
        <f t="shared" si="299"/>
        <v>3100000</v>
      </c>
      <c r="G19288" s="86">
        <f>SUM(F19288:F19290)</f>
        <v>4960000</v>
      </c>
    </row>
    <row r="19289" spans="1:9" ht="18" customHeight="1">
      <c r="A19289" s="323"/>
      <c r="B19289" s="302" t="s">
        <v>13</v>
      </c>
      <c r="C19289" s="325" t="s">
        <v>14</v>
      </c>
      <c r="D19289" s="325">
        <v>10</v>
      </c>
      <c r="E19289" s="46">
        <v>31000</v>
      </c>
      <c r="F19289" s="130">
        <f t="shared" si="299"/>
        <v>310000</v>
      </c>
      <c r="G19289" s="69"/>
    </row>
    <row r="19290" spans="1:9" ht="18" customHeight="1">
      <c r="A19290" s="323"/>
      <c r="B19290" s="302" t="s">
        <v>13</v>
      </c>
      <c r="C19290" s="325" t="s">
        <v>15</v>
      </c>
      <c r="D19290" s="325">
        <v>50</v>
      </c>
      <c r="E19290" s="46">
        <v>31000</v>
      </c>
      <c r="F19290" s="130">
        <f t="shared" si="299"/>
        <v>1550000</v>
      </c>
      <c r="G19290" s="69"/>
    </row>
    <row r="19291" spans="1:9" ht="18" customHeight="1">
      <c r="A19291" s="323"/>
      <c r="B19291" s="302"/>
      <c r="C19291" s="325"/>
      <c r="D19291" s="325"/>
      <c r="E19291" s="46"/>
      <c r="F19291" s="130">
        <f t="shared" si="299"/>
        <v>0</v>
      </c>
      <c r="G19291" s="69"/>
    </row>
    <row r="19292" spans="1:9" ht="18" customHeight="1">
      <c r="A19292" s="323" t="s">
        <v>2273</v>
      </c>
      <c r="B19292" s="444" t="s">
        <v>137</v>
      </c>
      <c r="C19292" s="482" t="s">
        <v>637</v>
      </c>
      <c r="D19292" s="482">
        <v>90.4</v>
      </c>
      <c r="E19292" s="116">
        <v>38500</v>
      </c>
      <c r="F19292" s="131">
        <f t="shared" si="299"/>
        <v>3480400</v>
      </c>
      <c r="G19292" s="86">
        <f>SUM(F19292:F19295)</f>
        <v>11780400</v>
      </c>
      <c r="I19292" s="285" t="s">
        <v>2514</v>
      </c>
    </row>
    <row r="19293" spans="1:9" ht="18" customHeight="1">
      <c r="A19293" s="323"/>
      <c r="B19293" s="444" t="s">
        <v>137</v>
      </c>
      <c r="C19293" s="482" t="s">
        <v>862</v>
      </c>
      <c r="D19293" s="482">
        <v>100</v>
      </c>
      <c r="E19293" s="558">
        <v>38000</v>
      </c>
      <c r="F19293" s="131">
        <f t="shared" si="299"/>
        <v>3800000</v>
      </c>
      <c r="G19293" s="69"/>
      <c r="I19293" s="285" t="s">
        <v>2514</v>
      </c>
    </row>
    <row r="19294" spans="1:9" ht="18" customHeight="1">
      <c r="A19294" s="323"/>
      <c r="B19294" s="302" t="s">
        <v>13</v>
      </c>
      <c r="C19294" s="325" t="s">
        <v>60</v>
      </c>
      <c r="D19294" s="325">
        <v>100</v>
      </c>
      <c r="E19294" s="46">
        <v>30000</v>
      </c>
      <c r="F19294" s="130">
        <f>E19294*D19294</f>
        <v>3000000</v>
      </c>
      <c r="G19294" s="69"/>
    </row>
    <row r="19295" spans="1:9" ht="18" customHeight="1">
      <c r="A19295" s="323"/>
      <c r="B19295" s="302" t="s">
        <v>13</v>
      </c>
      <c r="C19295" s="325" t="s">
        <v>508</v>
      </c>
      <c r="D19295" s="325">
        <v>50</v>
      </c>
      <c r="E19295" s="46">
        <v>30000</v>
      </c>
      <c r="F19295" s="130">
        <f>E19295*D19295</f>
        <v>1500000</v>
      </c>
      <c r="G19295" s="69"/>
    </row>
    <row r="19296" spans="1:9" ht="18" customHeight="1">
      <c r="A19296" s="323"/>
      <c r="B19296" s="302"/>
      <c r="C19296" s="325"/>
      <c r="D19296" s="325"/>
      <c r="E19296" s="46"/>
      <c r="F19296" s="130">
        <f t="shared" si="299"/>
        <v>0</v>
      </c>
      <c r="G19296" s="69"/>
    </row>
    <row r="19297" spans="1:9" ht="18" customHeight="1">
      <c r="A19297" s="323" t="s">
        <v>2469</v>
      </c>
      <c r="B19297" s="302" t="s">
        <v>31</v>
      </c>
      <c r="C19297" s="325" t="s">
        <v>199</v>
      </c>
      <c r="D19297" s="325">
        <v>100</v>
      </c>
      <c r="E19297" s="46">
        <v>36500</v>
      </c>
      <c r="F19297" s="130">
        <f t="shared" si="299"/>
        <v>3650000</v>
      </c>
      <c r="G19297" s="86">
        <f>SUM(F19297:F19299)</f>
        <v>7354750</v>
      </c>
      <c r="H19297" s="277" t="s">
        <v>2474</v>
      </c>
      <c r="I19297" s="285" t="s">
        <v>2520</v>
      </c>
    </row>
    <row r="19298" spans="1:9" ht="18" customHeight="1">
      <c r="A19298" s="323"/>
      <c r="B19298" s="302" t="s">
        <v>31</v>
      </c>
      <c r="C19298" s="325" t="s">
        <v>200</v>
      </c>
      <c r="D19298" s="325">
        <v>100</v>
      </c>
      <c r="E19298" s="46">
        <v>36500</v>
      </c>
      <c r="F19298" s="130">
        <f t="shared" si="299"/>
        <v>3650000</v>
      </c>
      <c r="G19298" s="69"/>
      <c r="I19298" s="285" t="s">
        <v>2520</v>
      </c>
    </row>
    <row r="19299" spans="1:9" ht="18" customHeight="1">
      <c r="A19299" s="323"/>
      <c r="B19299" s="302" t="s">
        <v>31</v>
      </c>
      <c r="C19299" s="325" t="s">
        <v>143</v>
      </c>
      <c r="D19299" s="325">
        <v>1.5</v>
      </c>
      <c r="E19299" s="46">
        <v>36500</v>
      </c>
      <c r="F19299" s="130">
        <f t="shared" si="299"/>
        <v>54750</v>
      </c>
      <c r="G19299" s="69"/>
      <c r="I19299" s="285" t="s">
        <v>2520</v>
      </c>
    </row>
    <row r="19300" spans="1:9" ht="18" customHeight="1">
      <c r="A19300" s="323"/>
      <c r="B19300" s="302"/>
      <c r="C19300" s="325"/>
      <c r="D19300" s="325"/>
      <c r="E19300" s="46"/>
      <c r="F19300" s="130">
        <f t="shared" si="299"/>
        <v>0</v>
      </c>
      <c r="G19300" s="69"/>
    </row>
    <row r="19301" spans="1:9" ht="18" customHeight="1">
      <c r="A19301" s="323" t="s">
        <v>1514</v>
      </c>
      <c r="B19301" s="302" t="s">
        <v>23</v>
      </c>
      <c r="C19301" s="325" t="s">
        <v>3749</v>
      </c>
      <c r="D19301" s="325">
        <v>56</v>
      </c>
      <c r="E19301" s="46">
        <v>33500</v>
      </c>
      <c r="F19301" s="130">
        <f t="shared" ref="F19301:F19365" si="300">E19301*D19301</f>
        <v>1876000</v>
      </c>
      <c r="G19301" s="86">
        <f>SUM(F19301:F19305)</f>
        <v>12534750</v>
      </c>
      <c r="H19301" s="277" t="s">
        <v>2474</v>
      </c>
    </row>
    <row r="19302" spans="1:9" ht="18" customHeight="1">
      <c r="A19302" s="323"/>
      <c r="B19302" s="302" t="s">
        <v>31</v>
      </c>
      <c r="C19302" s="325" t="s">
        <v>3750</v>
      </c>
      <c r="D19302" s="325">
        <v>56</v>
      </c>
      <c r="E19302" s="46">
        <v>35000</v>
      </c>
      <c r="F19302" s="130">
        <f t="shared" si="300"/>
        <v>1960000</v>
      </c>
      <c r="G19302" s="69"/>
    </row>
    <row r="19303" spans="1:9" ht="18" customHeight="1">
      <c r="A19303" s="323"/>
      <c r="B19303" s="302" t="s">
        <v>31</v>
      </c>
      <c r="C19303" s="325" t="s">
        <v>14</v>
      </c>
      <c r="D19303" s="325">
        <v>101</v>
      </c>
      <c r="E19303" s="46">
        <v>34000</v>
      </c>
      <c r="F19303" s="130">
        <f t="shared" si="300"/>
        <v>3434000</v>
      </c>
      <c r="G19303" s="69"/>
    </row>
    <row r="19304" spans="1:9" ht="18" customHeight="1">
      <c r="A19304" s="323"/>
      <c r="B19304" s="302" t="s">
        <v>31</v>
      </c>
      <c r="C19304" s="325" t="s">
        <v>2425</v>
      </c>
      <c r="D19304" s="325">
        <v>52</v>
      </c>
      <c r="E19304" s="46">
        <v>34000</v>
      </c>
      <c r="F19304" s="130">
        <f t="shared" si="300"/>
        <v>1768000</v>
      </c>
      <c r="G19304" s="69"/>
    </row>
    <row r="19305" spans="1:9" ht="18" customHeight="1">
      <c r="A19305" s="323"/>
      <c r="B19305" s="302" t="s">
        <v>31</v>
      </c>
      <c r="C19305" s="325" t="s">
        <v>1687</v>
      </c>
      <c r="D19305" s="325">
        <v>98.5</v>
      </c>
      <c r="E19305" s="46">
        <v>35500</v>
      </c>
      <c r="F19305" s="130">
        <f t="shared" si="300"/>
        <v>3496750</v>
      </c>
      <c r="G19305" s="69"/>
    </row>
    <row r="19306" spans="1:9" ht="18" customHeight="1">
      <c r="A19306" s="323"/>
      <c r="B19306" s="302"/>
      <c r="C19306" s="325"/>
      <c r="D19306" s="325"/>
      <c r="E19306" s="46"/>
      <c r="F19306" s="130">
        <f t="shared" si="300"/>
        <v>0</v>
      </c>
      <c r="G19306" s="69"/>
    </row>
    <row r="19307" spans="1:9" ht="18" customHeight="1">
      <c r="A19307" s="323" t="s">
        <v>2454</v>
      </c>
      <c r="B19307" s="302" t="s">
        <v>13</v>
      </c>
      <c r="C19307" s="325" t="s">
        <v>75</v>
      </c>
      <c r="D19307" s="325">
        <v>60</v>
      </c>
      <c r="E19307" s="46">
        <v>31000</v>
      </c>
      <c r="F19307" s="130">
        <f t="shared" si="300"/>
        <v>1860000</v>
      </c>
      <c r="G19307" s="86">
        <f>SUM(F19307:F19308)</f>
        <v>3560000</v>
      </c>
      <c r="H19307" s="277" t="s">
        <v>2474</v>
      </c>
    </row>
    <row r="19308" spans="1:9" ht="18" customHeight="1">
      <c r="A19308" s="323"/>
      <c r="B19308" s="302" t="s">
        <v>31</v>
      </c>
      <c r="C19308" s="325" t="s">
        <v>521</v>
      </c>
      <c r="D19308" s="325">
        <v>50</v>
      </c>
      <c r="E19308" s="46">
        <v>34000</v>
      </c>
      <c r="F19308" s="130">
        <f t="shared" si="300"/>
        <v>1700000</v>
      </c>
      <c r="G19308" s="69"/>
    </row>
    <row r="19309" spans="1:9" ht="18" customHeight="1">
      <c r="A19309" s="323"/>
      <c r="B19309" s="302"/>
      <c r="C19309" s="325"/>
      <c r="D19309" s="325"/>
      <c r="E19309" s="46"/>
      <c r="F19309" s="130">
        <f t="shared" si="300"/>
        <v>0</v>
      </c>
      <c r="G19309" s="69"/>
    </row>
    <row r="19310" spans="1:9" ht="18" customHeight="1">
      <c r="A19310" s="323" t="s">
        <v>2471</v>
      </c>
      <c r="B19310" s="302" t="s">
        <v>233</v>
      </c>
      <c r="C19310" s="325" t="s">
        <v>46</v>
      </c>
      <c r="D19310" s="325">
        <v>64</v>
      </c>
      <c r="E19310" s="46">
        <v>42000</v>
      </c>
      <c r="F19310" s="130">
        <f t="shared" si="300"/>
        <v>2688000</v>
      </c>
      <c r="G19310" s="86">
        <f>SUM(F19310:F19314)</f>
        <v>17446800</v>
      </c>
      <c r="H19310" s="277" t="s">
        <v>2474</v>
      </c>
    </row>
    <row r="19311" spans="1:9" ht="18" customHeight="1">
      <c r="A19311" s="323"/>
      <c r="B19311" s="302" t="s">
        <v>233</v>
      </c>
      <c r="C19311" s="325" t="s">
        <v>774</v>
      </c>
      <c r="D19311" s="325">
        <v>159.5</v>
      </c>
      <c r="E19311" s="46">
        <v>42000</v>
      </c>
      <c r="F19311" s="130">
        <f t="shared" si="300"/>
        <v>6699000</v>
      </c>
      <c r="G19311" s="69"/>
    </row>
    <row r="19312" spans="1:9" ht="18" customHeight="1">
      <c r="A19312" s="323"/>
      <c r="B19312" s="302" t="s">
        <v>233</v>
      </c>
      <c r="C19312" s="325" t="s">
        <v>1127</v>
      </c>
      <c r="D19312" s="325">
        <v>98.4</v>
      </c>
      <c r="E19312" s="46">
        <v>42000</v>
      </c>
      <c r="F19312" s="130">
        <f t="shared" si="300"/>
        <v>4132800.0000000005</v>
      </c>
      <c r="G19312" s="69"/>
    </row>
    <row r="19313" spans="1:8" ht="18" customHeight="1">
      <c r="A19313" s="323"/>
      <c r="B19313" s="302" t="s">
        <v>233</v>
      </c>
      <c r="C19313" s="325" t="s">
        <v>745</v>
      </c>
      <c r="D19313" s="325">
        <v>48.5</v>
      </c>
      <c r="E19313" s="46">
        <v>42000</v>
      </c>
      <c r="F19313" s="130">
        <f t="shared" si="300"/>
        <v>2037000</v>
      </c>
      <c r="G19313" s="69"/>
    </row>
    <row r="19314" spans="1:8" ht="18" customHeight="1">
      <c r="A19314" s="323"/>
      <c r="B19314" s="302" t="s">
        <v>233</v>
      </c>
      <c r="C19314" s="325" t="s">
        <v>214</v>
      </c>
      <c r="D19314" s="325">
        <v>45</v>
      </c>
      <c r="E19314" s="46">
        <v>42000</v>
      </c>
      <c r="F19314" s="130">
        <f t="shared" si="300"/>
        <v>1890000</v>
      </c>
      <c r="G19314" s="69"/>
    </row>
    <row r="19315" spans="1:8" ht="18" customHeight="1">
      <c r="A19315" s="323"/>
      <c r="B19315" s="302"/>
      <c r="C19315" s="325"/>
      <c r="D19315" s="325"/>
      <c r="E19315" s="46"/>
      <c r="F19315" s="130">
        <f t="shared" si="300"/>
        <v>0</v>
      </c>
      <c r="G19315" s="69"/>
    </row>
    <row r="19316" spans="1:8" ht="18" customHeight="1">
      <c r="A19316" s="323" t="s">
        <v>2463</v>
      </c>
      <c r="B19316" s="302" t="s">
        <v>510</v>
      </c>
      <c r="C19316" s="325" t="s">
        <v>3751</v>
      </c>
      <c r="D19316" s="325">
        <v>118.8</v>
      </c>
      <c r="E19316" s="46">
        <v>35500</v>
      </c>
      <c r="F19316" s="130">
        <f t="shared" si="300"/>
        <v>4217400</v>
      </c>
      <c r="G19316" s="86">
        <f>SUM(F19316:F19317)</f>
        <v>5547400</v>
      </c>
      <c r="H19316" s="277" t="s">
        <v>2474</v>
      </c>
    </row>
    <row r="19317" spans="1:8" ht="18" customHeight="1">
      <c r="A19317" s="323"/>
      <c r="B19317" s="302" t="s">
        <v>31</v>
      </c>
      <c r="C19317" s="325" t="s">
        <v>3752</v>
      </c>
      <c r="D19317" s="325">
        <v>38</v>
      </c>
      <c r="E19317" s="46">
        <v>35000</v>
      </c>
      <c r="F19317" s="130">
        <f t="shared" si="300"/>
        <v>1330000</v>
      </c>
      <c r="G19317" s="69"/>
    </row>
    <row r="19318" spans="1:8" ht="18" customHeight="1">
      <c r="A19318" s="323"/>
      <c r="B19318" s="302"/>
      <c r="C19318" s="325"/>
      <c r="D19318" s="325"/>
      <c r="E19318" s="46"/>
      <c r="F19318" s="130">
        <f t="shared" si="300"/>
        <v>0</v>
      </c>
      <c r="G19318" s="69"/>
    </row>
    <row r="19319" spans="1:8" ht="18" customHeight="1">
      <c r="A19319" s="323" t="s">
        <v>316</v>
      </c>
      <c r="B19319" s="302" t="s">
        <v>31</v>
      </c>
      <c r="C19319" s="325" t="s">
        <v>15</v>
      </c>
      <c r="D19319" s="325">
        <v>198.8</v>
      </c>
      <c r="E19319" s="46">
        <v>33000</v>
      </c>
      <c r="F19319" s="130">
        <f t="shared" si="300"/>
        <v>6560400</v>
      </c>
      <c r="G19319" s="86">
        <f>SUM(F19319:F19322)</f>
        <v>19815400</v>
      </c>
      <c r="H19319" s="277" t="s">
        <v>2474</v>
      </c>
    </row>
    <row r="19320" spans="1:8" ht="18" customHeight="1">
      <c r="A19320" s="323"/>
      <c r="B19320" s="302" t="s">
        <v>31</v>
      </c>
      <c r="C19320" s="325" t="s">
        <v>62</v>
      </c>
      <c r="D19320" s="325">
        <v>75</v>
      </c>
      <c r="E19320" s="46">
        <v>33000</v>
      </c>
      <c r="F19320" s="130">
        <f t="shared" si="300"/>
        <v>2475000</v>
      </c>
      <c r="G19320" s="69"/>
    </row>
    <row r="19321" spans="1:8" ht="18" customHeight="1">
      <c r="A19321" s="323"/>
      <c r="B19321" s="302" t="s">
        <v>31</v>
      </c>
      <c r="C19321" s="325" t="s">
        <v>396</v>
      </c>
      <c r="D19321" s="325">
        <v>105</v>
      </c>
      <c r="E19321" s="46">
        <v>33000</v>
      </c>
      <c r="F19321" s="130">
        <f t="shared" si="300"/>
        <v>3465000</v>
      </c>
      <c r="G19321" s="69"/>
    </row>
    <row r="19322" spans="1:8" ht="18" customHeight="1">
      <c r="A19322" s="323"/>
      <c r="B19322" s="302" t="s">
        <v>31</v>
      </c>
      <c r="C19322" s="325" t="s">
        <v>1068</v>
      </c>
      <c r="D19322" s="325">
        <v>209</v>
      </c>
      <c r="E19322" s="46">
        <v>35000</v>
      </c>
      <c r="F19322" s="130">
        <f t="shared" si="300"/>
        <v>7315000</v>
      </c>
      <c r="G19322" s="69"/>
    </row>
    <row r="19323" spans="1:8" ht="18" customHeight="1">
      <c r="A19323" s="323"/>
      <c r="B19323" s="302"/>
      <c r="C19323" s="325"/>
      <c r="D19323" s="325"/>
      <c r="E19323" s="46"/>
      <c r="F19323" s="130">
        <f t="shared" si="300"/>
        <v>0</v>
      </c>
      <c r="G19323" s="69"/>
    </row>
    <row r="19324" spans="1:8" ht="18" customHeight="1">
      <c r="A19324" s="323" t="s">
        <v>3753</v>
      </c>
      <c r="B19324" s="302" t="s">
        <v>31</v>
      </c>
      <c r="C19324" s="325" t="s">
        <v>1382</v>
      </c>
      <c r="D19324" s="325">
        <v>974.7</v>
      </c>
      <c r="E19324" s="46">
        <v>36500</v>
      </c>
      <c r="F19324" s="130">
        <f t="shared" si="300"/>
        <v>35576550</v>
      </c>
      <c r="G19324" s="86">
        <f>F19324</f>
        <v>35576550</v>
      </c>
      <c r="H19324" s="277" t="s">
        <v>2474</v>
      </c>
    </row>
    <row r="19325" spans="1:8" ht="18" customHeight="1">
      <c r="A19325" s="323"/>
      <c r="B19325" s="302"/>
      <c r="C19325" s="325"/>
      <c r="D19325" s="325"/>
      <c r="E19325" s="46"/>
      <c r="F19325" s="130">
        <f t="shared" si="300"/>
        <v>0</v>
      </c>
      <c r="G19325" s="69"/>
    </row>
    <row r="19326" spans="1:8" ht="18" customHeight="1">
      <c r="A19326" s="323" t="s">
        <v>438</v>
      </c>
      <c r="B19326" s="302" t="s">
        <v>31</v>
      </c>
      <c r="C19326" s="325" t="s">
        <v>3159</v>
      </c>
      <c r="D19326" s="325">
        <v>26.8</v>
      </c>
      <c r="E19326" s="46">
        <v>36500</v>
      </c>
      <c r="F19326" s="130">
        <f t="shared" si="300"/>
        <v>978200</v>
      </c>
      <c r="G19326" s="86">
        <f>F19326</f>
        <v>978200</v>
      </c>
      <c r="H19326" s="277" t="s">
        <v>2474</v>
      </c>
    </row>
    <row r="19327" spans="1:8" ht="18" customHeight="1">
      <c r="A19327" s="323"/>
      <c r="B19327" s="302"/>
      <c r="C19327" s="325"/>
      <c r="D19327" s="325"/>
      <c r="E19327" s="46"/>
      <c r="F19327" s="130">
        <f t="shared" si="300"/>
        <v>0</v>
      </c>
      <c r="G19327" s="69"/>
    </row>
    <row r="19328" spans="1:8" ht="18" customHeight="1">
      <c r="A19328" s="323" t="s">
        <v>523</v>
      </c>
      <c r="B19328" s="302" t="s">
        <v>31</v>
      </c>
      <c r="C19328" s="325" t="s">
        <v>919</v>
      </c>
      <c r="D19328" s="325">
        <v>205</v>
      </c>
      <c r="E19328" s="46">
        <v>35000</v>
      </c>
      <c r="F19328" s="130">
        <f t="shared" si="300"/>
        <v>7175000</v>
      </c>
      <c r="G19328" s="86">
        <f>SUM(F19328:F19331)</f>
        <v>22694850</v>
      </c>
      <c r="H19328" s="277" t="s">
        <v>2474</v>
      </c>
    </row>
    <row r="19329" spans="1:8" ht="18" customHeight="1">
      <c r="A19329" s="323"/>
      <c r="B19329" s="302" t="s">
        <v>31</v>
      </c>
      <c r="C19329" s="325" t="s">
        <v>2075</v>
      </c>
      <c r="D19329" s="325">
        <v>177.6</v>
      </c>
      <c r="E19329" s="46">
        <v>35000</v>
      </c>
      <c r="F19329" s="130">
        <f t="shared" si="300"/>
        <v>6216000</v>
      </c>
      <c r="G19329" s="69"/>
    </row>
    <row r="19330" spans="1:8" ht="18" customHeight="1">
      <c r="A19330" s="323"/>
      <c r="B19330" s="302" t="s">
        <v>570</v>
      </c>
      <c r="C19330" s="325" t="s">
        <v>519</v>
      </c>
      <c r="D19330" s="325">
        <v>129</v>
      </c>
      <c r="E19330" s="46">
        <v>36500</v>
      </c>
      <c r="F19330" s="130">
        <f t="shared" si="300"/>
        <v>4708500</v>
      </c>
      <c r="G19330" s="69"/>
    </row>
    <row r="19331" spans="1:8" ht="18" customHeight="1">
      <c r="A19331" s="323"/>
      <c r="B19331" s="302" t="s">
        <v>570</v>
      </c>
      <c r="C19331" s="325" t="s">
        <v>787</v>
      </c>
      <c r="D19331" s="325">
        <v>125.9</v>
      </c>
      <c r="E19331" s="46">
        <v>36500</v>
      </c>
      <c r="F19331" s="130">
        <f t="shared" si="300"/>
        <v>4595350</v>
      </c>
      <c r="G19331" s="69"/>
    </row>
    <row r="19332" spans="1:8" ht="18" customHeight="1">
      <c r="A19332" s="323"/>
      <c r="B19332" s="302"/>
      <c r="C19332" s="325"/>
      <c r="D19332" s="325"/>
      <c r="E19332" s="46"/>
      <c r="F19332" s="130">
        <f t="shared" si="300"/>
        <v>0</v>
      </c>
      <c r="G19332" s="69"/>
    </row>
    <row r="19333" spans="1:8" ht="18" customHeight="1">
      <c r="A19333" s="323" t="s">
        <v>63</v>
      </c>
      <c r="B19333" s="302" t="s">
        <v>31</v>
      </c>
      <c r="C19333" s="325" t="s">
        <v>442</v>
      </c>
      <c r="D19333" s="325">
        <v>100.3</v>
      </c>
      <c r="E19333" s="46">
        <v>37000</v>
      </c>
      <c r="F19333" s="130">
        <f t="shared" si="300"/>
        <v>3711100</v>
      </c>
      <c r="G19333" s="86">
        <f>F19333</f>
        <v>3711100</v>
      </c>
      <c r="H19333" s="277" t="s">
        <v>2474</v>
      </c>
    </row>
    <row r="19334" spans="1:8" ht="18" customHeight="1">
      <c r="A19334" s="323"/>
      <c r="B19334" s="302"/>
      <c r="C19334" s="325"/>
      <c r="D19334" s="325"/>
      <c r="E19334" s="46"/>
      <c r="F19334" s="130">
        <f t="shared" si="300"/>
        <v>0</v>
      </c>
      <c r="G19334" s="69"/>
    </row>
    <row r="19335" spans="1:8" ht="18" customHeight="1">
      <c r="A19335" s="323" t="s">
        <v>235</v>
      </c>
      <c r="B19335" s="302" t="s">
        <v>23</v>
      </c>
      <c r="C19335" s="325" t="s">
        <v>14</v>
      </c>
      <c r="D19335" s="325">
        <v>20</v>
      </c>
      <c r="E19335" s="46">
        <v>35000</v>
      </c>
      <c r="F19335" s="130">
        <f t="shared" si="300"/>
        <v>700000</v>
      </c>
      <c r="G19335" s="86">
        <f>SUM(F19335:F19336)</f>
        <v>2318800</v>
      </c>
      <c r="H19335" s="277" t="s">
        <v>2474</v>
      </c>
    </row>
    <row r="19336" spans="1:8" ht="18" customHeight="1">
      <c r="A19336" s="323"/>
      <c r="B19336" s="302" t="s">
        <v>31</v>
      </c>
      <c r="C19336" s="325" t="s">
        <v>581</v>
      </c>
      <c r="D19336" s="325">
        <v>45.6</v>
      </c>
      <c r="E19336" s="46">
        <v>35500</v>
      </c>
      <c r="F19336" s="130">
        <f t="shared" si="300"/>
        <v>1618800</v>
      </c>
      <c r="G19336" s="69"/>
    </row>
    <row r="19337" spans="1:8" ht="18" customHeight="1">
      <c r="A19337" s="323"/>
      <c r="B19337" s="302"/>
      <c r="C19337" s="325"/>
      <c r="D19337" s="325"/>
      <c r="E19337" s="46"/>
      <c r="F19337" s="130">
        <f t="shared" si="300"/>
        <v>0</v>
      </c>
      <c r="G19337" s="69"/>
    </row>
    <row r="19338" spans="1:8" ht="18" customHeight="1">
      <c r="A19338" s="458" t="s">
        <v>2458</v>
      </c>
      <c r="B19338" s="302" t="s">
        <v>13</v>
      </c>
      <c r="C19338" s="325" t="s">
        <v>455</v>
      </c>
      <c r="D19338" s="325">
        <v>508.5</v>
      </c>
      <c r="E19338" s="46">
        <v>32000</v>
      </c>
      <c r="F19338" s="130">
        <f t="shared" si="300"/>
        <v>16272000</v>
      </c>
      <c r="G19338" s="86">
        <f>SUM(F19338:F19349)</f>
        <v>69978850</v>
      </c>
      <c r="H19338" s="277" t="s">
        <v>2474</v>
      </c>
    </row>
    <row r="19339" spans="1:8" ht="18" customHeight="1">
      <c r="A19339" s="323"/>
      <c r="B19339" s="302" t="s">
        <v>13</v>
      </c>
      <c r="C19339" s="325" t="s">
        <v>75</v>
      </c>
      <c r="D19339" s="325">
        <v>50</v>
      </c>
      <c r="E19339" s="46">
        <v>32000</v>
      </c>
      <c r="F19339" s="130">
        <f t="shared" si="300"/>
        <v>1600000</v>
      </c>
      <c r="G19339" s="69"/>
    </row>
    <row r="19340" spans="1:8" ht="18" customHeight="1">
      <c r="A19340" s="323"/>
      <c r="B19340" s="302" t="s">
        <v>13</v>
      </c>
      <c r="C19340" s="325" t="s">
        <v>25</v>
      </c>
      <c r="D19340" s="325">
        <v>100</v>
      </c>
      <c r="E19340" s="46">
        <v>32000</v>
      </c>
      <c r="F19340" s="130">
        <f t="shared" si="300"/>
        <v>3200000</v>
      </c>
      <c r="G19340" s="69"/>
    </row>
    <row r="19341" spans="1:8" ht="18" customHeight="1">
      <c r="A19341" s="323"/>
      <c r="B19341" s="302" t="s">
        <v>23</v>
      </c>
      <c r="C19341" s="325" t="s">
        <v>497</v>
      </c>
      <c r="D19341" s="325">
        <v>175.4</v>
      </c>
      <c r="E19341" s="46">
        <v>35000</v>
      </c>
      <c r="F19341" s="130">
        <f t="shared" si="300"/>
        <v>6139000</v>
      </c>
      <c r="G19341" s="69"/>
    </row>
    <row r="19342" spans="1:8" ht="18" customHeight="1">
      <c r="A19342" s="323"/>
      <c r="B19342" s="302" t="s">
        <v>23</v>
      </c>
      <c r="C19342" s="325" t="s">
        <v>498</v>
      </c>
      <c r="D19342" s="325">
        <v>161.30000000000001</v>
      </c>
      <c r="E19342" s="46">
        <v>35000</v>
      </c>
      <c r="F19342" s="130">
        <f t="shared" si="300"/>
        <v>5645500</v>
      </c>
      <c r="G19342" s="69"/>
    </row>
    <row r="19343" spans="1:8" ht="18" customHeight="1">
      <c r="A19343" s="323"/>
      <c r="B19343" s="302" t="s">
        <v>31</v>
      </c>
      <c r="C19343" s="325" t="s">
        <v>75</v>
      </c>
      <c r="D19343" s="325">
        <v>25</v>
      </c>
      <c r="E19343" s="46">
        <v>34000</v>
      </c>
      <c r="F19343" s="130">
        <f t="shared" si="300"/>
        <v>850000</v>
      </c>
      <c r="G19343" s="69"/>
    </row>
    <row r="19344" spans="1:8" ht="18" customHeight="1">
      <c r="A19344" s="323"/>
      <c r="B19344" s="302" t="s">
        <v>31</v>
      </c>
      <c r="C19344" s="325" t="s">
        <v>974</v>
      </c>
      <c r="D19344" s="325">
        <v>96.8</v>
      </c>
      <c r="E19344" s="46">
        <v>34000</v>
      </c>
      <c r="F19344" s="130">
        <f t="shared" si="300"/>
        <v>3291200</v>
      </c>
      <c r="G19344" s="69"/>
    </row>
    <row r="19345" spans="1:9" ht="18" customHeight="1">
      <c r="A19345" s="323"/>
      <c r="B19345" s="302" t="s">
        <v>31</v>
      </c>
      <c r="C19345" s="325" t="s">
        <v>25</v>
      </c>
      <c r="D19345" s="325">
        <v>25</v>
      </c>
      <c r="E19345" s="46">
        <v>34000</v>
      </c>
      <c r="F19345" s="130">
        <f t="shared" si="300"/>
        <v>850000</v>
      </c>
      <c r="G19345" s="69"/>
    </row>
    <row r="19346" spans="1:9" ht="18" customHeight="1">
      <c r="A19346" s="323"/>
      <c r="B19346" s="302" t="s">
        <v>31</v>
      </c>
      <c r="C19346" s="325" t="s">
        <v>2388</v>
      </c>
      <c r="D19346" s="325">
        <v>123.8</v>
      </c>
      <c r="E19346" s="46">
        <v>34000</v>
      </c>
      <c r="F19346" s="130">
        <f t="shared" si="300"/>
        <v>4209200</v>
      </c>
      <c r="G19346" s="69"/>
    </row>
    <row r="19347" spans="1:9" ht="18" customHeight="1">
      <c r="A19347" s="323"/>
      <c r="B19347" s="302" t="s">
        <v>31</v>
      </c>
      <c r="C19347" s="325" t="s">
        <v>3601</v>
      </c>
      <c r="D19347" s="325">
        <v>105.3</v>
      </c>
      <c r="E19347" s="46">
        <v>34500</v>
      </c>
      <c r="F19347" s="130">
        <f t="shared" si="300"/>
        <v>3632850</v>
      </c>
      <c r="G19347" s="69"/>
    </row>
    <row r="19348" spans="1:9" ht="18" customHeight="1">
      <c r="A19348" s="323"/>
      <c r="B19348" s="302" t="s">
        <v>31</v>
      </c>
      <c r="C19348" s="325" t="s">
        <v>62</v>
      </c>
      <c r="D19348" s="325">
        <v>206.2</v>
      </c>
      <c r="E19348" s="46">
        <v>35500</v>
      </c>
      <c r="F19348" s="130">
        <f t="shared" si="300"/>
        <v>7320100</v>
      </c>
      <c r="G19348" s="69"/>
      <c r="I19348" s="414" t="s">
        <v>3758</v>
      </c>
    </row>
    <row r="19349" spans="1:9" ht="18" customHeight="1">
      <c r="A19349" s="323"/>
      <c r="B19349" s="302" t="s">
        <v>31</v>
      </c>
      <c r="C19349" s="325" t="s">
        <v>159</v>
      </c>
      <c r="D19349" s="325">
        <v>478</v>
      </c>
      <c r="E19349" s="46">
        <v>35500</v>
      </c>
      <c r="F19349" s="130">
        <f t="shared" si="300"/>
        <v>16969000</v>
      </c>
      <c r="G19349" s="69"/>
    </row>
    <row r="19350" spans="1:9" ht="18" customHeight="1">
      <c r="A19350" s="323"/>
      <c r="B19350" s="302"/>
      <c r="C19350" s="325"/>
      <c r="D19350" s="325"/>
      <c r="E19350" s="46"/>
      <c r="F19350" s="130">
        <f t="shared" si="300"/>
        <v>0</v>
      </c>
      <c r="G19350" s="69"/>
    </row>
    <row r="19351" spans="1:9" ht="18" customHeight="1">
      <c r="A19351" s="323" t="s">
        <v>2448</v>
      </c>
      <c r="B19351" s="302" t="s">
        <v>31</v>
      </c>
      <c r="C19351" s="325" t="s">
        <v>46</v>
      </c>
      <c r="D19351" s="325">
        <v>32</v>
      </c>
      <c r="E19351" s="46">
        <v>35000</v>
      </c>
      <c r="F19351" s="130">
        <f t="shared" si="300"/>
        <v>1120000</v>
      </c>
      <c r="G19351" s="86">
        <f>SUM(F19351:F19362)</f>
        <v>27315250</v>
      </c>
      <c r="H19351" s="277" t="s">
        <v>2474</v>
      </c>
    </row>
    <row r="19352" spans="1:9" ht="18" customHeight="1">
      <c r="A19352" s="323"/>
      <c r="B19352" s="302" t="s">
        <v>31</v>
      </c>
      <c r="C19352" s="325" t="s">
        <v>75</v>
      </c>
      <c r="D19352" s="325">
        <v>34.799999999999997</v>
      </c>
      <c r="E19352" s="46">
        <v>35000</v>
      </c>
      <c r="F19352" s="130">
        <f t="shared" si="300"/>
        <v>1218000</v>
      </c>
      <c r="G19352" s="69"/>
    </row>
    <row r="19353" spans="1:9" ht="18" customHeight="1">
      <c r="A19353" s="323"/>
      <c r="B19353" s="302" t="s">
        <v>31</v>
      </c>
      <c r="C19353" s="325" t="s">
        <v>1082</v>
      </c>
      <c r="D19353" s="325">
        <v>25</v>
      </c>
      <c r="E19353" s="46">
        <v>35500</v>
      </c>
      <c r="F19353" s="130">
        <f t="shared" si="300"/>
        <v>887500</v>
      </c>
      <c r="G19353" s="69"/>
    </row>
    <row r="19354" spans="1:9" ht="18" customHeight="1">
      <c r="A19354" s="323"/>
      <c r="B19354" s="302" t="s">
        <v>31</v>
      </c>
      <c r="C19354" s="325" t="s">
        <v>60</v>
      </c>
      <c r="D19354" s="325">
        <v>126</v>
      </c>
      <c r="E19354" s="46">
        <v>35000</v>
      </c>
      <c r="F19354" s="130">
        <f t="shared" si="300"/>
        <v>4410000</v>
      </c>
      <c r="G19354" s="69"/>
    </row>
    <row r="19355" spans="1:9" ht="18" customHeight="1">
      <c r="A19355" s="323"/>
      <c r="B19355" s="302" t="s">
        <v>31</v>
      </c>
      <c r="C19355" s="325" t="s">
        <v>14</v>
      </c>
      <c r="D19355" s="325">
        <v>90</v>
      </c>
      <c r="E19355" s="46">
        <v>35500</v>
      </c>
      <c r="F19355" s="130">
        <f t="shared" si="300"/>
        <v>3195000</v>
      </c>
      <c r="G19355" s="69"/>
    </row>
    <row r="19356" spans="1:9" ht="18" customHeight="1">
      <c r="A19356" s="323"/>
      <c r="B19356" s="302" t="s">
        <v>31</v>
      </c>
      <c r="C19356" s="325" t="s">
        <v>251</v>
      </c>
      <c r="D19356" s="325">
        <v>115</v>
      </c>
      <c r="E19356" s="46">
        <v>35500</v>
      </c>
      <c r="F19356" s="130">
        <f t="shared" si="300"/>
        <v>4082500</v>
      </c>
      <c r="G19356" s="69"/>
    </row>
    <row r="19357" spans="1:9" ht="18" customHeight="1">
      <c r="A19357" s="323"/>
      <c r="B19357" s="302" t="s">
        <v>31</v>
      </c>
      <c r="C19357" s="325" t="s">
        <v>15</v>
      </c>
      <c r="D19357" s="325">
        <v>63.7</v>
      </c>
      <c r="E19357" s="46">
        <v>35500</v>
      </c>
      <c r="F19357" s="130">
        <f t="shared" si="300"/>
        <v>2261350</v>
      </c>
      <c r="G19357" s="69"/>
    </row>
    <row r="19358" spans="1:9" ht="18" customHeight="1">
      <c r="A19358" s="323"/>
      <c r="B19358" s="302" t="s">
        <v>31</v>
      </c>
      <c r="C19358" s="325" t="s">
        <v>396</v>
      </c>
      <c r="D19358" s="325">
        <v>50</v>
      </c>
      <c r="E19358" s="46">
        <v>35000</v>
      </c>
      <c r="F19358" s="130">
        <f t="shared" si="300"/>
        <v>1750000</v>
      </c>
      <c r="G19358" s="69"/>
    </row>
    <row r="19359" spans="1:9" ht="18" customHeight="1">
      <c r="A19359" s="323"/>
      <c r="B19359" s="302" t="s">
        <v>31</v>
      </c>
      <c r="C19359" s="325" t="s">
        <v>886</v>
      </c>
      <c r="D19359" s="325">
        <v>47.5</v>
      </c>
      <c r="E19359" s="46">
        <v>35000</v>
      </c>
      <c r="F19359" s="130">
        <f t="shared" si="300"/>
        <v>1662500</v>
      </c>
      <c r="G19359" s="69"/>
    </row>
    <row r="19360" spans="1:9" ht="18" customHeight="1">
      <c r="A19360" s="323"/>
      <c r="B19360" s="302" t="s">
        <v>31</v>
      </c>
      <c r="C19360" s="325" t="s">
        <v>1867</v>
      </c>
      <c r="D19360" s="325">
        <v>55</v>
      </c>
      <c r="E19360" s="46">
        <v>35500</v>
      </c>
      <c r="F19360" s="130">
        <f t="shared" si="300"/>
        <v>1952500</v>
      </c>
      <c r="G19360" s="69"/>
    </row>
    <row r="19361" spans="1:8" ht="18" customHeight="1">
      <c r="A19361" s="323"/>
      <c r="B19361" s="302" t="s">
        <v>31</v>
      </c>
      <c r="C19361" s="325" t="s">
        <v>502</v>
      </c>
      <c r="D19361" s="325">
        <v>45.8</v>
      </c>
      <c r="E19361" s="46">
        <v>35500</v>
      </c>
      <c r="F19361" s="130">
        <f t="shared" si="300"/>
        <v>1625900</v>
      </c>
      <c r="G19361" s="69"/>
    </row>
    <row r="19362" spans="1:8" ht="18" customHeight="1">
      <c r="A19362" s="323"/>
      <c r="B19362" s="302" t="s">
        <v>31</v>
      </c>
      <c r="C19362" s="325" t="s">
        <v>1029</v>
      </c>
      <c r="D19362" s="325">
        <v>90</v>
      </c>
      <c r="E19362" s="46">
        <v>35000</v>
      </c>
      <c r="F19362" s="130">
        <f t="shared" si="300"/>
        <v>3150000</v>
      </c>
      <c r="G19362" s="69"/>
    </row>
    <row r="19363" spans="1:8" ht="18" customHeight="1">
      <c r="A19363" s="323"/>
      <c r="B19363" s="302"/>
      <c r="C19363" s="325"/>
      <c r="D19363" s="325"/>
      <c r="E19363" s="46"/>
      <c r="F19363" s="130">
        <f t="shared" si="300"/>
        <v>0</v>
      </c>
      <c r="G19363" s="69"/>
    </row>
    <row r="19364" spans="1:8" ht="18" customHeight="1">
      <c r="A19364" s="323" t="s">
        <v>392</v>
      </c>
      <c r="B19364" s="323" t="s">
        <v>31</v>
      </c>
      <c r="C19364" s="325" t="s">
        <v>2750</v>
      </c>
      <c r="D19364" s="325">
        <v>140.69999999999999</v>
      </c>
      <c r="E19364" s="46">
        <v>35500</v>
      </c>
      <c r="F19364" s="130">
        <f t="shared" si="300"/>
        <v>4994850</v>
      </c>
      <c r="G19364" s="86">
        <f>F19364</f>
        <v>4994850</v>
      </c>
      <c r="H19364" s="277" t="s">
        <v>2474</v>
      </c>
    </row>
    <row r="19365" spans="1:8" ht="18" customHeight="1">
      <c r="A19365" s="323"/>
      <c r="B19365" s="302"/>
      <c r="C19365" s="325"/>
      <c r="D19365" s="325"/>
      <c r="E19365" s="46"/>
      <c r="F19365" s="130">
        <f t="shared" si="300"/>
        <v>0</v>
      </c>
      <c r="G19365" s="69"/>
    </row>
    <row r="19366" spans="1:8" ht="18" customHeight="1">
      <c r="A19366" s="323" t="s">
        <v>1843</v>
      </c>
      <c r="B19366" s="302" t="s">
        <v>13</v>
      </c>
      <c r="C19366" s="325" t="s">
        <v>1679</v>
      </c>
      <c r="D19366" s="325">
        <v>313</v>
      </c>
      <c r="E19366" s="46">
        <v>30500</v>
      </c>
      <c r="F19366" s="130">
        <f t="shared" ref="F19366:F19450" si="301">E19366*D19366</f>
        <v>9546500</v>
      </c>
      <c r="G19366" s="86">
        <f>SUM(F19366:F19370)</f>
        <v>45388250</v>
      </c>
      <c r="H19366" s="277" t="s">
        <v>2474</v>
      </c>
    </row>
    <row r="19367" spans="1:8" ht="18" customHeight="1">
      <c r="A19367" s="323"/>
      <c r="B19367" s="302" t="s">
        <v>13</v>
      </c>
      <c r="C19367" s="325" t="s">
        <v>1727</v>
      </c>
      <c r="D19367" s="325">
        <v>300</v>
      </c>
      <c r="E19367" s="46">
        <v>30500</v>
      </c>
      <c r="F19367" s="130">
        <f t="shared" si="301"/>
        <v>9150000</v>
      </c>
      <c r="G19367" s="69"/>
    </row>
    <row r="19368" spans="1:8" ht="18" customHeight="1">
      <c r="A19368" s="323"/>
      <c r="B19368" s="302" t="s">
        <v>13</v>
      </c>
      <c r="C19368" s="325" t="s">
        <v>1744</v>
      </c>
      <c r="D19368" s="325">
        <v>94.5</v>
      </c>
      <c r="E19368" s="46">
        <v>30500</v>
      </c>
      <c r="F19368" s="130">
        <f t="shared" si="301"/>
        <v>2882250</v>
      </c>
      <c r="G19368" s="69"/>
    </row>
    <row r="19369" spans="1:8" ht="18" customHeight="1">
      <c r="A19369" s="323"/>
      <c r="B19369" s="302" t="s">
        <v>23</v>
      </c>
      <c r="C19369" s="325" t="s">
        <v>3240</v>
      </c>
      <c r="D19369" s="325">
        <v>369.5</v>
      </c>
      <c r="E19369" s="46">
        <v>33000</v>
      </c>
      <c r="F19369" s="130">
        <f t="shared" si="301"/>
        <v>12193500</v>
      </c>
      <c r="G19369" s="69"/>
    </row>
    <row r="19370" spans="1:8" ht="18" customHeight="1">
      <c r="A19370" s="323"/>
      <c r="B19370" s="302" t="s">
        <v>23</v>
      </c>
      <c r="C19370" s="325" t="s">
        <v>1178</v>
      </c>
      <c r="D19370" s="325">
        <v>352</v>
      </c>
      <c r="E19370" s="46">
        <v>33000</v>
      </c>
      <c r="F19370" s="130">
        <f t="shared" si="301"/>
        <v>11616000</v>
      </c>
      <c r="G19370" s="69"/>
    </row>
    <row r="19371" spans="1:8" ht="18" customHeight="1">
      <c r="A19371" s="323"/>
      <c r="B19371" s="302"/>
      <c r="C19371" s="325"/>
      <c r="D19371" s="325"/>
      <c r="E19371" s="46"/>
      <c r="F19371" s="130">
        <f t="shared" si="301"/>
        <v>0</v>
      </c>
      <c r="G19371" s="69"/>
    </row>
    <row r="19372" spans="1:8" ht="18" customHeight="1">
      <c r="A19372" s="323" t="s">
        <v>210</v>
      </c>
      <c r="B19372" s="302" t="s">
        <v>23</v>
      </c>
      <c r="C19372" s="325" t="s">
        <v>1148</v>
      </c>
      <c r="D19372" s="325">
        <v>25</v>
      </c>
      <c r="E19372" s="46">
        <v>31000</v>
      </c>
      <c r="F19372" s="130">
        <f t="shared" si="301"/>
        <v>775000</v>
      </c>
      <c r="G19372" s="86">
        <f>SUM(F19372:F19376)</f>
        <v>31389200</v>
      </c>
      <c r="H19372" s="277" t="s">
        <v>2474</v>
      </c>
    </row>
    <row r="19373" spans="1:8" ht="18" customHeight="1">
      <c r="A19373" s="323"/>
      <c r="B19373" s="302" t="s">
        <v>23</v>
      </c>
      <c r="C19373" s="325" t="s">
        <v>1026</v>
      </c>
      <c r="D19373" s="325">
        <v>226</v>
      </c>
      <c r="E19373" s="46">
        <v>31500</v>
      </c>
      <c r="F19373" s="130">
        <f t="shared" si="301"/>
        <v>7119000</v>
      </c>
      <c r="G19373" s="69"/>
    </row>
    <row r="19374" spans="1:8" ht="18" customHeight="1">
      <c r="A19374" s="323"/>
      <c r="B19374" s="302" t="s">
        <v>23</v>
      </c>
      <c r="C19374" s="325" t="s">
        <v>344</v>
      </c>
      <c r="D19374" s="325">
        <v>75</v>
      </c>
      <c r="E19374" s="46">
        <v>31000</v>
      </c>
      <c r="F19374" s="130">
        <f t="shared" si="301"/>
        <v>2325000</v>
      </c>
      <c r="G19374" s="69"/>
    </row>
    <row r="19375" spans="1:8" ht="18" customHeight="1">
      <c r="A19375" s="323"/>
      <c r="B19375" s="302" t="s">
        <v>132</v>
      </c>
      <c r="C19375" s="325" t="s">
        <v>416</v>
      </c>
      <c r="D19375" s="325">
        <v>168.4</v>
      </c>
      <c r="E19375" s="46">
        <v>35500</v>
      </c>
      <c r="F19375" s="130">
        <f t="shared" si="301"/>
        <v>5978200</v>
      </c>
      <c r="G19375" s="69"/>
    </row>
    <row r="19376" spans="1:8" ht="18" customHeight="1">
      <c r="A19376" s="323"/>
      <c r="B19376" s="302" t="s">
        <v>31</v>
      </c>
      <c r="C19376" s="325" t="s">
        <v>347</v>
      </c>
      <c r="D19376" s="325">
        <v>422</v>
      </c>
      <c r="E19376" s="46">
        <v>36000</v>
      </c>
      <c r="F19376" s="130">
        <f t="shared" si="301"/>
        <v>15192000</v>
      </c>
      <c r="G19376" s="69"/>
    </row>
    <row r="19377" spans="1:8" ht="18" customHeight="1">
      <c r="A19377" s="323"/>
      <c r="B19377" s="302"/>
      <c r="C19377" s="325"/>
      <c r="D19377" s="325"/>
      <c r="E19377" s="46"/>
      <c r="F19377" s="130">
        <f t="shared" si="301"/>
        <v>0</v>
      </c>
      <c r="G19377" s="69"/>
    </row>
    <row r="19378" spans="1:8" ht="18" customHeight="1">
      <c r="A19378" s="323" t="s">
        <v>2429</v>
      </c>
      <c r="B19378" s="302" t="s">
        <v>31</v>
      </c>
      <c r="C19378" s="325" t="s">
        <v>3756</v>
      </c>
      <c r="D19378" s="325">
        <v>158</v>
      </c>
      <c r="E19378" s="46">
        <v>35500</v>
      </c>
      <c r="F19378" s="130">
        <f t="shared" si="301"/>
        <v>5609000</v>
      </c>
      <c r="G19378" s="86">
        <f>F19378</f>
        <v>5609000</v>
      </c>
      <c r="H19378" s="277" t="s">
        <v>2474</v>
      </c>
    </row>
    <row r="19379" spans="1:8" ht="18" customHeight="1">
      <c r="A19379" s="323"/>
      <c r="B19379" s="302"/>
      <c r="C19379" s="325"/>
      <c r="D19379" s="325"/>
      <c r="E19379" s="46"/>
      <c r="F19379" s="130">
        <f t="shared" si="301"/>
        <v>0</v>
      </c>
      <c r="G19379" s="69"/>
    </row>
    <row r="19380" spans="1:8" ht="18" customHeight="1">
      <c r="A19380" s="323" t="s">
        <v>2315</v>
      </c>
      <c r="B19380" s="302" t="s">
        <v>23</v>
      </c>
      <c r="C19380" s="325" t="s">
        <v>1151</v>
      </c>
      <c r="D19380" s="325">
        <v>203</v>
      </c>
      <c r="E19380" s="46">
        <v>34000</v>
      </c>
      <c r="F19380" s="130">
        <f t="shared" si="301"/>
        <v>6902000</v>
      </c>
      <c r="G19380" s="86">
        <f>SUM(F19380:F19382)</f>
        <v>18459500</v>
      </c>
      <c r="H19380" s="277" t="s">
        <v>2474</v>
      </c>
    </row>
    <row r="19381" spans="1:8" ht="18" customHeight="1">
      <c r="A19381" s="323"/>
      <c r="B19381" s="302" t="s">
        <v>31</v>
      </c>
      <c r="C19381" s="325" t="s">
        <v>1597</v>
      </c>
      <c r="D19381" s="325">
        <v>32.5</v>
      </c>
      <c r="E19381" s="46">
        <v>34500</v>
      </c>
      <c r="F19381" s="130">
        <f t="shared" si="301"/>
        <v>1121250</v>
      </c>
      <c r="G19381" s="69"/>
    </row>
    <row r="19382" spans="1:8" ht="18" customHeight="1">
      <c r="A19382" s="323"/>
      <c r="B19382" s="302" t="s">
        <v>31</v>
      </c>
      <c r="C19382" s="325" t="s">
        <v>3757</v>
      </c>
      <c r="D19382" s="325">
        <v>302.5</v>
      </c>
      <c r="E19382" s="46">
        <v>34500</v>
      </c>
      <c r="F19382" s="130">
        <f t="shared" si="301"/>
        <v>10436250</v>
      </c>
      <c r="G19382" s="69"/>
    </row>
    <row r="19383" spans="1:8" ht="18" customHeight="1">
      <c r="A19383" s="323"/>
      <c r="B19383" s="302"/>
      <c r="C19383" s="325"/>
      <c r="D19383" s="325"/>
      <c r="E19383" s="46"/>
      <c r="F19383" s="130">
        <f t="shared" si="301"/>
        <v>0</v>
      </c>
      <c r="G19383" s="69"/>
    </row>
    <row r="19384" spans="1:8" ht="18" customHeight="1">
      <c r="A19384" s="323" t="s">
        <v>330</v>
      </c>
      <c r="B19384" s="302" t="s">
        <v>31</v>
      </c>
      <c r="C19384" s="325" t="s">
        <v>349</v>
      </c>
      <c r="D19384" s="325">
        <v>36.4</v>
      </c>
      <c r="E19384" s="46">
        <v>35000</v>
      </c>
      <c r="F19384" s="130">
        <f t="shared" si="301"/>
        <v>1274000</v>
      </c>
      <c r="G19384" s="86">
        <f>F19384</f>
        <v>1274000</v>
      </c>
      <c r="H19384" s="277" t="s">
        <v>2474</v>
      </c>
    </row>
    <row r="19385" spans="1:8" ht="18" customHeight="1">
      <c r="A19385" s="323"/>
      <c r="B19385" s="302"/>
      <c r="C19385" s="325"/>
      <c r="D19385" s="325"/>
      <c r="E19385" s="46"/>
      <c r="F19385" s="130">
        <f t="shared" si="301"/>
        <v>0</v>
      </c>
      <c r="G19385" s="69"/>
    </row>
    <row r="19386" spans="1:8" ht="18" customHeight="1">
      <c r="A19386" s="323" t="s">
        <v>1410</v>
      </c>
      <c r="B19386" s="302" t="s">
        <v>390</v>
      </c>
      <c r="C19386" s="325" t="s">
        <v>749</v>
      </c>
      <c r="D19386" s="325">
        <v>94</v>
      </c>
      <c r="E19386" s="46">
        <v>32000</v>
      </c>
      <c r="F19386" s="130">
        <f t="shared" si="301"/>
        <v>3008000</v>
      </c>
      <c r="G19386" s="86">
        <f>F19386</f>
        <v>3008000</v>
      </c>
      <c r="H19386" s="277" t="s">
        <v>2474</v>
      </c>
    </row>
    <row r="19387" spans="1:8" ht="18" customHeight="1">
      <c r="A19387" s="323"/>
      <c r="B19387" s="302"/>
      <c r="C19387" s="325"/>
      <c r="D19387" s="325"/>
      <c r="E19387" s="46"/>
      <c r="F19387" s="130">
        <f t="shared" si="301"/>
        <v>0</v>
      </c>
      <c r="G19387" s="69"/>
    </row>
    <row r="19388" spans="1:8" ht="18" customHeight="1">
      <c r="A19388" s="323" t="s">
        <v>321</v>
      </c>
      <c r="B19388" s="302" t="s">
        <v>132</v>
      </c>
      <c r="C19388" s="325" t="s">
        <v>416</v>
      </c>
      <c r="D19388" s="325">
        <v>229.4</v>
      </c>
      <c r="E19388" s="46">
        <v>34000</v>
      </c>
      <c r="F19388" s="130">
        <f t="shared" si="301"/>
        <v>7799600</v>
      </c>
      <c r="G19388" s="86">
        <f>F19388</f>
        <v>7799600</v>
      </c>
      <c r="H19388" s="277" t="s">
        <v>2474</v>
      </c>
    </row>
    <row r="19389" spans="1:8" ht="18" customHeight="1">
      <c r="A19389" s="323"/>
      <c r="B19389" s="302"/>
      <c r="C19389" s="325"/>
      <c r="D19389" s="325"/>
      <c r="E19389" s="46"/>
      <c r="F19389" s="130">
        <f t="shared" si="301"/>
        <v>0</v>
      </c>
      <c r="G19389" s="69"/>
    </row>
    <row r="19390" spans="1:8" ht="18" customHeight="1">
      <c r="A19390" s="323" t="s">
        <v>3372</v>
      </c>
      <c r="B19390" s="302" t="s">
        <v>13</v>
      </c>
      <c r="C19390" s="325" t="s">
        <v>126</v>
      </c>
      <c r="D19390" s="325">
        <v>20</v>
      </c>
      <c r="E19390" s="46">
        <v>31000</v>
      </c>
      <c r="F19390" s="130">
        <f t="shared" si="301"/>
        <v>620000</v>
      </c>
      <c r="G19390" s="86">
        <f>SUM(F19390:F19396)</f>
        <v>20270900</v>
      </c>
    </row>
    <row r="19391" spans="1:8" ht="18" customHeight="1">
      <c r="A19391" s="323"/>
      <c r="B19391" s="302" t="s">
        <v>13</v>
      </c>
      <c r="C19391" s="325" t="s">
        <v>631</v>
      </c>
      <c r="D19391" s="325">
        <v>100</v>
      </c>
      <c r="E19391" s="46">
        <v>31000</v>
      </c>
      <c r="F19391" s="130">
        <f t="shared" si="301"/>
        <v>3100000</v>
      </c>
      <c r="G19391" s="69"/>
    </row>
    <row r="19392" spans="1:8" ht="18" customHeight="1">
      <c r="A19392" s="323"/>
      <c r="B19392" s="302" t="s">
        <v>13</v>
      </c>
      <c r="C19392" s="325" t="s">
        <v>3759</v>
      </c>
      <c r="D19392" s="325">
        <v>215.8</v>
      </c>
      <c r="E19392" s="46">
        <v>31000</v>
      </c>
      <c r="F19392" s="130">
        <f t="shared" si="301"/>
        <v>6689800</v>
      </c>
      <c r="G19392" s="69"/>
    </row>
    <row r="19393" spans="1:8" ht="18" customHeight="1">
      <c r="A19393" s="323"/>
      <c r="B19393" s="302" t="s">
        <v>13</v>
      </c>
      <c r="C19393" s="325" t="s">
        <v>3760</v>
      </c>
      <c r="D19393" s="325">
        <v>176.8</v>
      </c>
      <c r="E19393" s="46">
        <v>31000</v>
      </c>
      <c r="F19393" s="130">
        <f t="shared" si="301"/>
        <v>5480800</v>
      </c>
      <c r="G19393" s="69"/>
    </row>
    <row r="19394" spans="1:8" ht="18" customHeight="1">
      <c r="A19394" s="323"/>
      <c r="B19394" s="302" t="s">
        <v>13</v>
      </c>
      <c r="C19394" s="325" t="s">
        <v>3761</v>
      </c>
      <c r="D19394" s="325">
        <v>111.3</v>
      </c>
      <c r="E19394" s="46">
        <v>31000</v>
      </c>
      <c r="F19394" s="130">
        <f t="shared" si="301"/>
        <v>3450300</v>
      </c>
      <c r="G19394" s="69"/>
    </row>
    <row r="19395" spans="1:8" ht="18" customHeight="1">
      <c r="A19395" s="323"/>
      <c r="B19395" s="302" t="s">
        <v>13</v>
      </c>
      <c r="C19395" s="325" t="s">
        <v>125</v>
      </c>
      <c r="D19395" s="325">
        <v>20</v>
      </c>
      <c r="E19395" s="46">
        <v>31000</v>
      </c>
      <c r="F19395" s="130">
        <f t="shared" si="301"/>
        <v>620000</v>
      </c>
      <c r="G19395" s="69"/>
    </row>
    <row r="19396" spans="1:8" ht="18" customHeight="1">
      <c r="A19396" s="323"/>
      <c r="B19396" s="302" t="s">
        <v>13</v>
      </c>
      <c r="C19396" s="325" t="s">
        <v>62</v>
      </c>
      <c r="D19396" s="325">
        <v>10</v>
      </c>
      <c r="E19396" s="46">
        <v>31000</v>
      </c>
      <c r="F19396" s="130">
        <f t="shared" si="301"/>
        <v>310000</v>
      </c>
      <c r="G19396" s="69"/>
    </row>
    <row r="19397" spans="1:8" ht="18" customHeight="1">
      <c r="A19397" s="323"/>
      <c r="B19397" s="302"/>
      <c r="C19397" s="325"/>
      <c r="D19397" s="325"/>
      <c r="E19397" s="46"/>
      <c r="F19397" s="130">
        <f t="shared" si="301"/>
        <v>0</v>
      </c>
      <c r="G19397" s="69"/>
    </row>
    <row r="19398" spans="1:8" ht="18" customHeight="1">
      <c r="A19398" s="323" t="s">
        <v>203</v>
      </c>
      <c r="B19398" s="302" t="s">
        <v>168</v>
      </c>
      <c r="C19398" s="325" t="s">
        <v>367</v>
      </c>
      <c r="D19398" s="325">
        <v>316.89999999999998</v>
      </c>
      <c r="E19398" s="46">
        <v>31500</v>
      </c>
      <c r="F19398" s="130">
        <f t="shared" si="301"/>
        <v>9982350</v>
      </c>
      <c r="G19398" s="86">
        <f>SUM(F19398:F19401)</f>
        <v>39318350</v>
      </c>
      <c r="H19398" s="277" t="s">
        <v>2474</v>
      </c>
    </row>
    <row r="19399" spans="1:8" ht="18" customHeight="1">
      <c r="A19399" s="323"/>
      <c r="B19399" s="302" t="s">
        <v>168</v>
      </c>
      <c r="C19399" s="325" t="s">
        <v>368</v>
      </c>
      <c r="D19399" s="325">
        <v>296</v>
      </c>
      <c r="E19399" s="46">
        <v>31500</v>
      </c>
      <c r="F19399" s="130">
        <f t="shared" si="301"/>
        <v>9324000</v>
      </c>
      <c r="G19399" s="69"/>
    </row>
    <row r="19400" spans="1:8" ht="18" customHeight="1">
      <c r="A19400" s="323"/>
      <c r="B19400" s="302" t="s">
        <v>31</v>
      </c>
      <c r="C19400" s="325" t="s">
        <v>1181</v>
      </c>
      <c r="D19400" s="325">
        <v>248</v>
      </c>
      <c r="E19400" s="46">
        <v>31500</v>
      </c>
      <c r="F19400" s="130">
        <f t="shared" si="301"/>
        <v>7812000</v>
      </c>
      <c r="G19400" s="69"/>
    </row>
    <row r="19401" spans="1:8" ht="18" customHeight="1">
      <c r="A19401" s="323"/>
      <c r="B19401" s="302" t="s">
        <v>570</v>
      </c>
      <c r="C19401" s="325" t="s">
        <v>711</v>
      </c>
      <c r="D19401" s="325">
        <v>400</v>
      </c>
      <c r="E19401" s="46">
        <v>30500</v>
      </c>
      <c r="F19401" s="130">
        <f t="shared" si="301"/>
        <v>12200000</v>
      </c>
      <c r="G19401" s="69"/>
    </row>
    <row r="19402" spans="1:8" ht="18" customHeight="1">
      <c r="A19402" s="323"/>
      <c r="B19402" s="302"/>
      <c r="C19402" s="325"/>
      <c r="D19402" s="325"/>
      <c r="E19402" s="46"/>
      <c r="F19402" s="130">
        <f t="shared" si="301"/>
        <v>0</v>
      </c>
      <c r="G19402" s="69"/>
    </row>
    <row r="19403" spans="1:8" ht="18" customHeight="1">
      <c r="A19403" s="323" t="s">
        <v>1420</v>
      </c>
      <c r="B19403" s="302" t="s">
        <v>23</v>
      </c>
      <c r="C19403" s="325" t="s">
        <v>1504</v>
      </c>
      <c r="D19403" s="325">
        <v>511.5</v>
      </c>
      <c r="E19403" s="46">
        <v>36000</v>
      </c>
      <c r="F19403" s="130">
        <f t="shared" si="301"/>
        <v>18414000</v>
      </c>
      <c r="G19403" s="86">
        <f>SUM(F19403:F19404)</f>
        <v>79557750</v>
      </c>
      <c r="H19403" s="277" t="s">
        <v>2474</v>
      </c>
    </row>
    <row r="19404" spans="1:8" ht="18" customHeight="1">
      <c r="A19404" s="323"/>
      <c r="B19404" s="302" t="s">
        <v>208</v>
      </c>
      <c r="C19404" s="325" t="s">
        <v>1421</v>
      </c>
      <c r="D19404" s="325">
        <v>1630.5</v>
      </c>
      <c r="E19404" s="46">
        <v>37500</v>
      </c>
      <c r="F19404" s="130">
        <f t="shared" si="301"/>
        <v>61143750</v>
      </c>
      <c r="G19404" s="69"/>
    </row>
    <row r="19405" spans="1:8" ht="18" customHeight="1">
      <c r="A19405" s="323"/>
      <c r="B19405" s="302"/>
      <c r="C19405" s="325"/>
      <c r="D19405" s="325"/>
      <c r="E19405" s="46"/>
      <c r="F19405" s="130">
        <f t="shared" si="301"/>
        <v>0</v>
      </c>
      <c r="G19405" s="69"/>
    </row>
    <row r="19406" spans="1:8" ht="18" customHeight="1">
      <c r="A19406" s="323" t="s">
        <v>2492</v>
      </c>
      <c r="B19406" s="302" t="s">
        <v>13</v>
      </c>
      <c r="C19406" s="325" t="s">
        <v>22</v>
      </c>
      <c r="D19406" s="325">
        <v>10</v>
      </c>
      <c r="E19406" s="46">
        <v>31000</v>
      </c>
      <c r="F19406" s="130">
        <f t="shared" si="301"/>
        <v>310000</v>
      </c>
      <c r="G19406" s="86">
        <f>F19406</f>
        <v>310000</v>
      </c>
    </row>
    <row r="19407" spans="1:8" ht="18" customHeight="1">
      <c r="A19407" s="323"/>
      <c r="B19407" s="302"/>
      <c r="C19407" s="325"/>
      <c r="D19407" s="325"/>
      <c r="E19407" s="46"/>
      <c r="F19407" s="130">
        <f t="shared" si="301"/>
        <v>0</v>
      </c>
      <c r="G19407" s="69"/>
    </row>
    <row r="19408" spans="1:8" ht="18" customHeight="1">
      <c r="A19408" s="323" t="s">
        <v>359</v>
      </c>
      <c r="B19408" s="302" t="s">
        <v>31</v>
      </c>
      <c r="C19408" s="325" t="s">
        <v>126</v>
      </c>
      <c r="D19408" s="325">
        <v>50</v>
      </c>
      <c r="E19408" s="46">
        <v>33500</v>
      </c>
      <c r="F19408" s="130">
        <f t="shared" si="301"/>
        <v>1675000</v>
      </c>
      <c r="G19408" s="86">
        <f>SUM(F19408:F19409)</f>
        <v>3350000</v>
      </c>
    </row>
    <row r="19409" spans="1:8" ht="18" customHeight="1">
      <c r="A19409" s="533"/>
      <c r="B19409" s="440" t="s">
        <v>31</v>
      </c>
      <c r="C19409" s="382" t="s">
        <v>57</v>
      </c>
      <c r="D19409" s="382">
        <v>50</v>
      </c>
      <c r="E19409" s="59">
        <v>33500</v>
      </c>
      <c r="F19409" s="132">
        <f t="shared" si="301"/>
        <v>1675000</v>
      </c>
      <c r="G19409" s="92"/>
    </row>
    <row r="19410" spans="1:8" ht="18" customHeight="1">
      <c r="A19410" s="526"/>
      <c r="B19410" s="435"/>
      <c r="C19410" s="484"/>
      <c r="D19410" s="484"/>
      <c r="E19410" s="113"/>
      <c r="F19410" s="126"/>
      <c r="G19410" s="9"/>
    </row>
    <row r="19411" spans="1:8" ht="18" customHeight="1">
      <c r="A19411" s="537">
        <v>42570</v>
      </c>
      <c r="B19411" s="355"/>
      <c r="C19411" s="491" t="s">
        <v>398</v>
      </c>
      <c r="D19411" s="525"/>
      <c r="F19411" s="127"/>
    </row>
    <row r="19412" spans="1:8" ht="18" customHeight="1">
      <c r="A19412" s="531" t="s">
        <v>3125</v>
      </c>
      <c r="B19412" s="436" t="s">
        <v>134</v>
      </c>
      <c r="C19412" s="494" t="s">
        <v>152</v>
      </c>
      <c r="D19412" s="527">
        <f>SUM(D19413:D19508)</f>
        <v>12451.600000000002</v>
      </c>
      <c r="E19412" s="166"/>
      <c r="F19412" s="166">
        <f>SUM(F19413:F19508)</f>
        <v>434179350</v>
      </c>
      <c r="G19412" s="166">
        <f>SUM(G19413:G19508)</f>
        <v>434179350</v>
      </c>
    </row>
    <row r="19413" spans="1:8" ht="18" customHeight="1">
      <c r="A19413" s="532" t="s">
        <v>2475</v>
      </c>
      <c r="B19413" s="441" t="s">
        <v>31</v>
      </c>
      <c r="C19413" s="492" t="s">
        <v>62</v>
      </c>
      <c r="D19413" s="492">
        <v>125</v>
      </c>
      <c r="E19413" s="62">
        <v>35500</v>
      </c>
      <c r="F19413" s="139">
        <f t="shared" si="301"/>
        <v>4437500</v>
      </c>
      <c r="G19413" s="85">
        <f>F19413</f>
        <v>4437500</v>
      </c>
      <c r="H19413" s="277" t="s">
        <v>2474</v>
      </c>
    </row>
    <row r="19414" spans="1:8" ht="18" customHeight="1">
      <c r="A19414" s="323"/>
      <c r="B19414" s="302"/>
      <c r="C19414" s="325"/>
      <c r="D19414" s="325"/>
      <c r="E19414" s="46"/>
      <c r="F19414" s="130">
        <f t="shared" si="301"/>
        <v>0</v>
      </c>
      <c r="G19414" s="69"/>
    </row>
    <row r="19415" spans="1:8" ht="18" customHeight="1">
      <c r="A19415" s="323" t="s">
        <v>2658</v>
      </c>
      <c r="B19415" s="302" t="s">
        <v>13</v>
      </c>
      <c r="C19415" s="325" t="s">
        <v>22</v>
      </c>
      <c r="D19415" s="325">
        <v>100</v>
      </c>
      <c r="E19415" s="46">
        <v>31000</v>
      </c>
      <c r="F19415" s="130">
        <f t="shared" si="301"/>
        <v>3100000</v>
      </c>
      <c r="G19415" s="86">
        <f>SUM(F19415:F19416)</f>
        <v>4650000</v>
      </c>
    </row>
    <row r="19416" spans="1:8" ht="18" customHeight="1">
      <c r="A19416" s="323"/>
      <c r="B19416" s="302" t="s">
        <v>13</v>
      </c>
      <c r="C19416" s="325" t="s">
        <v>85</v>
      </c>
      <c r="D19416" s="325">
        <v>50</v>
      </c>
      <c r="E19416" s="46">
        <v>31000</v>
      </c>
      <c r="F19416" s="130">
        <f t="shared" si="301"/>
        <v>1550000</v>
      </c>
      <c r="G19416" s="69"/>
    </row>
    <row r="19417" spans="1:8" ht="18" customHeight="1">
      <c r="A19417" s="323"/>
      <c r="B19417" s="302"/>
      <c r="C19417" s="325"/>
      <c r="D19417" s="325"/>
      <c r="E19417" s="46"/>
      <c r="F19417" s="130">
        <f t="shared" si="301"/>
        <v>0</v>
      </c>
      <c r="G19417" s="69"/>
    </row>
    <row r="19418" spans="1:8" ht="18" customHeight="1">
      <c r="A19418" s="323" t="s">
        <v>537</v>
      </c>
      <c r="B19418" s="302" t="s">
        <v>31</v>
      </c>
      <c r="C19418" s="325" t="s">
        <v>158</v>
      </c>
      <c r="D19418" s="325">
        <v>52.5</v>
      </c>
      <c r="E19418" s="46">
        <v>35000</v>
      </c>
      <c r="F19418" s="130">
        <f t="shared" si="301"/>
        <v>1837500</v>
      </c>
      <c r="G19418" s="86">
        <f>F19418</f>
        <v>1837500</v>
      </c>
    </row>
    <row r="19419" spans="1:8" ht="18" customHeight="1">
      <c r="A19419" s="323"/>
      <c r="B19419" s="302"/>
      <c r="C19419" s="325"/>
      <c r="D19419" s="325"/>
      <c r="E19419" s="46"/>
      <c r="F19419" s="130">
        <f t="shared" si="301"/>
        <v>0</v>
      </c>
      <c r="G19419" s="69"/>
    </row>
    <row r="19420" spans="1:8" ht="18" customHeight="1">
      <c r="A19420" s="323" t="s">
        <v>2141</v>
      </c>
      <c r="B19420" s="302" t="s">
        <v>13</v>
      </c>
      <c r="C19420" s="325" t="s">
        <v>75</v>
      </c>
      <c r="D19420" s="325">
        <v>50</v>
      </c>
      <c r="E19420" s="46">
        <v>31000</v>
      </c>
      <c r="F19420" s="130">
        <f t="shared" si="301"/>
        <v>1550000</v>
      </c>
      <c r="G19420" s="86">
        <f>SUM(F19420:F19421)</f>
        <v>4070000</v>
      </c>
    </row>
    <row r="19421" spans="1:8" ht="18" customHeight="1">
      <c r="A19421" s="323"/>
      <c r="B19421" s="302" t="s">
        <v>289</v>
      </c>
      <c r="C19421" s="325" t="s">
        <v>1654</v>
      </c>
      <c r="D19421" s="325">
        <v>80</v>
      </c>
      <c r="E19421" s="46">
        <v>31500</v>
      </c>
      <c r="F19421" s="130">
        <f t="shared" si="301"/>
        <v>2520000</v>
      </c>
      <c r="G19421" s="69"/>
    </row>
    <row r="19422" spans="1:8" ht="18" customHeight="1">
      <c r="A19422" s="323"/>
      <c r="B19422" s="302"/>
      <c r="C19422" s="325"/>
      <c r="D19422" s="325"/>
      <c r="E19422" s="46"/>
      <c r="F19422" s="130">
        <f t="shared" si="301"/>
        <v>0</v>
      </c>
      <c r="G19422" s="69"/>
    </row>
    <row r="19423" spans="1:8" ht="18" customHeight="1">
      <c r="A19423" s="323" t="s">
        <v>3764</v>
      </c>
      <c r="B19423" s="302" t="s">
        <v>13</v>
      </c>
      <c r="C19423" s="325" t="s">
        <v>60</v>
      </c>
      <c r="D19423" s="325">
        <v>50</v>
      </c>
      <c r="E19423" s="46">
        <v>31000</v>
      </c>
      <c r="F19423" s="130">
        <f t="shared" si="301"/>
        <v>1550000</v>
      </c>
      <c r="G19423" s="86">
        <f>SUM(F19423:F19424)</f>
        <v>2170000</v>
      </c>
    </row>
    <row r="19424" spans="1:8" ht="18" customHeight="1">
      <c r="A19424" s="323"/>
      <c r="B19424" s="302" t="s">
        <v>13</v>
      </c>
      <c r="C19424" s="325" t="s">
        <v>59</v>
      </c>
      <c r="D19424" s="325">
        <v>20</v>
      </c>
      <c r="E19424" s="46">
        <v>31000</v>
      </c>
      <c r="F19424" s="130">
        <f t="shared" si="301"/>
        <v>620000</v>
      </c>
      <c r="G19424" s="69"/>
    </row>
    <row r="19425" spans="1:9" ht="18" customHeight="1">
      <c r="A19425" s="323"/>
      <c r="B19425" s="302"/>
      <c r="C19425" s="325"/>
      <c r="D19425" s="325"/>
      <c r="E19425" s="46"/>
      <c r="F19425" s="130">
        <f t="shared" si="301"/>
        <v>0</v>
      </c>
      <c r="G19425" s="69"/>
    </row>
    <row r="19426" spans="1:9" ht="18" customHeight="1">
      <c r="A19426" s="323" t="s">
        <v>2626</v>
      </c>
      <c r="B19426" s="302" t="s">
        <v>31</v>
      </c>
      <c r="C19426" s="325" t="s">
        <v>1544</v>
      </c>
      <c r="D19426" s="325">
        <v>190.5</v>
      </c>
      <c r="E19426" s="46">
        <v>33500</v>
      </c>
      <c r="F19426" s="130">
        <f t="shared" si="301"/>
        <v>6381750</v>
      </c>
      <c r="G19426" s="86">
        <f>F19426</f>
        <v>6381750</v>
      </c>
      <c r="H19426" s="277" t="s">
        <v>2474</v>
      </c>
    </row>
    <row r="19427" spans="1:9" ht="18" customHeight="1">
      <c r="A19427" s="323"/>
      <c r="B19427" s="302"/>
      <c r="C19427" s="325"/>
      <c r="D19427" s="325"/>
      <c r="E19427" s="46"/>
      <c r="F19427" s="130">
        <f t="shared" si="301"/>
        <v>0</v>
      </c>
      <c r="G19427" s="86"/>
    </row>
    <row r="19428" spans="1:9" ht="18" customHeight="1">
      <c r="A19428" s="323" t="s">
        <v>2574</v>
      </c>
      <c r="B19428" s="302" t="s">
        <v>13</v>
      </c>
      <c r="C19428" s="325" t="s">
        <v>452</v>
      </c>
      <c r="D19428" s="325">
        <v>69.5</v>
      </c>
      <c r="E19428" s="46">
        <v>31000</v>
      </c>
      <c r="F19428" s="130">
        <f t="shared" si="301"/>
        <v>2154500</v>
      </c>
      <c r="G19428" s="86">
        <f>SUM(F19428:F19429)</f>
        <v>3084500</v>
      </c>
    </row>
    <row r="19429" spans="1:9" ht="18" customHeight="1">
      <c r="A19429" s="323"/>
      <c r="B19429" s="302" t="s">
        <v>13</v>
      </c>
      <c r="C19429" s="325" t="s">
        <v>25</v>
      </c>
      <c r="D19429" s="325">
        <v>30</v>
      </c>
      <c r="E19429" s="46">
        <v>31000</v>
      </c>
      <c r="F19429" s="130">
        <f t="shared" si="301"/>
        <v>930000</v>
      </c>
      <c r="G19429" s="86"/>
    </row>
    <row r="19430" spans="1:9" ht="18" customHeight="1">
      <c r="A19430" s="323"/>
      <c r="B19430" s="302"/>
      <c r="C19430" s="325"/>
      <c r="D19430" s="325"/>
      <c r="E19430" s="46"/>
      <c r="F19430" s="130">
        <f t="shared" si="301"/>
        <v>0</v>
      </c>
      <c r="G19430" s="86"/>
    </row>
    <row r="19431" spans="1:9" ht="18" customHeight="1">
      <c r="A19431" s="323" t="s">
        <v>2885</v>
      </c>
      <c r="B19431" s="302" t="s">
        <v>13</v>
      </c>
      <c r="C19431" s="325" t="s">
        <v>739</v>
      </c>
      <c r="D19431" s="325">
        <v>98.8</v>
      </c>
      <c r="E19431" s="46">
        <v>31000</v>
      </c>
      <c r="F19431" s="130">
        <f>E19431*D19431</f>
        <v>3062800</v>
      </c>
      <c r="G19431" s="86">
        <f>F19431</f>
        <v>3062800</v>
      </c>
    </row>
    <row r="19432" spans="1:9" ht="18" customHeight="1">
      <c r="A19432" s="323"/>
      <c r="B19432" s="302"/>
      <c r="C19432" s="325"/>
      <c r="D19432" s="325"/>
      <c r="E19432" s="46"/>
      <c r="F19432" s="130">
        <f t="shared" si="301"/>
        <v>0</v>
      </c>
      <c r="G19432" s="69"/>
    </row>
    <row r="19433" spans="1:9" ht="18" customHeight="1">
      <c r="A19433" s="323" t="s">
        <v>2273</v>
      </c>
      <c r="B19433" s="444" t="s">
        <v>363</v>
      </c>
      <c r="C19433" s="482" t="s">
        <v>242</v>
      </c>
      <c r="D19433" s="482">
        <f>230+156.7</f>
        <v>386.7</v>
      </c>
      <c r="E19433" s="116">
        <v>57000</v>
      </c>
      <c r="F19433" s="131">
        <f t="shared" si="301"/>
        <v>22041900</v>
      </c>
      <c r="G19433" s="86">
        <f>SUM(F19433:F19435)</f>
        <v>49840000</v>
      </c>
      <c r="I19433" s="280" t="s">
        <v>3503</v>
      </c>
    </row>
    <row r="19434" spans="1:9" ht="18" customHeight="1">
      <c r="A19434" s="323"/>
      <c r="B19434" s="444" t="s">
        <v>363</v>
      </c>
      <c r="C19434" s="482" t="s">
        <v>364</v>
      </c>
      <c r="D19434" s="482">
        <v>433.3</v>
      </c>
      <c r="E19434" s="116">
        <v>57000</v>
      </c>
      <c r="F19434" s="131">
        <f t="shared" si="301"/>
        <v>24698100</v>
      </c>
      <c r="G19434" s="69"/>
      <c r="I19434" s="280" t="s">
        <v>3503</v>
      </c>
    </row>
    <row r="19435" spans="1:9" ht="18" customHeight="1">
      <c r="A19435" s="323"/>
      <c r="B19435" s="302" t="s">
        <v>13</v>
      </c>
      <c r="C19435" s="325" t="s">
        <v>60</v>
      </c>
      <c r="D19435" s="325">
        <v>100</v>
      </c>
      <c r="E19435" s="46">
        <v>31000</v>
      </c>
      <c r="F19435" s="130">
        <f t="shared" si="301"/>
        <v>3100000</v>
      </c>
      <c r="G19435" s="69"/>
      <c r="I19435" s="280" t="s">
        <v>2785</v>
      </c>
    </row>
    <row r="19436" spans="1:9" ht="18" customHeight="1">
      <c r="A19436" s="323"/>
      <c r="B19436" s="302"/>
      <c r="C19436" s="325"/>
      <c r="D19436" s="325"/>
      <c r="E19436" s="46"/>
      <c r="F19436" s="130">
        <f t="shared" si="301"/>
        <v>0</v>
      </c>
      <c r="G19436" s="69"/>
    </row>
    <row r="19437" spans="1:9" ht="18" customHeight="1">
      <c r="A19437" s="323" t="s">
        <v>51</v>
      </c>
      <c r="B19437" s="439" t="s">
        <v>2643</v>
      </c>
      <c r="C19437" s="430" t="s">
        <v>14</v>
      </c>
      <c r="D19437" s="430">
        <v>-10</v>
      </c>
      <c r="E19437" s="54">
        <v>35500</v>
      </c>
      <c r="F19437" s="140">
        <f t="shared" si="301"/>
        <v>-355000</v>
      </c>
      <c r="G19437" s="86">
        <f>F19437</f>
        <v>-355000</v>
      </c>
      <c r="H19437" s="277" t="s">
        <v>2474</v>
      </c>
    </row>
    <row r="19438" spans="1:9" ht="18" customHeight="1">
      <c r="A19438" s="323"/>
      <c r="B19438" s="302"/>
      <c r="C19438" s="325"/>
      <c r="D19438" s="325"/>
      <c r="E19438" s="46"/>
      <c r="F19438" s="130">
        <f t="shared" si="301"/>
        <v>0</v>
      </c>
      <c r="G19438" s="69"/>
    </row>
    <row r="19439" spans="1:9" ht="18" customHeight="1">
      <c r="A19439" s="323" t="s">
        <v>2448</v>
      </c>
      <c r="B19439" s="446" t="s">
        <v>3762</v>
      </c>
      <c r="C19439" s="430" t="s">
        <v>3763</v>
      </c>
      <c r="D19439" s="430">
        <v>-3.5</v>
      </c>
      <c r="E19439" s="54">
        <v>33500</v>
      </c>
      <c r="F19439" s="140">
        <f t="shared" si="301"/>
        <v>-117250</v>
      </c>
      <c r="G19439" s="86">
        <f>SUM(F19439:F19440)</f>
        <v>6665750</v>
      </c>
      <c r="H19439" s="277" t="s">
        <v>2474</v>
      </c>
    </row>
    <row r="19440" spans="1:9" ht="18" customHeight="1">
      <c r="A19440" s="323"/>
      <c r="B19440" s="302" t="s">
        <v>1512</v>
      </c>
      <c r="C19440" s="325" t="s">
        <v>391</v>
      </c>
      <c r="D19440" s="325">
        <v>199.5</v>
      </c>
      <c r="E19440" s="46">
        <v>34000</v>
      </c>
      <c r="F19440" s="130">
        <f>E19440*D19440</f>
        <v>6783000</v>
      </c>
      <c r="G19440" s="86"/>
    </row>
    <row r="19441" spans="1:8" ht="18" customHeight="1">
      <c r="A19441" s="323"/>
      <c r="B19441" s="302"/>
      <c r="C19441" s="325"/>
      <c r="D19441" s="325"/>
      <c r="E19441" s="46"/>
      <c r="F19441" s="130">
        <f t="shared" si="301"/>
        <v>0</v>
      </c>
      <c r="G19441" s="69"/>
    </row>
    <row r="19442" spans="1:8" ht="18" customHeight="1">
      <c r="A19442" s="323" t="s">
        <v>203</v>
      </c>
      <c r="B19442" s="302" t="s">
        <v>570</v>
      </c>
      <c r="C19442" s="325" t="s">
        <v>711</v>
      </c>
      <c r="D19442" s="325">
        <v>250</v>
      </c>
      <c r="E19442" s="46">
        <v>30500</v>
      </c>
      <c r="F19442" s="130">
        <f t="shared" si="301"/>
        <v>7625000</v>
      </c>
      <c r="G19442" s="86">
        <f>SUM(F19442:F19443)</f>
        <v>15500000</v>
      </c>
      <c r="H19442" s="277" t="s">
        <v>2474</v>
      </c>
    </row>
    <row r="19443" spans="1:8" ht="18" customHeight="1">
      <c r="A19443" s="323"/>
      <c r="B19443" s="302" t="s">
        <v>3773</v>
      </c>
      <c r="C19443" s="325" t="s">
        <v>255</v>
      </c>
      <c r="D19443" s="325">
        <v>250</v>
      </c>
      <c r="E19443" s="46">
        <v>31500</v>
      </c>
      <c r="F19443" s="130">
        <f>E19443*D19443</f>
        <v>7875000</v>
      </c>
      <c r="G19443" s="86"/>
    </row>
    <row r="19444" spans="1:8" ht="18" customHeight="1">
      <c r="A19444" s="323"/>
      <c r="B19444" s="302"/>
      <c r="C19444" s="325"/>
      <c r="D19444" s="325"/>
      <c r="E19444" s="46"/>
      <c r="F19444" s="130">
        <f t="shared" si="301"/>
        <v>0</v>
      </c>
      <c r="G19444" s="69"/>
    </row>
    <row r="19445" spans="1:8" ht="18" customHeight="1">
      <c r="A19445" s="323" t="s">
        <v>2287</v>
      </c>
      <c r="B19445" s="302" t="s">
        <v>31</v>
      </c>
      <c r="C19445" s="325" t="s">
        <v>342</v>
      </c>
      <c r="D19445" s="325">
        <v>95.6</v>
      </c>
      <c r="E19445" s="46">
        <v>37000</v>
      </c>
      <c r="F19445" s="130">
        <f t="shared" si="301"/>
        <v>3537200</v>
      </c>
      <c r="G19445" s="86">
        <f>SUM(F19445:F19446)</f>
        <v>12057200</v>
      </c>
      <c r="H19445" s="277" t="s">
        <v>2474</v>
      </c>
    </row>
    <row r="19446" spans="1:8" ht="18" customHeight="1">
      <c r="A19446" s="323"/>
      <c r="B19446" s="302" t="s">
        <v>570</v>
      </c>
      <c r="C19446" s="325" t="s">
        <v>784</v>
      </c>
      <c r="D19446" s="325">
        <v>213</v>
      </c>
      <c r="E19446" s="46">
        <v>40000</v>
      </c>
      <c r="F19446" s="130">
        <f t="shared" si="301"/>
        <v>8520000</v>
      </c>
      <c r="G19446" s="69"/>
    </row>
    <row r="19447" spans="1:8" ht="18" customHeight="1">
      <c r="A19447" s="323"/>
      <c r="B19447" s="302"/>
      <c r="C19447" s="325"/>
      <c r="D19447" s="325"/>
      <c r="E19447" s="46"/>
      <c r="F19447" s="130">
        <f t="shared" si="301"/>
        <v>0</v>
      </c>
      <c r="G19447" s="69"/>
    </row>
    <row r="19448" spans="1:8" ht="18" customHeight="1">
      <c r="A19448" s="323" t="s">
        <v>727</v>
      </c>
      <c r="B19448" s="302" t="s">
        <v>568</v>
      </c>
      <c r="C19448" s="325" t="s">
        <v>130</v>
      </c>
      <c r="D19448" s="325">
        <v>342.6</v>
      </c>
      <c r="E19448" s="46">
        <v>41000</v>
      </c>
      <c r="F19448" s="130">
        <f t="shared" si="301"/>
        <v>14046600.000000002</v>
      </c>
      <c r="G19448" s="86">
        <f>F19448</f>
        <v>14046600.000000002</v>
      </c>
      <c r="H19448" s="277" t="s">
        <v>2474</v>
      </c>
    </row>
    <row r="19449" spans="1:8" ht="18" customHeight="1">
      <c r="A19449" s="323"/>
      <c r="B19449" s="302"/>
      <c r="C19449" s="325"/>
      <c r="D19449" s="325"/>
      <c r="E19449" s="46"/>
      <c r="F19449" s="130">
        <f t="shared" si="301"/>
        <v>0</v>
      </c>
      <c r="G19449" s="69"/>
    </row>
    <row r="19450" spans="1:8" ht="18" customHeight="1">
      <c r="A19450" s="323" t="s">
        <v>178</v>
      </c>
      <c r="B19450" s="302" t="s">
        <v>13</v>
      </c>
      <c r="C19450" s="325" t="s">
        <v>3603</v>
      </c>
      <c r="D19450" s="325">
        <v>210</v>
      </c>
      <c r="E19450" s="46">
        <v>32000</v>
      </c>
      <c r="F19450" s="130">
        <f t="shared" si="301"/>
        <v>6720000</v>
      </c>
      <c r="G19450" s="86">
        <f>F19450</f>
        <v>6720000</v>
      </c>
      <c r="H19450" s="277" t="s">
        <v>2474</v>
      </c>
    </row>
    <row r="19451" spans="1:8" ht="18" customHeight="1">
      <c r="A19451" s="323"/>
      <c r="B19451" s="302"/>
      <c r="C19451" s="325"/>
      <c r="D19451" s="325"/>
      <c r="E19451" s="46"/>
      <c r="F19451" s="130">
        <f t="shared" ref="F19451:F19541" si="302">E19451*D19451</f>
        <v>0</v>
      </c>
      <c r="G19451" s="69"/>
    </row>
    <row r="19452" spans="1:8" ht="18" customHeight="1">
      <c r="A19452" s="323" t="s">
        <v>2345</v>
      </c>
      <c r="B19452" s="302" t="s">
        <v>13</v>
      </c>
      <c r="C19452" s="325" t="s">
        <v>581</v>
      </c>
      <c r="D19452" s="325">
        <v>500</v>
      </c>
      <c r="E19452" s="46">
        <v>30500</v>
      </c>
      <c r="F19452" s="130">
        <f t="shared" si="302"/>
        <v>15250000</v>
      </c>
      <c r="G19452" s="86">
        <f>SUM(F19452:F19455)</f>
        <v>6160800</v>
      </c>
      <c r="H19452" s="277" t="s">
        <v>2474</v>
      </c>
    </row>
    <row r="19453" spans="1:8" ht="18" customHeight="1">
      <c r="A19453" s="323"/>
      <c r="B19453" s="302" t="s">
        <v>13</v>
      </c>
      <c r="C19453" s="325" t="s">
        <v>581</v>
      </c>
      <c r="D19453" s="325">
        <v>800</v>
      </c>
      <c r="E19453" s="46">
        <v>31000</v>
      </c>
      <c r="F19453" s="130">
        <f t="shared" si="302"/>
        <v>24800000</v>
      </c>
      <c r="G19453" s="69"/>
    </row>
    <row r="19454" spans="1:8" ht="18" customHeight="1">
      <c r="A19454" s="323"/>
      <c r="B19454" s="439" t="s">
        <v>3767</v>
      </c>
      <c r="C19454" s="430" t="s">
        <v>3256</v>
      </c>
      <c r="D19454" s="430">
        <v>-135.9</v>
      </c>
      <c r="E19454" s="54">
        <v>31000</v>
      </c>
      <c r="F19454" s="140">
        <f t="shared" si="302"/>
        <v>-4212900</v>
      </c>
      <c r="G19454" s="69"/>
    </row>
    <row r="19455" spans="1:8" ht="18" customHeight="1">
      <c r="A19455" s="323"/>
      <c r="B19455" s="439" t="s">
        <v>3767</v>
      </c>
      <c r="C19455" s="430" t="s">
        <v>3255</v>
      </c>
      <c r="D19455" s="430">
        <v>-957.3</v>
      </c>
      <c r="E19455" s="54">
        <v>31000</v>
      </c>
      <c r="F19455" s="140">
        <f t="shared" si="302"/>
        <v>-29676300</v>
      </c>
      <c r="G19455" s="69"/>
    </row>
    <row r="19456" spans="1:8" ht="18" customHeight="1">
      <c r="A19456" s="323"/>
      <c r="B19456" s="302"/>
      <c r="C19456" s="325"/>
      <c r="D19456" s="325"/>
      <c r="E19456" s="46"/>
      <c r="F19456" s="130">
        <f t="shared" si="302"/>
        <v>0</v>
      </c>
      <c r="G19456" s="69"/>
    </row>
    <row r="19457" spans="1:8" ht="18" customHeight="1">
      <c r="A19457" s="323" t="s">
        <v>235</v>
      </c>
      <c r="B19457" s="302" t="s">
        <v>13</v>
      </c>
      <c r="C19457" s="325" t="s">
        <v>236</v>
      </c>
      <c r="D19457" s="325">
        <v>900</v>
      </c>
      <c r="E19457" s="46">
        <v>30000</v>
      </c>
      <c r="F19457" s="130">
        <f t="shared" si="302"/>
        <v>27000000</v>
      </c>
      <c r="G19457" s="86">
        <f>SUM(F19457:F19459)</f>
        <v>77664000</v>
      </c>
      <c r="H19457" s="277" t="s">
        <v>2474</v>
      </c>
    </row>
    <row r="19458" spans="1:8" ht="18" customHeight="1">
      <c r="A19458" s="323"/>
      <c r="B19458" s="302" t="s">
        <v>13</v>
      </c>
      <c r="C19458" s="325" t="s">
        <v>237</v>
      </c>
      <c r="D19458" s="325">
        <v>1100</v>
      </c>
      <c r="E19458" s="46">
        <v>30000</v>
      </c>
      <c r="F19458" s="130">
        <f t="shared" si="302"/>
        <v>33000000</v>
      </c>
      <c r="G19458" s="69"/>
    </row>
    <row r="19459" spans="1:8" ht="18" customHeight="1">
      <c r="A19459" s="323"/>
      <c r="B19459" s="302" t="s">
        <v>31</v>
      </c>
      <c r="C19459" s="325" t="s">
        <v>60</v>
      </c>
      <c r="D19459" s="325">
        <v>512</v>
      </c>
      <c r="E19459" s="46">
        <v>34500</v>
      </c>
      <c r="F19459" s="130">
        <f t="shared" si="302"/>
        <v>17664000</v>
      </c>
      <c r="G19459" s="69"/>
    </row>
    <row r="19460" spans="1:8" ht="18" customHeight="1">
      <c r="A19460" s="323"/>
      <c r="B19460" s="302"/>
      <c r="C19460" s="325"/>
      <c r="D19460" s="325"/>
      <c r="E19460" s="46"/>
      <c r="F19460" s="130">
        <f t="shared" si="302"/>
        <v>0</v>
      </c>
      <c r="G19460" s="69"/>
    </row>
    <row r="19461" spans="1:8" ht="18" customHeight="1">
      <c r="A19461" s="323" t="s">
        <v>154</v>
      </c>
      <c r="B19461" s="443" t="s">
        <v>3632</v>
      </c>
      <c r="C19461" s="482" t="s">
        <v>1829</v>
      </c>
      <c r="D19461" s="482">
        <v>80.400000000000006</v>
      </c>
      <c r="E19461" s="116">
        <v>40500</v>
      </c>
      <c r="F19461" s="131">
        <f t="shared" si="302"/>
        <v>3256200</v>
      </c>
      <c r="G19461" s="86">
        <f>F19461</f>
        <v>3256200</v>
      </c>
      <c r="H19461" s="277" t="s">
        <v>2474</v>
      </c>
    </row>
    <row r="19462" spans="1:8" ht="18" customHeight="1">
      <c r="A19462" s="323"/>
      <c r="B19462" s="302"/>
      <c r="C19462" s="325"/>
      <c r="D19462" s="325"/>
      <c r="E19462" s="46"/>
      <c r="F19462" s="130">
        <f t="shared" si="302"/>
        <v>0</v>
      </c>
      <c r="G19462" s="69"/>
    </row>
    <row r="19463" spans="1:8" ht="18" customHeight="1">
      <c r="A19463" s="323" t="s">
        <v>359</v>
      </c>
      <c r="B19463" s="302" t="s">
        <v>31</v>
      </c>
      <c r="C19463" s="325" t="s">
        <v>3765</v>
      </c>
      <c r="D19463" s="325">
        <v>51.5</v>
      </c>
      <c r="E19463" s="46">
        <v>33500</v>
      </c>
      <c r="F19463" s="130">
        <f t="shared" si="302"/>
        <v>1725250</v>
      </c>
      <c r="G19463" s="86">
        <f>SUM(F19463:F19464)</f>
        <v>3768750</v>
      </c>
      <c r="H19463" s="277" t="s">
        <v>2474</v>
      </c>
    </row>
    <row r="19464" spans="1:8" ht="18" customHeight="1">
      <c r="A19464" s="323"/>
      <c r="B19464" s="302" t="s">
        <v>31</v>
      </c>
      <c r="C19464" s="325" t="s">
        <v>3766</v>
      </c>
      <c r="D19464" s="325">
        <v>61</v>
      </c>
      <c r="E19464" s="46">
        <v>33500</v>
      </c>
      <c r="F19464" s="130">
        <f t="shared" si="302"/>
        <v>2043500</v>
      </c>
      <c r="G19464" s="69"/>
    </row>
    <row r="19465" spans="1:8" ht="18" customHeight="1">
      <c r="A19465" s="323"/>
      <c r="B19465" s="302"/>
      <c r="C19465" s="325"/>
      <c r="D19465" s="325"/>
      <c r="E19465" s="46"/>
      <c r="F19465" s="130">
        <f t="shared" si="302"/>
        <v>0</v>
      </c>
      <c r="G19465" s="69"/>
    </row>
    <row r="19466" spans="1:8" ht="18" customHeight="1">
      <c r="A19466" s="323" t="s">
        <v>52</v>
      </c>
      <c r="B19466" s="302" t="s">
        <v>208</v>
      </c>
      <c r="C19466" s="325" t="s">
        <v>54</v>
      </c>
      <c r="D19466" s="325">
        <v>500</v>
      </c>
      <c r="E19466" s="46">
        <v>37400</v>
      </c>
      <c r="F19466" s="130">
        <f t="shared" si="302"/>
        <v>18700000</v>
      </c>
      <c r="G19466" s="86">
        <f>SUM(F19466:F19467)</f>
        <v>62950000</v>
      </c>
      <c r="H19466" s="277" t="s">
        <v>2474</v>
      </c>
    </row>
    <row r="19467" spans="1:8" ht="18" customHeight="1">
      <c r="A19467" s="323"/>
      <c r="B19467" s="302" t="s">
        <v>1513</v>
      </c>
      <c r="C19467" s="325" t="s">
        <v>3498</v>
      </c>
      <c r="D19467" s="325">
        <v>1250</v>
      </c>
      <c r="E19467" s="46">
        <v>35400</v>
      </c>
      <c r="F19467" s="130">
        <f t="shared" si="302"/>
        <v>44250000</v>
      </c>
      <c r="G19467" s="69"/>
    </row>
    <row r="19468" spans="1:8" ht="18" customHeight="1">
      <c r="A19468" s="323"/>
      <c r="B19468" s="302"/>
      <c r="C19468" s="325"/>
      <c r="D19468" s="325"/>
      <c r="E19468" s="46"/>
      <c r="F19468" s="130">
        <f t="shared" si="302"/>
        <v>0</v>
      </c>
      <c r="G19468" s="69"/>
    </row>
    <row r="19469" spans="1:8" ht="18" customHeight="1">
      <c r="A19469" s="323" t="s">
        <v>1843</v>
      </c>
      <c r="B19469" s="302" t="s">
        <v>31</v>
      </c>
      <c r="C19469" s="325" t="s">
        <v>170</v>
      </c>
      <c r="D19469" s="325">
        <v>300.39999999999998</v>
      </c>
      <c r="E19469" s="46">
        <v>33500</v>
      </c>
      <c r="F19469" s="130">
        <f t="shared" si="302"/>
        <v>10063400</v>
      </c>
      <c r="G19469" s="86">
        <f>F19469</f>
        <v>10063400</v>
      </c>
      <c r="H19469" s="277" t="s">
        <v>2474</v>
      </c>
    </row>
    <row r="19470" spans="1:8" ht="18" customHeight="1">
      <c r="A19470" s="323"/>
      <c r="B19470" s="302"/>
      <c r="C19470" s="325"/>
      <c r="D19470" s="325"/>
      <c r="E19470" s="46"/>
      <c r="F19470" s="130">
        <f t="shared" si="302"/>
        <v>0</v>
      </c>
      <c r="G19470" s="69"/>
    </row>
    <row r="19471" spans="1:8" ht="18" customHeight="1">
      <c r="A19471" s="323" t="s">
        <v>3768</v>
      </c>
      <c r="B19471" s="302" t="s">
        <v>31</v>
      </c>
      <c r="C19471" s="325" t="s">
        <v>521</v>
      </c>
      <c r="D19471" s="325">
        <v>50</v>
      </c>
      <c r="E19471" s="46">
        <v>31000</v>
      </c>
      <c r="F19471" s="130">
        <f t="shared" si="302"/>
        <v>1550000</v>
      </c>
      <c r="G19471" s="86">
        <f>F19471</f>
        <v>1550000</v>
      </c>
      <c r="H19471" s="277" t="s">
        <v>2474</v>
      </c>
    </row>
    <row r="19472" spans="1:8" ht="18" customHeight="1">
      <c r="A19472" s="323"/>
      <c r="B19472" s="302"/>
      <c r="C19472" s="325"/>
      <c r="D19472" s="325"/>
      <c r="E19472" s="46"/>
      <c r="F19472" s="130">
        <f t="shared" si="302"/>
        <v>0</v>
      </c>
      <c r="G19472" s="69"/>
    </row>
    <row r="19473" spans="1:9" ht="18" customHeight="1">
      <c r="A19473" s="323" t="s">
        <v>88</v>
      </c>
      <c r="B19473" s="302" t="s">
        <v>13</v>
      </c>
      <c r="C19473" s="325" t="s">
        <v>124</v>
      </c>
      <c r="D19473" s="325">
        <v>508</v>
      </c>
      <c r="E19473" s="46">
        <v>29500</v>
      </c>
      <c r="F19473" s="130">
        <f t="shared" si="302"/>
        <v>14986000</v>
      </c>
      <c r="G19473" s="86">
        <f>F19473</f>
        <v>14986000</v>
      </c>
      <c r="H19473" s="277" t="s">
        <v>2474</v>
      </c>
    </row>
    <row r="19474" spans="1:9" ht="18" customHeight="1">
      <c r="A19474" s="323"/>
      <c r="B19474" s="302"/>
      <c r="C19474" s="325"/>
      <c r="D19474" s="325"/>
      <c r="E19474" s="46"/>
      <c r="F19474" s="130">
        <f t="shared" si="302"/>
        <v>0</v>
      </c>
      <c r="G19474" s="69"/>
    </row>
    <row r="19475" spans="1:9" ht="18" customHeight="1">
      <c r="A19475" s="323" t="s">
        <v>1420</v>
      </c>
      <c r="B19475" s="444" t="s">
        <v>16</v>
      </c>
      <c r="C19475" s="482" t="s">
        <v>2565</v>
      </c>
      <c r="D19475" s="482">
        <v>70</v>
      </c>
      <c r="E19475" s="116">
        <v>41000</v>
      </c>
      <c r="F19475" s="131">
        <f t="shared" si="302"/>
        <v>2870000</v>
      </c>
      <c r="G19475" s="86">
        <f>F19475</f>
        <v>2870000</v>
      </c>
      <c r="H19475" s="277" t="s">
        <v>2474</v>
      </c>
    </row>
    <row r="19476" spans="1:9" ht="18" customHeight="1">
      <c r="A19476" s="323"/>
      <c r="B19476" s="302"/>
      <c r="C19476" s="325"/>
      <c r="D19476" s="325"/>
      <c r="E19476" s="46"/>
      <c r="F19476" s="130">
        <f t="shared" si="302"/>
        <v>0</v>
      </c>
      <c r="G19476" s="69"/>
    </row>
    <row r="19477" spans="1:9" ht="18" customHeight="1">
      <c r="A19477" s="323" t="s">
        <v>93</v>
      </c>
      <c r="B19477" s="302" t="s">
        <v>13</v>
      </c>
      <c r="C19477" s="325" t="s">
        <v>533</v>
      </c>
      <c r="D19477" s="325">
        <v>481.6</v>
      </c>
      <c r="E19477" s="46">
        <v>31000</v>
      </c>
      <c r="F19477" s="130">
        <f t="shared" si="302"/>
        <v>14929600</v>
      </c>
      <c r="G19477" s="86">
        <f>SUM(F19477:F19481)</f>
        <v>35067200</v>
      </c>
      <c r="H19477" s="277" t="s">
        <v>2474</v>
      </c>
      <c r="I19477" s="280" t="s">
        <v>646</v>
      </c>
    </row>
    <row r="19478" spans="1:9" ht="18" customHeight="1">
      <c r="A19478" s="323"/>
      <c r="B19478" s="302" t="s">
        <v>13</v>
      </c>
      <c r="C19478" s="325" t="s">
        <v>342</v>
      </c>
      <c r="D19478" s="325">
        <v>82.6</v>
      </c>
      <c r="E19478" s="46">
        <v>31000</v>
      </c>
      <c r="F19478" s="130">
        <f t="shared" si="302"/>
        <v>2560600</v>
      </c>
      <c r="G19478" s="69"/>
      <c r="I19478" s="280" t="s">
        <v>1420</v>
      </c>
    </row>
    <row r="19479" spans="1:9" ht="18" customHeight="1">
      <c r="A19479" s="323"/>
      <c r="B19479" s="302" t="s">
        <v>13</v>
      </c>
      <c r="C19479" s="325" t="s">
        <v>95</v>
      </c>
      <c r="D19479" s="325">
        <v>105.9</v>
      </c>
      <c r="E19479" s="46">
        <v>31000</v>
      </c>
      <c r="F19479" s="130">
        <f t="shared" si="302"/>
        <v>3282900</v>
      </c>
      <c r="G19479" s="69"/>
      <c r="I19479" s="280" t="s">
        <v>1420</v>
      </c>
    </row>
    <row r="19480" spans="1:9" ht="18" customHeight="1">
      <c r="A19480" s="323"/>
      <c r="B19480" s="302" t="s">
        <v>13</v>
      </c>
      <c r="C19480" s="325" t="s">
        <v>381</v>
      </c>
      <c r="D19480" s="325">
        <v>106.9</v>
      </c>
      <c r="E19480" s="46">
        <v>31000</v>
      </c>
      <c r="F19480" s="130">
        <f t="shared" si="302"/>
        <v>3313900</v>
      </c>
      <c r="G19480" s="69"/>
      <c r="I19480" s="280" t="s">
        <v>1420</v>
      </c>
    </row>
    <row r="19481" spans="1:9" ht="18" customHeight="1">
      <c r="A19481" s="323"/>
      <c r="B19481" s="302" t="s">
        <v>570</v>
      </c>
      <c r="C19481" s="325" t="s">
        <v>571</v>
      </c>
      <c r="D19481" s="325">
        <v>285.2</v>
      </c>
      <c r="E19481" s="46">
        <v>38500</v>
      </c>
      <c r="F19481" s="130">
        <f t="shared" si="302"/>
        <v>10980200</v>
      </c>
      <c r="G19481" s="69"/>
    </row>
    <row r="19482" spans="1:9" ht="18" customHeight="1">
      <c r="A19482" s="323"/>
      <c r="B19482" s="302"/>
      <c r="C19482" s="325"/>
      <c r="D19482" s="325"/>
      <c r="E19482" s="46"/>
      <c r="F19482" s="130">
        <f t="shared" si="302"/>
        <v>0</v>
      </c>
      <c r="G19482" s="69"/>
    </row>
    <row r="19483" spans="1:9" ht="18" customHeight="1">
      <c r="A19483" s="323" t="s">
        <v>1514</v>
      </c>
      <c r="B19483" s="302" t="s">
        <v>13</v>
      </c>
      <c r="C19483" s="325" t="s">
        <v>579</v>
      </c>
      <c r="D19483" s="325">
        <v>20</v>
      </c>
      <c r="E19483" s="46">
        <v>31500</v>
      </c>
      <c r="F19483" s="130">
        <f t="shared" si="302"/>
        <v>630000</v>
      </c>
      <c r="G19483" s="86">
        <f>SUM(F19483:F19484)</f>
        <v>7266800</v>
      </c>
      <c r="H19483" s="277" t="s">
        <v>2474</v>
      </c>
    </row>
    <row r="19484" spans="1:9" ht="18" customHeight="1">
      <c r="A19484" s="323"/>
      <c r="B19484" s="302" t="s">
        <v>31</v>
      </c>
      <c r="C19484" s="325" t="s">
        <v>1029</v>
      </c>
      <c r="D19484" s="325">
        <v>195.2</v>
      </c>
      <c r="E19484" s="46">
        <v>34000</v>
      </c>
      <c r="F19484" s="130">
        <f t="shared" si="302"/>
        <v>6636800</v>
      </c>
      <c r="G19484" s="69"/>
    </row>
    <row r="19485" spans="1:9" ht="18" customHeight="1">
      <c r="A19485" s="323"/>
      <c r="B19485" s="302"/>
      <c r="C19485" s="325"/>
      <c r="D19485" s="325"/>
      <c r="E19485" s="46"/>
      <c r="F19485" s="130">
        <f t="shared" si="302"/>
        <v>0</v>
      </c>
      <c r="G19485" s="69"/>
    </row>
    <row r="19486" spans="1:9" ht="18" customHeight="1">
      <c r="A19486" s="323" t="s">
        <v>51</v>
      </c>
      <c r="B19486" s="302" t="s">
        <v>31</v>
      </c>
      <c r="C19486" s="325" t="s">
        <v>1235</v>
      </c>
      <c r="D19486" s="325">
        <v>156</v>
      </c>
      <c r="E19486" s="46">
        <v>35500</v>
      </c>
      <c r="F19486" s="130">
        <f t="shared" si="302"/>
        <v>5538000</v>
      </c>
      <c r="G19486" s="86">
        <f>SUM(F19486:F19492)</f>
        <v>22497400</v>
      </c>
      <c r="H19486" s="277" t="s">
        <v>2474</v>
      </c>
    </row>
    <row r="19487" spans="1:9" ht="18" customHeight="1">
      <c r="A19487" s="323"/>
      <c r="B19487" s="302" t="s">
        <v>31</v>
      </c>
      <c r="C19487" s="325" t="s">
        <v>1581</v>
      </c>
      <c r="D19487" s="325">
        <v>62.6</v>
      </c>
      <c r="E19487" s="46">
        <v>32000</v>
      </c>
      <c r="F19487" s="130">
        <f t="shared" si="302"/>
        <v>2003200</v>
      </c>
      <c r="G19487" s="69"/>
    </row>
    <row r="19488" spans="1:9" ht="18" customHeight="1">
      <c r="A19488" s="323"/>
      <c r="B19488" s="302" t="s">
        <v>31</v>
      </c>
      <c r="C19488" s="325" t="s">
        <v>184</v>
      </c>
      <c r="D19488" s="325">
        <v>104.2</v>
      </c>
      <c r="E19488" s="46">
        <v>32000</v>
      </c>
      <c r="F19488" s="130">
        <f t="shared" si="302"/>
        <v>3334400</v>
      </c>
      <c r="G19488" s="69"/>
    </row>
    <row r="19489" spans="1:8" ht="18" customHeight="1">
      <c r="A19489" s="323"/>
      <c r="B19489" s="302" t="s">
        <v>31</v>
      </c>
      <c r="C19489" s="325" t="s">
        <v>192</v>
      </c>
      <c r="D19489" s="325">
        <v>212.8</v>
      </c>
      <c r="E19489" s="46">
        <v>31000</v>
      </c>
      <c r="F19489" s="130">
        <f t="shared" si="302"/>
        <v>6596800</v>
      </c>
      <c r="G19489" s="69"/>
    </row>
    <row r="19490" spans="1:8" ht="18" customHeight="1">
      <c r="A19490" s="323"/>
      <c r="B19490" s="302" t="s">
        <v>23</v>
      </c>
      <c r="C19490" s="325" t="s">
        <v>158</v>
      </c>
      <c r="D19490" s="325">
        <v>50</v>
      </c>
      <c r="E19490" s="46">
        <v>33000</v>
      </c>
      <c r="F19490" s="130">
        <f t="shared" si="302"/>
        <v>1650000</v>
      </c>
      <c r="G19490" s="69"/>
    </row>
    <row r="19491" spans="1:8" ht="18" customHeight="1">
      <c r="A19491" s="323"/>
      <c r="B19491" s="302" t="s">
        <v>23</v>
      </c>
      <c r="C19491" s="325" t="s">
        <v>497</v>
      </c>
      <c r="D19491" s="325">
        <v>50</v>
      </c>
      <c r="E19491" s="46">
        <v>35000</v>
      </c>
      <c r="F19491" s="130">
        <f t="shared" si="302"/>
        <v>1750000</v>
      </c>
      <c r="G19491" s="69"/>
    </row>
    <row r="19492" spans="1:8" ht="18" customHeight="1">
      <c r="A19492" s="323"/>
      <c r="B19492" s="302" t="s">
        <v>13</v>
      </c>
      <c r="C19492" s="325" t="s">
        <v>214</v>
      </c>
      <c r="D19492" s="325">
        <v>50</v>
      </c>
      <c r="E19492" s="46">
        <v>32500</v>
      </c>
      <c r="F19492" s="130">
        <f t="shared" si="302"/>
        <v>1625000</v>
      </c>
      <c r="G19492" s="69"/>
    </row>
    <row r="19493" spans="1:8" ht="18" customHeight="1">
      <c r="A19493" s="323"/>
      <c r="B19493" s="302"/>
      <c r="C19493" s="325"/>
      <c r="D19493" s="325"/>
      <c r="E19493" s="46"/>
      <c r="F19493" s="130">
        <f t="shared" si="302"/>
        <v>0</v>
      </c>
      <c r="G19493" s="69"/>
    </row>
    <row r="19494" spans="1:8" ht="18" customHeight="1">
      <c r="A19494" s="323" t="s">
        <v>316</v>
      </c>
      <c r="B19494" s="302" t="s">
        <v>13</v>
      </c>
      <c r="C19494" s="325" t="s">
        <v>3429</v>
      </c>
      <c r="D19494" s="325">
        <v>210.7</v>
      </c>
      <c r="E19494" s="46">
        <v>31000</v>
      </c>
      <c r="F19494" s="130">
        <f t="shared" si="302"/>
        <v>6531700</v>
      </c>
      <c r="G19494" s="86">
        <f>SUM(F19494:F19497)</f>
        <v>23412200</v>
      </c>
      <c r="H19494" s="277" t="s">
        <v>2474</v>
      </c>
    </row>
    <row r="19495" spans="1:8" ht="18" customHeight="1">
      <c r="A19495" s="323"/>
      <c r="B19495" s="302" t="s">
        <v>2775</v>
      </c>
      <c r="C19495" s="325" t="s">
        <v>14</v>
      </c>
      <c r="D19495" s="325">
        <v>198</v>
      </c>
      <c r="E19495" s="46">
        <v>33000</v>
      </c>
      <c r="F19495" s="130">
        <f t="shared" si="302"/>
        <v>6534000</v>
      </c>
      <c r="G19495" s="69"/>
    </row>
    <row r="19496" spans="1:8" ht="18" customHeight="1">
      <c r="A19496" s="323"/>
      <c r="B19496" s="302" t="s">
        <v>31</v>
      </c>
      <c r="C19496" s="325" t="s">
        <v>3769</v>
      </c>
      <c r="D19496" s="325">
        <v>97</v>
      </c>
      <c r="E19496" s="46">
        <v>34500</v>
      </c>
      <c r="F19496" s="130">
        <f t="shared" si="302"/>
        <v>3346500</v>
      </c>
      <c r="G19496" s="69"/>
    </row>
    <row r="19497" spans="1:8" ht="18" customHeight="1">
      <c r="A19497" s="323"/>
      <c r="B19497" s="302" t="s">
        <v>31</v>
      </c>
      <c r="C19497" s="325" t="s">
        <v>2518</v>
      </c>
      <c r="D19497" s="325">
        <v>200</v>
      </c>
      <c r="E19497" s="46">
        <v>35000</v>
      </c>
      <c r="F19497" s="130">
        <f t="shared" si="302"/>
        <v>7000000</v>
      </c>
      <c r="G19497" s="69"/>
    </row>
    <row r="19498" spans="1:8" ht="18" customHeight="1">
      <c r="A19498" s="323"/>
      <c r="B19498" s="302"/>
      <c r="C19498" s="325"/>
      <c r="D19498" s="325"/>
      <c r="E19498" s="46"/>
      <c r="F19498" s="130">
        <f t="shared" si="302"/>
        <v>0</v>
      </c>
      <c r="G19498" s="69"/>
    </row>
    <row r="19499" spans="1:8" ht="18" customHeight="1">
      <c r="A19499" s="323" t="s">
        <v>2315</v>
      </c>
      <c r="B19499" s="302" t="s">
        <v>31</v>
      </c>
      <c r="C19499" s="325" t="s">
        <v>3770</v>
      </c>
      <c r="D19499" s="325">
        <v>303.89999999999998</v>
      </c>
      <c r="E19499" s="46">
        <v>34500</v>
      </c>
      <c r="F19499" s="130">
        <f t="shared" si="302"/>
        <v>10484550</v>
      </c>
      <c r="G19499" s="86">
        <f>SUM(F19499:F19502)</f>
        <v>25774000</v>
      </c>
      <c r="H19499" s="277" t="s">
        <v>2474</v>
      </c>
    </row>
    <row r="19500" spans="1:8" ht="18" customHeight="1">
      <c r="A19500" s="323"/>
      <c r="B19500" s="302" t="s">
        <v>23</v>
      </c>
      <c r="C19500" s="325" t="s">
        <v>3771</v>
      </c>
      <c r="D19500" s="325">
        <v>125.8</v>
      </c>
      <c r="E19500" s="46">
        <v>34000</v>
      </c>
      <c r="F19500" s="130">
        <f t="shared" si="302"/>
        <v>4277200</v>
      </c>
      <c r="G19500" s="69"/>
    </row>
    <row r="19501" spans="1:8" ht="18" customHeight="1">
      <c r="A19501" s="323"/>
      <c r="B19501" s="302" t="s">
        <v>3332</v>
      </c>
      <c r="C19501" s="325" t="s">
        <v>3278</v>
      </c>
      <c r="D19501" s="325">
        <v>149.4</v>
      </c>
      <c r="E19501" s="46">
        <v>36000</v>
      </c>
      <c r="F19501" s="130">
        <f t="shared" si="302"/>
        <v>5378400</v>
      </c>
      <c r="G19501" s="69"/>
    </row>
    <row r="19502" spans="1:8" ht="18" customHeight="1">
      <c r="A19502" s="323"/>
      <c r="B19502" s="302" t="s">
        <v>1198</v>
      </c>
      <c r="C19502" s="325" t="s">
        <v>1073</v>
      </c>
      <c r="D19502" s="325">
        <v>158.69999999999999</v>
      </c>
      <c r="E19502" s="46">
        <v>35500</v>
      </c>
      <c r="F19502" s="130">
        <f t="shared" si="302"/>
        <v>5633850</v>
      </c>
      <c r="G19502" s="69"/>
    </row>
    <row r="19503" spans="1:8" ht="18" customHeight="1">
      <c r="A19503" s="323"/>
      <c r="B19503" s="302"/>
      <c r="C19503" s="325"/>
      <c r="D19503" s="325"/>
      <c r="E19503" s="46"/>
      <c r="F19503" s="130"/>
      <c r="G19503" s="69"/>
    </row>
    <row r="19504" spans="1:8" ht="18" customHeight="1">
      <c r="A19504" s="323" t="s">
        <v>2648</v>
      </c>
      <c r="B19504" s="439" t="s">
        <v>781</v>
      </c>
      <c r="C19504" s="430" t="s">
        <v>125</v>
      </c>
      <c r="D19504" s="430">
        <v>-20</v>
      </c>
      <c r="E19504" s="54">
        <v>31000</v>
      </c>
      <c r="F19504" s="140">
        <f>E19504*D19504</f>
        <v>-620000</v>
      </c>
      <c r="G19504" s="86">
        <f>SUM(F19504:F19505)</f>
        <v>-930000</v>
      </c>
    </row>
    <row r="19505" spans="1:8" ht="18" customHeight="1">
      <c r="A19505" s="323"/>
      <c r="B19505" s="439" t="s">
        <v>781</v>
      </c>
      <c r="C19505" s="430" t="s">
        <v>62</v>
      </c>
      <c r="D19505" s="430">
        <v>-10</v>
      </c>
      <c r="E19505" s="54">
        <v>31000</v>
      </c>
      <c r="F19505" s="140">
        <f>E19505*D19505</f>
        <v>-310000</v>
      </c>
      <c r="G19505" s="69"/>
    </row>
    <row r="19506" spans="1:8" ht="18" customHeight="1">
      <c r="A19506" s="323"/>
      <c r="B19506" s="302"/>
      <c r="C19506" s="325"/>
      <c r="D19506" s="325"/>
      <c r="E19506" s="46"/>
      <c r="F19506" s="130">
        <f t="shared" si="302"/>
        <v>0</v>
      </c>
      <c r="G19506" s="69"/>
    </row>
    <row r="19507" spans="1:8" ht="18" customHeight="1">
      <c r="A19507" s="323" t="s">
        <v>1340</v>
      </c>
      <c r="B19507" s="302" t="s">
        <v>31</v>
      </c>
      <c r="C19507" s="325" t="s">
        <v>1218</v>
      </c>
      <c r="D19507" s="325">
        <v>48</v>
      </c>
      <c r="E19507" s="46">
        <v>36000</v>
      </c>
      <c r="F19507" s="130">
        <f t="shared" si="302"/>
        <v>1728000</v>
      </c>
      <c r="G19507" s="86">
        <f>SUM(F19507:F19508)</f>
        <v>3654000</v>
      </c>
      <c r="H19507" s="277" t="s">
        <v>2474</v>
      </c>
    </row>
    <row r="19508" spans="1:8" ht="18" customHeight="1">
      <c r="A19508" s="533"/>
      <c r="B19508" s="440" t="s">
        <v>31</v>
      </c>
      <c r="C19508" s="382" t="s">
        <v>3772</v>
      </c>
      <c r="D19508" s="382">
        <v>53.5</v>
      </c>
      <c r="E19508" s="59">
        <v>36000</v>
      </c>
      <c r="F19508" s="132">
        <f t="shared" si="302"/>
        <v>1926000</v>
      </c>
      <c r="G19508" s="92"/>
    </row>
    <row r="19509" spans="1:8" ht="18" customHeight="1">
      <c r="A19509" s="526"/>
      <c r="B19509" s="435"/>
      <c r="C19509" s="484"/>
      <c r="D19509" s="484"/>
      <c r="E19509" s="113"/>
      <c r="F19509" s="126"/>
      <c r="G19509" s="9"/>
    </row>
    <row r="19510" spans="1:8" ht="18" customHeight="1">
      <c r="A19510" s="537">
        <v>42571</v>
      </c>
      <c r="B19510" s="355"/>
      <c r="C19510" s="491" t="s">
        <v>398</v>
      </c>
      <c r="D19510" s="525"/>
      <c r="F19510" s="127"/>
    </row>
    <row r="19511" spans="1:8" ht="18" customHeight="1">
      <c r="A19511" s="531" t="s">
        <v>3125</v>
      </c>
      <c r="B19511" s="436" t="s">
        <v>134</v>
      </c>
      <c r="C19511" s="494" t="s">
        <v>152</v>
      </c>
      <c r="D19511" s="527">
        <f>SUM(D19512:D19607)</f>
        <v>11024.9</v>
      </c>
      <c r="E19511" s="166"/>
      <c r="F19511" s="166">
        <f>SUM(F19512:F19607)</f>
        <v>370492800</v>
      </c>
      <c r="G19511" s="166">
        <f>SUM(G19512:G19607)</f>
        <v>370492800</v>
      </c>
    </row>
    <row r="19512" spans="1:8" ht="16.5" customHeight="1">
      <c r="A19512" s="532" t="s">
        <v>3186</v>
      </c>
      <c r="B19512" s="441" t="s">
        <v>31</v>
      </c>
      <c r="C19512" s="492" t="s">
        <v>400</v>
      </c>
      <c r="D19512" s="492">
        <v>290</v>
      </c>
      <c r="E19512" s="62">
        <v>33000</v>
      </c>
      <c r="F19512" s="139">
        <f t="shared" si="302"/>
        <v>9570000</v>
      </c>
      <c r="G19512" s="85">
        <f>F19512</f>
        <v>9570000</v>
      </c>
    </row>
    <row r="19513" spans="1:8" ht="16.5" customHeight="1">
      <c r="A19513" s="323"/>
      <c r="B19513" s="302"/>
      <c r="C19513" s="325"/>
      <c r="D19513" s="325"/>
      <c r="E19513" s="46"/>
      <c r="F19513" s="130">
        <f t="shared" si="302"/>
        <v>0</v>
      </c>
      <c r="G19513" s="69"/>
    </row>
    <row r="19514" spans="1:8" ht="16.5" customHeight="1">
      <c r="A19514" s="323" t="s">
        <v>3190</v>
      </c>
      <c r="B19514" s="302" t="s">
        <v>13</v>
      </c>
      <c r="C19514" s="325" t="s">
        <v>1647</v>
      </c>
      <c r="D19514" s="325">
        <v>48.9</v>
      </c>
      <c r="E19514" s="46">
        <v>30500</v>
      </c>
      <c r="F19514" s="130">
        <f t="shared" si="302"/>
        <v>1491450</v>
      </c>
      <c r="G19514" s="86">
        <f>F19514</f>
        <v>1491450</v>
      </c>
    </row>
    <row r="19515" spans="1:8" ht="16.5" customHeight="1">
      <c r="A19515" s="323"/>
      <c r="B19515" s="302"/>
      <c r="C19515" s="325"/>
      <c r="D19515" s="325"/>
      <c r="E19515" s="46"/>
      <c r="F19515" s="130">
        <f t="shared" si="302"/>
        <v>0</v>
      </c>
      <c r="G19515" s="69"/>
    </row>
    <row r="19516" spans="1:8" ht="16.5" customHeight="1">
      <c r="A19516" s="323" t="s">
        <v>3139</v>
      </c>
      <c r="B19516" s="302" t="s">
        <v>31</v>
      </c>
      <c r="C19516" s="325" t="s">
        <v>171</v>
      </c>
      <c r="D19516" s="325">
        <v>25</v>
      </c>
      <c r="E19516" s="46">
        <v>35000</v>
      </c>
      <c r="F19516" s="130">
        <f t="shared" si="302"/>
        <v>875000</v>
      </c>
      <c r="G19516" s="86">
        <f>SUM(F19516:F19517)</f>
        <v>1575000</v>
      </c>
    </row>
    <row r="19517" spans="1:8" ht="16.5" customHeight="1">
      <c r="A19517" s="323"/>
      <c r="B19517" s="302" t="s">
        <v>31</v>
      </c>
      <c r="C19517" s="325" t="s">
        <v>939</v>
      </c>
      <c r="D19517" s="325">
        <v>20</v>
      </c>
      <c r="E19517" s="46">
        <v>35000</v>
      </c>
      <c r="F19517" s="130">
        <f t="shared" si="302"/>
        <v>700000</v>
      </c>
      <c r="G19517" s="69"/>
    </row>
    <row r="19518" spans="1:8" ht="16.5" customHeight="1">
      <c r="A19518" s="323"/>
      <c r="B19518" s="302"/>
      <c r="C19518" s="325"/>
      <c r="D19518" s="325"/>
      <c r="E19518" s="46"/>
      <c r="F19518" s="130">
        <f t="shared" si="302"/>
        <v>0</v>
      </c>
      <c r="G19518" s="69"/>
    </row>
    <row r="19519" spans="1:8" ht="16.5" customHeight="1">
      <c r="A19519" s="323" t="s">
        <v>2731</v>
      </c>
      <c r="B19519" s="302" t="s">
        <v>23</v>
      </c>
      <c r="C19519" s="325" t="s">
        <v>62</v>
      </c>
      <c r="D19519" s="325">
        <v>99</v>
      </c>
      <c r="E19519" s="46">
        <v>34000</v>
      </c>
      <c r="F19519" s="130">
        <f t="shared" si="302"/>
        <v>3366000</v>
      </c>
      <c r="G19519" s="86">
        <f>F19519</f>
        <v>3366000</v>
      </c>
    </row>
    <row r="19520" spans="1:8" ht="16.5" customHeight="1">
      <c r="A19520" s="323"/>
      <c r="B19520" s="302"/>
      <c r="C19520" s="325"/>
      <c r="D19520" s="325"/>
      <c r="E19520" s="46"/>
      <c r="F19520" s="130">
        <f t="shared" si="302"/>
        <v>0</v>
      </c>
      <c r="G19520" s="69"/>
    </row>
    <row r="19521" spans="1:8" ht="16.5" customHeight="1">
      <c r="A19521" s="323" t="s">
        <v>537</v>
      </c>
      <c r="B19521" s="302" t="s">
        <v>31</v>
      </c>
      <c r="C19521" s="325" t="s">
        <v>170</v>
      </c>
      <c r="D19521" s="325">
        <v>37.700000000000003</v>
      </c>
      <c r="E19521" s="46">
        <v>35500</v>
      </c>
      <c r="F19521" s="130">
        <f t="shared" si="302"/>
        <v>1338350</v>
      </c>
      <c r="G19521" s="86">
        <f>F19521</f>
        <v>1338350</v>
      </c>
    </row>
    <row r="19522" spans="1:8" ht="16.5" customHeight="1">
      <c r="A19522" s="323"/>
      <c r="B19522" s="302"/>
      <c r="C19522" s="325"/>
      <c r="D19522" s="325"/>
      <c r="E19522" s="46"/>
      <c r="F19522" s="130">
        <f t="shared" si="302"/>
        <v>0</v>
      </c>
      <c r="G19522" s="69"/>
    </row>
    <row r="19523" spans="1:8" ht="16.5" customHeight="1">
      <c r="A19523" s="323" t="s">
        <v>3779</v>
      </c>
      <c r="B19523" s="302" t="s">
        <v>13</v>
      </c>
      <c r="C19523" s="325" t="s">
        <v>57</v>
      </c>
      <c r="D19523" s="325">
        <v>30</v>
      </c>
      <c r="E19523" s="46">
        <v>31500</v>
      </c>
      <c r="F19523" s="130">
        <f t="shared" si="302"/>
        <v>945000</v>
      </c>
      <c r="G19523" s="86">
        <f>F19523</f>
        <v>945000</v>
      </c>
    </row>
    <row r="19524" spans="1:8" ht="16.5" customHeight="1">
      <c r="A19524" s="323"/>
      <c r="B19524" s="302"/>
      <c r="C19524" s="325"/>
      <c r="D19524" s="325"/>
      <c r="E19524" s="46"/>
      <c r="F19524" s="130">
        <f t="shared" si="302"/>
        <v>0</v>
      </c>
      <c r="G19524" s="86"/>
    </row>
    <row r="19525" spans="1:8" ht="16.5" customHeight="1">
      <c r="A19525" s="323" t="s">
        <v>2803</v>
      </c>
      <c r="B19525" s="302" t="s">
        <v>13</v>
      </c>
      <c r="C19525" s="325" t="s">
        <v>75</v>
      </c>
      <c r="D19525" s="325">
        <v>10</v>
      </c>
      <c r="E19525" s="46">
        <v>31000</v>
      </c>
      <c r="F19525" s="130">
        <f t="shared" si="302"/>
        <v>310000</v>
      </c>
      <c r="G19525" s="86">
        <f>F19525</f>
        <v>310000</v>
      </c>
    </row>
    <row r="19526" spans="1:8" ht="16.5" customHeight="1">
      <c r="A19526" s="323"/>
      <c r="B19526" s="302"/>
      <c r="C19526" s="325"/>
      <c r="D19526" s="325"/>
      <c r="E19526" s="46"/>
      <c r="F19526" s="130">
        <f t="shared" si="302"/>
        <v>0</v>
      </c>
      <c r="G19526" s="69"/>
    </row>
    <row r="19527" spans="1:8" ht="16.5" customHeight="1">
      <c r="A19527" s="323" t="s">
        <v>3778</v>
      </c>
      <c r="B19527" s="302" t="s">
        <v>13</v>
      </c>
      <c r="C19527" s="325" t="s">
        <v>1082</v>
      </c>
      <c r="D19527" s="325">
        <v>200</v>
      </c>
      <c r="E19527" s="46">
        <v>31000</v>
      </c>
      <c r="F19527" s="130">
        <f t="shared" si="302"/>
        <v>6200000</v>
      </c>
      <c r="G19527" s="86">
        <f>SUM(F19527:F19528)</f>
        <v>9562600</v>
      </c>
      <c r="H19527" s="277" t="s">
        <v>2474</v>
      </c>
    </row>
    <row r="19528" spans="1:8" ht="16.5" customHeight="1">
      <c r="A19528" s="323"/>
      <c r="B19528" s="302" t="s">
        <v>31</v>
      </c>
      <c r="C19528" s="325" t="s">
        <v>62</v>
      </c>
      <c r="D19528" s="325">
        <v>98.9</v>
      </c>
      <c r="E19528" s="46">
        <v>34000</v>
      </c>
      <c r="F19528" s="130">
        <f t="shared" si="302"/>
        <v>3362600</v>
      </c>
      <c r="G19528" s="69"/>
    </row>
    <row r="19529" spans="1:8" ht="16.5" customHeight="1">
      <c r="A19529" s="323"/>
      <c r="B19529" s="302"/>
      <c r="C19529" s="325"/>
      <c r="D19529" s="325"/>
      <c r="E19529" s="46"/>
      <c r="F19529" s="130">
        <f t="shared" si="302"/>
        <v>0</v>
      </c>
      <c r="G19529" s="69"/>
    </row>
    <row r="19530" spans="1:8" ht="16.5" customHeight="1">
      <c r="A19530" s="323" t="s">
        <v>3092</v>
      </c>
      <c r="B19530" s="443" t="s">
        <v>3780</v>
      </c>
      <c r="C19530" s="482" t="s">
        <v>1016</v>
      </c>
      <c r="D19530" s="482">
        <v>100</v>
      </c>
      <c r="E19530" s="116">
        <v>56000</v>
      </c>
      <c r="F19530" s="131">
        <f t="shared" ref="F19530:F19535" si="303">E19530*D19530</f>
        <v>5600000</v>
      </c>
      <c r="G19530" s="86">
        <f>F19530</f>
        <v>5600000</v>
      </c>
    </row>
    <row r="19531" spans="1:8" ht="16.5" customHeight="1">
      <c r="A19531" s="323"/>
      <c r="B19531" s="443"/>
      <c r="C19531" s="482"/>
      <c r="D19531" s="482"/>
      <c r="E19531" s="116"/>
      <c r="F19531" s="130">
        <f t="shared" si="303"/>
        <v>0</v>
      </c>
      <c r="G19531" s="86"/>
    </row>
    <row r="19532" spans="1:8" ht="16.5" customHeight="1">
      <c r="A19532" s="323" t="s">
        <v>2885</v>
      </c>
      <c r="B19532" s="439" t="s">
        <v>783</v>
      </c>
      <c r="C19532" s="430" t="s">
        <v>739</v>
      </c>
      <c r="D19532" s="430">
        <v>-98.8</v>
      </c>
      <c r="E19532" s="54">
        <v>31000</v>
      </c>
      <c r="F19532" s="140">
        <f t="shared" si="303"/>
        <v>-3062800</v>
      </c>
      <c r="G19532" s="86">
        <f>F19532</f>
        <v>-3062800</v>
      </c>
    </row>
    <row r="19533" spans="1:8" ht="16.5" customHeight="1">
      <c r="A19533" s="323"/>
      <c r="B19533" s="302"/>
      <c r="C19533" s="325"/>
      <c r="D19533" s="325"/>
      <c r="E19533" s="46"/>
      <c r="F19533" s="130">
        <f t="shared" si="303"/>
        <v>0</v>
      </c>
      <c r="G19533" s="69"/>
    </row>
    <row r="19534" spans="1:8" ht="16.5" customHeight="1">
      <c r="A19534" s="323" t="s">
        <v>2430</v>
      </c>
      <c r="B19534" s="302" t="s">
        <v>13</v>
      </c>
      <c r="C19534" s="325" t="s">
        <v>3775</v>
      </c>
      <c r="D19534" s="325">
        <v>20</v>
      </c>
      <c r="E19534" s="46">
        <v>31000</v>
      </c>
      <c r="F19534" s="130">
        <f t="shared" si="303"/>
        <v>620000</v>
      </c>
      <c r="G19534" s="86">
        <f>SUM(F19534:F19535)</f>
        <v>2170000</v>
      </c>
    </row>
    <row r="19535" spans="1:8" ht="16.5" customHeight="1">
      <c r="A19535" s="323"/>
      <c r="B19535" s="302" t="s">
        <v>13</v>
      </c>
      <c r="C19535" s="325" t="s">
        <v>62</v>
      </c>
      <c r="D19535" s="325">
        <v>50</v>
      </c>
      <c r="E19535" s="46">
        <v>31000</v>
      </c>
      <c r="F19535" s="130">
        <f t="shared" si="303"/>
        <v>1550000</v>
      </c>
      <c r="G19535" s="69"/>
    </row>
    <row r="19536" spans="1:8" ht="16.5" customHeight="1">
      <c r="A19536" s="323"/>
      <c r="B19536" s="444"/>
      <c r="C19536" s="482"/>
      <c r="D19536" s="482"/>
      <c r="E19536" s="116"/>
      <c r="F19536" s="131">
        <f t="shared" si="302"/>
        <v>0</v>
      </c>
      <c r="G19536" s="69"/>
    </row>
    <row r="19537" spans="1:9" ht="16.5" customHeight="1">
      <c r="A19537" s="323" t="s">
        <v>2273</v>
      </c>
      <c r="B19537" s="302" t="s">
        <v>13</v>
      </c>
      <c r="C19537" s="325" t="s">
        <v>156</v>
      </c>
      <c r="D19537" s="325">
        <v>50</v>
      </c>
      <c r="E19537" s="46">
        <v>30000</v>
      </c>
      <c r="F19537" s="130">
        <f t="shared" si="302"/>
        <v>1500000</v>
      </c>
      <c r="G19537" s="86">
        <f>SUM(F19537:F19540)</f>
        <v>13281500</v>
      </c>
      <c r="H19537" s="277" t="s">
        <v>2474</v>
      </c>
      <c r="I19537" s="280" t="s">
        <v>2785</v>
      </c>
    </row>
    <row r="19538" spans="1:9" ht="16.5" customHeight="1">
      <c r="A19538" s="323"/>
      <c r="B19538" s="302" t="s">
        <v>13</v>
      </c>
      <c r="C19538" s="325" t="s">
        <v>3776</v>
      </c>
      <c r="D19538" s="325">
        <v>25</v>
      </c>
      <c r="E19538" s="46">
        <v>30500</v>
      </c>
      <c r="F19538" s="130">
        <f t="shared" si="302"/>
        <v>762500</v>
      </c>
      <c r="G19538" s="69"/>
      <c r="I19538" s="280" t="s">
        <v>2785</v>
      </c>
    </row>
    <row r="19539" spans="1:9" ht="16.5" customHeight="1">
      <c r="A19539" s="323"/>
      <c r="B19539" s="302" t="s">
        <v>13</v>
      </c>
      <c r="C19539" s="325" t="s">
        <v>156</v>
      </c>
      <c r="D19539" s="325">
        <v>263.3</v>
      </c>
      <c r="E19539" s="46">
        <v>30000</v>
      </c>
      <c r="F19539" s="130">
        <f t="shared" si="302"/>
        <v>7899000</v>
      </c>
      <c r="G19539" s="69"/>
      <c r="I19539" s="280" t="s">
        <v>2822</v>
      </c>
    </row>
    <row r="19540" spans="1:9" ht="16.5" customHeight="1">
      <c r="A19540" s="323"/>
      <c r="B19540" s="302" t="s">
        <v>13</v>
      </c>
      <c r="C19540" s="325" t="s">
        <v>238</v>
      </c>
      <c r="D19540" s="325">
        <v>104</v>
      </c>
      <c r="E19540" s="46">
        <v>30000</v>
      </c>
      <c r="F19540" s="130">
        <f t="shared" si="302"/>
        <v>3120000</v>
      </c>
      <c r="G19540" s="69"/>
      <c r="I19540" s="280" t="s">
        <v>2484</v>
      </c>
    </row>
    <row r="19541" spans="1:9" ht="16.5" customHeight="1">
      <c r="A19541" s="323"/>
      <c r="B19541" s="302"/>
      <c r="C19541" s="325"/>
      <c r="D19541" s="325"/>
      <c r="E19541" s="46"/>
      <c r="F19541" s="130">
        <f t="shared" si="302"/>
        <v>0</v>
      </c>
      <c r="G19541" s="69"/>
    </row>
    <row r="19542" spans="1:9" ht="16.5" customHeight="1">
      <c r="A19542" s="323" t="s">
        <v>63</v>
      </c>
      <c r="B19542" s="302" t="s">
        <v>254</v>
      </c>
      <c r="C19542" s="325" t="s">
        <v>192</v>
      </c>
      <c r="D19542" s="325">
        <v>294.3</v>
      </c>
      <c r="E19542" s="46">
        <v>37000</v>
      </c>
      <c r="F19542" s="130">
        <f t="shared" ref="F19542:F19617" si="304">E19542*D19542</f>
        <v>10889100</v>
      </c>
      <c r="G19542" s="86">
        <f>F19542</f>
        <v>10889100</v>
      </c>
    </row>
    <row r="19543" spans="1:9" ht="16.5" customHeight="1">
      <c r="A19543" s="323"/>
      <c r="B19543" s="302"/>
      <c r="C19543" s="325"/>
      <c r="D19543" s="325"/>
      <c r="E19543" s="46"/>
      <c r="F19543" s="130">
        <f t="shared" si="304"/>
        <v>0</v>
      </c>
      <c r="G19543" s="69"/>
    </row>
    <row r="19544" spans="1:9" ht="16.5" customHeight="1">
      <c r="A19544" s="323" t="s">
        <v>93</v>
      </c>
      <c r="B19544" s="302" t="s">
        <v>13</v>
      </c>
      <c r="C19544" s="325" t="s">
        <v>1841</v>
      </c>
      <c r="D19544" s="325">
        <v>128</v>
      </c>
      <c r="E19544" s="46">
        <v>31000</v>
      </c>
      <c r="F19544" s="130">
        <f t="shared" si="304"/>
        <v>3968000</v>
      </c>
      <c r="G19544" s="86">
        <f>SUM(F19544:F19548)</f>
        <v>31271200</v>
      </c>
      <c r="H19544" s="277" t="s">
        <v>2474</v>
      </c>
      <c r="I19544" s="280" t="s">
        <v>12</v>
      </c>
    </row>
    <row r="19545" spans="1:9" ht="16.5" customHeight="1">
      <c r="A19545" s="323"/>
      <c r="B19545" s="302" t="s">
        <v>31</v>
      </c>
      <c r="C19545" s="325" t="s">
        <v>369</v>
      </c>
      <c r="D19545" s="325">
        <v>200.8</v>
      </c>
      <c r="E19545" s="46">
        <v>35500</v>
      </c>
      <c r="F19545" s="130">
        <f t="shared" si="304"/>
        <v>7128400</v>
      </c>
      <c r="G19545" s="69"/>
      <c r="I19545" s="280" t="s">
        <v>2305</v>
      </c>
    </row>
    <row r="19546" spans="1:9" ht="16.5" customHeight="1">
      <c r="A19546" s="323"/>
      <c r="B19546" s="302" t="s">
        <v>13</v>
      </c>
      <c r="C19546" s="325" t="s">
        <v>342</v>
      </c>
      <c r="D19546" s="325">
        <v>340</v>
      </c>
      <c r="E19546" s="46">
        <v>31000</v>
      </c>
      <c r="F19546" s="130">
        <f t="shared" si="304"/>
        <v>10540000</v>
      </c>
      <c r="G19546" s="69"/>
      <c r="I19546" s="280" t="s">
        <v>1420</v>
      </c>
    </row>
    <row r="19547" spans="1:9" ht="16.5" customHeight="1">
      <c r="A19547" s="323"/>
      <c r="B19547" s="302" t="s">
        <v>13</v>
      </c>
      <c r="C19547" s="325" t="s">
        <v>522</v>
      </c>
      <c r="D19547" s="325">
        <v>58</v>
      </c>
      <c r="E19547" s="46">
        <v>31000</v>
      </c>
      <c r="F19547" s="130">
        <f t="shared" si="304"/>
        <v>1798000</v>
      </c>
      <c r="G19547" s="69"/>
    </row>
    <row r="19548" spans="1:9" ht="16.5" customHeight="1">
      <c r="A19548" s="323"/>
      <c r="B19548" s="302" t="s">
        <v>13</v>
      </c>
      <c r="C19548" s="325" t="s">
        <v>754</v>
      </c>
      <c r="D19548" s="325">
        <v>252.8</v>
      </c>
      <c r="E19548" s="46">
        <v>31000</v>
      </c>
      <c r="F19548" s="130">
        <f t="shared" si="304"/>
        <v>7836800</v>
      </c>
      <c r="G19548" s="69"/>
      <c r="I19548" s="280" t="s">
        <v>154</v>
      </c>
    </row>
    <row r="19549" spans="1:9" ht="16.5" customHeight="1">
      <c r="A19549" s="323"/>
      <c r="B19549" s="302"/>
      <c r="C19549" s="325"/>
      <c r="D19549" s="325"/>
      <c r="E19549" s="46"/>
      <c r="F19549" s="130">
        <f t="shared" si="304"/>
        <v>0</v>
      </c>
      <c r="G19549" s="69"/>
    </row>
    <row r="19550" spans="1:9" ht="16.5" customHeight="1">
      <c r="A19550" s="323" t="s">
        <v>330</v>
      </c>
      <c r="B19550" s="302" t="s">
        <v>13</v>
      </c>
      <c r="C19550" s="325" t="s">
        <v>3301</v>
      </c>
      <c r="D19550" s="325">
        <v>63.5</v>
      </c>
      <c r="E19550" s="46">
        <v>30500</v>
      </c>
      <c r="F19550" s="130">
        <f t="shared" si="304"/>
        <v>1936750</v>
      </c>
      <c r="G19550" s="86">
        <f>SUM(F19550:F19553)</f>
        <v>13855150</v>
      </c>
    </row>
    <row r="19551" spans="1:9" ht="16.5" customHeight="1">
      <c r="A19551" s="323"/>
      <c r="B19551" s="302" t="s">
        <v>13</v>
      </c>
      <c r="C19551" s="325" t="s">
        <v>331</v>
      </c>
      <c r="D19551" s="325">
        <v>32.4</v>
      </c>
      <c r="E19551" s="46">
        <v>30500</v>
      </c>
      <c r="F19551" s="130">
        <f t="shared" si="304"/>
        <v>988200</v>
      </c>
      <c r="G19551" s="69"/>
    </row>
    <row r="19552" spans="1:9" ht="16.5" customHeight="1">
      <c r="A19552" s="323"/>
      <c r="B19552" s="302" t="s">
        <v>23</v>
      </c>
      <c r="C19552" s="325" t="s">
        <v>482</v>
      </c>
      <c r="D19552" s="325">
        <f>136.2+20.4</f>
        <v>156.6</v>
      </c>
      <c r="E19552" s="46">
        <v>35000</v>
      </c>
      <c r="F19552" s="130">
        <f t="shared" si="304"/>
        <v>5481000</v>
      </c>
      <c r="G19552" s="69"/>
    </row>
    <row r="19553" spans="1:8" ht="16.5" customHeight="1">
      <c r="A19553" s="323"/>
      <c r="B19553" s="302" t="s">
        <v>518</v>
      </c>
      <c r="C19553" s="325" t="s">
        <v>610</v>
      </c>
      <c r="D19553" s="325">
        <v>143.4</v>
      </c>
      <c r="E19553" s="46">
        <v>38000</v>
      </c>
      <c r="F19553" s="130">
        <f t="shared" si="304"/>
        <v>5449200</v>
      </c>
      <c r="G19553" s="69"/>
    </row>
    <row r="19554" spans="1:8" ht="16.5" customHeight="1">
      <c r="A19554" s="323"/>
      <c r="B19554" s="302"/>
      <c r="C19554" s="325"/>
      <c r="D19554" s="325"/>
      <c r="E19554" s="46"/>
      <c r="F19554" s="130">
        <f t="shared" si="304"/>
        <v>0</v>
      </c>
      <c r="G19554" s="69"/>
    </row>
    <row r="19555" spans="1:8" ht="16.5" customHeight="1">
      <c r="A19555" s="323" t="s">
        <v>2287</v>
      </c>
      <c r="B19555" s="302" t="s">
        <v>690</v>
      </c>
      <c r="C19555" s="325" t="s">
        <v>67</v>
      </c>
      <c r="D19555" s="325">
        <v>76.3</v>
      </c>
      <c r="E19555" s="46">
        <v>38500</v>
      </c>
      <c r="F19555" s="130">
        <f t="shared" si="304"/>
        <v>2937550</v>
      </c>
      <c r="G19555" s="86">
        <f>F19555</f>
        <v>2937550</v>
      </c>
    </row>
    <row r="19556" spans="1:8" ht="16.5" customHeight="1">
      <c r="A19556" s="323"/>
      <c r="B19556" s="302"/>
      <c r="C19556" s="325"/>
      <c r="D19556" s="325"/>
      <c r="E19556" s="46"/>
      <c r="F19556" s="130">
        <f t="shared" si="304"/>
        <v>0</v>
      </c>
      <c r="G19556" s="69"/>
    </row>
    <row r="19557" spans="1:8" ht="16.5" customHeight="1">
      <c r="A19557" s="323" t="s">
        <v>51</v>
      </c>
      <c r="B19557" s="302" t="s">
        <v>13</v>
      </c>
      <c r="C19557" s="325" t="s">
        <v>874</v>
      </c>
      <c r="D19557" s="325">
        <v>43</v>
      </c>
      <c r="E19557" s="46">
        <v>33000</v>
      </c>
      <c r="F19557" s="130">
        <f t="shared" si="304"/>
        <v>1419000</v>
      </c>
      <c r="G19557" s="86">
        <f>SUM(F19557:F19561)</f>
        <v>12775200</v>
      </c>
      <c r="H19557" s="277" t="s">
        <v>2474</v>
      </c>
    </row>
    <row r="19558" spans="1:8" ht="16.5" customHeight="1">
      <c r="A19558" s="323"/>
      <c r="B19558" s="302" t="s">
        <v>23</v>
      </c>
      <c r="C19558" s="325" t="s">
        <v>158</v>
      </c>
      <c r="D19558" s="325">
        <v>58</v>
      </c>
      <c r="E19558" s="46">
        <v>33000</v>
      </c>
      <c r="F19558" s="130">
        <f t="shared" si="304"/>
        <v>1914000</v>
      </c>
      <c r="G19558" s="69"/>
    </row>
    <row r="19559" spans="1:8" ht="16.5" customHeight="1">
      <c r="A19559" s="323"/>
      <c r="B19559" s="302" t="s">
        <v>23</v>
      </c>
      <c r="C19559" s="325" t="s">
        <v>1359</v>
      </c>
      <c r="D19559" s="325">
        <v>102</v>
      </c>
      <c r="E19559" s="46">
        <v>33000</v>
      </c>
      <c r="F19559" s="130">
        <f t="shared" si="304"/>
        <v>3366000</v>
      </c>
      <c r="G19559" s="69"/>
    </row>
    <row r="19560" spans="1:8" ht="16.5" customHeight="1">
      <c r="A19560" s="323"/>
      <c r="B19560" s="302" t="s">
        <v>23</v>
      </c>
      <c r="C19560" s="325" t="s">
        <v>874</v>
      </c>
      <c r="D19560" s="325">
        <v>102</v>
      </c>
      <c r="E19560" s="46">
        <v>34000</v>
      </c>
      <c r="F19560" s="130">
        <f t="shared" si="304"/>
        <v>3468000</v>
      </c>
      <c r="G19560" s="69"/>
    </row>
    <row r="19561" spans="1:8" ht="16.5" customHeight="1">
      <c r="A19561" s="323"/>
      <c r="B19561" s="302" t="s">
        <v>31</v>
      </c>
      <c r="C19561" s="325" t="s">
        <v>192</v>
      </c>
      <c r="D19561" s="325">
        <v>75.599999999999994</v>
      </c>
      <c r="E19561" s="46">
        <v>34500</v>
      </c>
      <c r="F19561" s="130">
        <f t="shared" si="304"/>
        <v>2608200</v>
      </c>
      <c r="G19561" s="69"/>
    </row>
    <row r="19562" spans="1:8" ht="16.5" customHeight="1">
      <c r="A19562" s="323"/>
      <c r="B19562" s="302"/>
      <c r="C19562" s="325"/>
      <c r="D19562" s="325"/>
      <c r="E19562" s="46"/>
      <c r="F19562" s="130">
        <f t="shared" si="304"/>
        <v>0</v>
      </c>
      <c r="G19562" s="69"/>
    </row>
    <row r="19563" spans="1:8" ht="16.5" customHeight="1">
      <c r="A19563" s="323" t="s">
        <v>316</v>
      </c>
      <c r="B19563" s="302" t="s">
        <v>13</v>
      </c>
      <c r="C19563" s="325" t="s">
        <v>703</v>
      </c>
      <c r="D19563" s="325">
        <v>200.3</v>
      </c>
      <c r="E19563" s="46">
        <v>31000</v>
      </c>
      <c r="F19563" s="130">
        <f t="shared" si="304"/>
        <v>6209300</v>
      </c>
      <c r="G19563" s="86">
        <f>SUM(F19563:F19566)</f>
        <v>38365750</v>
      </c>
      <c r="H19563" s="277" t="s">
        <v>2474</v>
      </c>
    </row>
    <row r="19564" spans="1:8" ht="16.5" customHeight="1">
      <c r="A19564" s="323"/>
      <c r="B19564" s="302" t="s">
        <v>31</v>
      </c>
      <c r="C19564" s="325" t="s">
        <v>754</v>
      </c>
      <c r="D19564" s="325">
        <v>335.2</v>
      </c>
      <c r="E19564" s="46">
        <v>33500</v>
      </c>
      <c r="F19564" s="130">
        <f t="shared" si="304"/>
        <v>11229200</v>
      </c>
      <c r="G19564" s="69"/>
    </row>
    <row r="19565" spans="1:8" ht="16.5" customHeight="1">
      <c r="A19565" s="323"/>
      <c r="B19565" s="302" t="s">
        <v>31</v>
      </c>
      <c r="C19565" s="325" t="s">
        <v>771</v>
      </c>
      <c r="D19565" s="325">
        <v>489.5</v>
      </c>
      <c r="E19565" s="46">
        <v>35500</v>
      </c>
      <c r="F19565" s="130">
        <f t="shared" si="304"/>
        <v>17377250</v>
      </c>
      <c r="G19565" s="69"/>
    </row>
    <row r="19566" spans="1:8" ht="16.5" customHeight="1">
      <c r="A19566" s="323"/>
      <c r="B19566" s="302" t="s">
        <v>31</v>
      </c>
      <c r="C19566" s="325" t="s">
        <v>557</v>
      </c>
      <c r="D19566" s="325">
        <v>100</v>
      </c>
      <c r="E19566" s="46">
        <v>35500</v>
      </c>
      <c r="F19566" s="130">
        <f t="shared" si="304"/>
        <v>3550000</v>
      </c>
      <c r="G19566" s="69"/>
    </row>
    <row r="19567" spans="1:8" ht="16.5" customHeight="1">
      <c r="A19567" s="323"/>
      <c r="B19567" s="302"/>
      <c r="C19567" s="325"/>
      <c r="D19567" s="325"/>
      <c r="E19567" s="46"/>
      <c r="F19567" s="130">
        <f t="shared" si="304"/>
        <v>0</v>
      </c>
      <c r="G19567" s="69"/>
    </row>
    <row r="19568" spans="1:8" ht="16.5" customHeight="1">
      <c r="A19568" s="323" t="s">
        <v>40</v>
      </c>
      <c r="B19568" s="302" t="s">
        <v>13</v>
      </c>
      <c r="C19568" s="325" t="s">
        <v>867</v>
      </c>
      <c r="D19568" s="325">
        <v>213</v>
      </c>
      <c r="E19568" s="46">
        <v>31000</v>
      </c>
      <c r="F19568" s="130">
        <f t="shared" si="304"/>
        <v>6603000</v>
      </c>
      <c r="G19568" s="86">
        <f>F19568</f>
        <v>6603000</v>
      </c>
    </row>
    <row r="19569" spans="1:8" ht="16.5" customHeight="1">
      <c r="A19569" s="323"/>
      <c r="B19569" s="302"/>
      <c r="C19569" s="325"/>
      <c r="D19569" s="325"/>
      <c r="E19569" s="46"/>
      <c r="F19569" s="130">
        <f t="shared" si="304"/>
        <v>0</v>
      </c>
      <c r="G19569" s="69"/>
    </row>
    <row r="19570" spans="1:8" ht="16.5" customHeight="1">
      <c r="A19570" s="323" t="s">
        <v>2635</v>
      </c>
      <c r="B19570" s="302" t="s">
        <v>31</v>
      </c>
      <c r="C19570" s="325" t="s">
        <v>46</v>
      </c>
      <c r="D19570" s="325">
        <v>320</v>
      </c>
      <c r="E19570" s="46">
        <v>33000</v>
      </c>
      <c r="F19570" s="130">
        <f t="shared" si="304"/>
        <v>10560000</v>
      </c>
      <c r="G19570" s="86">
        <f>SUM(F19570:F19571)</f>
        <v>13860000</v>
      </c>
    </row>
    <row r="19571" spans="1:8" ht="16.5" customHeight="1">
      <c r="A19571" s="323"/>
      <c r="B19571" s="302" t="s">
        <v>31</v>
      </c>
      <c r="C19571" s="325" t="s">
        <v>2351</v>
      </c>
      <c r="D19571" s="325">
        <v>100</v>
      </c>
      <c r="E19571" s="46">
        <v>33000</v>
      </c>
      <c r="F19571" s="130">
        <f t="shared" si="304"/>
        <v>3300000</v>
      </c>
      <c r="G19571" s="69"/>
    </row>
    <row r="19572" spans="1:8" ht="16.5" customHeight="1">
      <c r="A19572" s="323"/>
      <c r="B19572" s="302"/>
      <c r="C19572" s="325"/>
      <c r="D19572" s="325"/>
      <c r="E19572" s="46"/>
      <c r="F19572" s="130">
        <f t="shared" si="304"/>
        <v>0</v>
      </c>
      <c r="G19572" s="69"/>
    </row>
    <row r="19573" spans="1:8" ht="16.5" customHeight="1">
      <c r="A19573" s="323" t="s">
        <v>210</v>
      </c>
      <c r="B19573" s="302" t="s">
        <v>31</v>
      </c>
      <c r="C19573" s="325" t="s">
        <v>3593</v>
      </c>
      <c r="D19573" s="325">
        <v>206.1</v>
      </c>
      <c r="E19573" s="46">
        <v>37500</v>
      </c>
      <c r="F19573" s="130">
        <f t="shared" si="304"/>
        <v>7728750</v>
      </c>
      <c r="G19573" s="86">
        <f>SUM(F19573:F19575)</f>
        <v>29703750</v>
      </c>
      <c r="H19573" s="277" t="s">
        <v>2474</v>
      </c>
    </row>
    <row r="19574" spans="1:8" ht="16.5" customHeight="1">
      <c r="A19574" s="323"/>
      <c r="B19574" s="302" t="s">
        <v>208</v>
      </c>
      <c r="C19574" s="325" t="s">
        <v>1522</v>
      </c>
      <c r="D19574" s="325">
        <v>150</v>
      </c>
      <c r="E19574" s="46">
        <v>31000</v>
      </c>
      <c r="F19574" s="130">
        <f t="shared" si="304"/>
        <v>4650000</v>
      </c>
      <c r="G19574" s="69"/>
    </row>
    <row r="19575" spans="1:8" ht="16.5" customHeight="1">
      <c r="A19575" s="323"/>
      <c r="B19575" s="302" t="s">
        <v>208</v>
      </c>
      <c r="C19575" s="325" t="s">
        <v>213</v>
      </c>
      <c r="D19575" s="325">
        <v>550</v>
      </c>
      <c r="E19575" s="46">
        <v>31500</v>
      </c>
      <c r="F19575" s="130">
        <f t="shared" si="304"/>
        <v>17325000</v>
      </c>
      <c r="G19575" s="69"/>
    </row>
    <row r="19576" spans="1:8" ht="16.5" customHeight="1">
      <c r="A19576" s="323"/>
      <c r="B19576" s="302"/>
      <c r="C19576" s="325"/>
      <c r="D19576" s="325"/>
      <c r="E19576" s="46"/>
      <c r="F19576" s="130">
        <f t="shared" si="304"/>
        <v>0</v>
      </c>
      <c r="G19576" s="69"/>
    </row>
    <row r="19577" spans="1:8" ht="16.5" customHeight="1">
      <c r="A19577" s="323" t="s">
        <v>52</v>
      </c>
      <c r="B19577" s="302" t="s">
        <v>208</v>
      </c>
      <c r="C19577" s="325" t="s">
        <v>54</v>
      </c>
      <c r="D19577" s="325">
        <v>700</v>
      </c>
      <c r="E19577" s="46">
        <v>37900</v>
      </c>
      <c r="F19577" s="130">
        <f t="shared" si="304"/>
        <v>26530000</v>
      </c>
      <c r="G19577" s="86">
        <f>SUM(F19577:F19579)</f>
        <v>47563000</v>
      </c>
      <c r="H19577" s="277" t="s">
        <v>2474</v>
      </c>
    </row>
    <row r="19578" spans="1:8" ht="16.5" customHeight="1">
      <c r="A19578" s="323"/>
      <c r="B19578" s="302" t="s">
        <v>31</v>
      </c>
      <c r="C19578" s="325" t="s">
        <v>55</v>
      </c>
      <c r="D19578" s="325">
        <v>495</v>
      </c>
      <c r="E19578" s="46">
        <v>36900</v>
      </c>
      <c r="F19578" s="130">
        <f t="shared" si="304"/>
        <v>18265500</v>
      </c>
      <c r="G19578" s="69"/>
    </row>
    <row r="19579" spans="1:8" ht="16.5" customHeight="1">
      <c r="A19579" s="323"/>
      <c r="B19579" s="302" t="s">
        <v>31</v>
      </c>
      <c r="C19579" s="325" t="s">
        <v>594</v>
      </c>
      <c r="D19579" s="325">
        <v>75</v>
      </c>
      <c r="E19579" s="46">
        <v>36900</v>
      </c>
      <c r="F19579" s="130">
        <f t="shared" si="304"/>
        <v>2767500</v>
      </c>
      <c r="G19579" s="69"/>
    </row>
    <row r="19580" spans="1:8" ht="16.5" customHeight="1">
      <c r="A19580" s="323"/>
      <c r="B19580" s="302"/>
      <c r="C19580" s="325"/>
      <c r="D19580" s="325"/>
      <c r="E19580" s="46"/>
      <c r="F19580" s="130">
        <f t="shared" si="304"/>
        <v>0</v>
      </c>
      <c r="G19580" s="69"/>
    </row>
    <row r="19581" spans="1:8" ht="16.5" customHeight="1">
      <c r="A19581" s="458" t="s">
        <v>2448</v>
      </c>
      <c r="B19581" s="302" t="s">
        <v>13</v>
      </c>
      <c r="C19581" s="325" t="s">
        <v>1836</v>
      </c>
      <c r="D19581" s="325">
        <v>51.4</v>
      </c>
      <c r="E19581" s="46">
        <v>32500</v>
      </c>
      <c r="F19581" s="130">
        <f t="shared" si="304"/>
        <v>1670500</v>
      </c>
      <c r="G19581" s="86">
        <f>SUM(F19581:F19589)</f>
        <v>55431100</v>
      </c>
      <c r="H19581" s="277" t="s">
        <v>2474</v>
      </c>
    </row>
    <row r="19582" spans="1:8" ht="16.5" customHeight="1">
      <c r="A19582" s="323"/>
      <c r="B19582" s="302" t="s">
        <v>13</v>
      </c>
      <c r="C19582" s="325" t="s">
        <v>3777</v>
      </c>
      <c r="D19582" s="325">
        <v>200</v>
      </c>
      <c r="E19582" s="46">
        <v>32000</v>
      </c>
      <c r="F19582" s="130">
        <f t="shared" si="304"/>
        <v>6400000</v>
      </c>
      <c r="G19582" s="69"/>
    </row>
    <row r="19583" spans="1:8" ht="16.5" customHeight="1">
      <c r="A19583" s="323"/>
      <c r="B19583" s="302" t="s">
        <v>13</v>
      </c>
      <c r="C19583" s="325" t="s">
        <v>3126</v>
      </c>
      <c r="D19583" s="325">
        <v>200.3</v>
      </c>
      <c r="E19583" s="46">
        <v>32000</v>
      </c>
      <c r="F19583" s="130">
        <f t="shared" si="304"/>
        <v>6409600</v>
      </c>
      <c r="G19583" s="69"/>
    </row>
    <row r="19584" spans="1:8" ht="16.5" customHeight="1">
      <c r="A19584" s="323"/>
      <c r="B19584" s="302" t="s">
        <v>13</v>
      </c>
      <c r="C19584" s="325" t="s">
        <v>1748</v>
      </c>
      <c r="D19584" s="325">
        <v>200</v>
      </c>
      <c r="E19584" s="46">
        <v>32000</v>
      </c>
      <c r="F19584" s="130">
        <f t="shared" si="304"/>
        <v>6400000</v>
      </c>
      <c r="G19584" s="69"/>
    </row>
    <row r="19585" spans="1:8" ht="16.5" customHeight="1">
      <c r="A19585" s="323"/>
      <c r="B19585" s="302" t="s">
        <v>13</v>
      </c>
      <c r="C19585" s="325" t="s">
        <v>284</v>
      </c>
      <c r="D19585" s="325">
        <v>200</v>
      </c>
      <c r="E19585" s="46">
        <v>32000</v>
      </c>
      <c r="F19585" s="130">
        <f t="shared" si="304"/>
        <v>6400000</v>
      </c>
      <c r="G19585" s="69"/>
    </row>
    <row r="19586" spans="1:8" ht="16.5" customHeight="1">
      <c r="A19586" s="323"/>
      <c r="B19586" s="302" t="s">
        <v>13</v>
      </c>
      <c r="C19586" s="325" t="s">
        <v>283</v>
      </c>
      <c r="D19586" s="325">
        <v>200</v>
      </c>
      <c r="E19586" s="46">
        <v>32000</v>
      </c>
      <c r="F19586" s="130">
        <f t="shared" si="304"/>
        <v>6400000</v>
      </c>
      <c r="G19586" s="69"/>
    </row>
    <row r="19587" spans="1:8" ht="16.5" customHeight="1">
      <c r="A19587" s="323"/>
      <c r="B19587" s="302" t="s">
        <v>13</v>
      </c>
      <c r="C19587" s="325" t="s">
        <v>1236</v>
      </c>
      <c r="D19587" s="325">
        <v>221</v>
      </c>
      <c r="E19587" s="46">
        <v>32000</v>
      </c>
      <c r="F19587" s="130">
        <f t="shared" si="304"/>
        <v>7072000</v>
      </c>
      <c r="G19587" s="69"/>
    </row>
    <row r="19588" spans="1:8" ht="16.5" customHeight="1">
      <c r="A19588" s="323"/>
      <c r="B19588" s="302" t="s">
        <v>31</v>
      </c>
      <c r="C19588" s="325" t="s">
        <v>284</v>
      </c>
      <c r="D19588" s="325">
        <v>210.9</v>
      </c>
      <c r="E19588" s="46">
        <v>35000</v>
      </c>
      <c r="F19588" s="130">
        <f t="shared" si="304"/>
        <v>7381500</v>
      </c>
      <c r="G19588" s="69"/>
    </row>
    <row r="19589" spans="1:8" ht="16.5" customHeight="1">
      <c r="A19589" s="323"/>
      <c r="B19589" s="302" t="s">
        <v>31</v>
      </c>
      <c r="C19589" s="325" t="s">
        <v>150</v>
      </c>
      <c r="D19589" s="325">
        <v>208.5</v>
      </c>
      <c r="E19589" s="46">
        <v>35000</v>
      </c>
      <c r="F19589" s="130">
        <f t="shared" si="304"/>
        <v>7297500</v>
      </c>
      <c r="G19589" s="69"/>
    </row>
    <row r="19590" spans="1:8" ht="16.5" customHeight="1">
      <c r="A19590" s="323"/>
      <c r="B19590" s="302"/>
      <c r="C19590" s="325"/>
      <c r="D19590" s="325"/>
      <c r="E19590" s="46"/>
      <c r="F19590" s="130">
        <f t="shared" si="304"/>
        <v>0</v>
      </c>
      <c r="G19590" s="69"/>
    </row>
    <row r="19591" spans="1:8" ht="16.5" customHeight="1">
      <c r="A19591" s="323" t="s">
        <v>88</v>
      </c>
      <c r="B19591" s="302" t="s">
        <v>13</v>
      </c>
      <c r="C19591" s="325" t="s">
        <v>124</v>
      </c>
      <c r="D19591" s="325">
        <v>593.6</v>
      </c>
      <c r="E19591" s="46">
        <v>29500</v>
      </c>
      <c r="F19591" s="130">
        <f t="shared" si="304"/>
        <v>17511200</v>
      </c>
      <c r="G19591" s="86">
        <f>SUM(F19591:F19592)</f>
        <v>27015000</v>
      </c>
      <c r="H19591" s="277" t="s">
        <v>2474</v>
      </c>
    </row>
    <row r="19592" spans="1:8" ht="16.5" customHeight="1">
      <c r="A19592" s="323"/>
      <c r="B19592" s="302" t="s">
        <v>13</v>
      </c>
      <c r="C19592" s="325" t="s">
        <v>371</v>
      </c>
      <c r="D19592" s="325">
        <v>311.60000000000002</v>
      </c>
      <c r="E19592" s="46">
        <v>30500</v>
      </c>
      <c r="F19592" s="130">
        <f t="shared" si="304"/>
        <v>9503800</v>
      </c>
      <c r="G19592" s="69"/>
    </row>
    <row r="19593" spans="1:8" ht="16.5" customHeight="1">
      <c r="A19593" s="323"/>
      <c r="B19593" s="302"/>
      <c r="C19593" s="325"/>
      <c r="D19593" s="325"/>
      <c r="E19593" s="46"/>
      <c r="F19593" s="130">
        <f t="shared" si="304"/>
        <v>0</v>
      </c>
      <c r="G19593" s="69"/>
    </row>
    <row r="19594" spans="1:8" ht="16.5" customHeight="1">
      <c r="A19594" s="323" t="s">
        <v>1843</v>
      </c>
      <c r="B19594" s="302" t="s">
        <v>31</v>
      </c>
      <c r="C19594" s="325" t="s">
        <v>78</v>
      </c>
      <c r="D19594" s="325">
        <v>194.7</v>
      </c>
      <c r="E19594" s="46">
        <v>35500</v>
      </c>
      <c r="F19594" s="130">
        <f t="shared" si="304"/>
        <v>6911850</v>
      </c>
      <c r="G19594" s="86">
        <f>SUM(F19594:F19595)</f>
        <v>10895000</v>
      </c>
      <c r="H19594" s="277" t="s">
        <v>2474</v>
      </c>
    </row>
    <row r="19595" spans="1:8" ht="16.5" customHeight="1">
      <c r="A19595" s="323"/>
      <c r="B19595" s="302" t="s">
        <v>31</v>
      </c>
      <c r="C19595" s="325" t="s">
        <v>128</v>
      </c>
      <c r="D19595" s="325">
        <v>118.9</v>
      </c>
      <c r="E19595" s="46">
        <v>33500</v>
      </c>
      <c r="F19595" s="130">
        <f t="shared" si="304"/>
        <v>3983150</v>
      </c>
      <c r="G19595" s="69"/>
    </row>
    <row r="19596" spans="1:8" ht="16.5" customHeight="1">
      <c r="A19596" s="323"/>
      <c r="B19596" s="302"/>
      <c r="C19596" s="325"/>
      <c r="D19596" s="325"/>
      <c r="E19596" s="46"/>
      <c r="F19596" s="130">
        <f t="shared" si="304"/>
        <v>0</v>
      </c>
      <c r="G19596" s="69"/>
    </row>
    <row r="19597" spans="1:8" ht="16.5" customHeight="1">
      <c r="A19597" s="323" t="s">
        <v>1410</v>
      </c>
      <c r="B19597" s="302" t="s">
        <v>390</v>
      </c>
      <c r="C19597" s="325" t="s">
        <v>2102</v>
      </c>
      <c r="D19597" s="325">
        <v>50</v>
      </c>
      <c r="E19597" s="46">
        <v>32000</v>
      </c>
      <c r="F19597" s="130">
        <f t="shared" si="304"/>
        <v>1600000</v>
      </c>
      <c r="G19597" s="86">
        <f>F19597</f>
        <v>1600000</v>
      </c>
      <c r="H19597" s="277" t="s">
        <v>2474</v>
      </c>
    </row>
    <row r="19598" spans="1:8" ht="16.5" customHeight="1">
      <c r="A19598" s="323"/>
      <c r="B19598" s="302"/>
      <c r="C19598" s="325"/>
      <c r="D19598" s="325"/>
      <c r="E19598" s="46"/>
      <c r="F19598" s="130">
        <f t="shared" si="304"/>
        <v>0</v>
      </c>
      <c r="G19598" s="69"/>
    </row>
    <row r="19599" spans="1:8" ht="16.5" customHeight="1">
      <c r="A19599" s="323" t="s">
        <v>245</v>
      </c>
      <c r="B19599" s="302" t="s">
        <v>13</v>
      </c>
      <c r="C19599" s="325" t="s">
        <v>1264</v>
      </c>
      <c r="D19599" s="325">
        <v>65.400000000000006</v>
      </c>
      <c r="E19599" s="46">
        <v>31000</v>
      </c>
      <c r="F19599" s="130">
        <f t="shared" si="304"/>
        <v>2027400.0000000002</v>
      </c>
      <c r="G19599" s="86">
        <f>SUM(F19599:F19600)</f>
        <v>5625400</v>
      </c>
      <c r="H19599" s="277" t="s">
        <v>2474</v>
      </c>
    </row>
    <row r="19600" spans="1:8" ht="16.5" customHeight="1">
      <c r="A19600" s="323"/>
      <c r="B19600" s="302" t="s">
        <v>23</v>
      </c>
      <c r="C19600" s="325" t="s">
        <v>62</v>
      </c>
      <c r="D19600" s="325">
        <v>102.8</v>
      </c>
      <c r="E19600" s="46">
        <v>35000</v>
      </c>
      <c r="F19600" s="130">
        <f t="shared" si="304"/>
        <v>3598000</v>
      </c>
      <c r="G19600" s="69"/>
    </row>
    <row r="19601" spans="1:9" ht="16.5" customHeight="1">
      <c r="A19601" s="323"/>
      <c r="B19601" s="302"/>
      <c r="C19601" s="325"/>
      <c r="D19601" s="325"/>
      <c r="E19601" s="46"/>
      <c r="F19601" s="130">
        <f t="shared" si="304"/>
        <v>0</v>
      </c>
      <c r="G19601" s="69"/>
    </row>
    <row r="19602" spans="1:9" ht="16.5" customHeight="1">
      <c r="A19602" s="323" t="s">
        <v>2315</v>
      </c>
      <c r="B19602" s="302" t="s">
        <v>23</v>
      </c>
      <c r="C19602" s="325" t="s">
        <v>586</v>
      </c>
      <c r="D19602" s="325">
        <v>100</v>
      </c>
      <c r="E19602" s="46">
        <v>34500</v>
      </c>
      <c r="F19602" s="130">
        <f t="shared" si="304"/>
        <v>3450000</v>
      </c>
      <c r="G19602" s="86">
        <f>SUM(F19602:F19605)</f>
        <v>14753000</v>
      </c>
      <c r="H19602" s="277" t="s">
        <v>2474</v>
      </c>
    </row>
    <row r="19603" spans="1:9" ht="16.5" customHeight="1">
      <c r="A19603" s="323"/>
      <c r="B19603" s="302" t="s">
        <v>23</v>
      </c>
      <c r="C19603" s="325" t="s">
        <v>3781</v>
      </c>
      <c r="D19603" s="325">
        <v>129.5</v>
      </c>
      <c r="E19603" s="46">
        <v>34000</v>
      </c>
      <c r="F19603" s="130">
        <f t="shared" si="304"/>
        <v>4403000</v>
      </c>
      <c r="G19603" s="69"/>
    </row>
    <row r="19604" spans="1:9" ht="16.5" customHeight="1">
      <c r="A19604" s="323"/>
      <c r="B19604" s="302" t="s">
        <v>31</v>
      </c>
      <c r="C19604" s="325" t="s">
        <v>1587</v>
      </c>
      <c r="D19604" s="325">
        <v>125</v>
      </c>
      <c r="E19604" s="46">
        <v>34500</v>
      </c>
      <c r="F19604" s="130">
        <f t="shared" si="304"/>
        <v>4312500</v>
      </c>
      <c r="G19604" s="69"/>
    </row>
    <row r="19605" spans="1:9" ht="16.5" customHeight="1">
      <c r="A19605" s="323"/>
      <c r="B19605" s="302" t="s">
        <v>31</v>
      </c>
      <c r="C19605" s="325" t="s">
        <v>3782</v>
      </c>
      <c r="D19605" s="325">
        <v>75</v>
      </c>
      <c r="E19605" s="46">
        <v>34500</v>
      </c>
      <c r="F19605" s="130">
        <f t="shared" si="304"/>
        <v>2587500</v>
      </c>
      <c r="G19605" s="69"/>
    </row>
    <row r="19606" spans="1:9" ht="16.5" customHeight="1">
      <c r="A19606" s="323"/>
      <c r="B19606" s="302"/>
      <c r="C19606" s="325"/>
      <c r="D19606" s="325"/>
      <c r="E19606" s="46"/>
      <c r="F19606" s="130">
        <f t="shared" si="304"/>
        <v>0</v>
      </c>
      <c r="G19606" s="69"/>
    </row>
    <row r="19607" spans="1:9" ht="16.5" customHeight="1">
      <c r="A19607" s="533" t="s">
        <v>2469</v>
      </c>
      <c r="B19607" s="440" t="s">
        <v>31</v>
      </c>
      <c r="C19607" s="382" t="s">
        <v>1783</v>
      </c>
      <c r="D19607" s="382">
        <v>32.5</v>
      </c>
      <c r="E19607" s="59">
        <v>37000</v>
      </c>
      <c r="F19607" s="132">
        <f t="shared" si="304"/>
        <v>1202500</v>
      </c>
      <c r="G19607" s="125">
        <f>F19607</f>
        <v>1202500</v>
      </c>
      <c r="I19607" s="280" t="s">
        <v>2785</v>
      </c>
    </row>
    <row r="19608" spans="1:9" ht="18" customHeight="1">
      <c r="A19608" s="526"/>
      <c r="B19608" s="435"/>
      <c r="C19608" s="484"/>
      <c r="D19608" s="484"/>
      <c r="E19608" s="113"/>
      <c r="F19608" s="126"/>
      <c r="G19608" s="9"/>
    </row>
    <row r="19609" spans="1:9" ht="18" customHeight="1">
      <c r="A19609" s="537">
        <v>42572</v>
      </c>
      <c r="B19609" s="355"/>
      <c r="C19609" s="491" t="s">
        <v>398</v>
      </c>
      <c r="D19609" s="525"/>
      <c r="F19609" s="127"/>
    </row>
    <row r="19610" spans="1:9" ht="18" customHeight="1">
      <c r="A19610" s="531" t="s">
        <v>3125</v>
      </c>
      <c r="B19610" s="436" t="s">
        <v>134</v>
      </c>
      <c r="C19610" s="494" t="s">
        <v>152</v>
      </c>
      <c r="D19610" s="527">
        <f>SUM(D19611:D19701)</f>
        <v>10348.5</v>
      </c>
      <c r="E19610" s="166"/>
      <c r="F19610" s="166">
        <f>SUM(F19611:F19701)</f>
        <v>350376050</v>
      </c>
      <c r="G19610" s="166">
        <f>SUM(G19611:G19701)</f>
        <v>350376050</v>
      </c>
    </row>
    <row r="19611" spans="1:9" ht="18" customHeight="1">
      <c r="A19611" s="532" t="s">
        <v>2658</v>
      </c>
      <c r="B19611" s="441" t="s">
        <v>31</v>
      </c>
      <c r="C19611" s="492" t="s">
        <v>3791</v>
      </c>
      <c r="D19611" s="492">
        <v>55.5</v>
      </c>
      <c r="E19611" s="62">
        <v>35500</v>
      </c>
      <c r="F19611" s="139">
        <f t="shared" si="304"/>
        <v>1970250</v>
      </c>
      <c r="G19611" s="85">
        <f>SUM(F19611:F19612)</f>
        <v>3986650</v>
      </c>
    </row>
    <row r="19612" spans="1:9" ht="18" customHeight="1">
      <c r="A19612" s="323"/>
      <c r="B19612" s="302" t="s">
        <v>31</v>
      </c>
      <c r="C19612" s="325" t="s">
        <v>3792</v>
      </c>
      <c r="D19612" s="325">
        <v>56.8</v>
      </c>
      <c r="E19612" s="46">
        <v>35500</v>
      </c>
      <c r="F19612" s="130">
        <f t="shared" si="304"/>
        <v>2016400</v>
      </c>
      <c r="G19612" s="69"/>
    </row>
    <row r="19613" spans="1:9" ht="18" customHeight="1">
      <c r="A19613" s="323"/>
      <c r="B19613" s="302"/>
      <c r="C19613" s="325"/>
      <c r="D19613" s="325"/>
      <c r="E19613" s="46"/>
      <c r="F19613" s="130">
        <f t="shared" si="304"/>
        <v>0</v>
      </c>
      <c r="G19613" s="69"/>
    </row>
    <row r="19614" spans="1:9" ht="18" customHeight="1">
      <c r="A19614" s="458" t="s">
        <v>1801</v>
      </c>
      <c r="B19614" s="302" t="s">
        <v>13</v>
      </c>
      <c r="C19614" s="325" t="s">
        <v>1445</v>
      </c>
      <c r="D19614" s="325">
        <v>196</v>
      </c>
      <c r="E19614" s="46">
        <v>31000</v>
      </c>
      <c r="F19614" s="130">
        <f t="shared" si="304"/>
        <v>6076000</v>
      </c>
      <c r="G19614" s="86">
        <f>F19614</f>
        <v>6076000</v>
      </c>
    </row>
    <row r="19615" spans="1:9" ht="18" customHeight="1">
      <c r="A19615" s="458"/>
      <c r="B19615" s="302"/>
      <c r="C19615" s="325"/>
      <c r="D19615" s="325"/>
      <c r="E19615" s="46"/>
      <c r="F19615" s="130">
        <f t="shared" si="304"/>
        <v>0</v>
      </c>
      <c r="G19615" s="86"/>
    </row>
    <row r="19616" spans="1:9" ht="18" customHeight="1">
      <c r="A19616" s="458" t="s">
        <v>2803</v>
      </c>
      <c r="B19616" s="302" t="s">
        <v>13</v>
      </c>
      <c r="C19616" s="325" t="s">
        <v>2804</v>
      </c>
      <c r="D19616" s="325">
        <v>516.70000000000005</v>
      </c>
      <c r="E19616" s="46">
        <v>31000</v>
      </c>
      <c r="F19616" s="130">
        <f t="shared" si="304"/>
        <v>16017700.000000002</v>
      </c>
      <c r="G19616" s="86">
        <f>F19616</f>
        <v>16017700.000000002</v>
      </c>
    </row>
    <row r="19617" spans="1:9" ht="18" customHeight="1">
      <c r="A19617" s="323"/>
      <c r="B19617" s="302"/>
      <c r="C19617" s="325"/>
      <c r="D19617" s="325"/>
      <c r="E19617" s="46"/>
      <c r="F19617" s="130">
        <f t="shared" si="304"/>
        <v>0</v>
      </c>
      <c r="G19617" s="69"/>
    </row>
    <row r="19618" spans="1:9" ht="18" customHeight="1">
      <c r="A19618" s="323" t="s">
        <v>2273</v>
      </c>
      <c r="B19618" s="302" t="s">
        <v>13</v>
      </c>
      <c r="C19618" s="325" t="s">
        <v>46</v>
      </c>
      <c r="D19618" s="325">
        <v>60</v>
      </c>
      <c r="E19618" s="46">
        <v>31000</v>
      </c>
      <c r="F19618" s="130">
        <f t="shared" ref="F19618:F19667" si="305">E19618*D19618</f>
        <v>1860000</v>
      </c>
      <c r="G19618" s="86">
        <f>F19618</f>
        <v>1860000</v>
      </c>
    </row>
    <row r="19619" spans="1:9" ht="18" customHeight="1">
      <c r="A19619" s="323"/>
      <c r="B19619" s="302"/>
      <c r="C19619" s="325"/>
      <c r="D19619" s="325"/>
      <c r="E19619" s="46"/>
      <c r="F19619" s="130">
        <f t="shared" si="305"/>
        <v>0</v>
      </c>
      <c r="G19619" s="69"/>
    </row>
    <row r="19620" spans="1:9" ht="18" customHeight="1">
      <c r="A19620" s="323" t="s">
        <v>93</v>
      </c>
      <c r="B19620" s="302" t="s">
        <v>570</v>
      </c>
      <c r="C19620" s="325" t="s">
        <v>571</v>
      </c>
      <c r="D19620" s="325">
        <v>329</v>
      </c>
      <c r="E19620" s="46">
        <v>38500</v>
      </c>
      <c r="F19620" s="130">
        <f t="shared" si="305"/>
        <v>12666500</v>
      </c>
      <c r="G19620" s="86">
        <f>SUM(F19620:F19622)</f>
        <v>29714250</v>
      </c>
      <c r="H19620" s="277" t="s">
        <v>2474</v>
      </c>
      <c r="I19620" s="284">
        <v>42571</v>
      </c>
    </row>
    <row r="19621" spans="1:9" ht="18" customHeight="1">
      <c r="A19621" s="323"/>
      <c r="B19621" s="302" t="s">
        <v>708</v>
      </c>
      <c r="C19621" s="325" t="s">
        <v>369</v>
      </c>
      <c r="D19621" s="325">
        <v>154.5</v>
      </c>
      <c r="E19621" s="46">
        <v>35500</v>
      </c>
      <c r="F19621" s="130">
        <f t="shared" si="305"/>
        <v>5484750</v>
      </c>
      <c r="G19621" s="69"/>
      <c r="I19621" s="284" t="s">
        <v>2305</v>
      </c>
    </row>
    <row r="19622" spans="1:9" ht="18" customHeight="1">
      <c r="A19622" s="323"/>
      <c r="B19622" s="302" t="s">
        <v>617</v>
      </c>
      <c r="C19622" s="325" t="s">
        <v>342</v>
      </c>
      <c r="D19622" s="325">
        <v>373</v>
      </c>
      <c r="E19622" s="46">
        <v>31000</v>
      </c>
      <c r="F19622" s="130">
        <f t="shared" si="305"/>
        <v>11563000</v>
      </c>
      <c r="G19622" s="69"/>
      <c r="I19622" s="284" t="s">
        <v>1420</v>
      </c>
    </row>
    <row r="19623" spans="1:9" ht="18" customHeight="1">
      <c r="A19623" s="323"/>
      <c r="B19623" s="302"/>
      <c r="C19623" s="325"/>
      <c r="D19623" s="325"/>
      <c r="E19623" s="46"/>
      <c r="F19623" s="130">
        <f t="shared" si="305"/>
        <v>0</v>
      </c>
      <c r="G19623" s="69"/>
    </row>
    <row r="19624" spans="1:9" ht="18" customHeight="1">
      <c r="A19624" s="323" t="s">
        <v>2287</v>
      </c>
      <c r="B19624" s="302" t="s">
        <v>31</v>
      </c>
      <c r="C19624" s="325" t="s">
        <v>754</v>
      </c>
      <c r="D19624" s="325">
        <f>132.2+118.5</f>
        <v>250.7</v>
      </c>
      <c r="E19624" s="46">
        <v>36500</v>
      </c>
      <c r="F19624" s="130">
        <f t="shared" si="305"/>
        <v>9150550</v>
      </c>
      <c r="G19624" s="86">
        <f>SUM(F19624:F19626)</f>
        <v>18892100</v>
      </c>
      <c r="H19624" s="277" t="s">
        <v>2474</v>
      </c>
    </row>
    <row r="19625" spans="1:9" ht="18" customHeight="1">
      <c r="A19625" s="323"/>
      <c r="B19625" s="302" t="s">
        <v>230</v>
      </c>
      <c r="C19625" s="325" t="s">
        <v>3783</v>
      </c>
      <c r="D19625" s="325">
        <v>140</v>
      </c>
      <c r="E19625" s="46">
        <v>42000</v>
      </c>
      <c r="F19625" s="130">
        <f t="shared" si="305"/>
        <v>5880000</v>
      </c>
      <c r="G19625" s="69"/>
    </row>
    <row r="19626" spans="1:9" ht="18" customHeight="1">
      <c r="A19626" s="323"/>
      <c r="B19626" s="302" t="s">
        <v>690</v>
      </c>
      <c r="C19626" s="325" t="s">
        <v>1127</v>
      </c>
      <c r="D19626" s="325">
        <v>100.3</v>
      </c>
      <c r="E19626" s="46">
        <v>38500</v>
      </c>
      <c r="F19626" s="130">
        <f>E19626*D19626</f>
        <v>3861550</v>
      </c>
      <c r="G19626" s="69"/>
    </row>
    <row r="19627" spans="1:9" ht="18" customHeight="1">
      <c r="A19627" s="323"/>
      <c r="B19627" s="302"/>
      <c r="C19627" s="325"/>
      <c r="D19627" s="325"/>
      <c r="E19627" s="46"/>
      <c r="F19627" s="130">
        <f t="shared" si="305"/>
        <v>0</v>
      </c>
      <c r="G19627" s="69"/>
    </row>
    <row r="19628" spans="1:9" ht="18" customHeight="1">
      <c r="A19628" s="323" t="s">
        <v>779</v>
      </c>
      <c r="B19628" s="302" t="s">
        <v>922</v>
      </c>
      <c r="C19628" s="325"/>
      <c r="D19628" s="325">
        <v>100</v>
      </c>
      <c r="E19628" s="46">
        <v>12000</v>
      </c>
      <c r="F19628" s="130">
        <f t="shared" si="305"/>
        <v>1200000</v>
      </c>
      <c r="G19628" s="86">
        <f>F19628</f>
        <v>1200000</v>
      </c>
      <c r="I19628" s="284">
        <v>42570</v>
      </c>
    </row>
    <row r="19629" spans="1:9" ht="18" customHeight="1">
      <c r="A19629" s="323"/>
      <c r="B19629" s="302"/>
      <c r="C19629" s="325"/>
      <c r="D19629" s="325"/>
      <c r="E19629" s="46"/>
      <c r="F19629" s="130">
        <f t="shared" si="305"/>
        <v>0</v>
      </c>
      <c r="G19629" s="69"/>
    </row>
    <row r="19630" spans="1:9" ht="18" customHeight="1">
      <c r="A19630" s="323" t="s">
        <v>1843</v>
      </c>
      <c r="B19630" s="439" t="s">
        <v>2643</v>
      </c>
      <c r="C19630" s="430" t="s">
        <v>184</v>
      </c>
      <c r="D19630" s="430">
        <v>-26.4</v>
      </c>
      <c r="E19630" s="54">
        <v>35000</v>
      </c>
      <c r="F19630" s="140">
        <f t="shared" si="305"/>
        <v>-924000</v>
      </c>
      <c r="G19630" s="86">
        <f>F19630</f>
        <v>-924000</v>
      </c>
      <c r="H19630" s="277" t="s">
        <v>2474</v>
      </c>
    </row>
    <row r="19631" spans="1:9" ht="18" customHeight="1">
      <c r="A19631" s="323"/>
      <c r="B19631" s="302"/>
      <c r="C19631" s="325"/>
      <c r="D19631" s="325"/>
      <c r="E19631" s="46"/>
      <c r="F19631" s="130">
        <f t="shared" si="305"/>
        <v>0</v>
      </c>
      <c r="G19631" s="69"/>
    </row>
    <row r="19632" spans="1:9" ht="18" customHeight="1">
      <c r="A19632" s="323" t="s">
        <v>1420</v>
      </c>
      <c r="B19632" s="444" t="s">
        <v>16</v>
      </c>
      <c r="C19632" s="482" t="s">
        <v>2565</v>
      </c>
      <c r="D19632" s="482">
        <v>110</v>
      </c>
      <c r="E19632" s="116">
        <v>41000</v>
      </c>
      <c r="F19632" s="131">
        <f t="shared" si="305"/>
        <v>4510000</v>
      </c>
      <c r="G19632" s="86">
        <f>SUM(F19632:F19634)</f>
        <v>13315000</v>
      </c>
    </row>
    <row r="19633" spans="1:8" ht="18" customHeight="1">
      <c r="A19633" s="323"/>
      <c r="B19633" s="444" t="s">
        <v>693</v>
      </c>
      <c r="C19633" s="482" t="s">
        <v>2393</v>
      </c>
      <c r="D19633" s="482">
        <v>100</v>
      </c>
      <c r="E19633" s="116">
        <v>45500</v>
      </c>
      <c r="F19633" s="131">
        <f t="shared" si="305"/>
        <v>4550000</v>
      </c>
      <c r="G19633" s="69"/>
    </row>
    <row r="19634" spans="1:8" ht="18" customHeight="1">
      <c r="A19634" s="323"/>
      <c r="B19634" s="444" t="s">
        <v>693</v>
      </c>
      <c r="C19634" s="482" t="s">
        <v>2394</v>
      </c>
      <c r="D19634" s="482">
        <v>92.5</v>
      </c>
      <c r="E19634" s="116">
        <v>46000</v>
      </c>
      <c r="F19634" s="131">
        <f t="shared" si="305"/>
        <v>4255000</v>
      </c>
      <c r="G19634" s="69"/>
    </row>
    <row r="19635" spans="1:8" ht="18" customHeight="1">
      <c r="A19635" s="323"/>
      <c r="B19635" s="302"/>
      <c r="C19635" s="325"/>
      <c r="D19635" s="325"/>
      <c r="E19635" s="46"/>
      <c r="F19635" s="130">
        <f t="shared" si="305"/>
        <v>0</v>
      </c>
      <c r="G19635" s="69"/>
    </row>
    <row r="19636" spans="1:8" ht="18" customHeight="1">
      <c r="A19636" s="323" t="s">
        <v>52</v>
      </c>
      <c r="B19636" s="439" t="s">
        <v>1177</v>
      </c>
      <c r="C19636" s="430" t="s">
        <v>54</v>
      </c>
      <c r="D19636" s="430">
        <v>-8</v>
      </c>
      <c r="E19636" s="54">
        <v>37900</v>
      </c>
      <c r="F19636" s="140">
        <f t="shared" si="305"/>
        <v>-303200</v>
      </c>
      <c r="G19636" s="86">
        <f>SUM(F19636:F19638)</f>
        <v>11066800</v>
      </c>
      <c r="H19636" s="277" t="s">
        <v>2474</v>
      </c>
    </row>
    <row r="19637" spans="1:8" ht="18" customHeight="1">
      <c r="A19637" s="323"/>
      <c r="B19637" s="302" t="s">
        <v>1355</v>
      </c>
      <c r="C19637" s="325" t="s">
        <v>54</v>
      </c>
      <c r="D19637" s="325">
        <v>300</v>
      </c>
      <c r="E19637" s="46">
        <v>37900</v>
      </c>
      <c r="F19637" s="130">
        <f>E19637*D19637</f>
        <v>11370000</v>
      </c>
      <c r="G19637" s="69"/>
    </row>
    <row r="19638" spans="1:8" ht="18" customHeight="1">
      <c r="A19638" s="323"/>
      <c r="B19638" s="458" t="s">
        <v>3793</v>
      </c>
      <c r="C19638" s="325" t="s">
        <v>54</v>
      </c>
      <c r="D19638" s="325">
        <v>12</v>
      </c>
      <c r="E19638" s="46"/>
      <c r="F19638" s="130">
        <f>E19638*D19638</f>
        <v>0</v>
      </c>
      <c r="G19638" s="69"/>
    </row>
    <row r="19639" spans="1:8" ht="18" customHeight="1">
      <c r="A19639" s="323"/>
      <c r="B19639" s="302"/>
      <c r="C19639" s="325"/>
      <c r="D19639" s="325"/>
      <c r="E19639" s="46"/>
      <c r="F19639" s="130">
        <f t="shared" si="305"/>
        <v>0</v>
      </c>
      <c r="G19639" s="69"/>
    </row>
    <row r="19640" spans="1:8" ht="18" customHeight="1">
      <c r="A19640" s="323" t="s">
        <v>316</v>
      </c>
      <c r="B19640" s="302" t="s">
        <v>31</v>
      </c>
      <c r="C19640" s="325" t="s">
        <v>3784</v>
      </c>
      <c r="D19640" s="325">
        <v>203.4</v>
      </c>
      <c r="E19640" s="46">
        <v>34500</v>
      </c>
      <c r="F19640" s="130">
        <f t="shared" si="305"/>
        <v>7017300</v>
      </c>
      <c r="G19640" s="86">
        <f>SUM(F19640:F19641)</f>
        <v>10631950</v>
      </c>
      <c r="H19640" s="277" t="s">
        <v>2474</v>
      </c>
    </row>
    <row r="19641" spans="1:8" ht="18" customHeight="1">
      <c r="A19641" s="323"/>
      <c r="B19641" s="302" t="s">
        <v>31</v>
      </c>
      <c r="C19641" s="325" t="s">
        <v>3785</v>
      </c>
      <c r="D19641" s="325">
        <v>107.9</v>
      </c>
      <c r="E19641" s="46">
        <v>33500</v>
      </c>
      <c r="F19641" s="130">
        <f t="shared" si="305"/>
        <v>3614650</v>
      </c>
      <c r="G19641" s="69"/>
    </row>
    <row r="19642" spans="1:8" ht="18" customHeight="1">
      <c r="A19642" s="323"/>
      <c r="B19642" s="302"/>
      <c r="C19642" s="325"/>
      <c r="D19642" s="325"/>
      <c r="E19642" s="46"/>
      <c r="F19642" s="130">
        <f t="shared" si="305"/>
        <v>0</v>
      </c>
      <c r="G19642" s="69"/>
    </row>
    <row r="19643" spans="1:8" ht="18" customHeight="1">
      <c r="A19643" s="323" t="s">
        <v>438</v>
      </c>
      <c r="B19643" s="302" t="s">
        <v>31</v>
      </c>
      <c r="C19643" s="325" t="s">
        <v>3786</v>
      </c>
      <c r="D19643" s="325">
        <v>504</v>
      </c>
      <c r="E19643" s="46">
        <v>36000</v>
      </c>
      <c r="F19643" s="130">
        <f t="shared" si="305"/>
        <v>18144000</v>
      </c>
      <c r="G19643" s="86">
        <f>F19643</f>
        <v>18144000</v>
      </c>
      <c r="H19643" s="277" t="s">
        <v>2474</v>
      </c>
    </row>
    <row r="19644" spans="1:8" ht="18" customHeight="1">
      <c r="A19644" s="323"/>
      <c r="B19644" s="302"/>
      <c r="C19644" s="325"/>
      <c r="D19644" s="325"/>
      <c r="E19644" s="46"/>
      <c r="F19644" s="130">
        <f t="shared" si="305"/>
        <v>0</v>
      </c>
      <c r="G19644" s="69"/>
    </row>
    <row r="19645" spans="1:8" ht="18" customHeight="1">
      <c r="A19645" s="323" t="s">
        <v>51</v>
      </c>
      <c r="B19645" s="302" t="s">
        <v>23</v>
      </c>
      <c r="C19645" s="325" t="s">
        <v>763</v>
      </c>
      <c r="D19645" s="325">
        <v>189.5</v>
      </c>
      <c r="E19645" s="46">
        <v>36000</v>
      </c>
      <c r="F19645" s="130">
        <f t="shared" si="305"/>
        <v>6822000</v>
      </c>
      <c r="G19645" s="86">
        <f>SUM(F19645:F19651)</f>
        <v>25511850</v>
      </c>
      <c r="H19645" s="277" t="s">
        <v>2474</v>
      </c>
    </row>
    <row r="19646" spans="1:8" ht="18" customHeight="1">
      <c r="A19646" s="323"/>
      <c r="B19646" s="302" t="s">
        <v>23</v>
      </c>
      <c r="C19646" s="325" t="s">
        <v>765</v>
      </c>
      <c r="D19646" s="325">
        <v>97.7</v>
      </c>
      <c r="E19646" s="46">
        <v>36000</v>
      </c>
      <c r="F19646" s="130">
        <f t="shared" si="305"/>
        <v>3517200</v>
      </c>
      <c r="G19646" s="69"/>
    </row>
    <row r="19647" spans="1:8" ht="18" customHeight="1">
      <c r="A19647" s="323"/>
      <c r="B19647" s="302" t="s">
        <v>31</v>
      </c>
      <c r="C19647" s="325" t="s">
        <v>59</v>
      </c>
      <c r="D19647" s="325">
        <v>95.5</v>
      </c>
      <c r="E19647" s="46">
        <v>35500</v>
      </c>
      <c r="F19647" s="130">
        <f t="shared" si="305"/>
        <v>3390250</v>
      </c>
      <c r="G19647" s="69"/>
    </row>
    <row r="19648" spans="1:8" ht="18" customHeight="1">
      <c r="A19648" s="323"/>
      <c r="B19648" s="302" t="s">
        <v>31</v>
      </c>
      <c r="C19648" s="325" t="s">
        <v>3789</v>
      </c>
      <c r="D19648" s="325">
        <v>46</v>
      </c>
      <c r="E19648" s="46">
        <v>32000</v>
      </c>
      <c r="F19648" s="130">
        <f t="shared" si="305"/>
        <v>1472000</v>
      </c>
      <c r="G19648" s="69"/>
    </row>
    <row r="19649" spans="1:8" ht="18" customHeight="1">
      <c r="A19649" s="323"/>
      <c r="B19649" s="302" t="s">
        <v>31</v>
      </c>
      <c r="C19649" s="325" t="s">
        <v>182</v>
      </c>
      <c r="D19649" s="325">
        <v>153</v>
      </c>
      <c r="E19649" s="46">
        <v>32000</v>
      </c>
      <c r="F19649" s="130">
        <f t="shared" si="305"/>
        <v>4896000</v>
      </c>
      <c r="G19649" s="69"/>
    </row>
    <row r="19650" spans="1:8" ht="18" customHeight="1">
      <c r="A19650" s="323"/>
      <c r="B19650" s="302" t="s">
        <v>31</v>
      </c>
      <c r="C19650" s="325" t="s">
        <v>2697</v>
      </c>
      <c r="D19650" s="325">
        <v>62.7</v>
      </c>
      <c r="E19650" s="46">
        <v>32000</v>
      </c>
      <c r="F19650" s="130">
        <f t="shared" si="305"/>
        <v>2006400</v>
      </c>
      <c r="G19650" s="69"/>
    </row>
    <row r="19651" spans="1:8" ht="18" customHeight="1">
      <c r="A19651" s="323"/>
      <c r="B19651" s="302" t="s">
        <v>31</v>
      </c>
      <c r="C19651" s="325" t="s">
        <v>170</v>
      </c>
      <c r="D19651" s="325">
        <v>96</v>
      </c>
      <c r="E19651" s="46">
        <v>35500</v>
      </c>
      <c r="F19651" s="130">
        <f t="shared" si="305"/>
        <v>3408000</v>
      </c>
      <c r="G19651" s="69"/>
    </row>
    <row r="19652" spans="1:8" ht="18" customHeight="1">
      <c r="A19652" s="323"/>
      <c r="B19652" s="302"/>
      <c r="C19652" s="325"/>
      <c r="D19652" s="325"/>
      <c r="E19652" s="46"/>
      <c r="F19652" s="130">
        <f t="shared" si="305"/>
        <v>0</v>
      </c>
      <c r="G19652" s="69"/>
    </row>
    <row r="19653" spans="1:8" ht="18" customHeight="1">
      <c r="A19653" s="323" t="s">
        <v>2345</v>
      </c>
      <c r="B19653" s="302" t="s">
        <v>13</v>
      </c>
      <c r="C19653" s="325" t="s">
        <v>581</v>
      </c>
      <c r="D19653" s="325">
        <v>280</v>
      </c>
      <c r="E19653" s="46">
        <v>31000</v>
      </c>
      <c r="F19653" s="130">
        <f t="shared" si="305"/>
        <v>8680000</v>
      </c>
      <c r="G19653" s="86">
        <f>SUM(F19653:F19655)</f>
        <v>28830000</v>
      </c>
      <c r="H19653" s="277" t="s">
        <v>2474</v>
      </c>
    </row>
    <row r="19654" spans="1:8" ht="18" customHeight="1">
      <c r="A19654" s="323"/>
      <c r="B19654" s="302" t="s">
        <v>13</v>
      </c>
      <c r="C19654" s="325" t="s">
        <v>3256</v>
      </c>
      <c r="D19654" s="325">
        <v>25</v>
      </c>
      <c r="E19654" s="46">
        <v>31000</v>
      </c>
      <c r="F19654" s="130">
        <f t="shared" si="305"/>
        <v>775000</v>
      </c>
      <c r="G19654" s="69"/>
    </row>
    <row r="19655" spans="1:8" ht="18" customHeight="1">
      <c r="A19655" s="323"/>
      <c r="B19655" s="302" t="s">
        <v>13</v>
      </c>
      <c r="C19655" s="325" t="s">
        <v>3255</v>
      </c>
      <c r="D19655" s="325">
        <v>625</v>
      </c>
      <c r="E19655" s="46">
        <v>31000</v>
      </c>
      <c r="F19655" s="130">
        <f t="shared" si="305"/>
        <v>19375000</v>
      </c>
      <c r="G19655" s="69"/>
    </row>
    <row r="19656" spans="1:8" ht="18" customHeight="1">
      <c r="A19656" s="323"/>
      <c r="B19656" s="302"/>
      <c r="C19656" s="325"/>
      <c r="D19656" s="325"/>
      <c r="E19656" s="46"/>
      <c r="F19656" s="130">
        <f t="shared" si="305"/>
        <v>0</v>
      </c>
      <c r="G19656" s="69"/>
    </row>
    <row r="19657" spans="1:8" ht="18" customHeight="1">
      <c r="A19657" s="323" t="s">
        <v>330</v>
      </c>
      <c r="B19657" s="302" t="s">
        <v>23</v>
      </c>
      <c r="C19657" s="325" t="s">
        <v>3788</v>
      </c>
      <c r="D19657" s="325">
        <v>123.6</v>
      </c>
      <c r="E19657" s="46">
        <v>35000</v>
      </c>
      <c r="F19657" s="130">
        <f t="shared" si="305"/>
        <v>4326000</v>
      </c>
      <c r="G19657" s="86">
        <f>SUM(F19657:F19659)</f>
        <v>20343000</v>
      </c>
      <c r="H19657" s="277" t="s">
        <v>2474</v>
      </c>
    </row>
    <row r="19658" spans="1:8" ht="18" customHeight="1">
      <c r="A19658" s="323"/>
      <c r="B19658" s="302" t="s">
        <v>518</v>
      </c>
      <c r="C19658" s="325" t="s">
        <v>610</v>
      </c>
      <c r="D19658" s="325">
        <v>76.5</v>
      </c>
      <c r="E19658" s="46">
        <v>38000</v>
      </c>
      <c r="F19658" s="130">
        <f t="shared" si="305"/>
        <v>2907000</v>
      </c>
      <c r="G19658" s="69"/>
    </row>
    <row r="19659" spans="1:8" ht="18" customHeight="1">
      <c r="A19659" s="323"/>
      <c r="B19659" s="302" t="s">
        <v>518</v>
      </c>
      <c r="C19659" s="325" t="s">
        <v>611</v>
      </c>
      <c r="D19659" s="325">
        <v>345</v>
      </c>
      <c r="E19659" s="46">
        <v>38000</v>
      </c>
      <c r="F19659" s="130">
        <f t="shared" si="305"/>
        <v>13110000</v>
      </c>
      <c r="G19659" s="69"/>
    </row>
    <row r="19660" spans="1:8" ht="18" customHeight="1">
      <c r="A19660" s="323"/>
      <c r="B19660" s="302"/>
      <c r="C19660" s="325"/>
      <c r="D19660" s="325"/>
      <c r="E19660" s="46"/>
      <c r="F19660" s="130">
        <f t="shared" si="305"/>
        <v>0</v>
      </c>
      <c r="G19660" s="69"/>
    </row>
    <row r="19661" spans="1:8" ht="18" customHeight="1">
      <c r="A19661" s="458" t="s">
        <v>2448</v>
      </c>
      <c r="B19661" s="444" t="s">
        <v>16</v>
      </c>
      <c r="C19661" s="482" t="s">
        <v>3147</v>
      </c>
      <c r="D19661" s="482">
        <v>97.6</v>
      </c>
      <c r="E19661" s="116">
        <v>39000</v>
      </c>
      <c r="F19661" s="131">
        <f>E19661*D19661</f>
        <v>3806400</v>
      </c>
      <c r="G19661" s="86">
        <f>SUM(F19661:F19665)</f>
        <v>20224100</v>
      </c>
      <c r="H19661" s="277" t="s">
        <v>2474</v>
      </c>
    </row>
    <row r="19662" spans="1:8" ht="18" customHeight="1">
      <c r="A19662" s="458"/>
      <c r="B19662" s="302" t="s">
        <v>23</v>
      </c>
      <c r="C19662" s="325" t="s">
        <v>1664</v>
      </c>
      <c r="D19662" s="325">
        <v>103.3</v>
      </c>
      <c r="E19662" s="46">
        <v>34000</v>
      </c>
      <c r="F19662" s="130">
        <f t="shared" si="305"/>
        <v>3512200</v>
      </c>
      <c r="G19662" s="86"/>
    </row>
    <row r="19663" spans="1:8" ht="18" customHeight="1">
      <c r="A19663" s="323"/>
      <c r="B19663" s="302" t="s">
        <v>23</v>
      </c>
      <c r="C19663" s="325" t="s">
        <v>2941</v>
      </c>
      <c r="D19663" s="325">
        <v>117.5</v>
      </c>
      <c r="E19663" s="46">
        <v>34000</v>
      </c>
      <c r="F19663" s="130">
        <f t="shared" si="305"/>
        <v>3995000</v>
      </c>
      <c r="G19663" s="69"/>
    </row>
    <row r="19664" spans="1:8" ht="18" customHeight="1">
      <c r="A19664" s="323"/>
      <c r="B19664" s="302" t="s">
        <v>31</v>
      </c>
      <c r="C19664" s="325" t="s">
        <v>3787</v>
      </c>
      <c r="D19664" s="325">
        <v>208.3</v>
      </c>
      <c r="E19664" s="46">
        <v>35500</v>
      </c>
      <c r="F19664" s="130">
        <f t="shared" si="305"/>
        <v>7394650</v>
      </c>
      <c r="G19664" s="69"/>
    </row>
    <row r="19665" spans="1:8" ht="18" customHeight="1">
      <c r="A19665" s="323"/>
      <c r="B19665" s="302" t="s">
        <v>31</v>
      </c>
      <c r="C19665" s="325" t="s">
        <v>170</v>
      </c>
      <c r="D19665" s="325">
        <v>42.7</v>
      </c>
      <c r="E19665" s="46">
        <v>35500</v>
      </c>
      <c r="F19665" s="130">
        <f t="shared" si="305"/>
        <v>1515850</v>
      </c>
      <c r="G19665" s="69"/>
    </row>
    <row r="19666" spans="1:8" ht="18" customHeight="1">
      <c r="A19666" s="323"/>
      <c r="B19666" s="302"/>
      <c r="C19666" s="325"/>
      <c r="D19666" s="325"/>
      <c r="E19666" s="46"/>
      <c r="F19666" s="130">
        <f t="shared" si="305"/>
        <v>0</v>
      </c>
      <c r="G19666" s="69"/>
    </row>
    <row r="19667" spans="1:8" ht="18" customHeight="1">
      <c r="A19667" s="323" t="s">
        <v>3016</v>
      </c>
      <c r="B19667" s="302" t="s">
        <v>23</v>
      </c>
      <c r="C19667" s="325" t="s">
        <v>3790</v>
      </c>
      <c r="D19667" s="325">
        <v>305</v>
      </c>
      <c r="E19667" s="46">
        <v>33500</v>
      </c>
      <c r="F19667" s="130">
        <f t="shared" si="305"/>
        <v>10217500</v>
      </c>
      <c r="G19667" s="86">
        <f>F19667</f>
        <v>10217500</v>
      </c>
    </row>
    <row r="19668" spans="1:8" ht="18" customHeight="1">
      <c r="A19668" s="323"/>
      <c r="B19668" s="302"/>
      <c r="C19668" s="325"/>
      <c r="D19668" s="325"/>
      <c r="E19668" s="46"/>
      <c r="F19668" s="130">
        <f t="shared" ref="F19668:F19761" si="306">E19668*D19668</f>
        <v>0</v>
      </c>
      <c r="G19668" s="69"/>
    </row>
    <row r="19669" spans="1:8" ht="18" customHeight="1">
      <c r="A19669" s="323" t="s">
        <v>321</v>
      </c>
      <c r="B19669" s="302" t="s">
        <v>31</v>
      </c>
      <c r="C19669" s="325" t="s">
        <v>95</v>
      </c>
      <c r="D19669" s="325">
        <v>245.3</v>
      </c>
      <c r="E19669" s="46">
        <v>35500</v>
      </c>
      <c r="F19669" s="130">
        <f t="shared" si="306"/>
        <v>8708150</v>
      </c>
      <c r="G19669" s="86">
        <f>F19669</f>
        <v>8708150</v>
      </c>
      <c r="H19669" s="277" t="s">
        <v>2474</v>
      </c>
    </row>
    <row r="19670" spans="1:8" ht="18" customHeight="1">
      <c r="A19670" s="323"/>
      <c r="B19670" s="302"/>
      <c r="C19670" s="325"/>
      <c r="D19670" s="325"/>
      <c r="E19670" s="46"/>
      <c r="F19670" s="130">
        <f t="shared" si="306"/>
        <v>0</v>
      </c>
      <c r="G19670" s="69"/>
    </row>
    <row r="19671" spans="1:8" ht="18" customHeight="1">
      <c r="A19671" s="323" t="s">
        <v>210</v>
      </c>
      <c r="B19671" s="302" t="s">
        <v>212</v>
      </c>
      <c r="C19671" s="325" t="s">
        <v>1522</v>
      </c>
      <c r="D19671" s="325">
        <v>200</v>
      </c>
      <c r="E19671" s="46">
        <v>31500</v>
      </c>
      <c r="F19671" s="130">
        <f t="shared" si="306"/>
        <v>6300000</v>
      </c>
      <c r="G19671" s="86">
        <f>SUM(F19671:F19674)</f>
        <v>23197000</v>
      </c>
      <c r="H19671" s="277" t="s">
        <v>2474</v>
      </c>
    </row>
    <row r="19672" spans="1:8" ht="18" customHeight="1">
      <c r="A19672" s="323"/>
      <c r="B19672" s="302" t="s">
        <v>212</v>
      </c>
      <c r="C19672" s="325" t="s">
        <v>344</v>
      </c>
      <c r="D19672" s="325">
        <v>175</v>
      </c>
      <c r="E19672" s="46">
        <v>31500</v>
      </c>
      <c r="F19672" s="130">
        <f t="shared" si="306"/>
        <v>5512500</v>
      </c>
      <c r="G19672" s="69"/>
    </row>
    <row r="19673" spans="1:8" ht="18" customHeight="1">
      <c r="A19673" s="323"/>
      <c r="B19673" s="302" t="s">
        <v>212</v>
      </c>
      <c r="C19673" s="325" t="s">
        <v>1298</v>
      </c>
      <c r="D19673" s="325">
        <v>300</v>
      </c>
      <c r="E19673" s="46">
        <v>31500</v>
      </c>
      <c r="F19673" s="130">
        <f t="shared" si="306"/>
        <v>9450000</v>
      </c>
      <c r="G19673" s="69"/>
    </row>
    <row r="19674" spans="1:8" ht="18" customHeight="1">
      <c r="A19674" s="323"/>
      <c r="B19674" s="302" t="s">
        <v>31</v>
      </c>
      <c r="C19674" s="325" t="s">
        <v>238</v>
      </c>
      <c r="D19674" s="325">
        <v>53</v>
      </c>
      <c r="E19674" s="46">
        <v>36500</v>
      </c>
      <c r="F19674" s="130">
        <f t="shared" si="306"/>
        <v>1934500</v>
      </c>
      <c r="G19674" s="69"/>
    </row>
    <row r="19675" spans="1:8" ht="18" customHeight="1">
      <c r="A19675" s="323"/>
      <c r="B19675" s="302"/>
      <c r="C19675" s="325"/>
      <c r="D19675" s="325"/>
      <c r="E19675" s="46"/>
      <c r="F19675" s="130">
        <f t="shared" si="306"/>
        <v>0</v>
      </c>
      <c r="G19675" s="69"/>
    </row>
    <row r="19676" spans="1:8" ht="18" customHeight="1">
      <c r="A19676" s="323" t="s">
        <v>88</v>
      </c>
      <c r="B19676" s="302" t="s">
        <v>13</v>
      </c>
      <c r="C19676" s="325" t="s">
        <v>124</v>
      </c>
      <c r="D19676" s="325">
        <v>25</v>
      </c>
      <c r="E19676" s="46">
        <v>29500</v>
      </c>
      <c r="F19676" s="130">
        <f t="shared" si="306"/>
        <v>737500</v>
      </c>
      <c r="G19676" s="86">
        <f>SUM(F19676:F19677)</f>
        <v>29081150</v>
      </c>
      <c r="H19676" s="277" t="s">
        <v>2474</v>
      </c>
    </row>
    <row r="19677" spans="1:8" ht="18" customHeight="1">
      <c r="A19677" s="323"/>
      <c r="B19677" s="302" t="s">
        <v>13</v>
      </c>
      <c r="C19677" s="325" t="s">
        <v>124</v>
      </c>
      <c r="D19677" s="325">
        <v>929.3</v>
      </c>
      <c r="E19677" s="46">
        <v>30500</v>
      </c>
      <c r="F19677" s="130">
        <f>E19677*D19677</f>
        <v>28343650</v>
      </c>
      <c r="G19677" s="69"/>
    </row>
    <row r="19678" spans="1:8" ht="18" customHeight="1">
      <c r="A19678" s="323"/>
      <c r="B19678" s="302"/>
      <c r="C19678" s="325"/>
      <c r="D19678" s="325"/>
      <c r="E19678" s="46"/>
      <c r="F19678" s="130">
        <f t="shared" si="306"/>
        <v>0</v>
      </c>
      <c r="G19678" s="69"/>
    </row>
    <row r="19679" spans="1:8" ht="18" customHeight="1">
      <c r="A19679" s="323" t="s">
        <v>2661</v>
      </c>
      <c r="B19679" s="302" t="s">
        <v>23</v>
      </c>
      <c r="C19679" s="325" t="s">
        <v>3187</v>
      </c>
      <c r="D19679" s="325">
        <v>10</v>
      </c>
      <c r="E19679" s="46">
        <v>36000</v>
      </c>
      <c r="F19679" s="130">
        <f t="shared" si="306"/>
        <v>360000</v>
      </c>
      <c r="G19679" s="86">
        <f>SUM(F19679)</f>
        <v>360000</v>
      </c>
      <c r="H19679" s="277" t="s">
        <v>2474</v>
      </c>
    </row>
    <row r="19680" spans="1:8" ht="18" customHeight="1">
      <c r="A19680" s="323"/>
      <c r="B19680" s="302"/>
      <c r="C19680" s="325"/>
      <c r="D19680" s="325"/>
      <c r="E19680" s="46"/>
      <c r="F19680" s="130">
        <f t="shared" si="306"/>
        <v>0</v>
      </c>
      <c r="G19680" s="69"/>
    </row>
    <row r="19681" spans="1:8" ht="18" customHeight="1">
      <c r="A19681" s="323" t="s">
        <v>90</v>
      </c>
      <c r="B19681" s="302" t="s">
        <v>31</v>
      </c>
      <c r="C19681" s="325" t="s">
        <v>3794</v>
      </c>
      <c r="D19681" s="325">
        <v>116.8</v>
      </c>
      <c r="E19681" s="46">
        <v>35500</v>
      </c>
      <c r="F19681" s="130">
        <f t="shared" si="306"/>
        <v>4146400</v>
      </c>
      <c r="G19681" s="86">
        <f>F19681</f>
        <v>4146400</v>
      </c>
      <c r="H19681" s="277" t="s">
        <v>2474</v>
      </c>
    </row>
    <row r="19682" spans="1:8" ht="18" customHeight="1">
      <c r="A19682" s="323"/>
      <c r="B19682" s="302"/>
      <c r="C19682" s="325"/>
      <c r="D19682" s="325"/>
      <c r="E19682" s="46"/>
      <c r="F19682" s="130">
        <f t="shared" si="306"/>
        <v>0</v>
      </c>
      <c r="G19682" s="69"/>
    </row>
    <row r="19683" spans="1:8" ht="18" customHeight="1">
      <c r="A19683" s="323" t="s">
        <v>3795</v>
      </c>
      <c r="B19683" s="302" t="s">
        <v>2608</v>
      </c>
      <c r="C19683" s="325" t="s">
        <v>1700</v>
      </c>
      <c r="D19683" s="325">
        <v>166.5</v>
      </c>
      <c r="E19683" s="46">
        <v>34500</v>
      </c>
      <c r="F19683" s="130">
        <f t="shared" si="306"/>
        <v>5744250</v>
      </c>
      <c r="G19683" s="86">
        <f>SUM(F19683:F19684)</f>
        <v>9570300</v>
      </c>
      <c r="H19683" s="277" t="s">
        <v>2474</v>
      </c>
    </row>
    <row r="19684" spans="1:8" ht="18" customHeight="1">
      <c r="A19684" s="323"/>
      <c r="B19684" s="302" t="s">
        <v>2608</v>
      </c>
      <c r="C19684" s="325" t="s">
        <v>3796</v>
      </c>
      <c r="D19684" s="325">
        <v>110.9</v>
      </c>
      <c r="E19684" s="46">
        <v>34500</v>
      </c>
      <c r="F19684" s="130">
        <f t="shared" si="306"/>
        <v>3826050</v>
      </c>
      <c r="G19684" s="69"/>
    </row>
    <row r="19685" spans="1:8" ht="18" customHeight="1">
      <c r="A19685" s="323"/>
      <c r="B19685" s="302"/>
      <c r="C19685" s="325"/>
      <c r="D19685" s="325"/>
      <c r="E19685" s="46"/>
      <c r="F19685" s="130">
        <f t="shared" si="306"/>
        <v>0</v>
      </c>
      <c r="G19685" s="69"/>
    </row>
    <row r="19686" spans="1:8" ht="18" customHeight="1">
      <c r="A19686" s="323" t="s">
        <v>2300</v>
      </c>
      <c r="B19686" s="302" t="s">
        <v>13</v>
      </c>
      <c r="C19686" s="325" t="s">
        <v>3797</v>
      </c>
      <c r="D19686" s="325">
        <v>54.5</v>
      </c>
      <c r="E19686" s="46">
        <v>31000</v>
      </c>
      <c r="F19686" s="130">
        <f t="shared" si="306"/>
        <v>1689500</v>
      </c>
      <c r="G19686" s="86">
        <f>SUM(F19686:F19690)</f>
        <v>8046500</v>
      </c>
    </row>
    <row r="19687" spans="1:8" ht="18" customHeight="1">
      <c r="A19687" s="323"/>
      <c r="B19687" s="302" t="s">
        <v>13</v>
      </c>
      <c r="C19687" s="325" t="s">
        <v>3798</v>
      </c>
      <c r="D19687" s="325">
        <v>10</v>
      </c>
      <c r="E19687" s="46">
        <v>31000</v>
      </c>
      <c r="F19687" s="130">
        <f t="shared" si="306"/>
        <v>310000</v>
      </c>
      <c r="G19687" s="69"/>
    </row>
    <row r="19688" spans="1:8" ht="18" customHeight="1">
      <c r="A19688" s="323"/>
      <c r="B19688" s="302" t="s">
        <v>13</v>
      </c>
      <c r="C19688" s="325" t="s">
        <v>3799</v>
      </c>
      <c r="D19688" s="325">
        <v>10</v>
      </c>
      <c r="E19688" s="46">
        <v>31000</v>
      </c>
      <c r="F19688" s="130">
        <f t="shared" si="306"/>
        <v>310000</v>
      </c>
      <c r="G19688" s="69"/>
    </row>
    <row r="19689" spans="1:8" ht="18" customHeight="1">
      <c r="A19689" s="323"/>
      <c r="B19689" s="302" t="s">
        <v>13</v>
      </c>
      <c r="C19689" s="325" t="s">
        <v>1191</v>
      </c>
      <c r="D19689" s="325">
        <v>62</v>
      </c>
      <c r="E19689" s="46">
        <v>31000</v>
      </c>
      <c r="F19689" s="130">
        <f t="shared" si="306"/>
        <v>1922000</v>
      </c>
      <c r="G19689" s="69"/>
    </row>
    <row r="19690" spans="1:8" ht="18" customHeight="1">
      <c r="A19690" s="323"/>
      <c r="B19690" s="302" t="s">
        <v>23</v>
      </c>
      <c r="C19690" s="325" t="s">
        <v>1696</v>
      </c>
      <c r="D19690" s="325">
        <v>109</v>
      </c>
      <c r="E19690" s="46">
        <v>35000</v>
      </c>
      <c r="F19690" s="130">
        <f t="shared" si="306"/>
        <v>3815000</v>
      </c>
      <c r="G19690" s="69"/>
    </row>
    <row r="19691" spans="1:8" ht="18" customHeight="1">
      <c r="A19691" s="323"/>
      <c r="B19691" s="302"/>
      <c r="C19691" s="325"/>
      <c r="D19691" s="325"/>
      <c r="E19691" s="46"/>
      <c r="F19691" s="130">
        <f t="shared" si="306"/>
        <v>0</v>
      </c>
      <c r="G19691" s="69"/>
    </row>
    <row r="19692" spans="1:8" ht="18" customHeight="1">
      <c r="A19692" s="323" t="s">
        <v>1410</v>
      </c>
      <c r="B19692" s="302" t="s">
        <v>13</v>
      </c>
      <c r="C19692" s="325" t="s">
        <v>46</v>
      </c>
      <c r="D19692" s="325">
        <v>43.9</v>
      </c>
      <c r="E19692" s="46">
        <v>32000</v>
      </c>
      <c r="F19692" s="130">
        <f t="shared" si="306"/>
        <v>1404800</v>
      </c>
      <c r="G19692" s="86">
        <f>SUM(F19692:F19693)</f>
        <v>4560000</v>
      </c>
      <c r="H19692" s="277" t="s">
        <v>2474</v>
      </c>
    </row>
    <row r="19693" spans="1:8" ht="18" customHeight="1">
      <c r="A19693" s="323"/>
      <c r="B19693" s="302" t="s">
        <v>13</v>
      </c>
      <c r="C19693" s="325" t="s">
        <v>655</v>
      </c>
      <c r="D19693" s="325">
        <v>98.6</v>
      </c>
      <c r="E19693" s="46">
        <v>32000</v>
      </c>
      <c r="F19693" s="130">
        <f t="shared" si="306"/>
        <v>3155200</v>
      </c>
      <c r="G19693" s="69"/>
    </row>
    <row r="19694" spans="1:8" ht="18" customHeight="1">
      <c r="A19694" s="323"/>
      <c r="B19694" s="302"/>
      <c r="C19694" s="325"/>
      <c r="D19694" s="325"/>
      <c r="E19694" s="46"/>
      <c r="F19694" s="130">
        <f t="shared" si="306"/>
        <v>0</v>
      </c>
      <c r="G19694" s="69"/>
    </row>
    <row r="19695" spans="1:8" ht="18" customHeight="1">
      <c r="A19695" s="323" t="s">
        <v>415</v>
      </c>
      <c r="B19695" s="302" t="s">
        <v>13</v>
      </c>
      <c r="C19695" s="325" t="s">
        <v>3800</v>
      </c>
      <c r="D19695" s="325">
        <v>129</v>
      </c>
      <c r="E19695" s="46">
        <v>33500</v>
      </c>
      <c r="F19695" s="130">
        <f t="shared" si="306"/>
        <v>4321500</v>
      </c>
      <c r="G19695" s="86">
        <f>SUM(F19695:F19696)</f>
        <v>5909400</v>
      </c>
      <c r="H19695" s="277" t="s">
        <v>2474</v>
      </c>
    </row>
    <row r="19696" spans="1:8" ht="18" customHeight="1">
      <c r="A19696" s="323"/>
      <c r="B19696" s="302" t="s">
        <v>13</v>
      </c>
      <c r="C19696" s="325" t="s">
        <v>417</v>
      </c>
      <c r="D19696" s="325">
        <v>47.4</v>
      </c>
      <c r="E19696" s="46">
        <v>33500</v>
      </c>
      <c r="F19696" s="130">
        <f t="shared" si="306"/>
        <v>1587900</v>
      </c>
      <c r="G19696" s="69"/>
    </row>
    <row r="19697" spans="1:8" ht="18" customHeight="1">
      <c r="A19697" s="323"/>
      <c r="B19697" s="302"/>
      <c r="C19697" s="325"/>
      <c r="D19697" s="325"/>
      <c r="E19697" s="46"/>
      <c r="F19697" s="130">
        <f t="shared" si="306"/>
        <v>0</v>
      </c>
      <c r="G19697" s="69"/>
    </row>
    <row r="19698" spans="1:8" ht="18" customHeight="1">
      <c r="A19698" s="323" t="s">
        <v>178</v>
      </c>
      <c r="B19698" s="302" t="s">
        <v>13</v>
      </c>
      <c r="C19698" s="325" t="s">
        <v>2958</v>
      </c>
      <c r="D19698" s="325">
        <v>100</v>
      </c>
      <c r="E19698" s="46">
        <v>32500</v>
      </c>
      <c r="F19698" s="130">
        <f t="shared" si="306"/>
        <v>3250000</v>
      </c>
      <c r="G19698" s="86">
        <f>F19698</f>
        <v>3250000</v>
      </c>
      <c r="H19698" s="277" t="s">
        <v>2474</v>
      </c>
    </row>
    <row r="19699" spans="1:8" ht="18" customHeight="1">
      <c r="A19699" s="323"/>
      <c r="B19699" s="302"/>
      <c r="C19699" s="325"/>
      <c r="D19699" s="325"/>
      <c r="E19699" s="46"/>
      <c r="F19699" s="130">
        <f t="shared" si="306"/>
        <v>0</v>
      </c>
      <c r="G19699" s="69"/>
    </row>
    <row r="19700" spans="1:8" ht="18" customHeight="1">
      <c r="A19700" s="323" t="s">
        <v>2315</v>
      </c>
      <c r="B19700" s="302" t="s">
        <v>31</v>
      </c>
      <c r="C19700" s="325" t="s">
        <v>3782</v>
      </c>
      <c r="D19700" s="325">
        <v>237</v>
      </c>
      <c r="E19700" s="46">
        <v>34500</v>
      </c>
      <c r="F19700" s="130">
        <f t="shared" si="306"/>
        <v>8176500</v>
      </c>
      <c r="G19700" s="206">
        <f>SUM(F19700:F19701)</f>
        <v>18440250</v>
      </c>
      <c r="H19700" s="277" t="s">
        <v>2474</v>
      </c>
    </row>
    <row r="19701" spans="1:8" ht="18" customHeight="1">
      <c r="A19701" s="440"/>
      <c r="B19701" s="440" t="s">
        <v>31</v>
      </c>
      <c r="C19701" s="382" t="s">
        <v>3801</v>
      </c>
      <c r="D19701" s="382">
        <v>297.5</v>
      </c>
      <c r="E19701" s="59">
        <v>34500</v>
      </c>
      <c r="F19701" s="132">
        <f>E19701*D19701</f>
        <v>10263750</v>
      </c>
      <c r="G19701" s="125"/>
    </row>
    <row r="19702" spans="1:8" ht="18" customHeight="1">
      <c r="A19702" s="526"/>
      <c r="B19702" s="435"/>
      <c r="C19702" s="484"/>
      <c r="D19702" s="484"/>
      <c r="E19702" s="113"/>
      <c r="F19702" s="126"/>
      <c r="G19702" s="9"/>
    </row>
    <row r="19703" spans="1:8" ht="18" customHeight="1">
      <c r="A19703" s="537">
        <v>42573</v>
      </c>
      <c r="B19703" s="355"/>
      <c r="C19703" s="491" t="s">
        <v>398</v>
      </c>
      <c r="D19703" s="525"/>
      <c r="F19703" s="127"/>
    </row>
    <row r="19704" spans="1:8" ht="18" customHeight="1">
      <c r="A19704" s="531" t="s">
        <v>3125</v>
      </c>
      <c r="B19704" s="436" t="s">
        <v>134</v>
      </c>
      <c r="C19704" s="494" t="s">
        <v>152</v>
      </c>
      <c r="D19704" s="527">
        <f>SUM(D19705:D19811)</f>
        <v>12214.4</v>
      </c>
      <c r="E19704" s="166"/>
      <c r="F19704" s="166">
        <f>SUM(F19705:F19811)</f>
        <v>439511150</v>
      </c>
      <c r="G19704" s="166">
        <f>SUM(G19705:G19811)</f>
        <v>439511150</v>
      </c>
      <c r="H19704" s="278"/>
    </row>
    <row r="19705" spans="1:8" ht="18" customHeight="1">
      <c r="A19705" s="532" t="s">
        <v>2475</v>
      </c>
      <c r="B19705" s="441" t="s">
        <v>31</v>
      </c>
      <c r="C19705" s="492" t="s">
        <v>59</v>
      </c>
      <c r="D19705" s="492">
        <v>44</v>
      </c>
      <c r="E19705" s="62">
        <v>35500</v>
      </c>
      <c r="F19705" s="139">
        <f t="shared" si="306"/>
        <v>1562000</v>
      </c>
      <c r="G19705" s="85">
        <f>SUM(F19705:F19706)</f>
        <v>3337000</v>
      </c>
    </row>
    <row r="19706" spans="1:8" ht="18" customHeight="1">
      <c r="A19706" s="323"/>
      <c r="B19706" s="302" t="s">
        <v>31</v>
      </c>
      <c r="C19706" s="325" t="s">
        <v>14</v>
      </c>
      <c r="D19706" s="325">
        <v>50</v>
      </c>
      <c r="E19706" s="46">
        <v>35500</v>
      </c>
      <c r="F19706" s="130">
        <f t="shared" si="306"/>
        <v>1775000</v>
      </c>
      <c r="G19706" s="69"/>
    </row>
    <row r="19707" spans="1:8" ht="18" customHeight="1">
      <c r="A19707" s="323"/>
      <c r="B19707" s="302"/>
      <c r="C19707" s="325"/>
      <c r="D19707" s="325"/>
      <c r="E19707" s="46"/>
      <c r="F19707" s="130">
        <f t="shared" si="306"/>
        <v>0</v>
      </c>
      <c r="G19707" s="69"/>
    </row>
    <row r="19708" spans="1:8" ht="18" customHeight="1">
      <c r="A19708" s="323" t="s">
        <v>3529</v>
      </c>
      <c r="B19708" s="444" t="s">
        <v>137</v>
      </c>
      <c r="C19708" s="482" t="s">
        <v>576</v>
      </c>
      <c r="D19708" s="482">
        <v>100</v>
      </c>
      <c r="E19708" s="116">
        <v>40000</v>
      </c>
      <c r="F19708" s="131">
        <f t="shared" si="306"/>
        <v>4000000</v>
      </c>
      <c r="G19708" s="86">
        <f>F19708</f>
        <v>4000000</v>
      </c>
    </row>
    <row r="19709" spans="1:8" ht="18" customHeight="1">
      <c r="A19709" s="323"/>
      <c r="B19709" s="302"/>
      <c r="C19709" s="325"/>
      <c r="D19709" s="325"/>
      <c r="E19709" s="46"/>
      <c r="F19709" s="130">
        <f t="shared" si="306"/>
        <v>0</v>
      </c>
      <c r="G19709" s="69"/>
    </row>
    <row r="19710" spans="1:8" ht="18" customHeight="1">
      <c r="A19710" s="323" t="s">
        <v>1339</v>
      </c>
      <c r="B19710" s="302" t="s">
        <v>31</v>
      </c>
      <c r="C19710" s="325" t="s">
        <v>158</v>
      </c>
      <c r="D19710" s="325">
        <v>50</v>
      </c>
      <c r="E19710" s="46">
        <v>35500</v>
      </c>
      <c r="F19710" s="130">
        <f t="shared" si="306"/>
        <v>1775000</v>
      </c>
      <c r="G19710" s="86">
        <f>SUM(F19710:F19711)</f>
        <v>3550000</v>
      </c>
    </row>
    <row r="19711" spans="1:8" ht="18" customHeight="1">
      <c r="A19711" s="323"/>
      <c r="B19711" s="302" t="s">
        <v>31</v>
      </c>
      <c r="C19711" s="325" t="s">
        <v>255</v>
      </c>
      <c r="D19711" s="325">
        <v>50</v>
      </c>
      <c r="E19711" s="46">
        <v>35500</v>
      </c>
      <c r="F19711" s="130">
        <f t="shared" si="306"/>
        <v>1775000</v>
      </c>
      <c r="G19711" s="86"/>
    </row>
    <row r="19712" spans="1:8" ht="18" customHeight="1">
      <c r="A19712" s="323"/>
      <c r="B19712" s="302"/>
      <c r="C19712" s="325"/>
      <c r="D19712" s="325"/>
      <c r="E19712" s="46"/>
      <c r="F19712" s="130">
        <f t="shared" si="306"/>
        <v>0</v>
      </c>
      <c r="G19712" s="86"/>
    </row>
    <row r="19713" spans="1:8" ht="18" customHeight="1">
      <c r="A19713" s="323" t="s">
        <v>2599</v>
      </c>
      <c r="B19713" s="444" t="s">
        <v>363</v>
      </c>
      <c r="C19713" s="482" t="s">
        <v>267</v>
      </c>
      <c r="D19713" s="482">
        <v>150</v>
      </c>
      <c r="E19713" s="116">
        <v>57000</v>
      </c>
      <c r="F19713" s="131">
        <f t="shared" si="306"/>
        <v>8550000</v>
      </c>
      <c r="G19713" s="86">
        <f>F19713</f>
        <v>8550000</v>
      </c>
      <c r="H19713" s="277" t="s">
        <v>2474</v>
      </c>
    </row>
    <row r="19714" spans="1:8" ht="18" customHeight="1">
      <c r="A19714" s="323"/>
      <c r="B19714" s="480"/>
      <c r="C19714" s="524"/>
      <c r="D19714" s="524"/>
      <c r="E19714" s="390"/>
      <c r="F19714" s="391">
        <f t="shared" si="306"/>
        <v>0</v>
      </c>
      <c r="G19714" s="86"/>
    </row>
    <row r="19715" spans="1:8" ht="18" customHeight="1">
      <c r="A19715" s="323" t="s">
        <v>2141</v>
      </c>
      <c r="B19715" s="480" t="s">
        <v>13</v>
      </c>
      <c r="C19715" s="524" t="s">
        <v>25</v>
      </c>
      <c r="D19715" s="524">
        <v>50</v>
      </c>
      <c r="E19715" s="390">
        <v>31000</v>
      </c>
      <c r="F19715" s="391">
        <f t="shared" si="306"/>
        <v>1550000</v>
      </c>
      <c r="G19715" s="86">
        <f>F19715</f>
        <v>1550000</v>
      </c>
    </row>
    <row r="19716" spans="1:8" ht="18" customHeight="1">
      <c r="A19716" s="323"/>
      <c r="B19716" s="480"/>
      <c r="C19716" s="524"/>
      <c r="D19716" s="524"/>
      <c r="E19716" s="390"/>
      <c r="F19716" s="391">
        <f t="shared" si="306"/>
        <v>0</v>
      </c>
      <c r="G19716" s="69"/>
    </row>
    <row r="19717" spans="1:8" ht="18" customHeight="1">
      <c r="A19717" s="323" t="s">
        <v>2051</v>
      </c>
      <c r="B19717" s="302" t="s">
        <v>31</v>
      </c>
      <c r="C19717" s="325" t="s">
        <v>189</v>
      </c>
      <c r="D19717" s="325">
        <v>56.2</v>
      </c>
      <c r="E19717" s="46">
        <v>35500</v>
      </c>
      <c r="F19717" s="130">
        <f t="shared" si="306"/>
        <v>1995100</v>
      </c>
      <c r="G19717" s="86">
        <f>F19717</f>
        <v>1995100</v>
      </c>
    </row>
    <row r="19718" spans="1:8" ht="18" customHeight="1">
      <c r="A19718" s="323"/>
      <c r="B19718" s="302"/>
      <c r="C19718" s="325"/>
      <c r="D19718" s="325"/>
      <c r="E19718" s="46"/>
      <c r="F19718" s="130">
        <f t="shared" si="306"/>
        <v>0</v>
      </c>
      <c r="G19718" s="69"/>
    </row>
    <row r="19719" spans="1:8" ht="18" customHeight="1">
      <c r="A19719" s="323" t="s">
        <v>2430</v>
      </c>
      <c r="B19719" s="302" t="s">
        <v>13</v>
      </c>
      <c r="C19719" s="325" t="s">
        <v>3805</v>
      </c>
      <c r="D19719" s="325">
        <v>22</v>
      </c>
      <c r="E19719" s="46">
        <v>31000</v>
      </c>
      <c r="F19719" s="130">
        <f t="shared" si="306"/>
        <v>682000</v>
      </c>
      <c r="G19719" s="86">
        <f>SUM(F19719:F19720)</f>
        <v>1302000</v>
      </c>
    </row>
    <row r="19720" spans="1:8" ht="18" customHeight="1">
      <c r="A19720" s="323"/>
      <c r="B19720" s="302" t="s">
        <v>13</v>
      </c>
      <c r="C19720" s="325" t="s">
        <v>60</v>
      </c>
      <c r="D19720" s="325">
        <v>20</v>
      </c>
      <c r="E19720" s="46">
        <v>31000</v>
      </c>
      <c r="F19720" s="130">
        <f t="shared" si="306"/>
        <v>620000</v>
      </c>
      <c r="G19720" s="69"/>
    </row>
    <row r="19721" spans="1:8" ht="18" customHeight="1">
      <c r="A19721" s="323"/>
      <c r="B19721" s="302"/>
      <c r="C19721" s="325"/>
      <c r="D19721" s="325"/>
      <c r="E19721" s="46"/>
      <c r="F19721" s="130">
        <f t="shared" si="306"/>
        <v>0</v>
      </c>
      <c r="G19721" s="69"/>
    </row>
    <row r="19722" spans="1:8" ht="18" customHeight="1">
      <c r="A19722" s="323" t="s">
        <v>2349</v>
      </c>
      <c r="B19722" s="302" t="s">
        <v>13</v>
      </c>
      <c r="C19722" s="325" t="s">
        <v>796</v>
      </c>
      <c r="D19722" s="325">
        <v>50</v>
      </c>
      <c r="E19722" s="46">
        <v>30000</v>
      </c>
      <c r="F19722" s="130">
        <f t="shared" si="306"/>
        <v>1500000</v>
      </c>
      <c r="G19722" s="86">
        <f>F19722</f>
        <v>1500000</v>
      </c>
    </row>
    <row r="19723" spans="1:8" ht="18" customHeight="1">
      <c r="A19723" s="323"/>
      <c r="B19723" s="302"/>
      <c r="C19723" s="325"/>
      <c r="D19723" s="325"/>
      <c r="E19723" s="46"/>
      <c r="F19723" s="130">
        <f t="shared" si="306"/>
        <v>0</v>
      </c>
      <c r="G19723" s="69"/>
    </row>
    <row r="19724" spans="1:8" ht="18" customHeight="1">
      <c r="A19724" s="323" t="s">
        <v>61</v>
      </c>
      <c r="B19724" s="302" t="s">
        <v>13</v>
      </c>
      <c r="C19724" s="325" t="s">
        <v>686</v>
      </c>
      <c r="D19724" s="325">
        <v>20</v>
      </c>
      <c r="E19724" s="46">
        <v>31000</v>
      </c>
      <c r="F19724" s="130">
        <f t="shared" si="306"/>
        <v>620000</v>
      </c>
      <c r="G19724" s="86">
        <f>SUM(F19724:F19725)</f>
        <v>1240000</v>
      </c>
      <c r="H19724" s="277" t="s">
        <v>2474</v>
      </c>
    </row>
    <row r="19725" spans="1:8" ht="18" customHeight="1">
      <c r="A19725" s="323"/>
      <c r="B19725" s="302" t="s">
        <v>13</v>
      </c>
      <c r="C19725" s="325" t="s">
        <v>198</v>
      </c>
      <c r="D19725" s="325">
        <v>20</v>
      </c>
      <c r="E19725" s="46">
        <v>31000</v>
      </c>
      <c r="F19725" s="130">
        <f t="shared" si="306"/>
        <v>620000</v>
      </c>
      <c r="G19725" s="69"/>
    </row>
    <row r="19726" spans="1:8" ht="18" customHeight="1">
      <c r="A19726" s="323"/>
      <c r="B19726" s="302"/>
      <c r="C19726" s="325"/>
      <c r="D19726" s="325"/>
      <c r="E19726" s="46"/>
      <c r="F19726" s="130">
        <f t="shared" si="306"/>
        <v>0</v>
      </c>
      <c r="G19726" s="69"/>
    </row>
    <row r="19727" spans="1:8" ht="18" customHeight="1">
      <c r="A19727" s="323" t="s">
        <v>2305</v>
      </c>
      <c r="B19727" s="444" t="s">
        <v>2198</v>
      </c>
      <c r="C19727" s="482" t="s">
        <v>1016</v>
      </c>
      <c r="D19727" s="482">
        <v>690.9</v>
      </c>
      <c r="E19727" s="116">
        <v>56000</v>
      </c>
      <c r="F19727" s="131">
        <f t="shared" si="306"/>
        <v>38690400</v>
      </c>
      <c r="G19727" s="86">
        <f>SUM(F19727:F19729)</f>
        <v>39109700</v>
      </c>
    </row>
    <row r="19728" spans="1:8" ht="18" customHeight="1">
      <c r="A19728" s="323"/>
      <c r="B19728" s="446" t="s">
        <v>3813</v>
      </c>
      <c r="C19728" s="430" t="s">
        <v>1016</v>
      </c>
      <c r="D19728" s="430">
        <v>-9.1999999999999993</v>
      </c>
      <c r="E19728" s="54">
        <v>56000</v>
      </c>
      <c r="F19728" s="140">
        <f t="shared" si="306"/>
        <v>-515199.99999999994</v>
      </c>
      <c r="G19728" s="69"/>
    </row>
    <row r="19729" spans="1:9" ht="18" customHeight="1">
      <c r="A19729" s="323"/>
      <c r="B19729" s="443" t="s">
        <v>2743</v>
      </c>
      <c r="C19729" s="482" t="s">
        <v>2728</v>
      </c>
      <c r="D19729" s="482">
        <v>17.8</v>
      </c>
      <c r="E19729" s="116">
        <v>52500</v>
      </c>
      <c r="F19729" s="131">
        <f t="shared" si="306"/>
        <v>934500</v>
      </c>
      <c r="G19729" s="69"/>
    </row>
    <row r="19730" spans="1:9" ht="18" customHeight="1">
      <c r="A19730" s="323"/>
      <c r="B19730" s="302"/>
      <c r="C19730" s="325"/>
      <c r="D19730" s="325"/>
      <c r="E19730" s="46"/>
      <c r="F19730" s="130">
        <f t="shared" si="306"/>
        <v>0</v>
      </c>
      <c r="G19730" s="69"/>
    </row>
    <row r="19731" spans="1:9" ht="18" customHeight="1">
      <c r="A19731" s="323" t="s">
        <v>2273</v>
      </c>
      <c r="B19731" s="302" t="s">
        <v>13</v>
      </c>
      <c r="C19731" s="325" t="s">
        <v>3776</v>
      </c>
      <c r="D19731" s="325">
        <v>10</v>
      </c>
      <c r="E19731" s="46">
        <v>30500</v>
      </c>
      <c r="F19731" s="130">
        <f t="shared" si="306"/>
        <v>305000</v>
      </c>
      <c r="G19731" s="86">
        <f>SUM(F19731:F19733)</f>
        <v>10361550</v>
      </c>
    </row>
    <row r="19732" spans="1:9" ht="18" customHeight="1">
      <c r="A19732" s="323"/>
      <c r="B19732" s="302" t="s">
        <v>13</v>
      </c>
      <c r="C19732" s="325" t="s">
        <v>155</v>
      </c>
      <c r="D19732" s="325">
        <v>206.5</v>
      </c>
      <c r="E19732" s="46">
        <v>30000</v>
      </c>
      <c r="F19732" s="130">
        <f t="shared" si="306"/>
        <v>6195000</v>
      </c>
      <c r="G19732" s="69"/>
    </row>
    <row r="19733" spans="1:9" ht="18" customHeight="1">
      <c r="A19733" s="323"/>
      <c r="B19733" s="444" t="s">
        <v>137</v>
      </c>
      <c r="C19733" s="482" t="s">
        <v>138</v>
      </c>
      <c r="D19733" s="482">
        <v>100.3</v>
      </c>
      <c r="E19733" s="116">
        <v>38500</v>
      </c>
      <c r="F19733" s="131">
        <f t="shared" si="306"/>
        <v>3861550</v>
      </c>
      <c r="G19733" s="69"/>
      <c r="I19733" s="280" t="s">
        <v>3812</v>
      </c>
    </row>
    <row r="19734" spans="1:9" ht="18" customHeight="1">
      <c r="A19734" s="323"/>
      <c r="B19734" s="302"/>
      <c r="C19734" s="325"/>
      <c r="D19734" s="325"/>
      <c r="E19734" s="46"/>
      <c r="F19734" s="130">
        <f t="shared" si="306"/>
        <v>0</v>
      </c>
      <c r="G19734" s="69"/>
    </row>
    <row r="19735" spans="1:9" ht="18" customHeight="1">
      <c r="A19735" s="323" t="s">
        <v>2300</v>
      </c>
      <c r="B19735" s="302" t="s">
        <v>13</v>
      </c>
      <c r="C19735" s="325" t="s">
        <v>125</v>
      </c>
      <c r="D19735" s="325">
        <v>20</v>
      </c>
      <c r="E19735" s="46">
        <v>31000</v>
      </c>
      <c r="F19735" s="130">
        <f t="shared" si="306"/>
        <v>620000</v>
      </c>
      <c r="G19735" s="86">
        <f>F19735</f>
        <v>620000</v>
      </c>
    </row>
    <row r="19736" spans="1:9" ht="18" customHeight="1">
      <c r="A19736" s="323"/>
      <c r="B19736" s="302"/>
      <c r="C19736" s="325"/>
      <c r="D19736" s="325"/>
      <c r="E19736" s="46"/>
      <c r="F19736" s="130">
        <f t="shared" si="306"/>
        <v>0</v>
      </c>
      <c r="G19736" s="69"/>
    </row>
    <row r="19737" spans="1:9" ht="18" customHeight="1">
      <c r="A19737" s="323" t="s">
        <v>316</v>
      </c>
      <c r="B19737" s="302" t="s">
        <v>31</v>
      </c>
      <c r="C19737" s="325" t="s">
        <v>754</v>
      </c>
      <c r="D19737" s="325">
        <v>90</v>
      </c>
      <c r="E19737" s="46">
        <v>33500</v>
      </c>
      <c r="F19737" s="130">
        <f t="shared" si="306"/>
        <v>3015000</v>
      </c>
      <c r="G19737" s="86">
        <f>F19737</f>
        <v>3015000</v>
      </c>
    </row>
    <row r="19738" spans="1:9" ht="18" customHeight="1">
      <c r="A19738" s="323"/>
      <c r="B19738" s="302"/>
      <c r="C19738" s="325"/>
      <c r="D19738" s="325"/>
      <c r="E19738" s="46"/>
      <c r="F19738" s="130">
        <f t="shared" si="306"/>
        <v>0</v>
      </c>
      <c r="G19738" s="69"/>
    </row>
    <row r="19739" spans="1:9" ht="18" customHeight="1">
      <c r="A19739" s="323" t="s">
        <v>38</v>
      </c>
      <c r="B19739" s="302" t="s">
        <v>13</v>
      </c>
      <c r="C19739" s="325" t="s">
        <v>217</v>
      </c>
      <c r="D19739" s="325">
        <v>320.7</v>
      </c>
      <c r="E19739" s="46">
        <v>31000</v>
      </c>
      <c r="F19739" s="130">
        <f t="shared" si="306"/>
        <v>9941700</v>
      </c>
      <c r="G19739" s="86">
        <f>F19739</f>
        <v>9941700</v>
      </c>
    </row>
    <row r="19740" spans="1:9" ht="18" customHeight="1">
      <c r="A19740" s="323"/>
      <c r="B19740" s="302"/>
      <c r="C19740" s="325"/>
      <c r="D19740" s="325"/>
      <c r="E19740" s="46"/>
      <c r="F19740" s="130">
        <f t="shared" si="306"/>
        <v>0</v>
      </c>
      <c r="G19740" s="69"/>
    </row>
    <row r="19741" spans="1:9" ht="18" customHeight="1">
      <c r="A19741" s="323" t="s">
        <v>2287</v>
      </c>
      <c r="B19741" s="302" t="s">
        <v>31</v>
      </c>
      <c r="C19741" s="325" t="s">
        <v>754</v>
      </c>
      <c r="D19741" s="325">
        <v>254.2</v>
      </c>
      <c r="E19741" s="46">
        <v>36500</v>
      </c>
      <c r="F19741" s="130">
        <f t="shared" si="306"/>
        <v>9278300</v>
      </c>
      <c r="G19741" s="86">
        <f>SUM(F19741)</f>
        <v>9278300</v>
      </c>
      <c r="H19741" s="277" t="s">
        <v>2474</v>
      </c>
    </row>
    <row r="19742" spans="1:9" ht="18" customHeight="1">
      <c r="A19742" s="323"/>
      <c r="B19742" s="302"/>
      <c r="C19742" s="325"/>
      <c r="D19742" s="325"/>
      <c r="E19742" s="46"/>
      <c r="F19742" s="130">
        <f t="shared" si="306"/>
        <v>0</v>
      </c>
      <c r="G19742" s="69"/>
    </row>
    <row r="19743" spans="1:9" ht="18" customHeight="1">
      <c r="A19743" s="323" t="s">
        <v>63</v>
      </c>
      <c r="B19743" s="302" t="s">
        <v>23</v>
      </c>
      <c r="C19743" s="325" t="s">
        <v>3203</v>
      </c>
      <c r="D19743" s="325">
        <v>52.5</v>
      </c>
      <c r="E19743" s="46">
        <v>37000</v>
      </c>
      <c r="F19743" s="130">
        <f t="shared" si="306"/>
        <v>1942500</v>
      </c>
      <c r="G19743" s="86">
        <f>SUM(F19743:F19744)</f>
        <v>11400000</v>
      </c>
      <c r="H19743" s="277" t="s">
        <v>2474</v>
      </c>
    </row>
    <row r="19744" spans="1:9" ht="18" customHeight="1">
      <c r="A19744" s="323"/>
      <c r="B19744" s="302" t="s">
        <v>31</v>
      </c>
      <c r="C19744" s="325" t="s">
        <v>65</v>
      </c>
      <c r="D19744" s="325">
        <v>252.2</v>
      </c>
      <c r="E19744" s="46">
        <v>37500</v>
      </c>
      <c r="F19744" s="130">
        <f t="shared" si="306"/>
        <v>9457500</v>
      </c>
      <c r="G19744" s="69"/>
    </row>
    <row r="19745" spans="1:9" ht="18" customHeight="1">
      <c r="A19745" s="323"/>
      <c r="B19745" s="302"/>
      <c r="C19745" s="325"/>
      <c r="D19745" s="325"/>
      <c r="E19745" s="46"/>
      <c r="F19745" s="130">
        <f t="shared" si="306"/>
        <v>0</v>
      </c>
      <c r="G19745" s="69"/>
    </row>
    <row r="19746" spans="1:9" ht="18" customHeight="1">
      <c r="A19746" s="323" t="s">
        <v>2448</v>
      </c>
      <c r="B19746" s="302" t="s">
        <v>23</v>
      </c>
      <c r="C19746" s="325" t="s">
        <v>159</v>
      </c>
      <c r="D19746" s="325">
        <v>57.6</v>
      </c>
      <c r="E19746" s="46">
        <v>35000</v>
      </c>
      <c r="F19746" s="130">
        <f t="shared" si="306"/>
        <v>2016000</v>
      </c>
      <c r="G19746" s="86">
        <f>SUM(F19746:F19750)</f>
        <v>16677750</v>
      </c>
      <c r="H19746" s="277" t="s">
        <v>2474</v>
      </c>
    </row>
    <row r="19747" spans="1:9" ht="18" customHeight="1">
      <c r="A19747" s="323"/>
      <c r="B19747" s="302" t="s">
        <v>31</v>
      </c>
      <c r="C19747" s="325" t="s">
        <v>221</v>
      </c>
      <c r="D19747" s="325">
        <v>143.5</v>
      </c>
      <c r="E19747" s="46">
        <v>35500</v>
      </c>
      <c r="F19747" s="130">
        <f t="shared" si="306"/>
        <v>5094250</v>
      </c>
      <c r="G19747" s="69"/>
    </row>
    <row r="19748" spans="1:9" ht="18" customHeight="1">
      <c r="A19748" s="323"/>
      <c r="B19748" s="302" t="s">
        <v>31</v>
      </c>
      <c r="C19748" s="325" t="s">
        <v>461</v>
      </c>
      <c r="D19748" s="325">
        <v>191</v>
      </c>
      <c r="E19748" s="46">
        <v>35500</v>
      </c>
      <c r="F19748" s="130">
        <f t="shared" si="306"/>
        <v>6780500</v>
      </c>
      <c r="G19748" s="69"/>
    </row>
    <row r="19749" spans="1:9" ht="18" customHeight="1">
      <c r="A19749" s="458"/>
      <c r="B19749" s="302" t="s">
        <v>13</v>
      </c>
      <c r="C19749" s="325" t="s">
        <v>3810</v>
      </c>
      <c r="D19749" s="325">
        <v>30</v>
      </c>
      <c r="E19749" s="46">
        <v>32500</v>
      </c>
      <c r="F19749" s="130">
        <f>E19749*D19749</f>
        <v>975000</v>
      </c>
      <c r="G19749" s="69"/>
    </row>
    <row r="19750" spans="1:9" ht="18" customHeight="1">
      <c r="A19750" s="323"/>
      <c r="B19750" s="302" t="s">
        <v>515</v>
      </c>
      <c r="C19750" s="325" t="s">
        <v>1029</v>
      </c>
      <c r="D19750" s="325">
        <v>60.4</v>
      </c>
      <c r="E19750" s="46">
        <v>30000</v>
      </c>
      <c r="F19750" s="130">
        <f>E19750*D19750</f>
        <v>1812000</v>
      </c>
      <c r="G19750" s="69"/>
      <c r="I19750" s="277" t="s">
        <v>3811</v>
      </c>
    </row>
    <row r="19751" spans="1:9" ht="18" customHeight="1">
      <c r="A19751" s="323"/>
      <c r="B19751" s="302"/>
      <c r="C19751" s="325"/>
      <c r="D19751" s="325"/>
      <c r="E19751" s="46"/>
      <c r="F19751" s="130">
        <f t="shared" si="306"/>
        <v>0</v>
      </c>
      <c r="G19751" s="69"/>
    </row>
    <row r="19752" spans="1:9" ht="18" customHeight="1">
      <c r="A19752" s="323" t="s">
        <v>93</v>
      </c>
      <c r="B19752" s="302" t="s">
        <v>13</v>
      </c>
      <c r="C19752" s="325" t="s">
        <v>1890</v>
      </c>
      <c r="D19752" s="325">
        <v>133.9</v>
      </c>
      <c r="E19752" s="46">
        <v>31000</v>
      </c>
      <c r="F19752" s="130">
        <f t="shared" si="306"/>
        <v>4150900</v>
      </c>
      <c r="G19752" s="86">
        <f>SUM(F19752:F19757)</f>
        <v>21607400</v>
      </c>
      <c r="H19752" s="277" t="s">
        <v>2474</v>
      </c>
    </row>
    <row r="19753" spans="1:9" ht="18" customHeight="1">
      <c r="A19753" s="323"/>
      <c r="B19753" s="302" t="s">
        <v>13</v>
      </c>
      <c r="C19753" s="325" t="s">
        <v>3159</v>
      </c>
      <c r="D19753" s="325">
        <v>143.80000000000001</v>
      </c>
      <c r="E19753" s="46">
        <v>31000</v>
      </c>
      <c r="F19753" s="130">
        <f t="shared" si="306"/>
        <v>4457800</v>
      </c>
      <c r="G19753" s="69"/>
    </row>
    <row r="19754" spans="1:9" ht="18" customHeight="1">
      <c r="A19754" s="323"/>
      <c r="B19754" s="302" t="s">
        <v>13</v>
      </c>
      <c r="C19754" s="325" t="s">
        <v>564</v>
      </c>
      <c r="D19754" s="325">
        <v>57</v>
      </c>
      <c r="E19754" s="46">
        <v>31000</v>
      </c>
      <c r="F19754" s="130">
        <f t="shared" si="306"/>
        <v>1767000</v>
      </c>
      <c r="G19754" s="69"/>
    </row>
    <row r="19755" spans="1:9" ht="18" customHeight="1">
      <c r="A19755" s="323"/>
      <c r="B19755" s="302" t="s">
        <v>31</v>
      </c>
      <c r="C19755" s="325" t="s">
        <v>1695</v>
      </c>
      <c r="D19755" s="325">
        <v>52.4</v>
      </c>
      <c r="E19755" s="46">
        <v>35000</v>
      </c>
      <c r="F19755" s="130">
        <f t="shared" si="306"/>
        <v>1834000</v>
      </c>
      <c r="G19755" s="69"/>
    </row>
    <row r="19756" spans="1:9" ht="18" customHeight="1">
      <c r="A19756" s="323"/>
      <c r="B19756" s="302" t="s">
        <v>31</v>
      </c>
      <c r="C19756" s="325" t="s">
        <v>802</v>
      </c>
      <c r="D19756" s="325">
        <v>50</v>
      </c>
      <c r="E19756" s="46">
        <v>35000</v>
      </c>
      <c r="F19756" s="130">
        <f t="shared" si="306"/>
        <v>1750000</v>
      </c>
      <c r="G19756" s="69"/>
    </row>
    <row r="19757" spans="1:9" ht="18" customHeight="1">
      <c r="A19757" s="323"/>
      <c r="B19757" s="302" t="s">
        <v>13</v>
      </c>
      <c r="C19757" s="325" t="s">
        <v>342</v>
      </c>
      <c r="D19757" s="325">
        <v>246.7</v>
      </c>
      <c r="E19757" s="46">
        <v>31000</v>
      </c>
      <c r="F19757" s="130">
        <f t="shared" si="306"/>
        <v>7647700</v>
      </c>
      <c r="G19757" s="69"/>
      <c r="I19757" s="280" t="s">
        <v>1420</v>
      </c>
    </row>
    <row r="19758" spans="1:9" ht="18" customHeight="1">
      <c r="A19758" s="323"/>
      <c r="B19758" s="302"/>
      <c r="C19758" s="325"/>
      <c r="D19758" s="325"/>
      <c r="E19758" s="46"/>
      <c r="F19758" s="130">
        <f t="shared" si="306"/>
        <v>0</v>
      </c>
      <c r="G19758" s="69"/>
    </row>
    <row r="19759" spans="1:9" ht="18" customHeight="1">
      <c r="A19759" s="323" t="s">
        <v>51</v>
      </c>
      <c r="B19759" s="302" t="s">
        <v>23</v>
      </c>
      <c r="C19759" s="325" t="s">
        <v>1135</v>
      </c>
      <c r="D19759" s="325">
        <v>300</v>
      </c>
      <c r="E19759" s="46">
        <v>35000</v>
      </c>
      <c r="F19759" s="130">
        <f t="shared" si="306"/>
        <v>10500000</v>
      </c>
      <c r="G19759" s="86">
        <f>SUM(F19759:F19764)</f>
        <v>19868100</v>
      </c>
      <c r="H19759" s="277" t="s">
        <v>2474</v>
      </c>
    </row>
    <row r="19760" spans="1:9" ht="18" customHeight="1">
      <c r="A19760" s="323"/>
      <c r="B19760" s="302" t="s">
        <v>31</v>
      </c>
      <c r="C19760" s="325" t="s">
        <v>182</v>
      </c>
      <c r="D19760" s="325">
        <v>50</v>
      </c>
      <c r="E19760" s="46">
        <v>32000</v>
      </c>
      <c r="F19760" s="130">
        <f t="shared" si="306"/>
        <v>1600000</v>
      </c>
      <c r="G19760" s="69"/>
    </row>
    <row r="19761" spans="1:8" ht="18" customHeight="1">
      <c r="A19761" s="323"/>
      <c r="B19761" s="302" t="s">
        <v>31</v>
      </c>
      <c r="C19761" s="325" t="s">
        <v>2094</v>
      </c>
      <c r="D19761" s="325">
        <v>29</v>
      </c>
      <c r="E19761" s="46">
        <v>32000</v>
      </c>
      <c r="F19761" s="130">
        <f t="shared" si="306"/>
        <v>928000</v>
      </c>
      <c r="G19761" s="69"/>
    </row>
    <row r="19762" spans="1:8" ht="18" customHeight="1">
      <c r="A19762" s="323"/>
      <c r="B19762" s="302" t="s">
        <v>31</v>
      </c>
      <c r="C19762" s="325" t="s">
        <v>1053</v>
      </c>
      <c r="D19762" s="325">
        <v>42.6</v>
      </c>
      <c r="E19762" s="46">
        <v>32000</v>
      </c>
      <c r="F19762" s="130">
        <f t="shared" ref="F19762:F19832" si="307">E19762*D19762</f>
        <v>1363200</v>
      </c>
      <c r="G19762" s="69"/>
    </row>
    <row r="19763" spans="1:8" ht="18" customHeight="1">
      <c r="A19763" s="323"/>
      <c r="B19763" s="302" t="s">
        <v>31</v>
      </c>
      <c r="C19763" s="325" t="s">
        <v>3802</v>
      </c>
      <c r="D19763" s="325">
        <v>107.8</v>
      </c>
      <c r="E19763" s="46">
        <v>35500</v>
      </c>
      <c r="F19763" s="130">
        <f t="shared" si="307"/>
        <v>3826900</v>
      </c>
      <c r="G19763" s="69"/>
    </row>
    <row r="19764" spans="1:8" ht="18" customHeight="1">
      <c r="A19764" s="323"/>
      <c r="B19764" s="302" t="s">
        <v>31</v>
      </c>
      <c r="C19764" s="325" t="s">
        <v>3803</v>
      </c>
      <c r="D19764" s="325">
        <v>50</v>
      </c>
      <c r="E19764" s="46">
        <v>33000</v>
      </c>
      <c r="F19764" s="130">
        <f t="shared" si="307"/>
        <v>1650000</v>
      </c>
      <c r="G19764" s="69"/>
    </row>
    <row r="19765" spans="1:8" ht="18" customHeight="1">
      <c r="A19765" s="323"/>
      <c r="B19765" s="302"/>
      <c r="C19765" s="325"/>
      <c r="D19765" s="325"/>
      <c r="E19765" s="46"/>
      <c r="F19765" s="130">
        <f t="shared" si="307"/>
        <v>0</v>
      </c>
      <c r="G19765" s="69"/>
    </row>
    <row r="19766" spans="1:8" ht="18" customHeight="1">
      <c r="A19766" s="323" t="s">
        <v>1843</v>
      </c>
      <c r="B19766" s="302" t="s">
        <v>13</v>
      </c>
      <c r="C19766" s="325" t="s">
        <v>891</v>
      </c>
      <c r="D19766" s="325">
        <v>933</v>
      </c>
      <c r="E19766" s="46">
        <v>31000</v>
      </c>
      <c r="F19766" s="130">
        <f t="shared" si="307"/>
        <v>28923000</v>
      </c>
      <c r="G19766" s="86">
        <f>SUM(F19766:F19767)</f>
        <v>30698000</v>
      </c>
      <c r="H19766" s="277" t="s">
        <v>2474</v>
      </c>
    </row>
    <row r="19767" spans="1:8" ht="18" customHeight="1">
      <c r="A19767" s="323"/>
      <c r="B19767" s="302" t="s">
        <v>31</v>
      </c>
      <c r="C19767" s="325" t="s">
        <v>703</v>
      </c>
      <c r="D19767" s="325">
        <v>50</v>
      </c>
      <c r="E19767" s="46">
        <v>35500</v>
      </c>
      <c r="F19767" s="130">
        <f t="shared" si="307"/>
        <v>1775000</v>
      </c>
      <c r="G19767" s="69"/>
    </row>
    <row r="19768" spans="1:8" ht="18" customHeight="1">
      <c r="A19768" s="323"/>
      <c r="B19768" s="302"/>
      <c r="C19768" s="325"/>
      <c r="D19768" s="325"/>
      <c r="E19768" s="46"/>
      <c r="F19768" s="130">
        <f t="shared" si="307"/>
        <v>0</v>
      </c>
      <c r="G19768" s="69"/>
    </row>
    <row r="19769" spans="1:8" ht="18" customHeight="1">
      <c r="A19769" s="323" t="s">
        <v>566</v>
      </c>
      <c r="B19769" s="439" t="s">
        <v>3804</v>
      </c>
      <c r="C19769" s="430"/>
      <c r="D19769" s="430">
        <v>-12.4</v>
      </c>
      <c r="E19769" s="54">
        <v>18000</v>
      </c>
      <c r="F19769" s="140">
        <f t="shared" si="307"/>
        <v>-223200</v>
      </c>
      <c r="G19769" s="86">
        <f>F19769</f>
        <v>-223200</v>
      </c>
      <c r="H19769" s="277" t="s">
        <v>2474</v>
      </c>
    </row>
    <row r="19770" spans="1:8" ht="18" customHeight="1">
      <c r="A19770" s="323"/>
      <c r="B19770" s="302"/>
      <c r="C19770" s="325"/>
      <c r="D19770" s="325"/>
      <c r="E19770" s="46"/>
      <c r="F19770" s="130">
        <f t="shared" si="307"/>
        <v>0</v>
      </c>
      <c r="G19770" s="69"/>
    </row>
    <row r="19771" spans="1:8" ht="18" customHeight="1">
      <c r="A19771" s="323" t="s">
        <v>258</v>
      </c>
      <c r="B19771" s="302" t="s">
        <v>135</v>
      </c>
      <c r="C19771" s="325" t="s">
        <v>564</v>
      </c>
      <c r="D19771" s="325">
        <v>37</v>
      </c>
      <c r="E19771" s="46">
        <v>37000</v>
      </c>
      <c r="F19771" s="130">
        <f t="shared" si="307"/>
        <v>1369000</v>
      </c>
      <c r="G19771" s="86">
        <f>F19771</f>
        <v>1369000</v>
      </c>
      <c r="H19771" s="277" t="s">
        <v>2474</v>
      </c>
    </row>
    <row r="19772" spans="1:8" ht="18" customHeight="1">
      <c r="A19772" s="323"/>
      <c r="B19772" s="302"/>
      <c r="C19772" s="325"/>
      <c r="D19772" s="325"/>
      <c r="E19772" s="46"/>
      <c r="F19772" s="130">
        <f t="shared" si="307"/>
        <v>0</v>
      </c>
      <c r="G19772" s="69"/>
    </row>
    <row r="19773" spans="1:8" ht="18" customHeight="1">
      <c r="A19773" s="323" t="s">
        <v>203</v>
      </c>
      <c r="B19773" s="302" t="s">
        <v>31</v>
      </c>
      <c r="C19773" s="325" t="s">
        <v>3806</v>
      </c>
      <c r="D19773" s="325">
        <v>52.3</v>
      </c>
      <c r="E19773" s="46">
        <v>31500</v>
      </c>
      <c r="F19773" s="130">
        <f t="shared" si="307"/>
        <v>1647450</v>
      </c>
      <c r="G19773" s="86">
        <f>SUM(F19773:F19774)</f>
        <v>5232150</v>
      </c>
      <c r="H19773" s="277" t="s">
        <v>2474</v>
      </c>
    </row>
    <row r="19774" spans="1:8" ht="18" customHeight="1">
      <c r="A19774" s="323"/>
      <c r="B19774" s="302" t="s">
        <v>31</v>
      </c>
      <c r="C19774" s="325" t="s">
        <v>3807</v>
      </c>
      <c r="D19774" s="325">
        <v>113.8</v>
      </c>
      <c r="E19774" s="46">
        <v>31500</v>
      </c>
      <c r="F19774" s="130">
        <f t="shared" si="307"/>
        <v>3584700</v>
      </c>
      <c r="G19774" s="69"/>
    </row>
    <row r="19775" spans="1:8" ht="18" customHeight="1">
      <c r="A19775" s="323"/>
      <c r="B19775" s="302"/>
      <c r="C19775" s="325"/>
      <c r="D19775" s="325"/>
      <c r="E19775" s="46"/>
      <c r="F19775" s="130">
        <f t="shared" si="307"/>
        <v>0</v>
      </c>
      <c r="G19775" s="69"/>
    </row>
    <row r="19776" spans="1:8" ht="18" customHeight="1">
      <c r="A19776" s="323" t="s">
        <v>88</v>
      </c>
      <c r="B19776" s="302" t="s">
        <v>13</v>
      </c>
      <c r="C19776" s="325" t="s">
        <v>369</v>
      </c>
      <c r="D19776" s="325">
        <v>688</v>
      </c>
      <c r="E19776" s="46">
        <v>30500</v>
      </c>
      <c r="F19776" s="130">
        <f t="shared" si="307"/>
        <v>20984000</v>
      </c>
      <c r="G19776" s="86">
        <f>F19776</f>
        <v>20984000</v>
      </c>
      <c r="H19776" s="277" t="s">
        <v>2474</v>
      </c>
    </row>
    <row r="19777" spans="1:8" ht="18" customHeight="1">
      <c r="A19777" s="323"/>
      <c r="B19777" s="302"/>
      <c r="C19777" s="325"/>
      <c r="D19777" s="325"/>
      <c r="E19777" s="46"/>
      <c r="F19777" s="130">
        <f t="shared" si="307"/>
        <v>0</v>
      </c>
      <c r="G19777" s="69"/>
    </row>
    <row r="19778" spans="1:8" ht="18" customHeight="1">
      <c r="A19778" s="323" t="s">
        <v>193</v>
      </c>
      <c r="B19778" s="302" t="s">
        <v>31</v>
      </c>
      <c r="C19778" s="325" t="s">
        <v>206</v>
      </c>
      <c r="D19778" s="325">
        <v>490</v>
      </c>
      <c r="E19778" s="46">
        <v>37000</v>
      </c>
      <c r="F19778" s="130">
        <f t="shared" si="307"/>
        <v>18130000</v>
      </c>
      <c r="G19778" s="86">
        <f>F19778</f>
        <v>18130000</v>
      </c>
      <c r="H19778" s="277" t="s">
        <v>2474</v>
      </c>
    </row>
    <row r="19779" spans="1:8" ht="18" customHeight="1">
      <c r="A19779" s="323"/>
      <c r="B19779" s="302"/>
      <c r="C19779" s="325"/>
      <c r="D19779" s="325"/>
      <c r="E19779" s="46"/>
      <c r="F19779" s="130">
        <f t="shared" si="307"/>
        <v>0</v>
      </c>
      <c r="G19779" s="69"/>
    </row>
    <row r="19780" spans="1:8" ht="18" customHeight="1">
      <c r="A19780" s="323" t="s">
        <v>3808</v>
      </c>
      <c r="B19780" s="302" t="s">
        <v>23</v>
      </c>
      <c r="C19780" s="325" t="s">
        <v>224</v>
      </c>
      <c r="D19780" s="325">
        <v>160</v>
      </c>
      <c r="E19780" s="46">
        <v>36000</v>
      </c>
      <c r="F19780" s="130">
        <f t="shared" si="307"/>
        <v>5760000</v>
      </c>
      <c r="G19780" s="86">
        <f>SUM(F19780:F19784)</f>
        <v>45610500</v>
      </c>
      <c r="H19780" s="277" t="s">
        <v>2474</v>
      </c>
    </row>
    <row r="19781" spans="1:8" ht="18" customHeight="1">
      <c r="A19781" s="323"/>
      <c r="B19781" s="302" t="s">
        <v>132</v>
      </c>
      <c r="C19781" s="325" t="s">
        <v>224</v>
      </c>
      <c r="D19781" s="325">
        <v>287.5</v>
      </c>
      <c r="E19781" s="46">
        <v>37000</v>
      </c>
      <c r="F19781" s="130">
        <f t="shared" si="307"/>
        <v>10637500</v>
      </c>
      <c r="G19781" s="69"/>
    </row>
    <row r="19782" spans="1:8" ht="18" customHeight="1">
      <c r="A19782" s="323"/>
      <c r="B19782" s="302" t="s">
        <v>133</v>
      </c>
      <c r="C19782" s="325" t="s">
        <v>224</v>
      </c>
      <c r="D19782" s="325">
        <v>159</v>
      </c>
      <c r="E19782" s="46">
        <v>37000</v>
      </c>
      <c r="F19782" s="130">
        <f t="shared" si="307"/>
        <v>5883000</v>
      </c>
      <c r="G19782" s="69"/>
    </row>
    <row r="19783" spans="1:8" ht="18" customHeight="1">
      <c r="A19783" s="323"/>
      <c r="B19783" s="302" t="s">
        <v>3477</v>
      </c>
      <c r="C19783" s="325" t="s">
        <v>1851</v>
      </c>
      <c r="D19783" s="325">
        <v>524.79999999999995</v>
      </c>
      <c r="E19783" s="46">
        <v>37500</v>
      </c>
      <c r="F19783" s="130">
        <f t="shared" si="307"/>
        <v>19680000</v>
      </c>
      <c r="G19783" s="69"/>
    </row>
    <row r="19784" spans="1:8" ht="18" customHeight="1">
      <c r="A19784" s="323"/>
      <c r="B19784" s="302" t="s">
        <v>31</v>
      </c>
      <c r="C19784" s="325" t="s">
        <v>3809</v>
      </c>
      <c r="D19784" s="325">
        <v>100</v>
      </c>
      <c r="E19784" s="46">
        <v>36500</v>
      </c>
      <c r="F19784" s="130">
        <f t="shared" si="307"/>
        <v>3650000</v>
      </c>
      <c r="G19784" s="69"/>
    </row>
    <row r="19785" spans="1:8" ht="18" customHeight="1">
      <c r="A19785" s="323"/>
      <c r="B19785" s="302"/>
      <c r="C19785" s="325"/>
      <c r="D19785" s="325"/>
      <c r="E19785" s="46"/>
      <c r="F19785" s="130">
        <f t="shared" si="307"/>
        <v>0</v>
      </c>
      <c r="G19785" s="69"/>
    </row>
    <row r="19786" spans="1:8" ht="18" customHeight="1">
      <c r="A19786" s="323" t="s">
        <v>2512</v>
      </c>
      <c r="B19786" s="302" t="s">
        <v>1355</v>
      </c>
      <c r="C19786" s="325" t="s">
        <v>54</v>
      </c>
      <c r="D19786" s="325">
        <v>150</v>
      </c>
      <c r="E19786" s="46">
        <v>37900</v>
      </c>
      <c r="F19786" s="130">
        <f t="shared" si="307"/>
        <v>5685000</v>
      </c>
      <c r="G19786" s="86">
        <f>SUM(F19786:F19787)</f>
        <v>34110000</v>
      </c>
      <c r="H19786" s="277" t="s">
        <v>2474</v>
      </c>
    </row>
    <row r="19787" spans="1:8" ht="18" customHeight="1">
      <c r="A19787" s="323"/>
      <c r="B19787" s="302" t="s">
        <v>208</v>
      </c>
      <c r="C19787" s="325" t="s">
        <v>54</v>
      </c>
      <c r="D19787" s="325">
        <v>750</v>
      </c>
      <c r="E19787" s="46">
        <v>37900</v>
      </c>
      <c r="F19787" s="130">
        <f>E19787*D19787</f>
        <v>28425000</v>
      </c>
      <c r="G19787" s="86"/>
    </row>
    <row r="19788" spans="1:8" ht="18" customHeight="1">
      <c r="A19788" s="323"/>
      <c r="B19788" s="302"/>
      <c r="C19788" s="325"/>
      <c r="D19788" s="325"/>
      <c r="E19788" s="46"/>
      <c r="F19788" s="130">
        <f t="shared" si="307"/>
        <v>0</v>
      </c>
      <c r="G19788" s="69"/>
    </row>
    <row r="19789" spans="1:8" ht="18" customHeight="1">
      <c r="A19789" s="323" t="s">
        <v>235</v>
      </c>
      <c r="B19789" s="302" t="s">
        <v>31</v>
      </c>
      <c r="C19789" s="325" t="s">
        <v>281</v>
      </c>
      <c r="D19789" s="325">
        <v>187.5</v>
      </c>
      <c r="E19789" s="46">
        <v>35500</v>
      </c>
      <c r="F19789" s="130">
        <f t="shared" si="307"/>
        <v>6656250</v>
      </c>
      <c r="G19789" s="86">
        <f>F19789</f>
        <v>6656250</v>
      </c>
      <c r="H19789" s="277" t="s">
        <v>2474</v>
      </c>
    </row>
    <row r="19790" spans="1:8" ht="18" customHeight="1">
      <c r="A19790" s="323"/>
      <c r="B19790" s="302"/>
      <c r="C19790" s="325"/>
      <c r="D19790" s="325"/>
      <c r="E19790" s="46"/>
      <c r="F19790" s="130">
        <f t="shared" si="307"/>
        <v>0</v>
      </c>
      <c r="G19790" s="69"/>
    </row>
    <row r="19791" spans="1:8" ht="18" customHeight="1">
      <c r="A19791" s="323" t="s">
        <v>259</v>
      </c>
      <c r="B19791" s="302" t="s">
        <v>13</v>
      </c>
      <c r="C19791" s="325" t="s">
        <v>171</v>
      </c>
      <c r="D19791" s="325">
        <v>1000</v>
      </c>
      <c r="E19791" s="46">
        <v>35000</v>
      </c>
      <c r="F19791" s="130">
        <f t="shared" si="307"/>
        <v>35000000</v>
      </c>
      <c r="G19791" s="86">
        <f>F19791</f>
        <v>35000000</v>
      </c>
      <c r="H19791" s="277" t="s">
        <v>2474</v>
      </c>
    </row>
    <row r="19792" spans="1:8" ht="18" customHeight="1">
      <c r="A19792" s="323"/>
      <c r="B19792" s="302"/>
      <c r="C19792" s="325"/>
      <c r="D19792" s="325"/>
      <c r="E19792" s="46"/>
      <c r="F19792" s="130">
        <f t="shared" si="307"/>
        <v>0</v>
      </c>
      <c r="G19792" s="69"/>
    </row>
    <row r="19793" spans="1:9" ht="18" customHeight="1">
      <c r="A19793" s="323" t="s">
        <v>210</v>
      </c>
      <c r="B19793" s="302" t="s">
        <v>212</v>
      </c>
      <c r="C19793" s="325" t="s">
        <v>344</v>
      </c>
      <c r="D19793" s="325">
        <v>400</v>
      </c>
      <c r="E19793" s="46">
        <v>31500</v>
      </c>
      <c r="F19793" s="130">
        <f t="shared" si="307"/>
        <v>12600000</v>
      </c>
      <c r="G19793" s="86">
        <f>SUM(F19793:F19795)</f>
        <v>17272000</v>
      </c>
      <c r="H19793" s="277" t="s">
        <v>2474</v>
      </c>
    </row>
    <row r="19794" spans="1:9" ht="18" customHeight="1">
      <c r="A19794" s="323"/>
      <c r="B19794" s="302" t="s">
        <v>31</v>
      </c>
      <c r="C19794" s="325" t="s">
        <v>1149</v>
      </c>
      <c r="D19794" s="325">
        <v>56</v>
      </c>
      <c r="E19794" s="46">
        <v>36500</v>
      </c>
      <c r="F19794" s="130">
        <f t="shared" si="307"/>
        <v>2044000</v>
      </c>
      <c r="G19794" s="69"/>
    </row>
    <row r="19795" spans="1:9" ht="18" customHeight="1">
      <c r="A19795" s="323"/>
      <c r="B19795" s="302" t="s">
        <v>31</v>
      </c>
      <c r="C19795" s="325" t="s">
        <v>148</v>
      </c>
      <c r="D19795" s="325">
        <v>72</v>
      </c>
      <c r="E19795" s="46">
        <v>36500</v>
      </c>
      <c r="F19795" s="130">
        <f t="shared" si="307"/>
        <v>2628000</v>
      </c>
      <c r="G19795" s="69"/>
    </row>
    <row r="19796" spans="1:9" ht="18" customHeight="1">
      <c r="A19796" s="323"/>
      <c r="B19796" s="302"/>
      <c r="C19796" s="325"/>
      <c r="D19796" s="325"/>
      <c r="E19796" s="46"/>
      <c r="F19796" s="130">
        <f t="shared" si="307"/>
        <v>0</v>
      </c>
      <c r="G19796" s="69"/>
    </row>
    <row r="19797" spans="1:9" ht="18" customHeight="1">
      <c r="A19797" s="302" t="s">
        <v>1514</v>
      </c>
      <c r="B19797" s="302" t="s">
        <v>289</v>
      </c>
      <c r="C19797" s="325" t="s">
        <v>1119</v>
      </c>
      <c r="D19797" s="325">
        <v>50</v>
      </c>
      <c r="E19797" s="379">
        <v>31500</v>
      </c>
      <c r="F19797" s="130">
        <f t="shared" si="307"/>
        <v>1575000</v>
      </c>
      <c r="G19797" s="206">
        <f>SUM(F19797:F19798)</f>
        <v>2583000</v>
      </c>
      <c r="H19797" s="564" t="s">
        <v>2474</v>
      </c>
      <c r="I19797" s="281"/>
    </row>
    <row r="19798" spans="1:9" ht="18" customHeight="1">
      <c r="A19798" s="302"/>
      <c r="B19798" s="302" t="s">
        <v>289</v>
      </c>
      <c r="C19798" s="325" t="s">
        <v>579</v>
      </c>
      <c r="D19798" s="325">
        <v>32</v>
      </c>
      <c r="E19798" s="379">
        <v>31500</v>
      </c>
      <c r="F19798" s="130">
        <f t="shared" si="307"/>
        <v>1008000</v>
      </c>
      <c r="G19798" s="207"/>
      <c r="H19798" s="564"/>
      <c r="I19798" s="281"/>
    </row>
    <row r="19799" spans="1:9" ht="18" customHeight="1">
      <c r="A19799" s="323"/>
      <c r="B19799" s="302"/>
      <c r="C19799" s="325"/>
      <c r="D19799" s="325"/>
      <c r="E19799" s="46"/>
      <c r="F19799" s="130">
        <f t="shared" si="307"/>
        <v>0</v>
      </c>
      <c r="G19799" s="69"/>
    </row>
    <row r="19800" spans="1:9" ht="18" customHeight="1">
      <c r="A19800" s="323" t="s">
        <v>2429</v>
      </c>
      <c r="B19800" s="483" t="s">
        <v>3814</v>
      </c>
      <c r="C19800" s="483"/>
      <c r="D19800" s="483"/>
      <c r="E19800" s="424"/>
      <c r="F19800" s="424">
        <v>1825000</v>
      </c>
      <c r="G19800" s="86">
        <f>F19800</f>
        <v>1825000</v>
      </c>
    </row>
    <row r="19801" spans="1:9" ht="18" customHeight="1">
      <c r="A19801" s="323"/>
      <c r="B19801" s="302"/>
      <c r="C19801" s="325"/>
      <c r="D19801" s="325"/>
      <c r="E19801" s="46"/>
      <c r="F19801" s="130">
        <f t="shared" si="307"/>
        <v>0</v>
      </c>
      <c r="G19801" s="69"/>
    </row>
    <row r="19802" spans="1:9" ht="18" customHeight="1">
      <c r="A19802" s="323" t="s">
        <v>480</v>
      </c>
      <c r="B19802" s="302" t="s">
        <v>1022</v>
      </c>
      <c r="C19802" s="325" t="s">
        <v>177</v>
      </c>
      <c r="D19802" s="325">
        <v>90</v>
      </c>
      <c r="E19802" s="46">
        <v>42000</v>
      </c>
      <c r="F19802" s="130">
        <f t="shared" si="307"/>
        <v>3780000</v>
      </c>
      <c r="G19802" s="86">
        <f>F19802</f>
        <v>3780000</v>
      </c>
      <c r="H19802" s="277" t="s">
        <v>2474</v>
      </c>
    </row>
    <row r="19803" spans="1:9" ht="18" customHeight="1">
      <c r="A19803" s="323"/>
      <c r="B19803" s="302"/>
      <c r="C19803" s="325"/>
      <c r="D19803" s="325"/>
      <c r="E19803" s="46"/>
      <c r="F19803" s="130">
        <f t="shared" si="307"/>
        <v>0</v>
      </c>
      <c r="G19803" s="69"/>
    </row>
    <row r="19804" spans="1:9" ht="18" customHeight="1">
      <c r="A19804" s="323" t="s">
        <v>2469</v>
      </c>
      <c r="B19804" s="302" t="s">
        <v>31</v>
      </c>
      <c r="C19804" s="325" t="s">
        <v>3815</v>
      </c>
      <c r="D19804" s="325">
        <v>46.5</v>
      </c>
      <c r="E19804" s="46">
        <v>37000</v>
      </c>
      <c r="F19804" s="130">
        <f t="shared" si="307"/>
        <v>1720500</v>
      </c>
      <c r="G19804" s="86">
        <f>SUM(F19804:F19806)</f>
        <v>15051600</v>
      </c>
      <c r="H19804" s="277" t="s">
        <v>3525</v>
      </c>
      <c r="I19804" s="280" t="s">
        <v>2630</v>
      </c>
    </row>
    <row r="19805" spans="1:9" ht="18" customHeight="1">
      <c r="A19805" s="323"/>
      <c r="B19805" s="302" t="s">
        <v>31</v>
      </c>
      <c r="C19805" s="325" t="s">
        <v>3816</v>
      </c>
      <c r="D19805" s="325">
        <v>60.3</v>
      </c>
      <c r="E19805" s="46">
        <v>37000</v>
      </c>
      <c r="F19805" s="130">
        <f t="shared" si="307"/>
        <v>2231100</v>
      </c>
      <c r="G19805" s="69"/>
      <c r="I19805" s="280" t="s">
        <v>2630</v>
      </c>
    </row>
    <row r="19806" spans="1:9" ht="18" customHeight="1">
      <c r="A19806" s="323"/>
      <c r="B19806" s="302" t="s">
        <v>31</v>
      </c>
      <c r="C19806" s="325" t="s">
        <v>452</v>
      </c>
      <c r="D19806" s="325">
        <v>300</v>
      </c>
      <c r="E19806" s="46">
        <v>37000</v>
      </c>
      <c r="F19806" s="130">
        <f t="shared" si="307"/>
        <v>11100000</v>
      </c>
      <c r="G19806" s="69"/>
      <c r="I19806" s="280" t="s">
        <v>2630</v>
      </c>
    </row>
    <row r="19807" spans="1:9" ht="18" customHeight="1">
      <c r="A19807" s="323"/>
      <c r="B19807" s="302"/>
      <c r="C19807" s="325"/>
      <c r="D19807" s="325"/>
      <c r="E19807" s="46"/>
      <c r="F19807" s="130"/>
      <c r="G19807" s="69"/>
    </row>
    <row r="19808" spans="1:9" ht="18" customHeight="1">
      <c r="A19808" s="323" t="s">
        <v>316</v>
      </c>
      <c r="B19808" s="302" t="s">
        <v>13</v>
      </c>
      <c r="C19808" s="325" t="s">
        <v>1385</v>
      </c>
      <c r="D19808" s="325">
        <v>52</v>
      </c>
      <c r="E19808" s="46">
        <v>31000</v>
      </c>
      <c r="F19808" s="130">
        <f t="shared" si="307"/>
        <v>1612000</v>
      </c>
      <c r="G19808" s="86">
        <f>F19808</f>
        <v>1612000</v>
      </c>
      <c r="H19808" s="277" t="s">
        <v>2474</v>
      </c>
    </row>
    <row r="19809" spans="1:8" ht="18" customHeight="1">
      <c r="A19809" s="323"/>
      <c r="B19809" s="302"/>
      <c r="C19809" s="325"/>
      <c r="D19809" s="325"/>
      <c r="E19809" s="46"/>
      <c r="F19809" s="130">
        <f t="shared" si="307"/>
        <v>0</v>
      </c>
      <c r="G19809" s="69"/>
    </row>
    <row r="19810" spans="1:8" ht="18" customHeight="1">
      <c r="A19810" s="323" t="s">
        <v>2473</v>
      </c>
      <c r="B19810" s="302" t="s">
        <v>13</v>
      </c>
      <c r="C19810" s="325" t="s">
        <v>1984</v>
      </c>
      <c r="D19810" s="325">
        <v>482.3</v>
      </c>
      <c r="E19810" s="46">
        <v>32500</v>
      </c>
      <c r="F19810" s="130">
        <f t="shared" si="307"/>
        <v>15674750</v>
      </c>
      <c r="G19810" s="86">
        <f>SUM(F19810:F19811)</f>
        <v>30917250</v>
      </c>
      <c r="H19810" s="277" t="s">
        <v>2474</v>
      </c>
    </row>
    <row r="19811" spans="1:8" ht="18" customHeight="1">
      <c r="A19811" s="533"/>
      <c r="B19811" s="440" t="s">
        <v>13</v>
      </c>
      <c r="C19811" s="382" t="s">
        <v>417</v>
      </c>
      <c r="D19811" s="382">
        <v>469</v>
      </c>
      <c r="E19811" s="59">
        <v>32500</v>
      </c>
      <c r="F19811" s="132">
        <f t="shared" si="307"/>
        <v>15242500</v>
      </c>
      <c r="G19811" s="92"/>
    </row>
    <row r="19812" spans="1:8" ht="18" customHeight="1">
      <c r="A19812" s="526"/>
      <c r="B19812" s="435"/>
      <c r="C19812" s="484"/>
      <c r="D19812" s="484"/>
      <c r="E19812" s="113"/>
      <c r="F19812" s="126"/>
      <c r="G19812" s="9"/>
    </row>
    <row r="19813" spans="1:8" ht="18" customHeight="1">
      <c r="A19813" s="537">
        <v>42574</v>
      </c>
      <c r="B19813" s="355"/>
      <c r="C19813" s="491" t="s">
        <v>398</v>
      </c>
      <c r="D19813" s="525"/>
      <c r="F19813" s="127"/>
    </row>
    <row r="19814" spans="1:8" ht="18" customHeight="1">
      <c r="A19814" s="545" t="s">
        <v>3125</v>
      </c>
      <c r="B19814" s="467" t="s">
        <v>134</v>
      </c>
      <c r="C19814" s="514" t="s">
        <v>152</v>
      </c>
      <c r="D19814" s="529">
        <f>SUM(D19815:D19909)</f>
        <v>8905</v>
      </c>
      <c r="E19814" s="413"/>
      <c r="F19814" s="413">
        <f>SUM(F19815:F19909)</f>
        <v>310638000</v>
      </c>
      <c r="G19814" s="413">
        <f>SUM(G19815:G19909)</f>
        <v>310638000</v>
      </c>
    </row>
    <row r="19815" spans="1:8" ht="18" customHeight="1">
      <c r="A19815" s="532" t="s">
        <v>573</v>
      </c>
      <c r="B19815" s="441" t="s">
        <v>13</v>
      </c>
      <c r="C19815" s="492" t="s">
        <v>62</v>
      </c>
      <c r="D19815" s="492">
        <v>10</v>
      </c>
      <c r="E19815" s="62">
        <v>31000</v>
      </c>
      <c r="F19815" s="139">
        <f t="shared" si="307"/>
        <v>310000</v>
      </c>
      <c r="G19815" s="85">
        <f>SUM(F19815:F19816)</f>
        <v>620000</v>
      </c>
    </row>
    <row r="19816" spans="1:8" ht="18" customHeight="1">
      <c r="A19816" s="323"/>
      <c r="B19816" s="302" t="s">
        <v>13</v>
      </c>
      <c r="C19816" s="325" t="s">
        <v>14</v>
      </c>
      <c r="D19816" s="325">
        <v>10</v>
      </c>
      <c r="E19816" s="46">
        <v>31000</v>
      </c>
      <c r="F19816" s="130">
        <f t="shared" si="307"/>
        <v>310000</v>
      </c>
      <c r="G19816" s="69"/>
    </row>
    <row r="19817" spans="1:8" ht="18" customHeight="1">
      <c r="A19817" s="323"/>
      <c r="B19817" s="302"/>
      <c r="C19817" s="325"/>
      <c r="D19817" s="325"/>
      <c r="E19817" s="46"/>
      <c r="F19817" s="130">
        <f t="shared" si="307"/>
        <v>0</v>
      </c>
      <c r="G19817" s="69"/>
    </row>
    <row r="19818" spans="1:8" ht="18" customHeight="1">
      <c r="A19818" s="323" t="s">
        <v>3754</v>
      </c>
      <c r="B19818" s="302" t="s">
        <v>13</v>
      </c>
      <c r="C19818" s="325" t="s">
        <v>493</v>
      </c>
      <c r="D19818" s="325">
        <v>100</v>
      </c>
      <c r="E19818" s="46">
        <v>31000</v>
      </c>
      <c r="F19818" s="130">
        <f t="shared" si="307"/>
        <v>3100000</v>
      </c>
      <c r="G19818" s="86">
        <f>F19818</f>
        <v>3100000</v>
      </c>
      <c r="H19818" s="277" t="s">
        <v>2474</v>
      </c>
    </row>
    <row r="19819" spans="1:8" ht="18" customHeight="1">
      <c r="A19819" s="323"/>
      <c r="B19819" s="302"/>
      <c r="C19819" s="325"/>
      <c r="D19819" s="325"/>
      <c r="E19819" s="46"/>
      <c r="F19819" s="130">
        <f t="shared" si="307"/>
        <v>0</v>
      </c>
      <c r="G19819" s="69"/>
    </row>
    <row r="19820" spans="1:8" ht="18" customHeight="1">
      <c r="A19820" s="323" t="s">
        <v>3186</v>
      </c>
      <c r="B19820" s="302" t="s">
        <v>31</v>
      </c>
      <c r="C19820" s="325" t="s">
        <v>186</v>
      </c>
      <c r="D19820" s="325">
        <v>220</v>
      </c>
      <c r="E19820" s="46">
        <v>33000</v>
      </c>
      <c r="F19820" s="130">
        <f t="shared" si="307"/>
        <v>7260000</v>
      </c>
      <c r="G19820" s="86">
        <f>F19820</f>
        <v>7260000</v>
      </c>
      <c r="H19820" s="277" t="s">
        <v>2474</v>
      </c>
    </row>
    <row r="19821" spans="1:8" ht="18" customHeight="1">
      <c r="A19821" s="323"/>
      <c r="B19821" s="302"/>
      <c r="C19821" s="325"/>
      <c r="D19821" s="325"/>
      <c r="E19821" s="46"/>
      <c r="F19821" s="130">
        <f t="shared" si="307"/>
        <v>0</v>
      </c>
      <c r="G19821" s="69"/>
    </row>
    <row r="19822" spans="1:8" ht="18" customHeight="1">
      <c r="A19822" s="323" t="s">
        <v>3821</v>
      </c>
      <c r="B19822" s="302" t="s">
        <v>23</v>
      </c>
      <c r="C19822" s="325" t="s">
        <v>3822</v>
      </c>
      <c r="D19822" s="325">
        <v>106.6</v>
      </c>
      <c r="E19822" s="46">
        <v>38500</v>
      </c>
      <c r="F19822" s="130">
        <f t="shared" si="307"/>
        <v>4104100</v>
      </c>
      <c r="G19822" s="86">
        <f>SUM(F19822:F19823)</f>
        <v>8374100</v>
      </c>
    </row>
    <row r="19823" spans="1:8" ht="18" customHeight="1">
      <c r="A19823" s="323"/>
      <c r="B19823" s="302" t="s">
        <v>23</v>
      </c>
      <c r="C19823" s="325" t="s">
        <v>3823</v>
      </c>
      <c r="D19823" s="325">
        <v>122</v>
      </c>
      <c r="E19823" s="46">
        <v>35000</v>
      </c>
      <c r="F19823" s="130">
        <f t="shared" si="307"/>
        <v>4270000</v>
      </c>
      <c r="G19823" s="69"/>
    </row>
    <row r="19824" spans="1:8" ht="18" customHeight="1">
      <c r="A19824" s="323"/>
      <c r="B19824" s="302"/>
      <c r="C19824" s="325"/>
      <c r="D19824" s="325"/>
      <c r="E19824" s="46"/>
      <c r="F19824" s="130">
        <f t="shared" si="307"/>
        <v>0</v>
      </c>
      <c r="G19824" s="69"/>
    </row>
    <row r="19825" spans="1:9" ht="18" customHeight="1">
      <c r="A19825" s="323" t="s">
        <v>157</v>
      </c>
      <c r="B19825" s="302" t="s">
        <v>13</v>
      </c>
      <c r="C19825" s="325" t="s">
        <v>222</v>
      </c>
      <c r="D19825" s="325">
        <v>58</v>
      </c>
      <c r="E19825" s="46">
        <v>31000</v>
      </c>
      <c r="F19825" s="130">
        <f t="shared" si="307"/>
        <v>1798000</v>
      </c>
      <c r="G19825" s="86">
        <f>F19825</f>
        <v>1798000</v>
      </c>
    </row>
    <row r="19826" spans="1:9" ht="18" customHeight="1">
      <c r="A19826" s="323"/>
      <c r="B19826" s="302"/>
      <c r="C19826" s="325"/>
      <c r="D19826" s="325"/>
      <c r="E19826" s="46"/>
      <c r="F19826" s="130">
        <f t="shared" si="307"/>
        <v>0</v>
      </c>
      <c r="G19826" s="69"/>
    </row>
    <row r="19827" spans="1:9" ht="18" customHeight="1">
      <c r="A19827" s="323" t="s">
        <v>2718</v>
      </c>
      <c r="B19827" s="302" t="s">
        <v>13</v>
      </c>
      <c r="C19827" s="325" t="s">
        <v>75</v>
      </c>
      <c r="D19827" s="325">
        <v>30</v>
      </c>
      <c r="E19827" s="46">
        <v>31000</v>
      </c>
      <c r="F19827" s="130">
        <f t="shared" si="307"/>
        <v>930000</v>
      </c>
      <c r="G19827" s="86">
        <f>F19827</f>
        <v>930000</v>
      </c>
    </row>
    <row r="19828" spans="1:9" ht="18" customHeight="1">
      <c r="A19828" s="323"/>
      <c r="B19828" s="302"/>
      <c r="C19828" s="325"/>
      <c r="D19828" s="325"/>
      <c r="E19828" s="46"/>
      <c r="F19828" s="130">
        <f t="shared" si="307"/>
        <v>0</v>
      </c>
      <c r="G19828" s="69"/>
    </row>
    <row r="19829" spans="1:9" ht="18" customHeight="1">
      <c r="A19829" s="323" t="s">
        <v>2141</v>
      </c>
      <c r="B19829" s="302" t="s">
        <v>289</v>
      </c>
      <c r="C19829" s="325" t="s">
        <v>236</v>
      </c>
      <c r="D19829" s="325">
        <v>120</v>
      </c>
      <c r="E19829" s="46">
        <v>31500</v>
      </c>
      <c r="F19829" s="130">
        <f t="shared" si="307"/>
        <v>3780000</v>
      </c>
      <c r="G19829" s="86">
        <f>F19829</f>
        <v>3780000</v>
      </c>
    </row>
    <row r="19830" spans="1:9" ht="18" customHeight="1">
      <c r="A19830" s="323"/>
      <c r="B19830" s="302"/>
      <c r="C19830" s="325"/>
      <c r="D19830" s="325"/>
      <c r="E19830" s="46"/>
      <c r="F19830" s="130">
        <f t="shared" si="307"/>
        <v>0</v>
      </c>
      <c r="G19830" s="69"/>
    </row>
    <row r="19831" spans="1:9" ht="18" customHeight="1">
      <c r="A19831" s="323" t="s">
        <v>172</v>
      </c>
      <c r="B19831" s="302" t="s">
        <v>23</v>
      </c>
      <c r="C19831" s="325" t="s">
        <v>3817</v>
      </c>
      <c r="D19831" s="325">
        <v>54</v>
      </c>
      <c r="E19831" s="46">
        <v>35000</v>
      </c>
      <c r="F19831" s="130">
        <f t="shared" si="307"/>
        <v>1890000</v>
      </c>
      <c r="G19831" s="86">
        <f>F19831</f>
        <v>1890000</v>
      </c>
    </row>
    <row r="19832" spans="1:9" ht="18" customHeight="1">
      <c r="A19832" s="323"/>
      <c r="B19832" s="302"/>
      <c r="C19832" s="325"/>
      <c r="D19832" s="325"/>
      <c r="E19832" s="46"/>
      <c r="F19832" s="130">
        <f t="shared" si="307"/>
        <v>0</v>
      </c>
      <c r="G19832" s="69"/>
    </row>
    <row r="19833" spans="1:9" ht="18" customHeight="1">
      <c r="A19833" s="323" t="s">
        <v>2305</v>
      </c>
      <c r="B19833" s="302" t="s">
        <v>13</v>
      </c>
      <c r="C19833" s="325" t="s">
        <v>14</v>
      </c>
      <c r="D19833" s="325">
        <v>50</v>
      </c>
      <c r="E19833" s="46">
        <v>31000</v>
      </c>
      <c r="F19833" s="130">
        <f>E19833*D19833</f>
        <v>1550000</v>
      </c>
      <c r="G19833" s="86">
        <f>SUM(F19833:F19834)</f>
        <v>13362500</v>
      </c>
    </row>
    <row r="19834" spans="1:9" ht="18" customHeight="1">
      <c r="A19834" s="323"/>
      <c r="B19834" s="443" t="s">
        <v>2743</v>
      </c>
      <c r="C19834" s="482" t="s">
        <v>2728</v>
      </c>
      <c r="D19834" s="482">
        <v>225</v>
      </c>
      <c r="E19834" s="116">
        <v>52500</v>
      </c>
      <c r="F19834" s="131">
        <f>E19834*D19834</f>
        <v>11812500</v>
      </c>
      <c r="G19834" s="69"/>
    </row>
    <row r="19835" spans="1:9" ht="18" customHeight="1">
      <c r="A19835" s="323"/>
      <c r="B19835" s="302"/>
      <c r="C19835" s="325"/>
      <c r="D19835" s="325"/>
      <c r="E19835" s="46"/>
      <c r="F19835" s="130">
        <f t="shared" ref="F19835:F19900" si="308">E19835*D19835</f>
        <v>0</v>
      </c>
      <c r="G19835" s="69"/>
    </row>
    <row r="19836" spans="1:9" ht="18" customHeight="1">
      <c r="A19836" s="323" t="s">
        <v>2349</v>
      </c>
      <c r="B19836" s="302" t="s">
        <v>13</v>
      </c>
      <c r="C19836" s="325" t="s">
        <v>75</v>
      </c>
      <c r="D19836" s="325">
        <v>30</v>
      </c>
      <c r="E19836" s="46">
        <v>30000</v>
      </c>
      <c r="F19836" s="130">
        <f t="shared" si="308"/>
        <v>900000</v>
      </c>
      <c r="G19836" s="86">
        <f>SUM(F19836:F19837)</f>
        <v>2400000</v>
      </c>
    </row>
    <row r="19837" spans="1:9" ht="18" customHeight="1">
      <c r="A19837" s="323"/>
      <c r="B19837" s="302" t="s">
        <v>13</v>
      </c>
      <c r="C19837" s="325" t="s">
        <v>14</v>
      </c>
      <c r="D19837" s="325">
        <v>50</v>
      </c>
      <c r="E19837" s="46">
        <v>30000</v>
      </c>
      <c r="F19837" s="130">
        <f t="shared" si="308"/>
        <v>1500000</v>
      </c>
      <c r="G19837" s="69"/>
    </row>
    <row r="19838" spans="1:9" ht="18" customHeight="1">
      <c r="A19838" s="323"/>
      <c r="B19838" s="302"/>
      <c r="C19838" s="325"/>
      <c r="D19838" s="325"/>
      <c r="E19838" s="46"/>
      <c r="F19838" s="130">
        <f t="shared" si="308"/>
        <v>0</v>
      </c>
      <c r="G19838" s="69"/>
    </row>
    <row r="19839" spans="1:9" ht="18" customHeight="1">
      <c r="A19839" s="323" t="s">
        <v>52</v>
      </c>
      <c r="B19839" s="302" t="s">
        <v>1355</v>
      </c>
      <c r="C19839" s="325" t="s">
        <v>54</v>
      </c>
      <c r="D19839" s="325">
        <v>125</v>
      </c>
      <c r="E19839" s="46">
        <v>37900</v>
      </c>
      <c r="F19839" s="130">
        <f>E19839*D19839</f>
        <v>4737500</v>
      </c>
      <c r="G19839" s="86">
        <f>F19839</f>
        <v>4737500</v>
      </c>
      <c r="H19839" s="277" t="s">
        <v>2474</v>
      </c>
      <c r="I19839" s="425"/>
    </row>
    <row r="19840" spans="1:9" ht="18" customHeight="1">
      <c r="A19840" s="323"/>
      <c r="B19840" s="439"/>
      <c r="C19840" s="430"/>
      <c r="D19840" s="430"/>
      <c r="E19840" s="54"/>
      <c r="F19840" s="130">
        <f t="shared" si="308"/>
        <v>0</v>
      </c>
      <c r="G19840" s="69"/>
    </row>
    <row r="19841" spans="1:8" ht="18" customHeight="1">
      <c r="A19841" s="323" t="s">
        <v>1843</v>
      </c>
      <c r="B19841" s="439" t="s">
        <v>2643</v>
      </c>
      <c r="C19841" s="430" t="s">
        <v>78</v>
      </c>
      <c r="D19841" s="430">
        <v>-11.8</v>
      </c>
      <c r="E19841" s="54">
        <v>35500</v>
      </c>
      <c r="F19841" s="130">
        <f t="shared" si="308"/>
        <v>-418900</v>
      </c>
      <c r="G19841" s="86">
        <f>SUM(F19841:F19845)</f>
        <v>23562600</v>
      </c>
      <c r="H19841" s="277" t="s">
        <v>2474</v>
      </c>
    </row>
    <row r="19842" spans="1:8" ht="18" customHeight="1">
      <c r="A19842" s="323"/>
      <c r="B19842" s="302" t="s">
        <v>13</v>
      </c>
      <c r="C19842" s="325" t="s">
        <v>128</v>
      </c>
      <c r="D19842" s="325">
        <v>51</v>
      </c>
      <c r="E19842" s="46">
        <v>31000</v>
      </c>
      <c r="F19842" s="130">
        <f>E19842*D19842</f>
        <v>1581000</v>
      </c>
      <c r="G19842" s="69"/>
    </row>
    <row r="19843" spans="1:8" ht="18" customHeight="1">
      <c r="A19843" s="323"/>
      <c r="B19843" s="302" t="s">
        <v>31</v>
      </c>
      <c r="C19843" s="325" t="s">
        <v>1091</v>
      </c>
      <c r="D19843" s="325">
        <v>325</v>
      </c>
      <c r="E19843" s="46">
        <v>35500</v>
      </c>
      <c r="F19843" s="130">
        <f>E19843*D19843</f>
        <v>11537500</v>
      </c>
      <c r="G19843" s="69"/>
    </row>
    <row r="19844" spans="1:8" ht="18" customHeight="1">
      <c r="A19844" s="323"/>
      <c r="B19844" s="302" t="s">
        <v>31</v>
      </c>
      <c r="C19844" s="325" t="s">
        <v>703</v>
      </c>
      <c r="D19844" s="325">
        <v>50</v>
      </c>
      <c r="E19844" s="46">
        <v>35500</v>
      </c>
      <c r="F19844" s="130">
        <f>E19844*D19844</f>
        <v>1775000</v>
      </c>
      <c r="G19844" s="69"/>
    </row>
    <row r="19845" spans="1:8" ht="18" customHeight="1">
      <c r="A19845" s="323"/>
      <c r="B19845" s="302" t="s">
        <v>31</v>
      </c>
      <c r="C19845" s="325" t="s">
        <v>255</v>
      </c>
      <c r="D19845" s="325">
        <v>256</v>
      </c>
      <c r="E19845" s="46">
        <v>35500</v>
      </c>
      <c r="F19845" s="130">
        <f>E19845*D19845</f>
        <v>9088000</v>
      </c>
      <c r="G19845" s="69"/>
    </row>
    <row r="19846" spans="1:8" ht="18" customHeight="1">
      <c r="A19846" s="323"/>
      <c r="B19846" s="444"/>
      <c r="C19846" s="482"/>
      <c r="D19846" s="482"/>
      <c r="E19846" s="116"/>
      <c r="F19846" s="131">
        <f t="shared" si="308"/>
        <v>0</v>
      </c>
      <c r="G19846" s="69"/>
    </row>
    <row r="19847" spans="1:8" ht="18" customHeight="1">
      <c r="A19847" s="323" t="s">
        <v>1420</v>
      </c>
      <c r="B19847" s="444" t="s">
        <v>16</v>
      </c>
      <c r="C19847" s="482" t="s">
        <v>2565</v>
      </c>
      <c r="D19847" s="482">
        <v>210</v>
      </c>
      <c r="E19847" s="116">
        <v>41000</v>
      </c>
      <c r="F19847" s="131">
        <f t="shared" si="308"/>
        <v>8610000</v>
      </c>
      <c r="G19847" s="86">
        <f>SUM(F19847:F19849)</f>
        <v>17147400</v>
      </c>
      <c r="H19847" s="277" t="s">
        <v>2474</v>
      </c>
    </row>
    <row r="19848" spans="1:8" ht="18" customHeight="1">
      <c r="A19848" s="323"/>
      <c r="B19848" s="444" t="s">
        <v>16</v>
      </c>
      <c r="C19848" s="482" t="s">
        <v>3819</v>
      </c>
      <c r="D19848" s="482">
        <v>106</v>
      </c>
      <c r="E19848" s="116">
        <v>40500</v>
      </c>
      <c r="F19848" s="131">
        <f t="shared" si="308"/>
        <v>4293000</v>
      </c>
      <c r="G19848" s="69"/>
    </row>
    <row r="19849" spans="1:8" ht="18" customHeight="1">
      <c r="A19849" s="323"/>
      <c r="B19849" s="444" t="s">
        <v>16</v>
      </c>
      <c r="C19849" s="482" t="s">
        <v>3820</v>
      </c>
      <c r="D19849" s="482">
        <v>104.8</v>
      </c>
      <c r="E19849" s="116">
        <v>40500</v>
      </c>
      <c r="F19849" s="131">
        <f t="shared" si="308"/>
        <v>4244400</v>
      </c>
      <c r="G19849" s="69"/>
    </row>
    <row r="19850" spans="1:8" ht="18" customHeight="1">
      <c r="A19850" s="323"/>
      <c r="B19850" s="302"/>
      <c r="C19850" s="325"/>
      <c r="D19850" s="325"/>
      <c r="E19850" s="46"/>
      <c r="F19850" s="130">
        <f t="shared" si="308"/>
        <v>0</v>
      </c>
      <c r="G19850" s="69"/>
    </row>
    <row r="19851" spans="1:8" ht="18" customHeight="1">
      <c r="A19851" s="323" t="s">
        <v>1868</v>
      </c>
      <c r="B19851" s="302" t="s">
        <v>31</v>
      </c>
      <c r="C19851" s="325" t="s">
        <v>1158</v>
      </c>
      <c r="D19851" s="325">
        <v>1029</v>
      </c>
      <c r="E19851" s="46">
        <v>36000</v>
      </c>
      <c r="F19851" s="130">
        <f t="shared" si="308"/>
        <v>37044000</v>
      </c>
      <c r="G19851" s="86">
        <f>F19851</f>
        <v>37044000</v>
      </c>
      <c r="H19851" s="277" t="s">
        <v>2474</v>
      </c>
    </row>
    <row r="19852" spans="1:8" ht="18" customHeight="1">
      <c r="A19852" s="323"/>
      <c r="B19852" s="302"/>
      <c r="C19852" s="325"/>
      <c r="D19852" s="325"/>
      <c r="E19852" s="46"/>
      <c r="F19852" s="130">
        <f t="shared" si="308"/>
        <v>0</v>
      </c>
      <c r="G19852" s="69"/>
    </row>
    <row r="19853" spans="1:8" ht="18" customHeight="1">
      <c r="A19853" s="323" t="s">
        <v>1080</v>
      </c>
      <c r="B19853" s="302" t="s">
        <v>13</v>
      </c>
      <c r="C19853" s="325" t="s">
        <v>3765</v>
      </c>
      <c r="D19853" s="325">
        <v>50.8</v>
      </c>
      <c r="E19853" s="46">
        <v>36000</v>
      </c>
      <c r="F19853" s="130">
        <f t="shared" si="308"/>
        <v>1828800</v>
      </c>
      <c r="G19853" s="86">
        <f>F19853</f>
        <v>1828800</v>
      </c>
      <c r="H19853" s="277" t="s">
        <v>2474</v>
      </c>
    </row>
    <row r="19854" spans="1:8" ht="18" customHeight="1">
      <c r="A19854" s="323"/>
      <c r="B19854" s="302"/>
      <c r="C19854" s="325"/>
      <c r="D19854" s="325"/>
      <c r="E19854" s="46"/>
      <c r="F19854" s="130">
        <f t="shared" si="308"/>
        <v>0</v>
      </c>
      <c r="G19854" s="69"/>
    </row>
    <row r="19855" spans="1:8" ht="18" customHeight="1">
      <c r="A19855" s="323" t="s">
        <v>2463</v>
      </c>
      <c r="B19855" s="302" t="s">
        <v>31</v>
      </c>
      <c r="C19855" s="325" t="s">
        <v>2175</v>
      </c>
      <c r="D19855" s="325">
        <v>28</v>
      </c>
      <c r="E19855" s="46">
        <v>35000</v>
      </c>
      <c r="F19855" s="130">
        <f t="shared" si="308"/>
        <v>980000</v>
      </c>
      <c r="G19855" s="86">
        <f>SUM(F19855:F19856)</f>
        <v>3110000</v>
      </c>
      <c r="H19855" s="277" t="s">
        <v>2474</v>
      </c>
    </row>
    <row r="19856" spans="1:8" ht="18" customHeight="1">
      <c r="A19856" s="323"/>
      <c r="B19856" s="302" t="s">
        <v>31</v>
      </c>
      <c r="C19856" s="325" t="s">
        <v>111</v>
      </c>
      <c r="D19856" s="325">
        <v>60</v>
      </c>
      <c r="E19856" s="46">
        <v>35500</v>
      </c>
      <c r="F19856" s="130">
        <f t="shared" si="308"/>
        <v>2130000</v>
      </c>
      <c r="G19856" s="69"/>
    </row>
    <row r="19857" spans="1:8" ht="18" customHeight="1">
      <c r="A19857" s="323"/>
      <c r="B19857" s="302"/>
      <c r="C19857" s="325"/>
      <c r="D19857" s="325"/>
      <c r="E19857" s="46"/>
      <c r="F19857" s="130">
        <f t="shared" si="308"/>
        <v>0</v>
      </c>
      <c r="G19857" s="69"/>
    </row>
    <row r="19858" spans="1:8" ht="18" customHeight="1">
      <c r="A19858" s="323" t="s">
        <v>2345</v>
      </c>
      <c r="B19858" s="302" t="s">
        <v>390</v>
      </c>
      <c r="C19858" s="325" t="s">
        <v>3255</v>
      </c>
      <c r="D19858" s="325">
        <v>357.3</v>
      </c>
      <c r="E19858" s="46">
        <v>31000</v>
      </c>
      <c r="F19858" s="130">
        <f t="shared" si="308"/>
        <v>11076300</v>
      </c>
      <c r="G19858" s="86">
        <f>SUM(F19858:F19859)</f>
        <v>13739200</v>
      </c>
      <c r="H19858" s="277" t="s">
        <v>2474</v>
      </c>
    </row>
    <row r="19859" spans="1:8" ht="18" customHeight="1">
      <c r="A19859" s="323"/>
      <c r="B19859" s="302" t="s">
        <v>390</v>
      </c>
      <c r="C19859" s="325" t="s">
        <v>3256</v>
      </c>
      <c r="D19859" s="325">
        <v>85.9</v>
      </c>
      <c r="E19859" s="46">
        <v>31000</v>
      </c>
      <c r="F19859" s="130">
        <f t="shared" si="308"/>
        <v>2662900</v>
      </c>
      <c r="G19859" s="69"/>
    </row>
    <row r="19860" spans="1:8" ht="18" customHeight="1">
      <c r="A19860" s="323"/>
      <c r="B19860" s="302"/>
      <c r="C19860" s="325"/>
      <c r="D19860" s="325"/>
      <c r="E19860" s="46"/>
      <c r="F19860" s="130">
        <f t="shared" si="308"/>
        <v>0</v>
      </c>
      <c r="G19860" s="69"/>
    </row>
    <row r="19861" spans="1:8" ht="18" customHeight="1">
      <c r="A19861" s="323" t="s">
        <v>235</v>
      </c>
      <c r="B19861" s="302" t="s">
        <v>13</v>
      </c>
      <c r="C19861" s="325" t="s">
        <v>1167</v>
      </c>
      <c r="D19861" s="325">
        <v>280</v>
      </c>
      <c r="E19861" s="46">
        <v>31000</v>
      </c>
      <c r="F19861" s="130">
        <f t="shared" si="308"/>
        <v>8680000</v>
      </c>
      <c r="G19861" s="86">
        <f>SUM(F19861:F19863)</f>
        <v>17734650</v>
      </c>
      <c r="H19861" s="277" t="s">
        <v>2474</v>
      </c>
    </row>
    <row r="19862" spans="1:8" ht="18" customHeight="1">
      <c r="A19862" s="323"/>
      <c r="B19862" s="302" t="s">
        <v>31</v>
      </c>
      <c r="C19862" s="325" t="s">
        <v>3818</v>
      </c>
      <c r="D19862" s="325">
        <v>28.3</v>
      </c>
      <c r="E19862" s="46">
        <v>35500</v>
      </c>
      <c r="F19862" s="130">
        <f t="shared" si="308"/>
        <v>1004650</v>
      </c>
      <c r="G19862" s="69"/>
    </row>
    <row r="19863" spans="1:8" ht="18" customHeight="1">
      <c r="A19863" s="323"/>
      <c r="B19863" s="302" t="s">
        <v>31</v>
      </c>
      <c r="C19863" s="325" t="s">
        <v>3468</v>
      </c>
      <c r="D19863" s="325">
        <v>230</v>
      </c>
      <c r="E19863" s="46">
        <v>35000</v>
      </c>
      <c r="F19863" s="130">
        <f t="shared" si="308"/>
        <v>8050000</v>
      </c>
      <c r="G19863" s="69"/>
    </row>
    <row r="19864" spans="1:8" ht="18" customHeight="1">
      <c r="A19864" s="323"/>
      <c r="B19864" s="302"/>
      <c r="C19864" s="325"/>
      <c r="D19864" s="325"/>
      <c r="E19864" s="46"/>
      <c r="F19864" s="130">
        <f t="shared" si="308"/>
        <v>0</v>
      </c>
      <c r="G19864" s="69"/>
    </row>
    <row r="19865" spans="1:8" ht="18" customHeight="1">
      <c r="A19865" s="323" t="s">
        <v>2448</v>
      </c>
      <c r="B19865" s="302" t="s">
        <v>13</v>
      </c>
      <c r="C19865" s="325" t="s">
        <v>150</v>
      </c>
      <c r="D19865" s="325">
        <v>200</v>
      </c>
      <c r="E19865" s="46">
        <v>32500</v>
      </c>
      <c r="F19865" s="130">
        <f t="shared" si="308"/>
        <v>6500000</v>
      </c>
      <c r="G19865" s="86">
        <f>SUM(F19865:F19867)</f>
        <v>17500000</v>
      </c>
      <c r="H19865" s="277" t="s">
        <v>2474</v>
      </c>
    </row>
    <row r="19866" spans="1:8" ht="18" customHeight="1">
      <c r="A19866" s="323"/>
      <c r="B19866" s="302" t="s">
        <v>13</v>
      </c>
      <c r="C19866" s="325" t="s">
        <v>707</v>
      </c>
      <c r="D19866" s="325">
        <v>200</v>
      </c>
      <c r="E19866" s="46">
        <v>32500</v>
      </c>
      <c r="F19866" s="130">
        <f t="shared" si="308"/>
        <v>6500000</v>
      </c>
      <c r="G19866" s="69"/>
    </row>
    <row r="19867" spans="1:8" ht="18" customHeight="1">
      <c r="A19867" s="323"/>
      <c r="B19867" s="302" t="s">
        <v>31</v>
      </c>
      <c r="C19867" s="325" t="s">
        <v>995</v>
      </c>
      <c r="D19867" s="325">
        <v>125</v>
      </c>
      <c r="E19867" s="46">
        <v>36000</v>
      </c>
      <c r="F19867" s="130">
        <f>E19867*D19867</f>
        <v>4500000</v>
      </c>
      <c r="G19867" s="69"/>
    </row>
    <row r="19868" spans="1:8" ht="18" customHeight="1">
      <c r="A19868" s="323"/>
      <c r="B19868" s="302"/>
      <c r="C19868" s="325"/>
      <c r="D19868" s="325"/>
      <c r="E19868" s="46"/>
      <c r="F19868" s="130">
        <f t="shared" si="308"/>
        <v>0</v>
      </c>
      <c r="G19868" s="69"/>
    </row>
    <row r="19869" spans="1:8" ht="18" customHeight="1">
      <c r="A19869" s="323" t="s">
        <v>2458</v>
      </c>
      <c r="B19869" s="302" t="s">
        <v>23</v>
      </c>
      <c r="C19869" s="325" t="s">
        <v>338</v>
      </c>
      <c r="D19869" s="325">
        <v>104.6</v>
      </c>
      <c r="E19869" s="46">
        <v>34000</v>
      </c>
      <c r="F19869" s="130">
        <f t="shared" si="308"/>
        <v>3556400</v>
      </c>
      <c r="G19869" s="86">
        <f>SUM(F19869:F19870)</f>
        <v>8552600</v>
      </c>
      <c r="H19869" s="277" t="s">
        <v>2474</v>
      </c>
    </row>
    <row r="19870" spans="1:8" ht="18" customHeight="1">
      <c r="A19870" s="323"/>
      <c r="B19870" s="302" t="s">
        <v>31</v>
      </c>
      <c r="C19870" s="325" t="s">
        <v>880</v>
      </c>
      <c r="D19870" s="325">
        <v>151.4</v>
      </c>
      <c r="E19870" s="46">
        <v>33000</v>
      </c>
      <c r="F19870" s="130">
        <f t="shared" si="308"/>
        <v>4996200</v>
      </c>
      <c r="G19870" s="69"/>
    </row>
    <row r="19871" spans="1:8" ht="18" customHeight="1">
      <c r="A19871" s="323"/>
      <c r="B19871" s="302"/>
      <c r="C19871" s="325"/>
      <c r="D19871" s="325"/>
      <c r="E19871" s="46"/>
      <c r="F19871" s="130">
        <f t="shared" si="308"/>
        <v>0</v>
      </c>
      <c r="G19871" s="69"/>
    </row>
    <row r="19872" spans="1:8" ht="18" customHeight="1">
      <c r="A19872" s="323" t="s">
        <v>330</v>
      </c>
      <c r="B19872" s="302" t="s">
        <v>31</v>
      </c>
      <c r="C19872" s="325" t="s">
        <v>1057</v>
      </c>
      <c r="D19872" s="325">
        <v>91</v>
      </c>
      <c r="E19872" s="46">
        <v>35500</v>
      </c>
      <c r="F19872" s="130">
        <f t="shared" si="308"/>
        <v>3230500</v>
      </c>
      <c r="G19872" s="86">
        <f>F19872</f>
        <v>3230500</v>
      </c>
      <c r="H19872" s="277" t="s">
        <v>2474</v>
      </c>
    </row>
    <row r="19873" spans="1:9" ht="18" customHeight="1">
      <c r="A19873" s="323"/>
      <c r="B19873" s="302"/>
      <c r="C19873" s="325"/>
      <c r="D19873" s="325"/>
      <c r="E19873" s="46"/>
      <c r="F19873" s="130">
        <f t="shared" si="308"/>
        <v>0</v>
      </c>
      <c r="G19873" s="69"/>
    </row>
    <row r="19874" spans="1:9" ht="18" customHeight="1">
      <c r="A19874" s="323" t="s">
        <v>2454</v>
      </c>
      <c r="B19874" s="302" t="s">
        <v>23</v>
      </c>
      <c r="C19874" s="325" t="s">
        <v>416</v>
      </c>
      <c r="D19874" s="325">
        <v>114.4</v>
      </c>
      <c r="E19874" s="46">
        <v>35000</v>
      </c>
      <c r="F19874" s="130">
        <f t="shared" si="308"/>
        <v>4004000</v>
      </c>
      <c r="G19874" s="86">
        <f>F19874</f>
        <v>4004000</v>
      </c>
      <c r="H19874" s="277" t="s">
        <v>2474</v>
      </c>
    </row>
    <row r="19875" spans="1:9" ht="18" customHeight="1">
      <c r="A19875" s="323"/>
      <c r="B19875" s="302"/>
      <c r="C19875" s="325"/>
      <c r="D19875" s="325"/>
      <c r="E19875" s="46"/>
      <c r="F19875" s="130">
        <f t="shared" si="308"/>
        <v>0</v>
      </c>
      <c r="G19875" s="69"/>
    </row>
    <row r="19876" spans="1:9" ht="18" customHeight="1">
      <c r="A19876" s="323" t="s">
        <v>154</v>
      </c>
      <c r="B19876" s="444" t="s">
        <v>798</v>
      </c>
      <c r="C19876" s="482" t="s">
        <v>799</v>
      </c>
      <c r="D19876" s="482">
        <v>20</v>
      </c>
      <c r="E19876" s="116">
        <v>41000</v>
      </c>
      <c r="F19876" s="131">
        <f t="shared" si="308"/>
        <v>820000</v>
      </c>
      <c r="G19876" s="86">
        <f>F19876</f>
        <v>820000</v>
      </c>
      <c r="H19876" s="277" t="s">
        <v>2474</v>
      </c>
    </row>
    <row r="19877" spans="1:9" ht="18" customHeight="1">
      <c r="A19877" s="323"/>
      <c r="B19877" s="302"/>
      <c r="C19877" s="325"/>
      <c r="D19877" s="325"/>
      <c r="E19877" s="46"/>
      <c r="F19877" s="130">
        <f t="shared" si="308"/>
        <v>0</v>
      </c>
      <c r="G19877" s="69"/>
    </row>
    <row r="19878" spans="1:9" ht="18" customHeight="1">
      <c r="A19878" s="323" t="s">
        <v>2492</v>
      </c>
      <c r="B19878" s="302" t="s">
        <v>13</v>
      </c>
      <c r="C19878" s="325" t="s">
        <v>45</v>
      </c>
      <c r="D19878" s="325">
        <v>10</v>
      </c>
      <c r="E19878" s="46">
        <v>31000</v>
      </c>
      <c r="F19878" s="130">
        <f t="shared" si="308"/>
        <v>310000</v>
      </c>
      <c r="G19878" s="86">
        <f>SUM(F19878:F19879)</f>
        <v>620000</v>
      </c>
    </row>
    <row r="19879" spans="1:9" ht="18" customHeight="1">
      <c r="A19879" s="323"/>
      <c r="B19879" s="302" t="s">
        <v>13</v>
      </c>
      <c r="C19879" s="325" t="s">
        <v>272</v>
      </c>
      <c r="D19879" s="325">
        <v>10</v>
      </c>
      <c r="E19879" s="46">
        <v>31000</v>
      </c>
      <c r="F19879" s="130">
        <f t="shared" si="308"/>
        <v>310000</v>
      </c>
      <c r="G19879" s="69"/>
    </row>
    <row r="19880" spans="1:9" ht="18" customHeight="1">
      <c r="A19880" s="323"/>
      <c r="B19880" s="302"/>
      <c r="C19880" s="325"/>
      <c r="D19880" s="325"/>
      <c r="E19880" s="46"/>
      <c r="F19880" s="130">
        <f t="shared" si="308"/>
        <v>0</v>
      </c>
      <c r="G19880" s="69"/>
    </row>
    <row r="19881" spans="1:9" ht="18" customHeight="1">
      <c r="A19881" s="323" t="s">
        <v>1514</v>
      </c>
      <c r="B19881" s="302" t="s">
        <v>977</v>
      </c>
      <c r="C19881" s="325" t="s">
        <v>3824</v>
      </c>
      <c r="D19881" s="325">
        <v>101.3</v>
      </c>
      <c r="E19881" s="46">
        <v>35000</v>
      </c>
      <c r="F19881" s="130">
        <f t="shared" si="308"/>
        <v>3545500</v>
      </c>
      <c r="G19881" s="86">
        <f>F19881</f>
        <v>3545500</v>
      </c>
      <c r="H19881" s="277" t="s">
        <v>2474</v>
      </c>
    </row>
    <row r="19882" spans="1:9" ht="18" customHeight="1">
      <c r="A19882" s="323"/>
      <c r="B19882" s="302"/>
      <c r="C19882" s="325"/>
      <c r="D19882" s="325"/>
      <c r="E19882" s="46"/>
      <c r="F19882" s="130">
        <f t="shared" si="308"/>
        <v>0</v>
      </c>
      <c r="G19882" s="69"/>
    </row>
    <row r="19883" spans="1:9" ht="18" customHeight="1">
      <c r="A19883" s="323" t="s">
        <v>3825</v>
      </c>
      <c r="B19883" s="302" t="s">
        <v>31</v>
      </c>
      <c r="C19883" s="325" t="s">
        <v>200</v>
      </c>
      <c r="D19883" s="325">
        <v>112.4</v>
      </c>
      <c r="E19883" s="46">
        <v>36500</v>
      </c>
      <c r="F19883" s="130">
        <f t="shared" si="308"/>
        <v>4102600</v>
      </c>
      <c r="G19883" s="86">
        <f>SUM(F19883:F19884)</f>
        <v>5927600</v>
      </c>
      <c r="H19883" s="277" t="s">
        <v>2474</v>
      </c>
      <c r="I19883" s="280" t="s">
        <v>2520</v>
      </c>
    </row>
    <row r="19884" spans="1:9" ht="18" customHeight="1">
      <c r="A19884" s="323"/>
      <c r="B19884" s="302" t="s">
        <v>31</v>
      </c>
      <c r="C19884" s="325" t="s">
        <v>273</v>
      </c>
      <c r="D19884" s="325">
        <v>50</v>
      </c>
      <c r="E19884" s="46">
        <v>36500</v>
      </c>
      <c r="F19884" s="130">
        <f t="shared" si="308"/>
        <v>1825000</v>
      </c>
      <c r="G19884" s="69"/>
      <c r="I19884" s="280" t="s">
        <v>2520</v>
      </c>
    </row>
    <row r="19885" spans="1:9" ht="18" customHeight="1">
      <c r="A19885" s="323"/>
      <c r="B19885" s="302"/>
      <c r="C19885" s="325"/>
      <c r="D19885" s="325"/>
      <c r="E19885" s="46"/>
      <c r="F19885" s="130">
        <f t="shared" si="308"/>
        <v>0</v>
      </c>
      <c r="G19885" s="69"/>
    </row>
    <row r="19886" spans="1:9" ht="18" customHeight="1">
      <c r="A19886" s="323" t="s">
        <v>145</v>
      </c>
      <c r="B19886" s="302" t="s">
        <v>133</v>
      </c>
      <c r="C19886" s="325" t="s">
        <v>1318</v>
      </c>
      <c r="D19886" s="325">
        <v>103</v>
      </c>
      <c r="E19886" s="46">
        <v>30000</v>
      </c>
      <c r="F19886" s="130">
        <f t="shared" si="308"/>
        <v>3090000</v>
      </c>
      <c r="G19886" s="86">
        <f>F19886</f>
        <v>3090000</v>
      </c>
      <c r="H19886" s="277" t="s">
        <v>2474</v>
      </c>
    </row>
    <row r="19887" spans="1:9" ht="18" customHeight="1">
      <c r="A19887" s="323"/>
      <c r="B19887" s="302"/>
      <c r="C19887" s="325"/>
      <c r="D19887" s="325"/>
      <c r="E19887" s="46"/>
      <c r="F19887" s="130">
        <f t="shared" si="308"/>
        <v>0</v>
      </c>
      <c r="G19887" s="69"/>
    </row>
    <row r="19888" spans="1:9" ht="18" customHeight="1">
      <c r="A19888" s="323" t="s">
        <v>245</v>
      </c>
      <c r="B19888" s="302" t="s">
        <v>31</v>
      </c>
      <c r="C19888" s="325" t="s">
        <v>3446</v>
      </c>
      <c r="D19888" s="325">
        <v>125</v>
      </c>
      <c r="E19888" s="46">
        <v>34500</v>
      </c>
      <c r="F19888" s="130">
        <f t="shared" si="308"/>
        <v>4312500</v>
      </c>
      <c r="G19888" s="86">
        <f>F19888</f>
        <v>4312500</v>
      </c>
      <c r="H19888" s="277" t="s">
        <v>2474</v>
      </c>
    </row>
    <row r="19889" spans="1:8" ht="18" customHeight="1">
      <c r="A19889" s="323"/>
      <c r="B19889" s="302"/>
      <c r="C19889" s="325"/>
      <c r="D19889" s="325"/>
      <c r="E19889" s="46"/>
      <c r="F19889" s="130">
        <f t="shared" si="308"/>
        <v>0</v>
      </c>
      <c r="G19889" s="69"/>
    </row>
    <row r="19890" spans="1:8" ht="18" customHeight="1">
      <c r="A19890" s="323" t="s">
        <v>480</v>
      </c>
      <c r="B19890" s="302" t="s">
        <v>1022</v>
      </c>
      <c r="C19890" s="325" t="s">
        <v>177</v>
      </c>
      <c r="D19890" s="325">
        <v>146.30000000000001</v>
      </c>
      <c r="E19890" s="46">
        <v>42000</v>
      </c>
      <c r="F19890" s="130">
        <f t="shared" si="308"/>
        <v>6144600.0000000009</v>
      </c>
      <c r="G19890" s="86">
        <f>SUM(F19890:F19891)</f>
        <v>9924600</v>
      </c>
      <c r="H19890" s="277" t="s">
        <v>2474</v>
      </c>
    </row>
    <row r="19891" spans="1:8" ht="18" customHeight="1">
      <c r="A19891" s="323"/>
      <c r="B19891" s="302" t="s">
        <v>1022</v>
      </c>
      <c r="C19891" s="325" t="s">
        <v>3783</v>
      </c>
      <c r="D19891" s="325">
        <v>90</v>
      </c>
      <c r="E19891" s="46">
        <v>42000</v>
      </c>
      <c r="F19891" s="130">
        <f t="shared" si="308"/>
        <v>3780000</v>
      </c>
      <c r="G19891" s="69"/>
    </row>
    <row r="19892" spans="1:8" ht="18" customHeight="1">
      <c r="A19892" s="323"/>
      <c r="B19892" s="302"/>
      <c r="C19892" s="325"/>
      <c r="D19892" s="325"/>
      <c r="E19892" s="46"/>
      <c r="F19892" s="130">
        <f t="shared" si="308"/>
        <v>0</v>
      </c>
      <c r="G19892" s="69"/>
    </row>
    <row r="19893" spans="1:8" ht="18" customHeight="1">
      <c r="A19893" s="323" t="s">
        <v>316</v>
      </c>
      <c r="B19893" s="302" t="s">
        <v>13</v>
      </c>
      <c r="C19893" s="325" t="s">
        <v>369</v>
      </c>
      <c r="D19893" s="325">
        <v>507</v>
      </c>
      <c r="E19893" s="46">
        <v>31000</v>
      </c>
      <c r="F19893" s="130">
        <f t="shared" si="308"/>
        <v>15717000</v>
      </c>
      <c r="G19893" s="86">
        <f>SUM(F19893:F19897)</f>
        <v>37939250</v>
      </c>
      <c r="H19893" s="277" t="s">
        <v>2474</v>
      </c>
    </row>
    <row r="19894" spans="1:8" ht="18" customHeight="1">
      <c r="A19894" s="323"/>
      <c r="B19894" s="302" t="s">
        <v>31</v>
      </c>
      <c r="C19894" s="325" t="s">
        <v>919</v>
      </c>
      <c r="D19894" s="325">
        <v>204</v>
      </c>
      <c r="E19894" s="46">
        <v>34500</v>
      </c>
      <c r="F19894" s="130">
        <f t="shared" si="308"/>
        <v>7038000</v>
      </c>
      <c r="G19894" s="69"/>
    </row>
    <row r="19895" spans="1:8" ht="18" customHeight="1">
      <c r="A19895" s="323"/>
      <c r="B19895" s="302" t="s">
        <v>31</v>
      </c>
      <c r="C19895" s="325" t="s">
        <v>704</v>
      </c>
      <c r="D19895" s="325">
        <v>125</v>
      </c>
      <c r="E19895" s="46">
        <v>35000</v>
      </c>
      <c r="F19895" s="130">
        <f t="shared" si="308"/>
        <v>4375000</v>
      </c>
      <c r="G19895" s="69"/>
    </row>
    <row r="19896" spans="1:8" ht="18" customHeight="1">
      <c r="A19896" s="323"/>
      <c r="B19896" s="302" t="s">
        <v>31</v>
      </c>
      <c r="C19896" s="325" t="s">
        <v>162</v>
      </c>
      <c r="D19896" s="325">
        <v>53.5</v>
      </c>
      <c r="E19896" s="46">
        <v>35500</v>
      </c>
      <c r="F19896" s="130">
        <f t="shared" si="308"/>
        <v>1899250</v>
      </c>
      <c r="G19896" s="69"/>
    </row>
    <row r="19897" spans="1:8" ht="18" customHeight="1">
      <c r="A19897" s="323"/>
      <c r="B19897" s="302" t="s">
        <v>31</v>
      </c>
      <c r="C19897" s="325" t="s">
        <v>143</v>
      </c>
      <c r="D19897" s="325">
        <v>270</v>
      </c>
      <c r="E19897" s="46">
        <v>33000</v>
      </c>
      <c r="F19897" s="130">
        <f t="shared" si="308"/>
        <v>8910000</v>
      </c>
      <c r="G19897" s="69"/>
    </row>
    <row r="19898" spans="1:8" ht="18" customHeight="1">
      <c r="A19898" s="323"/>
      <c r="B19898" s="302"/>
      <c r="C19898" s="325"/>
      <c r="D19898" s="325"/>
      <c r="E19898" s="46"/>
      <c r="F19898" s="130">
        <f t="shared" si="308"/>
        <v>0</v>
      </c>
      <c r="G19898" s="69"/>
    </row>
    <row r="19899" spans="1:8" ht="18" customHeight="1">
      <c r="A19899" s="323" t="s">
        <v>178</v>
      </c>
      <c r="B19899" s="302" t="s">
        <v>13</v>
      </c>
      <c r="C19899" s="325" t="s">
        <v>75</v>
      </c>
      <c r="D19899" s="325">
        <v>100</v>
      </c>
      <c r="E19899" s="46">
        <v>32500</v>
      </c>
      <c r="F19899" s="130">
        <f t="shared" si="308"/>
        <v>3250000</v>
      </c>
      <c r="G19899" s="86">
        <f>SUM(F19899:F19900)</f>
        <v>6500000</v>
      </c>
      <c r="H19899" s="277" t="s">
        <v>2474</v>
      </c>
    </row>
    <row r="19900" spans="1:8" ht="18" customHeight="1">
      <c r="A19900" s="323"/>
      <c r="B19900" s="302" t="s">
        <v>13</v>
      </c>
      <c r="C19900" s="325" t="s">
        <v>707</v>
      </c>
      <c r="D19900" s="325">
        <v>100</v>
      </c>
      <c r="E19900" s="46">
        <v>32500</v>
      </c>
      <c r="F19900" s="130">
        <f t="shared" si="308"/>
        <v>3250000</v>
      </c>
      <c r="G19900" s="69"/>
    </row>
    <row r="19901" spans="1:8" ht="18" customHeight="1">
      <c r="A19901" s="323"/>
      <c r="B19901" s="302"/>
      <c r="C19901" s="325"/>
      <c r="D19901" s="325"/>
      <c r="E19901" s="46"/>
      <c r="F19901" s="130">
        <f t="shared" ref="F19901:F19969" si="309">E19901*D19901</f>
        <v>0</v>
      </c>
      <c r="G19901" s="69"/>
    </row>
    <row r="19902" spans="1:8" ht="18" customHeight="1">
      <c r="A19902" s="323" t="s">
        <v>93</v>
      </c>
      <c r="B19902" s="302" t="s">
        <v>13</v>
      </c>
      <c r="C19902" s="325" t="s">
        <v>1890</v>
      </c>
      <c r="D19902" s="325">
        <v>278.10000000000002</v>
      </c>
      <c r="E19902" s="46">
        <v>31000</v>
      </c>
      <c r="F19902" s="130">
        <f t="shared" si="309"/>
        <v>8621100</v>
      </c>
      <c r="G19902" s="86">
        <f>SUM(F19902:F19907)</f>
        <v>30151450</v>
      </c>
      <c r="H19902" s="277" t="s">
        <v>2474</v>
      </c>
    </row>
    <row r="19903" spans="1:8" ht="18" customHeight="1">
      <c r="A19903" s="323"/>
      <c r="B19903" s="302" t="s">
        <v>13</v>
      </c>
      <c r="C19903" s="325" t="s">
        <v>807</v>
      </c>
      <c r="D19903" s="325">
        <v>221.2</v>
      </c>
      <c r="E19903" s="46">
        <v>31000</v>
      </c>
      <c r="F19903" s="130">
        <f t="shared" si="309"/>
        <v>6857200</v>
      </c>
      <c r="G19903" s="69"/>
    </row>
    <row r="19904" spans="1:8" ht="18" customHeight="1">
      <c r="A19904" s="323"/>
      <c r="B19904" s="302" t="s">
        <v>13</v>
      </c>
      <c r="C19904" s="325" t="s">
        <v>3159</v>
      </c>
      <c r="D19904" s="325">
        <v>66.3</v>
      </c>
      <c r="E19904" s="46">
        <v>31000</v>
      </c>
      <c r="F19904" s="130">
        <f t="shared" si="309"/>
        <v>2055300</v>
      </c>
      <c r="G19904" s="69"/>
    </row>
    <row r="19905" spans="1:9" ht="18" customHeight="1">
      <c r="A19905" s="323"/>
      <c r="B19905" s="302" t="s">
        <v>31</v>
      </c>
      <c r="C19905" s="325" t="s">
        <v>2239</v>
      </c>
      <c r="D19905" s="325">
        <v>250.8</v>
      </c>
      <c r="E19905" s="46">
        <v>36000</v>
      </c>
      <c r="F19905" s="130">
        <f t="shared" si="309"/>
        <v>9028800</v>
      </c>
      <c r="G19905" s="69"/>
    </row>
    <row r="19906" spans="1:9" ht="18" customHeight="1">
      <c r="A19906" s="323"/>
      <c r="B19906" s="302" t="s">
        <v>31</v>
      </c>
      <c r="C19906" s="325" t="s">
        <v>62</v>
      </c>
      <c r="D19906" s="325">
        <v>50</v>
      </c>
      <c r="E19906" s="46">
        <v>35500</v>
      </c>
      <c r="F19906" s="130">
        <f t="shared" si="309"/>
        <v>1775000</v>
      </c>
      <c r="G19906" s="69"/>
    </row>
    <row r="19907" spans="1:9" ht="18" customHeight="1">
      <c r="A19907" s="323"/>
      <c r="B19907" s="302" t="s">
        <v>31</v>
      </c>
      <c r="C19907" s="325" t="s">
        <v>710</v>
      </c>
      <c r="D19907" s="325">
        <v>51.1</v>
      </c>
      <c r="E19907" s="46">
        <v>35500</v>
      </c>
      <c r="F19907" s="130">
        <f t="shared" si="309"/>
        <v>1814050</v>
      </c>
      <c r="G19907" s="69"/>
      <c r="I19907" s="280" t="s">
        <v>2485</v>
      </c>
    </row>
    <row r="19908" spans="1:9" ht="18" customHeight="1">
      <c r="A19908" s="323"/>
      <c r="B19908" s="302"/>
      <c r="C19908" s="325"/>
      <c r="D19908" s="325"/>
      <c r="E19908" s="46"/>
      <c r="F19908" s="130">
        <f t="shared" si="309"/>
        <v>0</v>
      </c>
      <c r="G19908" s="69"/>
    </row>
    <row r="19909" spans="1:9" ht="18" customHeight="1">
      <c r="A19909" s="533" t="s">
        <v>2287</v>
      </c>
      <c r="B19909" s="440" t="s">
        <v>1009</v>
      </c>
      <c r="C19909" s="382" t="s">
        <v>3826</v>
      </c>
      <c r="D19909" s="382">
        <v>322.7</v>
      </c>
      <c r="E19909" s="59">
        <v>37500</v>
      </c>
      <c r="F19909" s="132">
        <f t="shared" si="309"/>
        <v>12101250</v>
      </c>
      <c r="G19909" s="125">
        <f>F19909</f>
        <v>12101250</v>
      </c>
      <c r="H19909" s="277" t="s">
        <v>2474</v>
      </c>
    </row>
    <row r="19910" spans="1:9" ht="18" customHeight="1">
      <c r="A19910" s="526"/>
      <c r="B19910" s="435"/>
      <c r="C19910" s="484"/>
      <c r="D19910" s="484"/>
      <c r="E19910" s="113"/>
      <c r="F19910" s="126"/>
      <c r="G19910" s="9"/>
    </row>
    <row r="19911" spans="1:9" ht="18" customHeight="1">
      <c r="A19911" s="537">
        <v>42575</v>
      </c>
      <c r="B19911" s="355"/>
      <c r="C19911" s="491" t="s">
        <v>398</v>
      </c>
      <c r="D19911" s="525"/>
      <c r="F19911" s="127"/>
    </row>
    <row r="19912" spans="1:9" ht="18" customHeight="1">
      <c r="A19912" s="545" t="s">
        <v>3125</v>
      </c>
      <c r="B19912" s="467" t="s">
        <v>134</v>
      </c>
      <c r="C19912" s="514" t="s">
        <v>152</v>
      </c>
      <c r="D19912" s="529">
        <f>SUM(D19913:D19953)</f>
        <v>4985.1999999999989</v>
      </c>
      <c r="E19912" s="413"/>
      <c r="F19912" s="413">
        <f>SUM(F19913:F19953)</f>
        <v>168586650</v>
      </c>
      <c r="G19912" s="413">
        <f>SUM(G19913:G20018)</f>
        <v>829472700</v>
      </c>
    </row>
    <row r="19913" spans="1:9" ht="18" customHeight="1">
      <c r="A19913" s="532" t="s">
        <v>3745</v>
      </c>
      <c r="B19913" s="441" t="s">
        <v>780</v>
      </c>
      <c r="C19913" s="492"/>
      <c r="D19913" s="492">
        <v>500</v>
      </c>
      <c r="E19913" s="62">
        <v>24500</v>
      </c>
      <c r="F19913" s="139">
        <f t="shared" si="309"/>
        <v>12250000</v>
      </c>
      <c r="G19913" s="85">
        <f>F19913</f>
        <v>12250000</v>
      </c>
    </row>
    <row r="19914" spans="1:9" ht="18" customHeight="1">
      <c r="A19914" s="323"/>
      <c r="B19914" s="302"/>
      <c r="C19914" s="325"/>
      <c r="D19914" s="325"/>
      <c r="E19914" s="46"/>
      <c r="F19914" s="130">
        <f t="shared" si="309"/>
        <v>0</v>
      </c>
      <c r="G19914" s="69"/>
    </row>
    <row r="19915" spans="1:9" ht="18" customHeight="1">
      <c r="A19915" s="323" t="s">
        <v>3186</v>
      </c>
      <c r="B19915" s="302" t="s">
        <v>31</v>
      </c>
      <c r="C19915" s="325" t="s">
        <v>186</v>
      </c>
      <c r="D19915" s="325">
        <v>110</v>
      </c>
      <c r="E19915" s="46">
        <v>33000</v>
      </c>
      <c r="F19915" s="130">
        <f t="shared" si="309"/>
        <v>3630000</v>
      </c>
      <c r="G19915" s="86">
        <f>F19915</f>
        <v>3630000</v>
      </c>
      <c r="H19915" s="277" t="s">
        <v>2474</v>
      </c>
    </row>
    <row r="19916" spans="1:9" ht="18" customHeight="1">
      <c r="A19916" s="323"/>
      <c r="B19916" s="302"/>
      <c r="C19916" s="325"/>
      <c r="D19916" s="325"/>
      <c r="E19916" s="46"/>
      <c r="F19916" s="130">
        <f t="shared" si="309"/>
        <v>0</v>
      </c>
      <c r="G19916" s="69"/>
    </row>
    <row r="19917" spans="1:9" ht="18" customHeight="1">
      <c r="A19917" s="323" t="s">
        <v>12</v>
      </c>
      <c r="B19917" s="444" t="s">
        <v>16</v>
      </c>
      <c r="C19917" s="482" t="s">
        <v>1841</v>
      </c>
      <c r="D19917" s="482">
        <v>124.8</v>
      </c>
      <c r="E19917" s="116">
        <v>42000</v>
      </c>
      <c r="F19917" s="131">
        <f t="shared" si="309"/>
        <v>5241600</v>
      </c>
      <c r="G19917" s="86">
        <f>F19917</f>
        <v>5241600</v>
      </c>
    </row>
    <row r="19918" spans="1:9" ht="18" customHeight="1">
      <c r="A19918" s="323"/>
      <c r="B19918" s="302"/>
      <c r="C19918" s="325"/>
      <c r="D19918" s="325"/>
      <c r="E19918" s="46"/>
      <c r="F19918" s="130">
        <f t="shared" si="309"/>
        <v>0</v>
      </c>
      <c r="G19918" s="69"/>
    </row>
    <row r="19919" spans="1:9" ht="18" customHeight="1">
      <c r="A19919" s="323" t="s">
        <v>2112</v>
      </c>
      <c r="B19919" s="302" t="s">
        <v>23</v>
      </c>
      <c r="C19919" s="325" t="s">
        <v>2101</v>
      </c>
      <c r="D19919" s="325">
        <v>105</v>
      </c>
      <c r="E19919" s="46">
        <v>35500</v>
      </c>
      <c r="F19919" s="130">
        <f t="shared" si="309"/>
        <v>3727500</v>
      </c>
      <c r="G19919" s="86">
        <f>F19919</f>
        <v>3727500</v>
      </c>
    </row>
    <row r="19920" spans="1:9" ht="18" customHeight="1">
      <c r="A19920" s="323"/>
      <c r="B19920" s="302"/>
      <c r="C19920" s="325"/>
      <c r="D19920" s="325"/>
      <c r="E19920" s="46"/>
      <c r="F19920" s="130">
        <f t="shared" si="309"/>
        <v>0</v>
      </c>
      <c r="G19920" s="69"/>
    </row>
    <row r="19921" spans="1:9" ht="18" customHeight="1">
      <c r="A19921" s="323" t="s">
        <v>2141</v>
      </c>
      <c r="B19921" s="302" t="s">
        <v>3827</v>
      </c>
      <c r="C19921" s="325" t="s">
        <v>1654</v>
      </c>
      <c r="D19921" s="325">
        <v>80</v>
      </c>
      <c r="E19921" s="46">
        <v>31500</v>
      </c>
      <c r="F19921" s="130">
        <f t="shared" si="309"/>
        <v>2520000</v>
      </c>
      <c r="G19921" s="86">
        <f>F19921</f>
        <v>2520000</v>
      </c>
    </row>
    <row r="19922" spans="1:9" ht="18" customHeight="1">
      <c r="A19922" s="323"/>
      <c r="B19922" s="302"/>
      <c r="C19922" s="325"/>
      <c r="D19922" s="325"/>
      <c r="E19922" s="46"/>
      <c r="F19922" s="130">
        <f t="shared" si="309"/>
        <v>0</v>
      </c>
      <c r="G19922" s="69"/>
    </row>
    <row r="19923" spans="1:9" ht="18" customHeight="1">
      <c r="A19923" s="323" t="s">
        <v>2719</v>
      </c>
      <c r="B19923" s="302" t="s">
        <v>13</v>
      </c>
      <c r="C19923" s="325" t="s">
        <v>796</v>
      </c>
      <c r="D19923" s="325">
        <v>40</v>
      </c>
      <c r="E19923" s="46">
        <v>31000</v>
      </c>
      <c r="F19923" s="130">
        <f t="shared" si="309"/>
        <v>1240000</v>
      </c>
      <c r="G19923" s="86">
        <f>F19923</f>
        <v>1240000</v>
      </c>
    </row>
    <row r="19924" spans="1:9" ht="18" customHeight="1">
      <c r="A19924" s="323"/>
      <c r="B19924" s="302"/>
      <c r="C19924" s="325"/>
      <c r="D19924" s="325"/>
      <c r="E19924" s="46"/>
      <c r="F19924" s="130">
        <f t="shared" si="309"/>
        <v>0</v>
      </c>
      <c r="G19924" s="69"/>
    </row>
    <row r="19925" spans="1:9" ht="18" customHeight="1">
      <c r="A19925" s="323">
        <v>585</v>
      </c>
      <c r="B19925" s="302" t="s">
        <v>13</v>
      </c>
      <c r="C19925" s="325" t="s">
        <v>3329</v>
      </c>
      <c r="D19925" s="325">
        <v>107</v>
      </c>
      <c r="E19925" s="46">
        <v>30500</v>
      </c>
      <c r="F19925" s="130">
        <f t="shared" si="309"/>
        <v>3263500</v>
      </c>
      <c r="G19925" s="86">
        <f>F19925</f>
        <v>3263500</v>
      </c>
      <c r="I19925" s="425"/>
    </row>
    <row r="19926" spans="1:9" ht="18" customHeight="1">
      <c r="A19926" s="323"/>
      <c r="B19926" s="302"/>
      <c r="C19926" s="325"/>
      <c r="D19926" s="325"/>
      <c r="E19926" s="46"/>
      <c r="F19926" s="130">
        <f t="shared" si="309"/>
        <v>0</v>
      </c>
      <c r="G19926" s="69"/>
    </row>
    <row r="19927" spans="1:9" ht="18" customHeight="1">
      <c r="A19927" s="323" t="s">
        <v>316</v>
      </c>
      <c r="B19927" s="439" t="s">
        <v>3708</v>
      </c>
      <c r="C19927" s="430" t="s">
        <v>1385</v>
      </c>
      <c r="D19927" s="430">
        <v>-12.5</v>
      </c>
      <c r="E19927" s="54">
        <v>15000</v>
      </c>
      <c r="F19927" s="140">
        <f t="shared" si="309"/>
        <v>-187500</v>
      </c>
      <c r="G19927" s="86">
        <f>SUM(F19927:F19930)</f>
        <v>8287300</v>
      </c>
    </row>
    <row r="19928" spans="1:9" ht="18" customHeight="1">
      <c r="A19928" s="323"/>
      <c r="B19928" s="302" t="s">
        <v>13</v>
      </c>
      <c r="C19928" s="325" t="s">
        <v>130</v>
      </c>
      <c r="D19928" s="325">
        <v>100.3</v>
      </c>
      <c r="E19928" s="46">
        <v>31000</v>
      </c>
      <c r="F19928" s="130">
        <f>E19928*D19928</f>
        <v>3109300</v>
      </c>
      <c r="G19928" s="69"/>
    </row>
    <row r="19929" spans="1:9" ht="18" customHeight="1">
      <c r="A19929" s="323"/>
      <c r="B19929" s="302" t="s">
        <v>31</v>
      </c>
      <c r="C19929" s="325" t="s">
        <v>1372</v>
      </c>
      <c r="D19929" s="325">
        <v>51.8</v>
      </c>
      <c r="E19929" s="46">
        <v>35000</v>
      </c>
      <c r="F19929" s="130">
        <f>E19929*D19929</f>
        <v>1813000</v>
      </c>
      <c r="G19929" s="69"/>
    </row>
    <row r="19930" spans="1:9" ht="18" customHeight="1">
      <c r="A19930" s="323"/>
      <c r="B19930" s="302" t="s">
        <v>31</v>
      </c>
      <c r="C19930" s="325" t="s">
        <v>704</v>
      </c>
      <c r="D19930" s="325">
        <v>101.5</v>
      </c>
      <c r="E19930" s="46">
        <v>35000</v>
      </c>
      <c r="F19930" s="130">
        <f>E19930*D19930</f>
        <v>3552500</v>
      </c>
      <c r="G19930" s="69"/>
    </row>
    <row r="19931" spans="1:9" ht="18" customHeight="1">
      <c r="A19931" s="323"/>
      <c r="B19931" s="302"/>
      <c r="C19931" s="325"/>
      <c r="D19931" s="325"/>
      <c r="E19931" s="46"/>
      <c r="F19931" s="130">
        <f t="shared" si="309"/>
        <v>0</v>
      </c>
      <c r="G19931" s="69"/>
    </row>
    <row r="19932" spans="1:9" ht="18" customHeight="1">
      <c r="A19932" s="323" t="s">
        <v>1420</v>
      </c>
      <c r="B19932" s="444" t="s">
        <v>693</v>
      </c>
      <c r="C19932" s="482" t="s">
        <v>2427</v>
      </c>
      <c r="D19932" s="482">
        <v>173.3</v>
      </c>
      <c r="E19932" s="116">
        <v>46000</v>
      </c>
      <c r="F19932" s="131">
        <f t="shared" si="309"/>
        <v>7971800.0000000009</v>
      </c>
      <c r="G19932" s="86">
        <f>F19932</f>
        <v>7971800.0000000009</v>
      </c>
      <c r="H19932" s="277" t="s">
        <v>2474</v>
      </c>
    </row>
    <row r="19933" spans="1:9" ht="18" customHeight="1">
      <c r="A19933" s="323"/>
      <c r="B19933" s="302"/>
      <c r="C19933" s="325"/>
      <c r="D19933" s="325"/>
      <c r="E19933" s="46"/>
      <c r="F19933" s="130">
        <f t="shared" si="309"/>
        <v>0</v>
      </c>
      <c r="G19933" s="69"/>
    </row>
    <row r="19934" spans="1:9" ht="18" customHeight="1">
      <c r="A19934" s="323" t="s">
        <v>235</v>
      </c>
      <c r="B19934" s="302" t="s">
        <v>510</v>
      </c>
      <c r="C19934" s="325" t="s">
        <v>3468</v>
      </c>
      <c r="D19934" s="325">
        <v>253.8</v>
      </c>
      <c r="E19934" s="46">
        <v>35000</v>
      </c>
      <c r="F19934" s="130">
        <f t="shared" si="309"/>
        <v>8883000</v>
      </c>
      <c r="G19934" s="86">
        <f>F19934</f>
        <v>8883000</v>
      </c>
      <c r="H19934" s="277" t="s">
        <v>2474</v>
      </c>
    </row>
    <row r="19935" spans="1:9" ht="18" customHeight="1">
      <c r="A19935" s="323"/>
      <c r="B19935" s="302"/>
      <c r="C19935" s="325"/>
      <c r="D19935" s="325"/>
      <c r="E19935" s="46"/>
      <c r="F19935" s="130">
        <f t="shared" si="309"/>
        <v>0</v>
      </c>
      <c r="G19935" s="69"/>
    </row>
    <row r="19936" spans="1:9" ht="18" customHeight="1">
      <c r="A19936" s="323" t="s">
        <v>3016</v>
      </c>
      <c r="B19936" s="302" t="s">
        <v>23</v>
      </c>
      <c r="C19936" s="325" t="s">
        <v>67</v>
      </c>
      <c r="D19936" s="325">
        <v>293.89999999999998</v>
      </c>
      <c r="E19936" s="46">
        <v>33000</v>
      </c>
      <c r="F19936" s="130">
        <f t="shared" si="309"/>
        <v>9698700</v>
      </c>
      <c r="G19936" s="86">
        <f>F19936</f>
        <v>9698700</v>
      </c>
    </row>
    <row r="19937" spans="1:8" ht="18" customHeight="1">
      <c r="A19937" s="323"/>
      <c r="B19937" s="302"/>
      <c r="C19937" s="325"/>
      <c r="D19937" s="325"/>
      <c r="E19937" s="46"/>
      <c r="F19937" s="130">
        <f t="shared" si="309"/>
        <v>0</v>
      </c>
      <c r="G19937" s="69"/>
    </row>
    <row r="19938" spans="1:8" ht="18" customHeight="1">
      <c r="A19938" s="323" t="s">
        <v>321</v>
      </c>
      <c r="B19938" s="302" t="s">
        <v>31</v>
      </c>
      <c r="C19938" s="325" t="s">
        <v>754</v>
      </c>
      <c r="D19938" s="325">
        <v>356.3</v>
      </c>
      <c r="E19938" s="46">
        <v>35500</v>
      </c>
      <c r="F19938" s="130">
        <f t="shared" si="309"/>
        <v>12648650</v>
      </c>
      <c r="G19938" s="86">
        <f>SUM(F19938:F19940)</f>
        <v>31293250</v>
      </c>
      <c r="H19938" s="277" t="s">
        <v>2474</v>
      </c>
    </row>
    <row r="19939" spans="1:8" ht="18" customHeight="1">
      <c r="A19939" s="323"/>
      <c r="B19939" s="302" t="s">
        <v>31</v>
      </c>
      <c r="C19939" s="325" t="s">
        <v>416</v>
      </c>
      <c r="D19939" s="325">
        <v>319.89999999999998</v>
      </c>
      <c r="E19939" s="46">
        <v>35500</v>
      </c>
      <c r="F19939" s="130">
        <f t="shared" si="309"/>
        <v>11356450</v>
      </c>
      <c r="G19939" s="69"/>
    </row>
    <row r="19940" spans="1:8" ht="18" customHeight="1">
      <c r="A19940" s="323"/>
      <c r="B19940" s="302" t="s">
        <v>31</v>
      </c>
      <c r="C19940" s="325" t="s">
        <v>3828</v>
      </c>
      <c r="D19940" s="325">
        <v>205.3</v>
      </c>
      <c r="E19940" s="46">
        <v>35500</v>
      </c>
      <c r="F19940" s="130">
        <f t="shared" si="309"/>
        <v>7288150</v>
      </c>
      <c r="G19940" s="69"/>
    </row>
    <row r="19941" spans="1:8" ht="18" customHeight="1">
      <c r="A19941" s="323"/>
      <c r="B19941" s="302"/>
      <c r="C19941" s="325"/>
      <c r="D19941" s="325"/>
      <c r="E19941" s="46"/>
      <c r="F19941" s="130">
        <f t="shared" si="309"/>
        <v>0</v>
      </c>
      <c r="G19941" s="69"/>
    </row>
    <row r="19942" spans="1:8" ht="18" customHeight="1">
      <c r="A19942" s="323" t="s">
        <v>2315</v>
      </c>
      <c r="B19942" s="302" t="s">
        <v>31</v>
      </c>
      <c r="C19942" s="325" t="s">
        <v>1587</v>
      </c>
      <c r="D19942" s="325">
        <v>156.5</v>
      </c>
      <c r="E19942" s="46">
        <v>34500</v>
      </c>
      <c r="F19942" s="130">
        <f t="shared" si="309"/>
        <v>5399250</v>
      </c>
      <c r="G19942" s="86">
        <f>SUM(F19942:F19943)</f>
        <v>10632900</v>
      </c>
      <c r="H19942" s="277" t="s">
        <v>2474</v>
      </c>
    </row>
    <row r="19943" spans="1:8" ht="18" customHeight="1">
      <c r="A19943" s="323"/>
      <c r="B19943" s="302" t="s">
        <v>31</v>
      </c>
      <c r="C19943" s="325" t="s">
        <v>3829</v>
      </c>
      <c r="D19943" s="325">
        <v>151.69999999999999</v>
      </c>
      <c r="E19943" s="46">
        <v>34500</v>
      </c>
      <c r="F19943" s="130">
        <f t="shared" si="309"/>
        <v>5233650</v>
      </c>
      <c r="G19943" s="69"/>
    </row>
    <row r="19944" spans="1:8" ht="18" customHeight="1">
      <c r="A19944" s="323"/>
      <c r="B19944" s="302"/>
      <c r="C19944" s="325"/>
      <c r="D19944" s="325"/>
      <c r="E19944" s="46"/>
      <c r="F19944" s="130">
        <f t="shared" si="309"/>
        <v>0</v>
      </c>
      <c r="G19944" s="69"/>
    </row>
    <row r="19945" spans="1:8" ht="18" customHeight="1">
      <c r="A19945" s="323" t="s">
        <v>88</v>
      </c>
      <c r="B19945" s="302" t="s">
        <v>13</v>
      </c>
      <c r="C19945" s="325" t="s">
        <v>370</v>
      </c>
      <c r="D19945" s="325">
        <v>543.5</v>
      </c>
      <c r="E19945" s="46">
        <v>30500</v>
      </c>
      <c r="F19945" s="130">
        <f t="shared" si="309"/>
        <v>16576750</v>
      </c>
      <c r="G19945" s="86">
        <f>F19945</f>
        <v>16576750</v>
      </c>
    </row>
    <row r="19946" spans="1:8" ht="18" customHeight="1">
      <c r="A19946" s="323"/>
      <c r="B19946" s="302"/>
      <c r="C19946" s="325"/>
      <c r="D19946" s="325"/>
      <c r="E19946" s="46"/>
      <c r="F19946" s="130">
        <f t="shared" si="309"/>
        <v>0</v>
      </c>
      <c r="G19946" s="69"/>
    </row>
    <row r="19947" spans="1:8" ht="18" customHeight="1">
      <c r="A19947" s="323" t="s">
        <v>2345</v>
      </c>
      <c r="B19947" s="302" t="s">
        <v>13</v>
      </c>
      <c r="C19947" s="325" t="s">
        <v>581</v>
      </c>
      <c r="D19947" s="325">
        <v>221.5</v>
      </c>
      <c r="E19947" s="46">
        <v>31000</v>
      </c>
      <c r="F19947" s="130">
        <f t="shared" si="309"/>
        <v>6866500</v>
      </c>
      <c r="G19947" s="86">
        <f>SUM(F19947:F19948)</f>
        <v>8488850</v>
      </c>
      <c r="H19947" s="623" t="s">
        <v>3863</v>
      </c>
    </row>
    <row r="19948" spans="1:8" ht="18" customHeight="1">
      <c r="A19948" s="323"/>
      <c r="B19948" s="302" t="s">
        <v>31</v>
      </c>
      <c r="C19948" s="325" t="s">
        <v>3830</v>
      </c>
      <c r="D19948" s="325">
        <v>45.7</v>
      </c>
      <c r="E19948" s="46">
        <v>35500</v>
      </c>
      <c r="F19948" s="130">
        <f t="shared" si="309"/>
        <v>1622350</v>
      </c>
      <c r="G19948" s="69"/>
      <c r="H19948" s="623"/>
    </row>
    <row r="19949" spans="1:8" ht="18" customHeight="1">
      <c r="A19949" s="323"/>
      <c r="B19949" s="302"/>
      <c r="C19949" s="325"/>
      <c r="D19949" s="325"/>
      <c r="E19949" s="46"/>
      <c r="F19949" s="130">
        <f t="shared" si="309"/>
        <v>0</v>
      </c>
      <c r="G19949" s="69"/>
    </row>
    <row r="19950" spans="1:8" ht="18" customHeight="1">
      <c r="A19950" s="323" t="s">
        <v>52</v>
      </c>
      <c r="B19950" s="302" t="s">
        <v>208</v>
      </c>
      <c r="C19950" s="325" t="s">
        <v>54</v>
      </c>
      <c r="D19950" s="325">
        <v>400</v>
      </c>
      <c r="E19950" s="46">
        <v>36900</v>
      </c>
      <c r="F19950" s="130">
        <f t="shared" si="309"/>
        <v>14760000</v>
      </c>
      <c r="G19950" s="86">
        <f>SUM(F19950:F19951)</f>
        <v>27675000</v>
      </c>
      <c r="H19950" s="277" t="s">
        <v>2474</v>
      </c>
    </row>
    <row r="19951" spans="1:8" ht="18" customHeight="1">
      <c r="A19951" s="323"/>
      <c r="B19951" s="302" t="s">
        <v>31</v>
      </c>
      <c r="C19951" s="325" t="s">
        <v>594</v>
      </c>
      <c r="D19951" s="325">
        <v>350</v>
      </c>
      <c r="E19951" s="46">
        <v>36900</v>
      </c>
      <c r="F19951" s="130">
        <f t="shared" si="309"/>
        <v>12915000</v>
      </c>
      <c r="G19951" s="69"/>
    </row>
    <row r="19952" spans="1:8" ht="18" customHeight="1">
      <c r="A19952" s="323"/>
      <c r="B19952" s="302"/>
      <c r="C19952" s="325"/>
      <c r="D19952" s="325"/>
      <c r="E19952" s="46"/>
      <c r="F19952" s="130">
        <f t="shared" si="309"/>
        <v>0</v>
      </c>
      <c r="G19952" s="69"/>
    </row>
    <row r="19953" spans="1:10" ht="18" customHeight="1">
      <c r="A19953" s="533" t="s">
        <v>90</v>
      </c>
      <c r="B19953" s="440" t="s">
        <v>23</v>
      </c>
      <c r="C19953" s="382" t="s">
        <v>3831</v>
      </c>
      <c r="D19953" s="382">
        <v>205.9</v>
      </c>
      <c r="E19953" s="59">
        <v>35000</v>
      </c>
      <c r="F19953" s="132">
        <f t="shared" si="309"/>
        <v>7206500</v>
      </c>
      <c r="G19953" s="125">
        <f>F19953</f>
        <v>7206500</v>
      </c>
      <c r="H19953" s="277" t="s">
        <v>2474</v>
      </c>
    </row>
    <row r="19954" spans="1:10" ht="18" customHeight="1">
      <c r="A19954" s="526"/>
      <c r="B19954" s="435"/>
      <c r="C19954" s="484"/>
      <c r="D19954" s="484"/>
      <c r="E19954" s="113"/>
      <c r="F19954" s="126"/>
      <c r="G19954" s="9"/>
    </row>
    <row r="19955" spans="1:10" ht="18" customHeight="1">
      <c r="A19955" s="537">
        <v>42576</v>
      </c>
      <c r="B19955" s="355"/>
      <c r="C19955" s="491" t="s">
        <v>398</v>
      </c>
      <c r="D19955" s="525"/>
      <c r="F19955" s="127"/>
    </row>
    <row r="19956" spans="1:10" ht="18" customHeight="1">
      <c r="A19956" s="531" t="s">
        <v>3125</v>
      </c>
      <c r="B19956" s="436" t="s">
        <v>134</v>
      </c>
      <c r="C19956" s="494" t="s">
        <v>152</v>
      </c>
      <c r="D19956" s="527">
        <f>SUM(D19957:D20071)</f>
        <v>12329.699999999999</v>
      </c>
      <c r="E19956" s="166"/>
      <c r="F19956" s="166">
        <f>SUM(F19957:F20071)</f>
        <v>423475150</v>
      </c>
      <c r="G19956" s="166">
        <f>SUM(G19957:G20071)</f>
        <v>423475150</v>
      </c>
    </row>
    <row r="19957" spans="1:10" ht="18" customHeight="1">
      <c r="A19957" s="532" t="s">
        <v>109</v>
      </c>
      <c r="B19957" s="441" t="s">
        <v>31</v>
      </c>
      <c r="C19957" s="492" t="s">
        <v>62</v>
      </c>
      <c r="D19957" s="492">
        <v>200</v>
      </c>
      <c r="E19957" s="62">
        <v>35500</v>
      </c>
      <c r="F19957" s="139">
        <f t="shared" si="309"/>
        <v>7100000</v>
      </c>
      <c r="G19957" s="85">
        <f>F19957</f>
        <v>7100000</v>
      </c>
    </row>
    <row r="19958" spans="1:10" ht="18" customHeight="1">
      <c r="A19958" s="323"/>
      <c r="B19958" s="302"/>
      <c r="C19958" s="325"/>
      <c r="D19958" s="325"/>
      <c r="E19958" s="46"/>
      <c r="F19958" s="130">
        <f t="shared" si="309"/>
        <v>0</v>
      </c>
      <c r="G19958" s="69"/>
    </row>
    <row r="19959" spans="1:10" ht="18" customHeight="1">
      <c r="A19959" s="323" t="s">
        <v>1812</v>
      </c>
      <c r="B19959" s="302" t="s">
        <v>13</v>
      </c>
      <c r="C19959" s="325" t="s">
        <v>214</v>
      </c>
      <c r="D19959" s="325">
        <v>109.6</v>
      </c>
      <c r="E19959" s="46">
        <v>30500</v>
      </c>
      <c r="F19959" s="130">
        <f t="shared" si="309"/>
        <v>3342800</v>
      </c>
      <c r="G19959" s="86">
        <f>SUM(F19959:F19960)</f>
        <v>4904400</v>
      </c>
      <c r="J19959" s="280" t="s">
        <v>2286</v>
      </c>
    </row>
    <row r="19960" spans="1:10" ht="18" customHeight="1">
      <c r="A19960" s="323"/>
      <c r="B19960" s="302" t="s">
        <v>13</v>
      </c>
      <c r="C19960" s="325" t="s">
        <v>1318</v>
      </c>
      <c r="D19960" s="325">
        <v>51.2</v>
      </c>
      <c r="E19960" s="46">
        <v>30500</v>
      </c>
      <c r="F19960" s="130">
        <f t="shared" si="309"/>
        <v>1561600</v>
      </c>
      <c r="G19960" s="69"/>
    </row>
    <row r="19961" spans="1:10" ht="18" customHeight="1">
      <c r="A19961" s="323"/>
      <c r="B19961" s="302"/>
      <c r="C19961" s="325"/>
      <c r="D19961" s="325"/>
      <c r="E19961" s="46"/>
      <c r="F19961" s="130">
        <f t="shared" si="309"/>
        <v>0</v>
      </c>
      <c r="G19961" s="69"/>
    </row>
    <row r="19962" spans="1:10" ht="18" customHeight="1">
      <c r="A19962" s="323" t="s">
        <v>2138</v>
      </c>
      <c r="B19962" s="302" t="s">
        <v>132</v>
      </c>
      <c r="C19962" s="325" t="s">
        <v>60</v>
      </c>
      <c r="D19962" s="325">
        <v>110</v>
      </c>
      <c r="E19962" s="46">
        <v>40000</v>
      </c>
      <c r="F19962" s="130">
        <f t="shared" si="309"/>
        <v>4400000</v>
      </c>
      <c r="G19962" s="86">
        <f>SUM(F19962:F19964)</f>
        <v>12364000</v>
      </c>
    </row>
    <row r="19963" spans="1:10" ht="18" customHeight="1">
      <c r="A19963" s="323"/>
      <c r="B19963" s="302" t="s">
        <v>515</v>
      </c>
      <c r="C19963" s="325" t="s">
        <v>60</v>
      </c>
      <c r="D19963" s="325">
        <v>96.5</v>
      </c>
      <c r="E19963" s="46">
        <v>40000</v>
      </c>
      <c r="F19963" s="130">
        <f t="shared" si="309"/>
        <v>3860000</v>
      </c>
      <c r="G19963" s="69"/>
    </row>
    <row r="19964" spans="1:10" ht="18" customHeight="1">
      <c r="A19964" s="323"/>
      <c r="B19964" s="302" t="s">
        <v>23</v>
      </c>
      <c r="C19964" s="325" t="s">
        <v>886</v>
      </c>
      <c r="D19964" s="325">
        <v>102.6</v>
      </c>
      <c r="E19964" s="46">
        <v>40000</v>
      </c>
      <c r="F19964" s="130">
        <f t="shared" si="309"/>
        <v>4104000</v>
      </c>
      <c r="G19964" s="69"/>
    </row>
    <row r="19965" spans="1:10" ht="18" customHeight="1">
      <c r="A19965" s="323"/>
      <c r="B19965" s="302"/>
      <c r="C19965" s="325"/>
      <c r="D19965" s="325"/>
      <c r="E19965" s="46"/>
      <c r="F19965" s="130">
        <f t="shared" si="309"/>
        <v>0</v>
      </c>
      <c r="G19965" s="69"/>
    </row>
    <row r="19966" spans="1:10" ht="18" customHeight="1">
      <c r="A19966" s="323" t="s">
        <v>112</v>
      </c>
      <c r="B19966" s="302" t="s">
        <v>23</v>
      </c>
      <c r="C19966" s="325" t="s">
        <v>3855</v>
      </c>
      <c r="D19966" s="325">
        <v>167.8</v>
      </c>
      <c r="E19966" s="46">
        <v>35000</v>
      </c>
      <c r="F19966" s="130">
        <f t="shared" si="309"/>
        <v>5873000</v>
      </c>
      <c r="G19966" s="86">
        <f>SUM(F19966:F19967)</f>
        <v>7623000</v>
      </c>
    </row>
    <row r="19967" spans="1:10" ht="18" customHeight="1">
      <c r="A19967" s="323"/>
      <c r="B19967" s="302" t="s">
        <v>23</v>
      </c>
      <c r="C19967" s="325" t="s">
        <v>3856</v>
      </c>
      <c r="D19967" s="325">
        <v>50</v>
      </c>
      <c r="E19967" s="46">
        <v>35000</v>
      </c>
      <c r="F19967" s="130">
        <f t="shared" si="309"/>
        <v>1750000</v>
      </c>
      <c r="G19967" s="69"/>
    </row>
    <row r="19968" spans="1:10" ht="18" customHeight="1">
      <c r="A19968" s="323"/>
      <c r="B19968" s="302"/>
      <c r="C19968" s="325"/>
      <c r="D19968" s="325"/>
      <c r="E19968" s="46"/>
      <c r="F19968" s="130">
        <f t="shared" si="309"/>
        <v>0</v>
      </c>
      <c r="G19968" s="69"/>
    </row>
    <row r="19969" spans="1:7" ht="18" customHeight="1">
      <c r="A19969" s="323" t="s">
        <v>574</v>
      </c>
      <c r="B19969" s="302" t="s">
        <v>13</v>
      </c>
      <c r="C19969" s="325" t="s">
        <v>3857</v>
      </c>
      <c r="D19969" s="325">
        <v>100</v>
      </c>
      <c r="E19969" s="46">
        <v>31000</v>
      </c>
      <c r="F19969" s="130">
        <f t="shared" si="309"/>
        <v>3100000</v>
      </c>
      <c r="G19969" s="86">
        <f>F19969</f>
        <v>3100000</v>
      </c>
    </row>
    <row r="19970" spans="1:7" ht="18" customHeight="1">
      <c r="A19970" s="323"/>
      <c r="B19970" s="302"/>
      <c r="C19970" s="325"/>
      <c r="D19970" s="325"/>
      <c r="E19970" s="46"/>
      <c r="F19970" s="130">
        <f t="shared" ref="F19970:F20039" si="310">E19970*D19970</f>
        <v>0</v>
      </c>
      <c r="G19970" s="69"/>
    </row>
    <row r="19971" spans="1:7" ht="18" customHeight="1">
      <c r="A19971" s="323" t="s">
        <v>157</v>
      </c>
      <c r="B19971" s="302" t="s">
        <v>31</v>
      </c>
      <c r="C19971" s="325" t="s">
        <v>15</v>
      </c>
      <c r="D19971" s="325">
        <v>31.8</v>
      </c>
      <c r="E19971" s="46">
        <v>35500</v>
      </c>
      <c r="F19971" s="130">
        <f t="shared" si="310"/>
        <v>1128900</v>
      </c>
      <c r="G19971" s="86">
        <f>F19971</f>
        <v>1128900</v>
      </c>
    </row>
    <row r="19972" spans="1:7" ht="18" customHeight="1">
      <c r="A19972" s="323"/>
      <c r="B19972" s="302"/>
      <c r="C19972" s="325"/>
      <c r="D19972" s="325"/>
      <c r="E19972" s="46"/>
      <c r="F19972" s="130">
        <f t="shared" si="310"/>
        <v>0</v>
      </c>
      <c r="G19972" s="69"/>
    </row>
    <row r="19973" spans="1:7" ht="18" customHeight="1">
      <c r="A19973" s="323" t="s">
        <v>110</v>
      </c>
      <c r="B19973" s="302" t="s">
        <v>13</v>
      </c>
      <c r="C19973" s="325" t="s">
        <v>3853</v>
      </c>
      <c r="D19973" s="325">
        <v>100</v>
      </c>
      <c r="E19973" s="46">
        <v>31000</v>
      </c>
      <c r="F19973" s="130">
        <f t="shared" si="310"/>
        <v>3100000</v>
      </c>
      <c r="G19973" s="86">
        <f>SUM(F19973:F19974)</f>
        <v>5270000</v>
      </c>
    </row>
    <row r="19974" spans="1:7" ht="18" customHeight="1">
      <c r="A19974" s="323"/>
      <c r="B19974" s="302" t="s">
        <v>13</v>
      </c>
      <c r="C19974" s="325" t="s">
        <v>3854</v>
      </c>
      <c r="D19974" s="325">
        <v>70</v>
      </c>
      <c r="E19974" s="46">
        <v>31000</v>
      </c>
      <c r="F19974" s="130">
        <f t="shared" si="310"/>
        <v>2170000</v>
      </c>
      <c r="G19974" s="69"/>
    </row>
    <row r="19975" spans="1:7" ht="18" customHeight="1">
      <c r="A19975" s="323"/>
      <c r="B19975" s="302"/>
      <c r="C19975" s="325"/>
      <c r="D19975" s="325"/>
      <c r="E19975" s="46"/>
      <c r="F19975" s="130">
        <f t="shared" si="310"/>
        <v>0</v>
      </c>
      <c r="G19975" s="69"/>
    </row>
    <row r="19976" spans="1:7" ht="18" customHeight="1">
      <c r="A19976" s="323" t="s">
        <v>2803</v>
      </c>
      <c r="B19976" s="302" t="s">
        <v>13</v>
      </c>
      <c r="C19976" s="325" t="s">
        <v>62</v>
      </c>
      <c r="D19976" s="325">
        <v>50</v>
      </c>
      <c r="E19976" s="46">
        <v>31000</v>
      </c>
      <c r="F19976" s="130">
        <f t="shared" si="310"/>
        <v>1550000</v>
      </c>
      <c r="G19976" s="86">
        <f>F19976</f>
        <v>1550000</v>
      </c>
    </row>
    <row r="19977" spans="1:7" ht="18" customHeight="1">
      <c r="A19977" s="323"/>
      <c r="B19977" s="302"/>
      <c r="C19977" s="325"/>
      <c r="D19977" s="325"/>
      <c r="E19977" s="46"/>
      <c r="F19977" s="130">
        <f t="shared" si="310"/>
        <v>0</v>
      </c>
      <c r="G19977" s="69"/>
    </row>
    <row r="19978" spans="1:7" ht="18" customHeight="1">
      <c r="A19978" s="323" t="s">
        <v>97</v>
      </c>
      <c r="B19978" s="444" t="s">
        <v>2743</v>
      </c>
      <c r="C19978" s="482" t="s">
        <v>3837</v>
      </c>
      <c r="D19978" s="482">
        <v>107.6</v>
      </c>
      <c r="E19978" s="116">
        <v>52500</v>
      </c>
      <c r="F19978" s="131">
        <f t="shared" si="310"/>
        <v>5649000</v>
      </c>
      <c r="G19978" s="86">
        <f>F19978</f>
        <v>5649000</v>
      </c>
    </row>
    <row r="19979" spans="1:7" ht="18" customHeight="1">
      <c r="A19979" s="323"/>
      <c r="B19979" s="302"/>
      <c r="C19979" s="325"/>
      <c r="D19979" s="325"/>
      <c r="E19979" s="46"/>
      <c r="F19979" s="130">
        <f t="shared" si="310"/>
        <v>0</v>
      </c>
      <c r="G19979" s="69"/>
    </row>
    <row r="19980" spans="1:7" ht="18" customHeight="1">
      <c r="A19980" s="323">
        <v>570</v>
      </c>
      <c r="B19980" s="302" t="s">
        <v>13</v>
      </c>
      <c r="C19980" s="325" t="s">
        <v>2332</v>
      </c>
      <c r="D19980" s="325">
        <v>1012</v>
      </c>
      <c r="E19980" s="46">
        <v>31000</v>
      </c>
      <c r="F19980" s="130">
        <f t="shared" si="310"/>
        <v>31372000</v>
      </c>
      <c r="G19980" s="86">
        <f>F19980</f>
        <v>31372000</v>
      </c>
    </row>
    <row r="19981" spans="1:7" ht="18" customHeight="1">
      <c r="A19981" s="323"/>
      <c r="B19981" s="302"/>
      <c r="C19981" s="325"/>
      <c r="D19981" s="325"/>
      <c r="E19981" s="46"/>
      <c r="F19981" s="130">
        <f t="shared" si="310"/>
        <v>0</v>
      </c>
      <c r="G19981" s="69"/>
    </row>
    <row r="19982" spans="1:7" ht="18" customHeight="1">
      <c r="A19982" s="323" t="s">
        <v>24</v>
      </c>
      <c r="B19982" s="302" t="s">
        <v>13</v>
      </c>
      <c r="C19982" s="325" t="s">
        <v>75</v>
      </c>
      <c r="D19982" s="325">
        <v>80</v>
      </c>
      <c r="E19982" s="46">
        <v>30000</v>
      </c>
      <c r="F19982" s="130">
        <f t="shared" si="310"/>
        <v>2400000</v>
      </c>
      <c r="G19982" s="86">
        <f>F19982</f>
        <v>2400000</v>
      </c>
    </row>
    <row r="19983" spans="1:7" ht="18" customHeight="1">
      <c r="A19983" s="323"/>
      <c r="B19983" s="302"/>
      <c r="C19983" s="325"/>
      <c r="D19983" s="325"/>
      <c r="E19983" s="46"/>
      <c r="F19983" s="130">
        <f t="shared" si="310"/>
        <v>0</v>
      </c>
      <c r="G19983" s="69"/>
    </row>
    <row r="19984" spans="1:7" ht="18" customHeight="1">
      <c r="A19984" s="323" t="s">
        <v>145</v>
      </c>
      <c r="B19984" s="302" t="s">
        <v>31</v>
      </c>
      <c r="C19984" s="325" t="s">
        <v>75</v>
      </c>
      <c r="D19984" s="325">
        <v>333.5</v>
      </c>
      <c r="E19984" s="46">
        <v>28500</v>
      </c>
      <c r="F19984" s="130">
        <f t="shared" si="310"/>
        <v>9504750</v>
      </c>
      <c r="G19984" s="86">
        <f>F19984</f>
        <v>9504750</v>
      </c>
    </row>
    <row r="19985" spans="1:7" ht="18" customHeight="1">
      <c r="A19985" s="323"/>
      <c r="B19985" s="302"/>
      <c r="C19985" s="325"/>
      <c r="D19985" s="325"/>
      <c r="E19985" s="46"/>
      <c r="F19985" s="130">
        <f t="shared" si="310"/>
        <v>0</v>
      </c>
      <c r="G19985" s="69"/>
    </row>
    <row r="19986" spans="1:7" ht="18" customHeight="1">
      <c r="A19986" s="323" t="s">
        <v>51</v>
      </c>
      <c r="B19986" s="302" t="s">
        <v>13</v>
      </c>
      <c r="C19986" s="325" t="s">
        <v>632</v>
      </c>
      <c r="D19986" s="325">
        <v>140</v>
      </c>
      <c r="E19986" s="46">
        <v>32500</v>
      </c>
      <c r="F19986" s="130">
        <f t="shared" si="310"/>
        <v>4550000</v>
      </c>
      <c r="G19986" s="86">
        <f>SUM(F19986:F19994)</f>
        <v>33279950</v>
      </c>
    </row>
    <row r="19987" spans="1:7" ht="18" customHeight="1">
      <c r="A19987" s="323"/>
      <c r="B19987" s="302" t="s">
        <v>23</v>
      </c>
      <c r="C19987" s="325" t="s">
        <v>158</v>
      </c>
      <c r="D19987" s="325">
        <v>216</v>
      </c>
      <c r="E19987" s="46">
        <v>33000</v>
      </c>
      <c r="F19987" s="130">
        <f t="shared" si="310"/>
        <v>7128000</v>
      </c>
      <c r="G19987" s="69"/>
    </row>
    <row r="19988" spans="1:7" ht="18" customHeight="1">
      <c r="A19988" s="323"/>
      <c r="B19988" s="302" t="s">
        <v>23</v>
      </c>
      <c r="C19988" s="325" t="s">
        <v>1348</v>
      </c>
      <c r="D19988" s="325">
        <v>220</v>
      </c>
      <c r="E19988" s="46">
        <v>33000</v>
      </c>
      <c r="F19988" s="130">
        <f t="shared" si="310"/>
        <v>7260000</v>
      </c>
      <c r="G19988" s="69"/>
    </row>
    <row r="19989" spans="1:7" ht="18" customHeight="1">
      <c r="A19989" s="323"/>
      <c r="B19989" s="302" t="s">
        <v>31</v>
      </c>
      <c r="C19989" s="325" t="s">
        <v>75</v>
      </c>
      <c r="D19989" s="325">
        <v>53</v>
      </c>
      <c r="E19989" s="46">
        <v>33500</v>
      </c>
      <c r="F19989" s="130">
        <f t="shared" si="310"/>
        <v>1775500</v>
      </c>
      <c r="G19989" s="69"/>
    </row>
    <row r="19990" spans="1:7" ht="18" customHeight="1">
      <c r="A19990" s="323"/>
      <c r="B19990" s="302" t="s">
        <v>31</v>
      </c>
      <c r="C19990" s="325" t="s">
        <v>60</v>
      </c>
      <c r="D19990" s="325">
        <v>57.2</v>
      </c>
      <c r="E19990" s="46">
        <v>33500</v>
      </c>
      <c r="F19990" s="130">
        <f t="shared" si="310"/>
        <v>1916200</v>
      </c>
      <c r="G19990" s="69"/>
    </row>
    <row r="19991" spans="1:7" ht="18" customHeight="1">
      <c r="A19991" s="323"/>
      <c r="B19991" s="302" t="s">
        <v>31</v>
      </c>
      <c r="C19991" s="325" t="s">
        <v>158</v>
      </c>
      <c r="D19991" s="325">
        <v>50</v>
      </c>
      <c r="E19991" s="46">
        <v>33500</v>
      </c>
      <c r="F19991" s="130">
        <f t="shared" si="310"/>
        <v>1675000</v>
      </c>
      <c r="G19991" s="69"/>
    </row>
    <row r="19992" spans="1:7" ht="18" customHeight="1">
      <c r="A19992" s="323"/>
      <c r="B19992" s="302" t="s">
        <v>31</v>
      </c>
      <c r="C19992" s="325" t="s">
        <v>2559</v>
      </c>
      <c r="D19992" s="325">
        <v>97.2</v>
      </c>
      <c r="E19992" s="46">
        <v>33500</v>
      </c>
      <c r="F19992" s="130">
        <f t="shared" si="310"/>
        <v>3256200</v>
      </c>
      <c r="G19992" s="69"/>
    </row>
    <row r="19993" spans="1:7" ht="18" customHeight="1">
      <c r="A19993" s="323"/>
      <c r="B19993" s="302" t="s">
        <v>31</v>
      </c>
      <c r="C19993" s="325" t="s">
        <v>713</v>
      </c>
      <c r="D19993" s="325">
        <v>47.7</v>
      </c>
      <c r="E19993" s="46">
        <v>35500</v>
      </c>
      <c r="F19993" s="130">
        <f t="shared" si="310"/>
        <v>1693350</v>
      </c>
      <c r="G19993" s="69"/>
    </row>
    <row r="19994" spans="1:7" ht="18" customHeight="1">
      <c r="A19994" s="323"/>
      <c r="B19994" s="302" t="s">
        <v>31</v>
      </c>
      <c r="C19994" s="325" t="s">
        <v>1137</v>
      </c>
      <c r="D19994" s="325">
        <v>113.4</v>
      </c>
      <c r="E19994" s="46">
        <v>35500</v>
      </c>
      <c r="F19994" s="130">
        <f t="shared" si="310"/>
        <v>4025700</v>
      </c>
      <c r="G19994" s="69"/>
    </row>
    <row r="19995" spans="1:7" ht="18" customHeight="1">
      <c r="A19995" s="323"/>
      <c r="B19995" s="302"/>
      <c r="C19995" s="325"/>
      <c r="D19995" s="325"/>
      <c r="E19995" s="46"/>
      <c r="F19995" s="130">
        <f t="shared" si="310"/>
        <v>0</v>
      </c>
      <c r="G19995" s="69"/>
    </row>
    <row r="19996" spans="1:7" ht="18" customHeight="1">
      <c r="A19996" s="323" t="s">
        <v>311</v>
      </c>
      <c r="B19996" s="302" t="s">
        <v>13</v>
      </c>
      <c r="C19996" s="325" t="s">
        <v>1171</v>
      </c>
      <c r="D19996" s="325">
        <v>114</v>
      </c>
      <c r="E19996" s="46">
        <v>32500</v>
      </c>
      <c r="F19996" s="130">
        <f t="shared" si="310"/>
        <v>3705000</v>
      </c>
      <c r="G19996" s="86">
        <f>SUM(F19996:F20000)</f>
        <v>36641400</v>
      </c>
    </row>
    <row r="19997" spans="1:7" ht="18" customHeight="1">
      <c r="A19997" s="323"/>
      <c r="B19997" s="302" t="s">
        <v>13</v>
      </c>
      <c r="C19997" s="325" t="s">
        <v>1311</v>
      </c>
      <c r="D19997" s="325">
        <v>111.5</v>
      </c>
      <c r="E19997" s="46">
        <v>32500</v>
      </c>
      <c r="F19997" s="130">
        <f t="shared" si="310"/>
        <v>3623750</v>
      </c>
      <c r="G19997" s="69"/>
    </row>
    <row r="19998" spans="1:7" ht="18" customHeight="1">
      <c r="A19998" s="323"/>
      <c r="B19998" s="302" t="s">
        <v>13</v>
      </c>
      <c r="C19998" s="325" t="s">
        <v>3207</v>
      </c>
      <c r="D19998" s="325">
        <v>62.5</v>
      </c>
      <c r="E19998" s="46">
        <v>32500</v>
      </c>
      <c r="F19998" s="130">
        <f t="shared" si="310"/>
        <v>2031250</v>
      </c>
      <c r="G19998" s="69"/>
    </row>
    <row r="19999" spans="1:7" ht="18" customHeight="1">
      <c r="A19999" s="323"/>
      <c r="B19999" s="302" t="s">
        <v>333</v>
      </c>
      <c r="C19999" s="325" t="s">
        <v>2283</v>
      </c>
      <c r="D19999" s="325">
        <v>230</v>
      </c>
      <c r="E19999" s="46">
        <v>33000</v>
      </c>
      <c r="F19999" s="130">
        <f t="shared" si="310"/>
        <v>7590000</v>
      </c>
      <c r="G19999" s="69"/>
    </row>
    <row r="20000" spans="1:7" ht="18" customHeight="1">
      <c r="A20000" s="323"/>
      <c r="B20000" s="302" t="s">
        <v>31</v>
      </c>
      <c r="C20000" s="325" t="s">
        <v>329</v>
      </c>
      <c r="D20000" s="325">
        <v>532.20000000000005</v>
      </c>
      <c r="E20000" s="46">
        <v>37000</v>
      </c>
      <c r="F20000" s="130">
        <f t="shared" si="310"/>
        <v>19691400</v>
      </c>
      <c r="G20000" s="69"/>
    </row>
    <row r="20001" spans="1:7" ht="18" customHeight="1">
      <c r="A20001" s="323"/>
      <c r="B20001" s="302"/>
      <c r="C20001" s="325"/>
      <c r="D20001" s="325"/>
      <c r="E20001" s="46"/>
      <c r="F20001" s="130">
        <f t="shared" si="310"/>
        <v>0</v>
      </c>
      <c r="G20001" s="69"/>
    </row>
    <row r="20002" spans="1:7" ht="18" customHeight="1">
      <c r="A20002" s="323" t="s">
        <v>316</v>
      </c>
      <c r="B20002" s="302" t="s">
        <v>13</v>
      </c>
      <c r="C20002" s="325" t="s">
        <v>130</v>
      </c>
      <c r="D20002" s="325">
        <v>306.3</v>
      </c>
      <c r="E20002" s="46">
        <v>31000</v>
      </c>
      <c r="F20002" s="130">
        <f t="shared" si="310"/>
        <v>9495300</v>
      </c>
      <c r="G20002" s="86">
        <f>SUM(F20002:F20008)</f>
        <v>55324700</v>
      </c>
    </row>
    <row r="20003" spans="1:7" ht="18" customHeight="1">
      <c r="A20003" s="323"/>
      <c r="B20003" s="302" t="s">
        <v>31</v>
      </c>
      <c r="C20003" s="325" t="s">
        <v>3846</v>
      </c>
      <c r="D20003" s="325">
        <v>321.3</v>
      </c>
      <c r="E20003" s="46">
        <v>34500</v>
      </c>
      <c r="F20003" s="130">
        <f t="shared" ref="F20003:F20008" si="311">E20003*D20003</f>
        <v>11084850</v>
      </c>
      <c r="G20003" s="69"/>
    </row>
    <row r="20004" spans="1:7" ht="18" customHeight="1">
      <c r="A20004" s="323"/>
      <c r="B20004" s="302" t="s">
        <v>31</v>
      </c>
      <c r="C20004" s="325" t="s">
        <v>3847</v>
      </c>
      <c r="D20004" s="325">
        <v>99.3</v>
      </c>
      <c r="E20004" s="46">
        <v>34500</v>
      </c>
      <c r="F20004" s="130">
        <f t="shared" si="311"/>
        <v>3425850</v>
      </c>
      <c r="G20004" s="69"/>
    </row>
    <row r="20005" spans="1:7" ht="18" customHeight="1">
      <c r="A20005" s="323"/>
      <c r="B20005" s="302" t="s">
        <v>135</v>
      </c>
      <c r="C20005" s="325" t="s">
        <v>3848</v>
      </c>
      <c r="D20005" s="325">
        <v>50</v>
      </c>
      <c r="E20005" s="46">
        <v>34500</v>
      </c>
      <c r="F20005" s="130">
        <f t="shared" si="311"/>
        <v>1725000</v>
      </c>
      <c r="G20005" s="69"/>
    </row>
    <row r="20006" spans="1:7" ht="18" customHeight="1">
      <c r="A20006" s="323"/>
      <c r="B20006" s="302" t="s">
        <v>31</v>
      </c>
      <c r="C20006" s="325" t="s">
        <v>3849</v>
      </c>
      <c r="D20006" s="325">
        <v>103.9</v>
      </c>
      <c r="E20006" s="46">
        <v>33000</v>
      </c>
      <c r="F20006" s="130">
        <f t="shared" si="311"/>
        <v>3428700</v>
      </c>
      <c r="G20006" s="69"/>
    </row>
    <row r="20007" spans="1:7" ht="18" customHeight="1">
      <c r="A20007" s="323"/>
      <c r="B20007" s="302" t="s">
        <v>230</v>
      </c>
      <c r="C20007" s="325" t="s">
        <v>158</v>
      </c>
      <c r="D20007" s="325">
        <v>521</v>
      </c>
      <c r="E20007" s="46">
        <v>40000</v>
      </c>
      <c r="F20007" s="130">
        <f t="shared" si="311"/>
        <v>20840000</v>
      </c>
      <c r="G20007" s="69"/>
    </row>
    <row r="20008" spans="1:7" ht="18" customHeight="1">
      <c r="A20008" s="323"/>
      <c r="B20008" s="302" t="s">
        <v>31</v>
      </c>
      <c r="C20008" s="325" t="s">
        <v>3850</v>
      </c>
      <c r="D20008" s="325">
        <v>150</v>
      </c>
      <c r="E20008" s="46">
        <v>35500</v>
      </c>
      <c r="F20008" s="130">
        <f t="shared" si="311"/>
        <v>5325000</v>
      </c>
      <c r="G20008" s="69"/>
    </row>
    <row r="20009" spans="1:7" ht="18" customHeight="1">
      <c r="A20009" s="323"/>
      <c r="B20009" s="302"/>
      <c r="C20009" s="325"/>
      <c r="D20009" s="325"/>
      <c r="E20009" s="46"/>
      <c r="F20009" s="130">
        <f t="shared" si="310"/>
        <v>0</v>
      </c>
      <c r="G20009" s="69"/>
    </row>
    <row r="20010" spans="1:7" ht="18" customHeight="1">
      <c r="A20010" s="323" t="s">
        <v>448</v>
      </c>
      <c r="B20010" s="302" t="s">
        <v>13</v>
      </c>
      <c r="C20010" s="325" t="s">
        <v>3858</v>
      </c>
      <c r="D20010" s="325">
        <v>145.30000000000001</v>
      </c>
      <c r="E20010" s="46">
        <v>31000</v>
      </c>
      <c r="F20010" s="130">
        <f t="shared" si="310"/>
        <v>4504300</v>
      </c>
      <c r="G20010" s="86">
        <f>F20010</f>
        <v>4504300</v>
      </c>
    </row>
    <row r="20011" spans="1:7" ht="18" customHeight="1">
      <c r="A20011" s="323"/>
      <c r="B20011" s="302"/>
      <c r="C20011" s="325"/>
      <c r="D20011" s="325"/>
      <c r="E20011" s="46"/>
      <c r="F20011" s="130">
        <f t="shared" si="310"/>
        <v>0</v>
      </c>
      <c r="G20011" s="69"/>
    </row>
    <row r="20012" spans="1:7" ht="18" customHeight="1">
      <c r="A20012" s="323" t="s">
        <v>330</v>
      </c>
      <c r="B20012" s="302" t="s">
        <v>13</v>
      </c>
      <c r="C20012" s="325" t="s">
        <v>909</v>
      </c>
      <c r="D20012" s="325">
        <v>99.4</v>
      </c>
      <c r="E20012" s="46">
        <v>31000</v>
      </c>
      <c r="F20012" s="130">
        <f t="shared" si="310"/>
        <v>3081400</v>
      </c>
      <c r="G20012" s="86">
        <f>SUM(F20012:F20013)</f>
        <v>5539700</v>
      </c>
    </row>
    <row r="20013" spans="1:7" ht="18" customHeight="1">
      <c r="A20013" s="323"/>
      <c r="B20013" s="302" t="s">
        <v>13</v>
      </c>
      <c r="C20013" s="325" t="s">
        <v>715</v>
      </c>
      <c r="D20013" s="325">
        <v>79.3</v>
      </c>
      <c r="E20013" s="46">
        <v>31000</v>
      </c>
      <c r="F20013" s="130">
        <f t="shared" si="310"/>
        <v>2458300</v>
      </c>
      <c r="G20013" s="69"/>
    </row>
    <row r="20014" spans="1:7" ht="18" customHeight="1">
      <c r="A20014" s="323"/>
      <c r="B20014" s="302"/>
      <c r="C20014" s="325"/>
      <c r="D20014" s="325"/>
      <c r="E20014" s="46"/>
      <c r="F20014" s="130">
        <f t="shared" si="310"/>
        <v>0</v>
      </c>
      <c r="G20014" s="69"/>
    </row>
    <row r="20015" spans="1:7" ht="18" customHeight="1">
      <c r="A20015" s="323" t="s">
        <v>2231</v>
      </c>
      <c r="B20015" s="302" t="s">
        <v>31</v>
      </c>
      <c r="C20015" s="325" t="s">
        <v>3833</v>
      </c>
      <c r="D20015" s="325">
        <v>53.5</v>
      </c>
      <c r="E20015" s="46">
        <v>37000</v>
      </c>
      <c r="F20015" s="130">
        <f t="shared" si="310"/>
        <v>1979500</v>
      </c>
      <c r="G20015" s="86">
        <f>SUM(F20015:F20017)</f>
        <v>10154800</v>
      </c>
    </row>
    <row r="20016" spans="1:7" ht="18" customHeight="1">
      <c r="A20016" s="323"/>
      <c r="B20016" s="302" t="s">
        <v>31</v>
      </c>
      <c r="C20016" s="325" t="s">
        <v>3834</v>
      </c>
      <c r="D20016" s="325">
        <v>48</v>
      </c>
      <c r="E20016" s="46">
        <v>37000</v>
      </c>
      <c r="F20016" s="130">
        <f t="shared" si="310"/>
        <v>1776000</v>
      </c>
      <c r="G20016" s="69"/>
    </row>
    <row r="20017" spans="1:7" ht="18" customHeight="1">
      <c r="A20017" s="323"/>
      <c r="B20017" s="302" t="s">
        <v>233</v>
      </c>
      <c r="C20017" s="325" t="s">
        <v>3832</v>
      </c>
      <c r="D20017" s="325">
        <v>154.19999999999999</v>
      </c>
      <c r="E20017" s="46">
        <v>41500</v>
      </c>
      <c r="F20017" s="130">
        <f t="shared" si="310"/>
        <v>6399299.9999999991</v>
      </c>
      <c r="G20017" s="69"/>
    </row>
    <row r="20018" spans="1:7" ht="18" customHeight="1">
      <c r="A20018" s="323"/>
      <c r="B20018" s="302"/>
      <c r="C20018" s="325"/>
      <c r="D20018" s="325"/>
      <c r="E20018" s="46"/>
      <c r="F20018" s="130">
        <f t="shared" si="310"/>
        <v>0</v>
      </c>
      <c r="G20018" s="69"/>
    </row>
    <row r="20019" spans="1:7" ht="18" customHeight="1">
      <c r="A20019" s="323" t="s">
        <v>250</v>
      </c>
      <c r="B20019" s="302" t="s">
        <v>23</v>
      </c>
      <c r="C20019" s="325" t="s">
        <v>252</v>
      </c>
      <c r="D20019" s="325">
        <v>102.5</v>
      </c>
      <c r="E20019" s="46">
        <v>36500</v>
      </c>
      <c r="F20019" s="130">
        <f t="shared" si="310"/>
        <v>3741250</v>
      </c>
      <c r="G20019" s="86">
        <f>SUM(F20019:F20020)</f>
        <v>12866250</v>
      </c>
    </row>
    <row r="20020" spans="1:7" ht="18" customHeight="1">
      <c r="A20020" s="323"/>
      <c r="B20020" s="302" t="s">
        <v>23</v>
      </c>
      <c r="C20020" s="325" t="s">
        <v>251</v>
      </c>
      <c r="D20020" s="325">
        <v>250</v>
      </c>
      <c r="E20020" s="46">
        <v>36500</v>
      </c>
      <c r="F20020" s="130">
        <f t="shared" si="310"/>
        <v>9125000</v>
      </c>
      <c r="G20020" s="69"/>
    </row>
    <row r="20021" spans="1:7" ht="18" customHeight="1">
      <c r="A20021" s="323"/>
      <c r="B20021" s="302"/>
      <c r="C20021" s="325"/>
      <c r="D20021" s="325"/>
      <c r="E20021" s="46"/>
      <c r="F20021" s="130">
        <f t="shared" si="310"/>
        <v>0</v>
      </c>
      <c r="G20021" s="69"/>
    </row>
    <row r="20022" spans="1:7" ht="18" customHeight="1">
      <c r="A20022" s="323" t="s">
        <v>88</v>
      </c>
      <c r="B20022" s="439" t="s">
        <v>2177</v>
      </c>
      <c r="C20022" s="430" t="s">
        <v>370</v>
      </c>
      <c r="D20022" s="430">
        <v>-9</v>
      </c>
      <c r="E20022" s="54">
        <v>30500</v>
      </c>
      <c r="F20022" s="140">
        <f t="shared" si="310"/>
        <v>-274500</v>
      </c>
      <c r="G20022" s="86">
        <f>F20022</f>
        <v>-274500</v>
      </c>
    </row>
    <row r="20023" spans="1:7" ht="18" customHeight="1">
      <c r="A20023" s="323"/>
      <c r="B20023" s="302"/>
      <c r="C20023" s="325"/>
      <c r="D20023" s="325"/>
      <c r="E20023" s="46"/>
      <c r="F20023" s="130">
        <f t="shared" si="310"/>
        <v>0</v>
      </c>
      <c r="G20023" s="69"/>
    </row>
    <row r="20024" spans="1:7" ht="18" customHeight="1">
      <c r="A20024" s="323" t="s">
        <v>803</v>
      </c>
      <c r="B20024" s="444" t="s">
        <v>1734</v>
      </c>
      <c r="C20024" s="482" t="s">
        <v>3835</v>
      </c>
      <c r="D20024" s="482">
        <v>85.5</v>
      </c>
      <c r="E20024" s="116">
        <v>37500</v>
      </c>
      <c r="F20024" s="131">
        <f t="shared" si="310"/>
        <v>3206250</v>
      </c>
      <c r="G20024" s="86">
        <f>F20024</f>
        <v>3206250</v>
      </c>
    </row>
    <row r="20025" spans="1:7" ht="18" customHeight="1">
      <c r="A20025" s="323"/>
      <c r="B20025" s="302"/>
      <c r="C20025" s="325"/>
      <c r="D20025" s="325"/>
      <c r="E20025" s="46"/>
      <c r="F20025" s="130">
        <f t="shared" si="310"/>
        <v>0</v>
      </c>
      <c r="G20025" s="69"/>
    </row>
    <row r="20026" spans="1:7" ht="18" customHeight="1">
      <c r="A20026" s="323" t="s">
        <v>1514</v>
      </c>
      <c r="B20026" s="302" t="s">
        <v>977</v>
      </c>
      <c r="C20026" s="325" t="s">
        <v>3836</v>
      </c>
      <c r="D20026" s="325">
        <v>89.3</v>
      </c>
      <c r="E20026" s="46">
        <v>35000</v>
      </c>
      <c r="F20026" s="130">
        <f t="shared" si="310"/>
        <v>3125500</v>
      </c>
      <c r="G20026" s="86">
        <f>SUM(F20026:F20028)</f>
        <v>8411450</v>
      </c>
    </row>
    <row r="20027" spans="1:7" ht="18" customHeight="1">
      <c r="A20027" s="323"/>
      <c r="B20027" s="302" t="s">
        <v>31</v>
      </c>
      <c r="C20027" s="325" t="s">
        <v>2224</v>
      </c>
      <c r="D20027" s="325">
        <v>47.3</v>
      </c>
      <c r="E20027" s="46">
        <v>35500</v>
      </c>
      <c r="F20027" s="130">
        <f t="shared" si="310"/>
        <v>1679150</v>
      </c>
      <c r="G20027" s="69"/>
    </row>
    <row r="20028" spans="1:7" ht="18" customHeight="1">
      <c r="A20028" s="323"/>
      <c r="B20028" s="302" t="s">
        <v>31</v>
      </c>
      <c r="C20028" s="325" t="s">
        <v>2350</v>
      </c>
      <c r="D20028" s="325">
        <v>101.6</v>
      </c>
      <c r="E20028" s="46">
        <v>35500</v>
      </c>
      <c r="F20028" s="130">
        <f t="shared" si="310"/>
        <v>3606800</v>
      </c>
      <c r="G20028" s="69"/>
    </row>
    <row r="20029" spans="1:7" ht="18" customHeight="1">
      <c r="A20029" s="323"/>
      <c r="B20029" s="302"/>
      <c r="C20029" s="325"/>
      <c r="D20029" s="325"/>
      <c r="E20029" s="46"/>
      <c r="F20029" s="130">
        <f t="shared" si="310"/>
        <v>0</v>
      </c>
      <c r="G20029" s="69"/>
    </row>
    <row r="20030" spans="1:7" ht="18" customHeight="1">
      <c r="A20030" s="552" t="s">
        <v>2448</v>
      </c>
      <c r="B20030" s="302" t="s">
        <v>13</v>
      </c>
      <c r="C20030" s="325" t="s">
        <v>3838</v>
      </c>
      <c r="D20030" s="325">
        <v>37</v>
      </c>
      <c r="E20030" s="46">
        <v>32500</v>
      </c>
      <c r="F20030" s="130">
        <f t="shared" si="310"/>
        <v>1202500</v>
      </c>
      <c r="G20030" s="86">
        <f>SUM(F20030:F20033)</f>
        <v>19796700</v>
      </c>
    </row>
    <row r="20031" spans="1:7" ht="18" customHeight="1">
      <c r="A20031" s="323"/>
      <c r="B20031" s="302" t="s">
        <v>319</v>
      </c>
      <c r="C20031" s="325" t="s">
        <v>3839</v>
      </c>
      <c r="D20031" s="325">
        <v>197</v>
      </c>
      <c r="E20031" s="46">
        <v>34000</v>
      </c>
      <c r="F20031" s="130">
        <f t="shared" si="310"/>
        <v>6698000</v>
      </c>
      <c r="G20031" s="69"/>
    </row>
    <row r="20032" spans="1:7" ht="18" customHeight="1">
      <c r="A20032" s="323"/>
      <c r="B20032" s="302" t="s">
        <v>31</v>
      </c>
      <c r="C20032" s="325" t="s">
        <v>3840</v>
      </c>
      <c r="D20032" s="325">
        <v>135.19999999999999</v>
      </c>
      <c r="E20032" s="46">
        <v>36000</v>
      </c>
      <c r="F20032" s="130">
        <f t="shared" si="310"/>
        <v>4867200</v>
      </c>
      <c r="G20032" s="69"/>
    </row>
    <row r="20033" spans="1:7" ht="18" customHeight="1">
      <c r="A20033" s="323"/>
      <c r="B20033" s="302" t="s">
        <v>31</v>
      </c>
      <c r="C20033" s="325" t="s">
        <v>3841</v>
      </c>
      <c r="D20033" s="325">
        <v>198</v>
      </c>
      <c r="E20033" s="46">
        <v>35500</v>
      </c>
      <c r="F20033" s="130">
        <f t="shared" si="310"/>
        <v>7029000</v>
      </c>
      <c r="G20033" s="69"/>
    </row>
    <row r="20034" spans="1:7" ht="18" customHeight="1">
      <c r="A20034" s="323"/>
      <c r="B20034" s="302"/>
      <c r="C20034" s="325"/>
      <c r="D20034" s="325"/>
      <c r="E20034" s="46"/>
      <c r="F20034" s="130">
        <f t="shared" si="310"/>
        <v>0</v>
      </c>
      <c r="G20034" s="69"/>
    </row>
    <row r="20035" spans="1:7" ht="18" customHeight="1">
      <c r="A20035" s="323" t="s">
        <v>912</v>
      </c>
      <c r="B20035" s="302" t="s">
        <v>31</v>
      </c>
      <c r="C20035" s="325" t="s">
        <v>3842</v>
      </c>
      <c r="D20035" s="325">
        <v>75</v>
      </c>
      <c r="E20035" s="46">
        <v>33500</v>
      </c>
      <c r="F20035" s="130">
        <f t="shared" si="310"/>
        <v>2512500</v>
      </c>
      <c r="G20035" s="86">
        <f>F20035</f>
        <v>2512500</v>
      </c>
    </row>
    <row r="20036" spans="1:7" ht="18" customHeight="1">
      <c r="A20036" s="323"/>
      <c r="B20036" s="302"/>
      <c r="C20036" s="325"/>
      <c r="D20036" s="325"/>
      <c r="E20036" s="46"/>
      <c r="F20036" s="130">
        <f t="shared" si="310"/>
        <v>0</v>
      </c>
      <c r="G20036" s="69"/>
    </row>
    <row r="20037" spans="1:7" ht="18" customHeight="1">
      <c r="A20037" s="323" t="s">
        <v>394</v>
      </c>
      <c r="B20037" s="302" t="s">
        <v>64</v>
      </c>
      <c r="C20037" s="325" t="s">
        <v>3843</v>
      </c>
      <c r="D20037" s="325">
        <v>50</v>
      </c>
      <c r="E20037" s="46">
        <v>34500</v>
      </c>
      <c r="F20037" s="130">
        <f t="shared" si="310"/>
        <v>1725000</v>
      </c>
      <c r="G20037" s="86">
        <f>SUM(F20037:F20040)</f>
        <v>13993200</v>
      </c>
    </row>
    <row r="20038" spans="1:7" ht="18" customHeight="1">
      <c r="A20038" s="323"/>
      <c r="B20038" s="302" t="s">
        <v>64</v>
      </c>
      <c r="C20038" s="325" t="s">
        <v>3844</v>
      </c>
      <c r="D20038" s="325">
        <v>153</v>
      </c>
      <c r="E20038" s="46">
        <v>34500</v>
      </c>
      <c r="F20038" s="130">
        <f t="shared" si="310"/>
        <v>5278500</v>
      </c>
      <c r="G20038" s="69"/>
    </row>
    <row r="20039" spans="1:7" ht="18" customHeight="1">
      <c r="A20039" s="323"/>
      <c r="B20039" s="302" t="s">
        <v>64</v>
      </c>
      <c r="C20039" s="325" t="s">
        <v>1700</v>
      </c>
      <c r="D20039" s="325">
        <v>99.8</v>
      </c>
      <c r="E20039" s="46">
        <v>34500</v>
      </c>
      <c r="F20039" s="130">
        <f t="shared" si="310"/>
        <v>3443100</v>
      </c>
      <c r="G20039" s="69"/>
    </row>
    <row r="20040" spans="1:7" ht="18" customHeight="1">
      <c r="A20040" s="323"/>
      <c r="B20040" s="302" t="s">
        <v>64</v>
      </c>
      <c r="C20040" s="325" t="s">
        <v>3845</v>
      </c>
      <c r="D20040" s="325">
        <v>102.8</v>
      </c>
      <c r="E20040" s="46">
        <v>34500</v>
      </c>
      <c r="F20040" s="130">
        <f t="shared" ref="F20040:F20078" si="312">E20040*D20040</f>
        <v>3546600</v>
      </c>
      <c r="G20040" s="69"/>
    </row>
    <row r="20041" spans="1:7" ht="18" customHeight="1">
      <c r="A20041" s="323"/>
      <c r="B20041" s="302"/>
      <c r="C20041" s="325"/>
      <c r="D20041" s="325"/>
      <c r="E20041" s="46"/>
      <c r="F20041" s="130">
        <f t="shared" si="312"/>
        <v>0</v>
      </c>
      <c r="G20041" s="69"/>
    </row>
    <row r="20042" spans="1:7" ht="18" customHeight="1">
      <c r="A20042" s="323" t="s">
        <v>327</v>
      </c>
      <c r="B20042" s="302" t="s">
        <v>31</v>
      </c>
      <c r="C20042" s="325" t="s">
        <v>22</v>
      </c>
      <c r="D20042" s="325">
        <v>49.7</v>
      </c>
      <c r="E20042" s="46">
        <v>35500</v>
      </c>
      <c r="F20042" s="130">
        <f t="shared" si="312"/>
        <v>1764350</v>
      </c>
      <c r="G20042" s="86">
        <f>F20042</f>
        <v>1764350</v>
      </c>
    </row>
    <row r="20043" spans="1:7" ht="18" customHeight="1">
      <c r="A20043" s="323"/>
      <c r="B20043" s="302"/>
      <c r="C20043" s="325"/>
      <c r="D20043" s="325"/>
      <c r="E20043" s="46"/>
      <c r="F20043" s="130">
        <f t="shared" si="312"/>
        <v>0</v>
      </c>
      <c r="G20043" s="69"/>
    </row>
    <row r="20044" spans="1:7" ht="18" customHeight="1">
      <c r="A20044" s="323" t="s">
        <v>1088</v>
      </c>
      <c r="B20044" s="302" t="s">
        <v>31</v>
      </c>
      <c r="C20044" s="325" t="s">
        <v>342</v>
      </c>
      <c r="D20044" s="325">
        <v>29</v>
      </c>
      <c r="E20044" s="46">
        <v>35500</v>
      </c>
      <c r="F20044" s="130">
        <f t="shared" si="312"/>
        <v>1029500</v>
      </c>
      <c r="G20044" s="86">
        <f>F20044</f>
        <v>1029500</v>
      </c>
    </row>
    <row r="20045" spans="1:7" ht="18" customHeight="1">
      <c r="A20045" s="323"/>
      <c r="B20045" s="302"/>
      <c r="C20045" s="325"/>
      <c r="D20045" s="325"/>
      <c r="E20045" s="46"/>
      <c r="F20045" s="130">
        <f t="shared" si="312"/>
        <v>0</v>
      </c>
      <c r="G20045" s="69"/>
    </row>
    <row r="20046" spans="1:7" ht="18" customHeight="1">
      <c r="A20046" s="323" t="s">
        <v>207</v>
      </c>
      <c r="B20046" s="302" t="s">
        <v>23</v>
      </c>
      <c r="C20046" s="325" t="s">
        <v>848</v>
      </c>
      <c r="D20046" s="325">
        <v>617</v>
      </c>
      <c r="E20046" s="46">
        <v>35000</v>
      </c>
      <c r="F20046" s="130">
        <f t="shared" si="312"/>
        <v>21595000</v>
      </c>
      <c r="G20046" s="86">
        <f>SUM(F20046:F20049)</f>
        <v>47423350</v>
      </c>
    </row>
    <row r="20047" spans="1:7" ht="18" customHeight="1">
      <c r="A20047" s="323"/>
      <c r="B20047" s="302" t="s">
        <v>23</v>
      </c>
      <c r="C20047" s="325" t="s">
        <v>534</v>
      </c>
      <c r="D20047" s="325">
        <v>275.8</v>
      </c>
      <c r="E20047" s="46">
        <v>35000</v>
      </c>
      <c r="F20047" s="130">
        <f t="shared" si="312"/>
        <v>9653000</v>
      </c>
      <c r="G20047" s="69"/>
    </row>
    <row r="20048" spans="1:7" ht="18" customHeight="1">
      <c r="A20048" s="323"/>
      <c r="B20048" s="302" t="s">
        <v>23</v>
      </c>
      <c r="C20048" s="325" t="s">
        <v>1301</v>
      </c>
      <c r="D20048" s="325">
        <v>135.69999999999999</v>
      </c>
      <c r="E20048" s="46">
        <v>33000</v>
      </c>
      <c r="F20048" s="130">
        <f t="shared" si="312"/>
        <v>4478100</v>
      </c>
      <c r="G20048" s="69"/>
    </row>
    <row r="20049" spans="1:8" ht="18" customHeight="1">
      <c r="A20049" s="323"/>
      <c r="B20049" s="302" t="s">
        <v>31</v>
      </c>
      <c r="C20049" s="325" t="s">
        <v>182</v>
      </c>
      <c r="D20049" s="325">
        <v>329.5</v>
      </c>
      <c r="E20049" s="46">
        <v>35500</v>
      </c>
      <c r="F20049" s="130">
        <f t="shared" si="312"/>
        <v>11697250</v>
      </c>
      <c r="G20049" s="69"/>
    </row>
    <row r="20050" spans="1:8" ht="18" customHeight="1">
      <c r="A20050" s="323"/>
      <c r="B20050" s="302"/>
      <c r="C20050" s="325"/>
      <c r="D20050" s="325"/>
      <c r="E20050" s="46"/>
      <c r="F20050" s="130">
        <f t="shared" si="312"/>
        <v>0</v>
      </c>
      <c r="G20050" s="69"/>
    </row>
    <row r="20051" spans="1:8" ht="18" customHeight="1">
      <c r="A20051" s="323" t="s">
        <v>490</v>
      </c>
      <c r="B20051" s="302" t="s">
        <v>13</v>
      </c>
      <c r="C20051" s="325" t="s">
        <v>3851</v>
      </c>
      <c r="D20051" s="325">
        <v>195.4</v>
      </c>
      <c r="E20051" s="46">
        <v>31000</v>
      </c>
      <c r="F20051" s="130">
        <f t="shared" si="312"/>
        <v>6057400</v>
      </c>
      <c r="G20051" s="86">
        <f>SUM(F20051:F20052)</f>
        <v>18457400</v>
      </c>
    </row>
    <row r="20052" spans="1:8" ht="18" customHeight="1">
      <c r="A20052" s="323"/>
      <c r="B20052" s="302" t="s">
        <v>13</v>
      </c>
      <c r="C20052" s="325" t="s">
        <v>3852</v>
      </c>
      <c r="D20052" s="325">
        <v>400</v>
      </c>
      <c r="E20052" s="46">
        <v>31000</v>
      </c>
      <c r="F20052" s="130">
        <f t="shared" si="312"/>
        <v>12400000</v>
      </c>
      <c r="G20052" s="69"/>
    </row>
    <row r="20053" spans="1:8" ht="18" customHeight="1">
      <c r="A20053" s="323"/>
      <c r="B20053" s="302"/>
      <c r="C20053" s="325"/>
      <c r="D20053" s="325"/>
      <c r="E20053" s="46"/>
      <c r="F20053" s="130">
        <f t="shared" si="312"/>
        <v>0</v>
      </c>
      <c r="G20053" s="69"/>
    </row>
    <row r="20054" spans="1:8" ht="18" customHeight="1">
      <c r="A20054" s="323" t="s">
        <v>504</v>
      </c>
      <c r="B20054" s="302" t="s">
        <v>13</v>
      </c>
      <c r="C20054" s="325" t="s">
        <v>2866</v>
      </c>
      <c r="D20054" s="325">
        <v>100</v>
      </c>
      <c r="E20054" s="46">
        <v>31000</v>
      </c>
      <c r="F20054" s="130">
        <f t="shared" si="312"/>
        <v>3100000</v>
      </c>
      <c r="G20054" s="86">
        <f>F20054</f>
        <v>3100000</v>
      </c>
      <c r="H20054" s="277" t="s">
        <v>2474</v>
      </c>
    </row>
    <row r="20055" spans="1:8" ht="18" customHeight="1">
      <c r="A20055" s="323"/>
      <c r="B20055" s="302"/>
      <c r="C20055" s="325"/>
      <c r="D20055" s="325"/>
      <c r="E20055" s="46"/>
      <c r="F20055" s="130">
        <f t="shared" si="312"/>
        <v>0</v>
      </c>
      <c r="G20055" s="69"/>
    </row>
    <row r="20056" spans="1:8" ht="18" customHeight="1">
      <c r="A20056" s="323" t="s">
        <v>235</v>
      </c>
      <c r="B20056" s="302" t="s">
        <v>510</v>
      </c>
      <c r="C20056" s="325" t="s">
        <v>3468</v>
      </c>
      <c r="D20056" s="325">
        <v>180</v>
      </c>
      <c r="E20056" s="46">
        <v>35000</v>
      </c>
      <c r="F20056" s="130">
        <f t="shared" si="312"/>
        <v>6300000</v>
      </c>
      <c r="G20056" s="86">
        <f>F20056</f>
        <v>6300000</v>
      </c>
    </row>
    <row r="20057" spans="1:8" ht="18" customHeight="1">
      <c r="A20057" s="323"/>
      <c r="B20057" s="302"/>
      <c r="C20057" s="325"/>
      <c r="D20057" s="325"/>
      <c r="E20057" s="46"/>
      <c r="F20057" s="130">
        <f t="shared" si="312"/>
        <v>0</v>
      </c>
      <c r="G20057" s="69"/>
    </row>
    <row r="20058" spans="1:8" ht="18" customHeight="1">
      <c r="A20058" s="323" t="s">
        <v>52</v>
      </c>
      <c r="B20058" s="302" t="s">
        <v>1355</v>
      </c>
      <c r="C20058" s="325" t="s">
        <v>54</v>
      </c>
      <c r="D20058" s="325">
        <v>150</v>
      </c>
      <c r="E20058" s="46">
        <v>37900</v>
      </c>
      <c r="F20058" s="130">
        <f t="shared" si="312"/>
        <v>5685000</v>
      </c>
      <c r="G20058" s="86">
        <f>F20058</f>
        <v>5685000</v>
      </c>
    </row>
    <row r="20059" spans="1:8" ht="18" customHeight="1">
      <c r="A20059" s="323"/>
      <c r="B20059" s="302"/>
      <c r="C20059" s="325"/>
      <c r="D20059" s="325"/>
      <c r="E20059" s="46"/>
      <c r="F20059" s="130">
        <f t="shared" si="312"/>
        <v>0</v>
      </c>
      <c r="G20059" s="69"/>
    </row>
    <row r="20060" spans="1:8" ht="18" customHeight="1">
      <c r="A20060" s="323" t="s">
        <v>271</v>
      </c>
      <c r="B20060" s="302" t="s">
        <v>13</v>
      </c>
      <c r="C20060" s="325" t="s">
        <v>822</v>
      </c>
      <c r="D20060" s="325">
        <v>38.4</v>
      </c>
      <c r="E20060" s="46">
        <v>31000</v>
      </c>
      <c r="F20060" s="130">
        <f t="shared" si="312"/>
        <v>1190400</v>
      </c>
      <c r="G20060" s="86">
        <f>SUM(F20060:F20062)</f>
        <v>3050400</v>
      </c>
    </row>
    <row r="20061" spans="1:8" ht="18" customHeight="1">
      <c r="A20061" s="323"/>
      <c r="B20061" s="302" t="s">
        <v>13</v>
      </c>
      <c r="C20061" s="325" t="s">
        <v>786</v>
      </c>
      <c r="D20061" s="325">
        <v>30</v>
      </c>
      <c r="E20061" s="46">
        <v>31000</v>
      </c>
      <c r="F20061" s="130">
        <f t="shared" si="312"/>
        <v>930000</v>
      </c>
      <c r="G20061" s="69"/>
    </row>
    <row r="20062" spans="1:8" ht="18" customHeight="1">
      <c r="A20062" s="323"/>
      <c r="B20062" s="302" t="s">
        <v>13</v>
      </c>
      <c r="C20062" s="325" t="s">
        <v>34</v>
      </c>
      <c r="D20062" s="325">
        <v>30</v>
      </c>
      <c r="E20062" s="46">
        <v>31000</v>
      </c>
      <c r="F20062" s="130">
        <f t="shared" si="312"/>
        <v>930000</v>
      </c>
      <c r="G20062" s="69"/>
    </row>
    <row r="20063" spans="1:8" ht="18" customHeight="1">
      <c r="A20063" s="323"/>
      <c r="B20063" s="302"/>
      <c r="C20063" s="325"/>
      <c r="D20063" s="325"/>
      <c r="E20063" s="46"/>
      <c r="F20063" s="130">
        <f t="shared" si="312"/>
        <v>0</v>
      </c>
      <c r="G20063" s="69"/>
    </row>
    <row r="20064" spans="1:8" ht="18" customHeight="1">
      <c r="A20064" s="323" t="s">
        <v>245</v>
      </c>
      <c r="B20064" s="302" t="s">
        <v>13</v>
      </c>
      <c r="C20064" s="325" t="s">
        <v>3859</v>
      </c>
      <c r="D20064" s="325">
        <v>100</v>
      </c>
      <c r="E20064" s="46">
        <v>31000</v>
      </c>
      <c r="F20064" s="130">
        <f t="shared" si="312"/>
        <v>3100000</v>
      </c>
      <c r="G20064" s="86">
        <f>SUM(F20064:F20067)</f>
        <v>32825000</v>
      </c>
    </row>
    <row r="20065" spans="1:8" ht="18" customHeight="1">
      <c r="A20065" s="323"/>
      <c r="B20065" s="302" t="s">
        <v>13</v>
      </c>
      <c r="C20065" s="325" t="s">
        <v>3860</v>
      </c>
      <c r="D20065" s="325">
        <v>100</v>
      </c>
      <c r="E20065" s="46">
        <v>31000</v>
      </c>
      <c r="F20065" s="130">
        <f t="shared" si="312"/>
        <v>3100000</v>
      </c>
      <c r="G20065" s="69"/>
    </row>
    <row r="20066" spans="1:8" ht="18" customHeight="1">
      <c r="A20066" s="323"/>
      <c r="B20066" s="302" t="s">
        <v>13</v>
      </c>
      <c r="C20066" s="325" t="s">
        <v>3861</v>
      </c>
      <c r="D20066" s="325">
        <v>500</v>
      </c>
      <c r="E20066" s="46">
        <v>35500</v>
      </c>
      <c r="F20066" s="130">
        <f t="shared" si="312"/>
        <v>17750000</v>
      </c>
      <c r="G20066" s="69"/>
    </row>
    <row r="20067" spans="1:8" ht="18" customHeight="1">
      <c r="A20067" s="323"/>
      <c r="B20067" s="302" t="s">
        <v>13</v>
      </c>
      <c r="C20067" s="325" t="s">
        <v>3635</v>
      </c>
      <c r="D20067" s="325">
        <v>250</v>
      </c>
      <c r="E20067" s="46">
        <v>35500</v>
      </c>
      <c r="F20067" s="130">
        <f t="shared" si="312"/>
        <v>8875000</v>
      </c>
      <c r="G20067" s="69"/>
    </row>
    <row r="20068" spans="1:8" ht="18" customHeight="1">
      <c r="A20068" s="323"/>
      <c r="B20068" s="302"/>
      <c r="C20068" s="325"/>
      <c r="D20068" s="325"/>
      <c r="E20068" s="46"/>
      <c r="F20068" s="130">
        <f t="shared" si="312"/>
        <v>0</v>
      </c>
      <c r="G20068" s="69"/>
    </row>
    <row r="20069" spans="1:8" ht="18" customHeight="1">
      <c r="A20069" s="323" t="s">
        <v>1420</v>
      </c>
      <c r="B20069" s="444" t="s">
        <v>16</v>
      </c>
      <c r="C20069" s="482" t="s">
        <v>3862</v>
      </c>
      <c r="D20069" s="482">
        <v>110</v>
      </c>
      <c r="E20069" s="116">
        <v>41000</v>
      </c>
      <c r="F20069" s="131">
        <f t="shared" si="312"/>
        <v>4510000</v>
      </c>
      <c r="G20069" s="86">
        <f>F20069</f>
        <v>4510000</v>
      </c>
    </row>
    <row r="20070" spans="1:8" ht="18" customHeight="1">
      <c r="A20070" s="323"/>
      <c r="B20070" s="302"/>
      <c r="C20070" s="325"/>
      <c r="D20070" s="325"/>
      <c r="E20070" s="46"/>
      <c r="F20070" s="130">
        <f t="shared" si="312"/>
        <v>0</v>
      </c>
      <c r="G20070" s="69"/>
    </row>
    <row r="20071" spans="1:8" ht="18" customHeight="1">
      <c r="A20071" s="533" t="s">
        <v>123</v>
      </c>
      <c r="B20071" s="440" t="s">
        <v>13</v>
      </c>
      <c r="C20071" s="382" t="s">
        <v>85</v>
      </c>
      <c r="D20071" s="382">
        <v>45.4</v>
      </c>
      <c r="E20071" s="59">
        <v>31000</v>
      </c>
      <c r="F20071" s="132">
        <f t="shared" si="312"/>
        <v>1407400</v>
      </c>
      <c r="G20071" s="125">
        <f>F20071</f>
        <v>1407400</v>
      </c>
    </row>
    <row r="20072" spans="1:8" ht="18" customHeight="1">
      <c r="A20072" s="526"/>
      <c r="B20072" s="435"/>
      <c r="C20072" s="484"/>
      <c r="D20072" s="484"/>
      <c r="E20072" s="113"/>
      <c r="F20072" s="126"/>
      <c r="G20072" s="9"/>
    </row>
    <row r="20073" spans="1:8" ht="18" customHeight="1">
      <c r="A20073" s="537">
        <v>42577</v>
      </c>
      <c r="B20073" s="355"/>
      <c r="C20073" s="491" t="s">
        <v>398</v>
      </c>
      <c r="D20073" s="525"/>
      <c r="F20073" s="127"/>
    </row>
    <row r="20074" spans="1:8" ht="18" customHeight="1">
      <c r="A20074" s="531" t="s">
        <v>3125</v>
      </c>
      <c r="B20074" s="436" t="s">
        <v>134</v>
      </c>
      <c r="C20074" s="494" t="s">
        <v>152</v>
      </c>
      <c r="D20074" s="527">
        <f>SUM(D20075:D20180)</f>
        <v>9818.5</v>
      </c>
      <c r="E20074" s="166"/>
      <c r="F20074" s="166">
        <f>SUM(F20075:F20180)</f>
        <v>339439550</v>
      </c>
      <c r="G20074" s="166">
        <f>SUM(G20075:G20180)</f>
        <v>339439550</v>
      </c>
    </row>
    <row r="20075" spans="1:8" ht="18" customHeight="1">
      <c r="A20075" s="532" t="s">
        <v>218</v>
      </c>
      <c r="B20075" s="437" t="s">
        <v>137</v>
      </c>
      <c r="C20075" s="487" t="s">
        <v>973</v>
      </c>
      <c r="D20075" s="487">
        <v>50</v>
      </c>
      <c r="E20075" s="42">
        <v>40000</v>
      </c>
      <c r="F20075" s="142">
        <f t="shared" si="312"/>
        <v>2000000</v>
      </c>
      <c r="G20075" s="85">
        <f>F20075</f>
        <v>2000000</v>
      </c>
    </row>
    <row r="20076" spans="1:8" ht="18" customHeight="1">
      <c r="A20076" s="323"/>
      <c r="B20076" s="302"/>
      <c r="C20076" s="325"/>
      <c r="D20076" s="325"/>
      <c r="E20076" s="46"/>
      <c r="F20076" s="130">
        <f t="shared" si="312"/>
        <v>0</v>
      </c>
      <c r="G20076" s="69"/>
    </row>
    <row r="20077" spans="1:8" ht="18" customHeight="1">
      <c r="A20077" s="323" t="s">
        <v>2141</v>
      </c>
      <c r="B20077" s="302" t="s">
        <v>13</v>
      </c>
      <c r="C20077" s="325" t="s">
        <v>59</v>
      </c>
      <c r="D20077" s="325">
        <v>50</v>
      </c>
      <c r="E20077" s="46">
        <v>31000</v>
      </c>
      <c r="F20077" s="130">
        <f t="shared" si="312"/>
        <v>1550000</v>
      </c>
      <c r="G20077" s="86">
        <f>SUM(F20077:F20078)</f>
        <v>3100000</v>
      </c>
    </row>
    <row r="20078" spans="1:8" ht="18" customHeight="1">
      <c r="A20078" s="323"/>
      <c r="B20078" s="302" t="s">
        <v>13</v>
      </c>
      <c r="C20078" s="325" t="s">
        <v>75</v>
      </c>
      <c r="D20078" s="325">
        <v>50</v>
      </c>
      <c r="E20078" s="46">
        <v>31000</v>
      </c>
      <c r="F20078" s="130">
        <f t="shared" si="312"/>
        <v>1550000</v>
      </c>
      <c r="G20078" s="69"/>
    </row>
    <row r="20079" spans="1:8" ht="18" customHeight="1">
      <c r="A20079" s="323"/>
      <c r="B20079" s="302"/>
      <c r="C20079" s="325"/>
      <c r="D20079" s="325"/>
      <c r="E20079" s="46"/>
      <c r="F20079" s="130">
        <f t="shared" ref="F20079:F20152" si="313">E20079*D20079</f>
        <v>0</v>
      </c>
      <c r="G20079" s="69"/>
    </row>
    <row r="20080" spans="1:8" ht="18" customHeight="1">
      <c r="A20080" s="323" t="s">
        <v>2199</v>
      </c>
      <c r="B20080" s="302" t="s">
        <v>31</v>
      </c>
      <c r="C20080" s="325" t="s">
        <v>971</v>
      </c>
      <c r="D20080" s="325">
        <v>206.5</v>
      </c>
      <c r="E20080" s="46">
        <v>35500</v>
      </c>
      <c r="F20080" s="130">
        <f>E20080*D20080</f>
        <v>7330750</v>
      </c>
      <c r="G20080" s="86">
        <f>SUM(F20080:F20083)</f>
        <v>20146250</v>
      </c>
      <c r="H20080" s="277" t="s">
        <v>2474</v>
      </c>
    </row>
    <row r="20081" spans="1:9" ht="18" customHeight="1">
      <c r="A20081" s="323"/>
      <c r="B20081" s="302" t="s">
        <v>31</v>
      </c>
      <c r="C20081" s="325" t="s">
        <v>62</v>
      </c>
      <c r="D20081" s="325">
        <v>55</v>
      </c>
      <c r="E20081" s="46">
        <v>35500</v>
      </c>
      <c r="F20081" s="130">
        <f>E20081*D20081</f>
        <v>1952500</v>
      </c>
      <c r="G20081" s="69"/>
    </row>
    <row r="20082" spans="1:9" ht="18" customHeight="1">
      <c r="A20082" s="323"/>
      <c r="B20082" s="302" t="s">
        <v>31</v>
      </c>
      <c r="C20082" s="325" t="s">
        <v>396</v>
      </c>
      <c r="D20082" s="325">
        <v>102.5</v>
      </c>
      <c r="E20082" s="46">
        <v>35500</v>
      </c>
      <c r="F20082" s="130">
        <f>E20082*D20082</f>
        <v>3638750</v>
      </c>
      <c r="G20082" s="69"/>
    </row>
    <row r="20083" spans="1:9" ht="18" customHeight="1">
      <c r="A20083" s="323"/>
      <c r="B20083" s="302" t="s">
        <v>31</v>
      </c>
      <c r="C20083" s="325" t="s">
        <v>159</v>
      </c>
      <c r="D20083" s="325">
        <v>203.5</v>
      </c>
      <c r="E20083" s="46">
        <v>35500</v>
      </c>
      <c r="F20083" s="130">
        <f>E20083*D20083</f>
        <v>7224250</v>
      </c>
      <c r="G20083" s="69"/>
    </row>
    <row r="20084" spans="1:9" ht="18" customHeight="1">
      <c r="A20084" s="323"/>
      <c r="B20084" s="302"/>
      <c r="C20084" s="325"/>
      <c r="D20084" s="325"/>
      <c r="E20084" s="46"/>
      <c r="F20084" s="130">
        <f t="shared" si="313"/>
        <v>0</v>
      </c>
      <c r="G20084" s="69"/>
    </row>
    <row r="20085" spans="1:9" ht="18" customHeight="1">
      <c r="A20085" s="323" t="s">
        <v>58</v>
      </c>
      <c r="B20085" s="302" t="s">
        <v>13</v>
      </c>
      <c r="C20085" s="325" t="s">
        <v>75</v>
      </c>
      <c r="D20085" s="325">
        <v>20</v>
      </c>
      <c r="E20085" s="46">
        <v>31000</v>
      </c>
      <c r="F20085" s="130">
        <f>E20085*D20085</f>
        <v>620000</v>
      </c>
      <c r="G20085" s="86">
        <f>SUM(F20085:F20086)</f>
        <v>1240000</v>
      </c>
    </row>
    <row r="20086" spans="1:9" ht="18" customHeight="1">
      <c r="A20086" s="323"/>
      <c r="B20086" s="302" t="s">
        <v>13</v>
      </c>
      <c r="C20086" s="325" t="s">
        <v>14</v>
      </c>
      <c r="D20086" s="325">
        <v>20</v>
      </c>
      <c r="E20086" s="46">
        <v>31000</v>
      </c>
      <c r="F20086" s="130">
        <f>E20086*D20086</f>
        <v>620000</v>
      </c>
      <c r="G20086" s="69"/>
    </row>
    <row r="20087" spans="1:9" ht="18" customHeight="1">
      <c r="A20087" s="323"/>
      <c r="B20087" s="302"/>
      <c r="C20087" s="325"/>
      <c r="D20087" s="325"/>
      <c r="E20087" s="46"/>
      <c r="F20087" s="130">
        <f t="shared" si="313"/>
        <v>0</v>
      </c>
      <c r="G20087" s="69"/>
    </row>
    <row r="20088" spans="1:9" ht="18" customHeight="1">
      <c r="A20088" s="323" t="s">
        <v>537</v>
      </c>
      <c r="B20088" s="302" t="s">
        <v>31</v>
      </c>
      <c r="C20088" s="325" t="s">
        <v>3870</v>
      </c>
      <c r="D20088" s="325">
        <v>50</v>
      </c>
      <c r="E20088" s="46">
        <v>35500</v>
      </c>
      <c r="F20088" s="130">
        <f>E20088*D20088</f>
        <v>1775000</v>
      </c>
      <c r="G20088" s="86">
        <f>F20088</f>
        <v>1775000</v>
      </c>
    </row>
    <row r="20089" spans="1:9" ht="18" customHeight="1">
      <c r="A20089" s="323"/>
      <c r="B20089" s="302"/>
      <c r="C20089" s="325"/>
      <c r="D20089" s="325"/>
      <c r="E20089" s="46"/>
      <c r="F20089" s="130">
        <f t="shared" si="313"/>
        <v>0</v>
      </c>
      <c r="G20089" s="69"/>
    </row>
    <row r="20090" spans="1:9" ht="18" customHeight="1">
      <c r="A20090" s="323" t="s">
        <v>1083</v>
      </c>
      <c r="B20090" s="302" t="s">
        <v>13</v>
      </c>
      <c r="C20090" s="325" t="s">
        <v>1160</v>
      </c>
      <c r="D20090" s="325">
        <v>196</v>
      </c>
      <c r="E20090" s="46">
        <v>31000</v>
      </c>
      <c r="F20090" s="130">
        <f>E20090*D20090</f>
        <v>6076000</v>
      </c>
      <c r="G20090" s="86">
        <f>SUM(F20090:F20091)</f>
        <v>9021000</v>
      </c>
    </row>
    <row r="20091" spans="1:9" ht="18" customHeight="1">
      <c r="A20091" s="323"/>
      <c r="B20091" s="302" t="s">
        <v>13</v>
      </c>
      <c r="C20091" s="325" t="s">
        <v>1912</v>
      </c>
      <c r="D20091" s="325">
        <v>95</v>
      </c>
      <c r="E20091" s="46">
        <v>31000</v>
      </c>
      <c r="F20091" s="130">
        <f>E20091*D20091</f>
        <v>2945000</v>
      </c>
      <c r="G20091" s="69"/>
    </row>
    <row r="20092" spans="1:9" ht="18" customHeight="1">
      <c r="A20092" s="323"/>
      <c r="B20092" s="302"/>
      <c r="C20092" s="325"/>
      <c r="D20092" s="325"/>
      <c r="E20092" s="46"/>
      <c r="F20092" s="130">
        <f t="shared" si="313"/>
        <v>0</v>
      </c>
      <c r="G20092" s="69"/>
    </row>
    <row r="20093" spans="1:9" ht="18" customHeight="1">
      <c r="A20093" s="323" t="s">
        <v>18</v>
      </c>
      <c r="B20093" s="302" t="s">
        <v>13</v>
      </c>
      <c r="C20093" s="325" t="s">
        <v>59</v>
      </c>
      <c r="D20093" s="325">
        <v>30</v>
      </c>
      <c r="E20093" s="46">
        <v>30000</v>
      </c>
      <c r="F20093" s="130">
        <f>E20093*D20093</f>
        <v>900000</v>
      </c>
      <c r="G20093" s="86">
        <f>SUM(F20093:F20094)</f>
        <v>1800000</v>
      </c>
    </row>
    <row r="20094" spans="1:9" ht="18" customHeight="1">
      <c r="A20094" s="323"/>
      <c r="B20094" s="302" t="s">
        <v>13</v>
      </c>
      <c r="C20094" s="325" t="s">
        <v>1708</v>
      </c>
      <c r="D20094" s="325">
        <v>30</v>
      </c>
      <c r="E20094" s="46">
        <v>30000</v>
      </c>
      <c r="F20094" s="130">
        <f>E20094*D20094</f>
        <v>900000</v>
      </c>
      <c r="G20094" s="69"/>
    </row>
    <row r="20095" spans="1:9" ht="18" customHeight="1">
      <c r="A20095" s="323"/>
      <c r="B20095" s="302"/>
      <c r="C20095" s="325"/>
      <c r="D20095" s="325"/>
      <c r="E20095" s="46"/>
      <c r="F20095" s="130">
        <f t="shared" si="313"/>
        <v>0</v>
      </c>
      <c r="G20095" s="69"/>
    </row>
    <row r="20096" spans="1:9" ht="18" customHeight="1">
      <c r="A20096" s="323" t="s">
        <v>2273</v>
      </c>
      <c r="B20096" s="302" t="s">
        <v>13</v>
      </c>
      <c r="C20096" s="325" t="s">
        <v>613</v>
      </c>
      <c r="D20096" s="325">
        <v>100</v>
      </c>
      <c r="E20096" s="46">
        <v>31000</v>
      </c>
      <c r="F20096" s="130">
        <f t="shared" si="313"/>
        <v>3100000</v>
      </c>
      <c r="G20096" s="86">
        <f>SUM(F20096:F20098)</f>
        <v>6100000</v>
      </c>
      <c r="I20096" s="286" t="s">
        <v>2484</v>
      </c>
    </row>
    <row r="20097" spans="1:9" ht="18" customHeight="1">
      <c r="A20097" s="323"/>
      <c r="B20097" s="302" t="s">
        <v>13</v>
      </c>
      <c r="C20097" s="325" t="s">
        <v>59</v>
      </c>
      <c r="D20097" s="325">
        <v>50</v>
      </c>
      <c r="E20097" s="46">
        <v>30000</v>
      </c>
      <c r="F20097" s="130">
        <f>E20097*D20097</f>
        <v>1500000</v>
      </c>
      <c r="G20097" s="69"/>
      <c r="I20097" s="286" t="s">
        <v>2484</v>
      </c>
    </row>
    <row r="20098" spans="1:9" ht="18" customHeight="1">
      <c r="A20098" s="323"/>
      <c r="B20098" s="302" t="s">
        <v>13</v>
      </c>
      <c r="C20098" s="325" t="s">
        <v>59</v>
      </c>
      <c r="D20098" s="325">
        <v>50</v>
      </c>
      <c r="E20098" s="46">
        <v>30000</v>
      </c>
      <c r="F20098" s="130">
        <f>E20098*D20098</f>
        <v>1500000</v>
      </c>
      <c r="G20098" s="69"/>
      <c r="I20098" s="286"/>
    </row>
    <row r="20099" spans="1:9" ht="18" customHeight="1">
      <c r="A20099" s="323"/>
      <c r="B20099" s="302"/>
      <c r="C20099" s="325"/>
      <c r="D20099" s="325"/>
      <c r="E20099" s="46"/>
      <c r="F20099" s="130">
        <f t="shared" si="313"/>
        <v>0</v>
      </c>
      <c r="G20099" s="69"/>
      <c r="I20099" s="357"/>
    </row>
    <row r="20100" spans="1:9" ht="18" customHeight="1">
      <c r="A20100" s="323" t="s">
        <v>316</v>
      </c>
      <c r="B20100" s="302" t="s">
        <v>31</v>
      </c>
      <c r="C20100" s="325" t="s">
        <v>3849</v>
      </c>
      <c r="D20100" s="325">
        <v>935.1</v>
      </c>
      <c r="E20100" s="46">
        <v>33000</v>
      </c>
      <c r="F20100" s="130">
        <f t="shared" si="313"/>
        <v>30858300</v>
      </c>
      <c r="G20100" s="86">
        <f>SUM(F20100:F20106)</f>
        <v>69450150</v>
      </c>
      <c r="I20100" s="357">
        <v>42576</v>
      </c>
    </row>
    <row r="20101" spans="1:9" ht="18" customHeight="1">
      <c r="A20101" s="323"/>
      <c r="B20101" s="302" t="s">
        <v>13</v>
      </c>
      <c r="C20101" s="325" t="s">
        <v>59</v>
      </c>
      <c r="D20101" s="325">
        <v>311.5</v>
      </c>
      <c r="E20101" s="46">
        <v>31000</v>
      </c>
      <c r="F20101" s="130">
        <f t="shared" ref="F20101:F20106" si="314">E20101*D20101</f>
        <v>9656500</v>
      </c>
      <c r="G20101" s="69"/>
      <c r="H20101" s="279"/>
    </row>
    <row r="20102" spans="1:9" ht="18" customHeight="1">
      <c r="A20102" s="323"/>
      <c r="B20102" s="302" t="s">
        <v>13</v>
      </c>
      <c r="C20102" s="325" t="s">
        <v>2525</v>
      </c>
      <c r="D20102" s="325">
        <v>313.5</v>
      </c>
      <c r="E20102" s="46">
        <v>31000</v>
      </c>
      <c r="F20102" s="130">
        <f t="shared" si="314"/>
        <v>9718500</v>
      </c>
      <c r="G20102" s="69"/>
      <c r="H20102" s="279" t="s">
        <v>3874</v>
      </c>
    </row>
    <row r="20103" spans="1:9" ht="18" customHeight="1">
      <c r="A20103" s="323"/>
      <c r="B20103" s="302" t="s">
        <v>168</v>
      </c>
      <c r="C20103" s="325" t="s">
        <v>190</v>
      </c>
      <c r="D20103" s="325">
        <v>212.4</v>
      </c>
      <c r="E20103" s="46">
        <v>35500</v>
      </c>
      <c r="F20103" s="130">
        <f t="shared" si="314"/>
        <v>7540200</v>
      </c>
      <c r="G20103" s="69"/>
      <c r="H20103" s="279"/>
    </row>
    <row r="20104" spans="1:9" ht="18" customHeight="1">
      <c r="A20104" s="323"/>
      <c r="B20104" s="302" t="s">
        <v>31</v>
      </c>
      <c r="C20104" s="325" t="s">
        <v>1359</v>
      </c>
      <c r="D20104" s="325">
        <v>162.30000000000001</v>
      </c>
      <c r="E20104" s="46">
        <v>35500</v>
      </c>
      <c r="F20104" s="130">
        <f t="shared" si="314"/>
        <v>5761650</v>
      </c>
      <c r="G20104" s="69"/>
      <c r="H20104" s="279"/>
    </row>
    <row r="20105" spans="1:9" ht="18" customHeight="1">
      <c r="A20105" s="323"/>
      <c r="B20105" s="302" t="s">
        <v>23</v>
      </c>
      <c r="C20105" s="325" t="s">
        <v>736</v>
      </c>
      <c r="D20105" s="325">
        <v>109</v>
      </c>
      <c r="E20105" s="46">
        <v>35000</v>
      </c>
      <c r="F20105" s="130">
        <f t="shared" si="314"/>
        <v>3815000</v>
      </c>
      <c r="G20105" s="69"/>
      <c r="H20105" s="279"/>
    </row>
    <row r="20106" spans="1:9" ht="18" customHeight="1">
      <c r="A20106" s="323"/>
      <c r="B20106" s="302" t="s">
        <v>23</v>
      </c>
      <c r="C20106" s="325" t="s">
        <v>1486</v>
      </c>
      <c r="D20106" s="325">
        <v>60</v>
      </c>
      <c r="E20106" s="46">
        <v>35000</v>
      </c>
      <c r="F20106" s="130">
        <f t="shared" si="314"/>
        <v>2100000</v>
      </c>
      <c r="G20106" s="69"/>
      <c r="H20106" s="279"/>
    </row>
    <row r="20107" spans="1:9" ht="18" customHeight="1">
      <c r="A20107" s="323"/>
      <c r="B20107" s="302"/>
      <c r="C20107" s="325"/>
      <c r="D20107" s="325"/>
      <c r="E20107" s="46"/>
      <c r="F20107" s="130">
        <f t="shared" si="313"/>
        <v>0</v>
      </c>
      <c r="G20107" s="69"/>
    </row>
    <row r="20108" spans="1:9" ht="18" customHeight="1">
      <c r="A20108" s="323" t="s">
        <v>1595</v>
      </c>
      <c r="B20108" s="302" t="s">
        <v>13</v>
      </c>
      <c r="C20108" s="325" t="s">
        <v>3864</v>
      </c>
      <c r="D20108" s="325">
        <v>115.7</v>
      </c>
      <c r="E20108" s="46">
        <v>31000</v>
      </c>
      <c r="F20108" s="130">
        <f t="shared" si="313"/>
        <v>3586700</v>
      </c>
      <c r="G20108" s="86">
        <f>SUM(F20108:F20109)</f>
        <v>2542700</v>
      </c>
      <c r="H20108" s="277" t="s">
        <v>2474</v>
      </c>
    </row>
    <row r="20109" spans="1:9" ht="18" customHeight="1">
      <c r="A20109" s="323"/>
      <c r="B20109" s="439" t="s">
        <v>3047</v>
      </c>
      <c r="C20109" s="430"/>
      <c r="D20109" s="430">
        <v>-34.799999999999997</v>
      </c>
      <c r="E20109" s="54">
        <v>30000</v>
      </c>
      <c r="F20109" s="140">
        <f t="shared" si="313"/>
        <v>-1043999.9999999999</v>
      </c>
      <c r="G20109" s="69"/>
    </row>
    <row r="20110" spans="1:9" ht="18" customHeight="1">
      <c r="A20110" s="323"/>
      <c r="B20110" s="302"/>
      <c r="C20110" s="325"/>
      <c r="D20110" s="325"/>
      <c r="E20110" s="46"/>
      <c r="F20110" s="130">
        <f t="shared" si="313"/>
        <v>0</v>
      </c>
      <c r="G20110" s="69"/>
    </row>
    <row r="20111" spans="1:9" ht="18" customHeight="1">
      <c r="A20111" s="323" t="s">
        <v>235</v>
      </c>
      <c r="B20111" s="302" t="s">
        <v>510</v>
      </c>
      <c r="C20111" s="325" t="s">
        <v>3468</v>
      </c>
      <c r="D20111" s="325">
        <v>425.8</v>
      </c>
      <c r="E20111" s="46">
        <v>35000</v>
      </c>
      <c r="F20111" s="130">
        <f t="shared" si="313"/>
        <v>14903000</v>
      </c>
      <c r="G20111" s="86">
        <f>F20111</f>
        <v>14903000</v>
      </c>
      <c r="H20111" s="277" t="s">
        <v>2474</v>
      </c>
    </row>
    <row r="20112" spans="1:9" ht="18" customHeight="1">
      <c r="A20112" s="323"/>
      <c r="B20112" s="302"/>
      <c r="C20112" s="325"/>
      <c r="D20112" s="325"/>
      <c r="E20112" s="46"/>
      <c r="F20112" s="130">
        <f t="shared" si="313"/>
        <v>0</v>
      </c>
      <c r="G20112" s="69"/>
    </row>
    <row r="20113" spans="1:8" ht="18" customHeight="1">
      <c r="A20113" s="323" t="s">
        <v>63</v>
      </c>
      <c r="B20113" s="302" t="s">
        <v>13</v>
      </c>
      <c r="C20113" s="325" t="s">
        <v>15</v>
      </c>
      <c r="D20113" s="325">
        <v>80</v>
      </c>
      <c r="E20113" s="46">
        <v>32500</v>
      </c>
      <c r="F20113" s="130">
        <f t="shared" si="313"/>
        <v>2600000</v>
      </c>
      <c r="G20113" s="86">
        <f>SUM(F20113:F20115)</f>
        <v>5898750</v>
      </c>
      <c r="H20113" s="277" t="s">
        <v>2474</v>
      </c>
    </row>
    <row r="20114" spans="1:8" ht="18" customHeight="1">
      <c r="A20114" s="323"/>
      <c r="B20114" s="302" t="s">
        <v>13</v>
      </c>
      <c r="C20114" s="325" t="s">
        <v>67</v>
      </c>
      <c r="D20114" s="325">
        <v>85</v>
      </c>
      <c r="E20114" s="46">
        <v>32500</v>
      </c>
      <c r="F20114" s="130">
        <f t="shared" si="313"/>
        <v>2762500</v>
      </c>
      <c r="G20114" s="69"/>
    </row>
    <row r="20115" spans="1:8" ht="18" customHeight="1">
      <c r="A20115" s="323"/>
      <c r="B20115" s="302" t="s">
        <v>13</v>
      </c>
      <c r="C20115" s="325" t="s">
        <v>62</v>
      </c>
      <c r="D20115" s="325">
        <v>16.5</v>
      </c>
      <c r="E20115" s="46">
        <v>32500</v>
      </c>
      <c r="F20115" s="130">
        <f t="shared" si="313"/>
        <v>536250</v>
      </c>
      <c r="G20115" s="69"/>
    </row>
    <row r="20116" spans="1:8" ht="18" customHeight="1">
      <c r="A20116" s="323"/>
      <c r="B20116" s="302"/>
      <c r="C20116" s="325"/>
      <c r="D20116" s="325"/>
      <c r="E20116" s="46"/>
      <c r="F20116" s="130">
        <f t="shared" si="313"/>
        <v>0</v>
      </c>
      <c r="G20116" s="69"/>
    </row>
    <row r="20117" spans="1:8" ht="18" customHeight="1">
      <c r="A20117" s="323" t="s">
        <v>145</v>
      </c>
      <c r="B20117" s="302" t="s">
        <v>31</v>
      </c>
      <c r="C20117" s="325" t="s">
        <v>1318</v>
      </c>
      <c r="D20117" s="325">
        <v>400</v>
      </c>
      <c r="E20117" s="46">
        <v>28500</v>
      </c>
      <c r="F20117" s="130">
        <f t="shared" si="313"/>
        <v>11400000</v>
      </c>
      <c r="G20117" s="86">
        <f>F20117</f>
        <v>11400000</v>
      </c>
      <c r="H20117" s="277" t="s">
        <v>2474</v>
      </c>
    </row>
    <row r="20118" spans="1:8" ht="18" customHeight="1">
      <c r="A20118" s="323"/>
      <c r="B20118" s="302"/>
      <c r="C20118" s="325"/>
      <c r="D20118" s="325"/>
      <c r="E20118" s="46"/>
      <c r="F20118" s="130">
        <f t="shared" si="313"/>
        <v>0</v>
      </c>
      <c r="G20118" s="69"/>
    </row>
    <row r="20119" spans="1:8" ht="18" customHeight="1">
      <c r="A20119" s="323" t="s">
        <v>3865</v>
      </c>
      <c r="B20119" s="302" t="s">
        <v>31</v>
      </c>
      <c r="C20119" s="325" t="s">
        <v>1132</v>
      </c>
      <c r="D20119" s="325">
        <v>345</v>
      </c>
      <c r="E20119" s="46">
        <v>37000</v>
      </c>
      <c r="F20119" s="130">
        <f t="shared" si="313"/>
        <v>12765000</v>
      </c>
      <c r="G20119" s="86">
        <f>F20119</f>
        <v>12765000</v>
      </c>
      <c r="H20119" s="277" t="s">
        <v>2474</v>
      </c>
    </row>
    <row r="20120" spans="1:8" ht="18" customHeight="1">
      <c r="A20120" s="323"/>
      <c r="B20120" s="302"/>
      <c r="C20120" s="325"/>
      <c r="D20120" s="325"/>
      <c r="E20120" s="46"/>
      <c r="F20120" s="130">
        <f t="shared" si="313"/>
        <v>0</v>
      </c>
      <c r="G20120" s="69"/>
    </row>
    <row r="20121" spans="1:8" ht="18" customHeight="1">
      <c r="A20121" s="323" t="s">
        <v>93</v>
      </c>
      <c r="B20121" s="302" t="s">
        <v>31</v>
      </c>
      <c r="C20121" s="325" t="s">
        <v>986</v>
      </c>
      <c r="D20121" s="325">
        <v>57.7</v>
      </c>
      <c r="E20121" s="46">
        <v>35500</v>
      </c>
      <c r="F20121" s="130">
        <f t="shared" si="313"/>
        <v>2048350</v>
      </c>
      <c r="G20121" s="86">
        <f>SUM(F20121:F20125)</f>
        <v>7333850</v>
      </c>
      <c r="H20121" s="277" t="s">
        <v>2474</v>
      </c>
    </row>
    <row r="20122" spans="1:8" ht="18" customHeight="1">
      <c r="A20122" s="323"/>
      <c r="B20122" s="302" t="s">
        <v>13</v>
      </c>
      <c r="C20122" s="325" t="s">
        <v>126</v>
      </c>
      <c r="D20122" s="325">
        <v>20</v>
      </c>
      <c r="E20122" s="46">
        <v>31000</v>
      </c>
      <c r="F20122" s="130">
        <f>E20122*D20122</f>
        <v>620000</v>
      </c>
      <c r="G20122" s="69"/>
    </row>
    <row r="20123" spans="1:8" ht="18" customHeight="1">
      <c r="A20123" s="323"/>
      <c r="B20123" s="302" t="s">
        <v>13</v>
      </c>
      <c r="C20123" s="325" t="s">
        <v>45</v>
      </c>
      <c r="D20123" s="325">
        <v>20</v>
      </c>
      <c r="E20123" s="46">
        <v>31000</v>
      </c>
      <c r="F20123" s="130">
        <f>E20123*D20123</f>
        <v>620000</v>
      </c>
      <c r="G20123" s="69"/>
    </row>
    <row r="20124" spans="1:8" ht="18" customHeight="1">
      <c r="A20124" s="323"/>
      <c r="B20124" s="302" t="s">
        <v>13</v>
      </c>
      <c r="C20124" s="325" t="s">
        <v>60</v>
      </c>
      <c r="D20124" s="325">
        <v>20</v>
      </c>
      <c r="E20124" s="46">
        <v>31000</v>
      </c>
      <c r="F20124" s="130">
        <f>E20124*D20124</f>
        <v>620000</v>
      </c>
      <c r="G20124" s="69"/>
    </row>
    <row r="20125" spans="1:8" ht="18" customHeight="1">
      <c r="A20125" s="323"/>
      <c r="B20125" s="302" t="s">
        <v>905</v>
      </c>
      <c r="C20125" s="325" t="s">
        <v>339</v>
      </c>
      <c r="D20125" s="325">
        <v>105.4</v>
      </c>
      <c r="E20125" s="46">
        <v>32500</v>
      </c>
      <c r="F20125" s="130">
        <f>E20125*D20125</f>
        <v>3425500</v>
      </c>
      <c r="G20125" s="69"/>
    </row>
    <row r="20126" spans="1:8" ht="18" customHeight="1">
      <c r="A20126" s="323"/>
      <c r="B20126" s="302"/>
      <c r="C20126" s="325"/>
      <c r="D20126" s="325"/>
      <c r="E20126" s="46"/>
      <c r="F20126" s="130">
        <f t="shared" si="313"/>
        <v>0</v>
      </c>
      <c r="G20126" s="69"/>
    </row>
    <row r="20127" spans="1:8" ht="18" customHeight="1">
      <c r="A20127" s="323" t="s">
        <v>2448</v>
      </c>
      <c r="B20127" s="302" t="s">
        <v>31</v>
      </c>
      <c r="C20127" s="325" t="s">
        <v>3214</v>
      </c>
      <c r="D20127" s="325">
        <v>35.5</v>
      </c>
      <c r="E20127" s="46">
        <v>35000</v>
      </c>
      <c r="F20127" s="130">
        <f t="shared" si="313"/>
        <v>1242500</v>
      </c>
      <c r="G20127" s="86">
        <f>SUM(F20127:F20129)</f>
        <v>8168550</v>
      </c>
      <c r="H20127" s="277" t="s">
        <v>2474</v>
      </c>
    </row>
    <row r="20128" spans="1:8" ht="18" customHeight="1">
      <c r="A20128" s="323"/>
      <c r="B20128" s="302" t="s">
        <v>31</v>
      </c>
      <c r="C20128" s="325" t="s">
        <v>1740</v>
      </c>
      <c r="D20128" s="325">
        <v>94.4</v>
      </c>
      <c r="E20128" s="46">
        <v>35500</v>
      </c>
      <c r="F20128" s="130">
        <f t="shared" si="313"/>
        <v>3351200</v>
      </c>
      <c r="G20128" s="69"/>
    </row>
    <row r="20129" spans="1:8" ht="18" customHeight="1">
      <c r="A20129" s="323"/>
      <c r="B20129" s="302" t="s">
        <v>31</v>
      </c>
      <c r="C20129" s="325" t="s">
        <v>129</v>
      </c>
      <c r="D20129" s="325">
        <v>100.7</v>
      </c>
      <c r="E20129" s="46">
        <v>35500</v>
      </c>
      <c r="F20129" s="130">
        <f t="shared" si="313"/>
        <v>3574850</v>
      </c>
      <c r="G20129" s="69"/>
    </row>
    <row r="20130" spans="1:8" ht="18" customHeight="1">
      <c r="A20130" s="323"/>
      <c r="B20130" s="302"/>
      <c r="C20130" s="325"/>
      <c r="D20130" s="325"/>
      <c r="E20130" s="46"/>
      <c r="F20130" s="130">
        <f t="shared" si="313"/>
        <v>0</v>
      </c>
      <c r="G20130" s="69"/>
    </row>
    <row r="20131" spans="1:8" ht="18" customHeight="1">
      <c r="A20131" s="323" t="s">
        <v>178</v>
      </c>
      <c r="B20131" s="302" t="s">
        <v>13</v>
      </c>
      <c r="C20131" s="325" t="s">
        <v>2952</v>
      </c>
      <c r="D20131" s="325">
        <v>103</v>
      </c>
      <c r="E20131" s="46">
        <v>32500</v>
      </c>
      <c r="F20131" s="130">
        <f t="shared" si="313"/>
        <v>3347500</v>
      </c>
      <c r="G20131" s="86">
        <f>SUM(F20131:F20133)</f>
        <v>10537250</v>
      </c>
      <c r="H20131" s="277" t="s">
        <v>2474</v>
      </c>
    </row>
    <row r="20132" spans="1:8" ht="18" customHeight="1">
      <c r="A20132" s="323"/>
      <c r="B20132" s="302" t="s">
        <v>13</v>
      </c>
      <c r="C20132" s="325" t="s">
        <v>2953</v>
      </c>
      <c r="D20132" s="325">
        <v>94.3</v>
      </c>
      <c r="E20132" s="46">
        <v>32500</v>
      </c>
      <c r="F20132" s="130">
        <f t="shared" si="313"/>
        <v>3064750</v>
      </c>
      <c r="G20132" s="69"/>
    </row>
    <row r="20133" spans="1:8" ht="18" customHeight="1">
      <c r="A20133" s="323"/>
      <c r="B20133" s="302" t="s">
        <v>13</v>
      </c>
      <c r="C20133" s="325" t="s">
        <v>478</v>
      </c>
      <c r="D20133" s="325">
        <v>125</v>
      </c>
      <c r="E20133" s="46">
        <v>33000</v>
      </c>
      <c r="F20133" s="130">
        <f t="shared" si="313"/>
        <v>4125000</v>
      </c>
      <c r="G20133" s="86"/>
    </row>
    <row r="20134" spans="1:8" ht="18" customHeight="1">
      <c r="A20134" s="323"/>
      <c r="B20134" s="302"/>
      <c r="C20134" s="325"/>
      <c r="D20134" s="325"/>
      <c r="E20134" s="46"/>
      <c r="F20134" s="130">
        <f t="shared" si="313"/>
        <v>0</v>
      </c>
      <c r="G20134" s="69"/>
    </row>
    <row r="20135" spans="1:8" ht="18" customHeight="1">
      <c r="A20135" s="458" t="s">
        <v>2458</v>
      </c>
      <c r="B20135" s="302" t="s">
        <v>13</v>
      </c>
      <c r="C20135" s="325" t="s">
        <v>632</v>
      </c>
      <c r="D20135" s="325">
        <v>66.5</v>
      </c>
      <c r="E20135" s="46">
        <v>32500</v>
      </c>
      <c r="F20135" s="130">
        <f t="shared" si="313"/>
        <v>2161250</v>
      </c>
      <c r="G20135" s="86">
        <f>SUM(F20135:F20137)</f>
        <v>15407700</v>
      </c>
      <c r="H20135" s="277" t="s">
        <v>2474</v>
      </c>
    </row>
    <row r="20136" spans="1:8" ht="18" customHeight="1">
      <c r="A20136" s="323"/>
      <c r="B20136" s="302" t="s">
        <v>13</v>
      </c>
      <c r="C20136" s="325" t="s">
        <v>1054</v>
      </c>
      <c r="D20136" s="325">
        <v>293</v>
      </c>
      <c r="E20136" s="46">
        <v>32500</v>
      </c>
      <c r="F20136" s="130">
        <f t="shared" si="313"/>
        <v>9522500</v>
      </c>
      <c r="G20136" s="69"/>
    </row>
    <row r="20137" spans="1:8" ht="18" customHeight="1">
      <c r="A20137" s="302"/>
      <c r="B20137" s="302" t="s">
        <v>31</v>
      </c>
      <c r="C20137" s="325" t="s">
        <v>371</v>
      </c>
      <c r="D20137" s="325">
        <v>104.9</v>
      </c>
      <c r="E20137" s="46">
        <v>35500</v>
      </c>
      <c r="F20137" s="130">
        <f>E20137*D20137</f>
        <v>3723950</v>
      </c>
      <c r="G20137" s="69"/>
    </row>
    <row r="20138" spans="1:8" ht="18" customHeight="1">
      <c r="A20138" s="323"/>
      <c r="B20138" s="302"/>
      <c r="C20138" s="325"/>
      <c r="D20138" s="325"/>
      <c r="E20138" s="46"/>
      <c r="F20138" s="130">
        <f t="shared" si="313"/>
        <v>0</v>
      </c>
      <c r="G20138" s="69"/>
    </row>
    <row r="20139" spans="1:8" ht="18" customHeight="1">
      <c r="A20139" s="323" t="s">
        <v>203</v>
      </c>
      <c r="B20139" s="439" t="s">
        <v>1254</v>
      </c>
      <c r="C20139" s="430"/>
      <c r="D20139" s="430">
        <v>-6</v>
      </c>
      <c r="E20139" s="54">
        <v>15000</v>
      </c>
      <c r="F20139" s="140">
        <f t="shared" si="313"/>
        <v>-90000</v>
      </c>
      <c r="G20139" s="86">
        <f>SUM(F20139:F20142)</f>
        <v>-2751700</v>
      </c>
      <c r="H20139" s="277" t="s">
        <v>2474</v>
      </c>
    </row>
    <row r="20140" spans="1:8" ht="18" customHeight="1">
      <c r="A20140" s="323"/>
      <c r="B20140" s="439" t="s">
        <v>3866</v>
      </c>
      <c r="C20140" s="430"/>
      <c r="D20140" s="430">
        <v>-65</v>
      </c>
      <c r="E20140" s="54">
        <v>15000</v>
      </c>
      <c r="F20140" s="140">
        <f t="shared" si="313"/>
        <v>-975000</v>
      </c>
      <c r="G20140" s="69"/>
    </row>
    <row r="20141" spans="1:8" ht="18" customHeight="1">
      <c r="A20141" s="323"/>
      <c r="B20141" s="439" t="s">
        <v>3867</v>
      </c>
      <c r="C20141" s="430"/>
      <c r="D20141" s="430">
        <v>-93.8</v>
      </c>
      <c r="E20141" s="54">
        <v>4000</v>
      </c>
      <c r="F20141" s="140">
        <f t="shared" si="313"/>
        <v>-375200</v>
      </c>
      <c r="G20141" s="69"/>
    </row>
    <row r="20142" spans="1:8" ht="18" customHeight="1">
      <c r="A20142" s="323"/>
      <c r="B20142" s="439" t="s">
        <v>3872</v>
      </c>
      <c r="C20142" s="430" t="s">
        <v>711</v>
      </c>
      <c r="D20142" s="430">
        <v>-43</v>
      </c>
      <c r="E20142" s="54">
        <v>30500</v>
      </c>
      <c r="F20142" s="140">
        <f t="shared" si="313"/>
        <v>-1311500</v>
      </c>
      <c r="G20142" s="69"/>
    </row>
    <row r="20143" spans="1:8" ht="18" customHeight="1">
      <c r="A20143" s="323"/>
      <c r="B20143" s="302"/>
      <c r="C20143" s="325"/>
      <c r="D20143" s="325"/>
      <c r="E20143" s="46"/>
      <c r="F20143" s="130">
        <f t="shared" si="313"/>
        <v>0</v>
      </c>
      <c r="G20143" s="69"/>
    </row>
    <row r="20144" spans="1:8" ht="18" customHeight="1">
      <c r="A20144" s="323" t="s">
        <v>115</v>
      </c>
      <c r="B20144" s="444" t="s">
        <v>116</v>
      </c>
      <c r="C20144" s="482" t="s">
        <v>117</v>
      </c>
      <c r="D20144" s="482">
        <v>98.4</v>
      </c>
      <c r="E20144" s="116">
        <v>42500</v>
      </c>
      <c r="F20144" s="131">
        <f t="shared" si="313"/>
        <v>4182000.0000000005</v>
      </c>
      <c r="G20144" s="86">
        <f>SUM(F20144:F20145)</f>
        <v>3842000.0000000005</v>
      </c>
      <c r="H20144" s="277" t="s">
        <v>2474</v>
      </c>
    </row>
    <row r="20145" spans="1:8" ht="18" customHeight="1">
      <c r="A20145" s="323"/>
      <c r="B20145" s="439" t="s">
        <v>3868</v>
      </c>
      <c r="C20145" s="430"/>
      <c r="D20145" s="430">
        <v>-8</v>
      </c>
      <c r="E20145" s="54">
        <v>42500</v>
      </c>
      <c r="F20145" s="140">
        <f t="shared" si="313"/>
        <v>-340000</v>
      </c>
      <c r="G20145" s="69"/>
    </row>
    <row r="20146" spans="1:8" ht="18" customHeight="1">
      <c r="A20146" s="323"/>
      <c r="B20146" s="302"/>
      <c r="C20146" s="325"/>
      <c r="D20146" s="325"/>
      <c r="E20146" s="46"/>
      <c r="F20146" s="130">
        <f t="shared" si="313"/>
        <v>0</v>
      </c>
      <c r="G20146" s="69"/>
    </row>
    <row r="20147" spans="1:8" ht="18" customHeight="1">
      <c r="A20147" s="323" t="s">
        <v>253</v>
      </c>
      <c r="B20147" s="302" t="s">
        <v>254</v>
      </c>
      <c r="C20147" s="325" t="s">
        <v>255</v>
      </c>
      <c r="D20147" s="325">
        <v>106</v>
      </c>
      <c r="E20147" s="46">
        <v>37000</v>
      </c>
      <c r="F20147" s="130">
        <f t="shared" si="313"/>
        <v>3922000</v>
      </c>
      <c r="G20147" s="86">
        <f>F20147</f>
        <v>3922000</v>
      </c>
      <c r="H20147" s="277" t="s">
        <v>2474</v>
      </c>
    </row>
    <row r="20148" spans="1:8" ht="18" customHeight="1">
      <c r="A20148" s="323"/>
      <c r="B20148" s="302"/>
      <c r="C20148" s="325"/>
      <c r="D20148" s="325"/>
      <c r="E20148" s="46"/>
      <c r="F20148" s="130">
        <f t="shared" si="313"/>
        <v>0</v>
      </c>
      <c r="G20148" s="69"/>
    </row>
    <row r="20149" spans="1:8" ht="18" customHeight="1">
      <c r="A20149" s="323" t="s">
        <v>779</v>
      </c>
      <c r="B20149" s="302" t="s">
        <v>1011</v>
      </c>
      <c r="C20149" s="325"/>
      <c r="D20149" s="325">
        <v>50</v>
      </c>
      <c r="E20149" s="46">
        <v>29500</v>
      </c>
      <c r="F20149" s="130">
        <f t="shared" si="313"/>
        <v>1475000</v>
      </c>
      <c r="G20149" s="86">
        <f>F20149</f>
        <v>1475000</v>
      </c>
      <c r="H20149" s="277" t="s">
        <v>2474</v>
      </c>
    </row>
    <row r="20150" spans="1:8" ht="18" customHeight="1">
      <c r="A20150" s="323"/>
      <c r="B20150" s="302"/>
      <c r="C20150" s="325"/>
      <c r="D20150" s="325"/>
      <c r="E20150" s="46"/>
      <c r="F20150" s="130">
        <f t="shared" si="313"/>
        <v>0</v>
      </c>
      <c r="G20150" s="69"/>
    </row>
    <row r="20151" spans="1:8" ht="18" customHeight="1">
      <c r="A20151" s="323" t="s">
        <v>415</v>
      </c>
      <c r="B20151" s="302" t="s">
        <v>13</v>
      </c>
      <c r="C20151" s="325" t="s">
        <v>3658</v>
      </c>
      <c r="D20151" s="325">
        <v>52</v>
      </c>
      <c r="E20151" s="46">
        <v>33500</v>
      </c>
      <c r="F20151" s="130">
        <f t="shared" si="313"/>
        <v>1742000</v>
      </c>
      <c r="G20151" s="86">
        <f>F20151</f>
        <v>1742000</v>
      </c>
      <c r="H20151" s="277" t="s">
        <v>2474</v>
      </c>
    </row>
    <row r="20152" spans="1:8" ht="18" customHeight="1">
      <c r="A20152" s="323"/>
      <c r="B20152" s="302"/>
      <c r="C20152" s="325"/>
      <c r="D20152" s="325"/>
      <c r="E20152" s="46"/>
      <c r="F20152" s="130">
        <f t="shared" si="313"/>
        <v>0</v>
      </c>
      <c r="G20152" s="69"/>
    </row>
    <row r="20153" spans="1:8" ht="18" customHeight="1">
      <c r="A20153" s="552" t="s">
        <v>2448</v>
      </c>
      <c r="B20153" s="302" t="s">
        <v>31</v>
      </c>
      <c r="C20153" s="325" t="s">
        <v>726</v>
      </c>
      <c r="D20153" s="325">
        <v>334</v>
      </c>
      <c r="E20153" s="46">
        <v>35500</v>
      </c>
      <c r="F20153" s="130">
        <f t="shared" ref="F20153:F20179" si="315">E20153*D20153</f>
        <v>11857000</v>
      </c>
      <c r="G20153" s="86">
        <f>F20153</f>
        <v>11857000</v>
      </c>
      <c r="H20153" s="277" t="s">
        <v>2474</v>
      </c>
    </row>
    <row r="20154" spans="1:8" ht="18" customHeight="1">
      <c r="A20154" s="323"/>
      <c r="B20154" s="302"/>
      <c r="C20154" s="325"/>
      <c r="D20154" s="325"/>
      <c r="E20154" s="46"/>
      <c r="F20154" s="130">
        <f t="shared" si="315"/>
        <v>0</v>
      </c>
      <c r="G20154" s="69"/>
    </row>
    <row r="20155" spans="1:8" ht="18" customHeight="1">
      <c r="A20155" s="323" t="s">
        <v>457</v>
      </c>
      <c r="B20155" s="302" t="s">
        <v>31</v>
      </c>
      <c r="C20155" s="325" t="s">
        <v>3869</v>
      </c>
      <c r="D20155" s="325">
        <v>61</v>
      </c>
      <c r="E20155" s="46">
        <v>35500</v>
      </c>
      <c r="F20155" s="130">
        <f t="shared" si="315"/>
        <v>2165500</v>
      </c>
      <c r="G20155" s="86">
        <f>SUM(F20155:F20157)</f>
        <v>9737650</v>
      </c>
      <c r="H20155" s="277" t="s">
        <v>2474</v>
      </c>
    </row>
    <row r="20156" spans="1:8" ht="18" customHeight="1">
      <c r="A20156" s="323"/>
      <c r="B20156" s="302" t="s">
        <v>31</v>
      </c>
      <c r="C20156" s="325" t="s">
        <v>1835</v>
      </c>
      <c r="D20156" s="325">
        <v>88.3</v>
      </c>
      <c r="E20156" s="46">
        <v>35500</v>
      </c>
      <c r="F20156" s="130">
        <f t="shared" si="315"/>
        <v>3134650</v>
      </c>
      <c r="G20156" s="69"/>
    </row>
    <row r="20157" spans="1:8" ht="18" customHeight="1">
      <c r="A20157" s="323"/>
      <c r="B20157" s="302" t="s">
        <v>31</v>
      </c>
      <c r="C20157" s="325" t="s">
        <v>3671</v>
      </c>
      <c r="D20157" s="325">
        <v>125</v>
      </c>
      <c r="E20157" s="46">
        <v>35500</v>
      </c>
      <c r="F20157" s="130">
        <f t="shared" si="315"/>
        <v>4437500</v>
      </c>
      <c r="G20157" s="69"/>
    </row>
    <row r="20158" spans="1:8" ht="18" customHeight="1">
      <c r="A20158" s="323"/>
      <c r="B20158" s="302"/>
      <c r="C20158" s="325"/>
      <c r="D20158" s="325"/>
      <c r="E20158" s="46"/>
      <c r="F20158" s="130">
        <f t="shared" si="315"/>
        <v>0</v>
      </c>
      <c r="G20158" s="69"/>
    </row>
    <row r="20159" spans="1:8" ht="18" customHeight="1">
      <c r="A20159" s="323" t="s">
        <v>52</v>
      </c>
      <c r="B20159" s="302" t="s">
        <v>208</v>
      </c>
      <c r="C20159" s="325" t="s">
        <v>54</v>
      </c>
      <c r="D20159" s="325">
        <v>550</v>
      </c>
      <c r="E20159" s="46">
        <v>37900</v>
      </c>
      <c r="F20159" s="130">
        <f t="shared" si="315"/>
        <v>20845000</v>
      </c>
      <c r="G20159" s="86">
        <f>SUM(F20159:F20162)</f>
        <v>59140000</v>
      </c>
      <c r="H20159" s="277" t="s">
        <v>2474</v>
      </c>
    </row>
    <row r="20160" spans="1:8" ht="18" customHeight="1">
      <c r="A20160" s="323"/>
      <c r="B20160" s="302" t="s">
        <v>31</v>
      </c>
      <c r="C20160" s="325" t="s">
        <v>55</v>
      </c>
      <c r="D20160" s="325">
        <v>500</v>
      </c>
      <c r="E20160" s="46">
        <v>36900</v>
      </c>
      <c r="F20160" s="130">
        <f t="shared" si="315"/>
        <v>18450000</v>
      </c>
      <c r="G20160" s="69"/>
    </row>
    <row r="20161" spans="1:8" ht="18" customHeight="1">
      <c r="A20161" s="323"/>
      <c r="B20161" s="302" t="s">
        <v>31</v>
      </c>
      <c r="C20161" s="325" t="s">
        <v>3498</v>
      </c>
      <c r="D20161" s="325">
        <v>300</v>
      </c>
      <c r="E20161" s="46">
        <v>35400</v>
      </c>
      <c r="F20161" s="130">
        <f t="shared" si="315"/>
        <v>10620000</v>
      </c>
      <c r="G20161" s="69"/>
    </row>
    <row r="20162" spans="1:8" ht="18" customHeight="1">
      <c r="A20162" s="323"/>
      <c r="B20162" s="302" t="s">
        <v>31</v>
      </c>
      <c r="C20162" s="325" t="s">
        <v>594</v>
      </c>
      <c r="D20162" s="325">
        <v>250</v>
      </c>
      <c r="E20162" s="46">
        <v>36900</v>
      </c>
      <c r="F20162" s="130">
        <f t="shared" si="315"/>
        <v>9225000</v>
      </c>
      <c r="G20162" s="69"/>
    </row>
    <row r="20163" spans="1:8" ht="18" customHeight="1">
      <c r="A20163" s="323"/>
      <c r="B20163" s="302"/>
      <c r="C20163" s="325"/>
      <c r="D20163" s="325"/>
      <c r="E20163" s="46"/>
      <c r="F20163" s="130">
        <f t="shared" si="315"/>
        <v>0</v>
      </c>
      <c r="G20163" s="69"/>
    </row>
    <row r="20164" spans="1:8" ht="18" customHeight="1">
      <c r="A20164" s="323" t="s">
        <v>2231</v>
      </c>
      <c r="B20164" s="302" t="s">
        <v>690</v>
      </c>
      <c r="C20164" s="325" t="s">
        <v>46</v>
      </c>
      <c r="D20164" s="325">
        <v>80</v>
      </c>
      <c r="E20164" s="46">
        <v>38500</v>
      </c>
      <c r="F20164" s="130">
        <f t="shared" si="315"/>
        <v>3080000</v>
      </c>
      <c r="G20164" s="86">
        <f>F20164</f>
        <v>3080000</v>
      </c>
      <c r="H20164" s="277" t="s">
        <v>2474</v>
      </c>
    </row>
    <row r="20165" spans="1:8" ht="18" customHeight="1">
      <c r="A20165" s="323"/>
      <c r="B20165" s="302"/>
      <c r="C20165" s="325"/>
      <c r="D20165" s="325"/>
      <c r="E20165" s="46"/>
      <c r="F20165" s="130">
        <f t="shared" si="315"/>
        <v>0</v>
      </c>
      <c r="G20165" s="69"/>
    </row>
    <row r="20166" spans="1:8" ht="18" customHeight="1">
      <c r="A20166" s="323" t="s">
        <v>258</v>
      </c>
      <c r="B20166" s="302" t="s">
        <v>31</v>
      </c>
      <c r="C20166" s="325" t="s">
        <v>143</v>
      </c>
      <c r="D20166" s="325">
        <v>61</v>
      </c>
      <c r="E20166" s="46">
        <v>36000</v>
      </c>
      <c r="F20166" s="130">
        <f t="shared" si="315"/>
        <v>2196000</v>
      </c>
      <c r="G20166" s="86">
        <f>F20166</f>
        <v>2196000</v>
      </c>
      <c r="H20166" s="277" t="s">
        <v>2474</v>
      </c>
    </row>
    <row r="20167" spans="1:8" ht="18" customHeight="1">
      <c r="A20167" s="323"/>
      <c r="B20167" s="302"/>
      <c r="C20167" s="325"/>
      <c r="D20167" s="325"/>
      <c r="E20167" s="46"/>
      <c r="F20167" s="130">
        <f t="shared" si="315"/>
        <v>0</v>
      </c>
      <c r="G20167" s="69"/>
    </row>
    <row r="20168" spans="1:8" ht="18" customHeight="1">
      <c r="A20168" s="323" t="s">
        <v>2354</v>
      </c>
      <c r="B20168" s="302" t="s">
        <v>31</v>
      </c>
      <c r="C20168" s="325" t="s">
        <v>3871</v>
      </c>
      <c r="D20168" s="325">
        <v>186.6</v>
      </c>
      <c r="E20168" s="46">
        <v>35500</v>
      </c>
      <c r="F20168" s="130">
        <f t="shared" si="315"/>
        <v>6624300</v>
      </c>
      <c r="G20168" s="86">
        <f>F20168</f>
        <v>6624300</v>
      </c>
      <c r="H20168" s="277" t="s">
        <v>2474</v>
      </c>
    </row>
    <row r="20169" spans="1:8" ht="18" customHeight="1">
      <c r="A20169" s="323"/>
      <c r="B20169" s="302"/>
      <c r="C20169" s="325"/>
      <c r="D20169" s="325"/>
      <c r="E20169" s="46"/>
      <c r="F20169" s="130">
        <f t="shared" si="315"/>
        <v>0</v>
      </c>
      <c r="G20169" s="69"/>
    </row>
    <row r="20170" spans="1:8" ht="18" customHeight="1">
      <c r="A20170" s="323" t="s">
        <v>727</v>
      </c>
      <c r="B20170" s="302" t="s">
        <v>31</v>
      </c>
      <c r="C20170" s="325" t="s">
        <v>2159</v>
      </c>
      <c r="D20170" s="325">
        <v>217.6</v>
      </c>
      <c r="E20170" s="46">
        <v>36000</v>
      </c>
      <c r="F20170" s="130">
        <f t="shared" si="315"/>
        <v>7833600</v>
      </c>
      <c r="G20170" s="86">
        <f>F20170</f>
        <v>7833600</v>
      </c>
      <c r="H20170" s="277" t="s">
        <v>2474</v>
      </c>
    </row>
    <row r="20171" spans="1:8" ht="18" customHeight="1">
      <c r="A20171" s="323"/>
      <c r="B20171" s="302"/>
      <c r="C20171" s="325"/>
      <c r="D20171" s="325"/>
      <c r="E20171" s="46"/>
      <c r="F20171" s="130">
        <f t="shared" si="315"/>
        <v>0</v>
      </c>
      <c r="G20171" s="69"/>
    </row>
    <row r="20172" spans="1:8" ht="18" customHeight="1">
      <c r="A20172" s="323" t="s">
        <v>394</v>
      </c>
      <c r="B20172" s="302" t="s">
        <v>31</v>
      </c>
      <c r="C20172" s="325" t="s">
        <v>3843</v>
      </c>
      <c r="D20172" s="325">
        <v>254</v>
      </c>
      <c r="E20172" s="46">
        <v>34500</v>
      </c>
      <c r="F20172" s="130">
        <f t="shared" si="315"/>
        <v>8763000</v>
      </c>
      <c r="G20172" s="86">
        <f>F20172</f>
        <v>8763000</v>
      </c>
      <c r="H20172" s="277" t="s">
        <v>2474</v>
      </c>
    </row>
    <row r="20173" spans="1:8" ht="18" customHeight="1">
      <c r="A20173" s="323"/>
      <c r="B20173" s="302"/>
      <c r="C20173" s="325"/>
      <c r="D20173" s="325"/>
      <c r="E20173" s="46"/>
      <c r="F20173" s="130">
        <f t="shared" si="315"/>
        <v>0</v>
      </c>
      <c r="G20173" s="69"/>
    </row>
    <row r="20174" spans="1:8" ht="18" customHeight="1">
      <c r="A20174" s="323" t="s">
        <v>210</v>
      </c>
      <c r="B20174" s="302" t="s">
        <v>212</v>
      </c>
      <c r="C20174" s="325" t="s">
        <v>213</v>
      </c>
      <c r="D20174" s="325">
        <v>200</v>
      </c>
      <c r="E20174" s="46">
        <v>31500</v>
      </c>
      <c r="F20174" s="130">
        <f t="shared" si="315"/>
        <v>6300000</v>
      </c>
      <c r="G20174" s="86">
        <f>F20174</f>
        <v>6300000</v>
      </c>
      <c r="H20174" s="277" t="s">
        <v>2474</v>
      </c>
    </row>
    <row r="20175" spans="1:8" ht="18" customHeight="1">
      <c r="A20175" s="323"/>
      <c r="B20175" s="302"/>
      <c r="C20175" s="325"/>
      <c r="D20175" s="325"/>
      <c r="E20175" s="46"/>
      <c r="F20175" s="130">
        <f t="shared" si="315"/>
        <v>0</v>
      </c>
      <c r="G20175" s="69"/>
    </row>
    <row r="20176" spans="1:8" ht="18" customHeight="1">
      <c r="A20176" s="323" t="s">
        <v>490</v>
      </c>
      <c r="B20176" s="302" t="s">
        <v>13</v>
      </c>
      <c r="C20176" s="325" t="s">
        <v>69</v>
      </c>
      <c r="D20176" s="325">
        <v>296.8</v>
      </c>
      <c r="E20176" s="46">
        <v>31000</v>
      </c>
      <c r="F20176" s="130">
        <f t="shared" si="315"/>
        <v>9200800</v>
      </c>
      <c r="G20176" s="86">
        <f>F20176</f>
        <v>9200800</v>
      </c>
      <c r="H20176" s="277" t="s">
        <v>2474</v>
      </c>
    </row>
    <row r="20177" spans="1:8" ht="18" customHeight="1">
      <c r="A20177" s="323"/>
      <c r="B20177" s="302"/>
      <c r="C20177" s="325"/>
      <c r="D20177" s="325"/>
      <c r="E20177" s="46"/>
      <c r="F20177" s="130">
        <f t="shared" si="315"/>
        <v>0</v>
      </c>
      <c r="G20177" s="69"/>
    </row>
    <row r="20178" spans="1:8" ht="18" customHeight="1">
      <c r="A20178" s="323" t="s">
        <v>1514</v>
      </c>
      <c r="B20178" s="302" t="s">
        <v>13</v>
      </c>
      <c r="C20178" s="325" t="s">
        <v>371</v>
      </c>
      <c r="D20178" s="325">
        <v>67.7</v>
      </c>
      <c r="E20178" s="46">
        <v>31000</v>
      </c>
      <c r="F20178" s="130">
        <f t="shared" si="315"/>
        <v>2098700</v>
      </c>
      <c r="G20178" s="86">
        <f>F20178</f>
        <v>2098700</v>
      </c>
      <c r="H20178" s="277" t="s">
        <v>2474</v>
      </c>
    </row>
    <row r="20179" spans="1:8" ht="18" customHeight="1">
      <c r="A20179" s="323"/>
      <c r="B20179" s="302"/>
      <c r="C20179" s="325"/>
      <c r="D20179" s="325"/>
      <c r="E20179" s="46"/>
      <c r="F20179" s="130">
        <f t="shared" si="315"/>
        <v>0</v>
      </c>
      <c r="G20179" s="69"/>
    </row>
    <row r="20180" spans="1:8" ht="18" customHeight="1">
      <c r="A20180" s="533" t="s">
        <v>90</v>
      </c>
      <c r="B20180" s="440" t="s">
        <v>568</v>
      </c>
      <c r="C20180" s="382" t="s">
        <v>3873</v>
      </c>
      <c r="D20180" s="382">
        <v>20</v>
      </c>
      <c r="E20180" s="59">
        <v>39500</v>
      </c>
      <c r="F20180" s="132">
        <f>E20180*D20180</f>
        <v>790000</v>
      </c>
      <c r="G20180" s="125">
        <f>F20180</f>
        <v>790000</v>
      </c>
      <c r="H20180" s="277" t="s">
        <v>2474</v>
      </c>
    </row>
    <row r="20181" spans="1:8" ht="18" customHeight="1">
      <c r="A20181" s="526"/>
      <c r="B20181" s="435"/>
      <c r="C20181" s="484"/>
      <c r="D20181" s="484"/>
      <c r="E20181" s="113"/>
      <c r="F20181" s="126"/>
      <c r="G20181" s="9"/>
    </row>
    <row r="20182" spans="1:8" ht="18" customHeight="1">
      <c r="A20182" s="537">
        <v>42578</v>
      </c>
      <c r="B20182" s="355"/>
      <c r="C20182" s="491" t="s">
        <v>398</v>
      </c>
      <c r="D20182" s="525"/>
      <c r="F20182" s="127"/>
    </row>
    <row r="20183" spans="1:8" ht="18" customHeight="1">
      <c r="A20183" s="531" t="s">
        <v>3125</v>
      </c>
      <c r="B20183" s="436" t="s">
        <v>134</v>
      </c>
      <c r="C20183" s="494" t="s">
        <v>152</v>
      </c>
      <c r="D20183" s="527">
        <f>SUM(D20184:D20296)</f>
        <v>10405.700000000003</v>
      </c>
      <c r="E20183" s="166"/>
      <c r="F20183" s="166">
        <f>SUM(F20184:F20296)</f>
        <v>358263230</v>
      </c>
      <c r="G20183" s="166">
        <f>SUM(G20184:G20296)</f>
        <v>358263230</v>
      </c>
    </row>
    <row r="20184" spans="1:8" ht="18" customHeight="1">
      <c r="A20184" s="532" t="s">
        <v>2047</v>
      </c>
      <c r="B20184" s="441" t="s">
        <v>31</v>
      </c>
      <c r="C20184" s="492" t="s">
        <v>581</v>
      </c>
      <c r="D20184" s="492">
        <v>50</v>
      </c>
      <c r="E20184" s="62">
        <v>35500</v>
      </c>
      <c r="F20184" s="139">
        <f t="shared" ref="F20184:F20221" si="316">E20184*D20184</f>
        <v>1775000</v>
      </c>
      <c r="G20184" s="85">
        <f>F20184</f>
        <v>1775000</v>
      </c>
    </row>
    <row r="20185" spans="1:8" ht="18" customHeight="1">
      <c r="A20185" s="323"/>
      <c r="B20185" s="302"/>
      <c r="C20185" s="325"/>
      <c r="D20185" s="325"/>
      <c r="E20185" s="46"/>
      <c r="F20185" s="130">
        <f t="shared" si="316"/>
        <v>0</v>
      </c>
      <c r="G20185" s="69"/>
    </row>
    <row r="20186" spans="1:8" ht="18" customHeight="1">
      <c r="A20186" s="323" t="s">
        <v>3879</v>
      </c>
      <c r="B20186" s="302" t="s">
        <v>31</v>
      </c>
      <c r="C20186" s="325" t="s">
        <v>2631</v>
      </c>
      <c r="D20186" s="325">
        <v>304</v>
      </c>
      <c r="E20186" s="46">
        <v>34800</v>
      </c>
      <c r="F20186" s="130">
        <f t="shared" si="316"/>
        <v>10579200</v>
      </c>
      <c r="G20186" s="86">
        <f>SUM(F20186:F20187)</f>
        <v>14149680</v>
      </c>
    </row>
    <row r="20187" spans="1:8" ht="18" customHeight="1">
      <c r="A20187" s="323"/>
      <c r="B20187" s="302" t="s">
        <v>31</v>
      </c>
      <c r="C20187" s="325" t="s">
        <v>3880</v>
      </c>
      <c r="D20187" s="325">
        <v>102.6</v>
      </c>
      <c r="E20187" s="46">
        <v>34800</v>
      </c>
      <c r="F20187" s="130">
        <f t="shared" si="316"/>
        <v>3570480</v>
      </c>
      <c r="G20187" s="69"/>
    </row>
    <row r="20188" spans="1:8" ht="18" customHeight="1">
      <c r="A20188" s="323"/>
      <c r="B20188" s="302"/>
      <c r="C20188" s="325"/>
      <c r="D20188" s="325"/>
      <c r="E20188" s="46"/>
      <c r="F20188" s="130">
        <f t="shared" si="316"/>
        <v>0</v>
      </c>
      <c r="G20188" s="69"/>
    </row>
    <row r="20189" spans="1:8" ht="18" customHeight="1">
      <c r="A20189" s="323" t="s">
        <v>3885</v>
      </c>
      <c r="B20189" s="450" t="s">
        <v>3886</v>
      </c>
      <c r="C20189" s="430" t="s">
        <v>3822</v>
      </c>
      <c r="D20189" s="430">
        <v>-106.6</v>
      </c>
      <c r="E20189" s="54">
        <v>38500</v>
      </c>
      <c r="F20189" s="140">
        <f t="shared" si="316"/>
        <v>-4104100</v>
      </c>
      <c r="G20189" s="86">
        <f>SUM(F20189:F20190)</f>
        <v>-8080100</v>
      </c>
    </row>
    <row r="20190" spans="1:8" ht="18" customHeight="1">
      <c r="A20190" s="323"/>
      <c r="B20190" s="450" t="s">
        <v>3886</v>
      </c>
      <c r="C20190" s="430" t="s">
        <v>3823</v>
      </c>
      <c r="D20190" s="430">
        <v>-113.6</v>
      </c>
      <c r="E20190" s="54">
        <v>35000</v>
      </c>
      <c r="F20190" s="140">
        <f t="shared" si="316"/>
        <v>-3976000</v>
      </c>
      <c r="G20190" s="69"/>
    </row>
    <row r="20191" spans="1:8" ht="18" customHeight="1">
      <c r="A20191" s="323"/>
      <c r="B20191" s="446"/>
      <c r="C20191" s="430"/>
      <c r="D20191" s="430"/>
      <c r="E20191" s="54"/>
      <c r="F20191" s="130">
        <f t="shared" si="316"/>
        <v>0</v>
      </c>
      <c r="G20191" s="69"/>
    </row>
    <row r="20192" spans="1:8" ht="18" customHeight="1">
      <c r="A20192" s="323" t="s">
        <v>3778</v>
      </c>
      <c r="B20192" s="302" t="s">
        <v>31</v>
      </c>
      <c r="C20192" s="325" t="s">
        <v>60</v>
      </c>
      <c r="D20192" s="325">
        <v>101.5</v>
      </c>
      <c r="E20192" s="46">
        <v>35500</v>
      </c>
      <c r="F20192" s="130">
        <f t="shared" si="316"/>
        <v>3603250</v>
      </c>
      <c r="G20192" s="86">
        <f>F20192</f>
        <v>3603250</v>
      </c>
      <c r="H20192" s="277" t="s">
        <v>2474</v>
      </c>
    </row>
    <row r="20193" spans="1:7" ht="18" customHeight="1">
      <c r="A20193" s="323"/>
      <c r="B20193" s="302"/>
      <c r="C20193" s="325"/>
      <c r="D20193" s="325"/>
      <c r="E20193" s="46"/>
      <c r="F20193" s="130">
        <f t="shared" si="316"/>
        <v>0</v>
      </c>
      <c r="G20193" s="69"/>
    </row>
    <row r="20194" spans="1:7" ht="18" customHeight="1">
      <c r="A20194" s="323" t="s">
        <v>58</v>
      </c>
      <c r="B20194" s="302" t="s">
        <v>13</v>
      </c>
      <c r="C20194" s="325" t="s">
        <v>59</v>
      </c>
      <c r="D20194" s="325">
        <v>50</v>
      </c>
      <c r="E20194" s="46">
        <v>31000</v>
      </c>
      <c r="F20194" s="130">
        <f t="shared" si="316"/>
        <v>1550000</v>
      </c>
      <c r="G20194" s="86">
        <f>SUM(F20194:F20195)</f>
        <v>3100000</v>
      </c>
    </row>
    <row r="20195" spans="1:7" ht="18" customHeight="1">
      <c r="A20195" s="323"/>
      <c r="B20195" s="302" t="s">
        <v>13</v>
      </c>
      <c r="C20195" s="325" t="s">
        <v>60</v>
      </c>
      <c r="D20195" s="325">
        <v>50</v>
      </c>
      <c r="E20195" s="46">
        <v>31000</v>
      </c>
      <c r="F20195" s="130">
        <f t="shared" si="316"/>
        <v>1550000</v>
      </c>
      <c r="G20195" s="69"/>
    </row>
    <row r="20196" spans="1:7" ht="18" customHeight="1">
      <c r="A20196" s="323"/>
      <c r="B20196" s="302"/>
      <c r="C20196" s="325"/>
      <c r="D20196" s="325"/>
      <c r="E20196" s="46"/>
      <c r="F20196" s="130">
        <f t="shared" si="316"/>
        <v>0</v>
      </c>
      <c r="G20196" s="69"/>
    </row>
    <row r="20197" spans="1:7" ht="18" customHeight="1">
      <c r="A20197" s="323" t="s">
        <v>56</v>
      </c>
      <c r="B20197" s="302" t="s">
        <v>13</v>
      </c>
      <c r="C20197" s="325" t="s">
        <v>60</v>
      </c>
      <c r="D20197" s="325">
        <v>40</v>
      </c>
      <c r="E20197" s="46">
        <v>31500</v>
      </c>
      <c r="F20197" s="130">
        <f t="shared" si="316"/>
        <v>1260000</v>
      </c>
      <c r="G20197" s="86">
        <f>F20197</f>
        <v>1260000</v>
      </c>
    </row>
    <row r="20198" spans="1:7" ht="18" customHeight="1">
      <c r="A20198" s="323"/>
      <c r="B20198" s="302"/>
      <c r="C20198" s="325"/>
      <c r="D20198" s="325"/>
      <c r="E20198" s="46"/>
      <c r="F20198" s="130">
        <f t="shared" si="316"/>
        <v>0</v>
      </c>
      <c r="G20198" s="69"/>
    </row>
    <row r="20199" spans="1:7" ht="18" customHeight="1">
      <c r="A20199" s="323" t="s">
        <v>2938</v>
      </c>
      <c r="B20199" s="302" t="s">
        <v>13</v>
      </c>
      <c r="C20199" s="325" t="s">
        <v>60</v>
      </c>
      <c r="D20199" s="325">
        <v>50</v>
      </c>
      <c r="E20199" s="46">
        <v>31000</v>
      </c>
      <c r="F20199" s="130">
        <f t="shared" si="316"/>
        <v>1550000</v>
      </c>
      <c r="G20199" s="86">
        <f>F20199</f>
        <v>1550000</v>
      </c>
    </row>
    <row r="20200" spans="1:7" ht="18" customHeight="1">
      <c r="A20200" s="323"/>
      <c r="B20200" s="302"/>
      <c r="C20200" s="325"/>
      <c r="D20200" s="325"/>
      <c r="E20200" s="46"/>
      <c r="F20200" s="130">
        <f t="shared" si="316"/>
        <v>0</v>
      </c>
      <c r="G20200" s="86"/>
    </row>
    <row r="20201" spans="1:7" ht="18" customHeight="1">
      <c r="A20201" s="323" t="s">
        <v>2803</v>
      </c>
      <c r="B20201" s="302" t="s">
        <v>13</v>
      </c>
      <c r="C20201" s="325" t="s">
        <v>703</v>
      </c>
      <c r="D20201" s="325">
        <v>524.4</v>
      </c>
      <c r="E20201" s="46">
        <v>31000</v>
      </c>
      <c r="F20201" s="130">
        <f t="shared" si="316"/>
        <v>16256400</v>
      </c>
      <c r="G20201" s="86">
        <f>F20201</f>
        <v>16256400</v>
      </c>
    </row>
    <row r="20202" spans="1:7" ht="18" customHeight="1">
      <c r="A20202" s="323"/>
      <c r="B20202" s="302"/>
      <c r="C20202" s="325"/>
      <c r="D20202" s="325"/>
      <c r="E20202" s="46"/>
      <c r="F20202" s="130">
        <f t="shared" si="316"/>
        <v>0</v>
      </c>
      <c r="G20202" s="86"/>
    </row>
    <row r="20203" spans="1:7" ht="18" customHeight="1">
      <c r="A20203" s="323" t="s">
        <v>2729</v>
      </c>
      <c r="B20203" s="302" t="s">
        <v>13</v>
      </c>
      <c r="C20203" s="325" t="s">
        <v>60</v>
      </c>
      <c r="D20203" s="325">
        <v>10</v>
      </c>
      <c r="E20203" s="46">
        <v>31000</v>
      </c>
      <c r="F20203" s="130">
        <f t="shared" si="316"/>
        <v>310000</v>
      </c>
      <c r="G20203" s="86">
        <f>SUM(F20203:F20204)</f>
        <v>620000</v>
      </c>
    </row>
    <row r="20204" spans="1:7" ht="18" customHeight="1">
      <c r="A20204" s="323"/>
      <c r="B20204" s="302" t="s">
        <v>13</v>
      </c>
      <c r="C20204" s="325" t="s">
        <v>14</v>
      </c>
      <c r="D20204" s="325">
        <v>10</v>
      </c>
      <c r="E20204" s="46">
        <v>31000</v>
      </c>
      <c r="F20204" s="130">
        <f t="shared" si="316"/>
        <v>310000</v>
      </c>
      <c r="G20204" s="69"/>
    </row>
    <row r="20205" spans="1:7" ht="18" customHeight="1">
      <c r="A20205" s="323"/>
      <c r="B20205" s="302"/>
      <c r="C20205" s="325"/>
      <c r="D20205" s="325"/>
      <c r="E20205" s="46"/>
      <c r="F20205" s="130">
        <f t="shared" si="316"/>
        <v>0</v>
      </c>
      <c r="G20205" s="69"/>
    </row>
    <row r="20206" spans="1:7" ht="18" customHeight="1">
      <c r="A20206" s="323" t="s">
        <v>2349</v>
      </c>
      <c r="B20206" s="302" t="s">
        <v>13</v>
      </c>
      <c r="C20206" s="325" t="s">
        <v>59</v>
      </c>
      <c r="D20206" s="325">
        <v>20</v>
      </c>
      <c r="E20206" s="46">
        <v>30000</v>
      </c>
      <c r="F20206" s="130">
        <f t="shared" si="316"/>
        <v>600000</v>
      </c>
      <c r="G20206" s="86">
        <f>SUM(F20206:F20209)</f>
        <v>3720000</v>
      </c>
    </row>
    <row r="20207" spans="1:7" ht="18" customHeight="1">
      <c r="A20207" s="323"/>
      <c r="B20207" s="302" t="s">
        <v>13</v>
      </c>
      <c r="C20207" s="325" t="s">
        <v>3877</v>
      </c>
      <c r="D20207" s="325">
        <v>25.5</v>
      </c>
      <c r="E20207" s="46">
        <v>30000</v>
      </c>
      <c r="F20207" s="130">
        <f t="shared" si="316"/>
        <v>765000</v>
      </c>
      <c r="G20207" s="69"/>
    </row>
    <row r="20208" spans="1:7" ht="18" customHeight="1">
      <c r="A20208" s="323"/>
      <c r="B20208" s="302" t="s">
        <v>13</v>
      </c>
      <c r="C20208" s="325" t="s">
        <v>3330</v>
      </c>
      <c r="D20208" s="325">
        <v>28.5</v>
      </c>
      <c r="E20208" s="46">
        <v>30000</v>
      </c>
      <c r="F20208" s="130">
        <f t="shared" si="316"/>
        <v>855000</v>
      </c>
      <c r="G20208" s="69"/>
    </row>
    <row r="20209" spans="1:8" ht="18" customHeight="1">
      <c r="A20209" s="323"/>
      <c r="B20209" s="302" t="s">
        <v>13</v>
      </c>
      <c r="C20209" s="325" t="s">
        <v>60</v>
      </c>
      <c r="D20209" s="325">
        <v>50</v>
      </c>
      <c r="E20209" s="46">
        <v>30000</v>
      </c>
      <c r="F20209" s="130">
        <f t="shared" si="316"/>
        <v>1500000</v>
      </c>
      <c r="G20209" s="69"/>
    </row>
    <row r="20210" spans="1:8" ht="18" customHeight="1">
      <c r="A20210" s="323"/>
      <c r="B20210" s="302"/>
      <c r="C20210" s="325"/>
      <c r="D20210" s="325"/>
      <c r="E20210" s="46"/>
      <c r="F20210" s="130">
        <f t="shared" si="316"/>
        <v>0</v>
      </c>
      <c r="G20210" s="69"/>
    </row>
    <row r="20211" spans="1:8" ht="18" customHeight="1">
      <c r="A20211" s="323" t="s">
        <v>2950</v>
      </c>
      <c r="B20211" s="302" t="s">
        <v>13</v>
      </c>
      <c r="C20211" s="325" t="s">
        <v>43</v>
      </c>
      <c r="D20211" s="325">
        <v>10</v>
      </c>
      <c r="E20211" s="46">
        <v>31500</v>
      </c>
      <c r="F20211" s="130">
        <f t="shared" si="316"/>
        <v>315000</v>
      </c>
      <c r="G20211" s="86">
        <f>SUM(F20211:F20215)</f>
        <v>2205000</v>
      </c>
    </row>
    <row r="20212" spans="1:8" ht="18" customHeight="1">
      <c r="A20212" s="323"/>
      <c r="B20212" s="302" t="s">
        <v>13</v>
      </c>
      <c r="C20212" s="325" t="s">
        <v>22</v>
      </c>
      <c r="D20212" s="325">
        <v>10</v>
      </c>
      <c r="E20212" s="46">
        <v>31500</v>
      </c>
      <c r="F20212" s="130">
        <f t="shared" si="316"/>
        <v>315000</v>
      </c>
      <c r="G20212" s="69"/>
    </row>
    <row r="20213" spans="1:8" ht="18" customHeight="1">
      <c r="A20213" s="323"/>
      <c r="B20213" s="302" t="s">
        <v>13</v>
      </c>
      <c r="C20213" s="325" t="s">
        <v>59</v>
      </c>
      <c r="D20213" s="325">
        <v>20</v>
      </c>
      <c r="E20213" s="46">
        <v>31500</v>
      </c>
      <c r="F20213" s="130">
        <f t="shared" si="316"/>
        <v>630000</v>
      </c>
      <c r="G20213" s="69"/>
    </row>
    <row r="20214" spans="1:8" ht="18" customHeight="1">
      <c r="A20214" s="323"/>
      <c r="B20214" s="302" t="s">
        <v>13</v>
      </c>
      <c r="C20214" s="325" t="s">
        <v>60</v>
      </c>
      <c r="D20214" s="325">
        <v>20</v>
      </c>
      <c r="E20214" s="46">
        <v>31500</v>
      </c>
      <c r="F20214" s="130">
        <f t="shared" si="316"/>
        <v>630000</v>
      </c>
      <c r="G20214" s="69"/>
    </row>
    <row r="20215" spans="1:8" ht="18" customHeight="1">
      <c r="A20215" s="323"/>
      <c r="B20215" s="302" t="s">
        <v>13</v>
      </c>
      <c r="C20215" s="325" t="s">
        <v>14</v>
      </c>
      <c r="D20215" s="325">
        <v>10</v>
      </c>
      <c r="E20215" s="46">
        <v>31500</v>
      </c>
      <c r="F20215" s="130">
        <f t="shared" si="316"/>
        <v>315000</v>
      </c>
      <c r="G20215" s="69"/>
    </row>
    <row r="20216" spans="1:8" ht="18" customHeight="1">
      <c r="A20216" s="323"/>
      <c r="B20216" s="302"/>
      <c r="C20216" s="325"/>
      <c r="D20216" s="325"/>
      <c r="E20216" s="46"/>
      <c r="F20216" s="130">
        <f t="shared" si="316"/>
        <v>0</v>
      </c>
      <c r="G20216" s="69"/>
    </row>
    <row r="20217" spans="1:8" ht="18" customHeight="1">
      <c r="A20217" s="323" t="s">
        <v>3890</v>
      </c>
      <c r="B20217" s="302" t="s">
        <v>13</v>
      </c>
      <c r="C20217" s="325" t="s">
        <v>60</v>
      </c>
      <c r="D20217" s="325">
        <v>20</v>
      </c>
      <c r="E20217" s="46">
        <v>31000</v>
      </c>
      <c r="F20217" s="130">
        <f t="shared" si="316"/>
        <v>620000</v>
      </c>
      <c r="G20217" s="86">
        <f>SUM(F20217:F20219)</f>
        <v>1280000</v>
      </c>
    </row>
    <row r="20218" spans="1:8" ht="18" customHeight="1">
      <c r="A20218" s="323"/>
      <c r="B20218" s="302" t="s">
        <v>13</v>
      </c>
      <c r="C20218" s="325" t="s">
        <v>14</v>
      </c>
      <c r="D20218" s="325">
        <v>10</v>
      </c>
      <c r="E20218" s="46">
        <v>31000</v>
      </c>
      <c r="F20218" s="130">
        <f t="shared" si="316"/>
        <v>310000</v>
      </c>
      <c r="G20218" s="69"/>
    </row>
    <row r="20219" spans="1:8" ht="18" customHeight="1">
      <c r="A20219" s="323"/>
      <c r="B20219" s="302" t="s">
        <v>23</v>
      </c>
      <c r="C20219" s="325" t="s">
        <v>15</v>
      </c>
      <c r="D20219" s="325">
        <v>10</v>
      </c>
      <c r="E20219" s="46">
        <v>35000</v>
      </c>
      <c r="F20219" s="130">
        <f t="shared" si="316"/>
        <v>350000</v>
      </c>
      <c r="G20219" s="69"/>
    </row>
    <row r="20220" spans="1:8" ht="18" customHeight="1">
      <c r="A20220" s="323"/>
      <c r="B20220" s="302"/>
      <c r="C20220" s="325"/>
      <c r="D20220" s="325"/>
      <c r="E20220" s="46"/>
      <c r="F20220" s="130">
        <f t="shared" si="316"/>
        <v>0</v>
      </c>
      <c r="G20220" s="69"/>
    </row>
    <row r="20221" spans="1:8" ht="18" customHeight="1">
      <c r="A20221" s="323" t="s">
        <v>2273</v>
      </c>
      <c r="B20221" s="302" t="s">
        <v>13</v>
      </c>
      <c r="C20221" s="325" t="s">
        <v>59</v>
      </c>
      <c r="D20221" s="325">
        <v>100</v>
      </c>
      <c r="E20221" s="46">
        <v>31000</v>
      </c>
      <c r="F20221" s="130">
        <f t="shared" si="316"/>
        <v>3100000</v>
      </c>
      <c r="G20221" s="86">
        <f>F20221</f>
        <v>3100000</v>
      </c>
    </row>
    <row r="20222" spans="1:8" ht="18" customHeight="1">
      <c r="A20222" s="323"/>
      <c r="B20222" s="302"/>
      <c r="C20222" s="325"/>
      <c r="D20222" s="325"/>
      <c r="E20222" s="46"/>
      <c r="F20222" s="130">
        <f t="shared" ref="F20222:F20268" si="317">E20222*D20222</f>
        <v>0</v>
      </c>
      <c r="G20222" s="69"/>
    </row>
    <row r="20223" spans="1:8" ht="18" customHeight="1">
      <c r="A20223" s="323" t="s">
        <v>448</v>
      </c>
      <c r="B20223" s="302" t="s">
        <v>13</v>
      </c>
      <c r="C20223" s="325" t="s">
        <v>3887</v>
      </c>
      <c r="D20223" s="325">
        <f>194.2+37.1</f>
        <v>231.29999999999998</v>
      </c>
      <c r="E20223" s="46">
        <v>31000</v>
      </c>
      <c r="F20223" s="130">
        <f t="shared" si="317"/>
        <v>7170299.9999999991</v>
      </c>
      <c r="G20223" s="86">
        <f>SUM(F20223:F20224)</f>
        <v>8208799.9999999991</v>
      </c>
      <c r="H20223" s="277" t="s">
        <v>2474</v>
      </c>
    </row>
    <row r="20224" spans="1:8" ht="18" customHeight="1">
      <c r="A20224" s="323"/>
      <c r="B20224" s="302" t="s">
        <v>13</v>
      </c>
      <c r="C20224" s="325" t="s">
        <v>3888</v>
      </c>
      <c r="D20224" s="325">
        <v>33.5</v>
      </c>
      <c r="E20224" s="46">
        <v>31000</v>
      </c>
      <c r="F20224" s="130">
        <f t="shared" si="317"/>
        <v>1038500</v>
      </c>
      <c r="G20224" s="69"/>
    </row>
    <row r="20225" spans="1:8" ht="18" customHeight="1">
      <c r="A20225" s="323"/>
      <c r="B20225" s="302"/>
      <c r="C20225" s="325"/>
      <c r="D20225" s="325"/>
      <c r="E20225" s="46"/>
      <c r="F20225" s="130">
        <f t="shared" si="317"/>
        <v>0</v>
      </c>
      <c r="G20225" s="69"/>
    </row>
    <row r="20226" spans="1:8" ht="18" customHeight="1">
      <c r="A20226" s="323" t="s">
        <v>2231</v>
      </c>
      <c r="B20226" s="302" t="s">
        <v>13</v>
      </c>
      <c r="C20226" s="325" t="s">
        <v>3875</v>
      </c>
      <c r="D20226" s="325">
        <v>99.8</v>
      </c>
      <c r="E20226" s="46">
        <v>32500</v>
      </c>
      <c r="F20226" s="130">
        <f t="shared" si="317"/>
        <v>3243500</v>
      </c>
      <c r="G20226" s="86">
        <f>SUM(F20226:F20229)</f>
        <v>13222700</v>
      </c>
      <c r="H20226" s="277" t="s">
        <v>2474</v>
      </c>
    </row>
    <row r="20227" spans="1:8" ht="18" customHeight="1">
      <c r="A20227" s="323"/>
      <c r="B20227" s="302" t="s">
        <v>31</v>
      </c>
      <c r="C20227" s="325" t="s">
        <v>46</v>
      </c>
      <c r="D20227" s="325">
        <v>59.2</v>
      </c>
      <c r="E20227" s="46">
        <v>38500</v>
      </c>
      <c r="F20227" s="130">
        <f t="shared" si="317"/>
        <v>2279200</v>
      </c>
      <c r="G20227" s="69"/>
    </row>
    <row r="20228" spans="1:8" ht="18" customHeight="1">
      <c r="A20228" s="323"/>
      <c r="B20228" s="302" t="s">
        <v>31</v>
      </c>
      <c r="C20228" s="325" t="s">
        <v>948</v>
      </c>
      <c r="D20228" s="325">
        <v>140</v>
      </c>
      <c r="E20228" s="46">
        <v>38500</v>
      </c>
      <c r="F20228" s="130">
        <f t="shared" si="317"/>
        <v>5390000</v>
      </c>
      <c r="G20228" s="69"/>
    </row>
    <row r="20229" spans="1:8" ht="18" customHeight="1">
      <c r="A20229" s="323"/>
      <c r="B20229" s="302" t="s">
        <v>31</v>
      </c>
      <c r="C20229" s="325" t="s">
        <v>581</v>
      </c>
      <c r="D20229" s="325">
        <v>60</v>
      </c>
      <c r="E20229" s="46">
        <v>38500</v>
      </c>
      <c r="F20229" s="130">
        <f t="shared" si="317"/>
        <v>2310000</v>
      </c>
      <c r="G20229" s="69"/>
    </row>
    <row r="20230" spans="1:8" ht="18" customHeight="1">
      <c r="A20230" s="323"/>
      <c r="B20230" s="302"/>
      <c r="C20230" s="325"/>
      <c r="D20230" s="325"/>
      <c r="E20230" s="46"/>
      <c r="F20230" s="130">
        <f t="shared" si="317"/>
        <v>0</v>
      </c>
      <c r="G20230" s="69"/>
    </row>
    <row r="20231" spans="1:8" ht="18" customHeight="1">
      <c r="A20231" s="323" t="s">
        <v>330</v>
      </c>
      <c r="B20231" s="302" t="s">
        <v>13</v>
      </c>
      <c r="C20231" s="325" t="s">
        <v>369</v>
      </c>
      <c r="D20231" s="325">
        <v>101.4</v>
      </c>
      <c r="E20231" s="46">
        <v>31000</v>
      </c>
      <c r="F20231" s="130">
        <f t="shared" si="317"/>
        <v>3143400</v>
      </c>
      <c r="G20231" s="86">
        <f>F20231</f>
        <v>3143400</v>
      </c>
      <c r="H20231" s="277" t="s">
        <v>2474</v>
      </c>
    </row>
    <row r="20232" spans="1:8" ht="18" customHeight="1">
      <c r="A20232" s="323"/>
      <c r="B20232" s="302"/>
      <c r="C20232" s="325"/>
      <c r="D20232" s="325"/>
      <c r="E20232" s="46"/>
      <c r="F20232" s="130">
        <f t="shared" si="317"/>
        <v>0</v>
      </c>
      <c r="G20232" s="69"/>
    </row>
    <row r="20233" spans="1:8" ht="18" customHeight="1">
      <c r="A20233" s="323" t="s">
        <v>418</v>
      </c>
      <c r="B20233" s="302" t="s">
        <v>23</v>
      </c>
      <c r="C20233" s="325" t="s">
        <v>78</v>
      </c>
      <c r="D20233" s="325">
        <v>314.5</v>
      </c>
      <c r="E20233" s="46">
        <v>35000</v>
      </c>
      <c r="F20233" s="130">
        <f t="shared" si="317"/>
        <v>11007500</v>
      </c>
      <c r="G20233" s="86">
        <f>F20233</f>
        <v>11007500</v>
      </c>
      <c r="H20233" s="277" t="s">
        <v>2474</v>
      </c>
    </row>
    <row r="20234" spans="1:8" ht="18" customHeight="1">
      <c r="A20234" s="323"/>
      <c r="B20234" s="302"/>
      <c r="C20234" s="325"/>
      <c r="D20234" s="325"/>
      <c r="E20234" s="46"/>
      <c r="F20234" s="130">
        <f t="shared" si="317"/>
        <v>0</v>
      </c>
      <c r="G20234" s="69"/>
    </row>
    <row r="20235" spans="1:8" ht="18" customHeight="1">
      <c r="A20235" s="323" t="s">
        <v>457</v>
      </c>
      <c r="B20235" s="302" t="s">
        <v>31</v>
      </c>
      <c r="C20235" s="325" t="s">
        <v>3671</v>
      </c>
      <c r="D20235" s="325">
        <v>428.8</v>
      </c>
      <c r="E20235" s="46">
        <v>35500</v>
      </c>
      <c r="F20235" s="130">
        <f t="shared" si="317"/>
        <v>15222400</v>
      </c>
      <c r="G20235" s="86">
        <f>SUM(F20235:F20236)</f>
        <v>15996300</v>
      </c>
      <c r="H20235" s="277" t="s">
        <v>2474</v>
      </c>
    </row>
    <row r="20236" spans="1:8" ht="18" customHeight="1">
      <c r="A20236" s="323"/>
      <c r="B20236" s="302" t="s">
        <v>31</v>
      </c>
      <c r="C20236" s="325" t="s">
        <v>3891</v>
      </c>
      <c r="D20236" s="325">
        <v>21.8</v>
      </c>
      <c r="E20236" s="46">
        <v>35500</v>
      </c>
      <c r="F20236" s="130">
        <f t="shared" si="317"/>
        <v>773900</v>
      </c>
      <c r="G20236" s="86"/>
    </row>
    <row r="20237" spans="1:8" ht="18" customHeight="1">
      <c r="A20237" s="323"/>
      <c r="B20237" s="302"/>
      <c r="C20237" s="325"/>
      <c r="D20237" s="325"/>
      <c r="E20237" s="46"/>
      <c r="F20237" s="130">
        <f t="shared" si="317"/>
        <v>0</v>
      </c>
      <c r="G20237" s="69"/>
    </row>
    <row r="20238" spans="1:8" ht="18" customHeight="1">
      <c r="A20238" s="323" t="s">
        <v>51</v>
      </c>
      <c r="B20238" s="302" t="s">
        <v>31</v>
      </c>
      <c r="C20238" s="325" t="s">
        <v>3889</v>
      </c>
      <c r="D20238" s="325">
        <v>50</v>
      </c>
      <c r="E20238" s="46">
        <v>35500</v>
      </c>
      <c r="F20238" s="130">
        <f t="shared" si="317"/>
        <v>1775000</v>
      </c>
      <c r="G20238" s="86">
        <f>SUM(F20238:F20239)</f>
        <v>6575000</v>
      </c>
      <c r="H20238" s="277" t="s">
        <v>2474</v>
      </c>
    </row>
    <row r="20239" spans="1:8" ht="18" customHeight="1">
      <c r="A20239" s="323"/>
      <c r="B20239" s="302" t="s">
        <v>31</v>
      </c>
      <c r="C20239" s="325" t="s">
        <v>3876</v>
      </c>
      <c r="D20239" s="325">
        <v>150</v>
      </c>
      <c r="E20239" s="46">
        <v>32000</v>
      </c>
      <c r="F20239" s="130">
        <f t="shared" si="317"/>
        <v>4800000</v>
      </c>
      <c r="G20239" s="69"/>
    </row>
    <row r="20240" spans="1:8" ht="18" customHeight="1">
      <c r="A20240" s="323"/>
      <c r="B20240" s="302"/>
      <c r="C20240" s="325"/>
      <c r="D20240" s="325"/>
      <c r="E20240" s="46"/>
      <c r="F20240" s="130">
        <f t="shared" si="317"/>
        <v>0</v>
      </c>
      <c r="G20240" s="69"/>
    </row>
    <row r="20241" spans="1:8" ht="18" customHeight="1">
      <c r="A20241" s="323" t="s">
        <v>1843</v>
      </c>
      <c r="B20241" s="302" t="s">
        <v>23</v>
      </c>
      <c r="C20241" s="325" t="s">
        <v>170</v>
      </c>
      <c r="D20241" s="325">
        <v>50.9</v>
      </c>
      <c r="E20241" s="46">
        <v>35000</v>
      </c>
      <c r="F20241" s="130">
        <f t="shared" si="317"/>
        <v>1781500</v>
      </c>
      <c r="G20241" s="86">
        <f>SUM(F20241:F20245)</f>
        <v>22087150</v>
      </c>
      <c r="H20241" s="277" t="s">
        <v>2474</v>
      </c>
    </row>
    <row r="20242" spans="1:8" ht="18" customHeight="1">
      <c r="A20242" s="323"/>
      <c r="B20242" s="302" t="s">
        <v>31</v>
      </c>
      <c r="C20242" s="325" t="s">
        <v>370</v>
      </c>
      <c r="D20242" s="325">
        <v>316.2</v>
      </c>
      <c r="E20242" s="46">
        <v>33500</v>
      </c>
      <c r="F20242" s="130">
        <f t="shared" si="317"/>
        <v>10592700</v>
      </c>
      <c r="G20242" s="69"/>
    </row>
    <row r="20243" spans="1:8" ht="18" customHeight="1">
      <c r="A20243" s="323"/>
      <c r="B20243" s="302" t="s">
        <v>31</v>
      </c>
      <c r="C20243" s="325" t="s">
        <v>170</v>
      </c>
      <c r="D20243" s="325">
        <v>104.9</v>
      </c>
      <c r="E20243" s="46">
        <v>33500</v>
      </c>
      <c r="F20243" s="130">
        <f t="shared" si="317"/>
        <v>3514150</v>
      </c>
      <c r="G20243" s="69"/>
    </row>
    <row r="20244" spans="1:8" ht="18" customHeight="1">
      <c r="A20244" s="323"/>
      <c r="B20244" s="302" t="s">
        <v>31</v>
      </c>
      <c r="C20244" s="325" t="s">
        <v>128</v>
      </c>
      <c r="D20244" s="325">
        <v>109.8</v>
      </c>
      <c r="E20244" s="46">
        <v>33500</v>
      </c>
      <c r="F20244" s="130">
        <f t="shared" si="317"/>
        <v>3678300</v>
      </c>
      <c r="G20244" s="69"/>
    </row>
    <row r="20245" spans="1:8" ht="18" customHeight="1">
      <c r="A20245" s="323"/>
      <c r="B20245" s="302" t="s">
        <v>31</v>
      </c>
      <c r="C20245" s="325" t="s">
        <v>85</v>
      </c>
      <c r="D20245" s="325">
        <v>71</v>
      </c>
      <c r="E20245" s="46">
        <v>35500</v>
      </c>
      <c r="F20245" s="130">
        <f t="shared" si="317"/>
        <v>2520500</v>
      </c>
      <c r="G20245" s="69"/>
    </row>
    <row r="20246" spans="1:8" ht="18" customHeight="1">
      <c r="A20246" s="323"/>
      <c r="B20246" s="302"/>
      <c r="C20246" s="325"/>
      <c r="D20246" s="325"/>
      <c r="E20246" s="46"/>
      <c r="F20246" s="130">
        <f t="shared" si="317"/>
        <v>0</v>
      </c>
      <c r="G20246" s="69"/>
    </row>
    <row r="20247" spans="1:8" ht="18" customHeight="1">
      <c r="A20247" s="323" t="s">
        <v>145</v>
      </c>
      <c r="B20247" s="439" t="s">
        <v>816</v>
      </c>
      <c r="C20247" s="430" t="s">
        <v>1318</v>
      </c>
      <c r="D20247" s="430">
        <v>-25</v>
      </c>
      <c r="E20247" s="54">
        <v>28500</v>
      </c>
      <c r="F20247" s="140">
        <f t="shared" si="317"/>
        <v>-712500</v>
      </c>
      <c r="G20247" s="86">
        <f>F20247</f>
        <v>-712500</v>
      </c>
    </row>
    <row r="20248" spans="1:8" ht="18" customHeight="1">
      <c r="A20248" s="323"/>
      <c r="B20248" s="302"/>
      <c r="C20248" s="325"/>
      <c r="D20248" s="325"/>
      <c r="E20248" s="46"/>
      <c r="F20248" s="130">
        <f t="shared" si="317"/>
        <v>0</v>
      </c>
      <c r="G20248" s="69"/>
    </row>
    <row r="20249" spans="1:8" ht="18" customHeight="1">
      <c r="A20249" s="323" t="s">
        <v>779</v>
      </c>
      <c r="B20249" s="302" t="s">
        <v>1011</v>
      </c>
      <c r="C20249" s="325"/>
      <c r="D20249" s="325">
        <v>200</v>
      </c>
      <c r="E20249" s="46">
        <v>29500</v>
      </c>
      <c r="F20249" s="130">
        <f t="shared" si="317"/>
        <v>5900000</v>
      </c>
      <c r="G20249" s="86">
        <f>F20249</f>
        <v>5900000</v>
      </c>
    </row>
    <row r="20250" spans="1:8" ht="18" customHeight="1">
      <c r="A20250" s="323"/>
      <c r="B20250" s="302"/>
      <c r="C20250" s="325"/>
      <c r="D20250" s="325"/>
      <c r="E20250" s="46"/>
      <c r="F20250" s="130">
        <f t="shared" si="317"/>
        <v>0</v>
      </c>
      <c r="G20250" s="69"/>
    </row>
    <row r="20251" spans="1:8" ht="18" customHeight="1">
      <c r="A20251" s="323" t="s">
        <v>2492</v>
      </c>
      <c r="B20251" s="302" t="s">
        <v>13</v>
      </c>
      <c r="C20251" s="325" t="s">
        <v>43</v>
      </c>
      <c r="D20251" s="325">
        <v>10</v>
      </c>
      <c r="E20251" s="46">
        <v>31000</v>
      </c>
      <c r="F20251" s="130">
        <f t="shared" si="317"/>
        <v>310000</v>
      </c>
      <c r="G20251" s="86">
        <f>SUM(F20251:F20253)</f>
        <v>1550000</v>
      </c>
    </row>
    <row r="20252" spans="1:8" ht="18" customHeight="1">
      <c r="A20252" s="323"/>
      <c r="B20252" s="302" t="s">
        <v>13</v>
      </c>
      <c r="C20252" s="325" t="s">
        <v>22</v>
      </c>
      <c r="D20252" s="325">
        <v>10</v>
      </c>
      <c r="E20252" s="46">
        <v>31000</v>
      </c>
      <c r="F20252" s="130">
        <f t="shared" si="317"/>
        <v>310000</v>
      </c>
      <c r="G20252" s="69"/>
    </row>
    <row r="20253" spans="1:8" ht="18" customHeight="1">
      <c r="A20253" s="323"/>
      <c r="B20253" s="302" t="s">
        <v>13</v>
      </c>
      <c r="C20253" s="325" t="s">
        <v>735</v>
      </c>
      <c r="D20253" s="325">
        <v>30</v>
      </c>
      <c r="E20253" s="46">
        <v>31000</v>
      </c>
      <c r="F20253" s="130">
        <f t="shared" si="317"/>
        <v>930000</v>
      </c>
      <c r="G20253" s="69"/>
    </row>
    <row r="20254" spans="1:8" ht="18" customHeight="1">
      <c r="A20254" s="323"/>
      <c r="B20254" s="302"/>
      <c r="C20254" s="325"/>
      <c r="D20254" s="325"/>
      <c r="E20254" s="46"/>
      <c r="F20254" s="130">
        <f t="shared" si="317"/>
        <v>0</v>
      </c>
      <c r="G20254" s="69"/>
    </row>
    <row r="20255" spans="1:8" ht="18" customHeight="1">
      <c r="A20255" s="323" t="s">
        <v>378</v>
      </c>
      <c r="B20255" s="439" t="s">
        <v>3878</v>
      </c>
      <c r="C20255" s="430"/>
      <c r="D20255" s="430">
        <v>-601</v>
      </c>
      <c r="E20255" s="54">
        <v>16000</v>
      </c>
      <c r="F20255" s="140">
        <f t="shared" si="317"/>
        <v>-9616000</v>
      </c>
      <c r="G20255" s="86">
        <f>F20255</f>
        <v>-9616000</v>
      </c>
    </row>
    <row r="20256" spans="1:8" ht="18" customHeight="1">
      <c r="A20256" s="323"/>
      <c r="B20256" s="302"/>
      <c r="C20256" s="325"/>
      <c r="D20256" s="325"/>
      <c r="E20256" s="46"/>
      <c r="F20256" s="130">
        <f t="shared" si="317"/>
        <v>0</v>
      </c>
      <c r="G20256" s="69"/>
    </row>
    <row r="20257" spans="1:8" ht="18" customHeight="1">
      <c r="A20257" s="323" t="s">
        <v>727</v>
      </c>
      <c r="B20257" s="439" t="s">
        <v>3881</v>
      </c>
      <c r="C20257" s="430"/>
      <c r="D20257" s="430">
        <v>-4.5999999999999996</v>
      </c>
      <c r="E20257" s="54">
        <v>36000</v>
      </c>
      <c r="F20257" s="140">
        <f t="shared" si="317"/>
        <v>-165600</v>
      </c>
      <c r="G20257" s="86">
        <f>SUM(F20257:F20258)</f>
        <v>-255800</v>
      </c>
    </row>
    <row r="20258" spans="1:8" ht="18" customHeight="1">
      <c r="A20258" s="323"/>
      <c r="B20258" s="439" t="s">
        <v>3882</v>
      </c>
      <c r="C20258" s="430"/>
      <c r="D20258" s="430">
        <v>-2.2000000000000002</v>
      </c>
      <c r="E20258" s="54">
        <v>41000</v>
      </c>
      <c r="F20258" s="140">
        <f t="shared" si="317"/>
        <v>-90200.000000000015</v>
      </c>
      <c r="G20258" s="69"/>
    </row>
    <row r="20259" spans="1:8" ht="18" customHeight="1">
      <c r="A20259" s="323"/>
      <c r="B20259" s="302"/>
      <c r="C20259" s="325"/>
      <c r="D20259" s="325"/>
      <c r="E20259" s="46"/>
      <c r="F20259" s="130">
        <f t="shared" si="317"/>
        <v>0</v>
      </c>
      <c r="G20259" s="69"/>
    </row>
    <row r="20260" spans="1:8" ht="18" customHeight="1">
      <c r="A20260" s="323" t="s">
        <v>154</v>
      </c>
      <c r="B20260" s="444" t="s">
        <v>798</v>
      </c>
      <c r="C20260" s="482" t="s">
        <v>799</v>
      </c>
      <c r="D20260" s="482">
        <v>30</v>
      </c>
      <c r="E20260" s="116">
        <v>41000</v>
      </c>
      <c r="F20260" s="131">
        <f t="shared" si="317"/>
        <v>1230000</v>
      </c>
      <c r="G20260" s="86">
        <f>SUM(F20260:F20261)</f>
        <v>3280000</v>
      </c>
      <c r="H20260" s="277" t="s">
        <v>2474</v>
      </c>
    </row>
    <row r="20261" spans="1:8" ht="18" customHeight="1">
      <c r="A20261" s="323"/>
      <c r="B20261" s="444" t="s">
        <v>2877</v>
      </c>
      <c r="C20261" s="482" t="s">
        <v>3883</v>
      </c>
      <c r="D20261" s="482">
        <v>50</v>
      </c>
      <c r="E20261" s="116">
        <v>41000</v>
      </c>
      <c r="F20261" s="131">
        <f t="shared" si="317"/>
        <v>2050000</v>
      </c>
      <c r="G20261" s="69"/>
    </row>
    <row r="20262" spans="1:8" ht="18" customHeight="1">
      <c r="A20262" s="323"/>
      <c r="B20262" s="302"/>
      <c r="C20262" s="325"/>
      <c r="D20262" s="325"/>
      <c r="E20262" s="46"/>
      <c r="F20262" s="130">
        <f t="shared" si="317"/>
        <v>0</v>
      </c>
      <c r="G20262" s="69"/>
    </row>
    <row r="20263" spans="1:8" ht="18" customHeight="1">
      <c r="A20263" s="458" t="s">
        <v>2448</v>
      </c>
      <c r="B20263" s="302" t="s">
        <v>31</v>
      </c>
      <c r="C20263" s="325" t="s">
        <v>3884</v>
      </c>
      <c r="D20263" s="325">
        <v>33.4</v>
      </c>
      <c r="E20263" s="46">
        <v>35500</v>
      </c>
      <c r="F20263" s="130">
        <f t="shared" si="317"/>
        <v>1185700</v>
      </c>
      <c r="G20263" s="86">
        <f>F20263</f>
        <v>1185700</v>
      </c>
      <c r="H20263" s="277" t="s">
        <v>2474</v>
      </c>
    </row>
    <row r="20264" spans="1:8" ht="18" customHeight="1">
      <c r="A20264" s="323"/>
      <c r="B20264" s="302"/>
      <c r="C20264" s="325"/>
      <c r="D20264" s="325"/>
      <c r="E20264" s="46"/>
      <c r="F20264" s="130">
        <f t="shared" si="317"/>
        <v>0</v>
      </c>
      <c r="G20264" s="69"/>
    </row>
    <row r="20265" spans="1:8" ht="18" customHeight="1">
      <c r="A20265" s="323" t="s">
        <v>2512</v>
      </c>
      <c r="B20265" s="480" t="s">
        <v>1355</v>
      </c>
      <c r="C20265" s="524" t="s">
        <v>54</v>
      </c>
      <c r="D20265" s="524">
        <v>500</v>
      </c>
      <c r="E20265" s="390">
        <v>37900</v>
      </c>
      <c r="F20265" s="391">
        <f t="shared" si="317"/>
        <v>18950000</v>
      </c>
      <c r="G20265" s="427">
        <f>SUM(F20265:F20268)</f>
        <v>80607500</v>
      </c>
      <c r="H20265" s="277" t="s">
        <v>2474</v>
      </c>
    </row>
    <row r="20266" spans="1:8" ht="18" customHeight="1">
      <c r="A20266" s="323"/>
      <c r="B20266" s="480" t="s">
        <v>790</v>
      </c>
      <c r="C20266" s="524" t="s">
        <v>54</v>
      </c>
      <c r="D20266" s="524">
        <v>300</v>
      </c>
      <c r="E20266" s="390">
        <v>37900</v>
      </c>
      <c r="F20266" s="391">
        <f t="shared" si="317"/>
        <v>11370000</v>
      </c>
      <c r="G20266" s="392"/>
    </row>
    <row r="20267" spans="1:8" ht="18" customHeight="1">
      <c r="A20267" s="323"/>
      <c r="B20267" s="480" t="s">
        <v>31</v>
      </c>
      <c r="C20267" s="524" t="s">
        <v>1298</v>
      </c>
      <c r="D20267" s="524">
        <v>300</v>
      </c>
      <c r="E20267" s="390">
        <v>35400</v>
      </c>
      <c r="F20267" s="391">
        <f t="shared" si="317"/>
        <v>10620000</v>
      </c>
      <c r="G20267" s="392"/>
    </row>
    <row r="20268" spans="1:8" ht="18" customHeight="1">
      <c r="A20268" s="323"/>
      <c r="B20268" s="480" t="s">
        <v>31</v>
      </c>
      <c r="C20268" s="524" t="s">
        <v>594</v>
      </c>
      <c r="D20268" s="524">
        <v>1075</v>
      </c>
      <c r="E20268" s="390">
        <v>36900</v>
      </c>
      <c r="F20268" s="391">
        <f t="shared" si="317"/>
        <v>39667500</v>
      </c>
      <c r="G20268" s="392"/>
    </row>
    <row r="20269" spans="1:8" ht="18" customHeight="1">
      <c r="A20269" s="323"/>
      <c r="B20269" s="302"/>
      <c r="C20269" s="325"/>
      <c r="D20269" s="325"/>
      <c r="E20269" s="46"/>
      <c r="F20269" s="130">
        <f t="shared" ref="F20269:F20344" si="318">E20269*D20269</f>
        <v>0</v>
      </c>
      <c r="G20269" s="69"/>
    </row>
    <row r="20270" spans="1:8" ht="18" customHeight="1">
      <c r="A20270" s="323" t="s">
        <v>316</v>
      </c>
      <c r="B20270" s="302" t="s">
        <v>13</v>
      </c>
      <c r="C20270" s="325" t="s">
        <v>130</v>
      </c>
      <c r="D20270" s="325">
        <v>115.7</v>
      </c>
      <c r="E20270" s="46">
        <v>31000</v>
      </c>
      <c r="F20270" s="130">
        <f t="shared" si="318"/>
        <v>3586700</v>
      </c>
      <c r="G20270" s="86">
        <f>SUM(F20270:F20271)</f>
        <v>5136700</v>
      </c>
      <c r="H20270" s="277" t="s">
        <v>2474</v>
      </c>
    </row>
    <row r="20271" spans="1:8" ht="18" customHeight="1">
      <c r="A20271" s="323"/>
      <c r="B20271" s="302" t="s">
        <v>13</v>
      </c>
      <c r="C20271" s="325" t="s">
        <v>3178</v>
      </c>
      <c r="D20271" s="325">
        <v>50</v>
      </c>
      <c r="E20271" s="46">
        <v>31000</v>
      </c>
      <c r="F20271" s="130">
        <f t="shared" si="318"/>
        <v>1550000</v>
      </c>
      <c r="G20271" s="86"/>
    </row>
    <row r="20272" spans="1:8" ht="18" customHeight="1">
      <c r="A20272" s="323"/>
      <c r="B20272" s="302"/>
      <c r="C20272" s="325"/>
      <c r="D20272" s="325"/>
      <c r="E20272" s="46"/>
      <c r="F20272" s="130">
        <f t="shared" si="318"/>
        <v>0</v>
      </c>
      <c r="G20272" s="69"/>
    </row>
    <row r="20273" spans="1:8" ht="18" customHeight="1">
      <c r="A20273" s="323" t="s">
        <v>88</v>
      </c>
      <c r="B20273" s="302" t="s">
        <v>13</v>
      </c>
      <c r="C20273" s="325" t="s">
        <v>369</v>
      </c>
      <c r="D20273" s="325">
        <v>93.6</v>
      </c>
      <c r="E20273" s="46">
        <v>30500</v>
      </c>
      <c r="F20273" s="130">
        <f t="shared" si="318"/>
        <v>2854800</v>
      </c>
      <c r="G20273" s="86">
        <f>SUM(F20273:F20275)</f>
        <v>44499500</v>
      </c>
      <c r="H20273" s="277" t="s">
        <v>2474</v>
      </c>
    </row>
    <row r="20274" spans="1:8" ht="18" customHeight="1">
      <c r="A20274" s="323"/>
      <c r="B20274" s="302" t="s">
        <v>13</v>
      </c>
      <c r="C20274" s="325" t="s">
        <v>442</v>
      </c>
      <c r="D20274" s="325">
        <v>609.4</v>
      </c>
      <c r="E20274" s="46">
        <v>30500</v>
      </c>
      <c r="F20274" s="130">
        <f t="shared" si="318"/>
        <v>18586700</v>
      </c>
      <c r="G20274" s="69"/>
    </row>
    <row r="20275" spans="1:8" ht="18" customHeight="1">
      <c r="A20275" s="323"/>
      <c r="B20275" s="302" t="s">
        <v>13</v>
      </c>
      <c r="C20275" s="325" t="s">
        <v>124</v>
      </c>
      <c r="D20275" s="325">
        <v>756</v>
      </c>
      <c r="E20275" s="46">
        <v>30500</v>
      </c>
      <c r="F20275" s="130">
        <f t="shared" si="318"/>
        <v>23058000</v>
      </c>
      <c r="G20275" s="69"/>
    </row>
    <row r="20276" spans="1:8" ht="18" customHeight="1">
      <c r="A20276" s="323"/>
      <c r="B20276" s="302"/>
      <c r="C20276" s="325"/>
      <c r="D20276" s="325"/>
      <c r="E20276" s="46"/>
      <c r="F20276" s="130">
        <f t="shared" si="318"/>
        <v>0</v>
      </c>
      <c r="G20276" s="69"/>
    </row>
    <row r="20277" spans="1:8" ht="18" customHeight="1">
      <c r="A20277" s="323" t="s">
        <v>210</v>
      </c>
      <c r="B20277" s="302" t="s">
        <v>1319</v>
      </c>
      <c r="C20277" s="325" t="s">
        <v>1320</v>
      </c>
      <c r="D20277" s="325">
        <v>441</v>
      </c>
      <c r="E20277" s="46">
        <v>32500</v>
      </c>
      <c r="F20277" s="130">
        <f t="shared" si="318"/>
        <v>14332500</v>
      </c>
      <c r="G20277" s="86">
        <f>SUM(F20277:F20283)</f>
        <v>43216250</v>
      </c>
      <c r="H20277" s="277" t="s">
        <v>2474</v>
      </c>
    </row>
    <row r="20278" spans="1:8" ht="18" customHeight="1">
      <c r="A20278" s="323"/>
      <c r="B20278" s="302" t="s">
        <v>212</v>
      </c>
      <c r="C20278" s="325" t="s">
        <v>344</v>
      </c>
      <c r="D20278" s="325">
        <v>225</v>
      </c>
      <c r="E20278" s="46">
        <v>31500</v>
      </c>
      <c r="F20278" s="130">
        <f t="shared" si="318"/>
        <v>7087500</v>
      </c>
      <c r="G20278" s="69"/>
    </row>
    <row r="20279" spans="1:8" ht="18" customHeight="1">
      <c r="A20279" s="323"/>
      <c r="B20279" s="302" t="s">
        <v>212</v>
      </c>
      <c r="C20279" s="325" t="s">
        <v>345</v>
      </c>
      <c r="D20279" s="325">
        <v>300</v>
      </c>
      <c r="E20279" s="46">
        <v>31500</v>
      </c>
      <c r="F20279" s="130">
        <f t="shared" si="318"/>
        <v>9450000</v>
      </c>
      <c r="G20279" s="69"/>
    </row>
    <row r="20280" spans="1:8" ht="18" customHeight="1">
      <c r="A20280" s="323"/>
      <c r="B20280" s="302" t="s">
        <v>212</v>
      </c>
      <c r="C20280" s="325" t="s">
        <v>213</v>
      </c>
      <c r="D20280" s="325">
        <v>200</v>
      </c>
      <c r="E20280" s="46">
        <v>31500</v>
      </c>
      <c r="F20280" s="130">
        <f t="shared" si="318"/>
        <v>6300000</v>
      </c>
      <c r="G20280" s="69"/>
    </row>
    <row r="20281" spans="1:8" ht="18" customHeight="1">
      <c r="A20281" s="323"/>
      <c r="B20281" s="302" t="s">
        <v>212</v>
      </c>
      <c r="C20281" s="325" t="s">
        <v>1298</v>
      </c>
      <c r="D20281" s="325">
        <v>50</v>
      </c>
      <c r="E20281" s="46">
        <v>31500</v>
      </c>
      <c r="F20281" s="130">
        <f t="shared" si="318"/>
        <v>1575000</v>
      </c>
      <c r="G20281" s="69"/>
    </row>
    <row r="20282" spans="1:8" ht="18" customHeight="1">
      <c r="A20282" s="323"/>
      <c r="B20282" s="302" t="s">
        <v>31</v>
      </c>
      <c r="C20282" s="325" t="s">
        <v>59</v>
      </c>
      <c r="D20282" s="325">
        <v>72.5</v>
      </c>
      <c r="E20282" s="46">
        <v>36500</v>
      </c>
      <c r="F20282" s="130">
        <f t="shared" si="318"/>
        <v>2646250</v>
      </c>
      <c r="G20282" s="69"/>
    </row>
    <row r="20283" spans="1:8" ht="18" customHeight="1">
      <c r="A20283" s="323"/>
      <c r="B20283" s="302" t="s">
        <v>31</v>
      </c>
      <c r="C20283" s="325" t="s">
        <v>60</v>
      </c>
      <c r="D20283" s="325">
        <v>50</v>
      </c>
      <c r="E20283" s="46">
        <v>36500</v>
      </c>
      <c r="F20283" s="130">
        <f t="shared" si="318"/>
        <v>1825000</v>
      </c>
      <c r="G20283" s="69"/>
    </row>
    <row r="20284" spans="1:8" ht="18" customHeight="1">
      <c r="A20284" s="323"/>
      <c r="B20284" s="302"/>
      <c r="C20284" s="325"/>
      <c r="D20284" s="325"/>
      <c r="E20284" s="46"/>
      <c r="F20284" s="130">
        <f t="shared" si="318"/>
        <v>0</v>
      </c>
      <c r="G20284" s="69"/>
    </row>
    <row r="20285" spans="1:8" ht="18" customHeight="1">
      <c r="A20285" s="323" t="s">
        <v>203</v>
      </c>
      <c r="B20285" s="302" t="s">
        <v>31</v>
      </c>
      <c r="C20285" s="325" t="s">
        <v>707</v>
      </c>
      <c r="D20285" s="325">
        <v>99.2</v>
      </c>
      <c r="E20285" s="46">
        <v>31500</v>
      </c>
      <c r="F20285" s="130">
        <f t="shared" si="318"/>
        <v>3124800</v>
      </c>
      <c r="G20285" s="86">
        <f>SUM(F20285:F20288)</f>
        <v>44049600</v>
      </c>
      <c r="H20285" s="277" t="s">
        <v>2474</v>
      </c>
    </row>
    <row r="20286" spans="1:8" ht="18" customHeight="1">
      <c r="A20286" s="323"/>
      <c r="B20286" s="302" t="s">
        <v>31</v>
      </c>
      <c r="C20286" s="325" t="s">
        <v>1028</v>
      </c>
      <c r="D20286" s="325">
        <v>199</v>
      </c>
      <c r="E20286" s="46">
        <v>31500</v>
      </c>
      <c r="F20286" s="130">
        <f t="shared" si="318"/>
        <v>6268500</v>
      </c>
      <c r="G20286" s="69"/>
    </row>
    <row r="20287" spans="1:8" ht="18" customHeight="1">
      <c r="A20287" s="323"/>
      <c r="B20287" s="302" t="s">
        <v>31</v>
      </c>
      <c r="C20287" s="325" t="s">
        <v>34</v>
      </c>
      <c r="D20287" s="325">
        <v>307.2</v>
      </c>
      <c r="E20287" s="46">
        <v>31500</v>
      </c>
      <c r="F20287" s="130">
        <f t="shared" si="318"/>
        <v>9676800</v>
      </c>
      <c r="G20287" s="69"/>
    </row>
    <row r="20288" spans="1:8" ht="18" customHeight="1">
      <c r="A20288" s="323"/>
      <c r="B20288" s="302" t="s">
        <v>168</v>
      </c>
      <c r="C20288" s="325" t="s">
        <v>255</v>
      </c>
      <c r="D20288" s="325">
        <v>793</v>
      </c>
      <c r="E20288" s="46">
        <v>31500</v>
      </c>
      <c r="F20288" s="130">
        <f t="shared" si="318"/>
        <v>24979500</v>
      </c>
      <c r="G20288" s="69"/>
    </row>
    <row r="20289" spans="1:8" ht="18" customHeight="1">
      <c r="A20289" s="323"/>
      <c r="B20289" s="302"/>
      <c r="C20289" s="325"/>
      <c r="D20289" s="325"/>
      <c r="E20289" s="46"/>
      <c r="F20289" s="130">
        <f t="shared" si="318"/>
        <v>0</v>
      </c>
      <c r="G20289" s="69"/>
    </row>
    <row r="20290" spans="1:8" ht="18" customHeight="1">
      <c r="A20290" s="323" t="s">
        <v>207</v>
      </c>
      <c r="B20290" s="302" t="s">
        <v>31</v>
      </c>
      <c r="C20290" s="325" t="s">
        <v>681</v>
      </c>
      <c r="D20290" s="325">
        <v>156.69999999999999</v>
      </c>
      <c r="E20290" s="46">
        <v>36500</v>
      </c>
      <c r="F20290" s="130">
        <f t="shared" si="318"/>
        <v>5719550</v>
      </c>
      <c r="G20290" s="86">
        <f>F20290</f>
        <v>5719550</v>
      </c>
      <c r="H20290" s="277" t="s">
        <v>2474</v>
      </c>
    </row>
    <row r="20291" spans="1:8" ht="18" customHeight="1">
      <c r="A20291" s="323"/>
      <c r="B20291" s="302"/>
      <c r="C20291" s="325"/>
      <c r="D20291" s="325"/>
      <c r="E20291" s="46"/>
      <c r="F20291" s="130">
        <f t="shared" si="318"/>
        <v>0</v>
      </c>
      <c r="G20291" s="69"/>
    </row>
    <row r="20292" spans="1:8" ht="18" customHeight="1">
      <c r="A20292" s="323" t="s">
        <v>2354</v>
      </c>
      <c r="B20292" s="302" t="s">
        <v>518</v>
      </c>
      <c r="C20292" s="325" t="s">
        <v>671</v>
      </c>
      <c r="D20292" s="325">
        <v>107.9</v>
      </c>
      <c r="E20292" s="46">
        <v>33500</v>
      </c>
      <c r="F20292" s="130">
        <f t="shared" si="318"/>
        <v>3614650</v>
      </c>
      <c r="G20292" s="86">
        <f>F20292</f>
        <v>3614650</v>
      </c>
      <c r="H20292" s="277" t="s">
        <v>2474</v>
      </c>
    </row>
    <row r="20293" spans="1:8" ht="18" customHeight="1">
      <c r="A20293" s="323"/>
      <c r="B20293" s="302"/>
      <c r="C20293" s="325"/>
      <c r="D20293" s="325"/>
      <c r="E20293" s="46"/>
      <c r="F20293" s="130">
        <f t="shared" si="318"/>
        <v>0</v>
      </c>
      <c r="G20293" s="86"/>
    </row>
    <row r="20294" spans="1:8" ht="18" customHeight="1">
      <c r="A20294" s="323" t="s">
        <v>2264</v>
      </c>
      <c r="B20294" s="444" t="s">
        <v>3418</v>
      </c>
      <c r="C20294" s="482" t="s">
        <v>3892</v>
      </c>
      <c r="D20294" s="482">
        <v>104.5</v>
      </c>
      <c r="E20294" s="116">
        <v>44000</v>
      </c>
      <c r="F20294" s="131">
        <f t="shared" si="318"/>
        <v>4598000</v>
      </c>
      <c r="G20294" s="86">
        <f>F20294</f>
        <v>4598000</v>
      </c>
      <c r="H20294" s="277" t="s">
        <v>2474</v>
      </c>
    </row>
    <row r="20295" spans="1:8" ht="18" customHeight="1">
      <c r="A20295" s="323"/>
      <c r="B20295" s="302"/>
      <c r="C20295" s="325"/>
      <c r="D20295" s="325"/>
      <c r="E20295" s="46"/>
      <c r="F20295" s="130">
        <f t="shared" si="318"/>
        <v>0</v>
      </c>
      <c r="G20295" s="69"/>
    </row>
    <row r="20296" spans="1:8" ht="18" customHeight="1">
      <c r="A20296" s="533" t="s">
        <v>93</v>
      </c>
      <c r="B20296" s="440" t="s">
        <v>31</v>
      </c>
      <c r="C20296" s="382" t="s">
        <v>1195</v>
      </c>
      <c r="D20296" s="382">
        <v>20</v>
      </c>
      <c r="E20296" s="59">
        <v>35500</v>
      </c>
      <c r="F20296" s="132">
        <f t="shared" si="318"/>
        <v>710000</v>
      </c>
      <c r="G20296" s="125">
        <f>F20296</f>
        <v>710000</v>
      </c>
      <c r="H20296" s="277" t="s">
        <v>2474</v>
      </c>
    </row>
    <row r="20297" spans="1:8" ht="18" customHeight="1">
      <c r="A20297" s="526"/>
      <c r="B20297" s="435"/>
      <c r="C20297" s="484"/>
      <c r="D20297" s="484"/>
      <c r="E20297" s="113"/>
      <c r="F20297" s="126"/>
      <c r="G20297" s="9"/>
    </row>
    <row r="20298" spans="1:8" ht="18" customHeight="1">
      <c r="A20298" s="537">
        <v>42579</v>
      </c>
      <c r="B20298" s="355"/>
      <c r="C20298" s="491" t="s">
        <v>398</v>
      </c>
      <c r="D20298" s="525"/>
      <c r="F20298" s="127"/>
    </row>
    <row r="20299" spans="1:8" ht="18" customHeight="1">
      <c r="A20299" s="531" t="s">
        <v>3125</v>
      </c>
      <c r="B20299" s="436" t="s">
        <v>134</v>
      </c>
      <c r="C20299" s="494" t="s">
        <v>152</v>
      </c>
      <c r="D20299" s="527">
        <f>SUM(D20300:D20416)</f>
        <v>12333.399999999996</v>
      </c>
      <c r="E20299" s="166"/>
      <c r="F20299" s="166">
        <f>SUM(F20300:F20416)</f>
        <v>424018160</v>
      </c>
      <c r="G20299" s="166">
        <f>SUM(G20300:G20416)</f>
        <v>424018160</v>
      </c>
    </row>
    <row r="20300" spans="1:8" ht="18" customHeight="1">
      <c r="A20300" s="532" t="s">
        <v>1571</v>
      </c>
      <c r="B20300" s="441" t="s">
        <v>13</v>
      </c>
      <c r="C20300" s="492" t="s">
        <v>46</v>
      </c>
      <c r="D20300" s="492">
        <v>20</v>
      </c>
      <c r="E20300" s="62">
        <v>31500</v>
      </c>
      <c r="F20300" s="139">
        <f t="shared" si="318"/>
        <v>630000</v>
      </c>
      <c r="G20300" s="85">
        <f>SUM(F20300:F20302)</f>
        <v>2923200</v>
      </c>
    </row>
    <row r="20301" spans="1:8" ht="18" customHeight="1">
      <c r="A20301" s="323"/>
      <c r="B20301" s="302" t="s">
        <v>31</v>
      </c>
      <c r="C20301" s="325" t="s">
        <v>22</v>
      </c>
      <c r="D20301" s="325">
        <v>33.700000000000003</v>
      </c>
      <c r="E20301" s="46">
        <v>36000</v>
      </c>
      <c r="F20301" s="130">
        <f t="shared" si="318"/>
        <v>1213200</v>
      </c>
      <c r="G20301" s="69"/>
    </row>
    <row r="20302" spans="1:8" ht="18" customHeight="1">
      <c r="A20302" s="323"/>
      <c r="B20302" s="302" t="s">
        <v>31</v>
      </c>
      <c r="C20302" s="325" t="s">
        <v>46</v>
      </c>
      <c r="D20302" s="325">
        <v>30</v>
      </c>
      <c r="E20302" s="46">
        <v>36000</v>
      </c>
      <c r="F20302" s="130">
        <f t="shared" si="318"/>
        <v>1080000</v>
      </c>
      <c r="G20302" s="69"/>
    </row>
    <row r="20303" spans="1:8" ht="18" customHeight="1">
      <c r="A20303" s="323"/>
      <c r="B20303" s="302"/>
      <c r="C20303" s="325"/>
      <c r="D20303" s="325"/>
      <c r="E20303" s="46"/>
      <c r="F20303" s="130">
        <f t="shared" si="318"/>
        <v>0</v>
      </c>
      <c r="G20303" s="69"/>
    </row>
    <row r="20304" spans="1:8" ht="18" customHeight="1">
      <c r="A20304" s="323" t="s">
        <v>537</v>
      </c>
      <c r="B20304" s="302" t="s">
        <v>31</v>
      </c>
      <c r="C20304" s="325" t="s">
        <v>3507</v>
      </c>
      <c r="D20304" s="325">
        <v>50.7</v>
      </c>
      <c r="E20304" s="46">
        <v>35500</v>
      </c>
      <c r="F20304" s="130">
        <f t="shared" si="318"/>
        <v>1799850</v>
      </c>
      <c r="G20304" s="86">
        <f>F20304</f>
        <v>1799850</v>
      </c>
    </row>
    <row r="20305" spans="1:8" ht="18" customHeight="1">
      <c r="A20305" s="323"/>
      <c r="B20305" s="302"/>
      <c r="C20305" s="325"/>
      <c r="D20305" s="325"/>
      <c r="E20305" s="46"/>
      <c r="F20305" s="130">
        <f t="shared" si="318"/>
        <v>0</v>
      </c>
      <c r="G20305" s="69"/>
    </row>
    <row r="20306" spans="1:8" ht="18" customHeight="1">
      <c r="A20306" s="323" t="s">
        <v>354</v>
      </c>
      <c r="B20306" s="302" t="s">
        <v>13</v>
      </c>
      <c r="C20306" s="325" t="s">
        <v>22</v>
      </c>
      <c r="D20306" s="325">
        <v>30</v>
      </c>
      <c r="E20306" s="46">
        <v>31000</v>
      </c>
      <c r="F20306" s="130">
        <f t="shared" si="318"/>
        <v>930000</v>
      </c>
      <c r="G20306" s="86">
        <f>SUM(F20306:F20307)</f>
        <v>1550000</v>
      </c>
    </row>
    <row r="20307" spans="1:8" ht="18" customHeight="1">
      <c r="A20307" s="323"/>
      <c r="B20307" s="302" t="s">
        <v>13</v>
      </c>
      <c r="C20307" s="325" t="s">
        <v>60</v>
      </c>
      <c r="D20307" s="325">
        <v>20</v>
      </c>
      <c r="E20307" s="46">
        <v>31000</v>
      </c>
      <c r="F20307" s="130">
        <f t="shared" si="318"/>
        <v>620000</v>
      </c>
      <c r="G20307" s="69"/>
    </row>
    <row r="20308" spans="1:8" ht="18" customHeight="1">
      <c r="A20308" s="323"/>
      <c r="B20308" s="302"/>
      <c r="C20308" s="325"/>
      <c r="D20308" s="325"/>
      <c r="E20308" s="46"/>
      <c r="F20308" s="130">
        <f t="shared" si="318"/>
        <v>0</v>
      </c>
      <c r="G20308" s="69"/>
    </row>
    <row r="20309" spans="1:8" ht="18" customHeight="1">
      <c r="A20309" s="323" t="s">
        <v>56</v>
      </c>
      <c r="B20309" s="302" t="s">
        <v>13</v>
      </c>
      <c r="C20309" s="325" t="s">
        <v>306</v>
      </c>
      <c r="D20309" s="325">
        <v>50</v>
      </c>
      <c r="E20309" s="46">
        <v>31500</v>
      </c>
      <c r="F20309" s="130">
        <f t="shared" si="318"/>
        <v>1575000</v>
      </c>
      <c r="G20309" s="86">
        <f>SUM(F20309:F20310)</f>
        <v>1890000</v>
      </c>
    </row>
    <row r="20310" spans="1:8" ht="18" customHeight="1">
      <c r="A20310" s="323"/>
      <c r="B20310" s="302" t="s">
        <v>13</v>
      </c>
      <c r="C20310" s="325" t="s">
        <v>60</v>
      </c>
      <c r="D20310" s="325">
        <v>10</v>
      </c>
      <c r="E20310" s="46">
        <v>31500</v>
      </c>
      <c r="F20310" s="130">
        <f t="shared" si="318"/>
        <v>315000</v>
      </c>
      <c r="G20310" s="69"/>
    </row>
    <row r="20311" spans="1:8" ht="18" customHeight="1">
      <c r="A20311" s="323"/>
      <c r="B20311" s="302"/>
      <c r="C20311" s="325"/>
      <c r="D20311" s="325"/>
      <c r="E20311" s="46"/>
      <c r="F20311" s="130">
        <f t="shared" si="318"/>
        <v>0</v>
      </c>
      <c r="G20311" s="69"/>
    </row>
    <row r="20312" spans="1:8" ht="18" customHeight="1">
      <c r="A20312" s="323" t="s">
        <v>3903</v>
      </c>
      <c r="B20312" s="302" t="s">
        <v>13</v>
      </c>
      <c r="C20312" s="325" t="s">
        <v>128</v>
      </c>
      <c r="D20312" s="325">
        <v>224.4</v>
      </c>
      <c r="E20312" s="46">
        <v>31000</v>
      </c>
      <c r="F20312" s="130">
        <f t="shared" si="318"/>
        <v>6956400</v>
      </c>
      <c r="G20312" s="86">
        <f>F20312</f>
        <v>6956400</v>
      </c>
    </row>
    <row r="20313" spans="1:8" ht="18" customHeight="1">
      <c r="A20313" s="323"/>
      <c r="B20313" s="302"/>
      <c r="C20313" s="325"/>
      <c r="D20313" s="325"/>
      <c r="E20313" s="46"/>
      <c r="F20313" s="130">
        <f t="shared" si="318"/>
        <v>0</v>
      </c>
      <c r="G20313" s="86"/>
    </row>
    <row r="20314" spans="1:8" ht="18" customHeight="1">
      <c r="A20314" s="323" t="s">
        <v>2475</v>
      </c>
      <c r="B20314" s="302" t="s">
        <v>31</v>
      </c>
      <c r="C20314" s="325" t="s">
        <v>62</v>
      </c>
      <c r="D20314" s="325">
        <v>150</v>
      </c>
      <c r="E20314" s="46">
        <v>35500</v>
      </c>
      <c r="F20314" s="130">
        <f t="shared" si="318"/>
        <v>5325000</v>
      </c>
      <c r="G20314" s="86">
        <f>F20314</f>
        <v>5325000</v>
      </c>
      <c r="H20314" s="277" t="s">
        <v>2474</v>
      </c>
    </row>
    <row r="20315" spans="1:8" ht="18" customHeight="1">
      <c r="A20315" s="323"/>
      <c r="B20315" s="302"/>
      <c r="C20315" s="325"/>
      <c r="D20315" s="325"/>
      <c r="E20315" s="46"/>
      <c r="F20315" s="130">
        <f t="shared" si="318"/>
        <v>0</v>
      </c>
      <c r="G20315" s="69"/>
    </row>
    <row r="20316" spans="1:8" ht="18" customHeight="1">
      <c r="A20316" s="323" t="s">
        <v>2305</v>
      </c>
      <c r="B20316" s="302" t="s">
        <v>13</v>
      </c>
      <c r="C20316" s="325" t="s">
        <v>60</v>
      </c>
      <c r="D20316" s="325">
        <v>100</v>
      </c>
      <c r="E20316" s="46">
        <v>31000</v>
      </c>
      <c r="F20316" s="130">
        <f t="shared" si="318"/>
        <v>3100000</v>
      </c>
      <c r="G20316" s="86">
        <f>SUM(F20316:F20321)</f>
        <v>7346800</v>
      </c>
    </row>
    <row r="20317" spans="1:8" ht="18" customHeight="1">
      <c r="A20317" s="323"/>
      <c r="B20317" s="302" t="s">
        <v>13</v>
      </c>
      <c r="C20317" s="325" t="s">
        <v>588</v>
      </c>
      <c r="D20317" s="325">
        <v>50</v>
      </c>
      <c r="E20317" s="46">
        <v>31000</v>
      </c>
      <c r="F20317" s="130">
        <f t="shared" si="318"/>
        <v>1550000</v>
      </c>
      <c r="G20317" s="69"/>
    </row>
    <row r="20318" spans="1:8" ht="18" customHeight="1">
      <c r="A20318" s="323"/>
      <c r="B20318" s="302" t="s">
        <v>13</v>
      </c>
      <c r="C20318" s="325" t="s">
        <v>75</v>
      </c>
      <c r="D20318" s="325">
        <v>40</v>
      </c>
      <c r="E20318" s="46">
        <v>31000</v>
      </c>
      <c r="F20318" s="130">
        <f t="shared" si="318"/>
        <v>1240000</v>
      </c>
      <c r="G20318" s="69"/>
    </row>
    <row r="20319" spans="1:8" ht="18" customHeight="1">
      <c r="A20319" s="323"/>
      <c r="B20319" s="302" t="s">
        <v>13</v>
      </c>
      <c r="C20319" s="325" t="s">
        <v>14</v>
      </c>
      <c r="D20319" s="325">
        <v>10</v>
      </c>
      <c r="E20319" s="46">
        <v>31000</v>
      </c>
      <c r="F20319" s="130">
        <f t="shared" si="318"/>
        <v>310000</v>
      </c>
      <c r="G20319" s="69"/>
    </row>
    <row r="20320" spans="1:8" ht="18" customHeight="1">
      <c r="A20320" s="323"/>
      <c r="B20320" s="302" t="s">
        <v>13</v>
      </c>
      <c r="C20320" s="325" t="s">
        <v>60</v>
      </c>
      <c r="D20320" s="325">
        <v>50</v>
      </c>
      <c r="E20320" s="46">
        <v>31000</v>
      </c>
      <c r="F20320" s="130">
        <f t="shared" si="318"/>
        <v>1550000</v>
      </c>
      <c r="G20320" s="69"/>
    </row>
    <row r="20321" spans="1:7" ht="18" customHeight="1">
      <c r="A20321" s="323"/>
      <c r="B20321" s="446" t="s">
        <v>3813</v>
      </c>
      <c r="C20321" s="430" t="s">
        <v>1016</v>
      </c>
      <c r="D20321" s="430">
        <v>-7.2</v>
      </c>
      <c r="E20321" s="54">
        <v>56000</v>
      </c>
      <c r="F20321" s="140">
        <f t="shared" si="318"/>
        <v>-403200</v>
      </c>
      <c r="G20321" s="69"/>
    </row>
    <row r="20322" spans="1:7" ht="18" customHeight="1">
      <c r="A20322" s="323"/>
      <c r="B20322" s="302"/>
      <c r="C20322" s="325"/>
      <c r="D20322" s="325"/>
      <c r="E20322" s="46"/>
      <c r="F20322" s="130">
        <f t="shared" si="318"/>
        <v>0</v>
      </c>
      <c r="G20322" s="69"/>
    </row>
    <row r="20323" spans="1:7" ht="18" customHeight="1">
      <c r="A20323" s="323" t="s">
        <v>2950</v>
      </c>
      <c r="B20323" s="439" t="s">
        <v>783</v>
      </c>
      <c r="C20323" s="430" t="s">
        <v>59</v>
      </c>
      <c r="D20323" s="430">
        <v>-10</v>
      </c>
      <c r="E20323" s="54">
        <v>31500</v>
      </c>
      <c r="F20323" s="140">
        <f t="shared" si="318"/>
        <v>-315000</v>
      </c>
      <c r="G20323" s="86">
        <f>F20323</f>
        <v>-315000</v>
      </c>
    </row>
    <row r="20324" spans="1:7" ht="18" customHeight="1">
      <c r="A20324" s="323"/>
      <c r="B20324" s="302"/>
      <c r="C20324" s="325"/>
      <c r="D20324" s="325"/>
      <c r="E20324" s="46"/>
      <c r="F20324" s="130">
        <f t="shared" si="318"/>
        <v>0</v>
      </c>
      <c r="G20324" s="69"/>
    </row>
    <row r="20325" spans="1:7" ht="18" customHeight="1">
      <c r="A20325" s="323" t="s">
        <v>2430</v>
      </c>
      <c r="B20325" s="302" t="s">
        <v>13</v>
      </c>
      <c r="C20325" s="325" t="s">
        <v>60</v>
      </c>
      <c r="D20325" s="325">
        <v>50</v>
      </c>
      <c r="E20325" s="46">
        <v>31000</v>
      </c>
      <c r="F20325" s="130">
        <f t="shared" si="318"/>
        <v>1550000</v>
      </c>
      <c r="G20325" s="86">
        <f>F20325</f>
        <v>1550000</v>
      </c>
    </row>
    <row r="20326" spans="1:7" ht="18" customHeight="1">
      <c r="A20326" s="323"/>
      <c r="B20326" s="302"/>
      <c r="C20326" s="325"/>
      <c r="D20326" s="325"/>
      <c r="E20326" s="46"/>
      <c r="F20326" s="130">
        <f t="shared" si="318"/>
        <v>0</v>
      </c>
      <c r="G20326" s="69"/>
    </row>
    <row r="20327" spans="1:7" ht="18" customHeight="1">
      <c r="A20327" s="323" t="s">
        <v>2349</v>
      </c>
      <c r="B20327" s="302" t="s">
        <v>13</v>
      </c>
      <c r="C20327" s="325" t="s">
        <v>60</v>
      </c>
      <c r="D20327" s="325">
        <v>100</v>
      </c>
      <c r="E20327" s="46">
        <v>30000</v>
      </c>
      <c r="F20327" s="130">
        <f t="shared" si="318"/>
        <v>3000000</v>
      </c>
      <c r="G20327" s="86">
        <f>SUM(F20327:F20328)</f>
        <v>6000000</v>
      </c>
    </row>
    <row r="20328" spans="1:7" ht="18" customHeight="1">
      <c r="A20328" s="323"/>
      <c r="B20328" s="302" t="s">
        <v>13</v>
      </c>
      <c r="C20328" s="325" t="s">
        <v>2546</v>
      </c>
      <c r="D20328" s="325">
        <v>100</v>
      </c>
      <c r="E20328" s="46">
        <v>30000</v>
      </c>
      <c r="F20328" s="130">
        <f t="shared" si="318"/>
        <v>3000000</v>
      </c>
      <c r="G20328" s="69"/>
    </row>
    <row r="20329" spans="1:7" ht="18" customHeight="1">
      <c r="A20329" s="323"/>
      <c r="B20329" s="302"/>
      <c r="C20329" s="325"/>
      <c r="D20329" s="325"/>
      <c r="E20329" s="46"/>
      <c r="F20329" s="130">
        <f t="shared" si="318"/>
        <v>0</v>
      </c>
      <c r="G20329" s="69"/>
    </row>
    <row r="20330" spans="1:7" ht="18" customHeight="1">
      <c r="A20330" s="323" t="s">
        <v>2485</v>
      </c>
      <c r="B20330" s="302" t="s">
        <v>2615</v>
      </c>
      <c r="C20330" s="325" t="s">
        <v>3894</v>
      </c>
      <c r="D20330" s="325">
        <v>102</v>
      </c>
      <c r="E20330" s="46">
        <v>31000</v>
      </c>
      <c r="F20330" s="130">
        <f t="shared" si="318"/>
        <v>3162000</v>
      </c>
      <c r="G20330" s="86">
        <f>SUM(F20330:F20331)</f>
        <v>6231000</v>
      </c>
    </row>
    <row r="20331" spans="1:7" ht="18" customHeight="1">
      <c r="A20331" s="323"/>
      <c r="B20331" s="302" t="s">
        <v>2615</v>
      </c>
      <c r="C20331" s="325" t="s">
        <v>3895</v>
      </c>
      <c r="D20331" s="325">
        <v>99</v>
      </c>
      <c r="E20331" s="46">
        <v>31000</v>
      </c>
      <c r="F20331" s="130">
        <f t="shared" si="318"/>
        <v>3069000</v>
      </c>
      <c r="G20331" s="69"/>
    </row>
    <row r="20332" spans="1:7" ht="18" customHeight="1">
      <c r="A20332" s="323"/>
      <c r="B20332" s="302"/>
      <c r="C20332" s="325"/>
      <c r="D20332" s="325"/>
      <c r="E20332" s="46"/>
      <c r="F20332" s="130">
        <f t="shared" si="318"/>
        <v>0</v>
      </c>
      <c r="G20332" s="69"/>
    </row>
    <row r="20333" spans="1:7" ht="18" customHeight="1">
      <c r="A20333" s="323" t="s">
        <v>2486</v>
      </c>
      <c r="B20333" s="302" t="s">
        <v>13</v>
      </c>
      <c r="C20333" s="325" t="s">
        <v>59</v>
      </c>
      <c r="D20333" s="325">
        <v>50</v>
      </c>
      <c r="E20333" s="46">
        <v>31000</v>
      </c>
      <c r="F20333" s="130">
        <f t="shared" si="318"/>
        <v>1550000</v>
      </c>
      <c r="G20333" s="86">
        <f>SUM(F20333:F20334)</f>
        <v>3100000</v>
      </c>
    </row>
    <row r="20334" spans="1:7" ht="18" customHeight="1">
      <c r="A20334" s="323"/>
      <c r="B20334" s="302" t="s">
        <v>13</v>
      </c>
      <c r="C20334" s="325" t="s">
        <v>60</v>
      </c>
      <c r="D20334" s="325">
        <v>50</v>
      </c>
      <c r="E20334" s="46">
        <v>31000</v>
      </c>
      <c r="F20334" s="130">
        <f t="shared" si="318"/>
        <v>1550000</v>
      </c>
      <c r="G20334" s="69"/>
    </row>
    <row r="20335" spans="1:7" ht="18" customHeight="1">
      <c r="A20335" s="323"/>
      <c r="B20335" s="302"/>
      <c r="C20335" s="325"/>
      <c r="D20335" s="325"/>
      <c r="E20335" s="46"/>
      <c r="F20335" s="130">
        <f t="shared" si="318"/>
        <v>0</v>
      </c>
      <c r="G20335" s="69"/>
    </row>
    <row r="20336" spans="1:7" ht="18" customHeight="1">
      <c r="A20336" s="323">
        <v>570</v>
      </c>
      <c r="B20336" s="302" t="s">
        <v>13</v>
      </c>
      <c r="C20336" s="325" t="s">
        <v>822</v>
      </c>
      <c r="D20336" s="325">
        <v>300</v>
      </c>
      <c r="E20336" s="46">
        <v>31000</v>
      </c>
      <c r="F20336" s="130">
        <f t="shared" si="318"/>
        <v>9300000</v>
      </c>
      <c r="G20336" s="86">
        <f>SUM(F20336:F20337)</f>
        <v>40300000</v>
      </c>
    </row>
    <row r="20337" spans="1:8" ht="18" customHeight="1">
      <c r="A20337" s="323"/>
      <c r="B20337" s="302" t="s">
        <v>13</v>
      </c>
      <c r="C20337" s="325" t="s">
        <v>3893</v>
      </c>
      <c r="D20337" s="325">
        <v>1000</v>
      </c>
      <c r="E20337" s="46">
        <v>31000</v>
      </c>
      <c r="F20337" s="130">
        <f t="shared" si="318"/>
        <v>31000000</v>
      </c>
      <c r="G20337" s="69"/>
    </row>
    <row r="20338" spans="1:8" ht="18" customHeight="1">
      <c r="A20338" s="323"/>
      <c r="B20338" s="302"/>
      <c r="C20338" s="325"/>
      <c r="D20338" s="325"/>
      <c r="E20338" s="46"/>
      <c r="F20338" s="130">
        <f t="shared" si="318"/>
        <v>0</v>
      </c>
      <c r="G20338" s="69"/>
    </row>
    <row r="20339" spans="1:8" ht="18" customHeight="1">
      <c r="A20339" s="323" t="s">
        <v>2273</v>
      </c>
      <c r="B20339" s="302" t="s">
        <v>13</v>
      </c>
      <c r="C20339" s="325" t="s">
        <v>1132</v>
      </c>
      <c r="D20339" s="325">
        <v>50</v>
      </c>
      <c r="E20339" s="46">
        <v>31000</v>
      </c>
      <c r="F20339" s="130">
        <f t="shared" si="318"/>
        <v>1550000</v>
      </c>
      <c r="G20339" s="86">
        <f>SUM(F20339:F20341)</f>
        <v>4650000</v>
      </c>
    </row>
    <row r="20340" spans="1:8" ht="18" customHeight="1">
      <c r="A20340" s="323"/>
      <c r="B20340" s="302" t="s">
        <v>13</v>
      </c>
      <c r="C20340" s="325" t="s">
        <v>25</v>
      </c>
      <c r="D20340" s="325">
        <v>50</v>
      </c>
      <c r="E20340" s="46">
        <v>31000</v>
      </c>
      <c r="F20340" s="130">
        <f t="shared" si="318"/>
        <v>1550000</v>
      </c>
      <c r="G20340" s="69"/>
    </row>
    <row r="20341" spans="1:8" ht="18" customHeight="1">
      <c r="A20341" s="323"/>
      <c r="B20341" s="302" t="s">
        <v>13</v>
      </c>
      <c r="C20341" s="325" t="s">
        <v>22</v>
      </c>
      <c r="D20341" s="325">
        <v>50</v>
      </c>
      <c r="E20341" s="46">
        <v>31000</v>
      </c>
      <c r="F20341" s="130">
        <f t="shared" si="318"/>
        <v>1550000</v>
      </c>
      <c r="G20341" s="69"/>
    </row>
    <row r="20342" spans="1:8" ht="18" customHeight="1">
      <c r="A20342" s="323"/>
      <c r="B20342" s="302"/>
      <c r="C20342" s="325"/>
      <c r="D20342" s="325"/>
      <c r="E20342" s="46"/>
      <c r="F20342" s="130">
        <f t="shared" si="318"/>
        <v>0</v>
      </c>
      <c r="G20342" s="69"/>
    </row>
    <row r="20343" spans="1:8" ht="18" customHeight="1">
      <c r="A20343" s="323" t="s">
        <v>448</v>
      </c>
      <c r="B20343" s="302" t="s">
        <v>13</v>
      </c>
      <c r="C20343" s="325" t="s">
        <v>3888</v>
      </c>
      <c r="D20343" s="325">
        <v>95.6</v>
      </c>
      <c r="E20343" s="46">
        <v>31000</v>
      </c>
      <c r="F20343" s="130">
        <f t="shared" si="318"/>
        <v>2963600</v>
      </c>
      <c r="G20343" s="86">
        <f>F20343</f>
        <v>2963600</v>
      </c>
      <c r="H20343" s="277" t="s">
        <v>2474</v>
      </c>
    </row>
    <row r="20344" spans="1:8" ht="18" customHeight="1">
      <c r="A20344" s="323"/>
      <c r="B20344" s="302"/>
      <c r="C20344" s="325"/>
      <c r="D20344" s="325"/>
      <c r="E20344" s="46"/>
      <c r="F20344" s="130">
        <f t="shared" si="318"/>
        <v>0</v>
      </c>
      <c r="G20344" s="69"/>
    </row>
    <row r="20345" spans="1:8" ht="18" customHeight="1">
      <c r="A20345" s="323" t="s">
        <v>38</v>
      </c>
      <c r="B20345" s="302" t="s">
        <v>13</v>
      </c>
      <c r="C20345" s="325" t="s">
        <v>45</v>
      </c>
      <c r="D20345" s="325">
        <v>110</v>
      </c>
      <c r="E20345" s="46">
        <v>31000</v>
      </c>
      <c r="F20345" s="130">
        <f t="shared" ref="F20345:F20408" si="319">E20345*D20345</f>
        <v>3410000</v>
      </c>
      <c r="G20345" s="86">
        <f>F20345</f>
        <v>3410000</v>
      </c>
    </row>
    <row r="20346" spans="1:8" ht="18" customHeight="1">
      <c r="A20346" s="323"/>
      <c r="B20346" s="302"/>
      <c r="C20346" s="325"/>
      <c r="D20346" s="325"/>
      <c r="E20346" s="46"/>
      <c r="F20346" s="130">
        <f t="shared" si="319"/>
        <v>0</v>
      </c>
      <c r="G20346" s="69"/>
    </row>
    <row r="20347" spans="1:8" ht="18" customHeight="1">
      <c r="A20347" s="323" t="s">
        <v>2454</v>
      </c>
      <c r="B20347" s="302" t="s">
        <v>13</v>
      </c>
      <c r="C20347" s="325" t="s">
        <v>342</v>
      </c>
      <c r="D20347" s="325">
        <v>150.5</v>
      </c>
      <c r="E20347" s="46">
        <v>31000</v>
      </c>
      <c r="F20347" s="130">
        <f t="shared" si="319"/>
        <v>4665500</v>
      </c>
      <c r="G20347" s="86">
        <f>F20347</f>
        <v>4665500</v>
      </c>
      <c r="H20347" s="277" t="s">
        <v>2474</v>
      </c>
    </row>
    <row r="20348" spans="1:8" ht="18" customHeight="1">
      <c r="A20348" s="323"/>
      <c r="B20348" s="302"/>
      <c r="C20348" s="325"/>
      <c r="D20348" s="325"/>
      <c r="E20348" s="46"/>
      <c r="F20348" s="130">
        <f t="shared" si="319"/>
        <v>0</v>
      </c>
      <c r="G20348" s="69"/>
    </row>
    <row r="20349" spans="1:8" ht="18" customHeight="1">
      <c r="A20349" s="323" t="s">
        <v>2492</v>
      </c>
      <c r="B20349" s="302" t="s">
        <v>13</v>
      </c>
      <c r="C20349" s="325" t="s">
        <v>2763</v>
      </c>
      <c r="D20349" s="325">
        <v>10</v>
      </c>
      <c r="E20349" s="46">
        <v>31000</v>
      </c>
      <c r="F20349" s="130">
        <f t="shared" si="319"/>
        <v>310000</v>
      </c>
      <c r="G20349" s="86">
        <f>F20349</f>
        <v>310000</v>
      </c>
    </row>
    <row r="20350" spans="1:8" ht="18" customHeight="1">
      <c r="A20350" s="323"/>
      <c r="B20350" s="302"/>
      <c r="C20350" s="325"/>
      <c r="D20350" s="325"/>
      <c r="E20350" s="46"/>
      <c r="F20350" s="130">
        <f t="shared" si="319"/>
        <v>0</v>
      </c>
      <c r="G20350" s="69"/>
    </row>
    <row r="20351" spans="1:8" ht="18" customHeight="1">
      <c r="A20351" s="323" t="s">
        <v>1420</v>
      </c>
      <c r="B20351" s="444" t="s">
        <v>16</v>
      </c>
      <c r="C20351" s="482" t="s">
        <v>2565</v>
      </c>
      <c r="D20351" s="482">
        <v>570</v>
      </c>
      <c r="E20351" s="116">
        <v>41500</v>
      </c>
      <c r="F20351" s="131">
        <f t="shared" si="319"/>
        <v>23655000</v>
      </c>
      <c r="G20351" s="86">
        <f>F20351</f>
        <v>23655000</v>
      </c>
      <c r="H20351" s="277" t="s">
        <v>2474</v>
      </c>
    </row>
    <row r="20352" spans="1:8" ht="18" customHeight="1">
      <c r="A20352" s="323"/>
      <c r="B20352" s="302"/>
      <c r="C20352" s="325"/>
      <c r="D20352" s="325"/>
      <c r="E20352" s="46"/>
      <c r="F20352" s="130">
        <f t="shared" si="319"/>
        <v>0</v>
      </c>
      <c r="G20352" s="69"/>
    </row>
    <row r="20353" spans="1:8" ht="18" customHeight="1">
      <c r="A20353" s="323" t="s">
        <v>2287</v>
      </c>
      <c r="B20353" s="302" t="s">
        <v>31</v>
      </c>
      <c r="C20353" s="325" t="s">
        <v>623</v>
      </c>
      <c r="D20353" s="325">
        <v>379.4</v>
      </c>
      <c r="E20353" s="46">
        <v>37000</v>
      </c>
      <c r="F20353" s="130">
        <f t="shared" si="319"/>
        <v>14037800</v>
      </c>
      <c r="G20353" s="86">
        <f>SUM(F20353:F20356)</f>
        <v>28324100</v>
      </c>
      <c r="H20353" s="277" t="s">
        <v>2474</v>
      </c>
    </row>
    <row r="20354" spans="1:8" ht="18" customHeight="1">
      <c r="A20354" s="323"/>
      <c r="B20354" s="302" t="s">
        <v>570</v>
      </c>
      <c r="C20354" s="325" t="s">
        <v>1089</v>
      </c>
      <c r="D20354" s="325">
        <v>207.2</v>
      </c>
      <c r="E20354" s="46">
        <v>40000</v>
      </c>
      <c r="F20354" s="130">
        <f t="shared" si="319"/>
        <v>8288000</v>
      </c>
      <c r="G20354" s="69"/>
    </row>
    <row r="20355" spans="1:8" ht="18" customHeight="1">
      <c r="A20355" s="323"/>
      <c r="B20355" s="302" t="s">
        <v>233</v>
      </c>
      <c r="C20355" s="325" t="s">
        <v>3070</v>
      </c>
      <c r="D20355" s="325">
        <v>90</v>
      </c>
      <c r="E20355" s="46">
        <v>38500</v>
      </c>
      <c r="F20355" s="130">
        <f t="shared" si="319"/>
        <v>3465000</v>
      </c>
      <c r="G20355" s="69"/>
    </row>
    <row r="20356" spans="1:8" ht="18" customHeight="1">
      <c r="A20356" s="323"/>
      <c r="B20356" s="302" t="s">
        <v>233</v>
      </c>
      <c r="C20356" s="325" t="s">
        <v>749</v>
      </c>
      <c r="D20356" s="325">
        <v>65.8</v>
      </c>
      <c r="E20356" s="46">
        <v>38500</v>
      </c>
      <c r="F20356" s="130">
        <f t="shared" si="319"/>
        <v>2533300</v>
      </c>
      <c r="G20356" s="69"/>
    </row>
    <row r="20357" spans="1:8" ht="18" customHeight="1">
      <c r="A20357" s="323"/>
      <c r="B20357" s="302"/>
      <c r="C20357" s="325"/>
      <c r="D20357" s="325"/>
      <c r="E20357" s="46"/>
      <c r="F20357" s="130">
        <f t="shared" si="319"/>
        <v>0</v>
      </c>
      <c r="G20357" s="69"/>
    </row>
    <row r="20358" spans="1:8" ht="18" customHeight="1">
      <c r="A20358" s="323" t="s">
        <v>316</v>
      </c>
      <c r="B20358" s="302" t="s">
        <v>31</v>
      </c>
      <c r="C20358" s="325" t="s">
        <v>472</v>
      </c>
      <c r="D20358" s="325">
        <v>250</v>
      </c>
      <c r="E20358" s="46">
        <v>36000</v>
      </c>
      <c r="F20358" s="130">
        <f t="shared" si="319"/>
        <v>9000000</v>
      </c>
      <c r="G20358" s="86">
        <f>SUM(F20358:F20359)</f>
        <v>24813000</v>
      </c>
      <c r="H20358" s="277" t="s">
        <v>2474</v>
      </c>
    </row>
    <row r="20359" spans="1:8" ht="18" customHeight="1">
      <c r="A20359" s="323"/>
      <c r="B20359" s="302" t="s">
        <v>31</v>
      </c>
      <c r="C20359" s="325" t="s">
        <v>3896</v>
      </c>
      <c r="D20359" s="325">
        <v>451.8</v>
      </c>
      <c r="E20359" s="46">
        <v>35000</v>
      </c>
      <c r="F20359" s="130">
        <f t="shared" si="319"/>
        <v>15813000</v>
      </c>
      <c r="G20359" s="69"/>
    </row>
    <row r="20360" spans="1:8" ht="18" customHeight="1">
      <c r="A20360" s="323"/>
      <c r="B20360" s="302"/>
      <c r="C20360" s="325"/>
      <c r="D20360" s="325"/>
      <c r="E20360" s="46"/>
      <c r="F20360" s="130">
        <f t="shared" si="319"/>
        <v>0</v>
      </c>
      <c r="G20360" s="69"/>
    </row>
    <row r="20361" spans="1:8" ht="18" customHeight="1">
      <c r="A20361" s="323" t="s">
        <v>2315</v>
      </c>
      <c r="B20361" s="302" t="s">
        <v>570</v>
      </c>
      <c r="C20361" s="325" t="s">
        <v>3897</v>
      </c>
      <c r="D20361" s="325">
        <v>215</v>
      </c>
      <c r="E20361" s="46">
        <v>38000</v>
      </c>
      <c r="F20361" s="130">
        <f t="shared" si="319"/>
        <v>8170000</v>
      </c>
      <c r="G20361" s="86">
        <f>SUM(F20361:F20364)</f>
        <v>17172200</v>
      </c>
      <c r="H20361" s="277" t="s">
        <v>2474</v>
      </c>
    </row>
    <row r="20362" spans="1:8" ht="18" customHeight="1">
      <c r="A20362" s="323"/>
      <c r="B20362" s="302" t="s">
        <v>570</v>
      </c>
      <c r="C20362" s="325" t="s">
        <v>717</v>
      </c>
      <c r="D20362" s="325">
        <v>25.8</v>
      </c>
      <c r="E20362" s="46">
        <v>38000</v>
      </c>
      <c r="F20362" s="130">
        <f t="shared" si="319"/>
        <v>980400</v>
      </c>
      <c r="G20362" s="69"/>
    </row>
    <row r="20363" spans="1:8" ht="18" customHeight="1">
      <c r="A20363" s="323"/>
      <c r="B20363" s="302" t="s">
        <v>570</v>
      </c>
      <c r="C20363" s="325" t="s">
        <v>3253</v>
      </c>
      <c r="D20363" s="325">
        <v>11.2</v>
      </c>
      <c r="E20363" s="46">
        <v>38000</v>
      </c>
      <c r="F20363" s="130">
        <f>E20363*D20363</f>
        <v>425600</v>
      </c>
      <c r="G20363" s="86"/>
    </row>
    <row r="20364" spans="1:8" ht="18" customHeight="1">
      <c r="A20364" s="323"/>
      <c r="B20364" s="302" t="s">
        <v>570</v>
      </c>
      <c r="C20364" s="325" t="s">
        <v>787</v>
      </c>
      <c r="D20364" s="325">
        <v>199.9</v>
      </c>
      <c r="E20364" s="46">
        <v>38000</v>
      </c>
      <c r="F20364" s="130">
        <f>E20364*D20364</f>
        <v>7596200</v>
      </c>
      <c r="G20364" s="69"/>
    </row>
    <row r="20365" spans="1:8" ht="18" customHeight="1">
      <c r="A20365" s="323"/>
      <c r="B20365" s="302"/>
      <c r="C20365" s="325"/>
      <c r="D20365" s="325"/>
      <c r="E20365" s="46"/>
      <c r="F20365" s="130">
        <f t="shared" si="319"/>
        <v>0</v>
      </c>
      <c r="G20365" s="69"/>
    </row>
    <row r="20366" spans="1:8" ht="18" customHeight="1">
      <c r="A20366" s="323" t="s">
        <v>90</v>
      </c>
      <c r="B20366" s="302" t="s">
        <v>23</v>
      </c>
      <c r="C20366" s="325" t="s">
        <v>2871</v>
      </c>
      <c r="D20366" s="325">
        <v>56.2</v>
      </c>
      <c r="E20366" s="46">
        <v>36000</v>
      </c>
      <c r="F20366" s="130">
        <f t="shared" si="319"/>
        <v>2023200</v>
      </c>
      <c r="G20366" s="86">
        <f>SUM(F20366:F20369)</f>
        <v>13256700</v>
      </c>
      <c r="H20366" s="277" t="s">
        <v>2474</v>
      </c>
    </row>
    <row r="20367" spans="1:8" ht="18" customHeight="1">
      <c r="A20367" s="323"/>
      <c r="B20367" s="302" t="s">
        <v>568</v>
      </c>
      <c r="C20367" s="325" t="s">
        <v>3898</v>
      </c>
      <c r="D20367" s="325">
        <v>113</v>
      </c>
      <c r="E20367" s="46">
        <v>39500</v>
      </c>
      <c r="F20367" s="130">
        <f t="shared" si="319"/>
        <v>4463500</v>
      </c>
      <c r="G20367" s="69"/>
    </row>
    <row r="20368" spans="1:8" ht="18" customHeight="1">
      <c r="A20368" s="323"/>
      <c r="B20368" s="302" t="s">
        <v>568</v>
      </c>
      <c r="C20368" s="325" t="s">
        <v>3873</v>
      </c>
      <c r="D20368" s="325">
        <v>80</v>
      </c>
      <c r="E20368" s="46">
        <v>39500</v>
      </c>
      <c r="F20368" s="130">
        <f t="shared" si="319"/>
        <v>3160000</v>
      </c>
      <c r="G20368" s="69"/>
    </row>
    <row r="20369" spans="1:9" ht="18" customHeight="1">
      <c r="A20369" s="323"/>
      <c r="B20369" s="302" t="s">
        <v>568</v>
      </c>
      <c r="C20369" s="325" t="s">
        <v>3899</v>
      </c>
      <c r="D20369" s="325">
        <v>95</v>
      </c>
      <c r="E20369" s="46">
        <v>38000</v>
      </c>
      <c r="F20369" s="130">
        <f t="shared" si="319"/>
        <v>3610000</v>
      </c>
      <c r="G20369" s="69"/>
    </row>
    <row r="20370" spans="1:9" ht="18" customHeight="1">
      <c r="A20370" s="323"/>
      <c r="B20370" s="302"/>
      <c r="C20370" s="325"/>
      <c r="D20370" s="325"/>
      <c r="E20370" s="46"/>
      <c r="F20370" s="130">
        <f t="shared" si="319"/>
        <v>0</v>
      </c>
      <c r="G20370" s="69"/>
    </row>
    <row r="20371" spans="1:9" ht="18" customHeight="1">
      <c r="A20371" s="458" t="s">
        <v>2448</v>
      </c>
      <c r="B20371" s="302" t="s">
        <v>13</v>
      </c>
      <c r="C20371" s="325" t="s">
        <v>2212</v>
      </c>
      <c r="D20371" s="325">
        <v>98</v>
      </c>
      <c r="E20371" s="46">
        <v>32500</v>
      </c>
      <c r="F20371" s="130">
        <f t="shared" si="319"/>
        <v>3185000</v>
      </c>
      <c r="G20371" s="86">
        <f>SUM(F20371:F20373)</f>
        <v>15343750</v>
      </c>
      <c r="H20371" s="277" t="s">
        <v>2474</v>
      </c>
    </row>
    <row r="20372" spans="1:9" ht="18" customHeight="1">
      <c r="A20372" s="323"/>
      <c r="B20372" s="302" t="s">
        <v>31</v>
      </c>
      <c r="C20372" s="325" t="s">
        <v>46</v>
      </c>
      <c r="D20372" s="325">
        <v>151.5</v>
      </c>
      <c r="E20372" s="46">
        <v>35500</v>
      </c>
      <c r="F20372" s="130">
        <f t="shared" si="319"/>
        <v>5378250</v>
      </c>
      <c r="G20372" s="69"/>
    </row>
    <row r="20373" spans="1:9" ht="18" customHeight="1">
      <c r="A20373" s="323"/>
      <c r="B20373" s="302" t="s">
        <v>31</v>
      </c>
      <c r="C20373" s="325" t="s">
        <v>1613</v>
      </c>
      <c r="D20373" s="325">
        <v>191</v>
      </c>
      <c r="E20373" s="46">
        <v>35500</v>
      </c>
      <c r="F20373" s="130">
        <f t="shared" si="319"/>
        <v>6780500</v>
      </c>
      <c r="G20373" s="69"/>
    </row>
    <row r="20374" spans="1:9" ht="18" customHeight="1">
      <c r="A20374" s="323"/>
      <c r="B20374" s="302"/>
      <c r="C20374" s="325"/>
      <c r="D20374" s="325"/>
      <c r="E20374" s="46"/>
      <c r="F20374" s="130">
        <f t="shared" si="319"/>
        <v>0</v>
      </c>
      <c r="G20374" s="69"/>
    </row>
    <row r="20375" spans="1:9" ht="18" customHeight="1">
      <c r="A20375" s="323" t="s">
        <v>193</v>
      </c>
      <c r="B20375" s="302" t="s">
        <v>31</v>
      </c>
      <c r="C20375" s="325" t="s">
        <v>1382</v>
      </c>
      <c r="D20375" s="325">
        <v>946.5</v>
      </c>
      <c r="E20375" s="46">
        <v>37000</v>
      </c>
      <c r="F20375" s="130">
        <f t="shared" si="319"/>
        <v>35020500</v>
      </c>
      <c r="G20375" s="86">
        <f>F20375</f>
        <v>35020500</v>
      </c>
      <c r="H20375" s="277" t="s">
        <v>2474</v>
      </c>
    </row>
    <row r="20376" spans="1:9" ht="18" customHeight="1">
      <c r="A20376" s="323"/>
      <c r="B20376" s="302"/>
      <c r="C20376" s="325"/>
      <c r="D20376" s="325"/>
      <c r="E20376" s="46"/>
      <c r="F20376" s="130">
        <f t="shared" si="319"/>
        <v>0</v>
      </c>
      <c r="G20376" s="69"/>
    </row>
    <row r="20377" spans="1:9" ht="18" customHeight="1">
      <c r="A20377" s="323" t="s">
        <v>93</v>
      </c>
      <c r="B20377" s="302" t="s">
        <v>31</v>
      </c>
      <c r="C20377" s="325" t="s">
        <v>1195</v>
      </c>
      <c r="D20377" s="325">
        <v>132.9</v>
      </c>
      <c r="E20377" s="46">
        <v>35500</v>
      </c>
      <c r="F20377" s="130">
        <f t="shared" si="319"/>
        <v>4717950</v>
      </c>
      <c r="G20377" s="86">
        <f>SUM(F20377:F20379)</f>
        <v>9897950</v>
      </c>
      <c r="H20377" s="277" t="s">
        <v>2474</v>
      </c>
    </row>
    <row r="20378" spans="1:9" ht="18" customHeight="1">
      <c r="A20378" s="323"/>
      <c r="B20378" s="302" t="s">
        <v>31</v>
      </c>
      <c r="C20378" s="325" t="s">
        <v>3900</v>
      </c>
      <c r="D20378" s="325">
        <v>87</v>
      </c>
      <c r="E20378" s="46">
        <v>35000</v>
      </c>
      <c r="F20378" s="130">
        <f t="shared" si="319"/>
        <v>3045000</v>
      </c>
      <c r="G20378" s="69"/>
    </row>
    <row r="20379" spans="1:9" ht="18" customHeight="1">
      <c r="A20379" s="323"/>
      <c r="B20379" s="302" t="s">
        <v>31</v>
      </c>
      <c r="C20379" s="325" t="s">
        <v>3901</v>
      </c>
      <c r="D20379" s="325">
        <v>61</v>
      </c>
      <c r="E20379" s="46">
        <v>35000</v>
      </c>
      <c r="F20379" s="130">
        <f t="shared" si="319"/>
        <v>2135000</v>
      </c>
      <c r="G20379" s="69"/>
    </row>
    <row r="20380" spans="1:9" ht="18" customHeight="1">
      <c r="A20380" s="323"/>
      <c r="B20380" s="302"/>
      <c r="C20380" s="325"/>
      <c r="D20380" s="325"/>
      <c r="E20380" s="46"/>
      <c r="F20380" s="130">
        <f t="shared" si="319"/>
        <v>0</v>
      </c>
      <c r="G20380" s="69"/>
    </row>
    <row r="20381" spans="1:9" ht="18" customHeight="1">
      <c r="A20381" s="323" t="s">
        <v>321</v>
      </c>
      <c r="B20381" s="302" t="s">
        <v>518</v>
      </c>
      <c r="C20381" s="325" t="s">
        <v>322</v>
      </c>
      <c r="D20381" s="325">
        <v>613.6</v>
      </c>
      <c r="E20381" s="46">
        <v>34000</v>
      </c>
      <c r="F20381" s="130">
        <f t="shared" si="319"/>
        <v>20862400</v>
      </c>
      <c r="G20381" s="86">
        <f>F20381</f>
        <v>20862400</v>
      </c>
      <c r="H20381" s="277" t="s">
        <v>2474</v>
      </c>
    </row>
    <row r="20382" spans="1:9" ht="18" customHeight="1">
      <c r="A20382" s="323"/>
      <c r="B20382" s="302"/>
      <c r="C20382" s="325"/>
      <c r="D20382" s="325"/>
      <c r="E20382" s="46"/>
      <c r="F20382" s="130">
        <f t="shared" si="319"/>
        <v>0</v>
      </c>
      <c r="G20382" s="69"/>
    </row>
    <row r="20383" spans="1:9" ht="18" customHeight="1">
      <c r="A20383" s="323" t="s">
        <v>2469</v>
      </c>
      <c r="B20383" s="302" t="s">
        <v>31</v>
      </c>
      <c r="C20383" s="325" t="s">
        <v>201</v>
      </c>
      <c r="D20383" s="325">
        <v>100</v>
      </c>
      <c r="E20383" s="46">
        <v>36500</v>
      </c>
      <c r="F20383" s="130">
        <f t="shared" si="319"/>
        <v>3650000</v>
      </c>
      <c r="G20383" s="86">
        <f>SUM(F20383:F20384)</f>
        <v>5577200</v>
      </c>
      <c r="H20383" s="277" t="s">
        <v>2474</v>
      </c>
      <c r="I20383" s="280" t="s">
        <v>2520</v>
      </c>
    </row>
    <row r="20384" spans="1:9" ht="18" customHeight="1">
      <c r="A20384" s="323"/>
      <c r="B20384" s="302" t="s">
        <v>31</v>
      </c>
      <c r="C20384" s="325" t="s">
        <v>143</v>
      </c>
      <c r="D20384" s="325">
        <v>52.8</v>
      </c>
      <c r="E20384" s="46">
        <v>36500</v>
      </c>
      <c r="F20384" s="130">
        <f t="shared" si="319"/>
        <v>1927200</v>
      </c>
      <c r="G20384" s="69"/>
      <c r="I20384" s="280" t="s">
        <v>2520</v>
      </c>
    </row>
    <row r="20385" spans="1:8" ht="18" customHeight="1">
      <c r="A20385" s="323"/>
      <c r="B20385" s="302"/>
      <c r="C20385" s="325"/>
      <c r="D20385" s="325"/>
      <c r="E20385" s="46"/>
      <c r="F20385" s="130">
        <f t="shared" si="319"/>
        <v>0</v>
      </c>
      <c r="G20385" s="69"/>
    </row>
    <row r="20386" spans="1:8" ht="18" customHeight="1">
      <c r="A20386" s="323" t="s">
        <v>88</v>
      </c>
      <c r="B20386" s="302" t="s">
        <v>13</v>
      </c>
      <c r="C20386" s="325" t="s">
        <v>442</v>
      </c>
      <c r="D20386" s="325">
        <v>435.6</v>
      </c>
      <c r="E20386" s="46">
        <v>30500</v>
      </c>
      <c r="F20386" s="130">
        <f t="shared" si="319"/>
        <v>13285800</v>
      </c>
      <c r="G20386" s="86">
        <f>SUM(F20386:F20387)</f>
        <v>23381300</v>
      </c>
      <c r="H20386" s="277" t="s">
        <v>2474</v>
      </c>
    </row>
    <row r="20387" spans="1:8" ht="18" customHeight="1">
      <c r="A20387" s="323"/>
      <c r="B20387" s="302" t="s">
        <v>13</v>
      </c>
      <c r="C20387" s="325" t="s">
        <v>124</v>
      </c>
      <c r="D20387" s="325">
        <v>331</v>
      </c>
      <c r="E20387" s="46">
        <v>30500</v>
      </c>
      <c r="F20387" s="130">
        <f t="shared" si="319"/>
        <v>10095500</v>
      </c>
      <c r="G20387" s="69"/>
    </row>
    <row r="20388" spans="1:8" ht="18" customHeight="1">
      <c r="A20388" s="323"/>
      <c r="B20388" s="302"/>
      <c r="C20388" s="325"/>
      <c r="D20388" s="325"/>
      <c r="E20388" s="46"/>
      <c r="F20388" s="130">
        <f t="shared" si="319"/>
        <v>0</v>
      </c>
      <c r="G20388" s="69"/>
    </row>
    <row r="20389" spans="1:8" ht="18" customHeight="1">
      <c r="A20389" s="323" t="s">
        <v>1514</v>
      </c>
      <c r="B20389" s="302" t="s">
        <v>13</v>
      </c>
      <c r="C20389" s="325" t="s">
        <v>1125</v>
      </c>
      <c r="D20389" s="325">
        <v>63.5</v>
      </c>
      <c r="E20389" s="46">
        <v>31000</v>
      </c>
      <c r="F20389" s="130">
        <f t="shared" si="319"/>
        <v>1968500</v>
      </c>
      <c r="G20389" s="86">
        <f>F20389</f>
        <v>1968500</v>
      </c>
      <c r="H20389" s="277" t="s">
        <v>2474</v>
      </c>
    </row>
    <row r="20390" spans="1:8" ht="18" customHeight="1">
      <c r="A20390" s="323"/>
      <c r="B20390" s="302"/>
      <c r="C20390" s="325"/>
      <c r="D20390" s="325"/>
      <c r="E20390" s="46"/>
      <c r="F20390" s="130">
        <f t="shared" si="319"/>
        <v>0</v>
      </c>
      <c r="G20390" s="69"/>
    </row>
    <row r="20391" spans="1:8" ht="18" customHeight="1">
      <c r="A20391" s="323" t="s">
        <v>51</v>
      </c>
      <c r="B20391" s="302" t="s">
        <v>13</v>
      </c>
      <c r="C20391" s="325" t="s">
        <v>46</v>
      </c>
      <c r="D20391" s="325">
        <v>50</v>
      </c>
      <c r="E20391" s="46">
        <v>32500</v>
      </c>
      <c r="F20391" s="130">
        <f t="shared" si="319"/>
        <v>1625000</v>
      </c>
      <c r="G20391" s="86">
        <f>SUM(F20391:F20396)</f>
        <v>16469100</v>
      </c>
      <c r="H20391" s="277" t="s">
        <v>2474</v>
      </c>
    </row>
    <row r="20392" spans="1:8" ht="18" customHeight="1">
      <c r="A20392" s="323"/>
      <c r="B20392" s="302" t="s">
        <v>13</v>
      </c>
      <c r="C20392" s="325" t="s">
        <v>686</v>
      </c>
      <c r="D20392" s="325">
        <v>140</v>
      </c>
      <c r="E20392" s="46">
        <v>32500</v>
      </c>
      <c r="F20392" s="130">
        <f t="shared" si="319"/>
        <v>4550000</v>
      </c>
      <c r="G20392" s="69"/>
    </row>
    <row r="20393" spans="1:8" ht="18" customHeight="1">
      <c r="A20393" s="323"/>
      <c r="B20393" s="302" t="s">
        <v>31</v>
      </c>
      <c r="C20393" s="325" t="s">
        <v>739</v>
      </c>
      <c r="D20393" s="325">
        <v>196.3</v>
      </c>
      <c r="E20393" s="46">
        <v>32000</v>
      </c>
      <c r="F20393" s="130">
        <f t="shared" si="319"/>
        <v>6281600</v>
      </c>
      <c r="G20393" s="69"/>
    </row>
    <row r="20394" spans="1:8" ht="18" customHeight="1">
      <c r="A20394" s="323"/>
      <c r="B20394" s="302" t="s">
        <v>31</v>
      </c>
      <c r="C20394" s="325" t="s">
        <v>1303</v>
      </c>
      <c r="D20394" s="325">
        <v>80</v>
      </c>
      <c r="E20394" s="46">
        <v>32000</v>
      </c>
      <c r="F20394" s="130">
        <f t="shared" si="319"/>
        <v>2560000</v>
      </c>
      <c r="G20394" s="69"/>
    </row>
    <row r="20395" spans="1:8" ht="18" customHeight="1">
      <c r="A20395" s="323"/>
      <c r="B20395" s="302" t="s">
        <v>31</v>
      </c>
      <c r="C20395" s="325" t="s">
        <v>190</v>
      </c>
      <c r="D20395" s="325">
        <v>20</v>
      </c>
      <c r="E20395" s="46">
        <v>32000</v>
      </c>
      <c r="F20395" s="130">
        <f t="shared" si="319"/>
        <v>640000</v>
      </c>
      <c r="G20395" s="69"/>
    </row>
    <row r="20396" spans="1:8" ht="18" customHeight="1">
      <c r="A20396" s="323"/>
      <c r="B20396" s="302" t="s">
        <v>31</v>
      </c>
      <c r="C20396" s="325" t="s">
        <v>100</v>
      </c>
      <c r="D20396" s="325">
        <v>25</v>
      </c>
      <c r="E20396" s="46">
        <v>32500</v>
      </c>
      <c r="F20396" s="130">
        <f t="shared" si="319"/>
        <v>812500</v>
      </c>
      <c r="G20396" s="69"/>
    </row>
    <row r="20397" spans="1:8" ht="18" customHeight="1">
      <c r="A20397" s="323"/>
      <c r="B20397" s="302"/>
      <c r="C20397" s="325"/>
      <c r="D20397" s="325"/>
      <c r="E20397" s="46"/>
      <c r="F20397" s="130"/>
      <c r="G20397" s="69"/>
    </row>
    <row r="20398" spans="1:8" ht="18" customHeight="1">
      <c r="A20398" s="323" t="s">
        <v>438</v>
      </c>
      <c r="B20398" s="302" t="s">
        <v>31</v>
      </c>
      <c r="C20398" s="325" t="s">
        <v>189</v>
      </c>
      <c r="D20398" s="325">
        <v>56.8</v>
      </c>
      <c r="E20398" s="46">
        <v>36500</v>
      </c>
      <c r="F20398" s="130">
        <f t="shared" si="319"/>
        <v>2073200</v>
      </c>
      <c r="G20398" s="86">
        <f>SUM(F20398:F20399)</f>
        <v>3898200</v>
      </c>
      <c r="H20398" s="277" t="s">
        <v>2474</v>
      </c>
    </row>
    <row r="20399" spans="1:8" ht="18" customHeight="1">
      <c r="A20399" s="323"/>
      <c r="B20399" s="302" t="s">
        <v>31</v>
      </c>
      <c r="C20399" s="325" t="s">
        <v>3786</v>
      </c>
      <c r="D20399" s="325">
        <v>50</v>
      </c>
      <c r="E20399" s="46">
        <v>36500</v>
      </c>
      <c r="F20399" s="130">
        <f t="shared" si="319"/>
        <v>1825000</v>
      </c>
      <c r="G20399" s="69"/>
    </row>
    <row r="20400" spans="1:8" ht="18" customHeight="1">
      <c r="A20400" s="323"/>
      <c r="B20400" s="302"/>
      <c r="C20400" s="325"/>
      <c r="D20400" s="325"/>
      <c r="E20400" s="46"/>
      <c r="F20400" s="130">
        <f t="shared" si="319"/>
        <v>0</v>
      </c>
      <c r="G20400" s="69"/>
    </row>
    <row r="20401" spans="1:8" ht="18" customHeight="1">
      <c r="A20401" s="323" t="s">
        <v>145</v>
      </c>
      <c r="B20401" s="302" t="s">
        <v>31</v>
      </c>
      <c r="C20401" s="325" t="s">
        <v>1318</v>
      </c>
      <c r="D20401" s="325">
        <v>500</v>
      </c>
      <c r="E20401" s="46">
        <v>28500</v>
      </c>
      <c r="F20401" s="130">
        <f t="shared" si="319"/>
        <v>14250000</v>
      </c>
      <c r="G20401" s="86">
        <f>F20401</f>
        <v>14250000</v>
      </c>
      <c r="H20401" s="277" t="s">
        <v>2474</v>
      </c>
    </row>
    <row r="20402" spans="1:8" ht="18" customHeight="1">
      <c r="A20402" s="323"/>
      <c r="B20402" s="302"/>
      <c r="C20402" s="325"/>
      <c r="D20402" s="325"/>
      <c r="E20402" s="46"/>
      <c r="F20402" s="130">
        <f t="shared" si="319"/>
        <v>0</v>
      </c>
      <c r="G20402" s="69"/>
    </row>
    <row r="20403" spans="1:8" ht="18" customHeight="1">
      <c r="A20403" s="323" t="s">
        <v>207</v>
      </c>
      <c r="B20403" s="302" t="s">
        <v>23</v>
      </c>
      <c r="C20403" s="325" t="s">
        <v>1301</v>
      </c>
      <c r="D20403" s="325">
        <v>122</v>
      </c>
      <c r="E20403" s="46">
        <v>33000</v>
      </c>
      <c r="F20403" s="130">
        <f t="shared" si="319"/>
        <v>4026000</v>
      </c>
      <c r="G20403" s="86">
        <f>SUM(F20403:F20404)</f>
        <v>5924000</v>
      </c>
      <c r="H20403" s="277" t="s">
        <v>2474</v>
      </c>
    </row>
    <row r="20404" spans="1:8" ht="18" customHeight="1">
      <c r="A20404" s="323"/>
      <c r="B20404" s="302" t="s">
        <v>208</v>
      </c>
      <c r="C20404" s="325" t="s">
        <v>3902</v>
      </c>
      <c r="D20404" s="325">
        <v>52</v>
      </c>
      <c r="E20404" s="46">
        <v>36500</v>
      </c>
      <c r="F20404" s="130">
        <f t="shared" si="319"/>
        <v>1898000</v>
      </c>
      <c r="G20404" s="69"/>
    </row>
    <row r="20405" spans="1:8" ht="18" customHeight="1">
      <c r="A20405" s="323"/>
      <c r="B20405" s="302"/>
      <c r="C20405" s="325"/>
      <c r="D20405" s="325"/>
      <c r="E20405" s="46"/>
      <c r="F20405" s="130">
        <f t="shared" si="319"/>
        <v>0</v>
      </c>
      <c r="G20405" s="69"/>
    </row>
    <row r="20406" spans="1:8" ht="18" customHeight="1">
      <c r="A20406" s="323" t="s">
        <v>210</v>
      </c>
      <c r="B20406" s="302" t="s">
        <v>212</v>
      </c>
      <c r="C20406" s="325" t="s">
        <v>213</v>
      </c>
      <c r="D20406" s="325">
        <v>300</v>
      </c>
      <c r="E20406" s="46">
        <v>31500</v>
      </c>
      <c r="F20406" s="130">
        <f t="shared" si="319"/>
        <v>9450000</v>
      </c>
      <c r="G20406" s="86">
        <f>F20406</f>
        <v>9450000</v>
      </c>
      <c r="H20406" s="277" t="s">
        <v>2474</v>
      </c>
    </row>
    <row r="20407" spans="1:8" ht="18" customHeight="1">
      <c r="A20407" s="323"/>
      <c r="B20407" s="302"/>
      <c r="C20407" s="325"/>
      <c r="D20407" s="325"/>
      <c r="E20407" s="46"/>
      <c r="F20407" s="130">
        <f t="shared" si="319"/>
        <v>0</v>
      </c>
      <c r="G20407" s="69"/>
    </row>
    <row r="20408" spans="1:8" ht="18" customHeight="1">
      <c r="A20408" s="323" t="s">
        <v>2354</v>
      </c>
      <c r="B20408" s="302" t="s">
        <v>2580</v>
      </c>
      <c r="C20408" s="325" t="s">
        <v>671</v>
      </c>
      <c r="D20408" s="325">
        <v>27</v>
      </c>
      <c r="E20408" s="46">
        <v>38500</v>
      </c>
      <c r="F20408" s="130">
        <f t="shared" si="319"/>
        <v>1039500</v>
      </c>
      <c r="G20408" s="86">
        <f>F20408</f>
        <v>1039500</v>
      </c>
      <c r="H20408" s="277" t="s">
        <v>2474</v>
      </c>
    </row>
    <row r="20409" spans="1:8" ht="18" customHeight="1">
      <c r="A20409" s="323"/>
      <c r="B20409" s="302"/>
      <c r="C20409" s="325"/>
      <c r="D20409" s="325"/>
      <c r="E20409" s="46"/>
      <c r="F20409" s="130">
        <f t="shared" ref="F20409:F20482" si="320">E20409*D20409</f>
        <v>0</v>
      </c>
      <c r="G20409" s="69"/>
    </row>
    <row r="20410" spans="1:8" ht="18" customHeight="1">
      <c r="A20410" s="323" t="s">
        <v>523</v>
      </c>
      <c r="B20410" s="302" t="s">
        <v>31</v>
      </c>
      <c r="C20410" s="325" t="s">
        <v>342</v>
      </c>
      <c r="D20410" s="325">
        <v>20</v>
      </c>
      <c r="E20410" s="46">
        <v>35500</v>
      </c>
      <c r="F20410" s="130">
        <f t="shared" si="320"/>
        <v>710000</v>
      </c>
      <c r="G20410" s="86">
        <f>F20410</f>
        <v>710000</v>
      </c>
      <c r="H20410" s="277" t="s">
        <v>2474</v>
      </c>
    </row>
    <row r="20411" spans="1:8" ht="18" customHeight="1">
      <c r="A20411" s="323"/>
      <c r="B20411" s="302"/>
      <c r="C20411" s="325"/>
      <c r="D20411" s="325"/>
      <c r="E20411" s="46"/>
      <c r="F20411" s="130">
        <f t="shared" si="320"/>
        <v>0</v>
      </c>
      <c r="G20411" s="69"/>
    </row>
    <row r="20412" spans="1:8" ht="18" customHeight="1">
      <c r="A20412" s="323" t="s">
        <v>52</v>
      </c>
      <c r="B20412" s="302" t="s">
        <v>208</v>
      </c>
      <c r="C20412" s="325" t="s">
        <v>54</v>
      </c>
      <c r="D20412" s="325">
        <v>750</v>
      </c>
      <c r="E20412" s="46">
        <v>37900</v>
      </c>
      <c r="F20412" s="130">
        <f t="shared" si="320"/>
        <v>28425000</v>
      </c>
      <c r="G20412" s="86">
        <f>SUM(F20412:F20414)</f>
        <v>50869660</v>
      </c>
      <c r="H20412" s="277" t="s">
        <v>2474</v>
      </c>
    </row>
    <row r="20413" spans="1:8" ht="18" customHeight="1">
      <c r="A20413" s="323"/>
      <c r="B20413" s="302" t="s">
        <v>208</v>
      </c>
      <c r="C20413" s="325" t="s">
        <v>664</v>
      </c>
      <c r="D20413" s="325">
        <v>105.4</v>
      </c>
      <c r="E20413" s="46">
        <v>37900</v>
      </c>
      <c r="F20413" s="130">
        <f t="shared" si="320"/>
        <v>3994660</v>
      </c>
      <c r="G20413" s="69"/>
    </row>
    <row r="20414" spans="1:8" ht="18" customHeight="1">
      <c r="A20414" s="323"/>
      <c r="B20414" s="302" t="s">
        <v>31</v>
      </c>
      <c r="C20414" s="325" t="s">
        <v>594</v>
      </c>
      <c r="D20414" s="325">
        <v>500</v>
      </c>
      <c r="E20414" s="46">
        <v>36900</v>
      </c>
      <c r="F20414" s="130">
        <f t="shared" si="320"/>
        <v>18450000</v>
      </c>
      <c r="G20414" s="69"/>
    </row>
    <row r="20415" spans="1:8" ht="18" customHeight="1">
      <c r="A20415" s="323"/>
      <c r="B20415" s="302"/>
      <c r="C20415" s="325"/>
      <c r="D20415" s="325"/>
      <c r="E20415" s="46"/>
      <c r="F20415" s="130">
        <f t="shared" si="320"/>
        <v>0</v>
      </c>
      <c r="G20415" s="69"/>
    </row>
    <row r="20416" spans="1:8" ht="18" customHeight="1">
      <c r="A20416" s="533" t="s">
        <v>63</v>
      </c>
      <c r="B20416" s="440" t="s">
        <v>13</v>
      </c>
      <c r="C20416" s="382" t="s">
        <v>62</v>
      </c>
      <c r="D20416" s="382">
        <v>45.5</v>
      </c>
      <c r="E20416" s="59">
        <v>32500</v>
      </c>
      <c r="F20416" s="132">
        <f t="shared" si="320"/>
        <v>1478750</v>
      </c>
      <c r="G20416" s="125">
        <f>F20416</f>
        <v>1478750</v>
      </c>
      <c r="H20416" s="277" t="s">
        <v>2474</v>
      </c>
    </row>
    <row r="20417" spans="1:9" ht="18" customHeight="1">
      <c r="A20417" s="526"/>
      <c r="B20417" s="435"/>
      <c r="C20417" s="484"/>
      <c r="D20417" s="484"/>
      <c r="E20417" s="113"/>
      <c r="F20417" s="126"/>
      <c r="G20417" s="9"/>
    </row>
    <row r="20418" spans="1:9" ht="18" customHeight="1">
      <c r="A20418" s="537">
        <v>42580</v>
      </c>
      <c r="B20418" s="355"/>
      <c r="C20418" s="491" t="s">
        <v>398</v>
      </c>
      <c r="D20418" s="525"/>
      <c r="F20418" s="127"/>
    </row>
    <row r="20419" spans="1:9" ht="18" customHeight="1">
      <c r="A20419" s="531" t="s">
        <v>3125</v>
      </c>
      <c r="B20419" s="436" t="s">
        <v>134</v>
      </c>
      <c r="C20419" s="494" t="s">
        <v>152</v>
      </c>
      <c r="D20419" s="527">
        <f>SUM(D20420:D20511)</f>
        <v>12377.5</v>
      </c>
      <c r="E20419" s="166"/>
      <c r="F20419" s="166">
        <f>SUM(F20420:F20511)</f>
        <v>426702150</v>
      </c>
      <c r="G20419" s="166">
        <f>SUM(G20420:G20511)</f>
        <v>426702150</v>
      </c>
      <c r="H20419" s="278"/>
    </row>
    <row r="20420" spans="1:9" ht="18" customHeight="1">
      <c r="A20420" s="532" t="s">
        <v>12</v>
      </c>
      <c r="B20420" s="441" t="s">
        <v>2775</v>
      </c>
      <c r="C20420" s="492" t="s">
        <v>2764</v>
      </c>
      <c r="D20420" s="492">
        <v>186.6</v>
      </c>
      <c r="E20420" s="62">
        <v>35500</v>
      </c>
      <c r="F20420" s="139">
        <f t="shared" si="320"/>
        <v>6624300</v>
      </c>
      <c r="G20420" s="85">
        <f>F20420</f>
        <v>6624300</v>
      </c>
    </row>
    <row r="20421" spans="1:9" ht="18" customHeight="1">
      <c r="A20421" s="323"/>
      <c r="B20421" s="302"/>
      <c r="C20421" s="325"/>
      <c r="D20421" s="325"/>
      <c r="E20421" s="46"/>
      <c r="F20421" s="130">
        <f t="shared" si="320"/>
        <v>0</v>
      </c>
      <c r="G20421" s="69"/>
    </row>
    <row r="20422" spans="1:9" ht="18" customHeight="1">
      <c r="A20422" s="323" t="s">
        <v>2475</v>
      </c>
      <c r="B20422" s="302" t="s">
        <v>31</v>
      </c>
      <c r="C20422" s="325" t="s">
        <v>62</v>
      </c>
      <c r="D20422" s="325">
        <v>100</v>
      </c>
      <c r="E20422" s="46">
        <v>35500</v>
      </c>
      <c r="F20422" s="130">
        <f t="shared" si="320"/>
        <v>3550000</v>
      </c>
      <c r="G20422" s="86">
        <f>F20422</f>
        <v>3550000</v>
      </c>
    </row>
    <row r="20423" spans="1:9" ht="18" customHeight="1">
      <c r="A20423" s="323"/>
      <c r="B20423" s="302"/>
      <c r="C20423" s="325"/>
      <c r="D20423" s="325"/>
      <c r="E20423" s="46"/>
      <c r="F20423" s="130">
        <f t="shared" si="320"/>
        <v>0</v>
      </c>
      <c r="G20423" s="86"/>
    </row>
    <row r="20424" spans="1:9" ht="18" customHeight="1">
      <c r="A20424" s="323" t="s">
        <v>3908</v>
      </c>
      <c r="B20424" s="302" t="s">
        <v>31</v>
      </c>
      <c r="C20424" s="325" t="s">
        <v>952</v>
      </c>
      <c r="D20424" s="325">
        <v>208.4</v>
      </c>
      <c r="E20424" s="46">
        <v>36000</v>
      </c>
      <c r="F20424" s="130">
        <f t="shared" si="320"/>
        <v>7502400</v>
      </c>
      <c r="G20424" s="86">
        <f>F20424</f>
        <v>7502400</v>
      </c>
      <c r="H20424" s="277" t="s">
        <v>2474</v>
      </c>
    </row>
    <row r="20425" spans="1:9" ht="18" customHeight="1">
      <c r="A20425" s="323"/>
      <c r="B20425" s="302"/>
      <c r="C20425" s="325"/>
      <c r="D20425" s="325"/>
      <c r="E20425" s="46"/>
      <c r="F20425" s="130">
        <f t="shared" si="320"/>
        <v>0</v>
      </c>
      <c r="G20425" s="86"/>
    </row>
    <row r="20426" spans="1:9" ht="18" customHeight="1">
      <c r="A20426" s="323" t="s">
        <v>2568</v>
      </c>
      <c r="B20426" s="302" t="s">
        <v>13</v>
      </c>
      <c r="C20426" s="325" t="s">
        <v>264</v>
      </c>
      <c r="D20426" s="325">
        <v>98.5</v>
      </c>
      <c r="E20426" s="46">
        <v>31000</v>
      </c>
      <c r="F20426" s="130">
        <f t="shared" si="320"/>
        <v>3053500</v>
      </c>
      <c r="G20426" s="86">
        <f>SUM(F20426:F20427)</f>
        <v>6262000</v>
      </c>
      <c r="H20426" s="277" t="s">
        <v>2474</v>
      </c>
    </row>
    <row r="20427" spans="1:9" ht="18" customHeight="1">
      <c r="A20427" s="323"/>
      <c r="B20427" s="302" t="s">
        <v>13</v>
      </c>
      <c r="C20427" s="325" t="s">
        <v>69</v>
      </c>
      <c r="D20427" s="325">
        <v>103.5</v>
      </c>
      <c r="E20427" s="46">
        <v>31000</v>
      </c>
      <c r="F20427" s="130">
        <f t="shared" si="320"/>
        <v>3208500</v>
      </c>
      <c r="G20427" s="86"/>
    </row>
    <row r="20428" spans="1:9" ht="18" customHeight="1">
      <c r="A20428" s="323"/>
      <c r="B20428" s="302"/>
      <c r="C20428" s="325"/>
      <c r="D20428" s="325"/>
      <c r="E20428" s="46"/>
      <c r="F20428" s="130">
        <f t="shared" si="320"/>
        <v>0</v>
      </c>
      <c r="G20428" s="69"/>
    </row>
    <row r="20429" spans="1:9" ht="18" customHeight="1">
      <c r="A20429" s="323" t="s">
        <v>2273</v>
      </c>
      <c r="B20429" s="302" t="s">
        <v>13</v>
      </c>
      <c r="C20429" s="325" t="s">
        <v>59</v>
      </c>
      <c r="D20429" s="325">
        <v>50</v>
      </c>
      <c r="E20429" s="46">
        <v>31000</v>
      </c>
      <c r="F20429" s="130">
        <f t="shared" si="320"/>
        <v>1550000</v>
      </c>
      <c r="G20429" s="86">
        <f>SUM(F20429:F20431)</f>
        <v>6490000</v>
      </c>
      <c r="I20429" s="280" t="s">
        <v>2484</v>
      </c>
    </row>
    <row r="20430" spans="1:9" ht="18" customHeight="1">
      <c r="A20430" s="323"/>
      <c r="B20430" s="302" t="s">
        <v>13</v>
      </c>
      <c r="C20430" s="325" t="s">
        <v>69</v>
      </c>
      <c r="D20430" s="325">
        <v>50</v>
      </c>
      <c r="E20430" s="46">
        <v>31000</v>
      </c>
      <c r="F20430" s="130">
        <f t="shared" si="320"/>
        <v>1550000</v>
      </c>
      <c r="G20430" s="69"/>
      <c r="I20430" s="280" t="s">
        <v>3904</v>
      </c>
    </row>
    <row r="20431" spans="1:9" ht="18" customHeight="1">
      <c r="A20431" s="323"/>
      <c r="B20431" s="302" t="s">
        <v>13</v>
      </c>
      <c r="C20431" s="325" t="s">
        <v>838</v>
      </c>
      <c r="D20431" s="325">
        <v>113</v>
      </c>
      <c r="E20431" s="46">
        <v>30000</v>
      </c>
      <c r="F20431" s="130">
        <f t="shared" si="320"/>
        <v>3390000</v>
      </c>
      <c r="G20431" s="69"/>
      <c r="I20431" s="280" t="s">
        <v>2785</v>
      </c>
    </row>
    <row r="20432" spans="1:9" ht="18" customHeight="1">
      <c r="A20432" s="323"/>
      <c r="B20432" s="302"/>
      <c r="C20432" s="325"/>
      <c r="D20432" s="325"/>
      <c r="E20432" s="46"/>
      <c r="F20432" s="130">
        <f t="shared" si="320"/>
        <v>0</v>
      </c>
      <c r="G20432" s="69"/>
    </row>
    <row r="20433" spans="1:9" ht="18" customHeight="1">
      <c r="A20433" s="323" t="s">
        <v>321</v>
      </c>
      <c r="B20433" s="439" t="s">
        <v>2493</v>
      </c>
      <c r="C20433" s="430" t="s">
        <v>852</v>
      </c>
      <c r="D20433" s="430">
        <v>-6</v>
      </c>
      <c r="E20433" s="54">
        <v>33500</v>
      </c>
      <c r="F20433" s="140">
        <f t="shared" si="320"/>
        <v>-201000</v>
      </c>
      <c r="G20433" s="86">
        <f>SUM(F20433:F20441)</f>
        <v>12841900</v>
      </c>
      <c r="H20433" s="277" t="s">
        <v>2474</v>
      </c>
    </row>
    <row r="20434" spans="1:9" ht="18" customHeight="1">
      <c r="A20434" s="323"/>
      <c r="B20434" s="439" t="s">
        <v>2859</v>
      </c>
      <c r="C20434" s="430" t="s">
        <v>416</v>
      </c>
      <c r="D20434" s="430">
        <v>-29.4</v>
      </c>
      <c r="E20434" s="54">
        <v>34000</v>
      </c>
      <c r="F20434" s="140">
        <f t="shared" si="320"/>
        <v>-999600</v>
      </c>
      <c r="G20434" s="69"/>
    </row>
    <row r="20435" spans="1:9" ht="18" customHeight="1">
      <c r="A20435" s="323"/>
      <c r="B20435" s="439" t="s">
        <v>2303</v>
      </c>
      <c r="C20435" s="430" t="s">
        <v>416</v>
      </c>
      <c r="D20435" s="430">
        <v>-12.8</v>
      </c>
      <c r="E20435" s="54">
        <v>34000</v>
      </c>
      <c r="F20435" s="140">
        <f t="shared" si="320"/>
        <v>-435200</v>
      </c>
      <c r="G20435" s="69"/>
    </row>
    <row r="20436" spans="1:9" ht="18" customHeight="1">
      <c r="A20436" s="323"/>
      <c r="B20436" s="439" t="s">
        <v>2304</v>
      </c>
      <c r="C20436" s="430" t="s">
        <v>754</v>
      </c>
      <c r="D20436" s="430">
        <v>-4.4000000000000004</v>
      </c>
      <c r="E20436" s="54">
        <v>34000</v>
      </c>
      <c r="F20436" s="140">
        <f t="shared" si="320"/>
        <v>-149600</v>
      </c>
      <c r="G20436" s="69"/>
    </row>
    <row r="20437" spans="1:9" ht="18" customHeight="1">
      <c r="A20437" s="323"/>
      <c r="B20437" s="439" t="s">
        <v>2304</v>
      </c>
      <c r="C20437" s="430" t="s">
        <v>416</v>
      </c>
      <c r="D20437" s="430">
        <v>-4.8</v>
      </c>
      <c r="E20437" s="54">
        <v>34000</v>
      </c>
      <c r="F20437" s="140">
        <f t="shared" si="320"/>
        <v>-163200</v>
      </c>
      <c r="G20437" s="69"/>
    </row>
    <row r="20438" spans="1:9" ht="18" customHeight="1">
      <c r="A20438" s="323"/>
      <c r="B20438" s="439" t="s">
        <v>2304</v>
      </c>
      <c r="C20438" s="430" t="s">
        <v>442</v>
      </c>
      <c r="D20438" s="430">
        <v>-3</v>
      </c>
      <c r="E20438" s="54">
        <v>35500</v>
      </c>
      <c r="F20438" s="140">
        <f t="shared" si="320"/>
        <v>-106500</v>
      </c>
      <c r="G20438" s="69"/>
    </row>
    <row r="20439" spans="1:9" ht="18" customHeight="1">
      <c r="A20439" s="323"/>
      <c r="B20439" s="439" t="s">
        <v>2304</v>
      </c>
      <c r="C20439" s="430" t="s">
        <v>305</v>
      </c>
      <c r="D20439" s="430">
        <v>-12.5</v>
      </c>
      <c r="E20439" s="54">
        <v>35000</v>
      </c>
      <c r="F20439" s="140">
        <f t="shared" si="320"/>
        <v>-437500</v>
      </c>
      <c r="G20439" s="69"/>
    </row>
    <row r="20440" spans="1:9" ht="18" customHeight="1">
      <c r="A20440" s="323"/>
      <c r="B20440" s="439" t="s">
        <v>2304</v>
      </c>
      <c r="C20440" s="430" t="s">
        <v>95</v>
      </c>
      <c r="D20440" s="430">
        <v>-6.3</v>
      </c>
      <c r="E20440" s="54">
        <v>35000</v>
      </c>
      <c r="F20440" s="140">
        <f t="shared" si="320"/>
        <v>-220500</v>
      </c>
      <c r="G20440" s="69"/>
    </row>
    <row r="20441" spans="1:9" ht="18" customHeight="1">
      <c r="A20441" s="323"/>
      <c r="B20441" s="302" t="s">
        <v>518</v>
      </c>
      <c r="C20441" s="325" t="s">
        <v>587</v>
      </c>
      <c r="D20441" s="325">
        <v>457.5</v>
      </c>
      <c r="E20441" s="46">
        <v>34000</v>
      </c>
      <c r="F20441" s="130">
        <f>E20441*D20441</f>
        <v>15555000</v>
      </c>
      <c r="G20441" s="69"/>
    </row>
    <row r="20442" spans="1:9" ht="18" customHeight="1">
      <c r="A20442" s="323"/>
      <c r="B20442" s="302"/>
      <c r="C20442" s="325"/>
      <c r="D20442" s="325"/>
      <c r="E20442" s="46"/>
      <c r="F20442" s="130">
        <f t="shared" si="320"/>
        <v>0</v>
      </c>
      <c r="G20442" s="69"/>
    </row>
    <row r="20443" spans="1:9" ht="18" customHeight="1">
      <c r="A20443" s="323" t="s">
        <v>438</v>
      </c>
      <c r="B20443" s="302" t="s">
        <v>31</v>
      </c>
      <c r="C20443" s="325" t="s">
        <v>189</v>
      </c>
      <c r="D20443" s="325">
        <v>1</v>
      </c>
      <c r="E20443" s="46">
        <v>36500</v>
      </c>
      <c r="F20443" s="130">
        <f>E20443*D20443</f>
        <v>36500</v>
      </c>
      <c r="G20443" s="86">
        <f>F20443</f>
        <v>36500</v>
      </c>
      <c r="I20443" s="284">
        <v>42579</v>
      </c>
    </row>
    <row r="20444" spans="1:9" ht="18" customHeight="1">
      <c r="A20444" s="323"/>
      <c r="B20444" s="302"/>
      <c r="C20444" s="325"/>
      <c r="D20444" s="325"/>
      <c r="E20444" s="46"/>
      <c r="F20444" s="130">
        <f t="shared" si="320"/>
        <v>0</v>
      </c>
      <c r="G20444" s="69"/>
    </row>
    <row r="20445" spans="1:9" ht="18" customHeight="1">
      <c r="A20445" s="323" t="s">
        <v>330</v>
      </c>
      <c r="B20445" s="302" t="s">
        <v>13</v>
      </c>
      <c r="C20445" s="325" t="s">
        <v>1154</v>
      </c>
      <c r="D20445" s="325">
        <v>440.5</v>
      </c>
      <c r="E20445" s="46">
        <v>31000</v>
      </c>
      <c r="F20445" s="130">
        <f t="shared" si="320"/>
        <v>13655500</v>
      </c>
      <c r="G20445" s="86">
        <f>F20445</f>
        <v>13655500</v>
      </c>
      <c r="H20445" s="277" t="s">
        <v>2474</v>
      </c>
    </row>
    <row r="20446" spans="1:9" ht="18" customHeight="1">
      <c r="A20446" s="323"/>
      <c r="B20446" s="302"/>
      <c r="C20446" s="325"/>
      <c r="D20446" s="325"/>
      <c r="E20446" s="46"/>
      <c r="F20446" s="130">
        <f t="shared" si="320"/>
        <v>0</v>
      </c>
      <c r="G20446" s="69"/>
    </row>
    <row r="20447" spans="1:9" ht="18" customHeight="1">
      <c r="A20447" s="323" t="s">
        <v>38</v>
      </c>
      <c r="B20447" s="302" t="s">
        <v>13</v>
      </c>
      <c r="C20447" s="325" t="s">
        <v>1112</v>
      </c>
      <c r="D20447" s="325">
        <v>390</v>
      </c>
      <c r="E20447" s="46">
        <v>31000</v>
      </c>
      <c r="F20447" s="130">
        <f t="shared" si="320"/>
        <v>12090000</v>
      </c>
      <c r="G20447" s="86">
        <f>F20447</f>
        <v>12090000</v>
      </c>
    </row>
    <row r="20448" spans="1:9" ht="18" customHeight="1">
      <c r="A20448" s="323"/>
      <c r="B20448" s="302"/>
      <c r="C20448" s="325"/>
      <c r="D20448" s="325"/>
      <c r="E20448" s="46"/>
      <c r="F20448" s="130">
        <f t="shared" si="320"/>
        <v>0</v>
      </c>
      <c r="G20448" s="69"/>
    </row>
    <row r="20449" spans="1:9" ht="18" customHeight="1">
      <c r="A20449" s="323" t="s">
        <v>207</v>
      </c>
      <c r="B20449" s="302" t="s">
        <v>23</v>
      </c>
      <c r="C20449" s="325" t="s">
        <v>534</v>
      </c>
      <c r="D20449" s="325">
        <v>284.8</v>
      </c>
      <c r="E20449" s="46">
        <v>33000</v>
      </c>
      <c r="F20449" s="130">
        <f t="shared" si="320"/>
        <v>9398400</v>
      </c>
      <c r="G20449" s="86">
        <f>SUM(F20449:F20450)</f>
        <v>12060900</v>
      </c>
      <c r="H20449" s="277" t="s">
        <v>2474</v>
      </c>
      <c r="I20449" s="280" t="s">
        <v>3906</v>
      </c>
    </row>
    <row r="20450" spans="1:9" ht="18" customHeight="1">
      <c r="A20450" s="323"/>
      <c r="B20450" s="302" t="s">
        <v>31</v>
      </c>
      <c r="C20450" s="325" t="s">
        <v>148</v>
      </c>
      <c r="D20450" s="325">
        <v>75</v>
      </c>
      <c r="E20450" s="46">
        <v>35500</v>
      </c>
      <c r="F20450" s="130">
        <f t="shared" si="320"/>
        <v>2662500</v>
      </c>
      <c r="G20450" s="69"/>
      <c r="I20450" s="280" t="s">
        <v>3905</v>
      </c>
    </row>
    <row r="20451" spans="1:9" ht="18" customHeight="1">
      <c r="A20451" s="323"/>
      <c r="B20451" s="302"/>
      <c r="C20451" s="325"/>
      <c r="D20451" s="325"/>
      <c r="E20451" s="46"/>
      <c r="F20451" s="130">
        <f t="shared" si="320"/>
        <v>0</v>
      </c>
      <c r="G20451" s="69"/>
    </row>
    <row r="20452" spans="1:9" ht="18" customHeight="1">
      <c r="A20452" s="323" t="s">
        <v>2287</v>
      </c>
      <c r="B20452" s="302" t="s">
        <v>31</v>
      </c>
      <c r="C20452" s="325" t="s">
        <v>623</v>
      </c>
      <c r="D20452" s="325">
        <v>393</v>
      </c>
      <c r="E20452" s="46">
        <v>37000</v>
      </c>
      <c r="F20452" s="130">
        <f t="shared" si="320"/>
        <v>14541000</v>
      </c>
      <c r="G20452" s="86">
        <f>SUM(F20452:F20456)</f>
        <v>34203450</v>
      </c>
      <c r="H20452" s="277" t="s">
        <v>2474</v>
      </c>
    </row>
    <row r="20453" spans="1:9" ht="18" customHeight="1">
      <c r="A20453" s="323"/>
      <c r="B20453" s="302" t="s">
        <v>1513</v>
      </c>
      <c r="C20453" s="325" t="s">
        <v>3070</v>
      </c>
      <c r="D20453" s="325">
        <v>40.200000000000003</v>
      </c>
      <c r="E20453" s="46">
        <v>38500</v>
      </c>
      <c r="F20453" s="130">
        <f t="shared" si="320"/>
        <v>1547700</v>
      </c>
      <c r="G20453" s="69"/>
    </row>
    <row r="20454" spans="1:9" ht="18" customHeight="1">
      <c r="A20454" s="323"/>
      <c r="B20454" s="302" t="s">
        <v>570</v>
      </c>
      <c r="C20454" s="325" t="s">
        <v>487</v>
      </c>
      <c r="D20454" s="325">
        <v>136</v>
      </c>
      <c r="E20454" s="46">
        <v>41500</v>
      </c>
      <c r="F20454" s="130">
        <f t="shared" si="320"/>
        <v>5644000</v>
      </c>
      <c r="G20454" s="69"/>
    </row>
    <row r="20455" spans="1:9" ht="18" customHeight="1">
      <c r="A20455" s="323"/>
      <c r="B20455" s="302" t="s">
        <v>570</v>
      </c>
      <c r="C20455" s="325" t="s">
        <v>3281</v>
      </c>
      <c r="D20455" s="325">
        <v>148.5</v>
      </c>
      <c r="E20455" s="46">
        <v>41500</v>
      </c>
      <c r="F20455" s="130">
        <f t="shared" si="320"/>
        <v>6162750</v>
      </c>
      <c r="G20455" s="69"/>
    </row>
    <row r="20456" spans="1:9" ht="18" customHeight="1">
      <c r="A20456" s="323"/>
      <c r="B20456" s="302" t="s">
        <v>570</v>
      </c>
      <c r="C20456" s="325" t="s">
        <v>3282</v>
      </c>
      <c r="D20456" s="325">
        <v>152</v>
      </c>
      <c r="E20456" s="46">
        <v>41500</v>
      </c>
      <c r="F20456" s="130">
        <f t="shared" si="320"/>
        <v>6308000</v>
      </c>
      <c r="G20456" s="69"/>
    </row>
    <row r="20457" spans="1:9" ht="18" customHeight="1">
      <c r="A20457" s="323"/>
      <c r="B20457" s="302"/>
      <c r="C20457" s="325"/>
      <c r="D20457" s="325"/>
      <c r="E20457" s="46"/>
      <c r="F20457" s="130">
        <f t="shared" si="320"/>
        <v>0</v>
      </c>
      <c r="G20457" s="69"/>
    </row>
    <row r="20458" spans="1:9" ht="18" customHeight="1">
      <c r="A20458" s="323" t="s">
        <v>2354</v>
      </c>
      <c r="B20458" s="302" t="s">
        <v>2580</v>
      </c>
      <c r="C20458" s="325" t="s">
        <v>671</v>
      </c>
      <c r="D20458" s="325">
        <v>81</v>
      </c>
      <c r="E20458" s="46">
        <v>38500</v>
      </c>
      <c r="F20458" s="130">
        <f t="shared" si="320"/>
        <v>3118500</v>
      </c>
      <c r="G20458" s="86">
        <f>F20458</f>
        <v>3118500</v>
      </c>
      <c r="H20458" s="277" t="s">
        <v>2474</v>
      </c>
    </row>
    <row r="20459" spans="1:9" ht="18" customHeight="1">
      <c r="A20459" s="323"/>
      <c r="B20459" s="302"/>
      <c r="C20459" s="325"/>
      <c r="D20459" s="325"/>
      <c r="E20459" s="46"/>
      <c r="F20459" s="130">
        <f t="shared" si="320"/>
        <v>0</v>
      </c>
      <c r="G20459" s="69"/>
    </row>
    <row r="20460" spans="1:9" ht="18" customHeight="1">
      <c r="A20460" s="323" t="s">
        <v>1008</v>
      </c>
      <c r="B20460" s="302" t="s">
        <v>31</v>
      </c>
      <c r="C20460" s="325" t="s">
        <v>71</v>
      </c>
      <c r="D20460" s="325">
        <f>50+438</f>
        <v>488</v>
      </c>
      <c r="E20460" s="46">
        <v>34500</v>
      </c>
      <c r="F20460" s="130">
        <f t="shared" si="320"/>
        <v>16836000</v>
      </c>
      <c r="G20460" s="86">
        <f>F20460</f>
        <v>16836000</v>
      </c>
      <c r="H20460" s="277" t="s">
        <v>2474</v>
      </c>
    </row>
    <row r="20461" spans="1:9" ht="18" customHeight="1">
      <c r="A20461" s="323"/>
      <c r="B20461" s="302"/>
      <c r="C20461" s="325"/>
      <c r="D20461" s="325"/>
      <c r="E20461" s="46"/>
      <c r="F20461" s="130">
        <f t="shared" si="320"/>
        <v>0</v>
      </c>
      <c r="G20461" s="69"/>
    </row>
    <row r="20462" spans="1:9" ht="18" customHeight="1">
      <c r="A20462" s="323" t="s">
        <v>193</v>
      </c>
      <c r="B20462" s="302" t="s">
        <v>13</v>
      </c>
      <c r="C20462" s="325" t="s">
        <v>2283</v>
      </c>
      <c r="D20462" s="325">
        <v>600</v>
      </c>
      <c r="E20462" s="46">
        <v>33000</v>
      </c>
      <c r="F20462" s="130">
        <f t="shared" si="320"/>
        <v>19800000</v>
      </c>
      <c r="G20462" s="86">
        <f>SUM(F20462:F20463)</f>
        <v>56800000</v>
      </c>
      <c r="H20462" s="277" t="s">
        <v>2474</v>
      </c>
    </row>
    <row r="20463" spans="1:9" ht="18" customHeight="1">
      <c r="A20463" s="323"/>
      <c r="B20463" s="302" t="s">
        <v>31</v>
      </c>
      <c r="C20463" s="325" t="s">
        <v>62</v>
      </c>
      <c r="D20463" s="325">
        <v>1000</v>
      </c>
      <c r="E20463" s="46">
        <v>37000</v>
      </c>
      <c r="F20463" s="130">
        <f t="shared" si="320"/>
        <v>37000000</v>
      </c>
      <c r="G20463" s="69"/>
    </row>
    <row r="20464" spans="1:9" ht="18" customHeight="1">
      <c r="A20464" s="323"/>
      <c r="B20464" s="302"/>
      <c r="C20464" s="325"/>
      <c r="D20464" s="325"/>
      <c r="E20464" s="46"/>
      <c r="F20464" s="130">
        <f t="shared" si="320"/>
        <v>0</v>
      </c>
      <c r="G20464" s="69"/>
    </row>
    <row r="20465" spans="1:9" ht="18" customHeight="1">
      <c r="A20465" s="323" t="s">
        <v>1514</v>
      </c>
      <c r="B20465" s="302" t="s">
        <v>31</v>
      </c>
      <c r="C20465" s="325" t="s">
        <v>495</v>
      </c>
      <c r="D20465" s="325">
        <v>102.2</v>
      </c>
      <c r="E20465" s="46">
        <v>35000</v>
      </c>
      <c r="F20465" s="130">
        <f t="shared" si="320"/>
        <v>3577000</v>
      </c>
      <c r="G20465" s="86">
        <f>SUM(F20465:F20466)</f>
        <v>7077000</v>
      </c>
      <c r="H20465" s="277" t="s">
        <v>2474</v>
      </c>
    </row>
    <row r="20466" spans="1:9" ht="18" customHeight="1">
      <c r="A20466" s="323"/>
      <c r="B20466" s="302" t="s">
        <v>31</v>
      </c>
      <c r="C20466" s="325" t="s">
        <v>1984</v>
      </c>
      <c r="D20466" s="325">
        <v>100</v>
      </c>
      <c r="E20466" s="46">
        <v>35000</v>
      </c>
      <c r="F20466" s="130">
        <f t="shared" si="320"/>
        <v>3500000</v>
      </c>
      <c r="G20466" s="69"/>
    </row>
    <row r="20467" spans="1:9" ht="18" customHeight="1">
      <c r="A20467" s="323"/>
      <c r="B20467" s="302"/>
      <c r="C20467" s="325"/>
      <c r="D20467" s="325"/>
      <c r="E20467" s="46"/>
      <c r="F20467" s="130">
        <f t="shared" si="320"/>
        <v>0</v>
      </c>
      <c r="G20467" s="69"/>
    </row>
    <row r="20468" spans="1:9" ht="18" customHeight="1">
      <c r="A20468" s="323" t="s">
        <v>2454</v>
      </c>
      <c r="B20468" s="302" t="s">
        <v>13</v>
      </c>
      <c r="C20468" s="325" t="s">
        <v>342</v>
      </c>
      <c r="D20468" s="325">
        <v>238</v>
      </c>
      <c r="E20468" s="46">
        <v>31000</v>
      </c>
      <c r="F20468" s="130">
        <f t="shared" si="320"/>
        <v>7378000</v>
      </c>
      <c r="G20468" s="86">
        <f>F20468</f>
        <v>7378000</v>
      </c>
      <c r="H20468" s="277" t="s">
        <v>2474</v>
      </c>
    </row>
    <row r="20469" spans="1:9" ht="18" customHeight="1">
      <c r="A20469" s="323"/>
      <c r="B20469" s="302"/>
      <c r="C20469" s="325"/>
      <c r="D20469" s="325"/>
      <c r="E20469" s="46"/>
      <c r="F20469" s="130">
        <f t="shared" si="320"/>
        <v>0</v>
      </c>
      <c r="G20469" s="69"/>
    </row>
    <row r="20470" spans="1:9" ht="18" customHeight="1">
      <c r="A20470" s="323" t="s">
        <v>145</v>
      </c>
      <c r="B20470" s="302" t="s">
        <v>31</v>
      </c>
      <c r="C20470" s="325" t="s">
        <v>1318</v>
      </c>
      <c r="D20470" s="325">
        <v>200</v>
      </c>
      <c r="E20470" s="46">
        <v>28500</v>
      </c>
      <c r="F20470" s="130">
        <f t="shared" si="320"/>
        <v>5700000</v>
      </c>
      <c r="G20470" s="86">
        <f>SUM(F20470:F20471)</f>
        <v>19707750</v>
      </c>
      <c r="H20470" s="277" t="s">
        <v>2474</v>
      </c>
    </row>
    <row r="20471" spans="1:9" ht="18" customHeight="1">
      <c r="A20471" s="323"/>
      <c r="B20471" s="302" t="s">
        <v>31</v>
      </c>
      <c r="C20471" s="325" t="s">
        <v>186</v>
      </c>
      <c r="D20471" s="325">
        <v>491.5</v>
      </c>
      <c r="E20471" s="46">
        <v>28500</v>
      </c>
      <c r="F20471" s="130">
        <f t="shared" si="320"/>
        <v>14007750</v>
      </c>
      <c r="G20471" s="69"/>
    </row>
    <row r="20472" spans="1:9" ht="18" customHeight="1">
      <c r="A20472" s="323"/>
      <c r="B20472" s="302"/>
      <c r="C20472" s="325"/>
      <c r="D20472" s="325"/>
      <c r="E20472" s="46"/>
      <c r="F20472" s="130">
        <f t="shared" si="320"/>
        <v>0</v>
      </c>
      <c r="G20472" s="69"/>
    </row>
    <row r="20473" spans="1:9" ht="18" customHeight="1">
      <c r="A20473" s="323" t="s">
        <v>154</v>
      </c>
      <c r="B20473" s="444" t="s">
        <v>1922</v>
      </c>
      <c r="C20473" s="482" t="s">
        <v>770</v>
      </c>
      <c r="D20473" s="482">
        <v>180</v>
      </c>
      <c r="E20473" s="116">
        <v>41000</v>
      </c>
      <c r="F20473" s="131">
        <f t="shared" si="320"/>
        <v>7380000</v>
      </c>
      <c r="G20473" s="86">
        <f>F20473</f>
        <v>7380000</v>
      </c>
      <c r="H20473" s="277" t="s">
        <v>2474</v>
      </c>
    </row>
    <row r="20474" spans="1:9" ht="18" customHeight="1">
      <c r="A20474" s="323"/>
      <c r="B20474" s="302"/>
      <c r="C20474" s="325"/>
      <c r="D20474" s="325"/>
      <c r="E20474" s="46"/>
      <c r="F20474" s="130">
        <f t="shared" si="320"/>
        <v>0</v>
      </c>
      <c r="G20474" s="69"/>
    </row>
    <row r="20475" spans="1:9" ht="18" customHeight="1">
      <c r="A20475" s="323" t="s">
        <v>2469</v>
      </c>
      <c r="B20475" s="302" t="s">
        <v>31</v>
      </c>
      <c r="C20475" s="325" t="s">
        <v>200</v>
      </c>
      <c r="D20475" s="325">
        <v>70</v>
      </c>
      <c r="E20475" s="46">
        <v>36500</v>
      </c>
      <c r="F20475" s="130">
        <f t="shared" si="320"/>
        <v>2555000</v>
      </c>
      <c r="G20475" s="86">
        <f>SUM(F20475:F20477)</f>
        <v>23587750</v>
      </c>
      <c r="H20475" s="277" t="s">
        <v>2474</v>
      </c>
      <c r="I20475" s="280" t="s">
        <v>2520</v>
      </c>
    </row>
    <row r="20476" spans="1:9" ht="18" customHeight="1">
      <c r="A20476" s="323"/>
      <c r="B20476" s="302" t="s">
        <v>230</v>
      </c>
      <c r="C20476" s="325" t="s">
        <v>1650</v>
      </c>
      <c r="D20476" s="325">
        <v>223.5</v>
      </c>
      <c r="E20476" s="46">
        <v>42500</v>
      </c>
      <c r="F20476" s="130">
        <f t="shared" si="320"/>
        <v>9498750</v>
      </c>
      <c r="G20476" s="86"/>
      <c r="I20476" s="280" t="s">
        <v>2630</v>
      </c>
    </row>
    <row r="20477" spans="1:9" ht="18" customHeight="1">
      <c r="A20477" s="323"/>
      <c r="B20477" s="302" t="s">
        <v>23</v>
      </c>
      <c r="C20477" s="325" t="s">
        <v>1237</v>
      </c>
      <c r="D20477" s="325">
        <v>316</v>
      </c>
      <c r="E20477" s="46">
        <v>36500</v>
      </c>
      <c r="F20477" s="130">
        <f t="shared" si="320"/>
        <v>11534000</v>
      </c>
      <c r="G20477" s="86"/>
      <c r="I20477" s="280" t="s">
        <v>2630</v>
      </c>
    </row>
    <row r="20478" spans="1:9" ht="18" customHeight="1">
      <c r="A20478" s="323"/>
      <c r="B20478" s="302"/>
      <c r="C20478" s="325"/>
      <c r="D20478" s="325"/>
      <c r="E20478" s="46"/>
      <c r="F20478" s="130">
        <f t="shared" si="320"/>
        <v>0</v>
      </c>
      <c r="G20478" s="69"/>
    </row>
    <row r="20479" spans="1:9" ht="18" customHeight="1">
      <c r="A20479" s="323" t="s">
        <v>51</v>
      </c>
      <c r="B20479" s="302" t="s">
        <v>13</v>
      </c>
      <c r="C20479" s="325" t="s">
        <v>686</v>
      </c>
      <c r="D20479" s="325">
        <v>140</v>
      </c>
      <c r="E20479" s="46">
        <v>32500</v>
      </c>
      <c r="F20479" s="130">
        <f t="shared" si="320"/>
        <v>4550000</v>
      </c>
      <c r="G20479" s="86">
        <f>F20479</f>
        <v>4550000</v>
      </c>
      <c r="H20479" s="277" t="s">
        <v>2474</v>
      </c>
    </row>
    <row r="20480" spans="1:9" ht="18" customHeight="1">
      <c r="A20480" s="323"/>
      <c r="B20480" s="302"/>
      <c r="C20480" s="325"/>
      <c r="D20480" s="325"/>
      <c r="E20480" s="46"/>
      <c r="F20480" s="130">
        <f t="shared" si="320"/>
        <v>0</v>
      </c>
      <c r="G20480" s="69"/>
    </row>
    <row r="20481" spans="1:9" ht="18" customHeight="1">
      <c r="A20481" s="323" t="s">
        <v>88</v>
      </c>
      <c r="B20481" s="302" t="s">
        <v>13</v>
      </c>
      <c r="C20481" s="325" t="s">
        <v>442</v>
      </c>
      <c r="D20481" s="325">
        <v>151.4</v>
      </c>
      <c r="E20481" s="46">
        <v>30500</v>
      </c>
      <c r="F20481" s="130">
        <f t="shared" si="320"/>
        <v>4617700</v>
      </c>
      <c r="G20481" s="86">
        <f>SUM(F20481:F20482)</f>
        <v>21551300</v>
      </c>
      <c r="H20481" s="277" t="s">
        <v>2474</v>
      </c>
    </row>
    <row r="20482" spans="1:9" ht="18" customHeight="1">
      <c r="A20482" s="323"/>
      <c r="B20482" s="302" t="s">
        <v>13</v>
      </c>
      <c r="C20482" s="325" t="s">
        <v>124</v>
      </c>
      <c r="D20482" s="325">
        <v>555.20000000000005</v>
      </c>
      <c r="E20482" s="46">
        <v>30500</v>
      </c>
      <c r="F20482" s="130">
        <f t="shared" si="320"/>
        <v>16933600</v>
      </c>
      <c r="G20482" s="69"/>
    </row>
    <row r="20483" spans="1:9" ht="18" customHeight="1">
      <c r="A20483" s="323"/>
      <c r="B20483" s="302"/>
      <c r="C20483" s="325"/>
      <c r="D20483" s="325"/>
      <c r="E20483" s="46"/>
      <c r="F20483" s="130">
        <f t="shared" ref="F20483:F20567" si="321">E20483*D20483</f>
        <v>0</v>
      </c>
      <c r="G20483" s="69"/>
    </row>
    <row r="20484" spans="1:9" ht="18" customHeight="1">
      <c r="A20484" s="323" t="s">
        <v>203</v>
      </c>
      <c r="B20484" s="302" t="s">
        <v>23</v>
      </c>
      <c r="C20484" s="325" t="s">
        <v>1027</v>
      </c>
      <c r="D20484" s="325">
        <v>100</v>
      </c>
      <c r="E20484" s="46">
        <v>30500</v>
      </c>
      <c r="F20484" s="130">
        <f t="shared" si="321"/>
        <v>3050000</v>
      </c>
      <c r="G20484" s="86">
        <f>F20484</f>
        <v>3050000</v>
      </c>
      <c r="H20484" s="277" t="s">
        <v>2474</v>
      </c>
    </row>
    <row r="20485" spans="1:9" ht="18" customHeight="1">
      <c r="A20485" s="323"/>
      <c r="B20485" s="302"/>
      <c r="C20485" s="325"/>
      <c r="D20485" s="325"/>
      <c r="E20485" s="46"/>
      <c r="F20485" s="130">
        <f t="shared" si="321"/>
        <v>0</v>
      </c>
      <c r="G20485" s="69"/>
    </row>
    <row r="20486" spans="1:9" ht="18" customHeight="1">
      <c r="A20486" s="323" t="s">
        <v>2448</v>
      </c>
      <c r="B20486" s="302" t="s">
        <v>31</v>
      </c>
      <c r="C20486" s="325" t="s">
        <v>996</v>
      </c>
      <c r="D20486" s="325">
        <v>200</v>
      </c>
      <c r="E20486" s="46">
        <v>35500</v>
      </c>
      <c r="F20486" s="130">
        <f t="shared" si="321"/>
        <v>7100000</v>
      </c>
      <c r="G20486" s="86">
        <f>F20486</f>
        <v>7100000</v>
      </c>
      <c r="H20486" s="277" t="s">
        <v>2474</v>
      </c>
    </row>
    <row r="20487" spans="1:9" ht="18" customHeight="1">
      <c r="A20487" s="323"/>
      <c r="B20487" s="302"/>
      <c r="C20487" s="325"/>
      <c r="D20487" s="325"/>
      <c r="E20487" s="46"/>
      <c r="F20487" s="130">
        <f t="shared" si="321"/>
        <v>0</v>
      </c>
      <c r="G20487" s="69"/>
    </row>
    <row r="20488" spans="1:9" ht="18" customHeight="1">
      <c r="A20488" s="323" t="s">
        <v>52</v>
      </c>
      <c r="B20488" s="302" t="s">
        <v>208</v>
      </c>
      <c r="C20488" s="325" t="s">
        <v>3907</v>
      </c>
      <c r="D20488" s="325">
        <v>50</v>
      </c>
      <c r="E20488" s="46">
        <v>37900</v>
      </c>
      <c r="F20488" s="130">
        <f t="shared" si="321"/>
        <v>1895000</v>
      </c>
      <c r="G20488" s="86">
        <f>SUM(F20488:F20490)</f>
        <v>34782500</v>
      </c>
      <c r="H20488" s="277" t="s">
        <v>2474</v>
      </c>
    </row>
    <row r="20489" spans="1:9" ht="18" customHeight="1">
      <c r="A20489" s="323"/>
      <c r="B20489" s="302" t="s">
        <v>208</v>
      </c>
      <c r="C20489" s="325" t="s">
        <v>54</v>
      </c>
      <c r="D20489" s="325">
        <v>600</v>
      </c>
      <c r="E20489" s="46">
        <v>37900</v>
      </c>
      <c r="F20489" s="130">
        <f t="shared" si="321"/>
        <v>22740000</v>
      </c>
      <c r="G20489" s="69"/>
    </row>
    <row r="20490" spans="1:9" ht="18" customHeight="1">
      <c r="A20490" s="323"/>
      <c r="B20490" s="302" t="s">
        <v>31</v>
      </c>
      <c r="C20490" s="325" t="s">
        <v>594</v>
      </c>
      <c r="D20490" s="325">
        <v>275</v>
      </c>
      <c r="E20490" s="46">
        <v>36900</v>
      </c>
      <c r="F20490" s="130">
        <f t="shared" si="321"/>
        <v>10147500</v>
      </c>
      <c r="G20490" s="69"/>
    </row>
    <row r="20491" spans="1:9" ht="18" customHeight="1">
      <c r="A20491" s="323"/>
      <c r="B20491" s="302"/>
      <c r="C20491" s="325"/>
      <c r="D20491" s="325"/>
      <c r="E20491" s="46"/>
      <c r="F20491" s="130">
        <f t="shared" si="321"/>
        <v>0</v>
      </c>
      <c r="G20491" s="69"/>
    </row>
    <row r="20492" spans="1:9" ht="18" customHeight="1">
      <c r="A20492" s="323" t="s">
        <v>93</v>
      </c>
      <c r="B20492" s="302" t="s">
        <v>13</v>
      </c>
      <c r="C20492" s="325" t="s">
        <v>571</v>
      </c>
      <c r="D20492" s="325">
        <v>52</v>
      </c>
      <c r="E20492" s="46">
        <v>31000</v>
      </c>
      <c r="F20492" s="130">
        <f t="shared" si="321"/>
        <v>1612000</v>
      </c>
      <c r="G20492" s="86">
        <f>SUM(F20492:F20494)</f>
        <v>8239800</v>
      </c>
      <c r="H20492" s="277" t="s">
        <v>2474</v>
      </c>
      <c r="I20492" s="280" t="s">
        <v>2305</v>
      </c>
    </row>
    <row r="20493" spans="1:9" ht="18" customHeight="1">
      <c r="A20493" s="323"/>
      <c r="B20493" s="302" t="s">
        <v>13</v>
      </c>
      <c r="C20493" s="325" t="s">
        <v>2789</v>
      </c>
      <c r="D20493" s="325">
        <v>181</v>
      </c>
      <c r="E20493" s="46">
        <v>31000</v>
      </c>
      <c r="F20493" s="130">
        <f t="shared" si="321"/>
        <v>5611000</v>
      </c>
      <c r="G20493" s="69"/>
    </row>
    <row r="20494" spans="1:9" ht="18" customHeight="1">
      <c r="A20494" s="323"/>
      <c r="B20494" s="302" t="s">
        <v>13</v>
      </c>
      <c r="C20494" s="325" t="s">
        <v>416</v>
      </c>
      <c r="D20494" s="325">
        <v>32.799999999999997</v>
      </c>
      <c r="E20494" s="46">
        <v>31000</v>
      </c>
      <c r="F20494" s="130">
        <f t="shared" si="321"/>
        <v>1016799.9999999999</v>
      </c>
      <c r="G20494" s="69"/>
    </row>
    <row r="20495" spans="1:9" ht="18" customHeight="1">
      <c r="A20495" s="323"/>
      <c r="B20495" s="302"/>
      <c r="C20495" s="325"/>
      <c r="D20495" s="325"/>
      <c r="E20495" s="46"/>
      <c r="F20495" s="130">
        <f t="shared" si="321"/>
        <v>0</v>
      </c>
      <c r="G20495" s="69"/>
    </row>
    <row r="20496" spans="1:9" ht="18" customHeight="1">
      <c r="A20496" s="323" t="s">
        <v>316</v>
      </c>
      <c r="B20496" s="302" t="s">
        <v>515</v>
      </c>
      <c r="C20496" s="325" t="s">
        <v>1465</v>
      </c>
      <c r="D20496" s="325">
        <v>308.2</v>
      </c>
      <c r="E20496" s="46">
        <v>28000</v>
      </c>
      <c r="F20496" s="130">
        <f t="shared" si="321"/>
        <v>8629600</v>
      </c>
      <c r="G20496" s="86">
        <f>SUM(F20496:F20499)</f>
        <v>47330350</v>
      </c>
      <c r="H20496" s="277" t="s">
        <v>2474</v>
      </c>
    </row>
    <row r="20497" spans="1:8" ht="18" customHeight="1">
      <c r="A20497" s="323"/>
      <c r="B20497" s="302" t="s">
        <v>31</v>
      </c>
      <c r="C20497" s="325" t="s">
        <v>476</v>
      </c>
      <c r="D20497" s="325">
        <v>513.9</v>
      </c>
      <c r="E20497" s="46">
        <v>35000</v>
      </c>
      <c r="F20497" s="130">
        <f t="shared" si="321"/>
        <v>17986500</v>
      </c>
      <c r="G20497" s="69"/>
    </row>
    <row r="20498" spans="1:8" ht="18" customHeight="1">
      <c r="A20498" s="323"/>
      <c r="B20498" s="302" t="s">
        <v>31</v>
      </c>
      <c r="C20498" s="325" t="s">
        <v>771</v>
      </c>
      <c r="D20498" s="325">
        <v>473</v>
      </c>
      <c r="E20498" s="46">
        <v>35500</v>
      </c>
      <c r="F20498" s="130">
        <f t="shared" si="321"/>
        <v>16791500</v>
      </c>
      <c r="G20498" s="69"/>
    </row>
    <row r="20499" spans="1:8" ht="18" customHeight="1">
      <c r="A20499" s="323"/>
      <c r="B20499" s="302" t="s">
        <v>135</v>
      </c>
      <c r="C20499" s="325" t="s">
        <v>1028</v>
      </c>
      <c r="D20499" s="325">
        <v>110.5</v>
      </c>
      <c r="E20499" s="46">
        <v>35500</v>
      </c>
      <c r="F20499" s="130">
        <f t="shared" si="321"/>
        <v>3922750</v>
      </c>
      <c r="G20499" s="69"/>
    </row>
    <row r="20500" spans="1:8" ht="18" customHeight="1">
      <c r="A20500" s="323"/>
      <c r="B20500" s="302"/>
      <c r="C20500" s="325"/>
      <c r="D20500" s="325"/>
      <c r="E20500" s="46"/>
      <c r="F20500" s="130">
        <f t="shared" si="321"/>
        <v>0</v>
      </c>
      <c r="G20500" s="69"/>
    </row>
    <row r="20501" spans="1:8" ht="18" customHeight="1">
      <c r="A20501" s="323" t="s">
        <v>2345</v>
      </c>
      <c r="B20501" s="302" t="s">
        <v>570</v>
      </c>
      <c r="C20501" s="325" t="s">
        <v>3909</v>
      </c>
      <c r="D20501" s="325">
        <v>296.5</v>
      </c>
      <c r="E20501" s="46">
        <v>38500</v>
      </c>
      <c r="F20501" s="130">
        <f t="shared" si="321"/>
        <v>11415250</v>
      </c>
      <c r="G20501" s="86">
        <f>F20501</f>
        <v>11415250</v>
      </c>
      <c r="H20501" s="277" t="s">
        <v>2474</v>
      </c>
    </row>
    <row r="20502" spans="1:8" ht="18" customHeight="1">
      <c r="A20502" s="323"/>
      <c r="B20502" s="302"/>
      <c r="C20502" s="325"/>
      <c r="D20502" s="325"/>
      <c r="E20502" s="46"/>
      <c r="F20502" s="130">
        <f t="shared" si="321"/>
        <v>0</v>
      </c>
      <c r="G20502" s="69"/>
    </row>
    <row r="20503" spans="1:8" ht="18" customHeight="1">
      <c r="A20503" s="323" t="s">
        <v>2648</v>
      </c>
      <c r="B20503" s="302" t="s">
        <v>13</v>
      </c>
      <c r="C20503" s="325" t="s">
        <v>1035</v>
      </c>
      <c r="D20503" s="325">
        <v>50</v>
      </c>
      <c r="E20503" s="46">
        <v>31000</v>
      </c>
      <c r="F20503" s="130">
        <f t="shared" si="321"/>
        <v>1550000</v>
      </c>
      <c r="G20503" s="86">
        <f>SUM(F20503:F20507)</f>
        <v>10571000</v>
      </c>
      <c r="H20503" s="277" t="s">
        <v>2474</v>
      </c>
    </row>
    <row r="20504" spans="1:8" ht="18" customHeight="1">
      <c r="A20504" s="323"/>
      <c r="B20504" s="302" t="s">
        <v>13</v>
      </c>
      <c r="C20504" s="325" t="s">
        <v>1741</v>
      </c>
      <c r="D20504" s="325">
        <v>38.4</v>
      </c>
      <c r="E20504" s="46">
        <v>31000</v>
      </c>
      <c r="F20504" s="130">
        <f t="shared" si="321"/>
        <v>1190400</v>
      </c>
      <c r="G20504" s="69"/>
    </row>
    <row r="20505" spans="1:8" ht="18" customHeight="1">
      <c r="A20505" s="323"/>
      <c r="B20505" s="302" t="s">
        <v>13</v>
      </c>
      <c r="C20505" s="325" t="s">
        <v>2124</v>
      </c>
      <c r="D20505" s="325">
        <v>172.6</v>
      </c>
      <c r="E20505" s="46">
        <v>31000</v>
      </c>
      <c r="F20505" s="130">
        <f t="shared" si="321"/>
        <v>5350600</v>
      </c>
      <c r="G20505" s="69"/>
    </row>
    <row r="20506" spans="1:8" ht="18" customHeight="1">
      <c r="A20506" s="323"/>
      <c r="B20506" s="302" t="s">
        <v>13</v>
      </c>
      <c r="C20506" s="325" t="s">
        <v>57</v>
      </c>
      <c r="D20506" s="325">
        <v>30</v>
      </c>
      <c r="E20506" s="46">
        <v>31000</v>
      </c>
      <c r="F20506" s="130">
        <f t="shared" si="321"/>
        <v>930000</v>
      </c>
      <c r="G20506" s="69"/>
    </row>
    <row r="20507" spans="1:8" ht="18" customHeight="1">
      <c r="A20507" s="323"/>
      <c r="B20507" s="302" t="s">
        <v>13</v>
      </c>
      <c r="C20507" s="325" t="s">
        <v>45</v>
      </c>
      <c r="D20507" s="325">
        <v>50</v>
      </c>
      <c r="E20507" s="46">
        <v>31000</v>
      </c>
      <c r="F20507" s="130">
        <f t="shared" si="321"/>
        <v>1550000</v>
      </c>
      <c r="G20507" s="69"/>
    </row>
    <row r="20508" spans="1:8" ht="18" customHeight="1">
      <c r="A20508" s="323"/>
      <c r="B20508" s="302"/>
      <c r="C20508" s="325"/>
      <c r="D20508" s="325"/>
      <c r="E20508" s="46"/>
      <c r="F20508" s="130">
        <f t="shared" si="321"/>
        <v>0</v>
      </c>
      <c r="G20508" s="69"/>
    </row>
    <row r="20509" spans="1:8" ht="18" customHeight="1">
      <c r="A20509" s="323" t="s">
        <v>748</v>
      </c>
      <c r="B20509" s="302" t="s">
        <v>23</v>
      </c>
      <c r="C20509" s="325" t="s">
        <v>62</v>
      </c>
      <c r="D20509" s="325">
        <v>507.5</v>
      </c>
      <c r="E20509" s="46">
        <v>38000</v>
      </c>
      <c r="F20509" s="130">
        <f t="shared" si="321"/>
        <v>19285000</v>
      </c>
      <c r="G20509" s="86">
        <f>F20509</f>
        <v>19285000</v>
      </c>
      <c r="H20509" s="277" t="s">
        <v>2474</v>
      </c>
    </row>
    <row r="20510" spans="1:8" ht="18" customHeight="1">
      <c r="A20510" s="323"/>
      <c r="B20510" s="302"/>
      <c r="C20510" s="325"/>
      <c r="D20510" s="325"/>
      <c r="E20510" s="46"/>
      <c r="F20510" s="130">
        <f t="shared" si="321"/>
        <v>0</v>
      </c>
      <c r="G20510" s="69"/>
    </row>
    <row r="20511" spans="1:8" ht="18" customHeight="1">
      <c r="A20511" s="533" t="s">
        <v>178</v>
      </c>
      <c r="B20511" s="440" t="s">
        <v>13</v>
      </c>
      <c r="C20511" s="382" t="s">
        <v>1035</v>
      </c>
      <c r="D20511" s="382">
        <v>50</v>
      </c>
      <c r="E20511" s="59">
        <v>32500</v>
      </c>
      <c r="F20511" s="132">
        <f t="shared" si="321"/>
        <v>1625000</v>
      </c>
      <c r="G20511" s="125">
        <f>F20511</f>
        <v>1625000</v>
      </c>
      <c r="H20511" s="277" t="s">
        <v>2474</v>
      </c>
    </row>
    <row r="20512" spans="1:8" ht="18" customHeight="1">
      <c r="A20512" s="526"/>
      <c r="B20512" s="435"/>
      <c r="C20512" s="484"/>
      <c r="D20512" s="484"/>
      <c r="E20512" s="113"/>
      <c r="F20512" s="126"/>
      <c r="G20512" s="9"/>
    </row>
    <row r="20513" spans="1:8" ht="18" customHeight="1">
      <c r="A20513" s="537">
        <v>42581</v>
      </c>
      <c r="B20513" s="355"/>
      <c r="C20513" s="491" t="s">
        <v>398</v>
      </c>
      <c r="D20513" s="525"/>
      <c r="F20513" s="127"/>
    </row>
    <row r="20514" spans="1:8" ht="18" customHeight="1">
      <c r="A20514" s="531" t="s">
        <v>3125</v>
      </c>
      <c r="B20514" s="436" t="s">
        <v>134</v>
      </c>
      <c r="C20514" s="494" t="s">
        <v>152</v>
      </c>
      <c r="D20514" s="527">
        <f>SUM(D20515:D20618)</f>
        <v>11078.099999999999</v>
      </c>
      <c r="E20514" s="166"/>
      <c r="F20514" s="166">
        <f>SUM(F20515:F20618)</f>
        <v>380665150</v>
      </c>
      <c r="G20514" s="166">
        <f>SUM(G20515:G20618)</f>
        <v>380665150</v>
      </c>
      <c r="H20514" s="278"/>
    </row>
    <row r="20515" spans="1:8" ht="18" customHeight="1">
      <c r="A20515" s="532" t="s">
        <v>2475</v>
      </c>
      <c r="B20515" s="441" t="s">
        <v>31</v>
      </c>
      <c r="C20515" s="492" t="s">
        <v>62</v>
      </c>
      <c r="D20515" s="492">
        <f>225+200</f>
        <v>425</v>
      </c>
      <c r="E20515" s="62">
        <v>35500</v>
      </c>
      <c r="F20515" s="139">
        <f t="shared" si="321"/>
        <v>15087500</v>
      </c>
      <c r="G20515" s="85">
        <f>F20515</f>
        <v>15087500</v>
      </c>
      <c r="H20515" s="277" t="s">
        <v>2474</v>
      </c>
    </row>
    <row r="20516" spans="1:8" ht="18" customHeight="1">
      <c r="A20516" s="323"/>
      <c r="B20516" s="302"/>
      <c r="C20516" s="325"/>
      <c r="D20516" s="325"/>
      <c r="E20516" s="46"/>
      <c r="F20516" s="130">
        <f t="shared" si="321"/>
        <v>0</v>
      </c>
      <c r="G20516" s="69"/>
    </row>
    <row r="20517" spans="1:8" ht="18" customHeight="1">
      <c r="A20517" s="323" t="s">
        <v>3912</v>
      </c>
      <c r="B20517" s="444" t="s">
        <v>363</v>
      </c>
      <c r="C20517" s="482" t="s">
        <v>364</v>
      </c>
      <c r="D20517" s="482">
        <v>50</v>
      </c>
      <c r="E20517" s="116">
        <v>57000</v>
      </c>
      <c r="F20517" s="131">
        <f t="shared" si="321"/>
        <v>2850000</v>
      </c>
      <c r="G20517" s="86">
        <f>SUM(F20517:F20518)</f>
        <v>11400000</v>
      </c>
    </row>
    <row r="20518" spans="1:8" ht="18" customHeight="1">
      <c r="A20518" s="323"/>
      <c r="B20518" s="444" t="s">
        <v>363</v>
      </c>
      <c r="C20518" s="482" t="s">
        <v>242</v>
      </c>
      <c r="D20518" s="482">
        <v>150</v>
      </c>
      <c r="E20518" s="116">
        <v>57000</v>
      </c>
      <c r="F20518" s="131">
        <f t="shared" si="321"/>
        <v>8550000</v>
      </c>
      <c r="G20518" s="69"/>
    </row>
    <row r="20519" spans="1:8" ht="18" customHeight="1">
      <c r="A20519" s="323"/>
      <c r="B20519" s="302"/>
      <c r="C20519" s="325"/>
      <c r="D20519" s="325"/>
      <c r="E20519" s="46"/>
      <c r="F20519" s="130">
        <f t="shared" si="321"/>
        <v>0</v>
      </c>
      <c r="G20519" s="69"/>
    </row>
    <row r="20520" spans="1:8" ht="18" customHeight="1">
      <c r="A20520" s="323" t="s">
        <v>3913</v>
      </c>
      <c r="B20520" s="302" t="s">
        <v>31</v>
      </c>
      <c r="C20520" s="325" t="s">
        <v>1028</v>
      </c>
      <c r="D20520" s="325">
        <v>80.8</v>
      </c>
      <c r="E20520" s="46">
        <v>35500</v>
      </c>
      <c r="F20520" s="130">
        <f t="shared" si="321"/>
        <v>2868400</v>
      </c>
      <c r="G20520" s="86">
        <f>SUM(F20520:F20522)</f>
        <v>17902650</v>
      </c>
      <c r="H20520" s="277" t="s">
        <v>2474</v>
      </c>
    </row>
    <row r="20521" spans="1:8" ht="18" customHeight="1">
      <c r="A20521" s="323"/>
      <c r="B20521" s="302" t="s">
        <v>31</v>
      </c>
      <c r="C20521" s="325" t="s">
        <v>1237</v>
      </c>
      <c r="D20521" s="325">
        <v>126</v>
      </c>
      <c r="E20521" s="46">
        <v>35500</v>
      </c>
      <c r="F20521" s="130">
        <f t="shared" si="321"/>
        <v>4473000</v>
      </c>
      <c r="G20521" s="69"/>
    </row>
    <row r="20522" spans="1:8" ht="18" customHeight="1">
      <c r="A20522" s="323"/>
      <c r="B20522" s="302" t="s">
        <v>31</v>
      </c>
      <c r="C20522" s="325" t="s">
        <v>986</v>
      </c>
      <c r="D20522" s="325">
        <v>297.5</v>
      </c>
      <c r="E20522" s="46">
        <v>35500</v>
      </c>
      <c r="F20522" s="130">
        <f t="shared" si="321"/>
        <v>10561250</v>
      </c>
      <c r="G20522" s="69"/>
    </row>
    <row r="20523" spans="1:8" ht="18" customHeight="1">
      <c r="A20523" s="323"/>
      <c r="B20523" s="302"/>
      <c r="C20523" s="325"/>
      <c r="D20523" s="325"/>
      <c r="E20523" s="46"/>
      <c r="F20523" s="130">
        <f t="shared" si="321"/>
        <v>0</v>
      </c>
      <c r="G20523" s="69"/>
    </row>
    <row r="20524" spans="1:8" ht="18" customHeight="1">
      <c r="A20524" s="323" t="s">
        <v>3190</v>
      </c>
      <c r="B20524" s="302" t="s">
        <v>13</v>
      </c>
      <c r="C20524" s="325" t="s">
        <v>76</v>
      </c>
      <c r="D20524" s="325">
        <v>50</v>
      </c>
      <c r="E20524" s="46">
        <v>31000</v>
      </c>
      <c r="F20524" s="130">
        <f t="shared" si="321"/>
        <v>1550000</v>
      </c>
      <c r="G20524" s="86">
        <f>SUM(F20524:F20525)</f>
        <v>3100000</v>
      </c>
    </row>
    <row r="20525" spans="1:8" ht="18" customHeight="1">
      <c r="A20525" s="323"/>
      <c r="B20525" s="302" t="s">
        <v>13</v>
      </c>
      <c r="C20525" s="325" t="s">
        <v>22</v>
      </c>
      <c r="D20525" s="325">
        <v>50</v>
      </c>
      <c r="E20525" s="46">
        <v>31000</v>
      </c>
      <c r="F20525" s="130">
        <f t="shared" si="321"/>
        <v>1550000</v>
      </c>
      <c r="G20525" s="69"/>
    </row>
    <row r="20526" spans="1:8" ht="18" customHeight="1">
      <c r="A20526" s="323"/>
      <c r="B20526" s="302"/>
      <c r="C20526" s="325"/>
      <c r="D20526" s="325"/>
      <c r="E20526" s="46"/>
      <c r="F20526" s="130">
        <f t="shared" si="321"/>
        <v>0</v>
      </c>
      <c r="G20526" s="69"/>
    </row>
    <row r="20527" spans="1:8" ht="18" customHeight="1">
      <c r="A20527" s="323" t="s">
        <v>58</v>
      </c>
      <c r="B20527" s="302" t="s">
        <v>13</v>
      </c>
      <c r="C20527" s="325" t="s">
        <v>60</v>
      </c>
      <c r="D20527" s="325">
        <v>20</v>
      </c>
      <c r="E20527" s="46">
        <v>31000</v>
      </c>
      <c r="F20527" s="130">
        <f t="shared" si="321"/>
        <v>620000</v>
      </c>
      <c r="G20527" s="86">
        <f>SUM(F20527:F20528)</f>
        <v>1550000</v>
      </c>
    </row>
    <row r="20528" spans="1:8" ht="18" customHeight="1">
      <c r="A20528" s="323"/>
      <c r="B20528" s="302" t="s">
        <v>13</v>
      </c>
      <c r="C20528" s="325" t="s">
        <v>59</v>
      </c>
      <c r="D20528" s="325">
        <v>30</v>
      </c>
      <c r="E20528" s="46">
        <v>31000</v>
      </c>
      <c r="F20528" s="130">
        <f t="shared" si="321"/>
        <v>930000</v>
      </c>
      <c r="G20528" s="69"/>
    </row>
    <row r="20529" spans="1:8" ht="18" customHeight="1">
      <c r="A20529" s="323"/>
      <c r="B20529" s="302"/>
      <c r="C20529" s="325"/>
      <c r="D20529" s="325"/>
      <c r="E20529" s="46"/>
      <c r="F20529" s="130">
        <f t="shared" si="321"/>
        <v>0</v>
      </c>
      <c r="G20529" s="69"/>
    </row>
    <row r="20530" spans="1:8" ht="18" customHeight="1">
      <c r="A20530" s="323" t="s">
        <v>2582</v>
      </c>
      <c r="B20530" s="444" t="s">
        <v>137</v>
      </c>
      <c r="C20530" s="482" t="s">
        <v>22</v>
      </c>
      <c r="D20530" s="482">
        <v>50</v>
      </c>
      <c r="E20530" s="116">
        <v>40000</v>
      </c>
      <c r="F20530" s="131">
        <f t="shared" si="321"/>
        <v>2000000</v>
      </c>
      <c r="G20530" s="86">
        <f>F20530</f>
        <v>2000000</v>
      </c>
    </row>
    <row r="20531" spans="1:8" ht="18" customHeight="1">
      <c r="A20531" s="323"/>
      <c r="B20531" s="302"/>
      <c r="C20531" s="325"/>
      <c r="D20531" s="325"/>
      <c r="E20531" s="46"/>
      <c r="F20531" s="130">
        <f t="shared" si="321"/>
        <v>0</v>
      </c>
      <c r="G20531" s="69"/>
    </row>
    <row r="20532" spans="1:8" ht="18" customHeight="1">
      <c r="A20532" s="323" t="s">
        <v>2305</v>
      </c>
      <c r="B20532" s="302" t="s">
        <v>13</v>
      </c>
      <c r="C20532" s="325" t="s">
        <v>60</v>
      </c>
      <c r="D20532" s="325">
        <v>100</v>
      </c>
      <c r="E20532" s="46">
        <v>31000</v>
      </c>
      <c r="F20532" s="130">
        <f t="shared" si="321"/>
        <v>3100000</v>
      </c>
      <c r="G20532" s="86">
        <f>F20532</f>
        <v>3100000</v>
      </c>
    </row>
    <row r="20533" spans="1:8" ht="18" customHeight="1">
      <c r="A20533" s="323"/>
      <c r="B20533" s="302"/>
      <c r="C20533" s="325"/>
      <c r="D20533" s="325"/>
      <c r="E20533" s="46"/>
      <c r="F20533" s="130">
        <f t="shared" si="321"/>
        <v>0</v>
      </c>
      <c r="G20533" s="69"/>
    </row>
    <row r="20534" spans="1:8" ht="18" customHeight="1">
      <c r="A20534" s="323" t="s">
        <v>2430</v>
      </c>
      <c r="B20534" s="302" t="s">
        <v>13</v>
      </c>
      <c r="C20534" s="325" t="s">
        <v>3910</v>
      </c>
      <c r="D20534" s="325">
        <v>110</v>
      </c>
      <c r="E20534" s="46">
        <v>31000</v>
      </c>
      <c r="F20534" s="130">
        <f t="shared" si="321"/>
        <v>3410000</v>
      </c>
      <c r="G20534" s="86">
        <f>F20534</f>
        <v>3410000</v>
      </c>
    </row>
    <row r="20535" spans="1:8" ht="18" customHeight="1">
      <c r="A20535" s="323"/>
      <c r="B20535" s="302"/>
      <c r="C20535" s="325"/>
      <c r="D20535" s="325"/>
      <c r="E20535" s="46"/>
      <c r="F20535" s="130">
        <f t="shared" si="321"/>
        <v>0</v>
      </c>
      <c r="G20535" s="69"/>
    </row>
    <row r="20536" spans="1:8" ht="18" customHeight="1">
      <c r="A20536" s="323" t="s">
        <v>2349</v>
      </c>
      <c r="B20536" s="302" t="s">
        <v>376</v>
      </c>
      <c r="C20536" s="325" t="s">
        <v>593</v>
      </c>
      <c r="D20536" s="325">
        <f>40+210</f>
        <v>250</v>
      </c>
      <c r="E20536" s="46">
        <v>30000</v>
      </c>
      <c r="F20536" s="130">
        <f t="shared" si="321"/>
        <v>7500000</v>
      </c>
      <c r="G20536" s="86">
        <f>F20536</f>
        <v>7500000</v>
      </c>
    </row>
    <row r="20537" spans="1:8" ht="18" customHeight="1">
      <c r="A20537" s="323"/>
      <c r="B20537" s="302"/>
      <c r="C20537" s="325"/>
      <c r="D20537" s="325"/>
      <c r="E20537" s="46"/>
      <c r="F20537" s="130">
        <f t="shared" si="321"/>
        <v>0</v>
      </c>
      <c r="G20537" s="69"/>
    </row>
    <row r="20538" spans="1:8" ht="18" customHeight="1">
      <c r="A20538" s="323" t="s">
        <v>2273</v>
      </c>
      <c r="B20538" s="444" t="s">
        <v>363</v>
      </c>
      <c r="C20538" s="482" t="s">
        <v>364</v>
      </c>
      <c r="D20538" s="482">
        <v>38.1</v>
      </c>
      <c r="E20538" s="116">
        <v>57000</v>
      </c>
      <c r="F20538" s="131">
        <f t="shared" si="321"/>
        <v>2171700</v>
      </c>
      <c r="G20538" s="86">
        <f>SUM(F20538:F20545)</f>
        <v>24320500</v>
      </c>
      <c r="H20538" s="277" t="s">
        <v>2474</v>
      </c>
    </row>
    <row r="20539" spans="1:8" ht="18" customHeight="1">
      <c r="A20539" s="323"/>
      <c r="B20539" s="444" t="s">
        <v>363</v>
      </c>
      <c r="C20539" s="482" t="s">
        <v>242</v>
      </c>
      <c r="D20539" s="482">
        <v>78.900000000000006</v>
      </c>
      <c r="E20539" s="116">
        <v>57000</v>
      </c>
      <c r="F20539" s="131">
        <f t="shared" si="321"/>
        <v>4497300</v>
      </c>
      <c r="G20539" s="69"/>
    </row>
    <row r="20540" spans="1:8" ht="18" customHeight="1">
      <c r="A20540" s="323"/>
      <c r="B20540" s="444" t="s">
        <v>363</v>
      </c>
      <c r="C20540" s="482" t="s">
        <v>267</v>
      </c>
      <c r="D20540" s="482">
        <v>64</v>
      </c>
      <c r="E20540" s="116">
        <v>57000</v>
      </c>
      <c r="F20540" s="131">
        <f t="shared" si="321"/>
        <v>3648000</v>
      </c>
      <c r="G20540" s="69"/>
    </row>
    <row r="20541" spans="1:8" ht="18" customHeight="1">
      <c r="A20541" s="323"/>
      <c r="B20541" s="444" t="s">
        <v>137</v>
      </c>
      <c r="C20541" s="482" t="s">
        <v>1710</v>
      </c>
      <c r="D20541" s="482">
        <v>30</v>
      </c>
      <c r="E20541" s="116">
        <v>39500</v>
      </c>
      <c r="F20541" s="131">
        <f t="shared" si="321"/>
        <v>1185000</v>
      </c>
      <c r="G20541" s="69"/>
    </row>
    <row r="20542" spans="1:8" ht="18" customHeight="1">
      <c r="A20542" s="323"/>
      <c r="B20542" s="302" t="s">
        <v>13</v>
      </c>
      <c r="C20542" s="325" t="s">
        <v>59</v>
      </c>
      <c r="D20542" s="325">
        <v>50</v>
      </c>
      <c r="E20542" s="46">
        <v>31000</v>
      </c>
      <c r="F20542" s="130">
        <f t="shared" si="321"/>
        <v>1550000</v>
      </c>
      <c r="G20542" s="69"/>
    </row>
    <row r="20543" spans="1:8" ht="18" customHeight="1">
      <c r="A20543" s="323"/>
      <c r="B20543" s="302" t="s">
        <v>13</v>
      </c>
      <c r="C20543" s="325" t="s">
        <v>2275</v>
      </c>
      <c r="D20543" s="325">
        <v>40</v>
      </c>
      <c r="E20543" s="46">
        <v>31000</v>
      </c>
      <c r="F20543" s="130">
        <f t="shared" si="321"/>
        <v>1240000</v>
      </c>
      <c r="G20543" s="69"/>
    </row>
    <row r="20544" spans="1:8" ht="18" customHeight="1">
      <c r="A20544" s="323"/>
      <c r="B20544" s="302" t="s">
        <v>13</v>
      </c>
      <c r="C20544" s="325" t="s">
        <v>3039</v>
      </c>
      <c r="D20544" s="325">
        <v>20</v>
      </c>
      <c r="E20544" s="46">
        <v>31000</v>
      </c>
      <c r="F20544" s="130">
        <f t="shared" si="321"/>
        <v>620000</v>
      </c>
      <c r="G20544" s="69"/>
    </row>
    <row r="20545" spans="1:9" ht="18" customHeight="1">
      <c r="A20545" s="323"/>
      <c r="B20545" s="302" t="s">
        <v>13</v>
      </c>
      <c r="C20545" s="325" t="s">
        <v>156</v>
      </c>
      <c r="D20545" s="325">
        <v>303.5</v>
      </c>
      <c r="E20545" s="46">
        <v>31000</v>
      </c>
      <c r="F20545" s="130">
        <f t="shared" si="321"/>
        <v>9408500</v>
      </c>
      <c r="G20545" s="69"/>
      <c r="I20545" s="280" t="s">
        <v>2822</v>
      </c>
    </row>
    <row r="20546" spans="1:9" ht="18" customHeight="1">
      <c r="A20546" s="323"/>
      <c r="B20546" s="302"/>
      <c r="C20546" s="325"/>
      <c r="D20546" s="325"/>
      <c r="E20546" s="46"/>
      <c r="F20546" s="130">
        <f t="shared" si="321"/>
        <v>0</v>
      </c>
      <c r="G20546" s="69"/>
    </row>
    <row r="20547" spans="1:9" ht="18" customHeight="1">
      <c r="A20547" s="323">
        <v>585</v>
      </c>
      <c r="B20547" s="302" t="s">
        <v>13</v>
      </c>
      <c r="C20547" s="325" t="s">
        <v>1887</v>
      </c>
      <c r="D20547" s="325">
        <v>41</v>
      </c>
      <c r="E20547" s="46">
        <v>31000</v>
      </c>
      <c r="F20547" s="130">
        <f t="shared" si="321"/>
        <v>1271000</v>
      </c>
      <c r="G20547" s="86">
        <f>SUM(F20547:F20555)</f>
        <v>12787500</v>
      </c>
    </row>
    <row r="20548" spans="1:9" ht="18" customHeight="1">
      <c r="A20548" s="323"/>
      <c r="B20548" s="302" t="s">
        <v>13</v>
      </c>
      <c r="C20548" s="325" t="s">
        <v>614</v>
      </c>
      <c r="D20548" s="325">
        <v>59</v>
      </c>
      <c r="E20548" s="46">
        <v>31000</v>
      </c>
      <c r="F20548" s="130">
        <f t="shared" si="321"/>
        <v>1829000</v>
      </c>
      <c r="G20548" s="69"/>
    </row>
    <row r="20549" spans="1:9" ht="18" customHeight="1">
      <c r="A20549" s="323"/>
      <c r="B20549" s="302" t="s">
        <v>13</v>
      </c>
      <c r="C20549" s="325" t="s">
        <v>410</v>
      </c>
      <c r="D20549" s="325">
        <v>25.5</v>
      </c>
      <c r="E20549" s="46">
        <v>31000</v>
      </c>
      <c r="F20549" s="130">
        <f t="shared" si="321"/>
        <v>790500</v>
      </c>
      <c r="G20549" s="69"/>
    </row>
    <row r="20550" spans="1:9" ht="18" customHeight="1">
      <c r="A20550" s="323"/>
      <c r="B20550" s="302" t="s">
        <v>13</v>
      </c>
      <c r="C20550" s="325" t="s">
        <v>3911</v>
      </c>
      <c r="D20550" s="325">
        <v>32.5</v>
      </c>
      <c r="E20550" s="46">
        <v>31000</v>
      </c>
      <c r="F20550" s="130">
        <f t="shared" si="321"/>
        <v>1007500</v>
      </c>
      <c r="G20550" s="69"/>
    </row>
    <row r="20551" spans="1:9" ht="18" customHeight="1">
      <c r="A20551" s="323"/>
      <c r="B20551" s="302" t="s">
        <v>13</v>
      </c>
      <c r="C20551" s="325" t="s">
        <v>1168</v>
      </c>
      <c r="D20551" s="325">
        <v>20</v>
      </c>
      <c r="E20551" s="46">
        <v>31000</v>
      </c>
      <c r="F20551" s="130">
        <f t="shared" si="321"/>
        <v>620000</v>
      </c>
      <c r="G20551" s="69"/>
    </row>
    <row r="20552" spans="1:9" ht="18" customHeight="1">
      <c r="A20552" s="323"/>
      <c r="B20552" s="302" t="s">
        <v>13</v>
      </c>
      <c r="C20552" s="325" t="s">
        <v>842</v>
      </c>
      <c r="D20552" s="325">
        <v>49.5</v>
      </c>
      <c r="E20552" s="46">
        <v>31000</v>
      </c>
      <c r="F20552" s="130">
        <f t="shared" si="321"/>
        <v>1534500</v>
      </c>
      <c r="G20552" s="69"/>
    </row>
    <row r="20553" spans="1:9" ht="18" customHeight="1">
      <c r="A20553" s="323"/>
      <c r="B20553" s="302" t="s">
        <v>13</v>
      </c>
      <c r="C20553" s="325" t="s">
        <v>838</v>
      </c>
      <c r="D20553" s="325">
        <v>112</v>
      </c>
      <c r="E20553" s="46">
        <v>31000</v>
      </c>
      <c r="F20553" s="130">
        <f t="shared" si="321"/>
        <v>3472000</v>
      </c>
      <c r="G20553" s="69"/>
    </row>
    <row r="20554" spans="1:9" ht="18" customHeight="1">
      <c r="A20554" s="323"/>
      <c r="B20554" s="302" t="s">
        <v>13</v>
      </c>
      <c r="C20554" s="325" t="s">
        <v>2082</v>
      </c>
      <c r="D20554" s="325">
        <v>23</v>
      </c>
      <c r="E20554" s="46">
        <v>31000</v>
      </c>
      <c r="F20554" s="130">
        <f t="shared" si="321"/>
        <v>713000</v>
      </c>
      <c r="G20554" s="69"/>
    </row>
    <row r="20555" spans="1:9" ht="18" customHeight="1">
      <c r="A20555" s="323"/>
      <c r="B20555" s="302" t="s">
        <v>13</v>
      </c>
      <c r="C20555" s="325" t="s">
        <v>2260</v>
      </c>
      <c r="D20555" s="325">
        <v>50</v>
      </c>
      <c r="E20555" s="46">
        <v>31000</v>
      </c>
      <c r="F20555" s="130">
        <f t="shared" si="321"/>
        <v>1550000</v>
      </c>
      <c r="G20555" s="69"/>
    </row>
    <row r="20556" spans="1:9" ht="18" customHeight="1">
      <c r="A20556" s="323"/>
      <c r="B20556" s="302"/>
      <c r="C20556" s="325"/>
      <c r="D20556" s="325"/>
      <c r="E20556" s="46"/>
      <c r="F20556" s="130">
        <f t="shared" si="321"/>
        <v>0</v>
      </c>
      <c r="G20556" s="69"/>
    </row>
    <row r="20557" spans="1:9" ht="18" customHeight="1">
      <c r="A20557" s="323" t="s">
        <v>145</v>
      </c>
      <c r="B20557" s="302" t="s">
        <v>515</v>
      </c>
      <c r="C20557" s="325" t="s">
        <v>1318</v>
      </c>
      <c r="D20557" s="325">
        <v>102</v>
      </c>
      <c r="E20557" s="46">
        <v>28000</v>
      </c>
      <c r="F20557" s="130">
        <f>E20557*D20557</f>
        <v>2856000</v>
      </c>
      <c r="G20557" s="86">
        <f>SUM(F20557:F20560)</f>
        <v>12035000</v>
      </c>
      <c r="H20557" s="277" t="s">
        <v>2474</v>
      </c>
      <c r="I20557" s="281"/>
    </row>
    <row r="20558" spans="1:9" ht="18" customHeight="1">
      <c r="A20558" s="323"/>
      <c r="B20558" s="302" t="s">
        <v>515</v>
      </c>
      <c r="C20558" s="325" t="s">
        <v>15</v>
      </c>
      <c r="D20558" s="325">
        <v>110</v>
      </c>
      <c r="E20558" s="46">
        <v>28000</v>
      </c>
      <c r="F20558" s="130">
        <f>E20558*D20558</f>
        <v>3080000</v>
      </c>
      <c r="G20558" s="69"/>
      <c r="I20558" s="284"/>
    </row>
    <row r="20559" spans="1:9" ht="18" customHeight="1">
      <c r="A20559" s="323"/>
      <c r="B20559" s="302" t="s">
        <v>31</v>
      </c>
      <c r="C20559" s="325" t="s">
        <v>75</v>
      </c>
      <c r="D20559" s="325">
        <v>204</v>
      </c>
      <c r="E20559" s="46">
        <v>28500</v>
      </c>
      <c r="F20559" s="130">
        <f>E20559*D20559</f>
        <v>5814000</v>
      </c>
      <c r="G20559" s="69"/>
      <c r="I20559" s="284"/>
    </row>
    <row r="20560" spans="1:9" ht="18" customHeight="1">
      <c r="A20560" s="323"/>
      <c r="B20560" s="302" t="s">
        <v>31</v>
      </c>
      <c r="C20560" s="325" t="s">
        <v>1318</v>
      </c>
      <c r="D20560" s="325">
        <v>10</v>
      </c>
      <c r="E20560" s="46">
        <v>28500</v>
      </c>
      <c r="F20560" s="130">
        <f>E20560*D20560</f>
        <v>285000</v>
      </c>
      <c r="G20560" s="69"/>
      <c r="I20560" s="284">
        <v>42581</v>
      </c>
    </row>
    <row r="20561" spans="1:8" ht="18" customHeight="1">
      <c r="A20561" s="323"/>
      <c r="B20561" s="302"/>
      <c r="C20561" s="325"/>
      <c r="D20561" s="325"/>
      <c r="E20561" s="46"/>
      <c r="F20561" s="130">
        <f t="shared" si="321"/>
        <v>0</v>
      </c>
      <c r="G20561" s="69"/>
    </row>
    <row r="20562" spans="1:8" ht="18" customHeight="1">
      <c r="A20562" s="323" t="s">
        <v>154</v>
      </c>
      <c r="B20562" s="439" t="s">
        <v>3915</v>
      </c>
      <c r="C20562" s="430"/>
      <c r="D20562" s="430">
        <v>-1.6</v>
      </c>
      <c r="E20562" s="54">
        <v>40500</v>
      </c>
      <c r="F20562" s="140">
        <f t="shared" si="321"/>
        <v>-64800</v>
      </c>
      <c r="G20562" s="86">
        <f>F20562</f>
        <v>-64800</v>
      </c>
    </row>
    <row r="20563" spans="1:8" ht="18" customHeight="1">
      <c r="A20563" s="323"/>
      <c r="B20563" s="302"/>
      <c r="C20563" s="325"/>
      <c r="D20563" s="325"/>
      <c r="E20563" s="46"/>
      <c r="F20563" s="130">
        <f t="shared" si="321"/>
        <v>0</v>
      </c>
      <c r="G20563" s="69"/>
    </row>
    <row r="20564" spans="1:8" ht="18" customHeight="1">
      <c r="A20564" s="323" t="s">
        <v>2454</v>
      </c>
      <c r="B20564" s="302" t="s">
        <v>31</v>
      </c>
      <c r="C20564" s="325" t="s">
        <v>369</v>
      </c>
      <c r="D20564" s="325">
        <f>51.2+103.4</f>
        <v>154.60000000000002</v>
      </c>
      <c r="E20564" s="46">
        <v>35500</v>
      </c>
      <c r="F20564" s="130">
        <f t="shared" si="321"/>
        <v>5488300.0000000009</v>
      </c>
      <c r="G20564" s="86">
        <f>F20564</f>
        <v>5488300.0000000009</v>
      </c>
      <c r="H20564" s="277" t="s">
        <v>2474</v>
      </c>
    </row>
    <row r="20565" spans="1:8" ht="18" customHeight="1">
      <c r="A20565" s="323"/>
      <c r="B20565" s="302"/>
      <c r="C20565" s="325"/>
      <c r="D20565" s="325"/>
      <c r="E20565" s="46"/>
      <c r="F20565" s="130">
        <f t="shared" si="321"/>
        <v>0</v>
      </c>
      <c r="G20565" s="69"/>
    </row>
    <row r="20566" spans="1:8" ht="18" customHeight="1">
      <c r="A20566" s="323" t="s">
        <v>38</v>
      </c>
      <c r="B20566" s="302" t="s">
        <v>13</v>
      </c>
      <c r="C20566" s="325" t="s">
        <v>2330</v>
      </c>
      <c r="D20566" s="325">
        <f>50+150</f>
        <v>200</v>
      </c>
      <c r="E20566" s="46">
        <v>31000</v>
      </c>
      <c r="F20566" s="130">
        <f t="shared" si="321"/>
        <v>6200000</v>
      </c>
      <c r="G20566" s="86">
        <f>F20566</f>
        <v>6200000</v>
      </c>
    </row>
    <row r="20567" spans="1:8" ht="18" customHeight="1">
      <c r="A20567" s="323"/>
      <c r="B20567" s="302"/>
      <c r="C20567" s="325"/>
      <c r="D20567" s="325"/>
      <c r="E20567" s="46"/>
      <c r="F20567" s="130">
        <f t="shared" si="321"/>
        <v>0</v>
      </c>
      <c r="G20567" s="69"/>
    </row>
    <row r="20568" spans="1:8" ht="18" customHeight="1">
      <c r="A20568" s="323" t="s">
        <v>2287</v>
      </c>
      <c r="B20568" s="302" t="s">
        <v>31</v>
      </c>
      <c r="C20568" s="325" t="s">
        <v>623</v>
      </c>
      <c r="D20568" s="325">
        <v>327.2</v>
      </c>
      <c r="E20568" s="46">
        <v>37000</v>
      </c>
      <c r="F20568" s="130">
        <f t="shared" ref="F20568:F20640" si="322">E20568*D20568</f>
        <v>12106400</v>
      </c>
      <c r="G20568" s="86">
        <f>SUM(F20568:F20570)</f>
        <v>23735150</v>
      </c>
      <c r="H20568" s="277" t="s">
        <v>2474</v>
      </c>
    </row>
    <row r="20569" spans="1:8" ht="18" customHeight="1">
      <c r="A20569" s="323"/>
      <c r="B20569" s="302" t="s">
        <v>31</v>
      </c>
      <c r="C20569" s="325" t="s">
        <v>78</v>
      </c>
      <c r="D20569" s="325">
        <v>99.5</v>
      </c>
      <c r="E20569" s="46">
        <v>37000</v>
      </c>
      <c r="F20569" s="130">
        <f t="shared" si="322"/>
        <v>3681500</v>
      </c>
      <c r="G20569" s="69"/>
    </row>
    <row r="20570" spans="1:8" ht="18" customHeight="1">
      <c r="A20570" s="323"/>
      <c r="B20570" s="302" t="s">
        <v>233</v>
      </c>
      <c r="C20570" s="325" t="s">
        <v>3916</v>
      </c>
      <c r="D20570" s="325">
        <v>191.5</v>
      </c>
      <c r="E20570" s="46">
        <v>41500</v>
      </c>
      <c r="F20570" s="130">
        <f t="shared" si="322"/>
        <v>7947250</v>
      </c>
      <c r="G20570" s="69"/>
    </row>
    <row r="20571" spans="1:8" ht="18" customHeight="1">
      <c r="A20571" s="323"/>
      <c r="B20571" s="302"/>
      <c r="C20571" s="325"/>
      <c r="D20571" s="325"/>
      <c r="E20571" s="46"/>
      <c r="F20571" s="130">
        <f t="shared" si="322"/>
        <v>0</v>
      </c>
      <c r="G20571" s="69"/>
    </row>
    <row r="20572" spans="1:8" ht="18" customHeight="1">
      <c r="A20572" s="323" t="s">
        <v>2463</v>
      </c>
      <c r="B20572" s="302" t="s">
        <v>31</v>
      </c>
      <c r="C20572" s="325" t="s">
        <v>561</v>
      </c>
      <c r="D20572" s="325">
        <v>114.8</v>
      </c>
      <c r="E20572" s="46">
        <v>35500</v>
      </c>
      <c r="F20572" s="130">
        <f t="shared" si="322"/>
        <v>4075400</v>
      </c>
      <c r="G20572" s="86">
        <f>SUM(F20572:F20573)</f>
        <v>6739400</v>
      </c>
      <c r="H20572" s="277" t="s">
        <v>2474</v>
      </c>
    </row>
    <row r="20573" spans="1:8" ht="18" customHeight="1">
      <c r="A20573" s="323"/>
      <c r="B20573" s="302" t="s">
        <v>31</v>
      </c>
      <c r="C20573" s="325" t="s">
        <v>1630</v>
      </c>
      <c r="D20573" s="325">
        <v>74</v>
      </c>
      <c r="E20573" s="46">
        <v>36000</v>
      </c>
      <c r="F20573" s="130">
        <f t="shared" si="322"/>
        <v>2664000</v>
      </c>
      <c r="G20573" s="69"/>
    </row>
    <row r="20574" spans="1:8" ht="18" customHeight="1">
      <c r="A20574" s="323"/>
      <c r="B20574" s="302"/>
      <c r="C20574" s="325"/>
      <c r="D20574" s="325"/>
      <c r="E20574" s="46"/>
      <c r="F20574" s="130">
        <f t="shared" si="322"/>
        <v>0</v>
      </c>
      <c r="G20574" s="69"/>
    </row>
    <row r="20575" spans="1:8" ht="18" customHeight="1">
      <c r="A20575" s="323" t="s">
        <v>1843</v>
      </c>
      <c r="B20575" s="302" t="s">
        <v>31</v>
      </c>
      <c r="C20575" s="325" t="s">
        <v>281</v>
      </c>
      <c r="D20575" s="325">
        <v>54.4</v>
      </c>
      <c r="E20575" s="46">
        <v>34500</v>
      </c>
      <c r="F20575" s="130">
        <f t="shared" si="322"/>
        <v>1876800</v>
      </c>
      <c r="G20575" s="86">
        <f>F20575</f>
        <v>1876800</v>
      </c>
      <c r="H20575" s="277" t="s">
        <v>2474</v>
      </c>
    </row>
    <row r="20576" spans="1:8" ht="18" customHeight="1">
      <c r="A20576" s="323"/>
      <c r="B20576" s="302"/>
      <c r="C20576" s="325"/>
      <c r="D20576" s="325"/>
      <c r="E20576" s="46"/>
      <c r="F20576" s="130">
        <f t="shared" si="322"/>
        <v>0</v>
      </c>
      <c r="G20576" s="69"/>
    </row>
    <row r="20577" spans="1:8" ht="18" customHeight="1">
      <c r="A20577" s="323" t="s">
        <v>321</v>
      </c>
      <c r="B20577" s="302" t="s">
        <v>518</v>
      </c>
      <c r="C20577" s="325" t="s">
        <v>587</v>
      </c>
      <c r="D20577" s="325">
        <v>193.6</v>
      </c>
      <c r="E20577" s="46">
        <v>34000</v>
      </c>
      <c r="F20577" s="130">
        <f t="shared" si="322"/>
        <v>6582400</v>
      </c>
      <c r="G20577" s="86">
        <f>F20577</f>
        <v>6582400</v>
      </c>
      <c r="H20577" s="277" t="s">
        <v>2474</v>
      </c>
    </row>
    <row r="20578" spans="1:8" ht="18" customHeight="1">
      <c r="A20578" s="323"/>
      <c r="B20578" s="302"/>
      <c r="C20578" s="325"/>
      <c r="D20578" s="325"/>
      <c r="E20578" s="46"/>
      <c r="F20578" s="130">
        <f t="shared" si="322"/>
        <v>0</v>
      </c>
      <c r="G20578" s="69"/>
    </row>
    <row r="20579" spans="1:8" ht="18" customHeight="1">
      <c r="A20579" s="323" t="s">
        <v>51</v>
      </c>
      <c r="B20579" s="302" t="s">
        <v>13</v>
      </c>
      <c r="C20579" s="325" t="s">
        <v>347</v>
      </c>
      <c r="D20579" s="325">
        <v>53</v>
      </c>
      <c r="E20579" s="46">
        <v>32500</v>
      </c>
      <c r="F20579" s="130">
        <f t="shared" si="322"/>
        <v>1722500</v>
      </c>
      <c r="G20579" s="86">
        <f>SUM(F20579:F20581)</f>
        <v>10570500</v>
      </c>
      <c r="H20579" s="277" t="s">
        <v>2474</v>
      </c>
    </row>
    <row r="20580" spans="1:8" ht="18" customHeight="1">
      <c r="A20580" s="323"/>
      <c r="B20580" s="302" t="s">
        <v>13</v>
      </c>
      <c r="C20580" s="325" t="s">
        <v>3914</v>
      </c>
      <c r="D20580" s="325">
        <v>56</v>
      </c>
      <c r="E20580" s="46">
        <v>33000</v>
      </c>
      <c r="F20580" s="130">
        <f t="shared" si="322"/>
        <v>1848000</v>
      </c>
      <c r="G20580" s="69"/>
    </row>
    <row r="20581" spans="1:8" ht="18" customHeight="1">
      <c r="A20581" s="323"/>
      <c r="B20581" s="302" t="s">
        <v>23</v>
      </c>
      <c r="C20581" s="325" t="s">
        <v>337</v>
      </c>
      <c r="D20581" s="325">
        <v>200</v>
      </c>
      <c r="E20581" s="46">
        <v>35000</v>
      </c>
      <c r="F20581" s="130">
        <f t="shared" si="322"/>
        <v>7000000</v>
      </c>
      <c r="G20581" s="69"/>
    </row>
    <row r="20582" spans="1:8" ht="18" customHeight="1">
      <c r="A20582" s="323"/>
      <c r="B20582" s="302"/>
      <c r="C20582" s="325"/>
      <c r="D20582" s="325"/>
      <c r="E20582" s="46"/>
      <c r="F20582" s="130">
        <f t="shared" si="322"/>
        <v>0</v>
      </c>
      <c r="G20582" s="69"/>
    </row>
    <row r="20583" spans="1:8" ht="18" customHeight="1">
      <c r="A20583" s="323" t="s">
        <v>193</v>
      </c>
      <c r="B20583" s="302" t="s">
        <v>13</v>
      </c>
      <c r="C20583" s="325" t="s">
        <v>2283</v>
      </c>
      <c r="D20583" s="325">
        <v>720</v>
      </c>
      <c r="E20583" s="46">
        <v>33000</v>
      </c>
      <c r="F20583" s="130">
        <f t="shared" si="322"/>
        <v>23760000</v>
      </c>
      <c r="G20583" s="86">
        <f>F20583</f>
        <v>23760000</v>
      </c>
      <c r="H20583" s="277" t="s">
        <v>2474</v>
      </c>
    </row>
    <row r="20584" spans="1:8" ht="18" customHeight="1">
      <c r="A20584" s="323"/>
      <c r="B20584" s="302"/>
      <c r="C20584" s="325"/>
      <c r="D20584" s="325"/>
      <c r="E20584" s="46"/>
      <c r="F20584" s="130">
        <f t="shared" si="322"/>
        <v>0</v>
      </c>
      <c r="G20584" s="69"/>
    </row>
    <row r="20585" spans="1:8" ht="18" customHeight="1">
      <c r="A20585" s="323" t="s">
        <v>517</v>
      </c>
      <c r="B20585" s="302" t="s">
        <v>3643</v>
      </c>
      <c r="C20585" s="325" t="s">
        <v>807</v>
      </c>
      <c r="D20585" s="325">
        <v>732</v>
      </c>
      <c r="E20585" s="46">
        <v>33500</v>
      </c>
      <c r="F20585" s="130">
        <f t="shared" si="322"/>
        <v>24522000</v>
      </c>
      <c r="G20585" s="86">
        <f>SUM(F20585:F20586)</f>
        <v>46598500</v>
      </c>
      <c r="H20585" s="277" t="s">
        <v>2474</v>
      </c>
    </row>
    <row r="20586" spans="1:8" ht="18" customHeight="1">
      <c r="A20586" s="323"/>
      <c r="B20586" s="302" t="s">
        <v>3643</v>
      </c>
      <c r="C20586" s="325" t="s">
        <v>908</v>
      </c>
      <c r="D20586" s="325">
        <v>659</v>
      </c>
      <c r="E20586" s="46">
        <v>33500</v>
      </c>
      <c r="F20586" s="130">
        <f t="shared" si="322"/>
        <v>22076500</v>
      </c>
      <c r="G20586" s="69"/>
    </row>
    <row r="20587" spans="1:8" ht="18" customHeight="1">
      <c r="A20587" s="323"/>
      <c r="B20587" s="302"/>
      <c r="C20587" s="325"/>
      <c r="D20587" s="325"/>
      <c r="E20587" s="46"/>
      <c r="F20587" s="130">
        <f t="shared" si="322"/>
        <v>0</v>
      </c>
      <c r="G20587" s="69"/>
    </row>
    <row r="20588" spans="1:8" ht="18" customHeight="1">
      <c r="A20588" s="323" t="s">
        <v>1433</v>
      </c>
      <c r="B20588" s="302" t="s">
        <v>168</v>
      </c>
      <c r="C20588" s="325" t="s">
        <v>636</v>
      </c>
      <c r="D20588" s="325">
        <v>191.7</v>
      </c>
      <c r="E20588" s="46">
        <v>36000</v>
      </c>
      <c r="F20588" s="130">
        <f t="shared" si="322"/>
        <v>6901200</v>
      </c>
      <c r="G20588" s="86">
        <f>F20588</f>
        <v>6901200</v>
      </c>
    </row>
    <row r="20589" spans="1:8" ht="18" customHeight="1">
      <c r="A20589" s="323"/>
      <c r="B20589" s="302"/>
      <c r="C20589" s="325"/>
      <c r="D20589" s="325"/>
      <c r="E20589" s="46"/>
      <c r="F20589" s="130">
        <f t="shared" si="322"/>
        <v>0</v>
      </c>
      <c r="G20589" s="69"/>
    </row>
    <row r="20590" spans="1:8" ht="18" customHeight="1">
      <c r="A20590" s="323" t="s">
        <v>88</v>
      </c>
      <c r="B20590" s="302" t="s">
        <v>13</v>
      </c>
      <c r="C20590" s="325" t="s">
        <v>124</v>
      </c>
      <c r="D20590" s="325">
        <v>402.5</v>
      </c>
      <c r="E20590" s="46">
        <v>30500</v>
      </c>
      <c r="F20590" s="130">
        <f t="shared" si="322"/>
        <v>12276250</v>
      </c>
      <c r="G20590" s="86">
        <f>F20590</f>
        <v>12276250</v>
      </c>
      <c r="H20590" s="277" t="s">
        <v>2474</v>
      </c>
    </row>
    <row r="20591" spans="1:8" ht="18" customHeight="1">
      <c r="A20591" s="323"/>
      <c r="B20591" s="302"/>
      <c r="C20591" s="325"/>
      <c r="D20591" s="325"/>
      <c r="E20591" s="46"/>
      <c r="F20591" s="130">
        <f t="shared" si="322"/>
        <v>0</v>
      </c>
      <c r="G20591" s="69"/>
    </row>
    <row r="20592" spans="1:8" ht="18" customHeight="1">
      <c r="A20592" s="323" t="s">
        <v>210</v>
      </c>
      <c r="B20592" s="302" t="s">
        <v>212</v>
      </c>
      <c r="C20592" s="325" t="s">
        <v>213</v>
      </c>
      <c r="D20592" s="325">
        <v>400</v>
      </c>
      <c r="E20592" s="46">
        <v>31500</v>
      </c>
      <c r="F20592" s="130">
        <f t="shared" si="322"/>
        <v>12600000</v>
      </c>
      <c r="G20592" s="86">
        <f>SUM(F20592:F20594)</f>
        <v>25086500</v>
      </c>
      <c r="H20592" s="277" t="s">
        <v>2474</v>
      </c>
    </row>
    <row r="20593" spans="1:8" ht="18" customHeight="1">
      <c r="A20593" s="323"/>
      <c r="B20593" s="302" t="s">
        <v>515</v>
      </c>
      <c r="C20593" s="325" t="s">
        <v>67</v>
      </c>
      <c r="D20593" s="325">
        <v>203.3</v>
      </c>
      <c r="E20593" s="46">
        <v>30000</v>
      </c>
      <c r="F20593" s="130">
        <f t="shared" si="322"/>
        <v>6099000</v>
      </c>
      <c r="G20593" s="69"/>
    </row>
    <row r="20594" spans="1:8" ht="18" customHeight="1">
      <c r="A20594" s="323"/>
      <c r="B20594" s="302" t="s">
        <v>31</v>
      </c>
      <c r="C20594" s="325" t="s">
        <v>171</v>
      </c>
      <c r="D20594" s="325">
        <v>175</v>
      </c>
      <c r="E20594" s="46">
        <v>36500</v>
      </c>
      <c r="F20594" s="130">
        <f t="shared" si="322"/>
        <v>6387500</v>
      </c>
      <c r="G20594" s="69"/>
    </row>
    <row r="20595" spans="1:8" ht="18" customHeight="1">
      <c r="A20595" s="323"/>
      <c r="B20595" s="302"/>
      <c r="C20595" s="325"/>
      <c r="D20595" s="325"/>
      <c r="E20595" s="46"/>
      <c r="F20595" s="130">
        <f t="shared" si="322"/>
        <v>0</v>
      </c>
      <c r="G20595" s="69"/>
    </row>
    <row r="20596" spans="1:8" ht="18" customHeight="1">
      <c r="A20596" s="323" t="s">
        <v>52</v>
      </c>
      <c r="B20596" s="302" t="s">
        <v>208</v>
      </c>
      <c r="C20596" s="325" t="s">
        <v>3907</v>
      </c>
      <c r="D20596" s="325">
        <v>287</v>
      </c>
      <c r="E20596" s="46">
        <v>37900</v>
      </c>
      <c r="F20596" s="130">
        <f t="shared" si="322"/>
        <v>10877300</v>
      </c>
      <c r="G20596" s="86">
        <f>SUM(F20596:F20597)</f>
        <v>28577300</v>
      </c>
      <c r="H20596" s="277" t="s">
        <v>2474</v>
      </c>
    </row>
    <row r="20597" spans="1:8" ht="18" customHeight="1">
      <c r="A20597" s="323"/>
      <c r="B20597" s="302" t="s">
        <v>31</v>
      </c>
      <c r="C20597" s="325" t="s">
        <v>3498</v>
      </c>
      <c r="D20597" s="325">
        <v>500</v>
      </c>
      <c r="E20597" s="46">
        <v>35400</v>
      </c>
      <c r="F20597" s="130">
        <f t="shared" si="322"/>
        <v>17700000</v>
      </c>
      <c r="G20597" s="69"/>
    </row>
    <row r="20598" spans="1:8" ht="18" customHeight="1">
      <c r="A20598" s="323"/>
      <c r="B20598" s="302"/>
      <c r="C20598" s="325"/>
      <c r="D20598" s="325"/>
      <c r="E20598" s="46"/>
      <c r="F20598" s="130">
        <f t="shared" si="322"/>
        <v>0</v>
      </c>
      <c r="G20598" s="69"/>
    </row>
    <row r="20599" spans="1:8" ht="18" customHeight="1">
      <c r="A20599" s="323" t="s">
        <v>438</v>
      </c>
      <c r="B20599" s="302" t="s">
        <v>135</v>
      </c>
      <c r="C20599" s="325" t="s">
        <v>3917</v>
      </c>
      <c r="D20599" s="325">
        <v>207</v>
      </c>
      <c r="E20599" s="46">
        <v>37000</v>
      </c>
      <c r="F20599" s="130">
        <f t="shared" si="322"/>
        <v>7659000</v>
      </c>
      <c r="G20599" s="86">
        <f>F20599</f>
        <v>7659000</v>
      </c>
      <c r="H20599" s="277" t="s">
        <v>2474</v>
      </c>
    </row>
    <row r="20600" spans="1:8" ht="18" customHeight="1">
      <c r="A20600" s="323"/>
      <c r="B20600" s="302"/>
      <c r="C20600" s="325"/>
      <c r="D20600" s="325"/>
      <c r="E20600" s="46"/>
      <c r="F20600" s="130">
        <f t="shared" si="322"/>
        <v>0</v>
      </c>
      <c r="G20600" s="69"/>
    </row>
    <row r="20601" spans="1:8" ht="18" customHeight="1">
      <c r="A20601" s="323" t="s">
        <v>207</v>
      </c>
      <c r="B20601" s="302" t="s">
        <v>31</v>
      </c>
      <c r="C20601" s="325" t="s">
        <v>62</v>
      </c>
      <c r="D20601" s="325">
        <v>175</v>
      </c>
      <c r="E20601" s="46">
        <v>35500</v>
      </c>
      <c r="F20601" s="130">
        <f t="shared" si="322"/>
        <v>6212500</v>
      </c>
      <c r="G20601" s="86">
        <f>F20601</f>
        <v>6212500</v>
      </c>
      <c r="H20601" s="277" t="s">
        <v>2474</v>
      </c>
    </row>
    <row r="20602" spans="1:8" ht="18" customHeight="1">
      <c r="A20602" s="323"/>
      <c r="B20602" s="302"/>
      <c r="C20602" s="325"/>
      <c r="D20602" s="325"/>
      <c r="E20602" s="46"/>
      <c r="F20602" s="130">
        <f t="shared" si="322"/>
        <v>0</v>
      </c>
      <c r="G20602" s="69"/>
    </row>
    <row r="20603" spans="1:8" ht="18" customHeight="1">
      <c r="A20603" s="323" t="s">
        <v>1479</v>
      </c>
      <c r="B20603" s="302" t="s">
        <v>23</v>
      </c>
      <c r="C20603" s="325" t="s">
        <v>541</v>
      </c>
      <c r="D20603" s="325">
        <v>73.7</v>
      </c>
      <c r="E20603" s="46">
        <v>34000</v>
      </c>
      <c r="F20603" s="130">
        <f t="shared" si="322"/>
        <v>2505800</v>
      </c>
      <c r="G20603" s="86">
        <f>SUM(F20603:F20604)</f>
        <v>4947000</v>
      </c>
      <c r="H20603" s="277" t="s">
        <v>2474</v>
      </c>
    </row>
    <row r="20604" spans="1:8" ht="18" customHeight="1">
      <c r="A20604" s="323"/>
      <c r="B20604" s="302" t="s">
        <v>31</v>
      </c>
      <c r="C20604" s="325" t="s">
        <v>541</v>
      </c>
      <c r="D20604" s="325">
        <v>71.8</v>
      </c>
      <c r="E20604" s="46">
        <v>34000</v>
      </c>
      <c r="F20604" s="130">
        <f t="shared" si="322"/>
        <v>2441200</v>
      </c>
      <c r="G20604" s="69"/>
    </row>
    <row r="20605" spans="1:8" ht="18" customHeight="1">
      <c r="A20605" s="323"/>
      <c r="B20605" s="302"/>
      <c r="C20605" s="325"/>
      <c r="D20605" s="325"/>
      <c r="E20605" s="46"/>
      <c r="F20605" s="130">
        <f t="shared" si="322"/>
        <v>0</v>
      </c>
      <c r="G20605" s="69"/>
    </row>
    <row r="20606" spans="1:8" ht="18" customHeight="1">
      <c r="A20606" s="323" t="s">
        <v>203</v>
      </c>
      <c r="B20606" s="302" t="s">
        <v>23</v>
      </c>
      <c r="C20606" s="325" t="s">
        <v>1027</v>
      </c>
      <c r="D20606" s="325">
        <v>400</v>
      </c>
      <c r="E20606" s="46">
        <v>30500</v>
      </c>
      <c r="F20606" s="130">
        <f t="shared" si="322"/>
        <v>12200000</v>
      </c>
      <c r="G20606" s="86">
        <f>SUM(F20606:F20607)</f>
        <v>15362600</v>
      </c>
      <c r="H20606" s="277" t="s">
        <v>2474</v>
      </c>
    </row>
    <row r="20607" spans="1:8" ht="18" customHeight="1">
      <c r="A20607" s="323"/>
      <c r="B20607" s="302" t="s">
        <v>168</v>
      </c>
      <c r="C20607" s="325" t="s">
        <v>368</v>
      </c>
      <c r="D20607" s="325">
        <v>100.4</v>
      </c>
      <c r="E20607" s="46">
        <v>31500</v>
      </c>
      <c r="F20607" s="130">
        <f>E20607*D20607</f>
        <v>3162600</v>
      </c>
      <c r="G20607" s="86"/>
    </row>
    <row r="20608" spans="1:8" ht="18" customHeight="1">
      <c r="A20608" s="323"/>
      <c r="B20608" s="302"/>
      <c r="C20608" s="325"/>
      <c r="D20608" s="325"/>
      <c r="E20608" s="46"/>
      <c r="F20608" s="130">
        <f t="shared" si="322"/>
        <v>0</v>
      </c>
      <c r="G20608" s="69"/>
    </row>
    <row r="20609" spans="1:8" ht="18" customHeight="1">
      <c r="A20609" s="323" t="s">
        <v>375</v>
      </c>
      <c r="B20609" s="302" t="s">
        <v>13</v>
      </c>
      <c r="C20609" s="325" t="s">
        <v>342</v>
      </c>
      <c r="D20609" s="325">
        <v>47.5</v>
      </c>
      <c r="E20609" s="46">
        <v>31000</v>
      </c>
      <c r="F20609" s="130">
        <f t="shared" si="322"/>
        <v>1472500</v>
      </c>
      <c r="G20609" s="86">
        <f>SUM(F20609:F20611)</f>
        <v>4541500</v>
      </c>
      <c r="H20609" s="277" t="s">
        <v>2474</v>
      </c>
    </row>
    <row r="20610" spans="1:8" ht="18" customHeight="1">
      <c r="A20610" s="323"/>
      <c r="B20610" s="302" t="s">
        <v>13</v>
      </c>
      <c r="C20610" s="325" t="s">
        <v>442</v>
      </c>
      <c r="D20610" s="325">
        <v>48.2</v>
      </c>
      <c r="E20610" s="46">
        <v>31000</v>
      </c>
      <c r="F20610" s="130">
        <f t="shared" si="322"/>
        <v>1494200</v>
      </c>
      <c r="G20610" s="69"/>
    </row>
    <row r="20611" spans="1:8" ht="18" customHeight="1">
      <c r="A20611" s="323"/>
      <c r="B20611" s="302" t="s">
        <v>13</v>
      </c>
      <c r="C20611" s="325" t="s">
        <v>416</v>
      </c>
      <c r="D20611" s="325">
        <v>50.8</v>
      </c>
      <c r="E20611" s="46">
        <v>31000</v>
      </c>
      <c r="F20611" s="130">
        <f t="shared" si="322"/>
        <v>1574800</v>
      </c>
      <c r="G20611" s="69"/>
    </row>
    <row r="20612" spans="1:8" ht="18" customHeight="1">
      <c r="A20612" s="323"/>
      <c r="B20612" s="302"/>
      <c r="C20612" s="325"/>
      <c r="D20612" s="325"/>
      <c r="E20612" s="46"/>
      <c r="F20612" s="130">
        <f t="shared" si="322"/>
        <v>0</v>
      </c>
      <c r="G20612" s="69"/>
    </row>
    <row r="20613" spans="1:8" ht="18" customHeight="1">
      <c r="A20613" s="323" t="s">
        <v>2448</v>
      </c>
      <c r="B20613" s="302" t="s">
        <v>13</v>
      </c>
      <c r="C20613" s="325" t="s">
        <v>1237</v>
      </c>
      <c r="D20613" s="325">
        <v>90</v>
      </c>
      <c r="E20613" s="46">
        <v>32500</v>
      </c>
      <c r="F20613" s="130">
        <f>E20613*D20613</f>
        <v>2925000</v>
      </c>
      <c r="G20613" s="86">
        <f>SUM(F20613:F20618)</f>
        <v>23421900</v>
      </c>
      <c r="H20613" s="277" t="s">
        <v>2474</v>
      </c>
    </row>
    <row r="20614" spans="1:8" ht="18" customHeight="1">
      <c r="A20614" s="323"/>
      <c r="B20614" s="302" t="s">
        <v>31</v>
      </c>
      <c r="C20614" s="325" t="s">
        <v>1111</v>
      </c>
      <c r="D20614" s="325">
        <v>50</v>
      </c>
      <c r="E20614" s="46">
        <v>35500</v>
      </c>
      <c r="F20614" s="130">
        <f t="shared" si="322"/>
        <v>1775000</v>
      </c>
      <c r="G20614" s="86"/>
    </row>
    <row r="20615" spans="1:8" ht="18" customHeight="1">
      <c r="A20615" s="323"/>
      <c r="B20615" s="302" t="s">
        <v>31</v>
      </c>
      <c r="C20615" s="325" t="s">
        <v>2871</v>
      </c>
      <c r="D20615" s="325">
        <v>147</v>
      </c>
      <c r="E20615" s="46">
        <v>36000</v>
      </c>
      <c r="F20615" s="130">
        <f t="shared" si="322"/>
        <v>5292000</v>
      </c>
      <c r="G20615" s="69"/>
    </row>
    <row r="20616" spans="1:8" ht="18" customHeight="1">
      <c r="A20616" s="323"/>
      <c r="B20616" s="302" t="s">
        <v>31</v>
      </c>
      <c r="C20616" s="325" t="s">
        <v>3918</v>
      </c>
      <c r="D20616" s="325">
        <v>50</v>
      </c>
      <c r="E20616" s="46">
        <v>35500</v>
      </c>
      <c r="F20616" s="130">
        <f t="shared" si="322"/>
        <v>1775000</v>
      </c>
      <c r="G20616" s="69"/>
    </row>
    <row r="20617" spans="1:8" ht="18" customHeight="1">
      <c r="A20617" s="323"/>
      <c r="B20617" s="302" t="s">
        <v>31</v>
      </c>
      <c r="C20617" s="325" t="s">
        <v>186</v>
      </c>
      <c r="D20617" s="325">
        <v>227</v>
      </c>
      <c r="E20617" s="46">
        <v>35500</v>
      </c>
      <c r="F20617" s="130">
        <f t="shared" si="322"/>
        <v>8058500</v>
      </c>
      <c r="G20617" s="69"/>
    </row>
    <row r="20618" spans="1:8" ht="18" customHeight="1">
      <c r="A20618" s="533"/>
      <c r="B20618" s="440" t="s">
        <v>168</v>
      </c>
      <c r="C20618" s="382" t="s">
        <v>192</v>
      </c>
      <c r="D20618" s="382">
        <v>99.9</v>
      </c>
      <c r="E20618" s="59">
        <v>36000</v>
      </c>
      <c r="F20618" s="132">
        <f t="shared" si="322"/>
        <v>3596400</v>
      </c>
      <c r="G20618" s="92"/>
    </row>
    <row r="20619" spans="1:8" ht="18" customHeight="1">
      <c r="A20619" s="526"/>
      <c r="B20619" s="435"/>
      <c r="C20619" s="484"/>
      <c r="D20619" s="484"/>
      <c r="E20619" s="113"/>
      <c r="F20619" s="126"/>
      <c r="G20619" s="9"/>
    </row>
    <row r="20620" spans="1:8" ht="18" customHeight="1">
      <c r="A20620" s="537">
        <v>42582</v>
      </c>
      <c r="B20620" s="355"/>
      <c r="C20620" s="491" t="s">
        <v>398</v>
      </c>
      <c r="D20620" s="525"/>
      <c r="F20620" s="127"/>
    </row>
    <row r="20621" spans="1:8" ht="18" customHeight="1">
      <c r="A20621" s="531" t="s">
        <v>3125</v>
      </c>
      <c r="B20621" s="436" t="s">
        <v>134</v>
      </c>
      <c r="C20621" s="494" t="s">
        <v>152</v>
      </c>
      <c r="D20621" s="527">
        <f>SUM(D20622:D20671)</f>
        <v>3469.3</v>
      </c>
      <c r="E20621" s="166"/>
      <c r="F20621" s="166">
        <f>SUM(F20622:F20671)</f>
        <v>117453200</v>
      </c>
      <c r="G20621" s="166">
        <f>SUM(G20622:G20671)</f>
        <v>117453200</v>
      </c>
    </row>
    <row r="20622" spans="1:8" ht="18" customHeight="1">
      <c r="A20622" s="532" t="s">
        <v>2582</v>
      </c>
      <c r="B20622" s="441" t="s">
        <v>13</v>
      </c>
      <c r="C20622" s="492" t="s">
        <v>60</v>
      </c>
      <c r="D20622" s="492">
        <v>50</v>
      </c>
      <c r="E20622" s="62">
        <v>31000</v>
      </c>
      <c r="F20622" s="139">
        <f t="shared" si="322"/>
        <v>1550000</v>
      </c>
      <c r="G20622" s="85">
        <f>F20622</f>
        <v>1550000</v>
      </c>
    </row>
    <row r="20623" spans="1:8" ht="18" customHeight="1">
      <c r="A20623" s="323"/>
      <c r="B20623" s="302"/>
      <c r="C20623" s="325"/>
      <c r="D20623" s="325"/>
      <c r="E20623" s="46"/>
      <c r="F20623" s="130">
        <f t="shared" si="322"/>
        <v>0</v>
      </c>
      <c r="G20623" s="69"/>
    </row>
    <row r="20624" spans="1:8" ht="18" customHeight="1">
      <c r="A20624" s="323" t="s">
        <v>354</v>
      </c>
      <c r="B20624" s="302" t="s">
        <v>13</v>
      </c>
      <c r="C20624" s="325" t="s">
        <v>75</v>
      </c>
      <c r="D20624" s="325">
        <v>20</v>
      </c>
      <c r="E20624" s="46">
        <v>31000</v>
      </c>
      <c r="F20624" s="130">
        <f t="shared" si="322"/>
        <v>620000</v>
      </c>
      <c r="G20624" s="86">
        <f>SUM(F20624:F20625)</f>
        <v>1240000</v>
      </c>
    </row>
    <row r="20625" spans="1:7" ht="18" customHeight="1">
      <c r="A20625" s="323"/>
      <c r="B20625" s="302" t="s">
        <v>13</v>
      </c>
      <c r="C20625" s="325" t="s">
        <v>579</v>
      </c>
      <c r="D20625" s="325">
        <v>20</v>
      </c>
      <c r="E20625" s="46">
        <v>31000</v>
      </c>
      <c r="F20625" s="130">
        <f t="shared" si="322"/>
        <v>620000</v>
      </c>
      <c r="G20625" s="69"/>
    </row>
    <row r="20626" spans="1:7" ht="18" customHeight="1">
      <c r="A20626" s="323"/>
      <c r="B20626" s="302"/>
      <c r="C20626" s="325"/>
      <c r="D20626" s="325"/>
      <c r="E20626" s="46"/>
      <c r="F20626" s="130">
        <f t="shared" si="322"/>
        <v>0</v>
      </c>
      <c r="G20626" s="69"/>
    </row>
    <row r="20627" spans="1:7" ht="18" customHeight="1">
      <c r="A20627" s="323" t="s">
        <v>2141</v>
      </c>
      <c r="B20627" s="302" t="s">
        <v>13</v>
      </c>
      <c r="C20627" s="325" t="s">
        <v>75</v>
      </c>
      <c r="D20627" s="325">
        <v>30</v>
      </c>
      <c r="E20627" s="46">
        <v>31000</v>
      </c>
      <c r="F20627" s="130">
        <f t="shared" si="322"/>
        <v>930000</v>
      </c>
      <c r="G20627" s="86">
        <f>SUM(F20627:F20628)</f>
        <v>1550000</v>
      </c>
    </row>
    <row r="20628" spans="1:7" ht="18" customHeight="1">
      <c r="A20628" s="323"/>
      <c r="B20628" s="302" t="s">
        <v>13</v>
      </c>
      <c r="C20628" s="325" t="s">
        <v>60</v>
      </c>
      <c r="D20628" s="325">
        <v>20</v>
      </c>
      <c r="E20628" s="46">
        <v>31000</v>
      </c>
      <c r="F20628" s="130">
        <f t="shared" si="322"/>
        <v>620000</v>
      </c>
      <c r="G20628" s="69"/>
    </row>
    <row r="20629" spans="1:7" ht="18" customHeight="1">
      <c r="A20629" s="323"/>
      <c r="B20629" s="302"/>
      <c r="C20629" s="325"/>
      <c r="D20629" s="325"/>
      <c r="E20629" s="46"/>
      <c r="F20629" s="130">
        <f t="shared" si="322"/>
        <v>0</v>
      </c>
      <c r="G20629" s="69"/>
    </row>
    <row r="20630" spans="1:7" ht="18" customHeight="1">
      <c r="A20630" s="323" t="s">
        <v>2349</v>
      </c>
      <c r="B20630" s="302" t="s">
        <v>13</v>
      </c>
      <c r="C20630" s="325" t="s">
        <v>576</v>
      </c>
      <c r="D20630" s="325">
        <v>10</v>
      </c>
      <c r="E20630" s="46">
        <v>31000</v>
      </c>
      <c r="F20630" s="130">
        <f t="shared" si="322"/>
        <v>310000</v>
      </c>
      <c r="G20630" s="86">
        <f>SUM(F20630:F20632)</f>
        <v>8370000</v>
      </c>
    </row>
    <row r="20631" spans="1:7" ht="18" customHeight="1">
      <c r="A20631" s="323"/>
      <c r="B20631" s="302" t="s">
        <v>13</v>
      </c>
      <c r="C20631" s="325" t="s">
        <v>85</v>
      </c>
      <c r="D20631" s="325">
        <v>10</v>
      </c>
      <c r="E20631" s="46">
        <v>31000</v>
      </c>
      <c r="F20631" s="130">
        <f t="shared" si="322"/>
        <v>310000</v>
      </c>
      <c r="G20631" s="69"/>
    </row>
    <row r="20632" spans="1:7" ht="18" customHeight="1">
      <c r="A20632" s="323"/>
      <c r="B20632" s="302" t="s">
        <v>376</v>
      </c>
      <c r="C20632" s="325" t="s">
        <v>593</v>
      </c>
      <c r="D20632" s="325">
        <v>250</v>
      </c>
      <c r="E20632" s="46">
        <v>31000</v>
      </c>
      <c r="F20632" s="130">
        <f t="shared" si="322"/>
        <v>7750000</v>
      </c>
      <c r="G20632" s="69"/>
    </row>
    <row r="20633" spans="1:7" ht="18" customHeight="1">
      <c r="A20633" s="323"/>
      <c r="B20633" s="302"/>
      <c r="C20633" s="325"/>
      <c r="D20633" s="325"/>
      <c r="E20633" s="46"/>
      <c r="F20633" s="130">
        <f t="shared" si="322"/>
        <v>0</v>
      </c>
      <c r="G20633" s="69"/>
    </row>
    <row r="20634" spans="1:7" ht="18" customHeight="1">
      <c r="A20634" s="323" t="s">
        <v>2305</v>
      </c>
      <c r="B20634" s="302" t="s">
        <v>13</v>
      </c>
      <c r="C20634" s="325" t="s">
        <v>1424</v>
      </c>
      <c r="D20634" s="325">
        <v>100</v>
      </c>
      <c r="E20634" s="46">
        <v>31000</v>
      </c>
      <c r="F20634" s="130">
        <f t="shared" si="322"/>
        <v>3100000</v>
      </c>
      <c r="G20634" s="86">
        <f>SUM(F20634:F20636)</f>
        <v>9300000</v>
      </c>
    </row>
    <row r="20635" spans="1:7" ht="18" customHeight="1">
      <c r="A20635" s="323"/>
      <c r="B20635" s="302" t="s">
        <v>13</v>
      </c>
      <c r="C20635" s="325" t="s">
        <v>2578</v>
      </c>
      <c r="D20635" s="325">
        <v>100</v>
      </c>
      <c r="E20635" s="46">
        <v>31000</v>
      </c>
      <c r="F20635" s="130">
        <f t="shared" si="322"/>
        <v>3100000</v>
      </c>
      <c r="G20635" s="69"/>
    </row>
    <row r="20636" spans="1:7" ht="18" customHeight="1">
      <c r="A20636" s="323"/>
      <c r="B20636" s="302" t="s">
        <v>13</v>
      </c>
      <c r="C20636" s="325" t="s">
        <v>15</v>
      </c>
      <c r="D20636" s="325">
        <v>100</v>
      </c>
      <c r="E20636" s="46">
        <v>31000</v>
      </c>
      <c r="F20636" s="130">
        <f t="shared" si="322"/>
        <v>3100000</v>
      </c>
      <c r="G20636" s="69"/>
    </row>
    <row r="20637" spans="1:7" ht="18" customHeight="1">
      <c r="A20637" s="323"/>
      <c r="B20637" s="302"/>
      <c r="C20637" s="325"/>
      <c r="D20637" s="325"/>
      <c r="E20637" s="46"/>
      <c r="F20637" s="130">
        <f t="shared" si="322"/>
        <v>0</v>
      </c>
      <c r="G20637" s="69"/>
    </row>
    <row r="20638" spans="1:7" ht="18" customHeight="1">
      <c r="A20638" s="323" t="s">
        <v>2273</v>
      </c>
      <c r="B20638" s="302" t="s">
        <v>13</v>
      </c>
      <c r="C20638" s="325" t="s">
        <v>60</v>
      </c>
      <c r="D20638" s="325">
        <v>50</v>
      </c>
      <c r="E20638" s="46">
        <v>31000</v>
      </c>
      <c r="F20638" s="130">
        <f t="shared" si="322"/>
        <v>1550000</v>
      </c>
      <c r="G20638" s="86">
        <f>SUM(F20638:F20639)</f>
        <v>3100000</v>
      </c>
    </row>
    <row r="20639" spans="1:7" ht="18" customHeight="1">
      <c r="A20639" s="323"/>
      <c r="B20639" s="302" t="s">
        <v>13</v>
      </c>
      <c r="C20639" s="325" t="s">
        <v>1377</v>
      </c>
      <c r="D20639" s="325">
        <v>50</v>
      </c>
      <c r="E20639" s="46">
        <v>31000</v>
      </c>
      <c r="F20639" s="130">
        <f t="shared" si="322"/>
        <v>1550000</v>
      </c>
      <c r="G20639" s="69"/>
    </row>
    <row r="20640" spans="1:7" ht="18" customHeight="1">
      <c r="A20640" s="323"/>
      <c r="B20640" s="302"/>
      <c r="C20640" s="325"/>
      <c r="D20640" s="325"/>
      <c r="E20640" s="46"/>
      <c r="F20640" s="130">
        <f t="shared" si="322"/>
        <v>0</v>
      </c>
      <c r="G20640" s="69"/>
    </row>
    <row r="20641" spans="1:9" ht="18" customHeight="1">
      <c r="A20641" s="323">
        <v>585</v>
      </c>
      <c r="B20641" s="302" t="s">
        <v>13</v>
      </c>
      <c r="C20641" s="325" t="s">
        <v>22</v>
      </c>
      <c r="D20641" s="325">
        <v>50</v>
      </c>
      <c r="E20641" s="46">
        <v>31000</v>
      </c>
      <c r="F20641" s="130">
        <f>E20641*D20641</f>
        <v>1550000</v>
      </c>
      <c r="G20641" s="86">
        <f>F20641</f>
        <v>1550000</v>
      </c>
    </row>
    <row r="20642" spans="1:9" ht="18" customHeight="1">
      <c r="A20642" s="323"/>
      <c r="B20642" s="302"/>
      <c r="C20642" s="325"/>
      <c r="D20642" s="325"/>
      <c r="E20642" s="46"/>
      <c r="F20642" s="130">
        <f t="shared" ref="F20642:F20710" si="323">E20642*D20642</f>
        <v>0</v>
      </c>
      <c r="G20642" s="69"/>
    </row>
    <row r="20643" spans="1:9" ht="18" customHeight="1">
      <c r="A20643" s="323" t="s">
        <v>2469</v>
      </c>
      <c r="B20643" s="302" t="s">
        <v>31</v>
      </c>
      <c r="C20643" s="325" t="s">
        <v>3815</v>
      </c>
      <c r="D20643" s="325">
        <v>25</v>
      </c>
      <c r="E20643" s="46">
        <v>37000</v>
      </c>
      <c r="F20643" s="130">
        <f t="shared" si="323"/>
        <v>925000</v>
      </c>
      <c r="G20643" s="86">
        <f>F20643</f>
        <v>925000</v>
      </c>
      <c r="H20643" s="277" t="s">
        <v>2474</v>
      </c>
      <c r="I20643" s="280" t="s">
        <v>2630</v>
      </c>
    </row>
    <row r="20644" spans="1:9" ht="18" customHeight="1">
      <c r="A20644" s="323"/>
      <c r="B20644" s="302"/>
      <c r="C20644" s="325"/>
      <c r="D20644" s="325"/>
      <c r="E20644" s="46"/>
      <c r="F20644" s="130">
        <f t="shared" si="323"/>
        <v>0</v>
      </c>
      <c r="G20644" s="69"/>
    </row>
    <row r="20645" spans="1:9" ht="18" customHeight="1">
      <c r="A20645" s="323" t="s">
        <v>1420</v>
      </c>
      <c r="B20645" s="444" t="s">
        <v>16</v>
      </c>
      <c r="C20645" s="482" t="s">
        <v>2565</v>
      </c>
      <c r="D20645" s="482">
        <v>300</v>
      </c>
      <c r="E20645" s="116">
        <v>41500</v>
      </c>
      <c r="F20645" s="131">
        <f t="shared" si="323"/>
        <v>12450000</v>
      </c>
      <c r="G20645" s="86">
        <f>F20645</f>
        <v>12450000</v>
      </c>
      <c r="H20645" s="277" t="s">
        <v>2474</v>
      </c>
    </row>
    <row r="20646" spans="1:9" ht="18" customHeight="1">
      <c r="A20646" s="323"/>
      <c r="B20646" s="302"/>
      <c r="C20646" s="325"/>
      <c r="D20646" s="325"/>
      <c r="E20646" s="46"/>
      <c r="F20646" s="130">
        <f t="shared" si="323"/>
        <v>0</v>
      </c>
      <c r="G20646" s="69"/>
    </row>
    <row r="20647" spans="1:9" ht="18" customHeight="1">
      <c r="A20647" s="323" t="s">
        <v>566</v>
      </c>
      <c r="B20647" s="302" t="s">
        <v>31</v>
      </c>
      <c r="C20647" s="325" t="s">
        <v>3919</v>
      </c>
      <c r="D20647" s="325">
        <v>157</v>
      </c>
      <c r="E20647" s="46">
        <v>34500</v>
      </c>
      <c r="F20647" s="130">
        <f t="shared" si="323"/>
        <v>5416500</v>
      </c>
      <c r="G20647" s="86">
        <f>F20647</f>
        <v>5416500</v>
      </c>
      <c r="H20647" s="277" t="s">
        <v>2474</v>
      </c>
    </row>
    <row r="20648" spans="1:9" ht="18" customHeight="1">
      <c r="A20648" s="323"/>
      <c r="B20648" s="302"/>
      <c r="C20648" s="325"/>
      <c r="D20648" s="325"/>
      <c r="E20648" s="46"/>
      <c r="F20648" s="130">
        <f t="shared" si="323"/>
        <v>0</v>
      </c>
      <c r="G20648" s="69"/>
    </row>
    <row r="20649" spans="1:9" ht="18" customHeight="1">
      <c r="A20649" s="323" t="s">
        <v>2354</v>
      </c>
      <c r="B20649" s="302" t="s">
        <v>31</v>
      </c>
      <c r="C20649" s="325" t="s">
        <v>3173</v>
      </c>
      <c r="D20649" s="325">
        <v>76.3</v>
      </c>
      <c r="E20649" s="46">
        <v>35500</v>
      </c>
      <c r="F20649" s="130">
        <f t="shared" si="323"/>
        <v>2708650</v>
      </c>
      <c r="G20649" s="86">
        <f>F20649</f>
        <v>2708650</v>
      </c>
      <c r="H20649" s="277" t="s">
        <v>2474</v>
      </c>
    </row>
    <row r="20650" spans="1:9" ht="18" customHeight="1">
      <c r="A20650" s="323"/>
      <c r="B20650" s="302"/>
      <c r="C20650" s="325"/>
      <c r="D20650" s="325"/>
      <c r="E20650" s="46"/>
      <c r="F20650" s="130">
        <f t="shared" si="323"/>
        <v>0</v>
      </c>
      <c r="G20650" s="69"/>
    </row>
    <row r="20651" spans="1:9" ht="18" customHeight="1">
      <c r="A20651" s="323" t="s">
        <v>2448</v>
      </c>
      <c r="B20651" s="302" t="s">
        <v>31</v>
      </c>
      <c r="C20651" s="325" t="s">
        <v>1111</v>
      </c>
      <c r="D20651" s="325">
        <v>41.7</v>
      </c>
      <c r="E20651" s="46">
        <v>35500</v>
      </c>
      <c r="F20651" s="130">
        <f t="shared" si="323"/>
        <v>1480350</v>
      </c>
      <c r="G20651" s="86">
        <f>SUM(F20651:F20657)</f>
        <v>21896300</v>
      </c>
      <c r="H20651" s="277" t="s">
        <v>2474</v>
      </c>
    </row>
    <row r="20652" spans="1:9" ht="18" customHeight="1">
      <c r="A20652" s="323"/>
      <c r="B20652" s="302" t="s">
        <v>31</v>
      </c>
      <c r="C20652" s="325" t="s">
        <v>3920</v>
      </c>
      <c r="D20652" s="325">
        <v>92.6</v>
      </c>
      <c r="E20652" s="46">
        <v>35500</v>
      </c>
      <c r="F20652" s="130">
        <f t="shared" si="323"/>
        <v>3287300</v>
      </c>
      <c r="G20652" s="69"/>
    </row>
    <row r="20653" spans="1:9" ht="18" customHeight="1">
      <c r="A20653" s="323"/>
      <c r="B20653" s="302" t="s">
        <v>31</v>
      </c>
      <c r="C20653" s="325" t="s">
        <v>2931</v>
      </c>
      <c r="D20653" s="325">
        <v>59</v>
      </c>
      <c r="E20653" s="46">
        <v>35500</v>
      </c>
      <c r="F20653" s="130">
        <f t="shared" si="323"/>
        <v>2094500</v>
      </c>
      <c r="G20653" s="69"/>
    </row>
    <row r="20654" spans="1:9" ht="18" customHeight="1">
      <c r="A20654" s="323"/>
      <c r="B20654" s="302" t="s">
        <v>31</v>
      </c>
      <c r="C20654" s="325" t="s">
        <v>442</v>
      </c>
      <c r="D20654" s="325">
        <v>209.3</v>
      </c>
      <c r="E20654" s="46">
        <v>35500</v>
      </c>
      <c r="F20654" s="130">
        <f t="shared" si="323"/>
        <v>7430150</v>
      </c>
      <c r="G20654" s="69"/>
    </row>
    <row r="20655" spans="1:9" ht="18" customHeight="1">
      <c r="A20655" s="323"/>
      <c r="B20655" s="302" t="s">
        <v>168</v>
      </c>
      <c r="C20655" s="325" t="s">
        <v>192</v>
      </c>
      <c r="D20655" s="325">
        <v>110</v>
      </c>
      <c r="E20655" s="46">
        <v>36000</v>
      </c>
      <c r="F20655" s="130">
        <f t="shared" si="323"/>
        <v>3960000</v>
      </c>
      <c r="G20655" s="69"/>
    </row>
    <row r="20656" spans="1:9" ht="18" customHeight="1">
      <c r="A20656" s="323"/>
      <c r="B20656" s="302" t="s">
        <v>233</v>
      </c>
      <c r="C20656" s="325" t="s">
        <v>3921</v>
      </c>
      <c r="D20656" s="325">
        <v>39.9</v>
      </c>
      <c r="E20656" s="46">
        <v>40000</v>
      </c>
      <c r="F20656" s="130">
        <f t="shared" si="323"/>
        <v>1596000</v>
      </c>
      <c r="G20656" s="69"/>
    </row>
    <row r="20657" spans="1:8" ht="18" customHeight="1">
      <c r="A20657" s="323"/>
      <c r="B20657" s="302" t="s">
        <v>233</v>
      </c>
      <c r="C20657" s="325" t="s">
        <v>3922</v>
      </c>
      <c r="D20657" s="325">
        <v>51.2</v>
      </c>
      <c r="E20657" s="46">
        <v>40000</v>
      </c>
      <c r="F20657" s="130">
        <f t="shared" si="323"/>
        <v>2048000</v>
      </c>
      <c r="G20657" s="69"/>
    </row>
    <row r="20658" spans="1:8" ht="18" customHeight="1">
      <c r="A20658" s="323"/>
      <c r="B20658" s="302"/>
      <c r="C20658" s="325"/>
      <c r="D20658" s="325"/>
      <c r="E20658" s="46"/>
      <c r="F20658" s="130">
        <f t="shared" si="323"/>
        <v>0</v>
      </c>
      <c r="G20658" s="69"/>
    </row>
    <row r="20659" spans="1:8" ht="18" customHeight="1">
      <c r="A20659" s="323" t="s">
        <v>38</v>
      </c>
      <c r="B20659" s="302" t="s">
        <v>13</v>
      </c>
      <c r="C20659" s="325" t="s">
        <v>2330</v>
      </c>
      <c r="D20659" s="325">
        <v>30</v>
      </c>
      <c r="E20659" s="46">
        <v>31000</v>
      </c>
      <c r="F20659" s="130">
        <f t="shared" si="323"/>
        <v>930000</v>
      </c>
      <c r="G20659" s="86">
        <f>F20659</f>
        <v>930000</v>
      </c>
    </row>
    <row r="20660" spans="1:8" ht="18" customHeight="1">
      <c r="A20660" s="323"/>
      <c r="B20660" s="302"/>
      <c r="C20660" s="325"/>
      <c r="D20660" s="325"/>
      <c r="E20660" s="46"/>
      <c r="F20660" s="130">
        <f t="shared" si="323"/>
        <v>0</v>
      </c>
      <c r="G20660" s="69"/>
    </row>
    <row r="20661" spans="1:8" ht="18" customHeight="1">
      <c r="A20661" s="323" t="s">
        <v>2635</v>
      </c>
      <c r="B20661" s="302" t="s">
        <v>31</v>
      </c>
      <c r="C20661" s="325" t="s">
        <v>46</v>
      </c>
      <c r="D20661" s="325">
        <v>280</v>
      </c>
      <c r="E20661" s="46">
        <v>33000</v>
      </c>
      <c r="F20661" s="130">
        <f t="shared" si="323"/>
        <v>9240000</v>
      </c>
      <c r="G20661" s="86">
        <f>F20661</f>
        <v>9240000</v>
      </c>
    </row>
    <row r="20662" spans="1:8" ht="18" customHeight="1">
      <c r="A20662" s="323"/>
      <c r="B20662" s="302"/>
      <c r="C20662" s="325"/>
      <c r="D20662" s="325"/>
      <c r="E20662" s="46"/>
      <c r="F20662" s="130">
        <f t="shared" si="323"/>
        <v>0</v>
      </c>
      <c r="G20662" s="69"/>
    </row>
    <row r="20663" spans="1:8" ht="18" customHeight="1">
      <c r="A20663" s="323" t="s">
        <v>2315</v>
      </c>
      <c r="B20663" s="302" t="s">
        <v>518</v>
      </c>
      <c r="C20663" s="325" t="s">
        <v>1292</v>
      </c>
      <c r="D20663" s="325">
        <v>144.5</v>
      </c>
      <c r="E20663" s="46">
        <v>33000</v>
      </c>
      <c r="F20663" s="130">
        <f t="shared" si="323"/>
        <v>4768500</v>
      </c>
      <c r="G20663" s="86">
        <f>SUM(F20663:F20665)</f>
        <v>19996050</v>
      </c>
      <c r="H20663" s="277" t="s">
        <v>2474</v>
      </c>
    </row>
    <row r="20664" spans="1:8" ht="18" customHeight="1">
      <c r="A20664" s="323"/>
      <c r="B20664" s="302" t="s">
        <v>518</v>
      </c>
      <c r="C20664" s="325" t="s">
        <v>1073</v>
      </c>
      <c r="D20664" s="325">
        <v>127</v>
      </c>
      <c r="E20664" s="46">
        <v>33000</v>
      </c>
      <c r="F20664" s="130">
        <f t="shared" si="323"/>
        <v>4191000</v>
      </c>
      <c r="G20664" s="69"/>
    </row>
    <row r="20665" spans="1:8" ht="18" customHeight="1">
      <c r="A20665" s="323"/>
      <c r="B20665" s="302" t="s">
        <v>23</v>
      </c>
      <c r="C20665" s="325" t="s">
        <v>620</v>
      </c>
      <c r="D20665" s="325">
        <v>319.89999999999998</v>
      </c>
      <c r="E20665" s="46">
        <v>34500</v>
      </c>
      <c r="F20665" s="130">
        <f t="shared" si="323"/>
        <v>11036550</v>
      </c>
      <c r="G20665" s="69"/>
    </row>
    <row r="20666" spans="1:8" ht="18" customHeight="1">
      <c r="A20666" s="323"/>
      <c r="B20666" s="302"/>
      <c r="C20666" s="325"/>
      <c r="D20666" s="325"/>
      <c r="E20666" s="46"/>
      <c r="F20666" s="130">
        <f t="shared" si="323"/>
        <v>0</v>
      </c>
      <c r="G20666" s="69"/>
    </row>
    <row r="20667" spans="1:8" ht="18" customHeight="1">
      <c r="A20667" s="323" t="s">
        <v>316</v>
      </c>
      <c r="B20667" s="302" t="s">
        <v>13</v>
      </c>
      <c r="C20667" s="325" t="s">
        <v>442</v>
      </c>
      <c r="D20667" s="325">
        <v>202</v>
      </c>
      <c r="E20667" s="46">
        <v>31000</v>
      </c>
      <c r="F20667" s="130">
        <f t="shared" si="323"/>
        <v>6262000</v>
      </c>
      <c r="G20667" s="86">
        <f>SUM(F20667:F20668)</f>
        <v>10912000</v>
      </c>
      <c r="H20667" s="277" t="s">
        <v>2474</v>
      </c>
    </row>
    <row r="20668" spans="1:8" ht="18" customHeight="1">
      <c r="A20668" s="323"/>
      <c r="B20668" s="302" t="s">
        <v>13</v>
      </c>
      <c r="C20668" s="325" t="s">
        <v>3923</v>
      </c>
      <c r="D20668" s="325">
        <v>150</v>
      </c>
      <c r="E20668" s="46">
        <v>31000</v>
      </c>
      <c r="F20668" s="130">
        <f t="shared" si="323"/>
        <v>4650000</v>
      </c>
      <c r="G20668" s="69"/>
    </row>
    <row r="20669" spans="1:8" ht="18" customHeight="1">
      <c r="A20669" s="323"/>
      <c r="B20669" s="302"/>
      <c r="C20669" s="325"/>
      <c r="D20669" s="325"/>
      <c r="E20669" s="46"/>
      <c r="F20669" s="130">
        <f t="shared" si="323"/>
        <v>0</v>
      </c>
      <c r="G20669" s="69"/>
    </row>
    <row r="20670" spans="1:8" ht="18" customHeight="1">
      <c r="A20670" s="323" t="s">
        <v>93</v>
      </c>
      <c r="B20670" s="302" t="s">
        <v>13</v>
      </c>
      <c r="C20670" s="325" t="s">
        <v>206</v>
      </c>
      <c r="D20670" s="325">
        <v>40</v>
      </c>
      <c r="E20670" s="46">
        <v>31000</v>
      </c>
      <c r="F20670" s="130">
        <f t="shared" si="323"/>
        <v>1240000</v>
      </c>
      <c r="G20670" s="86">
        <f>SUM(F20670:F20671)</f>
        <v>6318700</v>
      </c>
      <c r="H20670" s="277" t="s">
        <v>2474</v>
      </c>
    </row>
    <row r="20671" spans="1:8" ht="18" customHeight="1">
      <c r="A20671" s="533"/>
      <c r="B20671" s="440" t="s">
        <v>905</v>
      </c>
      <c r="C20671" s="382" t="s">
        <v>3520</v>
      </c>
      <c r="D20671" s="382">
        <v>153.9</v>
      </c>
      <c r="E20671" s="59">
        <v>33000</v>
      </c>
      <c r="F20671" s="132">
        <f t="shared" si="323"/>
        <v>5078700</v>
      </c>
      <c r="G20671" s="92"/>
    </row>
    <row r="20672" spans="1:8" ht="18" customHeight="1">
      <c r="A20672" s="526"/>
      <c r="B20672" s="435"/>
      <c r="C20672" s="484"/>
      <c r="D20672" s="484"/>
      <c r="E20672" s="113"/>
      <c r="F20672" s="126"/>
      <c r="G20672" s="9"/>
    </row>
    <row r="20673" spans="1:9" ht="18" customHeight="1">
      <c r="A20673" s="537">
        <v>42583</v>
      </c>
      <c r="B20673" s="355"/>
      <c r="C20673" s="491" t="s">
        <v>398</v>
      </c>
      <c r="D20673" s="525"/>
      <c r="F20673" s="127"/>
    </row>
    <row r="20674" spans="1:9" ht="18" customHeight="1">
      <c r="A20674" s="531" t="s">
        <v>3125</v>
      </c>
      <c r="B20674" s="436" t="s">
        <v>134</v>
      </c>
      <c r="C20674" s="494" t="s">
        <v>152</v>
      </c>
      <c r="D20674" s="527">
        <f>SUM(D20675:D20757)</f>
        <v>11303.100000000002</v>
      </c>
      <c r="E20674" s="166"/>
      <c r="F20674" s="166">
        <f>SUM(F20675:F20757)</f>
        <v>383506450</v>
      </c>
      <c r="G20674" s="166">
        <f>SUM(G20675:G20757)</f>
        <v>383506450</v>
      </c>
    </row>
    <row r="20675" spans="1:9" ht="18" customHeight="1">
      <c r="A20675" s="532" t="s">
        <v>3295</v>
      </c>
      <c r="B20675" s="441" t="s">
        <v>31</v>
      </c>
      <c r="C20675" s="492" t="s">
        <v>14</v>
      </c>
      <c r="D20675" s="492">
        <v>99.5</v>
      </c>
      <c r="E20675" s="62">
        <v>35500</v>
      </c>
      <c r="F20675" s="139">
        <f t="shared" si="323"/>
        <v>3532250</v>
      </c>
      <c r="G20675" s="85">
        <f>F20675</f>
        <v>3532250</v>
      </c>
      <c r="H20675" s="277" t="s">
        <v>2474</v>
      </c>
    </row>
    <row r="20676" spans="1:9" ht="18" customHeight="1">
      <c r="A20676" s="323"/>
      <c r="B20676" s="302"/>
      <c r="C20676" s="325"/>
      <c r="D20676" s="325"/>
      <c r="E20676" s="46"/>
      <c r="F20676" s="130">
        <f t="shared" si="323"/>
        <v>0</v>
      </c>
      <c r="G20676" s="86"/>
    </row>
    <row r="20677" spans="1:9" ht="18" customHeight="1">
      <c r="A20677" s="323" t="s">
        <v>2626</v>
      </c>
      <c r="B20677" s="302" t="s">
        <v>31</v>
      </c>
      <c r="C20677" s="325" t="s">
        <v>2425</v>
      </c>
      <c r="D20677" s="325">
        <v>25</v>
      </c>
      <c r="E20677" s="46">
        <v>34500</v>
      </c>
      <c r="F20677" s="130">
        <f t="shared" si="323"/>
        <v>862500</v>
      </c>
      <c r="G20677" s="86">
        <f>F20677</f>
        <v>862500</v>
      </c>
      <c r="H20677" s="277" t="s">
        <v>2474</v>
      </c>
    </row>
    <row r="20678" spans="1:9" ht="18" customHeight="1">
      <c r="A20678" s="323"/>
      <c r="B20678" s="302"/>
      <c r="C20678" s="325"/>
      <c r="D20678" s="325"/>
      <c r="E20678" s="46"/>
      <c r="F20678" s="130">
        <f t="shared" si="323"/>
        <v>0</v>
      </c>
      <c r="G20678" s="86"/>
    </row>
    <row r="20679" spans="1:9" ht="18" customHeight="1">
      <c r="A20679" s="323" t="s">
        <v>2803</v>
      </c>
      <c r="B20679" s="302" t="s">
        <v>13</v>
      </c>
      <c r="C20679" s="325" t="s">
        <v>45</v>
      </c>
      <c r="D20679" s="325">
        <v>10</v>
      </c>
      <c r="E20679" s="46">
        <v>31000</v>
      </c>
      <c r="F20679" s="130">
        <f>E20679*D20679</f>
        <v>310000</v>
      </c>
      <c r="G20679" s="86">
        <f>F20679</f>
        <v>310000</v>
      </c>
    </row>
    <row r="20680" spans="1:9" ht="18" customHeight="1">
      <c r="A20680" s="323"/>
      <c r="B20680" s="302"/>
      <c r="C20680" s="325"/>
      <c r="D20680" s="325"/>
      <c r="E20680" s="46"/>
      <c r="F20680" s="130">
        <f t="shared" si="323"/>
        <v>0</v>
      </c>
      <c r="G20680" s="86"/>
    </row>
    <row r="20681" spans="1:9" ht="18" customHeight="1">
      <c r="A20681" s="323" t="s">
        <v>573</v>
      </c>
      <c r="B20681" s="302" t="s">
        <v>13</v>
      </c>
      <c r="C20681" s="325" t="s">
        <v>75</v>
      </c>
      <c r="D20681" s="325">
        <v>10</v>
      </c>
      <c r="E20681" s="46">
        <v>31000</v>
      </c>
      <c r="F20681" s="130">
        <f t="shared" si="323"/>
        <v>310000</v>
      </c>
      <c r="G20681" s="86">
        <f>F20681</f>
        <v>310000</v>
      </c>
    </row>
    <row r="20682" spans="1:9" ht="18" customHeight="1">
      <c r="A20682" s="323"/>
      <c r="B20682" s="302"/>
      <c r="C20682" s="325"/>
      <c r="D20682" s="325"/>
      <c r="E20682" s="46"/>
      <c r="F20682" s="130">
        <f t="shared" si="323"/>
        <v>0</v>
      </c>
      <c r="G20682" s="69"/>
    </row>
    <row r="20683" spans="1:9" ht="18" customHeight="1">
      <c r="A20683" s="323" t="s">
        <v>2485</v>
      </c>
      <c r="B20683" s="482" t="s">
        <v>3700</v>
      </c>
      <c r="C20683" s="482" t="s">
        <v>1539</v>
      </c>
      <c r="D20683" s="482">
        <v>50.6</v>
      </c>
      <c r="E20683" s="116">
        <v>42500</v>
      </c>
      <c r="F20683" s="131">
        <f t="shared" si="323"/>
        <v>2150500</v>
      </c>
      <c r="G20683" s="86">
        <f>F20683</f>
        <v>2150500</v>
      </c>
    </row>
    <row r="20684" spans="1:9" ht="18" customHeight="1">
      <c r="A20684" s="323"/>
      <c r="B20684" s="325"/>
      <c r="C20684" s="325"/>
      <c r="D20684" s="325"/>
      <c r="E20684" s="46"/>
      <c r="F20684" s="130">
        <f t="shared" si="323"/>
        <v>0</v>
      </c>
      <c r="G20684" s="69"/>
    </row>
    <row r="20685" spans="1:9" ht="18" customHeight="1">
      <c r="A20685" s="323" t="s">
        <v>2273</v>
      </c>
      <c r="B20685" s="482" t="s">
        <v>137</v>
      </c>
      <c r="C20685" s="482" t="s">
        <v>138</v>
      </c>
      <c r="D20685" s="482">
        <v>100</v>
      </c>
      <c r="E20685" s="116">
        <v>38500</v>
      </c>
      <c r="F20685" s="131">
        <f t="shared" si="323"/>
        <v>3850000</v>
      </c>
      <c r="G20685" s="86">
        <f>SUM(F20685:F20686)</f>
        <v>15630000</v>
      </c>
      <c r="H20685" s="277" t="s">
        <v>2474</v>
      </c>
      <c r="I20685" s="280" t="s">
        <v>3812</v>
      </c>
    </row>
    <row r="20686" spans="1:9" ht="18" customHeight="1">
      <c r="A20686" s="323"/>
      <c r="B20686" s="325" t="s">
        <v>13</v>
      </c>
      <c r="C20686" s="325" t="s">
        <v>1071</v>
      </c>
      <c r="D20686" s="325">
        <v>380</v>
      </c>
      <c r="E20686" s="46">
        <v>31000</v>
      </c>
      <c r="F20686" s="130">
        <f t="shared" si="323"/>
        <v>11780000</v>
      </c>
      <c r="G20686" s="86"/>
    </row>
    <row r="20687" spans="1:9" ht="18" customHeight="1">
      <c r="A20687" s="323"/>
      <c r="B20687" s="325"/>
      <c r="C20687" s="325"/>
      <c r="D20687" s="325"/>
      <c r="E20687" s="46"/>
      <c r="F20687" s="130">
        <f t="shared" si="323"/>
        <v>0</v>
      </c>
      <c r="G20687" s="69"/>
    </row>
    <row r="20688" spans="1:9" ht="18" customHeight="1">
      <c r="A20688" s="323" t="s">
        <v>330</v>
      </c>
      <c r="B20688" s="302" t="s">
        <v>23</v>
      </c>
      <c r="C20688" s="325" t="s">
        <v>1214</v>
      </c>
      <c r="D20688" s="325">
        <v>166.6</v>
      </c>
      <c r="E20688" s="46">
        <v>35000</v>
      </c>
      <c r="F20688" s="130">
        <f t="shared" si="323"/>
        <v>5831000</v>
      </c>
      <c r="G20688" s="86">
        <f>SUM(F20688:F20689)</f>
        <v>12687200</v>
      </c>
    </row>
    <row r="20689" spans="1:8" ht="18" customHeight="1">
      <c r="A20689" s="323"/>
      <c r="B20689" s="302" t="s">
        <v>31</v>
      </c>
      <c r="C20689" s="325" t="s">
        <v>611</v>
      </c>
      <c r="D20689" s="325">
        <v>175.8</v>
      </c>
      <c r="E20689" s="46">
        <v>39000</v>
      </c>
      <c r="F20689" s="130">
        <f t="shared" si="323"/>
        <v>6856200</v>
      </c>
      <c r="G20689" s="69"/>
    </row>
    <row r="20690" spans="1:8" ht="18" customHeight="1">
      <c r="A20690" s="323"/>
      <c r="B20690" s="302"/>
      <c r="C20690" s="325"/>
      <c r="D20690" s="325"/>
      <c r="E20690" s="46"/>
      <c r="F20690" s="130">
        <f t="shared" si="323"/>
        <v>0</v>
      </c>
      <c r="G20690" s="69"/>
    </row>
    <row r="20691" spans="1:8" ht="18" customHeight="1">
      <c r="A20691" s="323" t="s">
        <v>51</v>
      </c>
      <c r="B20691" s="302" t="s">
        <v>23</v>
      </c>
      <c r="C20691" s="325" t="s">
        <v>444</v>
      </c>
      <c r="D20691" s="325">
        <v>305.2</v>
      </c>
      <c r="E20691" s="46">
        <v>35000</v>
      </c>
      <c r="F20691" s="130">
        <f t="shared" si="323"/>
        <v>10682000</v>
      </c>
      <c r="G20691" s="86">
        <f>SUM(F20691:F20707)</f>
        <v>100953900</v>
      </c>
      <c r="H20691" s="277" t="s">
        <v>2474</v>
      </c>
    </row>
    <row r="20692" spans="1:8" ht="18" customHeight="1">
      <c r="A20692" s="323"/>
      <c r="B20692" s="302" t="s">
        <v>23</v>
      </c>
      <c r="C20692" s="325" t="s">
        <v>446</v>
      </c>
      <c r="D20692" s="325">
        <v>113.5</v>
      </c>
      <c r="E20692" s="46">
        <v>35000</v>
      </c>
      <c r="F20692" s="130">
        <f t="shared" si="323"/>
        <v>3972500</v>
      </c>
      <c r="G20692" s="69"/>
    </row>
    <row r="20693" spans="1:8" ht="18" customHeight="1">
      <c r="A20693" s="323"/>
      <c r="B20693" s="302" t="s">
        <v>23</v>
      </c>
      <c r="C20693" s="325" t="s">
        <v>158</v>
      </c>
      <c r="D20693" s="325">
        <v>63.6</v>
      </c>
      <c r="E20693" s="46">
        <v>33000</v>
      </c>
      <c r="F20693" s="130">
        <f t="shared" si="323"/>
        <v>2098800</v>
      </c>
      <c r="G20693" s="69"/>
    </row>
    <row r="20694" spans="1:8" ht="18" customHeight="1">
      <c r="A20694" s="323"/>
      <c r="B20694" s="302" t="s">
        <v>23</v>
      </c>
      <c r="C20694" s="325" t="s">
        <v>809</v>
      </c>
      <c r="D20694" s="325">
        <v>47</v>
      </c>
      <c r="E20694" s="46">
        <v>33000</v>
      </c>
      <c r="F20694" s="130">
        <f t="shared" si="323"/>
        <v>1551000</v>
      </c>
      <c r="G20694" s="69"/>
    </row>
    <row r="20695" spans="1:8" ht="18" customHeight="1">
      <c r="A20695" s="323"/>
      <c r="B20695" s="302" t="s">
        <v>31</v>
      </c>
      <c r="C20695" s="325" t="s">
        <v>158</v>
      </c>
      <c r="D20695" s="325">
        <v>158.6</v>
      </c>
      <c r="E20695" s="46">
        <v>32000</v>
      </c>
      <c r="F20695" s="130">
        <f t="shared" si="323"/>
        <v>5075200</v>
      </c>
      <c r="G20695" s="69"/>
    </row>
    <row r="20696" spans="1:8" ht="18" customHeight="1">
      <c r="A20696" s="323"/>
      <c r="B20696" s="302" t="s">
        <v>31</v>
      </c>
      <c r="C20696" s="325" t="s">
        <v>1302</v>
      </c>
      <c r="D20696" s="325">
        <v>94.4</v>
      </c>
      <c r="E20696" s="46">
        <v>32000</v>
      </c>
      <c r="F20696" s="130">
        <f t="shared" si="323"/>
        <v>3020800</v>
      </c>
      <c r="G20696" s="69"/>
    </row>
    <row r="20697" spans="1:8" ht="18" customHeight="1">
      <c r="A20697" s="323"/>
      <c r="B20697" s="302" t="s">
        <v>31</v>
      </c>
      <c r="C20697" s="325" t="s">
        <v>67</v>
      </c>
      <c r="D20697" s="325">
        <v>395.5</v>
      </c>
      <c r="E20697" s="46">
        <v>32000</v>
      </c>
      <c r="F20697" s="130">
        <f t="shared" si="323"/>
        <v>12656000</v>
      </c>
      <c r="G20697" s="69"/>
    </row>
    <row r="20698" spans="1:8" ht="18" customHeight="1">
      <c r="A20698" s="323"/>
      <c r="B20698" s="302" t="s">
        <v>31</v>
      </c>
      <c r="C20698" s="325" t="s">
        <v>3926</v>
      </c>
      <c r="D20698" s="325">
        <f>389.3+100</f>
        <v>489.3</v>
      </c>
      <c r="E20698" s="46">
        <v>32000</v>
      </c>
      <c r="F20698" s="130">
        <f t="shared" si="323"/>
        <v>15657600</v>
      </c>
      <c r="G20698" s="69"/>
    </row>
    <row r="20699" spans="1:8" ht="18" customHeight="1">
      <c r="A20699" s="323"/>
      <c r="B20699" s="302" t="s">
        <v>31</v>
      </c>
      <c r="C20699" s="325" t="s">
        <v>370</v>
      </c>
      <c r="D20699" s="325">
        <v>51.3</v>
      </c>
      <c r="E20699" s="46">
        <v>31000</v>
      </c>
      <c r="F20699" s="130">
        <f t="shared" si="323"/>
        <v>1590300</v>
      </c>
      <c r="G20699" s="69"/>
    </row>
    <row r="20700" spans="1:8" ht="18" customHeight="1">
      <c r="A20700" s="323"/>
      <c r="B20700" s="302" t="s">
        <v>31</v>
      </c>
      <c r="C20700" s="325" t="s">
        <v>170</v>
      </c>
      <c r="D20700" s="325">
        <v>52</v>
      </c>
      <c r="E20700" s="46">
        <v>31000</v>
      </c>
      <c r="F20700" s="130">
        <f t="shared" si="323"/>
        <v>1612000</v>
      </c>
      <c r="G20700" s="69"/>
    </row>
    <row r="20701" spans="1:8" ht="18" customHeight="1">
      <c r="A20701" s="323"/>
      <c r="B20701" s="302" t="s">
        <v>31</v>
      </c>
      <c r="C20701" s="325" t="s">
        <v>128</v>
      </c>
      <c r="D20701" s="325">
        <v>47</v>
      </c>
      <c r="E20701" s="46">
        <v>31000</v>
      </c>
      <c r="F20701" s="130">
        <f t="shared" si="323"/>
        <v>1457000</v>
      </c>
      <c r="G20701" s="69"/>
    </row>
    <row r="20702" spans="1:8" ht="18" customHeight="1">
      <c r="A20702" s="323"/>
      <c r="B20702" s="302" t="s">
        <v>31</v>
      </c>
      <c r="C20702" s="325" t="s">
        <v>184</v>
      </c>
      <c r="D20702" s="325">
        <v>47.6</v>
      </c>
      <c r="E20702" s="46">
        <v>31000</v>
      </c>
      <c r="F20702" s="130">
        <f t="shared" si="323"/>
        <v>1475600</v>
      </c>
      <c r="G20702" s="69"/>
    </row>
    <row r="20703" spans="1:8" ht="18" customHeight="1">
      <c r="A20703" s="323"/>
      <c r="B20703" s="302" t="s">
        <v>31</v>
      </c>
      <c r="C20703" s="325" t="s">
        <v>192</v>
      </c>
      <c r="D20703" s="325">
        <v>303</v>
      </c>
      <c r="E20703" s="46">
        <v>31000</v>
      </c>
      <c r="F20703" s="130">
        <f t="shared" si="323"/>
        <v>9393000</v>
      </c>
      <c r="G20703" s="69"/>
    </row>
    <row r="20704" spans="1:8" ht="18" customHeight="1">
      <c r="A20704" s="323"/>
      <c r="B20704" s="302" t="s">
        <v>23</v>
      </c>
      <c r="C20704" s="325" t="s">
        <v>60</v>
      </c>
      <c r="D20704" s="325">
        <v>297.7</v>
      </c>
      <c r="E20704" s="46">
        <v>35000</v>
      </c>
      <c r="F20704" s="130">
        <f t="shared" si="323"/>
        <v>10419500</v>
      </c>
      <c r="G20704" s="69"/>
    </row>
    <row r="20705" spans="1:9" ht="18" customHeight="1">
      <c r="A20705" s="323"/>
      <c r="B20705" s="302" t="s">
        <v>23</v>
      </c>
      <c r="C20705" s="325" t="s">
        <v>185</v>
      </c>
      <c r="D20705" s="325">
        <v>230.3</v>
      </c>
      <c r="E20705" s="46">
        <v>35000</v>
      </c>
      <c r="F20705" s="130">
        <f t="shared" si="323"/>
        <v>8060500</v>
      </c>
      <c r="G20705" s="69"/>
    </row>
    <row r="20706" spans="1:9" ht="18" customHeight="1">
      <c r="A20706" s="323"/>
      <c r="B20706" s="302" t="s">
        <v>515</v>
      </c>
      <c r="C20706" s="325" t="s">
        <v>764</v>
      </c>
      <c r="D20706" s="325">
        <v>69.2</v>
      </c>
      <c r="E20706" s="46">
        <v>30500</v>
      </c>
      <c r="F20706" s="130">
        <f t="shared" si="323"/>
        <v>2110600</v>
      </c>
      <c r="G20706" s="69"/>
      <c r="I20706" s="280">
        <v>30000</v>
      </c>
    </row>
    <row r="20707" spans="1:9" ht="18" customHeight="1">
      <c r="A20707" s="323"/>
      <c r="B20707" s="302" t="s">
        <v>31</v>
      </c>
      <c r="C20707" s="325" t="s">
        <v>3927</v>
      </c>
      <c r="D20707" s="325">
        <v>326.5</v>
      </c>
      <c r="E20707" s="46">
        <v>31000</v>
      </c>
      <c r="F20707" s="130">
        <f t="shared" si="323"/>
        <v>10121500</v>
      </c>
      <c r="G20707" s="69"/>
    </row>
    <row r="20708" spans="1:9" ht="18" customHeight="1">
      <c r="A20708" s="323"/>
      <c r="B20708" s="302"/>
      <c r="C20708" s="325"/>
      <c r="D20708" s="325"/>
      <c r="E20708" s="46"/>
      <c r="F20708" s="130">
        <f t="shared" si="323"/>
        <v>0</v>
      </c>
      <c r="G20708" s="69"/>
    </row>
    <row r="20709" spans="1:9" ht="18" customHeight="1">
      <c r="A20709" s="323" t="s">
        <v>517</v>
      </c>
      <c r="B20709" s="302" t="s">
        <v>164</v>
      </c>
      <c r="C20709" s="325" t="s">
        <v>807</v>
      </c>
      <c r="D20709" s="325">
        <v>524.20000000000005</v>
      </c>
      <c r="E20709" s="46">
        <v>33500</v>
      </c>
      <c r="F20709" s="130">
        <f t="shared" si="323"/>
        <v>17560700</v>
      </c>
      <c r="G20709" s="86">
        <f>SUM(F20709:F20710)</f>
        <v>36431250</v>
      </c>
      <c r="H20709" s="277" t="s">
        <v>2474</v>
      </c>
    </row>
    <row r="20710" spans="1:9" ht="18" customHeight="1">
      <c r="A20710" s="323"/>
      <c r="B20710" s="302" t="s">
        <v>164</v>
      </c>
      <c r="C20710" s="325" t="s">
        <v>908</v>
      </c>
      <c r="D20710" s="325">
        <v>563.29999999999995</v>
      </c>
      <c r="E20710" s="46">
        <v>33500</v>
      </c>
      <c r="F20710" s="130">
        <f t="shared" si="323"/>
        <v>18870550</v>
      </c>
      <c r="G20710" s="69"/>
    </row>
    <row r="20711" spans="1:9" ht="18" customHeight="1">
      <c r="A20711" s="323"/>
      <c r="B20711" s="302"/>
      <c r="C20711" s="325"/>
      <c r="D20711" s="325"/>
      <c r="E20711" s="46"/>
      <c r="F20711" s="130">
        <f t="shared" ref="F20711:F20824" si="324">E20711*D20711</f>
        <v>0</v>
      </c>
      <c r="G20711" s="69"/>
    </row>
    <row r="20712" spans="1:9" ht="18" customHeight="1">
      <c r="A20712" s="323" t="s">
        <v>93</v>
      </c>
      <c r="B20712" s="302" t="s">
        <v>13</v>
      </c>
      <c r="C20712" s="325" t="s">
        <v>754</v>
      </c>
      <c r="D20712" s="325">
        <v>296.3</v>
      </c>
      <c r="E20712" s="46">
        <v>31000</v>
      </c>
      <c r="F20712" s="130">
        <f t="shared" si="324"/>
        <v>9185300</v>
      </c>
      <c r="G20712" s="86">
        <f>SUM(F20712:F20713)</f>
        <v>23736700</v>
      </c>
      <c r="H20712" s="277" t="s">
        <v>2474</v>
      </c>
      <c r="I20712" s="280" t="s">
        <v>2273</v>
      </c>
    </row>
    <row r="20713" spans="1:9" ht="18" customHeight="1">
      <c r="A20713" s="323"/>
      <c r="B20713" s="302" t="s">
        <v>13</v>
      </c>
      <c r="C20713" s="325" t="s">
        <v>78</v>
      </c>
      <c r="D20713" s="325">
        <v>469.4</v>
      </c>
      <c r="E20713" s="46">
        <v>31000</v>
      </c>
      <c r="F20713" s="130">
        <f t="shared" si="324"/>
        <v>14551400</v>
      </c>
      <c r="G20713" s="69"/>
      <c r="I20713" s="280" t="s">
        <v>3924</v>
      </c>
    </row>
    <row r="20714" spans="1:9" ht="18" customHeight="1">
      <c r="A20714" s="323"/>
      <c r="B20714" s="302"/>
      <c r="C20714" s="325"/>
      <c r="D20714" s="325"/>
      <c r="E20714" s="46"/>
      <c r="F20714" s="130">
        <f t="shared" si="324"/>
        <v>0</v>
      </c>
      <c r="G20714" s="69"/>
    </row>
    <row r="20715" spans="1:9" ht="18" customHeight="1">
      <c r="A20715" s="323" t="s">
        <v>316</v>
      </c>
      <c r="B20715" s="302" t="s">
        <v>13</v>
      </c>
      <c r="C20715" s="325" t="s">
        <v>106</v>
      </c>
      <c r="D20715" s="325">
        <v>109.5</v>
      </c>
      <c r="E20715" s="46">
        <v>31000</v>
      </c>
      <c r="F20715" s="130">
        <f t="shared" si="324"/>
        <v>3394500</v>
      </c>
      <c r="G20715" s="86">
        <f>SUM(F20715:F20719)</f>
        <v>10945500</v>
      </c>
      <c r="H20715" s="277" t="s">
        <v>2474</v>
      </c>
    </row>
    <row r="20716" spans="1:9" ht="18" customHeight="1">
      <c r="A20716" s="323"/>
      <c r="B20716" s="302" t="s">
        <v>289</v>
      </c>
      <c r="C20716" s="325" t="s">
        <v>1119</v>
      </c>
      <c r="D20716" s="325">
        <v>70</v>
      </c>
      <c r="E20716" s="46">
        <v>31500</v>
      </c>
      <c r="F20716" s="130">
        <f t="shared" si="324"/>
        <v>2205000</v>
      </c>
      <c r="G20716" s="86"/>
    </row>
    <row r="20717" spans="1:9" ht="18" customHeight="1">
      <c r="A20717" s="323"/>
      <c r="B20717" s="302" t="s">
        <v>289</v>
      </c>
      <c r="C20717" s="325" t="s">
        <v>579</v>
      </c>
      <c r="D20717" s="325">
        <v>80</v>
      </c>
      <c r="E20717" s="46">
        <v>31500</v>
      </c>
      <c r="F20717" s="130">
        <f t="shared" si="324"/>
        <v>2520000</v>
      </c>
      <c r="G20717" s="86"/>
    </row>
    <row r="20718" spans="1:9" ht="18" customHeight="1">
      <c r="A20718" s="323"/>
      <c r="B20718" s="302" t="s">
        <v>13</v>
      </c>
      <c r="C20718" s="325" t="s">
        <v>3178</v>
      </c>
      <c r="D20718" s="325">
        <v>81</v>
      </c>
      <c r="E20718" s="46">
        <v>31000</v>
      </c>
      <c r="F20718" s="130">
        <f t="shared" si="324"/>
        <v>2511000</v>
      </c>
      <c r="G20718" s="86"/>
    </row>
    <row r="20719" spans="1:9" ht="18" customHeight="1">
      <c r="A20719" s="323"/>
      <c r="B20719" s="302" t="s">
        <v>23</v>
      </c>
      <c r="C20719" s="325" t="s">
        <v>736</v>
      </c>
      <c r="D20719" s="325">
        <v>9</v>
      </c>
      <c r="E20719" s="46">
        <v>35000</v>
      </c>
      <c r="F20719" s="130">
        <f t="shared" si="324"/>
        <v>315000</v>
      </c>
      <c r="G20719" s="86"/>
    </row>
    <row r="20720" spans="1:9" ht="18" customHeight="1">
      <c r="A20720" s="323"/>
      <c r="B20720" s="302"/>
      <c r="C20720" s="325"/>
      <c r="D20720" s="325"/>
      <c r="E20720" s="46"/>
      <c r="F20720" s="130">
        <f t="shared" si="324"/>
        <v>0</v>
      </c>
      <c r="G20720" s="69"/>
    </row>
    <row r="20721" spans="1:8" ht="18" customHeight="1">
      <c r="A20721" s="323" t="s">
        <v>154</v>
      </c>
      <c r="B20721" s="444" t="s">
        <v>798</v>
      </c>
      <c r="C20721" s="482" t="s">
        <v>799</v>
      </c>
      <c r="D20721" s="482">
        <v>90</v>
      </c>
      <c r="E20721" s="116">
        <v>41000</v>
      </c>
      <c r="F20721" s="131">
        <f t="shared" si="324"/>
        <v>3690000</v>
      </c>
      <c r="G20721" s="86">
        <f>F20721</f>
        <v>3690000</v>
      </c>
      <c r="H20721" s="277" t="s">
        <v>2474</v>
      </c>
    </row>
    <row r="20722" spans="1:8" ht="18" customHeight="1">
      <c r="A20722" s="323"/>
      <c r="B20722" s="302"/>
      <c r="C20722" s="325"/>
      <c r="D20722" s="325"/>
      <c r="E20722" s="46"/>
      <c r="F20722" s="130">
        <f t="shared" si="324"/>
        <v>0</v>
      </c>
      <c r="G20722" s="69"/>
    </row>
    <row r="20723" spans="1:8" ht="18" customHeight="1">
      <c r="A20723" s="323" t="s">
        <v>235</v>
      </c>
      <c r="B20723" s="302" t="s">
        <v>13</v>
      </c>
      <c r="C20723" s="325" t="s">
        <v>3722</v>
      </c>
      <c r="D20723" s="325">
        <v>93</v>
      </c>
      <c r="E20723" s="46">
        <v>31000</v>
      </c>
      <c r="F20723" s="130">
        <f t="shared" si="324"/>
        <v>2883000</v>
      </c>
      <c r="G20723" s="86">
        <f>SUM(F20723:F20724)</f>
        <v>5967500</v>
      </c>
      <c r="H20723" s="277" t="s">
        <v>2474</v>
      </c>
    </row>
    <row r="20724" spans="1:8" ht="18" customHeight="1">
      <c r="A20724" s="323"/>
      <c r="B20724" s="302" t="s">
        <v>13</v>
      </c>
      <c r="C20724" s="325" t="s">
        <v>3925</v>
      </c>
      <c r="D20724" s="325">
        <v>99.5</v>
      </c>
      <c r="E20724" s="46">
        <v>31000</v>
      </c>
      <c r="F20724" s="130">
        <f t="shared" si="324"/>
        <v>3084500</v>
      </c>
      <c r="G20724" s="69"/>
    </row>
    <row r="20725" spans="1:8" ht="18" customHeight="1">
      <c r="A20725" s="323"/>
      <c r="B20725" s="302"/>
      <c r="C20725" s="325"/>
      <c r="D20725" s="325"/>
      <c r="E20725" s="46"/>
      <c r="F20725" s="130">
        <f t="shared" si="324"/>
        <v>0</v>
      </c>
      <c r="G20725" s="69"/>
    </row>
    <row r="20726" spans="1:8" ht="18" customHeight="1">
      <c r="A20726" s="323" t="s">
        <v>245</v>
      </c>
      <c r="B20726" s="302" t="s">
        <v>31</v>
      </c>
      <c r="C20726" s="325" t="s">
        <v>278</v>
      </c>
      <c r="D20726" s="325">
        <v>496.7</v>
      </c>
      <c r="E20726" s="46">
        <v>35500</v>
      </c>
      <c r="F20726" s="130">
        <f>E20726*D20726</f>
        <v>17632850</v>
      </c>
      <c r="G20726" s="86">
        <f>SUM(F20726:F20726)</f>
        <v>17632850</v>
      </c>
      <c r="H20726" s="277" t="s">
        <v>2474</v>
      </c>
    </row>
    <row r="20727" spans="1:8" ht="18" customHeight="1">
      <c r="A20727" s="323"/>
      <c r="B20727" s="302"/>
      <c r="C20727" s="325"/>
      <c r="D20727" s="325"/>
      <c r="E20727" s="46"/>
      <c r="F20727" s="130">
        <f t="shared" si="324"/>
        <v>0</v>
      </c>
      <c r="G20727" s="69"/>
    </row>
    <row r="20728" spans="1:8" ht="18" customHeight="1">
      <c r="A20728" s="323" t="s">
        <v>2463</v>
      </c>
      <c r="B20728" s="302" t="s">
        <v>31</v>
      </c>
      <c r="C20728" s="325" t="s">
        <v>3928</v>
      </c>
      <c r="D20728" s="325">
        <f>150+78.6</f>
        <v>228.6</v>
      </c>
      <c r="E20728" s="46">
        <v>35500</v>
      </c>
      <c r="F20728" s="130">
        <f t="shared" si="324"/>
        <v>8115300</v>
      </c>
      <c r="G20728" s="86">
        <f>F20728</f>
        <v>8115300</v>
      </c>
      <c r="H20728" s="277" t="s">
        <v>2474</v>
      </c>
    </row>
    <row r="20729" spans="1:8" ht="18" customHeight="1">
      <c r="A20729" s="323"/>
      <c r="B20729" s="302"/>
      <c r="C20729" s="325"/>
      <c r="D20729" s="325"/>
      <c r="E20729" s="46"/>
      <c r="F20729" s="130">
        <f t="shared" si="324"/>
        <v>0</v>
      </c>
      <c r="G20729" s="69"/>
    </row>
    <row r="20730" spans="1:8" ht="18" customHeight="1">
      <c r="A20730" s="323" t="s">
        <v>210</v>
      </c>
      <c r="B20730" s="302" t="s">
        <v>31</v>
      </c>
      <c r="C20730" s="325" t="s">
        <v>171</v>
      </c>
      <c r="D20730" s="325">
        <v>400</v>
      </c>
      <c r="E20730" s="46">
        <v>36500</v>
      </c>
      <c r="F20730" s="130">
        <f t="shared" si="324"/>
        <v>14600000</v>
      </c>
      <c r="G20730" s="86">
        <f>F20730</f>
        <v>14600000</v>
      </c>
      <c r="H20730" s="277" t="s">
        <v>2474</v>
      </c>
    </row>
    <row r="20731" spans="1:8" ht="18" customHeight="1">
      <c r="A20731" s="323"/>
      <c r="B20731" s="302"/>
      <c r="C20731" s="325"/>
      <c r="D20731" s="325"/>
      <c r="E20731" s="46"/>
      <c r="F20731" s="130">
        <f t="shared" si="324"/>
        <v>0</v>
      </c>
      <c r="G20731" s="69"/>
    </row>
    <row r="20732" spans="1:8" ht="18" customHeight="1">
      <c r="A20732" s="323" t="s">
        <v>207</v>
      </c>
      <c r="B20732" s="302" t="s">
        <v>31</v>
      </c>
      <c r="C20732" s="325" t="s">
        <v>148</v>
      </c>
      <c r="D20732" s="325">
        <v>339.3</v>
      </c>
      <c r="E20732" s="46">
        <v>35500</v>
      </c>
      <c r="F20732" s="130">
        <f t="shared" si="324"/>
        <v>12045150</v>
      </c>
      <c r="G20732" s="86">
        <f>F20732</f>
        <v>12045150</v>
      </c>
      <c r="H20732" s="277" t="s">
        <v>2474</v>
      </c>
    </row>
    <row r="20733" spans="1:8" ht="18" customHeight="1">
      <c r="A20733" s="323"/>
      <c r="B20733" s="302"/>
      <c r="C20733" s="325"/>
      <c r="D20733" s="325"/>
      <c r="E20733" s="46"/>
      <c r="F20733" s="130">
        <f t="shared" si="324"/>
        <v>0</v>
      </c>
      <c r="G20733" s="69"/>
    </row>
    <row r="20734" spans="1:8" ht="18" customHeight="1">
      <c r="A20734" s="323" t="s">
        <v>1479</v>
      </c>
      <c r="B20734" s="302" t="s">
        <v>31</v>
      </c>
      <c r="C20734" s="325" t="s">
        <v>725</v>
      </c>
      <c r="D20734" s="325">
        <v>146.80000000000001</v>
      </c>
      <c r="E20734" s="46">
        <v>34000</v>
      </c>
      <c r="F20734" s="130">
        <f t="shared" si="324"/>
        <v>4991200</v>
      </c>
      <c r="G20734" s="86">
        <f>F20734</f>
        <v>4991200</v>
      </c>
      <c r="H20734" s="277" t="s">
        <v>2474</v>
      </c>
    </row>
    <row r="20735" spans="1:8" ht="18" customHeight="1">
      <c r="A20735" s="323"/>
      <c r="B20735" s="302"/>
      <c r="C20735" s="325"/>
      <c r="D20735" s="325"/>
      <c r="E20735" s="46"/>
      <c r="F20735" s="130">
        <f t="shared" si="324"/>
        <v>0</v>
      </c>
      <c r="G20735" s="69"/>
    </row>
    <row r="20736" spans="1:8" ht="18" customHeight="1">
      <c r="A20736" s="323" t="s">
        <v>203</v>
      </c>
      <c r="B20736" s="302" t="s">
        <v>168</v>
      </c>
      <c r="C20736" s="325" t="s">
        <v>368</v>
      </c>
      <c r="D20736" s="325">
        <v>309.60000000000002</v>
      </c>
      <c r="E20736" s="46">
        <v>31500</v>
      </c>
      <c r="F20736" s="130">
        <f t="shared" si="324"/>
        <v>9752400</v>
      </c>
      <c r="G20736" s="86">
        <f>F20736</f>
        <v>9752400</v>
      </c>
      <c r="H20736" s="277" t="s">
        <v>2474</v>
      </c>
    </row>
    <row r="20737" spans="1:8" ht="18" customHeight="1">
      <c r="A20737" s="323"/>
      <c r="B20737" s="302"/>
      <c r="C20737" s="325"/>
      <c r="D20737" s="325"/>
      <c r="E20737" s="46"/>
      <c r="F20737" s="130">
        <f t="shared" si="324"/>
        <v>0</v>
      </c>
      <c r="G20737" s="69"/>
    </row>
    <row r="20738" spans="1:8" ht="18" customHeight="1">
      <c r="A20738" s="323" t="s">
        <v>52</v>
      </c>
      <c r="B20738" s="302" t="s">
        <v>208</v>
      </c>
      <c r="C20738" s="325" t="s">
        <v>54</v>
      </c>
      <c r="D20738" s="325">
        <v>725</v>
      </c>
      <c r="E20738" s="46">
        <v>37900</v>
      </c>
      <c r="F20738" s="130">
        <f t="shared" si="324"/>
        <v>27477500</v>
      </c>
      <c r="G20738" s="86">
        <f>SUM(F20738:F20739)</f>
        <v>30822800</v>
      </c>
      <c r="H20738" s="277" t="s">
        <v>2474</v>
      </c>
    </row>
    <row r="20739" spans="1:8" ht="18" customHeight="1">
      <c r="A20739" s="323"/>
      <c r="B20739" s="302" t="s">
        <v>31</v>
      </c>
      <c r="C20739" s="325" t="s">
        <v>3498</v>
      </c>
      <c r="D20739" s="325">
        <v>94.5</v>
      </c>
      <c r="E20739" s="46">
        <v>35400</v>
      </c>
      <c r="F20739" s="130">
        <f t="shared" si="324"/>
        <v>3345300</v>
      </c>
      <c r="G20739" s="69"/>
    </row>
    <row r="20740" spans="1:8" ht="18" customHeight="1">
      <c r="A20740" s="323"/>
      <c r="B20740" s="302"/>
      <c r="C20740" s="325"/>
      <c r="D20740" s="325"/>
      <c r="E20740" s="46"/>
      <c r="F20740" s="130">
        <f t="shared" si="324"/>
        <v>0</v>
      </c>
      <c r="G20740" s="69"/>
    </row>
    <row r="20741" spans="1:8" ht="18" customHeight="1">
      <c r="A20741" s="323" t="s">
        <v>375</v>
      </c>
      <c r="B20741" s="302" t="s">
        <v>13</v>
      </c>
      <c r="C20741" s="325" t="s">
        <v>447</v>
      </c>
      <c r="D20741" s="325">
        <v>46.3</v>
      </c>
      <c r="E20741" s="46">
        <v>31000</v>
      </c>
      <c r="F20741" s="130">
        <f t="shared" si="324"/>
        <v>1435300</v>
      </c>
      <c r="G20741" s="86">
        <f>F20741</f>
        <v>1435300</v>
      </c>
      <c r="H20741" s="277" t="s">
        <v>2474</v>
      </c>
    </row>
    <row r="20742" spans="1:8" ht="18" customHeight="1">
      <c r="A20742" s="323"/>
      <c r="B20742" s="302"/>
      <c r="C20742" s="325"/>
      <c r="D20742" s="325"/>
      <c r="E20742" s="46"/>
      <c r="F20742" s="130">
        <f t="shared" si="324"/>
        <v>0</v>
      </c>
      <c r="G20742" s="69"/>
    </row>
    <row r="20743" spans="1:8" ht="18" customHeight="1">
      <c r="A20743" s="458" t="s">
        <v>2436</v>
      </c>
      <c r="B20743" s="302" t="s">
        <v>31</v>
      </c>
      <c r="C20743" s="325" t="s">
        <v>651</v>
      </c>
      <c r="D20743" s="325">
        <v>292</v>
      </c>
      <c r="E20743" s="46">
        <v>37000</v>
      </c>
      <c r="F20743" s="130">
        <f t="shared" si="324"/>
        <v>10804000</v>
      </c>
      <c r="G20743" s="86">
        <f>SUM(F20743:F20745)</f>
        <v>34595000</v>
      </c>
      <c r="H20743" s="277" t="s">
        <v>2474</v>
      </c>
    </row>
    <row r="20744" spans="1:8" ht="18" customHeight="1">
      <c r="A20744" s="323"/>
      <c r="B20744" s="302" t="s">
        <v>31</v>
      </c>
      <c r="C20744" s="325" t="s">
        <v>1811</v>
      </c>
      <c r="D20744" s="325">
        <v>368</v>
      </c>
      <c r="E20744" s="46">
        <v>37000</v>
      </c>
      <c r="F20744" s="130">
        <f t="shared" si="324"/>
        <v>13616000</v>
      </c>
      <c r="G20744" s="69"/>
    </row>
    <row r="20745" spans="1:8" ht="18" customHeight="1">
      <c r="A20745" s="323"/>
      <c r="B20745" s="302" t="s">
        <v>31</v>
      </c>
      <c r="C20745" s="325" t="s">
        <v>652</v>
      </c>
      <c r="D20745" s="325">
        <v>275</v>
      </c>
      <c r="E20745" s="46">
        <v>37000</v>
      </c>
      <c r="F20745" s="130">
        <f t="shared" si="324"/>
        <v>10175000</v>
      </c>
      <c r="G20745" s="69"/>
    </row>
    <row r="20746" spans="1:8" ht="18" customHeight="1">
      <c r="A20746" s="323"/>
      <c r="B20746" s="302"/>
      <c r="C20746" s="325"/>
      <c r="D20746" s="325"/>
      <c r="E20746" s="46"/>
      <c r="F20746" s="130">
        <f t="shared" si="324"/>
        <v>0</v>
      </c>
      <c r="G20746" s="69"/>
    </row>
    <row r="20747" spans="1:8" ht="18" customHeight="1">
      <c r="A20747" s="323" t="s">
        <v>90</v>
      </c>
      <c r="B20747" s="302" t="s">
        <v>23</v>
      </c>
      <c r="C20747" s="325" t="s">
        <v>3929</v>
      </c>
      <c r="D20747" s="325">
        <v>100</v>
      </c>
      <c r="E20747" s="46">
        <v>35000</v>
      </c>
      <c r="F20747" s="130">
        <f t="shared" si="324"/>
        <v>3500000</v>
      </c>
      <c r="G20747" s="86">
        <f>SUM(F20747:F20748)</f>
        <v>6965000</v>
      </c>
      <c r="H20747" s="277" t="s">
        <v>2474</v>
      </c>
    </row>
    <row r="20748" spans="1:8" ht="18" customHeight="1">
      <c r="A20748" s="323"/>
      <c r="B20748" s="302" t="s">
        <v>23</v>
      </c>
      <c r="C20748" s="325" t="s">
        <v>3930</v>
      </c>
      <c r="D20748" s="325">
        <v>99</v>
      </c>
      <c r="E20748" s="46">
        <v>35000</v>
      </c>
      <c r="F20748" s="130">
        <f t="shared" si="324"/>
        <v>3465000</v>
      </c>
      <c r="G20748" s="69"/>
    </row>
    <row r="20749" spans="1:8" ht="18" customHeight="1">
      <c r="A20749" s="323"/>
      <c r="B20749" s="302"/>
      <c r="C20749" s="325"/>
      <c r="D20749" s="325"/>
      <c r="E20749" s="46"/>
      <c r="F20749" s="130">
        <f t="shared" si="324"/>
        <v>0</v>
      </c>
      <c r="G20749" s="69"/>
    </row>
    <row r="20750" spans="1:8" ht="18" customHeight="1">
      <c r="A20750" s="323" t="s">
        <v>2648</v>
      </c>
      <c r="B20750" s="302" t="s">
        <v>13</v>
      </c>
      <c r="C20750" s="325" t="s">
        <v>1569</v>
      </c>
      <c r="D20750" s="325">
        <v>50</v>
      </c>
      <c r="E20750" s="46">
        <v>31000</v>
      </c>
      <c r="F20750" s="130">
        <f t="shared" si="324"/>
        <v>1550000</v>
      </c>
      <c r="G20750" s="86">
        <f>SUM(F20750:F20752)</f>
        <v>13956200</v>
      </c>
    </row>
    <row r="20751" spans="1:8" ht="18" customHeight="1">
      <c r="A20751" s="323"/>
      <c r="B20751" s="302" t="s">
        <v>13</v>
      </c>
      <c r="C20751" s="325" t="s">
        <v>3759</v>
      </c>
      <c r="D20751" s="325">
        <v>205.2</v>
      </c>
      <c r="E20751" s="46">
        <v>31000</v>
      </c>
      <c r="F20751" s="130">
        <f t="shared" si="324"/>
        <v>6361200</v>
      </c>
      <c r="G20751" s="69"/>
    </row>
    <row r="20752" spans="1:8" ht="18" customHeight="1">
      <c r="A20752" s="323"/>
      <c r="B20752" s="302" t="s">
        <v>13</v>
      </c>
      <c r="C20752" s="325" t="s">
        <v>3761</v>
      </c>
      <c r="D20752" s="325">
        <v>195</v>
      </c>
      <c r="E20752" s="46">
        <v>31000</v>
      </c>
      <c r="F20752" s="130">
        <f t="shared" si="324"/>
        <v>6045000</v>
      </c>
      <c r="G20752" s="69"/>
    </row>
    <row r="20753" spans="1:8" ht="18" customHeight="1">
      <c r="A20753" s="323"/>
      <c r="B20753" s="302"/>
      <c r="C20753" s="325"/>
      <c r="D20753" s="325"/>
      <c r="E20753" s="46"/>
      <c r="F20753" s="130">
        <f t="shared" si="324"/>
        <v>0</v>
      </c>
      <c r="G20753" s="69"/>
    </row>
    <row r="20754" spans="1:8" ht="18" customHeight="1">
      <c r="A20754" s="323" t="s">
        <v>2448</v>
      </c>
      <c r="B20754" s="302" t="s">
        <v>23</v>
      </c>
      <c r="C20754" s="325" t="s">
        <v>391</v>
      </c>
      <c r="D20754" s="325">
        <v>150</v>
      </c>
      <c r="E20754" s="46">
        <v>34000</v>
      </c>
      <c r="F20754" s="130">
        <f t="shared" si="324"/>
        <v>5100000</v>
      </c>
      <c r="G20754" s="86">
        <f>F20754</f>
        <v>5100000</v>
      </c>
      <c r="H20754" s="277" t="s">
        <v>2474</v>
      </c>
    </row>
    <row r="20755" spans="1:8" ht="18" customHeight="1">
      <c r="A20755" s="323"/>
      <c r="B20755" s="302"/>
      <c r="C20755" s="325"/>
      <c r="D20755" s="325"/>
      <c r="E20755" s="46"/>
      <c r="F20755" s="130">
        <f t="shared" si="324"/>
        <v>0</v>
      </c>
      <c r="G20755" s="69"/>
    </row>
    <row r="20756" spans="1:8" ht="18" customHeight="1">
      <c r="A20756" s="323" t="s">
        <v>2792</v>
      </c>
      <c r="B20756" s="302" t="s">
        <v>13</v>
      </c>
      <c r="C20756" s="325" t="s">
        <v>144</v>
      </c>
      <c r="D20756" s="325">
        <v>36.1</v>
      </c>
      <c r="E20756" s="46">
        <v>33500</v>
      </c>
      <c r="F20756" s="130">
        <f t="shared" si="324"/>
        <v>1209350</v>
      </c>
      <c r="G20756" s="86">
        <f>SUM(F20756:F20757)</f>
        <v>6287950</v>
      </c>
      <c r="H20756" s="277" t="s">
        <v>2474</v>
      </c>
    </row>
    <row r="20757" spans="1:8" ht="18" customHeight="1">
      <c r="A20757" s="533"/>
      <c r="B20757" s="440" t="s">
        <v>13</v>
      </c>
      <c r="C20757" s="382" t="s">
        <v>416</v>
      </c>
      <c r="D20757" s="382">
        <v>151.6</v>
      </c>
      <c r="E20757" s="59">
        <v>33500</v>
      </c>
      <c r="F20757" s="132">
        <f t="shared" si="324"/>
        <v>5078600</v>
      </c>
      <c r="G20757" s="92"/>
    </row>
    <row r="20758" spans="1:8" ht="18" customHeight="1">
      <c r="A20758" s="526"/>
      <c r="B20758" s="435"/>
      <c r="C20758" s="484"/>
      <c r="D20758" s="484"/>
      <c r="E20758" s="113"/>
      <c r="F20758" s="126"/>
      <c r="G20758" s="9"/>
    </row>
    <row r="20759" spans="1:8" ht="18" customHeight="1">
      <c r="A20759" s="537">
        <v>42584</v>
      </c>
      <c r="B20759" s="355"/>
      <c r="C20759" s="491" t="s">
        <v>398</v>
      </c>
      <c r="D20759" s="525"/>
      <c r="F20759" s="127"/>
    </row>
    <row r="20760" spans="1:8" ht="18" customHeight="1">
      <c r="A20760" s="531" t="s">
        <v>3125</v>
      </c>
      <c r="B20760" s="436" t="s">
        <v>134</v>
      </c>
      <c r="C20760" s="494" t="s">
        <v>152</v>
      </c>
      <c r="D20760" s="527">
        <f>SUM(D20761:D20897)</f>
        <v>15356.699999999999</v>
      </c>
      <c r="E20760" s="166"/>
      <c r="F20760" s="166">
        <f>SUM(F20761:F20897)</f>
        <v>544998350</v>
      </c>
      <c r="G20760" s="166">
        <f>SUM(G20761:G20897)</f>
        <v>544998350</v>
      </c>
    </row>
    <row r="20761" spans="1:8" ht="17.100000000000001" customHeight="1">
      <c r="A20761" s="532" t="s">
        <v>3241</v>
      </c>
      <c r="B20761" s="441" t="s">
        <v>31</v>
      </c>
      <c r="C20761" s="492" t="s">
        <v>447</v>
      </c>
      <c r="D20761" s="492">
        <v>201.6</v>
      </c>
      <c r="E20761" s="62">
        <v>36000</v>
      </c>
      <c r="F20761" s="139">
        <f t="shared" si="324"/>
        <v>7257600</v>
      </c>
      <c r="G20761" s="85">
        <f>F20761</f>
        <v>7257600</v>
      </c>
    </row>
    <row r="20762" spans="1:8" ht="17.100000000000001" customHeight="1">
      <c r="A20762" s="323"/>
      <c r="B20762" s="302"/>
      <c r="C20762" s="325"/>
      <c r="D20762" s="325"/>
      <c r="E20762" s="46"/>
      <c r="F20762" s="130">
        <f t="shared" si="324"/>
        <v>0</v>
      </c>
      <c r="G20762" s="69"/>
    </row>
    <row r="20763" spans="1:8" ht="17.100000000000001" customHeight="1">
      <c r="A20763" s="323" t="s">
        <v>646</v>
      </c>
      <c r="B20763" s="302" t="s">
        <v>31</v>
      </c>
      <c r="C20763" s="325" t="s">
        <v>3931</v>
      </c>
      <c r="D20763" s="325">
        <v>108.8</v>
      </c>
      <c r="E20763" s="46">
        <v>37000</v>
      </c>
      <c r="F20763" s="130">
        <f t="shared" si="324"/>
        <v>4025600</v>
      </c>
      <c r="G20763" s="86">
        <f>F20763</f>
        <v>4025600</v>
      </c>
      <c r="H20763" s="277" t="s">
        <v>2474</v>
      </c>
    </row>
    <row r="20764" spans="1:8" ht="17.100000000000001" customHeight="1">
      <c r="A20764" s="323"/>
      <c r="B20764" s="302"/>
      <c r="C20764" s="325"/>
      <c r="D20764" s="325"/>
      <c r="E20764" s="46"/>
      <c r="F20764" s="130">
        <f t="shared" si="324"/>
        <v>0</v>
      </c>
      <c r="G20764" s="69"/>
    </row>
    <row r="20765" spans="1:8" ht="17.100000000000001" customHeight="1">
      <c r="A20765" s="323" t="s">
        <v>3544</v>
      </c>
      <c r="B20765" s="302" t="s">
        <v>13</v>
      </c>
      <c r="C20765" s="325" t="s">
        <v>3933</v>
      </c>
      <c r="D20765" s="325">
        <v>70</v>
      </c>
      <c r="E20765" s="46">
        <v>31000</v>
      </c>
      <c r="F20765" s="130">
        <f t="shared" si="324"/>
        <v>2170000</v>
      </c>
      <c r="G20765" s="86">
        <f>SUM(F20765:F20767)</f>
        <v>5874500</v>
      </c>
      <c r="H20765" s="277" t="s">
        <v>2474</v>
      </c>
    </row>
    <row r="20766" spans="1:8" ht="17.100000000000001" customHeight="1">
      <c r="A20766" s="323"/>
      <c r="B20766" s="302" t="s">
        <v>13</v>
      </c>
      <c r="C20766" s="325" t="s">
        <v>3934</v>
      </c>
      <c r="D20766" s="325">
        <v>66.5</v>
      </c>
      <c r="E20766" s="46">
        <v>31000</v>
      </c>
      <c r="F20766" s="130">
        <f t="shared" si="324"/>
        <v>2061500</v>
      </c>
      <c r="G20766" s="69"/>
    </row>
    <row r="20767" spans="1:8" ht="17.100000000000001" customHeight="1">
      <c r="A20767" s="323"/>
      <c r="B20767" s="302" t="s">
        <v>13</v>
      </c>
      <c r="C20767" s="325" t="s">
        <v>3935</v>
      </c>
      <c r="D20767" s="325">
        <v>53</v>
      </c>
      <c r="E20767" s="46">
        <v>31000</v>
      </c>
      <c r="F20767" s="130">
        <f t="shared" si="324"/>
        <v>1643000</v>
      </c>
      <c r="G20767" s="69"/>
    </row>
    <row r="20768" spans="1:8" ht="17.100000000000001" customHeight="1">
      <c r="A20768" s="323"/>
      <c r="B20768" s="302"/>
      <c r="C20768" s="325"/>
      <c r="D20768" s="325"/>
      <c r="E20768" s="46"/>
      <c r="F20768" s="130">
        <f t="shared" si="324"/>
        <v>0</v>
      </c>
      <c r="G20768" s="69"/>
    </row>
    <row r="20769" spans="1:8" ht="17.100000000000001" customHeight="1">
      <c r="A20769" s="323" t="s">
        <v>58</v>
      </c>
      <c r="B20769" s="302" t="s">
        <v>13</v>
      </c>
      <c r="C20769" s="325" t="s">
        <v>60</v>
      </c>
      <c r="D20769" s="325">
        <v>50</v>
      </c>
      <c r="E20769" s="46">
        <v>31000</v>
      </c>
      <c r="F20769" s="130">
        <f t="shared" si="324"/>
        <v>1550000</v>
      </c>
      <c r="G20769" s="86">
        <f>SUM(F20769:F20771)</f>
        <v>3410000</v>
      </c>
    </row>
    <row r="20770" spans="1:8" ht="17.100000000000001" customHeight="1">
      <c r="A20770" s="323"/>
      <c r="B20770" s="302" t="s">
        <v>13</v>
      </c>
      <c r="C20770" s="325" t="s">
        <v>14</v>
      </c>
      <c r="D20770" s="325">
        <v>30</v>
      </c>
      <c r="E20770" s="46">
        <v>31000</v>
      </c>
      <c r="F20770" s="130">
        <f t="shared" si="324"/>
        <v>930000</v>
      </c>
      <c r="G20770" s="69"/>
    </row>
    <row r="20771" spans="1:8" ht="17.100000000000001" customHeight="1">
      <c r="A20771" s="323"/>
      <c r="B20771" s="302" t="s">
        <v>13</v>
      </c>
      <c r="C20771" s="325" t="s">
        <v>75</v>
      </c>
      <c r="D20771" s="325">
        <v>30</v>
      </c>
      <c r="E20771" s="46">
        <v>31000</v>
      </c>
      <c r="F20771" s="130">
        <f t="shared" si="324"/>
        <v>930000</v>
      </c>
      <c r="G20771" s="69"/>
    </row>
    <row r="20772" spans="1:8" ht="17.100000000000001" customHeight="1">
      <c r="A20772" s="323"/>
      <c r="B20772" s="302"/>
      <c r="C20772" s="325"/>
      <c r="D20772" s="325"/>
      <c r="E20772" s="46"/>
      <c r="F20772" s="130">
        <f t="shared" si="324"/>
        <v>0</v>
      </c>
      <c r="G20772" s="69"/>
    </row>
    <row r="20773" spans="1:8" ht="17.100000000000001" customHeight="1">
      <c r="A20773" s="323" t="s">
        <v>3304</v>
      </c>
      <c r="B20773" s="302" t="s">
        <v>13</v>
      </c>
      <c r="C20773" s="325" t="s">
        <v>1638</v>
      </c>
      <c r="D20773" s="325">
        <v>90</v>
      </c>
      <c r="E20773" s="46">
        <v>31000</v>
      </c>
      <c r="F20773" s="130">
        <f t="shared" ref="F20773:F20778" si="325">E20773*D20773</f>
        <v>2790000</v>
      </c>
      <c r="G20773" s="86">
        <f>SUM(F20773:F20778)</f>
        <v>7440000</v>
      </c>
      <c r="H20773" s="277" t="s">
        <v>2474</v>
      </c>
    </row>
    <row r="20774" spans="1:8" ht="17.100000000000001" customHeight="1">
      <c r="A20774" s="323"/>
      <c r="B20774" s="302" t="s">
        <v>13</v>
      </c>
      <c r="C20774" s="325" t="s">
        <v>45</v>
      </c>
      <c r="D20774" s="325">
        <v>20</v>
      </c>
      <c r="E20774" s="46">
        <v>31000</v>
      </c>
      <c r="F20774" s="130">
        <f t="shared" si="325"/>
        <v>620000</v>
      </c>
      <c r="G20774" s="69"/>
    </row>
    <row r="20775" spans="1:8" ht="17.100000000000001" customHeight="1">
      <c r="A20775" s="323"/>
      <c r="B20775" s="302" t="s">
        <v>13</v>
      </c>
      <c r="C20775" s="325" t="s">
        <v>59</v>
      </c>
      <c r="D20775" s="325">
        <v>30</v>
      </c>
      <c r="E20775" s="46">
        <v>31000</v>
      </c>
      <c r="F20775" s="130">
        <f t="shared" si="325"/>
        <v>930000</v>
      </c>
      <c r="G20775" s="69"/>
    </row>
    <row r="20776" spans="1:8" ht="17.100000000000001" customHeight="1">
      <c r="A20776" s="323"/>
      <c r="B20776" s="302" t="s">
        <v>13</v>
      </c>
      <c r="C20776" s="325" t="s">
        <v>62</v>
      </c>
      <c r="D20776" s="325">
        <v>50</v>
      </c>
      <c r="E20776" s="46">
        <v>31000</v>
      </c>
      <c r="F20776" s="130">
        <f t="shared" si="325"/>
        <v>1550000</v>
      </c>
      <c r="G20776" s="69"/>
    </row>
    <row r="20777" spans="1:8" ht="17.100000000000001" customHeight="1">
      <c r="A20777" s="323"/>
      <c r="B20777" s="302" t="s">
        <v>13</v>
      </c>
      <c r="C20777" s="325" t="s">
        <v>60</v>
      </c>
      <c r="D20777" s="325">
        <v>30</v>
      </c>
      <c r="E20777" s="46">
        <v>31000</v>
      </c>
      <c r="F20777" s="130">
        <f t="shared" si="325"/>
        <v>930000</v>
      </c>
      <c r="G20777" s="69"/>
    </row>
    <row r="20778" spans="1:8" ht="17.100000000000001" customHeight="1">
      <c r="A20778" s="323"/>
      <c r="B20778" s="302" t="s">
        <v>13</v>
      </c>
      <c r="C20778" s="325" t="s">
        <v>126</v>
      </c>
      <c r="D20778" s="325">
        <v>20</v>
      </c>
      <c r="E20778" s="46">
        <v>31000</v>
      </c>
      <c r="F20778" s="130">
        <f t="shared" si="325"/>
        <v>620000</v>
      </c>
      <c r="G20778" s="69"/>
    </row>
    <row r="20779" spans="1:8" ht="17.100000000000001" customHeight="1">
      <c r="A20779" s="323"/>
      <c r="B20779" s="302"/>
      <c r="C20779" s="325"/>
      <c r="D20779" s="325"/>
      <c r="E20779" s="46"/>
      <c r="F20779" s="130">
        <f t="shared" si="324"/>
        <v>0</v>
      </c>
      <c r="G20779" s="69"/>
    </row>
    <row r="20780" spans="1:8" ht="17.100000000000001" customHeight="1">
      <c r="A20780" s="323" t="s">
        <v>2718</v>
      </c>
      <c r="B20780" s="302" t="s">
        <v>13</v>
      </c>
      <c r="C20780" s="325" t="s">
        <v>22</v>
      </c>
      <c r="D20780" s="325">
        <v>100</v>
      </c>
      <c r="E20780" s="46">
        <v>31000</v>
      </c>
      <c r="F20780" s="130">
        <f t="shared" si="324"/>
        <v>3100000</v>
      </c>
      <c r="G20780" s="86">
        <f>F20780</f>
        <v>3100000</v>
      </c>
      <c r="H20780" s="277" t="s">
        <v>2474</v>
      </c>
    </row>
    <row r="20781" spans="1:8" ht="17.100000000000001" customHeight="1">
      <c r="A20781" s="323"/>
      <c r="B20781" s="302"/>
      <c r="C20781" s="325"/>
      <c r="D20781" s="325"/>
      <c r="E20781" s="46"/>
      <c r="F20781" s="130">
        <f t="shared" si="324"/>
        <v>0</v>
      </c>
      <c r="G20781" s="69"/>
    </row>
    <row r="20782" spans="1:8" ht="17.100000000000001" customHeight="1">
      <c r="A20782" s="323" t="s">
        <v>3220</v>
      </c>
      <c r="B20782" s="444" t="s">
        <v>137</v>
      </c>
      <c r="C20782" s="482" t="s">
        <v>3221</v>
      </c>
      <c r="D20782" s="482">
        <v>520.79999999999995</v>
      </c>
      <c r="E20782" s="116">
        <v>63000</v>
      </c>
      <c r="F20782" s="131">
        <f t="shared" si="324"/>
        <v>32810399.999999996</v>
      </c>
      <c r="G20782" s="86">
        <f>F20782</f>
        <v>32810399.999999996</v>
      </c>
    </row>
    <row r="20783" spans="1:8" ht="17.100000000000001" customHeight="1">
      <c r="A20783" s="323"/>
      <c r="B20783" s="302"/>
      <c r="C20783" s="325"/>
      <c r="D20783" s="325"/>
      <c r="E20783" s="46"/>
      <c r="F20783" s="130">
        <f t="shared" si="324"/>
        <v>0</v>
      </c>
      <c r="G20783" s="69"/>
    </row>
    <row r="20784" spans="1:8" ht="17.100000000000001" customHeight="1">
      <c r="A20784" s="323" t="s">
        <v>1601</v>
      </c>
      <c r="B20784" s="302" t="s">
        <v>31</v>
      </c>
      <c r="C20784" s="325" t="s">
        <v>2900</v>
      </c>
      <c r="D20784" s="325">
        <v>104.2</v>
      </c>
      <c r="E20784" s="46">
        <v>35500</v>
      </c>
      <c r="F20784" s="130">
        <f t="shared" si="324"/>
        <v>3699100</v>
      </c>
      <c r="G20784" s="86">
        <f>F20784</f>
        <v>3699100</v>
      </c>
    </row>
    <row r="20785" spans="1:8" ht="17.100000000000001" customHeight="1">
      <c r="A20785" s="323"/>
      <c r="B20785" s="302"/>
      <c r="C20785" s="325"/>
      <c r="D20785" s="325"/>
      <c r="E20785" s="46"/>
      <c r="F20785" s="130">
        <f t="shared" si="324"/>
        <v>0</v>
      </c>
      <c r="G20785" s="69"/>
    </row>
    <row r="20786" spans="1:8" ht="17.100000000000001" customHeight="1">
      <c r="A20786" s="458" t="s">
        <v>1801</v>
      </c>
      <c r="B20786" s="302" t="s">
        <v>376</v>
      </c>
      <c r="C20786" s="325" t="s">
        <v>2019</v>
      </c>
      <c r="D20786" s="325">
        <v>103</v>
      </c>
      <c r="E20786" s="46">
        <v>31000</v>
      </c>
      <c r="F20786" s="130">
        <f t="shared" si="324"/>
        <v>3193000</v>
      </c>
      <c r="G20786" s="86">
        <f>SUM(F20786:F20787)</f>
        <v>9145000</v>
      </c>
    </row>
    <row r="20787" spans="1:8" ht="17.100000000000001" customHeight="1">
      <c r="A20787" s="323"/>
      <c r="B20787" s="302" t="s">
        <v>42</v>
      </c>
      <c r="C20787" s="325" t="s">
        <v>410</v>
      </c>
      <c r="D20787" s="325">
        <v>192</v>
      </c>
      <c r="E20787" s="46">
        <v>31000</v>
      </c>
      <c r="F20787" s="130">
        <f t="shared" si="324"/>
        <v>5952000</v>
      </c>
      <c r="G20787" s="69"/>
    </row>
    <row r="20788" spans="1:8" ht="17.100000000000001" customHeight="1">
      <c r="A20788" s="323"/>
      <c r="B20788" s="302"/>
      <c r="C20788" s="325"/>
      <c r="D20788" s="325"/>
      <c r="E20788" s="46"/>
      <c r="F20788" s="130">
        <f t="shared" si="324"/>
        <v>0</v>
      </c>
      <c r="G20788" s="69"/>
    </row>
    <row r="20789" spans="1:8" ht="17.100000000000001" customHeight="1">
      <c r="A20789" s="323" t="s">
        <v>2696</v>
      </c>
      <c r="B20789" s="302" t="s">
        <v>31</v>
      </c>
      <c r="C20789" s="325" t="s">
        <v>158</v>
      </c>
      <c r="D20789" s="325">
        <v>200</v>
      </c>
      <c r="E20789" s="46">
        <v>35500</v>
      </c>
      <c r="F20789" s="130">
        <f t="shared" si="324"/>
        <v>7100000</v>
      </c>
      <c r="G20789" s="86">
        <f>SUM(F20789:F20790)</f>
        <v>10650000</v>
      </c>
      <c r="H20789" s="277" t="s">
        <v>2474</v>
      </c>
    </row>
    <row r="20790" spans="1:8" ht="17.100000000000001" customHeight="1">
      <c r="A20790" s="323"/>
      <c r="B20790" s="302" t="s">
        <v>31</v>
      </c>
      <c r="C20790" s="325" t="s">
        <v>1359</v>
      </c>
      <c r="D20790" s="325">
        <v>100</v>
      </c>
      <c r="E20790" s="46">
        <v>35500</v>
      </c>
      <c r="F20790" s="130">
        <f t="shared" si="324"/>
        <v>3550000</v>
      </c>
      <c r="G20790" s="69"/>
    </row>
    <row r="20791" spans="1:8" ht="17.100000000000001" customHeight="1">
      <c r="A20791" s="323"/>
      <c r="B20791" s="302"/>
      <c r="C20791" s="325"/>
      <c r="D20791" s="325"/>
      <c r="E20791" s="46"/>
      <c r="F20791" s="130">
        <f t="shared" si="324"/>
        <v>0</v>
      </c>
      <c r="G20791" s="69"/>
    </row>
    <row r="20792" spans="1:8" ht="17.100000000000001" customHeight="1">
      <c r="A20792" s="323" t="s">
        <v>102</v>
      </c>
      <c r="B20792" s="302" t="s">
        <v>13</v>
      </c>
      <c r="C20792" s="325" t="s">
        <v>45</v>
      </c>
      <c r="D20792" s="325">
        <v>10</v>
      </c>
      <c r="E20792" s="46">
        <v>31000</v>
      </c>
      <c r="F20792" s="130">
        <f t="shared" si="324"/>
        <v>310000</v>
      </c>
      <c r="G20792" s="86">
        <f>SUM(F20792:F20793)</f>
        <v>620000</v>
      </c>
    </row>
    <row r="20793" spans="1:8" ht="17.100000000000001" customHeight="1">
      <c r="A20793" s="323"/>
      <c r="B20793" s="302" t="s">
        <v>13</v>
      </c>
      <c r="C20793" s="325" t="s">
        <v>14</v>
      </c>
      <c r="D20793" s="325">
        <v>10</v>
      </c>
      <c r="E20793" s="46">
        <v>31000</v>
      </c>
      <c r="F20793" s="130">
        <f t="shared" si="324"/>
        <v>310000</v>
      </c>
      <c r="G20793" s="69"/>
    </row>
    <row r="20794" spans="1:8" ht="17.100000000000001" customHeight="1">
      <c r="A20794" s="323"/>
      <c r="B20794" s="302"/>
      <c r="C20794" s="325"/>
      <c r="D20794" s="325"/>
      <c r="E20794" s="46"/>
      <c r="F20794" s="130">
        <f t="shared" si="324"/>
        <v>0</v>
      </c>
      <c r="G20794" s="69"/>
    </row>
    <row r="20795" spans="1:8" ht="17.100000000000001" customHeight="1">
      <c r="A20795" s="323" t="s">
        <v>2305</v>
      </c>
      <c r="B20795" s="302" t="s">
        <v>13</v>
      </c>
      <c r="C20795" s="325" t="s">
        <v>14</v>
      </c>
      <c r="D20795" s="325">
        <v>50</v>
      </c>
      <c r="E20795" s="46">
        <v>31000</v>
      </c>
      <c r="F20795" s="130">
        <f t="shared" si="324"/>
        <v>1550000</v>
      </c>
      <c r="G20795" s="86">
        <f>F20795</f>
        <v>1550000</v>
      </c>
    </row>
    <row r="20796" spans="1:8" ht="17.100000000000001" customHeight="1">
      <c r="A20796" s="323"/>
      <c r="B20796" s="302"/>
      <c r="C20796" s="325"/>
      <c r="D20796" s="325"/>
      <c r="E20796" s="46"/>
      <c r="F20796" s="130">
        <f t="shared" si="324"/>
        <v>0</v>
      </c>
      <c r="G20796" s="69"/>
    </row>
    <row r="20797" spans="1:8" ht="17.100000000000001" customHeight="1">
      <c r="A20797" s="323" t="s">
        <v>2349</v>
      </c>
      <c r="B20797" s="302" t="s">
        <v>13</v>
      </c>
      <c r="C20797" s="325" t="s">
        <v>14</v>
      </c>
      <c r="D20797" s="325">
        <v>100</v>
      </c>
      <c r="E20797" s="46">
        <v>31000</v>
      </c>
      <c r="F20797" s="130">
        <f t="shared" si="324"/>
        <v>3100000</v>
      </c>
      <c r="G20797" s="86">
        <f>SUM(F20797:F20799)</f>
        <v>3720000</v>
      </c>
    </row>
    <row r="20798" spans="1:8" ht="17.100000000000001" customHeight="1">
      <c r="A20798" s="323"/>
      <c r="B20798" s="302" t="s">
        <v>13</v>
      </c>
      <c r="C20798" s="325" t="s">
        <v>46</v>
      </c>
      <c r="D20798" s="325">
        <v>10</v>
      </c>
      <c r="E20798" s="46">
        <v>31000</v>
      </c>
      <c r="F20798" s="130">
        <f t="shared" si="324"/>
        <v>310000</v>
      </c>
      <c r="G20798" s="69"/>
    </row>
    <row r="20799" spans="1:8" ht="17.100000000000001" customHeight="1">
      <c r="A20799" s="323"/>
      <c r="B20799" s="302" t="s">
        <v>13</v>
      </c>
      <c r="C20799" s="325" t="s">
        <v>15</v>
      </c>
      <c r="D20799" s="325">
        <v>10</v>
      </c>
      <c r="E20799" s="46">
        <v>31000</v>
      </c>
      <c r="F20799" s="130">
        <f t="shared" si="324"/>
        <v>310000</v>
      </c>
      <c r="G20799" s="69"/>
    </row>
    <row r="20800" spans="1:8" ht="17.100000000000001" customHeight="1">
      <c r="A20800" s="323"/>
      <c r="B20800" s="302"/>
      <c r="C20800" s="325"/>
      <c r="D20800" s="325"/>
      <c r="E20800" s="46"/>
      <c r="F20800" s="130">
        <f t="shared" si="324"/>
        <v>0</v>
      </c>
      <c r="G20800" s="69"/>
    </row>
    <row r="20801" spans="1:8" ht="17.100000000000001" customHeight="1">
      <c r="A20801" s="323" t="s">
        <v>61</v>
      </c>
      <c r="B20801" s="302" t="s">
        <v>13</v>
      </c>
      <c r="C20801" s="325" t="s">
        <v>20</v>
      </c>
      <c r="D20801" s="325">
        <v>50</v>
      </c>
      <c r="E20801" s="46">
        <v>31000</v>
      </c>
      <c r="F20801" s="130">
        <f t="shared" si="324"/>
        <v>1550000</v>
      </c>
      <c r="G20801" s="86">
        <f>SUM(F20801:F20802)</f>
        <v>3100000</v>
      </c>
      <c r="H20801" s="277" t="s">
        <v>2474</v>
      </c>
    </row>
    <row r="20802" spans="1:8" ht="17.100000000000001" customHeight="1">
      <c r="A20802" s="323"/>
      <c r="B20802" s="302" t="s">
        <v>13</v>
      </c>
      <c r="C20802" s="325" t="s">
        <v>19</v>
      </c>
      <c r="D20802" s="325">
        <v>50</v>
      </c>
      <c r="E20802" s="46">
        <v>31000</v>
      </c>
      <c r="F20802" s="130">
        <f t="shared" si="324"/>
        <v>1550000</v>
      </c>
      <c r="G20802" s="69"/>
    </row>
    <row r="20803" spans="1:8" ht="17.100000000000001" customHeight="1">
      <c r="A20803" s="323"/>
      <c r="B20803" s="302"/>
      <c r="C20803" s="325"/>
      <c r="D20803" s="325"/>
      <c r="E20803" s="46"/>
      <c r="F20803" s="130">
        <f t="shared" si="324"/>
        <v>0</v>
      </c>
      <c r="G20803" s="69"/>
    </row>
    <row r="20804" spans="1:8" ht="17.100000000000001" customHeight="1">
      <c r="A20804" s="323" t="s">
        <v>330</v>
      </c>
      <c r="B20804" s="428" t="s">
        <v>3936</v>
      </c>
      <c r="C20804" s="430" t="s">
        <v>611</v>
      </c>
      <c r="D20804" s="430">
        <v>-35.5</v>
      </c>
      <c r="E20804" s="54">
        <v>39000</v>
      </c>
      <c r="F20804" s="140">
        <f t="shared" si="324"/>
        <v>-1384500</v>
      </c>
      <c r="G20804" s="86">
        <f>SUM(F20804:F20805)</f>
        <v>-448500</v>
      </c>
      <c r="H20804" s="277" t="s">
        <v>2474</v>
      </c>
    </row>
    <row r="20805" spans="1:8" ht="17.100000000000001" customHeight="1">
      <c r="A20805" s="323"/>
      <c r="B20805" s="302" t="s">
        <v>31</v>
      </c>
      <c r="C20805" s="325" t="s">
        <v>611</v>
      </c>
      <c r="D20805" s="325">
        <v>24</v>
      </c>
      <c r="E20805" s="46">
        <v>39000</v>
      </c>
      <c r="F20805" s="130">
        <f t="shared" si="324"/>
        <v>936000</v>
      </c>
      <c r="G20805" s="69"/>
    </row>
    <row r="20806" spans="1:8" ht="17.100000000000001" customHeight="1">
      <c r="A20806" s="323"/>
      <c r="B20806" s="302"/>
      <c r="C20806" s="325"/>
      <c r="D20806" s="325"/>
      <c r="E20806" s="46"/>
      <c r="F20806" s="130">
        <f t="shared" si="324"/>
        <v>0</v>
      </c>
      <c r="G20806" s="69"/>
    </row>
    <row r="20807" spans="1:8" ht="17.100000000000001" customHeight="1">
      <c r="A20807" s="323" t="s">
        <v>316</v>
      </c>
      <c r="B20807" s="302" t="s">
        <v>13</v>
      </c>
      <c r="C20807" s="325" t="s">
        <v>3178</v>
      </c>
      <c r="D20807" s="325">
        <v>0.3</v>
      </c>
      <c r="E20807" s="46">
        <v>31000</v>
      </c>
      <c r="F20807" s="130">
        <f t="shared" si="324"/>
        <v>9300</v>
      </c>
      <c r="G20807" s="86">
        <f>SUM(F20807:F20812)</f>
        <v>30437300</v>
      </c>
      <c r="H20807" s="277" t="s">
        <v>2474</v>
      </c>
    </row>
    <row r="20808" spans="1:8" ht="17.100000000000001" customHeight="1">
      <c r="A20808" s="323"/>
      <c r="B20808" s="439" t="s">
        <v>2643</v>
      </c>
      <c r="C20808" s="430" t="s">
        <v>704</v>
      </c>
      <c r="D20808" s="430">
        <v>-27.2</v>
      </c>
      <c r="E20808" s="54">
        <v>35000</v>
      </c>
      <c r="F20808" s="140">
        <f t="shared" si="324"/>
        <v>-952000</v>
      </c>
      <c r="G20808" s="69"/>
    </row>
    <row r="20809" spans="1:8" ht="17.100000000000001" customHeight="1">
      <c r="A20809" s="323"/>
      <c r="B20809" s="302" t="s">
        <v>289</v>
      </c>
      <c r="C20809" s="325" t="s">
        <v>1119</v>
      </c>
      <c r="D20809" s="325">
        <v>320</v>
      </c>
      <c r="E20809" s="46">
        <v>31500</v>
      </c>
      <c r="F20809" s="130">
        <f>E20809*D20809</f>
        <v>10080000</v>
      </c>
      <c r="G20809" s="86"/>
    </row>
    <row r="20810" spans="1:8" ht="17.100000000000001" customHeight="1">
      <c r="A20810" s="323"/>
      <c r="B20810" s="302" t="s">
        <v>289</v>
      </c>
      <c r="C20810" s="325" t="s">
        <v>579</v>
      </c>
      <c r="D20810" s="325">
        <v>180</v>
      </c>
      <c r="E20810" s="46">
        <v>31500</v>
      </c>
      <c r="F20810" s="130">
        <f>E20810*D20810</f>
        <v>5670000</v>
      </c>
      <c r="G20810" s="69"/>
    </row>
    <row r="20811" spans="1:8" ht="17.100000000000001" customHeight="1">
      <c r="A20811" s="323"/>
      <c r="B20811" s="302" t="s">
        <v>23</v>
      </c>
      <c r="C20811" s="325" t="s">
        <v>372</v>
      </c>
      <c r="D20811" s="325">
        <v>221</v>
      </c>
      <c r="E20811" s="46">
        <v>30000</v>
      </c>
      <c r="F20811" s="130">
        <f>E20811*D20811</f>
        <v>6630000</v>
      </c>
      <c r="G20811" s="69"/>
    </row>
    <row r="20812" spans="1:8" ht="17.100000000000001" customHeight="1">
      <c r="A20812" s="323"/>
      <c r="B20812" s="302" t="s">
        <v>23</v>
      </c>
      <c r="C20812" s="325" t="s">
        <v>198</v>
      </c>
      <c r="D20812" s="325">
        <v>300</v>
      </c>
      <c r="E20812" s="46">
        <v>30000</v>
      </c>
      <c r="F20812" s="130">
        <f>E20812*D20812</f>
        <v>9000000</v>
      </c>
      <c r="G20812" s="69"/>
    </row>
    <row r="20813" spans="1:8" ht="17.100000000000001" customHeight="1">
      <c r="A20813" s="323"/>
      <c r="B20813" s="302"/>
      <c r="C20813" s="325"/>
      <c r="D20813" s="325"/>
      <c r="E20813" s="46"/>
      <c r="F20813" s="130">
        <f t="shared" si="324"/>
        <v>0</v>
      </c>
      <c r="G20813" s="69"/>
    </row>
    <row r="20814" spans="1:8" ht="17.100000000000001" customHeight="1">
      <c r="A20814" s="323" t="s">
        <v>1843</v>
      </c>
      <c r="B20814" s="302" t="s">
        <v>23</v>
      </c>
      <c r="C20814" s="325" t="s">
        <v>1716</v>
      </c>
      <c r="D20814" s="325">
        <v>215.3</v>
      </c>
      <c r="E20814" s="46">
        <v>35000</v>
      </c>
      <c r="F20814" s="130">
        <f t="shared" si="324"/>
        <v>7535500</v>
      </c>
      <c r="G20814" s="86">
        <f>SUM(F20814:F20819)</f>
        <v>29723550</v>
      </c>
      <c r="H20814" s="277" t="s">
        <v>2474</v>
      </c>
    </row>
    <row r="20815" spans="1:8" ht="17.100000000000001" customHeight="1">
      <c r="A20815" s="323"/>
      <c r="B20815" s="302" t="s">
        <v>23</v>
      </c>
      <c r="C20815" s="325" t="s">
        <v>370</v>
      </c>
      <c r="D20815" s="325">
        <v>106.8</v>
      </c>
      <c r="E20815" s="46">
        <v>35000</v>
      </c>
      <c r="F20815" s="130">
        <f t="shared" si="324"/>
        <v>3738000</v>
      </c>
      <c r="G20815" s="69"/>
    </row>
    <row r="20816" spans="1:8" ht="17.100000000000001" customHeight="1">
      <c r="A20816" s="323"/>
      <c r="B20816" s="302" t="s">
        <v>31</v>
      </c>
      <c r="C20816" s="325" t="s">
        <v>184</v>
      </c>
      <c r="D20816" s="325">
        <v>222</v>
      </c>
      <c r="E20816" s="46">
        <v>32500</v>
      </c>
      <c r="F20816" s="130">
        <f t="shared" si="324"/>
        <v>7215000</v>
      </c>
      <c r="G20816" s="69"/>
    </row>
    <row r="20817" spans="1:9" ht="17.100000000000001" customHeight="1">
      <c r="A20817" s="323"/>
      <c r="B20817" s="302" t="s">
        <v>31</v>
      </c>
      <c r="C20817" s="325" t="s">
        <v>60</v>
      </c>
      <c r="D20817" s="325">
        <v>166.7</v>
      </c>
      <c r="E20817" s="46">
        <v>35500</v>
      </c>
      <c r="F20817" s="130">
        <f t="shared" si="324"/>
        <v>5917850</v>
      </c>
      <c r="G20817" s="69"/>
    </row>
    <row r="20818" spans="1:9" ht="17.100000000000001" customHeight="1">
      <c r="A20818" s="323"/>
      <c r="B20818" s="302" t="s">
        <v>31</v>
      </c>
      <c r="C20818" s="325" t="s">
        <v>158</v>
      </c>
      <c r="D20818" s="325">
        <v>56.4</v>
      </c>
      <c r="E20818" s="46">
        <v>35500</v>
      </c>
      <c r="F20818" s="130">
        <f t="shared" si="324"/>
        <v>2002200</v>
      </c>
      <c r="G20818" s="69"/>
    </row>
    <row r="20819" spans="1:9" ht="17.100000000000001" customHeight="1">
      <c r="A20819" s="323"/>
      <c r="B20819" s="302" t="s">
        <v>31</v>
      </c>
      <c r="C20819" s="325" t="s">
        <v>184</v>
      </c>
      <c r="D20819" s="325">
        <v>102</v>
      </c>
      <c r="E20819" s="46">
        <v>32500</v>
      </c>
      <c r="F20819" s="130">
        <f t="shared" si="324"/>
        <v>3315000</v>
      </c>
      <c r="G20819" s="69"/>
    </row>
    <row r="20820" spans="1:9" ht="17.100000000000001" customHeight="1">
      <c r="A20820" s="323"/>
      <c r="B20820" s="302"/>
      <c r="C20820" s="325"/>
      <c r="D20820" s="325"/>
      <c r="E20820" s="46"/>
      <c r="F20820" s="130">
        <f t="shared" si="324"/>
        <v>0</v>
      </c>
      <c r="G20820" s="69"/>
    </row>
    <row r="20821" spans="1:9" ht="17.100000000000001" customHeight="1">
      <c r="A20821" s="323" t="s">
        <v>2469</v>
      </c>
      <c r="B20821" s="302" t="s">
        <v>31</v>
      </c>
      <c r="C20821" s="325" t="s">
        <v>1132</v>
      </c>
      <c r="D20821" s="325">
        <v>293</v>
      </c>
      <c r="E20821" s="46">
        <v>37000</v>
      </c>
      <c r="F20821" s="130">
        <f t="shared" si="324"/>
        <v>10841000</v>
      </c>
      <c r="G20821" s="86">
        <f>F20821</f>
        <v>10841000</v>
      </c>
      <c r="I20821" s="280" t="s">
        <v>3941</v>
      </c>
    </row>
    <row r="20822" spans="1:9" ht="17.100000000000001" customHeight="1">
      <c r="A20822" s="323"/>
      <c r="B20822" s="302"/>
      <c r="C20822" s="325"/>
      <c r="D20822" s="325"/>
      <c r="E20822" s="46"/>
      <c r="F20822" s="130">
        <f t="shared" si="324"/>
        <v>0</v>
      </c>
      <c r="G20822" s="69"/>
    </row>
    <row r="20823" spans="1:9" ht="17.100000000000001" customHeight="1">
      <c r="A20823" s="323" t="s">
        <v>2492</v>
      </c>
      <c r="B20823" s="302" t="s">
        <v>13</v>
      </c>
      <c r="C20823" s="325" t="s">
        <v>22</v>
      </c>
      <c r="D20823" s="325">
        <v>10</v>
      </c>
      <c r="E20823" s="46">
        <v>31000</v>
      </c>
      <c r="F20823" s="130">
        <f t="shared" si="324"/>
        <v>310000</v>
      </c>
      <c r="G20823" s="86">
        <f>SUM(F20823:F20824)</f>
        <v>620000</v>
      </c>
    </row>
    <row r="20824" spans="1:9" ht="17.100000000000001" customHeight="1">
      <c r="A20824" s="323"/>
      <c r="B20824" s="302" t="s">
        <v>13</v>
      </c>
      <c r="C20824" s="325" t="s">
        <v>62</v>
      </c>
      <c r="D20824" s="325">
        <v>10</v>
      </c>
      <c r="E20824" s="46">
        <v>31000</v>
      </c>
      <c r="F20824" s="130">
        <f t="shared" si="324"/>
        <v>310000</v>
      </c>
      <c r="G20824" s="69"/>
    </row>
    <row r="20825" spans="1:9" ht="17.100000000000001" customHeight="1">
      <c r="A20825" s="323"/>
      <c r="B20825" s="302"/>
      <c r="C20825" s="325"/>
      <c r="D20825" s="325"/>
      <c r="E20825" s="46"/>
      <c r="F20825" s="130">
        <f t="shared" ref="F20825:F20888" si="326">E20825*D20825</f>
        <v>0</v>
      </c>
      <c r="G20825" s="69"/>
    </row>
    <row r="20826" spans="1:9" ht="17.100000000000001" customHeight="1">
      <c r="A20826" s="323" t="s">
        <v>2619</v>
      </c>
      <c r="B20826" s="302" t="s">
        <v>31</v>
      </c>
      <c r="C20826" s="325" t="s">
        <v>170</v>
      </c>
      <c r="D20826" s="325">
        <v>55.2</v>
      </c>
      <c r="E20826" s="46">
        <v>36500</v>
      </c>
      <c r="F20826" s="130">
        <f t="shared" si="326"/>
        <v>2014800</v>
      </c>
      <c r="G20826" s="86">
        <f>SUM(F20826:F20827)</f>
        <v>3836150</v>
      </c>
      <c r="H20826" s="277" t="s">
        <v>2474</v>
      </c>
    </row>
    <row r="20827" spans="1:9" ht="17.100000000000001" customHeight="1">
      <c r="A20827" s="323"/>
      <c r="B20827" s="302" t="s">
        <v>31</v>
      </c>
      <c r="C20827" s="325" t="s">
        <v>128</v>
      </c>
      <c r="D20827" s="325">
        <v>49.9</v>
      </c>
      <c r="E20827" s="46">
        <v>36500</v>
      </c>
      <c r="F20827" s="130">
        <f t="shared" si="326"/>
        <v>1821350</v>
      </c>
      <c r="G20827" s="69"/>
    </row>
    <row r="20828" spans="1:9" ht="17.100000000000001" customHeight="1">
      <c r="A20828" s="323"/>
      <c r="B20828" s="302"/>
      <c r="C20828" s="325"/>
      <c r="D20828" s="325"/>
      <c r="E20828" s="46"/>
      <c r="F20828" s="130">
        <f t="shared" si="326"/>
        <v>0</v>
      </c>
      <c r="G20828" s="69"/>
    </row>
    <row r="20829" spans="1:9" ht="17.100000000000001" customHeight="1">
      <c r="A20829" s="323" t="s">
        <v>193</v>
      </c>
      <c r="B20829" s="302" t="s">
        <v>31</v>
      </c>
      <c r="C20829" s="325" t="s">
        <v>62</v>
      </c>
      <c r="D20829" s="325">
        <v>1550</v>
      </c>
      <c r="E20829" s="46">
        <v>37000</v>
      </c>
      <c r="F20829" s="130">
        <f t="shared" si="326"/>
        <v>57350000</v>
      </c>
      <c r="G20829" s="86">
        <f>SUM(F20829:F20830)</f>
        <v>76201500</v>
      </c>
      <c r="H20829" s="277" t="s">
        <v>2474</v>
      </c>
    </row>
    <row r="20830" spans="1:9" ht="17.100000000000001" customHeight="1">
      <c r="A20830" s="323"/>
      <c r="B20830" s="302" t="s">
        <v>31</v>
      </c>
      <c r="C20830" s="325" t="s">
        <v>206</v>
      </c>
      <c r="D20830" s="325">
        <v>509.5</v>
      </c>
      <c r="E20830" s="46">
        <v>37000</v>
      </c>
      <c r="F20830" s="130">
        <f t="shared" si="326"/>
        <v>18851500</v>
      </c>
      <c r="G20830" s="69"/>
    </row>
    <row r="20831" spans="1:9" ht="17.100000000000001" customHeight="1">
      <c r="A20831" s="323"/>
      <c r="B20831" s="302"/>
      <c r="C20831" s="325"/>
      <c r="D20831" s="325"/>
      <c r="E20831" s="46"/>
      <c r="F20831" s="130">
        <f t="shared" si="326"/>
        <v>0</v>
      </c>
      <c r="G20831" s="69"/>
    </row>
    <row r="20832" spans="1:9" ht="17.100000000000001" customHeight="1">
      <c r="A20832" s="323" t="s">
        <v>727</v>
      </c>
      <c r="B20832" s="302" t="s">
        <v>31</v>
      </c>
      <c r="C20832" s="325" t="s">
        <v>1911</v>
      </c>
      <c r="D20832" s="325">
        <v>352.6</v>
      </c>
      <c r="E20832" s="46">
        <v>35500</v>
      </c>
      <c r="F20832" s="130">
        <f t="shared" si="326"/>
        <v>12517300</v>
      </c>
      <c r="G20832" s="86">
        <f>F20832</f>
        <v>12517300</v>
      </c>
      <c r="H20832" s="277" t="s">
        <v>2474</v>
      </c>
    </row>
    <row r="20833" spans="1:9" ht="17.100000000000001" customHeight="1">
      <c r="A20833" s="323"/>
      <c r="B20833" s="302"/>
      <c r="C20833" s="325"/>
      <c r="D20833" s="325"/>
      <c r="E20833" s="46"/>
      <c r="F20833" s="130">
        <f t="shared" si="326"/>
        <v>0</v>
      </c>
      <c r="G20833" s="69"/>
    </row>
    <row r="20834" spans="1:9" ht="17.100000000000001" customHeight="1">
      <c r="A20834" s="323" t="s">
        <v>321</v>
      </c>
      <c r="B20834" s="302" t="s">
        <v>23</v>
      </c>
      <c r="C20834" s="325" t="s">
        <v>3932</v>
      </c>
      <c r="D20834" s="325">
        <f>226.9+62.3</f>
        <v>289.2</v>
      </c>
      <c r="E20834" s="46">
        <v>35500</v>
      </c>
      <c r="F20834" s="130">
        <f t="shared" si="326"/>
        <v>10266600</v>
      </c>
      <c r="G20834" s="86">
        <f>SUM(F20834:F20835)</f>
        <v>31133500</v>
      </c>
      <c r="H20834" s="277" t="s">
        <v>2474</v>
      </c>
    </row>
    <row r="20835" spans="1:9" ht="17.100000000000001" customHeight="1">
      <c r="A20835" s="323"/>
      <c r="B20835" s="302" t="s">
        <v>31</v>
      </c>
      <c r="C20835" s="325" t="s">
        <v>442</v>
      </c>
      <c r="D20835" s="325">
        <f>532.3+55.5</f>
        <v>587.79999999999995</v>
      </c>
      <c r="E20835" s="46">
        <v>35500</v>
      </c>
      <c r="F20835" s="130">
        <f t="shared" si="326"/>
        <v>20866900</v>
      </c>
      <c r="G20835" s="69"/>
    </row>
    <row r="20836" spans="1:9" ht="17.100000000000001" customHeight="1">
      <c r="A20836" s="323"/>
      <c r="B20836" s="302"/>
      <c r="C20836" s="325"/>
      <c r="D20836" s="325"/>
      <c r="E20836" s="46"/>
      <c r="F20836" s="130">
        <f t="shared" si="326"/>
        <v>0</v>
      </c>
      <c r="G20836" s="69"/>
    </row>
    <row r="20837" spans="1:9" ht="17.100000000000001" customHeight="1">
      <c r="A20837" s="323" t="s">
        <v>2315</v>
      </c>
      <c r="B20837" s="302" t="s">
        <v>23</v>
      </c>
      <c r="C20837" s="325" t="s">
        <v>1309</v>
      </c>
      <c r="D20837" s="325">
        <v>127.2</v>
      </c>
      <c r="E20837" s="46">
        <v>34500</v>
      </c>
      <c r="F20837" s="130">
        <f t="shared" si="326"/>
        <v>4388400</v>
      </c>
      <c r="G20837" s="86">
        <f>SUM(F20837:F20839)</f>
        <v>7448400</v>
      </c>
      <c r="H20837" s="277" t="s">
        <v>2474</v>
      </c>
    </row>
    <row r="20838" spans="1:9" ht="17.100000000000001" customHeight="1">
      <c r="A20838" s="323"/>
      <c r="B20838" s="428" t="s">
        <v>3937</v>
      </c>
      <c r="C20838" s="621" t="s">
        <v>92</v>
      </c>
      <c r="D20838" s="621">
        <v>170</v>
      </c>
      <c r="E20838" s="615">
        <v>18000</v>
      </c>
      <c r="F20838" s="615">
        <f t="shared" si="326"/>
        <v>3060000</v>
      </c>
      <c r="G20838" s="69"/>
      <c r="I20838" s="284">
        <v>42579</v>
      </c>
    </row>
    <row r="20839" spans="1:9" ht="17.100000000000001" customHeight="1">
      <c r="A20839" s="323"/>
      <c r="B20839" s="428" t="s">
        <v>3938</v>
      </c>
      <c r="C20839" s="621"/>
      <c r="D20839" s="621"/>
      <c r="E20839" s="615"/>
      <c r="F20839" s="615"/>
      <c r="G20839" s="69"/>
      <c r="I20839" s="284"/>
    </row>
    <row r="20840" spans="1:9" ht="17.100000000000001" customHeight="1">
      <c r="A20840" s="323"/>
      <c r="B20840" s="302"/>
      <c r="C20840" s="325"/>
      <c r="D20840" s="325"/>
      <c r="E20840" s="46"/>
      <c r="F20840" s="130">
        <f t="shared" si="326"/>
        <v>0</v>
      </c>
      <c r="G20840" s="69"/>
    </row>
    <row r="20841" spans="1:9" ht="17.100000000000001" customHeight="1">
      <c r="A20841" s="323" t="s">
        <v>93</v>
      </c>
      <c r="B20841" s="302" t="s">
        <v>132</v>
      </c>
      <c r="C20841" s="325" t="s">
        <v>159</v>
      </c>
      <c r="D20841" s="325">
        <v>91.4</v>
      </c>
      <c r="E20841" s="46">
        <v>30000</v>
      </c>
      <c r="F20841" s="130">
        <f t="shared" si="326"/>
        <v>2742000</v>
      </c>
      <c r="G20841" s="86">
        <f>SUM(F20841:F20843)</f>
        <v>8442900</v>
      </c>
      <c r="H20841" s="277" t="s">
        <v>2474</v>
      </c>
    </row>
    <row r="20842" spans="1:9" ht="17.100000000000001" customHeight="1">
      <c r="A20842" s="323"/>
      <c r="B20842" s="302" t="s">
        <v>13</v>
      </c>
      <c r="C20842" s="325" t="s">
        <v>807</v>
      </c>
      <c r="D20842" s="325">
        <v>129.69999999999999</v>
      </c>
      <c r="E20842" s="46">
        <v>31000</v>
      </c>
      <c r="F20842" s="130">
        <f t="shared" si="326"/>
        <v>4020699.9999999995</v>
      </c>
      <c r="G20842" s="86"/>
    </row>
    <row r="20843" spans="1:9" ht="17.100000000000001" customHeight="1">
      <c r="A20843" s="323"/>
      <c r="B20843" s="302" t="s">
        <v>13</v>
      </c>
      <c r="C20843" s="325" t="s">
        <v>388</v>
      </c>
      <c r="D20843" s="325">
        <v>54.2</v>
      </c>
      <c r="E20843" s="46">
        <v>31000</v>
      </c>
      <c r="F20843" s="130">
        <f t="shared" si="326"/>
        <v>1680200</v>
      </c>
      <c r="G20843" s="86"/>
      <c r="I20843" s="280" t="s">
        <v>2448</v>
      </c>
    </row>
    <row r="20844" spans="1:9" ht="17.100000000000001" customHeight="1">
      <c r="A20844" s="323"/>
      <c r="B20844" s="302"/>
      <c r="C20844" s="325"/>
      <c r="D20844" s="325"/>
      <c r="E20844" s="46"/>
      <c r="F20844" s="130">
        <f t="shared" si="326"/>
        <v>0</v>
      </c>
      <c r="G20844" s="86"/>
    </row>
    <row r="20845" spans="1:9" ht="17.100000000000001" customHeight="1">
      <c r="A20845" s="323" t="s">
        <v>2354</v>
      </c>
      <c r="B20845" s="302" t="s">
        <v>13</v>
      </c>
      <c r="C20845" s="325" t="s">
        <v>78</v>
      </c>
      <c r="D20845" s="325">
        <v>595.6</v>
      </c>
      <c r="E20845" s="46">
        <v>32500</v>
      </c>
      <c r="F20845" s="130">
        <f t="shared" si="326"/>
        <v>19357000</v>
      </c>
      <c r="G20845" s="86">
        <f>F20845</f>
        <v>19357000</v>
      </c>
      <c r="H20845" s="277" t="s">
        <v>2474</v>
      </c>
    </row>
    <row r="20846" spans="1:9" ht="17.100000000000001" customHeight="1">
      <c r="A20846" s="323"/>
      <c r="B20846" s="302"/>
      <c r="C20846" s="325"/>
      <c r="D20846" s="325"/>
      <c r="E20846" s="46"/>
      <c r="F20846" s="130">
        <f t="shared" si="326"/>
        <v>0</v>
      </c>
      <c r="G20846" s="69"/>
    </row>
    <row r="20847" spans="1:9" ht="17.100000000000001" customHeight="1">
      <c r="A20847" s="323" t="s">
        <v>207</v>
      </c>
      <c r="B20847" s="302" t="s">
        <v>31</v>
      </c>
      <c r="C20847" s="325" t="s">
        <v>595</v>
      </c>
      <c r="D20847" s="325">
        <v>100</v>
      </c>
      <c r="E20847" s="46">
        <v>35500</v>
      </c>
      <c r="F20847" s="130">
        <f t="shared" si="326"/>
        <v>3550000</v>
      </c>
      <c r="G20847" s="86">
        <f>F20847</f>
        <v>3550000</v>
      </c>
    </row>
    <row r="20848" spans="1:9" ht="17.100000000000001" customHeight="1">
      <c r="A20848" s="323"/>
      <c r="B20848" s="302"/>
      <c r="C20848" s="325"/>
      <c r="D20848" s="325"/>
      <c r="E20848" s="46"/>
      <c r="F20848" s="130">
        <f t="shared" si="326"/>
        <v>0</v>
      </c>
      <c r="G20848" s="69"/>
    </row>
    <row r="20849" spans="1:8" ht="17.100000000000001" customHeight="1">
      <c r="A20849" s="323" t="s">
        <v>63</v>
      </c>
      <c r="B20849" s="302" t="s">
        <v>31</v>
      </c>
      <c r="C20849" s="325" t="s">
        <v>399</v>
      </c>
      <c r="D20849" s="325">
        <v>193.5</v>
      </c>
      <c r="E20849" s="46">
        <v>37000</v>
      </c>
      <c r="F20849" s="130">
        <f t="shared" si="326"/>
        <v>7159500</v>
      </c>
      <c r="G20849" s="86">
        <f>F20849</f>
        <v>7159500</v>
      </c>
      <c r="H20849" s="277" t="s">
        <v>2474</v>
      </c>
    </row>
    <row r="20850" spans="1:8" ht="17.100000000000001" customHeight="1">
      <c r="A20850" s="323"/>
      <c r="B20850" s="302"/>
      <c r="C20850" s="325"/>
      <c r="D20850" s="325"/>
      <c r="E20850" s="46"/>
      <c r="F20850" s="130">
        <f t="shared" si="326"/>
        <v>0</v>
      </c>
      <c r="G20850" s="69"/>
    </row>
    <row r="20851" spans="1:8" ht="17.100000000000001" customHeight="1">
      <c r="A20851" s="323" t="s">
        <v>2454</v>
      </c>
      <c r="B20851" s="302" t="s">
        <v>31</v>
      </c>
      <c r="C20851" s="325" t="s">
        <v>447</v>
      </c>
      <c r="D20851" s="325">
        <v>46.9</v>
      </c>
      <c r="E20851" s="46">
        <v>35500</v>
      </c>
      <c r="F20851" s="130">
        <f t="shared" si="326"/>
        <v>1664950</v>
      </c>
      <c r="G20851" s="86">
        <f>F20851</f>
        <v>1664950</v>
      </c>
      <c r="H20851" s="277" t="s">
        <v>2474</v>
      </c>
    </row>
    <row r="20852" spans="1:8" ht="17.100000000000001" customHeight="1">
      <c r="A20852" s="323"/>
      <c r="B20852" s="302"/>
      <c r="C20852" s="325"/>
      <c r="D20852" s="325"/>
      <c r="E20852" s="46"/>
      <c r="F20852" s="130">
        <f t="shared" si="326"/>
        <v>0</v>
      </c>
      <c r="G20852" s="69"/>
    </row>
    <row r="20853" spans="1:8" ht="17.100000000000001" customHeight="1">
      <c r="A20853" s="323" t="s">
        <v>51</v>
      </c>
      <c r="B20853" s="302" t="s">
        <v>31</v>
      </c>
      <c r="C20853" s="325" t="s">
        <v>442</v>
      </c>
      <c r="D20853" s="325">
        <v>101</v>
      </c>
      <c r="E20853" s="46">
        <v>31000</v>
      </c>
      <c r="F20853" s="130">
        <f t="shared" si="326"/>
        <v>3131000</v>
      </c>
      <c r="G20853" s="86">
        <f>SUM(F20853:F20857)</f>
        <v>21706800</v>
      </c>
      <c r="H20853" s="277" t="s">
        <v>2474</v>
      </c>
    </row>
    <row r="20854" spans="1:8" ht="17.100000000000001" customHeight="1">
      <c r="A20854" s="323"/>
      <c r="B20854" s="302" t="s">
        <v>31</v>
      </c>
      <c r="C20854" s="325" t="s">
        <v>974</v>
      </c>
      <c r="D20854" s="325">
        <v>94</v>
      </c>
      <c r="E20854" s="46">
        <v>34500</v>
      </c>
      <c r="F20854" s="130">
        <f t="shared" si="326"/>
        <v>3243000</v>
      </c>
      <c r="G20854" s="69"/>
    </row>
    <row r="20855" spans="1:8" ht="17.100000000000001" customHeight="1">
      <c r="A20855" s="323"/>
      <c r="B20855" s="302" t="s">
        <v>31</v>
      </c>
      <c r="C20855" s="325" t="s">
        <v>1069</v>
      </c>
      <c r="D20855" s="325">
        <v>202.4</v>
      </c>
      <c r="E20855" s="46">
        <v>34500</v>
      </c>
      <c r="F20855" s="130">
        <f t="shared" si="326"/>
        <v>6982800</v>
      </c>
      <c r="G20855" s="69"/>
    </row>
    <row r="20856" spans="1:8" ht="17.100000000000001" customHeight="1">
      <c r="A20856" s="323"/>
      <c r="B20856" s="302" t="s">
        <v>31</v>
      </c>
      <c r="C20856" s="325" t="s">
        <v>3939</v>
      </c>
      <c r="D20856" s="325">
        <v>150</v>
      </c>
      <c r="E20856" s="46">
        <v>32000</v>
      </c>
      <c r="F20856" s="130">
        <f t="shared" si="326"/>
        <v>4800000</v>
      </c>
      <c r="G20856" s="69"/>
    </row>
    <row r="20857" spans="1:8" ht="17.100000000000001" customHeight="1">
      <c r="A20857" s="323"/>
      <c r="B20857" s="302" t="s">
        <v>31</v>
      </c>
      <c r="C20857" s="325" t="s">
        <v>158</v>
      </c>
      <c r="D20857" s="325">
        <v>100</v>
      </c>
      <c r="E20857" s="46">
        <v>35500</v>
      </c>
      <c r="F20857" s="130">
        <f t="shared" si="326"/>
        <v>3550000</v>
      </c>
      <c r="G20857" s="69"/>
    </row>
    <row r="20858" spans="1:8" ht="17.100000000000001" customHeight="1">
      <c r="A20858" s="323"/>
      <c r="B20858" s="302"/>
      <c r="C20858" s="325"/>
      <c r="D20858" s="325"/>
      <c r="E20858" s="46"/>
      <c r="F20858" s="130">
        <f t="shared" si="326"/>
        <v>0</v>
      </c>
      <c r="G20858" s="69"/>
    </row>
    <row r="20859" spans="1:8" ht="17.100000000000001" customHeight="1">
      <c r="A20859" s="323" t="s">
        <v>178</v>
      </c>
      <c r="B20859" s="302" t="s">
        <v>13</v>
      </c>
      <c r="C20859" s="325" t="s">
        <v>3765</v>
      </c>
      <c r="D20859" s="325">
        <v>65</v>
      </c>
      <c r="E20859" s="46">
        <v>32500</v>
      </c>
      <c r="F20859" s="130">
        <f t="shared" si="326"/>
        <v>2112500</v>
      </c>
      <c r="G20859" s="86">
        <f>SUM(F20859:F20865)</f>
        <v>20359450</v>
      </c>
      <c r="H20859" s="277" t="s">
        <v>2474</v>
      </c>
    </row>
    <row r="20860" spans="1:8" ht="17.100000000000001" customHeight="1">
      <c r="A20860" s="323"/>
      <c r="B20860" s="302" t="s">
        <v>13</v>
      </c>
      <c r="C20860" s="325" t="s">
        <v>633</v>
      </c>
      <c r="D20860" s="325">
        <v>158.80000000000001</v>
      </c>
      <c r="E20860" s="46">
        <v>33000</v>
      </c>
      <c r="F20860" s="130">
        <f t="shared" si="326"/>
        <v>5240400</v>
      </c>
      <c r="G20860" s="69"/>
    </row>
    <row r="20861" spans="1:8" ht="17.100000000000001" customHeight="1">
      <c r="A20861" s="323"/>
      <c r="B20861" s="302" t="s">
        <v>23</v>
      </c>
      <c r="C20861" s="325" t="s">
        <v>479</v>
      </c>
      <c r="D20861" s="325">
        <v>101.5</v>
      </c>
      <c r="E20861" s="46">
        <v>36500</v>
      </c>
      <c r="F20861" s="130">
        <f t="shared" si="326"/>
        <v>3704750</v>
      </c>
      <c r="G20861" s="69"/>
    </row>
    <row r="20862" spans="1:8" ht="17.100000000000001" customHeight="1">
      <c r="A20862" s="323"/>
      <c r="B20862" s="302" t="s">
        <v>31</v>
      </c>
      <c r="C20862" s="325" t="s">
        <v>1483</v>
      </c>
      <c r="D20862" s="325">
        <v>52.7</v>
      </c>
      <c r="E20862" s="46">
        <v>37000</v>
      </c>
      <c r="F20862" s="130">
        <f t="shared" si="326"/>
        <v>1949900</v>
      </c>
      <c r="G20862" s="69"/>
    </row>
    <row r="20863" spans="1:8" ht="17.100000000000001" customHeight="1">
      <c r="A20863" s="323"/>
      <c r="B20863" s="302" t="s">
        <v>31</v>
      </c>
      <c r="C20863" s="325" t="s">
        <v>3940</v>
      </c>
      <c r="D20863" s="325">
        <v>49.7</v>
      </c>
      <c r="E20863" s="46">
        <v>37000</v>
      </c>
      <c r="F20863" s="130">
        <f t="shared" si="326"/>
        <v>1838900</v>
      </c>
      <c r="G20863" s="69"/>
    </row>
    <row r="20864" spans="1:8" ht="17.100000000000001" customHeight="1">
      <c r="A20864" s="323"/>
      <c r="B20864" s="302" t="s">
        <v>31</v>
      </c>
      <c r="C20864" s="325" t="s">
        <v>1886</v>
      </c>
      <c r="D20864" s="325">
        <v>100</v>
      </c>
      <c r="E20864" s="46">
        <v>37000</v>
      </c>
      <c r="F20864" s="130">
        <f t="shared" si="326"/>
        <v>3700000</v>
      </c>
      <c r="G20864" s="69"/>
    </row>
    <row r="20865" spans="1:8" ht="17.100000000000001" customHeight="1">
      <c r="A20865" s="323"/>
      <c r="B20865" s="302" t="s">
        <v>31</v>
      </c>
      <c r="C20865" s="325" t="s">
        <v>1312</v>
      </c>
      <c r="D20865" s="325">
        <v>49</v>
      </c>
      <c r="E20865" s="46">
        <v>37000</v>
      </c>
      <c r="F20865" s="130">
        <f t="shared" si="326"/>
        <v>1813000</v>
      </c>
      <c r="G20865" s="69"/>
    </row>
    <row r="20866" spans="1:8" ht="17.100000000000001" customHeight="1">
      <c r="A20866" s="323"/>
      <c r="B20866" s="302"/>
      <c r="C20866" s="325"/>
      <c r="D20866" s="325"/>
      <c r="E20866" s="46"/>
      <c r="F20866" s="130">
        <f t="shared" si="326"/>
        <v>0</v>
      </c>
      <c r="G20866" s="69"/>
    </row>
    <row r="20867" spans="1:8" ht="17.100000000000001" customHeight="1">
      <c r="A20867" s="323" t="s">
        <v>517</v>
      </c>
      <c r="B20867" s="302" t="s">
        <v>164</v>
      </c>
      <c r="C20867" s="325" t="s">
        <v>807</v>
      </c>
      <c r="D20867" s="325">
        <v>406</v>
      </c>
      <c r="E20867" s="46">
        <v>33500</v>
      </c>
      <c r="F20867" s="130">
        <f t="shared" si="326"/>
        <v>13601000</v>
      </c>
      <c r="G20867" s="86">
        <f>SUM(F20867:F20868)</f>
        <v>25868700</v>
      </c>
      <c r="H20867" s="277" t="s">
        <v>2474</v>
      </c>
    </row>
    <row r="20868" spans="1:8" ht="17.100000000000001" customHeight="1">
      <c r="A20868" s="323"/>
      <c r="B20868" s="302" t="s">
        <v>164</v>
      </c>
      <c r="C20868" s="325" t="s">
        <v>908</v>
      </c>
      <c r="D20868" s="325">
        <v>366.2</v>
      </c>
      <c r="E20868" s="46">
        <v>33500</v>
      </c>
      <c r="F20868" s="130">
        <f t="shared" si="326"/>
        <v>12267700</v>
      </c>
      <c r="G20868" s="69"/>
    </row>
    <row r="20869" spans="1:8" ht="17.100000000000001" customHeight="1">
      <c r="A20869" s="323"/>
      <c r="B20869" s="302"/>
      <c r="C20869" s="325"/>
      <c r="D20869" s="325"/>
      <c r="E20869" s="46"/>
      <c r="F20869" s="130">
        <f t="shared" si="326"/>
        <v>0</v>
      </c>
      <c r="G20869" s="69"/>
    </row>
    <row r="20870" spans="1:8" ht="17.100000000000001" customHeight="1">
      <c r="A20870" s="323" t="s">
        <v>90</v>
      </c>
      <c r="B20870" s="302" t="s">
        <v>31</v>
      </c>
      <c r="C20870" s="325" t="s">
        <v>908</v>
      </c>
      <c r="D20870" s="325">
        <v>1196.7</v>
      </c>
      <c r="E20870" s="46">
        <v>35500</v>
      </c>
      <c r="F20870" s="130">
        <f t="shared" si="326"/>
        <v>42482850</v>
      </c>
      <c r="G20870" s="86">
        <f>SUM(F20870:F20872)</f>
        <v>63754600</v>
      </c>
      <c r="H20870" s="277" t="s">
        <v>2474</v>
      </c>
    </row>
    <row r="20871" spans="1:8" ht="17.100000000000001" customHeight="1">
      <c r="A20871" s="323"/>
      <c r="B20871" s="302" t="s">
        <v>31</v>
      </c>
      <c r="C20871" s="325" t="s">
        <v>1232</v>
      </c>
      <c r="D20871" s="325">
        <v>251.5</v>
      </c>
      <c r="E20871" s="46">
        <v>35500</v>
      </c>
      <c r="F20871" s="130">
        <f t="shared" si="326"/>
        <v>8928250</v>
      </c>
      <c r="G20871" s="69"/>
    </row>
    <row r="20872" spans="1:8" ht="17.100000000000001" customHeight="1">
      <c r="A20872" s="323"/>
      <c r="B20872" s="302" t="s">
        <v>230</v>
      </c>
      <c r="C20872" s="325" t="s">
        <v>3411</v>
      </c>
      <c r="D20872" s="325">
        <v>316.5</v>
      </c>
      <c r="E20872" s="46">
        <v>39000</v>
      </c>
      <c r="F20872" s="130">
        <f t="shared" si="326"/>
        <v>12343500</v>
      </c>
      <c r="G20872" s="69"/>
    </row>
    <row r="20873" spans="1:8" ht="17.100000000000001" customHeight="1">
      <c r="A20873" s="323"/>
      <c r="B20873" s="302"/>
      <c r="C20873" s="325"/>
      <c r="D20873" s="325"/>
      <c r="E20873" s="46"/>
      <c r="F20873" s="130">
        <f t="shared" si="326"/>
        <v>0</v>
      </c>
      <c r="G20873" s="69"/>
    </row>
    <row r="20874" spans="1:8" ht="17.100000000000001" customHeight="1">
      <c r="A20874" s="323" t="s">
        <v>2287</v>
      </c>
      <c r="B20874" s="302" t="s">
        <v>233</v>
      </c>
      <c r="C20874" s="325" t="s">
        <v>749</v>
      </c>
      <c r="D20874" s="325">
        <v>10</v>
      </c>
      <c r="E20874" s="46">
        <v>41500</v>
      </c>
      <c r="F20874" s="130">
        <f t="shared" si="326"/>
        <v>415000</v>
      </c>
      <c r="G20874" s="86">
        <f>F20874</f>
        <v>415000</v>
      </c>
      <c r="H20874" s="277" t="s">
        <v>2474</v>
      </c>
    </row>
    <row r="20875" spans="1:8" ht="17.100000000000001" customHeight="1">
      <c r="A20875" s="323"/>
      <c r="B20875" s="302"/>
      <c r="C20875" s="325"/>
      <c r="D20875" s="325"/>
      <c r="E20875" s="46"/>
      <c r="F20875" s="130">
        <f t="shared" si="326"/>
        <v>0</v>
      </c>
      <c r="G20875" s="69"/>
    </row>
    <row r="20876" spans="1:8" ht="17.100000000000001" customHeight="1">
      <c r="A20876" s="323" t="s">
        <v>235</v>
      </c>
      <c r="B20876" s="302" t="s">
        <v>376</v>
      </c>
      <c r="C20876" s="325" t="s">
        <v>514</v>
      </c>
      <c r="D20876" s="325">
        <v>57.5</v>
      </c>
      <c r="E20876" s="46">
        <v>31000</v>
      </c>
      <c r="F20876" s="130">
        <f t="shared" si="326"/>
        <v>1782500</v>
      </c>
      <c r="G20876" s="86">
        <f>F20876</f>
        <v>1782500</v>
      </c>
      <c r="H20876" s="277" t="s">
        <v>2474</v>
      </c>
    </row>
    <row r="20877" spans="1:8" ht="17.100000000000001" customHeight="1">
      <c r="A20877" s="323"/>
      <c r="B20877" s="302"/>
      <c r="C20877" s="325"/>
      <c r="D20877" s="325"/>
      <c r="E20877" s="46"/>
      <c r="F20877" s="130">
        <f t="shared" si="326"/>
        <v>0</v>
      </c>
      <c r="G20877" s="69"/>
    </row>
    <row r="20878" spans="1:8" ht="17.100000000000001" customHeight="1">
      <c r="A20878" s="323" t="s">
        <v>258</v>
      </c>
      <c r="B20878" s="302" t="s">
        <v>23</v>
      </c>
      <c r="C20878" s="325" t="s">
        <v>214</v>
      </c>
      <c r="D20878" s="325">
        <v>50</v>
      </c>
      <c r="E20878" s="46">
        <v>35000</v>
      </c>
      <c r="F20878" s="130">
        <f t="shared" si="326"/>
        <v>1750000</v>
      </c>
      <c r="G20878" s="86">
        <f>SUM(F20878:F20879)</f>
        <v>3601500</v>
      </c>
    </row>
    <row r="20879" spans="1:8" ht="17.100000000000001" customHeight="1">
      <c r="A20879" s="323"/>
      <c r="B20879" s="302" t="s">
        <v>23</v>
      </c>
      <c r="C20879" s="325" t="s">
        <v>150</v>
      </c>
      <c r="D20879" s="325">
        <v>52.9</v>
      </c>
      <c r="E20879" s="46">
        <v>35000</v>
      </c>
      <c r="F20879" s="130">
        <f t="shared" si="326"/>
        <v>1851500</v>
      </c>
      <c r="G20879" s="69"/>
    </row>
    <row r="20880" spans="1:8" ht="17.100000000000001" customHeight="1">
      <c r="A20880" s="323"/>
      <c r="B20880" s="302"/>
      <c r="C20880" s="325"/>
      <c r="D20880" s="325"/>
      <c r="E20880" s="46"/>
      <c r="F20880" s="130">
        <f t="shared" si="326"/>
        <v>0</v>
      </c>
      <c r="G20880" s="69"/>
    </row>
    <row r="20881" spans="1:8" ht="17.100000000000001" customHeight="1">
      <c r="A20881" s="323" t="s">
        <v>2448</v>
      </c>
      <c r="B20881" s="302" t="s">
        <v>23</v>
      </c>
      <c r="C20881" s="325" t="s">
        <v>391</v>
      </c>
      <c r="D20881" s="325">
        <v>16</v>
      </c>
      <c r="E20881" s="46">
        <v>34000</v>
      </c>
      <c r="F20881" s="130">
        <f t="shared" si="326"/>
        <v>544000</v>
      </c>
      <c r="G20881" s="86">
        <f>SUM(F20881:F20884)</f>
        <v>8344150</v>
      </c>
      <c r="H20881" s="277" t="s">
        <v>2474</v>
      </c>
    </row>
    <row r="20882" spans="1:8" ht="17.100000000000001" customHeight="1">
      <c r="A20882" s="323"/>
      <c r="B20882" s="302" t="s">
        <v>23</v>
      </c>
      <c r="C20882" s="325" t="s">
        <v>937</v>
      </c>
      <c r="D20882" s="325">
        <v>96.5</v>
      </c>
      <c r="E20882" s="46">
        <v>34000</v>
      </c>
      <c r="F20882" s="130">
        <f t="shared" si="326"/>
        <v>3281000</v>
      </c>
      <c r="G20882" s="69"/>
    </row>
    <row r="20883" spans="1:8" ht="17.100000000000001" customHeight="1">
      <c r="A20883" s="323"/>
      <c r="B20883" s="302" t="s">
        <v>31</v>
      </c>
      <c r="C20883" s="325" t="s">
        <v>443</v>
      </c>
      <c r="D20883" s="325">
        <v>25</v>
      </c>
      <c r="E20883" s="46">
        <v>35500</v>
      </c>
      <c r="F20883" s="130">
        <f t="shared" si="326"/>
        <v>887500</v>
      </c>
      <c r="G20883" s="69"/>
    </row>
    <row r="20884" spans="1:8" ht="17.100000000000001" customHeight="1">
      <c r="A20884" s="323"/>
      <c r="B20884" s="302" t="s">
        <v>31</v>
      </c>
      <c r="C20884" s="325" t="s">
        <v>3942</v>
      </c>
      <c r="D20884" s="325">
        <v>102.3</v>
      </c>
      <c r="E20884" s="46">
        <v>35500</v>
      </c>
      <c r="F20884" s="130">
        <f t="shared" si="326"/>
        <v>3631650</v>
      </c>
      <c r="G20884" s="69"/>
    </row>
    <row r="20885" spans="1:8" ht="17.100000000000001" customHeight="1">
      <c r="A20885" s="323"/>
      <c r="B20885" s="302"/>
      <c r="C20885" s="325"/>
      <c r="D20885" s="325"/>
      <c r="E20885" s="46"/>
      <c r="F20885" s="130">
        <f t="shared" si="326"/>
        <v>0</v>
      </c>
      <c r="G20885" s="69"/>
    </row>
    <row r="20886" spans="1:8" ht="17.100000000000001" customHeight="1">
      <c r="A20886" s="323" t="s">
        <v>52</v>
      </c>
      <c r="B20886" s="302" t="s">
        <v>208</v>
      </c>
      <c r="C20886" s="325" t="s">
        <v>54</v>
      </c>
      <c r="D20886" s="325">
        <v>725</v>
      </c>
      <c r="E20886" s="46">
        <v>37900</v>
      </c>
      <c r="F20886" s="130">
        <f t="shared" si="326"/>
        <v>27477500</v>
      </c>
      <c r="G20886" s="86">
        <f>SUM(F20886:F20887)</f>
        <v>28614500</v>
      </c>
      <c r="H20886" s="277" t="s">
        <v>2474</v>
      </c>
    </row>
    <row r="20887" spans="1:8" ht="17.100000000000001" customHeight="1">
      <c r="A20887" s="323"/>
      <c r="B20887" s="302" t="s">
        <v>208</v>
      </c>
      <c r="C20887" s="325" t="s">
        <v>3907</v>
      </c>
      <c r="D20887" s="325">
        <v>30</v>
      </c>
      <c r="E20887" s="46">
        <v>37900</v>
      </c>
      <c r="F20887" s="130">
        <f t="shared" si="326"/>
        <v>1137000</v>
      </c>
      <c r="G20887" s="69"/>
    </row>
    <row r="20888" spans="1:8" ht="17.100000000000001" customHeight="1">
      <c r="A20888" s="323"/>
      <c r="B20888" s="302"/>
      <c r="C20888" s="325"/>
      <c r="D20888" s="325"/>
      <c r="E20888" s="46"/>
      <c r="F20888" s="130">
        <f t="shared" si="326"/>
        <v>0</v>
      </c>
      <c r="G20888" s="69"/>
    </row>
    <row r="20889" spans="1:8" ht="17.100000000000001" customHeight="1">
      <c r="A20889" s="323" t="s">
        <v>2300</v>
      </c>
      <c r="B20889" s="439" t="s">
        <v>315</v>
      </c>
      <c r="C20889" s="430" t="s">
        <v>3761</v>
      </c>
      <c r="D20889" s="430">
        <v>-31.5</v>
      </c>
      <c r="E20889" s="54">
        <v>31000</v>
      </c>
      <c r="F20889" s="140">
        <f>E20889*D20889</f>
        <v>-976500</v>
      </c>
      <c r="G20889" s="86">
        <f>F20889</f>
        <v>-976500</v>
      </c>
    </row>
    <row r="20890" spans="1:8" ht="17.100000000000001" customHeight="1">
      <c r="A20890" s="323"/>
      <c r="B20890" s="302"/>
      <c r="C20890" s="325"/>
      <c r="D20890" s="325"/>
      <c r="E20890" s="46"/>
      <c r="F20890" s="130">
        <f t="shared" ref="F20890:F20960" si="327">E20890*D20890</f>
        <v>0</v>
      </c>
      <c r="G20890" s="69"/>
    </row>
    <row r="20891" spans="1:8" ht="17.100000000000001" customHeight="1">
      <c r="A20891" s="323" t="s">
        <v>210</v>
      </c>
      <c r="B20891" s="302" t="s">
        <v>23</v>
      </c>
      <c r="C20891" s="325" t="s">
        <v>618</v>
      </c>
      <c r="D20891" s="325">
        <v>294.39999999999998</v>
      </c>
      <c r="E20891" s="46">
        <v>31500</v>
      </c>
      <c r="F20891" s="130">
        <f t="shared" si="327"/>
        <v>9273600</v>
      </c>
      <c r="G20891" s="86">
        <f>SUM(F20891:F20897)</f>
        <v>32640900</v>
      </c>
      <c r="H20891" s="277" t="s">
        <v>2474</v>
      </c>
    </row>
    <row r="20892" spans="1:8" ht="17.100000000000001" customHeight="1">
      <c r="A20892" s="323"/>
      <c r="B20892" s="302" t="s">
        <v>212</v>
      </c>
      <c r="C20892" s="325" t="s">
        <v>214</v>
      </c>
      <c r="D20892" s="325">
        <v>283.39999999999998</v>
      </c>
      <c r="E20892" s="46">
        <v>36500</v>
      </c>
      <c r="F20892" s="130">
        <f t="shared" si="327"/>
        <v>10344100</v>
      </c>
      <c r="G20892" s="69"/>
    </row>
    <row r="20893" spans="1:8" ht="17.100000000000001" customHeight="1">
      <c r="A20893" s="323"/>
      <c r="B20893" s="302" t="s">
        <v>31</v>
      </c>
      <c r="C20893" s="325" t="s">
        <v>171</v>
      </c>
      <c r="D20893" s="325">
        <v>35</v>
      </c>
      <c r="E20893" s="46">
        <v>36500</v>
      </c>
      <c r="F20893" s="130">
        <f t="shared" si="327"/>
        <v>1277500</v>
      </c>
      <c r="G20893" s="69"/>
    </row>
    <row r="20894" spans="1:8" ht="17.100000000000001" customHeight="1">
      <c r="A20894" s="323"/>
      <c r="B20894" s="302" t="s">
        <v>31</v>
      </c>
      <c r="C20894" s="325" t="s">
        <v>59</v>
      </c>
      <c r="D20894" s="325">
        <v>125</v>
      </c>
      <c r="E20894" s="46">
        <v>36500</v>
      </c>
      <c r="F20894" s="130">
        <f t="shared" si="327"/>
        <v>4562500</v>
      </c>
      <c r="G20894" s="69"/>
    </row>
    <row r="20895" spans="1:8" ht="17.100000000000001" customHeight="1">
      <c r="A20895" s="323"/>
      <c r="B20895" s="302" t="s">
        <v>31</v>
      </c>
      <c r="C20895" s="325" t="s">
        <v>287</v>
      </c>
      <c r="D20895" s="325">
        <v>50</v>
      </c>
      <c r="E20895" s="46">
        <v>36500</v>
      </c>
      <c r="F20895" s="130">
        <f t="shared" si="327"/>
        <v>1825000</v>
      </c>
      <c r="G20895" s="69"/>
    </row>
    <row r="20896" spans="1:8" ht="17.100000000000001" customHeight="1">
      <c r="A20896" s="323"/>
      <c r="B20896" s="302" t="s">
        <v>31</v>
      </c>
      <c r="C20896" s="325" t="s">
        <v>339</v>
      </c>
      <c r="D20896" s="325">
        <v>50</v>
      </c>
      <c r="E20896" s="46">
        <v>36500</v>
      </c>
      <c r="F20896" s="130">
        <f t="shared" si="327"/>
        <v>1825000</v>
      </c>
      <c r="G20896" s="69"/>
    </row>
    <row r="20897" spans="1:7" ht="17.100000000000001" customHeight="1">
      <c r="A20897" s="533"/>
      <c r="B20897" s="440" t="s">
        <v>31</v>
      </c>
      <c r="C20897" s="382" t="s">
        <v>238</v>
      </c>
      <c r="D20897" s="382">
        <v>96.8</v>
      </c>
      <c r="E20897" s="59">
        <v>36500</v>
      </c>
      <c r="F20897" s="132">
        <f t="shared" si="327"/>
        <v>3533200</v>
      </c>
      <c r="G20897" s="92"/>
    </row>
    <row r="20898" spans="1:7" ht="18" customHeight="1">
      <c r="A20898" s="526"/>
      <c r="B20898" s="435"/>
      <c r="C20898" s="484"/>
      <c r="D20898" s="484"/>
      <c r="E20898" s="113"/>
      <c r="F20898" s="126"/>
      <c r="G20898" s="9"/>
    </row>
    <row r="20899" spans="1:7" ht="18" customHeight="1">
      <c r="A20899" s="537">
        <v>42585</v>
      </c>
      <c r="B20899" s="355"/>
      <c r="C20899" s="491" t="s">
        <v>398</v>
      </c>
      <c r="D20899" s="525"/>
      <c r="F20899" s="127"/>
    </row>
    <row r="20900" spans="1:7" ht="18" customHeight="1">
      <c r="A20900" s="531" t="s">
        <v>3125</v>
      </c>
      <c r="B20900" s="436" t="s">
        <v>134</v>
      </c>
      <c r="C20900" s="494" t="s">
        <v>152</v>
      </c>
      <c r="D20900" s="527">
        <f>SUM(D20901:D20996)</f>
        <v>8197.4</v>
      </c>
      <c r="E20900" s="166"/>
      <c r="F20900" s="166">
        <f>SUM(F20901:F20996)</f>
        <v>296087350</v>
      </c>
      <c r="G20900" s="166">
        <f>SUM(G20901:G20996)</f>
        <v>296087350</v>
      </c>
    </row>
    <row r="20901" spans="1:7" ht="18" customHeight="1">
      <c r="A20901" s="532" t="s">
        <v>2475</v>
      </c>
      <c r="B20901" s="441" t="s">
        <v>31</v>
      </c>
      <c r="C20901" s="492" t="s">
        <v>62</v>
      </c>
      <c r="D20901" s="492">
        <v>200</v>
      </c>
      <c r="E20901" s="62">
        <v>35500</v>
      </c>
      <c r="F20901" s="139">
        <f t="shared" si="327"/>
        <v>7100000</v>
      </c>
      <c r="G20901" s="85">
        <f>F20901</f>
        <v>7100000</v>
      </c>
    </row>
    <row r="20902" spans="1:7" ht="18" customHeight="1">
      <c r="A20902" s="323"/>
      <c r="B20902" s="302"/>
      <c r="C20902" s="325"/>
      <c r="D20902" s="325"/>
      <c r="E20902" s="46"/>
      <c r="F20902" s="130">
        <f t="shared" si="327"/>
        <v>0</v>
      </c>
      <c r="G20902" s="69"/>
    </row>
    <row r="20903" spans="1:7" ht="18" customHeight="1">
      <c r="A20903" s="323" t="s">
        <v>3186</v>
      </c>
      <c r="B20903" s="302" t="s">
        <v>31</v>
      </c>
      <c r="C20903" s="325" t="s">
        <v>3946</v>
      </c>
      <c r="D20903" s="325">
        <v>50</v>
      </c>
      <c r="E20903" s="46">
        <v>33000</v>
      </c>
      <c r="F20903" s="130">
        <f t="shared" si="327"/>
        <v>1650000</v>
      </c>
      <c r="G20903" s="86">
        <f>SUM(F20903:F20904)</f>
        <v>3300000</v>
      </c>
    </row>
    <row r="20904" spans="1:7" ht="18" customHeight="1">
      <c r="A20904" s="323"/>
      <c r="B20904" s="302" t="s">
        <v>31</v>
      </c>
      <c r="C20904" s="325" t="s">
        <v>3947</v>
      </c>
      <c r="D20904" s="325">
        <v>50</v>
      </c>
      <c r="E20904" s="46">
        <v>33000</v>
      </c>
      <c r="F20904" s="130">
        <f t="shared" si="327"/>
        <v>1650000</v>
      </c>
      <c r="G20904" s="69"/>
    </row>
    <row r="20905" spans="1:7" ht="18" customHeight="1">
      <c r="A20905" s="323"/>
      <c r="B20905" s="302"/>
      <c r="C20905" s="325"/>
      <c r="D20905" s="325"/>
      <c r="E20905" s="46"/>
      <c r="F20905" s="130">
        <f t="shared" si="327"/>
        <v>0</v>
      </c>
      <c r="G20905" s="69"/>
    </row>
    <row r="20906" spans="1:7" ht="18" customHeight="1">
      <c r="A20906" s="323" t="s">
        <v>2141</v>
      </c>
      <c r="B20906" s="302" t="s">
        <v>13</v>
      </c>
      <c r="C20906" s="325" t="s">
        <v>60</v>
      </c>
      <c r="D20906" s="325">
        <v>30</v>
      </c>
      <c r="E20906" s="46">
        <v>31000</v>
      </c>
      <c r="F20906" s="130">
        <f t="shared" si="327"/>
        <v>930000</v>
      </c>
      <c r="G20906" s="86">
        <f>SUM(F20906:F20908)</f>
        <v>2480000</v>
      </c>
    </row>
    <row r="20907" spans="1:7" ht="18" customHeight="1">
      <c r="A20907" s="323"/>
      <c r="B20907" s="302" t="s">
        <v>13</v>
      </c>
      <c r="C20907" s="325" t="s">
        <v>46</v>
      </c>
      <c r="D20907" s="325">
        <v>20</v>
      </c>
      <c r="E20907" s="46">
        <v>31000</v>
      </c>
      <c r="F20907" s="130">
        <f t="shared" si="327"/>
        <v>620000</v>
      </c>
      <c r="G20907" s="69"/>
    </row>
    <row r="20908" spans="1:7" ht="18" customHeight="1">
      <c r="A20908" s="323"/>
      <c r="B20908" s="302" t="s">
        <v>13</v>
      </c>
      <c r="C20908" s="325" t="s">
        <v>75</v>
      </c>
      <c r="D20908" s="325">
        <v>30</v>
      </c>
      <c r="E20908" s="46">
        <v>31000</v>
      </c>
      <c r="F20908" s="130">
        <f t="shared" si="327"/>
        <v>930000</v>
      </c>
      <c r="G20908" s="69"/>
    </row>
    <row r="20909" spans="1:7" ht="18" customHeight="1">
      <c r="A20909" s="323"/>
      <c r="B20909" s="302"/>
      <c r="C20909" s="325"/>
      <c r="D20909" s="325"/>
      <c r="E20909" s="46"/>
      <c r="F20909" s="130">
        <f t="shared" si="327"/>
        <v>0</v>
      </c>
      <c r="G20909" s="69"/>
    </row>
    <row r="20910" spans="1:7" ht="18" customHeight="1">
      <c r="A20910" s="323" t="s">
        <v>2626</v>
      </c>
      <c r="B20910" s="302" t="s">
        <v>31</v>
      </c>
      <c r="C20910" s="325" t="s">
        <v>2400</v>
      </c>
      <c r="D20910" s="325">
        <v>49.7</v>
      </c>
      <c r="E20910" s="46">
        <v>34000</v>
      </c>
      <c r="F20910" s="130">
        <f t="shared" si="327"/>
        <v>1689800</v>
      </c>
      <c r="G20910" s="86">
        <f>F20910</f>
        <v>1689800</v>
      </c>
    </row>
    <row r="20911" spans="1:7" ht="18" customHeight="1">
      <c r="A20911" s="323"/>
      <c r="B20911" s="302"/>
      <c r="C20911" s="325"/>
      <c r="D20911" s="325"/>
      <c r="E20911" s="46"/>
      <c r="F20911" s="130">
        <f t="shared" si="327"/>
        <v>0</v>
      </c>
      <c r="G20911" s="69"/>
    </row>
    <row r="20912" spans="1:7" ht="18" customHeight="1">
      <c r="A20912" s="323" t="s">
        <v>3955</v>
      </c>
      <c r="B20912" s="302" t="s">
        <v>31</v>
      </c>
      <c r="C20912" s="325" t="s">
        <v>3956</v>
      </c>
      <c r="D20912" s="325">
        <v>102</v>
      </c>
      <c r="E20912" s="46">
        <v>36000</v>
      </c>
      <c r="F20912" s="130">
        <f t="shared" si="327"/>
        <v>3672000</v>
      </c>
      <c r="G20912" s="86">
        <f>F20912</f>
        <v>3672000</v>
      </c>
    </row>
    <row r="20913" spans="1:9" ht="18" customHeight="1">
      <c r="A20913" s="323"/>
      <c r="B20913" s="302"/>
      <c r="C20913" s="325"/>
      <c r="D20913" s="325"/>
      <c r="E20913" s="46"/>
      <c r="F20913" s="130">
        <f t="shared" si="327"/>
        <v>0</v>
      </c>
      <c r="G20913" s="69"/>
    </row>
    <row r="20914" spans="1:9" ht="18" customHeight="1">
      <c r="A20914" s="323" t="s">
        <v>2305</v>
      </c>
      <c r="B20914" s="444" t="s">
        <v>16</v>
      </c>
      <c r="C20914" s="482" t="s">
        <v>3945</v>
      </c>
      <c r="D20914" s="482">
        <v>52</v>
      </c>
      <c r="E20914" s="116">
        <v>38000</v>
      </c>
      <c r="F20914" s="131">
        <f t="shared" si="327"/>
        <v>1976000</v>
      </c>
      <c r="G20914" s="86">
        <f>SUM(F20914:F20915)</f>
        <v>3526000</v>
      </c>
    </row>
    <row r="20915" spans="1:9" ht="18" customHeight="1">
      <c r="A20915" s="323"/>
      <c r="B20915" s="302" t="s">
        <v>13</v>
      </c>
      <c r="C20915" s="325" t="s">
        <v>59</v>
      </c>
      <c r="D20915" s="325">
        <v>50</v>
      </c>
      <c r="E20915" s="46">
        <v>31000</v>
      </c>
      <c r="F20915" s="130">
        <f t="shared" si="327"/>
        <v>1550000</v>
      </c>
      <c r="G20915" s="69"/>
    </row>
    <row r="20916" spans="1:9" ht="18" customHeight="1">
      <c r="A20916" s="323"/>
      <c r="B20916" s="302"/>
      <c r="C20916" s="325"/>
      <c r="D20916" s="325"/>
      <c r="E20916" s="46"/>
      <c r="F20916" s="130">
        <f t="shared" si="327"/>
        <v>0</v>
      </c>
      <c r="G20916" s="69"/>
    </row>
    <row r="20917" spans="1:9" ht="18" customHeight="1">
      <c r="A20917" s="323" t="s">
        <v>2349</v>
      </c>
      <c r="B20917" s="302" t="s">
        <v>13</v>
      </c>
      <c r="C20917" s="325" t="s">
        <v>339</v>
      </c>
      <c r="D20917" s="325">
        <v>390</v>
      </c>
      <c r="E20917" s="46">
        <v>30500</v>
      </c>
      <c r="F20917" s="130">
        <f t="shared" si="327"/>
        <v>11895000</v>
      </c>
      <c r="G20917" s="86">
        <f>SUM(F20917:F20918)</f>
        <v>12505000</v>
      </c>
    </row>
    <row r="20918" spans="1:9" ht="18" customHeight="1">
      <c r="A20918" s="323"/>
      <c r="B20918" s="302" t="s">
        <v>13</v>
      </c>
      <c r="C20918" s="325" t="s">
        <v>25</v>
      </c>
      <c r="D20918" s="325">
        <v>20</v>
      </c>
      <c r="E20918" s="46">
        <v>30500</v>
      </c>
      <c r="F20918" s="130">
        <f t="shared" si="327"/>
        <v>610000</v>
      </c>
      <c r="G20918" s="69"/>
    </row>
    <row r="20919" spans="1:9" ht="18" customHeight="1">
      <c r="A20919" s="323"/>
      <c r="B20919" s="302"/>
      <c r="C20919" s="325"/>
      <c r="D20919" s="325"/>
      <c r="E20919" s="46"/>
      <c r="F20919" s="130">
        <f t="shared" si="327"/>
        <v>0</v>
      </c>
      <c r="G20919" s="69"/>
    </row>
    <row r="20920" spans="1:9" ht="18" customHeight="1">
      <c r="A20920" s="323" t="s">
        <v>2273</v>
      </c>
      <c r="B20920" s="444" t="s">
        <v>363</v>
      </c>
      <c r="C20920" s="482" t="s">
        <v>267</v>
      </c>
      <c r="D20920" s="482">
        <v>180</v>
      </c>
      <c r="E20920" s="116">
        <v>57000</v>
      </c>
      <c r="F20920" s="131">
        <f t="shared" si="327"/>
        <v>10260000</v>
      </c>
      <c r="G20920" s="86">
        <f>F20920</f>
        <v>10260000</v>
      </c>
    </row>
    <row r="20921" spans="1:9" ht="18" customHeight="1">
      <c r="A20921" s="323"/>
      <c r="B20921" s="302"/>
      <c r="C20921" s="325"/>
      <c r="D20921" s="325"/>
      <c r="E20921" s="46"/>
      <c r="F20921" s="130">
        <f t="shared" si="327"/>
        <v>0</v>
      </c>
      <c r="G20921" s="69"/>
    </row>
    <row r="20922" spans="1:9" ht="18" customHeight="1">
      <c r="A20922" s="323" t="s">
        <v>51</v>
      </c>
      <c r="B20922" s="439" t="s">
        <v>1051</v>
      </c>
      <c r="C20922" s="430" t="s">
        <v>497</v>
      </c>
      <c r="D20922" s="430">
        <v>-50</v>
      </c>
      <c r="E20922" s="54">
        <v>35000</v>
      </c>
      <c r="F20922" s="140">
        <f>E20922*D20922</f>
        <v>-1750000</v>
      </c>
      <c r="G20922" s="86">
        <f>SUM(F20922:F20926)</f>
        <v>4854700</v>
      </c>
      <c r="I20922" s="284">
        <v>42571</v>
      </c>
    </row>
    <row r="20923" spans="1:9" ht="18" customHeight="1">
      <c r="A20923" s="323"/>
      <c r="B20923" s="439" t="s">
        <v>3943</v>
      </c>
      <c r="C20923" s="430" t="s">
        <v>3686</v>
      </c>
      <c r="D20923" s="430">
        <v>-60</v>
      </c>
      <c r="E20923" s="54">
        <v>33500</v>
      </c>
      <c r="F20923" s="140">
        <f>E20923*D20923</f>
        <v>-2010000</v>
      </c>
      <c r="G20923" s="69"/>
      <c r="I20923" s="429">
        <v>42567</v>
      </c>
    </row>
    <row r="20924" spans="1:9" ht="18" customHeight="1">
      <c r="A20924" s="323"/>
      <c r="B20924" s="302" t="s">
        <v>515</v>
      </c>
      <c r="C20924" s="325" t="s">
        <v>3949</v>
      </c>
      <c r="D20924" s="325">
        <v>108</v>
      </c>
      <c r="E20924" s="46">
        <v>30000</v>
      </c>
      <c r="F20924" s="130">
        <f t="shared" si="327"/>
        <v>3240000</v>
      </c>
      <c r="G20924" s="69"/>
      <c r="I20924" s="429"/>
    </row>
    <row r="20925" spans="1:9" ht="18" customHeight="1">
      <c r="A20925" s="323"/>
      <c r="B20925" s="302" t="s">
        <v>31</v>
      </c>
      <c r="C20925" s="325" t="s">
        <v>1042</v>
      </c>
      <c r="D20925" s="325">
        <v>47.7</v>
      </c>
      <c r="E20925" s="46">
        <v>35500</v>
      </c>
      <c r="F20925" s="130">
        <f t="shared" si="327"/>
        <v>1693350</v>
      </c>
      <c r="G20925" s="69"/>
      <c r="I20925" s="429"/>
    </row>
    <row r="20926" spans="1:9" ht="18" customHeight="1">
      <c r="A20926" s="323"/>
      <c r="B20926" s="302" t="s">
        <v>31</v>
      </c>
      <c r="C20926" s="325" t="s">
        <v>158</v>
      </c>
      <c r="D20926" s="325">
        <v>103.7</v>
      </c>
      <c r="E20926" s="46">
        <v>35500</v>
      </c>
      <c r="F20926" s="130">
        <f t="shared" si="327"/>
        <v>3681350</v>
      </c>
      <c r="G20926" s="69"/>
      <c r="I20926" s="429"/>
    </row>
    <row r="20927" spans="1:9" ht="18" customHeight="1">
      <c r="A20927" s="323"/>
      <c r="B20927" s="302"/>
      <c r="C20927" s="325"/>
      <c r="D20927" s="325"/>
      <c r="E20927" s="46"/>
      <c r="F20927" s="130">
        <f t="shared" si="327"/>
        <v>0</v>
      </c>
      <c r="G20927" s="69"/>
    </row>
    <row r="20928" spans="1:9" ht="18" customHeight="1">
      <c r="A20928" s="323" t="s">
        <v>3944</v>
      </c>
      <c r="B20928" s="439" t="s">
        <v>2857</v>
      </c>
      <c r="C20928" s="430"/>
      <c r="D20928" s="430">
        <v>-398.8</v>
      </c>
      <c r="E20928" s="54">
        <v>6000</v>
      </c>
      <c r="F20928" s="140">
        <f t="shared" si="327"/>
        <v>-2392800</v>
      </c>
      <c r="G20928" s="86">
        <f>F20928</f>
        <v>-2392800</v>
      </c>
    </row>
    <row r="20929" spans="1:9" ht="18" customHeight="1">
      <c r="A20929" s="323"/>
      <c r="B20929" s="302"/>
      <c r="C20929" s="325"/>
      <c r="D20929" s="325"/>
      <c r="E20929" s="46"/>
      <c r="F20929" s="130">
        <f t="shared" si="327"/>
        <v>0</v>
      </c>
      <c r="G20929" s="69"/>
    </row>
    <row r="20930" spans="1:9" ht="18" customHeight="1">
      <c r="A20930" s="323" t="s">
        <v>193</v>
      </c>
      <c r="B20930" s="439" t="s">
        <v>3958</v>
      </c>
      <c r="C20930" s="430" t="s">
        <v>2283</v>
      </c>
      <c r="D20930" s="430">
        <v>-730</v>
      </c>
      <c r="E20930" s="54">
        <v>33000</v>
      </c>
      <c r="F20930" s="140">
        <f t="shared" si="327"/>
        <v>-24090000</v>
      </c>
      <c r="G20930" s="86">
        <f>SUM(F20930:F20934)</f>
        <v>18952200</v>
      </c>
    </row>
    <row r="20931" spans="1:9" ht="18" customHeight="1">
      <c r="A20931" s="323"/>
      <c r="B20931" s="439" t="s">
        <v>1099</v>
      </c>
      <c r="C20931" s="430" t="s">
        <v>206</v>
      </c>
      <c r="D20931" s="430">
        <v>-9.4</v>
      </c>
      <c r="E20931" s="54">
        <v>37000</v>
      </c>
      <c r="F20931" s="140">
        <f t="shared" si="327"/>
        <v>-347800</v>
      </c>
      <c r="G20931" s="69"/>
    </row>
    <row r="20932" spans="1:9" ht="18" customHeight="1">
      <c r="A20932" s="323"/>
      <c r="B20932" s="302" t="s">
        <v>13</v>
      </c>
      <c r="C20932" s="325" t="s">
        <v>3631</v>
      </c>
      <c r="D20932" s="325">
        <v>260</v>
      </c>
      <c r="E20932" s="46">
        <v>33000</v>
      </c>
      <c r="F20932" s="130">
        <f t="shared" si="327"/>
        <v>8580000</v>
      </c>
      <c r="G20932" s="69"/>
    </row>
    <row r="20933" spans="1:9" ht="18" customHeight="1">
      <c r="A20933" s="323"/>
      <c r="B20933" s="302" t="s">
        <v>13</v>
      </c>
      <c r="C20933" s="325" t="s">
        <v>2283</v>
      </c>
      <c r="D20933" s="325">
        <v>640</v>
      </c>
      <c r="E20933" s="46">
        <v>33000</v>
      </c>
      <c r="F20933" s="130">
        <f t="shared" si="327"/>
        <v>21120000</v>
      </c>
      <c r="G20933" s="69"/>
    </row>
    <row r="20934" spans="1:9" ht="18" customHeight="1">
      <c r="A20934" s="323"/>
      <c r="B20934" s="302" t="s">
        <v>31</v>
      </c>
      <c r="C20934" s="325" t="s">
        <v>329</v>
      </c>
      <c r="D20934" s="325">
        <v>370</v>
      </c>
      <c r="E20934" s="46">
        <v>37000</v>
      </c>
      <c r="F20934" s="130">
        <f t="shared" si="327"/>
        <v>13690000</v>
      </c>
      <c r="G20934" s="69"/>
    </row>
    <row r="20935" spans="1:9" ht="18" customHeight="1">
      <c r="A20935" s="323"/>
      <c r="B20935" s="302"/>
      <c r="C20935" s="325"/>
      <c r="D20935" s="325"/>
      <c r="E20935" s="46"/>
      <c r="F20935" s="130">
        <f t="shared" si="327"/>
        <v>0</v>
      </c>
      <c r="G20935" s="69"/>
    </row>
    <row r="20936" spans="1:9" ht="18" customHeight="1">
      <c r="A20936" s="323" t="s">
        <v>2469</v>
      </c>
      <c r="B20936" s="302" t="s">
        <v>31</v>
      </c>
      <c r="C20936" s="325" t="s">
        <v>1569</v>
      </c>
      <c r="D20936" s="325">
        <v>20</v>
      </c>
      <c r="E20936" s="46">
        <v>36500</v>
      </c>
      <c r="F20936" s="130">
        <f t="shared" si="327"/>
        <v>730000</v>
      </c>
      <c r="G20936" s="86">
        <f>SUM(F20936:F20939)</f>
        <v>3255000</v>
      </c>
      <c r="I20936" s="280" t="s">
        <v>2520</v>
      </c>
    </row>
    <row r="20937" spans="1:9" ht="18" customHeight="1">
      <c r="A20937" s="323"/>
      <c r="B20937" s="302" t="s">
        <v>31</v>
      </c>
      <c r="C20937" s="325" t="s">
        <v>632</v>
      </c>
      <c r="D20937" s="325">
        <v>30</v>
      </c>
      <c r="E20937" s="46">
        <v>35000</v>
      </c>
      <c r="F20937" s="130">
        <f t="shared" si="327"/>
        <v>1050000</v>
      </c>
      <c r="G20937" s="69"/>
      <c r="I20937" s="280" t="s">
        <v>2520</v>
      </c>
    </row>
    <row r="20938" spans="1:9" ht="18" customHeight="1">
      <c r="A20938" s="323"/>
      <c r="B20938" s="302" t="s">
        <v>31</v>
      </c>
      <c r="C20938" s="325" t="s">
        <v>202</v>
      </c>
      <c r="D20938" s="325">
        <v>30</v>
      </c>
      <c r="E20938" s="46">
        <v>37000</v>
      </c>
      <c r="F20938" s="130">
        <f t="shared" si="327"/>
        <v>1110000</v>
      </c>
      <c r="G20938" s="69"/>
      <c r="I20938" s="280" t="s">
        <v>2520</v>
      </c>
    </row>
    <row r="20939" spans="1:9" ht="18" customHeight="1">
      <c r="A20939" s="323"/>
      <c r="B20939" s="302" t="s">
        <v>31</v>
      </c>
      <c r="C20939" s="325" t="s">
        <v>46</v>
      </c>
      <c r="D20939" s="325">
        <v>10</v>
      </c>
      <c r="E20939" s="46">
        <v>36500</v>
      </c>
      <c r="F20939" s="130">
        <f t="shared" si="327"/>
        <v>365000</v>
      </c>
      <c r="G20939" s="69"/>
      <c r="I20939" s="280" t="s">
        <v>2520</v>
      </c>
    </row>
    <row r="20940" spans="1:9" ht="18" customHeight="1">
      <c r="A20940" s="323"/>
      <c r="B20940" s="302"/>
      <c r="C20940" s="325"/>
      <c r="D20940" s="325"/>
      <c r="E20940" s="46"/>
      <c r="F20940" s="130">
        <f t="shared" si="327"/>
        <v>0</v>
      </c>
      <c r="G20940" s="69"/>
    </row>
    <row r="20941" spans="1:9" ht="18" customHeight="1">
      <c r="A20941" s="323" t="s">
        <v>178</v>
      </c>
      <c r="B20941" s="302" t="s">
        <v>31</v>
      </c>
      <c r="C20941" s="325" t="s">
        <v>1166</v>
      </c>
      <c r="D20941" s="325">
        <v>110.5</v>
      </c>
      <c r="E20941" s="46">
        <v>37000</v>
      </c>
      <c r="F20941" s="130">
        <f t="shared" si="327"/>
        <v>4088500</v>
      </c>
      <c r="G20941" s="86">
        <f>F20941</f>
        <v>4088500</v>
      </c>
    </row>
    <row r="20942" spans="1:9" ht="18" customHeight="1">
      <c r="A20942" s="323"/>
      <c r="B20942" s="302"/>
      <c r="C20942" s="325"/>
      <c r="D20942" s="325"/>
      <c r="E20942" s="46"/>
      <c r="F20942" s="130">
        <f t="shared" si="327"/>
        <v>0</v>
      </c>
      <c r="G20942" s="69"/>
    </row>
    <row r="20943" spans="1:9" ht="18" customHeight="1">
      <c r="A20943" s="323" t="s">
        <v>316</v>
      </c>
      <c r="B20943" s="302" t="s">
        <v>13</v>
      </c>
      <c r="C20943" s="325" t="s">
        <v>106</v>
      </c>
      <c r="D20943" s="325">
        <v>230</v>
      </c>
      <c r="E20943" s="46">
        <v>31000</v>
      </c>
      <c r="F20943" s="130">
        <f t="shared" si="327"/>
        <v>7130000</v>
      </c>
      <c r="G20943" s="86">
        <f>SUM(F20943:F20946)</f>
        <v>22792500</v>
      </c>
    </row>
    <row r="20944" spans="1:9" ht="18" customHeight="1">
      <c r="A20944" s="323"/>
      <c r="B20944" s="302" t="s">
        <v>31</v>
      </c>
      <c r="C20944" s="325" t="s">
        <v>655</v>
      </c>
      <c r="D20944" s="325">
        <v>104.5</v>
      </c>
      <c r="E20944" s="46">
        <v>35000</v>
      </c>
      <c r="F20944" s="130">
        <f t="shared" si="327"/>
        <v>3657500</v>
      </c>
      <c r="G20944" s="69"/>
    </row>
    <row r="20945" spans="1:9" ht="18" customHeight="1">
      <c r="A20945" s="323"/>
      <c r="B20945" s="302" t="s">
        <v>31</v>
      </c>
      <c r="C20945" s="325" t="s">
        <v>455</v>
      </c>
      <c r="D20945" s="325">
        <v>150</v>
      </c>
      <c r="E20945" s="46">
        <v>35000</v>
      </c>
      <c r="F20945" s="130">
        <f t="shared" si="327"/>
        <v>5250000</v>
      </c>
      <c r="G20945" s="69"/>
    </row>
    <row r="20946" spans="1:9" ht="18" customHeight="1">
      <c r="A20946" s="323"/>
      <c r="B20946" s="302" t="s">
        <v>31</v>
      </c>
      <c r="C20946" s="325" t="s">
        <v>158</v>
      </c>
      <c r="D20946" s="325">
        <v>193</v>
      </c>
      <c r="E20946" s="46">
        <v>35000</v>
      </c>
      <c r="F20946" s="130">
        <f t="shared" si="327"/>
        <v>6755000</v>
      </c>
      <c r="G20946" s="69"/>
    </row>
    <row r="20947" spans="1:9" ht="18" customHeight="1">
      <c r="A20947" s="323"/>
      <c r="B20947" s="302"/>
      <c r="C20947" s="325"/>
      <c r="D20947" s="325"/>
      <c r="E20947" s="46"/>
      <c r="F20947" s="130">
        <f t="shared" si="327"/>
        <v>0</v>
      </c>
      <c r="G20947" s="69"/>
    </row>
    <row r="20948" spans="1:9" ht="18" customHeight="1">
      <c r="A20948" s="323" t="s">
        <v>93</v>
      </c>
      <c r="B20948" s="302" t="s">
        <v>13</v>
      </c>
      <c r="C20948" s="325" t="s">
        <v>128</v>
      </c>
      <c r="D20948" s="325">
        <v>134.5</v>
      </c>
      <c r="E20948" s="46">
        <v>31000</v>
      </c>
      <c r="F20948" s="130">
        <f t="shared" si="327"/>
        <v>4169500</v>
      </c>
      <c r="G20948" s="86">
        <f>SUM(F20948:F20952)</f>
        <v>32479600</v>
      </c>
      <c r="I20948" s="280" t="s">
        <v>1420</v>
      </c>
    </row>
    <row r="20949" spans="1:9" ht="18" customHeight="1">
      <c r="A20949" s="323"/>
      <c r="B20949" s="302" t="s">
        <v>13</v>
      </c>
      <c r="C20949" s="325" t="s">
        <v>807</v>
      </c>
      <c r="D20949" s="325">
        <f>136.3+244.5</f>
        <v>380.8</v>
      </c>
      <c r="E20949" s="46">
        <v>31000</v>
      </c>
      <c r="F20949" s="130">
        <f t="shared" si="327"/>
        <v>11804800</v>
      </c>
      <c r="G20949" s="69"/>
    </row>
    <row r="20950" spans="1:9" ht="18" customHeight="1">
      <c r="A20950" s="323"/>
      <c r="B20950" s="302" t="s">
        <v>31</v>
      </c>
      <c r="C20950" s="325" t="s">
        <v>3948</v>
      </c>
      <c r="D20950" s="325">
        <v>118</v>
      </c>
      <c r="E20950" s="46">
        <v>35500</v>
      </c>
      <c r="F20950" s="130">
        <f t="shared" si="327"/>
        <v>4189000</v>
      </c>
      <c r="G20950" s="69"/>
    </row>
    <row r="20951" spans="1:9" ht="18" customHeight="1">
      <c r="A20951" s="323"/>
      <c r="B20951" s="302" t="s">
        <v>13</v>
      </c>
      <c r="C20951" s="325" t="s">
        <v>1911</v>
      </c>
      <c r="D20951" s="325">
        <v>204.1</v>
      </c>
      <c r="E20951" s="46">
        <v>31000</v>
      </c>
      <c r="F20951" s="130">
        <f t="shared" si="327"/>
        <v>6327100</v>
      </c>
      <c r="G20951" s="69"/>
      <c r="I20951" s="280" t="s">
        <v>154</v>
      </c>
    </row>
    <row r="20952" spans="1:9" ht="18" customHeight="1">
      <c r="A20952" s="323"/>
      <c r="B20952" s="302" t="s">
        <v>13</v>
      </c>
      <c r="C20952" s="325" t="s">
        <v>442</v>
      </c>
      <c r="D20952" s="325">
        <v>193.2</v>
      </c>
      <c r="E20952" s="46">
        <v>31000</v>
      </c>
      <c r="F20952" s="130">
        <f t="shared" si="327"/>
        <v>5989200</v>
      </c>
      <c r="G20952" s="69"/>
      <c r="I20952" s="280" t="s">
        <v>1789</v>
      </c>
    </row>
    <row r="20953" spans="1:9" ht="18" customHeight="1">
      <c r="A20953" s="323"/>
      <c r="B20953" s="302"/>
      <c r="C20953" s="325"/>
      <c r="D20953" s="325"/>
      <c r="E20953" s="46"/>
      <c r="F20953" s="130">
        <f t="shared" si="327"/>
        <v>0</v>
      </c>
      <c r="G20953" s="69"/>
    </row>
    <row r="20954" spans="1:9" ht="18" customHeight="1">
      <c r="A20954" s="323" t="s">
        <v>2287</v>
      </c>
      <c r="B20954" s="302" t="s">
        <v>233</v>
      </c>
      <c r="C20954" s="325" t="s">
        <v>581</v>
      </c>
      <c r="D20954" s="325">
        <v>284.5</v>
      </c>
      <c r="E20954" s="46">
        <v>41500</v>
      </c>
      <c r="F20954" s="130">
        <f t="shared" si="327"/>
        <v>11806750</v>
      </c>
      <c r="G20954" s="86">
        <f>SUM(F20954:F20955)</f>
        <v>15778300</v>
      </c>
    </row>
    <row r="20955" spans="1:9" ht="18" customHeight="1">
      <c r="A20955" s="323"/>
      <c r="B20955" s="302" t="s">
        <v>233</v>
      </c>
      <c r="C20955" s="325" t="s">
        <v>171</v>
      </c>
      <c r="D20955" s="325">
        <v>95.7</v>
      </c>
      <c r="E20955" s="46">
        <v>41500</v>
      </c>
      <c r="F20955" s="130">
        <f t="shared" si="327"/>
        <v>3971550</v>
      </c>
      <c r="G20955" s="69"/>
    </row>
    <row r="20956" spans="1:9" ht="18" customHeight="1">
      <c r="A20956" s="323"/>
      <c r="B20956" s="302"/>
      <c r="C20956" s="325"/>
      <c r="D20956" s="325"/>
      <c r="E20956" s="46"/>
      <c r="F20956" s="130">
        <f t="shared" si="327"/>
        <v>0</v>
      </c>
      <c r="G20956" s="69"/>
    </row>
    <row r="20957" spans="1:9" ht="18" customHeight="1">
      <c r="A20957" s="323" t="s">
        <v>727</v>
      </c>
      <c r="B20957" s="302" t="s">
        <v>31</v>
      </c>
      <c r="C20957" s="325" t="s">
        <v>1911</v>
      </c>
      <c r="D20957" s="325">
        <v>168.4</v>
      </c>
      <c r="E20957" s="46">
        <v>35500</v>
      </c>
      <c r="F20957" s="130">
        <f t="shared" si="327"/>
        <v>5978200</v>
      </c>
      <c r="G20957" s="86">
        <f>F20957</f>
        <v>5978200</v>
      </c>
    </row>
    <row r="20958" spans="1:9" ht="18" customHeight="1">
      <c r="A20958" s="323"/>
      <c r="B20958" s="302"/>
      <c r="C20958" s="325"/>
      <c r="D20958" s="325"/>
      <c r="E20958" s="46"/>
      <c r="F20958" s="130">
        <f t="shared" si="327"/>
        <v>0</v>
      </c>
      <c r="G20958" s="69"/>
    </row>
    <row r="20959" spans="1:9" ht="18" customHeight="1">
      <c r="A20959" s="323" t="s">
        <v>591</v>
      </c>
      <c r="B20959" s="302" t="s">
        <v>31</v>
      </c>
      <c r="C20959" s="325" t="s">
        <v>3101</v>
      </c>
      <c r="D20959" s="325">
        <v>87.6</v>
      </c>
      <c r="E20959" s="46">
        <v>35500</v>
      </c>
      <c r="F20959" s="130">
        <f t="shared" si="327"/>
        <v>3109800</v>
      </c>
      <c r="G20959" s="86">
        <f>SUM(F20959:F20960)</f>
        <v>4249800</v>
      </c>
    </row>
    <row r="20960" spans="1:9" ht="18" customHeight="1">
      <c r="A20960" s="323"/>
      <c r="B20960" s="444" t="s">
        <v>16</v>
      </c>
      <c r="C20960" s="482" t="s">
        <v>3950</v>
      </c>
      <c r="D20960" s="482">
        <v>30</v>
      </c>
      <c r="E20960" s="116">
        <v>38000</v>
      </c>
      <c r="F20960" s="131">
        <f t="shared" si="327"/>
        <v>1140000</v>
      </c>
      <c r="G20960" s="69"/>
    </row>
    <row r="20961" spans="1:9" ht="18" customHeight="1">
      <c r="A20961" s="323"/>
      <c r="B20961" s="302"/>
      <c r="C20961" s="325"/>
      <c r="D20961" s="325"/>
      <c r="E20961" s="46"/>
      <c r="F20961" s="130">
        <f t="shared" ref="F20961:F21028" si="328">E20961*D20961</f>
        <v>0</v>
      </c>
      <c r="G20961" s="69"/>
    </row>
    <row r="20962" spans="1:9" ht="18" customHeight="1">
      <c r="A20962" s="323" t="s">
        <v>207</v>
      </c>
      <c r="B20962" s="302" t="s">
        <v>212</v>
      </c>
      <c r="C20962" s="325" t="s">
        <v>3951</v>
      </c>
      <c r="D20962" s="325">
        <v>431.5</v>
      </c>
      <c r="E20962" s="46">
        <v>33000</v>
      </c>
      <c r="F20962" s="130">
        <f t="shared" si="328"/>
        <v>14239500</v>
      </c>
      <c r="G20962" s="86">
        <f>SUM(F20962:F20964)</f>
        <v>24905100</v>
      </c>
      <c r="I20962" s="280" t="s">
        <v>3953</v>
      </c>
    </row>
    <row r="20963" spans="1:9" ht="18" customHeight="1">
      <c r="A20963" s="323"/>
      <c r="B20963" s="302" t="s">
        <v>212</v>
      </c>
      <c r="C20963" s="325" t="s">
        <v>54</v>
      </c>
      <c r="D20963" s="325">
        <v>212.5</v>
      </c>
      <c r="E20963" s="46">
        <v>33000</v>
      </c>
      <c r="F20963" s="130">
        <f t="shared" si="328"/>
        <v>7012500</v>
      </c>
      <c r="G20963" s="69"/>
      <c r="I20963" s="280" t="s">
        <v>3952</v>
      </c>
    </row>
    <row r="20964" spans="1:9" ht="18" customHeight="1">
      <c r="A20964" s="323"/>
      <c r="B20964" s="302" t="s">
        <v>212</v>
      </c>
      <c r="C20964" s="325" t="s">
        <v>182</v>
      </c>
      <c r="D20964" s="325">
        <v>110.7</v>
      </c>
      <c r="E20964" s="46">
        <v>33000</v>
      </c>
      <c r="F20964" s="130">
        <f t="shared" si="328"/>
        <v>3653100</v>
      </c>
      <c r="G20964" s="69"/>
      <c r="I20964" s="280" t="s">
        <v>3954</v>
      </c>
    </row>
    <row r="20965" spans="1:9" ht="18" customHeight="1">
      <c r="A20965" s="323"/>
      <c r="B20965" s="302"/>
      <c r="C20965" s="325"/>
      <c r="D20965" s="325"/>
      <c r="E20965" s="46"/>
      <c r="F20965" s="130">
        <f t="shared" si="328"/>
        <v>0</v>
      </c>
      <c r="G20965" s="69"/>
    </row>
    <row r="20966" spans="1:9" ht="18" customHeight="1">
      <c r="A20966" s="323" t="s">
        <v>375</v>
      </c>
      <c r="B20966" s="302" t="s">
        <v>13</v>
      </c>
      <c r="C20966" s="325" t="s">
        <v>447</v>
      </c>
      <c r="D20966" s="325">
        <v>61.5</v>
      </c>
      <c r="E20966" s="46">
        <v>31000</v>
      </c>
      <c r="F20966" s="130">
        <f t="shared" si="328"/>
        <v>1906500</v>
      </c>
      <c r="G20966" s="86">
        <f>SUM(F20966:F20968)</f>
        <v>6606100</v>
      </c>
    </row>
    <row r="20967" spans="1:9" ht="18" customHeight="1">
      <c r="A20967" s="323"/>
      <c r="B20967" s="302" t="s">
        <v>13</v>
      </c>
      <c r="C20967" s="325" t="s">
        <v>349</v>
      </c>
      <c r="D20967" s="325">
        <v>56.4</v>
      </c>
      <c r="E20967" s="46">
        <v>31000</v>
      </c>
      <c r="F20967" s="130">
        <f t="shared" si="328"/>
        <v>1748400</v>
      </c>
      <c r="G20967" s="69"/>
    </row>
    <row r="20968" spans="1:9" ht="18" customHeight="1">
      <c r="A20968" s="323"/>
      <c r="B20968" s="302" t="s">
        <v>13</v>
      </c>
      <c r="C20968" s="325" t="s">
        <v>449</v>
      </c>
      <c r="D20968" s="325">
        <v>95.2</v>
      </c>
      <c r="E20968" s="46">
        <v>31000</v>
      </c>
      <c r="F20968" s="130">
        <f t="shared" si="328"/>
        <v>2951200</v>
      </c>
      <c r="G20968" s="69"/>
    </row>
    <row r="20969" spans="1:9" ht="18" customHeight="1">
      <c r="A20969" s="323"/>
      <c r="B20969" s="302"/>
      <c r="C20969" s="325"/>
      <c r="D20969" s="325"/>
      <c r="E20969" s="46"/>
      <c r="F20969" s="130">
        <f t="shared" si="328"/>
        <v>0</v>
      </c>
      <c r="G20969" s="69"/>
    </row>
    <row r="20970" spans="1:9" ht="18" customHeight="1">
      <c r="A20970" s="323" t="s">
        <v>2454</v>
      </c>
      <c r="B20970" s="302" t="s">
        <v>31</v>
      </c>
      <c r="C20970" s="325" t="s">
        <v>369</v>
      </c>
      <c r="D20970" s="325">
        <v>45.8</v>
      </c>
      <c r="E20970" s="46">
        <v>35000</v>
      </c>
      <c r="F20970" s="130">
        <f t="shared" si="328"/>
        <v>1603000</v>
      </c>
      <c r="G20970" s="86">
        <f>F20970</f>
        <v>1603000</v>
      </c>
    </row>
    <row r="20971" spans="1:9" ht="18" customHeight="1">
      <c r="A20971" s="323"/>
      <c r="B20971" s="302"/>
      <c r="C20971" s="325"/>
      <c r="D20971" s="325"/>
      <c r="E20971" s="46"/>
      <c r="F20971" s="130">
        <f t="shared" si="328"/>
        <v>0</v>
      </c>
      <c r="G20971" s="69"/>
    </row>
    <row r="20972" spans="1:9" ht="18" customHeight="1">
      <c r="A20972" s="323" t="s">
        <v>2661</v>
      </c>
      <c r="B20972" s="302" t="s">
        <v>13</v>
      </c>
      <c r="C20972" s="325" t="s">
        <v>128</v>
      </c>
      <c r="D20972" s="325">
        <v>120.8</v>
      </c>
      <c r="E20972" s="46">
        <v>32500</v>
      </c>
      <c r="F20972" s="130">
        <f t="shared" si="328"/>
        <v>3926000</v>
      </c>
      <c r="G20972" s="86">
        <f>F20972</f>
        <v>3926000</v>
      </c>
    </row>
    <row r="20973" spans="1:9" ht="18" customHeight="1">
      <c r="A20973" s="323"/>
      <c r="B20973" s="302"/>
      <c r="C20973" s="325"/>
      <c r="D20973" s="325"/>
      <c r="E20973" s="46"/>
      <c r="F20973" s="130">
        <f t="shared" si="328"/>
        <v>0</v>
      </c>
      <c r="G20973" s="69"/>
    </row>
    <row r="20974" spans="1:9" ht="18" customHeight="1">
      <c r="A20974" s="323" t="s">
        <v>88</v>
      </c>
      <c r="B20974" s="302" t="s">
        <v>13</v>
      </c>
      <c r="C20974" s="325" t="s">
        <v>144</v>
      </c>
      <c r="D20974" s="325">
        <v>480.6</v>
      </c>
      <c r="E20974" s="46">
        <v>30500</v>
      </c>
      <c r="F20974" s="130">
        <f t="shared" si="328"/>
        <v>14658300</v>
      </c>
      <c r="G20974" s="86">
        <f>F20974</f>
        <v>14658300</v>
      </c>
    </row>
    <row r="20975" spans="1:9" ht="18" customHeight="1">
      <c r="A20975" s="323"/>
      <c r="B20975" s="302"/>
      <c r="C20975" s="325"/>
      <c r="D20975" s="325"/>
      <c r="E20975" s="46"/>
      <c r="F20975" s="130">
        <f t="shared" si="328"/>
        <v>0</v>
      </c>
      <c r="G20975" s="69"/>
    </row>
    <row r="20976" spans="1:9" ht="18" customHeight="1">
      <c r="A20976" s="323" t="s">
        <v>52</v>
      </c>
      <c r="B20976" s="302" t="s">
        <v>208</v>
      </c>
      <c r="C20976" s="325" t="s">
        <v>54</v>
      </c>
      <c r="D20976" s="325">
        <v>200</v>
      </c>
      <c r="E20976" s="46">
        <v>37900</v>
      </c>
      <c r="F20976" s="130">
        <f t="shared" si="328"/>
        <v>7580000</v>
      </c>
      <c r="G20976" s="86">
        <f>SUM(F20976:F20977)</f>
        <v>30320000</v>
      </c>
    </row>
    <row r="20977" spans="1:7" ht="18" customHeight="1">
      <c r="A20977" s="323"/>
      <c r="B20977" s="302" t="s">
        <v>208</v>
      </c>
      <c r="C20977" s="325" t="s">
        <v>1941</v>
      </c>
      <c r="D20977" s="325">
        <v>600</v>
      </c>
      <c r="E20977" s="46">
        <v>37900</v>
      </c>
      <c r="F20977" s="130">
        <f t="shared" si="328"/>
        <v>22740000</v>
      </c>
      <c r="G20977" s="69"/>
    </row>
    <row r="20978" spans="1:7" ht="18" customHeight="1">
      <c r="A20978" s="323"/>
      <c r="B20978" s="302"/>
      <c r="C20978" s="325"/>
      <c r="D20978" s="325"/>
      <c r="E20978" s="46"/>
      <c r="F20978" s="130">
        <f t="shared" si="328"/>
        <v>0</v>
      </c>
      <c r="G20978" s="69"/>
    </row>
    <row r="20979" spans="1:7" ht="18" customHeight="1">
      <c r="A20979" s="323" t="s">
        <v>210</v>
      </c>
      <c r="B20979" s="302" t="s">
        <v>212</v>
      </c>
      <c r="C20979" s="325" t="s">
        <v>171</v>
      </c>
      <c r="D20979" s="325">
        <v>33.5</v>
      </c>
      <c r="E20979" s="46">
        <v>30000</v>
      </c>
      <c r="F20979" s="130">
        <f t="shared" si="328"/>
        <v>1005000</v>
      </c>
      <c r="G20979" s="86">
        <f>SUM(F20979:F20984)</f>
        <v>34917500</v>
      </c>
    </row>
    <row r="20980" spans="1:7" ht="18" customHeight="1">
      <c r="A20980" s="323"/>
      <c r="B20980" s="302" t="s">
        <v>212</v>
      </c>
      <c r="C20980" s="325" t="s">
        <v>214</v>
      </c>
      <c r="D20980" s="325">
        <v>100</v>
      </c>
      <c r="E20980" s="46">
        <v>36500</v>
      </c>
      <c r="F20980" s="130">
        <f t="shared" si="328"/>
        <v>3650000</v>
      </c>
      <c r="G20980" s="69"/>
    </row>
    <row r="20981" spans="1:7" ht="18" customHeight="1">
      <c r="A20981" s="323"/>
      <c r="B20981" s="302" t="s">
        <v>212</v>
      </c>
      <c r="C20981" s="325" t="s">
        <v>344</v>
      </c>
      <c r="D20981" s="325">
        <v>250</v>
      </c>
      <c r="E20981" s="46">
        <v>31500</v>
      </c>
      <c r="F20981" s="130">
        <f t="shared" si="328"/>
        <v>7875000</v>
      </c>
      <c r="G20981" s="69"/>
    </row>
    <row r="20982" spans="1:7" ht="18" customHeight="1">
      <c r="A20982" s="323"/>
      <c r="B20982" s="302" t="s">
        <v>212</v>
      </c>
      <c r="C20982" s="325" t="s">
        <v>345</v>
      </c>
      <c r="D20982" s="325">
        <v>75</v>
      </c>
      <c r="E20982" s="46">
        <v>31500</v>
      </c>
      <c r="F20982" s="130">
        <f t="shared" si="328"/>
        <v>2362500</v>
      </c>
      <c r="G20982" s="69"/>
    </row>
    <row r="20983" spans="1:7" ht="18" customHeight="1">
      <c r="A20983" s="323"/>
      <c r="B20983" s="302" t="s">
        <v>212</v>
      </c>
      <c r="C20983" s="325" t="s">
        <v>213</v>
      </c>
      <c r="D20983" s="325">
        <v>375</v>
      </c>
      <c r="E20983" s="46">
        <v>31500</v>
      </c>
      <c r="F20983" s="130">
        <f t="shared" si="328"/>
        <v>11812500</v>
      </c>
      <c r="G20983" s="69"/>
    </row>
    <row r="20984" spans="1:7" ht="18" customHeight="1">
      <c r="A20984" s="323"/>
      <c r="B20984" s="302" t="s">
        <v>31</v>
      </c>
      <c r="C20984" s="325" t="s">
        <v>59</v>
      </c>
      <c r="D20984" s="325">
        <v>225</v>
      </c>
      <c r="E20984" s="46">
        <v>36500</v>
      </c>
      <c r="F20984" s="130">
        <f t="shared" si="328"/>
        <v>8212500</v>
      </c>
      <c r="G20984" s="69"/>
    </row>
    <row r="20985" spans="1:7" ht="18" customHeight="1">
      <c r="A20985" s="323"/>
      <c r="B20985" s="302"/>
      <c r="C20985" s="325"/>
      <c r="D20985" s="325"/>
      <c r="E20985" s="46"/>
      <c r="F20985" s="130">
        <f t="shared" si="328"/>
        <v>0</v>
      </c>
      <c r="G20985" s="69"/>
    </row>
    <row r="20986" spans="1:7" ht="18" customHeight="1">
      <c r="A20986" s="323" t="s">
        <v>2448</v>
      </c>
      <c r="B20986" s="302" t="s">
        <v>23</v>
      </c>
      <c r="C20986" s="325" t="s">
        <v>2869</v>
      </c>
      <c r="D20986" s="325">
        <v>50</v>
      </c>
      <c r="E20986" s="46">
        <v>36000</v>
      </c>
      <c r="F20986" s="130">
        <f t="shared" si="328"/>
        <v>1800000</v>
      </c>
      <c r="G20986" s="86">
        <f>SUM(F20986:F20990)</f>
        <v>4913500</v>
      </c>
    </row>
    <row r="20987" spans="1:7" ht="18" customHeight="1">
      <c r="A20987" s="323"/>
      <c r="B20987" s="302" t="s">
        <v>31</v>
      </c>
      <c r="C20987" s="325" t="s">
        <v>725</v>
      </c>
      <c r="D20987" s="325">
        <v>102.5</v>
      </c>
      <c r="E20987" s="46">
        <v>35500</v>
      </c>
      <c r="F20987" s="130">
        <f t="shared" si="328"/>
        <v>3638750</v>
      </c>
      <c r="G20987" s="69"/>
    </row>
    <row r="20988" spans="1:7" ht="18" customHeight="1">
      <c r="A20988" s="323"/>
      <c r="B20988" s="302" t="s">
        <v>31</v>
      </c>
      <c r="C20988" s="325" t="s">
        <v>443</v>
      </c>
      <c r="D20988" s="325">
        <v>50.5</v>
      </c>
      <c r="E20988" s="46">
        <v>35500</v>
      </c>
      <c r="F20988" s="130">
        <f t="shared" si="328"/>
        <v>1792750</v>
      </c>
      <c r="G20988" s="69"/>
    </row>
    <row r="20989" spans="1:7" ht="18" customHeight="1">
      <c r="A20989" s="323"/>
      <c r="B20989" s="439" t="s">
        <v>2039</v>
      </c>
      <c r="C20989" s="430" t="s">
        <v>3518</v>
      </c>
      <c r="D20989" s="430">
        <v>-80.3</v>
      </c>
      <c r="E20989" s="54">
        <v>20000</v>
      </c>
      <c r="F20989" s="140">
        <f t="shared" si="328"/>
        <v>-1606000</v>
      </c>
      <c r="G20989" s="69"/>
    </row>
    <row r="20990" spans="1:7" ht="18" customHeight="1">
      <c r="A20990" s="323"/>
      <c r="B20990" s="439" t="s">
        <v>2039</v>
      </c>
      <c r="C20990" s="430" t="s">
        <v>1311</v>
      </c>
      <c r="D20990" s="430">
        <v>-35.6</v>
      </c>
      <c r="E20990" s="54">
        <v>20000</v>
      </c>
      <c r="F20990" s="140">
        <f t="shared" si="328"/>
        <v>-712000</v>
      </c>
      <c r="G20990" s="69"/>
    </row>
    <row r="20991" spans="1:7" ht="18" customHeight="1">
      <c r="A20991" s="323"/>
      <c r="B20991" s="302"/>
      <c r="C20991" s="325"/>
      <c r="D20991" s="325"/>
      <c r="E20991" s="46"/>
      <c r="F20991" s="130">
        <f t="shared" si="328"/>
        <v>0</v>
      </c>
      <c r="G20991" s="69"/>
    </row>
    <row r="20992" spans="1:7" ht="18" customHeight="1">
      <c r="A20992" s="323" t="s">
        <v>1843</v>
      </c>
      <c r="B20992" s="302" t="s">
        <v>31</v>
      </c>
      <c r="C20992" s="325" t="s">
        <v>369</v>
      </c>
      <c r="D20992" s="325">
        <v>249.1</v>
      </c>
      <c r="E20992" s="46">
        <v>35500</v>
      </c>
      <c r="F20992" s="130">
        <f t="shared" si="328"/>
        <v>8843050</v>
      </c>
      <c r="G20992" s="86">
        <f>F20992</f>
        <v>8843050</v>
      </c>
    </row>
    <row r="20993" spans="1:8" ht="18" customHeight="1">
      <c r="A20993" s="323"/>
      <c r="B20993" s="302"/>
      <c r="C20993" s="325"/>
      <c r="D20993" s="325"/>
      <c r="E20993" s="46"/>
      <c r="F20993" s="130">
        <f t="shared" si="328"/>
        <v>0</v>
      </c>
      <c r="G20993" s="69"/>
    </row>
    <row r="20994" spans="1:8" ht="18" customHeight="1">
      <c r="A20994" s="323" t="s">
        <v>2315</v>
      </c>
      <c r="B20994" s="302" t="s">
        <v>31</v>
      </c>
      <c r="C20994" s="325" t="s">
        <v>3957</v>
      </c>
      <c r="D20994" s="325">
        <v>108</v>
      </c>
      <c r="E20994" s="46">
        <v>34500</v>
      </c>
      <c r="F20994" s="130">
        <f t="shared" si="328"/>
        <v>3726000</v>
      </c>
      <c r="G20994" s="86">
        <f>F20994</f>
        <v>3726000</v>
      </c>
    </row>
    <row r="20995" spans="1:8" ht="18" customHeight="1">
      <c r="A20995" s="323"/>
      <c r="B20995" s="302"/>
      <c r="C20995" s="325"/>
      <c r="D20995" s="325"/>
      <c r="E20995" s="46"/>
      <c r="F20995" s="130">
        <f t="shared" si="328"/>
        <v>0</v>
      </c>
      <c r="G20995" s="69"/>
    </row>
    <row r="20996" spans="1:8" ht="18" customHeight="1">
      <c r="A20996" s="533" t="s">
        <v>245</v>
      </c>
      <c r="B20996" s="440" t="s">
        <v>31</v>
      </c>
      <c r="C20996" s="382" t="s">
        <v>246</v>
      </c>
      <c r="D20996" s="382">
        <v>200</v>
      </c>
      <c r="E20996" s="59">
        <v>35500</v>
      </c>
      <c r="F20996" s="132">
        <f t="shared" si="328"/>
        <v>7100000</v>
      </c>
      <c r="G20996" s="125">
        <f>F20996</f>
        <v>7100000</v>
      </c>
    </row>
    <row r="20997" spans="1:8" ht="18" customHeight="1">
      <c r="A20997" s="526"/>
      <c r="B20997" s="435"/>
      <c r="C20997" s="484"/>
      <c r="D20997" s="484"/>
      <c r="E20997" s="113"/>
      <c r="F20997" s="126"/>
      <c r="G20997" s="9"/>
    </row>
    <row r="20998" spans="1:8" ht="18" customHeight="1">
      <c r="A20998" s="537">
        <v>42586</v>
      </c>
      <c r="B20998" s="355"/>
      <c r="C20998" s="491" t="s">
        <v>398</v>
      </c>
      <c r="D20998" s="525"/>
      <c r="F20998" s="127"/>
    </row>
    <row r="20999" spans="1:8" ht="18" customHeight="1">
      <c r="A20999" s="531" t="s">
        <v>3125</v>
      </c>
      <c r="B20999" s="436" t="s">
        <v>134</v>
      </c>
      <c r="C20999" s="494" t="s">
        <v>152</v>
      </c>
      <c r="D20999" s="527">
        <f>SUM(D21000:D21108)</f>
        <v>10053.200000000001</v>
      </c>
      <c r="E20999" s="166"/>
      <c r="F20999" s="166">
        <f>SUM(F21000:F21108)</f>
        <v>338298850</v>
      </c>
      <c r="G20999" s="166">
        <f>SUM(G21000:G21108)</f>
        <v>338298850</v>
      </c>
    </row>
    <row r="21000" spans="1:8" ht="18" customHeight="1">
      <c r="A21000" s="532" t="s">
        <v>380</v>
      </c>
      <c r="B21000" s="441" t="s">
        <v>13</v>
      </c>
      <c r="C21000" s="492" t="s">
        <v>3959</v>
      </c>
      <c r="D21000" s="492">
        <v>205.5</v>
      </c>
      <c r="E21000" s="62">
        <v>31000</v>
      </c>
      <c r="F21000" s="139">
        <f t="shared" si="328"/>
        <v>6370500</v>
      </c>
      <c r="G21000" s="85">
        <f>SUM(F21000:F21002)</f>
        <v>11894300</v>
      </c>
      <c r="H21000" s="277" t="s">
        <v>2474</v>
      </c>
    </row>
    <row r="21001" spans="1:8" ht="18" customHeight="1">
      <c r="A21001" s="323"/>
      <c r="B21001" s="302" t="s">
        <v>31</v>
      </c>
      <c r="C21001" s="325" t="s">
        <v>1884</v>
      </c>
      <c r="D21001" s="325">
        <v>107.3</v>
      </c>
      <c r="E21001" s="46">
        <v>35500</v>
      </c>
      <c r="F21001" s="130">
        <f t="shared" si="328"/>
        <v>3809150</v>
      </c>
      <c r="G21001" s="69"/>
    </row>
    <row r="21002" spans="1:8" ht="18" customHeight="1">
      <c r="A21002" s="323"/>
      <c r="B21002" s="302" t="s">
        <v>31</v>
      </c>
      <c r="C21002" s="325" t="s">
        <v>3960</v>
      </c>
      <c r="D21002" s="325">
        <v>48.3</v>
      </c>
      <c r="E21002" s="46">
        <v>35500</v>
      </c>
      <c r="F21002" s="130">
        <f t="shared" si="328"/>
        <v>1714650</v>
      </c>
      <c r="G21002" s="69"/>
    </row>
    <row r="21003" spans="1:8" ht="18" customHeight="1">
      <c r="A21003" s="323"/>
      <c r="B21003" s="302"/>
      <c r="C21003" s="325"/>
      <c r="D21003" s="325"/>
      <c r="E21003" s="46"/>
      <c r="F21003" s="130">
        <f t="shared" si="328"/>
        <v>0</v>
      </c>
      <c r="G21003" s="69"/>
    </row>
    <row r="21004" spans="1:8" ht="18" customHeight="1">
      <c r="A21004" s="323" t="s">
        <v>3972</v>
      </c>
      <c r="B21004" s="302" t="s">
        <v>31</v>
      </c>
      <c r="C21004" s="325" t="s">
        <v>200</v>
      </c>
      <c r="D21004" s="325">
        <v>149.30000000000001</v>
      </c>
      <c r="E21004" s="46">
        <v>36500</v>
      </c>
      <c r="F21004" s="130">
        <f t="shared" si="328"/>
        <v>5449450</v>
      </c>
      <c r="G21004" s="86">
        <f>SUM(F21004:F21007)</f>
        <v>10965550</v>
      </c>
    </row>
    <row r="21005" spans="1:8" ht="18" customHeight="1">
      <c r="A21005" s="323" t="s">
        <v>3961</v>
      </c>
      <c r="B21005" s="302" t="s">
        <v>31</v>
      </c>
      <c r="C21005" s="325" t="s">
        <v>199</v>
      </c>
      <c r="D21005" s="325">
        <v>90</v>
      </c>
      <c r="E21005" s="46">
        <v>36500</v>
      </c>
      <c r="F21005" s="130">
        <f t="shared" si="328"/>
        <v>3285000</v>
      </c>
      <c r="G21005" s="69"/>
    </row>
    <row r="21006" spans="1:8" ht="18" customHeight="1">
      <c r="A21006" s="323"/>
      <c r="B21006" s="302" t="s">
        <v>31</v>
      </c>
      <c r="C21006" s="325" t="s">
        <v>43</v>
      </c>
      <c r="D21006" s="325">
        <v>37</v>
      </c>
      <c r="E21006" s="46">
        <v>37000</v>
      </c>
      <c r="F21006" s="130">
        <f t="shared" si="328"/>
        <v>1369000</v>
      </c>
      <c r="G21006" s="69"/>
    </row>
    <row r="21007" spans="1:8" ht="18" customHeight="1">
      <c r="A21007" s="323"/>
      <c r="B21007" s="302" t="s">
        <v>31</v>
      </c>
      <c r="C21007" s="325" t="s">
        <v>46</v>
      </c>
      <c r="D21007" s="325">
        <v>23.3</v>
      </c>
      <c r="E21007" s="46">
        <v>37000</v>
      </c>
      <c r="F21007" s="130">
        <f t="shared" si="328"/>
        <v>862100</v>
      </c>
      <c r="G21007" s="69"/>
    </row>
    <row r="21008" spans="1:8" ht="18" customHeight="1">
      <c r="A21008" s="323"/>
      <c r="B21008" s="302"/>
      <c r="C21008" s="325"/>
      <c r="D21008" s="325"/>
      <c r="E21008" s="46"/>
      <c r="F21008" s="130">
        <f t="shared" si="328"/>
        <v>0</v>
      </c>
      <c r="G21008" s="69"/>
    </row>
    <row r="21009" spans="1:9" ht="18" customHeight="1">
      <c r="A21009" s="323" t="s">
        <v>517</v>
      </c>
      <c r="B21009" s="302" t="s">
        <v>13</v>
      </c>
      <c r="C21009" s="325" t="s">
        <v>3962</v>
      </c>
      <c r="D21009" s="325">
        <v>379.4</v>
      </c>
      <c r="E21009" s="46">
        <v>33500</v>
      </c>
      <c r="F21009" s="130">
        <f t="shared" si="328"/>
        <v>12709900</v>
      </c>
      <c r="G21009" s="86">
        <f>SUM(F21009:F21010)</f>
        <v>24418150</v>
      </c>
    </row>
    <row r="21010" spans="1:9" ht="18" customHeight="1">
      <c r="A21010" s="323"/>
      <c r="B21010" s="302" t="s">
        <v>13</v>
      </c>
      <c r="C21010" s="325" t="s">
        <v>3963</v>
      </c>
      <c r="D21010" s="325">
        <v>349.5</v>
      </c>
      <c r="E21010" s="46">
        <v>33500</v>
      </c>
      <c r="F21010" s="130">
        <f t="shared" si="328"/>
        <v>11708250</v>
      </c>
      <c r="G21010" s="69"/>
    </row>
    <row r="21011" spans="1:9" ht="18" customHeight="1">
      <c r="A21011" s="323"/>
      <c r="B21011" s="302"/>
      <c r="C21011" s="325"/>
      <c r="D21011" s="325"/>
      <c r="E21011" s="46"/>
      <c r="F21011" s="130">
        <f t="shared" si="328"/>
        <v>0</v>
      </c>
      <c r="G21011" s="69"/>
    </row>
    <row r="21012" spans="1:9" ht="18" customHeight="1">
      <c r="A21012" s="323" t="s">
        <v>2965</v>
      </c>
      <c r="B21012" s="302" t="s">
        <v>13</v>
      </c>
      <c r="C21012" s="325" t="s">
        <v>3964</v>
      </c>
      <c r="D21012" s="325">
        <v>363</v>
      </c>
      <c r="E21012" s="46">
        <v>31500</v>
      </c>
      <c r="F21012" s="130">
        <f t="shared" si="328"/>
        <v>11434500</v>
      </c>
      <c r="G21012" s="86">
        <f>F21012</f>
        <v>11434500</v>
      </c>
      <c r="H21012" s="277" t="s">
        <v>2474</v>
      </c>
    </row>
    <row r="21013" spans="1:9" ht="18" customHeight="1">
      <c r="A21013" s="323"/>
      <c r="B21013" s="302"/>
      <c r="C21013" s="325"/>
      <c r="D21013" s="325"/>
      <c r="E21013" s="46"/>
      <c r="F21013" s="130">
        <f t="shared" si="328"/>
        <v>0</v>
      </c>
      <c r="G21013" s="69"/>
    </row>
    <row r="21014" spans="1:9" ht="18" customHeight="1">
      <c r="A21014" s="323" t="s">
        <v>259</v>
      </c>
      <c r="B21014" s="302" t="s">
        <v>13</v>
      </c>
      <c r="C21014" s="325" t="s">
        <v>171</v>
      </c>
      <c r="D21014" s="325">
        <v>1000</v>
      </c>
      <c r="E21014" s="46">
        <v>35000</v>
      </c>
      <c r="F21014" s="130">
        <f t="shared" si="328"/>
        <v>35000000</v>
      </c>
      <c r="G21014" s="86">
        <f>F21014</f>
        <v>35000000</v>
      </c>
      <c r="H21014" s="277" t="s">
        <v>2474</v>
      </c>
    </row>
    <row r="21015" spans="1:9" ht="18" customHeight="1">
      <c r="A21015" s="323"/>
      <c r="B21015" s="302"/>
      <c r="C21015" s="325"/>
      <c r="D21015" s="325"/>
      <c r="E21015" s="46"/>
      <c r="F21015" s="130">
        <f t="shared" si="328"/>
        <v>0</v>
      </c>
      <c r="G21015" s="69"/>
    </row>
    <row r="21016" spans="1:9" ht="18" customHeight="1">
      <c r="A21016" s="323" t="s">
        <v>311</v>
      </c>
      <c r="B21016" s="302" t="s">
        <v>13</v>
      </c>
      <c r="C21016" s="325" t="s">
        <v>3631</v>
      </c>
      <c r="D21016" s="325">
        <v>399</v>
      </c>
      <c r="E21016" s="46">
        <v>33000</v>
      </c>
      <c r="F21016" s="130">
        <f t="shared" si="328"/>
        <v>13167000</v>
      </c>
      <c r="G21016" s="86">
        <f>SUM(F21016:F21018)</f>
        <v>20045100</v>
      </c>
      <c r="H21016" s="277" t="s">
        <v>2474</v>
      </c>
    </row>
    <row r="21017" spans="1:9" ht="18" customHeight="1">
      <c r="A21017" s="323"/>
      <c r="B21017" s="302" t="s">
        <v>13</v>
      </c>
      <c r="C21017" s="325" t="s">
        <v>2283</v>
      </c>
      <c r="D21017" s="325">
        <v>50</v>
      </c>
      <c r="E21017" s="46">
        <v>33000</v>
      </c>
      <c r="F21017" s="130">
        <f t="shared" si="328"/>
        <v>1650000</v>
      </c>
      <c r="G21017" s="69"/>
    </row>
    <row r="21018" spans="1:9" ht="18" customHeight="1">
      <c r="A21018" s="323"/>
      <c r="B21018" s="302" t="s">
        <v>31</v>
      </c>
      <c r="C21018" s="325" t="s">
        <v>3969</v>
      </c>
      <c r="D21018" s="325">
        <v>141.30000000000001</v>
      </c>
      <c r="E21018" s="46">
        <v>37000</v>
      </c>
      <c r="F21018" s="130">
        <f t="shared" si="328"/>
        <v>5228100</v>
      </c>
      <c r="G21018" s="69"/>
      <c r="I21018" s="279">
        <v>42585</v>
      </c>
    </row>
    <row r="21019" spans="1:9" ht="18" customHeight="1">
      <c r="A21019" s="323"/>
      <c r="B21019" s="302"/>
      <c r="C21019" s="325"/>
      <c r="D21019" s="325"/>
      <c r="E21019" s="46"/>
      <c r="F21019" s="130">
        <f t="shared" si="328"/>
        <v>0</v>
      </c>
      <c r="G21019" s="69"/>
    </row>
    <row r="21020" spans="1:9" ht="18" customHeight="1">
      <c r="A21020" s="323" t="s">
        <v>327</v>
      </c>
      <c r="B21020" s="302" t="s">
        <v>515</v>
      </c>
      <c r="C21020" s="325" t="s">
        <v>3965</v>
      </c>
      <c r="D21020" s="325">
        <v>120.2</v>
      </c>
      <c r="E21020" s="46">
        <v>30000</v>
      </c>
      <c r="F21020" s="130">
        <f t="shared" si="328"/>
        <v>3606000</v>
      </c>
      <c r="G21020" s="86">
        <f>SUM(F21020:F21023)</f>
        <v>14782350</v>
      </c>
      <c r="H21020" s="277" t="s">
        <v>2474</v>
      </c>
    </row>
    <row r="21021" spans="1:9" ht="18" customHeight="1">
      <c r="A21021" s="323"/>
      <c r="B21021" s="302" t="s">
        <v>31</v>
      </c>
      <c r="C21021" s="325" t="s">
        <v>59</v>
      </c>
      <c r="D21021" s="325">
        <v>50</v>
      </c>
      <c r="E21021" s="46">
        <v>35500</v>
      </c>
      <c r="F21021" s="130">
        <f t="shared" si="328"/>
        <v>1775000</v>
      </c>
      <c r="G21021" s="69"/>
    </row>
    <row r="21022" spans="1:9" ht="18" customHeight="1">
      <c r="A21022" s="323"/>
      <c r="B21022" s="302" t="s">
        <v>31</v>
      </c>
      <c r="C21022" s="325" t="s">
        <v>79</v>
      </c>
      <c r="D21022" s="325">
        <v>143.9</v>
      </c>
      <c r="E21022" s="46">
        <v>36000</v>
      </c>
      <c r="F21022" s="130">
        <f t="shared" si="328"/>
        <v>5180400</v>
      </c>
      <c r="G21022" s="69"/>
    </row>
    <row r="21023" spans="1:9" ht="18" customHeight="1">
      <c r="A21023" s="323"/>
      <c r="B21023" s="302" t="s">
        <v>31</v>
      </c>
      <c r="C21023" s="325" t="s">
        <v>3965</v>
      </c>
      <c r="D21023" s="325">
        <v>118.9</v>
      </c>
      <c r="E21023" s="46">
        <v>35500</v>
      </c>
      <c r="F21023" s="130">
        <f>E21023*D21023</f>
        <v>4220950</v>
      </c>
      <c r="G21023" s="69"/>
    </row>
    <row r="21024" spans="1:9" ht="18" customHeight="1">
      <c r="A21024" s="323"/>
      <c r="B21024" s="302"/>
      <c r="C21024" s="325"/>
      <c r="D21024" s="325"/>
      <c r="E21024" s="46"/>
      <c r="F21024" s="130">
        <f t="shared" si="328"/>
        <v>0</v>
      </c>
      <c r="G21024" s="69"/>
    </row>
    <row r="21025" spans="1:9" ht="18" customHeight="1">
      <c r="A21025" s="323" t="s">
        <v>178</v>
      </c>
      <c r="B21025" s="302" t="s">
        <v>31</v>
      </c>
      <c r="C21025" s="325" t="s">
        <v>3966</v>
      </c>
      <c r="D21025" s="325">
        <v>94</v>
      </c>
      <c r="E21025" s="46">
        <v>36000</v>
      </c>
      <c r="F21025" s="130">
        <f t="shared" si="328"/>
        <v>3384000</v>
      </c>
      <c r="G21025" s="86">
        <f>F21025</f>
        <v>3384000</v>
      </c>
      <c r="H21025" s="277" t="s">
        <v>2474</v>
      </c>
    </row>
    <row r="21026" spans="1:9" ht="18" customHeight="1">
      <c r="A21026" s="323"/>
      <c r="B21026" s="302"/>
      <c r="C21026" s="325"/>
      <c r="D21026" s="325"/>
      <c r="E21026" s="46"/>
      <c r="F21026" s="130">
        <f t="shared" si="328"/>
        <v>0</v>
      </c>
      <c r="G21026" s="69"/>
    </row>
    <row r="21027" spans="1:9" ht="18" customHeight="1">
      <c r="A21027" s="323" t="s">
        <v>336</v>
      </c>
      <c r="B21027" s="302" t="s">
        <v>31</v>
      </c>
      <c r="C21027" s="325" t="s">
        <v>34</v>
      </c>
      <c r="D21027" s="325">
        <v>307.8</v>
      </c>
      <c r="E21027" s="46">
        <v>35500</v>
      </c>
      <c r="F21027" s="130">
        <f t="shared" si="328"/>
        <v>10926900</v>
      </c>
      <c r="G21027" s="86">
        <f>SUM(F21027:F21028)</f>
        <v>12542900</v>
      </c>
      <c r="H21027" s="277" t="s">
        <v>2474</v>
      </c>
    </row>
    <row r="21028" spans="1:9" ht="18" customHeight="1">
      <c r="A21028" s="323"/>
      <c r="B21028" s="302" t="s">
        <v>31</v>
      </c>
      <c r="C21028" s="325" t="s">
        <v>3939</v>
      </c>
      <c r="D21028" s="325">
        <v>50.5</v>
      </c>
      <c r="E21028" s="46">
        <v>32000</v>
      </c>
      <c r="F21028" s="130">
        <f t="shared" si="328"/>
        <v>1616000</v>
      </c>
      <c r="G21028" s="69"/>
    </row>
    <row r="21029" spans="1:9" ht="18" customHeight="1">
      <c r="A21029" s="323"/>
      <c r="B21029" s="302"/>
      <c r="C21029" s="325"/>
      <c r="D21029" s="325"/>
      <c r="E21029" s="46"/>
      <c r="F21029" s="130">
        <f t="shared" ref="F21029:F21060" si="329">E21029*D21029</f>
        <v>0</v>
      </c>
      <c r="G21029" s="69"/>
    </row>
    <row r="21030" spans="1:9" ht="18" customHeight="1">
      <c r="A21030" s="323" t="s">
        <v>321</v>
      </c>
      <c r="B21030" s="302" t="s">
        <v>31</v>
      </c>
      <c r="C21030" s="325" t="s">
        <v>3967</v>
      </c>
      <c r="D21030" s="325">
        <v>215.7</v>
      </c>
      <c r="E21030" s="46">
        <v>35500</v>
      </c>
      <c r="F21030" s="130">
        <f t="shared" si="329"/>
        <v>7657350</v>
      </c>
      <c r="G21030" s="86">
        <f>F21030</f>
        <v>7657350</v>
      </c>
      <c r="H21030" s="277" t="s">
        <v>2474</v>
      </c>
    </row>
    <row r="21031" spans="1:9" ht="18" customHeight="1">
      <c r="A21031" s="323"/>
      <c r="B21031" s="302"/>
      <c r="C21031" s="325"/>
      <c r="D21031" s="325"/>
      <c r="E21031" s="46"/>
      <c r="F21031" s="130">
        <f t="shared" si="329"/>
        <v>0</v>
      </c>
      <c r="G21031" s="69"/>
    </row>
    <row r="21032" spans="1:9" ht="18" customHeight="1">
      <c r="A21032" s="323" t="s">
        <v>123</v>
      </c>
      <c r="B21032" s="302" t="s">
        <v>31</v>
      </c>
      <c r="C21032" s="325" t="s">
        <v>1878</v>
      </c>
      <c r="D21032" s="325">
        <v>262.7</v>
      </c>
      <c r="E21032" s="46">
        <v>35500</v>
      </c>
      <c r="F21032" s="130">
        <f t="shared" si="329"/>
        <v>9325850</v>
      </c>
      <c r="G21032" s="86">
        <f>SUM(F21032:F21033)</f>
        <v>10875850</v>
      </c>
      <c r="H21032" s="277" t="s">
        <v>2474</v>
      </c>
    </row>
    <row r="21033" spans="1:9" ht="18" customHeight="1">
      <c r="A21033" s="323"/>
      <c r="B21033" s="302" t="s">
        <v>13</v>
      </c>
      <c r="C21033" s="325" t="s">
        <v>22</v>
      </c>
      <c r="D21033" s="325">
        <v>50</v>
      </c>
      <c r="E21033" s="46">
        <v>31000</v>
      </c>
      <c r="F21033" s="130">
        <f t="shared" si="329"/>
        <v>1550000</v>
      </c>
      <c r="G21033" s="69"/>
    </row>
    <row r="21034" spans="1:9" ht="18" customHeight="1">
      <c r="A21034" s="323"/>
      <c r="B21034" s="302"/>
      <c r="C21034" s="325"/>
      <c r="D21034" s="325"/>
      <c r="E21034" s="46"/>
      <c r="F21034" s="130">
        <f t="shared" si="329"/>
        <v>0</v>
      </c>
      <c r="G21034" s="69"/>
    </row>
    <row r="21035" spans="1:9" ht="18" customHeight="1">
      <c r="A21035" s="323" t="s">
        <v>245</v>
      </c>
      <c r="B21035" s="439" t="s">
        <v>2376</v>
      </c>
      <c r="C21035" s="430" t="s">
        <v>246</v>
      </c>
      <c r="D21035" s="430">
        <v>-22</v>
      </c>
      <c r="E21035" s="54">
        <v>35500</v>
      </c>
      <c r="F21035" s="140">
        <f t="shared" si="329"/>
        <v>-781000</v>
      </c>
      <c r="G21035" s="86">
        <f>SUM(F21035:F21036)</f>
        <v>-1597500</v>
      </c>
      <c r="H21035" s="277" t="s">
        <v>2474</v>
      </c>
      <c r="I21035" s="279">
        <v>42585</v>
      </c>
    </row>
    <row r="21036" spans="1:9" ht="18" customHeight="1">
      <c r="A21036" s="323"/>
      <c r="B21036" s="439" t="s">
        <v>2376</v>
      </c>
      <c r="C21036" s="430" t="s">
        <v>1108</v>
      </c>
      <c r="D21036" s="430">
        <v>-23</v>
      </c>
      <c r="E21036" s="54">
        <v>35500</v>
      </c>
      <c r="F21036" s="140">
        <f t="shared" si="329"/>
        <v>-816500</v>
      </c>
      <c r="G21036" s="69"/>
      <c r="I21036" s="277"/>
    </row>
    <row r="21037" spans="1:9" ht="18" customHeight="1">
      <c r="A21037" s="323"/>
      <c r="B21037" s="302"/>
      <c r="C21037" s="325"/>
      <c r="D21037" s="325"/>
      <c r="E21037" s="46"/>
      <c r="F21037" s="140">
        <f t="shared" si="329"/>
        <v>0</v>
      </c>
      <c r="G21037" s="69"/>
      <c r="I21037" s="277"/>
    </row>
    <row r="21038" spans="1:9" ht="18" customHeight="1">
      <c r="A21038" s="323" t="s">
        <v>316</v>
      </c>
      <c r="B21038" s="446" t="s">
        <v>3980</v>
      </c>
      <c r="C21038" s="430" t="s">
        <v>190</v>
      </c>
      <c r="D21038" s="430">
        <v>-182.5</v>
      </c>
      <c r="E21038" s="54">
        <v>35500</v>
      </c>
      <c r="F21038" s="140">
        <f t="shared" si="329"/>
        <v>-6478750</v>
      </c>
      <c r="G21038" s="86">
        <f>SUM(F21038:F21039)</f>
        <v>-6737500</v>
      </c>
      <c r="H21038" s="277" t="s">
        <v>2474</v>
      </c>
      <c r="I21038" s="279">
        <v>42585</v>
      </c>
    </row>
    <row r="21039" spans="1:9" ht="18" customHeight="1">
      <c r="A21039" s="323"/>
      <c r="B21039" s="439" t="s">
        <v>1979</v>
      </c>
      <c r="C21039" s="430" t="s">
        <v>32</v>
      </c>
      <c r="D21039" s="430">
        <v>-7.5</v>
      </c>
      <c r="E21039" s="54">
        <v>34500</v>
      </c>
      <c r="F21039" s="140">
        <f t="shared" si="329"/>
        <v>-258750</v>
      </c>
      <c r="G21039" s="69"/>
    </row>
    <row r="21040" spans="1:9" ht="18" customHeight="1">
      <c r="A21040" s="323"/>
      <c r="B21040" s="302"/>
      <c r="C21040" s="325"/>
      <c r="D21040" s="325"/>
      <c r="E21040" s="46"/>
      <c r="F21040" s="130">
        <f t="shared" si="329"/>
        <v>0</v>
      </c>
      <c r="G21040" s="69"/>
    </row>
    <row r="21041" spans="1:8" ht="18" customHeight="1">
      <c r="A21041" s="323" t="s">
        <v>166</v>
      </c>
      <c r="B21041" s="302" t="s">
        <v>168</v>
      </c>
      <c r="C21041" s="325" t="s">
        <v>169</v>
      </c>
      <c r="D21041" s="325">
        <v>100</v>
      </c>
      <c r="E21041" s="46">
        <v>37500</v>
      </c>
      <c r="F21041" s="130">
        <f t="shared" si="329"/>
        <v>3750000</v>
      </c>
      <c r="G21041" s="86">
        <f>F21041</f>
        <v>3750000</v>
      </c>
      <c r="H21041" s="277" t="s">
        <v>2474</v>
      </c>
    </row>
    <row r="21042" spans="1:8" ht="18" customHeight="1">
      <c r="A21042" s="323"/>
      <c r="B21042" s="302"/>
      <c r="C21042" s="325"/>
      <c r="D21042" s="325"/>
      <c r="E21042" s="46"/>
      <c r="F21042" s="130">
        <f t="shared" si="329"/>
        <v>0</v>
      </c>
      <c r="G21042" s="69"/>
    </row>
    <row r="21043" spans="1:8" ht="18" customHeight="1">
      <c r="A21043" s="323" t="s">
        <v>235</v>
      </c>
      <c r="B21043" s="302" t="s">
        <v>13</v>
      </c>
      <c r="C21043" s="325" t="s">
        <v>2958</v>
      </c>
      <c r="D21043" s="325">
        <v>50</v>
      </c>
      <c r="E21043" s="46">
        <v>31000</v>
      </c>
      <c r="F21043" s="130">
        <f t="shared" si="329"/>
        <v>1550000</v>
      </c>
      <c r="G21043" s="86">
        <f>SUM(F21043:F21045)</f>
        <v>3220000</v>
      </c>
      <c r="H21043" s="277" t="s">
        <v>2474</v>
      </c>
    </row>
    <row r="21044" spans="1:8" ht="18" customHeight="1">
      <c r="A21044" s="323"/>
      <c r="B21044" s="302" t="s">
        <v>13</v>
      </c>
      <c r="C21044" s="325" t="s">
        <v>822</v>
      </c>
      <c r="D21044" s="325">
        <v>20</v>
      </c>
      <c r="E21044" s="46">
        <v>31000</v>
      </c>
      <c r="F21044" s="130">
        <f t="shared" si="329"/>
        <v>620000</v>
      </c>
      <c r="G21044" s="69"/>
    </row>
    <row r="21045" spans="1:8" ht="18" customHeight="1">
      <c r="A21045" s="323"/>
      <c r="B21045" s="302" t="s">
        <v>31</v>
      </c>
      <c r="C21045" s="325" t="s">
        <v>685</v>
      </c>
      <c r="D21045" s="325">
        <v>30</v>
      </c>
      <c r="E21045" s="46">
        <v>35000</v>
      </c>
      <c r="F21045" s="130">
        <f t="shared" si="329"/>
        <v>1050000</v>
      </c>
      <c r="G21045" s="69"/>
    </row>
    <row r="21046" spans="1:8" ht="18" customHeight="1">
      <c r="A21046" s="323"/>
      <c r="B21046" s="302"/>
      <c r="C21046" s="325"/>
      <c r="D21046" s="325"/>
      <c r="E21046" s="46"/>
      <c r="F21046" s="130">
        <f t="shared" si="329"/>
        <v>0</v>
      </c>
      <c r="G21046" s="69"/>
    </row>
    <row r="21047" spans="1:8" ht="18" customHeight="1">
      <c r="A21047" s="323" t="s">
        <v>88</v>
      </c>
      <c r="B21047" s="302" t="s">
        <v>13</v>
      </c>
      <c r="C21047" s="325" t="s">
        <v>3974</v>
      </c>
      <c r="D21047" s="325">
        <v>819.7</v>
      </c>
      <c r="E21047" s="46">
        <v>30500</v>
      </c>
      <c r="F21047" s="130">
        <f t="shared" si="329"/>
        <v>25000850</v>
      </c>
      <c r="G21047" s="86">
        <f>F21047</f>
        <v>25000850</v>
      </c>
      <c r="H21047" s="277" t="s">
        <v>2474</v>
      </c>
    </row>
    <row r="21048" spans="1:8" ht="18" customHeight="1">
      <c r="A21048" s="323"/>
      <c r="B21048" s="302"/>
      <c r="C21048" s="325"/>
      <c r="D21048" s="325"/>
      <c r="E21048" s="46"/>
      <c r="F21048" s="130">
        <f t="shared" si="329"/>
        <v>0</v>
      </c>
      <c r="G21048" s="69"/>
    </row>
    <row r="21049" spans="1:8" ht="18" customHeight="1">
      <c r="A21049" s="323" t="s">
        <v>93</v>
      </c>
      <c r="B21049" s="302" t="s">
        <v>13</v>
      </c>
      <c r="C21049" s="325" t="s">
        <v>386</v>
      </c>
      <c r="D21049" s="325">
        <v>317</v>
      </c>
      <c r="E21049" s="46">
        <v>31000</v>
      </c>
      <c r="F21049" s="130">
        <f t="shared" si="329"/>
        <v>9827000</v>
      </c>
      <c r="G21049" s="86">
        <f>SUM(F21049:F21057)</f>
        <v>42891100</v>
      </c>
      <c r="H21049" s="277" t="s">
        <v>2474</v>
      </c>
    </row>
    <row r="21050" spans="1:8" ht="18" customHeight="1">
      <c r="A21050" s="323"/>
      <c r="B21050" s="302" t="s">
        <v>13</v>
      </c>
      <c r="C21050" s="325" t="s">
        <v>1229</v>
      </c>
      <c r="D21050" s="325">
        <v>50</v>
      </c>
      <c r="E21050" s="46">
        <v>31000</v>
      </c>
      <c r="F21050" s="130">
        <f t="shared" si="329"/>
        <v>1550000</v>
      </c>
      <c r="G21050" s="69"/>
    </row>
    <row r="21051" spans="1:8" ht="18" customHeight="1">
      <c r="A21051" s="323"/>
      <c r="B21051" s="302" t="s">
        <v>13</v>
      </c>
      <c r="C21051" s="325" t="s">
        <v>1884</v>
      </c>
      <c r="D21051" s="325">
        <v>58.2</v>
      </c>
      <c r="E21051" s="46">
        <v>31000</v>
      </c>
      <c r="F21051" s="130">
        <f t="shared" si="329"/>
        <v>1804200</v>
      </c>
      <c r="G21051" s="69"/>
    </row>
    <row r="21052" spans="1:8" ht="18" customHeight="1">
      <c r="A21052" s="323"/>
      <c r="B21052" s="302" t="s">
        <v>23</v>
      </c>
      <c r="C21052" s="325" t="s">
        <v>1130</v>
      </c>
      <c r="D21052" s="325">
        <v>83.9</v>
      </c>
      <c r="E21052" s="46">
        <v>35000</v>
      </c>
      <c r="F21052" s="130">
        <f t="shared" si="329"/>
        <v>2936500</v>
      </c>
      <c r="G21052" s="69"/>
    </row>
    <row r="21053" spans="1:8" ht="18" customHeight="1">
      <c r="A21053" s="323"/>
      <c r="B21053" s="302" t="s">
        <v>23</v>
      </c>
      <c r="C21053" s="325" t="s">
        <v>1231</v>
      </c>
      <c r="D21053" s="325">
        <v>210.7</v>
      </c>
      <c r="E21053" s="46">
        <v>35000</v>
      </c>
      <c r="F21053" s="130">
        <f t="shared" si="329"/>
        <v>7374500</v>
      </c>
      <c r="G21053" s="69"/>
    </row>
    <row r="21054" spans="1:8" ht="18" customHeight="1">
      <c r="A21054" s="323"/>
      <c r="B21054" s="302" t="s">
        <v>31</v>
      </c>
      <c r="C21054" s="325" t="s">
        <v>1695</v>
      </c>
      <c r="D21054" s="325">
        <v>101.8</v>
      </c>
      <c r="E21054" s="46">
        <v>35500</v>
      </c>
      <c r="F21054" s="130">
        <f t="shared" si="329"/>
        <v>3613900</v>
      </c>
      <c r="G21054" s="69"/>
    </row>
    <row r="21055" spans="1:8" ht="18" customHeight="1">
      <c r="A21055" s="323"/>
      <c r="B21055" s="302" t="s">
        <v>31</v>
      </c>
      <c r="C21055" s="325" t="s">
        <v>2850</v>
      </c>
      <c r="D21055" s="325">
        <f>50+60</f>
        <v>110</v>
      </c>
      <c r="E21055" s="46">
        <v>36000</v>
      </c>
      <c r="F21055" s="130">
        <f t="shared" si="329"/>
        <v>3960000</v>
      </c>
      <c r="G21055" s="69"/>
    </row>
    <row r="21056" spans="1:8" ht="18" customHeight="1">
      <c r="A21056" s="323"/>
      <c r="B21056" s="302" t="s">
        <v>31</v>
      </c>
      <c r="C21056" s="325" t="s">
        <v>3975</v>
      </c>
      <c r="D21056" s="325">
        <v>191.9</v>
      </c>
      <c r="E21056" s="46">
        <v>36000</v>
      </c>
      <c r="F21056" s="130">
        <f t="shared" si="329"/>
        <v>6908400</v>
      </c>
      <c r="G21056" s="69"/>
    </row>
    <row r="21057" spans="1:9" ht="18" customHeight="1">
      <c r="A21057" s="323"/>
      <c r="B21057" s="302" t="s">
        <v>617</v>
      </c>
      <c r="C21057" s="325" t="s">
        <v>3976</v>
      </c>
      <c r="D21057" s="325">
        <v>158.6</v>
      </c>
      <c r="E21057" s="46">
        <v>31000</v>
      </c>
      <c r="F21057" s="130">
        <f t="shared" si="329"/>
        <v>4916600</v>
      </c>
      <c r="G21057" s="69"/>
      <c r="I21057" s="280" t="s">
        <v>2448</v>
      </c>
    </row>
    <row r="21058" spans="1:9" ht="18" customHeight="1">
      <c r="A21058" s="323"/>
      <c r="B21058" s="302"/>
      <c r="C21058" s="325"/>
      <c r="D21058" s="325"/>
      <c r="E21058" s="46"/>
      <c r="F21058" s="130">
        <f t="shared" si="329"/>
        <v>0</v>
      </c>
      <c r="G21058" s="69"/>
    </row>
    <row r="21059" spans="1:9" ht="18" customHeight="1">
      <c r="A21059" s="323" t="s">
        <v>207</v>
      </c>
      <c r="B21059" s="302" t="s">
        <v>23</v>
      </c>
      <c r="C21059" s="325" t="s">
        <v>848</v>
      </c>
      <c r="D21059" s="325">
        <v>784.6</v>
      </c>
      <c r="E21059" s="46">
        <v>35000</v>
      </c>
      <c r="F21059" s="130">
        <f t="shared" si="329"/>
        <v>27461000</v>
      </c>
      <c r="G21059" s="86">
        <f>F21059</f>
        <v>27461000</v>
      </c>
      <c r="H21059" s="277" t="s">
        <v>2474</v>
      </c>
    </row>
    <row r="21060" spans="1:9" ht="18" customHeight="1">
      <c r="A21060" s="323"/>
      <c r="B21060" s="302"/>
      <c r="C21060" s="325"/>
      <c r="D21060" s="325"/>
      <c r="E21060" s="46"/>
      <c r="F21060" s="130">
        <f t="shared" si="329"/>
        <v>0</v>
      </c>
      <c r="G21060" s="69"/>
    </row>
    <row r="21061" spans="1:9" ht="18" customHeight="1">
      <c r="A21061" s="323" t="s">
        <v>210</v>
      </c>
      <c r="B21061" s="302" t="s">
        <v>212</v>
      </c>
      <c r="C21061" s="325" t="s">
        <v>345</v>
      </c>
      <c r="D21061" s="325">
        <v>225</v>
      </c>
      <c r="E21061" s="46">
        <v>31500</v>
      </c>
      <c r="F21061" s="130">
        <f t="shared" ref="F21061:F21078" si="330">E21061*D21061</f>
        <v>7087500</v>
      </c>
      <c r="G21061" s="86">
        <f>SUM(F21061:F21064)</f>
        <v>26193600</v>
      </c>
      <c r="H21061" s="277" t="s">
        <v>2474</v>
      </c>
    </row>
    <row r="21062" spans="1:9" ht="18" customHeight="1">
      <c r="A21062" s="323"/>
      <c r="B21062" s="302" t="s">
        <v>212</v>
      </c>
      <c r="C21062" s="325" t="s">
        <v>213</v>
      </c>
      <c r="D21062" s="325">
        <v>250</v>
      </c>
      <c r="E21062" s="46">
        <v>31500</v>
      </c>
      <c r="F21062" s="130">
        <f t="shared" si="330"/>
        <v>7875000</v>
      </c>
      <c r="G21062" s="69"/>
    </row>
    <row r="21063" spans="1:9" ht="18" customHeight="1">
      <c r="A21063" s="323"/>
      <c r="B21063" s="302" t="s">
        <v>212</v>
      </c>
      <c r="C21063" s="325" t="s">
        <v>2203</v>
      </c>
      <c r="D21063" s="325">
        <v>125</v>
      </c>
      <c r="E21063" s="46">
        <v>31500</v>
      </c>
      <c r="F21063" s="130">
        <f t="shared" si="330"/>
        <v>3937500</v>
      </c>
      <c r="G21063" s="69"/>
    </row>
    <row r="21064" spans="1:9" ht="18" customHeight="1">
      <c r="A21064" s="323"/>
      <c r="B21064" s="302" t="s">
        <v>31</v>
      </c>
      <c r="C21064" s="325" t="s">
        <v>3978</v>
      </c>
      <c r="D21064" s="325">
        <v>202.6</v>
      </c>
      <c r="E21064" s="46">
        <v>36000</v>
      </c>
      <c r="F21064" s="130">
        <f t="shared" si="330"/>
        <v>7293600</v>
      </c>
      <c r="G21064" s="86"/>
    </row>
    <row r="21065" spans="1:9" ht="18" customHeight="1">
      <c r="A21065" s="323"/>
      <c r="B21065" s="302"/>
      <c r="C21065" s="325"/>
      <c r="D21065" s="325"/>
      <c r="E21065" s="46"/>
      <c r="F21065" s="130">
        <f t="shared" si="330"/>
        <v>0</v>
      </c>
      <c r="G21065" s="69"/>
    </row>
    <row r="21066" spans="1:9" ht="18" customHeight="1">
      <c r="A21066" s="323" t="s">
        <v>330</v>
      </c>
      <c r="B21066" s="302" t="s">
        <v>690</v>
      </c>
      <c r="C21066" s="325" t="s">
        <v>3977</v>
      </c>
      <c r="D21066" s="325">
        <v>138.6</v>
      </c>
      <c r="E21066" s="46">
        <v>40000</v>
      </c>
      <c r="F21066" s="130">
        <f t="shared" si="330"/>
        <v>5544000</v>
      </c>
      <c r="G21066" s="86">
        <f>F21066</f>
        <v>5544000</v>
      </c>
      <c r="H21066" s="277" t="s">
        <v>2474</v>
      </c>
    </row>
    <row r="21067" spans="1:9" ht="18" customHeight="1">
      <c r="A21067" s="323"/>
      <c r="B21067" s="302"/>
      <c r="C21067" s="325"/>
      <c r="D21067" s="325"/>
      <c r="E21067" s="46"/>
      <c r="F21067" s="130">
        <f t="shared" si="330"/>
        <v>0</v>
      </c>
      <c r="G21067" s="69"/>
    </row>
    <row r="21068" spans="1:9" ht="18" customHeight="1">
      <c r="A21068" s="323" t="s">
        <v>485</v>
      </c>
      <c r="B21068" s="444" t="s">
        <v>16</v>
      </c>
      <c r="C21068" s="482" t="s">
        <v>3950</v>
      </c>
      <c r="D21068" s="482">
        <v>330</v>
      </c>
      <c r="E21068" s="116">
        <v>38000</v>
      </c>
      <c r="F21068" s="131">
        <f t="shared" si="330"/>
        <v>12540000</v>
      </c>
      <c r="G21068" s="86">
        <f>F21068</f>
        <v>12540000</v>
      </c>
    </row>
    <row r="21069" spans="1:9" ht="18" customHeight="1">
      <c r="A21069" s="323"/>
      <c r="B21069" s="444"/>
      <c r="C21069" s="482"/>
      <c r="D21069" s="482"/>
      <c r="E21069" s="116"/>
      <c r="F21069" s="130">
        <f t="shared" si="330"/>
        <v>0</v>
      </c>
      <c r="G21069" s="86"/>
    </row>
    <row r="21070" spans="1:9" ht="18" customHeight="1">
      <c r="A21070" s="323" t="s">
        <v>40</v>
      </c>
      <c r="B21070" s="439" t="s">
        <v>3979</v>
      </c>
      <c r="C21070" s="430" t="s">
        <v>3593</v>
      </c>
      <c r="D21070" s="430">
        <v>-151.30000000000001</v>
      </c>
      <c r="E21070" s="54">
        <v>35500</v>
      </c>
      <c r="F21070" s="140">
        <f t="shared" si="330"/>
        <v>-5371150</v>
      </c>
      <c r="G21070" s="86">
        <f>SUM(F21070:F21072)</f>
        <v>-20084350</v>
      </c>
      <c r="I21070" s="279">
        <v>42556</v>
      </c>
    </row>
    <row r="21071" spans="1:9" ht="18" customHeight="1">
      <c r="A21071" s="323"/>
      <c r="B21071" s="439" t="s">
        <v>3979</v>
      </c>
      <c r="C21071" s="430" t="s">
        <v>3593</v>
      </c>
      <c r="D21071" s="430">
        <v>-206.1</v>
      </c>
      <c r="E21071" s="54">
        <v>36000</v>
      </c>
      <c r="F21071" s="140">
        <f t="shared" si="330"/>
        <v>-7419600</v>
      </c>
      <c r="G21071" s="69"/>
      <c r="I21071" s="279">
        <v>42571</v>
      </c>
    </row>
    <row r="21072" spans="1:9" ht="18" customHeight="1">
      <c r="A21072" s="323"/>
      <c r="B21072" s="439" t="s">
        <v>3979</v>
      </c>
      <c r="C21072" s="430" t="s">
        <v>3593</v>
      </c>
      <c r="D21072" s="430">
        <v>-202.6</v>
      </c>
      <c r="E21072" s="54">
        <v>36000</v>
      </c>
      <c r="F21072" s="140">
        <f t="shared" si="330"/>
        <v>-7293600</v>
      </c>
      <c r="G21072" s="69"/>
      <c r="I21072" s="279">
        <v>42586</v>
      </c>
    </row>
    <row r="21073" spans="1:9" ht="18" customHeight="1">
      <c r="A21073" s="323"/>
      <c r="B21073" s="302"/>
      <c r="C21073" s="325"/>
      <c r="D21073" s="325"/>
      <c r="E21073" s="46"/>
      <c r="F21073" s="130">
        <f t="shared" si="330"/>
        <v>0</v>
      </c>
      <c r="G21073" s="69"/>
      <c r="I21073" s="277"/>
    </row>
    <row r="21074" spans="1:9" ht="18" customHeight="1">
      <c r="A21074" s="323" t="s">
        <v>318</v>
      </c>
      <c r="B21074" s="302" t="s">
        <v>13</v>
      </c>
      <c r="C21074" s="325" t="s">
        <v>1281</v>
      </c>
      <c r="D21074" s="325">
        <v>50</v>
      </c>
      <c r="E21074" s="46">
        <v>32500</v>
      </c>
      <c r="F21074" s="130">
        <f t="shared" si="330"/>
        <v>1625000</v>
      </c>
      <c r="G21074" s="86">
        <f>SUM(F21074:F21076)</f>
        <v>2111500</v>
      </c>
      <c r="H21074" s="277" t="s">
        <v>2474</v>
      </c>
    </row>
    <row r="21075" spans="1:9" ht="18" customHeight="1">
      <c r="A21075" s="323"/>
      <c r="B21075" s="302" t="s">
        <v>31</v>
      </c>
      <c r="C21075" s="325" t="s">
        <v>1029</v>
      </c>
      <c r="D21075" s="325">
        <v>8.9</v>
      </c>
      <c r="E21075" s="46">
        <v>35000</v>
      </c>
      <c r="F21075" s="130">
        <f t="shared" si="330"/>
        <v>311500</v>
      </c>
      <c r="G21075" s="69"/>
    </row>
    <row r="21076" spans="1:9" ht="18" customHeight="1">
      <c r="A21076" s="323"/>
      <c r="B21076" s="302" t="s">
        <v>31</v>
      </c>
      <c r="C21076" s="325" t="s">
        <v>886</v>
      </c>
      <c r="D21076" s="325">
        <v>5</v>
      </c>
      <c r="E21076" s="46">
        <v>35000</v>
      </c>
      <c r="F21076" s="130">
        <f t="shared" si="330"/>
        <v>175000</v>
      </c>
      <c r="G21076" s="69"/>
    </row>
    <row r="21077" spans="1:9" ht="18" customHeight="1">
      <c r="A21077" s="323"/>
      <c r="B21077" s="302"/>
      <c r="C21077" s="325"/>
      <c r="D21077" s="325"/>
      <c r="E21077" s="46"/>
      <c r="F21077" s="130">
        <f t="shared" si="330"/>
        <v>0</v>
      </c>
      <c r="G21077" s="69"/>
    </row>
    <row r="21078" spans="1:9" ht="18" customHeight="1">
      <c r="A21078" s="323" t="s">
        <v>630</v>
      </c>
      <c r="B21078" s="302" t="s">
        <v>13</v>
      </c>
      <c r="C21078" s="325" t="s">
        <v>631</v>
      </c>
      <c r="D21078" s="325">
        <v>100</v>
      </c>
      <c r="E21078" s="46">
        <v>31000</v>
      </c>
      <c r="F21078" s="130">
        <f t="shared" si="330"/>
        <v>3100000</v>
      </c>
      <c r="G21078" s="86">
        <f>F21078</f>
        <v>3100000</v>
      </c>
    </row>
    <row r="21079" spans="1:9" ht="18" customHeight="1">
      <c r="A21079" s="323"/>
      <c r="B21079" s="302"/>
      <c r="C21079" s="325"/>
      <c r="D21079" s="325"/>
      <c r="E21079" s="46"/>
      <c r="F21079" s="308"/>
      <c r="G21079" s="69"/>
    </row>
    <row r="21080" spans="1:9" ht="18" customHeight="1">
      <c r="A21080" s="323" t="s">
        <v>154</v>
      </c>
      <c r="B21080" s="444" t="s">
        <v>798</v>
      </c>
      <c r="C21080" s="482" t="s">
        <v>799</v>
      </c>
      <c r="D21080" s="482">
        <v>60</v>
      </c>
      <c r="E21080" s="116">
        <v>41000</v>
      </c>
      <c r="F21080" s="131">
        <f t="shared" ref="F21080:F21108" si="331">E21080*D21080</f>
        <v>2460000</v>
      </c>
      <c r="G21080" s="86">
        <f>F21080</f>
        <v>2460000</v>
      </c>
      <c r="H21080" s="277" t="s">
        <v>2474</v>
      </c>
    </row>
    <row r="21081" spans="1:9" ht="18" customHeight="1">
      <c r="A21081" s="323"/>
      <c r="B21081" s="302"/>
      <c r="C21081" s="325"/>
      <c r="D21081" s="325"/>
      <c r="E21081" s="46"/>
      <c r="F21081" s="131">
        <f t="shared" si="331"/>
        <v>0</v>
      </c>
      <c r="G21081" s="69"/>
    </row>
    <row r="21082" spans="1:9" ht="18" customHeight="1">
      <c r="A21082" s="323" t="s">
        <v>66</v>
      </c>
      <c r="B21082" s="302" t="s">
        <v>23</v>
      </c>
      <c r="C21082" s="325" t="s">
        <v>14</v>
      </c>
      <c r="D21082" s="325">
        <v>207.8</v>
      </c>
      <c r="E21082" s="46">
        <v>33500</v>
      </c>
      <c r="F21082" s="130">
        <f t="shared" si="331"/>
        <v>6961300</v>
      </c>
      <c r="G21082" s="86">
        <f>F21082</f>
        <v>6961300</v>
      </c>
      <c r="H21082" s="277" t="s">
        <v>2474</v>
      </c>
    </row>
    <row r="21083" spans="1:9" ht="18" customHeight="1">
      <c r="A21083" s="323"/>
      <c r="B21083" s="302"/>
      <c r="C21083" s="325"/>
      <c r="D21083" s="325"/>
      <c r="E21083" s="46"/>
      <c r="F21083" s="130">
        <f t="shared" si="331"/>
        <v>0</v>
      </c>
      <c r="G21083" s="69"/>
    </row>
    <row r="21084" spans="1:9" ht="18" customHeight="1">
      <c r="A21084" s="323" t="s">
        <v>951</v>
      </c>
      <c r="B21084" s="302" t="s">
        <v>31</v>
      </c>
      <c r="C21084" s="325" t="s">
        <v>952</v>
      </c>
      <c r="D21084" s="325">
        <v>101.7</v>
      </c>
      <c r="E21084" s="46">
        <v>36000</v>
      </c>
      <c r="F21084" s="130">
        <f t="shared" si="331"/>
        <v>3661200</v>
      </c>
      <c r="G21084" s="86">
        <f>F21084</f>
        <v>3661200</v>
      </c>
      <c r="H21084" s="277" t="s">
        <v>2474</v>
      </c>
    </row>
    <row r="21085" spans="1:9" ht="18" customHeight="1">
      <c r="A21085" s="323"/>
      <c r="B21085" s="302"/>
      <c r="C21085" s="325"/>
      <c r="D21085" s="325"/>
      <c r="E21085" s="46"/>
      <c r="F21085" s="130">
        <f t="shared" si="331"/>
        <v>0</v>
      </c>
      <c r="G21085" s="69"/>
    </row>
    <row r="21086" spans="1:9" ht="18" customHeight="1">
      <c r="A21086" s="323" t="s">
        <v>354</v>
      </c>
      <c r="B21086" s="302" t="s">
        <v>13</v>
      </c>
      <c r="C21086" s="325" t="s">
        <v>1590</v>
      </c>
      <c r="D21086" s="325">
        <v>100</v>
      </c>
      <c r="E21086" s="46">
        <v>35000</v>
      </c>
      <c r="F21086" s="130">
        <f t="shared" si="331"/>
        <v>3500000</v>
      </c>
      <c r="G21086" s="86">
        <f>F21086</f>
        <v>3500000</v>
      </c>
    </row>
    <row r="21087" spans="1:9" ht="18" customHeight="1">
      <c r="A21087" s="323"/>
      <c r="B21087" s="302"/>
      <c r="C21087" s="325"/>
      <c r="D21087" s="325"/>
      <c r="E21087" s="46"/>
      <c r="F21087" s="130">
        <f t="shared" si="331"/>
        <v>0</v>
      </c>
      <c r="G21087" s="69"/>
    </row>
    <row r="21088" spans="1:9" ht="18" customHeight="1">
      <c r="A21088" s="323" t="s">
        <v>3968</v>
      </c>
      <c r="B21088" s="302" t="s">
        <v>31</v>
      </c>
      <c r="C21088" s="325" t="s">
        <v>279</v>
      </c>
      <c r="D21088" s="325">
        <v>471.6</v>
      </c>
      <c r="E21088" s="46">
        <v>31000</v>
      </c>
      <c r="F21088" s="130">
        <f t="shared" si="331"/>
        <v>14619600</v>
      </c>
      <c r="G21088" s="86">
        <f>F21088</f>
        <v>14619600</v>
      </c>
    </row>
    <row r="21089" spans="1:9" ht="18" customHeight="1">
      <c r="A21089" s="323"/>
      <c r="B21089" s="302"/>
      <c r="C21089" s="325"/>
      <c r="D21089" s="325"/>
      <c r="E21089" s="46"/>
      <c r="F21089" s="130">
        <f t="shared" si="331"/>
        <v>0</v>
      </c>
      <c r="G21089" s="69"/>
    </row>
    <row r="21090" spans="1:9" ht="18" customHeight="1">
      <c r="A21090" s="323" t="s">
        <v>3970</v>
      </c>
      <c r="B21090" s="302" t="s">
        <v>23</v>
      </c>
      <c r="C21090" s="325" t="s">
        <v>14</v>
      </c>
      <c r="D21090" s="325">
        <v>40</v>
      </c>
      <c r="E21090" s="46">
        <v>35500</v>
      </c>
      <c r="F21090" s="130">
        <f t="shared" si="331"/>
        <v>1420000</v>
      </c>
      <c r="G21090" s="86">
        <f>F21090</f>
        <v>1420000</v>
      </c>
    </row>
    <row r="21091" spans="1:9" ht="18" customHeight="1">
      <c r="A21091" s="323"/>
      <c r="B21091" s="302"/>
      <c r="C21091" s="325"/>
      <c r="D21091" s="325"/>
      <c r="E21091" s="46"/>
      <c r="F21091" s="130">
        <f t="shared" si="331"/>
        <v>0</v>
      </c>
      <c r="G21091" s="69"/>
    </row>
    <row r="21092" spans="1:9" ht="18" customHeight="1">
      <c r="A21092" s="323" t="s">
        <v>157</v>
      </c>
      <c r="B21092" s="302" t="s">
        <v>31</v>
      </c>
      <c r="C21092" s="325" t="s">
        <v>3973</v>
      </c>
      <c r="D21092" s="325">
        <v>49</v>
      </c>
      <c r="E21092" s="46">
        <v>36000</v>
      </c>
      <c r="F21092" s="130">
        <f t="shared" si="331"/>
        <v>1764000</v>
      </c>
      <c r="G21092" s="86">
        <f>F21092</f>
        <v>1764000</v>
      </c>
      <c r="H21092" s="564"/>
      <c r="I21092" s="281"/>
    </row>
    <row r="21093" spans="1:9" ht="18" customHeight="1">
      <c r="A21093" s="323"/>
      <c r="B21093" s="302"/>
      <c r="C21093" s="325"/>
      <c r="D21093" s="325"/>
      <c r="E21093" s="46"/>
      <c r="F21093" s="130">
        <f t="shared" si="331"/>
        <v>0</v>
      </c>
      <c r="G21093" s="69"/>
      <c r="H21093" s="564"/>
      <c r="I21093" s="281"/>
    </row>
    <row r="21094" spans="1:9" ht="18" customHeight="1">
      <c r="A21094" s="323" t="s">
        <v>2141</v>
      </c>
      <c r="B21094" s="302" t="s">
        <v>13</v>
      </c>
      <c r="C21094" s="325" t="s">
        <v>59</v>
      </c>
      <c r="D21094" s="325">
        <v>40</v>
      </c>
      <c r="E21094" s="46">
        <v>31000</v>
      </c>
      <c r="F21094" s="130">
        <f t="shared" si="331"/>
        <v>1240000</v>
      </c>
      <c r="G21094" s="86">
        <f>F21094</f>
        <v>1240000</v>
      </c>
      <c r="H21094" s="564"/>
      <c r="I21094" s="281"/>
    </row>
    <row r="21095" spans="1:9" ht="18" customHeight="1">
      <c r="A21095" s="302"/>
      <c r="B21095" s="302"/>
      <c r="C21095" s="302"/>
      <c r="D21095" s="302"/>
      <c r="E21095" s="379"/>
      <c r="F21095" s="130">
        <f t="shared" si="331"/>
        <v>0</v>
      </c>
      <c r="G21095" s="207"/>
      <c r="H21095" s="564"/>
      <c r="I21095" s="281"/>
    </row>
    <row r="21096" spans="1:9" ht="18" customHeight="1">
      <c r="A21096" s="323" t="s">
        <v>18</v>
      </c>
      <c r="B21096" s="302" t="s">
        <v>13</v>
      </c>
      <c r="C21096" s="325" t="s">
        <v>19</v>
      </c>
      <c r="D21096" s="325">
        <v>150</v>
      </c>
      <c r="E21096" s="46">
        <v>30500</v>
      </c>
      <c r="F21096" s="130">
        <f t="shared" si="331"/>
        <v>4575000</v>
      </c>
      <c r="G21096" s="86">
        <f>SUM(F21096:F21098)</f>
        <v>5840000</v>
      </c>
      <c r="H21096" s="564"/>
      <c r="I21096" s="281"/>
    </row>
    <row r="21097" spans="1:9" ht="18" customHeight="1">
      <c r="A21097" s="323"/>
      <c r="B21097" s="302" t="s">
        <v>13</v>
      </c>
      <c r="C21097" s="325" t="s">
        <v>22</v>
      </c>
      <c r="D21097" s="325">
        <v>30</v>
      </c>
      <c r="E21097" s="46">
        <v>30500</v>
      </c>
      <c r="F21097" s="130">
        <f t="shared" si="331"/>
        <v>915000</v>
      </c>
      <c r="G21097" s="86"/>
      <c r="H21097" s="564"/>
      <c r="I21097" s="281"/>
    </row>
    <row r="21098" spans="1:9" ht="18" customHeight="1">
      <c r="A21098" s="323"/>
      <c r="B21098" s="302" t="s">
        <v>23</v>
      </c>
      <c r="C21098" s="325" t="s">
        <v>15</v>
      </c>
      <c r="D21098" s="325">
        <v>10</v>
      </c>
      <c r="E21098" s="46">
        <v>35000</v>
      </c>
      <c r="F21098" s="130">
        <f t="shared" si="331"/>
        <v>350000</v>
      </c>
      <c r="G21098" s="69"/>
      <c r="H21098" s="564"/>
      <c r="I21098" s="281"/>
    </row>
    <row r="21099" spans="1:9" ht="18" customHeight="1">
      <c r="A21099" s="323"/>
      <c r="B21099" s="302"/>
      <c r="C21099" s="325"/>
      <c r="D21099" s="325"/>
      <c r="E21099" s="46"/>
      <c r="F21099" s="130">
        <f t="shared" si="331"/>
        <v>0</v>
      </c>
      <c r="G21099" s="69"/>
    </row>
    <row r="21100" spans="1:9" ht="18" customHeight="1">
      <c r="A21100" s="323" t="s">
        <v>26</v>
      </c>
      <c r="B21100" s="444" t="s">
        <v>3989</v>
      </c>
      <c r="C21100" s="482" t="s">
        <v>85</v>
      </c>
      <c r="D21100" s="482">
        <v>10</v>
      </c>
      <c r="E21100" s="116">
        <v>44000</v>
      </c>
      <c r="F21100" s="131">
        <f t="shared" si="331"/>
        <v>440000</v>
      </c>
      <c r="G21100" s="86">
        <f>F21100</f>
        <v>440000</v>
      </c>
    </row>
    <row r="21101" spans="1:9" ht="18" customHeight="1">
      <c r="A21101" s="323"/>
      <c r="B21101" s="302"/>
      <c r="C21101" s="325"/>
      <c r="D21101" s="325"/>
      <c r="E21101" s="46"/>
      <c r="F21101" s="130">
        <f t="shared" si="331"/>
        <v>0</v>
      </c>
      <c r="G21101" s="69"/>
    </row>
    <row r="21102" spans="1:9" ht="18" customHeight="1">
      <c r="A21102" s="323" t="s">
        <v>3971</v>
      </c>
      <c r="B21102" s="302" t="s">
        <v>13</v>
      </c>
      <c r="C21102" s="325" t="s">
        <v>59</v>
      </c>
      <c r="D21102" s="325">
        <v>30</v>
      </c>
      <c r="E21102" s="46">
        <v>31000</v>
      </c>
      <c r="F21102" s="130">
        <f t="shared" si="331"/>
        <v>930000</v>
      </c>
      <c r="G21102" s="86">
        <f>SUM(F21102:F21103)</f>
        <v>1550000</v>
      </c>
    </row>
    <row r="21103" spans="1:9" ht="18" customHeight="1">
      <c r="A21103" s="323"/>
      <c r="B21103" s="302" t="s">
        <v>13</v>
      </c>
      <c r="C21103" s="325" t="s">
        <v>60</v>
      </c>
      <c r="D21103" s="325">
        <v>20</v>
      </c>
      <c r="E21103" s="46">
        <v>31000</v>
      </c>
      <c r="F21103" s="130">
        <f t="shared" si="331"/>
        <v>620000</v>
      </c>
      <c r="G21103" s="69"/>
    </row>
    <row r="21104" spans="1:9" ht="18" customHeight="1">
      <c r="A21104" s="323"/>
      <c r="B21104" s="302"/>
      <c r="C21104" s="325"/>
      <c r="D21104" s="325"/>
      <c r="E21104" s="46"/>
      <c r="F21104" s="130">
        <f t="shared" si="331"/>
        <v>0</v>
      </c>
      <c r="G21104" s="69"/>
    </row>
    <row r="21105" spans="1:9" ht="18" customHeight="1">
      <c r="A21105" s="323" t="s">
        <v>24</v>
      </c>
      <c r="B21105" s="302" t="s">
        <v>13</v>
      </c>
      <c r="C21105" s="325" t="s">
        <v>75</v>
      </c>
      <c r="D21105" s="325">
        <v>50</v>
      </c>
      <c r="E21105" s="46">
        <v>31000</v>
      </c>
      <c r="F21105" s="130">
        <f t="shared" si="331"/>
        <v>1550000</v>
      </c>
      <c r="G21105" s="86">
        <f>SUM(F21105:F21108)</f>
        <v>8450000</v>
      </c>
    </row>
    <row r="21106" spans="1:9" ht="18" customHeight="1">
      <c r="A21106" s="323"/>
      <c r="B21106" s="302" t="s">
        <v>13</v>
      </c>
      <c r="C21106" s="325" t="s">
        <v>59</v>
      </c>
      <c r="D21106" s="325">
        <v>50</v>
      </c>
      <c r="E21106" s="46">
        <v>31000</v>
      </c>
      <c r="F21106" s="130">
        <f t="shared" si="331"/>
        <v>1550000</v>
      </c>
      <c r="G21106" s="69"/>
    </row>
    <row r="21107" spans="1:9" ht="18" customHeight="1">
      <c r="A21107" s="323"/>
      <c r="B21107" s="302" t="s">
        <v>13</v>
      </c>
      <c r="C21107" s="325" t="s">
        <v>60</v>
      </c>
      <c r="D21107" s="325">
        <v>50</v>
      </c>
      <c r="E21107" s="46">
        <v>31000</v>
      </c>
      <c r="F21107" s="130">
        <f t="shared" si="331"/>
        <v>1550000</v>
      </c>
      <c r="G21107" s="69"/>
    </row>
    <row r="21108" spans="1:9" ht="18" customHeight="1">
      <c r="A21108" s="533"/>
      <c r="B21108" s="445" t="s">
        <v>137</v>
      </c>
      <c r="C21108" s="495" t="s">
        <v>529</v>
      </c>
      <c r="D21108" s="495">
        <v>100</v>
      </c>
      <c r="E21108" s="118">
        <v>38000</v>
      </c>
      <c r="F21108" s="143">
        <f t="shared" si="331"/>
        <v>3800000</v>
      </c>
      <c r="G21108" s="125"/>
      <c r="I21108" s="280" t="s">
        <v>2976</v>
      </c>
    </row>
    <row r="21109" spans="1:9" ht="18" customHeight="1">
      <c r="A21109" s="526"/>
      <c r="B21109" s="435"/>
      <c r="C21109" s="484"/>
      <c r="D21109" s="484"/>
      <c r="E21109" s="113"/>
      <c r="F21109" s="126"/>
      <c r="G21109" s="9"/>
    </row>
    <row r="21110" spans="1:9" ht="18" customHeight="1">
      <c r="A21110" s="537">
        <v>42587</v>
      </c>
      <c r="B21110" s="355"/>
      <c r="C21110" s="491" t="s">
        <v>398</v>
      </c>
      <c r="D21110" s="525"/>
      <c r="F21110" s="127"/>
    </row>
    <row r="21111" spans="1:9" ht="18" customHeight="1">
      <c r="A21111" s="531" t="s">
        <v>3125</v>
      </c>
      <c r="B21111" s="436" t="s">
        <v>134</v>
      </c>
      <c r="C21111" s="494" t="s">
        <v>152</v>
      </c>
      <c r="D21111" s="527">
        <f>SUM(D21112:D21224)</f>
        <v>12064.5</v>
      </c>
      <c r="E21111" s="166"/>
      <c r="F21111" s="166">
        <f>SUM(F21112:F21224)</f>
        <v>417684150</v>
      </c>
      <c r="G21111" s="166">
        <f>SUM(G21112:G21224)</f>
        <v>417684150</v>
      </c>
    </row>
    <row r="21112" spans="1:9" ht="18" customHeight="1">
      <c r="A21112" s="532" t="s">
        <v>2426</v>
      </c>
      <c r="B21112" s="441" t="s">
        <v>13</v>
      </c>
      <c r="C21112" s="492" t="s">
        <v>75</v>
      </c>
      <c r="D21112" s="492">
        <v>30</v>
      </c>
      <c r="E21112" s="62">
        <v>31000</v>
      </c>
      <c r="F21112" s="139">
        <f t="shared" ref="F21112:F21158" si="332">E21112*D21112</f>
        <v>930000</v>
      </c>
      <c r="G21112" s="85">
        <f>F21112</f>
        <v>930000</v>
      </c>
    </row>
    <row r="21113" spans="1:9" ht="18" customHeight="1">
      <c r="A21113" s="323"/>
      <c r="B21113" s="302"/>
      <c r="C21113" s="325"/>
      <c r="D21113" s="325"/>
      <c r="E21113" s="46"/>
      <c r="F21113" s="130">
        <f t="shared" si="332"/>
        <v>0</v>
      </c>
      <c r="G21113" s="69"/>
    </row>
    <row r="21114" spans="1:9" ht="18" customHeight="1">
      <c r="A21114" s="302" t="s">
        <v>3913</v>
      </c>
      <c r="B21114" s="302" t="s">
        <v>13</v>
      </c>
      <c r="C21114" s="302" t="s">
        <v>15</v>
      </c>
      <c r="D21114" s="302">
        <v>400</v>
      </c>
      <c r="E21114" s="379">
        <v>31000</v>
      </c>
      <c r="F21114" s="130">
        <f t="shared" si="332"/>
        <v>12400000</v>
      </c>
      <c r="G21114" s="206">
        <f>SUM(F21114:F21121)</f>
        <v>35088050</v>
      </c>
      <c r="H21114" s="564" t="s">
        <v>2474</v>
      </c>
      <c r="I21114" s="281"/>
    </row>
    <row r="21115" spans="1:9" ht="18" customHeight="1">
      <c r="A21115" s="302"/>
      <c r="B21115" s="302" t="s">
        <v>31</v>
      </c>
      <c r="C21115" s="302" t="s">
        <v>388</v>
      </c>
      <c r="D21115" s="302">
        <v>35.200000000000003</v>
      </c>
      <c r="E21115" s="379">
        <v>35500</v>
      </c>
      <c r="F21115" s="130">
        <f t="shared" si="332"/>
        <v>1249600</v>
      </c>
      <c r="G21115" s="207"/>
      <c r="H21115" s="564"/>
      <c r="I21115" s="281"/>
    </row>
    <row r="21116" spans="1:9" ht="18" customHeight="1">
      <c r="A21116" s="302"/>
      <c r="B21116" s="302" t="s">
        <v>31</v>
      </c>
      <c r="C21116" s="302" t="s">
        <v>1684</v>
      </c>
      <c r="D21116" s="302">
        <v>44.7</v>
      </c>
      <c r="E21116" s="379">
        <v>35500</v>
      </c>
      <c r="F21116" s="130">
        <f t="shared" si="332"/>
        <v>1586850</v>
      </c>
      <c r="G21116" s="207"/>
      <c r="H21116" s="564"/>
      <c r="I21116" s="281"/>
    </row>
    <row r="21117" spans="1:9" ht="18" customHeight="1">
      <c r="A21117" s="302"/>
      <c r="B21117" s="302" t="s">
        <v>31</v>
      </c>
      <c r="C21117" s="302" t="s">
        <v>986</v>
      </c>
      <c r="D21117" s="302">
        <v>400</v>
      </c>
      <c r="E21117" s="379">
        <v>35500</v>
      </c>
      <c r="F21117" s="130">
        <f t="shared" si="332"/>
        <v>14200000</v>
      </c>
      <c r="G21117" s="207"/>
      <c r="H21117" s="564"/>
      <c r="I21117" s="281"/>
    </row>
    <row r="21118" spans="1:9" ht="18" customHeight="1">
      <c r="A21118" s="302"/>
      <c r="B21118" s="302" t="s">
        <v>31</v>
      </c>
      <c r="C21118" s="302" t="s">
        <v>1053</v>
      </c>
      <c r="D21118" s="302">
        <v>45.7</v>
      </c>
      <c r="E21118" s="379">
        <v>30000</v>
      </c>
      <c r="F21118" s="130">
        <f t="shared" si="332"/>
        <v>1371000</v>
      </c>
      <c r="G21118" s="207"/>
      <c r="H21118" s="564"/>
      <c r="I21118" s="281"/>
    </row>
    <row r="21119" spans="1:9" ht="18" customHeight="1">
      <c r="A21119" s="302"/>
      <c r="B21119" s="302" t="s">
        <v>31</v>
      </c>
      <c r="C21119" s="302" t="s">
        <v>3984</v>
      </c>
      <c r="D21119" s="302">
        <v>47</v>
      </c>
      <c r="E21119" s="379">
        <v>30000</v>
      </c>
      <c r="F21119" s="130">
        <f t="shared" si="332"/>
        <v>1410000</v>
      </c>
      <c r="G21119" s="207"/>
      <c r="H21119" s="564"/>
      <c r="I21119" s="281"/>
    </row>
    <row r="21120" spans="1:9" ht="18" customHeight="1">
      <c r="A21120" s="302"/>
      <c r="B21120" s="302" t="s">
        <v>13</v>
      </c>
      <c r="C21120" s="302" t="s">
        <v>703</v>
      </c>
      <c r="D21120" s="302">
        <v>50</v>
      </c>
      <c r="E21120" s="379">
        <v>31000</v>
      </c>
      <c r="F21120" s="130">
        <f t="shared" si="332"/>
        <v>1550000</v>
      </c>
      <c r="G21120" s="207"/>
      <c r="H21120" s="564" t="s">
        <v>3525</v>
      </c>
      <c r="I21120" s="281"/>
    </row>
    <row r="21121" spans="1:9" ht="18" customHeight="1">
      <c r="A21121" s="302"/>
      <c r="B21121" s="302" t="s">
        <v>31</v>
      </c>
      <c r="C21121" s="302" t="s">
        <v>3997</v>
      </c>
      <c r="D21121" s="302">
        <v>37.200000000000003</v>
      </c>
      <c r="E21121" s="379">
        <v>35500</v>
      </c>
      <c r="F21121" s="130">
        <f t="shared" si="332"/>
        <v>1320600</v>
      </c>
      <c r="G21121" s="207"/>
      <c r="H21121" s="564"/>
      <c r="I21121" s="281"/>
    </row>
    <row r="21122" spans="1:9" ht="18" customHeight="1">
      <c r="A21122" s="302"/>
      <c r="B21122" s="302"/>
      <c r="C21122" s="302"/>
      <c r="D21122" s="302"/>
      <c r="E21122" s="379"/>
      <c r="F21122" s="130">
        <f t="shared" si="332"/>
        <v>0</v>
      </c>
      <c r="G21122" s="207"/>
      <c r="H21122" s="564"/>
      <c r="I21122" s="281"/>
    </row>
    <row r="21123" spans="1:9" ht="18" customHeight="1">
      <c r="A21123" s="302" t="s">
        <v>3755</v>
      </c>
      <c r="B21123" s="302" t="s">
        <v>13</v>
      </c>
      <c r="C21123" s="302" t="s">
        <v>60</v>
      </c>
      <c r="D21123" s="302">
        <v>20</v>
      </c>
      <c r="E21123" s="379">
        <v>31000</v>
      </c>
      <c r="F21123" s="130">
        <f t="shared" si="332"/>
        <v>620000</v>
      </c>
      <c r="G21123" s="206">
        <f>SUM(F21123:F21124)</f>
        <v>930000</v>
      </c>
      <c r="H21123" s="564"/>
      <c r="I21123" s="281"/>
    </row>
    <row r="21124" spans="1:9" ht="18" customHeight="1">
      <c r="A21124" s="302"/>
      <c r="B21124" s="302" t="s">
        <v>13</v>
      </c>
      <c r="C21124" s="302" t="s">
        <v>59</v>
      </c>
      <c r="D21124" s="302">
        <v>10</v>
      </c>
      <c r="E21124" s="379">
        <v>31000</v>
      </c>
      <c r="F21124" s="130">
        <f t="shared" si="332"/>
        <v>310000</v>
      </c>
      <c r="G21124" s="207"/>
      <c r="H21124" s="564"/>
      <c r="I21124" s="281"/>
    </row>
    <row r="21125" spans="1:9" ht="18" customHeight="1">
      <c r="A21125" s="302"/>
      <c r="B21125" s="302"/>
      <c r="C21125" s="302"/>
      <c r="D21125" s="302"/>
      <c r="E21125" s="379"/>
      <c r="F21125" s="130">
        <f t="shared" si="332"/>
        <v>0</v>
      </c>
      <c r="G21125" s="207"/>
      <c r="H21125" s="564"/>
      <c r="I21125" s="281"/>
    </row>
    <row r="21126" spans="1:9" ht="18" customHeight="1">
      <c r="A21126" s="302" t="s">
        <v>157</v>
      </c>
      <c r="B21126" s="302" t="s">
        <v>31</v>
      </c>
      <c r="C21126" s="302" t="s">
        <v>3986</v>
      </c>
      <c r="D21126" s="302">
        <v>58.8</v>
      </c>
      <c r="E21126" s="379">
        <v>35500</v>
      </c>
      <c r="F21126" s="130">
        <f t="shared" si="332"/>
        <v>2087400</v>
      </c>
      <c r="G21126" s="206">
        <f>SUM(F21126:F21127)</f>
        <v>3152400</v>
      </c>
      <c r="H21126" s="564"/>
      <c r="I21126" s="281"/>
    </row>
    <row r="21127" spans="1:9" ht="18" customHeight="1">
      <c r="A21127" s="302"/>
      <c r="B21127" s="302" t="s">
        <v>31</v>
      </c>
      <c r="C21127" s="302" t="s">
        <v>1400</v>
      </c>
      <c r="D21127" s="302">
        <v>30</v>
      </c>
      <c r="E21127" s="379">
        <v>35500</v>
      </c>
      <c r="F21127" s="130">
        <f t="shared" si="332"/>
        <v>1065000</v>
      </c>
      <c r="G21127" s="207"/>
      <c r="H21127" s="564"/>
      <c r="I21127" s="281"/>
    </row>
    <row r="21128" spans="1:9" ht="18" customHeight="1">
      <c r="A21128" s="302"/>
      <c r="B21128" s="302"/>
      <c r="C21128" s="302"/>
      <c r="D21128" s="302"/>
      <c r="E21128" s="379"/>
      <c r="F21128" s="130">
        <f t="shared" si="332"/>
        <v>0</v>
      </c>
      <c r="G21128" s="207"/>
      <c r="H21128" s="564"/>
      <c r="I21128" s="281"/>
    </row>
    <row r="21129" spans="1:9" ht="18" customHeight="1">
      <c r="A21129" s="323" t="s">
        <v>1680</v>
      </c>
      <c r="B21129" s="444" t="s">
        <v>137</v>
      </c>
      <c r="C21129" s="482" t="s">
        <v>3996</v>
      </c>
      <c r="D21129" s="482">
        <v>61.4</v>
      </c>
      <c r="E21129" s="116">
        <v>46000</v>
      </c>
      <c r="F21129" s="131">
        <f>E21129*D21129</f>
        <v>2824400</v>
      </c>
      <c r="G21129" s="206">
        <f>F21129</f>
        <v>2824400</v>
      </c>
      <c r="H21129" s="564"/>
      <c r="I21129" s="281"/>
    </row>
    <row r="21130" spans="1:9" ht="18" customHeight="1">
      <c r="A21130" s="323"/>
      <c r="B21130" s="480"/>
      <c r="C21130" s="524"/>
      <c r="D21130" s="524"/>
      <c r="E21130" s="390"/>
      <c r="F21130" s="391">
        <f>E21130*D21130</f>
        <v>0</v>
      </c>
      <c r="G21130" s="206"/>
      <c r="H21130" s="564"/>
      <c r="I21130" s="281"/>
    </row>
    <row r="21131" spans="1:9" ht="18" customHeight="1">
      <c r="A21131" s="323" t="s">
        <v>2141</v>
      </c>
      <c r="B21131" s="480" t="s">
        <v>289</v>
      </c>
      <c r="C21131" s="524" t="s">
        <v>1654</v>
      </c>
      <c r="D21131" s="524">
        <v>30</v>
      </c>
      <c r="E21131" s="390">
        <v>31500</v>
      </c>
      <c r="F21131" s="391">
        <f>E21131*D21131</f>
        <v>945000</v>
      </c>
      <c r="G21131" s="206">
        <f>F21131</f>
        <v>945000</v>
      </c>
      <c r="H21131" s="564"/>
      <c r="I21131" s="281"/>
    </row>
    <row r="21132" spans="1:9" ht="18" customHeight="1">
      <c r="A21132" s="302"/>
      <c r="B21132" s="480"/>
      <c r="C21132" s="480"/>
      <c r="D21132" s="480"/>
      <c r="E21132" s="559"/>
      <c r="F21132" s="391">
        <f t="shared" si="332"/>
        <v>0</v>
      </c>
      <c r="G21132" s="207"/>
      <c r="H21132" s="564"/>
      <c r="I21132" s="281"/>
    </row>
    <row r="21133" spans="1:9" ht="18" customHeight="1">
      <c r="A21133" s="302" t="s">
        <v>2305</v>
      </c>
      <c r="B21133" s="302" t="s">
        <v>13</v>
      </c>
      <c r="C21133" s="302" t="s">
        <v>62</v>
      </c>
      <c r="D21133" s="302">
        <v>40</v>
      </c>
      <c r="E21133" s="379">
        <v>31000</v>
      </c>
      <c r="F21133" s="130">
        <f t="shared" si="332"/>
        <v>1240000</v>
      </c>
      <c r="G21133" s="206">
        <f>SUM(F21133:F21135)</f>
        <v>5890000</v>
      </c>
      <c r="H21133" s="564"/>
      <c r="I21133" s="281"/>
    </row>
    <row r="21134" spans="1:9" ht="18" customHeight="1">
      <c r="A21134" s="302"/>
      <c r="B21134" s="302" t="s">
        <v>13</v>
      </c>
      <c r="C21134" s="302" t="s">
        <v>75</v>
      </c>
      <c r="D21134" s="302">
        <v>50</v>
      </c>
      <c r="E21134" s="379">
        <v>31000</v>
      </c>
      <c r="F21134" s="130">
        <f>E21134*D21134</f>
        <v>1550000</v>
      </c>
      <c r="G21134" s="207"/>
      <c r="H21134" s="564"/>
      <c r="I21134" s="281"/>
    </row>
    <row r="21135" spans="1:9" ht="18" customHeight="1">
      <c r="A21135" s="302"/>
      <c r="B21135" s="302" t="s">
        <v>13</v>
      </c>
      <c r="C21135" s="302" t="s">
        <v>14</v>
      </c>
      <c r="D21135" s="302">
        <v>100</v>
      </c>
      <c r="E21135" s="379">
        <v>31000</v>
      </c>
      <c r="F21135" s="130">
        <f>E21135*D21135</f>
        <v>3100000</v>
      </c>
      <c r="G21135" s="207"/>
      <c r="H21135" s="564"/>
      <c r="I21135" s="281"/>
    </row>
    <row r="21136" spans="1:9" ht="18" customHeight="1">
      <c r="A21136" s="302"/>
      <c r="B21136" s="302"/>
      <c r="C21136" s="302"/>
      <c r="D21136" s="302"/>
      <c r="E21136" s="379"/>
      <c r="F21136" s="130">
        <f t="shared" si="332"/>
        <v>0</v>
      </c>
      <c r="G21136" s="207"/>
      <c r="H21136" s="564"/>
      <c r="I21136" s="281"/>
    </row>
    <row r="21137" spans="1:9" ht="18" customHeight="1">
      <c r="A21137" s="302" t="s">
        <v>2951</v>
      </c>
      <c r="B21137" s="302" t="s">
        <v>31</v>
      </c>
      <c r="C21137" s="302" t="s">
        <v>189</v>
      </c>
      <c r="D21137" s="302">
        <v>106</v>
      </c>
      <c r="E21137" s="379">
        <v>35500</v>
      </c>
      <c r="F21137" s="130">
        <f t="shared" si="332"/>
        <v>3763000</v>
      </c>
      <c r="G21137" s="206">
        <f>F21137</f>
        <v>3763000</v>
      </c>
      <c r="H21137" s="564"/>
      <c r="I21137" s="281"/>
    </row>
    <row r="21138" spans="1:9" ht="18" customHeight="1">
      <c r="A21138" s="302"/>
      <c r="B21138" s="302"/>
      <c r="C21138" s="302"/>
      <c r="D21138" s="302"/>
      <c r="E21138" s="379"/>
      <c r="F21138" s="130">
        <f t="shared" si="332"/>
        <v>0</v>
      </c>
      <c r="G21138" s="207"/>
      <c r="H21138" s="564"/>
      <c r="I21138" s="281"/>
    </row>
    <row r="21139" spans="1:9" ht="18" customHeight="1">
      <c r="A21139" s="302" t="s">
        <v>2719</v>
      </c>
      <c r="B21139" s="302" t="s">
        <v>13</v>
      </c>
      <c r="C21139" s="302" t="s">
        <v>59</v>
      </c>
      <c r="D21139" s="302">
        <v>30</v>
      </c>
      <c r="E21139" s="379">
        <v>31000</v>
      </c>
      <c r="F21139" s="130">
        <f t="shared" si="332"/>
        <v>930000</v>
      </c>
      <c r="G21139" s="206">
        <f>SUM(F21139:F21140)</f>
        <v>1550000</v>
      </c>
      <c r="H21139" s="564"/>
      <c r="I21139" s="281"/>
    </row>
    <row r="21140" spans="1:9" ht="18" customHeight="1">
      <c r="A21140" s="302"/>
      <c r="B21140" s="302" t="s">
        <v>13</v>
      </c>
      <c r="C21140" s="302" t="s">
        <v>46</v>
      </c>
      <c r="D21140" s="302">
        <v>20</v>
      </c>
      <c r="E21140" s="379">
        <v>31000</v>
      </c>
      <c r="F21140" s="130">
        <f t="shared" si="332"/>
        <v>620000</v>
      </c>
      <c r="G21140" s="207"/>
      <c r="H21140" s="564"/>
      <c r="I21140" s="281"/>
    </row>
    <row r="21141" spans="1:9" ht="18" customHeight="1">
      <c r="A21141" s="302"/>
      <c r="B21141" s="302"/>
      <c r="C21141" s="302"/>
      <c r="D21141" s="302"/>
      <c r="E21141" s="379"/>
      <c r="F21141" s="130">
        <f t="shared" si="332"/>
        <v>0</v>
      </c>
      <c r="G21141" s="207"/>
    </row>
    <row r="21142" spans="1:9" ht="18" customHeight="1">
      <c r="A21142" s="302" t="s">
        <v>63</v>
      </c>
      <c r="B21142" s="302" t="s">
        <v>31</v>
      </c>
      <c r="C21142" s="302" t="s">
        <v>2166</v>
      </c>
      <c r="D21142" s="302">
        <v>150</v>
      </c>
      <c r="E21142" s="379">
        <v>37500</v>
      </c>
      <c r="F21142" s="130">
        <f t="shared" si="332"/>
        <v>5625000</v>
      </c>
      <c r="G21142" s="206">
        <f>SUM(F21142:F21144)</f>
        <v>10875000</v>
      </c>
      <c r="H21142" s="277" t="s">
        <v>2474</v>
      </c>
    </row>
    <row r="21143" spans="1:9" ht="18" customHeight="1">
      <c r="A21143" s="302"/>
      <c r="B21143" s="302" t="s">
        <v>31</v>
      </c>
      <c r="C21143" s="302" t="s">
        <v>3131</v>
      </c>
      <c r="D21143" s="302">
        <v>90</v>
      </c>
      <c r="E21143" s="379">
        <v>37500</v>
      </c>
      <c r="F21143" s="130">
        <f t="shared" si="332"/>
        <v>3375000</v>
      </c>
      <c r="G21143" s="207"/>
    </row>
    <row r="21144" spans="1:9" ht="18" customHeight="1">
      <c r="A21144" s="302"/>
      <c r="B21144" s="302" t="s">
        <v>31</v>
      </c>
      <c r="C21144" s="302" t="s">
        <v>2167</v>
      </c>
      <c r="D21144" s="302">
        <v>50</v>
      </c>
      <c r="E21144" s="379">
        <v>37500</v>
      </c>
      <c r="F21144" s="130">
        <f t="shared" si="332"/>
        <v>1875000</v>
      </c>
      <c r="G21144" s="207"/>
    </row>
    <row r="21145" spans="1:9" ht="18" customHeight="1">
      <c r="A21145" s="302"/>
      <c r="B21145" s="302"/>
      <c r="C21145" s="302"/>
      <c r="D21145" s="302"/>
      <c r="E21145" s="379"/>
      <c r="F21145" s="130">
        <f t="shared" si="332"/>
        <v>0</v>
      </c>
      <c r="G21145" s="207"/>
    </row>
    <row r="21146" spans="1:9" ht="18" customHeight="1">
      <c r="A21146" s="302" t="s">
        <v>1514</v>
      </c>
      <c r="B21146" s="302" t="s">
        <v>13</v>
      </c>
      <c r="C21146" s="302" t="s">
        <v>1372</v>
      </c>
      <c r="D21146" s="302">
        <v>428.4</v>
      </c>
      <c r="E21146" s="379">
        <v>31000</v>
      </c>
      <c r="F21146" s="130">
        <f t="shared" si="332"/>
        <v>13280400</v>
      </c>
      <c r="G21146" s="206">
        <f>SUM(F21146:F21150)</f>
        <v>26861000</v>
      </c>
      <c r="H21146" s="277" t="s">
        <v>2474</v>
      </c>
    </row>
    <row r="21147" spans="1:9" ht="18" customHeight="1">
      <c r="A21147" s="302"/>
      <c r="B21147" s="302" t="s">
        <v>13</v>
      </c>
      <c r="C21147" s="302" t="s">
        <v>608</v>
      </c>
      <c r="D21147" s="302">
        <v>232.8</v>
      </c>
      <c r="E21147" s="379">
        <v>31000</v>
      </c>
      <c r="F21147" s="130">
        <f t="shared" si="332"/>
        <v>7216800</v>
      </c>
      <c r="G21147" s="207"/>
    </row>
    <row r="21148" spans="1:9" ht="18" customHeight="1">
      <c r="A21148" s="302"/>
      <c r="B21148" s="302" t="s">
        <v>31</v>
      </c>
      <c r="C21148" s="302" t="s">
        <v>1392</v>
      </c>
      <c r="D21148" s="302">
        <v>86</v>
      </c>
      <c r="E21148" s="379">
        <v>35500</v>
      </c>
      <c r="F21148" s="130">
        <f t="shared" si="332"/>
        <v>3053000</v>
      </c>
      <c r="G21148" s="207"/>
    </row>
    <row r="21149" spans="1:9" ht="18" customHeight="1">
      <c r="A21149" s="302"/>
      <c r="B21149" s="302" t="s">
        <v>31</v>
      </c>
      <c r="C21149" s="302" t="s">
        <v>3985</v>
      </c>
      <c r="D21149" s="302">
        <v>49.6</v>
      </c>
      <c r="E21149" s="379">
        <v>35500</v>
      </c>
      <c r="F21149" s="130">
        <f t="shared" si="332"/>
        <v>1760800</v>
      </c>
      <c r="G21149" s="207"/>
    </row>
    <row r="21150" spans="1:9" ht="18" customHeight="1">
      <c r="A21150" s="302"/>
      <c r="B21150" s="302" t="s">
        <v>13</v>
      </c>
      <c r="C21150" s="302" t="s">
        <v>2423</v>
      </c>
      <c r="D21150" s="302">
        <v>50</v>
      </c>
      <c r="E21150" s="379">
        <v>31000</v>
      </c>
      <c r="F21150" s="130">
        <f t="shared" si="332"/>
        <v>1550000</v>
      </c>
      <c r="G21150" s="207"/>
    </row>
    <row r="21151" spans="1:9" ht="18" customHeight="1">
      <c r="A21151" s="302"/>
      <c r="B21151" s="302"/>
      <c r="C21151" s="302"/>
      <c r="D21151" s="302"/>
      <c r="E21151" s="379"/>
      <c r="F21151" s="130">
        <f t="shared" si="332"/>
        <v>0</v>
      </c>
      <c r="G21151" s="207"/>
    </row>
    <row r="21152" spans="1:9" ht="18" customHeight="1">
      <c r="A21152" s="302" t="s">
        <v>90</v>
      </c>
      <c r="B21152" s="302" t="s">
        <v>31</v>
      </c>
      <c r="C21152" s="302" t="s">
        <v>3486</v>
      </c>
      <c r="D21152" s="302">
        <v>300.5</v>
      </c>
      <c r="E21152" s="379">
        <v>35500</v>
      </c>
      <c r="F21152" s="130">
        <f t="shared" si="332"/>
        <v>10667750</v>
      </c>
      <c r="G21152" s="206">
        <f>F21152</f>
        <v>10667750</v>
      </c>
      <c r="H21152" s="277" t="s">
        <v>2474</v>
      </c>
    </row>
    <row r="21153" spans="1:9" ht="18" customHeight="1">
      <c r="A21153" s="302"/>
      <c r="B21153" s="302"/>
      <c r="C21153" s="302"/>
      <c r="D21153" s="302"/>
      <c r="E21153" s="379"/>
      <c r="F21153" s="130"/>
      <c r="G21153" s="207"/>
    </row>
    <row r="21154" spans="1:9" ht="18" customHeight="1">
      <c r="A21154" s="302" t="s">
        <v>93</v>
      </c>
      <c r="B21154" s="446" t="s">
        <v>3388</v>
      </c>
      <c r="C21154" s="430" t="s">
        <v>3988</v>
      </c>
      <c r="D21154" s="430">
        <v>-30.3</v>
      </c>
      <c r="E21154" s="54">
        <v>31000</v>
      </c>
      <c r="F21154" s="140">
        <f>E21154*D21154</f>
        <v>-939300</v>
      </c>
      <c r="G21154" s="86">
        <f>SUM(F21154:F21157)</f>
        <v>21092550</v>
      </c>
      <c r="H21154" s="277" t="s">
        <v>2474</v>
      </c>
    </row>
    <row r="21155" spans="1:9" ht="18" customHeight="1">
      <c r="A21155" s="302"/>
      <c r="B21155" s="302" t="s">
        <v>570</v>
      </c>
      <c r="C21155" s="302" t="s">
        <v>921</v>
      </c>
      <c r="D21155" s="302">
        <v>226.3</v>
      </c>
      <c r="E21155" s="379">
        <v>37000</v>
      </c>
      <c r="F21155" s="130">
        <f t="shared" si="332"/>
        <v>8373100</v>
      </c>
      <c r="G21155" s="207"/>
    </row>
    <row r="21156" spans="1:9" ht="18" customHeight="1">
      <c r="A21156" s="302"/>
      <c r="B21156" s="302" t="s">
        <v>31</v>
      </c>
      <c r="C21156" s="302" t="s">
        <v>365</v>
      </c>
      <c r="D21156" s="302">
        <v>196.7</v>
      </c>
      <c r="E21156" s="379">
        <v>35500</v>
      </c>
      <c r="F21156" s="130">
        <f t="shared" si="332"/>
        <v>6982850</v>
      </c>
      <c r="G21156" s="207"/>
      <c r="I21156" s="280" t="s">
        <v>1420</v>
      </c>
    </row>
    <row r="21157" spans="1:9" ht="18" customHeight="1">
      <c r="A21157" s="302"/>
      <c r="B21157" s="302" t="s">
        <v>3991</v>
      </c>
      <c r="C21157" s="302" t="s">
        <v>611</v>
      </c>
      <c r="D21157" s="302">
        <v>202.3</v>
      </c>
      <c r="E21157" s="379">
        <v>33000</v>
      </c>
      <c r="F21157" s="130">
        <f t="shared" si="332"/>
        <v>6675900</v>
      </c>
      <c r="G21157" s="207"/>
      <c r="I21157" s="280" t="s">
        <v>2492</v>
      </c>
    </row>
    <row r="21158" spans="1:9" ht="18" customHeight="1">
      <c r="A21158" s="323"/>
      <c r="B21158" s="302"/>
      <c r="C21158" s="325"/>
      <c r="D21158" s="325"/>
      <c r="E21158" s="46"/>
      <c r="F21158" s="130">
        <f t="shared" si="332"/>
        <v>0</v>
      </c>
      <c r="G21158" s="69"/>
    </row>
    <row r="21159" spans="1:9" ht="18" customHeight="1">
      <c r="A21159" s="302" t="s">
        <v>1843</v>
      </c>
      <c r="B21159" s="302" t="s">
        <v>31</v>
      </c>
      <c r="C21159" s="302" t="s">
        <v>59</v>
      </c>
      <c r="D21159" s="302">
        <v>45.3</v>
      </c>
      <c r="E21159" s="379">
        <v>35500</v>
      </c>
      <c r="F21159" s="130">
        <f t="shared" ref="F21159:F21216" si="333">E21159*D21159</f>
        <v>1608150</v>
      </c>
      <c r="G21159" s="206">
        <f>SUM(F21159:F21160)</f>
        <v>3386150</v>
      </c>
      <c r="H21159" s="277" t="s">
        <v>2474</v>
      </c>
    </row>
    <row r="21160" spans="1:9" ht="18" customHeight="1">
      <c r="A21160" s="302"/>
      <c r="B21160" s="302" t="s">
        <v>31</v>
      </c>
      <c r="C21160" s="302" t="s">
        <v>272</v>
      </c>
      <c r="D21160" s="302">
        <v>50.8</v>
      </c>
      <c r="E21160" s="379">
        <v>35000</v>
      </c>
      <c r="F21160" s="130">
        <f t="shared" si="333"/>
        <v>1778000</v>
      </c>
      <c r="G21160" s="207"/>
    </row>
    <row r="21161" spans="1:9" ht="18" customHeight="1">
      <c r="A21161" s="302"/>
      <c r="B21161" s="302"/>
      <c r="C21161" s="302"/>
      <c r="D21161" s="302"/>
      <c r="E21161" s="379"/>
      <c r="F21161" s="130">
        <f t="shared" si="333"/>
        <v>0</v>
      </c>
      <c r="G21161" s="207"/>
    </row>
    <row r="21162" spans="1:9" ht="18" customHeight="1">
      <c r="A21162" s="302" t="s">
        <v>438</v>
      </c>
      <c r="B21162" s="302" t="s">
        <v>31</v>
      </c>
      <c r="C21162" s="302" t="s">
        <v>1690</v>
      </c>
      <c r="D21162" s="302">
        <v>119</v>
      </c>
      <c r="E21162" s="379">
        <v>35000</v>
      </c>
      <c r="F21162" s="130">
        <f t="shared" si="333"/>
        <v>4165000</v>
      </c>
      <c r="G21162" s="206">
        <f>F21162</f>
        <v>4165000</v>
      </c>
      <c r="H21162" s="277" t="s">
        <v>2474</v>
      </c>
    </row>
    <row r="21163" spans="1:9" ht="18" customHeight="1">
      <c r="A21163" s="302"/>
      <c r="B21163" s="302"/>
      <c r="C21163" s="302"/>
      <c r="D21163" s="302"/>
      <c r="E21163" s="379"/>
      <c r="F21163" s="130">
        <f t="shared" si="333"/>
        <v>0</v>
      </c>
      <c r="G21163" s="207"/>
    </row>
    <row r="21164" spans="1:9" ht="18" customHeight="1">
      <c r="A21164" s="302" t="s">
        <v>51</v>
      </c>
      <c r="B21164" s="302" t="s">
        <v>31</v>
      </c>
      <c r="C21164" s="302" t="s">
        <v>15</v>
      </c>
      <c r="D21164" s="302">
        <v>35</v>
      </c>
      <c r="E21164" s="379">
        <v>35500</v>
      </c>
      <c r="F21164" s="130">
        <f t="shared" si="333"/>
        <v>1242500</v>
      </c>
      <c r="G21164" s="206">
        <f>SUM(F21164:F21166)</f>
        <v>22823600</v>
      </c>
      <c r="H21164" s="277" t="s">
        <v>2474</v>
      </c>
    </row>
    <row r="21165" spans="1:9" ht="18" customHeight="1">
      <c r="A21165" s="302"/>
      <c r="B21165" s="302" t="s">
        <v>31</v>
      </c>
      <c r="C21165" s="302" t="s">
        <v>2697</v>
      </c>
      <c r="D21165" s="302">
        <v>160.30000000000001</v>
      </c>
      <c r="E21165" s="379">
        <v>32000</v>
      </c>
      <c r="F21165" s="130">
        <f t="shared" si="333"/>
        <v>5129600</v>
      </c>
      <c r="G21165" s="207"/>
    </row>
    <row r="21166" spans="1:9" ht="18" customHeight="1">
      <c r="A21166" s="302"/>
      <c r="B21166" s="302" t="s">
        <v>31</v>
      </c>
      <c r="C21166" s="302" t="s">
        <v>191</v>
      </c>
      <c r="D21166" s="302">
        <v>506.2</v>
      </c>
      <c r="E21166" s="379">
        <v>32500</v>
      </c>
      <c r="F21166" s="130">
        <f t="shared" si="333"/>
        <v>16451500</v>
      </c>
      <c r="G21166" s="207"/>
    </row>
    <row r="21167" spans="1:9" ht="18" customHeight="1">
      <c r="A21167" s="302"/>
      <c r="B21167" s="302"/>
      <c r="C21167" s="302"/>
      <c r="D21167" s="302"/>
      <c r="E21167" s="379"/>
      <c r="F21167" s="130">
        <f t="shared" si="333"/>
        <v>0</v>
      </c>
      <c r="G21167" s="207"/>
    </row>
    <row r="21168" spans="1:9" ht="18" customHeight="1">
      <c r="A21168" s="323" t="s">
        <v>193</v>
      </c>
      <c r="B21168" s="302" t="s">
        <v>13</v>
      </c>
      <c r="C21168" s="302" t="s">
        <v>3981</v>
      </c>
      <c r="D21168" s="302">
        <v>110.6</v>
      </c>
      <c r="E21168" s="379">
        <v>32500</v>
      </c>
      <c r="F21168" s="130">
        <f t="shared" si="333"/>
        <v>3594500</v>
      </c>
      <c r="G21168" s="206">
        <f>SUM(F21168:F21169)</f>
        <v>13857500</v>
      </c>
      <c r="H21168" s="277" t="s">
        <v>2474</v>
      </c>
      <c r="I21168" s="280" t="s">
        <v>3990</v>
      </c>
    </row>
    <row r="21169" spans="1:9" ht="18" customHeight="1">
      <c r="A21169" s="323"/>
      <c r="B21169" s="302" t="s">
        <v>13</v>
      </c>
      <c r="C21169" s="325" t="s">
        <v>3982</v>
      </c>
      <c r="D21169" s="325">
        <v>311</v>
      </c>
      <c r="E21169" s="46">
        <v>33000</v>
      </c>
      <c r="F21169" s="130">
        <f t="shared" si="333"/>
        <v>10263000</v>
      </c>
      <c r="G21169" s="69"/>
    </row>
    <row r="21170" spans="1:9" ht="18" customHeight="1">
      <c r="A21170" s="302"/>
      <c r="B21170" s="302"/>
      <c r="C21170" s="302"/>
      <c r="D21170" s="302"/>
      <c r="E21170" s="379"/>
      <c r="F21170" s="130">
        <f t="shared" si="333"/>
        <v>0</v>
      </c>
      <c r="G21170" s="207"/>
    </row>
    <row r="21171" spans="1:9" ht="18" customHeight="1">
      <c r="A21171" s="302" t="s">
        <v>88</v>
      </c>
      <c r="B21171" s="302" t="s">
        <v>13</v>
      </c>
      <c r="C21171" s="302" t="s">
        <v>144</v>
      </c>
      <c r="D21171" s="302">
        <v>652.20000000000005</v>
      </c>
      <c r="E21171" s="379">
        <v>30500</v>
      </c>
      <c r="F21171" s="130">
        <f t="shared" si="333"/>
        <v>19892100</v>
      </c>
      <c r="G21171" s="206">
        <f>F21171</f>
        <v>19892100</v>
      </c>
      <c r="H21171" s="277" t="s">
        <v>2474</v>
      </c>
    </row>
    <row r="21172" spans="1:9" ht="18" customHeight="1">
      <c r="A21172" s="302"/>
      <c r="B21172" s="302"/>
      <c r="C21172" s="302"/>
      <c r="D21172" s="302"/>
      <c r="E21172" s="379"/>
      <c r="F21172" s="130">
        <f t="shared" si="333"/>
        <v>0</v>
      </c>
      <c r="G21172" s="207"/>
    </row>
    <row r="21173" spans="1:9" ht="18" customHeight="1">
      <c r="A21173" s="302" t="s">
        <v>3983</v>
      </c>
      <c r="B21173" s="302" t="s">
        <v>23</v>
      </c>
      <c r="C21173" s="302" t="s">
        <v>416</v>
      </c>
      <c r="D21173" s="302">
        <v>206.3</v>
      </c>
      <c r="E21173" s="379">
        <v>35000</v>
      </c>
      <c r="F21173" s="130">
        <f t="shared" si="333"/>
        <v>7220500</v>
      </c>
      <c r="G21173" s="206">
        <f>F21173</f>
        <v>7220500</v>
      </c>
      <c r="H21173" s="277" t="s">
        <v>2474</v>
      </c>
    </row>
    <row r="21174" spans="1:9" ht="18" customHeight="1">
      <c r="A21174" s="302"/>
      <c r="B21174" s="302"/>
      <c r="C21174" s="302"/>
      <c r="D21174" s="302"/>
      <c r="E21174" s="379"/>
      <c r="F21174" s="130">
        <f t="shared" si="333"/>
        <v>0</v>
      </c>
      <c r="G21174" s="207"/>
      <c r="H21174" s="564"/>
      <c r="I21174" s="281"/>
    </row>
    <row r="21175" spans="1:9" ht="18" customHeight="1">
      <c r="A21175" s="302" t="s">
        <v>2619</v>
      </c>
      <c r="B21175" s="302" t="s">
        <v>168</v>
      </c>
      <c r="C21175" s="302" t="s">
        <v>169</v>
      </c>
      <c r="D21175" s="302">
        <v>57.5</v>
      </c>
      <c r="E21175" s="379">
        <v>37500</v>
      </c>
      <c r="F21175" s="130">
        <f t="shared" si="333"/>
        <v>2156250</v>
      </c>
      <c r="G21175" s="206">
        <f>F21175</f>
        <v>2156250</v>
      </c>
      <c r="H21175" s="564" t="s">
        <v>2474</v>
      </c>
      <c r="I21175" s="281"/>
    </row>
    <row r="21176" spans="1:9" ht="18" customHeight="1">
      <c r="A21176" s="302"/>
      <c r="B21176" s="302"/>
      <c r="C21176" s="302"/>
      <c r="D21176" s="302"/>
      <c r="E21176" s="379"/>
      <c r="F21176" s="130">
        <f t="shared" si="333"/>
        <v>0</v>
      </c>
      <c r="G21176" s="207"/>
      <c r="H21176" s="564"/>
      <c r="I21176" s="281"/>
    </row>
    <row r="21177" spans="1:9" ht="18" customHeight="1">
      <c r="A21177" s="302" t="s">
        <v>2965</v>
      </c>
      <c r="B21177" s="428" t="s">
        <v>3987</v>
      </c>
      <c r="C21177" s="439" t="s">
        <v>276</v>
      </c>
      <c r="D21177" s="439">
        <v>-1</v>
      </c>
      <c r="E21177" s="560">
        <v>31000</v>
      </c>
      <c r="F21177" s="140">
        <f t="shared" si="333"/>
        <v>-31000</v>
      </c>
      <c r="G21177" s="206">
        <f>SUM(F21177:F21184)</f>
        <v>-2476900</v>
      </c>
      <c r="H21177" s="564" t="s">
        <v>2474</v>
      </c>
      <c r="I21177" s="281"/>
    </row>
    <row r="21178" spans="1:9" ht="18" customHeight="1">
      <c r="A21178" s="323"/>
      <c r="B21178" s="428" t="s">
        <v>3987</v>
      </c>
      <c r="C21178" s="430" t="s">
        <v>571</v>
      </c>
      <c r="D21178" s="430">
        <v>-21</v>
      </c>
      <c r="E21178" s="560">
        <v>31000</v>
      </c>
      <c r="F21178" s="140">
        <f t="shared" si="333"/>
        <v>-651000</v>
      </c>
      <c r="G21178" s="69"/>
    </row>
    <row r="21179" spans="1:9" ht="18" customHeight="1">
      <c r="A21179" s="323"/>
      <c r="B21179" s="428" t="s">
        <v>3987</v>
      </c>
      <c r="C21179" s="430" t="s">
        <v>305</v>
      </c>
      <c r="D21179" s="430">
        <v>-28.2</v>
      </c>
      <c r="E21179" s="560">
        <v>31000</v>
      </c>
      <c r="F21179" s="140">
        <f t="shared" si="333"/>
        <v>-874200</v>
      </c>
      <c r="G21179" s="69"/>
    </row>
    <row r="21180" spans="1:9" ht="18" customHeight="1">
      <c r="A21180" s="323"/>
      <c r="B21180" s="428" t="s">
        <v>3987</v>
      </c>
      <c r="C21180" s="430" t="s">
        <v>442</v>
      </c>
      <c r="D21180" s="430">
        <v>-2.2999999999999998</v>
      </c>
      <c r="E21180" s="560">
        <v>31000</v>
      </c>
      <c r="F21180" s="140">
        <f t="shared" si="333"/>
        <v>-71300</v>
      </c>
      <c r="G21180" s="69"/>
    </row>
    <row r="21181" spans="1:9" ht="18" customHeight="1">
      <c r="A21181" s="323"/>
      <c r="B21181" s="428" t="s">
        <v>3987</v>
      </c>
      <c r="C21181" s="430" t="s">
        <v>918</v>
      </c>
      <c r="D21181" s="430">
        <v>-2.8</v>
      </c>
      <c r="E21181" s="560">
        <v>31000</v>
      </c>
      <c r="F21181" s="140">
        <f t="shared" si="333"/>
        <v>-86800</v>
      </c>
      <c r="G21181" s="69"/>
    </row>
    <row r="21182" spans="1:9" ht="18" customHeight="1">
      <c r="A21182" s="323"/>
      <c r="B21182" s="428" t="s">
        <v>3987</v>
      </c>
      <c r="C21182" s="430" t="s">
        <v>852</v>
      </c>
      <c r="D21182" s="430">
        <v>-14</v>
      </c>
      <c r="E21182" s="560">
        <v>31000</v>
      </c>
      <c r="F21182" s="140">
        <f t="shared" si="333"/>
        <v>-434000</v>
      </c>
      <c r="G21182" s="69"/>
    </row>
    <row r="21183" spans="1:9" ht="18" customHeight="1">
      <c r="A21183" s="323"/>
      <c r="B21183" s="428" t="s">
        <v>3987</v>
      </c>
      <c r="C21183" s="430" t="s">
        <v>105</v>
      </c>
      <c r="D21183" s="430">
        <v>-6.6</v>
      </c>
      <c r="E21183" s="560">
        <v>31000</v>
      </c>
      <c r="F21183" s="140">
        <f t="shared" si="333"/>
        <v>-204600</v>
      </c>
      <c r="G21183" s="69"/>
    </row>
    <row r="21184" spans="1:9" ht="18" customHeight="1">
      <c r="A21184" s="323"/>
      <c r="B21184" s="428" t="s">
        <v>3987</v>
      </c>
      <c r="C21184" s="430" t="s">
        <v>447</v>
      </c>
      <c r="D21184" s="430">
        <v>-4</v>
      </c>
      <c r="E21184" s="560">
        <v>31000</v>
      </c>
      <c r="F21184" s="140">
        <f t="shared" si="333"/>
        <v>-124000</v>
      </c>
      <c r="G21184" s="69"/>
    </row>
    <row r="21185" spans="1:9" ht="18" customHeight="1">
      <c r="A21185" s="323"/>
      <c r="B21185" s="302"/>
      <c r="C21185" s="325"/>
      <c r="D21185" s="325"/>
      <c r="E21185" s="46"/>
      <c r="F21185" s="130">
        <f t="shared" si="333"/>
        <v>0</v>
      </c>
      <c r="G21185" s="69"/>
    </row>
    <row r="21186" spans="1:9" ht="18" customHeight="1">
      <c r="A21186" s="323" t="s">
        <v>448</v>
      </c>
      <c r="B21186" s="439" t="s">
        <v>3047</v>
      </c>
      <c r="C21186" s="430" t="s">
        <v>3992</v>
      </c>
      <c r="D21186" s="430">
        <v>-19</v>
      </c>
      <c r="E21186" s="54">
        <v>31000</v>
      </c>
      <c r="F21186" s="140">
        <f t="shared" si="333"/>
        <v>-589000</v>
      </c>
      <c r="G21186" s="86">
        <f>F21186</f>
        <v>-589000</v>
      </c>
    </row>
    <row r="21187" spans="1:9" ht="18" customHeight="1">
      <c r="A21187" s="323"/>
      <c r="B21187" s="302"/>
      <c r="C21187" s="325"/>
      <c r="D21187" s="325"/>
      <c r="E21187" s="46"/>
      <c r="F21187" s="130">
        <f t="shared" si="333"/>
        <v>0</v>
      </c>
      <c r="G21187" s="69"/>
    </row>
    <row r="21188" spans="1:9" ht="18" customHeight="1">
      <c r="A21188" s="323" t="s">
        <v>235</v>
      </c>
      <c r="B21188" s="302" t="s">
        <v>13</v>
      </c>
      <c r="C21188" s="325" t="s">
        <v>703</v>
      </c>
      <c r="D21188" s="325">
        <v>26.7</v>
      </c>
      <c r="E21188" s="46">
        <v>31000</v>
      </c>
      <c r="F21188" s="130">
        <f t="shared" si="333"/>
        <v>827700</v>
      </c>
      <c r="G21188" s="86">
        <f>SUM(F21188:F21191)</f>
        <v>9388000</v>
      </c>
      <c r="H21188" s="277" t="s">
        <v>2474</v>
      </c>
    </row>
    <row r="21189" spans="1:9" ht="18" customHeight="1">
      <c r="A21189" s="323"/>
      <c r="B21189" s="302" t="s">
        <v>13</v>
      </c>
      <c r="C21189" s="325" t="s">
        <v>222</v>
      </c>
      <c r="D21189" s="325">
        <v>31.3</v>
      </c>
      <c r="E21189" s="46">
        <v>31000</v>
      </c>
      <c r="F21189" s="130">
        <f t="shared" si="333"/>
        <v>970300</v>
      </c>
      <c r="G21189" s="69"/>
    </row>
    <row r="21190" spans="1:9" ht="18" customHeight="1">
      <c r="A21190" s="323"/>
      <c r="B21190" s="302" t="s">
        <v>13</v>
      </c>
      <c r="C21190" s="325" t="s">
        <v>15</v>
      </c>
      <c r="D21190" s="325">
        <v>10</v>
      </c>
      <c r="E21190" s="46">
        <v>31000</v>
      </c>
      <c r="F21190" s="130">
        <f t="shared" si="333"/>
        <v>310000</v>
      </c>
      <c r="G21190" s="69"/>
    </row>
    <row r="21191" spans="1:9" ht="18" customHeight="1">
      <c r="A21191" s="323"/>
      <c r="B21191" s="302" t="s">
        <v>31</v>
      </c>
      <c r="C21191" s="325" t="s">
        <v>281</v>
      </c>
      <c r="D21191" s="325">
        <v>208</v>
      </c>
      <c r="E21191" s="46">
        <v>35000</v>
      </c>
      <c r="F21191" s="130">
        <f t="shared" si="333"/>
        <v>7280000</v>
      </c>
      <c r="G21191" s="69"/>
    </row>
    <row r="21192" spans="1:9" ht="18" customHeight="1">
      <c r="A21192" s="323"/>
      <c r="B21192" s="302"/>
      <c r="C21192" s="325"/>
      <c r="D21192" s="325"/>
      <c r="E21192" s="46"/>
      <c r="F21192" s="130">
        <f t="shared" si="333"/>
        <v>0</v>
      </c>
      <c r="G21192" s="69"/>
    </row>
    <row r="21193" spans="1:9" ht="18" customHeight="1">
      <c r="A21193" s="323" t="s">
        <v>330</v>
      </c>
      <c r="B21193" s="302" t="s">
        <v>13</v>
      </c>
      <c r="C21193" s="325" t="s">
        <v>369</v>
      </c>
      <c r="D21193" s="325">
        <v>60.3</v>
      </c>
      <c r="E21193" s="46">
        <v>31000</v>
      </c>
      <c r="F21193" s="130">
        <f t="shared" si="333"/>
        <v>1869300</v>
      </c>
      <c r="G21193" s="86">
        <f>F21193</f>
        <v>1869300</v>
      </c>
      <c r="H21193" s="277" t="s">
        <v>2474</v>
      </c>
    </row>
    <row r="21194" spans="1:9" ht="18" customHeight="1">
      <c r="A21194" s="323"/>
      <c r="B21194" s="302"/>
      <c r="C21194" s="325"/>
      <c r="D21194" s="325"/>
      <c r="E21194" s="46"/>
      <c r="F21194" s="130">
        <f t="shared" si="333"/>
        <v>0</v>
      </c>
      <c r="G21194" s="69"/>
    </row>
    <row r="21195" spans="1:9" ht="18" customHeight="1">
      <c r="A21195" s="323" t="s">
        <v>591</v>
      </c>
      <c r="B21195" s="444" t="s">
        <v>16</v>
      </c>
      <c r="C21195" s="482" t="s">
        <v>3950</v>
      </c>
      <c r="D21195" s="482">
        <v>115.7</v>
      </c>
      <c r="E21195" s="116">
        <v>38000</v>
      </c>
      <c r="F21195" s="131">
        <f t="shared" si="333"/>
        <v>4396600</v>
      </c>
      <c r="G21195" s="86">
        <f>F21195</f>
        <v>4396600</v>
      </c>
      <c r="H21195" s="277" t="s">
        <v>2474</v>
      </c>
    </row>
    <row r="21196" spans="1:9" ht="18" customHeight="1">
      <c r="A21196" s="323"/>
      <c r="B21196" s="302"/>
      <c r="C21196" s="325"/>
      <c r="D21196" s="325"/>
      <c r="E21196" s="46"/>
      <c r="F21196" s="130">
        <f t="shared" si="333"/>
        <v>0</v>
      </c>
      <c r="G21196" s="69"/>
    </row>
    <row r="21197" spans="1:9" ht="18" customHeight="1">
      <c r="A21197" s="323" t="s">
        <v>2448</v>
      </c>
      <c r="B21197" s="302" t="s">
        <v>13</v>
      </c>
      <c r="C21197" s="325" t="s">
        <v>3993</v>
      </c>
      <c r="D21197" s="325">
        <v>153</v>
      </c>
      <c r="E21197" s="46">
        <v>32500</v>
      </c>
      <c r="F21197" s="130">
        <f t="shared" si="333"/>
        <v>4972500</v>
      </c>
      <c r="G21197" s="86">
        <f>SUM(F21197:F21198)</f>
        <v>8472500</v>
      </c>
      <c r="H21197" s="277" t="s">
        <v>2474</v>
      </c>
      <c r="I21197" s="280" t="s">
        <v>1281</v>
      </c>
    </row>
    <row r="21198" spans="1:9" ht="18" customHeight="1">
      <c r="A21198" s="323"/>
      <c r="B21198" s="302" t="s">
        <v>23</v>
      </c>
      <c r="C21198" s="325" t="s">
        <v>551</v>
      </c>
      <c r="D21198" s="325">
        <v>100</v>
      </c>
      <c r="E21198" s="46">
        <v>35000</v>
      </c>
      <c r="F21198" s="130">
        <f t="shared" si="333"/>
        <v>3500000</v>
      </c>
      <c r="G21198" s="69"/>
    </row>
    <row r="21199" spans="1:9" ht="18" customHeight="1">
      <c r="A21199" s="323"/>
      <c r="B21199" s="302"/>
      <c r="C21199" s="325"/>
      <c r="D21199" s="325"/>
      <c r="E21199" s="46"/>
      <c r="F21199" s="130">
        <f t="shared" si="333"/>
        <v>0</v>
      </c>
      <c r="G21199" s="69"/>
    </row>
    <row r="21200" spans="1:9" ht="18" customHeight="1">
      <c r="A21200" s="323" t="s">
        <v>210</v>
      </c>
      <c r="B21200" s="302" t="s">
        <v>23</v>
      </c>
      <c r="C21200" s="325" t="s">
        <v>14</v>
      </c>
      <c r="D21200" s="325">
        <v>950</v>
      </c>
      <c r="E21200" s="46">
        <v>36000</v>
      </c>
      <c r="F21200" s="130">
        <f t="shared" si="333"/>
        <v>34200000</v>
      </c>
      <c r="G21200" s="86">
        <f>SUM(F21200:F21208)</f>
        <v>102084400</v>
      </c>
      <c r="H21200" s="277" t="s">
        <v>2474</v>
      </c>
    </row>
    <row r="21201" spans="1:8" ht="18" customHeight="1">
      <c r="A21201" s="323"/>
      <c r="B21201" s="302" t="s">
        <v>23</v>
      </c>
      <c r="C21201" s="325" t="s">
        <v>62</v>
      </c>
      <c r="D21201" s="325">
        <v>77.5</v>
      </c>
      <c r="E21201" s="46">
        <v>36000</v>
      </c>
      <c r="F21201" s="130">
        <f t="shared" si="333"/>
        <v>2790000</v>
      </c>
      <c r="G21201" s="69"/>
    </row>
    <row r="21202" spans="1:8" ht="18" customHeight="1">
      <c r="A21202" s="323"/>
      <c r="B21202" s="302" t="s">
        <v>23</v>
      </c>
      <c r="C21202" s="325" t="s">
        <v>396</v>
      </c>
      <c r="D21202" s="325">
        <v>295.5</v>
      </c>
      <c r="E21202" s="46">
        <v>36000</v>
      </c>
      <c r="F21202" s="130">
        <f t="shared" si="333"/>
        <v>10638000</v>
      </c>
      <c r="G21202" s="69"/>
    </row>
    <row r="21203" spans="1:8" ht="18" customHeight="1">
      <c r="A21203" s="323"/>
      <c r="B21203" s="302" t="s">
        <v>23</v>
      </c>
      <c r="C21203" s="325" t="s">
        <v>59</v>
      </c>
      <c r="D21203" s="325">
        <v>375</v>
      </c>
      <c r="E21203" s="46">
        <v>36000</v>
      </c>
      <c r="F21203" s="130">
        <f t="shared" si="333"/>
        <v>13500000</v>
      </c>
      <c r="G21203" s="69"/>
    </row>
    <row r="21204" spans="1:8" ht="18" customHeight="1">
      <c r="A21204" s="323"/>
      <c r="B21204" s="302" t="s">
        <v>212</v>
      </c>
      <c r="C21204" s="325" t="s">
        <v>59</v>
      </c>
      <c r="D21204" s="325">
        <v>400</v>
      </c>
      <c r="E21204" s="46">
        <v>36500</v>
      </c>
      <c r="F21204" s="130">
        <f t="shared" si="333"/>
        <v>14600000</v>
      </c>
      <c r="G21204" s="69"/>
    </row>
    <row r="21205" spans="1:8" ht="18" customHeight="1">
      <c r="A21205" s="323"/>
      <c r="B21205" s="302" t="s">
        <v>515</v>
      </c>
      <c r="C21205" s="325" t="s">
        <v>396</v>
      </c>
      <c r="D21205" s="325">
        <v>194.8</v>
      </c>
      <c r="E21205" s="46">
        <v>36000</v>
      </c>
      <c r="F21205" s="130">
        <f t="shared" si="333"/>
        <v>7012800</v>
      </c>
      <c r="G21205" s="69"/>
    </row>
    <row r="21206" spans="1:8" ht="18" customHeight="1">
      <c r="A21206" s="323"/>
      <c r="B21206" s="302" t="s">
        <v>31</v>
      </c>
      <c r="C21206" s="325" t="s">
        <v>347</v>
      </c>
      <c r="D21206" s="325">
        <v>127.6</v>
      </c>
      <c r="E21206" s="46">
        <v>36000</v>
      </c>
      <c r="F21206" s="130">
        <f t="shared" si="333"/>
        <v>4593600</v>
      </c>
      <c r="G21206" s="69"/>
    </row>
    <row r="21207" spans="1:8" ht="18" customHeight="1">
      <c r="A21207" s="323"/>
      <c r="B21207" s="302" t="s">
        <v>790</v>
      </c>
      <c r="C21207" s="325" t="s">
        <v>59</v>
      </c>
      <c r="D21207" s="325">
        <v>300</v>
      </c>
      <c r="E21207" s="46">
        <v>37000</v>
      </c>
      <c r="F21207" s="130">
        <f t="shared" si="333"/>
        <v>11100000</v>
      </c>
      <c r="G21207" s="69"/>
    </row>
    <row r="21208" spans="1:8" ht="18" customHeight="1">
      <c r="A21208" s="323"/>
      <c r="B21208" s="302" t="s">
        <v>31</v>
      </c>
      <c r="C21208" s="325" t="s">
        <v>148</v>
      </c>
      <c r="D21208" s="325">
        <v>100</v>
      </c>
      <c r="E21208" s="46">
        <v>36500</v>
      </c>
      <c r="F21208" s="130">
        <f t="shared" si="333"/>
        <v>3650000</v>
      </c>
      <c r="G21208" s="69"/>
    </row>
    <row r="21209" spans="1:8" ht="18" customHeight="1">
      <c r="A21209" s="323"/>
      <c r="B21209" s="302"/>
      <c r="C21209" s="325"/>
      <c r="D21209" s="325"/>
      <c r="E21209" s="46"/>
      <c r="F21209" s="130">
        <f t="shared" si="333"/>
        <v>0</v>
      </c>
      <c r="G21209" s="69"/>
    </row>
    <row r="21210" spans="1:8" ht="18" customHeight="1">
      <c r="A21210" s="323" t="s">
        <v>2512</v>
      </c>
      <c r="B21210" s="302" t="s">
        <v>790</v>
      </c>
      <c r="C21210" s="325" t="s">
        <v>54</v>
      </c>
      <c r="D21210" s="325">
        <v>800</v>
      </c>
      <c r="E21210" s="46">
        <v>37900</v>
      </c>
      <c r="F21210" s="130">
        <f t="shared" si="333"/>
        <v>30320000</v>
      </c>
      <c r="G21210" s="86">
        <f>F21210</f>
        <v>30320000</v>
      </c>
      <c r="H21210" s="277" t="s">
        <v>2474</v>
      </c>
    </row>
    <row r="21211" spans="1:8" ht="18" customHeight="1">
      <c r="A21211" s="323"/>
      <c r="B21211" s="302"/>
      <c r="C21211" s="325"/>
      <c r="D21211" s="325"/>
      <c r="E21211" s="46"/>
      <c r="F21211" s="130">
        <f t="shared" si="333"/>
        <v>0</v>
      </c>
      <c r="G21211" s="69"/>
    </row>
    <row r="21212" spans="1:8" ht="18" customHeight="1">
      <c r="A21212" s="323" t="s">
        <v>316</v>
      </c>
      <c r="B21212" s="302" t="s">
        <v>31</v>
      </c>
      <c r="C21212" s="325" t="s">
        <v>335</v>
      </c>
      <c r="D21212" s="325">
        <v>299</v>
      </c>
      <c r="E21212" s="46">
        <v>35000</v>
      </c>
      <c r="F21212" s="130">
        <f t="shared" si="333"/>
        <v>10465000</v>
      </c>
      <c r="G21212" s="86">
        <f>SUM(F21212:F21216)</f>
        <v>31332050</v>
      </c>
      <c r="H21212" s="277" t="s">
        <v>2474</v>
      </c>
    </row>
    <row r="21213" spans="1:8" ht="18" customHeight="1">
      <c r="A21213" s="323"/>
      <c r="B21213" s="302" t="s">
        <v>135</v>
      </c>
      <c r="C21213" s="325" t="s">
        <v>1260</v>
      </c>
      <c r="D21213" s="325">
        <v>210.6</v>
      </c>
      <c r="E21213" s="46">
        <v>35500</v>
      </c>
      <c r="F21213" s="130">
        <f t="shared" si="333"/>
        <v>7476300</v>
      </c>
      <c r="G21213" s="69"/>
    </row>
    <row r="21214" spans="1:8" ht="18" customHeight="1">
      <c r="A21214" s="323"/>
      <c r="B21214" s="302" t="s">
        <v>135</v>
      </c>
      <c r="C21214" s="325" t="s">
        <v>1770</v>
      </c>
      <c r="D21214" s="325">
        <v>52</v>
      </c>
      <c r="E21214" s="46">
        <v>35500</v>
      </c>
      <c r="F21214" s="130">
        <f t="shared" si="333"/>
        <v>1846000</v>
      </c>
      <c r="G21214" s="69"/>
    </row>
    <row r="21215" spans="1:8" ht="18" customHeight="1">
      <c r="A21215" s="323"/>
      <c r="B21215" s="302" t="s">
        <v>289</v>
      </c>
      <c r="C21215" s="325" t="s">
        <v>1119</v>
      </c>
      <c r="D21215" s="325">
        <v>76.2</v>
      </c>
      <c r="E21215" s="46">
        <v>31500</v>
      </c>
      <c r="F21215" s="130">
        <f t="shared" si="333"/>
        <v>2400300</v>
      </c>
      <c r="G21215" s="69"/>
    </row>
    <row r="21216" spans="1:8" ht="18" customHeight="1">
      <c r="A21216" s="323"/>
      <c r="B21216" s="302" t="s">
        <v>289</v>
      </c>
      <c r="C21216" s="325" t="s">
        <v>579</v>
      </c>
      <c r="D21216" s="325">
        <v>290.3</v>
      </c>
      <c r="E21216" s="46">
        <v>31500</v>
      </c>
      <c r="F21216" s="130">
        <f t="shared" si="333"/>
        <v>9144450</v>
      </c>
      <c r="G21216" s="69"/>
    </row>
    <row r="21217" spans="1:8" ht="18" customHeight="1">
      <c r="A21217" s="323"/>
      <c r="B21217" s="302"/>
      <c r="C21217" s="325"/>
      <c r="D21217" s="325"/>
      <c r="E21217" s="46"/>
      <c r="F21217" s="130">
        <f t="shared" ref="F21217:F21251" si="334">E21217*D21217</f>
        <v>0</v>
      </c>
      <c r="G21217" s="69"/>
    </row>
    <row r="21218" spans="1:8" ht="18" customHeight="1">
      <c r="A21218" s="323" t="s">
        <v>912</v>
      </c>
      <c r="B21218" s="302" t="s">
        <v>31</v>
      </c>
      <c r="C21218" s="325" t="s">
        <v>2922</v>
      </c>
      <c r="D21218" s="325">
        <v>391.3</v>
      </c>
      <c r="E21218" s="46">
        <v>36500</v>
      </c>
      <c r="F21218" s="130">
        <f t="shared" si="334"/>
        <v>14282450</v>
      </c>
      <c r="G21218" s="86">
        <f>SUM(F21218:F21220)</f>
        <v>35300350</v>
      </c>
      <c r="H21218" s="277" t="s">
        <v>2474</v>
      </c>
    </row>
    <row r="21219" spans="1:8" ht="18" customHeight="1">
      <c r="A21219" s="323" t="s">
        <v>392</v>
      </c>
      <c r="B21219" s="302" t="s">
        <v>31</v>
      </c>
      <c r="C21219" s="325" t="s">
        <v>3994</v>
      </c>
      <c r="D21219" s="325">
        <v>354.4</v>
      </c>
      <c r="E21219" s="46">
        <v>33500</v>
      </c>
      <c r="F21219" s="130">
        <f t="shared" si="334"/>
        <v>11872400</v>
      </c>
      <c r="G21219" s="69"/>
    </row>
    <row r="21220" spans="1:8" ht="18" customHeight="1">
      <c r="A21220" s="323"/>
      <c r="B21220" s="302" t="s">
        <v>31</v>
      </c>
      <c r="C21220" s="325" t="s">
        <v>3995</v>
      </c>
      <c r="D21220" s="325">
        <v>273</v>
      </c>
      <c r="E21220" s="46">
        <v>33500</v>
      </c>
      <c r="F21220" s="130">
        <f t="shared" si="334"/>
        <v>9145500</v>
      </c>
      <c r="G21220" s="69"/>
    </row>
    <row r="21221" spans="1:8" ht="18" customHeight="1">
      <c r="A21221" s="323"/>
      <c r="B21221" s="302"/>
      <c r="C21221" s="325"/>
      <c r="D21221" s="325"/>
      <c r="E21221" s="46"/>
      <c r="F21221" s="130">
        <f t="shared" si="334"/>
        <v>0</v>
      </c>
      <c r="G21221" s="69"/>
    </row>
    <row r="21222" spans="1:8" ht="18" customHeight="1">
      <c r="A21222" s="323" t="s">
        <v>630</v>
      </c>
      <c r="B21222" s="302" t="s">
        <v>13</v>
      </c>
      <c r="C21222" s="325" t="s">
        <v>57</v>
      </c>
      <c r="D21222" s="325">
        <v>20</v>
      </c>
      <c r="E21222" s="46">
        <v>31000</v>
      </c>
      <c r="F21222" s="130">
        <f t="shared" si="334"/>
        <v>620000</v>
      </c>
      <c r="G21222" s="86">
        <f>F21222</f>
        <v>620000</v>
      </c>
    </row>
    <row r="21223" spans="1:8" ht="18" customHeight="1">
      <c r="A21223" s="323"/>
      <c r="B21223" s="302"/>
      <c r="C21223" s="325"/>
      <c r="D21223" s="325"/>
      <c r="E21223" s="46"/>
      <c r="F21223" s="130">
        <f t="shared" si="334"/>
        <v>0</v>
      </c>
      <c r="G21223" s="69"/>
    </row>
    <row r="21224" spans="1:8" ht="18" customHeight="1">
      <c r="A21224" s="533" t="s">
        <v>375</v>
      </c>
      <c r="B21224" s="447" t="s">
        <v>1254</v>
      </c>
      <c r="C21224" s="497"/>
      <c r="D21224" s="497">
        <v>-61.3</v>
      </c>
      <c r="E21224" s="123">
        <v>18000</v>
      </c>
      <c r="F21224" s="164">
        <f t="shared" si="334"/>
        <v>-1103400</v>
      </c>
      <c r="G21224" s="125">
        <f>F21224</f>
        <v>-1103400</v>
      </c>
    </row>
    <row r="21225" spans="1:8" ht="18" customHeight="1">
      <c r="A21225" s="526"/>
      <c r="B21225" s="435"/>
      <c r="C21225" s="484"/>
      <c r="D21225" s="484"/>
      <c r="E21225" s="113"/>
      <c r="F21225" s="126"/>
      <c r="G21225" s="9"/>
    </row>
    <row r="21226" spans="1:8" ht="18" customHeight="1">
      <c r="A21226" s="537">
        <v>42588</v>
      </c>
      <c r="B21226" s="355"/>
      <c r="C21226" s="491" t="s">
        <v>398</v>
      </c>
      <c r="D21226" s="525"/>
      <c r="F21226" s="127"/>
    </row>
    <row r="21227" spans="1:8" ht="18" customHeight="1">
      <c r="A21227" s="531" t="s">
        <v>3125</v>
      </c>
      <c r="B21227" s="436" t="s">
        <v>134</v>
      </c>
      <c r="C21227" s="494" t="s">
        <v>152</v>
      </c>
      <c r="D21227" s="527">
        <f>SUM(D21228:D21316)</f>
        <v>8257</v>
      </c>
      <c r="E21227" s="166"/>
      <c r="F21227" s="166">
        <f>SUM(F21228:F21316)</f>
        <v>274505200</v>
      </c>
      <c r="G21227" s="166">
        <f>SUM(G21228:G21316)</f>
        <v>274505200</v>
      </c>
    </row>
    <row r="21228" spans="1:8" ht="18" customHeight="1">
      <c r="A21228" s="33" t="s">
        <v>1680</v>
      </c>
      <c r="B21228" s="133" t="s">
        <v>3998</v>
      </c>
      <c r="C21228" s="134" t="s">
        <v>3434</v>
      </c>
      <c r="D21228" s="134">
        <v>-29.4</v>
      </c>
      <c r="E21228" s="135">
        <v>46000</v>
      </c>
      <c r="F21228" s="224">
        <f>E21228*D21228</f>
        <v>-1352400</v>
      </c>
      <c r="G21228" s="85">
        <f>F21228</f>
        <v>-1352400</v>
      </c>
    </row>
    <row r="21229" spans="1:8" ht="18" customHeight="1">
      <c r="A21229" s="35"/>
      <c r="B21229" s="36"/>
      <c r="C21229" s="45"/>
      <c r="D21229" s="45"/>
      <c r="E21229" s="46"/>
      <c r="F21229" s="130">
        <f t="shared" si="334"/>
        <v>0</v>
      </c>
      <c r="G21229" s="69"/>
    </row>
    <row r="21230" spans="1:8" ht="18" customHeight="1">
      <c r="A21230" s="35" t="s">
        <v>2451</v>
      </c>
      <c r="B21230" s="36" t="s">
        <v>31</v>
      </c>
      <c r="C21230" s="45" t="s">
        <v>4010</v>
      </c>
      <c r="D21230" s="45">
        <v>50</v>
      </c>
      <c r="E21230" s="46">
        <v>35500</v>
      </c>
      <c r="F21230" s="130">
        <f t="shared" si="334"/>
        <v>1775000</v>
      </c>
      <c r="G21230" s="86">
        <f>F21230</f>
        <v>1775000</v>
      </c>
    </row>
    <row r="21231" spans="1:8" ht="18" customHeight="1">
      <c r="A21231" s="323"/>
      <c r="B21231" s="302"/>
      <c r="C21231" s="325"/>
      <c r="D21231" s="325"/>
      <c r="E21231" s="46"/>
      <c r="F21231" s="130">
        <f t="shared" si="334"/>
        <v>0</v>
      </c>
      <c r="G21231" s="69"/>
    </row>
    <row r="21232" spans="1:8" ht="18" customHeight="1">
      <c r="A21232" s="323" t="s">
        <v>4003</v>
      </c>
      <c r="B21232" s="302" t="s">
        <v>31</v>
      </c>
      <c r="C21232" s="325" t="s">
        <v>62</v>
      </c>
      <c r="D21232" s="325">
        <v>325</v>
      </c>
      <c r="E21232" s="46">
        <v>35500</v>
      </c>
      <c r="F21232" s="130">
        <f t="shared" si="334"/>
        <v>11537500</v>
      </c>
      <c r="G21232" s="86">
        <f>F21232</f>
        <v>11537500</v>
      </c>
    </row>
    <row r="21233" spans="1:7" ht="18" customHeight="1">
      <c r="A21233" s="323"/>
      <c r="B21233" s="302"/>
      <c r="C21233" s="325"/>
      <c r="D21233" s="325"/>
      <c r="E21233" s="46"/>
      <c r="F21233" s="130">
        <f t="shared" si="334"/>
        <v>0</v>
      </c>
      <c r="G21233" s="69"/>
    </row>
    <row r="21234" spans="1:7" ht="18" customHeight="1">
      <c r="A21234" s="323" t="s">
        <v>2141</v>
      </c>
      <c r="B21234" s="302" t="s">
        <v>289</v>
      </c>
      <c r="C21234" s="325" t="s">
        <v>1654</v>
      </c>
      <c r="D21234" s="325">
        <v>170</v>
      </c>
      <c r="E21234" s="46">
        <v>31500</v>
      </c>
      <c r="F21234" s="130">
        <f t="shared" si="334"/>
        <v>5355000</v>
      </c>
      <c r="G21234" s="86">
        <f>F21234</f>
        <v>5355000</v>
      </c>
    </row>
    <row r="21235" spans="1:7" ht="18" customHeight="1">
      <c r="A21235" s="323"/>
      <c r="B21235" s="302"/>
      <c r="C21235" s="325"/>
      <c r="D21235" s="325"/>
      <c r="E21235" s="46"/>
      <c r="F21235" s="130">
        <f t="shared" si="334"/>
        <v>0</v>
      </c>
      <c r="G21235" s="69"/>
    </row>
    <row r="21236" spans="1:7" ht="18" customHeight="1">
      <c r="A21236" s="323" t="s">
        <v>4009</v>
      </c>
      <c r="B21236" s="302" t="s">
        <v>23</v>
      </c>
      <c r="C21236" s="325" t="s">
        <v>14</v>
      </c>
      <c r="D21236" s="325">
        <v>109.4</v>
      </c>
      <c r="E21236" s="46">
        <v>35500</v>
      </c>
      <c r="F21236" s="130">
        <f t="shared" si="334"/>
        <v>3883700</v>
      </c>
      <c r="G21236" s="86">
        <f>F21236</f>
        <v>3883700</v>
      </c>
    </row>
    <row r="21237" spans="1:7" ht="18" customHeight="1">
      <c r="A21237" s="323"/>
      <c r="B21237" s="302"/>
      <c r="C21237" s="325"/>
      <c r="D21237" s="325"/>
      <c r="E21237" s="46"/>
      <c r="F21237" s="130">
        <f t="shared" si="334"/>
        <v>0</v>
      </c>
      <c r="G21237" s="69"/>
    </row>
    <row r="21238" spans="1:7" ht="18" customHeight="1">
      <c r="A21238" s="323" t="s">
        <v>157</v>
      </c>
      <c r="B21238" s="302" t="s">
        <v>31</v>
      </c>
      <c r="C21238" s="325" t="s">
        <v>4006</v>
      </c>
      <c r="D21238" s="325">
        <v>50</v>
      </c>
      <c r="E21238" s="46">
        <v>35500</v>
      </c>
      <c r="F21238" s="130">
        <f t="shared" si="334"/>
        <v>1775000</v>
      </c>
      <c r="G21238" s="86">
        <f>SUM(F21238:F21240)</f>
        <v>4270650</v>
      </c>
    </row>
    <row r="21239" spans="1:7" ht="18" customHeight="1">
      <c r="A21239" s="323"/>
      <c r="B21239" s="302" t="s">
        <v>31</v>
      </c>
      <c r="C21239" s="325" t="s">
        <v>4007</v>
      </c>
      <c r="D21239" s="325">
        <v>42</v>
      </c>
      <c r="E21239" s="46">
        <v>35500</v>
      </c>
      <c r="F21239" s="130">
        <f t="shared" si="334"/>
        <v>1491000</v>
      </c>
      <c r="G21239" s="69"/>
    </row>
    <row r="21240" spans="1:7" ht="18" customHeight="1">
      <c r="A21240" s="323"/>
      <c r="B21240" s="302" t="s">
        <v>31</v>
      </c>
      <c r="C21240" s="325" t="s">
        <v>4008</v>
      </c>
      <c r="D21240" s="325">
        <v>28.3</v>
      </c>
      <c r="E21240" s="46">
        <v>35500</v>
      </c>
      <c r="F21240" s="130">
        <f t="shared" si="334"/>
        <v>1004650</v>
      </c>
      <c r="G21240" s="69"/>
    </row>
    <row r="21241" spans="1:7" ht="18" customHeight="1">
      <c r="A21241" s="323"/>
      <c r="B21241" s="302"/>
      <c r="C21241" s="325"/>
      <c r="D21241" s="325"/>
      <c r="E21241" s="46"/>
      <c r="F21241" s="130">
        <f t="shared" si="334"/>
        <v>0</v>
      </c>
      <c r="G21241" s="69"/>
    </row>
    <row r="21242" spans="1:7" ht="18" customHeight="1">
      <c r="A21242" s="323" t="s">
        <v>2483</v>
      </c>
      <c r="B21242" s="302" t="s">
        <v>23</v>
      </c>
      <c r="C21242" s="325" t="s">
        <v>2488</v>
      </c>
      <c r="D21242" s="325">
        <v>35</v>
      </c>
      <c r="E21242" s="46">
        <v>36000</v>
      </c>
      <c r="F21242" s="130">
        <f t="shared" si="334"/>
        <v>1260000</v>
      </c>
      <c r="G21242" s="86">
        <f>F21242</f>
        <v>1260000</v>
      </c>
    </row>
    <row r="21243" spans="1:7" ht="18" customHeight="1">
      <c r="A21243" s="323"/>
      <c r="B21243" s="302"/>
      <c r="C21243" s="325"/>
      <c r="D21243" s="325"/>
      <c r="E21243" s="46"/>
      <c r="F21243" s="130">
        <f t="shared" si="334"/>
        <v>0</v>
      </c>
      <c r="G21243" s="86"/>
    </row>
    <row r="21244" spans="1:7" ht="18" customHeight="1">
      <c r="A21244" s="323" t="s">
        <v>2305</v>
      </c>
      <c r="B21244" s="478" t="s">
        <v>4011</v>
      </c>
      <c r="C21244" s="482"/>
      <c r="D21244" s="482">
        <v>1</v>
      </c>
      <c r="E21244" s="116">
        <v>1800000</v>
      </c>
      <c r="F21244" s="131">
        <f t="shared" si="334"/>
        <v>1800000</v>
      </c>
      <c r="G21244" s="86">
        <f>F21244</f>
        <v>1800000</v>
      </c>
    </row>
    <row r="21245" spans="1:7" ht="18" customHeight="1">
      <c r="A21245" s="323"/>
      <c r="B21245" s="302"/>
      <c r="C21245" s="325"/>
      <c r="D21245" s="325"/>
      <c r="E21245" s="46"/>
      <c r="F21245" s="130">
        <f t="shared" si="334"/>
        <v>0</v>
      </c>
      <c r="G21245" s="69"/>
    </row>
    <row r="21246" spans="1:7" ht="18" customHeight="1">
      <c r="A21246" s="323" t="s">
        <v>2349</v>
      </c>
      <c r="B21246" s="302" t="s">
        <v>13</v>
      </c>
      <c r="C21246" s="325" t="s">
        <v>865</v>
      </c>
      <c r="D21246" s="325">
        <v>20</v>
      </c>
      <c r="E21246" s="46">
        <v>30500</v>
      </c>
      <c r="F21246" s="130">
        <f t="shared" si="334"/>
        <v>610000</v>
      </c>
      <c r="G21246" s="86">
        <f>SUM(F21246:F21247)</f>
        <v>2135000</v>
      </c>
    </row>
    <row r="21247" spans="1:7" ht="18" customHeight="1">
      <c r="A21247" s="323"/>
      <c r="B21247" s="302" t="s">
        <v>13</v>
      </c>
      <c r="C21247" s="325" t="s">
        <v>823</v>
      </c>
      <c r="D21247" s="325">
        <v>50</v>
      </c>
      <c r="E21247" s="46">
        <v>30500</v>
      </c>
      <c r="F21247" s="130">
        <f t="shared" si="334"/>
        <v>1525000</v>
      </c>
      <c r="G21247" s="86"/>
    </row>
    <row r="21248" spans="1:7" ht="18" customHeight="1">
      <c r="A21248" s="323"/>
      <c r="B21248" s="302"/>
      <c r="C21248" s="325"/>
      <c r="D21248" s="325"/>
      <c r="E21248" s="46"/>
      <c r="F21248" s="130">
        <f t="shared" si="334"/>
        <v>0</v>
      </c>
      <c r="G21248" s="69"/>
    </row>
    <row r="21249" spans="1:8" ht="18" customHeight="1">
      <c r="A21249" s="323" t="s">
        <v>2430</v>
      </c>
      <c r="B21249" s="302" t="s">
        <v>13</v>
      </c>
      <c r="C21249" s="325" t="s">
        <v>59</v>
      </c>
      <c r="D21249" s="325">
        <v>30</v>
      </c>
      <c r="E21249" s="46">
        <v>31000</v>
      </c>
      <c r="F21249" s="130">
        <f t="shared" si="334"/>
        <v>930000</v>
      </c>
      <c r="G21249" s="86">
        <f>SUM(F21249:F21251)</f>
        <v>4430000</v>
      </c>
    </row>
    <row r="21250" spans="1:8" ht="18" customHeight="1">
      <c r="A21250" s="323"/>
      <c r="B21250" s="302" t="s">
        <v>23</v>
      </c>
      <c r="C21250" s="325" t="s">
        <v>60</v>
      </c>
      <c r="D21250" s="325">
        <v>50</v>
      </c>
      <c r="E21250" s="46">
        <v>35000</v>
      </c>
      <c r="F21250" s="130">
        <f t="shared" si="334"/>
        <v>1750000</v>
      </c>
      <c r="G21250" s="69"/>
    </row>
    <row r="21251" spans="1:8" ht="18" customHeight="1">
      <c r="A21251" s="323"/>
      <c r="B21251" s="302" t="s">
        <v>23</v>
      </c>
      <c r="C21251" s="325" t="s">
        <v>15</v>
      </c>
      <c r="D21251" s="325">
        <v>50</v>
      </c>
      <c r="E21251" s="46">
        <v>35000</v>
      </c>
      <c r="F21251" s="130">
        <f t="shared" si="334"/>
        <v>1750000</v>
      </c>
      <c r="G21251" s="69"/>
    </row>
    <row r="21252" spans="1:8" ht="18" customHeight="1">
      <c r="A21252" s="323"/>
      <c r="B21252" s="302"/>
      <c r="C21252" s="325"/>
      <c r="D21252" s="325"/>
      <c r="E21252" s="46"/>
      <c r="F21252" s="130">
        <f t="shared" ref="F21252:F21307" si="335">E21252*D21252</f>
        <v>0</v>
      </c>
      <c r="G21252" s="69"/>
    </row>
    <row r="21253" spans="1:8" ht="18" customHeight="1">
      <c r="A21253" s="323" t="s">
        <v>38</v>
      </c>
      <c r="B21253" s="302" t="s">
        <v>13</v>
      </c>
      <c r="C21253" s="325" t="s">
        <v>2271</v>
      </c>
      <c r="D21253" s="325">
        <v>186.4</v>
      </c>
      <c r="E21253" s="46">
        <v>31000</v>
      </c>
      <c r="F21253" s="130">
        <f t="shared" si="335"/>
        <v>5778400</v>
      </c>
      <c r="G21253" s="86">
        <f>F21253</f>
        <v>5778400</v>
      </c>
    </row>
    <row r="21254" spans="1:8" ht="18" customHeight="1">
      <c r="A21254" s="323"/>
      <c r="B21254" s="302"/>
      <c r="C21254" s="325"/>
      <c r="D21254" s="325"/>
      <c r="E21254" s="46"/>
      <c r="F21254" s="130">
        <f t="shared" si="335"/>
        <v>0</v>
      </c>
      <c r="G21254" s="69"/>
    </row>
    <row r="21255" spans="1:8" ht="18" customHeight="1">
      <c r="A21255" s="323" t="s">
        <v>330</v>
      </c>
      <c r="B21255" s="302" t="s">
        <v>13</v>
      </c>
      <c r="C21255" s="325" t="s">
        <v>124</v>
      </c>
      <c r="D21255" s="325">
        <v>101.4</v>
      </c>
      <c r="E21255" s="46">
        <v>31000</v>
      </c>
      <c r="F21255" s="130">
        <f t="shared" si="335"/>
        <v>3143400</v>
      </c>
      <c r="G21255" s="86">
        <f>F21255</f>
        <v>3143400</v>
      </c>
      <c r="H21255" s="277" t="s">
        <v>2474</v>
      </c>
    </row>
    <row r="21256" spans="1:8" ht="18" customHeight="1">
      <c r="A21256" s="323"/>
      <c r="B21256" s="302"/>
      <c r="C21256" s="325"/>
      <c r="D21256" s="325"/>
      <c r="E21256" s="46"/>
      <c r="F21256" s="130">
        <f t="shared" si="335"/>
        <v>0</v>
      </c>
      <c r="G21256" s="69"/>
    </row>
    <row r="21257" spans="1:8" ht="18" customHeight="1">
      <c r="A21257" s="323" t="s">
        <v>2454</v>
      </c>
      <c r="B21257" s="302" t="s">
        <v>31</v>
      </c>
      <c r="C21257" s="325" t="s">
        <v>416</v>
      </c>
      <c r="D21257" s="325">
        <v>40.700000000000003</v>
      </c>
      <c r="E21257" s="46">
        <v>35500</v>
      </c>
      <c r="F21257" s="130">
        <f t="shared" si="335"/>
        <v>1444850</v>
      </c>
      <c r="G21257" s="86">
        <f>F21257</f>
        <v>1444850</v>
      </c>
      <c r="H21257" s="277" t="s">
        <v>2474</v>
      </c>
    </row>
    <row r="21258" spans="1:8" ht="18" customHeight="1">
      <c r="A21258" s="323"/>
      <c r="B21258" s="302"/>
      <c r="C21258" s="325"/>
      <c r="D21258" s="325"/>
      <c r="E21258" s="46"/>
      <c r="F21258" s="130">
        <f t="shared" si="335"/>
        <v>0</v>
      </c>
      <c r="G21258" s="69"/>
    </row>
    <row r="21259" spans="1:8" ht="18" customHeight="1">
      <c r="A21259" s="323" t="s">
        <v>2231</v>
      </c>
      <c r="B21259" s="302" t="s">
        <v>13</v>
      </c>
      <c r="C21259" s="325" t="s">
        <v>449</v>
      </c>
      <c r="D21259" s="325">
        <v>206</v>
      </c>
      <c r="E21259" s="46">
        <v>32500</v>
      </c>
      <c r="F21259" s="130">
        <f t="shared" si="335"/>
        <v>6695000</v>
      </c>
      <c r="G21259" s="86">
        <f>F21259</f>
        <v>6695000</v>
      </c>
      <c r="H21259" s="277" t="s">
        <v>2474</v>
      </c>
    </row>
    <row r="21260" spans="1:8" ht="18" customHeight="1">
      <c r="A21260" s="323"/>
      <c r="B21260" s="302"/>
      <c r="C21260" s="325"/>
      <c r="D21260" s="325"/>
      <c r="E21260" s="46"/>
      <c r="F21260" s="130">
        <f t="shared" si="335"/>
        <v>0</v>
      </c>
      <c r="G21260" s="69"/>
    </row>
    <row r="21261" spans="1:8" ht="18" customHeight="1">
      <c r="A21261" s="323" t="s">
        <v>779</v>
      </c>
      <c r="B21261" s="302" t="s">
        <v>23</v>
      </c>
      <c r="C21261" s="325" t="s">
        <v>886</v>
      </c>
      <c r="D21261" s="325">
        <v>104.4</v>
      </c>
      <c r="E21261" s="46">
        <v>32000</v>
      </c>
      <c r="F21261" s="130">
        <f t="shared" si="335"/>
        <v>3340800</v>
      </c>
      <c r="G21261" s="86">
        <f>F21261</f>
        <v>3340800</v>
      </c>
      <c r="H21261" s="277" t="s">
        <v>2474</v>
      </c>
    </row>
    <row r="21262" spans="1:8" ht="18" customHeight="1">
      <c r="A21262" s="323"/>
      <c r="B21262" s="302"/>
      <c r="C21262" s="325"/>
      <c r="D21262" s="325"/>
      <c r="E21262" s="46"/>
      <c r="F21262" s="130">
        <f t="shared" si="335"/>
        <v>0</v>
      </c>
      <c r="G21262" s="69"/>
    </row>
    <row r="21263" spans="1:8" ht="18" customHeight="1">
      <c r="A21263" s="323" t="s">
        <v>2492</v>
      </c>
      <c r="B21263" s="302" t="s">
        <v>13</v>
      </c>
      <c r="C21263" s="325" t="s">
        <v>43</v>
      </c>
      <c r="D21263" s="325">
        <v>10</v>
      </c>
      <c r="E21263" s="46">
        <v>31000</v>
      </c>
      <c r="F21263" s="130">
        <f t="shared" si="335"/>
        <v>310000</v>
      </c>
      <c r="G21263" s="86">
        <f>SUM(F21263:F21265)</f>
        <v>930000</v>
      </c>
    </row>
    <row r="21264" spans="1:8" ht="18" customHeight="1">
      <c r="A21264" s="323"/>
      <c r="B21264" s="302" t="s">
        <v>13</v>
      </c>
      <c r="C21264" s="325" t="s">
        <v>46</v>
      </c>
      <c r="D21264" s="325">
        <v>10</v>
      </c>
      <c r="E21264" s="46">
        <v>31000</v>
      </c>
      <c r="F21264" s="130">
        <f t="shared" si="335"/>
        <v>310000</v>
      </c>
      <c r="G21264" s="69"/>
    </row>
    <row r="21265" spans="1:8" ht="18" customHeight="1">
      <c r="A21265" s="323"/>
      <c r="B21265" s="302" t="s">
        <v>13</v>
      </c>
      <c r="C21265" s="325" t="s">
        <v>59</v>
      </c>
      <c r="D21265" s="325">
        <v>10</v>
      </c>
      <c r="E21265" s="46">
        <v>31000</v>
      </c>
      <c r="F21265" s="130">
        <f t="shared" si="335"/>
        <v>310000</v>
      </c>
      <c r="G21265" s="69"/>
    </row>
    <row r="21266" spans="1:8" ht="18" customHeight="1">
      <c r="A21266" s="323"/>
      <c r="B21266" s="302"/>
      <c r="C21266" s="325"/>
      <c r="D21266" s="325"/>
      <c r="E21266" s="46"/>
      <c r="F21266" s="130">
        <f t="shared" si="335"/>
        <v>0</v>
      </c>
      <c r="G21266" s="69"/>
    </row>
    <row r="21267" spans="1:8" ht="18" customHeight="1">
      <c r="A21267" s="323" t="s">
        <v>51</v>
      </c>
      <c r="B21267" s="520" t="s">
        <v>2688</v>
      </c>
      <c r="C21267" s="434" t="s">
        <v>1069</v>
      </c>
      <c r="D21267" s="434">
        <v>-62.3</v>
      </c>
      <c r="E21267" s="54">
        <v>34500</v>
      </c>
      <c r="F21267" s="140">
        <f t="shared" si="335"/>
        <v>-2149350</v>
      </c>
      <c r="G21267" s="86">
        <f>SUM(F21267:F21270)</f>
        <v>18148900</v>
      </c>
      <c r="H21267" s="277" t="s">
        <v>2474</v>
      </c>
    </row>
    <row r="21268" spans="1:8" ht="18" customHeight="1">
      <c r="A21268" s="119"/>
      <c r="B21268" s="302" t="s">
        <v>31</v>
      </c>
      <c r="C21268" s="325" t="s">
        <v>493</v>
      </c>
      <c r="D21268" s="325">
        <v>98.5</v>
      </c>
      <c r="E21268" s="46">
        <v>34500</v>
      </c>
      <c r="F21268" s="130">
        <f t="shared" si="335"/>
        <v>3398250</v>
      </c>
      <c r="G21268" s="69"/>
    </row>
    <row r="21269" spans="1:8" ht="18" customHeight="1">
      <c r="A21269" s="323"/>
      <c r="B21269" s="302" t="s">
        <v>31</v>
      </c>
      <c r="C21269" s="325" t="s">
        <v>3999</v>
      </c>
      <c r="D21269" s="325">
        <v>325</v>
      </c>
      <c r="E21269" s="46">
        <v>32000</v>
      </c>
      <c r="F21269" s="130">
        <f t="shared" si="335"/>
        <v>10400000</v>
      </c>
      <c r="G21269" s="69"/>
    </row>
    <row r="21270" spans="1:8" ht="18" customHeight="1">
      <c r="A21270" s="323"/>
      <c r="B21270" s="302" t="s">
        <v>31</v>
      </c>
      <c r="C21270" s="325" t="s">
        <v>880</v>
      </c>
      <c r="D21270" s="325">
        <v>200</v>
      </c>
      <c r="E21270" s="46">
        <v>32500</v>
      </c>
      <c r="F21270" s="130">
        <f t="shared" si="335"/>
        <v>6500000</v>
      </c>
      <c r="G21270" s="69"/>
    </row>
    <row r="21271" spans="1:8" ht="18" customHeight="1">
      <c r="A21271" s="323"/>
      <c r="B21271" s="302"/>
      <c r="C21271" s="325"/>
      <c r="D21271" s="325"/>
      <c r="E21271" s="46"/>
      <c r="F21271" s="130">
        <f t="shared" si="335"/>
        <v>0</v>
      </c>
      <c r="G21271" s="69"/>
    </row>
    <row r="21272" spans="1:8" ht="18" customHeight="1">
      <c r="A21272" s="323" t="s">
        <v>1843</v>
      </c>
      <c r="B21272" s="302" t="s">
        <v>13</v>
      </c>
      <c r="C21272" s="325" t="s">
        <v>990</v>
      </c>
      <c r="D21272" s="325">
        <v>1015.5</v>
      </c>
      <c r="E21272" s="46">
        <v>31500</v>
      </c>
      <c r="F21272" s="130">
        <f t="shared" si="335"/>
        <v>31988250</v>
      </c>
      <c r="G21272" s="86">
        <f>SUM(F21272:F21275)</f>
        <v>39887750</v>
      </c>
      <c r="H21272" s="277" t="s">
        <v>2474</v>
      </c>
    </row>
    <row r="21273" spans="1:8" ht="18" customHeight="1">
      <c r="A21273" s="323"/>
      <c r="B21273" s="302" t="s">
        <v>13</v>
      </c>
      <c r="C21273" s="325" t="s">
        <v>1744</v>
      </c>
      <c r="D21273" s="325">
        <v>130</v>
      </c>
      <c r="E21273" s="46">
        <v>31000</v>
      </c>
      <c r="F21273" s="130">
        <f t="shared" si="335"/>
        <v>4030000</v>
      </c>
      <c r="G21273" s="69"/>
    </row>
    <row r="21274" spans="1:8" ht="18" customHeight="1">
      <c r="A21274" s="323"/>
      <c r="B21274" s="302" t="s">
        <v>31</v>
      </c>
      <c r="C21274" s="325" t="s">
        <v>59</v>
      </c>
      <c r="D21274" s="325">
        <v>54</v>
      </c>
      <c r="E21274" s="46">
        <v>35500</v>
      </c>
      <c r="F21274" s="130">
        <f t="shared" si="335"/>
        <v>1917000</v>
      </c>
      <c r="G21274" s="69"/>
    </row>
    <row r="21275" spans="1:8" ht="18" customHeight="1">
      <c r="A21275" s="323"/>
      <c r="B21275" s="302" t="s">
        <v>31</v>
      </c>
      <c r="C21275" s="325" t="s">
        <v>14</v>
      </c>
      <c r="D21275" s="325">
        <v>55</v>
      </c>
      <c r="E21275" s="46">
        <v>35500</v>
      </c>
      <c r="F21275" s="130">
        <f t="shared" si="335"/>
        <v>1952500</v>
      </c>
      <c r="G21275" s="69"/>
    </row>
    <row r="21276" spans="1:8" ht="18" customHeight="1">
      <c r="A21276" s="323"/>
      <c r="B21276" s="302"/>
      <c r="C21276" s="325"/>
      <c r="D21276" s="325"/>
      <c r="E21276" s="46"/>
      <c r="F21276" s="130">
        <f t="shared" si="335"/>
        <v>0</v>
      </c>
      <c r="G21276" s="69"/>
    </row>
    <row r="21277" spans="1:8" ht="18" customHeight="1">
      <c r="A21277" s="323" t="s">
        <v>2315</v>
      </c>
      <c r="B21277" s="302" t="s">
        <v>23</v>
      </c>
      <c r="C21277" s="325" t="s">
        <v>908</v>
      </c>
      <c r="D21277" s="325">
        <v>121.6</v>
      </c>
      <c r="E21277" s="46">
        <v>34500</v>
      </c>
      <c r="F21277" s="130">
        <f t="shared" si="335"/>
        <v>4195200</v>
      </c>
      <c r="G21277" s="86">
        <f>SUM(F21277:F21278)</f>
        <v>16960200</v>
      </c>
      <c r="H21277" s="277" t="s">
        <v>2474</v>
      </c>
    </row>
    <row r="21278" spans="1:8" ht="18" customHeight="1">
      <c r="A21278" s="323"/>
      <c r="B21278" s="302" t="s">
        <v>23</v>
      </c>
      <c r="C21278" s="325" t="s">
        <v>720</v>
      </c>
      <c r="D21278" s="325">
        <v>370</v>
      </c>
      <c r="E21278" s="46">
        <v>34500</v>
      </c>
      <c r="F21278" s="130">
        <f t="shared" si="335"/>
        <v>12765000</v>
      </c>
      <c r="G21278" s="69"/>
    </row>
    <row r="21279" spans="1:8" ht="18" customHeight="1">
      <c r="A21279" s="323"/>
      <c r="B21279" s="302"/>
      <c r="C21279" s="325"/>
      <c r="D21279" s="325"/>
      <c r="E21279" s="46"/>
      <c r="F21279" s="130">
        <f t="shared" si="335"/>
        <v>0</v>
      </c>
      <c r="G21279" s="69"/>
    </row>
    <row r="21280" spans="1:8" ht="18" customHeight="1">
      <c r="A21280" s="323" t="s">
        <v>321</v>
      </c>
      <c r="B21280" s="302" t="s">
        <v>23</v>
      </c>
      <c r="C21280" s="325" t="s">
        <v>4000</v>
      </c>
      <c r="D21280" s="325">
        <v>405.7</v>
      </c>
      <c r="E21280" s="46">
        <v>35000</v>
      </c>
      <c r="F21280" s="130">
        <f t="shared" si="335"/>
        <v>14199500</v>
      </c>
      <c r="G21280" s="86">
        <f>F21280</f>
        <v>14199500</v>
      </c>
      <c r="H21280" s="277" t="s">
        <v>2474</v>
      </c>
    </row>
    <row r="21281" spans="1:8" ht="18" customHeight="1">
      <c r="A21281" s="323"/>
      <c r="B21281" s="302"/>
      <c r="C21281" s="325"/>
      <c r="D21281" s="325"/>
      <c r="E21281" s="46"/>
      <c r="F21281" s="130">
        <f t="shared" si="335"/>
        <v>0</v>
      </c>
      <c r="G21281" s="69"/>
    </row>
    <row r="21282" spans="1:8" ht="18" customHeight="1">
      <c r="A21282" s="323" t="s">
        <v>566</v>
      </c>
      <c r="B21282" s="302" t="s">
        <v>31</v>
      </c>
      <c r="C21282" s="325" t="s">
        <v>4001</v>
      </c>
      <c r="D21282" s="325">
        <v>93</v>
      </c>
      <c r="E21282" s="46">
        <v>35000</v>
      </c>
      <c r="F21282" s="130">
        <f t="shared" si="335"/>
        <v>3255000</v>
      </c>
      <c r="G21282" s="86">
        <f>SUM(F21282:F21284)</f>
        <v>10360000</v>
      </c>
      <c r="H21282" s="277" t="s">
        <v>2474</v>
      </c>
    </row>
    <row r="21283" spans="1:8" ht="18" customHeight="1">
      <c r="A21283" s="323"/>
      <c r="B21283" s="302" t="s">
        <v>31</v>
      </c>
      <c r="C21283" s="325" t="s">
        <v>4002</v>
      </c>
      <c r="D21283" s="325">
        <v>90</v>
      </c>
      <c r="E21283" s="46">
        <v>35000</v>
      </c>
      <c r="F21283" s="130">
        <f t="shared" si="335"/>
        <v>3150000</v>
      </c>
      <c r="G21283" s="69"/>
    </row>
    <row r="21284" spans="1:8" ht="18" customHeight="1">
      <c r="A21284" s="323"/>
      <c r="B21284" s="302" t="s">
        <v>31</v>
      </c>
      <c r="C21284" s="325" t="s">
        <v>1217</v>
      </c>
      <c r="D21284" s="325">
        <v>113</v>
      </c>
      <c r="E21284" s="46">
        <v>35000</v>
      </c>
      <c r="F21284" s="130">
        <f t="shared" si="335"/>
        <v>3955000</v>
      </c>
      <c r="G21284" s="69"/>
    </row>
    <row r="21285" spans="1:8" ht="18" customHeight="1">
      <c r="A21285" s="323"/>
      <c r="B21285" s="302"/>
      <c r="C21285" s="325"/>
      <c r="D21285" s="325"/>
      <c r="E21285" s="46"/>
      <c r="F21285" s="130">
        <f t="shared" si="335"/>
        <v>0</v>
      </c>
      <c r="G21285" s="69"/>
    </row>
    <row r="21286" spans="1:8" ht="18" customHeight="1">
      <c r="A21286" s="323" t="s">
        <v>90</v>
      </c>
      <c r="B21286" s="302" t="s">
        <v>31</v>
      </c>
      <c r="C21286" s="325" t="s">
        <v>117</v>
      </c>
      <c r="D21286" s="325">
        <f>199+44.8</f>
        <v>243.8</v>
      </c>
      <c r="E21286" s="46">
        <v>35500</v>
      </c>
      <c r="F21286" s="130">
        <f t="shared" si="335"/>
        <v>8654900</v>
      </c>
      <c r="G21286" s="86">
        <f>F21286</f>
        <v>8654900</v>
      </c>
      <c r="H21286" s="277" t="s">
        <v>2474</v>
      </c>
    </row>
    <row r="21287" spans="1:8" ht="18" customHeight="1">
      <c r="A21287" s="323"/>
      <c r="B21287" s="302"/>
      <c r="C21287" s="325"/>
      <c r="D21287" s="325"/>
      <c r="E21287" s="46"/>
      <c r="F21287" s="130">
        <f t="shared" si="335"/>
        <v>0</v>
      </c>
      <c r="G21287" s="69"/>
    </row>
    <row r="21288" spans="1:8" ht="18" customHeight="1">
      <c r="A21288" s="323" t="s">
        <v>912</v>
      </c>
      <c r="B21288" s="302" t="s">
        <v>31</v>
      </c>
      <c r="C21288" s="325" t="s">
        <v>2922</v>
      </c>
      <c r="D21288" s="325">
        <v>61.4</v>
      </c>
      <c r="E21288" s="46">
        <v>36500</v>
      </c>
      <c r="F21288" s="130">
        <f t="shared" si="335"/>
        <v>2241100</v>
      </c>
      <c r="G21288" s="86">
        <f>SUM(F21288:F21289)</f>
        <v>4753600</v>
      </c>
      <c r="H21288" s="277" t="s">
        <v>2474</v>
      </c>
    </row>
    <row r="21289" spans="1:8" ht="18" customHeight="1">
      <c r="A21289" s="323" t="s">
        <v>392</v>
      </c>
      <c r="B21289" s="302" t="s">
        <v>31</v>
      </c>
      <c r="C21289" s="325" t="s">
        <v>2337</v>
      </c>
      <c r="D21289" s="325">
        <v>75</v>
      </c>
      <c r="E21289" s="46">
        <v>33500</v>
      </c>
      <c r="F21289" s="130">
        <f t="shared" si="335"/>
        <v>2512500</v>
      </c>
      <c r="G21289" s="69"/>
    </row>
    <row r="21290" spans="1:8" ht="18" customHeight="1">
      <c r="A21290" s="323"/>
      <c r="B21290" s="302"/>
      <c r="C21290" s="325"/>
      <c r="D21290" s="325"/>
      <c r="E21290" s="46"/>
      <c r="F21290" s="130">
        <f t="shared" si="335"/>
        <v>0</v>
      </c>
      <c r="G21290" s="69"/>
    </row>
    <row r="21291" spans="1:8" ht="18" customHeight="1">
      <c r="A21291" s="323" t="s">
        <v>145</v>
      </c>
      <c r="B21291" s="302" t="s">
        <v>31</v>
      </c>
      <c r="C21291" s="325" t="s">
        <v>15</v>
      </c>
      <c r="D21291" s="325">
        <f>300+200</f>
        <v>500</v>
      </c>
      <c r="E21291" s="46">
        <v>28500</v>
      </c>
      <c r="F21291" s="130">
        <f t="shared" si="335"/>
        <v>14250000</v>
      </c>
      <c r="G21291" s="86">
        <f>F21291</f>
        <v>14250000</v>
      </c>
      <c r="H21291" s="277" t="s">
        <v>2474</v>
      </c>
    </row>
    <row r="21292" spans="1:8" ht="18" customHeight="1">
      <c r="A21292" s="323"/>
      <c r="B21292" s="302"/>
      <c r="C21292" s="325"/>
      <c r="D21292" s="325"/>
      <c r="E21292" s="46"/>
      <c r="F21292" s="130">
        <f t="shared" si="335"/>
        <v>0</v>
      </c>
      <c r="G21292" s="69"/>
    </row>
    <row r="21293" spans="1:8" ht="18" customHeight="1">
      <c r="A21293" s="323" t="s">
        <v>2448</v>
      </c>
      <c r="B21293" s="302" t="s">
        <v>23</v>
      </c>
      <c r="C21293" s="325" t="s">
        <v>391</v>
      </c>
      <c r="D21293" s="325">
        <v>178</v>
      </c>
      <c r="E21293" s="46">
        <v>34000</v>
      </c>
      <c r="F21293" s="130">
        <f t="shared" si="335"/>
        <v>6052000</v>
      </c>
      <c r="G21293" s="86">
        <f>F21293</f>
        <v>6052000</v>
      </c>
      <c r="H21293" s="277" t="s">
        <v>2474</v>
      </c>
    </row>
    <row r="21294" spans="1:8" ht="18" customHeight="1">
      <c r="A21294" s="323"/>
      <c r="B21294" s="302"/>
      <c r="C21294" s="325"/>
      <c r="D21294" s="325"/>
      <c r="E21294" s="46"/>
      <c r="F21294" s="130">
        <f t="shared" si="335"/>
        <v>0</v>
      </c>
      <c r="G21294" s="69"/>
    </row>
    <row r="21295" spans="1:8" ht="18" customHeight="1">
      <c r="A21295" s="323" t="s">
        <v>210</v>
      </c>
      <c r="B21295" s="302" t="s">
        <v>23</v>
      </c>
      <c r="C21295" s="325" t="s">
        <v>692</v>
      </c>
      <c r="D21295" s="325">
        <v>57.4</v>
      </c>
      <c r="E21295" s="46">
        <v>36000</v>
      </c>
      <c r="F21295" s="130">
        <f t="shared" si="335"/>
        <v>2066400</v>
      </c>
      <c r="G21295" s="86">
        <f>SUM(F21295:F21300)</f>
        <v>41242400</v>
      </c>
      <c r="H21295" s="277" t="s">
        <v>2474</v>
      </c>
    </row>
    <row r="21296" spans="1:8" ht="18" customHeight="1">
      <c r="A21296" s="323"/>
      <c r="B21296" s="302" t="s">
        <v>23</v>
      </c>
      <c r="C21296" s="325" t="s">
        <v>14</v>
      </c>
      <c r="D21296" s="325">
        <v>50</v>
      </c>
      <c r="E21296" s="46">
        <v>36000</v>
      </c>
      <c r="F21296" s="130">
        <f t="shared" si="335"/>
        <v>1800000</v>
      </c>
      <c r="G21296" s="69"/>
    </row>
    <row r="21297" spans="1:9" ht="18" customHeight="1">
      <c r="A21297" s="323"/>
      <c r="B21297" s="302" t="s">
        <v>212</v>
      </c>
      <c r="C21297" s="325" t="s">
        <v>1148</v>
      </c>
      <c r="D21297" s="325">
        <v>425</v>
      </c>
      <c r="E21297" s="46">
        <v>31000</v>
      </c>
      <c r="F21297" s="130">
        <f t="shared" si="335"/>
        <v>13175000</v>
      </c>
      <c r="G21297" s="69"/>
    </row>
    <row r="21298" spans="1:9" ht="18" customHeight="1">
      <c r="A21298" s="323"/>
      <c r="B21298" s="302" t="s">
        <v>212</v>
      </c>
      <c r="C21298" s="325" t="s">
        <v>344</v>
      </c>
      <c r="D21298" s="325">
        <v>425</v>
      </c>
      <c r="E21298" s="46">
        <v>31500</v>
      </c>
      <c r="F21298" s="130">
        <f t="shared" si="335"/>
        <v>13387500</v>
      </c>
      <c r="G21298" s="69"/>
    </row>
    <row r="21299" spans="1:9" ht="18" customHeight="1">
      <c r="A21299" s="323"/>
      <c r="B21299" s="302" t="s">
        <v>31</v>
      </c>
      <c r="C21299" s="325" t="s">
        <v>1149</v>
      </c>
      <c r="D21299" s="325">
        <v>99</v>
      </c>
      <c r="E21299" s="46">
        <v>36500</v>
      </c>
      <c r="F21299" s="130">
        <f t="shared" si="335"/>
        <v>3613500</v>
      </c>
      <c r="G21299" s="69"/>
    </row>
    <row r="21300" spans="1:9" ht="18" customHeight="1">
      <c r="A21300" s="323"/>
      <c r="B21300" s="302" t="s">
        <v>31</v>
      </c>
      <c r="C21300" s="325" t="s">
        <v>347</v>
      </c>
      <c r="D21300" s="325">
        <v>200</v>
      </c>
      <c r="E21300" s="46">
        <v>36000</v>
      </c>
      <c r="F21300" s="130">
        <f t="shared" si="335"/>
        <v>7200000</v>
      </c>
      <c r="G21300" s="69"/>
    </row>
    <row r="21301" spans="1:9" ht="18" customHeight="1">
      <c r="A21301" s="323"/>
      <c r="B21301" s="302"/>
      <c r="C21301" s="325"/>
      <c r="D21301" s="325"/>
      <c r="E21301" s="46"/>
      <c r="F21301" s="130">
        <f t="shared" si="335"/>
        <v>0</v>
      </c>
      <c r="G21301" s="69"/>
    </row>
    <row r="21302" spans="1:9" ht="18" customHeight="1">
      <c r="A21302" s="323" t="s">
        <v>93</v>
      </c>
      <c r="B21302" s="302" t="s">
        <v>13</v>
      </c>
      <c r="C21302" s="325" t="s">
        <v>416</v>
      </c>
      <c r="D21302" s="325">
        <v>90.7</v>
      </c>
      <c r="E21302" s="46">
        <v>31000</v>
      </c>
      <c r="F21302" s="130">
        <f t="shared" si="335"/>
        <v>2811700</v>
      </c>
      <c r="G21302" s="86">
        <f>SUM(F21302:F21303)</f>
        <v>4572500</v>
      </c>
      <c r="H21302" s="277" t="s">
        <v>2474</v>
      </c>
      <c r="I21302" s="280" t="s">
        <v>2448</v>
      </c>
    </row>
    <row r="21303" spans="1:9" ht="18" customHeight="1">
      <c r="A21303" s="323"/>
      <c r="B21303" s="302" t="s">
        <v>13</v>
      </c>
      <c r="C21303" s="325" t="s">
        <v>2789</v>
      </c>
      <c r="D21303" s="325">
        <v>56.8</v>
      </c>
      <c r="E21303" s="46">
        <v>31000</v>
      </c>
      <c r="F21303" s="130">
        <f t="shared" si="335"/>
        <v>1760800</v>
      </c>
      <c r="G21303" s="69"/>
    </row>
    <row r="21304" spans="1:9" ht="18" customHeight="1">
      <c r="A21304" s="323"/>
      <c r="B21304" s="302"/>
      <c r="C21304" s="325"/>
      <c r="D21304" s="325"/>
      <c r="E21304" s="46"/>
      <c r="F21304" s="130">
        <f t="shared" si="335"/>
        <v>0</v>
      </c>
      <c r="G21304" s="69"/>
    </row>
    <row r="21305" spans="1:9" ht="18" customHeight="1">
      <c r="A21305" s="323" t="s">
        <v>2491</v>
      </c>
      <c r="B21305" s="302" t="s">
        <v>570</v>
      </c>
      <c r="C21305" s="325" t="s">
        <v>4004</v>
      </c>
      <c r="D21305" s="325">
        <v>111.8</v>
      </c>
      <c r="E21305" s="46">
        <v>40000</v>
      </c>
      <c r="F21305" s="130">
        <f t="shared" si="335"/>
        <v>4472000</v>
      </c>
      <c r="G21305" s="86">
        <f>F21305</f>
        <v>4472000</v>
      </c>
      <c r="H21305" s="277" t="s">
        <v>2474</v>
      </c>
    </row>
    <row r="21306" spans="1:9" ht="18" customHeight="1">
      <c r="A21306" s="323"/>
      <c r="B21306" s="302"/>
      <c r="C21306" s="325"/>
      <c r="D21306" s="325"/>
      <c r="E21306" s="46"/>
      <c r="F21306" s="130">
        <f t="shared" si="335"/>
        <v>0</v>
      </c>
      <c r="G21306" s="69"/>
    </row>
    <row r="21307" spans="1:9" ht="18" customHeight="1">
      <c r="A21307" s="323" t="s">
        <v>235</v>
      </c>
      <c r="B21307" s="302" t="s">
        <v>31</v>
      </c>
      <c r="C21307" s="325" t="s">
        <v>4005</v>
      </c>
      <c r="D21307" s="325">
        <v>33.299999999999997</v>
      </c>
      <c r="E21307" s="46">
        <v>35000</v>
      </c>
      <c r="F21307" s="130">
        <f t="shared" si="335"/>
        <v>1165500</v>
      </c>
      <c r="G21307" s="86">
        <f>F21307</f>
        <v>1165500</v>
      </c>
      <c r="H21307" s="277" t="s">
        <v>2474</v>
      </c>
    </row>
    <row r="21308" spans="1:9" ht="18" customHeight="1">
      <c r="A21308" s="323"/>
      <c r="B21308" s="302"/>
      <c r="C21308" s="325"/>
      <c r="D21308" s="325"/>
      <c r="E21308" s="46"/>
      <c r="F21308" s="130">
        <f t="shared" ref="F21308:F21380" si="336">E21308*D21308</f>
        <v>0</v>
      </c>
      <c r="G21308" s="69"/>
    </row>
    <row r="21309" spans="1:9" ht="18" customHeight="1">
      <c r="A21309" s="323" t="s">
        <v>203</v>
      </c>
      <c r="B21309" s="302" t="s">
        <v>31</v>
      </c>
      <c r="C21309" s="325" t="s">
        <v>2033</v>
      </c>
      <c r="D21309" s="325">
        <v>204.5</v>
      </c>
      <c r="E21309" s="46">
        <v>31500</v>
      </c>
      <c r="F21309" s="130">
        <f t="shared" si="336"/>
        <v>6441750</v>
      </c>
      <c r="G21309" s="86">
        <f>SUM(F21309:F21310)</f>
        <v>11088000</v>
      </c>
      <c r="H21309" s="277" t="s">
        <v>2474</v>
      </c>
    </row>
    <row r="21310" spans="1:9" ht="18" customHeight="1">
      <c r="A21310" s="323"/>
      <c r="B21310" s="302" t="s">
        <v>135</v>
      </c>
      <c r="C21310" s="325" t="s">
        <v>1684</v>
      </c>
      <c r="D21310" s="325">
        <v>147.5</v>
      </c>
      <c r="E21310" s="46">
        <v>31500</v>
      </c>
      <c r="F21310" s="130">
        <f t="shared" si="336"/>
        <v>4646250</v>
      </c>
      <c r="G21310" s="69"/>
    </row>
    <row r="21311" spans="1:9" ht="18" customHeight="1">
      <c r="A21311" s="323"/>
      <c r="B21311" s="302"/>
      <c r="C21311" s="325"/>
      <c r="D21311" s="325"/>
      <c r="E21311" s="46"/>
      <c r="F21311" s="130">
        <f t="shared" si="336"/>
        <v>0</v>
      </c>
      <c r="G21311" s="69"/>
    </row>
    <row r="21312" spans="1:9" ht="18" customHeight="1">
      <c r="A21312" s="323" t="s">
        <v>207</v>
      </c>
      <c r="B21312" s="302" t="s">
        <v>31</v>
      </c>
      <c r="C21312" s="325" t="s">
        <v>594</v>
      </c>
      <c r="D21312" s="325">
        <v>171.6</v>
      </c>
      <c r="E21312" s="46">
        <v>35500</v>
      </c>
      <c r="F21312" s="130">
        <f t="shared" si="336"/>
        <v>6091800</v>
      </c>
      <c r="G21312" s="86">
        <f>SUM(F21312:F21313)</f>
        <v>12096050</v>
      </c>
      <c r="H21312" s="277" t="s">
        <v>2474</v>
      </c>
    </row>
    <row r="21313" spans="1:8" ht="18" customHeight="1">
      <c r="A21313" s="323"/>
      <c r="B21313" s="302" t="s">
        <v>208</v>
      </c>
      <c r="C21313" s="325" t="s">
        <v>1892</v>
      </c>
      <c r="D21313" s="325">
        <v>164.5</v>
      </c>
      <c r="E21313" s="46">
        <v>36500</v>
      </c>
      <c r="F21313" s="130">
        <f t="shared" si="336"/>
        <v>6004250</v>
      </c>
      <c r="G21313" s="69"/>
    </row>
    <row r="21314" spans="1:8" ht="18" customHeight="1">
      <c r="A21314" s="323"/>
      <c r="B21314" s="302"/>
      <c r="C21314" s="325"/>
      <c r="D21314" s="325"/>
      <c r="E21314" s="46"/>
      <c r="F21314" s="130">
        <f t="shared" si="336"/>
        <v>0</v>
      </c>
      <c r="G21314" s="69"/>
    </row>
    <row r="21315" spans="1:8" ht="18" customHeight="1">
      <c r="A21315" s="323" t="s">
        <v>245</v>
      </c>
      <c r="B21315" s="302" t="s">
        <v>23</v>
      </c>
      <c r="C21315" s="325" t="s">
        <v>2958</v>
      </c>
      <c r="D21315" s="325">
        <v>102.5</v>
      </c>
      <c r="E21315" s="46">
        <v>30000</v>
      </c>
      <c r="F21315" s="130">
        <f t="shared" si="336"/>
        <v>3075000</v>
      </c>
      <c r="G21315" s="86">
        <f>SUM(F21315:F21316)</f>
        <v>10175000</v>
      </c>
      <c r="H21315" s="277" t="s">
        <v>2474</v>
      </c>
    </row>
    <row r="21316" spans="1:8" ht="18" customHeight="1">
      <c r="A21316" s="533"/>
      <c r="B21316" s="440" t="s">
        <v>31</v>
      </c>
      <c r="C21316" s="382" t="s">
        <v>246</v>
      </c>
      <c r="D21316" s="382">
        <v>200</v>
      </c>
      <c r="E21316" s="59">
        <v>35500</v>
      </c>
      <c r="F21316" s="132">
        <f t="shared" si="336"/>
        <v>7100000</v>
      </c>
      <c r="G21316" s="92"/>
    </row>
    <row r="21317" spans="1:8" ht="18" customHeight="1">
      <c r="A21317" s="526"/>
      <c r="B21317" s="435"/>
      <c r="C21317" s="484"/>
      <c r="D21317" s="484"/>
      <c r="E21317" s="113"/>
      <c r="F21317" s="126"/>
      <c r="G21317" s="9"/>
    </row>
    <row r="21318" spans="1:8" ht="18" customHeight="1">
      <c r="A21318" s="537">
        <v>42589</v>
      </c>
      <c r="B21318" s="355"/>
      <c r="C21318" s="491" t="s">
        <v>398</v>
      </c>
      <c r="D21318" s="525"/>
      <c r="F21318" s="127"/>
    </row>
    <row r="21319" spans="1:8" ht="18" customHeight="1">
      <c r="A21319" s="531" t="s">
        <v>3125</v>
      </c>
      <c r="B21319" s="436" t="s">
        <v>134</v>
      </c>
      <c r="C21319" s="494" t="s">
        <v>152</v>
      </c>
      <c r="D21319" s="527">
        <f>SUM(D21320:D21370)</f>
        <v>4451.3999999999996</v>
      </c>
      <c r="E21319" s="166"/>
      <c r="F21319" s="166">
        <f>SUM(F21320:F21370)</f>
        <v>149128800</v>
      </c>
      <c r="G21319" s="166">
        <f>SUM(G21320:G21370)</f>
        <v>149128800</v>
      </c>
    </row>
    <row r="21320" spans="1:8" ht="18" customHeight="1">
      <c r="A21320" s="532" t="s">
        <v>3186</v>
      </c>
      <c r="B21320" s="441" t="s">
        <v>31</v>
      </c>
      <c r="C21320" s="492" t="s">
        <v>2680</v>
      </c>
      <c r="D21320" s="492">
        <v>70</v>
      </c>
      <c r="E21320" s="62">
        <v>33000</v>
      </c>
      <c r="F21320" s="139">
        <f t="shared" si="336"/>
        <v>2310000</v>
      </c>
      <c r="G21320" s="85">
        <f>SUM(F21320:F21323)</f>
        <v>12540000</v>
      </c>
    </row>
    <row r="21321" spans="1:8" ht="18" customHeight="1">
      <c r="A21321" s="323"/>
      <c r="B21321" s="302" t="s">
        <v>31</v>
      </c>
      <c r="C21321" s="325" t="s">
        <v>3539</v>
      </c>
      <c r="D21321" s="325">
        <v>100</v>
      </c>
      <c r="E21321" s="46">
        <v>33000</v>
      </c>
      <c r="F21321" s="130">
        <f t="shared" si="336"/>
        <v>3300000</v>
      </c>
      <c r="G21321" s="69"/>
    </row>
    <row r="21322" spans="1:8" ht="18" customHeight="1">
      <c r="A21322" s="323"/>
      <c r="B21322" s="302" t="s">
        <v>31</v>
      </c>
      <c r="C21322" s="325" t="s">
        <v>3541</v>
      </c>
      <c r="D21322" s="325">
        <v>110</v>
      </c>
      <c r="E21322" s="46">
        <v>33000</v>
      </c>
      <c r="F21322" s="130">
        <f t="shared" si="336"/>
        <v>3630000</v>
      </c>
      <c r="G21322" s="69"/>
    </row>
    <row r="21323" spans="1:8" ht="18" customHeight="1">
      <c r="A21323" s="323"/>
      <c r="B21323" s="302" t="s">
        <v>31</v>
      </c>
      <c r="C21323" s="325" t="s">
        <v>3542</v>
      </c>
      <c r="D21323" s="325">
        <v>100</v>
      </c>
      <c r="E21323" s="46">
        <v>33000</v>
      </c>
      <c r="F21323" s="130">
        <f t="shared" si="336"/>
        <v>3300000</v>
      </c>
      <c r="G21323" s="69"/>
    </row>
    <row r="21324" spans="1:8" ht="18" customHeight="1">
      <c r="A21324" s="323"/>
      <c r="B21324" s="302"/>
      <c r="C21324" s="325"/>
      <c r="D21324" s="325"/>
      <c r="E21324" s="46"/>
      <c r="F21324" s="130">
        <f t="shared" si="336"/>
        <v>0</v>
      </c>
      <c r="G21324" s="69"/>
    </row>
    <row r="21325" spans="1:8" ht="18" customHeight="1">
      <c r="A21325" s="323" t="s">
        <v>309</v>
      </c>
      <c r="B21325" s="302" t="s">
        <v>13</v>
      </c>
      <c r="C21325" s="325" t="s">
        <v>310</v>
      </c>
      <c r="D21325" s="325">
        <v>150</v>
      </c>
      <c r="E21325" s="46">
        <v>31000</v>
      </c>
      <c r="F21325" s="130">
        <f t="shared" si="336"/>
        <v>4650000</v>
      </c>
      <c r="G21325" s="86">
        <f>F21325:F21326</f>
        <v>4650000</v>
      </c>
    </row>
    <row r="21326" spans="1:8" ht="18" customHeight="1">
      <c r="A21326" s="323"/>
      <c r="B21326" s="302"/>
      <c r="C21326" s="325"/>
      <c r="D21326" s="325"/>
      <c r="E21326" s="46"/>
      <c r="F21326" s="130">
        <f t="shared" si="336"/>
        <v>0</v>
      </c>
      <c r="G21326" s="69"/>
    </row>
    <row r="21327" spans="1:8" ht="18" customHeight="1">
      <c r="A21327" s="323" t="s">
        <v>4013</v>
      </c>
      <c r="B21327" s="302" t="s">
        <v>13</v>
      </c>
      <c r="C21327" s="325" t="s">
        <v>14</v>
      </c>
      <c r="D21327" s="325">
        <v>10</v>
      </c>
      <c r="E21327" s="46">
        <v>31000</v>
      </c>
      <c r="F21327" s="130">
        <f t="shared" si="336"/>
        <v>310000</v>
      </c>
      <c r="G21327" s="86">
        <f>SUM(F21327:F21328)</f>
        <v>620000</v>
      </c>
    </row>
    <row r="21328" spans="1:8" ht="18" customHeight="1">
      <c r="A21328" s="323"/>
      <c r="B21328" s="302" t="s">
        <v>13</v>
      </c>
      <c r="C21328" s="325" t="s">
        <v>60</v>
      </c>
      <c r="D21328" s="325">
        <v>10</v>
      </c>
      <c r="E21328" s="46">
        <v>31000</v>
      </c>
      <c r="F21328" s="130">
        <f t="shared" si="336"/>
        <v>310000</v>
      </c>
      <c r="G21328" s="69"/>
    </row>
    <row r="21329" spans="1:8" ht="18" customHeight="1">
      <c r="A21329" s="323"/>
      <c r="B21329" s="302"/>
      <c r="C21329" s="325"/>
      <c r="D21329" s="325"/>
      <c r="E21329" s="46"/>
      <c r="F21329" s="130">
        <f t="shared" si="336"/>
        <v>0</v>
      </c>
      <c r="G21329" s="69"/>
    </row>
    <row r="21330" spans="1:8" ht="18" customHeight="1">
      <c r="A21330" s="323" t="s">
        <v>2582</v>
      </c>
      <c r="B21330" s="302" t="s">
        <v>13</v>
      </c>
      <c r="C21330" s="325" t="s">
        <v>339</v>
      </c>
      <c r="D21330" s="325">
        <v>50</v>
      </c>
      <c r="E21330" s="46">
        <v>31000</v>
      </c>
      <c r="F21330" s="130">
        <f t="shared" si="336"/>
        <v>1550000</v>
      </c>
      <c r="G21330" s="86">
        <f>F21330</f>
        <v>1550000</v>
      </c>
    </row>
    <row r="21331" spans="1:8" ht="18" customHeight="1">
      <c r="A21331" s="323"/>
      <c r="B21331" s="302"/>
      <c r="C21331" s="325"/>
      <c r="D21331" s="325"/>
      <c r="E21331" s="46"/>
      <c r="F21331" s="130">
        <f t="shared" si="336"/>
        <v>0</v>
      </c>
      <c r="G21331" s="69"/>
    </row>
    <row r="21332" spans="1:8" ht="18" customHeight="1">
      <c r="A21332" s="323" t="s">
        <v>2349</v>
      </c>
      <c r="B21332" s="302" t="s">
        <v>13</v>
      </c>
      <c r="C21332" s="325" t="s">
        <v>865</v>
      </c>
      <c r="D21332" s="325">
        <v>10</v>
      </c>
      <c r="E21332" s="46">
        <v>30500</v>
      </c>
      <c r="F21332" s="130">
        <f t="shared" si="336"/>
        <v>305000</v>
      </c>
      <c r="G21332" s="86">
        <f>SUM(F21332:F21334)</f>
        <v>1830000</v>
      </c>
    </row>
    <row r="21333" spans="1:8" ht="18" customHeight="1">
      <c r="A21333" s="323"/>
      <c r="B21333" s="302" t="s">
        <v>13</v>
      </c>
      <c r="C21333" s="325" t="s">
        <v>1709</v>
      </c>
      <c r="D21333" s="325">
        <v>30</v>
      </c>
      <c r="E21333" s="46">
        <v>30500</v>
      </c>
      <c r="F21333" s="130">
        <f t="shared" si="336"/>
        <v>915000</v>
      </c>
      <c r="G21333" s="69"/>
    </row>
    <row r="21334" spans="1:8" ht="18" customHeight="1">
      <c r="A21334" s="323"/>
      <c r="B21334" s="302" t="s">
        <v>13</v>
      </c>
      <c r="C21334" s="325" t="s">
        <v>14</v>
      </c>
      <c r="D21334" s="325">
        <v>20</v>
      </c>
      <c r="E21334" s="46">
        <v>30500</v>
      </c>
      <c r="F21334" s="130">
        <f t="shared" si="336"/>
        <v>610000</v>
      </c>
      <c r="G21334" s="69"/>
    </row>
    <row r="21335" spans="1:8" ht="18" customHeight="1">
      <c r="A21335" s="323"/>
      <c r="B21335" s="302"/>
      <c r="C21335" s="325"/>
      <c r="D21335" s="325"/>
      <c r="E21335" s="46"/>
      <c r="F21335" s="130">
        <f t="shared" si="336"/>
        <v>0</v>
      </c>
      <c r="G21335" s="69"/>
    </row>
    <row r="21336" spans="1:8" ht="18" customHeight="1">
      <c r="A21336" s="323" t="s">
        <v>2430</v>
      </c>
      <c r="B21336" s="302" t="s">
        <v>13</v>
      </c>
      <c r="C21336" s="325" t="s">
        <v>337</v>
      </c>
      <c r="D21336" s="325">
        <v>200</v>
      </c>
      <c r="E21336" s="46">
        <v>31000</v>
      </c>
      <c r="F21336" s="130">
        <f t="shared" si="336"/>
        <v>6200000</v>
      </c>
      <c r="G21336" s="86">
        <f>SUM(F21336)</f>
        <v>6200000</v>
      </c>
    </row>
    <row r="21337" spans="1:8" ht="18" customHeight="1">
      <c r="A21337" s="323"/>
      <c r="B21337" s="302"/>
      <c r="C21337" s="325"/>
      <c r="D21337" s="325"/>
      <c r="E21337" s="46"/>
      <c r="F21337" s="130">
        <f t="shared" si="336"/>
        <v>0</v>
      </c>
      <c r="G21337" s="69"/>
    </row>
    <row r="21338" spans="1:8" ht="18" customHeight="1">
      <c r="A21338" s="323" t="s">
        <v>779</v>
      </c>
      <c r="B21338" s="302" t="s">
        <v>922</v>
      </c>
      <c r="C21338" s="325"/>
      <c r="D21338" s="325">
        <v>150</v>
      </c>
      <c r="E21338" s="46">
        <v>12000</v>
      </c>
      <c r="F21338" s="130">
        <f t="shared" si="336"/>
        <v>1800000</v>
      </c>
      <c r="G21338" s="86">
        <f>SUM(F21338:F21340)</f>
        <v>4737500</v>
      </c>
    </row>
    <row r="21339" spans="1:8" ht="18" customHeight="1">
      <c r="A21339" s="323"/>
      <c r="B21339" s="302" t="s">
        <v>975</v>
      </c>
      <c r="C21339" s="325"/>
      <c r="D21339" s="325">
        <v>5</v>
      </c>
      <c r="E21339" s="46">
        <v>17500</v>
      </c>
      <c r="F21339" s="130">
        <f t="shared" si="336"/>
        <v>87500</v>
      </c>
      <c r="G21339" s="69"/>
    </row>
    <row r="21340" spans="1:8" ht="18" customHeight="1">
      <c r="A21340" s="323"/>
      <c r="B21340" s="302" t="s">
        <v>2848</v>
      </c>
      <c r="C21340" s="325"/>
      <c r="D21340" s="325">
        <v>100</v>
      </c>
      <c r="E21340" s="46">
        <v>28500</v>
      </c>
      <c r="F21340" s="130">
        <f t="shared" si="336"/>
        <v>2850000</v>
      </c>
      <c r="G21340" s="69"/>
    </row>
    <row r="21341" spans="1:8" ht="18" customHeight="1">
      <c r="A21341" s="323"/>
      <c r="B21341" s="302"/>
      <c r="C21341" s="325"/>
      <c r="D21341" s="325"/>
      <c r="E21341" s="46"/>
      <c r="F21341" s="130">
        <f t="shared" si="336"/>
        <v>0</v>
      </c>
      <c r="G21341" s="69"/>
    </row>
    <row r="21342" spans="1:8" ht="18" customHeight="1">
      <c r="A21342" s="323" t="s">
        <v>88</v>
      </c>
      <c r="B21342" s="302" t="s">
        <v>13</v>
      </c>
      <c r="C21342" s="325" t="s">
        <v>124</v>
      </c>
      <c r="D21342" s="325">
        <v>972.6</v>
      </c>
      <c r="E21342" s="46">
        <v>30500</v>
      </c>
      <c r="F21342" s="130">
        <f t="shared" si="336"/>
        <v>29664300</v>
      </c>
      <c r="G21342" s="86">
        <f>SUM(F21342:F21343)</f>
        <v>32891200</v>
      </c>
      <c r="H21342" s="277" t="s">
        <v>2474</v>
      </c>
    </row>
    <row r="21343" spans="1:8" ht="18" customHeight="1">
      <c r="A21343" s="323"/>
      <c r="B21343" s="302" t="s">
        <v>13</v>
      </c>
      <c r="C21343" s="325" t="s">
        <v>144</v>
      </c>
      <c r="D21343" s="325">
        <v>105.8</v>
      </c>
      <c r="E21343" s="46">
        <v>30500</v>
      </c>
      <c r="F21343" s="130">
        <f t="shared" si="336"/>
        <v>3226900</v>
      </c>
      <c r="G21343" s="69"/>
    </row>
    <row r="21344" spans="1:8" ht="18" customHeight="1">
      <c r="A21344" s="323"/>
      <c r="B21344" s="302"/>
      <c r="C21344" s="325"/>
      <c r="D21344" s="325"/>
      <c r="E21344" s="46"/>
      <c r="F21344" s="130">
        <f t="shared" si="336"/>
        <v>0</v>
      </c>
      <c r="G21344" s="69"/>
    </row>
    <row r="21345" spans="1:8" ht="18" customHeight="1">
      <c r="A21345" s="323" t="s">
        <v>316</v>
      </c>
      <c r="B21345" s="302" t="s">
        <v>31</v>
      </c>
      <c r="C21345" s="325" t="s">
        <v>343</v>
      </c>
      <c r="D21345" s="325">
        <v>20.6</v>
      </c>
      <c r="E21345" s="46">
        <v>34000</v>
      </c>
      <c r="F21345" s="130">
        <f>E21345*D21345</f>
        <v>700400</v>
      </c>
      <c r="G21345" s="86">
        <f>SUM(F21345:F21351)</f>
        <v>36272200</v>
      </c>
      <c r="H21345" s="277" t="s">
        <v>2474</v>
      </c>
    </row>
    <row r="21346" spans="1:8" ht="18" customHeight="1">
      <c r="A21346" s="323"/>
      <c r="B21346" s="302" t="s">
        <v>31</v>
      </c>
      <c r="C21346" s="325" t="s">
        <v>2611</v>
      </c>
      <c r="D21346" s="325">
        <v>307</v>
      </c>
      <c r="E21346" s="46">
        <v>35000</v>
      </c>
      <c r="F21346" s="130">
        <f t="shared" si="336"/>
        <v>10745000</v>
      </c>
      <c r="G21346" s="69"/>
    </row>
    <row r="21347" spans="1:8" ht="18" customHeight="1">
      <c r="A21347" s="323"/>
      <c r="B21347" s="302" t="s">
        <v>31</v>
      </c>
      <c r="C21347" s="325" t="s">
        <v>461</v>
      </c>
      <c r="D21347" s="325">
        <v>101.7</v>
      </c>
      <c r="E21347" s="46">
        <v>35000</v>
      </c>
      <c r="F21347" s="130">
        <f t="shared" si="336"/>
        <v>3559500</v>
      </c>
      <c r="G21347" s="69"/>
    </row>
    <row r="21348" spans="1:8" ht="18" customHeight="1">
      <c r="A21348" s="323"/>
      <c r="B21348" s="302" t="s">
        <v>31</v>
      </c>
      <c r="C21348" s="325" t="s">
        <v>986</v>
      </c>
      <c r="D21348" s="325">
        <v>49</v>
      </c>
      <c r="E21348" s="46">
        <v>35000</v>
      </c>
      <c r="F21348" s="130">
        <f t="shared" si="336"/>
        <v>1715000</v>
      </c>
      <c r="G21348" s="69"/>
    </row>
    <row r="21349" spans="1:8" ht="18" customHeight="1">
      <c r="A21349" s="323"/>
      <c r="B21349" s="302" t="s">
        <v>31</v>
      </c>
      <c r="C21349" s="325" t="s">
        <v>159</v>
      </c>
      <c r="D21349" s="325">
        <v>196.4</v>
      </c>
      <c r="E21349" s="46">
        <v>33000</v>
      </c>
      <c r="F21349" s="130">
        <f t="shared" si="336"/>
        <v>6481200</v>
      </c>
      <c r="G21349" s="69"/>
    </row>
    <row r="21350" spans="1:8" ht="18" customHeight="1">
      <c r="A21350" s="323"/>
      <c r="B21350" s="302" t="s">
        <v>135</v>
      </c>
      <c r="C21350" s="325" t="s">
        <v>1466</v>
      </c>
      <c r="D21350" s="325">
        <v>109.8</v>
      </c>
      <c r="E21350" s="46">
        <v>35500</v>
      </c>
      <c r="F21350" s="130">
        <f t="shared" si="336"/>
        <v>3897900</v>
      </c>
      <c r="G21350" s="69"/>
    </row>
    <row r="21351" spans="1:8" ht="18" customHeight="1">
      <c r="A21351" s="323"/>
      <c r="B21351" s="302" t="s">
        <v>135</v>
      </c>
      <c r="C21351" s="325" t="s">
        <v>627</v>
      </c>
      <c r="D21351" s="325">
        <v>258.39999999999998</v>
      </c>
      <c r="E21351" s="46">
        <v>35500</v>
      </c>
      <c r="F21351" s="130">
        <f t="shared" si="336"/>
        <v>9173200</v>
      </c>
      <c r="G21351" s="69"/>
    </row>
    <row r="21352" spans="1:8" ht="18" customHeight="1">
      <c r="A21352" s="323"/>
      <c r="B21352" s="302"/>
      <c r="C21352" s="325"/>
      <c r="D21352" s="325"/>
      <c r="E21352" s="46"/>
      <c r="F21352" s="130">
        <f t="shared" si="336"/>
        <v>0</v>
      </c>
      <c r="G21352" s="69"/>
    </row>
    <row r="21353" spans="1:8" ht="18" customHeight="1">
      <c r="A21353" s="323" t="s">
        <v>193</v>
      </c>
      <c r="B21353" s="302" t="s">
        <v>13</v>
      </c>
      <c r="C21353" s="325" t="s">
        <v>1171</v>
      </c>
      <c r="D21353" s="325">
        <v>297</v>
      </c>
      <c r="E21353" s="46">
        <v>32500</v>
      </c>
      <c r="F21353" s="130">
        <f t="shared" si="336"/>
        <v>9652500</v>
      </c>
      <c r="G21353" s="86">
        <f>SUM(F21353:F21355)</f>
        <v>36982500</v>
      </c>
      <c r="H21353" s="277" t="s">
        <v>2474</v>
      </c>
    </row>
    <row r="21354" spans="1:8" ht="18" customHeight="1">
      <c r="A21354" s="323"/>
      <c r="B21354" s="302" t="s">
        <v>13</v>
      </c>
      <c r="C21354" s="325" t="s">
        <v>2283</v>
      </c>
      <c r="D21354" s="325">
        <v>660</v>
      </c>
      <c r="E21354" s="46">
        <v>33000</v>
      </c>
      <c r="F21354" s="130">
        <f t="shared" si="336"/>
        <v>21780000</v>
      </c>
      <c r="G21354" s="69"/>
    </row>
    <row r="21355" spans="1:8" ht="18" customHeight="1">
      <c r="A21355" s="323"/>
      <c r="B21355" s="302" t="s">
        <v>31</v>
      </c>
      <c r="C21355" s="325" t="s">
        <v>414</v>
      </c>
      <c r="D21355" s="325">
        <v>150</v>
      </c>
      <c r="E21355" s="46">
        <v>37000</v>
      </c>
      <c r="F21355" s="130">
        <f t="shared" si="336"/>
        <v>5550000</v>
      </c>
      <c r="G21355" s="69"/>
    </row>
    <row r="21356" spans="1:8" ht="18" customHeight="1">
      <c r="A21356" s="323"/>
      <c r="B21356" s="302"/>
      <c r="C21356" s="325"/>
      <c r="D21356" s="325"/>
      <c r="E21356" s="46"/>
      <c r="F21356" s="130">
        <f t="shared" si="336"/>
        <v>0</v>
      </c>
      <c r="G21356" s="69"/>
    </row>
    <row r="21357" spans="1:8" ht="18" customHeight="1">
      <c r="A21357" s="323" t="s">
        <v>2448</v>
      </c>
      <c r="B21357" s="444" t="s">
        <v>16</v>
      </c>
      <c r="C21357" s="482" t="s">
        <v>3390</v>
      </c>
      <c r="D21357" s="482">
        <v>54.5</v>
      </c>
      <c r="E21357" s="116">
        <v>41500</v>
      </c>
      <c r="F21357" s="131">
        <f t="shared" si="336"/>
        <v>2261750</v>
      </c>
      <c r="G21357" s="86">
        <f>F21357</f>
        <v>2261750</v>
      </c>
    </row>
    <row r="21358" spans="1:8" ht="18" customHeight="1">
      <c r="A21358" s="323"/>
      <c r="B21358" s="302"/>
      <c r="C21358" s="325"/>
      <c r="D21358" s="325"/>
      <c r="E21358" s="46"/>
      <c r="F21358" s="130">
        <f t="shared" si="336"/>
        <v>0</v>
      </c>
      <c r="G21358" s="69"/>
    </row>
    <row r="21359" spans="1:8" ht="18" customHeight="1">
      <c r="A21359" s="323" t="s">
        <v>1843</v>
      </c>
      <c r="B21359" s="562" t="s">
        <v>1758</v>
      </c>
      <c r="C21359" s="563"/>
      <c r="D21359" s="563">
        <v>-226.5</v>
      </c>
      <c r="E21359" s="54">
        <v>18000</v>
      </c>
      <c r="F21359" s="140">
        <f t="shared" si="336"/>
        <v>-4077000</v>
      </c>
      <c r="G21359" s="86">
        <f>F21359</f>
        <v>-4077000</v>
      </c>
    </row>
    <row r="21360" spans="1:8" ht="18" customHeight="1">
      <c r="A21360" s="323"/>
      <c r="B21360" s="302"/>
      <c r="C21360" s="325"/>
      <c r="D21360" s="325"/>
      <c r="E21360" s="46"/>
      <c r="F21360" s="130">
        <f t="shared" si="336"/>
        <v>0</v>
      </c>
      <c r="G21360" s="69"/>
    </row>
    <row r="21361" spans="1:7" ht="18" customHeight="1">
      <c r="A21361" s="323" t="s">
        <v>1420</v>
      </c>
      <c r="B21361" s="444" t="s">
        <v>16</v>
      </c>
      <c r="C21361" s="482" t="s">
        <v>2565</v>
      </c>
      <c r="D21361" s="482">
        <v>219.8</v>
      </c>
      <c r="E21361" s="116">
        <v>41500</v>
      </c>
      <c r="F21361" s="131">
        <f t="shared" si="336"/>
        <v>9121700</v>
      </c>
      <c r="G21361" s="86">
        <f>SUM(F21361:F21362)</f>
        <v>14415050</v>
      </c>
    </row>
    <row r="21362" spans="1:7" ht="18" customHeight="1">
      <c r="A21362" s="323"/>
      <c r="B21362" s="444" t="s">
        <v>16</v>
      </c>
      <c r="C21362" s="482" t="s">
        <v>4012</v>
      </c>
      <c r="D21362" s="482">
        <v>130.69999999999999</v>
      </c>
      <c r="E21362" s="116">
        <v>40500</v>
      </c>
      <c r="F21362" s="131">
        <f t="shared" si="336"/>
        <v>5293350</v>
      </c>
      <c r="G21362" s="69"/>
    </row>
    <row r="21363" spans="1:7" ht="18" customHeight="1">
      <c r="A21363" s="323"/>
      <c r="B21363" s="444"/>
      <c r="C21363" s="482"/>
      <c r="D21363" s="482"/>
      <c r="E21363" s="116"/>
      <c r="F21363" s="131">
        <f t="shared" si="336"/>
        <v>0</v>
      </c>
      <c r="G21363" s="69"/>
    </row>
    <row r="21364" spans="1:7" ht="18" customHeight="1">
      <c r="A21364" s="323" t="s">
        <v>235</v>
      </c>
      <c r="B21364" s="562" t="s">
        <v>1255</v>
      </c>
      <c r="C21364" s="563"/>
      <c r="D21364" s="563">
        <v>-37.6</v>
      </c>
      <c r="E21364" s="54">
        <v>16000</v>
      </c>
      <c r="F21364" s="140">
        <f t="shared" si="336"/>
        <v>-601600</v>
      </c>
      <c r="G21364" s="86">
        <f>F21364</f>
        <v>-601600</v>
      </c>
    </row>
    <row r="21365" spans="1:7" ht="18" customHeight="1">
      <c r="A21365" s="323"/>
      <c r="B21365" s="302"/>
      <c r="C21365" s="325"/>
      <c r="D21365" s="325"/>
      <c r="E21365" s="46"/>
      <c r="F21365" s="131">
        <f t="shared" si="336"/>
        <v>0</v>
      </c>
      <c r="G21365" s="69"/>
    </row>
    <row r="21366" spans="1:7" ht="18" customHeight="1">
      <c r="A21366" s="323" t="s">
        <v>321</v>
      </c>
      <c r="B21366" s="562" t="s">
        <v>2493</v>
      </c>
      <c r="C21366" s="563" t="s">
        <v>3440</v>
      </c>
      <c r="D21366" s="563">
        <v>-6.8</v>
      </c>
      <c r="E21366" s="54">
        <v>35500</v>
      </c>
      <c r="F21366" s="140">
        <f t="shared" si="336"/>
        <v>-241400</v>
      </c>
      <c r="G21366" s="86">
        <f>SUM(F21366:F21370)</f>
        <v>-1142800</v>
      </c>
    </row>
    <row r="21367" spans="1:7" ht="18" customHeight="1">
      <c r="A21367" s="323"/>
      <c r="B21367" s="562" t="s">
        <v>2303</v>
      </c>
      <c r="C21367" s="563" t="s">
        <v>442</v>
      </c>
      <c r="D21367" s="563">
        <v>-6.3</v>
      </c>
      <c r="E21367" s="54">
        <v>34000</v>
      </c>
      <c r="F21367" s="140">
        <f t="shared" si="336"/>
        <v>-214200</v>
      </c>
      <c r="G21367" s="69"/>
    </row>
    <row r="21368" spans="1:7" ht="18" customHeight="1">
      <c r="A21368" s="323"/>
      <c r="B21368" s="562" t="s">
        <v>2303</v>
      </c>
      <c r="C21368" s="563" t="s">
        <v>78</v>
      </c>
      <c r="D21368" s="563">
        <v>-8.1</v>
      </c>
      <c r="E21368" s="54">
        <v>34000</v>
      </c>
      <c r="F21368" s="140">
        <f t="shared" si="336"/>
        <v>-275400</v>
      </c>
      <c r="G21368" s="69"/>
    </row>
    <row r="21369" spans="1:7" ht="18" customHeight="1">
      <c r="A21369" s="323"/>
      <c r="B21369" s="562" t="s">
        <v>2304</v>
      </c>
      <c r="C21369" s="563" t="s">
        <v>442</v>
      </c>
      <c r="D21369" s="563">
        <v>-6.4</v>
      </c>
      <c r="E21369" s="54">
        <v>35500</v>
      </c>
      <c r="F21369" s="140">
        <f t="shared" si="336"/>
        <v>-227200</v>
      </c>
      <c r="G21369" s="69"/>
    </row>
    <row r="21370" spans="1:7" ht="18" customHeight="1">
      <c r="A21370" s="533"/>
      <c r="B21370" s="561" t="s">
        <v>2304</v>
      </c>
      <c r="C21370" s="497" t="s">
        <v>1911</v>
      </c>
      <c r="D21370" s="497">
        <v>-5.2</v>
      </c>
      <c r="E21370" s="123">
        <v>35500</v>
      </c>
      <c r="F21370" s="164">
        <f t="shared" si="336"/>
        <v>-184600</v>
      </c>
      <c r="G21370" s="92"/>
    </row>
    <row r="21371" spans="1:7" ht="18" customHeight="1">
      <c r="A21371" s="526"/>
      <c r="B21371" s="435"/>
      <c r="C21371" s="484"/>
      <c r="D21371" s="484"/>
      <c r="E21371" s="113"/>
      <c r="F21371" s="126"/>
      <c r="G21371" s="9"/>
    </row>
    <row r="21372" spans="1:7" ht="18" customHeight="1">
      <c r="A21372" s="537">
        <v>42590</v>
      </c>
      <c r="B21372" s="355"/>
      <c r="C21372" s="491" t="s">
        <v>398</v>
      </c>
      <c r="D21372" s="525"/>
      <c r="F21372" s="127"/>
    </row>
    <row r="21373" spans="1:7" ht="18" customHeight="1">
      <c r="A21373" s="531" t="s">
        <v>3125</v>
      </c>
      <c r="B21373" s="436" t="s">
        <v>134</v>
      </c>
      <c r="C21373" s="494" t="s">
        <v>152</v>
      </c>
      <c r="D21373" s="527">
        <f>SUM(D21374:D21508)</f>
        <v>15862.199999999999</v>
      </c>
      <c r="E21373" s="166"/>
      <c r="F21373" s="166">
        <f>SUM(F21374:F21508)</f>
        <v>562294220</v>
      </c>
      <c r="G21373" s="166">
        <f>SUM(G21374:G21508)</f>
        <v>562294220</v>
      </c>
    </row>
    <row r="21374" spans="1:7" ht="15.9" customHeight="1">
      <c r="A21374" s="532" t="s">
        <v>4015</v>
      </c>
      <c r="B21374" s="441" t="s">
        <v>31</v>
      </c>
      <c r="C21374" s="492" t="s">
        <v>255</v>
      </c>
      <c r="D21374" s="492">
        <v>115.8</v>
      </c>
      <c r="E21374" s="62">
        <v>35500</v>
      </c>
      <c r="F21374" s="139">
        <f>E21374*D21374</f>
        <v>4110900</v>
      </c>
      <c r="G21374" s="295">
        <f>F21374</f>
        <v>4110900</v>
      </c>
    </row>
    <row r="21375" spans="1:7" ht="15.9" customHeight="1">
      <c r="A21375" s="534"/>
      <c r="B21375" s="474"/>
      <c r="C21375" s="518"/>
      <c r="D21375" s="528"/>
      <c r="E21375" s="335"/>
      <c r="F21375" s="130">
        <f t="shared" si="336"/>
        <v>0</v>
      </c>
      <c r="G21375" s="335"/>
    </row>
    <row r="21376" spans="1:7" ht="15.9" customHeight="1">
      <c r="A21376" s="302" t="s">
        <v>4031</v>
      </c>
      <c r="B21376" s="302" t="s">
        <v>376</v>
      </c>
      <c r="C21376" s="302" t="s">
        <v>22</v>
      </c>
      <c r="D21376" s="302">
        <v>10</v>
      </c>
      <c r="E21376" s="379">
        <v>31000</v>
      </c>
      <c r="F21376" s="130">
        <f t="shared" si="336"/>
        <v>310000</v>
      </c>
      <c r="G21376" s="86">
        <f>F21376</f>
        <v>310000</v>
      </c>
    </row>
    <row r="21377" spans="1:9" ht="15.9" customHeight="1">
      <c r="A21377" s="302"/>
      <c r="B21377" s="302"/>
      <c r="C21377" s="302"/>
      <c r="D21377" s="302"/>
      <c r="E21377" s="379"/>
      <c r="F21377" s="130">
        <f t="shared" si="336"/>
        <v>0</v>
      </c>
      <c r="G21377" s="69"/>
    </row>
    <row r="21378" spans="1:9" ht="15.9" customHeight="1">
      <c r="A21378" s="302" t="s">
        <v>1789</v>
      </c>
      <c r="B21378" s="444" t="s">
        <v>1874</v>
      </c>
      <c r="C21378" s="444" t="s">
        <v>75</v>
      </c>
      <c r="D21378" s="444">
        <v>190.2</v>
      </c>
      <c r="E21378" s="558">
        <v>42000</v>
      </c>
      <c r="F21378" s="131">
        <f t="shared" si="336"/>
        <v>7988399.9999999991</v>
      </c>
      <c r="G21378" s="86">
        <f>F21378</f>
        <v>7988399.9999999991</v>
      </c>
    </row>
    <row r="21379" spans="1:9" ht="15.9" customHeight="1">
      <c r="A21379" s="323"/>
      <c r="B21379" s="302"/>
      <c r="C21379" s="325"/>
      <c r="D21379" s="325"/>
      <c r="E21379" s="46"/>
      <c r="F21379" s="130">
        <f t="shared" si="336"/>
        <v>0</v>
      </c>
      <c r="G21379" s="69"/>
    </row>
    <row r="21380" spans="1:9" ht="15.9" customHeight="1">
      <c r="A21380" s="323" t="s">
        <v>4016</v>
      </c>
      <c r="B21380" s="444" t="s">
        <v>363</v>
      </c>
      <c r="C21380" s="482" t="s">
        <v>267</v>
      </c>
      <c r="D21380" s="482">
        <v>100</v>
      </c>
      <c r="E21380" s="116">
        <v>57000</v>
      </c>
      <c r="F21380" s="131">
        <f t="shared" si="336"/>
        <v>5700000</v>
      </c>
      <c r="G21380" s="86">
        <f>SUM(F21380:F21381)</f>
        <v>11400000</v>
      </c>
    </row>
    <row r="21381" spans="1:9" ht="15.9" customHeight="1">
      <c r="A21381" s="323"/>
      <c r="B21381" s="444" t="s">
        <v>363</v>
      </c>
      <c r="C21381" s="482" t="s">
        <v>364</v>
      </c>
      <c r="D21381" s="482">
        <v>100</v>
      </c>
      <c r="E21381" s="116">
        <v>57000</v>
      </c>
      <c r="F21381" s="131">
        <f t="shared" ref="F21381:F21386" si="337">E21381*D21381</f>
        <v>5700000</v>
      </c>
      <c r="G21381" s="69"/>
    </row>
    <row r="21382" spans="1:9" ht="15.9" customHeight="1">
      <c r="A21382" s="323"/>
      <c r="B21382" s="302"/>
      <c r="C21382" s="325"/>
      <c r="D21382" s="325"/>
      <c r="E21382" s="46"/>
      <c r="F21382" s="130">
        <f t="shared" si="337"/>
        <v>0</v>
      </c>
      <c r="G21382" s="69"/>
    </row>
    <row r="21383" spans="1:9" ht="15.9" customHeight="1">
      <c r="A21383" s="323" t="s">
        <v>1589</v>
      </c>
      <c r="B21383" s="302" t="s">
        <v>31</v>
      </c>
      <c r="C21383" s="325" t="s">
        <v>248</v>
      </c>
      <c r="D21383" s="325">
        <v>409</v>
      </c>
      <c r="E21383" s="46">
        <v>36000</v>
      </c>
      <c r="F21383" s="130">
        <f t="shared" si="337"/>
        <v>14724000</v>
      </c>
      <c r="G21383" s="86">
        <f>SUM(F21383:F21384)</f>
        <v>26034000</v>
      </c>
    </row>
    <row r="21384" spans="1:9" ht="15.9" customHeight="1">
      <c r="A21384" s="323"/>
      <c r="B21384" s="302" t="s">
        <v>23</v>
      </c>
      <c r="C21384" s="325" t="s">
        <v>2562</v>
      </c>
      <c r="D21384" s="325">
        <v>390</v>
      </c>
      <c r="E21384" s="46">
        <v>29000</v>
      </c>
      <c r="F21384" s="130">
        <f t="shared" si="337"/>
        <v>11310000</v>
      </c>
      <c r="G21384" s="69"/>
      <c r="H21384" s="277" t="s">
        <v>3863</v>
      </c>
    </row>
    <row r="21385" spans="1:9" ht="15.9" customHeight="1">
      <c r="A21385" s="323"/>
      <c r="B21385" s="302"/>
      <c r="C21385" s="325"/>
      <c r="D21385" s="325"/>
      <c r="E21385" s="46"/>
      <c r="F21385" s="130">
        <f t="shared" si="337"/>
        <v>0</v>
      </c>
      <c r="G21385" s="69"/>
    </row>
    <row r="21386" spans="1:9" ht="15.9" customHeight="1">
      <c r="A21386" s="323" t="s">
        <v>2803</v>
      </c>
      <c r="B21386" s="302" t="s">
        <v>13</v>
      </c>
      <c r="C21386" s="325" t="s">
        <v>1168</v>
      </c>
      <c r="D21386" s="325">
        <v>290</v>
      </c>
      <c r="E21386" s="46">
        <v>31000</v>
      </c>
      <c r="F21386" s="130">
        <f t="shared" si="337"/>
        <v>8990000</v>
      </c>
      <c r="G21386" s="86">
        <f>SUM(F21386:F21388)</f>
        <v>10850000</v>
      </c>
      <c r="I21386" s="284">
        <v>42589</v>
      </c>
    </row>
    <row r="21387" spans="1:9" ht="15.9" customHeight="1">
      <c r="A21387" s="323"/>
      <c r="B21387" s="302" t="s">
        <v>13</v>
      </c>
      <c r="C21387" s="325" t="s">
        <v>686</v>
      </c>
      <c r="D21387" s="325">
        <v>30</v>
      </c>
      <c r="E21387" s="46">
        <v>31000</v>
      </c>
      <c r="F21387" s="130">
        <f t="shared" ref="F21387:F21413" si="338">E21387*D21387</f>
        <v>930000</v>
      </c>
      <c r="G21387" s="69"/>
      <c r="I21387" s="284"/>
    </row>
    <row r="21388" spans="1:9" ht="15.9" customHeight="1">
      <c r="A21388" s="323"/>
      <c r="B21388" s="302" t="s">
        <v>13</v>
      </c>
      <c r="C21388" s="325" t="s">
        <v>793</v>
      </c>
      <c r="D21388" s="325">
        <v>30</v>
      </c>
      <c r="E21388" s="46">
        <v>31000</v>
      </c>
      <c r="F21388" s="130">
        <f t="shared" si="338"/>
        <v>930000</v>
      </c>
      <c r="G21388" s="69"/>
      <c r="I21388" s="284"/>
    </row>
    <row r="21389" spans="1:9" ht="15.9" customHeight="1">
      <c r="A21389" s="323"/>
      <c r="B21389" s="302"/>
      <c r="C21389" s="325"/>
      <c r="D21389" s="325"/>
      <c r="E21389" s="46"/>
      <c r="F21389" s="130">
        <f t="shared" si="338"/>
        <v>0</v>
      </c>
      <c r="G21389" s="69"/>
      <c r="I21389" s="284"/>
    </row>
    <row r="21390" spans="1:9" ht="15.9" customHeight="1">
      <c r="A21390" s="323" t="s">
        <v>3903</v>
      </c>
      <c r="B21390" s="302" t="s">
        <v>13</v>
      </c>
      <c r="C21390" s="325" t="s">
        <v>2332</v>
      </c>
      <c r="D21390" s="325">
        <v>98.5</v>
      </c>
      <c r="E21390" s="46">
        <v>31000</v>
      </c>
      <c r="F21390" s="130">
        <f t="shared" si="338"/>
        <v>3053500</v>
      </c>
      <c r="G21390" s="86">
        <f>F21390</f>
        <v>3053500</v>
      </c>
      <c r="I21390" s="284"/>
    </row>
    <row r="21391" spans="1:9" ht="15.9" customHeight="1">
      <c r="A21391" s="323"/>
      <c r="B21391" s="302"/>
      <c r="C21391" s="325"/>
      <c r="D21391" s="325"/>
      <c r="E21391" s="46"/>
      <c r="F21391" s="130">
        <f t="shared" si="338"/>
        <v>0</v>
      </c>
      <c r="G21391" s="69"/>
      <c r="I21391" s="284"/>
    </row>
    <row r="21392" spans="1:9" ht="15.9" customHeight="1">
      <c r="A21392" s="323" t="s">
        <v>102</v>
      </c>
      <c r="B21392" s="302" t="s">
        <v>13</v>
      </c>
      <c r="C21392" s="325" t="s">
        <v>22</v>
      </c>
      <c r="D21392" s="325">
        <v>10</v>
      </c>
      <c r="E21392" s="46">
        <v>31000</v>
      </c>
      <c r="F21392" s="130">
        <f t="shared" si="338"/>
        <v>310000</v>
      </c>
      <c r="G21392" s="86">
        <f>SUM(F21392:F21395)</f>
        <v>2790000</v>
      </c>
      <c r="I21392" s="284"/>
    </row>
    <row r="21393" spans="1:9" ht="15.9" customHeight="1">
      <c r="A21393" s="323"/>
      <c r="B21393" s="302" t="s">
        <v>13</v>
      </c>
      <c r="C21393" s="325" t="s">
        <v>75</v>
      </c>
      <c r="D21393" s="325">
        <v>10</v>
      </c>
      <c r="E21393" s="46">
        <v>31000</v>
      </c>
      <c r="F21393" s="130">
        <f t="shared" si="338"/>
        <v>310000</v>
      </c>
      <c r="G21393" s="69"/>
      <c r="I21393" s="284"/>
    </row>
    <row r="21394" spans="1:9" ht="15.9" customHeight="1">
      <c r="A21394" s="323"/>
      <c r="B21394" s="302" t="s">
        <v>13</v>
      </c>
      <c r="C21394" s="325" t="s">
        <v>59</v>
      </c>
      <c r="D21394" s="325">
        <v>40</v>
      </c>
      <c r="E21394" s="46">
        <v>31000</v>
      </c>
      <c r="F21394" s="130">
        <f t="shared" si="338"/>
        <v>1240000</v>
      </c>
      <c r="G21394" s="69"/>
      <c r="I21394" s="284"/>
    </row>
    <row r="21395" spans="1:9" ht="15.9" customHeight="1">
      <c r="A21395" s="323"/>
      <c r="B21395" s="302" t="s">
        <v>13</v>
      </c>
      <c r="C21395" s="325" t="s">
        <v>60</v>
      </c>
      <c r="D21395" s="325">
        <v>30</v>
      </c>
      <c r="E21395" s="46">
        <v>31000</v>
      </c>
      <c r="F21395" s="130">
        <f t="shared" si="338"/>
        <v>930000</v>
      </c>
      <c r="G21395" s="69"/>
      <c r="I21395" s="284"/>
    </row>
    <row r="21396" spans="1:9" ht="15.9" customHeight="1">
      <c r="A21396" s="323"/>
      <c r="B21396" s="302"/>
      <c r="C21396" s="325"/>
      <c r="D21396" s="325"/>
      <c r="E21396" s="46"/>
      <c r="F21396" s="130">
        <f t="shared" si="338"/>
        <v>0</v>
      </c>
      <c r="G21396" s="69"/>
      <c r="I21396" s="284"/>
    </row>
    <row r="21397" spans="1:9" ht="15.9" customHeight="1">
      <c r="A21397" s="323" t="s">
        <v>2199</v>
      </c>
      <c r="B21397" s="302" t="s">
        <v>31</v>
      </c>
      <c r="C21397" s="325" t="s">
        <v>62</v>
      </c>
      <c r="D21397" s="325">
        <v>57</v>
      </c>
      <c r="E21397" s="46">
        <v>35500</v>
      </c>
      <c r="F21397" s="130">
        <f t="shared" si="338"/>
        <v>2023500</v>
      </c>
      <c r="G21397" s="86">
        <f>SUM(F21397:F21398)</f>
        <v>5342750</v>
      </c>
      <c r="I21397" s="284"/>
    </row>
    <row r="21398" spans="1:9" ht="15.9" customHeight="1">
      <c r="A21398" s="323"/>
      <c r="B21398" s="302" t="s">
        <v>31</v>
      </c>
      <c r="C21398" s="325" t="s">
        <v>396</v>
      </c>
      <c r="D21398" s="325">
        <v>93.5</v>
      </c>
      <c r="E21398" s="46">
        <v>35500</v>
      </c>
      <c r="F21398" s="130">
        <f t="shared" si="338"/>
        <v>3319250</v>
      </c>
      <c r="G21398" s="69"/>
      <c r="I21398" s="284"/>
    </row>
    <row r="21399" spans="1:9" ht="15.9" customHeight="1">
      <c r="A21399" s="323"/>
      <c r="B21399" s="302"/>
      <c r="C21399" s="325"/>
      <c r="D21399" s="325"/>
      <c r="E21399" s="46"/>
      <c r="F21399" s="130">
        <f t="shared" si="338"/>
        <v>0</v>
      </c>
      <c r="G21399" s="69"/>
      <c r="I21399" s="284"/>
    </row>
    <row r="21400" spans="1:9" ht="15.9" customHeight="1">
      <c r="A21400" s="323" t="s">
        <v>3190</v>
      </c>
      <c r="B21400" s="302" t="s">
        <v>13</v>
      </c>
      <c r="C21400" s="325" t="s">
        <v>3402</v>
      </c>
      <c r="D21400" s="325">
        <v>55</v>
      </c>
      <c r="E21400" s="46">
        <v>31000</v>
      </c>
      <c r="F21400" s="130">
        <f t="shared" si="338"/>
        <v>1705000</v>
      </c>
      <c r="G21400" s="86">
        <f>SUM(F21400:F21401)</f>
        <v>2914000</v>
      </c>
      <c r="I21400" s="284"/>
    </row>
    <row r="21401" spans="1:9" ht="15.9" customHeight="1">
      <c r="A21401" s="323"/>
      <c r="B21401" s="302" t="s">
        <v>13</v>
      </c>
      <c r="C21401" s="325" t="s">
        <v>1646</v>
      </c>
      <c r="D21401" s="325">
        <v>39</v>
      </c>
      <c r="E21401" s="46">
        <v>31000</v>
      </c>
      <c r="F21401" s="130">
        <f t="shared" si="338"/>
        <v>1209000</v>
      </c>
      <c r="G21401" s="69"/>
      <c r="I21401" s="284"/>
    </row>
    <row r="21402" spans="1:9" ht="15.9" customHeight="1">
      <c r="A21402" s="323"/>
      <c r="B21402" s="302"/>
      <c r="C21402" s="325"/>
      <c r="D21402" s="325"/>
      <c r="E21402" s="46"/>
      <c r="F21402" s="130">
        <f t="shared" si="338"/>
        <v>0</v>
      </c>
      <c r="G21402" s="69"/>
      <c r="I21402" s="284"/>
    </row>
    <row r="21403" spans="1:9" ht="15.9" customHeight="1">
      <c r="A21403" s="323" t="s">
        <v>2051</v>
      </c>
      <c r="B21403" s="302" t="s">
        <v>13</v>
      </c>
      <c r="C21403" s="325" t="s">
        <v>22</v>
      </c>
      <c r="D21403" s="325">
        <v>40</v>
      </c>
      <c r="E21403" s="46">
        <v>31000</v>
      </c>
      <c r="F21403" s="130">
        <f t="shared" si="338"/>
        <v>1240000</v>
      </c>
      <c r="G21403" s="86">
        <f>F21403</f>
        <v>1240000</v>
      </c>
      <c r="I21403" s="284"/>
    </row>
    <row r="21404" spans="1:9" ht="15.9" customHeight="1">
      <c r="A21404" s="323"/>
      <c r="B21404" s="302"/>
      <c r="C21404" s="325"/>
      <c r="D21404" s="325"/>
      <c r="E21404" s="46"/>
      <c r="F21404" s="130">
        <f t="shared" si="338"/>
        <v>0</v>
      </c>
      <c r="G21404" s="69"/>
      <c r="I21404" s="284"/>
    </row>
    <row r="21405" spans="1:9" ht="15.9" customHeight="1">
      <c r="A21405" s="323" t="s">
        <v>2349</v>
      </c>
      <c r="B21405" s="302" t="s">
        <v>13</v>
      </c>
      <c r="C21405" s="325" t="s">
        <v>2763</v>
      </c>
      <c r="D21405" s="325">
        <v>40</v>
      </c>
      <c r="E21405" s="46">
        <v>30500</v>
      </c>
      <c r="F21405" s="130">
        <f t="shared" si="338"/>
        <v>1220000</v>
      </c>
      <c r="G21405" s="86">
        <f>F21405</f>
        <v>1220000</v>
      </c>
      <c r="I21405" s="284"/>
    </row>
    <row r="21406" spans="1:9" ht="15.9" customHeight="1">
      <c r="A21406" s="323"/>
      <c r="B21406" s="302"/>
      <c r="C21406" s="325"/>
      <c r="D21406" s="325"/>
      <c r="E21406" s="46"/>
      <c r="F21406" s="130">
        <f t="shared" si="338"/>
        <v>0</v>
      </c>
      <c r="G21406" s="69"/>
      <c r="I21406" s="284"/>
    </row>
    <row r="21407" spans="1:9" ht="15.9" customHeight="1">
      <c r="A21407" s="323" t="s">
        <v>2486</v>
      </c>
      <c r="B21407" s="302" t="s">
        <v>13</v>
      </c>
      <c r="C21407" s="325" t="s">
        <v>60</v>
      </c>
      <c r="D21407" s="325">
        <v>50</v>
      </c>
      <c r="E21407" s="46">
        <v>31000</v>
      </c>
      <c r="F21407" s="130">
        <f t="shared" si="338"/>
        <v>1550000</v>
      </c>
      <c r="G21407" s="86">
        <f>SUM(F21407:F21410)</f>
        <v>2790000</v>
      </c>
      <c r="I21407" s="284"/>
    </row>
    <row r="21408" spans="1:9" ht="15.9" customHeight="1">
      <c r="A21408" s="323"/>
      <c r="B21408" s="302" t="s">
        <v>13</v>
      </c>
      <c r="C21408" s="325" t="s">
        <v>22</v>
      </c>
      <c r="D21408" s="325">
        <v>10</v>
      </c>
      <c r="E21408" s="46">
        <v>31000</v>
      </c>
      <c r="F21408" s="130">
        <f t="shared" si="338"/>
        <v>310000</v>
      </c>
      <c r="G21408" s="69"/>
      <c r="I21408" s="284"/>
    </row>
    <row r="21409" spans="1:10" ht="15.9" customHeight="1">
      <c r="A21409" s="323"/>
      <c r="B21409" s="302" t="s">
        <v>13</v>
      </c>
      <c r="C21409" s="325" t="s">
        <v>59</v>
      </c>
      <c r="D21409" s="325">
        <v>20</v>
      </c>
      <c r="E21409" s="46">
        <v>31000</v>
      </c>
      <c r="F21409" s="130">
        <f t="shared" si="338"/>
        <v>620000</v>
      </c>
      <c r="G21409" s="69"/>
      <c r="I21409" s="284"/>
    </row>
    <row r="21410" spans="1:10" ht="15.9" customHeight="1">
      <c r="A21410" s="323"/>
      <c r="B21410" s="302" t="s">
        <v>13</v>
      </c>
      <c r="C21410" s="325" t="s">
        <v>15</v>
      </c>
      <c r="D21410" s="325">
        <v>10</v>
      </c>
      <c r="E21410" s="46">
        <v>31000</v>
      </c>
      <c r="F21410" s="130">
        <f t="shared" si="338"/>
        <v>310000</v>
      </c>
      <c r="G21410" s="69"/>
      <c r="I21410" s="284"/>
    </row>
    <row r="21411" spans="1:10" ht="15.9" customHeight="1">
      <c r="A21411" s="323"/>
      <c r="B21411" s="302"/>
      <c r="C21411" s="325"/>
      <c r="D21411" s="325"/>
      <c r="E21411" s="46"/>
      <c r="F21411" s="130">
        <f t="shared" si="338"/>
        <v>0</v>
      </c>
      <c r="G21411" s="69"/>
      <c r="I21411" s="284"/>
    </row>
    <row r="21412" spans="1:10" ht="15.9" customHeight="1">
      <c r="A21412" s="323" t="s">
        <v>2485</v>
      </c>
      <c r="B21412" s="444" t="s">
        <v>2946</v>
      </c>
      <c r="C21412" s="482" t="s">
        <v>4030</v>
      </c>
      <c r="D21412" s="482">
        <v>57.9</v>
      </c>
      <c r="E21412" s="116">
        <v>39000</v>
      </c>
      <c r="F21412" s="131">
        <f t="shared" si="338"/>
        <v>2258100</v>
      </c>
      <c r="G21412" s="86">
        <f>F21412</f>
        <v>2258100</v>
      </c>
      <c r="I21412" s="284"/>
    </row>
    <row r="21413" spans="1:10" ht="15.9" customHeight="1">
      <c r="A21413" s="323"/>
      <c r="B21413" s="302"/>
      <c r="C21413" s="325"/>
      <c r="D21413" s="325"/>
      <c r="E21413" s="46"/>
      <c r="F21413" s="130">
        <f t="shared" si="338"/>
        <v>0</v>
      </c>
      <c r="G21413" s="69"/>
    </row>
    <row r="21414" spans="1:10" ht="15.9" customHeight="1">
      <c r="A21414" s="323" t="s">
        <v>2273</v>
      </c>
      <c r="B21414" s="444" t="s">
        <v>363</v>
      </c>
      <c r="C21414" s="482" t="s">
        <v>267</v>
      </c>
      <c r="D21414" s="482">
        <v>120</v>
      </c>
      <c r="E21414" s="116">
        <v>57000</v>
      </c>
      <c r="F21414" s="131">
        <f>E21414*D21414</f>
        <v>6840000</v>
      </c>
      <c r="G21414" s="86">
        <f>SUM(F21414:F21416)</f>
        <v>11412500</v>
      </c>
      <c r="I21414" s="280" t="s">
        <v>3275</v>
      </c>
    </row>
    <row r="21415" spans="1:10" ht="15.9" customHeight="1">
      <c r="A21415" s="323"/>
      <c r="B21415" s="302" t="s">
        <v>13</v>
      </c>
      <c r="C21415" s="325" t="s">
        <v>4017</v>
      </c>
      <c r="D21415" s="325">
        <v>97.5</v>
      </c>
      <c r="E21415" s="46">
        <v>31000</v>
      </c>
      <c r="F21415" s="130">
        <f>E21415*D21415</f>
        <v>3022500</v>
      </c>
      <c r="G21415" s="69"/>
      <c r="I21415" s="280" t="s">
        <v>3275</v>
      </c>
    </row>
    <row r="21416" spans="1:10" ht="15.9" customHeight="1">
      <c r="A21416" s="323"/>
      <c r="B21416" s="302" t="s">
        <v>13</v>
      </c>
      <c r="C21416" s="325" t="s">
        <v>1161</v>
      </c>
      <c r="D21416" s="325">
        <v>50</v>
      </c>
      <c r="E21416" s="46">
        <v>31000</v>
      </c>
      <c r="F21416" s="130">
        <f>E21416*D21416</f>
        <v>1550000</v>
      </c>
      <c r="G21416" s="69"/>
      <c r="I21416" s="280" t="s">
        <v>2785</v>
      </c>
    </row>
    <row r="21417" spans="1:10" ht="15.9" customHeight="1">
      <c r="A21417" s="323"/>
      <c r="B21417" s="302"/>
      <c r="C21417" s="325"/>
      <c r="D21417" s="325"/>
      <c r="E21417" s="46"/>
      <c r="F21417" s="130">
        <f t="shared" ref="F21417:F21480" si="339">E21417*D21417</f>
        <v>0</v>
      </c>
      <c r="G21417" s="69"/>
    </row>
    <row r="21418" spans="1:10" ht="15.9" customHeight="1">
      <c r="A21418" s="323" t="s">
        <v>392</v>
      </c>
      <c r="B21418" s="570" t="s">
        <v>4014</v>
      </c>
      <c r="C21418" s="571" t="s">
        <v>182</v>
      </c>
      <c r="D21418" s="571">
        <v>-2</v>
      </c>
      <c r="E21418" s="54">
        <v>33500</v>
      </c>
      <c r="F21418" s="140">
        <f t="shared" si="339"/>
        <v>-67000</v>
      </c>
      <c r="G21418" s="86">
        <f>F21418</f>
        <v>-67000</v>
      </c>
    </row>
    <row r="21419" spans="1:10" ht="15.9" customHeight="1">
      <c r="A21419" s="323"/>
      <c r="B21419" s="302"/>
      <c r="C21419" s="325"/>
      <c r="D21419" s="325"/>
      <c r="E21419" s="46"/>
      <c r="F21419" s="130">
        <f t="shared" si="339"/>
        <v>0</v>
      </c>
      <c r="G21419" s="69"/>
    </row>
    <row r="21420" spans="1:10" ht="15.9" customHeight="1">
      <c r="A21420" s="323" t="s">
        <v>93</v>
      </c>
      <c r="B21420" s="302" t="s">
        <v>13</v>
      </c>
      <c r="C21420" s="325" t="s">
        <v>118</v>
      </c>
      <c r="D21420" s="325">
        <v>208.4</v>
      </c>
      <c r="E21420" s="46">
        <v>31000</v>
      </c>
      <c r="F21420" s="130">
        <f t="shared" si="339"/>
        <v>6460400</v>
      </c>
      <c r="G21420" s="86">
        <f>SUM(F21420:F21421)</f>
        <v>9343400</v>
      </c>
      <c r="I21420" s="536" t="s">
        <v>245</v>
      </c>
      <c r="J21420" s="284">
        <v>42589</v>
      </c>
    </row>
    <row r="21421" spans="1:10" ht="15.9" customHeight="1">
      <c r="A21421" s="323"/>
      <c r="B21421" s="302" t="s">
        <v>13</v>
      </c>
      <c r="C21421" s="325" t="s">
        <v>1565</v>
      </c>
      <c r="D21421" s="325">
        <v>93</v>
      </c>
      <c r="E21421" s="46">
        <v>31000</v>
      </c>
      <c r="F21421" s="130">
        <f t="shared" si="339"/>
        <v>2883000</v>
      </c>
      <c r="G21421" s="69"/>
      <c r="I21421" s="536"/>
      <c r="J21421" s="284"/>
    </row>
    <row r="21422" spans="1:10" ht="15.9" customHeight="1">
      <c r="A21422" s="323"/>
      <c r="B21422" s="302"/>
      <c r="C21422" s="325"/>
      <c r="D21422" s="325"/>
      <c r="E21422" s="46"/>
      <c r="F21422" s="130">
        <f t="shared" si="339"/>
        <v>0</v>
      </c>
      <c r="G21422" s="69"/>
    </row>
    <row r="21423" spans="1:10" ht="15.9" customHeight="1">
      <c r="A21423" s="323" t="s">
        <v>2287</v>
      </c>
      <c r="B21423" s="302" t="s">
        <v>1464</v>
      </c>
      <c r="C21423" s="325" t="s">
        <v>4018</v>
      </c>
      <c r="D21423" s="325">
        <v>193</v>
      </c>
      <c r="E21423" s="46">
        <v>41000</v>
      </c>
      <c r="F21423" s="130">
        <f t="shared" si="339"/>
        <v>7913000</v>
      </c>
      <c r="G21423" s="86">
        <f>F21423</f>
        <v>7913000</v>
      </c>
    </row>
    <row r="21424" spans="1:10" ht="15.9" customHeight="1">
      <c r="A21424" s="323"/>
      <c r="B21424" s="302"/>
      <c r="C21424" s="325"/>
      <c r="D21424" s="325"/>
      <c r="E21424" s="46"/>
      <c r="F21424" s="130">
        <f t="shared" si="339"/>
        <v>0</v>
      </c>
      <c r="G21424" s="69"/>
    </row>
    <row r="21425" spans="1:7" ht="15.9" customHeight="1">
      <c r="A21425" s="323" t="s">
        <v>438</v>
      </c>
      <c r="B21425" s="302" t="s">
        <v>13</v>
      </c>
      <c r="C21425" s="325" t="s">
        <v>1035</v>
      </c>
      <c r="D21425" s="325">
        <v>500</v>
      </c>
      <c r="E21425" s="46">
        <v>32500</v>
      </c>
      <c r="F21425" s="130">
        <f t="shared" si="339"/>
        <v>16250000</v>
      </c>
      <c r="G21425" s="86">
        <f>SUM(F21425:F21429)</f>
        <v>40672500</v>
      </c>
    </row>
    <row r="21426" spans="1:7" ht="15.9" customHeight="1">
      <c r="A21426" s="323"/>
      <c r="B21426" s="302" t="s">
        <v>31</v>
      </c>
      <c r="C21426" s="325" t="s">
        <v>4019</v>
      </c>
      <c r="D21426" s="325">
        <v>100</v>
      </c>
      <c r="E21426" s="46">
        <v>36500</v>
      </c>
      <c r="F21426" s="130">
        <f t="shared" si="339"/>
        <v>3650000</v>
      </c>
      <c r="G21426" s="69"/>
    </row>
    <row r="21427" spans="1:7" ht="15.9" customHeight="1">
      <c r="A21427" s="323"/>
      <c r="B21427" s="302" t="s">
        <v>31</v>
      </c>
      <c r="C21427" s="325" t="s">
        <v>4020</v>
      </c>
      <c r="D21427" s="325">
        <v>100</v>
      </c>
      <c r="E21427" s="46">
        <v>36500</v>
      </c>
      <c r="F21427" s="130">
        <f t="shared" si="339"/>
        <v>3650000</v>
      </c>
      <c r="G21427" s="69"/>
    </row>
    <row r="21428" spans="1:7" ht="15.9" customHeight="1">
      <c r="A21428" s="323"/>
      <c r="B21428" s="302" t="s">
        <v>31</v>
      </c>
      <c r="C21428" s="325" t="s">
        <v>543</v>
      </c>
      <c r="D21428" s="325">
        <v>205</v>
      </c>
      <c r="E21428" s="46">
        <v>36500</v>
      </c>
      <c r="F21428" s="130">
        <f t="shared" si="339"/>
        <v>7482500</v>
      </c>
      <c r="G21428" s="69"/>
    </row>
    <row r="21429" spans="1:7" ht="15.9" customHeight="1">
      <c r="A21429" s="323"/>
      <c r="B21429" s="302" t="s">
        <v>570</v>
      </c>
      <c r="C21429" s="325" t="s">
        <v>1170</v>
      </c>
      <c r="D21429" s="325">
        <v>241</v>
      </c>
      <c r="E21429" s="46">
        <v>40000</v>
      </c>
      <c r="F21429" s="130">
        <f t="shared" si="339"/>
        <v>9640000</v>
      </c>
      <c r="G21429" s="69"/>
    </row>
    <row r="21430" spans="1:7" ht="15.9" customHeight="1">
      <c r="A21430" s="323"/>
      <c r="B21430" s="302"/>
      <c r="C21430" s="325"/>
      <c r="D21430" s="325"/>
      <c r="E21430" s="46"/>
      <c r="F21430" s="130">
        <f t="shared" si="339"/>
        <v>0</v>
      </c>
      <c r="G21430" s="69"/>
    </row>
    <row r="21431" spans="1:7" ht="15.9" customHeight="1">
      <c r="A21431" s="323" t="s">
        <v>3688</v>
      </c>
      <c r="B21431" s="302" t="s">
        <v>13</v>
      </c>
      <c r="C21431" s="325" t="s">
        <v>349</v>
      </c>
      <c r="D21431" s="325">
        <v>242</v>
      </c>
      <c r="E21431" s="46">
        <v>31000</v>
      </c>
      <c r="F21431" s="130">
        <f t="shared" si="339"/>
        <v>7502000</v>
      </c>
      <c r="G21431" s="86">
        <f>F21431</f>
        <v>7502000</v>
      </c>
    </row>
    <row r="21432" spans="1:7" ht="15.9" customHeight="1">
      <c r="A21432" s="323"/>
      <c r="B21432" s="302"/>
      <c r="C21432" s="325"/>
      <c r="D21432" s="325"/>
      <c r="E21432" s="46"/>
      <c r="F21432" s="130">
        <f t="shared" si="339"/>
        <v>0</v>
      </c>
      <c r="G21432" s="69"/>
    </row>
    <row r="21433" spans="1:7" ht="15.9" customHeight="1">
      <c r="A21433" s="323" t="s">
        <v>2354</v>
      </c>
      <c r="B21433" s="302" t="s">
        <v>13</v>
      </c>
      <c r="C21433" s="325" t="s">
        <v>899</v>
      </c>
      <c r="D21433" s="325">
        <v>127.3</v>
      </c>
      <c r="E21433" s="46">
        <v>32500</v>
      </c>
      <c r="F21433" s="130">
        <f t="shared" si="339"/>
        <v>4137250</v>
      </c>
      <c r="G21433" s="86">
        <f>F21433</f>
        <v>4137250</v>
      </c>
    </row>
    <row r="21434" spans="1:7" ht="15.9" customHeight="1">
      <c r="A21434" s="323"/>
      <c r="B21434" s="302"/>
      <c r="C21434" s="325"/>
      <c r="D21434" s="325"/>
      <c r="E21434" s="46"/>
      <c r="F21434" s="130">
        <f t="shared" si="339"/>
        <v>0</v>
      </c>
      <c r="G21434" s="69"/>
    </row>
    <row r="21435" spans="1:7" ht="15.9" customHeight="1">
      <c r="A21435" s="323" t="s">
        <v>330</v>
      </c>
      <c r="B21435" s="302" t="s">
        <v>13</v>
      </c>
      <c r="C21435" s="325" t="s">
        <v>1154</v>
      </c>
      <c r="D21435" s="325">
        <v>30</v>
      </c>
      <c r="E21435" s="46">
        <v>31000</v>
      </c>
      <c r="F21435" s="130">
        <f t="shared" si="339"/>
        <v>930000</v>
      </c>
      <c r="G21435" s="86">
        <f>SUM(F21435:F21438)</f>
        <v>37953400</v>
      </c>
    </row>
    <row r="21436" spans="1:7" ht="15.9" customHeight="1">
      <c r="A21436" s="323"/>
      <c r="B21436" s="302" t="s">
        <v>23</v>
      </c>
      <c r="C21436" s="325" t="s">
        <v>482</v>
      </c>
      <c r="D21436" s="325">
        <v>106.4</v>
      </c>
      <c r="E21436" s="46">
        <v>35000</v>
      </c>
      <c r="F21436" s="130">
        <f t="shared" si="339"/>
        <v>3724000</v>
      </c>
      <c r="G21436" s="69"/>
    </row>
    <row r="21437" spans="1:7" ht="15.9" customHeight="1">
      <c r="A21437" s="323"/>
      <c r="B21437" s="302" t="s">
        <v>518</v>
      </c>
      <c r="C21437" s="325" t="s">
        <v>611</v>
      </c>
      <c r="D21437" s="325">
        <v>493.4</v>
      </c>
      <c r="E21437" s="46">
        <v>38000</v>
      </c>
      <c r="F21437" s="130">
        <f t="shared" si="339"/>
        <v>18749200</v>
      </c>
      <c r="G21437" s="69"/>
    </row>
    <row r="21438" spans="1:7" ht="15.9" customHeight="1">
      <c r="A21438" s="323"/>
      <c r="B21438" s="302" t="s">
        <v>518</v>
      </c>
      <c r="C21438" s="325" t="s">
        <v>610</v>
      </c>
      <c r="D21438" s="325">
        <v>382.9</v>
      </c>
      <c r="E21438" s="46">
        <v>38000</v>
      </c>
      <c r="F21438" s="130">
        <f t="shared" si="339"/>
        <v>14550200</v>
      </c>
      <c r="G21438" s="69"/>
    </row>
    <row r="21439" spans="1:7" ht="15.9" customHeight="1">
      <c r="A21439" s="323"/>
      <c r="B21439" s="302"/>
      <c r="C21439" s="325"/>
      <c r="D21439" s="325"/>
      <c r="E21439" s="46"/>
      <c r="F21439" s="130">
        <f t="shared" si="339"/>
        <v>0</v>
      </c>
      <c r="G21439" s="69"/>
    </row>
    <row r="21440" spans="1:7" ht="15.9" customHeight="1">
      <c r="A21440" s="323" t="s">
        <v>2315</v>
      </c>
      <c r="B21440" s="302" t="s">
        <v>23</v>
      </c>
      <c r="C21440" s="325" t="s">
        <v>720</v>
      </c>
      <c r="D21440" s="325">
        <v>375</v>
      </c>
      <c r="E21440" s="46">
        <v>34000</v>
      </c>
      <c r="F21440" s="130">
        <f t="shared" si="339"/>
        <v>12750000</v>
      </c>
      <c r="G21440" s="86">
        <f>F21440</f>
        <v>12750000</v>
      </c>
    </row>
    <row r="21441" spans="1:7" ht="15.9" customHeight="1">
      <c r="A21441" s="323"/>
      <c r="B21441" s="302"/>
      <c r="C21441" s="325"/>
      <c r="D21441" s="325"/>
      <c r="E21441" s="46"/>
      <c r="F21441" s="130">
        <f t="shared" si="339"/>
        <v>0</v>
      </c>
      <c r="G21441" s="69"/>
    </row>
    <row r="21442" spans="1:7" ht="15.9" customHeight="1">
      <c r="A21442" s="323" t="s">
        <v>90</v>
      </c>
      <c r="B21442" s="302" t="s">
        <v>13</v>
      </c>
      <c r="C21442" s="325" t="s">
        <v>807</v>
      </c>
      <c r="D21442" s="325">
        <v>114.8</v>
      </c>
      <c r="E21442" s="46">
        <v>31000</v>
      </c>
      <c r="F21442" s="130">
        <f t="shared" si="339"/>
        <v>3558800</v>
      </c>
      <c r="G21442" s="86">
        <f>SUM(F21442:F21443)</f>
        <v>19178300</v>
      </c>
    </row>
    <row r="21443" spans="1:7" ht="15.9" customHeight="1">
      <c r="A21443" s="323"/>
      <c r="B21443" s="302" t="s">
        <v>1487</v>
      </c>
      <c r="C21443" s="325" t="s">
        <v>519</v>
      </c>
      <c r="D21443" s="325">
        <v>400.5</v>
      </c>
      <c r="E21443" s="46">
        <v>39000</v>
      </c>
      <c r="F21443" s="130">
        <f t="shared" si="339"/>
        <v>15619500</v>
      </c>
      <c r="G21443" s="69"/>
    </row>
    <row r="21444" spans="1:7" ht="15.9" customHeight="1">
      <c r="A21444" s="323"/>
      <c r="B21444" s="302"/>
      <c r="C21444" s="325"/>
      <c r="D21444" s="325"/>
      <c r="E21444" s="46"/>
      <c r="F21444" s="130">
        <f t="shared" si="339"/>
        <v>0</v>
      </c>
      <c r="G21444" s="69"/>
    </row>
    <row r="21445" spans="1:7" ht="15.9" customHeight="1">
      <c r="A21445" s="323" t="s">
        <v>1470</v>
      </c>
      <c r="B21445" s="302" t="s">
        <v>13</v>
      </c>
      <c r="C21445" s="325" t="s">
        <v>221</v>
      </c>
      <c r="D21445" s="325">
        <v>39</v>
      </c>
      <c r="E21445" s="46">
        <v>33800</v>
      </c>
      <c r="F21445" s="130">
        <f t="shared" si="339"/>
        <v>1318200</v>
      </c>
      <c r="G21445" s="86">
        <f>SUM(F21445:F21447)</f>
        <v>26846320</v>
      </c>
    </row>
    <row r="21446" spans="1:7" ht="15.9" customHeight="1">
      <c r="A21446" s="323"/>
      <c r="B21446" s="302" t="s">
        <v>23</v>
      </c>
      <c r="C21446" s="325" t="s">
        <v>1298</v>
      </c>
      <c r="D21446" s="325">
        <v>154.4</v>
      </c>
      <c r="E21446" s="46">
        <v>37300</v>
      </c>
      <c r="F21446" s="130">
        <f t="shared" si="339"/>
        <v>5759120</v>
      </c>
      <c r="G21446" s="69"/>
    </row>
    <row r="21447" spans="1:7" ht="15.9" customHeight="1">
      <c r="A21447" s="323"/>
      <c r="B21447" s="302" t="s">
        <v>23</v>
      </c>
      <c r="C21447" s="325" t="s">
        <v>62</v>
      </c>
      <c r="D21447" s="325">
        <v>530</v>
      </c>
      <c r="E21447" s="46">
        <v>37300</v>
      </c>
      <c r="F21447" s="130">
        <f t="shared" si="339"/>
        <v>19769000</v>
      </c>
      <c r="G21447" s="69"/>
    </row>
    <row r="21448" spans="1:7" ht="15.9" customHeight="1">
      <c r="A21448" s="323"/>
      <c r="B21448" s="302"/>
      <c r="C21448" s="325"/>
      <c r="D21448" s="325"/>
      <c r="E21448" s="46"/>
      <c r="F21448" s="130">
        <f t="shared" si="339"/>
        <v>0</v>
      </c>
      <c r="G21448" s="69"/>
    </row>
    <row r="21449" spans="1:7" ht="15.9" customHeight="1">
      <c r="A21449" s="323" t="s">
        <v>145</v>
      </c>
      <c r="B21449" s="302" t="s">
        <v>518</v>
      </c>
      <c r="C21449" s="325" t="s">
        <v>707</v>
      </c>
      <c r="D21449" s="325">
        <v>199.7</v>
      </c>
      <c r="E21449" s="46">
        <v>29000</v>
      </c>
      <c r="F21449" s="130">
        <f t="shared" si="339"/>
        <v>5791300</v>
      </c>
      <c r="G21449" s="86">
        <f>SUM(F21449:F21450)</f>
        <v>10989700</v>
      </c>
    </row>
    <row r="21450" spans="1:7" ht="15.9" customHeight="1">
      <c r="A21450" s="323"/>
      <c r="B21450" s="302" t="s">
        <v>31</v>
      </c>
      <c r="C21450" s="325" t="s">
        <v>15</v>
      </c>
      <c r="D21450" s="325">
        <v>182.4</v>
      </c>
      <c r="E21450" s="46">
        <v>28500</v>
      </c>
      <c r="F21450" s="130">
        <f t="shared" si="339"/>
        <v>5198400</v>
      </c>
      <c r="G21450" s="69"/>
    </row>
    <row r="21451" spans="1:7" ht="15.9" customHeight="1">
      <c r="A21451" s="323"/>
      <c r="B21451" s="302"/>
      <c r="C21451" s="325"/>
      <c r="D21451" s="325"/>
      <c r="E21451" s="46"/>
      <c r="F21451" s="130">
        <f t="shared" si="339"/>
        <v>0</v>
      </c>
      <c r="G21451" s="69"/>
    </row>
    <row r="21452" spans="1:7" ht="15.9" customHeight="1">
      <c r="A21452" s="323" t="s">
        <v>2579</v>
      </c>
      <c r="B21452" s="302" t="s">
        <v>23</v>
      </c>
      <c r="C21452" s="325" t="s">
        <v>774</v>
      </c>
      <c r="D21452" s="325">
        <v>22</v>
      </c>
      <c r="E21452" s="46">
        <v>35000</v>
      </c>
      <c r="F21452" s="130">
        <f t="shared" si="339"/>
        <v>770000</v>
      </c>
      <c r="G21452" s="86">
        <f>SUM(F21452:F21453)</f>
        <v>2597000</v>
      </c>
    </row>
    <row r="21453" spans="1:7" ht="15.9" customHeight="1">
      <c r="A21453" s="323"/>
      <c r="B21453" s="302" t="s">
        <v>23</v>
      </c>
      <c r="C21453" s="325" t="s">
        <v>4021</v>
      </c>
      <c r="D21453" s="325">
        <v>52.2</v>
      </c>
      <c r="E21453" s="46">
        <v>35000</v>
      </c>
      <c r="F21453" s="130">
        <f t="shared" si="339"/>
        <v>1827000</v>
      </c>
      <c r="G21453" s="69"/>
    </row>
    <row r="21454" spans="1:7" ht="15.9" customHeight="1">
      <c r="A21454" s="323"/>
      <c r="B21454" s="302"/>
      <c r="C21454" s="325"/>
      <c r="D21454" s="325"/>
      <c r="E21454" s="46"/>
      <c r="F21454" s="130">
        <f t="shared" si="339"/>
        <v>0</v>
      </c>
      <c r="G21454" s="69"/>
    </row>
    <row r="21455" spans="1:7" ht="15.9" customHeight="1">
      <c r="A21455" s="323" t="s">
        <v>154</v>
      </c>
      <c r="B21455" s="91" t="s">
        <v>798</v>
      </c>
      <c r="C21455" s="115" t="s">
        <v>799</v>
      </c>
      <c r="D21455" s="115">
        <v>30</v>
      </c>
      <c r="E21455" s="116">
        <v>41000</v>
      </c>
      <c r="F21455" s="131">
        <f t="shared" si="339"/>
        <v>1230000</v>
      </c>
      <c r="G21455" s="86">
        <f>F21455</f>
        <v>1230000</v>
      </c>
    </row>
    <row r="21456" spans="1:7" ht="15.9" customHeight="1">
      <c r="A21456" s="323"/>
      <c r="B21456" s="302"/>
      <c r="C21456" s="325"/>
      <c r="D21456" s="325"/>
      <c r="E21456" s="46"/>
      <c r="F21456" s="130">
        <f t="shared" si="339"/>
        <v>0</v>
      </c>
      <c r="G21456" s="69"/>
    </row>
    <row r="21457" spans="1:8" ht="15.9" customHeight="1">
      <c r="A21457" s="323" t="s">
        <v>4022</v>
      </c>
      <c r="B21457" s="302" t="s">
        <v>13</v>
      </c>
      <c r="C21457" s="325" t="s">
        <v>143</v>
      </c>
      <c r="D21457" s="325">
        <f>130+80</f>
        <v>210</v>
      </c>
      <c r="E21457" s="46">
        <v>31000</v>
      </c>
      <c r="F21457" s="130">
        <f t="shared" si="339"/>
        <v>6510000</v>
      </c>
      <c r="G21457" s="86">
        <f>SUM(F21457:F21458)</f>
        <v>13020000</v>
      </c>
    </row>
    <row r="21458" spans="1:8" ht="15.9" customHeight="1">
      <c r="A21458" s="323"/>
      <c r="B21458" s="302" t="s">
        <v>13</v>
      </c>
      <c r="C21458" s="325" t="s">
        <v>867</v>
      </c>
      <c r="D21458" s="325">
        <v>210</v>
      </c>
      <c r="E21458" s="46">
        <v>31000</v>
      </c>
      <c r="F21458" s="130">
        <f t="shared" si="339"/>
        <v>6510000</v>
      </c>
      <c r="G21458" s="69"/>
    </row>
    <row r="21459" spans="1:8" ht="15.9" customHeight="1">
      <c r="A21459" s="323"/>
      <c r="B21459" s="302"/>
      <c r="C21459" s="325"/>
      <c r="D21459" s="325"/>
      <c r="E21459" s="46"/>
      <c r="F21459" s="130">
        <f t="shared" si="339"/>
        <v>0</v>
      </c>
      <c r="G21459" s="69"/>
    </row>
    <row r="21460" spans="1:8" ht="15.9" customHeight="1">
      <c r="A21460" s="323" t="s">
        <v>1514</v>
      </c>
      <c r="B21460" s="302" t="s">
        <v>23</v>
      </c>
      <c r="C21460" s="325" t="s">
        <v>2524</v>
      </c>
      <c r="D21460" s="325">
        <v>411</v>
      </c>
      <c r="E21460" s="46">
        <v>34000</v>
      </c>
      <c r="F21460" s="130">
        <f t="shared" si="339"/>
        <v>13974000</v>
      </c>
      <c r="G21460" s="86">
        <f>SUM(F21460:F21461)</f>
        <v>21624000</v>
      </c>
    </row>
    <row r="21461" spans="1:8" ht="15.9" customHeight="1">
      <c r="A21461" s="323"/>
      <c r="B21461" s="302" t="s">
        <v>23</v>
      </c>
      <c r="C21461" s="325" t="s">
        <v>301</v>
      </c>
      <c r="D21461" s="325">
        <v>225</v>
      </c>
      <c r="E21461" s="46">
        <v>34000</v>
      </c>
      <c r="F21461" s="130">
        <f t="shared" si="339"/>
        <v>7650000</v>
      </c>
      <c r="G21461" s="69"/>
    </row>
    <row r="21462" spans="1:8" ht="15.9" customHeight="1">
      <c r="A21462" s="323"/>
      <c r="B21462" s="302"/>
      <c r="C21462" s="325"/>
      <c r="D21462" s="325"/>
      <c r="E21462" s="46"/>
      <c r="F21462" s="130">
        <f t="shared" si="339"/>
        <v>0</v>
      </c>
      <c r="G21462" s="69"/>
    </row>
    <row r="21463" spans="1:8" ht="15.9" customHeight="1">
      <c r="A21463" s="323" t="s">
        <v>2469</v>
      </c>
      <c r="B21463" s="302" t="s">
        <v>23</v>
      </c>
      <c r="C21463" s="325" t="s">
        <v>171</v>
      </c>
      <c r="D21463" s="325">
        <v>117.4</v>
      </c>
      <c r="E21463" s="46">
        <v>36500</v>
      </c>
      <c r="F21463" s="130">
        <f t="shared" si="339"/>
        <v>4285100</v>
      </c>
      <c r="G21463" s="86">
        <f>SUM(F21463:F21465)</f>
        <v>24078600</v>
      </c>
    </row>
    <row r="21464" spans="1:8" ht="15.9" customHeight="1">
      <c r="A21464" s="323"/>
      <c r="B21464" s="302" t="s">
        <v>23</v>
      </c>
      <c r="C21464" s="325" t="s">
        <v>1237</v>
      </c>
      <c r="D21464" s="325">
        <v>225</v>
      </c>
      <c r="E21464" s="46">
        <v>36500</v>
      </c>
      <c r="F21464" s="130">
        <f t="shared" si="339"/>
        <v>8212500</v>
      </c>
      <c r="G21464" s="69"/>
    </row>
    <row r="21465" spans="1:8" ht="15.9" customHeight="1">
      <c r="A21465" s="323"/>
      <c r="B21465" s="302" t="s">
        <v>31</v>
      </c>
      <c r="C21465" s="325" t="s">
        <v>867</v>
      </c>
      <c r="D21465" s="325">
        <v>313</v>
      </c>
      <c r="E21465" s="46">
        <v>37000</v>
      </c>
      <c r="F21465" s="130">
        <f t="shared" si="339"/>
        <v>11581000</v>
      </c>
      <c r="G21465" s="69"/>
    </row>
    <row r="21466" spans="1:8" ht="15.9" customHeight="1">
      <c r="A21466" s="323"/>
      <c r="B21466" s="302"/>
      <c r="C21466" s="325"/>
      <c r="D21466" s="325"/>
      <c r="E21466" s="46"/>
      <c r="F21466" s="130">
        <f t="shared" si="339"/>
        <v>0</v>
      </c>
      <c r="G21466" s="69"/>
    </row>
    <row r="21467" spans="1:8" ht="15.9" customHeight="1">
      <c r="A21467" s="323" t="s">
        <v>316</v>
      </c>
      <c r="B21467" s="302" t="s">
        <v>31</v>
      </c>
      <c r="C21467" s="325" t="s">
        <v>2795</v>
      </c>
      <c r="D21467" s="325">
        <v>108</v>
      </c>
      <c r="E21467" s="46">
        <v>35000</v>
      </c>
      <c r="F21467" s="130">
        <f t="shared" si="339"/>
        <v>3780000</v>
      </c>
      <c r="G21467" s="86">
        <f>SUM(F21467:F21471)</f>
        <v>21022500</v>
      </c>
      <c r="H21467" s="277" t="s">
        <v>2474</v>
      </c>
    </row>
    <row r="21468" spans="1:8" ht="15.9" customHeight="1">
      <c r="A21468" s="323"/>
      <c r="B21468" s="302" t="s">
        <v>31</v>
      </c>
      <c r="C21468" s="325" t="s">
        <v>4023</v>
      </c>
      <c r="D21468" s="325">
        <v>301</v>
      </c>
      <c r="E21468" s="46">
        <v>35000</v>
      </c>
      <c r="F21468" s="130">
        <f t="shared" si="339"/>
        <v>10535000</v>
      </c>
      <c r="G21468" s="69"/>
    </row>
    <row r="21469" spans="1:8" ht="15.9" customHeight="1">
      <c r="A21469" s="323"/>
      <c r="B21469" s="302" t="s">
        <v>23</v>
      </c>
      <c r="C21469" s="325" t="s">
        <v>198</v>
      </c>
      <c r="D21469" s="325">
        <v>125</v>
      </c>
      <c r="E21469" s="46">
        <v>30000</v>
      </c>
      <c r="F21469" s="130">
        <f t="shared" si="339"/>
        <v>3750000</v>
      </c>
      <c r="G21469" s="69"/>
    </row>
    <row r="21470" spans="1:8" ht="15.9" customHeight="1">
      <c r="A21470" s="323"/>
      <c r="B21470" s="302" t="s">
        <v>31</v>
      </c>
      <c r="C21470" s="325" t="s">
        <v>1442</v>
      </c>
      <c r="D21470" s="325">
        <v>102.5</v>
      </c>
      <c r="E21470" s="46">
        <v>35000</v>
      </c>
      <c r="F21470" s="130">
        <f t="shared" si="339"/>
        <v>3587500</v>
      </c>
      <c r="G21470" s="69"/>
    </row>
    <row r="21471" spans="1:8" ht="15.9" customHeight="1">
      <c r="A21471" s="323"/>
      <c r="B21471" s="570" t="s">
        <v>176</v>
      </c>
      <c r="C21471" s="571" t="s">
        <v>4029</v>
      </c>
      <c r="D21471" s="571">
        <v>-21</v>
      </c>
      <c r="E21471" s="54">
        <v>30000</v>
      </c>
      <c r="F21471" s="140">
        <f t="shared" si="339"/>
        <v>-630000</v>
      </c>
      <c r="G21471" s="69"/>
    </row>
    <row r="21472" spans="1:8" ht="15.9" customHeight="1">
      <c r="A21472" s="323"/>
      <c r="B21472" s="302"/>
      <c r="C21472" s="325"/>
      <c r="D21472" s="325"/>
      <c r="E21472" s="46"/>
      <c r="F21472" s="130">
        <f t="shared" si="339"/>
        <v>0</v>
      </c>
      <c r="G21472" s="69"/>
    </row>
    <row r="21473" spans="1:9" ht="15.9" customHeight="1">
      <c r="A21473" s="323" t="s">
        <v>1843</v>
      </c>
      <c r="B21473" s="302" t="s">
        <v>31</v>
      </c>
      <c r="C21473" s="325" t="s">
        <v>4024</v>
      </c>
      <c r="D21473" s="325">
        <v>50.7</v>
      </c>
      <c r="E21473" s="46">
        <v>35500</v>
      </c>
      <c r="F21473" s="130">
        <f t="shared" si="339"/>
        <v>1799850</v>
      </c>
      <c r="G21473" s="86">
        <f>SUM(F21473:F21478)</f>
        <v>16245500</v>
      </c>
    </row>
    <row r="21474" spans="1:9" ht="15.9" customHeight="1">
      <c r="A21474" s="323"/>
      <c r="B21474" s="302" t="s">
        <v>31</v>
      </c>
      <c r="C21474" s="325" t="s">
        <v>2406</v>
      </c>
      <c r="D21474" s="325">
        <v>98.3</v>
      </c>
      <c r="E21474" s="46">
        <v>35500</v>
      </c>
      <c r="F21474" s="130">
        <f t="shared" si="339"/>
        <v>3489650</v>
      </c>
      <c r="G21474" s="69"/>
    </row>
    <row r="21475" spans="1:9" ht="15.9" customHeight="1">
      <c r="A21475" s="323"/>
      <c r="B21475" s="302" t="s">
        <v>31</v>
      </c>
      <c r="C21475" s="325" t="s">
        <v>281</v>
      </c>
      <c r="D21475" s="325">
        <v>48</v>
      </c>
      <c r="E21475" s="46">
        <v>34500</v>
      </c>
      <c r="F21475" s="130">
        <f t="shared" si="339"/>
        <v>1656000</v>
      </c>
      <c r="G21475" s="69"/>
    </row>
    <row r="21476" spans="1:9" ht="15.9" customHeight="1">
      <c r="A21476" s="323"/>
      <c r="B21476" s="302" t="s">
        <v>13</v>
      </c>
      <c r="C21476" s="325" t="s">
        <v>1744</v>
      </c>
      <c r="D21476" s="325">
        <v>20</v>
      </c>
      <c r="E21476" s="46">
        <v>31000</v>
      </c>
      <c r="F21476" s="130">
        <f t="shared" si="339"/>
        <v>620000</v>
      </c>
      <c r="G21476" s="69"/>
    </row>
    <row r="21477" spans="1:9" ht="15.9" customHeight="1">
      <c r="A21477" s="323"/>
      <c r="B21477" s="302" t="s">
        <v>13</v>
      </c>
      <c r="C21477" s="325" t="s">
        <v>1743</v>
      </c>
      <c r="D21477" s="325">
        <v>260</v>
      </c>
      <c r="E21477" s="46">
        <v>31000</v>
      </c>
      <c r="F21477" s="130">
        <f t="shared" si="339"/>
        <v>8060000</v>
      </c>
      <c r="G21477" s="69"/>
    </row>
    <row r="21478" spans="1:9" ht="15.9" customHeight="1">
      <c r="A21478" s="323"/>
      <c r="B21478" s="302" t="s">
        <v>13</v>
      </c>
      <c r="C21478" s="325" t="s">
        <v>1727</v>
      </c>
      <c r="D21478" s="325">
        <v>20</v>
      </c>
      <c r="E21478" s="46">
        <v>31000</v>
      </c>
      <c r="F21478" s="130">
        <f t="shared" si="339"/>
        <v>620000</v>
      </c>
      <c r="G21478" s="69"/>
    </row>
    <row r="21479" spans="1:9" ht="15.9" customHeight="1">
      <c r="A21479" s="323"/>
      <c r="B21479" s="302"/>
      <c r="C21479" s="325"/>
      <c r="D21479" s="325"/>
      <c r="E21479" s="46"/>
      <c r="F21479" s="130">
        <f t="shared" si="339"/>
        <v>0</v>
      </c>
      <c r="G21479" s="69"/>
    </row>
    <row r="21480" spans="1:9" ht="15.9" customHeight="1">
      <c r="A21480" s="323" t="s">
        <v>178</v>
      </c>
      <c r="B21480" s="302" t="s">
        <v>31</v>
      </c>
      <c r="C21480" s="325" t="s">
        <v>1166</v>
      </c>
      <c r="D21480" s="325">
        <v>107</v>
      </c>
      <c r="E21480" s="46">
        <v>37000</v>
      </c>
      <c r="F21480" s="130">
        <f t="shared" si="339"/>
        <v>3959000</v>
      </c>
      <c r="G21480" s="86">
        <f>SUM(F21480:F21481)</f>
        <v>5827500</v>
      </c>
    </row>
    <row r="21481" spans="1:9" ht="15.9" customHeight="1">
      <c r="A21481" s="323"/>
      <c r="B21481" s="302" t="s">
        <v>31</v>
      </c>
      <c r="C21481" s="325" t="s">
        <v>1312</v>
      </c>
      <c r="D21481" s="325">
        <v>50.5</v>
      </c>
      <c r="E21481" s="46">
        <v>37000</v>
      </c>
      <c r="F21481" s="130">
        <f t="shared" ref="F21481:F21557" si="340">E21481*D21481</f>
        <v>1868500</v>
      </c>
      <c r="G21481" s="69"/>
    </row>
    <row r="21482" spans="1:9" ht="15.9" customHeight="1">
      <c r="A21482" s="323"/>
      <c r="B21482" s="302"/>
      <c r="C21482" s="325"/>
      <c r="D21482" s="325"/>
      <c r="E21482" s="46"/>
      <c r="F21482" s="130">
        <f t="shared" si="340"/>
        <v>0</v>
      </c>
      <c r="G21482" s="69"/>
    </row>
    <row r="21483" spans="1:9" ht="15.9" customHeight="1">
      <c r="A21483" s="458" t="s">
        <v>2458</v>
      </c>
      <c r="B21483" s="302" t="s">
        <v>31</v>
      </c>
      <c r="C21483" s="325" t="s">
        <v>15</v>
      </c>
      <c r="D21483" s="325">
        <v>82.5</v>
      </c>
      <c r="E21483" s="46">
        <v>34500</v>
      </c>
      <c r="F21483" s="130">
        <f t="shared" si="340"/>
        <v>2846250</v>
      </c>
      <c r="G21483" s="86">
        <f>SUM(F21483:F21485)</f>
        <v>40195750</v>
      </c>
    </row>
    <row r="21484" spans="1:9" ht="15.9" customHeight="1">
      <c r="A21484" s="323"/>
      <c r="B21484" s="302" t="s">
        <v>31</v>
      </c>
      <c r="C21484" s="325" t="s">
        <v>4025</v>
      </c>
      <c r="D21484" s="325">
        <v>116</v>
      </c>
      <c r="E21484" s="46">
        <v>32000</v>
      </c>
      <c r="F21484" s="130">
        <f t="shared" si="340"/>
        <v>3712000</v>
      </c>
      <c r="G21484" s="69"/>
    </row>
    <row r="21485" spans="1:9" ht="15.9" customHeight="1">
      <c r="A21485" s="323"/>
      <c r="B21485" s="302" t="s">
        <v>31</v>
      </c>
      <c r="C21485" s="325" t="s">
        <v>2050</v>
      </c>
      <c r="D21485" s="325">
        <v>975</v>
      </c>
      <c r="E21485" s="46">
        <v>34500</v>
      </c>
      <c r="F21485" s="130">
        <f t="shared" si="340"/>
        <v>33637500</v>
      </c>
      <c r="G21485" s="69"/>
    </row>
    <row r="21486" spans="1:9" ht="15.9" customHeight="1">
      <c r="A21486" s="323"/>
      <c r="B21486" s="302"/>
      <c r="C21486" s="325"/>
      <c r="D21486" s="325"/>
      <c r="E21486" s="46"/>
      <c r="F21486" s="130">
        <f t="shared" si="340"/>
        <v>0</v>
      </c>
      <c r="G21486" s="69"/>
    </row>
    <row r="21487" spans="1:9" ht="15.9" customHeight="1">
      <c r="A21487" s="323" t="s">
        <v>2914</v>
      </c>
      <c r="B21487" s="302" t="s">
        <v>690</v>
      </c>
      <c r="C21487" s="325" t="s">
        <v>2326</v>
      </c>
      <c r="D21487" s="325">
        <v>150</v>
      </c>
      <c r="E21487" s="46">
        <v>38500</v>
      </c>
      <c r="F21487" s="130">
        <f t="shared" si="340"/>
        <v>5775000</v>
      </c>
      <c r="G21487" s="86">
        <f>SUM(F21487:F21490)</f>
        <v>25361250</v>
      </c>
      <c r="I21487" s="280" t="s">
        <v>4027</v>
      </c>
    </row>
    <row r="21488" spans="1:9" ht="15.9" customHeight="1">
      <c r="A21488" s="323"/>
      <c r="B21488" s="302" t="s">
        <v>31</v>
      </c>
      <c r="C21488" s="325" t="s">
        <v>2116</v>
      </c>
      <c r="D21488" s="325">
        <v>229.8</v>
      </c>
      <c r="E21488" s="46">
        <v>37500</v>
      </c>
      <c r="F21488" s="130">
        <f t="shared" si="340"/>
        <v>8617500</v>
      </c>
      <c r="G21488" s="69"/>
    </row>
    <row r="21489" spans="1:7" ht="15.9" customHeight="1">
      <c r="A21489" s="323"/>
      <c r="B21489" s="302" t="s">
        <v>31</v>
      </c>
      <c r="C21489" s="325" t="s">
        <v>2119</v>
      </c>
      <c r="D21489" s="325">
        <v>207</v>
      </c>
      <c r="E21489" s="46">
        <v>37500</v>
      </c>
      <c r="F21489" s="130">
        <f t="shared" si="340"/>
        <v>7762500</v>
      </c>
      <c r="G21489" s="69"/>
    </row>
    <row r="21490" spans="1:7" ht="15.9" customHeight="1">
      <c r="A21490" s="323"/>
      <c r="B21490" s="302" t="s">
        <v>31</v>
      </c>
      <c r="C21490" s="325" t="s">
        <v>4026</v>
      </c>
      <c r="D21490" s="325">
        <v>85.5</v>
      </c>
      <c r="E21490" s="46">
        <v>37500</v>
      </c>
      <c r="F21490" s="130">
        <f t="shared" si="340"/>
        <v>3206250</v>
      </c>
      <c r="G21490" s="69"/>
    </row>
    <row r="21491" spans="1:7" ht="15.9" customHeight="1">
      <c r="A21491" s="323"/>
      <c r="B21491" s="302"/>
      <c r="C21491" s="325"/>
      <c r="D21491" s="325"/>
      <c r="E21491" s="46"/>
      <c r="F21491" s="130">
        <f t="shared" si="340"/>
        <v>0</v>
      </c>
      <c r="G21491" s="69"/>
    </row>
    <row r="21492" spans="1:7" ht="15.9" customHeight="1">
      <c r="A21492" s="323" t="s">
        <v>207</v>
      </c>
      <c r="B21492" s="302" t="s">
        <v>212</v>
      </c>
      <c r="C21492" s="325" t="s">
        <v>1892</v>
      </c>
      <c r="D21492" s="325">
        <v>65.2</v>
      </c>
      <c r="E21492" s="46">
        <v>33000</v>
      </c>
      <c r="F21492" s="130">
        <f t="shared" si="340"/>
        <v>2151600</v>
      </c>
      <c r="G21492" s="86">
        <f>SUM(F21492:F21495)</f>
        <v>64655100</v>
      </c>
    </row>
    <row r="21493" spans="1:7" ht="15.9" customHeight="1">
      <c r="A21493" s="323"/>
      <c r="B21493" s="302" t="s">
        <v>23</v>
      </c>
      <c r="C21493" s="325" t="s">
        <v>848</v>
      </c>
      <c r="D21493" s="325">
        <v>379</v>
      </c>
      <c r="E21493" s="46">
        <v>35000</v>
      </c>
      <c r="F21493" s="130">
        <f t="shared" si="340"/>
        <v>13265000</v>
      </c>
      <c r="G21493" s="69"/>
    </row>
    <row r="21494" spans="1:7" ht="15.9" customHeight="1">
      <c r="A21494" s="323"/>
      <c r="B21494" s="302" t="s">
        <v>31</v>
      </c>
      <c r="C21494" s="325" t="s">
        <v>4028</v>
      </c>
      <c r="D21494" s="325">
        <v>1006</v>
      </c>
      <c r="E21494" s="46">
        <v>36500</v>
      </c>
      <c r="F21494" s="130">
        <f t="shared" si="340"/>
        <v>36719000</v>
      </c>
      <c r="G21494" s="69"/>
    </row>
    <row r="21495" spans="1:7" ht="15.9" customHeight="1">
      <c r="A21495" s="323"/>
      <c r="B21495" s="302" t="s">
        <v>208</v>
      </c>
      <c r="C21495" s="325" t="s">
        <v>594</v>
      </c>
      <c r="D21495" s="325">
        <v>343</v>
      </c>
      <c r="E21495" s="46">
        <v>36500</v>
      </c>
      <c r="F21495" s="130">
        <f t="shared" si="340"/>
        <v>12519500</v>
      </c>
      <c r="G21495" s="69"/>
    </row>
    <row r="21496" spans="1:7" ht="15.9" customHeight="1">
      <c r="A21496" s="323"/>
      <c r="B21496" s="302"/>
      <c r="C21496" s="325"/>
      <c r="D21496" s="325"/>
      <c r="E21496" s="46"/>
      <c r="F21496" s="130">
        <f t="shared" si="340"/>
        <v>0</v>
      </c>
      <c r="G21496" s="69"/>
    </row>
    <row r="21497" spans="1:7" ht="15.9" customHeight="1">
      <c r="A21497" s="323" t="s">
        <v>52</v>
      </c>
      <c r="B21497" s="302" t="s">
        <v>31</v>
      </c>
      <c r="C21497" s="325" t="s">
        <v>54</v>
      </c>
      <c r="D21497" s="325">
        <v>850</v>
      </c>
      <c r="E21497" s="46">
        <v>37900</v>
      </c>
      <c r="F21497" s="130">
        <f>E21497*D21497</f>
        <v>32215000</v>
      </c>
      <c r="G21497" s="86">
        <f>F21497</f>
        <v>32215000</v>
      </c>
    </row>
    <row r="21498" spans="1:7" ht="15.9" customHeight="1">
      <c r="A21498" s="323"/>
      <c r="B21498" s="302"/>
      <c r="C21498" s="325"/>
      <c r="D21498" s="325"/>
      <c r="E21498" s="46"/>
      <c r="F21498" s="130">
        <f t="shared" si="340"/>
        <v>0</v>
      </c>
      <c r="G21498" s="69"/>
    </row>
    <row r="21499" spans="1:7" ht="15.9" customHeight="1">
      <c r="A21499" s="458" t="s">
        <v>2448</v>
      </c>
      <c r="B21499" s="302" t="s">
        <v>13</v>
      </c>
      <c r="C21499" s="325" t="s">
        <v>777</v>
      </c>
      <c r="D21499" s="325">
        <v>200</v>
      </c>
      <c r="E21499" s="46">
        <v>32500</v>
      </c>
      <c r="F21499" s="130">
        <f t="shared" si="340"/>
        <v>6500000</v>
      </c>
      <c r="G21499" s="86">
        <f>SUM(F21499:F21501)</f>
        <v>11221500</v>
      </c>
    </row>
    <row r="21500" spans="1:7" ht="15.9" customHeight="1">
      <c r="A21500" s="458"/>
      <c r="B21500" s="302" t="s">
        <v>31</v>
      </c>
      <c r="C21500" s="325" t="s">
        <v>170</v>
      </c>
      <c r="D21500" s="325">
        <v>60</v>
      </c>
      <c r="E21500" s="46">
        <v>35500</v>
      </c>
      <c r="F21500" s="130">
        <f t="shared" si="340"/>
        <v>2130000</v>
      </c>
      <c r="G21500" s="86"/>
    </row>
    <row r="21501" spans="1:7" ht="15.9" customHeight="1">
      <c r="A21501" s="458"/>
      <c r="B21501" s="302" t="s">
        <v>31</v>
      </c>
      <c r="C21501" s="325" t="s">
        <v>186</v>
      </c>
      <c r="D21501" s="325">
        <v>73</v>
      </c>
      <c r="E21501" s="46">
        <v>35500</v>
      </c>
      <c r="F21501" s="130">
        <f t="shared" si="340"/>
        <v>2591500</v>
      </c>
      <c r="G21501" s="86"/>
    </row>
    <row r="21502" spans="1:7" ht="15.9" customHeight="1">
      <c r="A21502" s="323"/>
      <c r="B21502" s="302"/>
      <c r="C21502" s="325"/>
      <c r="D21502" s="325"/>
      <c r="E21502" s="46"/>
      <c r="F21502" s="130">
        <f t="shared" si="340"/>
        <v>0</v>
      </c>
      <c r="G21502" s="69"/>
    </row>
    <row r="21503" spans="1:7" ht="15.9" customHeight="1">
      <c r="A21503" s="323" t="s">
        <v>2492</v>
      </c>
      <c r="B21503" s="302" t="s">
        <v>13</v>
      </c>
      <c r="C21503" s="325" t="s">
        <v>125</v>
      </c>
      <c r="D21503" s="325">
        <v>10</v>
      </c>
      <c r="E21503" s="46">
        <v>31000</v>
      </c>
      <c r="F21503" s="130">
        <f t="shared" si="340"/>
        <v>310000</v>
      </c>
      <c r="G21503" s="86">
        <f>SUM(F21503:F21506)</f>
        <v>1240000</v>
      </c>
    </row>
    <row r="21504" spans="1:7" ht="15.9" customHeight="1">
      <c r="A21504" s="323"/>
      <c r="B21504" s="302" t="s">
        <v>13</v>
      </c>
      <c r="C21504" s="325" t="s">
        <v>22</v>
      </c>
      <c r="D21504" s="325">
        <v>10</v>
      </c>
      <c r="E21504" s="46">
        <v>31000</v>
      </c>
      <c r="F21504" s="130">
        <f t="shared" si="340"/>
        <v>310000</v>
      </c>
      <c r="G21504" s="69"/>
    </row>
    <row r="21505" spans="1:9" ht="15.9" customHeight="1">
      <c r="A21505" s="323"/>
      <c r="B21505" s="302" t="s">
        <v>13</v>
      </c>
      <c r="C21505" s="325" t="s">
        <v>60</v>
      </c>
      <c r="D21505" s="325">
        <v>10</v>
      </c>
      <c r="E21505" s="46">
        <v>31000</v>
      </c>
      <c r="F21505" s="130">
        <f t="shared" si="340"/>
        <v>310000</v>
      </c>
      <c r="G21505" s="69"/>
    </row>
    <row r="21506" spans="1:9" ht="15.9" customHeight="1">
      <c r="A21506" s="323"/>
      <c r="B21506" s="302" t="s">
        <v>13</v>
      </c>
      <c r="C21506" s="325" t="s">
        <v>2685</v>
      </c>
      <c r="D21506" s="325">
        <v>10</v>
      </c>
      <c r="E21506" s="46">
        <v>31000</v>
      </c>
      <c r="F21506" s="130">
        <f t="shared" si="340"/>
        <v>310000</v>
      </c>
      <c r="G21506" s="69"/>
    </row>
    <row r="21507" spans="1:9" ht="15.9" customHeight="1">
      <c r="A21507" s="323"/>
      <c r="B21507" s="302"/>
      <c r="C21507" s="325"/>
      <c r="D21507" s="325"/>
      <c r="E21507" s="46"/>
      <c r="F21507" s="130">
        <f t="shared" si="340"/>
        <v>0</v>
      </c>
      <c r="G21507" s="69"/>
    </row>
    <row r="21508" spans="1:9" ht="15.9" customHeight="1">
      <c r="A21508" s="533" t="s">
        <v>916</v>
      </c>
      <c r="B21508" s="440" t="s">
        <v>31</v>
      </c>
      <c r="C21508" s="382" t="s">
        <v>14</v>
      </c>
      <c r="D21508" s="382">
        <v>305</v>
      </c>
      <c r="E21508" s="59">
        <v>35500</v>
      </c>
      <c r="F21508" s="132">
        <f t="shared" si="340"/>
        <v>10827500</v>
      </c>
      <c r="G21508" s="125">
        <f>F21508</f>
        <v>10827500</v>
      </c>
    </row>
    <row r="21509" spans="1:9" ht="18" customHeight="1">
      <c r="A21509" s="526"/>
      <c r="B21509" s="435"/>
      <c r="C21509" s="484"/>
      <c r="D21509" s="484"/>
      <c r="E21509" s="113"/>
      <c r="F21509" s="126"/>
      <c r="G21509" s="9"/>
    </row>
    <row r="21510" spans="1:9" ht="18" customHeight="1">
      <c r="A21510" s="537">
        <v>42591</v>
      </c>
      <c r="B21510" s="355"/>
      <c r="C21510" s="491" t="s">
        <v>398</v>
      </c>
      <c r="D21510" s="525"/>
      <c r="F21510" s="127"/>
    </row>
    <row r="21511" spans="1:9" ht="18" customHeight="1">
      <c r="A21511" s="531" t="s">
        <v>3125</v>
      </c>
      <c r="B21511" s="436" t="s">
        <v>134</v>
      </c>
      <c r="C21511" s="494" t="s">
        <v>152</v>
      </c>
      <c r="D21511" s="527">
        <f>SUM(D21512:D21602)</f>
        <v>8510.3000000000011</v>
      </c>
      <c r="E21511" s="166"/>
      <c r="F21511" s="166">
        <f>SUM(F21512:F21602)</f>
        <v>298667900</v>
      </c>
      <c r="G21511" s="166">
        <f>SUM(G21512:G21602)</f>
        <v>298667900</v>
      </c>
    </row>
    <row r="21512" spans="1:9" ht="18" customHeight="1">
      <c r="A21512" s="532" t="s">
        <v>240</v>
      </c>
      <c r="B21512" s="437" t="s">
        <v>363</v>
      </c>
      <c r="C21512" s="487" t="s">
        <v>364</v>
      </c>
      <c r="D21512" s="487">
        <v>100</v>
      </c>
      <c r="E21512" s="42">
        <v>57000</v>
      </c>
      <c r="F21512" s="142">
        <f>E21512*D21512</f>
        <v>5700000</v>
      </c>
      <c r="G21512" s="85">
        <f>F21512</f>
        <v>5700000</v>
      </c>
      <c r="H21512" s="277" t="s">
        <v>2474</v>
      </c>
    </row>
    <row r="21513" spans="1:9" ht="18" customHeight="1">
      <c r="A21513" s="323"/>
      <c r="B21513" s="302"/>
      <c r="C21513" s="325"/>
      <c r="D21513" s="325"/>
      <c r="E21513" s="46"/>
      <c r="F21513" s="391">
        <f t="shared" ref="F21513:F21520" si="341">E21513*D21513</f>
        <v>0</v>
      </c>
      <c r="G21513" s="69"/>
    </row>
    <row r="21514" spans="1:9" ht="18" customHeight="1">
      <c r="A21514" s="323" t="s">
        <v>2451</v>
      </c>
      <c r="B21514" s="302" t="s">
        <v>13</v>
      </c>
      <c r="C21514" s="325" t="s">
        <v>2453</v>
      </c>
      <c r="D21514" s="325">
        <v>30</v>
      </c>
      <c r="E21514" s="46">
        <v>31000</v>
      </c>
      <c r="F21514" s="391">
        <f t="shared" si="341"/>
        <v>930000</v>
      </c>
      <c r="G21514" s="86">
        <f>F21514</f>
        <v>930000</v>
      </c>
    </row>
    <row r="21515" spans="1:9" ht="18" customHeight="1">
      <c r="A21515" s="323"/>
      <c r="B21515" s="302"/>
      <c r="C21515" s="325"/>
      <c r="D21515" s="325"/>
      <c r="E21515" s="46"/>
      <c r="F21515" s="391">
        <f t="shared" si="341"/>
        <v>0</v>
      </c>
      <c r="G21515" s="69"/>
    </row>
    <row r="21516" spans="1:9" ht="18" customHeight="1">
      <c r="A21516" s="323" t="s">
        <v>2432</v>
      </c>
      <c r="B21516" s="444" t="s">
        <v>137</v>
      </c>
      <c r="C21516" s="482" t="s">
        <v>973</v>
      </c>
      <c r="D21516" s="482">
        <v>100</v>
      </c>
      <c r="E21516" s="116">
        <v>40000</v>
      </c>
      <c r="F21516" s="131">
        <f t="shared" si="341"/>
        <v>4000000</v>
      </c>
      <c r="G21516" s="86">
        <f>F21516</f>
        <v>4000000</v>
      </c>
    </row>
    <row r="21517" spans="1:9" ht="18" customHeight="1">
      <c r="A21517" s="579"/>
      <c r="B21517" s="480"/>
      <c r="C21517" s="524"/>
      <c r="D21517" s="524"/>
      <c r="E21517" s="390"/>
      <c r="F21517" s="391">
        <f t="shared" si="341"/>
        <v>0</v>
      </c>
      <c r="G21517" s="427"/>
    </row>
    <row r="21518" spans="1:9" ht="18" customHeight="1">
      <c r="A21518" s="579" t="s">
        <v>2430</v>
      </c>
      <c r="B21518" s="480" t="s">
        <v>13</v>
      </c>
      <c r="C21518" s="524" t="s">
        <v>4040</v>
      </c>
      <c r="D21518" s="524">
        <v>100</v>
      </c>
      <c r="E21518" s="390">
        <v>31000</v>
      </c>
      <c r="F21518" s="391">
        <f t="shared" si="341"/>
        <v>3100000</v>
      </c>
      <c r="G21518" s="427">
        <f>F21518</f>
        <v>3100000</v>
      </c>
    </row>
    <row r="21519" spans="1:9" ht="18" customHeight="1">
      <c r="A21519" s="579"/>
      <c r="B21519" s="480"/>
      <c r="C21519" s="524"/>
      <c r="D21519" s="524"/>
      <c r="E21519" s="390"/>
      <c r="F21519" s="391">
        <f t="shared" si="341"/>
        <v>0</v>
      </c>
      <c r="G21519" s="392"/>
    </row>
    <row r="21520" spans="1:9" ht="18" customHeight="1">
      <c r="A21520" s="323" t="s">
        <v>2341</v>
      </c>
      <c r="B21520" s="444" t="s">
        <v>363</v>
      </c>
      <c r="C21520" s="482" t="s">
        <v>364</v>
      </c>
      <c r="D21520" s="482">
        <v>73</v>
      </c>
      <c r="E21520" s="116">
        <v>57000</v>
      </c>
      <c r="F21520" s="131">
        <f t="shared" si="341"/>
        <v>4161000</v>
      </c>
      <c r="G21520" s="86">
        <f>SUM(F21520:F21523)</f>
        <v>13798400</v>
      </c>
      <c r="H21520" s="263"/>
      <c r="I21520" s="393" t="s">
        <v>3275</v>
      </c>
    </row>
    <row r="21521" spans="1:9" ht="18" customHeight="1">
      <c r="A21521" s="323"/>
      <c r="B21521" s="444" t="s">
        <v>137</v>
      </c>
      <c r="C21521" s="482" t="s">
        <v>862</v>
      </c>
      <c r="D21521" s="482">
        <v>102.3</v>
      </c>
      <c r="E21521" s="116">
        <v>38000</v>
      </c>
      <c r="F21521" s="131">
        <f t="shared" si="340"/>
        <v>3887400</v>
      </c>
      <c r="G21521" s="69"/>
      <c r="H21521" s="263"/>
      <c r="I21521" s="576" t="s">
        <v>2514</v>
      </c>
    </row>
    <row r="21522" spans="1:9" ht="18" customHeight="1">
      <c r="A21522" s="323"/>
      <c r="B21522" s="444" t="s">
        <v>137</v>
      </c>
      <c r="C21522" s="482" t="s">
        <v>637</v>
      </c>
      <c r="D21522" s="482">
        <v>100</v>
      </c>
      <c r="E21522" s="116">
        <v>38500</v>
      </c>
      <c r="F21522" s="131">
        <f t="shared" si="340"/>
        <v>3850000</v>
      </c>
      <c r="G21522" s="69"/>
      <c r="H21522" s="263"/>
      <c r="I21522" s="576" t="s">
        <v>2514</v>
      </c>
    </row>
    <row r="21523" spans="1:9" ht="18" customHeight="1">
      <c r="A21523" s="323"/>
      <c r="B21523" s="444" t="s">
        <v>137</v>
      </c>
      <c r="C21523" s="482" t="s">
        <v>702</v>
      </c>
      <c r="D21523" s="482">
        <v>50</v>
      </c>
      <c r="E21523" s="116">
        <v>38000</v>
      </c>
      <c r="F21523" s="131">
        <f t="shared" si="340"/>
        <v>1900000</v>
      </c>
      <c r="G21523" s="69"/>
      <c r="H21523" s="263"/>
      <c r="I21523" s="576" t="s">
        <v>2514</v>
      </c>
    </row>
    <row r="21524" spans="1:9" ht="18" customHeight="1">
      <c r="A21524" s="323"/>
      <c r="B21524" s="302"/>
      <c r="C21524" s="325"/>
      <c r="D21524" s="325"/>
      <c r="E21524" s="46"/>
      <c r="F21524" s="130">
        <f t="shared" si="340"/>
        <v>0</v>
      </c>
      <c r="G21524" s="69"/>
      <c r="H21524" s="263"/>
      <c r="I21524" s="277"/>
    </row>
    <row r="21525" spans="1:9" ht="18" customHeight="1">
      <c r="A21525" s="323">
        <v>585</v>
      </c>
      <c r="B21525" s="302" t="s">
        <v>13</v>
      </c>
      <c r="C21525" s="325" t="s">
        <v>59</v>
      </c>
      <c r="D21525" s="325">
        <v>50</v>
      </c>
      <c r="E21525" s="46">
        <v>31000</v>
      </c>
      <c r="F21525" s="130">
        <f t="shared" si="340"/>
        <v>1550000</v>
      </c>
      <c r="G21525" s="86">
        <f>SUM(F21525:F21529)</f>
        <v>3100000</v>
      </c>
      <c r="H21525" s="263"/>
      <c r="I21525" s="277"/>
    </row>
    <row r="21526" spans="1:9" ht="18" customHeight="1">
      <c r="A21526" s="323"/>
      <c r="B21526" s="302" t="s">
        <v>13</v>
      </c>
      <c r="C21526" s="325" t="s">
        <v>46</v>
      </c>
      <c r="D21526" s="325">
        <v>10</v>
      </c>
      <c r="E21526" s="46">
        <v>31000</v>
      </c>
      <c r="F21526" s="130">
        <f t="shared" si="340"/>
        <v>310000</v>
      </c>
      <c r="G21526" s="69"/>
      <c r="H21526" s="263"/>
    </row>
    <row r="21527" spans="1:9" ht="18" customHeight="1">
      <c r="A21527" s="323"/>
      <c r="B21527" s="302" t="s">
        <v>13</v>
      </c>
      <c r="C21527" s="325" t="s">
        <v>2317</v>
      </c>
      <c r="D21527" s="325">
        <v>10</v>
      </c>
      <c r="E21527" s="46">
        <v>31000</v>
      </c>
      <c r="F21527" s="130">
        <f t="shared" si="340"/>
        <v>310000</v>
      </c>
      <c r="G21527" s="69"/>
    </row>
    <row r="21528" spans="1:9" ht="18" customHeight="1">
      <c r="A21528" s="323"/>
      <c r="B21528" s="302" t="s">
        <v>13</v>
      </c>
      <c r="C21528" s="325" t="s">
        <v>126</v>
      </c>
      <c r="D21528" s="325">
        <v>10</v>
      </c>
      <c r="E21528" s="46">
        <v>31000</v>
      </c>
      <c r="F21528" s="130">
        <f t="shared" si="340"/>
        <v>310000</v>
      </c>
      <c r="G21528" s="69"/>
      <c r="I21528" s="277"/>
    </row>
    <row r="21529" spans="1:9" ht="18" customHeight="1">
      <c r="A21529" s="323"/>
      <c r="B21529" s="302" t="s">
        <v>13</v>
      </c>
      <c r="C21529" s="325" t="s">
        <v>45</v>
      </c>
      <c r="D21529" s="325">
        <v>20</v>
      </c>
      <c r="E21529" s="46">
        <v>31000</v>
      </c>
      <c r="F21529" s="130">
        <f t="shared" si="340"/>
        <v>620000</v>
      </c>
      <c r="G21529" s="69"/>
      <c r="H21529" s="263"/>
      <c r="I21529" s="277"/>
    </row>
    <row r="21530" spans="1:9" ht="18" customHeight="1">
      <c r="A21530" s="323"/>
      <c r="B21530" s="302"/>
      <c r="C21530" s="325"/>
      <c r="D21530" s="325"/>
      <c r="E21530" s="46"/>
      <c r="F21530" s="130">
        <f t="shared" si="340"/>
        <v>0</v>
      </c>
      <c r="G21530" s="69"/>
      <c r="H21530" s="263"/>
      <c r="I21530" s="277"/>
    </row>
    <row r="21531" spans="1:9" ht="18" customHeight="1">
      <c r="A21531" s="323" t="s">
        <v>245</v>
      </c>
      <c r="B21531" s="573" t="s">
        <v>4033</v>
      </c>
      <c r="C21531" s="572"/>
      <c r="D21531" s="572">
        <v>-236.5</v>
      </c>
      <c r="E21531" s="54">
        <v>20000</v>
      </c>
      <c r="F21531" s="140">
        <f t="shared" si="340"/>
        <v>-4730000</v>
      </c>
      <c r="G21531" s="86">
        <f>F21531</f>
        <v>-4730000</v>
      </c>
      <c r="I21531" s="321" t="s">
        <v>4034</v>
      </c>
    </row>
    <row r="21532" spans="1:9" ht="18" customHeight="1">
      <c r="A21532" s="323"/>
      <c r="B21532" s="302"/>
      <c r="C21532" s="325"/>
      <c r="D21532" s="325"/>
      <c r="E21532" s="46"/>
      <c r="F21532" s="130">
        <f t="shared" si="340"/>
        <v>0</v>
      </c>
      <c r="G21532" s="69"/>
      <c r="I21532" s="321"/>
    </row>
    <row r="21533" spans="1:9" ht="18" customHeight="1">
      <c r="A21533" s="323" t="s">
        <v>316</v>
      </c>
      <c r="B21533" s="573" t="s">
        <v>4035</v>
      </c>
      <c r="C21533" s="572"/>
      <c r="D21533" s="572">
        <v>-150</v>
      </c>
      <c r="E21533" s="54">
        <v>20000</v>
      </c>
      <c r="F21533" s="140">
        <f t="shared" si="340"/>
        <v>-3000000</v>
      </c>
      <c r="G21533" s="86">
        <f>F21533</f>
        <v>-3000000</v>
      </c>
      <c r="I21533" s="284">
        <v>42590</v>
      </c>
    </row>
    <row r="21534" spans="1:9" ht="18" customHeight="1">
      <c r="A21534" s="323"/>
      <c r="B21534" s="573"/>
      <c r="C21534" s="572"/>
      <c r="D21534" s="572"/>
      <c r="E21534" s="54"/>
      <c r="F21534" s="130">
        <f t="shared" si="340"/>
        <v>0</v>
      </c>
      <c r="G21534" s="69"/>
    </row>
    <row r="21535" spans="1:9" ht="18" customHeight="1">
      <c r="A21535" s="458" t="s">
        <v>2458</v>
      </c>
      <c r="B21535" s="573" t="s">
        <v>1508</v>
      </c>
      <c r="C21535" s="572" t="s">
        <v>185</v>
      </c>
      <c r="D21535" s="572">
        <v>-30.3</v>
      </c>
      <c r="E21535" s="54">
        <v>35000</v>
      </c>
      <c r="F21535" s="140">
        <f t="shared" si="340"/>
        <v>-1060500</v>
      </c>
      <c r="G21535" s="86">
        <f>SUM(F21535:F21545)</f>
        <v>51163000</v>
      </c>
      <c r="I21535" s="284">
        <v>42590</v>
      </c>
    </row>
    <row r="21536" spans="1:9" ht="18" customHeight="1">
      <c r="A21536" s="323"/>
      <c r="B21536" s="573" t="s">
        <v>1508</v>
      </c>
      <c r="C21536" s="572" t="s">
        <v>444</v>
      </c>
      <c r="D21536" s="572">
        <v>-5.2</v>
      </c>
      <c r="E21536" s="54">
        <v>35000</v>
      </c>
      <c r="F21536" s="140">
        <f t="shared" si="340"/>
        <v>-182000</v>
      </c>
      <c r="G21536" s="69"/>
      <c r="I21536" s="284">
        <v>42590</v>
      </c>
    </row>
    <row r="21537" spans="1:9" ht="18" customHeight="1">
      <c r="A21537" s="323"/>
      <c r="B21537" s="573" t="s">
        <v>1508</v>
      </c>
      <c r="C21537" s="572" t="s">
        <v>446</v>
      </c>
      <c r="D21537" s="572">
        <v>-13.5</v>
      </c>
      <c r="E21537" s="54">
        <v>35000</v>
      </c>
      <c r="F21537" s="140">
        <f t="shared" si="340"/>
        <v>-472500</v>
      </c>
      <c r="G21537" s="69"/>
      <c r="I21537" s="284">
        <v>42590</v>
      </c>
    </row>
    <row r="21538" spans="1:9" ht="18" customHeight="1">
      <c r="A21538" s="323"/>
      <c r="B21538" s="302" t="s">
        <v>23</v>
      </c>
      <c r="C21538" s="325" t="s">
        <v>158</v>
      </c>
      <c r="D21538" s="325">
        <v>104</v>
      </c>
      <c r="E21538" s="46">
        <v>33000</v>
      </c>
      <c r="F21538" s="130">
        <f t="shared" si="340"/>
        <v>3432000</v>
      </c>
      <c r="G21538" s="69"/>
      <c r="I21538" s="284"/>
    </row>
    <row r="21539" spans="1:9" ht="18" customHeight="1">
      <c r="A21539" s="323"/>
      <c r="B21539" s="302" t="s">
        <v>31</v>
      </c>
      <c r="C21539" s="325" t="s">
        <v>370</v>
      </c>
      <c r="D21539" s="325">
        <v>51.9</v>
      </c>
      <c r="E21539" s="46">
        <v>35500</v>
      </c>
      <c r="F21539" s="130">
        <f t="shared" si="340"/>
        <v>1842450</v>
      </c>
      <c r="G21539" s="69"/>
      <c r="I21539" s="284"/>
    </row>
    <row r="21540" spans="1:9" ht="18" customHeight="1">
      <c r="A21540" s="323"/>
      <c r="B21540" s="302" t="s">
        <v>31</v>
      </c>
      <c r="C21540" s="325" t="s">
        <v>281</v>
      </c>
      <c r="D21540" s="325">
        <v>261.7</v>
      </c>
      <c r="E21540" s="46">
        <v>33500</v>
      </c>
      <c r="F21540" s="130">
        <f t="shared" si="340"/>
        <v>8766950</v>
      </c>
      <c r="G21540" s="69"/>
      <c r="I21540" s="284"/>
    </row>
    <row r="21541" spans="1:9" ht="18" customHeight="1">
      <c r="A21541" s="323"/>
      <c r="B21541" s="302" t="s">
        <v>31</v>
      </c>
      <c r="C21541" s="325" t="s">
        <v>192</v>
      </c>
      <c r="D21541" s="325">
        <v>502.3</v>
      </c>
      <c r="E21541" s="46">
        <v>31000</v>
      </c>
      <c r="F21541" s="130">
        <f t="shared" si="340"/>
        <v>15571300</v>
      </c>
      <c r="G21541" s="69"/>
      <c r="I21541" s="284"/>
    </row>
    <row r="21542" spans="1:9" ht="18" customHeight="1">
      <c r="A21542" s="323"/>
      <c r="B21542" s="302" t="s">
        <v>31</v>
      </c>
      <c r="C21542" s="325" t="s">
        <v>1069</v>
      </c>
      <c r="D21542" s="325">
        <v>497.4</v>
      </c>
      <c r="E21542" s="46">
        <v>31000</v>
      </c>
      <c r="F21542" s="130">
        <f t="shared" si="340"/>
        <v>15419400</v>
      </c>
      <c r="G21542" s="69"/>
      <c r="I21542" s="284"/>
    </row>
    <row r="21543" spans="1:9" ht="18" customHeight="1">
      <c r="A21543" s="323"/>
      <c r="B21543" s="302" t="s">
        <v>31</v>
      </c>
      <c r="C21543" s="325" t="s">
        <v>880</v>
      </c>
      <c r="D21543" s="325">
        <v>200</v>
      </c>
      <c r="E21543" s="46">
        <v>32500</v>
      </c>
      <c r="F21543" s="130">
        <f t="shared" si="340"/>
        <v>6500000</v>
      </c>
      <c r="G21543" s="69"/>
      <c r="I21543" s="284"/>
    </row>
    <row r="21544" spans="1:9" ht="18" customHeight="1">
      <c r="A21544" s="622" t="s">
        <v>4036</v>
      </c>
      <c r="B21544" s="622"/>
      <c r="C21544" s="572" t="s">
        <v>192</v>
      </c>
      <c r="D21544" s="572">
        <v>-8.4</v>
      </c>
      <c r="E21544" s="54">
        <v>30250</v>
      </c>
      <c r="F21544" s="140">
        <f t="shared" si="340"/>
        <v>-254100</v>
      </c>
      <c r="G21544" s="69"/>
      <c r="I21544" s="284">
        <v>42590</v>
      </c>
    </row>
    <row r="21545" spans="1:9" ht="18" customHeight="1">
      <c r="A21545" s="323"/>
      <c r="B21545" s="302" t="s">
        <v>31</v>
      </c>
      <c r="C21545" s="325" t="s">
        <v>4025</v>
      </c>
      <c r="D21545" s="325">
        <f>166-116</f>
        <v>50</v>
      </c>
      <c r="E21545" s="580">
        <v>32000</v>
      </c>
      <c r="F21545" s="130">
        <f t="shared" si="340"/>
        <v>1600000</v>
      </c>
      <c r="G21545" s="69"/>
      <c r="I21545" s="284">
        <v>42590</v>
      </c>
    </row>
    <row r="21546" spans="1:9" ht="18" customHeight="1">
      <c r="A21546" s="323"/>
      <c r="B21546" s="302"/>
      <c r="C21546" s="325"/>
      <c r="D21546" s="325"/>
      <c r="E21546" s="46"/>
      <c r="F21546" s="130">
        <f t="shared" si="340"/>
        <v>0</v>
      </c>
      <c r="G21546" s="69"/>
    </row>
    <row r="21547" spans="1:9" ht="18" customHeight="1">
      <c r="A21547" s="323" t="s">
        <v>1433</v>
      </c>
      <c r="B21547" s="302" t="s">
        <v>168</v>
      </c>
      <c r="C21547" s="325" t="s">
        <v>805</v>
      </c>
      <c r="D21547" s="325">
        <v>906.6</v>
      </c>
      <c r="E21547" s="46">
        <v>36000</v>
      </c>
      <c r="F21547" s="130">
        <f t="shared" si="340"/>
        <v>32637600</v>
      </c>
      <c r="G21547" s="86">
        <f>F21547</f>
        <v>32637600</v>
      </c>
    </row>
    <row r="21548" spans="1:9" ht="18" customHeight="1">
      <c r="A21548" s="323"/>
      <c r="B21548" s="302"/>
      <c r="C21548" s="325"/>
      <c r="D21548" s="325"/>
      <c r="E21548" s="46"/>
      <c r="F21548" s="130">
        <f t="shared" si="340"/>
        <v>0</v>
      </c>
      <c r="G21548" s="69"/>
    </row>
    <row r="21549" spans="1:9" ht="18" customHeight="1">
      <c r="A21549" s="323" t="s">
        <v>1843</v>
      </c>
      <c r="B21549" s="302" t="s">
        <v>31</v>
      </c>
      <c r="C21549" s="325" t="s">
        <v>144</v>
      </c>
      <c r="D21549" s="325">
        <v>103.7</v>
      </c>
      <c r="E21549" s="46">
        <v>35500</v>
      </c>
      <c r="F21549" s="130">
        <f t="shared" si="340"/>
        <v>3681350</v>
      </c>
      <c r="G21549" s="86">
        <f>SUM(F21549:F21553)</f>
        <v>20603700</v>
      </c>
      <c r="H21549" s="277" t="s">
        <v>2474</v>
      </c>
    </row>
    <row r="21550" spans="1:9" ht="18" customHeight="1">
      <c r="A21550" s="323"/>
      <c r="B21550" s="302" t="s">
        <v>31</v>
      </c>
      <c r="C21550" s="325" t="s">
        <v>416</v>
      </c>
      <c r="D21550" s="325">
        <v>52</v>
      </c>
      <c r="E21550" s="46">
        <v>35500</v>
      </c>
      <c r="F21550" s="130">
        <f t="shared" si="340"/>
        <v>1846000</v>
      </c>
      <c r="G21550" s="69"/>
    </row>
    <row r="21551" spans="1:9" ht="18" customHeight="1">
      <c r="A21551" s="323"/>
      <c r="B21551" s="302" t="s">
        <v>31</v>
      </c>
      <c r="C21551" s="325" t="s">
        <v>659</v>
      </c>
      <c r="D21551" s="325">
        <v>201.9</v>
      </c>
      <c r="E21551" s="46">
        <v>35500</v>
      </c>
      <c r="F21551" s="130">
        <f t="shared" si="340"/>
        <v>7167450</v>
      </c>
      <c r="G21551" s="69"/>
    </row>
    <row r="21552" spans="1:9" ht="18" customHeight="1">
      <c r="A21552" s="323"/>
      <c r="B21552" s="302" t="s">
        <v>31</v>
      </c>
      <c r="C21552" s="325" t="s">
        <v>2277</v>
      </c>
      <c r="D21552" s="325">
        <v>91.8</v>
      </c>
      <c r="E21552" s="46">
        <v>35500</v>
      </c>
      <c r="F21552" s="130">
        <f t="shared" si="340"/>
        <v>3258900</v>
      </c>
      <c r="G21552" s="69"/>
    </row>
    <row r="21553" spans="1:9" ht="18" customHeight="1">
      <c r="A21553" s="323"/>
      <c r="B21553" s="302" t="s">
        <v>13</v>
      </c>
      <c r="C21553" s="325" t="s">
        <v>1727</v>
      </c>
      <c r="D21553" s="325">
        <v>150</v>
      </c>
      <c r="E21553" s="46">
        <v>31000</v>
      </c>
      <c r="F21553" s="130">
        <f t="shared" si="340"/>
        <v>4650000</v>
      </c>
      <c r="G21553" s="69"/>
    </row>
    <row r="21554" spans="1:9" ht="18" customHeight="1">
      <c r="A21554" s="323"/>
      <c r="B21554" s="302"/>
      <c r="C21554" s="325"/>
      <c r="D21554" s="325"/>
      <c r="E21554" s="46"/>
      <c r="F21554" s="130">
        <f t="shared" si="340"/>
        <v>0</v>
      </c>
      <c r="G21554" s="69"/>
    </row>
    <row r="21555" spans="1:9" ht="18" customHeight="1">
      <c r="A21555" s="323" t="s">
        <v>438</v>
      </c>
      <c r="B21555" s="302" t="s">
        <v>31</v>
      </c>
      <c r="C21555" s="325" t="s">
        <v>4020</v>
      </c>
      <c r="D21555" s="325">
        <v>89.4</v>
      </c>
      <c r="E21555" s="46">
        <v>35000</v>
      </c>
      <c r="F21555" s="130">
        <f t="shared" si="340"/>
        <v>3129000</v>
      </c>
      <c r="G21555" s="86">
        <f>SUM(F21555:F21556)</f>
        <v>5397000</v>
      </c>
      <c r="H21555" s="277" t="s">
        <v>2474</v>
      </c>
    </row>
    <row r="21556" spans="1:9" ht="18" customHeight="1">
      <c r="A21556" s="323"/>
      <c r="B21556" s="302" t="s">
        <v>31</v>
      </c>
      <c r="C21556" s="325" t="s">
        <v>100</v>
      </c>
      <c r="D21556" s="325">
        <v>64.8</v>
      </c>
      <c r="E21556" s="46">
        <v>35000</v>
      </c>
      <c r="F21556" s="130">
        <f t="shared" si="340"/>
        <v>2268000</v>
      </c>
      <c r="G21556" s="69"/>
    </row>
    <row r="21557" spans="1:9" ht="18" customHeight="1">
      <c r="A21557" s="323"/>
      <c r="B21557" s="302"/>
      <c r="C21557" s="325"/>
      <c r="D21557" s="325"/>
      <c r="E21557" s="46"/>
      <c r="F21557" s="130">
        <f t="shared" si="340"/>
        <v>0</v>
      </c>
      <c r="G21557" s="69"/>
    </row>
    <row r="21558" spans="1:9" ht="18" customHeight="1">
      <c r="A21558" s="323" t="s">
        <v>480</v>
      </c>
      <c r="B21558" s="302" t="s">
        <v>23</v>
      </c>
      <c r="C21558" s="325" t="s">
        <v>15</v>
      </c>
      <c r="D21558" s="325">
        <v>106.5</v>
      </c>
      <c r="E21558" s="46">
        <v>34500</v>
      </c>
      <c r="F21558" s="130">
        <f>E21558*D21558</f>
        <v>3674250</v>
      </c>
      <c r="G21558" s="86">
        <f>F21558</f>
        <v>3674250</v>
      </c>
      <c r="H21558" s="277" t="s">
        <v>2474</v>
      </c>
    </row>
    <row r="21559" spans="1:9" ht="18" customHeight="1">
      <c r="A21559" s="323"/>
      <c r="B21559" s="302"/>
      <c r="C21559" s="325"/>
      <c r="D21559" s="325"/>
      <c r="E21559" s="46"/>
      <c r="F21559" s="130">
        <f t="shared" ref="F21559:F21596" si="342">E21559*D21559</f>
        <v>0</v>
      </c>
      <c r="G21559" s="69"/>
    </row>
    <row r="21560" spans="1:9" ht="18" customHeight="1">
      <c r="A21560" s="323" t="s">
        <v>1313</v>
      </c>
      <c r="B21560" s="302" t="s">
        <v>132</v>
      </c>
      <c r="C21560" s="325" t="s">
        <v>224</v>
      </c>
      <c r="D21560" s="325">
        <v>304.89999999999998</v>
      </c>
      <c r="E21560" s="46">
        <v>37500</v>
      </c>
      <c r="F21560" s="130">
        <f t="shared" si="342"/>
        <v>11433750</v>
      </c>
      <c r="G21560" s="86">
        <f>F21560</f>
        <v>11433750</v>
      </c>
      <c r="H21560" s="277" t="s">
        <v>2474</v>
      </c>
    </row>
    <row r="21561" spans="1:9" ht="18" customHeight="1">
      <c r="A21561" s="323"/>
      <c r="B21561" s="302"/>
      <c r="C21561" s="325"/>
      <c r="D21561" s="325"/>
      <c r="E21561" s="46"/>
      <c r="F21561" s="130">
        <f t="shared" si="342"/>
        <v>0</v>
      </c>
      <c r="G21561" s="69"/>
    </row>
    <row r="21562" spans="1:9" ht="18" customHeight="1">
      <c r="A21562" s="323" t="s">
        <v>178</v>
      </c>
      <c r="B21562" s="302" t="s">
        <v>42</v>
      </c>
      <c r="C21562" s="325" t="s">
        <v>75</v>
      </c>
      <c r="D21562" s="325">
        <v>200</v>
      </c>
      <c r="E21562" s="46">
        <v>32500</v>
      </c>
      <c r="F21562" s="130">
        <f t="shared" si="342"/>
        <v>6500000</v>
      </c>
      <c r="G21562" s="86">
        <f>F21562</f>
        <v>6500000</v>
      </c>
      <c r="H21562" s="277" t="s">
        <v>2474</v>
      </c>
    </row>
    <row r="21563" spans="1:9" ht="18" customHeight="1">
      <c r="A21563" s="323"/>
      <c r="B21563" s="302"/>
      <c r="C21563" s="325"/>
      <c r="D21563" s="325"/>
      <c r="E21563" s="46"/>
      <c r="F21563" s="130">
        <f t="shared" si="342"/>
        <v>0</v>
      </c>
      <c r="G21563" s="69"/>
    </row>
    <row r="21564" spans="1:9" ht="18" customHeight="1">
      <c r="A21564" s="323" t="s">
        <v>193</v>
      </c>
      <c r="B21564" s="302" t="s">
        <v>13</v>
      </c>
      <c r="C21564" s="325" t="s">
        <v>3207</v>
      </c>
      <c r="D21564" s="325">
        <v>163.19999999999999</v>
      </c>
      <c r="E21564" s="46">
        <v>32500</v>
      </c>
      <c r="F21564" s="130">
        <f t="shared" si="342"/>
        <v>5304000</v>
      </c>
      <c r="G21564" s="86">
        <f>SUM(F21564:F21565)</f>
        <v>30054000</v>
      </c>
      <c r="H21564" s="277" t="s">
        <v>2474</v>
      </c>
    </row>
    <row r="21565" spans="1:9" ht="18" customHeight="1">
      <c r="A21565" s="323"/>
      <c r="B21565" s="302" t="s">
        <v>13</v>
      </c>
      <c r="C21565" s="325" t="s">
        <v>2283</v>
      </c>
      <c r="D21565" s="325">
        <v>750</v>
      </c>
      <c r="E21565" s="46">
        <v>33000</v>
      </c>
      <c r="F21565" s="130">
        <f t="shared" si="342"/>
        <v>24750000</v>
      </c>
      <c r="G21565" s="69"/>
    </row>
    <row r="21566" spans="1:9" ht="18" customHeight="1">
      <c r="A21566" s="323"/>
      <c r="B21566" s="302"/>
      <c r="C21566" s="325"/>
      <c r="D21566" s="325"/>
      <c r="E21566" s="46"/>
      <c r="F21566" s="130">
        <f t="shared" si="342"/>
        <v>0</v>
      </c>
      <c r="G21566" s="69"/>
    </row>
    <row r="21567" spans="1:9" ht="18" customHeight="1">
      <c r="A21567" s="323" t="s">
        <v>2469</v>
      </c>
      <c r="B21567" s="302" t="s">
        <v>31</v>
      </c>
      <c r="C21567" s="325" t="s">
        <v>199</v>
      </c>
      <c r="D21567" s="325">
        <v>102.8</v>
      </c>
      <c r="E21567" s="46">
        <v>36500</v>
      </c>
      <c r="F21567" s="130">
        <f t="shared" si="342"/>
        <v>3752200</v>
      </c>
      <c r="G21567" s="86">
        <f>SUM(F21567:F21569)</f>
        <v>13067800</v>
      </c>
      <c r="H21567" s="277" t="s">
        <v>2474</v>
      </c>
      <c r="I21567" s="280" t="s">
        <v>2520</v>
      </c>
    </row>
    <row r="21568" spans="1:9" ht="18" customHeight="1">
      <c r="A21568" s="323"/>
      <c r="B21568" s="302" t="s">
        <v>31</v>
      </c>
      <c r="C21568" s="325">
        <v>14.22</v>
      </c>
      <c r="D21568" s="325">
        <v>150</v>
      </c>
      <c r="E21568" s="46">
        <v>36500</v>
      </c>
      <c r="F21568" s="130">
        <f t="shared" si="342"/>
        <v>5475000</v>
      </c>
      <c r="G21568" s="69"/>
      <c r="I21568" s="280" t="s">
        <v>2520</v>
      </c>
    </row>
    <row r="21569" spans="1:9" ht="18" customHeight="1">
      <c r="A21569" s="323"/>
      <c r="B21569" s="302" t="s">
        <v>31</v>
      </c>
      <c r="C21569" s="325" t="s">
        <v>201</v>
      </c>
      <c r="D21569" s="325">
        <v>103.8</v>
      </c>
      <c r="E21569" s="46">
        <v>37000</v>
      </c>
      <c r="F21569" s="130">
        <f t="shared" si="342"/>
        <v>3840600</v>
      </c>
      <c r="G21569" s="69"/>
      <c r="I21569" s="280" t="s">
        <v>2520</v>
      </c>
    </row>
    <row r="21570" spans="1:9" ht="18" customHeight="1">
      <c r="A21570" s="323"/>
      <c r="B21570" s="302"/>
      <c r="C21570" s="325"/>
      <c r="D21570" s="325"/>
      <c r="E21570" s="46"/>
      <c r="F21570" s="130">
        <f t="shared" si="342"/>
        <v>0</v>
      </c>
      <c r="G21570" s="69"/>
    </row>
    <row r="21571" spans="1:9" ht="18" customHeight="1">
      <c r="A21571" s="323" t="s">
        <v>330</v>
      </c>
      <c r="B21571" s="302" t="s">
        <v>13</v>
      </c>
      <c r="C21571" s="325" t="s">
        <v>715</v>
      </c>
      <c r="D21571" s="325">
        <v>71.400000000000006</v>
      </c>
      <c r="E21571" s="46">
        <v>31000</v>
      </c>
      <c r="F21571" s="130">
        <f t="shared" si="342"/>
        <v>2213400</v>
      </c>
      <c r="G21571" s="86">
        <f>SUM(F21571:F21572)</f>
        <v>7960400</v>
      </c>
      <c r="H21571" s="277" t="s">
        <v>2474</v>
      </c>
    </row>
    <row r="21572" spans="1:9" ht="18" customHeight="1">
      <c r="A21572" s="323"/>
      <c r="B21572" s="302" t="s">
        <v>23</v>
      </c>
      <c r="C21572" s="325" t="s">
        <v>852</v>
      </c>
      <c r="D21572" s="325">
        <v>164.2</v>
      </c>
      <c r="E21572" s="46">
        <v>35000</v>
      </c>
      <c r="F21572" s="130">
        <f t="shared" si="342"/>
        <v>5747000</v>
      </c>
      <c r="G21572" s="69"/>
    </row>
    <row r="21573" spans="1:9" ht="18" customHeight="1">
      <c r="A21573" s="323"/>
      <c r="B21573" s="302"/>
      <c r="C21573" s="325"/>
      <c r="D21573" s="325"/>
      <c r="E21573" s="46"/>
      <c r="F21573" s="130">
        <f t="shared" si="342"/>
        <v>0</v>
      </c>
      <c r="G21573" s="69"/>
    </row>
    <row r="21574" spans="1:9" ht="18" customHeight="1">
      <c r="A21574" s="323" t="s">
        <v>2661</v>
      </c>
      <c r="B21574" s="302" t="s">
        <v>13</v>
      </c>
      <c r="C21574" s="325" t="s">
        <v>15</v>
      </c>
      <c r="D21574" s="325">
        <v>10</v>
      </c>
      <c r="E21574" s="46">
        <v>32500</v>
      </c>
      <c r="F21574" s="130">
        <f t="shared" si="342"/>
        <v>325000</v>
      </c>
      <c r="G21574" s="86">
        <f>F21574</f>
        <v>325000</v>
      </c>
      <c r="H21574" s="277" t="s">
        <v>2474</v>
      </c>
    </row>
    <row r="21575" spans="1:9" ht="18" customHeight="1">
      <c r="A21575" s="323"/>
      <c r="B21575" s="302"/>
      <c r="C21575" s="325"/>
      <c r="D21575" s="325"/>
      <c r="E21575" s="46"/>
      <c r="F21575" s="130">
        <f t="shared" si="342"/>
        <v>0</v>
      </c>
      <c r="G21575" s="69"/>
    </row>
    <row r="21576" spans="1:9" ht="18" customHeight="1">
      <c r="A21576" s="323" t="s">
        <v>207</v>
      </c>
      <c r="B21576" s="302" t="s">
        <v>23</v>
      </c>
      <c r="C21576" s="325" t="s">
        <v>848</v>
      </c>
      <c r="D21576" s="325">
        <v>69.5</v>
      </c>
      <c r="E21576" s="46">
        <v>35000</v>
      </c>
      <c r="F21576" s="130">
        <f t="shared" si="342"/>
        <v>2432500</v>
      </c>
      <c r="G21576" s="86">
        <f>F21576</f>
        <v>2432500</v>
      </c>
      <c r="H21576" s="277" t="s">
        <v>2474</v>
      </c>
    </row>
    <row r="21577" spans="1:9" ht="18" customHeight="1">
      <c r="A21577" s="323"/>
      <c r="B21577" s="302"/>
      <c r="C21577" s="325"/>
      <c r="D21577" s="325"/>
      <c r="E21577" s="46"/>
      <c r="F21577" s="130">
        <f t="shared" si="342"/>
        <v>0</v>
      </c>
      <c r="G21577" s="69"/>
    </row>
    <row r="21578" spans="1:9" ht="18" customHeight="1">
      <c r="A21578" s="323" t="s">
        <v>2448</v>
      </c>
      <c r="B21578" s="302" t="s">
        <v>13</v>
      </c>
      <c r="C21578" s="325" t="s">
        <v>958</v>
      </c>
      <c r="D21578" s="325">
        <v>40</v>
      </c>
      <c r="E21578" s="46">
        <v>32500</v>
      </c>
      <c r="F21578" s="130">
        <f t="shared" si="342"/>
        <v>1300000</v>
      </c>
      <c r="G21578" s="86">
        <f>F21578</f>
        <v>1300000</v>
      </c>
      <c r="H21578" s="277" t="s">
        <v>2474</v>
      </c>
    </row>
    <row r="21579" spans="1:9" ht="18" customHeight="1">
      <c r="A21579" s="323"/>
      <c r="B21579" s="302"/>
      <c r="C21579" s="325"/>
      <c r="D21579" s="325"/>
      <c r="E21579" s="46"/>
      <c r="F21579" s="130">
        <f t="shared" si="342"/>
        <v>0</v>
      </c>
      <c r="G21579" s="69"/>
    </row>
    <row r="21580" spans="1:9" ht="18" customHeight="1">
      <c r="A21580" s="323" t="s">
        <v>88</v>
      </c>
      <c r="B21580" s="302" t="s">
        <v>13</v>
      </c>
      <c r="C21580" s="325" t="s">
        <v>124</v>
      </c>
      <c r="D21580" s="325">
        <v>1202.9000000000001</v>
      </c>
      <c r="E21580" s="46">
        <v>30500</v>
      </c>
      <c r="F21580" s="130">
        <f t="shared" si="342"/>
        <v>36688450</v>
      </c>
      <c r="G21580" s="86">
        <f>F21580</f>
        <v>36688450</v>
      </c>
      <c r="H21580" s="277" t="s">
        <v>2474</v>
      </c>
    </row>
    <row r="21581" spans="1:9" ht="18" customHeight="1">
      <c r="A21581" s="323"/>
      <c r="B21581" s="302"/>
      <c r="C21581" s="325"/>
      <c r="D21581" s="325"/>
      <c r="E21581" s="46"/>
      <c r="F21581" s="130">
        <f t="shared" si="342"/>
        <v>0</v>
      </c>
      <c r="G21581" s="69"/>
    </row>
    <row r="21582" spans="1:9" ht="18" customHeight="1">
      <c r="A21582" s="323" t="s">
        <v>1514</v>
      </c>
      <c r="B21582" s="302" t="s">
        <v>13</v>
      </c>
      <c r="C21582" s="325" t="s">
        <v>440</v>
      </c>
      <c r="D21582" s="325">
        <v>61.6</v>
      </c>
      <c r="E21582" s="46">
        <v>31000</v>
      </c>
      <c r="F21582" s="130">
        <f t="shared" si="342"/>
        <v>1909600</v>
      </c>
      <c r="G21582" s="86">
        <f>SUM(F21582:F21583)</f>
        <v>7893600</v>
      </c>
      <c r="H21582" s="277" t="s">
        <v>2474</v>
      </c>
    </row>
    <row r="21583" spans="1:9" ht="18" customHeight="1">
      <c r="A21583" s="323"/>
      <c r="B21583" s="302" t="s">
        <v>23</v>
      </c>
      <c r="C21583" s="325" t="s">
        <v>301</v>
      </c>
      <c r="D21583" s="325">
        <v>176</v>
      </c>
      <c r="E21583" s="46">
        <v>34000</v>
      </c>
      <c r="F21583" s="130">
        <f t="shared" si="342"/>
        <v>5984000</v>
      </c>
      <c r="G21583" s="69"/>
    </row>
    <row r="21584" spans="1:9" ht="18" customHeight="1">
      <c r="A21584" s="323"/>
      <c r="B21584" s="302"/>
      <c r="C21584" s="325"/>
      <c r="D21584" s="325"/>
      <c r="E21584" s="46"/>
      <c r="F21584" s="130">
        <f t="shared" si="342"/>
        <v>0</v>
      </c>
      <c r="G21584" s="69"/>
    </row>
    <row r="21585" spans="1:8" ht="18" customHeight="1">
      <c r="A21585" s="323" t="s">
        <v>2099</v>
      </c>
      <c r="B21585" s="302" t="s">
        <v>23</v>
      </c>
      <c r="C21585" s="325" t="s">
        <v>60</v>
      </c>
      <c r="D21585" s="325">
        <v>158.30000000000001</v>
      </c>
      <c r="E21585" s="46">
        <v>35500</v>
      </c>
      <c r="F21585" s="130">
        <f t="shared" si="342"/>
        <v>5619650</v>
      </c>
      <c r="G21585" s="86">
        <f>SUM(F21585:F21588)</f>
        <v>21289350</v>
      </c>
      <c r="H21585" s="277" t="s">
        <v>2474</v>
      </c>
    </row>
    <row r="21586" spans="1:8" ht="18" customHeight="1">
      <c r="A21586" s="323"/>
      <c r="B21586" s="302" t="s">
        <v>23</v>
      </c>
      <c r="C21586" s="325" t="s">
        <v>14</v>
      </c>
      <c r="D21586" s="325">
        <v>155</v>
      </c>
      <c r="E21586" s="46">
        <v>35500</v>
      </c>
      <c r="F21586" s="130">
        <f t="shared" si="342"/>
        <v>5502500</v>
      </c>
      <c r="G21586" s="69"/>
    </row>
    <row r="21587" spans="1:8" ht="18" customHeight="1">
      <c r="A21587" s="323"/>
      <c r="B21587" s="302" t="s">
        <v>23</v>
      </c>
      <c r="C21587" s="325" t="s">
        <v>67</v>
      </c>
      <c r="D21587" s="325">
        <v>137.4</v>
      </c>
      <c r="E21587" s="46">
        <v>35500</v>
      </c>
      <c r="F21587" s="130">
        <f t="shared" si="342"/>
        <v>4877700</v>
      </c>
      <c r="G21587" s="69"/>
    </row>
    <row r="21588" spans="1:8" ht="18" customHeight="1">
      <c r="A21588" s="323"/>
      <c r="B21588" s="302" t="s">
        <v>31</v>
      </c>
      <c r="C21588" s="325" t="s">
        <v>67</v>
      </c>
      <c r="D21588" s="325">
        <v>149</v>
      </c>
      <c r="E21588" s="46">
        <v>35500</v>
      </c>
      <c r="F21588" s="130">
        <f t="shared" si="342"/>
        <v>5289500</v>
      </c>
      <c r="G21588" s="69"/>
    </row>
    <row r="21589" spans="1:8" ht="18" customHeight="1">
      <c r="A21589" s="323"/>
      <c r="B21589" s="302"/>
      <c r="C21589" s="325"/>
      <c r="D21589" s="325"/>
      <c r="E21589" s="46"/>
      <c r="F21589" s="130">
        <f t="shared" si="342"/>
        <v>0</v>
      </c>
      <c r="G21589" s="69"/>
    </row>
    <row r="21590" spans="1:8" ht="18" customHeight="1">
      <c r="A21590" s="323" t="s">
        <v>2491</v>
      </c>
      <c r="B21590" s="302" t="s">
        <v>23</v>
      </c>
      <c r="C21590" s="325" t="s">
        <v>251</v>
      </c>
      <c r="D21590" s="325">
        <v>140</v>
      </c>
      <c r="E21590" s="46">
        <v>36500</v>
      </c>
      <c r="F21590" s="130">
        <f t="shared" si="342"/>
        <v>5110000</v>
      </c>
      <c r="G21590" s="86">
        <f>F21590</f>
        <v>5110000</v>
      </c>
      <c r="H21590" s="277" t="s">
        <v>2474</v>
      </c>
    </row>
    <row r="21591" spans="1:8" ht="18" customHeight="1">
      <c r="A21591" s="323"/>
      <c r="B21591" s="302"/>
      <c r="C21591" s="325"/>
      <c r="D21591" s="325"/>
      <c r="E21591" s="46"/>
      <c r="F21591" s="130">
        <f t="shared" si="342"/>
        <v>0</v>
      </c>
      <c r="G21591" s="69"/>
    </row>
    <row r="21592" spans="1:8" ht="18" customHeight="1">
      <c r="A21592" s="323" t="s">
        <v>3016</v>
      </c>
      <c r="B21592" s="302" t="s">
        <v>23</v>
      </c>
      <c r="C21592" s="325" t="s">
        <v>4037</v>
      </c>
      <c r="D21592" s="325">
        <v>266.89999999999998</v>
      </c>
      <c r="E21592" s="46">
        <v>33000</v>
      </c>
      <c r="F21592" s="130">
        <f t="shared" si="342"/>
        <v>8807700</v>
      </c>
      <c r="G21592" s="86">
        <f>SUM(F21592:F21593)</f>
        <v>1640200</v>
      </c>
      <c r="H21592" s="277" t="s">
        <v>2474</v>
      </c>
    </row>
    <row r="21593" spans="1:8" ht="18" customHeight="1">
      <c r="A21593" s="323"/>
      <c r="B21593" s="581" t="s">
        <v>4039</v>
      </c>
      <c r="C21593" s="572" t="s">
        <v>3790</v>
      </c>
      <c r="D21593" s="572">
        <v>-305</v>
      </c>
      <c r="E21593" s="54">
        <v>23500</v>
      </c>
      <c r="F21593" s="140">
        <f t="shared" si="342"/>
        <v>-7167500</v>
      </c>
      <c r="G21593" s="69"/>
    </row>
    <row r="21594" spans="1:8" ht="18" customHeight="1">
      <c r="A21594" s="323"/>
      <c r="B21594" s="302"/>
      <c r="C21594" s="325"/>
      <c r="D21594" s="325"/>
      <c r="E21594" s="46"/>
      <c r="F21594" s="130">
        <f t="shared" si="342"/>
        <v>0</v>
      </c>
      <c r="G21594" s="69"/>
    </row>
    <row r="21595" spans="1:8" ht="18" customHeight="1">
      <c r="A21595" s="323" t="s">
        <v>258</v>
      </c>
      <c r="B21595" s="302" t="s">
        <v>23</v>
      </c>
      <c r="C21595" s="325" t="s">
        <v>4038</v>
      </c>
      <c r="D21595" s="325">
        <v>59.2</v>
      </c>
      <c r="E21595" s="46">
        <v>35000</v>
      </c>
      <c r="F21595" s="130">
        <f t="shared" si="342"/>
        <v>2072000</v>
      </c>
      <c r="G21595" s="86">
        <f>F21595</f>
        <v>2072000</v>
      </c>
      <c r="H21595" s="277" t="s">
        <v>2474</v>
      </c>
    </row>
    <row r="21596" spans="1:8" ht="18" customHeight="1">
      <c r="A21596" s="323"/>
      <c r="B21596" s="302"/>
      <c r="C21596" s="325"/>
      <c r="D21596" s="325"/>
      <c r="E21596" s="46"/>
      <c r="F21596" s="130">
        <f t="shared" si="342"/>
        <v>0</v>
      </c>
      <c r="G21596" s="69"/>
    </row>
    <row r="21597" spans="1:8" ht="18" customHeight="1">
      <c r="A21597" s="323" t="s">
        <v>2354</v>
      </c>
      <c r="B21597" s="302" t="s">
        <v>31</v>
      </c>
      <c r="C21597" s="325" t="s">
        <v>3173</v>
      </c>
      <c r="D21597" s="325">
        <v>75.8</v>
      </c>
      <c r="E21597" s="46">
        <v>35500</v>
      </c>
      <c r="F21597" s="130">
        <f t="shared" ref="F21597:F21602" si="343">E21597*D21597</f>
        <v>2690900</v>
      </c>
      <c r="G21597" s="86">
        <f>F21597</f>
        <v>2690900</v>
      </c>
      <c r="H21597" s="277" t="s">
        <v>2474</v>
      </c>
    </row>
    <row r="21598" spans="1:8" ht="18" customHeight="1">
      <c r="A21598" s="323"/>
      <c r="B21598" s="302"/>
      <c r="C21598" s="325"/>
      <c r="D21598" s="325"/>
      <c r="E21598" s="46"/>
      <c r="F21598" s="130">
        <f t="shared" si="343"/>
        <v>0</v>
      </c>
      <c r="G21598" s="69"/>
    </row>
    <row r="21599" spans="1:8" ht="18" customHeight="1">
      <c r="A21599" s="323" t="s">
        <v>2315</v>
      </c>
      <c r="B21599" s="302" t="s">
        <v>23</v>
      </c>
      <c r="C21599" s="325" t="s">
        <v>4041</v>
      </c>
      <c r="D21599" s="325">
        <v>49</v>
      </c>
      <c r="E21599" s="46">
        <v>34000</v>
      </c>
      <c r="F21599" s="130">
        <f t="shared" si="343"/>
        <v>1666000</v>
      </c>
      <c r="G21599" s="86">
        <f>F21599</f>
        <v>1666000</v>
      </c>
      <c r="H21599" s="277" t="s">
        <v>2474</v>
      </c>
    </row>
    <row r="21600" spans="1:8" ht="18" customHeight="1">
      <c r="A21600" s="323"/>
      <c r="B21600" s="302"/>
      <c r="C21600" s="325"/>
      <c r="D21600" s="325"/>
      <c r="E21600" s="46"/>
      <c r="F21600" s="130">
        <f t="shared" si="343"/>
        <v>0</v>
      </c>
      <c r="G21600" s="69"/>
    </row>
    <row r="21601" spans="1:8" ht="18" customHeight="1">
      <c r="A21601" s="323" t="s">
        <v>245</v>
      </c>
      <c r="B21601" s="302" t="s">
        <v>23</v>
      </c>
      <c r="C21601" s="325" t="s">
        <v>222</v>
      </c>
      <c r="D21601" s="325">
        <v>109</v>
      </c>
      <c r="E21601" s="46">
        <v>30000</v>
      </c>
      <c r="F21601" s="130">
        <f t="shared" si="343"/>
        <v>3270000</v>
      </c>
      <c r="G21601" s="86">
        <f>SUM(F21601:F21602)</f>
        <v>10170000</v>
      </c>
      <c r="H21601" s="277" t="s">
        <v>2474</v>
      </c>
    </row>
    <row r="21602" spans="1:8" ht="18" customHeight="1">
      <c r="A21602" s="533"/>
      <c r="B21602" s="440" t="s">
        <v>31</v>
      </c>
      <c r="C21602" s="382" t="s">
        <v>3446</v>
      </c>
      <c r="D21602" s="382">
        <v>200</v>
      </c>
      <c r="E21602" s="59">
        <v>34500</v>
      </c>
      <c r="F21602" s="132">
        <f t="shared" si="343"/>
        <v>6900000</v>
      </c>
      <c r="G21602" s="92"/>
    </row>
    <row r="21603" spans="1:8" ht="18" customHeight="1">
      <c r="A21603" s="526"/>
      <c r="B21603" s="435"/>
      <c r="C21603" s="484"/>
      <c r="D21603" s="484"/>
      <c r="E21603" s="113"/>
      <c r="F21603" s="126"/>
      <c r="G21603" s="9"/>
    </row>
    <row r="21604" spans="1:8" ht="18" customHeight="1">
      <c r="A21604" s="537">
        <v>42592</v>
      </c>
      <c r="B21604" s="355"/>
      <c r="C21604" s="491" t="s">
        <v>398</v>
      </c>
      <c r="D21604" s="525"/>
      <c r="F21604" s="127"/>
    </row>
    <row r="21605" spans="1:8" ht="18" customHeight="1">
      <c r="A21605" s="531" t="s">
        <v>3125</v>
      </c>
      <c r="B21605" s="436" t="s">
        <v>134</v>
      </c>
      <c r="C21605" s="494" t="s">
        <v>152</v>
      </c>
      <c r="D21605" s="527">
        <f>SUM(D21606:D21698)</f>
        <v>11483.4</v>
      </c>
      <c r="E21605" s="166"/>
      <c r="F21605" s="166">
        <f>SUM(F21606:F21698)</f>
        <v>382266400</v>
      </c>
      <c r="G21605" s="166">
        <f>SUM(G21606:G21698)</f>
        <v>382266400</v>
      </c>
    </row>
    <row r="21606" spans="1:8" ht="18" customHeight="1">
      <c r="A21606" s="532" t="s">
        <v>2141</v>
      </c>
      <c r="B21606" s="441" t="s">
        <v>13</v>
      </c>
      <c r="C21606" s="492" t="s">
        <v>25</v>
      </c>
      <c r="D21606" s="492">
        <v>30</v>
      </c>
      <c r="E21606" s="62">
        <v>31000</v>
      </c>
      <c r="F21606" s="139">
        <f t="shared" ref="F21606:F21698" si="344">E21606*D21606</f>
        <v>930000</v>
      </c>
      <c r="G21606" s="85">
        <f>SUM(F21606:F21609)</f>
        <v>2790000</v>
      </c>
    </row>
    <row r="21607" spans="1:8" ht="18" customHeight="1">
      <c r="A21607" s="323"/>
      <c r="B21607" s="302" t="s">
        <v>13</v>
      </c>
      <c r="C21607" s="325" t="s">
        <v>59</v>
      </c>
      <c r="D21607" s="325">
        <v>20</v>
      </c>
      <c r="E21607" s="46">
        <v>31000</v>
      </c>
      <c r="F21607" s="130">
        <f t="shared" si="344"/>
        <v>620000</v>
      </c>
      <c r="G21607" s="69"/>
    </row>
    <row r="21608" spans="1:8" ht="18" customHeight="1">
      <c r="A21608" s="323"/>
      <c r="B21608" s="302" t="s">
        <v>13</v>
      </c>
      <c r="C21608" s="325" t="s">
        <v>60</v>
      </c>
      <c r="D21608" s="325">
        <v>30</v>
      </c>
      <c r="E21608" s="46">
        <v>31000</v>
      </c>
      <c r="F21608" s="130">
        <f t="shared" si="344"/>
        <v>930000</v>
      </c>
      <c r="G21608" s="69"/>
    </row>
    <row r="21609" spans="1:8" ht="18" customHeight="1">
      <c r="A21609" s="323"/>
      <c r="B21609" s="302" t="s">
        <v>13</v>
      </c>
      <c r="C21609" s="325" t="s">
        <v>579</v>
      </c>
      <c r="D21609" s="325">
        <v>10</v>
      </c>
      <c r="E21609" s="46">
        <v>31000</v>
      </c>
      <c r="F21609" s="130">
        <f t="shared" si="344"/>
        <v>310000</v>
      </c>
      <c r="G21609" s="69"/>
    </row>
    <row r="21610" spans="1:8" ht="18" customHeight="1">
      <c r="A21610" s="323"/>
      <c r="B21610" s="302"/>
      <c r="C21610" s="325"/>
      <c r="D21610" s="325"/>
      <c r="E21610" s="46"/>
      <c r="F21610" s="130">
        <f t="shared" si="344"/>
        <v>0</v>
      </c>
      <c r="G21610" s="69"/>
    </row>
    <row r="21611" spans="1:8" ht="18" customHeight="1">
      <c r="A21611" s="323" t="s">
        <v>3188</v>
      </c>
      <c r="B21611" s="302" t="s">
        <v>13</v>
      </c>
      <c r="C21611" s="325" t="s">
        <v>60</v>
      </c>
      <c r="D21611" s="325">
        <v>10</v>
      </c>
      <c r="E21611" s="46">
        <v>31000</v>
      </c>
      <c r="F21611" s="130">
        <f>E21611*D21611</f>
        <v>310000</v>
      </c>
      <c r="G21611" s="86">
        <f>SUM(F21611:F21612)</f>
        <v>620000</v>
      </c>
    </row>
    <row r="21612" spans="1:8" ht="18" customHeight="1">
      <c r="A21612" s="323"/>
      <c r="B21612" s="302" t="s">
        <v>13</v>
      </c>
      <c r="C21612" s="325" t="s">
        <v>75</v>
      </c>
      <c r="D21612" s="325">
        <v>10</v>
      </c>
      <c r="E21612" s="46">
        <v>31000</v>
      </c>
      <c r="F21612" s="130">
        <f>E21612*D21612</f>
        <v>310000</v>
      </c>
      <c r="G21612" s="69"/>
    </row>
    <row r="21613" spans="1:8" ht="18" customHeight="1">
      <c r="A21613" s="323"/>
      <c r="B21613" s="302"/>
      <c r="C21613" s="325"/>
      <c r="D21613" s="325"/>
      <c r="E21613" s="46"/>
      <c r="F21613" s="130">
        <f t="shared" ref="F21613:F21620" si="345">E21613*D21613</f>
        <v>0</v>
      </c>
      <c r="G21613" s="69"/>
    </row>
    <row r="21614" spans="1:8" ht="18" customHeight="1">
      <c r="A21614" s="323" t="s">
        <v>12</v>
      </c>
      <c r="B21614" s="302" t="s">
        <v>31</v>
      </c>
      <c r="C21614" s="325" t="s">
        <v>579</v>
      </c>
      <c r="D21614" s="325">
        <v>55</v>
      </c>
      <c r="E21614" s="46">
        <v>35500</v>
      </c>
      <c r="F21614" s="130">
        <f t="shared" si="345"/>
        <v>1952500</v>
      </c>
      <c r="G21614" s="86">
        <f>F21614</f>
        <v>1952500</v>
      </c>
    </row>
    <row r="21615" spans="1:8" ht="18" customHeight="1">
      <c r="A21615" s="323"/>
      <c r="B21615" s="302"/>
      <c r="C21615" s="325"/>
      <c r="D21615" s="325"/>
      <c r="E21615" s="46"/>
      <c r="F21615" s="130">
        <f t="shared" si="345"/>
        <v>0</v>
      </c>
      <c r="G21615" s="86"/>
    </row>
    <row r="21616" spans="1:8" ht="18" customHeight="1">
      <c r="A21616" s="323" t="s">
        <v>2803</v>
      </c>
      <c r="B21616" s="302" t="s">
        <v>31</v>
      </c>
      <c r="C21616" s="325" t="s">
        <v>631</v>
      </c>
      <c r="D21616" s="325">
        <v>94.6</v>
      </c>
      <c r="E21616" s="46">
        <v>34500</v>
      </c>
      <c r="F21616" s="130">
        <f t="shared" si="345"/>
        <v>3263700</v>
      </c>
      <c r="G21616" s="86">
        <f>F21616</f>
        <v>3263700</v>
      </c>
    </row>
    <row r="21617" spans="1:9" ht="18" customHeight="1">
      <c r="A21617" s="323"/>
      <c r="B21617" s="302"/>
      <c r="C21617" s="325"/>
      <c r="D21617" s="325"/>
      <c r="E21617" s="46"/>
      <c r="F21617" s="130">
        <f t="shared" si="345"/>
        <v>0</v>
      </c>
      <c r="G21617" s="86"/>
    </row>
    <row r="21618" spans="1:9" ht="18" customHeight="1">
      <c r="A21618" s="323" t="s">
        <v>3190</v>
      </c>
      <c r="B21618" s="302" t="s">
        <v>13</v>
      </c>
      <c r="C21618" s="325" t="s">
        <v>19</v>
      </c>
      <c r="D21618" s="325">
        <v>100</v>
      </c>
      <c r="E21618" s="46">
        <v>31000</v>
      </c>
      <c r="F21618" s="130">
        <f t="shared" si="345"/>
        <v>3100000</v>
      </c>
      <c r="G21618" s="86">
        <f>SUM(F21618:F21619)</f>
        <v>6200000</v>
      </c>
    </row>
    <row r="21619" spans="1:9" ht="18" customHeight="1">
      <c r="A21619" s="323"/>
      <c r="B21619" s="302" t="s">
        <v>13</v>
      </c>
      <c r="C21619" s="325" t="s">
        <v>20</v>
      </c>
      <c r="D21619" s="325">
        <v>100</v>
      </c>
      <c r="E21619" s="46">
        <v>31000</v>
      </c>
      <c r="F21619" s="130">
        <f t="shared" si="345"/>
        <v>3100000</v>
      </c>
      <c r="G21619" s="86"/>
    </row>
    <row r="21620" spans="1:9" ht="18" customHeight="1">
      <c r="A21620" s="323"/>
      <c r="B21620" s="302"/>
      <c r="C21620" s="325"/>
      <c r="D21620" s="325"/>
      <c r="E21620" s="46"/>
      <c r="F21620" s="130">
        <f t="shared" si="345"/>
        <v>0</v>
      </c>
      <c r="G21620" s="69"/>
    </row>
    <row r="21621" spans="1:9" ht="18" customHeight="1">
      <c r="A21621" s="323" t="s">
        <v>2430</v>
      </c>
      <c r="B21621" s="302" t="s">
        <v>13</v>
      </c>
      <c r="C21621" s="325" t="s">
        <v>686</v>
      </c>
      <c r="D21621" s="325">
        <v>340</v>
      </c>
      <c r="E21621" s="46">
        <v>31000</v>
      </c>
      <c r="F21621" s="130">
        <f t="shared" si="344"/>
        <v>10540000</v>
      </c>
      <c r="G21621" s="86">
        <f>SUM(F21621:F21622)</f>
        <v>11226200</v>
      </c>
    </row>
    <row r="21622" spans="1:9" ht="18" customHeight="1">
      <c r="A21622" s="323"/>
      <c r="B21622" s="302" t="s">
        <v>31</v>
      </c>
      <c r="C21622" s="325" t="s">
        <v>4047</v>
      </c>
      <c r="D21622" s="325">
        <v>18.8</v>
      </c>
      <c r="E21622" s="46">
        <v>36500</v>
      </c>
      <c r="F21622" s="130">
        <f t="shared" si="344"/>
        <v>686200</v>
      </c>
      <c r="G21622" s="86"/>
    </row>
    <row r="21623" spans="1:9" ht="18" customHeight="1">
      <c r="A21623" s="323"/>
      <c r="B21623" s="302"/>
      <c r="C21623" s="325"/>
      <c r="D21623" s="325"/>
      <c r="E21623" s="46"/>
      <c r="F21623" s="130">
        <f t="shared" si="344"/>
        <v>0</v>
      </c>
      <c r="G21623" s="69"/>
    </row>
    <row r="21624" spans="1:9" ht="18" customHeight="1">
      <c r="A21624" s="323" t="s">
        <v>2305</v>
      </c>
      <c r="B21624" s="302" t="s">
        <v>13</v>
      </c>
      <c r="C21624" s="325" t="s">
        <v>60</v>
      </c>
      <c r="D21624" s="325">
        <v>50</v>
      </c>
      <c r="E21624" s="46">
        <v>31000</v>
      </c>
      <c r="F21624" s="130">
        <f t="shared" si="344"/>
        <v>1550000</v>
      </c>
      <c r="G21624" s="86">
        <f>SUM(F21624:F21627)</f>
        <v>6951000</v>
      </c>
    </row>
    <row r="21625" spans="1:9" ht="18" customHeight="1">
      <c r="A21625" s="323"/>
      <c r="B21625" s="302" t="s">
        <v>233</v>
      </c>
      <c r="C21625" s="325" t="s">
        <v>385</v>
      </c>
      <c r="D21625" s="325">
        <v>30.3</v>
      </c>
      <c r="E21625" s="46">
        <v>37000</v>
      </c>
      <c r="F21625" s="130">
        <f t="shared" si="344"/>
        <v>1121100</v>
      </c>
      <c r="G21625" s="69"/>
    </row>
    <row r="21626" spans="1:9" ht="18" customHeight="1">
      <c r="A21626" s="323"/>
      <c r="B21626" s="302" t="s">
        <v>233</v>
      </c>
      <c r="C21626" s="325" t="s">
        <v>59</v>
      </c>
      <c r="D21626" s="325">
        <v>57.7</v>
      </c>
      <c r="E21626" s="46">
        <v>37000</v>
      </c>
      <c r="F21626" s="130">
        <f t="shared" si="344"/>
        <v>2134900</v>
      </c>
      <c r="G21626" s="69"/>
    </row>
    <row r="21627" spans="1:9" ht="18" customHeight="1">
      <c r="A21627" s="323"/>
      <c r="B21627" s="302" t="s">
        <v>1022</v>
      </c>
      <c r="C21627" s="325" t="s">
        <v>59</v>
      </c>
      <c r="D21627" s="325">
        <v>55</v>
      </c>
      <c r="E21627" s="46">
        <v>39000</v>
      </c>
      <c r="F21627" s="130">
        <f t="shared" si="344"/>
        <v>2145000</v>
      </c>
      <c r="G21627" s="69"/>
    </row>
    <row r="21628" spans="1:9" ht="18" customHeight="1">
      <c r="A21628" s="323"/>
      <c r="B21628" s="302"/>
      <c r="C21628" s="325"/>
      <c r="D21628" s="325"/>
      <c r="E21628" s="46"/>
      <c r="F21628" s="130">
        <f t="shared" si="344"/>
        <v>0</v>
      </c>
      <c r="G21628" s="69"/>
    </row>
    <row r="21629" spans="1:9" ht="18" customHeight="1">
      <c r="A21629" s="323" t="s">
        <v>2273</v>
      </c>
      <c r="B21629" s="444" t="s">
        <v>2591</v>
      </c>
      <c r="C21629" s="482" t="s">
        <v>2701</v>
      </c>
      <c r="D21629" s="482">
        <v>120</v>
      </c>
      <c r="E21629" s="116">
        <v>40000</v>
      </c>
      <c r="F21629" s="131">
        <f t="shared" si="344"/>
        <v>4800000</v>
      </c>
      <c r="G21629" s="86">
        <f>SUM(F21629:F21631)</f>
        <v>7100000</v>
      </c>
    </row>
    <row r="21630" spans="1:9" ht="18" customHeight="1">
      <c r="A21630" s="323"/>
      <c r="B21630" s="444" t="s">
        <v>137</v>
      </c>
      <c r="C21630" s="482" t="s">
        <v>1004</v>
      </c>
      <c r="D21630" s="482">
        <v>40</v>
      </c>
      <c r="E21630" s="116">
        <v>38500</v>
      </c>
      <c r="F21630" s="131">
        <f t="shared" si="344"/>
        <v>1540000</v>
      </c>
      <c r="G21630" s="69"/>
      <c r="I21630" s="280" t="s">
        <v>3904</v>
      </c>
    </row>
    <row r="21631" spans="1:9" ht="18" customHeight="1">
      <c r="A21631" s="323"/>
      <c r="B21631" s="444" t="s">
        <v>137</v>
      </c>
      <c r="C21631" s="482" t="s">
        <v>529</v>
      </c>
      <c r="D21631" s="482">
        <v>20</v>
      </c>
      <c r="E21631" s="116">
        <v>38000</v>
      </c>
      <c r="F21631" s="131">
        <f t="shared" si="344"/>
        <v>760000</v>
      </c>
      <c r="G21631" s="69"/>
      <c r="I21631" s="280" t="s">
        <v>3904</v>
      </c>
    </row>
    <row r="21632" spans="1:9" ht="18" customHeight="1">
      <c r="A21632" s="323"/>
      <c r="B21632" s="302"/>
      <c r="C21632" s="325"/>
      <c r="D21632" s="325"/>
      <c r="E21632" s="46"/>
      <c r="F21632" s="130">
        <f t="shared" si="344"/>
        <v>0</v>
      </c>
      <c r="G21632" s="69"/>
    </row>
    <row r="21633" spans="1:8" ht="18" customHeight="1">
      <c r="A21633" s="323" t="s">
        <v>193</v>
      </c>
      <c r="B21633" s="302" t="s">
        <v>13</v>
      </c>
      <c r="C21633" s="325" t="s">
        <v>4042</v>
      </c>
      <c r="D21633" s="325">
        <v>15</v>
      </c>
      <c r="E21633" s="46">
        <v>32500</v>
      </c>
      <c r="F21633" s="130">
        <f t="shared" si="344"/>
        <v>487500</v>
      </c>
      <c r="G21633" s="86">
        <f>SUM(F21633:F21635)</f>
        <v>45366000</v>
      </c>
      <c r="H21633" s="277" t="s">
        <v>2474</v>
      </c>
    </row>
    <row r="21634" spans="1:8" ht="18" customHeight="1">
      <c r="A21634" s="323"/>
      <c r="B21634" s="302" t="s">
        <v>13</v>
      </c>
      <c r="C21634" s="325" t="s">
        <v>244</v>
      </c>
      <c r="D21634" s="325">
        <v>253.8</v>
      </c>
      <c r="E21634" s="46">
        <v>32500</v>
      </c>
      <c r="F21634" s="130">
        <f t="shared" si="344"/>
        <v>8248500</v>
      </c>
      <c r="G21634" s="86"/>
    </row>
    <row r="21635" spans="1:8" ht="18" customHeight="1">
      <c r="A21635" s="323"/>
      <c r="B21635" s="302" t="s">
        <v>13</v>
      </c>
      <c r="C21635" s="325" t="s">
        <v>2283</v>
      </c>
      <c r="D21635" s="325">
        <v>1110</v>
      </c>
      <c r="E21635" s="46">
        <v>33000</v>
      </c>
      <c r="F21635" s="130">
        <f t="shared" si="344"/>
        <v>36630000</v>
      </c>
      <c r="G21635" s="86"/>
    </row>
    <row r="21636" spans="1:8" ht="18" customHeight="1">
      <c r="A21636" s="323"/>
      <c r="B21636" s="302"/>
      <c r="C21636" s="325"/>
      <c r="D21636" s="325"/>
      <c r="E21636" s="46"/>
      <c r="F21636" s="130">
        <f t="shared" si="344"/>
        <v>0</v>
      </c>
      <c r="G21636" s="69"/>
    </row>
    <row r="21637" spans="1:8" ht="18" customHeight="1">
      <c r="A21637" s="323" t="s">
        <v>2300</v>
      </c>
      <c r="B21637" s="302" t="s">
        <v>13</v>
      </c>
      <c r="C21637" s="325" t="s">
        <v>57</v>
      </c>
      <c r="D21637" s="325">
        <v>50</v>
      </c>
      <c r="E21637" s="46">
        <v>31000</v>
      </c>
      <c r="F21637" s="130">
        <f t="shared" si="344"/>
        <v>1550000</v>
      </c>
      <c r="G21637" s="86">
        <f>SUM(F21637:F21638)</f>
        <v>3100000</v>
      </c>
    </row>
    <row r="21638" spans="1:8" ht="18" customHeight="1">
      <c r="A21638" s="323"/>
      <c r="B21638" s="302" t="s">
        <v>13</v>
      </c>
      <c r="C21638" s="325" t="s">
        <v>45</v>
      </c>
      <c r="D21638" s="325">
        <v>50</v>
      </c>
      <c r="E21638" s="46">
        <v>31000</v>
      </c>
      <c r="F21638" s="130">
        <f t="shared" si="344"/>
        <v>1550000</v>
      </c>
      <c r="G21638" s="69"/>
    </row>
    <row r="21639" spans="1:8" ht="18" customHeight="1">
      <c r="A21639" s="323"/>
      <c r="B21639" s="302"/>
      <c r="C21639" s="325"/>
      <c r="D21639" s="325"/>
      <c r="E21639" s="46"/>
      <c r="F21639" s="130">
        <f t="shared" si="344"/>
        <v>0</v>
      </c>
      <c r="G21639" s="69"/>
    </row>
    <row r="21640" spans="1:8" ht="18" customHeight="1">
      <c r="A21640" s="323" t="s">
        <v>2492</v>
      </c>
      <c r="B21640" s="444" t="s">
        <v>923</v>
      </c>
      <c r="C21640" s="482" t="s">
        <v>46</v>
      </c>
      <c r="D21640" s="482">
        <v>195.8</v>
      </c>
      <c r="E21640" s="116">
        <v>40500</v>
      </c>
      <c r="F21640" s="131">
        <f t="shared" si="344"/>
        <v>7929900</v>
      </c>
      <c r="G21640" s="86">
        <f>F21640</f>
        <v>7929900</v>
      </c>
    </row>
    <row r="21641" spans="1:8" ht="18" customHeight="1">
      <c r="A21641" s="323"/>
      <c r="B21641" s="302"/>
      <c r="C21641" s="325"/>
      <c r="D21641" s="325"/>
      <c r="E21641" s="46"/>
      <c r="F21641" s="130">
        <f t="shared" si="344"/>
        <v>0</v>
      </c>
      <c r="G21641" s="69"/>
    </row>
    <row r="21642" spans="1:8" ht="18" customHeight="1">
      <c r="A21642" s="323" t="s">
        <v>2448</v>
      </c>
      <c r="B21642" s="302" t="s">
        <v>31</v>
      </c>
      <c r="C21642" s="325" t="s">
        <v>225</v>
      </c>
      <c r="D21642" s="325">
        <v>195</v>
      </c>
      <c r="E21642" s="46">
        <v>35500</v>
      </c>
      <c r="F21642" s="130">
        <f t="shared" si="344"/>
        <v>6922500</v>
      </c>
      <c r="G21642" s="86">
        <f>SUM(F21642:F21645)</f>
        <v>21601350</v>
      </c>
      <c r="H21642" s="277" t="s">
        <v>2474</v>
      </c>
    </row>
    <row r="21643" spans="1:8" ht="18" customHeight="1">
      <c r="A21643" s="323"/>
      <c r="B21643" s="302" t="s">
        <v>31</v>
      </c>
      <c r="C21643" s="325" t="s">
        <v>725</v>
      </c>
      <c r="D21643" s="325">
        <v>195</v>
      </c>
      <c r="E21643" s="46">
        <v>35500</v>
      </c>
      <c r="F21643" s="130">
        <f t="shared" si="344"/>
        <v>6922500</v>
      </c>
      <c r="G21643" s="86"/>
    </row>
    <row r="21644" spans="1:8" ht="18" customHeight="1">
      <c r="A21644" s="323"/>
      <c r="B21644" s="444" t="s">
        <v>16</v>
      </c>
      <c r="C21644" s="482" t="s">
        <v>3390</v>
      </c>
      <c r="D21644" s="482">
        <v>100</v>
      </c>
      <c r="E21644" s="116">
        <v>41500</v>
      </c>
      <c r="F21644" s="131">
        <f t="shared" si="344"/>
        <v>4150000</v>
      </c>
      <c r="G21644" s="86"/>
    </row>
    <row r="21645" spans="1:8" ht="18" customHeight="1">
      <c r="A21645" s="323"/>
      <c r="B21645" s="444" t="s">
        <v>16</v>
      </c>
      <c r="C21645" s="482" t="s">
        <v>3147</v>
      </c>
      <c r="D21645" s="482">
        <v>91.3</v>
      </c>
      <c r="E21645" s="116">
        <v>39500</v>
      </c>
      <c r="F21645" s="131">
        <f t="shared" si="344"/>
        <v>3606350</v>
      </c>
      <c r="G21645" s="86"/>
    </row>
    <row r="21646" spans="1:8" ht="18" customHeight="1">
      <c r="A21646" s="323"/>
      <c r="B21646" s="302"/>
      <c r="C21646" s="325"/>
      <c r="D21646" s="325"/>
      <c r="E21646" s="46"/>
      <c r="F21646" s="130">
        <f t="shared" si="344"/>
        <v>0</v>
      </c>
      <c r="G21646" s="69"/>
    </row>
    <row r="21647" spans="1:8" ht="18" customHeight="1">
      <c r="A21647" s="323" t="s">
        <v>330</v>
      </c>
      <c r="B21647" s="302" t="s">
        <v>31</v>
      </c>
      <c r="C21647" s="325" t="s">
        <v>1057</v>
      </c>
      <c r="D21647" s="325">
        <v>92.4</v>
      </c>
      <c r="E21647" s="46">
        <v>35500</v>
      </c>
      <c r="F21647" s="130">
        <f t="shared" si="344"/>
        <v>3280200</v>
      </c>
      <c r="G21647" s="86">
        <f>SUM(F21647:F21648)</f>
        <v>6780500</v>
      </c>
      <c r="H21647" s="277" t="s">
        <v>2474</v>
      </c>
    </row>
    <row r="21648" spans="1:8" ht="18" customHeight="1">
      <c r="A21648" s="323"/>
      <c r="B21648" s="302" t="s">
        <v>510</v>
      </c>
      <c r="C21648" s="325" t="s">
        <v>511</v>
      </c>
      <c r="D21648" s="325">
        <v>98.6</v>
      </c>
      <c r="E21648" s="46">
        <v>35500</v>
      </c>
      <c r="F21648" s="130">
        <f t="shared" si="344"/>
        <v>3500300</v>
      </c>
      <c r="G21648" s="69"/>
    </row>
    <row r="21649" spans="1:8" ht="18" customHeight="1">
      <c r="A21649" s="323"/>
      <c r="B21649" s="302"/>
      <c r="C21649" s="325"/>
      <c r="D21649" s="325"/>
      <c r="E21649" s="46"/>
      <c r="F21649" s="130">
        <f t="shared" si="344"/>
        <v>0</v>
      </c>
      <c r="G21649" s="69"/>
    </row>
    <row r="21650" spans="1:8" ht="18" customHeight="1">
      <c r="A21650" s="323" t="s">
        <v>316</v>
      </c>
      <c r="B21650" s="302" t="s">
        <v>31</v>
      </c>
      <c r="C21650" s="325" t="s">
        <v>3144</v>
      </c>
      <c r="D21650" s="325">
        <v>97</v>
      </c>
      <c r="E21650" s="46">
        <v>35000</v>
      </c>
      <c r="F21650" s="130">
        <f t="shared" si="344"/>
        <v>3395000</v>
      </c>
      <c r="G21650" s="86">
        <f>SUM(F21650:F21654)</f>
        <v>30499850</v>
      </c>
      <c r="H21650" s="277" t="s">
        <v>2474</v>
      </c>
    </row>
    <row r="21651" spans="1:8" ht="18" customHeight="1">
      <c r="A21651" s="323"/>
      <c r="B21651" s="302" t="s">
        <v>31</v>
      </c>
      <c r="C21651" s="325" t="s">
        <v>799</v>
      </c>
      <c r="D21651" s="325">
        <v>410</v>
      </c>
      <c r="E21651" s="46">
        <v>35000</v>
      </c>
      <c r="F21651" s="130">
        <f t="shared" si="344"/>
        <v>14350000</v>
      </c>
      <c r="G21651" s="69"/>
    </row>
    <row r="21652" spans="1:8" ht="18" customHeight="1">
      <c r="A21652" s="323"/>
      <c r="B21652" s="302" t="s">
        <v>31</v>
      </c>
      <c r="C21652" s="325" t="s">
        <v>2794</v>
      </c>
      <c r="D21652" s="325">
        <v>199.4</v>
      </c>
      <c r="E21652" s="46">
        <v>35000</v>
      </c>
      <c r="F21652" s="130">
        <f t="shared" si="344"/>
        <v>6979000</v>
      </c>
      <c r="G21652" s="69"/>
    </row>
    <row r="21653" spans="1:8" ht="18" customHeight="1">
      <c r="A21653" s="323"/>
      <c r="B21653" s="302" t="s">
        <v>31</v>
      </c>
      <c r="C21653" s="325" t="s">
        <v>339</v>
      </c>
      <c r="D21653" s="325">
        <v>106.5</v>
      </c>
      <c r="E21653" s="46">
        <v>35000</v>
      </c>
      <c r="F21653" s="130">
        <f t="shared" si="344"/>
        <v>3727500</v>
      </c>
      <c r="G21653" s="69"/>
    </row>
    <row r="21654" spans="1:8" ht="18" customHeight="1">
      <c r="A21654" s="323"/>
      <c r="B21654" s="302" t="s">
        <v>135</v>
      </c>
      <c r="C21654" s="325" t="s">
        <v>4043</v>
      </c>
      <c r="D21654" s="325">
        <v>57.7</v>
      </c>
      <c r="E21654" s="46">
        <v>35500</v>
      </c>
      <c r="F21654" s="130">
        <f t="shared" si="344"/>
        <v>2048350</v>
      </c>
      <c r="G21654" s="69"/>
    </row>
    <row r="21655" spans="1:8" ht="18" customHeight="1">
      <c r="A21655" s="323"/>
      <c r="B21655" s="302"/>
      <c r="C21655" s="325"/>
      <c r="D21655" s="325"/>
      <c r="E21655" s="46"/>
      <c r="F21655" s="130">
        <f t="shared" si="344"/>
        <v>0</v>
      </c>
      <c r="G21655" s="69"/>
    </row>
    <row r="21656" spans="1:8" ht="18" customHeight="1">
      <c r="A21656" s="323" t="s">
        <v>2454</v>
      </c>
      <c r="B21656" s="302" t="s">
        <v>13</v>
      </c>
      <c r="C21656" s="325" t="s">
        <v>489</v>
      </c>
      <c r="D21656" s="325">
        <v>40</v>
      </c>
      <c r="E21656" s="46">
        <v>31000</v>
      </c>
      <c r="F21656" s="130">
        <f t="shared" si="344"/>
        <v>1240000</v>
      </c>
      <c r="G21656" s="86">
        <f>SUM(F21656:F21658)</f>
        <v>22561900</v>
      </c>
      <c r="H21656" s="277" t="s">
        <v>2474</v>
      </c>
    </row>
    <row r="21657" spans="1:8" ht="18" customHeight="1">
      <c r="A21657" s="323"/>
      <c r="B21657" s="302" t="s">
        <v>31</v>
      </c>
      <c r="C21657" s="325" t="s">
        <v>4044</v>
      </c>
      <c r="D21657" s="325">
        <v>298.5</v>
      </c>
      <c r="E21657" s="46">
        <v>35000</v>
      </c>
      <c r="F21657" s="130">
        <f t="shared" si="344"/>
        <v>10447500</v>
      </c>
      <c r="G21657" s="69"/>
    </row>
    <row r="21658" spans="1:8" ht="18" customHeight="1">
      <c r="A21658" s="323"/>
      <c r="B21658" s="302" t="s">
        <v>31</v>
      </c>
      <c r="C21658" s="325" t="s">
        <v>4045</v>
      </c>
      <c r="D21658" s="325">
        <v>315.2</v>
      </c>
      <c r="E21658" s="46">
        <v>34500</v>
      </c>
      <c r="F21658" s="130">
        <f t="shared" si="344"/>
        <v>10874400</v>
      </c>
      <c r="G21658" s="69"/>
    </row>
    <row r="21659" spans="1:8" ht="18" customHeight="1">
      <c r="A21659" s="323"/>
      <c r="B21659" s="302"/>
      <c r="C21659" s="325"/>
      <c r="D21659" s="325"/>
      <c r="E21659" s="46"/>
      <c r="F21659" s="130">
        <f t="shared" si="344"/>
        <v>0</v>
      </c>
      <c r="G21659" s="69"/>
    </row>
    <row r="21660" spans="1:8" ht="18" customHeight="1">
      <c r="A21660" s="323" t="s">
        <v>51</v>
      </c>
      <c r="B21660" s="302" t="s">
        <v>13</v>
      </c>
      <c r="C21660" s="325" t="s">
        <v>455</v>
      </c>
      <c r="D21660" s="325">
        <v>650</v>
      </c>
      <c r="E21660" s="46">
        <v>32500</v>
      </c>
      <c r="F21660" s="130">
        <f t="shared" si="344"/>
        <v>21125000</v>
      </c>
      <c r="G21660" s="86">
        <f>SUM(F21660:F21661)</f>
        <v>23269000</v>
      </c>
      <c r="H21660" s="277" t="s">
        <v>2474</v>
      </c>
    </row>
    <row r="21661" spans="1:8" ht="18" customHeight="1">
      <c r="A21661" s="323"/>
      <c r="B21661" s="302" t="s">
        <v>233</v>
      </c>
      <c r="C21661" s="325" t="s">
        <v>581</v>
      </c>
      <c r="D21661" s="325">
        <v>53.6</v>
      </c>
      <c r="E21661" s="46">
        <v>40000</v>
      </c>
      <c r="F21661" s="130">
        <f t="shared" si="344"/>
        <v>2144000</v>
      </c>
      <c r="G21661" s="69"/>
    </row>
    <row r="21662" spans="1:8" ht="18" customHeight="1">
      <c r="A21662" s="323"/>
      <c r="B21662" s="302"/>
      <c r="C21662" s="325"/>
      <c r="D21662" s="325"/>
      <c r="E21662" s="46"/>
      <c r="F21662" s="130">
        <f t="shared" si="344"/>
        <v>0</v>
      </c>
      <c r="G21662" s="69"/>
    </row>
    <row r="21663" spans="1:8" ht="18" customHeight="1">
      <c r="A21663" s="323" t="s">
        <v>1843</v>
      </c>
      <c r="B21663" s="302" t="s">
        <v>31</v>
      </c>
      <c r="C21663" s="325" t="s">
        <v>45</v>
      </c>
      <c r="D21663" s="325">
        <v>53.8</v>
      </c>
      <c r="E21663" s="46">
        <v>35500</v>
      </c>
      <c r="F21663" s="130">
        <f t="shared" si="344"/>
        <v>1909900</v>
      </c>
      <c r="G21663" s="86">
        <f>SUM(F21663:F21672)</f>
        <v>38121250</v>
      </c>
      <c r="H21663" s="277" t="s">
        <v>2474</v>
      </c>
    </row>
    <row r="21664" spans="1:8" ht="18" customHeight="1">
      <c r="A21664" s="323"/>
      <c r="B21664" s="302" t="s">
        <v>31</v>
      </c>
      <c r="C21664" s="325" t="s">
        <v>3545</v>
      </c>
      <c r="D21664" s="325">
        <v>104.5</v>
      </c>
      <c r="E21664" s="46">
        <v>35500</v>
      </c>
      <c r="F21664" s="130">
        <f t="shared" si="344"/>
        <v>3709750</v>
      </c>
      <c r="G21664" s="69"/>
    </row>
    <row r="21665" spans="1:9" ht="18" customHeight="1">
      <c r="A21665" s="323"/>
      <c r="B21665" s="302" t="s">
        <v>31</v>
      </c>
      <c r="C21665" s="325" t="s">
        <v>46</v>
      </c>
      <c r="D21665" s="325">
        <v>54</v>
      </c>
      <c r="E21665" s="46">
        <v>35500</v>
      </c>
      <c r="F21665" s="130">
        <f t="shared" si="344"/>
        <v>1917000</v>
      </c>
      <c r="G21665" s="69"/>
    </row>
    <row r="21666" spans="1:9" ht="18" customHeight="1">
      <c r="A21666" s="323"/>
      <c r="B21666" s="302" t="s">
        <v>31</v>
      </c>
      <c r="C21666" s="325" t="s">
        <v>22</v>
      </c>
      <c r="D21666" s="325">
        <v>103</v>
      </c>
      <c r="E21666" s="46">
        <v>35500</v>
      </c>
      <c r="F21666" s="130">
        <f t="shared" si="344"/>
        <v>3656500</v>
      </c>
      <c r="G21666" s="69"/>
    </row>
    <row r="21667" spans="1:9" ht="18" customHeight="1">
      <c r="A21667" s="323"/>
      <c r="B21667" s="302" t="s">
        <v>31</v>
      </c>
      <c r="C21667" s="325" t="s">
        <v>1093</v>
      </c>
      <c r="D21667" s="325">
        <v>102.8</v>
      </c>
      <c r="E21667" s="46">
        <v>35500</v>
      </c>
      <c r="F21667" s="130">
        <f t="shared" si="344"/>
        <v>3649400</v>
      </c>
      <c r="G21667" s="69"/>
    </row>
    <row r="21668" spans="1:9" ht="18" customHeight="1">
      <c r="A21668" s="323"/>
      <c r="B21668" s="302" t="s">
        <v>31</v>
      </c>
      <c r="C21668" s="325" t="s">
        <v>1377</v>
      </c>
      <c r="D21668" s="325">
        <v>92</v>
      </c>
      <c r="E21668" s="46">
        <v>35500</v>
      </c>
      <c r="F21668" s="130">
        <f t="shared" si="344"/>
        <v>3266000</v>
      </c>
      <c r="G21668" s="69"/>
    </row>
    <row r="21669" spans="1:9" ht="18" customHeight="1">
      <c r="A21669" s="323"/>
      <c r="B21669" s="302" t="s">
        <v>31</v>
      </c>
      <c r="C21669" s="325" t="s">
        <v>14</v>
      </c>
      <c r="D21669" s="325">
        <v>99</v>
      </c>
      <c r="E21669" s="46">
        <v>35500</v>
      </c>
      <c r="F21669" s="130">
        <f t="shared" si="344"/>
        <v>3514500</v>
      </c>
      <c r="G21669" s="69"/>
    </row>
    <row r="21670" spans="1:9" ht="18" customHeight="1">
      <c r="A21670" s="323"/>
      <c r="B21670" s="302" t="s">
        <v>13</v>
      </c>
      <c r="C21670" s="325" t="s">
        <v>1727</v>
      </c>
      <c r="D21670" s="325">
        <v>250</v>
      </c>
      <c r="E21670" s="46">
        <v>31000</v>
      </c>
      <c r="F21670" s="130">
        <f t="shared" si="344"/>
        <v>7750000</v>
      </c>
      <c r="G21670" s="69"/>
    </row>
    <row r="21671" spans="1:9" ht="18" customHeight="1">
      <c r="A21671" s="323"/>
      <c r="B21671" s="302" t="s">
        <v>13</v>
      </c>
      <c r="C21671" s="325" t="s">
        <v>1679</v>
      </c>
      <c r="D21671" s="325">
        <v>202.2</v>
      </c>
      <c r="E21671" s="46">
        <v>31000</v>
      </c>
      <c r="F21671" s="130">
        <f t="shared" si="344"/>
        <v>6268200</v>
      </c>
      <c r="G21671" s="69"/>
    </row>
    <row r="21672" spans="1:9" ht="18" customHeight="1">
      <c r="A21672" s="323"/>
      <c r="B21672" s="302" t="s">
        <v>13</v>
      </c>
      <c r="C21672" s="325" t="s">
        <v>1743</v>
      </c>
      <c r="D21672" s="325">
        <v>80</v>
      </c>
      <c r="E21672" s="46">
        <v>31000</v>
      </c>
      <c r="F21672" s="130">
        <f t="shared" si="344"/>
        <v>2480000</v>
      </c>
      <c r="G21672" s="69"/>
    </row>
    <row r="21673" spans="1:9" ht="18" customHeight="1">
      <c r="A21673" s="323"/>
      <c r="B21673" s="302"/>
      <c r="C21673" s="325"/>
      <c r="D21673" s="325"/>
      <c r="E21673" s="46"/>
      <c r="F21673" s="130">
        <f t="shared" si="344"/>
        <v>0</v>
      </c>
      <c r="G21673" s="69"/>
    </row>
    <row r="21674" spans="1:9" ht="18" customHeight="1">
      <c r="A21674" s="323" t="s">
        <v>235</v>
      </c>
      <c r="B21674" s="302" t="s">
        <v>31</v>
      </c>
      <c r="C21674" s="325" t="s">
        <v>281</v>
      </c>
      <c r="D21674" s="325">
        <v>88</v>
      </c>
      <c r="E21674" s="46">
        <v>35000</v>
      </c>
      <c r="F21674" s="130">
        <f t="shared" si="344"/>
        <v>3080000</v>
      </c>
      <c r="G21674" s="86">
        <f>F21674</f>
        <v>3080000</v>
      </c>
      <c r="H21674" s="277" t="s">
        <v>2474</v>
      </c>
    </row>
    <row r="21675" spans="1:9" ht="18" customHeight="1">
      <c r="A21675" s="323"/>
      <c r="B21675" s="302"/>
      <c r="C21675" s="325"/>
      <c r="D21675" s="325"/>
      <c r="E21675" s="46"/>
      <c r="F21675" s="130">
        <f t="shared" si="344"/>
        <v>0</v>
      </c>
      <c r="G21675" s="69"/>
    </row>
    <row r="21676" spans="1:9" ht="18" customHeight="1">
      <c r="A21676" s="323" t="s">
        <v>727</v>
      </c>
      <c r="B21676" s="302" t="s">
        <v>4046</v>
      </c>
      <c r="C21676" s="325" t="s">
        <v>1638</v>
      </c>
      <c r="D21676" s="325">
        <v>220</v>
      </c>
      <c r="E21676" s="46">
        <v>1500</v>
      </c>
      <c r="F21676" s="130">
        <f t="shared" si="344"/>
        <v>330000</v>
      </c>
      <c r="G21676" s="86">
        <f>F21676</f>
        <v>330000</v>
      </c>
    </row>
    <row r="21677" spans="1:9" ht="18" customHeight="1">
      <c r="A21677" s="323"/>
      <c r="B21677" s="302"/>
      <c r="C21677" s="325"/>
      <c r="D21677" s="325"/>
      <c r="E21677" s="46"/>
      <c r="F21677" s="130">
        <f t="shared" si="344"/>
        <v>0</v>
      </c>
      <c r="G21677" s="69"/>
    </row>
    <row r="21678" spans="1:9" ht="18" customHeight="1">
      <c r="A21678" s="323" t="s">
        <v>93</v>
      </c>
      <c r="B21678" s="302" t="s">
        <v>13</v>
      </c>
      <c r="C21678" s="325" t="s">
        <v>965</v>
      </c>
      <c r="D21678" s="325">
        <v>98</v>
      </c>
      <c r="E21678" s="46">
        <v>31000</v>
      </c>
      <c r="F21678" s="130">
        <f t="shared" si="344"/>
        <v>3038000</v>
      </c>
      <c r="G21678" s="86">
        <f>SUM(F21678:F21681)</f>
        <v>13943500</v>
      </c>
      <c r="H21678" s="277" t="s">
        <v>2474</v>
      </c>
    </row>
    <row r="21679" spans="1:9" ht="18" customHeight="1">
      <c r="A21679" s="323"/>
      <c r="B21679" s="302" t="s">
        <v>31</v>
      </c>
      <c r="C21679" s="325" t="s">
        <v>3948</v>
      </c>
      <c r="D21679" s="325">
        <v>10.8</v>
      </c>
      <c r="E21679" s="46">
        <v>35500</v>
      </c>
      <c r="F21679" s="130">
        <f t="shared" si="344"/>
        <v>383400</v>
      </c>
      <c r="G21679" s="69"/>
    </row>
    <row r="21680" spans="1:9" ht="18" customHeight="1">
      <c r="A21680" s="323"/>
      <c r="B21680" s="302" t="s">
        <v>31</v>
      </c>
      <c r="C21680" s="325" t="s">
        <v>118</v>
      </c>
      <c r="D21680" s="325">
        <v>158.6</v>
      </c>
      <c r="E21680" s="46">
        <v>35500</v>
      </c>
      <c r="F21680" s="130">
        <f t="shared" si="344"/>
        <v>5630300</v>
      </c>
      <c r="G21680" s="69"/>
      <c r="I21680" s="280" t="s">
        <v>115</v>
      </c>
    </row>
    <row r="21681" spans="1:8" ht="18" customHeight="1">
      <c r="A21681" s="323"/>
      <c r="B21681" s="302" t="s">
        <v>13</v>
      </c>
      <c r="C21681" s="325" t="s">
        <v>807</v>
      </c>
      <c r="D21681" s="325">
        <v>157.80000000000001</v>
      </c>
      <c r="E21681" s="46">
        <v>31000</v>
      </c>
      <c r="F21681" s="130">
        <f t="shared" si="344"/>
        <v>4891800</v>
      </c>
      <c r="G21681" s="69"/>
    </row>
    <row r="21682" spans="1:8" ht="18" customHeight="1">
      <c r="A21682" s="323"/>
      <c r="B21682" s="302"/>
      <c r="C21682" s="325"/>
      <c r="D21682" s="325"/>
      <c r="E21682" s="46"/>
      <c r="F21682" s="130">
        <f t="shared" si="344"/>
        <v>0</v>
      </c>
      <c r="G21682" s="69"/>
    </row>
    <row r="21683" spans="1:8" ht="18" customHeight="1">
      <c r="A21683" s="323" t="s">
        <v>2099</v>
      </c>
      <c r="B21683" s="574" t="s">
        <v>580</v>
      </c>
      <c r="C21683" s="575" t="s">
        <v>14</v>
      </c>
      <c r="D21683" s="575">
        <v>-0.3</v>
      </c>
      <c r="E21683" s="54">
        <v>35500</v>
      </c>
      <c r="F21683" s="140">
        <f t="shared" si="344"/>
        <v>-10650</v>
      </c>
      <c r="G21683" s="86">
        <f>SUM(F21683:F21684)</f>
        <v>-14200</v>
      </c>
    </row>
    <row r="21684" spans="1:8" ht="18" customHeight="1">
      <c r="A21684" s="323"/>
      <c r="B21684" s="574" t="s">
        <v>580</v>
      </c>
      <c r="C21684" s="575" t="s">
        <v>60</v>
      </c>
      <c r="D21684" s="575">
        <v>-0.1</v>
      </c>
      <c r="E21684" s="54">
        <v>35500</v>
      </c>
      <c r="F21684" s="140">
        <f t="shared" si="344"/>
        <v>-3550</v>
      </c>
      <c r="G21684" s="69"/>
    </row>
    <row r="21685" spans="1:8" ht="18" customHeight="1">
      <c r="A21685" s="323"/>
      <c r="B21685" s="302"/>
      <c r="C21685" s="325"/>
      <c r="D21685" s="325"/>
      <c r="E21685" s="46"/>
      <c r="F21685" s="130">
        <f t="shared" si="344"/>
        <v>0</v>
      </c>
      <c r="G21685" s="69"/>
    </row>
    <row r="21686" spans="1:8" ht="18" customHeight="1">
      <c r="A21686" s="323" t="s">
        <v>88</v>
      </c>
      <c r="B21686" s="302" t="s">
        <v>13</v>
      </c>
      <c r="C21686" s="325" t="s">
        <v>416</v>
      </c>
      <c r="D21686" s="325">
        <v>425.7</v>
      </c>
      <c r="E21686" s="46">
        <v>30500</v>
      </c>
      <c r="F21686" s="130">
        <f t="shared" si="344"/>
        <v>12983850</v>
      </c>
      <c r="G21686" s="86">
        <f>F21686</f>
        <v>12983850</v>
      </c>
      <c r="H21686" s="277" t="s">
        <v>2474</v>
      </c>
    </row>
    <row r="21687" spans="1:8" ht="18" customHeight="1">
      <c r="A21687" s="323"/>
      <c r="B21687" s="302"/>
      <c r="C21687" s="325"/>
      <c r="D21687" s="325"/>
      <c r="E21687" s="46"/>
      <c r="F21687" s="130">
        <f t="shared" si="344"/>
        <v>0</v>
      </c>
      <c r="G21687" s="69"/>
    </row>
    <row r="21688" spans="1:8" ht="18" customHeight="1">
      <c r="A21688" s="323" t="s">
        <v>3688</v>
      </c>
      <c r="B21688" s="302" t="s">
        <v>13</v>
      </c>
      <c r="C21688" s="325" t="s">
        <v>381</v>
      </c>
      <c r="D21688" s="325">
        <v>570.79999999999995</v>
      </c>
      <c r="E21688" s="46">
        <v>31000</v>
      </c>
      <c r="F21688" s="130">
        <f t="shared" si="344"/>
        <v>17694800</v>
      </c>
      <c r="G21688" s="86">
        <f>F21688</f>
        <v>17694800</v>
      </c>
      <c r="H21688" s="277" t="s">
        <v>2474</v>
      </c>
    </row>
    <row r="21689" spans="1:8" ht="18" customHeight="1">
      <c r="A21689" s="323"/>
      <c r="B21689" s="302"/>
      <c r="C21689" s="325"/>
      <c r="D21689" s="325"/>
      <c r="E21689" s="46"/>
      <c r="F21689" s="130">
        <f t="shared" si="344"/>
        <v>0</v>
      </c>
      <c r="G21689" s="69"/>
    </row>
    <row r="21690" spans="1:8" ht="18" customHeight="1">
      <c r="A21690" s="323" t="s">
        <v>210</v>
      </c>
      <c r="B21690" s="302" t="s">
        <v>212</v>
      </c>
      <c r="C21690" s="325" t="s">
        <v>59</v>
      </c>
      <c r="D21690" s="325">
        <v>100</v>
      </c>
      <c r="E21690" s="46">
        <v>36500</v>
      </c>
      <c r="F21690" s="130">
        <f t="shared" si="344"/>
        <v>3650000</v>
      </c>
      <c r="G21690" s="86">
        <f>SUM(F21690:F21694)</f>
        <v>66911000</v>
      </c>
      <c r="H21690" s="277" t="s">
        <v>2474</v>
      </c>
    </row>
    <row r="21691" spans="1:8" ht="18" customHeight="1">
      <c r="A21691" s="323"/>
      <c r="B21691" s="302" t="s">
        <v>212</v>
      </c>
      <c r="C21691" s="325" t="s">
        <v>344</v>
      </c>
      <c r="D21691" s="325">
        <v>150</v>
      </c>
      <c r="E21691" s="46">
        <v>31500</v>
      </c>
      <c r="F21691" s="130">
        <f t="shared" si="344"/>
        <v>4725000</v>
      </c>
      <c r="G21691" s="69"/>
    </row>
    <row r="21692" spans="1:8" ht="18" customHeight="1">
      <c r="A21692" s="323"/>
      <c r="B21692" s="302" t="s">
        <v>212</v>
      </c>
      <c r="C21692" s="325" t="s">
        <v>213</v>
      </c>
      <c r="D21692" s="325">
        <v>700</v>
      </c>
      <c r="E21692" s="46">
        <v>31500</v>
      </c>
      <c r="F21692" s="130">
        <f t="shared" si="344"/>
        <v>22050000</v>
      </c>
      <c r="G21692" s="69"/>
    </row>
    <row r="21693" spans="1:8" ht="18" customHeight="1">
      <c r="A21693" s="323"/>
      <c r="B21693" s="302" t="s">
        <v>212</v>
      </c>
      <c r="C21693" s="325" t="s">
        <v>2203</v>
      </c>
      <c r="D21693" s="325">
        <v>292</v>
      </c>
      <c r="E21693" s="46">
        <v>31500</v>
      </c>
      <c r="F21693" s="130">
        <f t="shared" si="344"/>
        <v>9198000</v>
      </c>
      <c r="G21693" s="69"/>
    </row>
    <row r="21694" spans="1:8" ht="18" customHeight="1">
      <c r="A21694" s="323"/>
      <c r="B21694" s="302" t="s">
        <v>31</v>
      </c>
      <c r="C21694" s="325" t="s">
        <v>347</v>
      </c>
      <c r="D21694" s="325">
        <v>758</v>
      </c>
      <c r="E21694" s="46">
        <v>36000</v>
      </c>
      <c r="F21694" s="130">
        <f t="shared" si="344"/>
        <v>27288000</v>
      </c>
      <c r="G21694" s="69"/>
    </row>
    <row r="21695" spans="1:8" ht="18" customHeight="1">
      <c r="A21695" s="323"/>
      <c r="B21695" s="302"/>
      <c r="C21695" s="325"/>
      <c r="D21695" s="325"/>
      <c r="E21695" s="46"/>
      <c r="F21695" s="130">
        <f t="shared" si="344"/>
        <v>0</v>
      </c>
      <c r="G21695" s="69"/>
    </row>
    <row r="21696" spans="1:8" ht="18" customHeight="1">
      <c r="A21696" s="323" t="s">
        <v>2354</v>
      </c>
      <c r="B21696" s="302" t="s">
        <v>31</v>
      </c>
      <c r="C21696" s="325" t="s">
        <v>3173</v>
      </c>
      <c r="D21696" s="325">
        <v>121.6</v>
      </c>
      <c r="E21696" s="46">
        <v>35500</v>
      </c>
      <c r="F21696" s="130">
        <f t="shared" si="344"/>
        <v>4316800</v>
      </c>
      <c r="G21696" s="86">
        <f>F21696</f>
        <v>4316800</v>
      </c>
      <c r="H21696" s="277" t="s">
        <v>2474</v>
      </c>
    </row>
    <row r="21697" spans="1:8" ht="18" customHeight="1">
      <c r="A21697" s="323"/>
      <c r="B21697" s="302"/>
      <c r="C21697" s="325"/>
      <c r="D21697" s="325"/>
      <c r="E21697" s="46"/>
      <c r="F21697" s="130">
        <f t="shared" si="344"/>
        <v>0</v>
      </c>
      <c r="G21697" s="69"/>
    </row>
    <row r="21698" spans="1:8" ht="18" customHeight="1">
      <c r="A21698" s="533" t="s">
        <v>52</v>
      </c>
      <c r="B21698" s="440" t="s">
        <v>208</v>
      </c>
      <c r="C21698" s="382" t="s">
        <v>54</v>
      </c>
      <c r="D21698" s="382">
        <v>625</v>
      </c>
      <c r="E21698" s="59">
        <v>37900</v>
      </c>
      <c r="F21698" s="132">
        <f t="shared" si="344"/>
        <v>23687500</v>
      </c>
      <c r="G21698" s="125">
        <f>F21698</f>
        <v>23687500</v>
      </c>
      <c r="H21698" s="277" t="s">
        <v>2474</v>
      </c>
    </row>
    <row r="21699" spans="1:8" ht="18" customHeight="1">
      <c r="A21699" s="526"/>
      <c r="B21699" s="435"/>
      <c r="C21699" s="484"/>
      <c r="D21699" s="484"/>
      <c r="E21699" s="113"/>
      <c r="F21699" s="126"/>
      <c r="G21699" s="9"/>
    </row>
    <row r="21700" spans="1:8" ht="18" customHeight="1">
      <c r="A21700" s="537">
        <v>42593</v>
      </c>
      <c r="B21700" s="355"/>
      <c r="C21700" s="491" t="s">
        <v>398</v>
      </c>
      <c r="D21700" s="525"/>
      <c r="F21700" s="127"/>
    </row>
    <row r="21701" spans="1:8" ht="18" customHeight="1">
      <c r="A21701" s="531" t="s">
        <v>3125</v>
      </c>
      <c r="B21701" s="436" t="s">
        <v>134</v>
      </c>
      <c r="C21701" s="494" t="s">
        <v>152</v>
      </c>
      <c r="D21701" s="527">
        <f>SUM(D21702:D21791)</f>
        <v>10708.4</v>
      </c>
      <c r="E21701" s="166"/>
      <c r="F21701" s="166">
        <f>SUM(F21702:F21791)</f>
        <v>360586800</v>
      </c>
      <c r="G21701" s="166">
        <f>SUM(G21702:G21791)</f>
        <v>360586800</v>
      </c>
    </row>
    <row r="21702" spans="1:8" ht="17.399999999999999" customHeight="1">
      <c r="A21702" s="532" t="s">
        <v>12</v>
      </c>
      <c r="B21702" s="468" t="s">
        <v>4048</v>
      </c>
      <c r="C21702" s="509" t="s">
        <v>579</v>
      </c>
      <c r="D21702" s="509">
        <v>-75</v>
      </c>
      <c r="E21702" s="587">
        <v>35500</v>
      </c>
      <c r="F21702" s="588">
        <f>E21702*D21702</f>
        <v>-2662500</v>
      </c>
      <c r="G21702" s="85">
        <f>F21702</f>
        <v>-2662500</v>
      </c>
    </row>
    <row r="21703" spans="1:8" ht="17.399999999999999" customHeight="1">
      <c r="A21703" s="323"/>
      <c r="B21703" s="302"/>
      <c r="C21703" s="325"/>
      <c r="D21703" s="325"/>
      <c r="E21703" s="46"/>
      <c r="F21703" s="130">
        <f t="shared" ref="F21703:F21783" si="346">E21703*D21703</f>
        <v>0</v>
      </c>
      <c r="G21703" s="69"/>
    </row>
    <row r="21704" spans="1:8" ht="17.399999999999999" customHeight="1">
      <c r="A21704" s="323" t="s">
        <v>2670</v>
      </c>
      <c r="B21704" s="302" t="s">
        <v>13</v>
      </c>
      <c r="C21704" s="325" t="s">
        <v>697</v>
      </c>
      <c r="D21704" s="325">
        <v>100</v>
      </c>
      <c r="E21704" s="46">
        <v>31500</v>
      </c>
      <c r="F21704" s="130">
        <f t="shared" si="346"/>
        <v>3150000</v>
      </c>
      <c r="G21704" s="86">
        <f>SUM(F21704:F21705)</f>
        <v>3937500</v>
      </c>
    </row>
    <row r="21705" spans="1:8" ht="17.399999999999999" customHeight="1">
      <c r="A21705" s="323"/>
      <c r="B21705" s="302" t="s">
        <v>13</v>
      </c>
      <c r="C21705" s="325" t="s">
        <v>4049</v>
      </c>
      <c r="D21705" s="325">
        <v>25</v>
      </c>
      <c r="E21705" s="46">
        <v>31500</v>
      </c>
      <c r="F21705" s="130">
        <f t="shared" si="346"/>
        <v>787500</v>
      </c>
      <c r="G21705" s="69"/>
    </row>
    <row r="21706" spans="1:8" ht="17.399999999999999" customHeight="1">
      <c r="A21706" s="323"/>
      <c r="B21706" s="302"/>
      <c r="C21706" s="325"/>
      <c r="D21706" s="325"/>
      <c r="E21706" s="46"/>
      <c r="F21706" s="130">
        <f t="shared" si="346"/>
        <v>0</v>
      </c>
      <c r="G21706" s="69"/>
    </row>
    <row r="21707" spans="1:8" ht="17.399999999999999" customHeight="1">
      <c r="A21707" s="323" t="s">
        <v>309</v>
      </c>
      <c r="B21707" s="302" t="s">
        <v>13</v>
      </c>
      <c r="C21707" s="325" t="s">
        <v>310</v>
      </c>
      <c r="D21707" s="325">
        <v>50</v>
      </c>
      <c r="E21707" s="46">
        <v>31000</v>
      </c>
      <c r="F21707" s="130">
        <f t="shared" si="346"/>
        <v>1550000</v>
      </c>
      <c r="G21707" s="86">
        <f>SUM(F21707:F21708)</f>
        <v>5440500</v>
      </c>
    </row>
    <row r="21708" spans="1:8" ht="17.399999999999999" customHeight="1">
      <c r="A21708" s="323"/>
      <c r="B21708" s="302" t="s">
        <v>13</v>
      </c>
      <c r="C21708" s="325" t="s">
        <v>41</v>
      </c>
      <c r="D21708" s="325">
        <v>125.5</v>
      </c>
      <c r="E21708" s="46">
        <v>31000</v>
      </c>
      <c r="F21708" s="130">
        <f t="shared" si="346"/>
        <v>3890500</v>
      </c>
      <c r="G21708" s="69"/>
    </row>
    <row r="21709" spans="1:8" ht="17.399999999999999" customHeight="1">
      <c r="A21709" s="323"/>
      <c r="B21709" s="302"/>
      <c r="C21709" s="325"/>
      <c r="D21709" s="325"/>
      <c r="E21709" s="46"/>
      <c r="F21709" s="130">
        <f t="shared" si="346"/>
        <v>0</v>
      </c>
      <c r="G21709" s="69"/>
    </row>
    <row r="21710" spans="1:8" ht="17.399999999999999" customHeight="1">
      <c r="A21710" s="323" t="s">
        <v>157</v>
      </c>
      <c r="B21710" s="302" t="s">
        <v>13</v>
      </c>
      <c r="C21710" s="325" t="s">
        <v>4050</v>
      </c>
      <c r="D21710" s="325">
        <v>10</v>
      </c>
      <c r="E21710" s="46">
        <v>31000</v>
      </c>
      <c r="F21710" s="130">
        <f t="shared" si="346"/>
        <v>310000</v>
      </c>
      <c r="G21710" s="86">
        <f>F21710</f>
        <v>310000</v>
      </c>
    </row>
    <row r="21711" spans="1:8" ht="17.399999999999999" customHeight="1">
      <c r="A21711" s="323"/>
      <c r="B21711" s="302"/>
      <c r="C21711" s="325"/>
      <c r="D21711" s="325"/>
      <c r="E21711" s="46"/>
      <c r="F21711" s="130">
        <f t="shared" si="346"/>
        <v>0</v>
      </c>
      <c r="G21711" s="69"/>
    </row>
    <row r="21712" spans="1:8" ht="17.399999999999999" customHeight="1">
      <c r="A21712" s="323" t="s">
        <v>1680</v>
      </c>
      <c r="B21712" s="302" t="s">
        <v>13</v>
      </c>
      <c r="C21712" s="325" t="s">
        <v>4051</v>
      </c>
      <c r="D21712" s="325">
        <v>117</v>
      </c>
      <c r="E21712" s="46">
        <v>33000</v>
      </c>
      <c r="F21712" s="130">
        <f t="shared" si="346"/>
        <v>3861000</v>
      </c>
      <c r="G21712" s="86">
        <f>SUM(F21712:F21713)</f>
        <v>7438200</v>
      </c>
    </row>
    <row r="21713" spans="1:8" ht="17.399999999999999" customHeight="1">
      <c r="A21713" s="323"/>
      <c r="B21713" s="302" t="s">
        <v>13</v>
      </c>
      <c r="C21713" s="325" t="s">
        <v>4052</v>
      </c>
      <c r="D21713" s="325">
        <v>108.4</v>
      </c>
      <c r="E21713" s="46">
        <v>33000</v>
      </c>
      <c r="F21713" s="130">
        <f t="shared" si="346"/>
        <v>3577200</v>
      </c>
      <c r="G21713" s="69"/>
    </row>
    <row r="21714" spans="1:8" ht="17.399999999999999" customHeight="1">
      <c r="A21714" s="323"/>
      <c r="B21714" s="302"/>
      <c r="C21714" s="325"/>
      <c r="D21714" s="325"/>
      <c r="E21714" s="46"/>
      <c r="F21714" s="130">
        <f t="shared" si="346"/>
        <v>0</v>
      </c>
      <c r="G21714" s="69"/>
    </row>
    <row r="21715" spans="1:8" ht="17.399999999999999" customHeight="1">
      <c r="A21715" s="323" t="s">
        <v>2047</v>
      </c>
      <c r="B21715" s="302" t="s">
        <v>31</v>
      </c>
      <c r="C21715" s="325" t="s">
        <v>581</v>
      </c>
      <c r="D21715" s="325">
        <v>50</v>
      </c>
      <c r="E21715" s="46">
        <v>35500</v>
      </c>
      <c r="F21715" s="130">
        <f t="shared" si="346"/>
        <v>1775000</v>
      </c>
      <c r="G21715" s="86">
        <f>F21715</f>
        <v>1775000</v>
      </c>
    </row>
    <row r="21716" spans="1:8" ht="17.399999999999999" customHeight="1">
      <c r="A21716" s="323"/>
      <c r="B21716" s="302"/>
      <c r="C21716" s="325"/>
      <c r="D21716" s="325"/>
      <c r="E21716" s="46"/>
      <c r="F21716" s="130">
        <f t="shared" si="346"/>
        <v>0</v>
      </c>
      <c r="G21716" s="69"/>
    </row>
    <row r="21717" spans="1:8" ht="17.399999999999999" customHeight="1">
      <c r="A21717" s="323" t="s">
        <v>1763</v>
      </c>
      <c r="B21717" s="302" t="s">
        <v>13</v>
      </c>
      <c r="C21717" s="325" t="s">
        <v>734</v>
      </c>
      <c r="D21717" s="325">
        <v>50</v>
      </c>
      <c r="E21717" s="46">
        <v>31000</v>
      </c>
      <c r="F21717" s="130">
        <f t="shared" si="346"/>
        <v>1550000</v>
      </c>
      <c r="G21717" s="86">
        <f>SUM(F21717:F21719)</f>
        <v>6782800</v>
      </c>
      <c r="H21717" s="277" t="s">
        <v>2474</v>
      </c>
    </row>
    <row r="21718" spans="1:8" ht="17.399999999999999" customHeight="1">
      <c r="A21718" s="323"/>
      <c r="B21718" s="302" t="s">
        <v>13</v>
      </c>
      <c r="C21718" s="325" t="s">
        <v>1764</v>
      </c>
      <c r="D21718" s="325">
        <v>108.8</v>
      </c>
      <c r="E21718" s="46">
        <v>31000</v>
      </c>
      <c r="F21718" s="130">
        <f t="shared" si="346"/>
        <v>3372800</v>
      </c>
      <c r="G21718" s="69"/>
    </row>
    <row r="21719" spans="1:8" ht="17.399999999999999" customHeight="1">
      <c r="A21719" s="323"/>
      <c r="B21719" s="302" t="s">
        <v>13</v>
      </c>
      <c r="C21719" s="325" t="s">
        <v>867</v>
      </c>
      <c r="D21719" s="325">
        <v>60</v>
      </c>
      <c r="E21719" s="46">
        <v>31000</v>
      </c>
      <c r="F21719" s="130">
        <f t="shared" si="346"/>
        <v>1860000</v>
      </c>
      <c r="G21719" s="69"/>
    </row>
    <row r="21720" spans="1:8" ht="17.399999999999999" customHeight="1">
      <c r="A21720" s="323"/>
      <c r="B21720" s="302"/>
      <c r="C21720" s="325"/>
      <c r="D21720" s="325"/>
      <c r="E21720" s="46"/>
      <c r="F21720" s="130">
        <f t="shared" si="346"/>
        <v>0</v>
      </c>
      <c r="G21720" s="69"/>
    </row>
    <row r="21721" spans="1:8" ht="17.399999999999999" customHeight="1">
      <c r="A21721" s="323" t="s">
        <v>102</v>
      </c>
      <c r="B21721" s="302" t="s">
        <v>13</v>
      </c>
      <c r="C21721" s="325" t="s">
        <v>46</v>
      </c>
      <c r="D21721" s="325">
        <v>10</v>
      </c>
      <c r="E21721" s="46">
        <v>31000</v>
      </c>
      <c r="F21721" s="130">
        <f t="shared" si="346"/>
        <v>310000</v>
      </c>
      <c r="G21721" s="86">
        <f>F21721</f>
        <v>310000</v>
      </c>
    </row>
    <row r="21722" spans="1:8" ht="17.399999999999999" customHeight="1">
      <c r="A21722" s="323"/>
      <c r="B21722" s="302"/>
      <c r="C21722" s="325"/>
      <c r="D21722" s="325"/>
      <c r="E21722" s="46"/>
      <c r="F21722" s="130">
        <f t="shared" si="346"/>
        <v>0</v>
      </c>
      <c r="G21722" s="69"/>
    </row>
    <row r="21723" spans="1:8" ht="17.399999999999999" customHeight="1">
      <c r="A21723" s="323" t="s">
        <v>2430</v>
      </c>
      <c r="B21723" s="302" t="s">
        <v>13</v>
      </c>
      <c r="C21723" s="325" t="s">
        <v>686</v>
      </c>
      <c r="D21723" s="325">
        <v>60</v>
      </c>
      <c r="E21723" s="46">
        <v>31000</v>
      </c>
      <c r="F21723" s="130">
        <f t="shared" si="346"/>
        <v>1860000</v>
      </c>
      <c r="G21723" s="86">
        <f>SUM(F21723:F21726)</f>
        <v>7440000</v>
      </c>
    </row>
    <row r="21724" spans="1:8" ht="17.399999999999999" customHeight="1">
      <c r="A21724" s="323"/>
      <c r="B21724" s="302" t="s">
        <v>13</v>
      </c>
      <c r="C21724" s="325" t="s">
        <v>14</v>
      </c>
      <c r="D21724" s="325">
        <v>100</v>
      </c>
      <c r="E21724" s="46">
        <v>31000</v>
      </c>
      <c r="F21724" s="130">
        <f t="shared" si="346"/>
        <v>3100000</v>
      </c>
      <c r="G21724" s="69"/>
    </row>
    <row r="21725" spans="1:8" ht="17.399999999999999" customHeight="1">
      <c r="A21725" s="323"/>
      <c r="B21725" s="302" t="s">
        <v>13</v>
      </c>
      <c r="C21725" s="325" t="s">
        <v>62</v>
      </c>
      <c r="D21725" s="325">
        <v>50</v>
      </c>
      <c r="E21725" s="46">
        <v>31000</v>
      </c>
      <c r="F21725" s="130">
        <f t="shared" si="346"/>
        <v>1550000</v>
      </c>
      <c r="G21725" s="69"/>
    </row>
    <row r="21726" spans="1:8" ht="17.399999999999999" customHeight="1">
      <c r="A21726" s="323"/>
      <c r="B21726" s="302" t="s">
        <v>13</v>
      </c>
      <c r="C21726" s="325" t="s">
        <v>15</v>
      </c>
      <c r="D21726" s="325">
        <v>30</v>
      </c>
      <c r="E21726" s="46">
        <v>31000</v>
      </c>
      <c r="F21726" s="130">
        <f t="shared" si="346"/>
        <v>930000</v>
      </c>
      <c r="G21726" s="69"/>
    </row>
    <row r="21727" spans="1:8" ht="17.399999999999999" customHeight="1">
      <c r="A21727" s="323"/>
      <c r="B21727" s="302"/>
      <c r="C21727" s="325"/>
      <c r="D21727" s="325"/>
      <c r="E21727" s="46"/>
      <c r="F21727" s="130">
        <f t="shared" si="346"/>
        <v>0</v>
      </c>
      <c r="G21727" s="69"/>
    </row>
    <row r="21728" spans="1:8" ht="17.399999999999999" customHeight="1">
      <c r="A21728" s="323" t="s">
        <v>2719</v>
      </c>
      <c r="B21728" s="302" t="s">
        <v>13</v>
      </c>
      <c r="C21728" s="325" t="s">
        <v>3562</v>
      </c>
      <c r="D21728" s="325">
        <v>50</v>
      </c>
      <c r="E21728" s="46">
        <v>31000</v>
      </c>
      <c r="F21728" s="130">
        <f t="shared" si="346"/>
        <v>1550000</v>
      </c>
      <c r="G21728" s="86">
        <f>F21728</f>
        <v>1550000</v>
      </c>
    </row>
    <row r="21729" spans="1:8" ht="17.399999999999999" customHeight="1">
      <c r="A21729" s="323"/>
      <c r="B21729" s="302"/>
      <c r="C21729" s="325"/>
      <c r="D21729" s="325"/>
      <c r="E21729" s="46"/>
      <c r="F21729" s="130">
        <f t="shared" si="346"/>
        <v>0</v>
      </c>
      <c r="G21729" s="69"/>
    </row>
    <row r="21730" spans="1:8" ht="17.399999999999999" customHeight="1">
      <c r="A21730" s="323" t="s">
        <v>2305</v>
      </c>
      <c r="B21730" s="302" t="s">
        <v>13</v>
      </c>
      <c r="C21730" s="325" t="s">
        <v>14</v>
      </c>
      <c r="D21730" s="325">
        <v>50</v>
      </c>
      <c r="E21730" s="46">
        <v>31000</v>
      </c>
      <c r="F21730" s="130">
        <f t="shared" si="346"/>
        <v>1550000</v>
      </c>
      <c r="G21730" s="86">
        <f>SUM(F21730:F21735)</f>
        <v>11689400</v>
      </c>
    </row>
    <row r="21731" spans="1:8" ht="17.399999999999999" customHeight="1">
      <c r="A21731" s="323"/>
      <c r="B21731" s="302" t="s">
        <v>233</v>
      </c>
      <c r="C21731" s="325" t="s">
        <v>46</v>
      </c>
      <c r="D21731" s="325">
        <v>51</v>
      </c>
      <c r="E21731" s="46">
        <v>37000</v>
      </c>
      <c r="F21731" s="130">
        <f t="shared" si="346"/>
        <v>1887000</v>
      </c>
      <c r="G21731" s="69"/>
    </row>
    <row r="21732" spans="1:8" ht="17.399999999999999" customHeight="1">
      <c r="A21732" s="323"/>
      <c r="B21732" s="302" t="s">
        <v>639</v>
      </c>
      <c r="C21732" s="325" t="s">
        <v>46</v>
      </c>
      <c r="D21732" s="325">
        <v>52.3</v>
      </c>
      <c r="E21732" s="46">
        <v>39000</v>
      </c>
      <c r="F21732" s="130">
        <f t="shared" si="346"/>
        <v>2039700</v>
      </c>
      <c r="G21732" s="69"/>
    </row>
    <row r="21733" spans="1:8" ht="17.399999999999999" customHeight="1">
      <c r="A21733" s="323"/>
      <c r="B21733" s="302" t="s">
        <v>1022</v>
      </c>
      <c r="C21733" s="325" t="s">
        <v>948</v>
      </c>
      <c r="D21733" s="325">
        <v>52.7</v>
      </c>
      <c r="E21733" s="46">
        <v>39000</v>
      </c>
      <c r="F21733" s="130">
        <f t="shared" si="346"/>
        <v>2055300</v>
      </c>
      <c r="G21733" s="69"/>
    </row>
    <row r="21734" spans="1:8" ht="17.399999999999999" customHeight="1">
      <c r="A21734" s="323"/>
      <c r="B21734" s="302" t="s">
        <v>1022</v>
      </c>
      <c r="C21734" s="325" t="s">
        <v>385</v>
      </c>
      <c r="D21734" s="325">
        <v>52.6</v>
      </c>
      <c r="E21734" s="46">
        <v>39000</v>
      </c>
      <c r="F21734" s="130">
        <f t="shared" si="346"/>
        <v>2051400</v>
      </c>
      <c r="G21734" s="69"/>
    </row>
    <row r="21735" spans="1:8" ht="17.399999999999999" customHeight="1">
      <c r="A21735" s="323"/>
      <c r="B21735" s="302" t="s">
        <v>639</v>
      </c>
      <c r="C21735" s="325" t="s">
        <v>59</v>
      </c>
      <c r="D21735" s="325">
        <v>54</v>
      </c>
      <c r="E21735" s="46">
        <v>39000</v>
      </c>
      <c r="F21735" s="130">
        <f t="shared" si="346"/>
        <v>2106000</v>
      </c>
      <c r="G21735" s="69"/>
    </row>
    <row r="21736" spans="1:8" ht="17.399999999999999" customHeight="1">
      <c r="A21736" s="323"/>
      <c r="B21736" s="302"/>
      <c r="C21736" s="325"/>
      <c r="D21736" s="325"/>
      <c r="E21736" s="46"/>
      <c r="F21736" s="130">
        <f t="shared" si="346"/>
        <v>0</v>
      </c>
      <c r="G21736" s="69"/>
    </row>
    <row r="21737" spans="1:8" ht="17.399999999999999" customHeight="1">
      <c r="A21737" s="323" t="s">
        <v>61</v>
      </c>
      <c r="B21737" s="302" t="s">
        <v>13</v>
      </c>
      <c r="C21737" s="325" t="s">
        <v>14</v>
      </c>
      <c r="D21737" s="325">
        <v>50</v>
      </c>
      <c r="E21737" s="46">
        <v>31000</v>
      </c>
      <c r="F21737" s="130">
        <f t="shared" si="346"/>
        <v>1550000</v>
      </c>
      <c r="G21737" s="86">
        <f>SUM(F21737:F21738)</f>
        <v>3100000</v>
      </c>
      <c r="H21737" s="277" t="s">
        <v>2474</v>
      </c>
    </row>
    <row r="21738" spans="1:8" ht="17.399999999999999" customHeight="1">
      <c r="A21738" s="323"/>
      <c r="B21738" s="302" t="s">
        <v>13</v>
      </c>
      <c r="C21738" s="325" t="s">
        <v>60</v>
      </c>
      <c r="D21738" s="325">
        <v>50</v>
      </c>
      <c r="E21738" s="46">
        <v>31000</v>
      </c>
      <c r="F21738" s="130">
        <f t="shared" si="346"/>
        <v>1550000</v>
      </c>
      <c r="G21738" s="69"/>
    </row>
    <row r="21739" spans="1:8" ht="17.399999999999999" customHeight="1">
      <c r="A21739" s="323"/>
      <c r="B21739" s="302"/>
      <c r="C21739" s="325"/>
      <c r="D21739" s="325"/>
      <c r="E21739" s="46"/>
      <c r="F21739" s="130">
        <f t="shared" si="346"/>
        <v>0</v>
      </c>
      <c r="G21739" s="69"/>
    </row>
    <row r="21740" spans="1:8" ht="17.399999999999999" customHeight="1">
      <c r="A21740" s="323" t="s">
        <v>316</v>
      </c>
      <c r="B21740" s="302" t="s">
        <v>31</v>
      </c>
      <c r="C21740" s="325" t="s">
        <v>1450</v>
      </c>
      <c r="D21740" s="325">
        <v>90.8</v>
      </c>
      <c r="E21740" s="46">
        <v>35000</v>
      </c>
      <c r="F21740" s="130">
        <f t="shared" si="346"/>
        <v>3178000</v>
      </c>
      <c r="G21740" s="86">
        <f>SUM(F21740:F21744)</f>
        <v>40412000</v>
      </c>
      <c r="H21740" s="277" t="s">
        <v>2474</v>
      </c>
    </row>
    <row r="21741" spans="1:8" ht="17.399999999999999" customHeight="1">
      <c r="A21741" s="323"/>
      <c r="B21741" s="302" t="s">
        <v>31</v>
      </c>
      <c r="C21741" s="325" t="s">
        <v>799</v>
      </c>
      <c r="D21741" s="325">
        <v>130.5</v>
      </c>
      <c r="E21741" s="46">
        <v>35000</v>
      </c>
      <c r="F21741" s="130">
        <f t="shared" si="346"/>
        <v>4567500</v>
      </c>
      <c r="G21741" s="69"/>
    </row>
    <row r="21742" spans="1:8" ht="17.399999999999999" customHeight="1">
      <c r="A21742" s="323"/>
      <c r="B21742" s="302" t="s">
        <v>230</v>
      </c>
      <c r="C21742" s="325" t="s">
        <v>34</v>
      </c>
      <c r="D21742" s="325">
        <v>503.5</v>
      </c>
      <c r="E21742" s="46">
        <v>39000</v>
      </c>
      <c r="F21742" s="130">
        <f t="shared" si="346"/>
        <v>19636500</v>
      </c>
      <c r="G21742" s="69"/>
    </row>
    <row r="21743" spans="1:8" ht="17.399999999999999" customHeight="1">
      <c r="A21743" s="323"/>
      <c r="B21743" s="302" t="s">
        <v>23</v>
      </c>
      <c r="C21743" s="325" t="s">
        <v>562</v>
      </c>
      <c r="D21743" s="325">
        <v>313</v>
      </c>
      <c r="E21743" s="46">
        <v>30000</v>
      </c>
      <c r="F21743" s="130">
        <f>E21743*D21743</f>
        <v>9390000</v>
      </c>
      <c r="G21743" s="86"/>
    </row>
    <row r="21744" spans="1:8" ht="17.399999999999999" customHeight="1">
      <c r="A21744" s="323"/>
      <c r="B21744" s="302" t="s">
        <v>31</v>
      </c>
      <c r="C21744" s="325" t="s">
        <v>4055</v>
      </c>
      <c r="D21744" s="325">
        <v>104</v>
      </c>
      <c r="E21744" s="46">
        <v>35000</v>
      </c>
      <c r="F21744" s="130">
        <f>E21744*D21744</f>
        <v>3640000</v>
      </c>
      <c r="G21744" s="86"/>
    </row>
    <row r="21745" spans="1:9" ht="17.399999999999999" customHeight="1">
      <c r="A21745" s="323"/>
      <c r="B21745" s="302"/>
      <c r="C21745" s="325"/>
      <c r="D21745" s="325"/>
      <c r="E21745" s="46"/>
      <c r="F21745" s="130">
        <f>E21745*D21745</f>
        <v>0</v>
      </c>
      <c r="G21745" s="69"/>
    </row>
    <row r="21746" spans="1:9" ht="17.399999999999999" customHeight="1">
      <c r="A21746" s="323" t="s">
        <v>51</v>
      </c>
      <c r="B21746" s="302" t="s">
        <v>13</v>
      </c>
      <c r="C21746" s="325" t="s">
        <v>455</v>
      </c>
      <c r="D21746" s="325">
        <v>365.9</v>
      </c>
      <c r="E21746" s="46">
        <v>32500</v>
      </c>
      <c r="F21746" s="130">
        <f t="shared" si="346"/>
        <v>11891750</v>
      </c>
      <c r="G21746" s="86">
        <f>SUM(F21746:F21750)</f>
        <v>42562250</v>
      </c>
      <c r="H21746" s="277" t="s">
        <v>2474</v>
      </c>
    </row>
    <row r="21747" spans="1:9" ht="17.399999999999999" customHeight="1">
      <c r="A21747" s="323"/>
      <c r="B21747" s="302" t="s">
        <v>23</v>
      </c>
      <c r="C21747" s="325" t="s">
        <v>445</v>
      </c>
      <c r="D21747" s="325">
        <v>607</v>
      </c>
      <c r="E21747" s="46">
        <v>34000</v>
      </c>
      <c r="F21747" s="130">
        <f t="shared" si="346"/>
        <v>20638000</v>
      </c>
      <c r="G21747" s="69"/>
    </row>
    <row r="21748" spans="1:9" ht="17.399999999999999" customHeight="1">
      <c r="A21748" s="323"/>
      <c r="B21748" s="302" t="s">
        <v>31</v>
      </c>
      <c r="C21748" s="325" t="s">
        <v>43</v>
      </c>
      <c r="D21748" s="325">
        <v>50</v>
      </c>
      <c r="E21748" s="46">
        <v>35500</v>
      </c>
      <c r="F21748" s="130">
        <f t="shared" si="346"/>
        <v>1775000</v>
      </c>
      <c r="G21748" s="69"/>
    </row>
    <row r="21749" spans="1:9" ht="17.399999999999999" customHeight="1">
      <c r="A21749" s="323"/>
      <c r="B21749" s="302" t="s">
        <v>31</v>
      </c>
      <c r="C21749" s="325" t="s">
        <v>25</v>
      </c>
      <c r="D21749" s="325">
        <v>50</v>
      </c>
      <c r="E21749" s="46">
        <v>34500</v>
      </c>
      <c r="F21749" s="130">
        <f t="shared" si="346"/>
        <v>1725000</v>
      </c>
      <c r="G21749" s="69"/>
    </row>
    <row r="21750" spans="1:9" ht="17.399999999999999" customHeight="1">
      <c r="A21750" s="323"/>
      <c r="B21750" s="302" t="s">
        <v>31</v>
      </c>
      <c r="C21750" s="325" t="s">
        <v>616</v>
      </c>
      <c r="D21750" s="325">
        <v>201</v>
      </c>
      <c r="E21750" s="46">
        <v>32500</v>
      </c>
      <c r="F21750" s="130">
        <f t="shared" si="346"/>
        <v>6532500</v>
      </c>
      <c r="G21750" s="69"/>
    </row>
    <row r="21751" spans="1:9" ht="17.399999999999999" customHeight="1">
      <c r="A21751" s="323"/>
      <c r="B21751" s="302"/>
      <c r="C21751" s="325"/>
      <c r="D21751" s="325"/>
      <c r="E21751" s="46"/>
      <c r="F21751" s="130">
        <f t="shared" si="346"/>
        <v>0</v>
      </c>
      <c r="G21751" s="69"/>
    </row>
    <row r="21752" spans="1:9" ht="17.399999999999999" customHeight="1">
      <c r="A21752" s="323" t="s">
        <v>2475</v>
      </c>
      <c r="B21752" s="302" t="s">
        <v>31</v>
      </c>
      <c r="C21752" s="325" t="s">
        <v>62</v>
      </c>
      <c r="D21752" s="325">
        <v>225</v>
      </c>
      <c r="E21752" s="46">
        <v>35500</v>
      </c>
      <c r="F21752" s="130">
        <f t="shared" si="346"/>
        <v>7987500</v>
      </c>
      <c r="G21752" s="86">
        <f>F21752</f>
        <v>7987500</v>
      </c>
      <c r="H21752" s="277" t="s">
        <v>2474</v>
      </c>
    </row>
    <row r="21753" spans="1:9" ht="17.399999999999999" customHeight="1">
      <c r="A21753" s="323"/>
      <c r="B21753" s="302"/>
      <c r="C21753" s="325"/>
      <c r="D21753" s="325"/>
      <c r="E21753" s="46"/>
      <c r="F21753" s="130">
        <f t="shared" si="346"/>
        <v>0</v>
      </c>
      <c r="G21753" s="69"/>
    </row>
    <row r="21754" spans="1:9" ht="17.399999999999999" customHeight="1">
      <c r="A21754" s="323" t="s">
        <v>178</v>
      </c>
      <c r="B21754" s="302" t="s">
        <v>13</v>
      </c>
      <c r="C21754" s="325" t="s">
        <v>214</v>
      </c>
      <c r="D21754" s="325">
        <v>50</v>
      </c>
      <c r="E21754" s="46">
        <v>32500</v>
      </c>
      <c r="F21754" s="130">
        <f t="shared" si="346"/>
        <v>1625000</v>
      </c>
      <c r="G21754" s="86">
        <f>SUM(F21754:F21756)</f>
        <v>7620000</v>
      </c>
      <c r="H21754" s="277" t="s">
        <v>2474</v>
      </c>
    </row>
    <row r="21755" spans="1:9" ht="17.399999999999999" customHeight="1">
      <c r="A21755" s="323"/>
      <c r="B21755" s="302" t="s">
        <v>13</v>
      </c>
      <c r="C21755" s="325" t="s">
        <v>2958</v>
      </c>
      <c r="D21755" s="325">
        <v>100</v>
      </c>
      <c r="E21755" s="46">
        <v>32500</v>
      </c>
      <c r="F21755" s="130">
        <f t="shared" si="346"/>
        <v>3250000</v>
      </c>
      <c r="G21755" s="69"/>
    </row>
    <row r="21756" spans="1:9" ht="17.399999999999999" customHeight="1">
      <c r="A21756" s="323"/>
      <c r="B21756" s="302" t="s">
        <v>31</v>
      </c>
      <c r="C21756" s="325" t="s">
        <v>1437</v>
      </c>
      <c r="D21756" s="325">
        <v>73.2</v>
      </c>
      <c r="E21756" s="46">
        <v>37500</v>
      </c>
      <c r="F21756" s="130">
        <f t="shared" si="346"/>
        <v>2745000</v>
      </c>
      <c r="G21756" s="69"/>
    </row>
    <row r="21757" spans="1:9" ht="17.399999999999999" customHeight="1">
      <c r="A21757" s="323"/>
      <c r="B21757" s="302"/>
      <c r="C21757" s="325"/>
      <c r="D21757" s="325"/>
      <c r="E21757" s="46"/>
      <c r="F21757" s="130">
        <f t="shared" si="346"/>
        <v>0</v>
      </c>
      <c r="G21757" s="69"/>
    </row>
    <row r="21758" spans="1:9" ht="17.399999999999999" customHeight="1">
      <c r="A21758" s="323" t="s">
        <v>207</v>
      </c>
      <c r="B21758" s="302" t="s">
        <v>212</v>
      </c>
      <c r="C21758" s="325" t="s">
        <v>4053</v>
      </c>
      <c r="D21758" s="325">
        <v>174</v>
      </c>
      <c r="E21758" s="46">
        <v>35000</v>
      </c>
      <c r="F21758" s="130">
        <f t="shared" si="346"/>
        <v>6090000</v>
      </c>
      <c r="G21758" s="86">
        <f>F21758</f>
        <v>6090000</v>
      </c>
      <c r="H21758" s="277" t="s">
        <v>2474</v>
      </c>
      <c r="I21758" s="280" t="s">
        <v>4054</v>
      </c>
    </row>
    <row r="21759" spans="1:9" ht="17.399999999999999" customHeight="1">
      <c r="A21759" s="323"/>
      <c r="B21759" s="302"/>
      <c r="C21759" s="325"/>
      <c r="D21759" s="325"/>
      <c r="E21759" s="46"/>
      <c r="F21759" s="130">
        <f t="shared" si="346"/>
        <v>0</v>
      </c>
      <c r="G21759" s="69"/>
    </row>
    <row r="21760" spans="1:9" ht="17.399999999999999" customHeight="1">
      <c r="A21760" s="323" t="s">
        <v>2454</v>
      </c>
      <c r="B21760" s="302" t="s">
        <v>13</v>
      </c>
      <c r="C21760" s="325" t="s">
        <v>1118</v>
      </c>
      <c r="D21760" s="325">
        <v>100</v>
      </c>
      <c r="E21760" s="46">
        <v>31000</v>
      </c>
      <c r="F21760" s="130">
        <f t="shared" si="346"/>
        <v>3100000</v>
      </c>
      <c r="G21760" s="86">
        <f>SUM(F21760:F21761)</f>
        <v>14861150</v>
      </c>
      <c r="H21760" s="277" t="s">
        <v>2474</v>
      </c>
    </row>
    <row r="21761" spans="1:8" ht="17.399999999999999" customHeight="1">
      <c r="A21761" s="323"/>
      <c r="B21761" s="302" t="s">
        <v>31</v>
      </c>
      <c r="C21761" s="325" t="s">
        <v>416</v>
      </c>
      <c r="D21761" s="325">
        <v>331.3</v>
      </c>
      <c r="E21761" s="46">
        <v>35500</v>
      </c>
      <c r="F21761" s="130">
        <f t="shared" si="346"/>
        <v>11761150</v>
      </c>
      <c r="G21761" s="69"/>
    </row>
    <row r="21762" spans="1:8" ht="17.399999999999999" customHeight="1">
      <c r="A21762" s="323"/>
      <c r="B21762" s="302"/>
      <c r="C21762" s="325"/>
      <c r="D21762" s="325"/>
      <c r="E21762" s="46"/>
      <c r="F21762" s="130">
        <f t="shared" si="346"/>
        <v>0</v>
      </c>
      <c r="G21762" s="69"/>
    </row>
    <row r="21763" spans="1:8" ht="17.399999999999999" customHeight="1">
      <c r="A21763" s="323" t="s">
        <v>727</v>
      </c>
      <c r="B21763" s="302" t="s">
        <v>13</v>
      </c>
      <c r="C21763" s="325" t="s">
        <v>1459</v>
      </c>
      <c r="D21763" s="325">
        <v>542</v>
      </c>
      <c r="E21763" s="46">
        <v>32500</v>
      </c>
      <c r="F21763" s="130">
        <f t="shared" si="346"/>
        <v>17615000</v>
      </c>
      <c r="G21763" s="86">
        <f>F21763</f>
        <v>17615000</v>
      </c>
      <c r="H21763" s="277" t="s">
        <v>2474</v>
      </c>
    </row>
    <row r="21764" spans="1:8" ht="17.399999999999999" customHeight="1">
      <c r="A21764" s="323"/>
      <c r="B21764" s="302"/>
      <c r="C21764" s="325"/>
      <c r="D21764" s="325"/>
      <c r="E21764" s="46"/>
      <c r="F21764" s="130">
        <f t="shared" si="346"/>
        <v>0</v>
      </c>
      <c r="G21764" s="69"/>
    </row>
    <row r="21765" spans="1:8" ht="17.399999999999999" customHeight="1">
      <c r="A21765" s="323" t="s">
        <v>88</v>
      </c>
      <c r="B21765" s="302" t="s">
        <v>13</v>
      </c>
      <c r="C21765" s="325" t="s">
        <v>416</v>
      </c>
      <c r="D21765" s="325">
        <v>715</v>
      </c>
      <c r="E21765" s="46">
        <v>30500</v>
      </c>
      <c r="F21765" s="130">
        <f t="shared" si="346"/>
        <v>21807500</v>
      </c>
      <c r="G21765" s="86">
        <f>F21765</f>
        <v>21807500</v>
      </c>
      <c r="H21765" s="277" t="s">
        <v>2474</v>
      </c>
    </row>
    <row r="21766" spans="1:8" ht="17.399999999999999" customHeight="1">
      <c r="A21766" s="323"/>
      <c r="B21766" s="302"/>
      <c r="C21766" s="325"/>
      <c r="D21766" s="325"/>
      <c r="E21766" s="46"/>
      <c r="F21766" s="130">
        <f t="shared" si="346"/>
        <v>0</v>
      </c>
      <c r="G21766" s="69"/>
    </row>
    <row r="21767" spans="1:8" ht="17.399999999999999" customHeight="1">
      <c r="A21767" s="323" t="s">
        <v>210</v>
      </c>
      <c r="B21767" s="302" t="s">
        <v>212</v>
      </c>
      <c r="C21767" s="325" t="s">
        <v>345</v>
      </c>
      <c r="D21767" s="325">
        <v>375</v>
      </c>
      <c r="E21767" s="46">
        <v>31500</v>
      </c>
      <c r="F21767" s="130">
        <f t="shared" si="346"/>
        <v>11812500</v>
      </c>
      <c r="G21767" s="86">
        <f>F21767</f>
        <v>11812500</v>
      </c>
      <c r="H21767" s="277" t="s">
        <v>2474</v>
      </c>
    </row>
    <row r="21768" spans="1:8" ht="17.399999999999999" customHeight="1">
      <c r="A21768" s="323"/>
      <c r="B21768" s="302"/>
      <c r="C21768" s="325"/>
      <c r="D21768" s="325"/>
      <c r="E21768" s="46"/>
      <c r="F21768" s="130">
        <f t="shared" si="346"/>
        <v>0</v>
      </c>
      <c r="G21768" s="69"/>
    </row>
    <row r="21769" spans="1:8" ht="17.399999999999999" customHeight="1">
      <c r="A21769" s="323" t="s">
        <v>245</v>
      </c>
      <c r="B21769" s="302" t="s">
        <v>23</v>
      </c>
      <c r="C21769" s="325" t="s">
        <v>612</v>
      </c>
      <c r="D21769" s="325">
        <v>99</v>
      </c>
      <c r="E21769" s="46">
        <v>35000</v>
      </c>
      <c r="F21769" s="130">
        <f t="shared" si="346"/>
        <v>3465000</v>
      </c>
      <c r="G21769" s="86">
        <f>SUM(F21769:F21771)</f>
        <v>16855000</v>
      </c>
      <c r="H21769" s="277" t="s">
        <v>2474</v>
      </c>
    </row>
    <row r="21770" spans="1:8" ht="17.399999999999999" customHeight="1">
      <c r="A21770" s="323"/>
      <c r="B21770" s="302" t="s">
        <v>23</v>
      </c>
      <c r="C21770" s="325" t="s">
        <v>158</v>
      </c>
      <c r="D21770" s="325">
        <v>129</v>
      </c>
      <c r="E21770" s="46">
        <v>35000</v>
      </c>
      <c r="F21770" s="130">
        <f t="shared" si="346"/>
        <v>4515000</v>
      </c>
      <c r="G21770" s="69"/>
    </row>
    <row r="21771" spans="1:8" ht="17.399999999999999" customHeight="1">
      <c r="A21771" s="323"/>
      <c r="B21771" s="302" t="s">
        <v>31</v>
      </c>
      <c r="C21771" s="325" t="s">
        <v>246</v>
      </c>
      <c r="D21771" s="325">
        <v>250</v>
      </c>
      <c r="E21771" s="46">
        <v>35500</v>
      </c>
      <c r="F21771" s="130">
        <f t="shared" si="346"/>
        <v>8875000</v>
      </c>
      <c r="G21771" s="69"/>
    </row>
    <row r="21772" spans="1:8" ht="17.399999999999999" customHeight="1">
      <c r="A21772" s="323"/>
      <c r="B21772" s="302"/>
      <c r="C21772" s="325"/>
      <c r="D21772" s="325"/>
      <c r="E21772" s="46"/>
      <c r="F21772" s="130">
        <f t="shared" si="346"/>
        <v>0</v>
      </c>
      <c r="G21772" s="69"/>
    </row>
    <row r="21773" spans="1:8" ht="17.399999999999999" customHeight="1">
      <c r="A21773" s="323" t="s">
        <v>52</v>
      </c>
      <c r="B21773" s="302" t="s">
        <v>208</v>
      </c>
      <c r="C21773" s="325" t="s">
        <v>54</v>
      </c>
      <c r="D21773" s="325">
        <v>625</v>
      </c>
      <c r="E21773" s="46">
        <v>37900</v>
      </c>
      <c r="F21773" s="130">
        <f t="shared" si="346"/>
        <v>23687500</v>
      </c>
      <c r="G21773" s="86">
        <f>F21773</f>
        <v>23687500</v>
      </c>
      <c r="H21773" s="277" t="s">
        <v>2474</v>
      </c>
    </row>
    <row r="21774" spans="1:8" ht="17.399999999999999" customHeight="1">
      <c r="A21774" s="323"/>
      <c r="B21774" s="302"/>
      <c r="C21774" s="325"/>
      <c r="D21774" s="325"/>
      <c r="E21774" s="46"/>
      <c r="F21774" s="130">
        <f t="shared" si="346"/>
        <v>0</v>
      </c>
      <c r="G21774" s="69"/>
    </row>
    <row r="21775" spans="1:8" ht="17.399999999999999" customHeight="1">
      <c r="A21775" s="323" t="s">
        <v>145</v>
      </c>
      <c r="B21775" s="302" t="s">
        <v>31</v>
      </c>
      <c r="C21775" s="325" t="s">
        <v>15</v>
      </c>
      <c r="D21775" s="325">
        <v>491.6</v>
      </c>
      <c r="E21775" s="46">
        <v>28500</v>
      </c>
      <c r="F21775" s="130">
        <f t="shared" si="346"/>
        <v>14010600</v>
      </c>
      <c r="G21775" s="86">
        <f>F21775</f>
        <v>14010600</v>
      </c>
      <c r="H21775" s="277" t="s">
        <v>2474</v>
      </c>
    </row>
    <row r="21776" spans="1:8" ht="17.399999999999999" customHeight="1">
      <c r="A21776" s="323"/>
      <c r="B21776" s="302"/>
      <c r="C21776" s="325"/>
      <c r="D21776" s="325"/>
      <c r="E21776" s="46"/>
      <c r="F21776" s="130">
        <f t="shared" si="346"/>
        <v>0</v>
      </c>
      <c r="G21776" s="69"/>
    </row>
    <row r="21777" spans="1:9" ht="17.399999999999999" customHeight="1">
      <c r="A21777" s="323" t="s">
        <v>193</v>
      </c>
      <c r="B21777" s="302" t="s">
        <v>13</v>
      </c>
      <c r="C21777" s="325" t="s">
        <v>2283</v>
      </c>
      <c r="D21777" s="325">
        <v>1060</v>
      </c>
      <c r="E21777" s="46">
        <v>33000</v>
      </c>
      <c r="F21777" s="130">
        <f t="shared" si="346"/>
        <v>34980000</v>
      </c>
      <c r="G21777" s="86">
        <f>SUM(F21777:F21779)</f>
        <v>59400000</v>
      </c>
      <c r="H21777" s="277" t="s">
        <v>2474</v>
      </c>
    </row>
    <row r="21778" spans="1:9" ht="17.399999999999999" customHeight="1">
      <c r="A21778" s="323"/>
      <c r="B21778" s="302" t="s">
        <v>31</v>
      </c>
      <c r="C21778" s="325" t="s">
        <v>159</v>
      </c>
      <c r="D21778" s="325">
        <v>150</v>
      </c>
      <c r="E21778" s="46">
        <v>37000</v>
      </c>
      <c r="F21778" s="130">
        <f t="shared" si="346"/>
        <v>5550000</v>
      </c>
      <c r="G21778" s="69"/>
    </row>
    <row r="21779" spans="1:9" ht="17.399999999999999" customHeight="1">
      <c r="A21779" s="323"/>
      <c r="B21779" s="302" t="s">
        <v>31</v>
      </c>
      <c r="C21779" s="325" t="s">
        <v>414</v>
      </c>
      <c r="D21779" s="325">
        <v>510</v>
      </c>
      <c r="E21779" s="46">
        <v>37000</v>
      </c>
      <c r="F21779" s="130">
        <f t="shared" si="346"/>
        <v>18870000</v>
      </c>
      <c r="G21779" s="69"/>
    </row>
    <row r="21780" spans="1:9" ht="17.399999999999999" customHeight="1">
      <c r="A21780" s="323"/>
      <c r="B21780" s="302"/>
      <c r="C21780" s="325"/>
      <c r="D21780" s="325"/>
      <c r="E21780" s="46"/>
      <c r="F21780" s="130">
        <f t="shared" si="346"/>
        <v>0</v>
      </c>
      <c r="G21780" s="69"/>
    </row>
    <row r="21781" spans="1:9" ht="17.399999999999999" customHeight="1">
      <c r="A21781" s="323" t="s">
        <v>2469</v>
      </c>
      <c r="B21781" s="302" t="s">
        <v>515</v>
      </c>
      <c r="C21781" s="325" t="s">
        <v>198</v>
      </c>
      <c r="D21781" s="325">
        <v>100</v>
      </c>
      <c r="E21781" s="46">
        <v>31500</v>
      </c>
      <c r="F21781" s="130">
        <f t="shared" si="346"/>
        <v>3150000</v>
      </c>
      <c r="G21781" s="86">
        <f>F21781</f>
        <v>3150000</v>
      </c>
      <c r="H21781" s="277" t="s">
        <v>2474</v>
      </c>
    </row>
    <row r="21782" spans="1:9" ht="17.399999999999999" customHeight="1">
      <c r="A21782" s="323"/>
      <c r="B21782" s="302"/>
      <c r="C21782" s="325"/>
      <c r="D21782" s="325"/>
      <c r="E21782" s="46"/>
      <c r="F21782" s="130">
        <f t="shared" si="346"/>
        <v>0</v>
      </c>
      <c r="G21782" s="69"/>
    </row>
    <row r="21783" spans="1:9" ht="17.399999999999999" customHeight="1">
      <c r="A21783" s="323" t="s">
        <v>2448</v>
      </c>
      <c r="B21783" s="444" t="s">
        <v>16</v>
      </c>
      <c r="C21783" s="482" t="s">
        <v>3390</v>
      </c>
      <c r="D21783" s="482">
        <v>60.5</v>
      </c>
      <c r="E21783" s="116">
        <v>41500</v>
      </c>
      <c r="F21783" s="131">
        <f t="shared" si="346"/>
        <v>2510750</v>
      </c>
      <c r="G21783" s="86">
        <f>F21783</f>
        <v>2510750</v>
      </c>
      <c r="H21783" s="277" t="s">
        <v>2474</v>
      </c>
    </row>
    <row r="21784" spans="1:9" ht="17.399999999999999" customHeight="1">
      <c r="A21784" s="323"/>
      <c r="B21784" s="302"/>
      <c r="C21784" s="325"/>
      <c r="D21784" s="325"/>
      <c r="E21784" s="46"/>
      <c r="F21784" s="130">
        <f t="shared" ref="F21784:F21857" si="347">E21784*D21784</f>
        <v>0</v>
      </c>
      <c r="G21784" s="69"/>
    </row>
    <row r="21785" spans="1:9" ht="17.399999999999999" customHeight="1">
      <c r="A21785" s="323" t="s">
        <v>566</v>
      </c>
      <c r="B21785" s="302" t="s">
        <v>31</v>
      </c>
      <c r="C21785" s="325" t="s">
        <v>416</v>
      </c>
      <c r="D21785" s="325">
        <v>298.89999999999998</v>
      </c>
      <c r="E21785" s="46">
        <v>34500</v>
      </c>
      <c r="F21785" s="130">
        <f t="shared" si="347"/>
        <v>10312050</v>
      </c>
      <c r="G21785" s="86">
        <f>F21785</f>
        <v>10312050</v>
      </c>
      <c r="H21785" s="277" t="s">
        <v>2474</v>
      </c>
    </row>
    <row r="21786" spans="1:9" ht="17.399999999999999" customHeight="1">
      <c r="A21786" s="323"/>
      <c r="B21786" s="302"/>
      <c r="C21786" s="325"/>
      <c r="D21786" s="325"/>
      <c r="E21786" s="46"/>
      <c r="F21786" s="130">
        <f t="shared" si="347"/>
        <v>0</v>
      </c>
      <c r="G21786" s="69"/>
    </row>
    <row r="21787" spans="1:9" ht="17.399999999999999" customHeight="1">
      <c r="A21787" s="323" t="s">
        <v>93</v>
      </c>
      <c r="B21787" s="302" t="s">
        <v>31</v>
      </c>
      <c r="C21787" s="325" t="s">
        <v>1220</v>
      </c>
      <c r="D21787" s="325">
        <v>147.6</v>
      </c>
      <c r="E21787" s="46">
        <v>35500</v>
      </c>
      <c r="F21787" s="130">
        <f t="shared" si="347"/>
        <v>5239800</v>
      </c>
      <c r="G21787" s="86">
        <f>SUM(F21787:F21789)</f>
        <v>9517800</v>
      </c>
      <c r="H21787" s="277" t="s">
        <v>2474</v>
      </c>
      <c r="I21787" s="280" t="s">
        <v>115</v>
      </c>
    </row>
    <row r="21788" spans="1:9" ht="17.399999999999999" customHeight="1">
      <c r="A21788" s="323"/>
      <c r="B21788" s="302" t="s">
        <v>13</v>
      </c>
      <c r="C21788" s="325" t="s">
        <v>1582</v>
      </c>
      <c r="D21788" s="325">
        <v>63</v>
      </c>
      <c r="E21788" s="46">
        <v>31000</v>
      </c>
      <c r="F21788" s="130">
        <f t="shared" si="347"/>
        <v>1953000</v>
      </c>
      <c r="G21788" s="69"/>
    </row>
    <row r="21789" spans="1:9" ht="17.399999999999999" customHeight="1">
      <c r="A21789" s="323"/>
      <c r="B21789" s="302" t="s">
        <v>13</v>
      </c>
      <c r="C21789" s="325" t="s">
        <v>2355</v>
      </c>
      <c r="D21789" s="325">
        <v>75</v>
      </c>
      <c r="E21789" s="46">
        <v>31000</v>
      </c>
      <c r="F21789" s="130">
        <f t="shared" si="347"/>
        <v>2325000</v>
      </c>
      <c r="G21789" s="69"/>
    </row>
    <row r="21790" spans="1:9" ht="17.399999999999999" customHeight="1">
      <c r="A21790" s="323"/>
      <c r="B21790" s="302"/>
      <c r="C21790" s="325"/>
      <c r="D21790" s="325"/>
      <c r="E21790" s="46"/>
      <c r="F21790" s="130">
        <f t="shared" si="347"/>
        <v>0</v>
      </c>
      <c r="G21790" s="69"/>
    </row>
    <row r="21791" spans="1:9" ht="17.399999999999999" customHeight="1">
      <c r="A21791" s="533" t="s">
        <v>630</v>
      </c>
      <c r="B21791" s="440" t="s">
        <v>13</v>
      </c>
      <c r="C21791" s="382" t="s">
        <v>1191</v>
      </c>
      <c r="D21791" s="382">
        <v>105.3</v>
      </c>
      <c r="E21791" s="59">
        <v>31000</v>
      </c>
      <c r="F21791" s="132">
        <f t="shared" si="347"/>
        <v>3264300</v>
      </c>
      <c r="G21791" s="125">
        <f>F21791</f>
        <v>3264300</v>
      </c>
    </row>
    <row r="21792" spans="1:9" ht="18" customHeight="1">
      <c r="A21792" s="526"/>
      <c r="B21792" s="435"/>
      <c r="C21792" s="484"/>
      <c r="D21792" s="484"/>
      <c r="E21792" s="113"/>
      <c r="F21792" s="126"/>
      <c r="G21792" s="9"/>
    </row>
    <row r="21793" spans="1:7" ht="18" customHeight="1">
      <c r="A21793" s="537">
        <v>42594</v>
      </c>
      <c r="B21793" s="355"/>
      <c r="C21793" s="491" t="s">
        <v>398</v>
      </c>
      <c r="D21793" s="525"/>
      <c r="F21793" s="127"/>
    </row>
    <row r="21794" spans="1:7" ht="18" customHeight="1">
      <c r="A21794" s="531" t="s">
        <v>3125</v>
      </c>
      <c r="B21794" s="436" t="s">
        <v>134</v>
      </c>
      <c r="C21794" s="494" t="s">
        <v>152</v>
      </c>
      <c r="D21794" s="527">
        <f>SUM(D21795:D21886)</f>
        <v>7618.5999999999995</v>
      </c>
      <c r="E21794" s="166"/>
      <c r="F21794" s="166">
        <f>SUM(F21795:F21886)</f>
        <v>258593100</v>
      </c>
      <c r="G21794" s="166">
        <f>SUM(G21795:G21886)</f>
        <v>258593100</v>
      </c>
    </row>
    <row r="21795" spans="1:7" ht="18" customHeight="1">
      <c r="A21795" s="532" t="s">
        <v>12</v>
      </c>
      <c r="B21795" s="441" t="s">
        <v>31</v>
      </c>
      <c r="C21795" s="492" t="s">
        <v>579</v>
      </c>
      <c r="D21795" s="492">
        <v>2</v>
      </c>
      <c r="E21795" s="62">
        <v>35500</v>
      </c>
      <c r="F21795" s="139">
        <f t="shared" si="347"/>
        <v>71000</v>
      </c>
      <c r="G21795" s="85">
        <f>F21795</f>
        <v>71000</v>
      </c>
    </row>
    <row r="21796" spans="1:7" ht="18" customHeight="1">
      <c r="A21796" s="323"/>
      <c r="B21796" s="302"/>
      <c r="C21796" s="325"/>
      <c r="D21796" s="325"/>
      <c r="E21796" s="46"/>
      <c r="F21796" s="130">
        <f t="shared" si="347"/>
        <v>0</v>
      </c>
      <c r="G21796" s="69"/>
    </row>
    <row r="21797" spans="1:7" ht="18" customHeight="1">
      <c r="A21797" s="323" t="s">
        <v>2718</v>
      </c>
      <c r="B21797" s="302" t="s">
        <v>13</v>
      </c>
      <c r="C21797" s="325" t="s">
        <v>22</v>
      </c>
      <c r="D21797" s="325">
        <v>10</v>
      </c>
      <c r="E21797" s="46">
        <v>31000</v>
      </c>
      <c r="F21797" s="130">
        <f t="shared" si="347"/>
        <v>310000</v>
      </c>
      <c r="G21797" s="86">
        <f>F21797</f>
        <v>310000</v>
      </c>
    </row>
    <row r="21798" spans="1:7" ht="18" customHeight="1">
      <c r="A21798" s="323"/>
      <c r="B21798" s="302"/>
      <c r="C21798" s="325"/>
      <c r="D21798" s="325"/>
      <c r="E21798" s="46"/>
      <c r="F21798" s="130">
        <f t="shared" si="347"/>
        <v>0</v>
      </c>
      <c r="G21798" s="69"/>
    </row>
    <row r="21799" spans="1:7" ht="18" customHeight="1">
      <c r="A21799" s="323" t="s">
        <v>3455</v>
      </c>
      <c r="B21799" s="302" t="s">
        <v>31</v>
      </c>
      <c r="C21799" s="325" t="s">
        <v>811</v>
      </c>
      <c r="D21799" s="325">
        <v>53</v>
      </c>
      <c r="E21799" s="46">
        <v>35500</v>
      </c>
      <c r="F21799" s="130">
        <f t="shared" si="347"/>
        <v>1881500</v>
      </c>
      <c r="G21799" s="86">
        <f>F21799</f>
        <v>1881500</v>
      </c>
    </row>
    <row r="21800" spans="1:7" ht="18" customHeight="1">
      <c r="A21800" s="323"/>
      <c r="B21800" s="302"/>
      <c r="C21800" s="325"/>
      <c r="D21800" s="325"/>
      <c r="E21800" s="46"/>
      <c r="F21800" s="130">
        <f t="shared" si="347"/>
        <v>0</v>
      </c>
      <c r="G21800" s="69"/>
    </row>
    <row r="21801" spans="1:7" ht="18" customHeight="1">
      <c r="A21801" s="323" t="s">
        <v>2141</v>
      </c>
      <c r="B21801" s="302" t="s">
        <v>13</v>
      </c>
      <c r="C21801" s="325" t="s">
        <v>579</v>
      </c>
      <c r="D21801" s="325">
        <v>10</v>
      </c>
      <c r="E21801" s="46">
        <v>31000</v>
      </c>
      <c r="F21801" s="130">
        <f t="shared" si="347"/>
        <v>310000</v>
      </c>
      <c r="G21801" s="86">
        <f>SUM(F21801:F21804)</f>
        <v>2170000</v>
      </c>
    </row>
    <row r="21802" spans="1:7" ht="18" customHeight="1">
      <c r="A21802" s="323"/>
      <c r="B21802" s="302" t="s">
        <v>13</v>
      </c>
      <c r="C21802" s="325" t="s">
        <v>59</v>
      </c>
      <c r="D21802" s="325">
        <v>30</v>
      </c>
      <c r="E21802" s="46">
        <v>31000</v>
      </c>
      <c r="F21802" s="130">
        <f t="shared" si="347"/>
        <v>930000</v>
      </c>
      <c r="G21802" s="69"/>
    </row>
    <row r="21803" spans="1:7" ht="18" customHeight="1">
      <c r="A21803" s="323"/>
      <c r="B21803" s="302" t="s">
        <v>13</v>
      </c>
      <c r="C21803" s="325" t="s">
        <v>75</v>
      </c>
      <c r="D21803" s="325">
        <v>20</v>
      </c>
      <c r="E21803" s="46">
        <v>31000</v>
      </c>
      <c r="F21803" s="130">
        <f t="shared" si="347"/>
        <v>620000</v>
      </c>
      <c r="G21803" s="69"/>
    </row>
    <row r="21804" spans="1:7" ht="18" customHeight="1">
      <c r="A21804" s="323"/>
      <c r="B21804" s="302" t="s">
        <v>13</v>
      </c>
      <c r="C21804" s="325" t="s">
        <v>14</v>
      </c>
      <c r="D21804" s="325">
        <v>10</v>
      </c>
      <c r="E21804" s="46">
        <v>31000</v>
      </c>
      <c r="F21804" s="130">
        <f t="shared" si="347"/>
        <v>310000</v>
      </c>
      <c r="G21804" s="69"/>
    </row>
    <row r="21805" spans="1:7" ht="18" customHeight="1">
      <c r="A21805" s="323"/>
      <c r="B21805" s="302"/>
      <c r="C21805" s="325"/>
      <c r="D21805" s="325"/>
      <c r="E21805" s="46"/>
      <c r="F21805" s="130">
        <f t="shared" si="347"/>
        <v>0</v>
      </c>
      <c r="G21805" s="69"/>
    </row>
    <row r="21806" spans="1:7" ht="18" customHeight="1">
      <c r="A21806" s="323" t="s">
        <v>1680</v>
      </c>
      <c r="B21806" s="302" t="s">
        <v>13</v>
      </c>
      <c r="C21806" s="325" t="s">
        <v>4059</v>
      </c>
      <c r="D21806" s="325">
        <v>50.6</v>
      </c>
      <c r="E21806" s="46">
        <v>33000</v>
      </c>
      <c r="F21806" s="130">
        <f t="shared" si="347"/>
        <v>1669800</v>
      </c>
      <c r="G21806" s="86">
        <f>SUM(F21806:F21807)</f>
        <v>3461700</v>
      </c>
    </row>
    <row r="21807" spans="1:7" ht="18" customHeight="1">
      <c r="A21807" s="323"/>
      <c r="B21807" s="302" t="s">
        <v>13</v>
      </c>
      <c r="C21807" s="325" t="s">
        <v>4060</v>
      </c>
      <c r="D21807" s="325">
        <v>54.3</v>
      </c>
      <c r="E21807" s="46">
        <v>33000</v>
      </c>
      <c r="F21807" s="130">
        <f t="shared" si="347"/>
        <v>1791900</v>
      </c>
      <c r="G21807" s="69"/>
    </row>
    <row r="21808" spans="1:7" ht="18" customHeight="1">
      <c r="A21808" s="323"/>
      <c r="B21808" s="302"/>
      <c r="C21808" s="325"/>
      <c r="D21808" s="325"/>
      <c r="E21808" s="46"/>
      <c r="F21808" s="130">
        <f t="shared" si="347"/>
        <v>0</v>
      </c>
      <c r="G21808" s="69"/>
    </row>
    <row r="21809" spans="1:9" ht="18" customHeight="1">
      <c r="A21809" s="323" t="s">
        <v>3913</v>
      </c>
      <c r="B21809" s="302" t="s">
        <v>13</v>
      </c>
      <c r="C21809" s="325" t="s">
        <v>15</v>
      </c>
      <c r="D21809" s="325">
        <v>500</v>
      </c>
      <c r="E21809" s="46">
        <v>31000</v>
      </c>
      <c r="F21809" s="130">
        <f t="shared" si="347"/>
        <v>15500000</v>
      </c>
      <c r="G21809" s="86">
        <f>SUM(F21809:F21810)</f>
        <v>18340000</v>
      </c>
      <c r="H21809" s="277" t="s">
        <v>2474</v>
      </c>
    </row>
    <row r="21810" spans="1:9" ht="18" customHeight="1">
      <c r="A21810" s="323"/>
      <c r="B21810" s="302" t="s">
        <v>31</v>
      </c>
      <c r="C21810" s="325" t="s">
        <v>229</v>
      </c>
      <c r="D21810" s="325">
        <v>80</v>
      </c>
      <c r="E21810" s="46">
        <v>35500</v>
      </c>
      <c r="F21810" s="130">
        <f t="shared" si="347"/>
        <v>2840000</v>
      </c>
      <c r="G21810" s="69"/>
    </row>
    <row r="21811" spans="1:9" ht="18" customHeight="1">
      <c r="A21811" s="323"/>
      <c r="B21811" s="302"/>
      <c r="C21811" s="325"/>
      <c r="D21811" s="325"/>
      <c r="E21811" s="46"/>
      <c r="F21811" s="130">
        <f t="shared" si="347"/>
        <v>0</v>
      </c>
      <c r="G21811" s="69"/>
    </row>
    <row r="21812" spans="1:9" ht="18" customHeight="1">
      <c r="A21812" s="323" t="s">
        <v>2349</v>
      </c>
      <c r="B21812" s="302" t="s">
        <v>13</v>
      </c>
      <c r="C21812" s="325" t="s">
        <v>3933</v>
      </c>
      <c r="D21812" s="325">
        <v>61.5</v>
      </c>
      <c r="E21812" s="46">
        <v>30500</v>
      </c>
      <c r="F21812" s="130">
        <f t="shared" si="347"/>
        <v>1875750</v>
      </c>
      <c r="G21812" s="86">
        <f>SUM(F21812:F21814)</f>
        <v>6603250</v>
      </c>
    </row>
    <row r="21813" spans="1:9" ht="18" customHeight="1">
      <c r="A21813" s="323"/>
      <c r="B21813" s="302" t="s">
        <v>13</v>
      </c>
      <c r="C21813" s="325" t="s">
        <v>4058</v>
      </c>
      <c r="D21813" s="325">
        <v>52.5</v>
      </c>
      <c r="E21813" s="46">
        <v>30500</v>
      </c>
      <c r="F21813" s="130">
        <f t="shared" si="347"/>
        <v>1601250</v>
      </c>
      <c r="G21813" s="69"/>
    </row>
    <row r="21814" spans="1:9" ht="18" customHeight="1">
      <c r="A21814" s="323"/>
      <c r="B21814" s="302" t="s">
        <v>13</v>
      </c>
      <c r="C21814" s="325" t="s">
        <v>2546</v>
      </c>
      <c r="D21814" s="325">
        <v>102.5</v>
      </c>
      <c r="E21814" s="46">
        <v>30500</v>
      </c>
      <c r="F21814" s="130">
        <f t="shared" si="347"/>
        <v>3126250</v>
      </c>
      <c r="G21814" s="69"/>
    </row>
    <row r="21815" spans="1:9" ht="18" customHeight="1">
      <c r="A21815" s="323"/>
      <c r="B21815" s="302"/>
      <c r="C21815" s="325"/>
      <c r="D21815" s="325"/>
      <c r="E21815" s="46"/>
      <c r="F21815" s="130">
        <f t="shared" si="347"/>
        <v>0</v>
      </c>
      <c r="G21815" s="69"/>
    </row>
    <row r="21816" spans="1:9" ht="18" customHeight="1">
      <c r="A21816" s="323" t="s">
        <v>2430</v>
      </c>
      <c r="B21816" s="302" t="s">
        <v>13</v>
      </c>
      <c r="C21816" s="325" t="s">
        <v>2677</v>
      </c>
      <c r="D21816" s="325">
        <v>76</v>
      </c>
      <c r="E21816" s="46">
        <v>31000</v>
      </c>
      <c r="F21816" s="130">
        <f t="shared" si="347"/>
        <v>2356000</v>
      </c>
      <c r="G21816" s="86">
        <f>F21816</f>
        <v>2356000</v>
      </c>
    </row>
    <row r="21817" spans="1:9" ht="18" customHeight="1">
      <c r="A21817" s="323"/>
      <c r="B21817" s="302"/>
      <c r="C21817" s="325"/>
      <c r="D21817" s="325"/>
      <c r="E21817" s="46"/>
      <c r="F21817" s="130">
        <f t="shared" si="347"/>
        <v>0</v>
      </c>
      <c r="G21817" s="69"/>
    </row>
    <row r="21818" spans="1:9" ht="18" customHeight="1">
      <c r="A21818" s="323" t="s">
        <v>2305</v>
      </c>
      <c r="B21818" s="302" t="s">
        <v>233</v>
      </c>
      <c r="C21818" s="325" t="s">
        <v>1132</v>
      </c>
      <c r="D21818" s="325">
        <v>192.6</v>
      </c>
      <c r="E21818" s="46">
        <v>37000</v>
      </c>
      <c r="F21818" s="130">
        <f t="shared" si="347"/>
        <v>7126200</v>
      </c>
      <c r="G21818" s="86">
        <f>SUM(F21818:F21819)</f>
        <v>11936200</v>
      </c>
    </row>
    <row r="21819" spans="1:9" ht="18" customHeight="1">
      <c r="A21819" s="323"/>
      <c r="B21819" s="302" t="s">
        <v>233</v>
      </c>
      <c r="C21819" s="325" t="s">
        <v>60</v>
      </c>
      <c r="D21819" s="325">
        <v>130</v>
      </c>
      <c r="E21819" s="46">
        <v>37000</v>
      </c>
      <c r="F21819" s="130">
        <f t="shared" si="347"/>
        <v>4810000</v>
      </c>
      <c r="G21819" s="69"/>
    </row>
    <row r="21820" spans="1:9" ht="18" customHeight="1">
      <c r="A21820" s="323"/>
      <c r="B21820" s="302"/>
      <c r="C21820" s="325"/>
      <c r="D21820" s="325"/>
      <c r="E21820" s="46"/>
      <c r="F21820" s="130">
        <f t="shared" si="347"/>
        <v>0</v>
      </c>
      <c r="G21820" s="69"/>
    </row>
    <row r="21821" spans="1:9" ht="18" customHeight="1">
      <c r="A21821" s="323" t="s">
        <v>2273</v>
      </c>
      <c r="B21821" s="444" t="s">
        <v>2591</v>
      </c>
      <c r="C21821" s="482" t="s">
        <v>2701</v>
      </c>
      <c r="D21821" s="482">
        <v>173.7</v>
      </c>
      <c r="E21821" s="116">
        <v>40000</v>
      </c>
      <c r="F21821" s="131">
        <f t="shared" si="347"/>
        <v>6948000</v>
      </c>
      <c r="G21821" s="86">
        <f>SUM(F21821:F21822)</f>
        <v>8498000</v>
      </c>
    </row>
    <row r="21822" spans="1:9" ht="18" customHeight="1">
      <c r="A21822" s="323"/>
      <c r="B21822" s="302" t="s">
        <v>13</v>
      </c>
      <c r="C21822" s="325" t="s">
        <v>25</v>
      </c>
      <c r="D21822" s="325">
        <v>50</v>
      </c>
      <c r="E21822" s="46">
        <v>31000</v>
      </c>
      <c r="F21822" s="130">
        <f t="shared" si="347"/>
        <v>1550000</v>
      </c>
      <c r="G21822" s="69"/>
      <c r="I21822" s="280" t="s">
        <v>2976</v>
      </c>
    </row>
    <row r="21823" spans="1:9" ht="18" customHeight="1">
      <c r="A21823" s="323"/>
      <c r="B21823" s="302"/>
      <c r="C21823" s="325"/>
      <c r="D21823" s="325"/>
      <c r="E21823" s="46"/>
      <c r="F21823" s="130">
        <f t="shared" si="347"/>
        <v>0</v>
      </c>
      <c r="G21823" s="69"/>
    </row>
    <row r="21824" spans="1:9" ht="18" customHeight="1">
      <c r="A21824" s="323" t="s">
        <v>193</v>
      </c>
      <c r="B21824" s="302" t="s">
        <v>13</v>
      </c>
      <c r="C21824" s="325" t="s">
        <v>3982</v>
      </c>
      <c r="D21824" s="325">
        <v>340</v>
      </c>
      <c r="E21824" s="46">
        <v>33000</v>
      </c>
      <c r="F21824" s="130">
        <f t="shared" si="347"/>
        <v>11220000</v>
      </c>
      <c r="G21824" s="86">
        <f>SUM(F21824:F21826)</f>
        <v>42807000</v>
      </c>
      <c r="H21824" s="277" t="s">
        <v>2474</v>
      </c>
    </row>
    <row r="21825" spans="1:9" ht="18" customHeight="1">
      <c r="A21825" s="323"/>
      <c r="B21825" s="302" t="s">
        <v>13</v>
      </c>
      <c r="C21825" s="325" t="s">
        <v>2283</v>
      </c>
      <c r="D21825" s="325">
        <v>530</v>
      </c>
      <c r="E21825" s="46">
        <v>33000</v>
      </c>
      <c r="F21825" s="130">
        <f t="shared" si="347"/>
        <v>17490000</v>
      </c>
      <c r="G21825" s="69"/>
    </row>
    <row r="21826" spans="1:9" ht="18" customHeight="1">
      <c r="A21826" s="323"/>
      <c r="B21826" s="302" t="s">
        <v>31</v>
      </c>
      <c r="C21826" s="325" t="s">
        <v>159</v>
      </c>
      <c r="D21826" s="325">
        <v>381</v>
      </c>
      <c r="E21826" s="46">
        <v>37000</v>
      </c>
      <c r="F21826" s="130">
        <f t="shared" si="347"/>
        <v>14097000</v>
      </c>
      <c r="G21826" s="69"/>
    </row>
    <row r="21827" spans="1:9" ht="18" customHeight="1">
      <c r="A21827" s="323"/>
      <c r="B21827" s="302"/>
      <c r="C21827" s="325"/>
      <c r="D21827" s="325"/>
      <c r="E21827" s="46"/>
      <c r="F21827" s="130">
        <f t="shared" si="347"/>
        <v>0</v>
      </c>
      <c r="G21827" s="69"/>
    </row>
    <row r="21828" spans="1:9" ht="18" customHeight="1">
      <c r="A21828" s="323" t="s">
        <v>93</v>
      </c>
      <c r="B21828" s="302" t="s">
        <v>31</v>
      </c>
      <c r="C21828" s="325" t="s">
        <v>4056</v>
      </c>
      <c r="D21828" s="325">
        <v>69</v>
      </c>
      <c r="E21828" s="46">
        <v>35500</v>
      </c>
      <c r="F21828" s="130">
        <f t="shared" si="347"/>
        <v>2449500</v>
      </c>
      <c r="G21828" s="86">
        <f>SUM(F21828:F21829)</f>
        <v>4203200</v>
      </c>
      <c r="H21828" s="277" t="s">
        <v>2474</v>
      </c>
      <c r="I21828" s="280" t="s">
        <v>115</v>
      </c>
    </row>
    <row r="21829" spans="1:9" ht="18" customHeight="1">
      <c r="A21829" s="323"/>
      <c r="B21829" s="302" t="s">
        <v>31</v>
      </c>
      <c r="C21829" s="325" t="s">
        <v>1220</v>
      </c>
      <c r="D21829" s="325">
        <v>49.4</v>
      </c>
      <c r="E21829" s="46">
        <v>35500</v>
      </c>
      <c r="F21829" s="130">
        <f t="shared" si="347"/>
        <v>1753700</v>
      </c>
      <c r="G21829" s="69"/>
      <c r="I21829" s="280" t="s">
        <v>115</v>
      </c>
    </row>
    <row r="21830" spans="1:9" ht="18" customHeight="1">
      <c r="A21830" s="323"/>
      <c r="B21830" s="302"/>
      <c r="C21830" s="325"/>
      <c r="D21830" s="325"/>
      <c r="E21830" s="46"/>
      <c r="F21830" s="130">
        <f t="shared" si="347"/>
        <v>0</v>
      </c>
      <c r="G21830" s="69"/>
    </row>
    <row r="21831" spans="1:9" ht="18" customHeight="1">
      <c r="A21831" s="323" t="s">
        <v>52</v>
      </c>
      <c r="B21831" s="582" t="s">
        <v>1275</v>
      </c>
      <c r="C21831" s="583" t="s">
        <v>54</v>
      </c>
      <c r="D21831" s="583">
        <v>-19</v>
      </c>
      <c r="E21831" s="54">
        <v>37900</v>
      </c>
      <c r="F21831" s="140">
        <f t="shared" si="347"/>
        <v>-720100</v>
      </c>
      <c r="G21831" s="86">
        <f>SUM(F21831:F21832)</f>
        <v>-1440200</v>
      </c>
    </row>
    <row r="21832" spans="1:9" ht="18" customHeight="1">
      <c r="A21832" s="323"/>
      <c r="B21832" s="582" t="s">
        <v>1275</v>
      </c>
      <c r="C21832" s="583" t="s">
        <v>3907</v>
      </c>
      <c r="D21832" s="583">
        <v>-19</v>
      </c>
      <c r="E21832" s="54">
        <v>37900</v>
      </c>
      <c r="F21832" s="140">
        <f t="shared" si="347"/>
        <v>-720100</v>
      </c>
      <c r="G21832" s="69"/>
    </row>
    <row r="21833" spans="1:9" ht="18" customHeight="1">
      <c r="A21833" s="323"/>
      <c r="B21833" s="302"/>
      <c r="C21833" s="325"/>
      <c r="D21833" s="325"/>
      <c r="E21833" s="46"/>
      <c r="F21833" s="130">
        <f t="shared" si="347"/>
        <v>0</v>
      </c>
      <c r="G21833" s="69"/>
    </row>
    <row r="21834" spans="1:9" ht="18" customHeight="1">
      <c r="A21834" s="323" t="s">
        <v>727</v>
      </c>
      <c r="B21834" s="582" t="s">
        <v>3047</v>
      </c>
      <c r="C21834" s="583"/>
      <c r="D21834" s="583">
        <v>-2.2999999999999998</v>
      </c>
      <c r="E21834" s="54">
        <v>32000</v>
      </c>
      <c r="F21834" s="140">
        <f t="shared" si="347"/>
        <v>-73600</v>
      </c>
      <c r="G21834" s="86">
        <f>SUM(F21834:F21835)</f>
        <v>-311200</v>
      </c>
    </row>
    <row r="21835" spans="1:9" ht="18" customHeight="1">
      <c r="A21835" s="323"/>
      <c r="B21835" s="582" t="s">
        <v>2304</v>
      </c>
      <c r="C21835" s="583"/>
      <c r="D21835" s="583">
        <v>-6.6</v>
      </c>
      <c r="E21835" s="54">
        <v>36000</v>
      </c>
      <c r="F21835" s="140">
        <f t="shared" si="347"/>
        <v>-237600</v>
      </c>
      <c r="G21835" s="69"/>
    </row>
    <row r="21836" spans="1:9" ht="18" customHeight="1">
      <c r="A21836" s="323"/>
      <c r="B21836" s="302"/>
      <c r="C21836" s="325"/>
      <c r="D21836" s="325"/>
      <c r="E21836" s="46"/>
      <c r="F21836" s="130">
        <f t="shared" si="347"/>
        <v>0</v>
      </c>
      <c r="G21836" s="69"/>
    </row>
    <row r="21837" spans="1:9" ht="18" customHeight="1">
      <c r="A21837" s="323" t="s">
        <v>354</v>
      </c>
      <c r="B21837" s="302" t="s">
        <v>13</v>
      </c>
      <c r="C21837" s="325" t="s">
        <v>2527</v>
      </c>
      <c r="D21837" s="325">
        <v>107.5</v>
      </c>
      <c r="E21837" s="46">
        <v>31000</v>
      </c>
      <c r="F21837" s="130">
        <f t="shared" si="347"/>
        <v>3332500</v>
      </c>
      <c r="G21837" s="86">
        <f>F21837</f>
        <v>3332500</v>
      </c>
    </row>
    <row r="21838" spans="1:9" ht="18" customHeight="1">
      <c r="A21838" s="323"/>
      <c r="B21838" s="302"/>
      <c r="C21838" s="325"/>
      <c r="D21838" s="325"/>
      <c r="E21838" s="46"/>
      <c r="F21838" s="130">
        <f t="shared" si="347"/>
        <v>0</v>
      </c>
      <c r="G21838" s="69"/>
    </row>
    <row r="21839" spans="1:9" ht="18" customHeight="1">
      <c r="A21839" s="323" t="s">
        <v>1843</v>
      </c>
      <c r="B21839" s="302" t="s">
        <v>31</v>
      </c>
      <c r="C21839" s="325" t="s">
        <v>75</v>
      </c>
      <c r="D21839" s="325">
        <v>56</v>
      </c>
      <c r="E21839" s="46">
        <v>35500</v>
      </c>
      <c r="F21839" s="130">
        <f t="shared" si="347"/>
        <v>1988000</v>
      </c>
      <c r="G21839" s="86">
        <f>SUM(F21839:F21842)</f>
        <v>9805100</v>
      </c>
      <c r="H21839" s="277" t="s">
        <v>2474</v>
      </c>
    </row>
    <row r="21840" spans="1:9" ht="18" customHeight="1">
      <c r="A21840" s="323"/>
      <c r="B21840" s="302" t="s">
        <v>31</v>
      </c>
      <c r="C21840" s="325" t="s">
        <v>60</v>
      </c>
      <c r="D21840" s="325">
        <v>57.2</v>
      </c>
      <c r="E21840" s="46">
        <v>35500</v>
      </c>
      <c r="F21840" s="130">
        <f t="shared" si="347"/>
        <v>2030600</v>
      </c>
      <c r="G21840" s="69"/>
    </row>
    <row r="21841" spans="1:8" ht="18" customHeight="1">
      <c r="A21841" s="323"/>
      <c r="B21841" s="302" t="s">
        <v>31</v>
      </c>
      <c r="C21841" s="325" t="s">
        <v>158</v>
      </c>
      <c r="D21841" s="325">
        <v>60</v>
      </c>
      <c r="E21841" s="46">
        <v>35500</v>
      </c>
      <c r="F21841" s="130">
        <f t="shared" si="347"/>
        <v>2130000</v>
      </c>
      <c r="G21841" s="69"/>
    </row>
    <row r="21842" spans="1:8" ht="18" customHeight="1">
      <c r="A21842" s="323"/>
      <c r="B21842" s="302" t="s">
        <v>31</v>
      </c>
      <c r="C21842" s="325" t="s">
        <v>4064</v>
      </c>
      <c r="D21842" s="325">
        <v>103</v>
      </c>
      <c r="E21842" s="46">
        <v>35500</v>
      </c>
      <c r="F21842" s="130">
        <f t="shared" si="347"/>
        <v>3656500</v>
      </c>
      <c r="G21842" s="69"/>
    </row>
    <row r="21843" spans="1:8" ht="18" customHeight="1">
      <c r="A21843" s="323"/>
      <c r="B21843" s="302"/>
      <c r="C21843" s="325"/>
      <c r="D21843" s="325"/>
      <c r="E21843" s="46"/>
      <c r="F21843" s="130">
        <f t="shared" si="347"/>
        <v>0</v>
      </c>
      <c r="G21843" s="69"/>
    </row>
    <row r="21844" spans="1:8" ht="18" customHeight="1">
      <c r="A21844" s="323" t="s">
        <v>51</v>
      </c>
      <c r="B21844" s="582" t="s">
        <v>4057</v>
      </c>
      <c r="C21844" s="583" t="s">
        <v>3070</v>
      </c>
      <c r="D21844" s="583">
        <v>-53.6</v>
      </c>
      <c r="E21844" s="54">
        <v>40000</v>
      </c>
      <c r="F21844" s="140">
        <f>E21844*D21844</f>
        <v>-2144000</v>
      </c>
      <c r="G21844" s="86">
        <f>SUM(F21844:F21851)</f>
        <v>25457550</v>
      </c>
      <c r="H21844" s="277" t="s">
        <v>2474</v>
      </c>
    </row>
    <row r="21845" spans="1:8" ht="18" customHeight="1">
      <c r="A21845" s="323"/>
      <c r="B21845" s="302" t="s">
        <v>23</v>
      </c>
      <c r="C21845" s="325" t="s">
        <v>1276</v>
      </c>
      <c r="D21845" s="325">
        <v>52.5</v>
      </c>
      <c r="E21845" s="46">
        <v>35000</v>
      </c>
      <c r="F21845" s="130">
        <f t="shared" si="347"/>
        <v>1837500</v>
      </c>
      <c r="G21845" s="86"/>
    </row>
    <row r="21846" spans="1:8" ht="18" customHeight="1">
      <c r="A21846" s="323"/>
      <c r="B21846" s="302" t="s">
        <v>2760</v>
      </c>
      <c r="C21846" s="325" t="s">
        <v>1276</v>
      </c>
      <c r="D21846" s="325">
        <v>50</v>
      </c>
      <c r="E21846" s="46">
        <v>35000</v>
      </c>
      <c r="F21846" s="130">
        <f t="shared" si="347"/>
        <v>1750000</v>
      </c>
      <c r="G21846" s="69"/>
    </row>
    <row r="21847" spans="1:8" ht="18" customHeight="1">
      <c r="A21847" s="323"/>
      <c r="B21847" s="302" t="s">
        <v>23</v>
      </c>
      <c r="C21847" s="325" t="s">
        <v>337</v>
      </c>
      <c r="D21847" s="325">
        <v>318.39999999999998</v>
      </c>
      <c r="E21847" s="46">
        <v>35000</v>
      </c>
      <c r="F21847" s="130">
        <f t="shared" si="347"/>
        <v>11144000</v>
      </c>
      <c r="G21847" s="69"/>
    </row>
    <row r="21848" spans="1:8" ht="18" customHeight="1">
      <c r="A21848" s="323"/>
      <c r="B21848" s="302" t="s">
        <v>31</v>
      </c>
      <c r="C21848" s="325" t="s">
        <v>43</v>
      </c>
      <c r="D21848" s="325">
        <v>137.69999999999999</v>
      </c>
      <c r="E21848" s="46">
        <v>35500</v>
      </c>
      <c r="F21848" s="130">
        <f t="shared" si="347"/>
        <v>4888350</v>
      </c>
      <c r="G21848" s="69"/>
    </row>
    <row r="21849" spans="1:8" ht="18" customHeight="1">
      <c r="A21849" s="323"/>
      <c r="B21849" s="302" t="s">
        <v>31</v>
      </c>
      <c r="C21849" s="325" t="s">
        <v>75</v>
      </c>
      <c r="D21849" s="325">
        <v>48</v>
      </c>
      <c r="E21849" s="46">
        <v>34500</v>
      </c>
      <c r="F21849" s="130">
        <f t="shared" si="347"/>
        <v>1656000</v>
      </c>
      <c r="G21849" s="69"/>
    </row>
    <row r="21850" spans="1:8" ht="18" customHeight="1">
      <c r="A21850" s="323"/>
      <c r="B21850" s="302" t="s">
        <v>31</v>
      </c>
      <c r="C21850" s="325" t="s">
        <v>1503</v>
      </c>
      <c r="D21850" s="325">
        <v>98.5</v>
      </c>
      <c r="E21850" s="46">
        <v>32000</v>
      </c>
      <c r="F21850" s="130">
        <f t="shared" si="347"/>
        <v>3152000</v>
      </c>
      <c r="G21850" s="69"/>
    </row>
    <row r="21851" spans="1:8" ht="18" customHeight="1">
      <c r="A21851" s="323"/>
      <c r="B21851" s="302" t="s">
        <v>31</v>
      </c>
      <c r="C21851" s="325" t="s">
        <v>986</v>
      </c>
      <c r="D21851" s="325">
        <v>89.4</v>
      </c>
      <c r="E21851" s="46">
        <v>35500</v>
      </c>
      <c r="F21851" s="130">
        <f t="shared" si="347"/>
        <v>3173700</v>
      </c>
      <c r="G21851" s="69"/>
    </row>
    <row r="21852" spans="1:8" ht="18" customHeight="1">
      <c r="A21852" s="323"/>
      <c r="B21852" s="302"/>
      <c r="C21852" s="325"/>
      <c r="D21852" s="325"/>
      <c r="E21852" s="46"/>
      <c r="F21852" s="130">
        <f t="shared" si="347"/>
        <v>0</v>
      </c>
      <c r="G21852" s="69"/>
    </row>
    <row r="21853" spans="1:8" ht="18" customHeight="1">
      <c r="A21853" s="323" t="s">
        <v>1514</v>
      </c>
      <c r="B21853" s="302" t="s">
        <v>13</v>
      </c>
      <c r="C21853" s="325" t="s">
        <v>1280</v>
      </c>
      <c r="D21853" s="325">
        <v>42</v>
      </c>
      <c r="E21853" s="46">
        <v>31000</v>
      </c>
      <c r="F21853" s="130">
        <f t="shared" si="347"/>
        <v>1302000</v>
      </c>
      <c r="G21853" s="86">
        <f>F21853</f>
        <v>1302000</v>
      </c>
      <c r="H21853" s="277" t="s">
        <v>2474</v>
      </c>
    </row>
    <row r="21854" spans="1:8" ht="18" customHeight="1">
      <c r="A21854" s="323"/>
      <c r="B21854" s="302"/>
      <c r="C21854" s="325"/>
      <c r="D21854" s="325"/>
      <c r="E21854" s="46"/>
      <c r="F21854" s="130">
        <f t="shared" si="347"/>
        <v>0</v>
      </c>
      <c r="G21854" s="69"/>
    </row>
    <row r="21855" spans="1:8" ht="18" customHeight="1">
      <c r="A21855" s="323" t="s">
        <v>330</v>
      </c>
      <c r="B21855" s="302" t="s">
        <v>13</v>
      </c>
      <c r="C21855" s="325" t="s">
        <v>1232</v>
      </c>
      <c r="D21855" s="325">
        <v>97.6</v>
      </c>
      <c r="E21855" s="46">
        <v>31000</v>
      </c>
      <c r="F21855" s="130">
        <f t="shared" si="347"/>
        <v>3025600</v>
      </c>
      <c r="G21855" s="86">
        <f>F21855</f>
        <v>3025600</v>
      </c>
      <c r="H21855" s="277" t="s">
        <v>2474</v>
      </c>
    </row>
    <row r="21856" spans="1:8" ht="18" customHeight="1">
      <c r="A21856" s="323"/>
      <c r="B21856" s="302"/>
      <c r="C21856" s="325"/>
      <c r="D21856" s="325"/>
      <c r="E21856" s="46"/>
      <c r="F21856" s="130">
        <f t="shared" si="347"/>
        <v>0</v>
      </c>
      <c r="G21856" s="69"/>
    </row>
    <row r="21857" spans="1:9" ht="18" customHeight="1">
      <c r="A21857" s="323" t="s">
        <v>2475</v>
      </c>
      <c r="B21857" s="302" t="s">
        <v>31</v>
      </c>
      <c r="C21857" s="325" t="s">
        <v>59</v>
      </c>
      <c r="D21857" s="325">
        <v>29.4</v>
      </c>
      <c r="E21857" s="46">
        <v>35500</v>
      </c>
      <c r="F21857" s="130">
        <f t="shared" si="347"/>
        <v>1043700</v>
      </c>
      <c r="G21857" s="86">
        <f>SUM(F21857:F21859)</f>
        <v>2797400</v>
      </c>
      <c r="H21857" s="277" t="s">
        <v>2474</v>
      </c>
    </row>
    <row r="21858" spans="1:9" ht="18" customHeight="1">
      <c r="A21858" s="323"/>
      <c r="B21858" s="302" t="s">
        <v>31</v>
      </c>
      <c r="C21858" s="325" t="s">
        <v>14</v>
      </c>
      <c r="D21858" s="325">
        <v>50</v>
      </c>
      <c r="E21858" s="46">
        <v>35500</v>
      </c>
      <c r="F21858" s="130">
        <f t="shared" ref="F21858:F21928" si="348">E21858*D21858</f>
        <v>1775000</v>
      </c>
      <c r="G21858" s="69"/>
    </row>
    <row r="21859" spans="1:9" ht="18" customHeight="1">
      <c r="A21859" s="323"/>
      <c r="B21859" s="582" t="s">
        <v>2643</v>
      </c>
      <c r="C21859" s="583" t="s">
        <v>62</v>
      </c>
      <c r="D21859" s="583">
        <v>-0.6</v>
      </c>
      <c r="E21859" s="54">
        <v>35500</v>
      </c>
      <c r="F21859" s="140">
        <f t="shared" si="348"/>
        <v>-21300</v>
      </c>
      <c r="G21859" s="69"/>
    </row>
    <row r="21860" spans="1:9" ht="18" customHeight="1">
      <c r="A21860" s="323"/>
      <c r="B21860" s="302"/>
      <c r="C21860" s="325"/>
      <c r="D21860" s="325"/>
      <c r="E21860" s="46"/>
      <c r="F21860" s="130">
        <f t="shared" si="348"/>
        <v>0</v>
      </c>
      <c r="G21860" s="69"/>
    </row>
    <row r="21861" spans="1:9" ht="18" customHeight="1">
      <c r="A21861" s="323" t="s">
        <v>2469</v>
      </c>
      <c r="B21861" s="302" t="s">
        <v>31</v>
      </c>
      <c r="C21861" s="325" t="s">
        <v>1134</v>
      </c>
      <c r="D21861" s="325">
        <v>49</v>
      </c>
      <c r="E21861" s="46">
        <v>36500</v>
      </c>
      <c r="F21861" s="130">
        <f t="shared" si="348"/>
        <v>1788500</v>
      </c>
      <c r="G21861" s="86">
        <f>SUM(F21861:F21862)</f>
        <v>5769700</v>
      </c>
      <c r="I21861" s="280" t="s">
        <v>2520</v>
      </c>
    </row>
    <row r="21862" spans="1:9" ht="18" customHeight="1">
      <c r="A21862" s="323"/>
      <c r="B21862" s="302" t="s">
        <v>2735</v>
      </c>
      <c r="C21862" s="325" t="s">
        <v>1325</v>
      </c>
      <c r="D21862" s="325">
        <v>107.6</v>
      </c>
      <c r="E21862" s="46">
        <v>37000</v>
      </c>
      <c r="F21862" s="130">
        <f t="shared" si="348"/>
        <v>3981200</v>
      </c>
      <c r="G21862" s="69"/>
    </row>
    <row r="21863" spans="1:9" ht="18" customHeight="1">
      <c r="A21863" s="323"/>
      <c r="B21863" s="302"/>
      <c r="C21863" s="325"/>
      <c r="D21863" s="325"/>
      <c r="E21863" s="46"/>
      <c r="F21863" s="130">
        <f t="shared" si="348"/>
        <v>0</v>
      </c>
      <c r="G21863" s="69"/>
    </row>
    <row r="21864" spans="1:9" ht="18" customHeight="1">
      <c r="A21864" s="323" t="s">
        <v>235</v>
      </c>
      <c r="B21864" s="302" t="s">
        <v>23</v>
      </c>
      <c r="C21864" s="325" t="s">
        <v>1093</v>
      </c>
      <c r="D21864" s="325">
        <v>105.8</v>
      </c>
      <c r="E21864" s="46">
        <v>35000</v>
      </c>
      <c r="F21864" s="130">
        <f t="shared" si="348"/>
        <v>3703000</v>
      </c>
      <c r="G21864" s="86">
        <f>F21864</f>
        <v>3703000</v>
      </c>
      <c r="H21864" s="277" t="s">
        <v>2474</v>
      </c>
    </row>
    <row r="21865" spans="1:9" ht="18" customHeight="1">
      <c r="A21865" s="323"/>
      <c r="B21865" s="302"/>
      <c r="C21865" s="325"/>
      <c r="D21865" s="325"/>
      <c r="E21865" s="46"/>
      <c r="F21865" s="130">
        <f t="shared" si="348"/>
        <v>0</v>
      </c>
      <c r="G21865" s="69"/>
    </row>
    <row r="21866" spans="1:9" ht="18" customHeight="1">
      <c r="A21866" s="323" t="s">
        <v>2454</v>
      </c>
      <c r="B21866" s="302" t="s">
        <v>13</v>
      </c>
      <c r="C21866" s="325" t="s">
        <v>1118</v>
      </c>
      <c r="D21866" s="325">
        <v>85</v>
      </c>
      <c r="E21866" s="46">
        <v>31000</v>
      </c>
      <c r="F21866" s="130">
        <f t="shared" si="348"/>
        <v>2635000</v>
      </c>
      <c r="G21866" s="86">
        <f>SUM(F21866:F21868)</f>
        <v>9313500</v>
      </c>
      <c r="H21866" s="277" t="s">
        <v>2474</v>
      </c>
    </row>
    <row r="21867" spans="1:9" ht="18" customHeight="1">
      <c r="A21867" s="323"/>
      <c r="B21867" s="302" t="s">
        <v>13</v>
      </c>
      <c r="C21867" s="325" t="s">
        <v>214</v>
      </c>
      <c r="D21867" s="325">
        <v>20</v>
      </c>
      <c r="E21867" s="46">
        <v>31000</v>
      </c>
      <c r="F21867" s="130">
        <f t="shared" si="348"/>
        <v>620000</v>
      </c>
      <c r="G21867" s="69"/>
    </row>
    <row r="21868" spans="1:9" ht="18" customHeight="1">
      <c r="A21868" s="323"/>
      <c r="B21868" s="302" t="s">
        <v>31</v>
      </c>
      <c r="C21868" s="325" t="s">
        <v>416</v>
      </c>
      <c r="D21868" s="325">
        <v>173.1</v>
      </c>
      <c r="E21868" s="46">
        <v>35000</v>
      </c>
      <c r="F21868" s="130">
        <f t="shared" si="348"/>
        <v>6058500</v>
      </c>
      <c r="G21868" s="69"/>
    </row>
    <row r="21869" spans="1:9" ht="18" customHeight="1">
      <c r="A21869" s="323"/>
      <c r="B21869" s="302"/>
      <c r="C21869" s="325"/>
      <c r="D21869" s="325"/>
      <c r="E21869" s="46"/>
      <c r="F21869" s="130">
        <f t="shared" si="348"/>
        <v>0</v>
      </c>
      <c r="G21869" s="69"/>
    </row>
    <row r="21870" spans="1:9" ht="18" customHeight="1">
      <c r="A21870" s="323" t="s">
        <v>88</v>
      </c>
      <c r="B21870" s="302" t="s">
        <v>13</v>
      </c>
      <c r="C21870" s="325" t="s">
        <v>416</v>
      </c>
      <c r="D21870" s="325">
        <v>771</v>
      </c>
      <c r="E21870" s="46">
        <v>30500</v>
      </c>
      <c r="F21870" s="130">
        <f t="shared" si="348"/>
        <v>23515500</v>
      </c>
      <c r="G21870" s="86">
        <f>F21870</f>
        <v>23515500</v>
      </c>
      <c r="H21870" s="277" t="s">
        <v>2474</v>
      </c>
    </row>
    <row r="21871" spans="1:9" ht="18" customHeight="1">
      <c r="A21871" s="323"/>
      <c r="B21871" s="302"/>
      <c r="C21871" s="325"/>
      <c r="D21871" s="325"/>
      <c r="E21871" s="46"/>
      <c r="F21871" s="130">
        <f t="shared" si="348"/>
        <v>0</v>
      </c>
      <c r="G21871" s="69"/>
    </row>
    <row r="21872" spans="1:9" ht="18" customHeight="1">
      <c r="A21872" s="323" t="s">
        <v>178</v>
      </c>
      <c r="B21872" s="302" t="s">
        <v>13</v>
      </c>
      <c r="C21872" s="325" t="s">
        <v>2157</v>
      </c>
      <c r="D21872" s="325">
        <v>30</v>
      </c>
      <c r="E21872" s="46">
        <v>32500</v>
      </c>
      <c r="F21872" s="130">
        <f t="shared" si="348"/>
        <v>975000</v>
      </c>
      <c r="G21872" s="86">
        <f>SUM(F21872:F21873)</f>
        <v>2714000</v>
      </c>
      <c r="H21872" s="277" t="s">
        <v>2474</v>
      </c>
    </row>
    <row r="21873" spans="1:8" ht="18" customHeight="1">
      <c r="A21873" s="323"/>
      <c r="B21873" s="302" t="s">
        <v>13</v>
      </c>
      <c r="C21873" s="325" t="s">
        <v>4063</v>
      </c>
      <c r="D21873" s="325">
        <v>47</v>
      </c>
      <c r="E21873" s="46">
        <v>37000</v>
      </c>
      <c r="F21873" s="130">
        <f t="shared" si="348"/>
        <v>1739000</v>
      </c>
      <c r="G21873" s="69"/>
    </row>
    <row r="21874" spans="1:8" ht="18" customHeight="1">
      <c r="A21874" s="323"/>
      <c r="B21874" s="302"/>
      <c r="C21874" s="325"/>
      <c r="D21874" s="325"/>
      <c r="E21874" s="46"/>
      <c r="F21874" s="130">
        <f t="shared" si="348"/>
        <v>0</v>
      </c>
      <c r="G21874" s="69"/>
    </row>
    <row r="21875" spans="1:8" ht="18" customHeight="1">
      <c r="A21875" s="323" t="s">
        <v>2448</v>
      </c>
      <c r="B21875" s="302" t="s">
        <v>31</v>
      </c>
      <c r="C21875" s="325" t="s">
        <v>60</v>
      </c>
      <c r="D21875" s="325">
        <v>10</v>
      </c>
      <c r="E21875" s="46">
        <v>35500</v>
      </c>
      <c r="F21875" s="130">
        <f t="shared" si="348"/>
        <v>355000</v>
      </c>
      <c r="G21875" s="86">
        <f>SUM(F21875:F21878)</f>
        <v>16994050</v>
      </c>
      <c r="H21875" s="277" t="s">
        <v>2474</v>
      </c>
    </row>
    <row r="21876" spans="1:8" ht="18" customHeight="1">
      <c r="A21876" s="323"/>
      <c r="B21876" s="302" t="s">
        <v>31</v>
      </c>
      <c r="C21876" s="325" t="s">
        <v>583</v>
      </c>
      <c r="D21876" s="325">
        <v>202.7</v>
      </c>
      <c r="E21876" s="46">
        <v>35500</v>
      </c>
      <c r="F21876" s="130">
        <f t="shared" si="348"/>
        <v>7195850</v>
      </c>
      <c r="G21876" s="69"/>
    </row>
    <row r="21877" spans="1:8" ht="18" customHeight="1">
      <c r="A21877" s="323"/>
      <c r="B21877" s="302" t="s">
        <v>31</v>
      </c>
      <c r="C21877" s="325" t="s">
        <v>2129</v>
      </c>
      <c r="D21877" s="325">
        <v>198.4</v>
      </c>
      <c r="E21877" s="46">
        <v>35500</v>
      </c>
      <c r="F21877" s="130">
        <f t="shared" si="348"/>
        <v>7043200</v>
      </c>
      <c r="G21877" s="69"/>
    </row>
    <row r="21878" spans="1:8" ht="18" customHeight="1">
      <c r="A21878" s="323"/>
      <c r="B21878" s="302" t="s">
        <v>233</v>
      </c>
      <c r="C21878" s="325" t="s">
        <v>3466</v>
      </c>
      <c r="D21878" s="325">
        <v>60</v>
      </c>
      <c r="E21878" s="46">
        <v>40000</v>
      </c>
      <c r="F21878" s="130">
        <f t="shared" si="348"/>
        <v>2400000</v>
      </c>
      <c r="G21878" s="69"/>
    </row>
    <row r="21879" spans="1:8" ht="18" customHeight="1">
      <c r="A21879" s="323"/>
      <c r="B21879" s="302"/>
      <c r="C21879" s="325"/>
      <c r="D21879" s="325"/>
      <c r="E21879" s="46"/>
      <c r="F21879" s="130">
        <f t="shared" si="348"/>
        <v>0</v>
      </c>
      <c r="G21879" s="69"/>
    </row>
    <row r="21880" spans="1:8" ht="18" customHeight="1">
      <c r="A21880" s="323" t="s">
        <v>316</v>
      </c>
      <c r="B21880" s="302" t="s">
        <v>31</v>
      </c>
      <c r="C21880" s="325" t="s">
        <v>476</v>
      </c>
      <c r="D21880" s="325">
        <v>484.8</v>
      </c>
      <c r="E21880" s="46">
        <v>35000</v>
      </c>
      <c r="F21880" s="130">
        <f t="shared" si="348"/>
        <v>16968000</v>
      </c>
      <c r="G21880" s="86">
        <f>SUM(F21880:F21881)</f>
        <v>27476000</v>
      </c>
      <c r="H21880" s="277" t="s">
        <v>2474</v>
      </c>
    </row>
    <row r="21881" spans="1:8" ht="18" customHeight="1">
      <c r="A21881" s="323"/>
      <c r="B21881" s="302" t="s">
        <v>168</v>
      </c>
      <c r="C21881" s="325" t="s">
        <v>2457</v>
      </c>
      <c r="D21881" s="325">
        <v>296</v>
      </c>
      <c r="E21881" s="46">
        <v>35500</v>
      </c>
      <c r="F21881" s="130">
        <f t="shared" si="348"/>
        <v>10508000</v>
      </c>
      <c r="G21881" s="69"/>
    </row>
    <row r="21882" spans="1:8" ht="18" customHeight="1">
      <c r="A21882" s="323"/>
      <c r="B21882" s="302"/>
      <c r="C21882" s="325"/>
      <c r="D21882" s="325"/>
      <c r="E21882" s="46"/>
      <c r="F21882" s="130">
        <f t="shared" si="348"/>
        <v>0</v>
      </c>
      <c r="G21882" s="69"/>
    </row>
    <row r="21883" spans="1:8" ht="18" customHeight="1">
      <c r="A21883" s="323" t="s">
        <v>480</v>
      </c>
      <c r="B21883" s="302" t="s">
        <v>4061</v>
      </c>
      <c r="C21883" s="325" t="s">
        <v>4062</v>
      </c>
      <c r="D21883" s="325">
        <v>205.3</v>
      </c>
      <c r="E21883" s="46">
        <v>35000</v>
      </c>
      <c r="F21883" s="130">
        <f t="shared" si="348"/>
        <v>7185500</v>
      </c>
      <c r="G21883" s="86">
        <f>SUM(F21883:F21884)</f>
        <v>17440500</v>
      </c>
      <c r="H21883" s="277" t="s">
        <v>2474</v>
      </c>
    </row>
    <row r="21884" spans="1:8" ht="18" customHeight="1">
      <c r="A21884" s="323"/>
      <c r="B21884" s="302" t="s">
        <v>132</v>
      </c>
      <c r="C21884" s="325" t="s">
        <v>4062</v>
      </c>
      <c r="D21884" s="325">
        <v>293</v>
      </c>
      <c r="E21884" s="46">
        <v>35000</v>
      </c>
      <c r="F21884" s="130">
        <f t="shared" si="348"/>
        <v>10255000</v>
      </c>
      <c r="G21884" s="69"/>
    </row>
    <row r="21885" spans="1:8" ht="18" customHeight="1">
      <c r="A21885" s="323"/>
      <c r="B21885" s="302"/>
      <c r="C21885" s="325"/>
      <c r="D21885" s="325"/>
      <c r="E21885" s="46"/>
      <c r="F21885" s="130">
        <f t="shared" si="348"/>
        <v>0</v>
      </c>
      <c r="G21885" s="69"/>
    </row>
    <row r="21886" spans="1:8" ht="18" customHeight="1">
      <c r="A21886" s="533" t="s">
        <v>2287</v>
      </c>
      <c r="B21886" s="440" t="s">
        <v>13</v>
      </c>
      <c r="C21886" s="382" t="s">
        <v>170</v>
      </c>
      <c r="D21886" s="382">
        <v>155.69999999999999</v>
      </c>
      <c r="E21886" s="59">
        <v>32500</v>
      </c>
      <c r="F21886" s="132">
        <f t="shared" si="348"/>
        <v>5060250</v>
      </c>
      <c r="G21886" s="125">
        <f>F21886</f>
        <v>5060250</v>
      </c>
      <c r="H21886" s="277" t="s">
        <v>2474</v>
      </c>
    </row>
    <row r="21887" spans="1:8" ht="18" customHeight="1">
      <c r="A21887" s="526"/>
      <c r="B21887" s="435"/>
      <c r="C21887" s="484"/>
      <c r="D21887" s="484"/>
      <c r="E21887" s="113"/>
      <c r="F21887" s="126"/>
      <c r="G21887" s="9"/>
    </row>
    <row r="21888" spans="1:8" ht="18" customHeight="1">
      <c r="A21888" s="537">
        <v>42595</v>
      </c>
      <c r="B21888" s="355"/>
      <c r="C21888" s="491" t="s">
        <v>398</v>
      </c>
      <c r="D21888" s="525"/>
      <c r="F21888" s="127"/>
    </row>
    <row r="21889" spans="1:8" ht="18" customHeight="1">
      <c r="A21889" s="531" t="s">
        <v>3125</v>
      </c>
      <c r="B21889" s="436" t="s">
        <v>134</v>
      </c>
      <c r="C21889" s="494" t="s">
        <v>152</v>
      </c>
      <c r="D21889" s="527">
        <f>SUM(D21890:D21997)</f>
        <v>9847.7999999999993</v>
      </c>
      <c r="E21889" s="166"/>
      <c r="F21889" s="166">
        <f>SUM(F21890:F21997)</f>
        <v>342741500</v>
      </c>
      <c r="G21889" s="166">
        <f>SUM(G21890:G21997)</f>
        <v>342741500</v>
      </c>
      <c r="H21889" s="278"/>
    </row>
    <row r="21890" spans="1:8" ht="18" customHeight="1">
      <c r="A21890" s="532" t="s">
        <v>2718</v>
      </c>
      <c r="B21890" s="441" t="s">
        <v>13</v>
      </c>
      <c r="C21890" s="492" t="s">
        <v>4073</v>
      </c>
      <c r="D21890" s="492">
        <v>50</v>
      </c>
      <c r="E21890" s="62">
        <v>31000</v>
      </c>
      <c r="F21890" s="139">
        <f t="shared" si="348"/>
        <v>1550000</v>
      </c>
      <c r="G21890" s="85">
        <f>F21890</f>
        <v>1550000</v>
      </c>
      <c r="H21890" s="278"/>
    </row>
    <row r="21891" spans="1:8" ht="18" customHeight="1">
      <c r="A21891" s="323"/>
      <c r="B21891" s="302"/>
      <c r="C21891" s="325"/>
      <c r="D21891" s="325"/>
      <c r="E21891" s="46"/>
      <c r="F21891" s="130">
        <f t="shared" si="348"/>
        <v>0</v>
      </c>
      <c r="G21891" s="69"/>
      <c r="H21891" s="278"/>
    </row>
    <row r="21892" spans="1:8" ht="18" customHeight="1">
      <c r="A21892" s="323" t="s">
        <v>2582</v>
      </c>
      <c r="B21892" s="444" t="s">
        <v>137</v>
      </c>
      <c r="C21892" s="482" t="s">
        <v>817</v>
      </c>
      <c r="D21892" s="482">
        <v>100</v>
      </c>
      <c r="E21892" s="116">
        <v>40000</v>
      </c>
      <c r="F21892" s="131">
        <f t="shared" si="348"/>
        <v>4000000</v>
      </c>
      <c r="G21892" s="86">
        <f>F21892</f>
        <v>4000000</v>
      </c>
      <c r="H21892" s="278"/>
    </row>
    <row r="21893" spans="1:8" ht="18" customHeight="1">
      <c r="A21893" s="323"/>
      <c r="B21893" s="302"/>
      <c r="C21893" s="325"/>
      <c r="D21893" s="325"/>
      <c r="E21893" s="46"/>
      <c r="F21893" s="130">
        <f t="shared" si="348"/>
        <v>0</v>
      </c>
      <c r="G21893" s="69"/>
      <c r="H21893" s="278"/>
    </row>
    <row r="21894" spans="1:8" ht="18" customHeight="1">
      <c r="A21894" s="323" t="s">
        <v>56</v>
      </c>
      <c r="B21894" s="302" t="s">
        <v>13</v>
      </c>
      <c r="C21894" s="325" t="s">
        <v>1605</v>
      </c>
      <c r="D21894" s="325">
        <v>70</v>
      </c>
      <c r="E21894" s="46">
        <v>31500</v>
      </c>
      <c r="F21894" s="130">
        <f t="shared" si="348"/>
        <v>2205000</v>
      </c>
      <c r="G21894" s="86">
        <f>F21894</f>
        <v>2205000</v>
      </c>
      <c r="H21894" s="278"/>
    </row>
    <row r="21895" spans="1:8" ht="18" customHeight="1">
      <c r="A21895" s="323"/>
      <c r="B21895" s="302"/>
      <c r="C21895" s="325"/>
      <c r="D21895" s="325"/>
      <c r="E21895" s="46"/>
      <c r="F21895" s="130">
        <f t="shared" si="348"/>
        <v>0</v>
      </c>
      <c r="G21895" s="86"/>
      <c r="H21895" s="278"/>
    </row>
    <row r="21896" spans="1:8" ht="18" customHeight="1">
      <c r="A21896" s="323" t="s">
        <v>102</v>
      </c>
      <c r="B21896" s="302" t="s">
        <v>13</v>
      </c>
      <c r="C21896" s="325" t="s">
        <v>76</v>
      </c>
      <c r="D21896" s="325">
        <v>10</v>
      </c>
      <c r="E21896" s="46">
        <v>31000</v>
      </c>
      <c r="F21896" s="130">
        <f t="shared" si="348"/>
        <v>310000</v>
      </c>
      <c r="G21896" s="86">
        <f>F21896</f>
        <v>310000</v>
      </c>
      <c r="H21896" s="278"/>
    </row>
    <row r="21897" spans="1:8" ht="18" customHeight="1">
      <c r="A21897" s="323"/>
      <c r="B21897" s="302"/>
      <c r="C21897" s="325"/>
      <c r="D21897" s="325"/>
      <c r="E21897" s="46"/>
      <c r="F21897" s="130">
        <f t="shared" si="348"/>
        <v>0</v>
      </c>
      <c r="G21897" s="86"/>
      <c r="H21897" s="278"/>
    </row>
    <row r="21898" spans="1:8" ht="18" customHeight="1">
      <c r="A21898" s="323" t="s">
        <v>2141</v>
      </c>
      <c r="B21898" s="302" t="s">
        <v>13</v>
      </c>
      <c r="C21898" s="325" t="s">
        <v>25</v>
      </c>
      <c r="D21898" s="325">
        <v>35.9</v>
      </c>
      <c r="E21898" s="46">
        <v>31000</v>
      </c>
      <c r="F21898" s="130">
        <f t="shared" si="348"/>
        <v>1112900</v>
      </c>
      <c r="G21898" s="86">
        <f>F21898</f>
        <v>1112900</v>
      </c>
      <c r="H21898" s="278"/>
    </row>
    <row r="21899" spans="1:8" ht="18" customHeight="1">
      <c r="A21899" s="323"/>
      <c r="B21899" s="302"/>
      <c r="C21899" s="325"/>
      <c r="D21899" s="325"/>
      <c r="E21899" s="46"/>
      <c r="F21899" s="130">
        <f t="shared" si="348"/>
        <v>0</v>
      </c>
      <c r="G21899" s="86"/>
      <c r="H21899" s="278"/>
    </row>
    <row r="21900" spans="1:8" ht="18" customHeight="1">
      <c r="A21900" s="323" t="s">
        <v>2199</v>
      </c>
      <c r="B21900" s="302" t="s">
        <v>31</v>
      </c>
      <c r="C21900" s="325" t="s">
        <v>3140</v>
      </c>
      <c r="D21900" s="325">
        <v>186.5</v>
      </c>
      <c r="E21900" s="46">
        <v>35500</v>
      </c>
      <c r="F21900" s="130">
        <f t="shared" si="348"/>
        <v>6620750</v>
      </c>
      <c r="G21900" s="86">
        <f>F21900</f>
        <v>6620750</v>
      </c>
      <c r="H21900" s="278" t="s">
        <v>2474</v>
      </c>
    </row>
    <row r="21901" spans="1:8" ht="18" customHeight="1">
      <c r="A21901" s="323"/>
      <c r="B21901" s="302"/>
      <c r="C21901" s="325"/>
      <c r="D21901" s="325"/>
      <c r="E21901" s="46"/>
      <c r="F21901" s="130">
        <f t="shared" si="348"/>
        <v>0</v>
      </c>
      <c r="G21901" s="69"/>
      <c r="H21901" s="278"/>
    </row>
    <row r="21902" spans="1:8" ht="18" customHeight="1">
      <c r="A21902" s="323" t="s">
        <v>2349</v>
      </c>
      <c r="B21902" s="302" t="s">
        <v>13</v>
      </c>
      <c r="C21902" s="325" t="s">
        <v>4072</v>
      </c>
      <c r="D21902" s="325">
        <v>51</v>
      </c>
      <c r="E21902" s="46">
        <v>30500</v>
      </c>
      <c r="F21902" s="130">
        <f t="shared" si="348"/>
        <v>1555500</v>
      </c>
      <c r="G21902" s="86">
        <f>SUM(F21902:F21909)</f>
        <v>7135500</v>
      </c>
      <c r="H21902" s="278"/>
    </row>
    <row r="21903" spans="1:8" ht="18" customHeight="1">
      <c r="A21903" s="323"/>
      <c r="B21903" s="302" t="s">
        <v>13</v>
      </c>
      <c r="C21903" s="325" t="s">
        <v>739</v>
      </c>
      <c r="D21903" s="325">
        <v>30</v>
      </c>
      <c r="E21903" s="46">
        <v>30500</v>
      </c>
      <c r="F21903" s="130">
        <f t="shared" si="348"/>
        <v>915000</v>
      </c>
      <c r="G21903" s="69"/>
      <c r="H21903" s="278"/>
    </row>
    <row r="21904" spans="1:8" ht="18" customHeight="1">
      <c r="A21904" s="323"/>
      <c r="B21904" s="302" t="s">
        <v>13</v>
      </c>
      <c r="C21904" s="325" t="s">
        <v>75</v>
      </c>
      <c r="D21904" s="325">
        <v>20</v>
      </c>
      <c r="E21904" s="46">
        <v>30500</v>
      </c>
      <c r="F21904" s="130">
        <f t="shared" si="348"/>
        <v>610000</v>
      </c>
      <c r="G21904" s="69"/>
      <c r="H21904" s="278"/>
    </row>
    <row r="21905" spans="1:9" ht="18" customHeight="1">
      <c r="A21905" s="323"/>
      <c r="B21905" s="302" t="s">
        <v>13</v>
      </c>
      <c r="C21905" s="325" t="s">
        <v>25</v>
      </c>
      <c r="D21905" s="325">
        <v>30</v>
      </c>
      <c r="E21905" s="46">
        <v>30500</v>
      </c>
      <c r="F21905" s="130">
        <f t="shared" si="348"/>
        <v>915000</v>
      </c>
      <c r="G21905" s="69"/>
      <c r="H21905" s="278"/>
    </row>
    <row r="21906" spans="1:9" ht="18" customHeight="1">
      <c r="A21906" s="323"/>
      <c r="B21906" s="302" t="s">
        <v>13</v>
      </c>
      <c r="C21906" s="325" t="s">
        <v>60</v>
      </c>
      <c r="D21906" s="325">
        <v>40</v>
      </c>
      <c r="E21906" s="46">
        <v>30500</v>
      </c>
      <c r="F21906" s="130">
        <f t="shared" si="348"/>
        <v>1220000</v>
      </c>
      <c r="G21906" s="69"/>
      <c r="H21906" s="278"/>
    </row>
    <row r="21907" spans="1:9" ht="18" customHeight="1">
      <c r="A21907" s="323"/>
      <c r="B21907" s="302" t="s">
        <v>13</v>
      </c>
      <c r="C21907" s="325" t="s">
        <v>15</v>
      </c>
      <c r="D21907" s="325">
        <v>20</v>
      </c>
      <c r="E21907" s="46">
        <v>30500</v>
      </c>
      <c r="F21907" s="130">
        <f t="shared" si="348"/>
        <v>610000</v>
      </c>
      <c r="G21907" s="69"/>
      <c r="H21907" s="278"/>
    </row>
    <row r="21908" spans="1:9" ht="18" customHeight="1">
      <c r="A21908" s="323"/>
      <c r="B21908" s="302" t="s">
        <v>13</v>
      </c>
      <c r="C21908" s="325" t="s">
        <v>62</v>
      </c>
      <c r="D21908" s="325">
        <v>20</v>
      </c>
      <c r="E21908" s="46">
        <v>30500</v>
      </c>
      <c r="F21908" s="130">
        <f t="shared" si="348"/>
        <v>610000</v>
      </c>
      <c r="G21908" s="69"/>
      <c r="H21908" s="278"/>
    </row>
    <row r="21909" spans="1:9" ht="18" customHeight="1">
      <c r="A21909" s="323"/>
      <c r="B21909" s="302" t="s">
        <v>23</v>
      </c>
      <c r="C21909" s="325" t="s">
        <v>14</v>
      </c>
      <c r="D21909" s="325">
        <v>20</v>
      </c>
      <c r="E21909" s="46">
        <v>35000</v>
      </c>
      <c r="F21909" s="130">
        <f t="shared" si="348"/>
        <v>700000</v>
      </c>
      <c r="G21909" s="69"/>
      <c r="H21909" s="278"/>
    </row>
    <row r="21910" spans="1:9" ht="18" customHeight="1">
      <c r="A21910" s="323"/>
      <c r="B21910" s="302"/>
      <c r="C21910" s="325"/>
      <c r="D21910" s="325"/>
      <c r="E21910" s="46"/>
      <c r="F21910" s="130">
        <f t="shared" si="348"/>
        <v>0</v>
      </c>
      <c r="G21910" s="69"/>
      <c r="H21910" s="278"/>
    </row>
    <row r="21911" spans="1:9" ht="18" customHeight="1">
      <c r="A21911" s="323" t="s">
        <v>2305</v>
      </c>
      <c r="B21911" s="302" t="s">
        <v>642</v>
      </c>
      <c r="C21911" s="325" t="s">
        <v>59</v>
      </c>
      <c r="D21911" s="325">
        <v>95.4</v>
      </c>
      <c r="E21911" s="46">
        <v>39000</v>
      </c>
      <c r="F21911" s="130">
        <f t="shared" si="348"/>
        <v>3720600</v>
      </c>
      <c r="G21911" s="86">
        <f>SUM(F21911:F21912)</f>
        <v>5245600</v>
      </c>
      <c r="H21911" s="278"/>
    </row>
    <row r="21912" spans="1:9" ht="18" customHeight="1">
      <c r="A21912" s="323"/>
      <c r="B21912" s="302" t="s">
        <v>13</v>
      </c>
      <c r="C21912" s="325" t="s">
        <v>588</v>
      </c>
      <c r="D21912" s="325">
        <v>50</v>
      </c>
      <c r="E21912" s="46">
        <v>30500</v>
      </c>
      <c r="F21912" s="130">
        <f t="shared" si="348"/>
        <v>1525000</v>
      </c>
      <c r="G21912" s="86"/>
      <c r="H21912" s="278"/>
    </row>
    <row r="21913" spans="1:9" ht="18" customHeight="1">
      <c r="A21913" s="323"/>
      <c r="B21913" s="302"/>
      <c r="C21913" s="325"/>
      <c r="D21913" s="325"/>
      <c r="E21913" s="46"/>
      <c r="F21913" s="130">
        <f t="shared" si="348"/>
        <v>0</v>
      </c>
      <c r="G21913" s="69"/>
      <c r="H21913" s="278"/>
    </row>
    <row r="21914" spans="1:9" ht="18" customHeight="1">
      <c r="A21914" s="323" t="s">
        <v>2273</v>
      </c>
      <c r="B21914" s="444" t="s">
        <v>137</v>
      </c>
      <c r="C21914" s="482" t="s">
        <v>138</v>
      </c>
      <c r="D21914" s="482">
        <v>100</v>
      </c>
      <c r="E21914" s="116">
        <v>38500</v>
      </c>
      <c r="F21914" s="131">
        <f t="shared" si="348"/>
        <v>3850000</v>
      </c>
      <c r="G21914" s="86">
        <f>SUM(F21914:F21917)</f>
        <v>9254200</v>
      </c>
      <c r="H21914" s="278"/>
      <c r="I21914" s="280" t="s">
        <v>3812</v>
      </c>
    </row>
    <row r="21915" spans="1:9" ht="18" customHeight="1">
      <c r="A21915" s="323"/>
      <c r="B21915" s="444" t="s">
        <v>137</v>
      </c>
      <c r="C21915" s="482" t="s">
        <v>139</v>
      </c>
      <c r="D21915" s="482">
        <v>56.2</v>
      </c>
      <c r="E21915" s="116">
        <v>41000</v>
      </c>
      <c r="F21915" s="131">
        <f t="shared" si="348"/>
        <v>2304200</v>
      </c>
      <c r="G21915" s="69"/>
      <c r="H21915" s="278"/>
      <c r="I21915" s="280" t="s">
        <v>3812</v>
      </c>
    </row>
    <row r="21916" spans="1:9" ht="18" customHeight="1">
      <c r="A21916" s="323"/>
      <c r="B21916" s="302" t="s">
        <v>13</v>
      </c>
      <c r="C21916" s="325" t="s">
        <v>802</v>
      </c>
      <c r="D21916" s="325">
        <v>50</v>
      </c>
      <c r="E21916" s="46">
        <v>31000</v>
      </c>
      <c r="F21916" s="130">
        <f t="shared" si="348"/>
        <v>1550000</v>
      </c>
      <c r="G21916" s="69"/>
      <c r="H21916" s="278"/>
      <c r="I21916" s="280" t="s">
        <v>2785</v>
      </c>
    </row>
    <row r="21917" spans="1:9" ht="18" customHeight="1">
      <c r="A21917" s="323"/>
      <c r="B21917" s="302" t="s">
        <v>13</v>
      </c>
      <c r="C21917" s="325" t="s">
        <v>1112</v>
      </c>
      <c r="D21917" s="325">
        <v>50</v>
      </c>
      <c r="E21917" s="46">
        <v>31000</v>
      </c>
      <c r="F21917" s="130">
        <f t="shared" si="348"/>
        <v>1550000</v>
      </c>
      <c r="G21917" s="69"/>
      <c r="H21917" s="278"/>
      <c r="I21917" s="280" t="s">
        <v>2785</v>
      </c>
    </row>
    <row r="21918" spans="1:9" ht="18" customHeight="1">
      <c r="A21918" s="323"/>
      <c r="B21918" s="302"/>
      <c r="C21918" s="325"/>
      <c r="D21918" s="325"/>
      <c r="E21918" s="46"/>
      <c r="F21918" s="130">
        <f t="shared" si="348"/>
        <v>0</v>
      </c>
      <c r="G21918" s="69"/>
      <c r="H21918" s="278"/>
    </row>
    <row r="21919" spans="1:9" ht="18" customHeight="1">
      <c r="A21919" s="323">
        <v>585</v>
      </c>
      <c r="B21919" s="302" t="s">
        <v>13</v>
      </c>
      <c r="C21919" s="325" t="s">
        <v>632</v>
      </c>
      <c r="D21919" s="325">
        <v>43.5</v>
      </c>
      <c r="E21919" s="46">
        <v>31000</v>
      </c>
      <c r="F21919" s="130">
        <f t="shared" si="348"/>
        <v>1348500</v>
      </c>
      <c r="G21919" s="86">
        <f>F21919</f>
        <v>1348500</v>
      </c>
      <c r="H21919" s="278"/>
    </row>
    <row r="21920" spans="1:9" ht="18" customHeight="1">
      <c r="A21920" s="323"/>
      <c r="B21920" s="302"/>
      <c r="C21920" s="325"/>
      <c r="D21920" s="325"/>
      <c r="E21920" s="46"/>
      <c r="F21920" s="130">
        <f t="shared" si="348"/>
        <v>0</v>
      </c>
      <c r="G21920" s="69"/>
      <c r="H21920" s="278"/>
    </row>
    <row r="21921" spans="1:9" ht="18" customHeight="1">
      <c r="A21921" s="323" t="s">
        <v>480</v>
      </c>
      <c r="B21921" s="302" t="s">
        <v>132</v>
      </c>
      <c r="C21921" s="325" t="s">
        <v>4062</v>
      </c>
      <c r="D21921" s="325">
        <v>5</v>
      </c>
      <c r="E21921" s="580">
        <v>35000</v>
      </c>
      <c r="F21921" s="594">
        <f>E21921*D21921</f>
        <v>175000</v>
      </c>
      <c r="G21921" s="86">
        <f>F21921</f>
        <v>175000</v>
      </c>
      <c r="H21921" s="278"/>
    </row>
    <row r="21922" spans="1:9" ht="18" customHeight="1">
      <c r="A21922" s="323"/>
      <c r="B21922" s="302"/>
      <c r="C21922" s="325"/>
      <c r="D21922" s="325"/>
      <c r="E21922" s="46"/>
      <c r="F21922" s="130">
        <f t="shared" si="348"/>
        <v>0</v>
      </c>
      <c r="G21922" s="69"/>
      <c r="H21922" s="278"/>
    </row>
    <row r="21923" spans="1:9" ht="18" customHeight="1">
      <c r="A21923" s="323" t="s">
        <v>2469</v>
      </c>
      <c r="B21923" s="302" t="s">
        <v>31</v>
      </c>
      <c r="C21923" s="325" t="s">
        <v>200</v>
      </c>
      <c r="D21923" s="325">
        <v>60</v>
      </c>
      <c r="E21923" s="46">
        <v>36500</v>
      </c>
      <c r="F21923" s="130">
        <f t="shared" si="348"/>
        <v>2190000</v>
      </c>
      <c r="G21923" s="86">
        <f>SUM(F21923:F21924)</f>
        <v>4015000</v>
      </c>
      <c r="H21923" s="278" t="s">
        <v>2474</v>
      </c>
      <c r="I21923" s="280" t="s">
        <v>2520</v>
      </c>
    </row>
    <row r="21924" spans="1:9" ht="18" customHeight="1">
      <c r="A21924" s="323"/>
      <c r="B21924" s="302" t="s">
        <v>31</v>
      </c>
      <c r="C21924" s="325" t="s">
        <v>143</v>
      </c>
      <c r="D21924" s="325">
        <v>50</v>
      </c>
      <c r="E21924" s="46">
        <v>36500</v>
      </c>
      <c r="F21924" s="130">
        <f t="shared" si="348"/>
        <v>1825000</v>
      </c>
      <c r="G21924" s="69"/>
      <c r="H21924" s="278"/>
      <c r="I21924" s="280" t="s">
        <v>2520</v>
      </c>
    </row>
    <row r="21925" spans="1:9" ht="18" customHeight="1">
      <c r="A21925" s="323"/>
      <c r="B21925" s="302"/>
      <c r="C21925" s="325"/>
      <c r="D21925" s="325"/>
      <c r="E21925" s="46"/>
      <c r="F21925" s="130">
        <f t="shared" si="348"/>
        <v>0</v>
      </c>
      <c r="G21925" s="69"/>
      <c r="H21925" s="278"/>
    </row>
    <row r="21926" spans="1:9" ht="18" customHeight="1">
      <c r="A21926" s="323" t="s">
        <v>258</v>
      </c>
      <c r="B21926" s="302" t="s">
        <v>135</v>
      </c>
      <c r="C21926" s="325" t="s">
        <v>1212</v>
      </c>
      <c r="D21926" s="325">
        <v>396</v>
      </c>
      <c r="E21926" s="46">
        <v>36500</v>
      </c>
      <c r="F21926" s="130">
        <f t="shared" si="348"/>
        <v>14454000</v>
      </c>
      <c r="G21926" s="86">
        <f>F21926</f>
        <v>14454000</v>
      </c>
      <c r="H21926" s="278" t="s">
        <v>2474</v>
      </c>
    </row>
    <row r="21927" spans="1:9" ht="18" customHeight="1">
      <c r="A21927" s="323"/>
      <c r="B21927" s="302"/>
      <c r="C21927" s="325"/>
      <c r="D21927" s="325"/>
      <c r="E21927" s="46"/>
      <c r="F21927" s="130">
        <f t="shared" si="348"/>
        <v>0</v>
      </c>
      <c r="G21927" s="69"/>
      <c r="H21927" s="278"/>
    </row>
    <row r="21928" spans="1:9" ht="18" customHeight="1">
      <c r="A21928" s="323" t="s">
        <v>4065</v>
      </c>
      <c r="B21928" s="444" t="s">
        <v>693</v>
      </c>
      <c r="C21928" s="482" t="s">
        <v>3862</v>
      </c>
      <c r="D21928" s="482">
        <v>187.9</v>
      </c>
      <c r="E21928" s="116">
        <v>46000</v>
      </c>
      <c r="F21928" s="131">
        <f t="shared" si="348"/>
        <v>8643400</v>
      </c>
      <c r="G21928" s="86">
        <f>SUM(F21928:F21929)</f>
        <v>8186900</v>
      </c>
      <c r="H21928" s="278"/>
    </row>
    <row r="21929" spans="1:9" ht="18" customHeight="1">
      <c r="A21929" s="323"/>
      <c r="B21929" s="589" t="s">
        <v>4076</v>
      </c>
      <c r="C21929" s="590" t="s">
        <v>4066</v>
      </c>
      <c r="D21929" s="590">
        <v>-11</v>
      </c>
      <c r="E21929" s="54">
        <v>41500</v>
      </c>
      <c r="F21929" s="140">
        <f t="shared" ref="F21929:F21997" si="349">E21929*D21929</f>
        <v>-456500</v>
      </c>
      <c r="G21929" s="69"/>
      <c r="H21929" s="278"/>
    </row>
    <row r="21930" spans="1:9" ht="18" customHeight="1">
      <c r="A21930" s="323"/>
      <c r="B21930" s="302"/>
      <c r="C21930" s="325"/>
      <c r="D21930" s="325"/>
      <c r="E21930" s="46"/>
      <c r="F21930" s="130">
        <f t="shared" si="349"/>
        <v>0</v>
      </c>
      <c r="G21930" s="69"/>
      <c r="H21930" s="278"/>
    </row>
    <row r="21931" spans="1:9" ht="18" customHeight="1">
      <c r="A21931" s="323" t="s">
        <v>245</v>
      </c>
      <c r="B21931" s="444" t="s">
        <v>4071</v>
      </c>
      <c r="C21931" s="482" t="s">
        <v>4068</v>
      </c>
      <c r="D21931" s="482">
        <v>100</v>
      </c>
      <c r="E21931" s="116">
        <v>48000</v>
      </c>
      <c r="F21931" s="131">
        <f t="shared" si="349"/>
        <v>4800000</v>
      </c>
      <c r="G21931" s="86">
        <f>SUM(F21931:F21932)</f>
        <v>16357500</v>
      </c>
      <c r="H21931" s="278" t="s">
        <v>2474</v>
      </c>
    </row>
    <row r="21932" spans="1:9" ht="18" customHeight="1">
      <c r="A21932" s="323"/>
      <c r="B21932" s="302" t="s">
        <v>31</v>
      </c>
      <c r="C21932" s="325" t="s">
        <v>246</v>
      </c>
      <c r="D21932" s="325">
        <v>335</v>
      </c>
      <c r="E21932" s="46">
        <v>34500</v>
      </c>
      <c r="F21932" s="130">
        <f>E21932*D21932</f>
        <v>11557500</v>
      </c>
      <c r="G21932" s="86"/>
      <c r="H21932" s="278"/>
    </row>
    <row r="21933" spans="1:9" ht="18" customHeight="1">
      <c r="A21933" s="323"/>
      <c r="B21933" s="302"/>
      <c r="C21933" s="325"/>
      <c r="D21933" s="325"/>
      <c r="E21933" s="46"/>
      <c r="F21933" s="130">
        <f t="shared" si="349"/>
        <v>0</v>
      </c>
      <c r="G21933" s="69"/>
      <c r="H21933" s="278"/>
    </row>
    <row r="21934" spans="1:9" ht="18" customHeight="1">
      <c r="A21934" s="323" t="s">
        <v>93</v>
      </c>
      <c r="B21934" s="302" t="s">
        <v>31</v>
      </c>
      <c r="C21934" s="325" t="s">
        <v>433</v>
      </c>
      <c r="D21934" s="325">
        <v>50</v>
      </c>
      <c r="E21934" s="46">
        <v>35500</v>
      </c>
      <c r="F21934" s="130">
        <f t="shared" si="349"/>
        <v>1775000</v>
      </c>
      <c r="G21934" s="86">
        <f>F21934</f>
        <v>1775000</v>
      </c>
      <c r="H21934" s="278" t="s">
        <v>2474</v>
      </c>
    </row>
    <row r="21935" spans="1:9" ht="18" customHeight="1">
      <c r="A21935" s="323"/>
      <c r="B21935" s="302"/>
      <c r="C21935" s="325"/>
      <c r="D21935" s="325"/>
      <c r="E21935" s="46"/>
      <c r="F21935" s="130">
        <f t="shared" si="349"/>
        <v>0</v>
      </c>
      <c r="G21935" s="69"/>
      <c r="H21935" s="278"/>
    </row>
    <row r="21936" spans="1:9" ht="18" customHeight="1">
      <c r="A21936" s="458" t="s">
        <v>2436</v>
      </c>
      <c r="B21936" s="302" t="s">
        <v>208</v>
      </c>
      <c r="C21936" s="325" t="s">
        <v>651</v>
      </c>
      <c r="D21936" s="325">
        <v>58</v>
      </c>
      <c r="E21936" s="46">
        <v>37000</v>
      </c>
      <c r="F21936" s="130">
        <f t="shared" si="349"/>
        <v>2146000</v>
      </c>
      <c r="G21936" s="86">
        <f>SUM(F21936:F21938)</f>
        <v>7548000</v>
      </c>
      <c r="H21936" s="278" t="s">
        <v>2474</v>
      </c>
    </row>
    <row r="21937" spans="1:8" ht="18" customHeight="1">
      <c r="A21937" s="323"/>
      <c r="B21937" s="302" t="s">
        <v>208</v>
      </c>
      <c r="C21937" s="325" t="s">
        <v>1811</v>
      </c>
      <c r="D21937" s="325">
        <v>86</v>
      </c>
      <c r="E21937" s="46">
        <v>37000</v>
      </c>
      <c r="F21937" s="130">
        <f t="shared" si="349"/>
        <v>3182000</v>
      </c>
      <c r="G21937" s="69"/>
      <c r="H21937" s="278"/>
    </row>
    <row r="21938" spans="1:8" ht="18" customHeight="1">
      <c r="A21938" s="323"/>
      <c r="B21938" s="302" t="s">
        <v>208</v>
      </c>
      <c r="C21938" s="325" t="s">
        <v>652</v>
      </c>
      <c r="D21938" s="325">
        <v>60</v>
      </c>
      <c r="E21938" s="46">
        <v>37000</v>
      </c>
      <c r="F21938" s="130">
        <f t="shared" si="349"/>
        <v>2220000</v>
      </c>
      <c r="G21938" s="69"/>
      <c r="H21938" s="278"/>
    </row>
    <row r="21939" spans="1:8" ht="18" customHeight="1">
      <c r="A21939" s="323"/>
      <c r="B21939" s="302"/>
      <c r="C21939" s="325"/>
      <c r="D21939" s="325"/>
      <c r="E21939" s="46"/>
      <c r="F21939" s="130">
        <f t="shared" si="349"/>
        <v>0</v>
      </c>
      <c r="G21939" s="69"/>
      <c r="H21939" s="278"/>
    </row>
    <row r="21940" spans="1:8" ht="18" customHeight="1">
      <c r="A21940" s="323" t="s">
        <v>1843</v>
      </c>
      <c r="B21940" s="302" t="s">
        <v>31</v>
      </c>
      <c r="C21940" s="325" t="s">
        <v>4069</v>
      </c>
      <c r="D21940" s="325">
        <v>75</v>
      </c>
      <c r="E21940" s="46">
        <v>35500</v>
      </c>
      <c r="F21940" s="130">
        <f t="shared" si="349"/>
        <v>2662500</v>
      </c>
      <c r="G21940" s="86">
        <f>SUM(F21940:F21943)</f>
        <v>13854750</v>
      </c>
      <c r="H21940" s="278" t="s">
        <v>2474</v>
      </c>
    </row>
    <row r="21941" spans="1:8" ht="18" customHeight="1">
      <c r="A21941" s="323"/>
      <c r="B21941" s="302" t="s">
        <v>31</v>
      </c>
      <c r="C21941" s="325" t="s">
        <v>4070</v>
      </c>
      <c r="D21941" s="325">
        <v>203.5</v>
      </c>
      <c r="E21941" s="46">
        <v>35500</v>
      </c>
      <c r="F21941" s="130">
        <f t="shared" si="349"/>
        <v>7224250</v>
      </c>
      <c r="G21941" s="69"/>
      <c r="H21941" s="278"/>
    </row>
    <row r="21942" spans="1:8" ht="18" customHeight="1">
      <c r="A21942" s="323"/>
      <c r="B21942" s="302" t="s">
        <v>13</v>
      </c>
      <c r="C21942" s="325" t="s">
        <v>845</v>
      </c>
      <c r="D21942" s="325">
        <v>77</v>
      </c>
      <c r="E21942" s="46">
        <v>31000</v>
      </c>
      <c r="F21942" s="130">
        <f t="shared" si="349"/>
        <v>2387000</v>
      </c>
      <c r="G21942" s="69"/>
      <c r="H21942" s="278"/>
    </row>
    <row r="21943" spans="1:8" ht="18" customHeight="1">
      <c r="A21943" s="323"/>
      <c r="B21943" s="302" t="s">
        <v>13</v>
      </c>
      <c r="C21943" s="325" t="s">
        <v>3152</v>
      </c>
      <c r="D21943" s="325">
        <v>51</v>
      </c>
      <c r="E21943" s="46">
        <v>31000</v>
      </c>
      <c r="F21943" s="130">
        <f t="shared" si="349"/>
        <v>1581000</v>
      </c>
      <c r="G21943" s="69"/>
      <c r="H21943" s="278"/>
    </row>
    <row r="21944" spans="1:8" ht="18" customHeight="1">
      <c r="A21944" s="323"/>
      <c r="B21944" s="302"/>
      <c r="C21944" s="325"/>
      <c r="D21944" s="325"/>
      <c r="E21944" s="46"/>
      <c r="F21944" s="130">
        <f t="shared" si="349"/>
        <v>0</v>
      </c>
      <c r="G21944" s="69"/>
      <c r="H21944" s="278"/>
    </row>
    <row r="21945" spans="1:8" ht="18" customHeight="1">
      <c r="A21945" s="323" t="s">
        <v>316</v>
      </c>
      <c r="B21945" s="595" t="s">
        <v>31</v>
      </c>
      <c r="C21945" s="595" t="s">
        <v>692</v>
      </c>
      <c r="D21945" s="595">
        <v>345</v>
      </c>
      <c r="E21945" s="46">
        <v>35000</v>
      </c>
      <c r="F21945" s="130">
        <f>E21945*D21946</f>
        <v>10776500</v>
      </c>
      <c r="G21945" s="86">
        <f>SUM(F21945:F21948)</f>
        <v>36829000</v>
      </c>
      <c r="H21945" s="278" t="s">
        <v>2474</v>
      </c>
    </row>
    <row r="21946" spans="1:8" ht="18" customHeight="1">
      <c r="A21946" s="323"/>
      <c r="B21946" s="302" t="s">
        <v>31</v>
      </c>
      <c r="C21946" s="325" t="s">
        <v>2671</v>
      </c>
      <c r="D21946" s="325">
        <v>307.89999999999998</v>
      </c>
      <c r="E21946" s="46">
        <v>35000</v>
      </c>
      <c r="F21946" s="130">
        <f>E21946*D21947</f>
        <v>11165000</v>
      </c>
      <c r="G21946" s="86"/>
      <c r="H21946" s="278"/>
    </row>
    <row r="21947" spans="1:8" ht="18" customHeight="1">
      <c r="A21947" s="323"/>
      <c r="B21947" s="302" t="s">
        <v>135</v>
      </c>
      <c r="C21947" s="325" t="s">
        <v>1028</v>
      </c>
      <c r="D21947" s="325">
        <v>319</v>
      </c>
      <c r="E21947" s="46">
        <v>35500</v>
      </c>
      <c r="F21947" s="130">
        <f t="shared" si="349"/>
        <v>11324500</v>
      </c>
      <c r="G21947" s="69"/>
      <c r="H21947" s="278"/>
    </row>
    <row r="21948" spans="1:8" ht="18" customHeight="1">
      <c r="A21948" s="323"/>
      <c r="B21948" s="302" t="s">
        <v>23</v>
      </c>
      <c r="C21948" s="325" t="s">
        <v>737</v>
      </c>
      <c r="D21948" s="325">
        <v>101.8</v>
      </c>
      <c r="E21948" s="46">
        <v>35000</v>
      </c>
      <c r="F21948" s="130">
        <f t="shared" si="349"/>
        <v>3563000</v>
      </c>
      <c r="G21948" s="69"/>
      <c r="H21948" s="278"/>
    </row>
    <row r="21949" spans="1:8" ht="18" customHeight="1">
      <c r="A21949" s="323"/>
      <c r="B21949" s="302"/>
      <c r="C21949" s="325"/>
      <c r="D21949" s="325"/>
      <c r="E21949" s="46"/>
      <c r="F21949" s="130">
        <f>E21949*D21949</f>
        <v>0</v>
      </c>
      <c r="G21949" s="69"/>
      <c r="H21949" s="278"/>
    </row>
    <row r="21950" spans="1:8" ht="18" customHeight="1">
      <c r="A21950" s="323" t="s">
        <v>321</v>
      </c>
      <c r="B21950" s="302" t="s">
        <v>23</v>
      </c>
      <c r="C21950" s="325" t="s">
        <v>4075</v>
      </c>
      <c r="D21950" s="325">
        <f>130+33.6</f>
        <v>163.6</v>
      </c>
      <c r="E21950" s="46">
        <v>35000</v>
      </c>
      <c r="F21950" s="130">
        <f t="shared" si="349"/>
        <v>5726000</v>
      </c>
      <c r="G21950" s="86">
        <f>F21950</f>
        <v>5726000</v>
      </c>
      <c r="H21950" s="278" t="s">
        <v>2474</v>
      </c>
    </row>
    <row r="21951" spans="1:8" ht="18" customHeight="1">
      <c r="A21951" s="323"/>
      <c r="B21951" s="302"/>
      <c r="C21951" s="325"/>
      <c r="D21951" s="325"/>
      <c r="E21951" s="46"/>
      <c r="F21951" s="130">
        <f t="shared" si="349"/>
        <v>0</v>
      </c>
      <c r="G21951" s="69"/>
      <c r="H21951" s="278"/>
    </row>
    <row r="21952" spans="1:8" ht="18" customHeight="1">
      <c r="A21952" s="323" t="s">
        <v>418</v>
      </c>
      <c r="B21952" s="302" t="s">
        <v>31</v>
      </c>
      <c r="C21952" s="325" t="s">
        <v>1585</v>
      </c>
      <c r="D21952" s="325">
        <v>220.6</v>
      </c>
      <c r="E21952" s="46">
        <v>34500</v>
      </c>
      <c r="F21952" s="130">
        <f t="shared" si="349"/>
        <v>7610700</v>
      </c>
      <c r="G21952" s="86">
        <f>F21952</f>
        <v>7610700</v>
      </c>
      <c r="H21952" s="278" t="s">
        <v>2474</v>
      </c>
    </row>
    <row r="21953" spans="1:8" ht="18" customHeight="1">
      <c r="A21953" s="323"/>
      <c r="B21953" s="302"/>
      <c r="C21953" s="325"/>
      <c r="D21953" s="325"/>
      <c r="E21953" s="46"/>
      <c r="F21953" s="130">
        <f t="shared" si="349"/>
        <v>0</v>
      </c>
      <c r="G21953" s="69"/>
      <c r="H21953" s="278"/>
    </row>
    <row r="21954" spans="1:8" ht="18" customHeight="1">
      <c r="A21954" s="323" t="s">
        <v>2454</v>
      </c>
      <c r="B21954" s="302" t="s">
        <v>13</v>
      </c>
      <c r="C21954" s="325" t="s">
        <v>2243</v>
      </c>
      <c r="D21954" s="325">
        <v>50</v>
      </c>
      <c r="E21954" s="46">
        <v>30500</v>
      </c>
      <c r="F21954" s="130">
        <f t="shared" si="349"/>
        <v>1525000</v>
      </c>
      <c r="G21954" s="86">
        <f>SUM(F21954:F21957)</f>
        <v>11935950</v>
      </c>
      <c r="H21954" s="278" t="s">
        <v>2474</v>
      </c>
    </row>
    <row r="21955" spans="1:8" ht="18" customHeight="1">
      <c r="A21955" s="323"/>
      <c r="B21955" s="302" t="s">
        <v>13</v>
      </c>
      <c r="C21955" s="325" t="s">
        <v>1160</v>
      </c>
      <c r="D21955" s="325">
        <v>55.5</v>
      </c>
      <c r="E21955" s="46">
        <v>30500</v>
      </c>
      <c r="F21955" s="130">
        <f t="shared" si="349"/>
        <v>1692750</v>
      </c>
      <c r="G21955" s="69"/>
      <c r="H21955" s="278"/>
    </row>
    <row r="21956" spans="1:8" ht="18" customHeight="1">
      <c r="A21956" s="323"/>
      <c r="B21956" s="302" t="s">
        <v>13</v>
      </c>
      <c r="C21956" s="325" t="s">
        <v>1838</v>
      </c>
      <c r="D21956" s="325">
        <v>60</v>
      </c>
      <c r="E21956" s="46">
        <v>30500</v>
      </c>
      <c r="F21956" s="130">
        <f t="shared" si="349"/>
        <v>1830000</v>
      </c>
      <c r="G21956" s="69"/>
      <c r="H21956" s="278"/>
    </row>
    <row r="21957" spans="1:8" ht="18" customHeight="1">
      <c r="A21957" s="323"/>
      <c r="B21957" s="302" t="s">
        <v>13</v>
      </c>
      <c r="C21957" s="325" t="s">
        <v>369</v>
      </c>
      <c r="D21957" s="325">
        <v>222.2</v>
      </c>
      <c r="E21957" s="46">
        <v>31000</v>
      </c>
      <c r="F21957" s="130">
        <f t="shared" si="349"/>
        <v>6888200</v>
      </c>
      <c r="G21957" s="69"/>
      <c r="H21957" s="278"/>
    </row>
    <row r="21958" spans="1:8" ht="18" customHeight="1">
      <c r="A21958" s="323"/>
      <c r="B21958" s="302"/>
      <c r="C21958" s="325"/>
      <c r="D21958" s="325"/>
      <c r="E21958" s="46"/>
      <c r="F21958" s="130">
        <f t="shared" si="349"/>
        <v>0</v>
      </c>
      <c r="G21958" s="69"/>
      <c r="H21958" s="278"/>
    </row>
    <row r="21959" spans="1:8" ht="18" customHeight="1">
      <c r="A21959" s="323" t="s">
        <v>2264</v>
      </c>
      <c r="B21959" s="444" t="s">
        <v>137</v>
      </c>
      <c r="C21959" s="482" t="s">
        <v>2882</v>
      </c>
      <c r="D21959" s="482">
        <v>38.200000000000003</v>
      </c>
      <c r="E21959" s="116">
        <v>47000</v>
      </c>
      <c r="F21959" s="131">
        <f t="shared" si="349"/>
        <v>1795400.0000000002</v>
      </c>
      <c r="G21959" s="86">
        <f>F21959</f>
        <v>1795400.0000000002</v>
      </c>
      <c r="H21959" s="278"/>
    </row>
    <row r="21960" spans="1:8" ht="18" customHeight="1">
      <c r="A21960" s="323"/>
      <c r="B21960" s="302"/>
      <c r="C21960" s="325"/>
      <c r="D21960" s="325"/>
      <c r="E21960" s="46"/>
      <c r="F21960" s="130">
        <f t="shared" si="349"/>
        <v>0</v>
      </c>
      <c r="G21960" s="69"/>
      <c r="H21960" s="278"/>
    </row>
    <row r="21961" spans="1:8" ht="18" customHeight="1">
      <c r="A21961" s="323" t="s">
        <v>235</v>
      </c>
      <c r="B21961" s="302" t="s">
        <v>31</v>
      </c>
      <c r="C21961" s="325" t="s">
        <v>1493</v>
      </c>
      <c r="D21961" s="325">
        <v>20</v>
      </c>
      <c r="E21961" s="46">
        <v>35000</v>
      </c>
      <c r="F21961" s="130">
        <f t="shared" si="349"/>
        <v>700000</v>
      </c>
      <c r="G21961" s="86">
        <f>SUM(F21961:F21962)</f>
        <v>1400000</v>
      </c>
      <c r="H21961" s="278" t="s">
        <v>2474</v>
      </c>
    </row>
    <row r="21962" spans="1:8" ht="18" customHeight="1">
      <c r="A21962" s="323"/>
      <c r="B21962" s="302" t="s">
        <v>31</v>
      </c>
      <c r="C21962" s="325" t="s">
        <v>171</v>
      </c>
      <c r="D21962" s="325">
        <v>20</v>
      </c>
      <c r="E21962" s="46">
        <v>35000</v>
      </c>
      <c r="F21962" s="130">
        <f t="shared" si="349"/>
        <v>700000</v>
      </c>
      <c r="G21962" s="69"/>
      <c r="H21962" s="278"/>
    </row>
    <row r="21963" spans="1:8" ht="18" customHeight="1">
      <c r="A21963" s="323"/>
      <c r="B21963" s="302"/>
      <c r="C21963" s="325"/>
      <c r="D21963" s="325"/>
      <c r="E21963" s="46"/>
      <c r="F21963" s="130">
        <f t="shared" si="349"/>
        <v>0</v>
      </c>
      <c r="G21963" s="69"/>
      <c r="H21963" s="278"/>
    </row>
    <row r="21964" spans="1:8" ht="18" customHeight="1">
      <c r="A21964" s="323" t="s">
        <v>207</v>
      </c>
      <c r="B21964" s="302" t="s">
        <v>23</v>
      </c>
      <c r="C21964" s="325" t="s">
        <v>848</v>
      </c>
      <c r="D21964" s="325">
        <v>613</v>
      </c>
      <c r="E21964" s="46">
        <v>35000</v>
      </c>
      <c r="F21964" s="130">
        <f t="shared" si="349"/>
        <v>21455000</v>
      </c>
      <c r="G21964" s="86">
        <f>SUM(F21964:F21965)</f>
        <v>26460500</v>
      </c>
      <c r="H21964" s="278" t="s">
        <v>2474</v>
      </c>
    </row>
    <row r="21965" spans="1:8" ht="18" customHeight="1">
      <c r="A21965" s="323"/>
      <c r="B21965" s="302" t="s">
        <v>31</v>
      </c>
      <c r="C21965" s="325" t="s">
        <v>1675</v>
      </c>
      <c r="D21965" s="325">
        <v>141</v>
      </c>
      <c r="E21965" s="46">
        <v>35500</v>
      </c>
      <c r="F21965" s="130">
        <f t="shared" si="349"/>
        <v>5005500</v>
      </c>
      <c r="G21965" s="69"/>
      <c r="H21965" s="278"/>
    </row>
    <row r="21966" spans="1:8" ht="18" customHeight="1">
      <c r="A21966" s="323"/>
      <c r="B21966" s="302"/>
      <c r="C21966" s="325"/>
      <c r="D21966" s="325"/>
      <c r="E21966" s="46"/>
      <c r="F21966" s="130">
        <f t="shared" si="349"/>
        <v>0</v>
      </c>
      <c r="G21966" s="69"/>
      <c r="H21966" s="278"/>
    </row>
    <row r="21967" spans="1:8" ht="18" customHeight="1">
      <c r="A21967" s="323" t="s">
        <v>1410</v>
      </c>
      <c r="B21967" s="302" t="s">
        <v>390</v>
      </c>
      <c r="C21967" s="325" t="s">
        <v>4074</v>
      </c>
      <c r="D21967" s="325">
        <v>237.4</v>
      </c>
      <c r="E21967" s="46">
        <v>32500</v>
      </c>
      <c r="F21967" s="130">
        <f t="shared" si="349"/>
        <v>7715500</v>
      </c>
      <c r="G21967" s="86">
        <f>F21967</f>
        <v>7715500</v>
      </c>
      <c r="H21967" s="278" t="s">
        <v>2474</v>
      </c>
    </row>
    <row r="21968" spans="1:8" ht="18" customHeight="1">
      <c r="A21968" s="323"/>
      <c r="B21968" s="302"/>
      <c r="C21968" s="325"/>
      <c r="D21968" s="325"/>
      <c r="E21968" s="46"/>
      <c r="F21968" s="130">
        <f t="shared" si="349"/>
        <v>0</v>
      </c>
      <c r="G21968" s="69"/>
      <c r="H21968" s="278"/>
    </row>
    <row r="21969" spans="1:8" ht="18" customHeight="1">
      <c r="A21969" s="323" t="s">
        <v>88</v>
      </c>
      <c r="B21969" s="302" t="s">
        <v>13</v>
      </c>
      <c r="C21969" s="325" t="s">
        <v>416</v>
      </c>
      <c r="D21969" s="325">
        <v>722.4</v>
      </c>
      <c r="E21969" s="46">
        <v>30500</v>
      </c>
      <c r="F21969" s="130">
        <f t="shared" si="349"/>
        <v>22033200</v>
      </c>
      <c r="G21969" s="86">
        <f>F21969</f>
        <v>22033200</v>
      </c>
      <c r="H21969" s="278" t="s">
        <v>2474</v>
      </c>
    </row>
    <row r="21970" spans="1:8" ht="18" customHeight="1">
      <c r="A21970" s="323"/>
      <c r="B21970" s="302"/>
      <c r="C21970" s="325"/>
      <c r="D21970" s="325"/>
      <c r="E21970" s="46"/>
      <c r="F21970" s="130">
        <f t="shared" si="349"/>
        <v>0</v>
      </c>
      <c r="G21970" s="69"/>
      <c r="H21970" s="278"/>
    </row>
    <row r="21971" spans="1:8" ht="18" customHeight="1">
      <c r="A21971" s="323" t="s">
        <v>415</v>
      </c>
      <c r="B21971" s="302" t="s">
        <v>13</v>
      </c>
      <c r="C21971" s="325" t="s">
        <v>105</v>
      </c>
      <c r="D21971" s="325">
        <v>70.5</v>
      </c>
      <c r="E21971" s="46">
        <v>33500</v>
      </c>
      <c r="F21971" s="130">
        <f t="shared" si="349"/>
        <v>2361750</v>
      </c>
      <c r="G21971" s="86">
        <f>SUM(F21971:F21973)</f>
        <v>6478900</v>
      </c>
      <c r="H21971" s="278" t="s">
        <v>2474</v>
      </c>
    </row>
    <row r="21972" spans="1:8" ht="18" customHeight="1">
      <c r="A21972" s="323"/>
      <c r="B21972" s="302" t="s">
        <v>13</v>
      </c>
      <c r="C21972" s="325" t="s">
        <v>784</v>
      </c>
      <c r="D21972" s="325">
        <v>89.5</v>
      </c>
      <c r="E21972" s="46">
        <v>33500</v>
      </c>
      <c r="F21972" s="130">
        <f t="shared" si="349"/>
        <v>2998250</v>
      </c>
      <c r="G21972" s="69"/>
      <c r="H21972" s="278"/>
    </row>
    <row r="21973" spans="1:8" ht="18" customHeight="1">
      <c r="A21973" s="323"/>
      <c r="B21973" s="302" t="s">
        <v>13</v>
      </c>
      <c r="C21973" s="325" t="s">
        <v>349</v>
      </c>
      <c r="D21973" s="325">
        <v>33.4</v>
      </c>
      <c r="E21973" s="46">
        <v>33500</v>
      </c>
      <c r="F21973" s="130">
        <f t="shared" si="349"/>
        <v>1118900</v>
      </c>
      <c r="G21973" s="69"/>
      <c r="H21973" s="278"/>
    </row>
    <row r="21974" spans="1:8" ht="18" customHeight="1">
      <c r="A21974" s="323"/>
      <c r="B21974" s="302"/>
      <c r="C21974" s="325"/>
      <c r="D21974" s="325"/>
      <c r="E21974" s="46"/>
      <c r="F21974" s="130">
        <f t="shared" si="349"/>
        <v>0</v>
      </c>
      <c r="G21974" s="69"/>
      <c r="H21974" s="278"/>
    </row>
    <row r="21975" spans="1:8" ht="18" customHeight="1">
      <c r="A21975" s="323" t="s">
        <v>210</v>
      </c>
      <c r="B21975" s="302" t="s">
        <v>212</v>
      </c>
      <c r="C21975" s="325" t="s">
        <v>1026</v>
      </c>
      <c r="D21975" s="325">
        <v>400</v>
      </c>
      <c r="E21975" s="46">
        <v>31500</v>
      </c>
      <c r="F21975" s="130">
        <f t="shared" si="349"/>
        <v>12600000</v>
      </c>
      <c r="G21975" s="86">
        <f>SUM(F21975:F21977)</f>
        <v>22050000</v>
      </c>
      <c r="H21975" s="278" t="s">
        <v>2474</v>
      </c>
    </row>
    <row r="21976" spans="1:8" ht="18" customHeight="1">
      <c r="A21976" s="323"/>
      <c r="B21976" s="302" t="s">
        <v>212</v>
      </c>
      <c r="C21976" s="325" t="s">
        <v>344</v>
      </c>
      <c r="D21976" s="325">
        <v>250</v>
      </c>
      <c r="E21976" s="46">
        <v>31500</v>
      </c>
      <c r="F21976" s="130">
        <f t="shared" si="349"/>
        <v>7875000</v>
      </c>
      <c r="G21976" s="69"/>
      <c r="H21976" s="278"/>
    </row>
    <row r="21977" spans="1:8" ht="18" customHeight="1">
      <c r="A21977" s="323"/>
      <c r="B21977" s="302" t="s">
        <v>23</v>
      </c>
      <c r="C21977" s="325" t="s">
        <v>345</v>
      </c>
      <c r="D21977" s="325">
        <v>50</v>
      </c>
      <c r="E21977" s="46">
        <v>31500</v>
      </c>
      <c r="F21977" s="130">
        <f t="shared" si="349"/>
        <v>1575000</v>
      </c>
      <c r="G21977" s="69"/>
      <c r="H21977" s="278"/>
    </row>
    <row r="21978" spans="1:8" ht="18" customHeight="1">
      <c r="A21978" s="323"/>
      <c r="B21978" s="302"/>
      <c r="C21978" s="325"/>
      <c r="D21978" s="325"/>
      <c r="E21978" s="46"/>
      <c r="F21978" s="130">
        <f t="shared" si="349"/>
        <v>0</v>
      </c>
      <c r="G21978" s="69"/>
      <c r="H21978" s="278"/>
    </row>
    <row r="21979" spans="1:8" ht="18" customHeight="1">
      <c r="A21979" s="323" t="s">
        <v>51</v>
      </c>
      <c r="B21979" s="302" t="s">
        <v>23</v>
      </c>
      <c r="C21979" s="325" t="s">
        <v>763</v>
      </c>
      <c r="D21979" s="325">
        <v>100</v>
      </c>
      <c r="E21979" s="46">
        <v>36000</v>
      </c>
      <c r="F21979" s="130">
        <f t="shared" si="349"/>
        <v>3600000</v>
      </c>
      <c r="G21979" s="86">
        <f>SUM(F21979:F21987)</f>
        <v>29417750</v>
      </c>
      <c r="H21979" s="278" t="s">
        <v>2474</v>
      </c>
    </row>
    <row r="21980" spans="1:8" ht="18" customHeight="1">
      <c r="A21980" s="323"/>
      <c r="B21980" s="302" t="s">
        <v>23</v>
      </c>
      <c r="C21980" s="325" t="s">
        <v>765</v>
      </c>
      <c r="D21980" s="325">
        <v>100</v>
      </c>
      <c r="E21980" s="46">
        <v>36000</v>
      </c>
      <c r="F21980" s="130">
        <f t="shared" si="349"/>
        <v>3600000</v>
      </c>
      <c r="G21980" s="69"/>
      <c r="H21980" s="278"/>
    </row>
    <row r="21981" spans="1:8" ht="18" customHeight="1">
      <c r="A21981" s="323"/>
      <c r="B21981" s="302" t="s">
        <v>31</v>
      </c>
      <c r="C21981" s="325" t="s">
        <v>46</v>
      </c>
      <c r="D21981" s="325">
        <v>52.9</v>
      </c>
      <c r="E21981" s="46">
        <v>35500</v>
      </c>
      <c r="F21981" s="130">
        <f t="shared" si="349"/>
        <v>1877950</v>
      </c>
      <c r="G21981" s="69"/>
      <c r="H21981" s="278"/>
    </row>
    <row r="21982" spans="1:8" ht="18" customHeight="1">
      <c r="A21982" s="323"/>
      <c r="B21982" s="302" t="s">
        <v>31</v>
      </c>
      <c r="C21982" s="325" t="s">
        <v>875</v>
      </c>
      <c r="D21982" s="325">
        <v>63.8</v>
      </c>
      <c r="E21982" s="46">
        <v>35500</v>
      </c>
      <c r="F21982" s="130">
        <f t="shared" si="349"/>
        <v>2264900</v>
      </c>
      <c r="G21982" s="69"/>
      <c r="H21982" s="278"/>
    </row>
    <row r="21983" spans="1:8" ht="18" customHeight="1">
      <c r="A21983" s="323"/>
      <c r="B21983" s="302" t="s">
        <v>31</v>
      </c>
      <c r="C21983" s="325" t="s">
        <v>932</v>
      </c>
      <c r="D21983" s="325">
        <v>49</v>
      </c>
      <c r="E21983" s="46">
        <v>35500</v>
      </c>
      <c r="F21983" s="130">
        <f t="shared" si="349"/>
        <v>1739500</v>
      </c>
      <c r="G21983" s="69"/>
      <c r="H21983" s="278"/>
    </row>
    <row r="21984" spans="1:8" ht="18" customHeight="1">
      <c r="A21984" s="323"/>
      <c r="B21984" s="302" t="s">
        <v>31</v>
      </c>
      <c r="C21984" s="325" t="s">
        <v>285</v>
      </c>
      <c r="D21984" s="325">
        <v>103.6</v>
      </c>
      <c r="E21984" s="46">
        <v>34500</v>
      </c>
      <c r="F21984" s="130">
        <f t="shared" si="349"/>
        <v>3574200</v>
      </c>
      <c r="G21984" s="69"/>
      <c r="H21984" s="278"/>
    </row>
    <row r="21985" spans="1:8" ht="18" customHeight="1">
      <c r="A21985" s="323"/>
      <c r="B21985" s="302" t="s">
        <v>31</v>
      </c>
      <c r="C21985" s="325" t="s">
        <v>187</v>
      </c>
      <c r="D21985" s="325">
        <v>44.6</v>
      </c>
      <c r="E21985" s="46">
        <v>32000</v>
      </c>
      <c r="F21985" s="130">
        <f t="shared" si="349"/>
        <v>1427200</v>
      </c>
      <c r="G21985" s="69"/>
      <c r="H21985" s="278"/>
    </row>
    <row r="21986" spans="1:8" ht="18" customHeight="1">
      <c r="A21986" s="323"/>
      <c r="B21986" s="302" t="s">
        <v>31</v>
      </c>
      <c r="C21986" s="325" t="s">
        <v>190</v>
      </c>
      <c r="D21986" s="325">
        <v>119</v>
      </c>
      <c r="E21986" s="46">
        <v>32000</v>
      </c>
      <c r="F21986" s="130">
        <f t="shared" si="349"/>
        <v>3808000</v>
      </c>
      <c r="G21986" s="69"/>
      <c r="H21986" s="278"/>
    </row>
    <row r="21987" spans="1:8" ht="18" customHeight="1">
      <c r="A21987" s="323"/>
      <c r="B21987" s="302" t="s">
        <v>31</v>
      </c>
      <c r="C21987" s="325" t="s">
        <v>1798</v>
      </c>
      <c r="D21987" s="325">
        <v>212</v>
      </c>
      <c r="E21987" s="46">
        <v>35500</v>
      </c>
      <c r="F21987" s="130">
        <f t="shared" si="349"/>
        <v>7526000</v>
      </c>
      <c r="G21987" s="69"/>
      <c r="H21987" s="278"/>
    </row>
    <row r="21988" spans="1:8" ht="18" customHeight="1">
      <c r="A21988" s="323"/>
      <c r="B21988" s="302"/>
      <c r="C21988" s="325"/>
      <c r="D21988" s="325"/>
      <c r="E21988" s="46"/>
      <c r="F21988" s="130">
        <f t="shared" si="349"/>
        <v>0</v>
      </c>
      <c r="G21988" s="69"/>
      <c r="H21988" s="278"/>
    </row>
    <row r="21989" spans="1:8" ht="18" customHeight="1">
      <c r="A21989" s="323" t="s">
        <v>52</v>
      </c>
      <c r="B21989" s="302" t="s">
        <v>208</v>
      </c>
      <c r="C21989" s="325" t="s">
        <v>54</v>
      </c>
      <c r="D21989" s="325">
        <v>1300</v>
      </c>
      <c r="E21989" s="46">
        <v>37900</v>
      </c>
      <c r="F21989" s="130">
        <f t="shared" si="349"/>
        <v>49270000</v>
      </c>
      <c r="G21989" s="86">
        <f>F21989</f>
        <v>49270000</v>
      </c>
      <c r="H21989" s="278" t="s">
        <v>2474</v>
      </c>
    </row>
    <row r="21990" spans="1:8" ht="18" customHeight="1">
      <c r="A21990" s="323"/>
      <c r="B21990" s="302"/>
      <c r="C21990" s="325"/>
      <c r="D21990" s="325"/>
      <c r="E21990" s="46"/>
      <c r="F21990" s="130">
        <f t="shared" si="349"/>
        <v>0</v>
      </c>
      <c r="G21990" s="69"/>
      <c r="H21990" s="278"/>
    </row>
    <row r="21991" spans="1:8" ht="18" customHeight="1">
      <c r="A21991" s="323" t="s">
        <v>2448</v>
      </c>
      <c r="B21991" s="302" t="s">
        <v>31</v>
      </c>
      <c r="C21991" s="325" t="s">
        <v>100</v>
      </c>
      <c r="D21991" s="325">
        <v>180</v>
      </c>
      <c r="E21991" s="46">
        <v>35500</v>
      </c>
      <c r="F21991" s="130">
        <f t="shared" si="349"/>
        <v>6390000</v>
      </c>
      <c r="G21991" s="86">
        <f>F21991</f>
        <v>6390000</v>
      </c>
      <c r="H21991" s="278" t="s">
        <v>2474</v>
      </c>
    </row>
    <row r="21992" spans="1:8" ht="18" customHeight="1">
      <c r="A21992" s="323"/>
      <c r="B21992" s="302"/>
      <c r="C21992" s="325"/>
      <c r="D21992" s="325"/>
      <c r="E21992" s="46"/>
      <c r="F21992" s="130">
        <f t="shared" si="349"/>
        <v>0</v>
      </c>
      <c r="G21992" s="86"/>
      <c r="H21992" s="278"/>
    </row>
    <row r="21993" spans="1:8" ht="18" customHeight="1">
      <c r="A21993" s="323" t="s">
        <v>2300</v>
      </c>
      <c r="B21993" s="302" t="s">
        <v>13</v>
      </c>
      <c r="C21993" s="325" t="s">
        <v>1035</v>
      </c>
      <c r="D21993" s="325">
        <v>50</v>
      </c>
      <c r="E21993" s="46">
        <v>31000</v>
      </c>
      <c r="F21993" s="130">
        <f t="shared" si="349"/>
        <v>1550000</v>
      </c>
      <c r="G21993" s="86">
        <f>F21993</f>
        <v>1550000</v>
      </c>
      <c r="H21993" s="278"/>
    </row>
    <row r="21994" spans="1:8" ht="18" customHeight="1">
      <c r="A21994" s="323"/>
      <c r="B21994" s="302"/>
      <c r="C21994" s="325"/>
      <c r="D21994" s="325"/>
      <c r="E21994" s="46"/>
      <c r="F21994" s="130">
        <f t="shared" si="349"/>
        <v>0</v>
      </c>
      <c r="G21994" s="69"/>
      <c r="H21994" s="278"/>
    </row>
    <row r="21995" spans="1:8" ht="18" customHeight="1">
      <c r="A21995" s="323" t="s">
        <v>2492</v>
      </c>
      <c r="B21995" s="302" t="s">
        <v>13</v>
      </c>
      <c r="C21995" s="325" t="s">
        <v>272</v>
      </c>
      <c r="D21995" s="325">
        <v>10</v>
      </c>
      <c r="E21995" s="46">
        <v>31000</v>
      </c>
      <c r="F21995" s="130">
        <f t="shared" si="349"/>
        <v>310000</v>
      </c>
      <c r="G21995" s="86">
        <f>SUM(F21995:F21997)</f>
        <v>930000</v>
      </c>
      <c r="H21995" s="278"/>
    </row>
    <row r="21996" spans="1:8" ht="18" customHeight="1">
      <c r="A21996" s="323"/>
      <c r="B21996" s="302" t="s">
        <v>13</v>
      </c>
      <c r="C21996" s="325" t="s">
        <v>43</v>
      </c>
      <c r="D21996" s="325">
        <v>10</v>
      </c>
      <c r="E21996" s="46">
        <v>31000</v>
      </c>
      <c r="F21996" s="130">
        <f t="shared" si="349"/>
        <v>310000</v>
      </c>
      <c r="G21996" s="69"/>
      <c r="H21996" s="278"/>
    </row>
    <row r="21997" spans="1:8" ht="18" customHeight="1">
      <c r="A21997" s="533"/>
      <c r="B21997" s="440" t="s">
        <v>13</v>
      </c>
      <c r="C21997" s="382" t="s">
        <v>59</v>
      </c>
      <c r="D21997" s="382">
        <v>10</v>
      </c>
      <c r="E21997" s="59">
        <v>31000</v>
      </c>
      <c r="F21997" s="132">
        <f t="shared" si="349"/>
        <v>310000</v>
      </c>
      <c r="G21997" s="92"/>
      <c r="H21997" s="278"/>
    </row>
    <row r="21998" spans="1:8" ht="18" customHeight="1">
      <c r="A21998" s="526"/>
      <c r="B21998" s="435"/>
      <c r="C21998" s="484"/>
      <c r="D21998" s="484"/>
      <c r="E21998" s="113"/>
      <c r="F21998" s="126"/>
      <c r="G21998" s="9"/>
    </row>
    <row r="21999" spans="1:8" ht="18" customHeight="1">
      <c r="A21999" s="537">
        <v>42596</v>
      </c>
      <c r="B21999" s="355"/>
      <c r="C21999" s="491" t="s">
        <v>398</v>
      </c>
      <c r="D21999" s="525"/>
      <c r="F21999" s="127"/>
    </row>
    <row r="22000" spans="1:8" ht="18" customHeight="1">
      <c r="A22000" s="531" t="s">
        <v>3125</v>
      </c>
      <c r="B22000" s="436" t="s">
        <v>134</v>
      </c>
      <c r="C22000" s="494" t="s">
        <v>152</v>
      </c>
      <c r="D22000" s="527">
        <f>SUM(D22001:D22028)</f>
        <v>1992.8</v>
      </c>
      <c r="E22000" s="166"/>
      <c r="F22000" s="166">
        <f>SUM(F22001:F22028)</f>
        <v>67883200</v>
      </c>
      <c r="G22000" s="166">
        <f>SUM(G22001:G22028)</f>
        <v>67883200</v>
      </c>
    </row>
    <row r="22001" spans="1:8" ht="18" customHeight="1">
      <c r="A22001" s="532" t="s">
        <v>110</v>
      </c>
      <c r="B22001" s="441" t="s">
        <v>13</v>
      </c>
      <c r="C22001" s="492" t="s">
        <v>22</v>
      </c>
      <c r="D22001" s="492">
        <v>50</v>
      </c>
      <c r="E22001" s="62">
        <v>31000</v>
      </c>
      <c r="F22001" s="139">
        <f t="shared" ref="F22001:F22051" si="350">E22001*D22001</f>
        <v>1550000</v>
      </c>
      <c r="G22001" s="85">
        <f>F22001</f>
        <v>1550000</v>
      </c>
    </row>
    <row r="22002" spans="1:8" ht="18" customHeight="1">
      <c r="A22002" s="323"/>
      <c r="B22002" s="302"/>
      <c r="C22002" s="325"/>
      <c r="D22002" s="325"/>
      <c r="E22002" s="46"/>
      <c r="F22002" s="130">
        <f t="shared" si="350"/>
        <v>0</v>
      </c>
      <c r="G22002" s="69"/>
    </row>
    <row r="22003" spans="1:8" ht="18" customHeight="1">
      <c r="A22003" s="323" t="s">
        <v>2141</v>
      </c>
      <c r="B22003" s="302" t="s">
        <v>13</v>
      </c>
      <c r="C22003" s="325" t="s">
        <v>75</v>
      </c>
      <c r="D22003" s="325">
        <v>20</v>
      </c>
      <c r="E22003" s="46">
        <v>31000</v>
      </c>
      <c r="F22003" s="130">
        <f t="shared" si="350"/>
        <v>620000</v>
      </c>
      <c r="G22003" s="86">
        <f>SUM(F22003:F22004)</f>
        <v>930000</v>
      </c>
    </row>
    <row r="22004" spans="1:8" ht="18" customHeight="1">
      <c r="A22004" s="323"/>
      <c r="B22004" s="302" t="s">
        <v>13</v>
      </c>
      <c r="C22004" s="325" t="s">
        <v>579</v>
      </c>
      <c r="D22004" s="325">
        <v>10</v>
      </c>
      <c r="E22004" s="46">
        <v>31000</v>
      </c>
      <c r="F22004" s="130">
        <f t="shared" si="350"/>
        <v>310000</v>
      </c>
      <c r="G22004" s="69"/>
    </row>
    <row r="22005" spans="1:8" ht="18" customHeight="1">
      <c r="A22005" s="323"/>
      <c r="B22005" s="302"/>
      <c r="C22005" s="325"/>
      <c r="D22005" s="325"/>
      <c r="E22005" s="46"/>
      <c r="F22005" s="130">
        <f t="shared" si="350"/>
        <v>0</v>
      </c>
      <c r="G22005" s="69"/>
    </row>
    <row r="22006" spans="1:8" ht="18" customHeight="1">
      <c r="A22006" s="323" t="s">
        <v>173</v>
      </c>
      <c r="B22006" s="302" t="s">
        <v>64</v>
      </c>
      <c r="C22006" s="325" t="s">
        <v>4079</v>
      </c>
      <c r="D22006" s="325">
        <v>218</v>
      </c>
      <c r="E22006" s="46">
        <v>36000</v>
      </c>
      <c r="F22006" s="130">
        <f t="shared" si="350"/>
        <v>7848000</v>
      </c>
      <c r="G22006" s="86">
        <f>F22006</f>
        <v>7848000</v>
      </c>
      <c r="H22006" s="277" t="s">
        <v>2474</v>
      </c>
    </row>
    <row r="22007" spans="1:8" ht="18" customHeight="1">
      <c r="A22007" s="323"/>
      <c r="B22007" s="302"/>
      <c r="C22007" s="325"/>
      <c r="D22007" s="325"/>
      <c r="E22007" s="46"/>
      <c r="F22007" s="130">
        <f t="shared" si="350"/>
        <v>0</v>
      </c>
      <c r="G22007" s="69"/>
    </row>
    <row r="22008" spans="1:8" ht="18" customHeight="1">
      <c r="A22008" s="323" t="s">
        <v>18</v>
      </c>
      <c r="B22008" s="302" t="s">
        <v>13</v>
      </c>
      <c r="C22008" s="325" t="s">
        <v>685</v>
      </c>
      <c r="D22008" s="325">
        <v>30</v>
      </c>
      <c r="E22008" s="46">
        <v>30500</v>
      </c>
      <c r="F22008" s="130">
        <f t="shared" si="350"/>
        <v>915000</v>
      </c>
      <c r="G22008" s="86">
        <f>SUM(F22008:F22009)</f>
        <v>2318000</v>
      </c>
    </row>
    <row r="22009" spans="1:8" ht="18" customHeight="1">
      <c r="A22009" s="323"/>
      <c r="B22009" s="302" t="s">
        <v>13</v>
      </c>
      <c r="C22009" s="325" t="s">
        <v>792</v>
      </c>
      <c r="D22009" s="325">
        <v>46</v>
      </c>
      <c r="E22009" s="46">
        <v>30500</v>
      </c>
      <c r="F22009" s="130">
        <f t="shared" si="350"/>
        <v>1403000</v>
      </c>
      <c r="G22009" s="69"/>
    </row>
    <row r="22010" spans="1:8" ht="18" customHeight="1">
      <c r="A22010" s="323"/>
      <c r="B22010" s="302"/>
      <c r="C22010" s="325"/>
      <c r="D22010" s="325"/>
      <c r="E22010" s="46"/>
      <c r="F22010" s="130">
        <f t="shared" si="350"/>
        <v>0</v>
      </c>
      <c r="G22010" s="69"/>
    </row>
    <row r="22011" spans="1:8" ht="18" customHeight="1">
      <c r="A22011" s="323" t="s">
        <v>24</v>
      </c>
      <c r="B22011" s="302" t="s">
        <v>13</v>
      </c>
      <c r="C22011" s="325" t="s">
        <v>372</v>
      </c>
      <c r="D22011" s="325">
        <v>50</v>
      </c>
      <c r="E22011" s="46">
        <v>31000</v>
      </c>
      <c r="F22011" s="130">
        <f t="shared" si="350"/>
        <v>1550000</v>
      </c>
      <c r="G22011" s="86">
        <f>F22011</f>
        <v>1550000</v>
      </c>
    </row>
    <row r="22012" spans="1:8" ht="18" customHeight="1">
      <c r="A22012" s="323"/>
      <c r="B22012" s="302"/>
      <c r="C22012" s="325"/>
      <c r="D22012" s="325"/>
      <c r="E22012" s="46"/>
      <c r="F22012" s="130">
        <f t="shared" si="350"/>
        <v>0</v>
      </c>
      <c r="G22012" s="69"/>
    </row>
    <row r="22013" spans="1:8" ht="18" customHeight="1">
      <c r="A22013" s="323" t="s">
        <v>88</v>
      </c>
      <c r="B22013" s="302" t="s">
        <v>13</v>
      </c>
      <c r="C22013" s="325" t="s">
        <v>416</v>
      </c>
      <c r="D22013" s="325">
        <v>201.8</v>
      </c>
      <c r="E22013" s="46">
        <v>30500</v>
      </c>
      <c r="F22013" s="130">
        <f t="shared" si="350"/>
        <v>6154900</v>
      </c>
      <c r="G22013" s="86">
        <f>SUM(F22013:F22014)</f>
        <v>22164350</v>
      </c>
      <c r="H22013" s="277" t="s">
        <v>2474</v>
      </c>
    </row>
    <row r="22014" spans="1:8" ht="18" customHeight="1">
      <c r="A22014" s="323"/>
      <c r="B22014" s="302" t="s">
        <v>13</v>
      </c>
      <c r="C22014" s="325" t="s">
        <v>124</v>
      </c>
      <c r="D22014" s="325">
        <v>524.9</v>
      </c>
      <c r="E22014" s="46">
        <v>30500</v>
      </c>
      <c r="F22014" s="130">
        <f t="shared" si="350"/>
        <v>16009450</v>
      </c>
      <c r="G22014" s="69"/>
    </row>
    <row r="22015" spans="1:8" ht="18" customHeight="1">
      <c r="A22015" s="323"/>
      <c r="B22015" s="302"/>
      <c r="C22015" s="325"/>
      <c r="D22015" s="325"/>
      <c r="E22015" s="46"/>
      <c r="F22015" s="130">
        <f t="shared" si="350"/>
        <v>0</v>
      </c>
      <c r="G22015" s="69"/>
    </row>
    <row r="22016" spans="1:8" ht="18" customHeight="1">
      <c r="A22016" s="323" t="s">
        <v>2648</v>
      </c>
      <c r="B22016" s="302" t="s">
        <v>13</v>
      </c>
      <c r="C22016" s="325" t="s">
        <v>631</v>
      </c>
      <c r="D22016" s="325">
        <v>97</v>
      </c>
      <c r="E22016" s="46">
        <v>31000</v>
      </c>
      <c r="F22016" s="130">
        <f t="shared" si="350"/>
        <v>3007000</v>
      </c>
      <c r="G22016" s="86">
        <f>SUM(F22016:F22017)</f>
        <v>3627000</v>
      </c>
    </row>
    <row r="22017" spans="1:9" ht="18" customHeight="1">
      <c r="A22017" s="323"/>
      <c r="B22017" s="302" t="s">
        <v>13</v>
      </c>
      <c r="C22017" s="325" t="s">
        <v>339</v>
      </c>
      <c r="D22017" s="325">
        <v>20</v>
      </c>
      <c r="E22017" s="46">
        <v>31000</v>
      </c>
      <c r="F22017" s="130">
        <f t="shared" si="350"/>
        <v>620000</v>
      </c>
      <c r="G22017" s="69"/>
    </row>
    <row r="22018" spans="1:9" ht="18" customHeight="1">
      <c r="A22018" s="323"/>
      <c r="B22018" s="302"/>
      <c r="C22018" s="325"/>
      <c r="D22018" s="325"/>
      <c r="E22018" s="46"/>
      <c r="F22018" s="130">
        <f t="shared" si="350"/>
        <v>0</v>
      </c>
      <c r="G22018" s="69"/>
    </row>
    <row r="22019" spans="1:9" ht="18" customHeight="1">
      <c r="A22019" s="323" t="s">
        <v>566</v>
      </c>
      <c r="B22019" s="302" t="s">
        <v>570</v>
      </c>
      <c r="C22019" s="325" t="s">
        <v>416</v>
      </c>
      <c r="D22019" s="325">
        <v>609</v>
      </c>
      <c r="E22019" s="46">
        <v>38500</v>
      </c>
      <c r="F22019" s="130">
        <f t="shared" si="350"/>
        <v>23446500</v>
      </c>
      <c r="G22019" s="86">
        <f>F22019</f>
        <v>23446500</v>
      </c>
      <c r="H22019" s="277" t="s">
        <v>2474</v>
      </c>
    </row>
    <row r="22020" spans="1:9" ht="18" customHeight="1">
      <c r="A22020" s="323"/>
      <c r="B22020" s="302"/>
      <c r="C22020" s="325"/>
      <c r="D22020" s="325"/>
      <c r="E22020" s="46"/>
      <c r="F22020" s="130">
        <f t="shared" si="350"/>
        <v>0</v>
      </c>
      <c r="G22020" s="69"/>
    </row>
    <row r="22021" spans="1:9" ht="18" customHeight="1">
      <c r="A22021" s="323" t="s">
        <v>321</v>
      </c>
      <c r="B22021" s="592" t="s">
        <v>2493</v>
      </c>
      <c r="C22021" s="593" t="s">
        <v>4000</v>
      </c>
      <c r="D22021" s="593">
        <v>-10</v>
      </c>
      <c r="E22021" s="54">
        <v>35000</v>
      </c>
      <c r="F22021" s="140">
        <f t="shared" si="350"/>
        <v>-350000</v>
      </c>
      <c r="G22021" s="86">
        <f>SUM(F22021:F22022)</f>
        <v>-1709650</v>
      </c>
      <c r="I22021" s="279">
        <v>42595</v>
      </c>
    </row>
    <row r="22022" spans="1:9" ht="18" customHeight="1">
      <c r="A22022" s="323"/>
      <c r="B22022" s="592" t="s">
        <v>2304</v>
      </c>
      <c r="C22022" s="593" t="s">
        <v>1232</v>
      </c>
      <c r="D22022" s="593">
        <v>-38.299999999999997</v>
      </c>
      <c r="E22022" s="54">
        <v>35500</v>
      </c>
      <c r="F22022" s="140">
        <f t="shared" si="350"/>
        <v>-1359650</v>
      </c>
      <c r="G22022" s="69"/>
      <c r="I22022" s="277"/>
    </row>
    <row r="22023" spans="1:9" ht="18" customHeight="1">
      <c r="A22023" s="323"/>
      <c r="B22023" s="302"/>
      <c r="C22023" s="325"/>
      <c r="D22023" s="325"/>
      <c r="E22023" s="46"/>
      <c r="F22023" s="130">
        <f t="shared" si="350"/>
        <v>0</v>
      </c>
      <c r="G22023" s="69"/>
      <c r="I22023" s="277"/>
    </row>
    <row r="22024" spans="1:9" ht="18" customHeight="1">
      <c r="A22024" s="323" t="s">
        <v>336</v>
      </c>
      <c r="B22024" s="592" t="s">
        <v>4077</v>
      </c>
      <c r="C22024" s="593" t="s">
        <v>43</v>
      </c>
      <c r="D22024" s="593">
        <v>-0.8</v>
      </c>
      <c r="E22024" s="54">
        <v>35500</v>
      </c>
      <c r="F22024" s="140">
        <f t="shared" si="350"/>
        <v>-28400</v>
      </c>
      <c r="G22024" s="86">
        <f>F22024</f>
        <v>-28400</v>
      </c>
      <c r="I22024" s="279">
        <v>42595</v>
      </c>
    </row>
    <row r="22025" spans="1:9" ht="18" customHeight="1">
      <c r="A22025" s="323"/>
      <c r="B22025" s="302"/>
      <c r="C22025" s="325"/>
      <c r="D22025" s="325"/>
      <c r="E22025" s="46"/>
      <c r="F22025" s="130">
        <f t="shared" si="350"/>
        <v>0</v>
      </c>
      <c r="G22025" s="69"/>
      <c r="I22025" s="277"/>
    </row>
    <row r="22026" spans="1:9" ht="18" customHeight="1">
      <c r="A22026" s="323" t="s">
        <v>2231</v>
      </c>
      <c r="B22026" s="302" t="s">
        <v>31</v>
      </c>
      <c r="C22026" s="325" t="s">
        <v>276</v>
      </c>
      <c r="D22026" s="325">
        <v>215.2</v>
      </c>
      <c r="E22026" s="46">
        <v>37000</v>
      </c>
      <c r="F22026" s="130">
        <f t="shared" si="350"/>
        <v>7962400</v>
      </c>
      <c r="G22026" s="86">
        <f>F22026</f>
        <v>7962400</v>
      </c>
      <c r="H22026" s="277" t="s">
        <v>2474</v>
      </c>
      <c r="I22026" s="277"/>
    </row>
    <row r="22027" spans="1:9" ht="18" customHeight="1">
      <c r="A22027" s="323"/>
      <c r="B22027" s="302"/>
      <c r="C22027" s="325"/>
      <c r="D22027" s="325"/>
      <c r="E22027" s="46"/>
      <c r="F22027" s="130">
        <f t="shared" si="350"/>
        <v>0</v>
      </c>
      <c r="G22027" s="69"/>
      <c r="I22027" s="277"/>
    </row>
    <row r="22028" spans="1:9" ht="18" customHeight="1">
      <c r="A22028" s="533" t="s">
        <v>245</v>
      </c>
      <c r="B22028" s="591" t="s">
        <v>4078</v>
      </c>
      <c r="C22028" s="497" t="s">
        <v>246</v>
      </c>
      <c r="D22028" s="497">
        <v>-50</v>
      </c>
      <c r="E22028" s="123">
        <v>35500</v>
      </c>
      <c r="F22028" s="164">
        <f t="shared" si="350"/>
        <v>-1775000</v>
      </c>
      <c r="G22028" s="125">
        <f>F22028</f>
        <v>-1775000</v>
      </c>
      <c r="I22028" s="279">
        <v>42595</v>
      </c>
    </row>
    <row r="22029" spans="1:9" ht="18" customHeight="1">
      <c r="A22029" s="526"/>
      <c r="B22029" s="435"/>
      <c r="C22029" s="484"/>
      <c r="D22029" s="484"/>
      <c r="E22029" s="113"/>
      <c r="F22029" s="126"/>
      <c r="G22029" s="9"/>
    </row>
    <row r="22030" spans="1:9" ht="18" customHeight="1">
      <c r="A22030" s="537">
        <v>42597</v>
      </c>
      <c r="B22030" s="355"/>
      <c r="C22030" s="491" t="s">
        <v>398</v>
      </c>
      <c r="D22030" s="525"/>
      <c r="F22030" s="127"/>
    </row>
    <row r="22031" spans="1:9" ht="18" customHeight="1">
      <c r="A22031" s="531" t="s">
        <v>3125</v>
      </c>
      <c r="B22031" s="436" t="s">
        <v>134</v>
      </c>
      <c r="C22031" s="494" t="s">
        <v>152</v>
      </c>
      <c r="D22031" s="527">
        <f>SUM(D22032:D22135)</f>
        <v>14328.500000000002</v>
      </c>
      <c r="E22031" s="166"/>
      <c r="F22031" s="166">
        <f>SUM(F22032:F22135)</f>
        <v>477125750</v>
      </c>
      <c r="G22031" s="166">
        <f>SUM(G22032:G22135)</f>
        <v>477125750</v>
      </c>
    </row>
    <row r="22032" spans="1:9" ht="18" customHeight="1">
      <c r="A22032" s="532" t="s">
        <v>2372</v>
      </c>
      <c r="B22032" s="441" t="s">
        <v>23</v>
      </c>
      <c r="C22032" s="492" t="s">
        <v>113</v>
      </c>
      <c r="D22032" s="492">
        <v>200</v>
      </c>
      <c r="E22032" s="62">
        <v>35000</v>
      </c>
      <c r="F22032" s="139">
        <f t="shared" si="350"/>
        <v>7000000</v>
      </c>
      <c r="G22032" s="85">
        <f>SUM(F22032:F22033)</f>
        <v>11336500</v>
      </c>
    </row>
    <row r="22033" spans="1:7" ht="18" customHeight="1">
      <c r="A22033" s="323"/>
      <c r="B22033" s="302" t="s">
        <v>23</v>
      </c>
      <c r="C22033" s="325" t="s">
        <v>114</v>
      </c>
      <c r="D22033" s="325">
        <v>123.9</v>
      </c>
      <c r="E22033" s="46">
        <v>35000</v>
      </c>
      <c r="F22033" s="130">
        <f t="shared" si="350"/>
        <v>4336500</v>
      </c>
      <c r="G22033" s="69"/>
    </row>
    <row r="22034" spans="1:7" ht="18" customHeight="1">
      <c r="A22034" s="323"/>
      <c r="B22034" s="302"/>
      <c r="C22034" s="325"/>
      <c r="D22034" s="325"/>
      <c r="E22034" s="46"/>
      <c r="F22034" s="130">
        <f t="shared" si="350"/>
        <v>0</v>
      </c>
      <c r="G22034" s="69"/>
    </row>
    <row r="22035" spans="1:7" ht="18" customHeight="1">
      <c r="A22035" s="323" t="s">
        <v>102</v>
      </c>
      <c r="B22035" s="302" t="s">
        <v>13</v>
      </c>
      <c r="C22035" s="325" t="s">
        <v>59</v>
      </c>
      <c r="D22035" s="325">
        <v>10</v>
      </c>
      <c r="E22035" s="46">
        <v>31000</v>
      </c>
      <c r="F22035" s="130">
        <f t="shared" si="350"/>
        <v>310000</v>
      </c>
      <c r="G22035" s="86">
        <f>SUM(F22035:F22037)</f>
        <v>930000</v>
      </c>
    </row>
    <row r="22036" spans="1:7" ht="18" customHeight="1">
      <c r="A22036" s="323"/>
      <c r="B22036" s="302" t="s">
        <v>13</v>
      </c>
      <c r="C22036" s="325" t="s">
        <v>60</v>
      </c>
      <c r="D22036" s="325">
        <v>10</v>
      </c>
      <c r="E22036" s="46">
        <v>31000</v>
      </c>
      <c r="F22036" s="130">
        <f t="shared" si="350"/>
        <v>310000</v>
      </c>
      <c r="G22036" s="69"/>
    </row>
    <row r="22037" spans="1:7" ht="18" customHeight="1">
      <c r="A22037" s="323"/>
      <c r="B22037" s="302" t="s">
        <v>13</v>
      </c>
      <c r="C22037" s="325" t="s">
        <v>14</v>
      </c>
      <c r="D22037" s="325">
        <v>10</v>
      </c>
      <c r="E22037" s="46">
        <v>31000</v>
      </c>
      <c r="F22037" s="130">
        <f t="shared" si="350"/>
        <v>310000</v>
      </c>
      <c r="G22037" s="69"/>
    </row>
    <row r="22038" spans="1:7" ht="18" customHeight="1">
      <c r="A22038" s="323"/>
      <c r="B22038" s="302"/>
      <c r="C22038" s="325"/>
      <c r="D22038" s="325"/>
      <c r="E22038" s="46"/>
      <c r="F22038" s="130">
        <f t="shared" si="350"/>
        <v>0</v>
      </c>
      <c r="G22038" s="69"/>
    </row>
    <row r="22039" spans="1:7" ht="18" customHeight="1">
      <c r="A22039" s="323" t="s">
        <v>537</v>
      </c>
      <c r="B22039" s="302" t="s">
        <v>31</v>
      </c>
      <c r="C22039" s="325" t="s">
        <v>3556</v>
      </c>
      <c r="D22039" s="325">
        <v>54.7</v>
      </c>
      <c r="E22039" s="46">
        <v>35500</v>
      </c>
      <c r="F22039" s="130">
        <f t="shared" si="350"/>
        <v>1941850</v>
      </c>
      <c r="G22039" s="86">
        <f>F22039</f>
        <v>1941850</v>
      </c>
    </row>
    <row r="22040" spans="1:7" ht="18" customHeight="1">
      <c r="A22040" s="323"/>
      <c r="B22040" s="302"/>
      <c r="C22040" s="325"/>
      <c r="D22040" s="325"/>
      <c r="E22040" s="46"/>
      <c r="F22040" s="130">
        <f t="shared" si="350"/>
        <v>0</v>
      </c>
      <c r="G22040" s="69"/>
    </row>
    <row r="22041" spans="1:7" ht="18" customHeight="1">
      <c r="A22041" s="323" t="s">
        <v>2141</v>
      </c>
      <c r="B22041" s="302" t="s">
        <v>289</v>
      </c>
      <c r="C22041" s="325" t="s">
        <v>1654</v>
      </c>
      <c r="D22041" s="325">
        <v>200</v>
      </c>
      <c r="E22041" s="46">
        <v>31500</v>
      </c>
      <c r="F22041" s="130">
        <f t="shared" si="350"/>
        <v>6300000</v>
      </c>
      <c r="G22041" s="86">
        <f>F22041</f>
        <v>6300000</v>
      </c>
    </row>
    <row r="22042" spans="1:7" ht="18" customHeight="1">
      <c r="A22042" s="323"/>
      <c r="B22042" s="302"/>
      <c r="C22042" s="325"/>
      <c r="D22042" s="325"/>
      <c r="E22042" s="46"/>
      <c r="F22042" s="130">
        <f t="shared" si="350"/>
        <v>0</v>
      </c>
      <c r="G22042" s="69"/>
    </row>
    <row r="22043" spans="1:7" ht="18" customHeight="1">
      <c r="A22043" s="323" t="s">
        <v>4089</v>
      </c>
      <c r="B22043" s="302" t="s">
        <v>13</v>
      </c>
      <c r="C22043" s="325" t="s">
        <v>1234</v>
      </c>
      <c r="D22043" s="325">
        <v>490</v>
      </c>
      <c r="E22043" s="46">
        <v>33500</v>
      </c>
      <c r="F22043" s="130">
        <f t="shared" si="350"/>
        <v>16415000</v>
      </c>
      <c r="G22043" s="86">
        <f>F22043</f>
        <v>16415000</v>
      </c>
    </row>
    <row r="22044" spans="1:7" ht="18" customHeight="1">
      <c r="A22044" s="323"/>
      <c r="B22044" s="302"/>
      <c r="C22044" s="325"/>
      <c r="D22044" s="325"/>
      <c r="E22044" s="46"/>
      <c r="F22044" s="130">
        <f t="shared" si="350"/>
        <v>0</v>
      </c>
      <c r="G22044" s="69"/>
    </row>
    <row r="22045" spans="1:7" ht="18" customHeight="1">
      <c r="A22045" s="323" t="s">
        <v>4091</v>
      </c>
      <c r="B22045" s="302" t="s">
        <v>13</v>
      </c>
      <c r="C22045" s="325" t="s">
        <v>85</v>
      </c>
      <c r="D22045" s="325">
        <v>201</v>
      </c>
      <c r="E22045" s="46">
        <v>31000</v>
      </c>
      <c r="F22045" s="130">
        <f t="shared" si="350"/>
        <v>6231000</v>
      </c>
      <c r="G22045" s="86">
        <f>SUM(F22045:F22048)</f>
        <v>17761000</v>
      </c>
    </row>
    <row r="22046" spans="1:7" ht="18" customHeight="1">
      <c r="A22046" s="323"/>
      <c r="B22046" s="302" t="s">
        <v>31</v>
      </c>
      <c r="C22046" s="325" t="s">
        <v>3526</v>
      </c>
      <c r="D22046" s="325">
        <v>200</v>
      </c>
      <c r="E22046" s="46">
        <v>31000</v>
      </c>
      <c r="F22046" s="130">
        <f t="shared" si="350"/>
        <v>6200000</v>
      </c>
      <c r="G22046" s="69"/>
    </row>
    <row r="22047" spans="1:7" ht="18" customHeight="1">
      <c r="A22047" s="323"/>
      <c r="B22047" s="302" t="s">
        <v>31</v>
      </c>
      <c r="C22047" s="325" t="s">
        <v>3947</v>
      </c>
      <c r="D22047" s="325">
        <v>110</v>
      </c>
      <c r="E22047" s="46">
        <v>31000</v>
      </c>
      <c r="F22047" s="130">
        <f t="shared" si="350"/>
        <v>3410000</v>
      </c>
      <c r="G22047" s="69"/>
    </row>
    <row r="22048" spans="1:7" ht="18" customHeight="1">
      <c r="A22048" s="323"/>
      <c r="B22048" s="302" t="s">
        <v>31</v>
      </c>
      <c r="C22048" s="325" t="s">
        <v>3526</v>
      </c>
      <c r="D22048" s="325">
        <v>60</v>
      </c>
      <c r="E22048" s="46">
        <v>32000</v>
      </c>
      <c r="F22048" s="130">
        <f t="shared" si="350"/>
        <v>1920000</v>
      </c>
      <c r="G22048" s="69"/>
    </row>
    <row r="22049" spans="1:9" ht="18" customHeight="1">
      <c r="A22049" s="323"/>
      <c r="B22049" s="302"/>
      <c r="C22049" s="325"/>
      <c r="D22049" s="325"/>
      <c r="E22049" s="46"/>
      <c r="F22049" s="130">
        <f t="shared" si="350"/>
        <v>0</v>
      </c>
      <c r="G22049" s="69"/>
    </row>
    <row r="22050" spans="1:9" ht="18" customHeight="1">
      <c r="A22050" s="458" t="s">
        <v>1801</v>
      </c>
      <c r="B22050" s="302" t="s">
        <v>13</v>
      </c>
      <c r="C22050" s="325" t="s">
        <v>1078</v>
      </c>
      <c r="D22050" s="325">
        <v>100</v>
      </c>
      <c r="E22050" s="46">
        <v>31000</v>
      </c>
      <c r="F22050" s="130">
        <f t="shared" si="350"/>
        <v>3100000</v>
      </c>
      <c r="G22050" s="86">
        <f>F22050</f>
        <v>3100000</v>
      </c>
    </row>
    <row r="22051" spans="1:9" ht="18" customHeight="1">
      <c r="A22051" s="323"/>
      <c r="B22051" s="302"/>
      <c r="C22051" s="325"/>
      <c r="D22051" s="325"/>
      <c r="E22051" s="46"/>
      <c r="F22051" s="130">
        <f t="shared" si="350"/>
        <v>0</v>
      </c>
      <c r="G22051" s="69"/>
    </row>
    <row r="22052" spans="1:9" ht="18" customHeight="1">
      <c r="A22052" s="323" t="s">
        <v>2486</v>
      </c>
      <c r="B22052" s="302" t="s">
        <v>13</v>
      </c>
      <c r="C22052" s="325" t="s">
        <v>75</v>
      </c>
      <c r="D22052" s="325">
        <v>10</v>
      </c>
      <c r="E22052" s="46">
        <v>31000</v>
      </c>
      <c r="F22052" s="130">
        <f t="shared" ref="F22052:F22127" si="351">E22052*D22052</f>
        <v>310000</v>
      </c>
      <c r="G22052" s="86">
        <f>SUM(F22052:F22054)</f>
        <v>3410000</v>
      </c>
    </row>
    <row r="22053" spans="1:9" ht="18" customHeight="1">
      <c r="A22053" s="323"/>
      <c r="B22053" s="302" t="s">
        <v>13</v>
      </c>
      <c r="C22053" s="325" t="s">
        <v>14</v>
      </c>
      <c r="D22053" s="325">
        <v>50</v>
      </c>
      <c r="E22053" s="46">
        <v>31000</v>
      </c>
      <c r="F22053" s="130">
        <f t="shared" si="351"/>
        <v>1550000</v>
      </c>
      <c r="G22053" s="69"/>
    </row>
    <row r="22054" spans="1:9" ht="18" customHeight="1">
      <c r="A22054" s="323"/>
      <c r="B22054" s="302" t="s">
        <v>13</v>
      </c>
      <c r="C22054" s="325" t="s">
        <v>62</v>
      </c>
      <c r="D22054" s="325">
        <v>50</v>
      </c>
      <c r="E22054" s="46">
        <v>31000</v>
      </c>
      <c r="F22054" s="130">
        <f t="shared" si="351"/>
        <v>1550000</v>
      </c>
      <c r="G22054" s="69"/>
    </row>
    <row r="22055" spans="1:9" ht="18" customHeight="1">
      <c r="A22055" s="323"/>
      <c r="B22055" s="302"/>
      <c r="C22055" s="325"/>
      <c r="D22055" s="325"/>
      <c r="E22055" s="46"/>
      <c r="F22055" s="130">
        <f t="shared" si="351"/>
        <v>0</v>
      </c>
      <c r="G22055" s="69"/>
    </row>
    <row r="22056" spans="1:9" ht="18" customHeight="1">
      <c r="A22056" s="323" t="s">
        <v>2273</v>
      </c>
      <c r="B22056" s="302" t="s">
        <v>13</v>
      </c>
      <c r="C22056" s="325" t="s">
        <v>156</v>
      </c>
      <c r="D22056" s="325">
        <v>524</v>
      </c>
      <c r="E22056" s="46">
        <v>31000</v>
      </c>
      <c r="F22056" s="130">
        <f t="shared" si="351"/>
        <v>16244000</v>
      </c>
      <c r="G22056" s="86">
        <f>F22056</f>
        <v>16244000</v>
      </c>
    </row>
    <row r="22057" spans="1:9" ht="18" customHeight="1">
      <c r="A22057" s="323"/>
      <c r="B22057" s="302"/>
      <c r="C22057" s="325"/>
      <c r="D22057" s="325"/>
      <c r="E22057" s="46"/>
      <c r="F22057" s="130">
        <f t="shared" si="351"/>
        <v>0</v>
      </c>
      <c r="G22057" s="69"/>
    </row>
    <row r="22058" spans="1:9" ht="18" customHeight="1">
      <c r="A22058" s="323" t="s">
        <v>1420</v>
      </c>
      <c r="B22058" s="444" t="s">
        <v>31</v>
      </c>
      <c r="C22058" s="482" t="s">
        <v>2393</v>
      </c>
      <c r="D22058" s="482">
        <v>9.9</v>
      </c>
      <c r="E22058" s="116">
        <v>46000</v>
      </c>
      <c r="F22058" s="131">
        <f t="shared" si="351"/>
        <v>455400</v>
      </c>
      <c r="G22058" s="86">
        <f>F22058</f>
        <v>455400</v>
      </c>
      <c r="I22058" s="284">
        <v>42595</v>
      </c>
    </row>
    <row r="22059" spans="1:9" ht="18" customHeight="1">
      <c r="A22059" s="323"/>
      <c r="B22059" s="302"/>
      <c r="C22059" s="325"/>
      <c r="D22059" s="325"/>
      <c r="E22059" s="46"/>
      <c r="F22059" s="130">
        <f t="shared" si="351"/>
        <v>0</v>
      </c>
      <c r="G22059" s="69"/>
    </row>
    <row r="22060" spans="1:9" ht="18" customHeight="1">
      <c r="A22060" s="323" t="s">
        <v>258</v>
      </c>
      <c r="B22060" s="302" t="s">
        <v>1766</v>
      </c>
      <c r="C22060" s="325" t="s">
        <v>1767</v>
      </c>
      <c r="D22060" s="325">
        <v>68.5</v>
      </c>
      <c r="E22060" s="46">
        <v>43500</v>
      </c>
      <c r="F22060" s="130">
        <f t="shared" si="351"/>
        <v>2979750</v>
      </c>
      <c r="G22060" s="86">
        <f>SUM(F22060:F22062)</f>
        <v>8908800</v>
      </c>
      <c r="H22060" s="277" t="s">
        <v>2474</v>
      </c>
    </row>
    <row r="22061" spans="1:9" ht="18" customHeight="1">
      <c r="A22061" s="323"/>
      <c r="B22061" s="302" t="s">
        <v>1766</v>
      </c>
      <c r="C22061" s="325" t="s">
        <v>4080</v>
      </c>
      <c r="D22061" s="325">
        <v>59.3</v>
      </c>
      <c r="E22061" s="46">
        <v>43500</v>
      </c>
      <c r="F22061" s="130">
        <f t="shared" si="351"/>
        <v>2579550</v>
      </c>
      <c r="G22061" s="69"/>
    </row>
    <row r="22062" spans="1:9" ht="18" customHeight="1">
      <c r="A22062" s="323"/>
      <c r="B22062" s="302" t="s">
        <v>23</v>
      </c>
      <c r="C22062" s="325" t="s">
        <v>1030</v>
      </c>
      <c r="D22062" s="325">
        <v>77</v>
      </c>
      <c r="E22062" s="46">
        <v>43500</v>
      </c>
      <c r="F22062" s="130">
        <f t="shared" si="351"/>
        <v>3349500</v>
      </c>
      <c r="G22062" s="69"/>
    </row>
    <row r="22063" spans="1:9" ht="18" customHeight="1">
      <c r="A22063" s="323"/>
      <c r="B22063" s="302"/>
      <c r="C22063" s="325"/>
      <c r="D22063" s="325"/>
      <c r="E22063" s="46"/>
      <c r="F22063" s="130">
        <f t="shared" si="351"/>
        <v>0</v>
      </c>
      <c r="G22063" s="69"/>
    </row>
    <row r="22064" spans="1:9" ht="18" customHeight="1">
      <c r="A22064" s="323" t="s">
        <v>2448</v>
      </c>
      <c r="B22064" s="302" t="s">
        <v>31</v>
      </c>
      <c r="C22064" s="325" t="s">
        <v>158</v>
      </c>
      <c r="D22064" s="325">
        <v>47</v>
      </c>
      <c r="E22064" s="46">
        <v>35500</v>
      </c>
      <c r="F22064" s="130">
        <f t="shared" si="351"/>
        <v>1668500</v>
      </c>
      <c r="G22064" s="86">
        <f>SUM(F22064:F22071)</f>
        <v>25760550</v>
      </c>
      <c r="H22064" s="277" t="s">
        <v>2474</v>
      </c>
    </row>
    <row r="22065" spans="1:8" ht="18" customHeight="1">
      <c r="A22065" s="323"/>
      <c r="B22065" s="302" t="s">
        <v>23</v>
      </c>
      <c r="C22065" s="325" t="s">
        <v>391</v>
      </c>
      <c r="D22065" s="325">
        <v>201.9</v>
      </c>
      <c r="E22065" s="46">
        <v>34000</v>
      </c>
      <c r="F22065" s="130">
        <f t="shared" si="351"/>
        <v>6864600</v>
      </c>
      <c r="G22065" s="69"/>
    </row>
    <row r="22066" spans="1:8" ht="18" customHeight="1">
      <c r="A22066" s="323"/>
      <c r="B22066" s="302" t="s">
        <v>1009</v>
      </c>
      <c r="C22066" s="325" t="s">
        <v>3689</v>
      </c>
      <c r="D22066" s="325">
        <v>117.9</v>
      </c>
      <c r="E22066" s="46">
        <v>36000</v>
      </c>
      <c r="F22066" s="130">
        <f t="shared" si="351"/>
        <v>4244400</v>
      </c>
      <c r="G22066" s="69"/>
    </row>
    <row r="22067" spans="1:8" ht="18" customHeight="1">
      <c r="A22067" s="323"/>
      <c r="B22067" s="302" t="s">
        <v>31</v>
      </c>
      <c r="C22067" s="325" t="s">
        <v>442</v>
      </c>
      <c r="D22067" s="325">
        <v>45.5</v>
      </c>
      <c r="E22067" s="46">
        <v>35500</v>
      </c>
      <c r="F22067" s="130">
        <f t="shared" si="351"/>
        <v>1615250</v>
      </c>
      <c r="G22067" s="69"/>
    </row>
    <row r="22068" spans="1:8" ht="18" customHeight="1">
      <c r="A22068" s="323"/>
      <c r="B22068" s="302" t="s">
        <v>31</v>
      </c>
      <c r="C22068" s="325" t="s">
        <v>1082</v>
      </c>
      <c r="D22068" s="325">
        <v>12</v>
      </c>
      <c r="E22068" s="46">
        <v>35500</v>
      </c>
      <c r="F22068" s="130">
        <f t="shared" si="351"/>
        <v>426000</v>
      </c>
      <c r="G22068" s="69"/>
    </row>
    <row r="22069" spans="1:8" ht="18" customHeight="1">
      <c r="A22069" s="323"/>
      <c r="B22069" s="302" t="s">
        <v>31</v>
      </c>
      <c r="C22069" s="325" t="s">
        <v>755</v>
      </c>
      <c r="D22069" s="325">
        <v>69.599999999999994</v>
      </c>
      <c r="E22069" s="46">
        <v>35500</v>
      </c>
      <c r="F22069" s="130">
        <f t="shared" si="351"/>
        <v>2470800</v>
      </c>
      <c r="G22069" s="69"/>
    </row>
    <row r="22070" spans="1:8" ht="18" customHeight="1">
      <c r="A22070" s="323"/>
      <c r="B22070" s="302" t="s">
        <v>31</v>
      </c>
      <c r="C22070" s="325" t="s">
        <v>1348</v>
      </c>
      <c r="D22070" s="325">
        <v>202</v>
      </c>
      <c r="E22070" s="46">
        <v>35500</v>
      </c>
      <c r="F22070" s="130">
        <f t="shared" si="351"/>
        <v>7171000</v>
      </c>
      <c r="G22070" s="69"/>
    </row>
    <row r="22071" spans="1:8" ht="18" customHeight="1">
      <c r="A22071" s="323"/>
      <c r="B22071" s="302" t="s">
        <v>13</v>
      </c>
      <c r="C22071" s="325" t="s">
        <v>255</v>
      </c>
      <c r="D22071" s="325">
        <v>40</v>
      </c>
      <c r="E22071" s="46">
        <v>32500</v>
      </c>
      <c r="F22071" s="130">
        <f t="shared" si="351"/>
        <v>1300000</v>
      </c>
      <c r="G22071" s="69"/>
    </row>
    <row r="22072" spans="1:8" ht="18" customHeight="1">
      <c r="A22072" s="323"/>
      <c r="B22072" s="302"/>
      <c r="C22072" s="325"/>
      <c r="D22072" s="325"/>
      <c r="E22072" s="46"/>
      <c r="F22072" s="130">
        <f t="shared" si="351"/>
        <v>0</v>
      </c>
      <c r="G22072" s="69"/>
    </row>
    <row r="22073" spans="1:8" ht="18" customHeight="1">
      <c r="A22073" s="323" t="s">
        <v>392</v>
      </c>
      <c r="B22073" s="302" t="s">
        <v>31</v>
      </c>
      <c r="C22073" s="325" t="s">
        <v>2338</v>
      </c>
      <c r="D22073" s="325">
        <v>1010</v>
      </c>
      <c r="E22073" s="46">
        <v>33500</v>
      </c>
      <c r="F22073" s="130">
        <f t="shared" si="351"/>
        <v>33835000</v>
      </c>
      <c r="G22073" s="86">
        <f>F22073</f>
        <v>33835000</v>
      </c>
      <c r="H22073" s="277" t="s">
        <v>2474</v>
      </c>
    </row>
    <row r="22074" spans="1:8" ht="18" customHeight="1">
      <c r="A22074" s="323"/>
      <c r="B22074" s="302"/>
      <c r="C22074" s="325"/>
      <c r="D22074" s="325"/>
      <c r="E22074" s="46"/>
      <c r="F22074" s="130">
        <f t="shared" si="351"/>
        <v>0</v>
      </c>
      <c r="G22074" s="69"/>
    </row>
    <row r="22075" spans="1:8" ht="18" customHeight="1">
      <c r="A22075" s="323" t="s">
        <v>316</v>
      </c>
      <c r="B22075" s="302" t="s">
        <v>13</v>
      </c>
      <c r="C22075" s="325" t="s">
        <v>4081</v>
      </c>
      <c r="D22075" s="325">
        <v>150.5</v>
      </c>
      <c r="E22075" s="46">
        <v>31000</v>
      </c>
      <c r="F22075" s="130">
        <f t="shared" si="351"/>
        <v>4665500</v>
      </c>
      <c r="G22075" s="86">
        <f>SUM(F22075:F22082)</f>
        <v>56671600</v>
      </c>
      <c r="H22075" s="277" t="s">
        <v>2474</v>
      </c>
    </row>
    <row r="22076" spans="1:8" ht="18" customHeight="1">
      <c r="A22076" s="323"/>
      <c r="B22076" s="302" t="s">
        <v>13</v>
      </c>
      <c r="C22076" s="325" t="s">
        <v>4082</v>
      </c>
      <c r="D22076" s="325">
        <v>104</v>
      </c>
      <c r="E22076" s="46">
        <v>31000</v>
      </c>
      <c r="F22076" s="130">
        <f t="shared" si="351"/>
        <v>3224000</v>
      </c>
      <c r="G22076" s="69"/>
    </row>
    <row r="22077" spans="1:8" ht="18" customHeight="1">
      <c r="A22077" s="323"/>
      <c r="B22077" s="302" t="s">
        <v>31</v>
      </c>
      <c r="C22077" s="325" t="s">
        <v>857</v>
      </c>
      <c r="D22077" s="325">
        <v>280</v>
      </c>
      <c r="E22077" s="46">
        <v>35000</v>
      </c>
      <c r="F22077" s="130">
        <f t="shared" si="351"/>
        <v>9800000</v>
      </c>
      <c r="G22077" s="69"/>
    </row>
    <row r="22078" spans="1:8" ht="18" customHeight="1">
      <c r="A22078" s="323"/>
      <c r="B22078" s="302" t="s">
        <v>31</v>
      </c>
      <c r="C22078" s="325" t="s">
        <v>4083</v>
      </c>
      <c r="D22078" s="325">
        <v>112</v>
      </c>
      <c r="E22078" s="46">
        <v>35000</v>
      </c>
      <c r="F22078" s="130">
        <f t="shared" si="351"/>
        <v>3920000</v>
      </c>
      <c r="G22078" s="69"/>
    </row>
    <row r="22079" spans="1:8" ht="18" customHeight="1">
      <c r="A22079" s="323"/>
      <c r="B22079" s="302" t="s">
        <v>31</v>
      </c>
      <c r="C22079" s="325" t="s">
        <v>4084</v>
      </c>
      <c r="D22079" s="325">
        <v>202</v>
      </c>
      <c r="E22079" s="46">
        <v>35000</v>
      </c>
      <c r="F22079" s="130">
        <f t="shared" si="351"/>
        <v>7070000</v>
      </c>
      <c r="G22079" s="69"/>
    </row>
    <row r="22080" spans="1:8" ht="18" customHeight="1">
      <c r="A22080" s="323"/>
      <c r="B22080" s="302" t="s">
        <v>31</v>
      </c>
      <c r="C22080" s="325" t="s">
        <v>2505</v>
      </c>
      <c r="D22080" s="325">
        <v>202.4</v>
      </c>
      <c r="E22080" s="46">
        <v>35000</v>
      </c>
      <c r="F22080" s="130">
        <f t="shared" si="351"/>
        <v>7084000</v>
      </c>
      <c r="G22080" s="69"/>
    </row>
    <row r="22081" spans="1:8" ht="18" customHeight="1">
      <c r="A22081" s="323"/>
      <c r="B22081" s="302" t="s">
        <v>23</v>
      </c>
      <c r="C22081" s="325" t="s">
        <v>198</v>
      </c>
      <c r="D22081" s="325">
        <v>150</v>
      </c>
      <c r="E22081" s="46">
        <v>30000</v>
      </c>
      <c r="F22081" s="130">
        <f t="shared" si="351"/>
        <v>4500000</v>
      </c>
      <c r="G22081" s="69"/>
    </row>
    <row r="22082" spans="1:8" ht="18" customHeight="1">
      <c r="A22082" s="323"/>
      <c r="B22082" s="302" t="s">
        <v>31</v>
      </c>
      <c r="C22082" s="325" t="s">
        <v>2804</v>
      </c>
      <c r="D22082" s="325">
        <v>462.2</v>
      </c>
      <c r="E22082" s="46">
        <v>35500</v>
      </c>
      <c r="F22082" s="130">
        <f t="shared" si="351"/>
        <v>16408100</v>
      </c>
      <c r="G22082" s="69"/>
    </row>
    <row r="22083" spans="1:8" ht="18" customHeight="1">
      <c r="A22083" s="323"/>
      <c r="B22083" s="302"/>
      <c r="C22083" s="325"/>
      <c r="D22083" s="325"/>
      <c r="E22083" s="46"/>
      <c r="F22083" s="130">
        <f t="shared" si="351"/>
        <v>0</v>
      </c>
      <c r="G22083" s="69"/>
    </row>
    <row r="22084" spans="1:8" ht="18" customHeight="1">
      <c r="A22084" s="323" t="s">
        <v>51</v>
      </c>
      <c r="B22084" s="302" t="s">
        <v>23</v>
      </c>
      <c r="C22084" s="325" t="s">
        <v>1630</v>
      </c>
      <c r="D22084" s="325">
        <v>62.6</v>
      </c>
      <c r="E22084" s="46">
        <v>35000</v>
      </c>
      <c r="F22084" s="130">
        <f t="shared" si="351"/>
        <v>2191000</v>
      </c>
      <c r="G22084" s="86">
        <f>SUM(F22084:F22093)</f>
        <v>89245550</v>
      </c>
      <c r="H22084" s="277" t="s">
        <v>2474</v>
      </c>
    </row>
    <row r="22085" spans="1:8" ht="18" customHeight="1">
      <c r="A22085" s="323"/>
      <c r="B22085" s="302" t="s">
        <v>23</v>
      </c>
      <c r="C22085" s="325" t="s">
        <v>4085</v>
      </c>
      <c r="D22085" s="325">
        <v>1004.2</v>
      </c>
      <c r="E22085" s="46">
        <v>35000</v>
      </c>
      <c r="F22085" s="130">
        <f t="shared" si="351"/>
        <v>35147000</v>
      </c>
      <c r="G22085" s="69"/>
    </row>
    <row r="22086" spans="1:8" ht="18" customHeight="1">
      <c r="A22086" s="323"/>
      <c r="B22086" s="302" t="s">
        <v>31</v>
      </c>
      <c r="C22086" s="325" t="s">
        <v>291</v>
      </c>
      <c r="D22086" s="325">
        <v>159.5</v>
      </c>
      <c r="E22086" s="46">
        <v>32000</v>
      </c>
      <c r="F22086" s="130">
        <f t="shared" si="351"/>
        <v>5104000</v>
      </c>
      <c r="G22086" s="69"/>
    </row>
    <row r="22087" spans="1:8" ht="18" customHeight="1">
      <c r="A22087" s="323"/>
      <c r="B22087" s="302" t="s">
        <v>31</v>
      </c>
      <c r="C22087" s="325" t="s">
        <v>1187</v>
      </c>
      <c r="D22087" s="325">
        <v>491</v>
      </c>
      <c r="E22087" s="46">
        <v>32500</v>
      </c>
      <c r="F22087" s="130">
        <f t="shared" si="351"/>
        <v>15957500</v>
      </c>
      <c r="G22087" s="69"/>
    </row>
    <row r="22088" spans="1:8" ht="18" customHeight="1">
      <c r="A22088" s="323"/>
      <c r="B22088" s="302" t="s">
        <v>31</v>
      </c>
      <c r="C22088" s="325" t="s">
        <v>880</v>
      </c>
      <c r="D22088" s="325">
        <v>209.7</v>
      </c>
      <c r="E22088" s="46">
        <v>32500</v>
      </c>
      <c r="F22088" s="130">
        <f t="shared" si="351"/>
        <v>6815250</v>
      </c>
      <c r="G22088" s="69"/>
    </row>
    <row r="22089" spans="1:8" ht="18" customHeight="1">
      <c r="A22089" s="323"/>
      <c r="B22089" s="302" t="s">
        <v>31</v>
      </c>
      <c r="C22089" s="325" t="s">
        <v>192</v>
      </c>
      <c r="D22089" s="325">
        <v>213.1</v>
      </c>
      <c r="E22089" s="46">
        <v>31000</v>
      </c>
      <c r="F22089" s="130">
        <f t="shared" si="351"/>
        <v>6606100</v>
      </c>
      <c r="G22089" s="69"/>
    </row>
    <row r="22090" spans="1:8" ht="18" customHeight="1">
      <c r="A22090" s="323"/>
      <c r="B22090" s="302" t="s">
        <v>31</v>
      </c>
      <c r="C22090" s="325" t="s">
        <v>442</v>
      </c>
      <c r="D22090" s="325">
        <v>103.7</v>
      </c>
      <c r="E22090" s="46">
        <v>31000</v>
      </c>
      <c r="F22090" s="130">
        <f t="shared" si="351"/>
        <v>3214700</v>
      </c>
      <c r="G22090" s="69"/>
    </row>
    <row r="22091" spans="1:8" ht="18" customHeight="1">
      <c r="A22091" s="323"/>
      <c r="B22091" s="302" t="s">
        <v>230</v>
      </c>
      <c r="C22091" s="325" t="s">
        <v>4088</v>
      </c>
      <c r="D22091" s="325">
        <v>160</v>
      </c>
      <c r="E22091" s="46">
        <v>39500</v>
      </c>
      <c r="F22091" s="130">
        <f t="shared" si="351"/>
        <v>6320000</v>
      </c>
      <c r="G22091" s="69"/>
    </row>
    <row r="22092" spans="1:8" ht="18" customHeight="1">
      <c r="A22092" s="323"/>
      <c r="B22092" s="302" t="s">
        <v>1464</v>
      </c>
      <c r="C22092" s="325" t="s">
        <v>452</v>
      </c>
      <c r="D22092" s="325">
        <v>156</v>
      </c>
      <c r="E22092" s="46">
        <v>39500</v>
      </c>
      <c r="F22092" s="130">
        <f t="shared" si="351"/>
        <v>6162000</v>
      </c>
      <c r="G22092" s="69"/>
    </row>
    <row r="22093" spans="1:8" ht="18" customHeight="1">
      <c r="A22093" s="323"/>
      <c r="B22093" s="302" t="s">
        <v>233</v>
      </c>
      <c r="C22093" s="325" t="s">
        <v>3070</v>
      </c>
      <c r="D22093" s="325">
        <v>43.2</v>
      </c>
      <c r="E22093" s="46">
        <v>40000</v>
      </c>
      <c r="F22093" s="130">
        <f t="shared" si="351"/>
        <v>1728000</v>
      </c>
      <c r="G22093" s="69"/>
    </row>
    <row r="22094" spans="1:8" ht="18" customHeight="1">
      <c r="A22094" s="323"/>
      <c r="B22094" s="302"/>
      <c r="C22094" s="325"/>
      <c r="D22094" s="325"/>
      <c r="E22094" s="46"/>
      <c r="F22094" s="130">
        <f t="shared" si="351"/>
        <v>0</v>
      </c>
      <c r="G22094" s="69"/>
    </row>
    <row r="22095" spans="1:8" ht="18" customHeight="1">
      <c r="A22095" s="323" t="s">
        <v>1514</v>
      </c>
      <c r="B22095" s="302" t="s">
        <v>23</v>
      </c>
      <c r="C22095" s="325" t="s">
        <v>2281</v>
      </c>
      <c r="D22095" s="325">
        <f>125+27.6</f>
        <v>152.6</v>
      </c>
      <c r="E22095" s="46">
        <v>33500</v>
      </c>
      <c r="F22095" s="130">
        <f t="shared" si="351"/>
        <v>5112100</v>
      </c>
      <c r="G22095" s="86">
        <f>F22095</f>
        <v>5112100</v>
      </c>
      <c r="H22095" s="277" t="s">
        <v>2474</v>
      </c>
    </row>
    <row r="22096" spans="1:8" ht="18" customHeight="1">
      <c r="A22096" s="323"/>
      <c r="B22096" s="302"/>
      <c r="C22096" s="325"/>
      <c r="D22096" s="325"/>
      <c r="E22096" s="46"/>
      <c r="F22096" s="130">
        <f t="shared" si="351"/>
        <v>0</v>
      </c>
      <c r="G22096" s="69"/>
    </row>
    <row r="22097" spans="1:8" ht="18" customHeight="1">
      <c r="A22097" s="323" t="s">
        <v>1410</v>
      </c>
      <c r="B22097" s="302" t="s">
        <v>13</v>
      </c>
      <c r="C22097" s="325" t="s">
        <v>1907</v>
      </c>
      <c r="D22097" s="325">
        <v>185.3</v>
      </c>
      <c r="E22097" s="46">
        <v>32500</v>
      </c>
      <c r="F22097" s="130">
        <f t="shared" si="351"/>
        <v>6022250</v>
      </c>
      <c r="G22097" s="86">
        <f>F22097</f>
        <v>6022250</v>
      </c>
      <c r="H22097" s="277" t="s">
        <v>2474</v>
      </c>
    </row>
    <row r="22098" spans="1:8" ht="18" customHeight="1">
      <c r="A22098" s="323"/>
      <c r="B22098" s="302"/>
      <c r="C22098" s="325"/>
      <c r="D22098" s="325"/>
      <c r="E22098" s="46"/>
      <c r="F22098" s="130">
        <f t="shared" si="351"/>
        <v>0</v>
      </c>
      <c r="G22098" s="69"/>
    </row>
    <row r="22099" spans="1:8" ht="18" customHeight="1">
      <c r="A22099" s="323" t="s">
        <v>2454</v>
      </c>
      <c r="B22099" s="302" t="s">
        <v>13</v>
      </c>
      <c r="C22099" s="325" t="s">
        <v>222</v>
      </c>
      <c r="D22099" s="325">
        <v>40</v>
      </c>
      <c r="E22099" s="46">
        <v>31000</v>
      </c>
      <c r="F22099" s="130">
        <f t="shared" si="351"/>
        <v>1240000</v>
      </c>
      <c r="G22099" s="86">
        <f>SUM(F22099:F22101)</f>
        <v>5542000</v>
      </c>
      <c r="H22099" s="277" t="s">
        <v>2474</v>
      </c>
    </row>
    <row r="22100" spans="1:8" ht="18" customHeight="1">
      <c r="A22100" s="323"/>
      <c r="B22100" s="302" t="s">
        <v>13</v>
      </c>
      <c r="C22100" s="325" t="s">
        <v>2317</v>
      </c>
      <c r="D22100" s="325">
        <v>20</v>
      </c>
      <c r="E22100" s="46">
        <v>30500</v>
      </c>
      <c r="F22100" s="130">
        <f t="shared" si="351"/>
        <v>610000</v>
      </c>
      <c r="G22100" s="69"/>
    </row>
    <row r="22101" spans="1:8" ht="18" customHeight="1">
      <c r="A22101" s="323"/>
      <c r="B22101" s="302" t="s">
        <v>31</v>
      </c>
      <c r="C22101" s="325" t="s">
        <v>186</v>
      </c>
      <c r="D22101" s="325">
        <v>104</v>
      </c>
      <c r="E22101" s="46">
        <v>35500</v>
      </c>
      <c r="F22101" s="130">
        <f t="shared" si="351"/>
        <v>3692000</v>
      </c>
      <c r="G22101" s="69"/>
    </row>
    <row r="22102" spans="1:8" ht="18" customHeight="1">
      <c r="A22102" s="323"/>
      <c r="B22102" s="302"/>
      <c r="C22102" s="325"/>
      <c r="D22102" s="325"/>
      <c r="E22102" s="46"/>
      <c r="F22102" s="130">
        <f t="shared" si="351"/>
        <v>0</v>
      </c>
      <c r="G22102" s="69"/>
    </row>
    <row r="22103" spans="1:8" ht="18" customHeight="1">
      <c r="A22103" s="323" t="s">
        <v>330</v>
      </c>
      <c r="B22103" s="302" t="s">
        <v>1513</v>
      </c>
      <c r="C22103" s="325" t="s">
        <v>2358</v>
      </c>
      <c r="D22103" s="325">
        <v>261.2</v>
      </c>
      <c r="E22103" s="46">
        <v>35500</v>
      </c>
      <c r="F22103" s="130">
        <f t="shared" si="351"/>
        <v>9272600</v>
      </c>
      <c r="G22103" s="86">
        <f>F22103</f>
        <v>9272600</v>
      </c>
      <c r="H22103" s="277" t="s">
        <v>2474</v>
      </c>
    </row>
    <row r="22104" spans="1:8" ht="18" customHeight="1">
      <c r="A22104" s="323"/>
      <c r="B22104" s="302"/>
      <c r="C22104" s="325"/>
      <c r="D22104" s="325"/>
      <c r="E22104" s="46"/>
      <c r="F22104" s="130">
        <f t="shared" si="351"/>
        <v>0</v>
      </c>
      <c r="G22104" s="69"/>
    </row>
    <row r="22105" spans="1:8" ht="18" customHeight="1">
      <c r="A22105" s="323" t="s">
        <v>375</v>
      </c>
      <c r="B22105" s="302" t="s">
        <v>13</v>
      </c>
      <c r="C22105" s="325" t="s">
        <v>4086</v>
      </c>
      <c r="D22105" s="325">
        <v>60</v>
      </c>
      <c r="E22105" s="46">
        <v>31000</v>
      </c>
      <c r="F22105" s="130">
        <f t="shared" si="351"/>
        <v>1860000</v>
      </c>
      <c r="G22105" s="86">
        <f>F22105</f>
        <v>1860000</v>
      </c>
    </row>
    <row r="22106" spans="1:8" ht="18" customHeight="1">
      <c r="A22106" s="323"/>
      <c r="B22106" s="302"/>
      <c r="C22106" s="325"/>
      <c r="D22106" s="325"/>
      <c r="E22106" s="46"/>
      <c r="F22106" s="130">
        <f t="shared" si="351"/>
        <v>0</v>
      </c>
      <c r="G22106" s="69"/>
    </row>
    <row r="22107" spans="1:8" ht="18" customHeight="1">
      <c r="A22107" s="323" t="s">
        <v>154</v>
      </c>
      <c r="B22107" s="444" t="s">
        <v>1293</v>
      </c>
      <c r="C22107" s="482" t="s">
        <v>4087</v>
      </c>
      <c r="D22107" s="482">
        <v>75</v>
      </c>
      <c r="E22107" s="116">
        <v>41000</v>
      </c>
      <c r="F22107" s="131">
        <f t="shared" si="351"/>
        <v>3075000</v>
      </c>
      <c r="G22107" s="86">
        <f>SUM(F22107:F22108)</f>
        <v>2913000</v>
      </c>
      <c r="H22107" s="277" t="s">
        <v>2474</v>
      </c>
    </row>
    <row r="22108" spans="1:8" ht="18" customHeight="1">
      <c r="A22108" s="323"/>
      <c r="B22108" s="597" t="s">
        <v>4090</v>
      </c>
      <c r="C22108" s="596" t="s">
        <v>4087</v>
      </c>
      <c r="D22108" s="596">
        <v>-4</v>
      </c>
      <c r="E22108" s="54">
        <v>40500</v>
      </c>
      <c r="F22108" s="140">
        <f t="shared" si="351"/>
        <v>-162000</v>
      </c>
      <c r="G22108" s="69"/>
    </row>
    <row r="22109" spans="1:8" ht="18" customHeight="1">
      <c r="A22109" s="323"/>
      <c r="B22109" s="302"/>
      <c r="C22109" s="325"/>
      <c r="D22109" s="325"/>
      <c r="E22109" s="46"/>
      <c r="F22109" s="130">
        <f t="shared" si="351"/>
        <v>0</v>
      </c>
      <c r="G22109" s="69"/>
    </row>
    <row r="22110" spans="1:8" ht="18" customHeight="1">
      <c r="A22110" s="323" t="s">
        <v>235</v>
      </c>
      <c r="B22110" s="302" t="s">
        <v>13</v>
      </c>
      <c r="C22110" s="325" t="s">
        <v>236</v>
      </c>
      <c r="D22110" s="325">
        <v>1000</v>
      </c>
      <c r="E22110" s="46">
        <v>31000</v>
      </c>
      <c r="F22110" s="130">
        <f t="shared" si="351"/>
        <v>31000000</v>
      </c>
      <c r="G22110" s="86">
        <f>F22110</f>
        <v>31000000</v>
      </c>
      <c r="H22110" s="277" t="s">
        <v>2474</v>
      </c>
    </row>
    <row r="22111" spans="1:8" ht="18" customHeight="1">
      <c r="A22111" s="323"/>
      <c r="B22111" s="302"/>
      <c r="C22111" s="325"/>
      <c r="D22111" s="325"/>
      <c r="E22111" s="46"/>
      <c r="F22111" s="130">
        <f t="shared" si="351"/>
        <v>0</v>
      </c>
      <c r="G22111" s="69"/>
    </row>
    <row r="22112" spans="1:8" ht="18" customHeight="1">
      <c r="A22112" s="323" t="s">
        <v>88</v>
      </c>
      <c r="B22112" s="302" t="s">
        <v>13</v>
      </c>
      <c r="C22112" s="325" t="s">
        <v>124</v>
      </c>
      <c r="D22112" s="325">
        <v>955.4</v>
      </c>
      <c r="E22112" s="46">
        <v>30500</v>
      </c>
      <c r="F22112" s="130">
        <f t="shared" si="351"/>
        <v>29139700</v>
      </c>
      <c r="G22112" s="86">
        <f>F22112</f>
        <v>29139700</v>
      </c>
      <c r="H22112" s="277" t="s">
        <v>2474</v>
      </c>
    </row>
    <row r="22113" spans="1:8" ht="18" customHeight="1">
      <c r="A22113" s="323"/>
      <c r="B22113" s="302"/>
      <c r="C22113" s="325"/>
      <c r="D22113" s="325"/>
      <c r="E22113" s="46"/>
      <c r="F22113" s="130">
        <f t="shared" si="351"/>
        <v>0</v>
      </c>
      <c r="G22113" s="69"/>
    </row>
    <row r="22114" spans="1:8" ht="18" customHeight="1">
      <c r="A22114" s="323" t="s">
        <v>210</v>
      </c>
      <c r="B22114" s="302" t="s">
        <v>132</v>
      </c>
      <c r="C22114" s="325" t="s">
        <v>416</v>
      </c>
      <c r="D22114" s="325">
        <v>147.6</v>
      </c>
      <c r="E22114" s="46">
        <v>35500</v>
      </c>
      <c r="F22114" s="130">
        <f t="shared" si="351"/>
        <v>5239800</v>
      </c>
      <c r="G22114" s="86">
        <f>SUM(F22114:F22115)</f>
        <v>12663000</v>
      </c>
      <c r="H22114" s="277" t="s">
        <v>2474</v>
      </c>
    </row>
    <row r="22115" spans="1:8" ht="18" customHeight="1">
      <c r="A22115" s="323"/>
      <c r="B22115" s="302" t="s">
        <v>23</v>
      </c>
      <c r="C22115" s="325" t="s">
        <v>396</v>
      </c>
      <c r="D22115" s="325">
        <v>206.2</v>
      </c>
      <c r="E22115" s="46">
        <v>36000</v>
      </c>
      <c r="F22115" s="130">
        <f t="shared" si="351"/>
        <v>7423200</v>
      </c>
      <c r="G22115" s="69"/>
    </row>
    <row r="22116" spans="1:8" ht="18" customHeight="1">
      <c r="A22116" s="323"/>
      <c r="B22116" s="302"/>
      <c r="C22116" s="325"/>
      <c r="D22116" s="325"/>
      <c r="E22116" s="46"/>
      <c r="F22116" s="130">
        <f t="shared" si="351"/>
        <v>0</v>
      </c>
      <c r="G22116" s="69"/>
    </row>
    <row r="22117" spans="1:8" ht="18" customHeight="1">
      <c r="A22117" s="323" t="s">
        <v>207</v>
      </c>
      <c r="B22117" s="302" t="s">
        <v>212</v>
      </c>
      <c r="C22117" s="325" t="s">
        <v>3951</v>
      </c>
      <c r="D22117" s="325">
        <v>200</v>
      </c>
      <c r="E22117" s="46">
        <v>33000</v>
      </c>
      <c r="F22117" s="130">
        <f t="shared" si="351"/>
        <v>6600000</v>
      </c>
      <c r="G22117" s="86">
        <f>SUM(F22117:F22118)</f>
        <v>17686650</v>
      </c>
      <c r="H22117" s="277" t="s">
        <v>2474</v>
      </c>
    </row>
    <row r="22118" spans="1:8" ht="18" customHeight="1">
      <c r="A22118" s="323"/>
      <c r="B22118" s="302" t="s">
        <v>23</v>
      </c>
      <c r="C22118" s="325" t="s">
        <v>1892</v>
      </c>
      <c r="D22118" s="325">
        <v>312.3</v>
      </c>
      <c r="E22118" s="46">
        <v>35500</v>
      </c>
      <c r="F22118" s="130">
        <f t="shared" si="351"/>
        <v>11086650</v>
      </c>
      <c r="G22118" s="69"/>
    </row>
    <row r="22119" spans="1:8" ht="18" customHeight="1">
      <c r="A22119" s="323"/>
      <c r="B22119" s="302"/>
      <c r="C22119" s="325"/>
      <c r="D22119" s="325"/>
      <c r="E22119" s="46"/>
      <c r="F22119" s="130">
        <f t="shared" si="351"/>
        <v>0</v>
      </c>
      <c r="G22119" s="69"/>
    </row>
    <row r="22120" spans="1:8" ht="18" customHeight="1">
      <c r="A22120" s="323" t="s">
        <v>203</v>
      </c>
      <c r="B22120" s="302" t="s">
        <v>168</v>
      </c>
      <c r="C22120" s="325" t="s">
        <v>255</v>
      </c>
      <c r="D22120" s="325">
        <v>614</v>
      </c>
      <c r="E22120" s="46">
        <v>31500</v>
      </c>
      <c r="F22120" s="130">
        <f t="shared" si="351"/>
        <v>19341000</v>
      </c>
      <c r="G22120" s="86">
        <f>SUM(F22120:F22122)</f>
        <v>45035550</v>
      </c>
      <c r="H22120" s="277" t="s">
        <v>2474</v>
      </c>
    </row>
    <row r="22121" spans="1:8" ht="18" customHeight="1">
      <c r="A22121" s="323"/>
      <c r="B22121" s="302" t="s">
        <v>168</v>
      </c>
      <c r="C22121" s="325" t="s">
        <v>607</v>
      </c>
      <c r="D22121" s="325">
        <v>396.7</v>
      </c>
      <c r="E22121" s="46">
        <v>31500</v>
      </c>
      <c r="F22121" s="130">
        <f t="shared" si="351"/>
        <v>12496050</v>
      </c>
      <c r="G22121" s="69"/>
    </row>
    <row r="22122" spans="1:8" ht="18" customHeight="1">
      <c r="A22122" s="323"/>
      <c r="B22122" s="302" t="s">
        <v>168</v>
      </c>
      <c r="C22122" s="325" t="s">
        <v>367</v>
      </c>
      <c r="D22122" s="325">
        <v>419</v>
      </c>
      <c r="E22122" s="46">
        <v>31500</v>
      </c>
      <c r="F22122" s="130">
        <f t="shared" si="351"/>
        <v>13198500</v>
      </c>
      <c r="G22122" s="69"/>
    </row>
    <row r="22123" spans="1:8" ht="18" customHeight="1">
      <c r="A22123" s="323"/>
      <c r="B22123" s="302"/>
      <c r="C22123" s="325"/>
      <c r="D22123" s="325"/>
      <c r="E22123" s="46"/>
      <c r="F22123" s="130">
        <f t="shared" si="351"/>
        <v>0</v>
      </c>
      <c r="G22123" s="69"/>
    </row>
    <row r="22124" spans="1:8" ht="18" customHeight="1">
      <c r="A22124" s="323" t="s">
        <v>145</v>
      </c>
      <c r="B22124" s="302" t="s">
        <v>515</v>
      </c>
      <c r="C22124" s="325" t="s">
        <v>1318</v>
      </c>
      <c r="D22124" s="325">
        <v>100</v>
      </c>
      <c r="E22124" s="46">
        <v>28000</v>
      </c>
      <c r="F22124" s="130">
        <f t="shared" si="351"/>
        <v>2800000</v>
      </c>
      <c r="G22124" s="86">
        <f>SUM(F22124:F22125)</f>
        <v>3502900</v>
      </c>
      <c r="H22124" s="277" t="s">
        <v>2474</v>
      </c>
    </row>
    <row r="22125" spans="1:8" ht="18" customHeight="1">
      <c r="A22125" s="323"/>
      <c r="B22125" s="302" t="s">
        <v>31</v>
      </c>
      <c r="C22125" s="325" t="s">
        <v>3348</v>
      </c>
      <c r="D22125" s="325">
        <v>21.3</v>
      </c>
      <c r="E22125" s="46">
        <v>33000</v>
      </c>
      <c r="F22125" s="130">
        <f t="shared" si="351"/>
        <v>702900</v>
      </c>
      <c r="G22125" s="69"/>
    </row>
    <row r="22126" spans="1:8" ht="18" customHeight="1">
      <c r="A22126" s="323"/>
      <c r="B22126" s="302"/>
      <c r="C22126" s="325"/>
      <c r="D22126" s="325"/>
      <c r="E22126" s="46"/>
      <c r="F22126" s="130">
        <f t="shared" si="351"/>
        <v>0</v>
      </c>
      <c r="G22126" s="69"/>
    </row>
    <row r="22127" spans="1:8" ht="18" customHeight="1">
      <c r="A22127" s="323" t="s">
        <v>2492</v>
      </c>
      <c r="B22127" s="302" t="s">
        <v>13</v>
      </c>
      <c r="C22127" s="325" t="s">
        <v>45</v>
      </c>
      <c r="D22127" s="325">
        <v>10</v>
      </c>
      <c r="E22127" s="46">
        <v>31000</v>
      </c>
      <c r="F22127" s="130">
        <f t="shared" si="351"/>
        <v>310000</v>
      </c>
      <c r="G22127" s="86">
        <f>SUM(F22127:F22129)</f>
        <v>930000</v>
      </c>
    </row>
    <row r="22128" spans="1:8" ht="18" customHeight="1">
      <c r="A22128" s="323"/>
      <c r="B22128" s="302" t="s">
        <v>13</v>
      </c>
      <c r="C22128" s="325" t="s">
        <v>14</v>
      </c>
      <c r="D22128" s="325">
        <v>10</v>
      </c>
      <c r="E22128" s="46">
        <v>31000</v>
      </c>
      <c r="F22128" s="130">
        <f t="shared" ref="F22128:F22207" si="352">E22128*D22128</f>
        <v>310000</v>
      </c>
      <c r="G22128" s="69"/>
    </row>
    <row r="22129" spans="1:8" ht="18" customHeight="1">
      <c r="A22129" s="323"/>
      <c r="B22129" s="302" t="s">
        <v>13</v>
      </c>
      <c r="C22129" s="325" t="s">
        <v>75</v>
      </c>
      <c r="D22129" s="325">
        <v>10</v>
      </c>
      <c r="E22129" s="46">
        <v>31000</v>
      </c>
      <c r="F22129" s="130">
        <f t="shared" si="352"/>
        <v>310000</v>
      </c>
      <c r="G22129" s="69"/>
    </row>
    <row r="22130" spans="1:8" ht="18" customHeight="1">
      <c r="A22130" s="323"/>
      <c r="B22130" s="302"/>
      <c r="C22130" s="325"/>
      <c r="D22130" s="325"/>
      <c r="E22130" s="46"/>
      <c r="F22130" s="130">
        <f t="shared" si="352"/>
        <v>0</v>
      </c>
      <c r="G22130" s="69"/>
    </row>
    <row r="22131" spans="1:8" ht="18" customHeight="1">
      <c r="A22131" s="323" t="s">
        <v>2463</v>
      </c>
      <c r="B22131" s="302" t="s">
        <v>168</v>
      </c>
      <c r="C22131" s="325" t="s">
        <v>458</v>
      </c>
      <c r="D22131" s="325">
        <v>67.400000000000006</v>
      </c>
      <c r="E22131" s="46">
        <v>36000</v>
      </c>
      <c r="F22131" s="130">
        <f t="shared" si="352"/>
        <v>2426400</v>
      </c>
      <c r="G22131" s="86">
        <f>F22131</f>
        <v>2426400</v>
      </c>
      <c r="H22131" s="277" t="s">
        <v>2474</v>
      </c>
    </row>
    <row r="22132" spans="1:8" ht="18" customHeight="1">
      <c r="A22132" s="323"/>
      <c r="B22132" s="302"/>
      <c r="C22132" s="325"/>
      <c r="D22132" s="325"/>
      <c r="E22132" s="46"/>
      <c r="F22132" s="130">
        <f t="shared" si="352"/>
        <v>0</v>
      </c>
      <c r="G22132" s="69"/>
    </row>
    <row r="22133" spans="1:8" ht="18" customHeight="1">
      <c r="A22133" s="323" t="s">
        <v>1843</v>
      </c>
      <c r="B22133" s="302" t="s">
        <v>13</v>
      </c>
      <c r="C22133" s="325" t="s">
        <v>1190</v>
      </c>
      <c r="D22133" s="325">
        <v>35.5</v>
      </c>
      <c r="E22133" s="46">
        <v>31000</v>
      </c>
      <c r="F22133" s="130">
        <f t="shared" si="352"/>
        <v>1100500</v>
      </c>
      <c r="G22133" s="86">
        <f>SUM(F22133:F22135)</f>
        <v>11704350</v>
      </c>
      <c r="H22133" s="277" t="s">
        <v>2474</v>
      </c>
    </row>
    <row r="22134" spans="1:8" ht="18" customHeight="1">
      <c r="A22134" s="323"/>
      <c r="B22134" s="302" t="s">
        <v>31</v>
      </c>
      <c r="C22134" s="325" t="s">
        <v>4069</v>
      </c>
      <c r="D22134" s="325">
        <v>111.7</v>
      </c>
      <c r="E22134" s="46">
        <v>35500</v>
      </c>
      <c r="F22134" s="130">
        <f t="shared" si="352"/>
        <v>3965350</v>
      </c>
      <c r="G22134" s="69"/>
    </row>
    <row r="22135" spans="1:8" ht="18" customHeight="1">
      <c r="A22135" s="533"/>
      <c r="B22135" s="440" t="s">
        <v>31</v>
      </c>
      <c r="C22135" s="382" t="s">
        <v>365</v>
      </c>
      <c r="D22135" s="382">
        <v>187</v>
      </c>
      <c r="E22135" s="59">
        <v>35500</v>
      </c>
      <c r="F22135" s="132">
        <f t="shared" si="352"/>
        <v>6638500</v>
      </c>
      <c r="G22135" s="92"/>
    </row>
    <row r="22136" spans="1:8" ht="18" customHeight="1">
      <c r="A22136" s="526"/>
      <c r="B22136" s="435"/>
      <c r="C22136" s="484"/>
      <c r="D22136" s="484"/>
      <c r="E22136" s="113"/>
      <c r="F22136" s="126"/>
      <c r="G22136" s="9"/>
    </row>
    <row r="22137" spans="1:8" ht="18" customHeight="1">
      <c r="A22137" s="537">
        <v>42598</v>
      </c>
      <c r="B22137" s="355"/>
      <c r="C22137" s="491" t="s">
        <v>398</v>
      </c>
      <c r="D22137" s="525"/>
      <c r="F22137" s="127"/>
    </row>
    <row r="22138" spans="1:8" ht="18" customHeight="1">
      <c r="A22138" s="531" t="s">
        <v>3125</v>
      </c>
      <c r="B22138" s="436" t="s">
        <v>134</v>
      </c>
      <c r="C22138" s="494" t="s">
        <v>152</v>
      </c>
      <c r="D22138" s="527">
        <f>SUM(D22139:D22238)</f>
        <v>13187.000000000002</v>
      </c>
      <c r="E22138" s="166"/>
      <c r="F22138" s="166">
        <f>SUM(F22139:F22238)</f>
        <v>454028750</v>
      </c>
      <c r="G22138" s="166">
        <f>SUM(G22139:G22238)</f>
        <v>454028750</v>
      </c>
    </row>
    <row r="22139" spans="1:8" ht="18" customHeight="1">
      <c r="A22139" s="532" t="s">
        <v>2626</v>
      </c>
      <c r="B22139" s="441" t="s">
        <v>31</v>
      </c>
      <c r="C22139" s="492" t="s">
        <v>2790</v>
      </c>
      <c r="D22139" s="492">
        <v>96</v>
      </c>
      <c r="E22139" s="62">
        <v>34000</v>
      </c>
      <c r="F22139" s="139">
        <f t="shared" si="352"/>
        <v>3264000</v>
      </c>
      <c r="G22139" s="85">
        <f>F22139</f>
        <v>3264000</v>
      </c>
      <c r="H22139" s="277" t="s">
        <v>2474</v>
      </c>
    </row>
    <row r="22140" spans="1:8" ht="18" customHeight="1">
      <c r="A22140" s="323"/>
      <c r="B22140" s="302"/>
      <c r="C22140" s="325"/>
      <c r="D22140" s="325"/>
      <c r="E22140" s="46"/>
      <c r="F22140" s="130">
        <f t="shared" si="352"/>
        <v>0</v>
      </c>
      <c r="G22140" s="69"/>
    </row>
    <row r="22141" spans="1:8" ht="18" customHeight="1">
      <c r="A22141" s="323" t="s">
        <v>4092</v>
      </c>
      <c r="B22141" s="302" t="s">
        <v>13</v>
      </c>
      <c r="C22141" s="325" t="s">
        <v>57</v>
      </c>
      <c r="D22141" s="325">
        <v>20</v>
      </c>
      <c r="E22141" s="46">
        <v>31500</v>
      </c>
      <c r="F22141" s="130">
        <f t="shared" si="352"/>
        <v>630000</v>
      </c>
      <c r="G22141" s="86">
        <f>F22141</f>
        <v>630000</v>
      </c>
    </row>
    <row r="22142" spans="1:8" ht="18" customHeight="1">
      <c r="A22142" s="323"/>
      <c r="B22142" s="302"/>
      <c r="C22142" s="325"/>
      <c r="D22142" s="325"/>
      <c r="E22142" s="46"/>
      <c r="F22142" s="130">
        <f t="shared" si="352"/>
        <v>0</v>
      </c>
      <c r="G22142" s="69"/>
    </row>
    <row r="22143" spans="1:8" ht="18" customHeight="1">
      <c r="A22143" s="323" t="s">
        <v>4093</v>
      </c>
      <c r="B22143" s="302" t="s">
        <v>13</v>
      </c>
      <c r="C22143" s="325" t="s">
        <v>754</v>
      </c>
      <c r="D22143" s="325">
        <v>473.8</v>
      </c>
      <c r="E22143" s="46">
        <v>31000</v>
      </c>
      <c r="F22143" s="130">
        <f t="shared" si="352"/>
        <v>14687800</v>
      </c>
      <c r="G22143" s="86">
        <f>SUM(F22143:F22144)</f>
        <v>26405800</v>
      </c>
    </row>
    <row r="22144" spans="1:8" ht="18" customHeight="1">
      <c r="A22144" s="323"/>
      <c r="B22144" s="302" t="s">
        <v>13</v>
      </c>
      <c r="C22144" s="325" t="s">
        <v>388</v>
      </c>
      <c r="D22144" s="325">
        <v>378</v>
      </c>
      <c r="E22144" s="46">
        <v>31000</v>
      </c>
      <c r="F22144" s="130">
        <f t="shared" si="352"/>
        <v>11718000</v>
      </c>
      <c r="G22144" s="69"/>
    </row>
    <row r="22145" spans="1:7" ht="18" customHeight="1">
      <c r="A22145" s="323"/>
      <c r="B22145" s="302"/>
      <c r="C22145" s="325"/>
      <c r="D22145" s="325"/>
      <c r="E22145" s="46"/>
      <c r="F22145" s="130">
        <f t="shared" si="352"/>
        <v>0</v>
      </c>
      <c r="G22145" s="69"/>
    </row>
    <row r="22146" spans="1:7" ht="18" customHeight="1">
      <c r="A22146" s="323" t="s">
        <v>2349</v>
      </c>
      <c r="B22146" s="302" t="s">
        <v>13</v>
      </c>
      <c r="C22146" s="325" t="s">
        <v>636</v>
      </c>
      <c r="D22146" s="325">
        <v>20</v>
      </c>
      <c r="E22146" s="46">
        <v>30500</v>
      </c>
      <c r="F22146" s="130">
        <f t="shared" si="352"/>
        <v>610000</v>
      </c>
      <c r="G22146" s="86">
        <f>SUM(F22146:F22147)</f>
        <v>1830000</v>
      </c>
    </row>
    <row r="22147" spans="1:7" ht="18" customHeight="1">
      <c r="A22147" s="323"/>
      <c r="B22147" s="302" t="s">
        <v>13</v>
      </c>
      <c r="C22147" s="325" t="s">
        <v>19</v>
      </c>
      <c r="D22147" s="325">
        <v>40</v>
      </c>
      <c r="E22147" s="46">
        <v>30500</v>
      </c>
      <c r="F22147" s="130">
        <f t="shared" si="352"/>
        <v>1220000</v>
      </c>
      <c r="G22147" s="69"/>
    </row>
    <row r="22148" spans="1:7" ht="18" customHeight="1">
      <c r="A22148" s="323"/>
      <c r="B22148" s="302"/>
      <c r="C22148" s="325"/>
      <c r="D22148" s="325"/>
      <c r="E22148" s="46"/>
      <c r="F22148" s="130">
        <f t="shared" si="352"/>
        <v>0</v>
      </c>
      <c r="G22148" s="69"/>
    </row>
    <row r="22149" spans="1:7" ht="18" customHeight="1">
      <c r="A22149" s="323" t="s">
        <v>2051</v>
      </c>
      <c r="B22149" s="302" t="s">
        <v>13</v>
      </c>
      <c r="C22149" s="325" t="s">
        <v>60</v>
      </c>
      <c r="D22149" s="325">
        <v>50</v>
      </c>
      <c r="E22149" s="46">
        <v>31000</v>
      </c>
      <c r="F22149" s="130">
        <f t="shared" si="352"/>
        <v>1550000</v>
      </c>
      <c r="G22149" s="86">
        <f>SUM(F22149:F22151)</f>
        <v>2170000</v>
      </c>
    </row>
    <row r="22150" spans="1:7" ht="18" customHeight="1">
      <c r="A22150" s="323"/>
      <c r="B22150" s="302" t="s">
        <v>13</v>
      </c>
      <c r="C22150" s="325" t="s">
        <v>43</v>
      </c>
      <c r="D22150" s="325">
        <v>10</v>
      </c>
      <c r="E22150" s="46">
        <v>31000</v>
      </c>
      <c r="F22150" s="130">
        <f t="shared" si="352"/>
        <v>310000</v>
      </c>
      <c r="G22150" s="69"/>
    </row>
    <row r="22151" spans="1:7" ht="18" customHeight="1">
      <c r="A22151" s="323"/>
      <c r="B22151" s="302" t="s">
        <v>13</v>
      </c>
      <c r="C22151" s="325" t="s">
        <v>45</v>
      </c>
      <c r="D22151" s="325">
        <v>10</v>
      </c>
      <c r="E22151" s="46">
        <v>31000</v>
      </c>
      <c r="F22151" s="130">
        <f t="shared" si="352"/>
        <v>310000</v>
      </c>
      <c r="G22151" s="69"/>
    </row>
    <row r="22152" spans="1:7" ht="18" customHeight="1">
      <c r="A22152" s="323"/>
      <c r="B22152" s="302"/>
      <c r="C22152" s="325"/>
      <c r="D22152" s="325"/>
      <c r="E22152" s="46"/>
      <c r="F22152" s="130">
        <f t="shared" si="352"/>
        <v>0</v>
      </c>
      <c r="G22152" s="69"/>
    </row>
    <row r="22153" spans="1:7" ht="18" customHeight="1">
      <c r="A22153" s="323" t="s">
        <v>61</v>
      </c>
      <c r="B22153" s="302" t="s">
        <v>13</v>
      </c>
      <c r="C22153" s="325" t="s">
        <v>20</v>
      </c>
      <c r="D22153" s="325">
        <v>50</v>
      </c>
      <c r="E22153" s="46">
        <v>31000</v>
      </c>
      <c r="F22153" s="130">
        <f t="shared" si="352"/>
        <v>1550000</v>
      </c>
      <c r="G22153" s="86">
        <f>SUM(F22153:F22154)</f>
        <v>2790000</v>
      </c>
    </row>
    <row r="22154" spans="1:7" ht="18" customHeight="1">
      <c r="A22154" s="323"/>
      <c r="B22154" s="302" t="s">
        <v>13</v>
      </c>
      <c r="C22154" s="325" t="s">
        <v>2628</v>
      </c>
      <c r="D22154" s="325">
        <v>40</v>
      </c>
      <c r="E22154" s="46">
        <v>31000</v>
      </c>
      <c r="F22154" s="130">
        <f t="shared" si="352"/>
        <v>1240000</v>
      </c>
      <c r="G22154" s="69"/>
    </row>
    <row r="22155" spans="1:7" ht="18" customHeight="1">
      <c r="A22155" s="323"/>
      <c r="B22155" s="302"/>
      <c r="C22155" s="325"/>
      <c r="D22155" s="325"/>
      <c r="E22155" s="46"/>
      <c r="F22155" s="130">
        <f t="shared" si="352"/>
        <v>0</v>
      </c>
      <c r="G22155" s="69"/>
    </row>
    <row r="22156" spans="1:7" ht="18" customHeight="1">
      <c r="A22156" s="323" t="s">
        <v>2305</v>
      </c>
      <c r="B22156" s="302" t="s">
        <v>13</v>
      </c>
      <c r="C22156" s="325" t="s">
        <v>15</v>
      </c>
      <c r="D22156" s="325">
        <v>100</v>
      </c>
      <c r="E22156" s="46">
        <v>30500</v>
      </c>
      <c r="F22156" s="130">
        <f t="shared" si="352"/>
        <v>3050000</v>
      </c>
      <c r="G22156" s="86">
        <f>SUM(F22156:F22161)</f>
        <v>8845000</v>
      </c>
    </row>
    <row r="22157" spans="1:7" ht="18" customHeight="1">
      <c r="A22157" s="323"/>
      <c r="B22157" s="302" t="s">
        <v>13</v>
      </c>
      <c r="C22157" s="325" t="s">
        <v>14</v>
      </c>
      <c r="D22157" s="325">
        <v>50</v>
      </c>
      <c r="E22157" s="46">
        <v>30500</v>
      </c>
      <c r="F22157" s="130">
        <f t="shared" si="352"/>
        <v>1525000</v>
      </c>
      <c r="G22157" s="69"/>
    </row>
    <row r="22158" spans="1:7" ht="18" customHeight="1">
      <c r="A22158" s="323"/>
      <c r="B22158" s="302" t="s">
        <v>13</v>
      </c>
      <c r="C22158" s="325" t="s">
        <v>59</v>
      </c>
      <c r="D22158" s="325">
        <v>20</v>
      </c>
      <c r="E22158" s="46">
        <v>30500</v>
      </c>
      <c r="F22158" s="130">
        <f t="shared" si="352"/>
        <v>610000</v>
      </c>
      <c r="G22158" s="69"/>
    </row>
    <row r="22159" spans="1:7" ht="18" customHeight="1">
      <c r="A22159" s="323"/>
      <c r="B22159" s="302" t="s">
        <v>13</v>
      </c>
      <c r="C22159" s="325" t="s">
        <v>15</v>
      </c>
      <c r="D22159" s="325">
        <v>50</v>
      </c>
      <c r="E22159" s="46">
        <v>30500</v>
      </c>
      <c r="F22159" s="130">
        <f t="shared" si="352"/>
        <v>1525000</v>
      </c>
      <c r="G22159" s="69"/>
    </row>
    <row r="22160" spans="1:7" ht="18" customHeight="1">
      <c r="A22160" s="323"/>
      <c r="B22160" s="302" t="s">
        <v>13</v>
      </c>
      <c r="C22160" s="325" t="s">
        <v>62</v>
      </c>
      <c r="D22160" s="325">
        <v>50</v>
      </c>
      <c r="E22160" s="46">
        <v>30500</v>
      </c>
      <c r="F22160" s="130">
        <f t="shared" si="352"/>
        <v>1525000</v>
      </c>
      <c r="G22160" s="69"/>
    </row>
    <row r="22161" spans="1:8" ht="18" customHeight="1">
      <c r="A22161" s="323"/>
      <c r="B22161" s="302" t="s">
        <v>13</v>
      </c>
      <c r="C22161" s="325" t="s">
        <v>59</v>
      </c>
      <c r="D22161" s="325">
        <v>20</v>
      </c>
      <c r="E22161" s="46">
        <v>30500</v>
      </c>
      <c r="F22161" s="130">
        <f t="shared" si="352"/>
        <v>610000</v>
      </c>
      <c r="G22161" s="69"/>
    </row>
    <row r="22162" spans="1:8" ht="18" customHeight="1">
      <c r="A22162" s="323"/>
      <c r="B22162" s="302"/>
      <c r="C22162" s="325"/>
      <c r="D22162" s="325"/>
      <c r="E22162" s="46"/>
      <c r="F22162" s="130">
        <f t="shared" si="352"/>
        <v>0</v>
      </c>
      <c r="G22162" s="69"/>
    </row>
    <row r="22163" spans="1:8" ht="18" customHeight="1">
      <c r="A22163" s="323">
        <v>585</v>
      </c>
      <c r="B22163" s="302" t="s">
        <v>13</v>
      </c>
      <c r="C22163" s="325" t="s">
        <v>1028</v>
      </c>
      <c r="D22163" s="325">
        <v>108</v>
      </c>
      <c r="E22163" s="46">
        <v>31000</v>
      </c>
      <c r="F22163" s="130">
        <f t="shared" si="352"/>
        <v>3348000</v>
      </c>
      <c r="G22163" s="86">
        <f>SUM(F22163:F22166)</f>
        <v>10354000</v>
      </c>
    </row>
    <row r="22164" spans="1:8" ht="18" customHeight="1">
      <c r="A22164" s="323"/>
      <c r="B22164" s="302" t="s">
        <v>13</v>
      </c>
      <c r="C22164" s="325" t="s">
        <v>229</v>
      </c>
      <c r="D22164" s="325">
        <v>107.5</v>
      </c>
      <c r="E22164" s="46">
        <v>31000</v>
      </c>
      <c r="F22164" s="130">
        <f t="shared" si="352"/>
        <v>3332500</v>
      </c>
      <c r="G22164" s="69"/>
    </row>
    <row r="22165" spans="1:8" ht="18" customHeight="1">
      <c r="A22165" s="323"/>
      <c r="B22165" s="302" t="s">
        <v>13</v>
      </c>
      <c r="C22165" s="325" t="s">
        <v>1237</v>
      </c>
      <c r="D22165" s="325">
        <v>98.5</v>
      </c>
      <c r="E22165" s="46">
        <v>31000</v>
      </c>
      <c r="F22165" s="130">
        <f t="shared" si="352"/>
        <v>3053500</v>
      </c>
      <c r="G22165" s="69"/>
    </row>
    <row r="22166" spans="1:8" ht="18" customHeight="1">
      <c r="A22166" s="323"/>
      <c r="B22166" s="302" t="s">
        <v>13</v>
      </c>
      <c r="C22166" s="325" t="s">
        <v>62</v>
      </c>
      <c r="D22166" s="325">
        <v>20</v>
      </c>
      <c r="E22166" s="46">
        <v>31000</v>
      </c>
      <c r="F22166" s="130">
        <f t="shared" si="352"/>
        <v>620000</v>
      </c>
      <c r="G22166" s="69"/>
    </row>
    <row r="22167" spans="1:8" ht="18" customHeight="1">
      <c r="A22167" s="323"/>
      <c r="B22167" s="302"/>
      <c r="C22167" s="325"/>
      <c r="D22167" s="325"/>
      <c r="E22167" s="46"/>
      <c r="F22167" s="130">
        <f t="shared" si="352"/>
        <v>0</v>
      </c>
      <c r="G22167" s="69"/>
    </row>
    <row r="22168" spans="1:8" ht="18" customHeight="1">
      <c r="A22168" s="323" t="s">
        <v>2273</v>
      </c>
      <c r="B22168" s="444" t="s">
        <v>137</v>
      </c>
      <c r="C22168" s="482" t="s">
        <v>242</v>
      </c>
      <c r="D22168" s="482">
        <v>20</v>
      </c>
      <c r="E22168" s="116">
        <v>38000</v>
      </c>
      <c r="F22168" s="131">
        <f t="shared" si="352"/>
        <v>760000</v>
      </c>
      <c r="G22168" s="86">
        <f>F22168</f>
        <v>760000</v>
      </c>
    </row>
    <row r="22169" spans="1:8" ht="18" customHeight="1">
      <c r="A22169" s="323"/>
      <c r="B22169" s="302"/>
      <c r="C22169" s="325"/>
      <c r="D22169" s="325"/>
      <c r="E22169" s="46"/>
      <c r="F22169" s="130">
        <f t="shared" si="352"/>
        <v>0</v>
      </c>
      <c r="G22169" s="69"/>
    </row>
    <row r="22170" spans="1:8" ht="18" customHeight="1">
      <c r="A22170" s="323" t="s">
        <v>3056</v>
      </c>
      <c r="B22170" s="446" t="s">
        <v>3550</v>
      </c>
      <c r="C22170" s="600" t="s">
        <v>60</v>
      </c>
      <c r="D22170" s="600">
        <v>-57.2</v>
      </c>
      <c r="E22170" s="54">
        <v>35500</v>
      </c>
      <c r="F22170" s="140">
        <f t="shared" si="352"/>
        <v>-2030600</v>
      </c>
      <c r="G22170" s="86">
        <f>F22170</f>
        <v>-2030600</v>
      </c>
      <c r="H22170" s="277" t="s">
        <v>2474</v>
      </c>
    </row>
    <row r="22171" spans="1:8" ht="18" customHeight="1">
      <c r="A22171" s="323"/>
      <c r="B22171" s="302"/>
      <c r="C22171" s="325"/>
      <c r="D22171" s="325"/>
      <c r="E22171" s="46"/>
      <c r="F22171" s="130">
        <f t="shared" si="352"/>
        <v>0</v>
      </c>
      <c r="G22171" s="69"/>
    </row>
    <row r="22172" spans="1:8" ht="18" customHeight="1">
      <c r="A22172" s="323" t="s">
        <v>2635</v>
      </c>
      <c r="B22172" s="302" t="s">
        <v>31</v>
      </c>
      <c r="C22172" s="325" t="s">
        <v>46</v>
      </c>
      <c r="D22172" s="325">
        <v>240</v>
      </c>
      <c r="E22172" s="46">
        <v>33500</v>
      </c>
      <c r="F22172" s="130">
        <f t="shared" si="352"/>
        <v>8040000</v>
      </c>
      <c r="G22172" s="86">
        <f>SUM(F22172:F22173)</f>
        <v>14740000</v>
      </c>
      <c r="H22172" s="277" t="s">
        <v>2474</v>
      </c>
    </row>
    <row r="22173" spans="1:8" ht="18" customHeight="1">
      <c r="A22173" s="323"/>
      <c r="B22173" s="302" t="s">
        <v>31</v>
      </c>
      <c r="C22173" s="325" t="s">
        <v>2351</v>
      </c>
      <c r="D22173" s="325">
        <v>200</v>
      </c>
      <c r="E22173" s="46">
        <v>33500</v>
      </c>
      <c r="F22173" s="130">
        <f t="shared" si="352"/>
        <v>6700000</v>
      </c>
      <c r="G22173" s="69"/>
    </row>
    <row r="22174" spans="1:8" ht="18" customHeight="1">
      <c r="A22174" s="323"/>
      <c r="B22174" s="302"/>
      <c r="C22174" s="325"/>
      <c r="D22174" s="325"/>
      <c r="E22174" s="46"/>
      <c r="F22174" s="130">
        <f t="shared" si="352"/>
        <v>0</v>
      </c>
      <c r="G22174" s="69"/>
    </row>
    <row r="22175" spans="1:8" ht="18" customHeight="1">
      <c r="A22175" s="323" t="s">
        <v>2287</v>
      </c>
      <c r="B22175" s="302" t="s">
        <v>233</v>
      </c>
      <c r="C22175" s="325" t="s">
        <v>46</v>
      </c>
      <c r="D22175" s="325">
        <v>187</v>
      </c>
      <c r="E22175" s="46">
        <v>41500</v>
      </c>
      <c r="F22175" s="130">
        <f t="shared" si="352"/>
        <v>7760500</v>
      </c>
      <c r="G22175" s="86">
        <f>F22175</f>
        <v>7760500</v>
      </c>
      <c r="H22175" s="277" t="s">
        <v>2474</v>
      </c>
    </row>
    <row r="22176" spans="1:8" ht="18" customHeight="1">
      <c r="A22176" s="323"/>
      <c r="B22176" s="302"/>
      <c r="C22176" s="325"/>
      <c r="D22176" s="325"/>
      <c r="E22176" s="46"/>
      <c r="F22176" s="130">
        <f t="shared" si="352"/>
        <v>0</v>
      </c>
      <c r="G22176" s="69"/>
    </row>
    <row r="22177" spans="1:8" ht="18" customHeight="1">
      <c r="A22177" s="323" t="s">
        <v>321</v>
      </c>
      <c r="B22177" s="302" t="s">
        <v>132</v>
      </c>
      <c r="C22177" s="325" t="s">
        <v>761</v>
      </c>
      <c r="D22177" s="325">
        <v>545</v>
      </c>
      <c r="E22177" s="46">
        <v>34000</v>
      </c>
      <c r="F22177" s="130">
        <f t="shared" si="352"/>
        <v>18530000</v>
      </c>
      <c r="G22177" s="86">
        <f>F22177</f>
        <v>18530000</v>
      </c>
      <c r="H22177" s="277" t="s">
        <v>2474</v>
      </c>
    </row>
    <row r="22178" spans="1:8" ht="18" customHeight="1">
      <c r="A22178" s="323"/>
      <c r="B22178" s="302"/>
      <c r="C22178" s="325"/>
      <c r="D22178" s="325"/>
      <c r="E22178" s="46"/>
      <c r="F22178" s="130">
        <f t="shared" si="352"/>
        <v>0</v>
      </c>
      <c r="G22178" s="69"/>
    </row>
    <row r="22179" spans="1:8" ht="18" customHeight="1">
      <c r="A22179" s="323" t="s">
        <v>193</v>
      </c>
      <c r="B22179" s="302" t="s">
        <v>13</v>
      </c>
      <c r="C22179" s="325" t="s">
        <v>3631</v>
      </c>
      <c r="D22179" s="325">
        <v>50</v>
      </c>
      <c r="E22179" s="46">
        <v>33000</v>
      </c>
      <c r="F22179" s="130">
        <f t="shared" si="352"/>
        <v>1650000</v>
      </c>
      <c r="G22179" s="86">
        <f>SUM(F22179:F22184)</f>
        <v>68153250</v>
      </c>
      <c r="H22179" s="277" t="s">
        <v>2474</v>
      </c>
    </row>
    <row r="22180" spans="1:8" ht="18" customHeight="1">
      <c r="A22180" s="323"/>
      <c r="B22180" s="302" t="s">
        <v>13</v>
      </c>
      <c r="C22180" s="325" t="s">
        <v>194</v>
      </c>
      <c r="D22180" s="325">
        <v>206.5</v>
      </c>
      <c r="E22180" s="46">
        <v>32500</v>
      </c>
      <c r="F22180" s="130">
        <f t="shared" si="352"/>
        <v>6711250</v>
      </c>
      <c r="G22180" s="69"/>
    </row>
    <row r="22181" spans="1:8" ht="18" customHeight="1">
      <c r="A22181" s="323"/>
      <c r="B22181" s="302" t="s">
        <v>31</v>
      </c>
      <c r="C22181" s="325" t="s">
        <v>414</v>
      </c>
      <c r="D22181" s="325">
        <v>490</v>
      </c>
      <c r="E22181" s="46">
        <v>37000</v>
      </c>
      <c r="F22181" s="130">
        <f t="shared" si="352"/>
        <v>18130000</v>
      </c>
      <c r="G22181" s="69"/>
    </row>
    <row r="22182" spans="1:8" ht="18" customHeight="1">
      <c r="A22182" s="323"/>
      <c r="B22182" s="302" t="s">
        <v>31</v>
      </c>
      <c r="C22182" s="325" t="s">
        <v>1906</v>
      </c>
      <c r="D22182" s="325">
        <v>500</v>
      </c>
      <c r="E22182" s="46">
        <v>37000</v>
      </c>
      <c r="F22182" s="130">
        <f t="shared" si="352"/>
        <v>18500000</v>
      </c>
      <c r="G22182" s="69"/>
    </row>
    <row r="22183" spans="1:8" ht="18" customHeight="1">
      <c r="A22183" s="323"/>
      <c r="B22183" s="302" t="s">
        <v>31</v>
      </c>
      <c r="C22183" s="325" t="s">
        <v>206</v>
      </c>
      <c r="D22183" s="325">
        <v>516.29999999999995</v>
      </c>
      <c r="E22183" s="46">
        <v>37000</v>
      </c>
      <c r="F22183" s="130">
        <f t="shared" si="352"/>
        <v>19103100</v>
      </c>
      <c r="G22183" s="69"/>
    </row>
    <row r="22184" spans="1:8" ht="18" customHeight="1">
      <c r="A22184" s="323"/>
      <c r="B22184" s="302" t="s">
        <v>31</v>
      </c>
      <c r="C22184" s="325" t="s">
        <v>329</v>
      </c>
      <c r="D22184" s="325">
        <v>109.7</v>
      </c>
      <c r="E22184" s="46">
        <v>37000</v>
      </c>
      <c r="F22184" s="130">
        <f t="shared" si="352"/>
        <v>4058900</v>
      </c>
      <c r="G22184" s="69"/>
    </row>
    <row r="22185" spans="1:8" ht="18" customHeight="1">
      <c r="A22185" s="323"/>
      <c r="B22185" s="302"/>
      <c r="C22185" s="325"/>
      <c r="D22185" s="325"/>
      <c r="E22185" s="46"/>
      <c r="F22185" s="130">
        <f t="shared" si="352"/>
        <v>0</v>
      </c>
      <c r="G22185" s="69"/>
    </row>
    <row r="22186" spans="1:8" ht="18" customHeight="1">
      <c r="A22186" s="323" t="s">
        <v>51</v>
      </c>
      <c r="B22186" s="599" t="s">
        <v>4095</v>
      </c>
      <c r="C22186" s="600" t="s">
        <v>337</v>
      </c>
      <c r="D22186" s="600">
        <v>-120</v>
      </c>
      <c r="E22186" s="54">
        <v>35000</v>
      </c>
      <c r="F22186" s="140">
        <f>E22186*D22186</f>
        <v>-4200000</v>
      </c>
      <c r="G22186" s="86">
        <f>SUM(F22186:F22198)</f>
        <v>30094050</v>
      </c>
      <c r="H22186" s="277" t="s">
        <v>2474</v>
      </c>
    </row>
    <row r="22187" spans="1:8" ht="18" customHeight="1">
      <c r="A22187" s="323"/>
      <c r="B22187" s="599" t="s">
        <v>1508</v>
      </c>
      <c r="C22187" s="600" t="s">
        <v>445</v>
      </c>
      <c r="D22187" s="600">
        <v>-7</v>
      </c>
      <c r="E22187" s="54">
        <v>34000</v>
      </c>
      <c r="F22187" s="140">
        <f>E22187*D22187</f>
        <v>-238000</v>
      </c>
      <c r="G22187" s="69"/>
    </row>
    <row r="22188" spans="1:8" ht="18" customHeight="1">
      <c r="A22188" s="323"/>
      <c r="B22188" s="599" t="s">
        <v>730</v>
      </c>
      <c r="C22188" s="600" t="s">
        <v>285</v>
      </c>
      <c r="D22188" s="600">
        <v>-103.6</v>
      </c>
      <c r="E22188" s="54">
        <v>34500</v>
      </c>
      <c r="F22188" s="140">
        <f>E22188*D22188</f>
        <v>-3574200</v>
      </c>
      <c r="G22188" s="69"/>
    </row>
    <row r="22189" spans="1:8" ht="18" customHeight="1">
      <c r="A22189" s="323"/>
      <c r="B22189" s="302" t="s">
        <v>13</v>
      </c>
      <c r="C22189" s="325" t="s">
        <v>1823</v>
      </c>
      <c r="D22189" s="325">
        <v>254.7</v>
      </c>
      <c r="E22189" s="46">
        <v>32500</v>
      </c>
      <c r="F22189" s="130">
        <f t="shared" si="352"/>
        <v>8277750</v>
      </c>
      <c r="G22189" s="69"/>
    </row>
    <row r="22190" spans="1:8" ht="18" customHeight="1">
      <c r="A22190" s="323"/>
      <c r="B22190" s="302" t="s">
        <v>13</v>
      </c>
      <c r="C22190" s="325" t="s">
        <v>1054</v>
      </c>
      <c r="D22190" s="325">
        <v>255.3</v>
      </c>
      <c r="E22190" s="46">
        <v>32500</v>
      </c>
      <c r="F22190" s="130">
        <f t="shared" si="352"/>
        <v>8297250</v>
      </c>
      <c r="G22190" s="69"/>
    </row>
    <row r="22191" spans="1:8" ht="18" customHeight="1">
      <c r="A22191" s="323"/>
      <c r="B22191" s="302" t="s">
        <v>23</v>
      </c>
      <c r="C22191" s="325" t="s">
        <v>158</v>
      </c>
      <c r="D22191" s="325">
        <v>50</v>
      </c>
      <c r="E22191" s="46">
        <v>33500</v>
      </c>
      <c r="F22191" s="130">
        <f t="shared" si="352"/>
        <v>1675000</v>
      </c>
      <c r="G22191" s="69"/>
    </row>
    <row r="22192" spans="1:8" ht="18" customHeight="1">
      <c r="A22192" s="323"/>
      <c r="B22192" s="302" t="s">
        <v>23</v>
      </c>
      <c r="C22192" s="325" t="s">
        <v>809</v>
      </c>
      <c r="D22192" s="325">
        <v>47</v>
      </c>
      <c r="E22192" s="46">
        <v>33500</v>
      </c>
      <c r="F22192" s="130">
        <f t="shared" si="352"/>
        <v>1574500</v>
      </c>
      <c r="G22192" s="69"/>
    </row>
    <row r="22193" spans="1:9" ht="18" customHeight="1">
      <c r="A22193" s="323"/>
      <c r="B22193" s="302" t="s">
        <v>31</v>
      </c>
      <c r="C22193" s="325" t="s">
        <v>1605</v>
      </c>
      <c r="D22193" s="325">
        <v>47.8</v>
      </c>
      <c r="E22193" s="46">
        <v>32000</v>
      </c>
      <c r="F22193" s="130">
        <f t="shared" si="352"/>
        <v>1529600</v>
      </c>
      <c r="G22193" s="69"/>
    </row>
    <row r="22194" spans="1:9" ht="18" customHeight="1">
      <c r="A22194" s="323"/>
      <c r="B22194" s="302" t="s">
        <v>31</v>
      </c>
      <c r="C22194" s="325" t="s">
        <v>285</v>
      </c>
      <c r="D22194" s="325">
        <v>50</v>
      </c>
      <c r="E22194" s="46">
        <v>32000</v>
      </c>
      <c r="F22194" s="130">
        <f t="shared" si="352"/>
        <v>1600000</v>
      </c>
      <c r="G22194" s="69"/>
    </row>
    <row r="22195" spans="1:9" ht="18" customHeight="1">
      <c r="A22195" s="323"/>
      <c r="B22195" s="302" t="s">
        <v>2775</v>
      </c>
      <c r="C22195" s="325" t="s">
        <v>285</v>
      </c>
      <c r="D22195" s="325">
        <v>112.7</v>
      </c>
      <c r="E22195" s="46">
        <v>34500</v>
      </c>
      <c r="F22195" s="130">
        <f t="shared" si="352"/>
        <v>3888150</v>
      </c>
      <c r="G22195" s="69"/>
    </row>
    <row r="22196" spans="1:9" ht="18" customHeight="1">
      <c r="A22196" s="323"/>
      <c r="B22196" s="302" t="s">
        <v>31</v>
      </c>
      <c r="C22196" s="325" t="s">
        <v>1581</v>
      </c>
      <c r="D22196" s="325">
        <v>147.5</v>
      </c>
      <c r="E22196" s="46">
        <v>32000</v>
      </c>
      <c r="F22196" s="130">
        <f t="shared" si="352"/>
        <v>4720000</v>
      </c>
      <c r="G22196" s="69"/>
    </row>
    <row r="22197" spans="1:9" ht="18" customHeight="1">
      <c r="A22197" s="323"/>
      <c r="B22197" s="302" t="s">
        <v>31</v>
      </c>
      <c r="C22197" s="325" t="s">
        <v>1503</v>
      </c>
      <c r="D22197" s="325">
        <v>107.9</v>
      </c>
      <c r="E22197" s="46">
        <v>32000</v>
      </c>
      <c r="F22197" s="130">
        <f t="shared" si="352"/>
        <v>3452800</v>
      </c>
      <c r="G22197" s="69"/>
    </row>
    <row r="22198" spans="1:9" ht="18" customHeight="1">
      <c r="A22198" s="323"/>
      <c r="B22198" s="302" t="s">
        <v>31</v>
      </c>
      <c r="C22198" s="325" t="s">
        <v>2346</v>
      </c>
      <c r="D22198" s="325">
        <v>96.6</v>
      </c>
      <c r="E22198" s="46">
        <v>32000</v>
      </c>
      <c r="F22198" s="130">
        <f t="shared" si="352"/>
        <v>3091200</v>
      </c>
      <c r="G22198" s="69"/>
    </row>
    <row r="22199" spans="1:9" ht="18" customHeight="1">
      <c r="A22199" s="323"/>
      <c r="B22199" s="302"/>
      <c r="C22199" s="325"/>
      <c r="D22199" s="325"/>
      <c r="E22199" s="46"/>
      <c r="F22199" s="130">
        <f t="shared" si="352"/>
        <v>0</v>
      </c>
      <c r="G22199" s="69"/>
    </row>
    <row r="22200" spans="1:9" ht="18" customHeight="1">
      <c r="A22200" s="323" t="s">
        <v>2264</v>
      </c>
      <c r="B22200" s="444" t="s">
        <v>137</v>
      </c>
      <c r="C22200" s="482" t="s">
        <v>2881</v>
      </c>
      <c r="D22200" s="482">
        <v>44.7</v>
      </c>
      <c r="E22200" s="116">
        <v>45000</v>
      </c>
      <c r="F22200" s="131">
        <f t="shared" si="352"/>
        <v>2011500.0000000002</v>
      </c>
      <c r="G22200" s="86">
        <f>SUM(F22200:F22201)</f>
        <v>3825000</v>
      </c>
    </row>
    <row r="22201" spans="1:9" ht="18" customHeight="1">
      <c r="A22201" s="323"/>
      <c r="B22201" s="444" t="s">
        <v>137</v>
      </c>
      <c r="C22201" s="482" t="s">
        <v>4094</v>
      </c>
      <c r="D22201" s="482">
        <v>40.299999999999997</v>
      </c>
      <c r="E22201" s="116">
        <v>45000</v>
      </c>
      <c r="F22201" s="131">
        <f t="shared" si="352"/>
        <v>1813499.9999999998</v>
      </c>
      <c r="G22201" s="69"/>
    </row>
    <row r="22202" spans="1:9" ht="18" customHeight="1">
      <c r="A22202" s="323"/>
      <c r="B22202" s="302"/>
      <c r="C22202" s="325"/>
      <c r="D22202" s="325"/>
      <c r="E22202" s="46"/>
      <c r="F22202" s="130">
        <f t="shared" si="352"/>
        <v>0</v>
      </c>
      <c r="G22202" s="69"/>
    </row>
    <row r="22203" spans="1:9" ht="18" customHeight="1">
      <c r="A22203" s="323" t="s">
        <v>2469</v>
      </c>
      <c r="B22203" s="302" t="s">
        <v>31</v>
      </c>
      <c r="C22203" s="325" t="s">
        <v>201</v>
      </c>
      <c r="D22203" s="325">
        <v>100</v>
      </c>
      <c r="E22203" s="46">
        <v>36500</v>
      </c>
      <c r="F22203" s="130">
        <f t="shared" si="352"/>
        <v>3650000</v>
      </c>
      <c r="G22203" s="86">
        <f>SUM(F22203:F22205)</f>
        <v>11227400</v>
      </c>
      <c r="H22203" s="277" t="s">
        <v>2474</v>
      </c>
      <c r="I22203" s="280" t="s">
        <v>2520</v>
      </c>
    </row>
    <row r="22204" spans="1:9" ht="18" customHeight="1">
      <c r="A22204" s="323"/>
      <c r="B22204" s="302" t="s">
        <v>31</v>
      </c>
      <c r="C22204" s="325" t="s">
        <v>200</v>
      </c>
      <c r="D22204" s="325">
        <v>106.5</v>
      </c>
      <c r="E22204" s="46">
        <v>36500</v>
      </c>
      <c r="F22204" s="130">
        <f t="shared" si="352"/>
        <v>3887250</v>
      </c>
      <c r="G22204" s="69"/>
      <c r="I22204" s="280" t="s">
        <v>2520</v>
      </c>
    </row>
    <row r="22205" spans="1:9" ht="18" customHeight="1">
      <c r="A22205" s="323"/>
      <c r="B22205" s="302" t="s">
        <v>31</v>
      </c>
      <c r="C22205" s="325" t="s">
        <v>199</v>
      </c>
      <c r="D22205" s="325">
        <v>101.1</v>
      </c>
      <c r="E22205" s="46">
        <v>36500</v>
      </c>
      <c r="F22205" s="130">
        <f t="shared" si="352"/>
        <v>3690150</v>
      </c>
      <c r="G22205" s="69"/>
      <c r="I22205" s="280" t="s">
        <v>2520</v>
      </c>
    </row>
    <row r="22206" spans="1:9" ht="18" customHeight="1">
      <c r="A22206" s="323"/>
      <c r="B22206" s="302"/>
      <c r="C22206" s="325"/>
      <c r="D22206" s="325"/>
      <c r="E22206" s="46"/>
      <c r="F22206" s="130">
        <f t="shared" si="352"/>
        <v>0</v>
      </c>
      <c r="G22206" s="69"/>
    </row>
    <row r="22207" spans="1:9" ht="18" customHeight="1">
      <c r="A22207" s="323" t="s">
        <v>88</v>
      </c>
      <c r="B22207" s="302" t="s">
        <v>13</v>
      </c>
      <c r="C22207" s="325" t="s">
        <v>442</v>
      </c>
      <c r="D22207" s="325">
        <v>363.6</v>
      </c>
      <c r="E22207" s="46">
        <v>30500</v>
      </c>
      <c r="F22207" s="130">
        <f t="shared" si="352"/>
        <v>11089800</v>
      </c>
      <c r="G22207" s="86">
        <f>SUM(F22207:F22208)</f>
        <v>29090900</v>
      </c>
      <c r="H22207" s="277" t="s">
        <v>2474</v>
      </c>
    </row>
    <row r="22208" spans="1:9" ht="18" customHeight="1">
      <c r="A22208" s="323"/>
      <c r="B22208" s="302" t="s">
        <v>13</v>
      </c>
      <c r="C22208" s="325" t="s">
        <v>124</v>
      </c>
      <c r="D22208" s="325">
        <v>590.20000000000005</v>
      </c>
      <c r="E22208" s="46">
        <v>30500</v>
      </c>
      <c r="F22208" s="130">
        <f t="shared" ref="F22208:F22303" si="353">E22208*D22208</f>
        <v>18001100</v>
      </c>
      <c r="G22208" s="69"/>
    </row>
    <row r="22209" spans="1:8" ht="18" customHeight="1">
      <c r="A22209" s="323"/>
      <c r="B22209" s="302"/>
      <c r="C22209" s="325"/>
      <c r="D22209" s="325"/>
      <c r="E22209" s="46"/>
      <c r="F22209" s="130">
        <f t="shared" si="353"/>
        <v>0</v>
      </c>
      <c r="G22209" s="69"/>
    </row>
    <row r="22210" spans="1:8" ht="18" customHeight="1">
      <c r="A22210" s="323" t="s">
        <v>178</v>
      </c>
      <c r="B22210" s="302" t="s">
        <v>13</v>
      </c>
      <c r="C22210" s="325" t="s">
        <v>2157</v>
      </c>
      <c r="D22210" s="325">
        <v>26</v>
      </c>
      <c r="E22210" s="46">
        <v>32500</v>
      </c>
      <c r="F22210" s="130">
        <f t="shared" si="353"/>
        <v>845000</v>
      </c>
      <c r="G22210" s="86">
        <f>SUM(F22210:F22212)</f>
        <v>6010000</v>
      </c>
      <c r="H22210" s="277" t="s">
        <v>2474</v>
      </c>
    </row>
    <row r="22211" spans="1:8" ht="18" customHeight="1">
      <c r="A22211" s="323"/>
      <c r="B22211" s="302" t="s">
        <v>23</v>
      </c>
      <c r="C22211" s="325" t="s">
        <v>75</v>
      </c>
      <c r="D22211" s="325">
        <v>55</v>
      </c>
      <c r="E22211" s="46">
        <v>36500</v>
      </c>
      <c r="F22211" s="130">
        <f t="shared" si="353"/>
        <v>2007500</v>
      </c>
      <c r="G22211" s="69"/>
    </row>
    <row r="22212" spans="1:8" ht="18" customHeight="1">
      <c r="A22212" s="323"/>
      <c r="B22212" s="302" t="s">
        <v>31</v>
      </c>
      <c r="C22212" s="325" t="s">
        <v>1437</v>
      </c>
      <c r="D22212" s="325">
        <v>84.2</v>
      </c>
      <c r="E22212" s="46">
        <v>37500</v>
      </c>
      <c r="F22212" s="130">
        <f t="shared" si="353"/>
        <v>3157500</v>
      </c>
      <c r="G22212" s="69"/>
    </row>
    <row r="22213" spans="1:8" ht="18" customHeight="1">
      <c r="A22213" s="323"/>
      <c r="B22213" s="302"/>
      <c r="C22213" s="325"/>
      <c r="D22213" s="325"/>
      <c r="E22213" s="46"/>
      <c r="F22213" s="130">
        <f t="shared" si="353"/>
        <v>0</v>
      </c>
      <c r="G22213" s="69"/>
      <c r="H22213" s="277" t="s">
        <v>2286</v>
      </c>
    </row>
    <row r="22214" spans="1:8" ht="18" customHeight="1">
      <c r="A22214" s="323" t="s">
        <v>203</v>
      </c>
      <c r="B22214" s="599" t="s">
        <v>4096</v>
      </c>
      <c r="C22214" s="600" t="s">
        <v>711</v>
      </c>
      <c r="D22214" s="600">
        <v>-491</v>
      </c>
      <c r="E22214" s="54">
        <v>30500</v>
      </c>
      <c r="F22214" s="140">
        <f>E22214*D22214</f>
        <v>-14975500</v>
      </c>
      <c r="G22214" s="86">
        <f>SUM(F22214:F22216)</f>
        <v>1517900</v>
      </c>
      <c r="H22214" s="277" t="s">
        <v>2474</v>
      </c>
    </row>
    <row r="22215" spans="1:8" ht="18" customHeight="1">
      <c r="A22215" s="323"/>
      <c r="B22215" s="302" t="s">
        <v>31</v>
      </c>
      <c r="C22215" s="325" t="s">
        <v>1441</v>
      </c>
      <c r="D22215" s="325">
        <v>306.89999999999998</v>
      </c>
      <c r="E22215" s="46">
        <v>31500</v>
      </c>
      <c r="F22215" s="130">
        <f t="shared" si="353"/>
        <v>9667350</v>
      </c>
      <c r="G22215" s="86"/>
    </row>
    <row r="22216" spans="1:8" ht="18" customHeight="1">
      <c r="A22216" s="323"/>
      <c r="B22216" s="302" t="s">
        <v>31</v>
      </c>
      <c r="C22216" s="325" t="s">
        <v>1300</v>
      </c>
      <c r="D22216" s="325">
        <v>216.7</v>
      </c>
      <c r="E22216" s="46">
        <v>31500</v>
      </c>
      <c r="F22216" s="130">
        <f t="shared" si="353"/>
        <v>6826050</v>
      </c>
      <c r="G22216" s="69"/>
    </row>
    <row r="22217" spans="1:8" ht="18" customHeight="1">
      <c r="A22217" s="323"/>
      <c r="B22217" s="302"/>
      <c r="C22217" s="325"/>
      <c r="D22217" s="325"/>
      <c r="E22217" s="46"/>
      <c r="F22217" s="130">
        <f t="shared" si="353"/>
        <v>0</v>
      </c>
      <c r="G22217" s="69"/>
    </row>
    <row r="22218" spans="1:8" ht="18" customHeight="1">
      <c r="A22218" s="323" t="s">
        <v>1420</v>
      </c>
      <c r="B22218" s="302" t="s">
        <v>208</v>
      </c>
      <c r="C22218" s="325" t="s">
        <v>1421</v>
      </c>
      <c r="D22218" s="325">
        <v>1706.3</v>
      </c>
      <c r="E22218" s="46">
        <v>38000</v>
      </c>
      <c r="F22218" s="130">
        <f t="shared" si="353"/>
        <v>64839400</v>
      </c>
      <c r="G22218" s="86">
        <f>F22218</f>
        <v>64839400</v>
      </c>
      <c r="H22218" s="277" t="s">
        <v>2474</v>
      </c>
    </row>
    <row r="22219" spans="1:8" ht="18" customHeight="1">
      <c r="A22219" s="323"/>
      <c r="B22219" s="302"/>
      <c r="C22219" s="325"/>
      <c r="D22219" s="325"/>
      <c r="E22219" s="46"/>
      <c r="F22219" s="130">
        <f t="shared" si="353"/>
        <v>0</v>
      </c>
      <c r="G22219" s="69"/>
    </row>
    <row r="22220" spans="1:8" ht="18" customHeight="1">
      <c r="A22220" s="323" t="s">
        <v>438</v>
      </c>
      <c r="B22220" s="302" t="s">
        <v>31</v>
      </c>
      <c r="C22220" s="325" t="s">
        <v>3159</v>
      </c>
      <c r="D22220" s="325">
        <v>99</v>
      </c>
      <c r="E22220" s="46">
        <v>35500</v>
      </c>
      <c r="F22220" s="130">
        <f t="shared" si="353"/>
        <v>3514500</v>
      </c>
      <c r="G22220" s="86">
        <f>SUM(F22220:F22221)</f>
        <v>7004000</v>
      </c>
      <c r="H22220" s="277" t="s">
        <v>2474</v>
      </c>
    </row>
    <row r="22221" spans="1:8" ht="18" customHeight="1">
      <c r="A22221" s="323"/>
      <c r="B22221" s="302" t="s">
        <v>31</v>
      </c>
      <c r="C22221" s="325" t="s">
        <v>3730</v>
      </c>
      <c r="D22221" s="325">
        <v>99.7</v>
      </c>
      <c r="E22221" s="46">
        <v>35000</v>
      </c>
      <c r="F22221" s="130">
        <f t="shared" si="353"/>
        <v>3489500</v>
      </c>
      <c r="G22221" s="69"/>
    </row>
    <row r="22222" spans="1:8" ht="18" customHeight="1">
      <c r="A22222" s="323"/>
      <c r="B22222" s="302"/>
      <c r="C22222" s="325"/>
      <c r="D22222" s="325"/>
      <c r="E22222" s="46"/>
      <c r="F22222" s="130">
        <f t="shared" si="353"/>
        <v>0</v>
      </c>
      <c r="G22222" s="69"/>
    </row>
    <row r="22223" spans="1:8" ht="18" customHeight="1">
      <c r="A22223" s="323" t="s">
        <v>115</v>
      </c>
      <c r="B22223" s="444" t="s">
        <v>116</v>
      </c>
      <c r="C22223" s="482" t="s">
        <v>1220</v>
      </c>
      <c r="D22223" s="482">
        <v>186.1</v>
      </c>
      <c r="E22223" s="116">
        <v>42500</v>
      </c>
      <c r="F22223" s="131">
        <f t="shared" si="353"/>
        <v>7909250</v>
      </c>
      <c r="G22223" s="86">
        <f>SUM(F22223:F22225)</f>
        <v>20187500</v>
      </c>
      <c r="H22223" s="277" t="s">
        <v>2474</v>
      </c>
    </row>
    <row r="22224" spans="1:8" ht="18" customHeight="1">
      <c r="A22224" s="323"/>
      <c r="B22224" s="444" t="s">
        <v>116</v>
      </c>
      <c r="C22224" s="482" t="s">
        <v>117</v>
      </c>
      <c r="D22224" s="482">
        <v>59.9</v>
      </c>
      <c r="E22224" s="116">
        <v>42500</v>
      </c>
      <c r="F22224" s="131">
        <f t="shared" si="353"/>
        <v>2545750</v>
      </c>
      <c r="G22224" s="69"/>
    </row>
    <row r="22225" spans="1:8" ht="18" customHeight="1">
      <c r="A22225" s="323"/>
      <c r="B22225" s="444" t="s">
        <v>116</v>
      </c>
      <c r="C22225" s="482" t="s">
        <v>118</v>
      </c>
      <c r="D22225" s="482">
        <v>229</v>
      </c>
      <c r="E22225" s="116">
        <v>42500</v>
      </c>
      <c r="F22225" s="131">
        <f t="shared" si="353"/>
        <v>9732500</v>
      </c>
      <c r="G22225" s="69"/>
    </row>
    <row r="22226" spans="1:8" ht="18" customHeight="1">
      <c r="A22226" s="323"/>
      <c r="B22226" s="302"/>
      <c r="C22226" s="325"/>
      <c r="D22226" s="325"/>
      <c r="E22226" s="46"/>
      <c r="F22226" s="130">
        <f t="shared" si="353"/>
        <v>0</v>
      </c>
      <c r="G22226" s="69"/>
    </row>
    <row r="22227" spans="1:8" ht="18" customHeight="1">
      <c r="A22227" s="458" t="s">
        <v>2448</v>
      </c>
      <c r="B22227" s="302" t="s">
        <v>13</v>
      </c>
      <c r="C22227" s="325" t="s">
        <v>255</v>
      </c>
      <c r="D22227" s="325">
        <v>102.8</v>
      </c>
      <c r="E22227" s="46">
        <v>32500</v>
      </c>
      <c r="F22227" s="130">
        <f t="shared" si="353"/>
        <v>3341000</v>
      </c>
      <c r="G22227" s="86">
        <f>F22227</f>
        <v>3341000</v>
      </c>
      <c r="H22227" s="277" t="s">
        <v>2474</v>
      </c>
    </row>
    <row r="22228" spans="1:8" ht="18" customHeight="1">
      <c r="A22228" s="323"/>
      <c r="B22228" s="302"/>
      <c r="C22228" s="325"/>
      <c r="D22228" s="325"/>
      <c r="E22228" s="46"/>
      <c r="F22228" s="130">
        <f t="shared" si="353"/>
        <v>0</v>
      </c>
      <c r="G22228" s="69"/>
    </row>
    <row r="22229" spans="1:8" ht="18" customHeight="1">
      <c r="A22229" s="323" t="s">
        <v>52</v>
      </c>
      <c r="B22229" s="302" t="s">
        <v>208</v>
      </c>
      <c r="C22229" s="325" t="s">
        <v>54</v>
      </c>
      <c r="D22229" s="325">
        <v>1300</v>
      </c>
      <c r="E22229" s="46">
        <v>37900</v>
      </c>
      <c r="F22229" s="130">
        <f t="shared" si="353"/>
        <v>49270000</v>
      </c>
      <c r="G22229" s="86">
        <f>F22229</f>
        <v>49270000</v>
      </c>
      <c r="H22229" s="277" t="s">
        <v>2474</v>
      </c>
    </row>
    <row r="22230" spans="1:8" ht="18" customHeight="1">
      <c r="A22230" s="323"/>
      <c r="B22230" s="302"/>
      <c r="C22230" s="325"/>
      <c r="D22230" s="325"/>
      <c r="E22230" s="46"/>
      <c r="F22230" s="130">
        <f t="shared" si="353"/>
        <v>0</v>
      </c>
      <c r="G22230" s="69"/>
    </row>
    <row r="22231" spans="1:8" ht="18" customHeight="1">
      <c r="A22231" s="323" t="s">
        <v>316</v>
      </c>
      <c r="B22231" s="302" t="s">
        <v>31</v>
      </c>
      <c r="C22231" s="325" t="s">
        <v>771</v>
      </c>
      <c r="D22231" s="325">
        <v>494.6</v>
      </c>
      <c r="E22231" s="46">
        <v>35500</v>
      </c>
      <c r="F22231" s="130">
        <f t="shared" si="353"/>
        <v>17558300</v>
      </c>
      <c r="G22231" s="86">
        <f>F22231</f>
        <v>17558300</v>
      </c>
      <c r="H22231" s="277" t="s">
        <v>2474</v>
      </c>
    </row>
    <row r="22232" spans="1:8" ht="18" customHeight="1">
      <c r="A22232" s="323"/>
      <c r="B22232" s="302"/>
      <c r="C22232" s="325"/>
      <c r="D22232" s="325"/>
      <c r="E22232" s="46"/>
      <c r="F22232" s="130">
        <f t="shared" si="353"/>
        <v>0</v>
      </c>
      <c r="G22232" s="69"/>
    </row>
    <row r="22233" spans="1:8" ht="18" customHeight="1">
      <c r="A22233" s="323" t="s">
        <v>145</v>
      </c>
      <c r="B22233" s="302" t="s">
        <v>515</v>
      </c>
      <c r="C22233" s="325" t="s">
        <v>1318</v>
      </c>
      <c r="D22233" s="325">
        <v>48</v>
      </c>
      <c r="E22233" s="46">
        <v>28000</v>
      </c>
      <c r="F22233" s="130">
        <f t="shared" si="353"/>
        <v>1344000</v>
      </c>
      <c r="G22233" s="86">
        <f>SUM(F22233:F22238)</f>
        <v>45861350</v>
      </c>
      <c r="H22233" s="277" t="s">
        <v>2474</v>
      </c>
    </row>
    <row r="22234" spans="1:8" ht="18" customHeight="1">
      <c r="A22234" s="323"/>
      <c r="B22234" s="302" t="s">
        <v>515</v>
      </c>
      <c r="C22234" s="325" t="s">
        <v>546</v>
      </c>
      <c r="D22234" s="325">
        <v>154.69999999999999</v>
      </c>
      <c r="E22234" s="46">
        <v>28000</v>
      </c>
      <c r="F22234" s="130">
        <f t="shared" si="353"/>
        <v>4331600</v>
      </c>
      <c r="G22234" s="69"/>
    </row>
    <row r="22235" spans="1:8" ht="18" customHeight="1">
      <c r="A22235" s="323"/>
      <c r="B22235" s="302" t="s">
        <v>132</v>
      </c>
      <c r="C22235" s="325" t="s">
        <v>546</v>
      </c>
      <c r="D22235" s="325">
        <v>101.2</v>
      </c>
      <c r="E22235" s="46">
        <v>30000</v>
      </c>
      <c r="F22235" s="130">
        <f t="shared" si="353"/>
        <v>3036000</v>
      </c>
      <c r="G22235" s="69"/>
    </row>
    <row r="22236" spans="1:8" ht="18" customHeight="1">
      <c r="A22236" s="323"/>
      <c r="B22236" s="302" t="s">
        <v>31</v>
      </c>
      <c r="C22236" s="325" t="s">
        <v>1318</v>
      </c>
      <c r="D22236" s="325">
        <v>544</v>
      </c>
      <c r="E22236" s="46">
        <v>28500</v>
      </c>
      <c r="F22236" s="130">
        <f t="shared" si="353"/>
        <v>15504000</v>
      </c>
      <c r="G22236" s="69"/>
    </row>
    <row r="22237" spans="1:8" ht="18" customHeight="1">
      <c r="A22237" s="323"/>
      <c r="B22237" s="302" t="s">
        <v>31</v>
      </c>
      <c r="C22237" s="325" t="s">
        <v>15</v>
      </c>
      <c r="D22237" s="325">
        <v>275</v>
      </c>
      <c r="E22237" s="46">
        <v>28500</v>
      </c>
      <c r="F22237" s="130">
        <f t="shared" si="353"/>
        <v>7837500</v>
      </c>
      <c r="G22237" s="69"/>
    </row>
    <row r="22238" spans="1:8" ht="18" customHeight="1">
      <c r="A22238" s="533"/>
      <c r="B22238" s="440" t="s">
        <v>31</v>
      </c>
      <c r="C22238" s="382" t="s">
        <v>186</v>
      </c>
      <c r="D22238" s="382">
        <v>484.5</v>
      </c>
      <c r="E22238" s="59">
        <v>28500</v>
      </c>
      <c r="F22238" s="132">
        <f t="shared" si="353"/>
        <v>13808250</v>
      </c>
      <c r="G22238" s="92"/>
    </row>
    <row r="22239" spans="1:8" ht="18" customHeight="1">
      <c r="A22239" s="526"/>
      <c r="B22239" s="435"/>
      <c r="C22239" s="484"/>
      <c r="D22239" s="484"/>
      <c r="E22239" s="113"/>
      <c r="F22239" s="126"/>
      <c r="G22239" s="9"/>
    </row>
    <row r="22240" spans="1:8" ht="18" customHeight="1">
      <c r="A22240" s="537">
        <v>42599</v>
      </c>
      <c r="B22240" s="355"/>
      <c r="C22240" s="491" t="s">
        <v>398</v>
      </c>
      <c r="D22240" s="525"/>
      <c r="F22240" s="127"/>
    </row>
    <row r="22241" spans="1:8" ht="18" customHeight="1">
      <c r="A22241" s="531" t="s">
        <v>3125</v>
      </c>
      <c r="B22241" s="436" t="s">
        <v>134</v>
      </c>
      <c r="C22241" s="494" t="s">
        <v>152</v>
      </c>
      <c r="D22241" s="527">
        <f>SUM(D22242:D22341)</f>
        <v>13396.700000000003</v>
      </c>
      <c r="E22241" s="166"/>
      <c r="F22241" s="166">
        <f>SUM(F22242:F22341)</f>
        <v>449514950</v>
      </c>
      <c r="G22241" s="166">
        <f>SUM(G22242:G22341)</f>
        <v>449514950</v>
      </c>
    </row>
    <row r="22242" spans="1:8" ht="18" customHeight="1">
      <c r="A22242" s="532" t="s">
        <v>56</v>
      </c>
      <c r="B22242" s="441" t="s">
        <v>13</v>
      </c>
      <c r="C22242" s="492" t="s">
        <v>60</v>
      </c>
      <c r="D22242" s="492">
        <v>50</v>
      </c>
      <c r="E22242" s="62">
        <v>31500</v>
      </c>
      <c r="F22242" s="139">
        <f t="shared" si="353"/>
        <v>1575000</v>
      </c>
      <c r="G22242" s="85">
        <f>F22242</f>
        <v>1575000</v>
      </c>
    </row>
    <row r="22243" spans="1:8" ht="18" customHeight="1">
      <c r="A22243" s="323"/>
      <c r="B22243" s="302"/>
      <c r="C22243" s="325"/>
      <c r="D22243" s="325"/>
      <c r="E22243" s="46"/>
      <c r="F22243" s="130">
        <f t="shared" si="353"/>
        <v>0</v>
      </c>
      <c r="G22243" s="69"/>
    </row>
    <row r="22244" spans="1:8" ht="18" customHeight="1">
      <c r="A22244" s="323" t="s">
        <v>2141</v>
      </c>
      <c r="B22244" s="302" t="s">
        <v>13</v>
      </c>
      <c r="C22244" s="325" t="s">
        <v>46</v>
      </c>
      <c r="D22244" s="325">
        <v>30</v>
      </c>
      <c r="E22244" s="46">
        <v>31000</v>
      </c>
      <c r="F22244" s="130">
        <f t="shared" si="353"/>
        <v>930000</v>
      </c>
      <c r="G22244" s="86">
        <f>F22244</f>
        <v>930000</v>
      </c>
    </row>
    <row r="22245" spans="1:8" ht="18" customHeight="1">
      <c r="A22245" s="323"/>
      <c r="B22245" s="302"/>
      <c r="C22245" s="325"/>
      <c r="D22245" s="325"/>
      <c r="E22245" s="46"/>
      <c r="F22245" s="130">
        <f t="shared" si="353"/>
        <v>0</v>
      </c>
      <c r="G22245" s="69"/>
    </row>
    <row r="22246" spans="1:8" ht="18" customHeight="1">
      <c r="A22246" s="323" t="s">
        <v>102</v>
      </c>
      <c r="B22246" s="302" t="s">
        <v>13</v>
      </c>
      <c r="C22246" s="325" t="s">
        <v>62</v>
      </c>
      <c r="D22246" s="325">
        <v>10</v>
      </c>
      <c r="E22246" s="46">
        <v>31000</v>
      </c>
      <c r="F22246" s="130">
        <f t="shared" si="353"/>
        <v>310000</v>
      </c>
      <c r="G22246" s="86">
        <f>F22246</f>
        <v>310000</v>
      </c>
    </row>
    <row r="22247" spans="1:8" ht="18" customHeight="1">
      <c r="A22247" s="323"/>
      <c r="B22247" s="302"/>
      <c r="C22247" s="325"/>
      <c r="D22247" s="325"/>
      <c r="E22247" s="46"/>
      <c r="F22247" s="130">
        <f t="shared" si="353"/>
        <v>0</v>
      </c>
      <c r="G22247" s="86"/>
    </row>
    <row r="22248" spans="1:8" ht="18" customHeight="1">
      <c r="A22248" s="323" t="s">
        <v>2460</v>
      </c>
      <c r="B22248" s="302" t="s">
        <v>13</v>
      </c>
      <c r="C22248" s="325" t="s">
        <v>125</v>
      </c>
      <c r="D22248" s="325">
        <v>10</v>
      </c>
      <c r="E22248" s="46">
        <v>31500</v>
      </c>
      <c r="F22248" s="130">
        <f t="shared" si="353"/>
        <v>315000</v>
      </c>
      <c r="G22248" s="86">
        <f>SUM(F22248:F22254)</f>
        <v>3465000</v>
      </c>
      <c r="H22248" s="277" t="s">
        <v>2474</v>
      </c>
    </row>
    <row r="22249" spans="1:8" ht="18" customHeight="1">
      <c r="A22249" s="323"/>
      <c r="B22249" s="302" t="s">
        <v>13</v>
      </c>
      <c r="C22249" s="325" t="s">
        <v>76</v>
      </c>
      <c r="D22249" s="325">
        <v>10</v>
      </c>
      <c r="E22249" s="46">
        <v>31500</v>
      </c>
      <c r="F22249" s="130">
        <f t="shared" si="353"/>
        <v>315000</v>
      </c>
      <c r="G22249" s="86"/>
    </row>
    <row r="22250" spans="1:8" ht="18" customHeight="1">
      <c r="A22250" s="323"/>
      <c r="B22250" s="302" t="s">
        <v>13</v>
      </c>
      <c r="C22250" s="325" t="s">
        <v>22</v>
      </c>
      <c r="D22250" s="325">
        <v>20</v>
      </c>
      <c r="E22250" s="46">
        <v>31500</v>
      </c>
      <c r="F22250" s="130">
        <f t="shared" si="353"/>
        <v>630000</v>
      </c>
      <c r="G22250" s="86"/>
    </row>
    <row r="22251" spans="1:8" ht="18" customHeight="1">
      <c r="A22251" s="323"/>
      <c r="B22251" s="302" t="s">
        <v>13</v>
      </c>
      <c r="C22251" s="325" t="s">
        <v>60</v>
      </c>
      <c r="D22251" s="325">
        <v>20</v>
      </c>
      <c r="E22251" s="46">
        <v>31500</v>
      </c>
      <c r="F22251" s="130">
        <f t="shared" si="353"/>
        <v>630000</v>
      </c>
      <c r="G22251" s="86"/>
    </row>
    <row r="22252" spans="1:8" ht="18" customHeight="1">
      <c r="A22252" s="323"/>
      <c r="B22252" s="302" t="s">
        <v>13</v>
      </c>
      <c r="C22252" s="325" t="s">
        <v>14</v>
      </c>
      <c r="D22252" s="325">
        <v>20</v>
      </c>
      <c r="E22252" s="46">
        <v>31500</v>
      </c>
      <c r="F22252" s="130">
        <f t="shared" si="353"/>
        <v>630000</v>
      </c>
      <c r="G22252" s="86"/>
    </row>
    <row r="22253" spans="1:8" ht="18" customHeight="1">
      <c r="A22253" s="323"/>
      <c r="B22253" s="302" t="s">
        <v>13</v>
      </c>
      <c r="C22253" s="325" t="s">
        <v>15</v>
      </c>
      <c r="D22253" s="325">
        <v>20</v>
      </c>
      <c r="E22253" s="46">
        <v>31500</v>
      </c>
      <c r="F22253" s="130">
        <f t="shared" si="353"/>
        <v>630000</v>
      </c>
      <c r="G22253" s="86"/>
    </row>
    <row r="22254" spans="1:8" ht="18" customHeight="1">
      <c r="A22254" s="323"/>
      <c r="B22254" s="302" t="s">
        <v>13</v>
      </c>
      <c r="C22254" s="325" t="s">
        <v>62</v>
      </c>
      <c r="D22254" s="325">
        <v>10</v>
      </c>
      <c r="E22254" s="46">
        <v>31500</v>
      </c>
      <c r="F22254" s="130">
        <f t="shared" si="353"/>
        <v>315000</v>
      </c>
      <c r="G22254" s="86"/>
    </row>
    <row r="22255" spans="1:8" ht="18" customHeight="1">
      <c r="A22255" s="323"/>
      <c r="B22255" s="302"/>
      <c r="C22255" s="325"/>
      <c r="D22255" s="325"/>
      <c r="E22255" s="46"/>
      <c r="F22255" s="130">
        <f t="shared" si="353"/>
        <v>0</v>
      </c>
      <c r="G22255" s="86"/>
    </row>
    <row r="22256" spans="1:8" ht="18" customHeight="1">
      <c r="A22256" s="323" t="s">
        <v>2626</v>
      </c>
      <c r="B22256" s="302" t="s">
        <v>31</v>
      </c>
      <c r="C22256" s="325" t="s">
        <v>1544</v>
      </c>
      <c r="D22256" s="325">
        <v>209.2</v>
      </c>
      <c r="E22256" s="46">
        <v>34000</v>
      </c>
      <c r="F22256" s="130">
        <f t="shared" si="353"/>
        <v>7112800</v>
      </c>
      <c r="G22256" s="86">
        <f>F22256</f>
        <v>7112800</v>
      </c>
      <c r="H22256" s="277" t="s">
        <v>2474</v>
      </c>
    </row>
    <row r="22257" spans="1:9" ht="18" customHeight="1">
      <c r="A22257" s="323"/>
      <c r="B22257" s="302"/>
      <c r="C22257" s="325"/>
      <c r="D22257" s="325"/>
      <c r="E22257" s="46"/>
      <c r="F22257" s="130">
        <f t="shared" si="353"/>
        <v>0</v>
      </c>
      <c r="G22257" s="86"/>
    </row>
    <row r="22258" spans="1:9" ht="18" customHeight="1">
      <c r="A22258" s="323" t="s">
        <v>3955</v>
      </c>
      <c r="B22258" s="302" t="s">
        <v>31</v>
      </c>
      <c r="C22258" s="325" t="s">
        <v>4106</v>
      </c>
      <c r="D22258" s="325">
        <v>900</v>
      </c>
      <c r="E22258" s="46">
        <f>36000+1500</f>
        <v>37500</v>
      </c>
      <c r="F22258" s="130">
        <f t="shared" si="353"/>
        <v>33750000</v>
      </c>
      <c r="G22258" s="86">
        <f>F22258</f>
        <v>33750000</v>
      </c>
      <c r="H22258" s="277" t="s">
        <v>2474</v>
      </c>
    </row>
    <row r="22259" spans="1:9" ht="18" customHeight="1">
      <c r="A22259" s="323"/>
      <c r="B22259" s="302"/>
      <c r="C22259" s="325"/>
      <c r="D22259" s="325"/>
      <c r="E22259" s="46"/>
      <c r="F22259" s="130">
        <f t="shared" si="353"/>
        <v>0</v>
      </c>
      <c r="G22259" s="69"/>
    </row>
    <row r="22260" spans="1:9" ht="18" customHeight="1">
      <c r="A22260" s="323" t="s">
        <v>2486</v>
      </c>
      <c r="B22260" s="302" t="s">
        <v>13</v>
      </c>
      <c r="C22260" s="325" t="s">
        <v>1182</v>
      </c>
      <c r="D22260" s="325">
        <v>24</v>
      </c>
      <c r="E22260" s="46">
        <v>31000</v>
      </c>
      <c r="F22260" s="130">
        <f t="shared" si="353"/>
        <v>744000</v>
      </c>
      <c r="G22260" s="86">
        <f>SUM(F22260:F22261)</f>
        <v>1674000</v>
      </c>
    </row>
    <row r="22261" spans="1:9" ht="18" customHeight="1">
      <c r="A22261" s="323"/>
      <c r="B22261" s="302" t="s">
        <v>13</v>
      </c>
      <c r="C22261" s="325" t="s">
        <v>2594</v>
      </c>
      <c r="D22261" s="325">
        <v>30</v>
      </c>
      <c r="E22261" s="46">
        <v>31000</v>
      </c>
      <c r="F22261" s="130">
        <f t="shared" si="353"/>
        <v>930000</v>
      </c>
      <c r="G22261" s="69"/>
    </row>
    <row r="22262" spans="1:9" ht="18" customHeight="1">
      <c r="A22262" s="323"/>
      <c r="B22262" s="302"/>
      <c r="C22262" s="325"/>
      <c r="D22262" s="325"/>
      <c r="E22262" s="46"/>
      <c r="F22262" s="130">
        <f t="shared" si="353"/>
        <v>0</v>
      </c>
      <c r="G22262" s="69"/>
    </row>
    <row r="22263" spans="1:9" ht="18" customHeight="1">
      <c r="A22263" s="323" t="s">
        <v>2461</v>
      </c>
      <c r="B22263" s="302" t="s">
        <v>23</v>
      </c>
      <c r="C22263" s="325" t="s">
        <v>60</v>
      </c>
      <c r="D22263" s="325">
        <v>50</v>
      </c>
      <c r="E22263" s="46">
        <v>35000</v>
      </c>
      <c r="F22263" s="130">
        <f t="shared" si="353"/>
        <v>1750000</v>
      </c>
      <c r="G22263" s="86">
        <f>SUM(F22263:F22265)</f>
        <v>3395000</v>
      </c>
    </row>
    <row r="22264" spans="1:9" ht="18" customHeight="1">
      <c r="A22264" s="323"/>
      <c r="B22264" s="302" t="s">
        <v>23</v>
      </c>
      <c r="C22264" s="325" t="s">
        <v>14</v>
      </c>
      <c r="D22264" s="325">
        <v>20</v>
      </c>
      <c r="E22264" s="46">
        <v>35000</v>
      </c>
      <c r="F22264" s="130">
        <f t="shared" si="353"/>
        <v>700000</v>
      </c>
      <c r="G22264" s="69"/>
    </row>
    <row r="22265" spans="1:9" ht="18" customHeight="1">
      <c r="A22265" s="323"/>
      <c r="B22265" s="302" t="s">
        <v>23</v>
      </c>
      <c r="C22265" s="325" t="s">
        <v>15</v>
      </c>
      <c r="D22265" s="325">
        <v>27</v>
      </c>
      <c r="E22265" s="46">
        <v>35000</v>
      </c>
      <c r="F22265" s="130">
        <f t="shared" si="353"/>
        <v>945000</v>
      </c>
      <c r="G22265" s="69"/>
    </row>
    <row r="22266" spans="1:9" ht="18" customHeight="1">
      <c r="A22266" s="323"/>
      <c r="B22266" s="302"/>
      <c r="C22266" s="325"/>
      <c r="D22266" s="325"/>
      <c r="E22266" s="46"/>
      <c r="F22266" s="130">
        <f t="shared" si="353"/>
        <v>0</v>
      </c>
      <c r="G22266" s="69"/>
    </row>
    <row r="22267" spans="1:9" ht="18" customHeight="1">
      <c r="A22267" s="323" t="s">
        <v>207</v>
      </c>
      <c r="B22267" s="302" t="s">
        <v>4097</v>
      </c>
      <c r="C22267" s="325" t="s">
        <v>3951</v>
      </c>
      <c r="D22267" s="325">
        <v>384</v>
      </c>
      <c r="E22267" s="46">
        <v>33000</v>
      </c>
      <c r="F22267" s="130">
        <f t="shared" si="353"/>
        <v>12672000</v>
      </c>
      <c r="G22267" s="86">
        <f>SUM(F22267:F22269)</f>
        <v>19328250</v>
      </c>
      <c r="H22267" s="277" t="s">
        <v>2474</v>
      </c>
      <c r="I22267" s="280" t="s">
        <v>4098</v>
      </c>
    </row>
    <row r="22268" spans="1:9" ht="18" customHeight="1">
      <c r="A22268" s="323"/>
      <c r="B22268" s="302" t="s">
        <v>31</v>
      </c>
      <c r="C22268" s="325" t="s">
        <v>4104</v>
      </c>
      <c r="D22268" s="325">
        <v>85</v>
      </c>
      <c r="E22268" s="46">
        <v>35500</v>
      </c>
      <c r="F22268" s="130">
        <f t="shared" si="353"/>
        <v>3017500</v>
      </c>
      <c r="G22268" s="69"/>
    </row>
    <row r="22269" spans="1:9" ht="18" customHeight="1">
      <c r="A22269" s="323"/>
      <c r="B22269" s="302" t="s">
        <v>31</v>
      </c>
      <c r="C22269" s="325" t="s">
        <v>3187</v>
      </c>
      <c r="D22269" s="325">
        <v>102.5</v>
      </c>
      <c r="E22269" s="46">
        <v>35500</v>
      </c>
      <c r="F22269" s="130">
        <f t="shared" si="353"/>
        <v>3638750</v>
      </c>
      <c r="G22269" s="69"/>
    </row>
    <row r="22270" spans="1:9" ht="18" customHeight="1">
      <c r="A22270" s="323"/>
      <c r="B22270" s="302"/>
      <c r="C22270" s="325"/>
      <c r="D22270" s="325"/>
      <c r="E22270" s="46"/>
      <c r="F22270" s="130">
        <f t="shared" si="353"/>
        <v>0</v>
      </c>
      <c r="G22270" s="69"/>
    </row>
    <row r="22271" spans="1:9" ht="18" customHeight="1">
      <c r="A22271" s="323" t="s">
        <v>203</v>
      </c>
      <c r="B22271" s="302" t="s">
        <v>31</v>
      </c>
      <c r="C22271" s="325" t="s">
        <v>1028</v>
      </c>
      <c r="D22271" s="325">
        <v>196.8</v>
      </c>
      <c r="E22271" s="46">
        <v>31500</v>
      </c>
      <c r="F22271" s="130">
        <f t="shared" si="353"/>
        <v>6199200</v>
      </c>
      <c r="G22271" s="86">
        <f>F22271</f>
        <v>6199200</v>
      </c>
      <c r="H22271" s="277" t="s">
        <v>2474</v>
      </c>
    </row>
    <row r="22272" spans="1:9" ht="18" customHeight="1">
      <c r="A22272" s="323"/>
      <c r="B22272" s="302"/>
      <c r="C22272" s="325"/>
      <c r="D22272" s="325"/>
      <c r="E22272" s="46"/>
      <c r="F22272" s="130">
        <f t="shared" si="353"/>
        <v>0</v>
      </c>
      <c r="G22272" s="69"/>
    </row>
    <row r="22273" spans="1:8" ht="18" customHeight="1">
      <c r="A22273" s="323" t="s">
        <v>4099</v>
      </c>
      <c r="B22273" s="602" t="s">
        <v>4100</v>
      </c>
      <c r="C22273" s="601"/>
      <c r="D22273" s="601">
        <v>-7</v>
      </c>
      <c r="E22273" s="54">
        <v>42500</v>
      </c>
      <c r="F22273" s="140">
        <f t="shared" si="353"/>
        <v>-297500</v>
      </c>
      <c r="G22273" s="86">
        <f>SUM(F22273:F22274)</f>
        <v>191250</v>
      </c>
      <c r="H22273" s="277" t="s">
        <v>2474</v>
      </c>
    </row>
    <row r="22274" spans="1:8" ht="18" customHeight="1">
      <c r="A22274" s="323"/>
      <c r="B22274" s="444" t="s">
        <v>116</v>
      </c>
      <c r="C22274" s="482" t="s">
        <v>1220</v>
      </c>
      <c r="D22274" s="482">
        <f>197.6-186.1</f>
        <v>11.5</v>
      </c>
      <c r="E22274" s="116">
        <v>42500</v>
      </c>
      <c r="F22274" s="131">
        <f t="shared" si="353"/>
        <v>488750</v>
      </c>
      <c r="G22274" s="86"/>
    </row>
    <row r="22275" spans="1:8" ht="18" customHeight="1">
      <c r="A22275" s="323"/>
      <c r="B22275" s="302"/>
      <c r="C22275" s="325"/>
      <c r="D22275" s="325"/>
      <c r="E22275" s="46"/>
      <c r="F22275" s="130">
        <f t="shared" si="353"/>
        <v>0</v>
      </c>
      <c r="G22275" s="69"/>
    </row>
    <row r="22276" spans="1:8" ht="18" customHeight="1">
      <c r="A22276" s="323" t="s">
        <v>2448</v>
      </c>
      <c r="B22276" s="302" t="s">
        <v>233</v>
      </c>
      <c r="C22276" s="325" t="s">
        <v>3484</v>
      </c>
      <c r="D22276" s="325">
        <v>51</v>
      </c>
      <c r="E22276" s="46">
        <v>40000</v>
      </c>
      <c r="F22276" s="130">
        <f t="shared" si="353"/>
        <v>2040000</v>
      </c>
      <c r="G22276" s="86">
        <f>SUM(F22276:F22281)</f>
        <v>28403350</v>
      </c>
      <c r="H22276" s="277" t="s">
        <v>2474</v>
      </c>
    </row>
    <row r="22277" spans="1:8" ht="18" customHeight="1">
      <c r="A22277" s="323"/>
      <c r="B22277" s="302" t="s">
        <v>31</v>
      </c>
      <c r="C22277" s="325" t="s">
        <v>46</v>
      </c>
      <c r="D22277" s="325">
        <v>68</v>
      </c>
      <c r="E22277" s="46">
        <v>35500</v>
      </c>
      <c r="F22277" s="130">
        <f t="shared" si="353"/>
        <v>2414000</v>
      </c>
      <c r="G22277" s="86"/>
    </row>
    <row r="22278" spans="1:8" ht="18" customHeight="1">
      <c r="A22278" s="323"/>
      <c r="B22278" s="302" t="s">
        <v>31</v>
      </c>
      <c r="C22278" s="325" t="s">
        <v>555</v>
      </c>
      <c r="D22278" s="325">
        <v>152.5</v>
      </c>
      <c r="E22278" s="46">
        <v>35500</v>
      </c>
      <c r="F22278" s="130">
        <f t="shared" si="353"/>
        <v>5413750</v>
      </c>
      <c r="G22278" s="86"/>
    </row>
    <row r="22279" spans="1:8" ht="18" customHeight="1">
      <c r="A22279" s="323"/>
      <c r="B22279" s="302" t="s">
        <v>31</v>
      </c>
      <c r="C22279" s="325" t="s">
        <v>461</v>
      </c>
      <c r="D22279" s="325">
        <v>198.5</v>
      </c>
      <c r="E22279" s="46">
        <v>35500</v>
      </c>
      <c r="F22279" s="130">
        <f t="shared" si="353"/>
        <v>7046750</v>
      </c>
      <c r="G22279" s="86"/>
    </row>
    <row r="22280" spans="1:8" ht="18" customHeight="1">
      <c r="A22280" s="323"/>
      <c r="B22280" s="302" t="s">
        <v>13</v>
      </c>
      <c r="C22280" s="325" t="s">
        <v>907</v>
      </c>
      <c r="D22280" s="325">
        <v>308.5</v>
      </c>
      <c r="E22280" s="46">
        <v>32500</v>
      </c>
      <c r="F22280" s="130">
        <f t="shared" si="353"/>
        <v>10026250</v>
      </c>
      <c r="G22280" s="86"/>
    </row>
    <row r="22281" spans="1:8" ht="18" customHeight="1">
      <c r="A22281" s="323"/>
      <c r="B22281" s="302" t="s">
        <v>31</v>
      </c>
      <c r="C22281" s="325" t="s">
        <v>15</v>
      </c>
      <c r="D22281" s="325">
        <v>41.2</v>
      </c>
      <c r="E22281" s="46">
        <v>35500</v>
      </c>
      <c r="F22281" s="130">
        <f t="shared" si="353"/>
        <v>1462600</v>
      </c>
      <c r="G22281" s="86"/>
    </row>
    <row r="22282" spans="1:8" ht="18" customHeight="1">
      <c r="A22282" s="323"/>
      <c r="B22282" s="302"/>
      <c r="C22282" s="325"/>
      <c r="D22282" s="325"/>
      <c r="E22282" s="46"/>
      <c r="F22282" s="130">
        <f t="shared" si="353"/>
        <v>0</v>
      </c>
      <c r="G22282" s="69"/>
    </row>
    <row r="22283" spans="1:8" ht="18" customHeight="1">
      <c r="A22283" s="323" t="s">
        <v>193</v>
      </c>
      <c r="B22283" s="302" t="s">
        <v>13</v>
      </c>
      <c r="C22283" s="325" t="s">
        <v>4101</v>
      </c>
      <c r="D22283" s="325">
        <v>102</v>
      </c>
      <c r="E22283" s="46">
        <v>32500</v>
      </c>
      <c r="F22283" s="130">
        <f t="shared" si="353"/>
        <v>3315000</v>
      </c>
      <c r="G22283" s="86">
        <f>SUM(F22283:F22285)</f>
        <v>37403100</v>
      </c>
      <c r="H22283" s="277" t="s">
        <v>2474</v>
      </c>
    </row>
    <row r="22284" spans="1:8" ht="18" customHeight="1">
      <c r="A22284" s="323"/>
      <c r="B22284" s="302" t="s">
        <v>31</v>
      </c>
      <c r="C22284" s="325" t="s">
        <v>329</v>
      </c>
      <c r="D22284" s="325">
        <v>923.3</v>
      </c>
      <c r="E22284" s="46">
        <v>37000</v>
      </c>
      <c r="F22284" s="130">
        <f t="shared" si="353"/>
        <v>34162100</v>
      </c>
      <c r="G22284" s="69"/>
    </row>
    <row r="22285" spans="1:8" ht="18" customHeight="1">
      <c r="A22285" s="323"/>
      <c r="B22285" s="602" t="s">
        <v>816</v>
      </c>
      <c r="C22285" s="601" t="s">
        <v>414</v>
      </c>
      <c r="D22285" s="601">
        <v>-2</v>
      </c>
      <c r="E22285" s="603">
        <v>37000</v>
      </c>
      <c r="F22285" s="604">
        <f t="shared" si="353"/>
        <v>-74000</v>
      </c>
      <c r="G22285" s="69"/>
    </row>
    <row r="22286" spans="1:8" ht="18" customHeight="1">
      <c r="A22286" s="323"/>
      <c r="B22286" s="602"/>
      <c r="C22286" s="601"/>
      <c r="D22286" s="601"/>
      <c r="E22286" s="603"/>
      <c r="F22286" s="130">
        <f t="shared" si="353"/>
        <v>0</v>
      </c>
      <c r="G22286" s="69"/>
    </row>
    <row r="22287" spans="1:8" ht="18" customHeight="1">
      <c r="A22287" s="323" t="s">
        <v>2475</v>
      </c>
      <c r="B22287" s="302" t="s">
        <v>31</v>
      </c>
      <c r="C22287" s="325" t="s">
        <v>60</v>
      </c>
      <c r="D22287" s="325">
        <v>57.2</v>
      </c>
      <c r="E22287" s="46">
        <v>35500</v>
      </c>
      <c r="F22287" s="130">
        <f>E22287*D22287</f>
        <v>2030600</v>
      </c>
      <c r="G22287" s="86">
        <f>SUM(F22287:F22288)</f>
        <v>7355600</v>
      </c>
      <c r="H22287" s="277" t="s">
        <v>2474</v>
      </c>
    </row>
    <row r="22288" spans="1:8" ht="18" customHeight="1">
      <c r="A22288" s="323"/>
      <c r="B22288" s="302" t="s">
        <v>31</v>
      </c>
      <c r="C22288" s="325" t="s">
        <v>62</v>
      </c>
      <c r="D22288" s="325">
        <v>150</v>
      </c>
      <c r="E22288" s="46">
        <v>35500</v>
      </c>
      <c r="F22288" s="130">
        <f>E22288*D22288</f>
        <v>5325000</v>
      </c>
      <c r="G22288" s="69"/>
    </row>
    <row r="22289" spans="1:8" ht="18" customHeight="1">
      <c r="A22289" s="323"/>
      <c r="B22289" s="302"/>
      <c r="C22289" s="325"/>
      <c r="D22289" s="325"/>
      <c r="E22289" s="46"/>
      <c r="F22289" s="130">
        <f t="shared" si="353"/>
        <v>0</v>
      </c>
      <c r="G22289" s="69"/>
    </row>
    <row r="22290" spans="1:8" ht="18" customHeight="1">
      <c r="A22290" s="323" t="s">
        <v>2231</v>
      </c>
      <c r="B22290" s="302" t="s">
        <v>31</v>
      </c>
      <c r="C22290" s="325" t="s">
        <v>105</v>
      </c>
      <c r="D22290" s="325">
        <v>100.6</v>
      </c>
      <c r="E22290" s="46">
        <v>37000</v>
      </c>
      <c r="F22290" s="130">
        <f t="shared" si="353"/>
        <v>3722200</v>
      </c>
      <c r="G22290" s="86">
        <f>F22290</f>
        <v>3722200</v>
      </c>
      <c r="H22290" s="277" t="s">
        <v>2474</v>
      </c>
    </row>
    <row r="22291" spans="1:8" ht="18" customHeight="1">
      <c r="A22291" s="323"/>
      <c r="B22291" s="302"/>
      <c r="C22291" s="325"/>
      <c r="D22291" s="325"/>
      <c r="E22291" s="46"/>
      <c r="F22291" s="130">
        <f t="shared" si="353"/>
        <v>0</v>
      </c>
      <c r="G22291" s="69"/>
    </row>
    <row r="22292" spans="1:8" ht="18" customHeight="1">
      <c r="A22292" s="323" t="s">
        <v>2454</v>
      </c>
      <c r="B22292" s="302" t="s">
        <v>13</v>
      </c>
      <c r="C22292" s="325" t="s">
        <v>2686</v>
      </c>
      <c r="D22292" s="325">
        <v>22</v>
      </c>
      <c r="E22292" s="46">
        <v>30500</v>
      </c>
      <c r="F22292" s="130">
        <f t="shared" si="353"/>
        <v>671000</v>
      </c>
      <c r="G22292" s="86">
        <f>F22292</f>
        <v>671000</v>
      </c>
      <c r="H22292" s="277" t="s">
        <v>2474</v>
      </c>
    </row>
    <row r="22293" spans="1:8" ht="18" customHeight="1">
      <c r="A22293" s="323"/>
      <c r="B22293" s="302"/>
      <c r="C22293" s="325"/>
      <c r="D22293" s="325"/>
      <c r="E22293" s="46"/>
      <c r="F22293" s="130">
        <f t="shared" si="353"/>
        <v>0</v>
      </c>
      <c r="G22293" s="69"/>
    </row>
    <row r="22294" spans="1:8" ht="18" customHeight="1">
      <c r="A22294" s="323" t="s">
        <v>321</v>
      </c>
      <c r="B22294" s="302" t="s">
        <v>31</v>
      </c>
      <c r="C22294" s="325" t="s">
        <v>2139</v>
      </c>
      <c r="D22294" s="325">
        <v>267.8</v>
      </c>
      <c r="E22294" s="46">
        <v>35500</v>
      </c>
      <c r="F22294" s="130">
        <f t="shared" si="353"/>
        <v>9506900</v>
      </c>
      <c r="G22294" s="86">
        <f>F22294</f>
        <v>9506900</v>
      </c>
      <c r="H22294" s="277" t="s">
        <v>2474</v>
      </c>
    </row>
    <row r="22295" spans="1:8" ht="18" customHeight="1">
      <c r="A22295" s="323"/>
      <c r="B22295" s="302"/>
      <c r="C22295" s="325"/>
      <c r="D22295" s="325"/>
      <c r="E22295" s="46"/>
      <c r="F22295" s="130">
        <f t="shared" si="353"/>
        <v>0</v>
      </c>
      <c r="G22295" s="69"/>
    </row>
    <row r="22296" spans="1:8" ht="18" customHeight="1">
      <c r="A22296" s="323" t="s">
        <v>63</v>
      </c>
      <c r="B22296" s="302" t="s">
        <v>31</v>
      </c>
      <c r="C22296" s="325" t="s">
        <v>419</v>
      </c>
      <c r="D22296" s="325">
        <f>154.6+112.2</f>
        <v>266.8</v>
      </c>
      <c r="E22296" s="46">
        <v>37000</v>
      </c>
      <c r="F22296" s="130">
        <f t="shared" si="353"/>
        <v>9871600</v>
      </c>
      <c r="G22296" s="86">
        <f>F22296</f>
        <v>9871600</v>
      </c>
      <c r="H22296" s="277" t="s">
        <v>2474</v>
      </c>
    </row>
    <row r="22297" spans="1:8" ht="18" customHeight="1">
      <c r="A22297" s="323"/>
      <c r="B22297" s="302"/>
      <c r="C22297" s="325"/>
      <c r="D22297" s="325"/>
      <c r="E22297" s="46"/>
      <c r="F22297" s="130">
        <f t="shared" si="353"/>
        <v>0</v>
      </c>
      <c r="G22297" s="69"/>
    </row>
    <row r="22298" spans="1:8" ht="18" customHeight="1">
      <c r="A22298" s="323" t="s">
        <v>316</v>
      </c>
      <c r="B22298" s="302" t="s">
        <v>31</v>
      </c>
      <c r="C22298" s="325" t="s">
        <v>4102</v>
      </c>
      <c r="D22298" s="325">
        <v>197.8</v>
      </c>
      <c r="E22298" s="46">
        <v>34000</v>
      </c>
      <c r="F22298" s="130">
        <f t="shared" si="353"/>
        <v>6725200</v>
      </c>
      <c r="G22298" s="86">
        <f>SUM(F22298:F22301)</f>
        <v>33488100</v>
      </c>
      <c r="H22298" s="277" t="s">
        <v>2474</v>
      </c>
    </row>
    <row r="22299" spans="1:8" ht="18" customHeight="1">
      <c r="A22299" s="323"/>
      <c r="B22299" s="302" t="s">
        <v>31</v>
      </c>
      <c r="C22299" s="325" t="s">
        <v>4103</v>
      </c>
      <c r="D22299" s="325">
        <f>301.4+179.2</f>
        <v>480.59999999999997</v>
      </c>
      <c r="E22299" s="46">
        <v>34000</v>
      </c>
      <c r="F22299" s="130">
        <f t="shared" si="353"/>
        <v>16340399.999999998</v>
      </c>
      <c r="G22299" s="69"/>
    </row>
    <row r="22300" spans="1:8" ht="18" customHeight="1">
      <c r="A22300" s="323"/>
      <c r="B22300" s="302" t="s">
        <v>13</v>
      </c>
      <c r="C22300" s="325" t="s">
        <v>1866</v>
      </c>
      <c r="D22300" s="325">
        <v>109.5</v>
      </c>
      <c r="E22300" s="46">
        <v>31000</v>
      </c>
      <c r="F22300" s="130">
        <f t="shared" si="353"/>
        <v>3394500</v>
      </c>
      <c r="G22300" s="69"/>
    </row>
    <row r="22301" spans="1:8" ht="18" customHeight="1">
      <c r="A22301" s="323"/>
      <c r="B22301" s="302" t="s">
        <v>31</v>
      </c>
      <c r="C22301" s="325" t="s">
        <v>385</v>
      </c>
      <c r="D22301" s="325">
        <v>200.8</v>
      </c>
      <c r="E22301" s="46">
        <v>35000</v>
      </c>
      <c r="F22301" s="130">
        <f t="shared" si="353"/>
        <v>7028000</v>
      </c>
      <c r="G22301" s="69"/>
    </row>
    <row r="22302" spans="1:8" ht="18" customHeight="1">
      <c r="A22302" s="323"/>
      <c r="B22302" s="302"/>
      <c r="C22302" s="325"/>
      <c r="D22302" s="325"/>
      <c r="E22302" s="46"/>
      <c r="F22302" s="130">
        <f t="shared" si="353"/>
        <v>0</v>
      </c>
      <c r="G22302" s="69"/>
    </row>
    <row r="22303" spans="1:8" ht="18" customHeight="1">
      <c r="A22303" s="323" t="s">
        <v>88</v>
      </c>
      <c r="B22303" s="302" t="s">
        <v>13</v>
      </c>
      <c r="C22303" s="325" t="s">
        <v>442</v>
      </c>
      <c r="D22303" s="325">
        <v>693.8</v>
      </c>
      <c r="E22303" s="46">
        <v>30500</v>
      </c>
      <c r="F22303" s="130">
        <f t="shared" si="353"/>
        <v>21160900</v>
      </c>
      <c r="G22303" s="86">
        <f>F22303</f>
        <v>21160900</v>
      </c>
      <c r="H22303" s="277" t="s">
        <v>2474</v>
      </c>
    </row>
    <row r="22304" spans="1:8" ht="18" customHeight="1">
      <c r="A22304" s="323"/>
      <c r="B22304" s="302"/>
      <c r="C22304" s="325"/>
      <c r="D22304" s="325"/>
      <c r="E22304" s="46"/>
      <c r="F22304" s="130">
        <f t="shared" ref="F22304:F22374" si="354">E22304*D22304</f>
        <v>0</v>
      </c>
      <c r="G22304" s="69"/>
    </row>
    <row r="22305" spans="1:9" ht="18" customHeight="1">
      <c r="A22305" s="323" t="s">
        <v>1514</v>
      </c>
      <c r="B22305" s="302" t="s">
        <v>13</v>
      </c>
      <c r="C22305" s="325" t="s">
        <v>144</v>
      </c>
      <c r="D22305" s="325">
        <v>361.2</v>
      </c>
      <c r="E22305" s="46">
        <v>31000</v>
      </c>
      <c r="F22305" s="130">
        <f t="shared" si="354"/>
        <v>11197200</v>
      </c>
      <c r="G22305" s="86">
        <f>F22305</f>
        <v>11197200</v>
      </c>
      <c r="H22305" s="277" t="s">
        <v>2474</v>
      </c>
    </row>
    <row r="22306" spans="1:9" ht="18" customHeight="1">
      <c r="A22306" s="323"/>
      <c r="B22306" s="302"/>
      <c r="C22306" s="325"/>
      <c r="D22306" s="119"/>
      <c r="E22306" s="46"/>
      <c r="F22306" s="130">
        <f t="shared" si="354"/>
        <v>0</v>
      </c>
      <c r="G22306" s="69"/>
    </row>
    <row r="22307" spans="1:9" ht="18" customHeight="1">
      <c r="A22307" s="323" t="s">
        <v>93</v>
      </c>
      <c r="B22307" s="302" t="s">
        <v>13</v>
      </c>
      <c r="C22307" s="325" t="s">
        <v>95</v>
      </c>
      <c r="D22307" s="325">
        <v>385.8</v>
      </c>
      <c r="E22307" s="46">
        <v>31000</v>
      </c>
      <c r="F22307" s="130">
        <f t="shared" si="354"/>
        <v>11959800</v>
      </c>
      <c r="G22307" s="86">
        <f>SUM(F22307:F22310)</f>
        <v>33380800</v>
      </c>
      <c r="H22307" s="277" t="s">
        <v>2474</v>
      </c>
      <c r="I22307" s="280" t="s">
        <v>2305</v>
      </c>
    </row>
    <row r="22308" spans="1:9" ht="18" customHeight="1">
      <c r="A22308" s="323"/>
      <c r="B22308" s="302" t="s">
        <v>13</v>
      </c>
      <c r="C22308" s="325" t="s">
        <v>450</v>
      </c>
      <c r="D22308" s="325">
        <v>180</v>
      </c>
      <c r="E22308" s="46">
        <v>31000</v>
      </c>
      <c r="F22308" s="130">
        <f t="shared" si="354"/>
        <v>5580000</v>
      </c>
      <c r="G22308" s="86"/>
    </row>
    <row r="22309" spans="1:9" ht="18" customHeight="1">
      <c r="A22309" s="323"/>
      <c r="B22309" s="302" t="s">
        <v>13</v>
      </c>
      <c r="C22309" s="325" t="s">
        <v>386</v>
      </c>
      <c r="D22309" s="325">
        <v>301</v>
      </c>
      <c r="E22309" s="46">
        <v>31000</v>
      </c>
      <c r="F22309" s="130">
        <f t="shared" si="354"/>
        <v>9331000</v>
      </c>
      <c r="G22309" s="86"/>
    </row>
    <row r="22310" spans="1:9" ht="18" customHeight="1">
      <c r="A22310" s="323"/>
      <c r="B22310" s="302" t="s">
        <v>13</v>
      </c>
      <c r="C22310" s="325" t="s">
        <v>2789</v>
      </c>
      <c r="D22310" s="325">
        <v>210</v>
      </c>
      <c r="E22310" s="46">
        <v>31000</v>
      </c>
      <c r="F22310" s="130">
        <f t="shared" si="354"/>
        <v>6510000</v>
      </c>
      <c r="G22310" s="86"/>
    </row>
    <row r="22311" spans="1:9" ht="18" customHeight="1">
      <c r="A22311" s="323"/>
      <c r="B22311" s="302"/>
      <c r="C22311" s="325"/>
      <c r="D22311" s="325"/>
      <c r="E22311" s="46"/>
      <c r="F22311" s="130">
        <f t="shared" si="354"/>
        <v>0</v>
      </c>
      <c r="G22311" s="86"/>
    </row>
    <row r="22312" spans="1:9" ht="18" customHeight="1">
      <c r="A22312" s="323" t="s">
        <v>779</v>
      </c>
      <c r="B22312" s="302" t="s">
        <v>780</v>
      </c>
      <c r="C22312" s="325"/>
      <c r="D22312" s="325">
        <v>100</v>
      </c>
      <c r="E22312" s="46">
        <v>24500</v>
      </c>
      <c r="F22312" s="130">
        <f t="shared" si="354"/>
        <v>2450000</v>
      </c>
      <c r="G22312" s="86">
        <f>F22312</f>
        <v>2450000</v>
      </c>
      <c r="H22312" s="277" t="s">
        <v>2474</v>
      </c>
    </row>
    <row r="22313" spans="1:9" ht="18" customHeight="1">
      <c r="A22313" s="323"/>
      <c r="B22313" s="302"/>
      <c r="C22313" s="325"/>
      <c r="D22313" s="325"/>
      <c r="E22313" s="46"/>
      <c r="F22313" s="130">
        <f t="shared" si="354"/>
        <v>0</v>
      </c>
      <c r="G22313" s="69"/>
    </row>
    <row r="22314" spans="1:9" ht="18" customHeight="1">
      <c r="A22314" s="323" t="s">
        <v>2661</v>
      </c>
      <c r="B22314" s="302" t="s">
        <v>254</v>
      </c>
      <c r="C22314" s="325" t="s">
        <v>255</v>
      </c>
      <c r="D22314" s="325">
        <v>150</v>
      </c>
      <c r="E22314" s="46">
        <v>37000</v>
      </c>
      <c r="F22314" s="130">
        <f t="shared" si="354"/>
        <v>5550000</v>
      </c>
      <c r="G22314" s="86">
        <f>F22314</f>
        <v>5550000</v>
      </c>
      <c r="H22314" s="277" t="s">
        <v>2474</v>
      </c>
    </row>
    <row r="22315" spans="1:9" ht="18" customHeight="1">
      <c r="A22315" s="323"/>
      <c r="B22315" s="302"/>
      <c r="C22315" s="325"/>
      <c r="D22315" s="325"/>
      <c r="E22315" s="46"/>
      <c r="F22315" s="130">
        <f t="shared" si="354"/>
        <v>0</v>
      </c>
      <c r="G22315" s="69"/>
    </row>
    <row r="22316" spans="1:9" ht="18" customHeight="1">
      <c r="A22316" s="323" t="s">
        <v>245</v>
      </c>
      <c r="B22316" s="302" t="s">
        <v>13</v>
      </c>
      <c r="C22316" s="325" t="s">
        <v>442</v>
      </c>
      <c r="D22316" s="325">
        <v>200.9</v>
      </c>
      <c r="E22316" s="46">
        <v>31000</v>
      </c>
      <c r="F22316" s="130">
        <f t="shared" si="354"/>
        <v>6227900</v>
      </c>
      <c r="G22316" s="86">
        <f>F22316</f>
        <v>6227900</v>
      </c>
      <c r="H22316" s="277" t="s">
        <v>2474</v>
      </c>
    </row>
    <row r="22317" spans="1:9" ht="18" customHeight="1">
      <c r="A22317" s="323"/>
      <c r="B22317" s="302"/>
      <c r="C22317" s="325"/>
      <c r="D22317" s="325"/>
      <c r="E22317" s="46"/>
      <c r="F22317" s="130">
        <f t="shared" si="354"/>
        <v>0</v>
      </c>
      <c r="G22317" s="69"/>
    </row>
    <row r="22318" spans="1:9" ht="18" customHeight="1">
      <c r="A22318" s="323" t="s">
        <v>1843</v>
      </c>
      <c r="B22318" s="302" t="s">
        <v>13</v>
      </c>
      <c r="C22318" s="325" t="s">
        <v>655</v>
      </c>
      <c r="D22318" s="325">
        <v>34</v>
      </c>
      <c r="E22318" s="46">
        <v>31000</v>
      </c>
      <c r="F22318" s="130">
        <f t="shared" si="354"/>
        <v>1054000</v>
      </c>
      <c r="G22318" s="86">
        <f>F22318</f>
        <v>1054000</v>
      </c>
      <c r="H22318" s="277" t="s">
        <v>2474</v>
      </c>
    </row>
    <row r="22319" spans="1:9" ht="18" customHeight="1">
      <c r="A22319" s="323"/>
      <c r="B22319" s="302"/>
      <c r="C22319" s="325"/>
      <c r="D22319" s="325"/>
      <c r="E22319" s="46"/>
      <c r="F22319" s="130">
        <f t="shared" si="354"/>
        <v>0</v>
      </c>
      <c r="G22319" s="69"/>
    </row>
    <row r="22320" spans="1:9" ht="18" customHeight="1">
      <c r="A22320" s="323" t="s">
        <v>90</v>
      </c>
      <c r="B22320" s="302" t="s">
        <v>23</v>
      </c>
      <c r="C22320" s="325" t="s">
        <v>4105</v>
      </c>
      <c r="D22320" s="325">
        <v>216</v>
      </c>
      <c r="E22320" s="46">
        <v>32000</v>
      </c>
      <c r="F22320" s="130">
        <f t="shared" si="354"/>
        <v>6912000</v>
      </c>
      <c r="G22320" s="86">
        <f>F22320</f>
        <v>6912000</v>
      </c>
      <c r="H22320" s="277" t="s">
        <v>2474</v>
      </c>
    </row>
    <row r="22321" spans="1:8" ht="18" customHeight="1">
      <c r="A22321" s="323"/>
      <c r="B22321" s="302"/>
      <c r="C22321" s="325"/>
      <c r="D22321" s="325"/>
      <c r="E22321" s="46"/>
      <c r="F22321" s="130">
        <f t="shared" si="354"/>
        <v>0</v>
      </c>
      <c r="G22321" s="69"/>
    </row>
    <row r="22322" spans="1:8" ht="18" customHeight="1">
      <c r="A22322" s="323" t="s">
        <v>2463</v>
      </c>
      <c r="B22322" s="302" t="s">
        <v>510</v>
      </c>
      <c r="C22322" s="325" t="s">
        <v>3671</v>
      </c>
      <c r="D22322" s="325">
        <f>150+164.5</f>
        <v>314.5</v>
      </c>
      <c r="E22322" s="46">
        <v>35500</v>
      </c>
      <c r="F22322" s="130">
        <f t="shared" si="354"/>
        <v>11164750</v>
      </c>
      <c r="G22322" s="86">
        <f>F22322</f>
        <v>11164750</v>
      </c>
      <c r="H22322" s="277" t="s">
        <v>2474</v>
      </c>
    </row>
    <row r="22323" spans="1:8" ht="18" customHeight="1">
      <c r="A22323" s="323"/>
      <c r="B22323" s="302"/>
      <c r="C22323" s="325"/>
      <c r="D22323" s="325"/>
      <c r="E22323" s="46"/>
      <c r="F22323" s="130">
        <f t="shared" si="354"/>
        <v>0</v>
      </c>
      <c r="G22323" s="69"/>
    </row>
    <row r="22324" spans="1:8" ht="18" customHeight="1">
      <c r="A22324" s="323" t="s">
        <v>1554</v>
      </c>
      <c r="B22324" s="302" t="s">
        <v>31</v>
      </c>
      <c r="C22324" s="325" t="s">
        <v>1555</v>
      </c>
      <c r="D22324" s="325">
        <v>496</v>
      </c>
      <c r="E22324" s="46">
        <v>33000</v>
      </c>
      <c r="F22324" s="130">
        <f t="shared" si="354"/>
        <v>16368000</v>
      </c>
      <c r="G22324" s="86">
        <f>F22324</f>
        <v>16368000</v>
      </c>
      <c r="H22324" s="277" t="s">
        <v>2474</v>
      </c>
    </row>
    <row r="22325" spans="1:8" ht="18" customHeight="1">
      <c r="A22325" s="323"/>
      <c r="B22325" s="302"/>
      <c r="C22325" s="325"/>
      <c r="D22325" s="325"/>
      <c r="E22325" s="46"/>
      <c r="F22325" s="130">
        <f t="shared" si="354"/>
        <v>0</v>
      </c>
      <c r="G22325" s="69"/>
    </row>
    <row r="22326" spans="1:8" ht="18" customHeight="1">
      <c r="A22326" s="323" t="s">
        <v>1008</v>
      </c>
      <c r="B22326" s="302" t="s">
        <v>31</v>
      </c>
      <c r="C22326" s="325" t="s">
        <v>71</v>
      </c>
      <c r="D22326" s="325">
        <v>448</v>
      </c>
      <c r="E22326" s="46">
        <v>34500</v>
      </c>
      <c r="F22326" s="130">
        <f t="shared" si="354"/>
        <v>15456000</v>
      </c>
      <c r="G22326" s="86">
        <f>F22326</f>
        <v>15456000</v>
      </c>
      <c r="H22326" s="277" t="s">
        <v>2474</v>
      </c>
    </row>
    <row r="22327" spans="1:8" ht="18" customHeight="1">
      <c r="A22327" s="323"/>
      <c r="B22327" s="302"/>
      <c r="C22327" s="325"/>
      <c r="D22327" s="325"/>
      <c r="E22327" s="46"/>
      <c r="F22327" s="130">
        <f t="shared" si="354"/>
        <v>0</v>
      </c>
      <c r="G22327" s="69"/>
    </row>
    <row r="22328" spans="1:8" ht="18" customHeight="1">
      <c r="A22328" s="323" t="s">
        <v>51</v>
      </c>
      <c r="B22328" s="302" t="s">
        <v>390</v>
      </c>
      <c r="C22328" s="325" t="s">
        <v>2414</v>
      </c>
      <c r="D22328" s="325">
        <v>209.7</v>
      </c>
      <c r="E22328" s="46">
        <v>34000</v>
      </c>
      <c r="F22328" s="130">
        <f t="shared" si="354"/>
        <v>7129800</v>
      </c>
      <c r="G22328" s="86">
        <f>SUM(F22328:F22334)</f>
        <v>25558150</v>
      </c>
      <c r="H22328" s="277" t="s">
        <v>2474</v>
      </c>
    </row>
    <row r="22329" spans="1:8" ht="18" customHeight="1">
      <c r="A22329" s="323"/>
      <c r="B22329" s="302" t="s">
        <v>31</v>
      </c>
      <c r="C22329" s="325" t="s">
        <v>514</v>
      </c>
      <c r="D22329" s="325">
        <v>50.7</v>
      </c>
      <c r="E22329" s="46">
        <v>35500</v>
      </c>
      <c r="F22329" s="130">
        <f t="shared" si="354"/>
        <v>1799850</v>
      </c>
      <c r="G22329" s="69"/>
    </row>
    <row r="22330" spans="1:8" ht="18" customHeight="1">
      <c r="A22330" s="323"/>
      <c r="B22330" s="302" t="s">
        <v>31</v>
      </c>
      <c r="C22330" s="325" t="s">
        <v>1678</v>
      </c>
      <c r="D22330" s="325">
        <v>101.5</v>
      </c>
      <c r="E22330" s="46">
        <v>34500</v>
      </c>
      <c r="F22330" s="130">
        <f t="shared" si="354"/>
        <v>3501750</v>
      </c>
      <c r="G22330" s="69"/>
    </row>
    <row r="22331" spans="1:8" ht="18" customHeight="1">
      <c r="A22331" s="323"/>
      <c r="B22331" s="302" t="s">
        <v>31</v>
      </c>
      <c r="C22331" s="325" t="s">
        <v>1605</v>
      </c>
      <c r="D22331" s="325">
        <v>50</v>
      </c>
      <c r="E22331" s="46">
        <v>32000</v>
      </c>
      <c r="F22331" s="130">
        <f t="shared" si="354"/>
        <v>1600000</v>
      </c>
      <c r="G22331" s="69"/>
    </row>
    <row r="22332" spans="1:8" ht="18" customHeight="1">
      <c r="A22332" s="323"/>
      <c r="B22332" s="302" t="s">
        <v>31</v>
      </c>
      <c r="C22332" s="325" t="s">
        <v>822</v>
      </c>
      <c r="D22332" s="325">
        <v>105</v>
      </c>
      <c r="E22332" s="46">
        <v>32000</v>
      </c>
      <c r="F22332" s="130">
        <f t="shared" si="354"/>
        <v>3360000</v>
      </c>
      <c r="G22332" s="69"/>
    </row>
    <row r="22333" spans="1:8" ht="18" customHeight="1">
      <c r="A22333" s="323"/>
      <c r="B22333" s="302" t="s">
        <v>31</v>
      </c>
      <c r="C22333" s="325" t="s">
        <v>341</v>
      </c>
      <c r="D22333" s="325">
        <v>105</v>
      </c>
      <c r="E22333" s="46">
        <v>32000</v>
      </c>
      <c r="F22333" s="130">
        <f t="shared" si="354"/>
        <v>3360000</v>
      </c>
      <c r="G22333" s="69"/>
    </row>
    <row r="22334" spans="1:8" ht="18" customHeight="1">
      <c r="A22334" s="323"/>
      <c r="B22334" s="302" t="s">
        <v>13</v>
      </c>
      <c r="C22334" s="325" t="s">
        <v>78</v>
      </c>
      <c r="D22334" s="325">
        <v>147.9</v>
      </c>
      <c r="E22334" s="46">
        <v>32500</v>
      </c>
      <c r="F22334" s="130">
        <f t="shared" si="354"/>
        <v>4806750</v>
      </c>
      <c r="G22334" s="69"/>
    </row>
    <row r="22335" spans="1:8" ht="18" customHeight="1">
      <c r="A22335" s="323"/>
      <c r="B22335" s="302"/>
      <c r="C22335" s="325"/>
      <c r="D22335" s="325"/>
      <c r="E22335" s="46"/>
      <c r="F22335" s="130">
        <f t="shared" si="354"/>
        <v>0</v>
      </c>
      <c r="G22335" s="69"/>
    </row>
    <row r="22336" spans="1:8" ht="18" customHeight="1">
      <c r="A22336" s="323" t="s">
        <v>210</v>
      </c>
      <c r="B22336" s="302" t="s">
        <v>23</v>
      </c>
      <c r="C22336" s="325" t="s">
        <v>211</v>
      </c>
      <c r="D22336" s="325">
        <v>556.6</v>
      </c>
      <c r="E22336" s="46">
        <v>31500</v>
      </c>
      <c r="F22336" s="130">
        <f t="shared" si="354"/>
        <v>17532900</v>
      </c>
      <c r="G22336" s="86">
        <f>SUM(F22336:F22339)</f>
        <v>52182900</v>
      </c>
      <c r="H22336" s="277" t="s">
        <v>2474</v>
      </c>
    </row>
    <row r="22337" spans="1:8" ht="18" customHeight="1">
      <c r="A22337" s="323"/>
      <c r="B22337" s="302" t="s">
        <v>212</v>
      </c>
      <c r="C22337" s="325" t="s">
        <v>213</v>
      </c>
      <c r="D22337" s="325">
        <v>500</v>
      </c>
      <c r="E22337" s="46">
        <v>31500</v>
      </c>
      <c r="F22337" s="130">
        <f t="shared" si="354"/>
        <v>15750000</v>
      </c>
      <c r="G22337" s="69"/>
    </row>
    <row r="22338" spans="1:8" ht="18" customHeight="1">
      <c r="A22338" s="323"/>
      <c r="B22338" s="302" t="s">
        <v>212</v>
      </c>
      <c r="C22338" s="325" t="s">
        <v>346</v>
      </c>
      <c r="D22338" s="325">
        <v>200</v>
      </c>
      <c r="E22338" s="46">
        <v>31500</v>
      </c>
      <c r="F22338" s="130">
        <f t="shared" si="354"/>
        <v>6300000</v>
      </c>
      <c r="G22338" s="69"/>
    </row>
    <row r="22339" spans="1:8" ht="18" customHeight="1">
      <c r="A22339" s="323"/>
      <c r="B22339" s="302" t="s">
        <v>31</v>
      </c>
      <c r="C22339" s="325" t="s">
        <v>347</v>
      </c>
      <c r="D22339" s="325">
        <v>350</v>
      </c>
      <c r="E22339" s="46">
        <v>36000</v>
      </c>
      <c r="F22339" s="130">
        <f t="shared" si="354"/>
        <v>12600000</v>
      </c>
      <c r="G22339" s="69"/>
    </row>
    <row r="22340" spans="1:8" ht="18" customHeight="1">
      <c r="A22340" s="323"/>
      <c r="B22340" s="302"/>
      <c r="C22340" s="325"/>
      <c r="D22340" s="325"/>
      <c r="E22340" s="46"/>
      <c r="F22340" s="130">
        <f t="shared" si="354"/>
        <v>0</v>
      </c>
      <c r="G22340" s="69"/>
    </row>
    <row r="22341" spans="1:8" ht="18" customHeight="1">
      <c r="A22341" s="533" t="s">
        <v>2429</v>
      </c>
      <c r="B22341" s="440" t="s">
        <v>23</v>
      </c>
      <c r="C22341" s="382" t="s">
        <v>339</v>
      </c>
      <c r="D22341" s="382">
        <v>1000</v>
      </c>
      <c r="E22341" s="59">
        <v>32500</v>
      </c>
      <c r="F22341" s="132">
        <f t="shared" si="354"/>
        <v>32500000</v>
      </c>
      <c r="G22341" s="125">
        <f>F22341</f>
        <v>32500000</v>
      </c>
      <c r="H22341" s="277" t="s">
        <v>2474</v>
      </c>
    </row>
    <row r="22342" spans="1:8" ht="18" customHeight="1">
      <c r="A22342" s="526"/>
      <c r="B22342" s="435"/>
      <c r="C22342" s="484"/>
      <c r="D22342" s="484"/>
      <c r="E22342" s="113"/>
      <c r="F22342" s="126"/>
      <c r="G22342" s="9"/>
    </row>
    <row r="22343" spans="1:8" ht="18" customHeight="1">
      <c r="A22343" s="537">
        <v>42600</v>
      </c>
      <c r="B22343" s="355"/>
      <c r="C22343" s="491" t="s">
        <v>398</v>
      </c>
      <c r="D22343" s="525"/>
      <c r="F22343" s="127"/>
    </row>
    <row r="22344" spans="1:8" ht="18" customHeight="1">
      <c r="A22344" s="531" t="s">
        <v>3125</v>
      </c>
      <c r="B22344" s="436" t="s">
        <v>134</v>
      </c>
      <c r="C22344" s="494" t="s">
        <v>152</v>
      </c>
      <c r="D22344" s="527">
        <f>SUM(D22345:D22418)</f>
        <v>9364.5999999999985</v>
      </c>
      <c r="E22344" s="166"/>
      <c r="F22344" s="166">
        <f>SUM(F22345:F22418)</f>
        <v>311718000</v>
      </c>
      <c r="G22344" s="166">
        <f>SUM(G22345:G22418)</f>
        <v>311718000</v>
      </c>
    </row>
    <row r="22345" spans="1:8" ht="18" customHeight="1">
      <c r="A22345" s="532" t="s">
        <v>12</v>
      </c>
      <c r="B22345" s="441" t="s">
        <v>2775</v>
      </c>
      <c r="C22345" s="492" t="s">
        <v>579</v>
      </c>
      <c r="D22345" s="492">
        <v>223</v>
      </c>
      <c r="E22345" s="62">
        <v>35500</v>
      </c>
      <c r="F22345" s="139">
        <f t="shared" si="354"/>
        <v>7916500</v>
      </c>
      <c r="G22345" s="85">
        <f>F22345</f>
        <v>7916500</v>
      </c>
    </row>
    <row r="22346" spans="1:8" ht="18" customHeight="1">
      <c r="A22346" s="323"/>
      <c r="B22346" s="302"/>
      <c r="C22346" s="325"/>
      <c r="D22346" s="325"/>
      <c r="E22346" s="46"/>
      <c r="F22346" s="130">
        <f t="shared" si="354"/>
        <v>0</v>
      </c>
      <c r="G22346" s="69"/>
    </row>
    <row r="22347" spans="1:8" ht="18" customHeight="1">
      <c r="A22347" s="323" t="s">
        <v>3186</v>
      </c>
      <c r="B22347" s="302" t="s">
        <v>31</v>
      </c>
      <c r="C22347" s="325" t="s">
        <v>3540</v>
      </c>
      <c r="D22347" s="325">
        <v>160</v>
      </c>
      <c r="E22347" s="46">
        <v>33000</v>
      </c>
      <c r="F22347" s="130">
        <f t="shared" si="354"/>
        <v>5280000</v>
      </c>
      <c r="G22347" s="86">
        <f>SUM(F22347:F22350)</f>
        <v>17820000</v>
      </c>
      <c r="H22347" s="277" t="s">
        <v>2474</v>
      </c>
    </row>
    <row r="22348" spans="1:8" ht="18" customHeight="1">
      <c r="A22348" s="323"/>
      <c r="B22348" s="302" t="s">
        <v>31</v>
      </c>
      <c r="C22348" s="325" t="s">
        <v>3541</v>
      </c>
      <c r="D22348" s="325">
        <v>100</v>
      </c>
      <c r="E22348" s="46">
        <v>33000</v>
      </c>
      <c r="F22348" s="130">
        <f t="shared" si="354"/>
        <v>3300000</v>
      </c>
      <c r="G22348" s="69"/>
    </row>
    <row r="22349" spans="1:8" ht="18" customHeight="1">
      <c r="A22349" s="323"/>
      <c r="B22349" s="302" t="s">
        <v>31</v>
      </c>
      <c r="C22349" s="325" t="s">
        <v>4107</v>
      </c>
      <c r="D22349" s="325">
        <v>140</v>
      </c>
      <c r="E22349" s="46">
        <v>33000</v>
      </c>
      <c r="F22349" s="130">
        <f t="shared" si="354"/>
        <v>4620000</v>
      </c>
      <c r="G22349" s="69"/>
    </row>
    <row r="22350" spans="1:8" ht="18" customHeight="1">
      <c r="A22350" s="323"/>
      <c r="B22350" s="302" t="s">
        <v>31</v>
      </c>
      <c r="C22350" s="325" t="s">
        <v>3947</v>
      </c>
      <c r="D22350" s="325">
        <v>140</v>
      </c>
      <c r="E22350" s="46">
        <v>33000</v>
      </c>
      <c r="F22350" s="130">
        <f t="shared" si="354"/>
        <v>4620000</v>
      </c>
      <c r="G22350" s="69"/>
    </row>
    <row r="22351" spans="1:8" ht="18" customHeight="1">
      <c r="A22351" s="323"/>
      <c r="B22351" s="302"/>
      <c r="C22351" s="325"/>
      <c r="D22351" s="325"/>
      <c r="E22351" s="46"/>
      <c r="F22351" s="130">
        <f t="shared" si="354"/>
        <v>0</v>
      </c>
      <c r="G22351" s="69"/>
    </row>
    <row r="22352" spans="1:8" ht="18" customHeight="1">
      <c r="A22352" s="323" t="s">
        <v>453</v>
      </c>
      <c r="B22352" s="302" t="s">
        <v>31</v>
      </c>
      <c r="C22352" s="325" t="s">
        <v>452</v>
      </c>
      <c r="D22352" s="325">
        <v>50</v>
      </c>
      <c r="E22352" s="46">
        <v>35500</v>
      </c>
      <c r="F22352" s="130">
        <f t="shared" si="354"/>
        <v>1775000</v>
      </c>
      <c r="G22352" s="86">
        <f>SUM(F22352:F22353)</f>
        <v>5751000</v>
      </c>
    </row>
    <row r="22353" spans="1:9" ht="18" customHeight="1">
      <c r="A22353" s="323"/>
      <c r="B22353" s="302" t="s">
        <v>31</v>
      </c>
      <c r="C22353" s="325" t="s">
        <v>75</v>
      </c>
      <c r="D22353" s="325">
        <v>112</v>
      </c>
      <c r="E22353" s="46">
        <v>35500</v>
      </c>
      <c r="F22353" s="130">
        <f t="shared" si="354"/>
        <v>3976000</v>
      </c>
      <c r="G22353" s="69"/>
    </row>
    <row r="22354" spans="1:9" ht="18" customHeight="1">
      <c r="A22354" s="323"/>
      <c r="B22354" s="302"/>
      <c r="C22354" s="325"/>
      <c r="D22354" s="325"/>
      <c r="E22354" s="46"/>
      <c r="F22354" s="130">
        <f t="shared" si="354"/>
        <v>0</v>
      </c>
      <c r="G22354" s="69"/>
    </row>
    <row r="22355" spans="1:9" ht="18" customHeight="1">
      <c r="A22355" s="458" t="s">
        <v>3216</v>
      </c>
      <c r="B22355" s="302" t="s">
        <v>31</v>
      </c>
      <c r="C22355" s="325" t="s">
        <v>71</v>
      </c>
      <c r="D22355" s="325">
        <v>493.3</v>
      </c>
      <c r="E22355" s="46">
        <v>36000</v>
      </c>
      <c r="F22355" s="130">
        <f t="shared" si="354"/>
        <v>17758800</v>
      </c>
      <c r="G22355" s="86">
        <f>F22355</f>
        <v>17758800</v>
      </c>
    </row>
    <row r="22356" spans="1:9" ht="18" customHeight="1">
      <c r="A22356" s="458"/>
      <c r="B22356" s="302"/>
      <c r="C22356" s="325"/>
      <c r="D22356" s="325"/>
      <c r="E22356" s="46"/>
      <c r="F22356" s="130"/>
      <c r="G22356" s="86"/>
    </row>
    <row r="22357" spans="1:9" ht="18" customHeight="1">
      <c r="A22357" s="458" t="s">
        <v>4112</v>
      </c>
      <c r="B22357" s="302" t="s">
        <v>31</v>
      </c>
      <c r="C22357" s="325" t="s">
        <v>189</v>
      </c>
      <c r="D22357" s="325">
        <v>226.2</v>
      </c>
      <c r="E22357" s="46">
        <v>35500</v>
      </c>
      <c r="F22357" s="130">
        <f>E22357*D22357</f>
        <v>8030100</v>
      </c>
      <c r="G22357" s="86">
        <f>F22357</f>
        <v>8030100</v>
      </c>
      <c r="H22357" s="277" t="s">
        <v>2474</v>
      </c>
    </row>
    <row r="22358" spans="1:9" ht="18" customHeight="1">
      <c r="A22358" s="458"/>
      <c r="B22358" s="302"/>
      <c r="C22358" s="325"/>
      <c r="D22358" s="325"/>
      <c r="E22358" s="46"/>
      <c r="F22358" s="130"/>
      <c r="G22358" s="86"/>
    </row>
    <row r="22359" spans="1:9" ht="18" customHeight="1">
      <c r="A22359" s="458" t="s">
        <v>157</v>
      </c>
      <c r="B22359" s="302" t="s">
        <v>13</v>
      </c>
      <c r="C22359" s="325" t="s">
        <v>14</v>
      </c>
      <c r="D22359" s="325">
        <v>20</v>
      </c>
      <c r="E22359" s="46">
        <v>31000</v>
      </c>
      <c r="F22359" s="130">
        <f t="shared" si="354"/>
        <v>620000</v>
      </c>
      <c r="G22359" s="86">
        <f>SUM(F22359:F22360)</f>
        <v>2384350</v>
      </c>
    </row>
    <row r="22360" spans="1:9" ht="18" customHeight="1">
      <c r="A22360" s="458"/>
      <c r="B22360" s="302" t="s">
        <v>31</v>
      </c>
      <c r="C22360" s="325" t="s">
        <v>3361</v>
      </c>
      <c r="D22360" s="325">
        <v>49.7</v>
      </c>
      <c r="E22360" s="46">
        <v>35500</v>
      </c>
      <c r="F22360" s="130">
        <f t="shared" si="354"/>
        <v>1764350</v>
      </c>
      <c r="G22360" s="86"/>
    </row>
    <row r="22361" spans="1:9" ht="18" customHeight="1">
      <c r="A22361" s="458"/>
      <c r="B22361" s="302"/>
      <c r="C22361" s="325"/>
      <c r="D22361" s="325"/>
      <c r="E22361" s="46"/>
      <c r="F22361" s="130">
        <f t="shared" si="354"/>
        <v>0</v>
      </c>
      <c r="G22361" s="86"/>
    </row>
    <row r="22362" spans="1:9" ht="18" customHeight="1">
      <c r="A22362" s="302" t="s">
        <v>1589</v>
      </c>
      <c r="B22362" s="302" t="s">
        <v>23</v>
      </c>
      <c r="C22362" s="325" t="s">
        <v>206</v>
      </c>
      <c r="D22362" s="325">
        <v>1004</v>
      </c>
      <c r="E22362" s="46">
        <v>29000</v>
      </c>
      <c r="F22362" s="130">
        <f t="shared" si="354"/>
        <v>29116000</v>
      </c>
      <c r="G22362" s="86">
        <f>F22362</f>
        <v>29116000</v>
      </c>
      <c r="H22362" s="277" t="s">
        <v>2474</v>
      </c>
    </row>
    <row r="22363" spans="1:9" ht="18" customHeight="1">
      <c r="A22363" s="323"/>
      <c r="B22363" s="302"/>
      <c r="C22363" s="325"/>
      <c r="D22363" s="325"/>
      <c r="E22363" s="46"/>
      <c r="F22363" s="130">
        <f t="shared" si="354"/>
        <v>0</v>
      </c>
      <c r="G22363" s="69"/>
    </row>
    <row r="22364" spans="1:9" ht="18" customHeight="1">
      <c r="A22364" s="323" t="s">
        <v>61</v>
      </c>
      <c r="B22364" s="302" t="s">
        <v>13</v>
      </c>
      <c r="C22364" s="325" t="s">
        <v>1636</v>
      </c>
      <c r="D22364" s="325">
        <v>106.5</v>
      </c>
      <c r="E22364" s="46">
        <v>31000</v>
      </c>
      <c r="F22364" s="130">
        <f t="shared" si="354"/>
        <v>3301500</v>
      </c>
      <c r="G22364" s="86">
        <f>SUM(F22364:F22366)</f>
        <v>7021500</v>
      </c>
    </row>
    <row r="22365" spans="1:9" ht="18" customHeight="1">
      <c r="A22365" s="323"/>
      <c r="B22365" s="302" t="s">
        <v>13</v>
      </c>
      <c r="C22365" s="325" t="s">
        <v>15</v>
      </c>
      <c r="D22365" s="325">
        <v>100</v>
      </c>
      <c r="E22365" s="46">
        <v>31000</v>
      </c>
      <c r="F22365" s="130">
        <f t="shared" si="354"/>
        <v>3100000</v>
      </c>
      <c r="G22365" s="69"/>
    </row>
    <row r="22366" spans="1:9" ht="18" customHeight="1">
      <c r="A22366" s="323"/>
      <c r="B22366" s="302" t="s">
        <v>13</v>
      </c>
      <c r="C22366" s="325" t="s">
        <v>2594</v>
      </c>
      <c r="D22366" s="325">
        <v>20</v>
      </c>
      <c r="E22366" s="46">
        <v>31000</v>
      </c>
      <c r="F22366" s="130">
        <f t="shared" si="354"/>
        <v>620000</v>
      </c>
      <c r="G22366" s="69"/>
    </row>
    <row r="22367" spans="1:9" ht="18" customHeight="1">
      <c r="A22367" s="323"/>
      <c r="B22367" s="302"/>
      <c r="C22367" s="325"/>
      <c r="D22367" s="325"/>
      <c r="E22367" s="46"/>
      <c r="F22367" s="130">
        <f t="shared" si="354"/>
        <v>0</v>
      </c>
      <c r="G22367" s="69"/>
    </row>
    <row r="22368" spans="1:9" ht="18" customHeight="1">
      <c r="A22368" s="323" t="s">
        <v>2273</v>
      </c>
      <c r="B22368" s="302" t="s">
        <v>31</v>
      </c>
      <c r="C22368" s="325" t="s">
        <v>60</v>
      </c>
      <c r="D22368" s="325">
        <v>105.4</v>
      </c>
      <c r="E22368" s="46">
        <v>35500</v>
      </c>
      <c r="F22368" s="130">
        <f t="shared" si="354"/>
        <v>3741700</v>
      </c>
      <c r="G22368" s="86">
        <f>SUM(F22368:F22369)</f>
        <v>10871700</v>
      </c>
      <c r="H22368" s="277" t="s">
        <v>2474</v>
      </c>
      <c r="I22368" s="280" t="s">
        <v>2484</v>
      </c>
    </row>
    <row r="22369" spans="1:8" ht="18" customHeight="1">
      <c r="A22369" s="323"/>
      <c r="B22369" s="302" t="s">
        <v>13</v>
      </c>
      <c r="C22369" s="325" t="s">
        <v>335</v>
      </c>
      <c r="D22369" s="325">
        <v>230</v>
      </c>
      <c r="E22369" s="46">
        <v>31000</v>
      </c>
      <c r="F22369" s="130">
        <f t="shared" si="354"/>
        <v>7130000</v>
      </c>
      <c r="G22369" s="69"/>
    </row>
    <row r="22370" spans="1:8" ht="18" customHeight="1">
      <c r="A22370" s="323"/>
      <c r="B22370" s="302"/>
      <c r="C22370" s="325"/>
      <c r="D22370" s="325"/>
      <c r="E22370" s="46"/>
      <c r="F22370" s="130">
        <f t="shared" si="354"/>
        <v>0</v>
      </c>
      <c r="G22370" s="69"/>
    </row>
    <row r="22371" spans="1:8" ht="18" customHeight="1">
      <c r="A22371" s="323" t="s">
        <v>51</v>
      </c>
      <c r="B22371" s="302" t="s">
        <v>31</v>
      </c>
      <c r="C22371" s="325" t="s">
        <v>1797</v>
      </c>
      <c r="D22371" s="325">
        <v>211.5</v>
      </c>
      <c r="E22371" s="46">
        <v>32000</v>
      </c>
      <c r="F22371" s="130">
        <f t="shared" si="354"/>
        <v>6768000</v>
      </c>
      <c r="G22371" s="86">
        <f>SUM(F22371:F22372)</f>
        <v>11997250</v>
      </c>
      <c r="H22371" s="277" t="s">
        <v>2474</v>
      </c>
    </row>
    <row r="22372" spans="1:8" ht="18" customHeight="1">
      <c r="A22372" s="323"/>
      <c r="B22372" s="302" t="s">
        <v>13</v>
      </c>
      <c r="C22372" s="325" t="s">
        <v>78</v>
      </c>
      <c r="D22372" s="325">
        <v>160.9</v>
      </c>
      <c r="E22372" s="46">
        <v>32500</v>
      </c>
      <c r="F22372" s="130">
        <f>E22372*D22372</f>
        <v>5229250</v>
      </c>
      <c r="G22372" s="86"/>
    </row>
    <row r="22373" spans="1:8" ht="18" customHeight="1">
      <c r="A22373" s="323"/>
      <c r="B22373" s="302"/>
      <c r="C22373" s="325"/>
      <c r="D22373" s="325"/>
      <c r="E22373" s="46"/>
      <c r="F22373" s="130">
        <f t="shared" si="354"/>
        <v>0</v>
      </c>
      <c r="G22373" s="69"/>
    </row>
    <row r="22374" spans="1:8" ht="18" customHeight="1">
      <c r="A22374" s="323" t="s">
        <v>330</v>
      </c>
      <c r="B22374" s="302" t="s">
        <v>13</v>
      </c>
      <c r="C22374" s="325" t="s">
        <v>571</v>
      </c>
      <c r="D22374" s="325">
        <v>216.2</v>
      </c>
      <c r="E22374" s="46">
        <v>31000</v>
      </c>
      <c r="F22374" s="130">
        <f t="shared" si="354"/>
        <v>6702200</v>
      </c>
      <c r="G22374" s="86">
        <f>SUM(F22374:F22376)</f>
        <v>11752350</v>
      </c>
      <c r="H22374" s="277" t="s">
        <v>2474</v>
      </c>
    </row>
    <row r="22375" spans="1:8" ht="18" customHeight="1">
      <c r="A22375" s="323"/>
      <c r="B22375" s="302" t="s">
        <v>31</v>
      </c>
      <c r="C22375" s="325" t="s">
        <v>2358</v>
      </c>
      <c r="D22375" s="325">
        <v>37.299999999999997</v>
      </c>
      <c r="E22375" s="46">
        <v>35500</v>
      </c>
      <c r="F22375" s="130">
        <f t="shared" ref="F22375:F22448" si="355">E22375*D22375</f>
        <v>1324150</v>
      </c>
      <c r="G22375" s="69"/>
    </row>
    <row r="22376" spans="1:8" ht="18" customHeight="1">
      <c r="A22376" s="323"/>
      <c r="B22376" s="302" t="s">
        <v>31</v>
      </c>
      <c r="C22376" s="325" t="s">
        <v>483</v>
      </c>
      <c r="D22376" s="325">
        <v>103.5</v>
      </c>
      <c r="E22376" s="46">
        <v>36000</v>
      </c>
      <c r="F22376" s="130">
        <f t="shared" si="355"/>
        <v>3726000</v>
      </c>
      <c r="G22376" s="69"/>
    </row>
    <row r="22377" spans="1:8" ht="18" customHeight="1">
      <c r="A22377" s="323"/>
      <c r="B22377" s="302"/>
      <c r="C22377" s="325"/>
      <c r="D22377" s="325"/>
      <c r="E22377" s="46"/>
      <c r="F22377" s="130">
        <f t="shared" si="355"/>
        <v>0</v>
      </c>
      <c r="G22377" s="69"/>
    </row>
    <row r="22378" spans="1:8" ht="18" customHeight="1">
      <c r="A22378" s="323" t="s">
        <v>2287</v>
      </c>
      <c r="B22378" s="302" t="s">
        <v>13</v>
      </c>
      <c r="C22378" s="325" t="s">
        <v>449</v>
      </c>
      <c r="D22378" s="325">
        <v>172.8</v>
      </c>
      <c r="E22378" s="46">
        <v>32500</v>
      </c>
      <c r="F22378" s="130">
        <f t="shared" si="355"/>
        <v>5616000</v>
      </c>
      <c r="G22378" s="86">
        <f>F22378</f>
        <v>5616000</v>
      </c>
      <c r="H22378" s="277" t="s">
        <v>2474</v>
      </c>
    </row>
    <row r="22379" spans="1:8" ht="18" customHeight="1">
      <c r="A22379" s="323"/>
      <c r="B22379" s="302"/>
      <c r="C22379" s="325"/>
      <c r="D22379" s="325"/>
      <c r="E22379" s="46"/>
      <c r="F22379" s="130">
        <f t="shared" si="355"/>
        <v>0</v>
      </c>
      <c r="G22379" s="69"/>
    </row>
    <row r="22380" spans="1:8" ht="18" customHeight="1">
      <c r="A22380" s="323" t="s">
        <v>1843</v>
      </c>
      <c r="B22380" s="302" t="s">
        <v>13</v>
      </c>
      <c r="C22380" s="325" t="s">
        <v>891</v>
      </c>
      <c r="D22380" s="325">
        <f>600+121.5</f>
        <v>721.5</v>
      </c>
      <c r="E22380" s="46">
        <v>31500</v>
      </c>
      <c r="F22380" s="130">
        <f t="shared" si="355"/>
        <v>22727250</v>
      </c>
      <c r="G22380" s="86">
        <f>SUM(F22380:F22385)</f>
        <v>62018200</v>
      </c>
      <c r="H22380" s="277" t="s">
        <v>2474</v>
      </c>
    </row>
    <row r="22381" spans="1:8" ht="18" customHeight="1">
      <c r="A22381" s="323"/>
      <c r="B22381" s="302" t="s">
        <v>13</v>
      </c>
      <c r="C22381" s="325" t="s">
        <v>768</v>
      </c>
      <c r="D22381" s="325">
        <v>450</v>
      </c>
      <c r="E22381" s="46">
        <v>31500</v>
      </c>
      <c r="F22381" s="130">
        <f>E22381*D22381</f>
        <v>14175000</v>
      </c>
      <c r="G22381" s="69"/>
    </row>
    <row r="22382" spans="1:8" ht="18" customHeight="1">
      <c r="A22382" s="323"/>
      <c r="B22382" s="302" t="s">
        <v>31</v>
      </c>
      <c r="C22382" s="325" t="s">
        <v>1091</v>
      </c>
      <c r="D22382" s="325">
        <v>360</v>
      </c>
      <c r="E22382" s="46">
        <v>35500</v>
      </c>
      <c r="F22382" s="130">
        <f t="shared" si="355"/>
        <v>12780000</v>
      </c>
      <c r="G22382" s="69"/>
    </row>
    <row r="22383" spans="1:8" ht="18" customHeight="1">
      <c r="A22383" s="323"/>
      <c r="B22383" s="302" t="s">
        <v>23</v>
      </c>
      <c r="C22383" s="325" t="s">
        <v>92</v>
      </c>
      <c r="D22383" s="325">
        <v>204.4</v>
      </c>
      <c r="E22383" s="46">
        <v>35500</v>
      </c>
      <c r="F22383" s="130">
        <f t="shared" si="355"/>
        <v>7256200</v>
      </c>
      <c r="G22383" s="69"/>
    </row>
    <row r="22384" spans="1:8" ht="18" customHeight="1">
      <c r="A22384" s="323"/>
      <c r="B22384" s="302" t="s">
        <v>23</v>
      </c>
      <c r="C22384" s="325" t="s">
        <v>4111</v>
      </c>
      <c r="D22384" s="325">
        <v>105.8</v>
      </c>
      <c r="E22384" s="46">
        <v>32500</v>
      </c>
      <c r="F22384" s="130">
        <f t="shared" si="355"/>
        <v>3438500</v>
      </c>
      <c r="G22384" s="69"/>
    </row>
    <row r="22385" spans="1:8" ht="18" customHeight="1">
      <c r="A22385" s="323"/>
      <c r="B22385" s="302" t="s">
        <v>23</v>
      </c>
      <c r="C22385" s="325" t="s">
        <v>2361</v>
      </c>
      <c r="D22385" s="325">
        <v>50.5</v>
      </c>
      <c r="E22385" s="46">
        <v>32500</v>
      </c>
      <c r="F22385" s="130">
        <f t="shared" si="355"/>
        <v>1641250</v>
      </c>
      <c r="G22385" s="69"/>
    </row>
    <row r="22386" spans="1:8" ht="18" customHeight="1">
      <c r="A22386" s="323"/>
      <c r="B22386" s="302"/>
      <c r="C22386" s="325"/>
      <c r="D22386" s="325"/>
      <c r="E22386" s="46"/>
      <c r="F22386" s="130">
        <f t="shared" si="355"/>
        <v>0</v>
      </c>
      <c r="G22386" s="69"/>
    </row>
    <row r="22387" spans="1:8" ht="18" customHeight="1">
      <c r="A22387" s="323" t="s">
        <v>523</v>
      </c>
      <c r="B22387" s="302" t="s">
        <v>31</v>
      </c>
      <c r="C22387" s="325" t="s">
        <v>919</v>
      </c>
      <c r="D22387" s="325">
        <v>75.5</v>
      </c>
      <c r="E22387" s="46">
        <v>35500</v>
      </c>
      <c r="F22387" s="130">
        <f t="shared" si="355"/>
        <v>2680250</v>
      </c>
      <c r="G22387" s="86">
        <f>SUM(F22387:F22388)</f>
        <v>3162650</v>
      </c>
      <c r="H22387" s="277" t="s">
        <v>2474</v>
      </c>
    </row>
    <row r="22388" spans="1:8" ht="18" customHeight="1">
      <c r="A22388" s="323"/>
      <c r="B22388" s="302" t="s">
        <v>31</v>
      </c>
      <c r="C22388" s="325" t="s">
        <v>671</v>
      </c>
      <c r="D22388" s="325">
        <v>13.4</v>
      </c>
      <c r="E22388" s="46">
        <v>36000</v>
      </c>
      <c r="F22388" s="130">
        <f t="shared" si="355"/>
        <v>482400</v>
      </c>
      <c r="G22388" s="69"/>
    </row>
    <row r="22389" spans="1:8" ht="18" customHeight="1">
      <c r="A22389" s="323"/>
      <c r="B22389" s="302"/>
      <c r="C22389" s="325"/>
      <c r="D22389" s="325"/>
      <c r="E22389" s="46"/>
      <c r="F22389" s="130">
        <f t="shared" si="355"/>
        <v>0</v>
      </c>
      <c r="G22389" s="69"/>
    </row>
    <row r="22390" spans="1:8" ht="18" customHeight="1">
      <c r="A22390" s="458" t="s">
        <v>2436</v>
      </c>
      <c r="B22390" s="302" t="s">
        <v>31</v>
      </c>
      <c r="C22390" s="325" t="s">
        <v>805</v>
      </c>
      <c r="D22390" s="325">
        <v>125</v>
      </c>
      <c r="E22390" s="46">
        <v>36500</v>
      </c>
      <c r="F22390" s="130">
        <f t="shared" si="355"/>
        <v>4562500</v>
      </c>
      <c r="G22390" s="86">
        <f>F22390</f>
        <v>4562500</v>
      </c>
      <c r="H22390" s="277" t="s">
        <v>2474</v>
      </c>
    </row>
    <row r="22391" spans="1:8" ht="18" customHeight="1">
      <c r="A22391" s="323"/>
      <c r="B22391" s="302"/>
      <c r="C22391" s="325"/>
      <c r="D22391" s="325"/>
      <c r="E22391" s="46"/>
      <c r="F22391" s="130">
        <f t="shared" si="355"/>
        <v>0</v>
      </c>
      <c r="G22391" s="69"/>
    </row>
    <row r="22392" spans="1:8" ht="18" customHeight="1">
      <c r="A22392" s="323" t="s">
        <v>203</v>
      </c>
      <c r="B22392" s="302" t="s">
        <v>31</v>
      </c>
      <c r="C22392" s="325" t="s">
        <v>381</v>
      </c>
      <c r="D22392" s="325">
        <v>108</v>
      </c>
      <c r="E22392" s="46">
        <v>35000</v>
      </c>
      <c r="F22392" s="130">
        <f t="shared" si="355"/>
        <v>3780000</v>
      </c>
      <c r="G22392" s="86">
        <f>F22392</f>
        <v>3780000</v>
      </c>
      <c r="H22392" s="277" t="s">
        <v>2474</v>
      </c>
    </row>
    <row r="22393" spans="1:8" ht="18" customHeight="1">
      <c r="A22393" s="323"/>
      <c r="B22393" s="302"/>
      <c r="C22393" s="325"/>
      <c r="D22393" s="325"/>
      <c r="E22393" s="46"/>
      <c r="F22393" s="130">
        <f t="shared" si="355"/>
        <v>0</v>
      </c>
      <c r="G22393" s="69"/>
    </row>
    <row r="22394" spans="1:8" ht="18" customHeight="1">
      <c r="A22394" s="323" t="s">
        <v>4108</v>
      </c>
      <c r="B22394" s="444" t="s">
        <v>4071</v>
      </c>
      <c r="C22394" s="482" t="s">
        <v>4068</v>
      </c>
      <c r="D22394" s="482">
        <v>103</v>
      </c>
      <c r="E22394" s="116">
        <v>48000</v>
      </c>
      <c r="F22394" s="131">
        <f t="shared" si="355"/>
        <v>4944000</v>
      </c>
      <c r="G22394" s="86">
        <f>F22394</f>
        <v>4944000</v>
      </c>
      <c r="H22394" s="277" t="s">
        <v>2474</v>
      </c>
    </row>
    <row r="22395" spans="1:8" ht="18" customHeight="1">
      <c r="A22395" s="323"/>
      <c r="B22395" s="302"/>
      <c r="C22395" s="325"/>
      <c r="D22395" s="325"/>
      <c r="E22395" s="46"/>
      <c r="F22395" s="130">
        <f t="shared" si="355"/>
        <v>0</v>
      </c>
      <c r="G22395" s="69"/>
    </row>
    <row r="22396" spans="1:8" ht="18" customHeight="1">
      <c r="A22396" s="323" t="s">
        <v>2463</v>
      </c>
      <c r="B22396" s="302" t="s">
        <v>31</v>
      </c>
      <c r="C22396" s="325" t="s">
        <v>3671</v>
      </c>
      <c r="D22396" s="325">
        <v>33.6</v>
      </c>
      <c r="E22396" s="46">
        <v>35500</v>
      </c>
      <c r="F22396" s="130">
        <f t="shared" si="355"/>
        <v>1192800</v>
      </c>
      <c r="G22396" s="86">
        <f>F22396</f>
        <v>1192800</v>
      </c>
      <c r="H22396" s="277" t="s">
        <v>2474</v>
      </c>
    </row>
    <row r="22397" spans="1:8" ht="18" customHeight="1">
      <c r="A22397" s="323"/>
      <c r="B22397" s="302"/>
      <c r="C22397" s="325"/>
      <c r="D22397" s="325"/>
      <c r="E22397" s="46"/>
      <c r="F22397" s="130">
        <f t="shared" si="355"/>
        <v>0</v>
      </c>
      <c r="G22397" s="69"/>
    </row>
    <row r="22398" spans="1:8" ht="18" customHeight="1">
      <c r="A22398" s="323" t="s">
        <v>63</v>
      </c>
      <c r="B22398" s="302" t="s">
        <v>31</v>
      </c>
      <c r="C22398" s="325" t="s">
        <v>419</v>
      </c>
      <c r="D22398" s="325">
        <v>411.6</v>
      </c>
      <c r="E22398" s="46">
        <v>37000</v>
      </c>
      <c r="F22398" s="130">
        <f t="shared" si="355"/>
        <v>15229200</v>
      </c>
      <c r="G22398" s="86">
        <f>F22398</f>
        <v>15229200</v>
      </c>
      <c r="H22398" s="277" t="s">
        <v>2474</v>
      </c>
    </row>
    <row r="22399" spans="1:8" ht="18" customHeight="1">
      <c r="A22399" s="323"/>
      <c r="B22399" s="302"/>
      <c r="C22399" s="325"/>
      <c r="D22399" s="325"/>
      <c r="E22399" s="46"/>
      <c r="F22399" s="130">
        <f t="shared" si="355"/>
        <v>0</v>
      </c>
      <c r="G22399" s="69"/>
    </row>
    <row r="22400" spans="1:8" ht="18" customHeight="1">
      <c r="A22400" s="323" t="s">
        <v>566</v>
      </c>
      <c r="B22400" s="302" t="s">
        <v>2608</v>
      </c>
      <c r="C22400" s="325" t="s">
        <v>1702</v>
      </c>
      <c r="D22400" s="325">
        <v>149.4</v>
      </c>
      <c r="E22400" s="46">
        <v>35000</v>
      </c>
      <c r="F22400" s="130">
        <f t="shared" si="355"/>
        <v>5229000</v>
      </c>
      <c r="G22400" s="86">
        <f>SUM(F22400:F22401)</f>
        <v>8795500</v>
      </c>
      <c r="H22400" s="277" t="s">
        <v>2474</v>
      </c>
    </row>
    <row r="22401" spans="1:8" ht="18" customHeight="1">
      <c r="A22401" s="323"/>
      <c r="B22401" s="302" t="s">
        <v>2608</v>
      </c>
      <c r="C22401" s="325" t="s">
        <v>3022</v>
      </c>
      <c r="D22401" s="325">
        <v>101.9</v>
      </c>
      <c r="E22401" s="46">
        <v>35000</v>
      </c>
      <c r="F22401" s="130">
        <f t="shared" si="355"/>
        <v>3566500</v>
      </c>
      <c r="G22401" s="69"/>
    </row>
    <row r="22402" spans="1:8" ht="18" customHeight="1">
      <c r="A22402" s="323"/>
      <c r="B22402" s="302"/>
      <c r="C22402" s="325"/>
      <c r="D22402" s="325"/>
      <c r="E22402" s="46"/>
      <c r="F22402" s="130">
        <f t="shared" si="355"/>
        <v>0</v>
      </c>
      <c r="G22402" s="69"/>
    </row>
    <row r="22403" spans="1:8" ht="18" customHeight="1">
      <c r="A22403" s="323" t="s">
        <v>2315</v>
      </c>
      <c r="B22403" s="302" t="s">
        <v>31</v>
      </c>
      <c r="C22403" s="325" t="s">
        <v>4109</v>
      </c>
      <c r="D22403" s="325">
        <v>211.4</v>
      </c>
      <c r="E22403" s="46">
        <v>35000</v>
      </c>
      <c r="F22403" s="130">
        <f t="shared" si="355"/>
        <v>7399000</v>
      </c>
      <c r="G22403" s="86">
        <f>SUM(F22403:F22404)</f>
        <v>14353500</v>
      </c>
      <c r="H22403" s="277" t="s">
        <v>2474</v>
      </c>
    </row>
    <row r="22404" spans="1:8" ht="18" customHeight="1">
      <c r="A22404" s="323"/>
      <c r="B22404" s="302" t="s">
        <v>31</v>
      </c>
      <c r="C22404" s="325" t="s">
        <v>1341</v>
      </c>
      <c r="D22404" s="325">
        <v>198.7</v>
      </c>
      <c r="E22404" s="46">
        <v>35000</v>
      </c>
      <c r="F22404" s="130">
        <f t="shared" si="355"/>
        <v>6954500</v>
      </c>
      <c r="G22404" s="69"/>
    </row>
    <row r="22405" spans="1:8" ht="18" customHeight="1">
      <c r="A22405" s="323"/>
      <c r="B22405" s="302"/>
      <c r="C22405" s="325"/>
      <c r="D22405" s="325"/>
      <c r="E22405" s="46"/>
      <c r="F22405" s="130">
        <f t="shared" si="355"/>
        <v>0</v>
      </c>
      <c r="G22405" s="69"/>
    </row>
    <row r="22406" spans="1:8" ht="18" customHeight="1">
      <c r="A22406" s="323" t="s">
        <v>316</v>
      </c>
      <c r="B22406" s="302" t="s">
        <v>13</v>
      </c>
      <c r="C22406" s="325" t="s">
        <v>1227</v>
      </c>
      <c r="D22406" s="325">
        <v>107</v>
      </c>
      <c r="E22406" s="46">
        <v>31000</v>
      </c>
      <c r="F22406" s="130">
        <f t="shared" si="355"/>
        <v>3317000</v>
      </c>
      <c r="G22406" s="86">
        <f>SUM(F22406:F22407)</f>
        <v>15179600</v>
      </c>
      <c r="H22406" s="277" t="s">
        <v>2474</v>
      </c>
    </row>
    <row r="22407" spans="1:8" ht="18" customHeight="1">
      <c r="A22407" s="323"/>
      <c r="B22407" s="302" t="s">
        <v>31</v>
      </c>
      <c r="C22407" s="325" t="s">
        <v>1459</v>
      </c>
      <c r="D22407" s="325">
        <v>348.9</v>
      </c>
      <c r="E22407" s="46">
        <v>34000</v>
      </c>
      <c r="F22407" s="130">
        <f t="shared" si="355"/>
        <v>11862600</v>
      </c>
      <c r="G22407" s="69"/>
    </row>
    <row r="22408" spans="1:8" ht="18" customHeight="1">
      <c r="A22408" s="323"/>
      <c r="B22408" s="302"/>
      <c r="C22408" s="325"/>
      <c r="D22408" s="325"/>
      <c r="E22408" s="46"/>
      <c r="F22408" s="130">
        <f t="shared" si="355"/>
        <v>0</v>
      </c>
      <c r="G22408" s="69"/>
    </row>
    <row r="22409" spans="1:8" ht="18" customHeight="1">
      <c r="A22409" s="323" t="s">
        <v>193</v>
      </c>
      <c r="B22409" s="302" t="s">
        <v>13</v>
      </c>
      <c r="C22409" s="325" t="s">
        <v>2317</v>
      </c>
      <c r="D22409" s="325">
        <v>15</v>
      </c>
      <c r="E22409" s="46">
        <v>32500</v>
      </c>
      <c r="F22409" s="130">
        <f t="shared" si="355"/>
        <v>487500</v>
      </c>
      <c r="G22409" s="86">
        <f>F22409</f>
        <v>487500</v>
      </c>
      <c r="H22409" s="277" t="s">
        <v>2474</v>
      </c>
    </row>
    <row r="22410" spans="1:8" ht="18" customHeight="1">
      <c r="A22410" s="323"/>
      <c r="B22410" s="302"/>
      <c r="C22410" s="325"/>
      <c r="D22410" s="325"/>
      <c r="E22410" s="46"/>
      <c r="F22410" s="130">
        <f t="shared" si="355"/>
        <v>0</v>
      </c>
      <c r="G22410" s="69"/>
    </row>
    <row r="22411" spans="1:8" ht="18" customHeight="1">
      <c r="A22411" s="323" t="s">
        <v>93</v>
      </c>
      <c r="B22411" s="302" t="s">
        <v>13</v>
      </c>
      <c r="C22411" s="325" t="s">
        <v>4110</v>
      </c>
      <c r="D22411" s="325">
        <v>23.5</v>
      </c>
      <c r="E22411" s="46">
        <v>31000</v>
      </c>
      <c r="F22411" s="130">
        <f t="shared" si="355"/>
        <v>728500</v>
      </c>
      <c r="G22411" s="86">
        <f>SUM(F22411:F22412)</f>
        <v>8689300</v>
      </c>
      <c r="H22411" s="277" t="s">
        <v>2474</v>
      </c>
    </row>
    <row r="22412" spans="1:8" ht="18" customHeight="1">
      <c r="A22412" s="323"/>
      <c r="B22412" s="302" t="s">
        <v>13</v>
      </c>
      <c r="C22412" s="325" t="s">
        <v>450</v>
      </c>
      <c r="D22412" s="325">
        <v>256.8</v>
      </c>
      <c r="E22412" s="46">
        <v>31000</v>
      </c>
      <c r="F22412" s="130">
        <f t="shared" si="355"/>
        <v>7960800</v>
      </c>
      <c r="G22412" s="69"/>
    </row>
    <row r="22413" spans="1:8" ht="18" customHeight="1">
      <c r="A22413" s="323"/>
      <c r="B22413" s="302"/>
      <c r="C22413" s="325"/>
      <c r="D22413" s="325"/>
      <c r="E22413" s="46"/>
      <c r="F22413" s="130">
        <f t="shared" si="355"/>
        <v>0</v>
      </c>
      <c r="G22413" s="69"/>
    </row>
    <row r="22414" spans="1:8" ht="18" customHeight="1">
      <c r="A22414" s="323" t="s">
        <v>3913</v>
      </c>
      <c r="B22414" s="302" t="s">
        <v>13</v>
      </c>
      <c r="C22414" s="325" t="s">
        <v>283</v>
      </c>
      <c r="D22414" s="325">
        <v>200</v>
      </c>
      <c r="E22414" s="46">
        <v>31000</v>
      </c>
      <c r="F22414" s="130">
        <f t="shared" si="355"/>
        <v>6200000</v>
      </c>
      <c r="G22414" s="86">
        <f>SUM(F22414:F22418)</f>
        <v>33287700</v>
      </c>
      <c r="H22414" s="277" t="s">
        <v>2474</v>
      </c>
    </row>
    <row r="22415" spans="1:8" ht="18" customHeight="1">
      <c r="A22415" s="323"/>
      <c r="B22415" s="302" t="s">
        <v>13</v>
      </c>
      <c r="C22415" s="325" t="s">
        <v>284</v>
      </c>
      <c r="D22415" s="325">
        <v>300</v>
      </c>
      <c r="E22415" s="46">
        <v>31000</v>
      </c>
      <c r="F22415" s="130">
        <f t="shared" si="355"/>
        <v>9300000</v>
      </c>
      <c r="G22415" s="69"/>
    </row>
    <row r="22416" spans="1:8" ht="18" customHeight="1">
      <c r="A22416" s="323"/>
      <c r="B22416" s="302" t="s">
        <v>13</v>
      </c>
      <c r="C22416" s="325" t="s">
        <v>1236</v>
      </c>
      <c r="D22416" s="325">
        <v>50</v>
      </c>
      <c r="E22416" s="46">
        <v>31000</v>
      </c>
      <c r="F22416" s="130">
        <f t="shared" si="355"/>
        <v>1550000</v>
      </c>
      <c r="G22416" s="69"/>
    </row>
    <row r="22417" spans="1:8" ht="18" customHeight="1">
      <c r="A22417" s="323"/>
      <c r="B22417" s="302" t="s">
        <v>790</v>
      </c>
      <c r="C22417" s="325" t="s">
        <v>4113</v>
      </c>
      <c r="D22417" s="325">
        <v>417.4</v>
      </c>
      <c r="E22417" s="46">
        <v>35500</v>
      </c>
      <c r="F22417" s="130">
        <f t="shared" si="355"/>
        <v>14817700</v>
      </c>
      <c r="G22417" s="69"/>
    </row>
    <row r="22418" spans="1:8" ht="18" customHeight="1">
      <c r="A22418" s="533"/>
      <c r="B22418" s="440" t="s">
        <v>790</v>
      </c>
      <c r="C22418" s="382" t="s">
        <v>4114</v>
      </c>
      <c r="D22418" s="382">
        <v>40</v>
      </c>
      <c r="E22418" s="59">
        <v>35500</v>
      </c>
      <c r="F22418" s="132">
        <f t="shared" si="355"/>
        <v>1420000</v>
      </c>
      <c r="G22418" s="92"/>
    </row>
    <row r="22419" spans="1:8" ht="18" customHeight="1">
      <c r="A22419" s="526"/>
      <c r="B22419" s="435"/>
      <c r="C22419" s="484"/>
      <c r="D22419" s="484"/>
      <c r="E22419" s="113"/>
      <c r="F22419" s="126"/>
      <c r="G22419" s="9"/>
    </row>
    <row r="22420" spans="1:8" ht="18" customHeight="1">
      <c r="A22420" s="537">
        <v>42601</v>
      </c>
      <c r="B22420" s="355"/>
      <c r="C22420" s="491" t="s">
        <v>398</v>
      </c>
      <c r="D22420" s="525"/>
      <c r="F22420" s="127"/>
    </row>
    <row r="22421" spans="1:8" ht="18" customHeight="1">
      <c r="A22421" s="531" t="s">
        <v>3125</v>
      </c>
      <c r="B22421" s="436" t="s">
        <v>134</v>
      </c>
      <c r="C22421" s="494" t="s">
        <v>152</v>
      </c>
      <c r="D22421" s="527">
        <f>SUM(D22422:D22532)</f>
        <v>11236.999999999998</v>
      </c>
      <c r="E22421" s="166"/>
      <c r="F22421" s="166">
        <f>SUM(F22422:F22532)</f>
        <v>374167700</v>
      </c>
      <c r="G22421" s="166">
        <f>SUM(G22422:G22532)</f>
        <v>374167700</v>
      </c>
    </row>
    <row r="22422" spans="1:8" ht="18" customHeight="1">
      <c r="A22422" s="532" t="s">
        <v>2201</v>
      </c>
      <c r="B22422" s="437" t="s">
        <v>1734</v>
      </c>
      <c r="C22422" s="487" t="s">
        <v>1738</v>
      </c>
      <c r="D22422" s="487">
        <v>102.7</v>
      </c>
      <c r="E22422" s="42">
        <v>40000</v>
      </c>
      <c r="F22422" s="142">
        <f t="shared" si="355"/>
        <v>4108000</v>
      </c>
      <c r="G22422" s="85">
        <f>SUM(F22422:F22423)</f>
        <v>8868000</v>
      </c>
      <c r="H22422" s="277" t="s">
        <v>2474</v>
      </c>
    </row>
    <row r="22423" spans="1:8" ht="18" customHeight="1">
      <c r="A22423" s="323"/>
      <c r="B22423" s="444" t="s">
        <v>1734</v>
      </c>
      <c r="C22423" s="482" t="s">
        <v>925</v>
      </c>
      <c r="D22423" s="482">
        <v>119</v>
      </c>
      <c r="E22423" s="116">
        <v>40000</v>
      </c>
      <c r="F22423" s="131">
        <f t="shared" si="355"/>
        <v>4760000</v>
      </c>
      <c r="G22423" s="69"/>
    </row>
    <row r="22424" spans="1:8" ht="18" customHeight="1">
      <c r="A22424" s="323"/>
      <c r="B22424" s="302"/>
      <c r="C22424" s="325"/>
      <c r="D22424" s="325"/>
      <c r="E22424" s="46"/>
      <c r="F22424" s="130">
        <f t="shared" si="355"/>
        <v>0</v>
      </c>
      <c r="G22424" s="69"/>
    </row>
    <row r="22425" spans="1:8" ht="18" customHeight="1">
      <c r="A22425" s="323" t="s">
        <v>2718</v>
      </c>
      <c r="B22425" s="302" t="s">
        <v>13</v>
      </c>
      <c r="C22425" s="325" t="s">
        <v>60</v>
      </c>
      <c r="D22425" s="325">
        <v>50</v>
      </c>
      <c r="E22425" s="46">
        <v>31000</v>
      </c>
      <c r="F22425" s="130">
        <f t="shared" si="355"/>
        <v>1550000</v>
      </c>
      <c r="G22425" s="86">
        <f>F22425</f>
        <v>1550000</v>
      </c>
    </row>
    <row r="22426" spans="1:8" ht="18" customHeight="1">
      <c r="A22426" s="323"/>
      <c r="B22426" s="302"/>
      <c r="C22426" s="325"/>
      <c r="D22426" s="325"/>
      <c r="E22426" s="46"/>
      <c r="F22426" s="130">
        <f t="shared" si="355"/>
        <v>0</v>
      </c>
      <c r="G22426" s="69"/>
    </row>
    <row r="22427" spans="1:8" ht="18" customHeight="1">
      <c r="A22427" s="323" t="s">
        <v>537</v>
      </c>
      <c r="B22427" s="302" t="s">
        <v>31</v>
      </c>
      <c r="C22427" s="325" t="s">
        <v>186</v>
      </c>
      <c r="D22427" s="325">
        <v>57.2</v>
      </c>
      <c r="E22427" s="46">
        <v>35500</v>
      </c>
      <c r="F22427" s="130">
        <f t="shared" si="355"/>
        <v>2030600</v>
      </c>
      <c r="G22427" s="86">
        <f>SUM(F22427:F22429)</f>
        <v>5467000</v>
      </c>
    </row>
    <row r="22428" spans="1:8" ht="18" customHeight="1">
      <c r="A22428" s="323"/>
      <c r="B22428" s="302" t="s">
        <v>31</v>
      </c>
      <c r="C22428" s="325" t="s">
        <v>255</v>
      </c>
      <c r="D22428" s="325">
        <v>47.5</v>
      </c>
      <c r="E22428" s="46">
        <v>35500</v>
      </c>
      <c r="F22428" s="130">
        <f t="shared" si="355"/>
        <v>1686250</v>
      </c>
      <c r="G22428" s="69"/>
    </row>
    <row r="22429" spans="1:8" ht="18" customHeight="1">
      <c r="A22429" s="323"/>
      <c r="B22429" s="302" t="s">
        <v>31</v>
      </c>
      <c r="C22429" s="325" t="s">
        <v>158</v>
      </c>
      <c r="D22429" s="325">
        <v>49.3</v>
      </c>
      <c r="E22429" s="46">
        <v>35500</v>
      </c>
      <c r="F22429" s="130">
        <f t="shared" si="355"/>
        <v>1750150</v>
      </c>
      <c r="G22429" s="69"/>
    </row>
    <row r="22430" spans="1:8" ht="18" customHeight="1">
      <c r="A22430" s="323"/>
      <c r="B22430" s="302"/>
      <c r="C22430" s="325"/>
      <c r="D22430" s="325"/>
      <c r="E22430" s="46"/>
      <c r="F22430" s="130">
        <f t="shared" si="355"/>
        <v>0</v>
      </c>
      <c r="G22430" s="69"/>
    </row>
    <row r="22431" spans="1:8" ht="18" customHeight="1">
      <c r="A22431" s="323" t="s">
        <v>2141</v>
      </c>
      <c r="B22431" s="302" t="s">
        <v>13</v>
      </c>
      <c r="C22431" s="325" t="s">
        <v>75</v>
      </c>
      <c r="D22431" s="325">
        <v>50</v>
      </c>
      <c r="E22431" s="46">
        <v>31000</v>
      </c>
      <c r="F22431" s="130">
        <f t="shared" si="355"/>
        <v>1550000</v>
      </c>
      <c r="G22431" s="86">
        <f>F22431</f>
        <v>1550000</v>
      </c>
    </row>
    <row r="22432" spans="1:8" ht="18" customHeight="1">
      <c r="A22432" s="323"/>
      <c r="B22432" s="302"/>
      <c r="C22432" s="325"/>
      <c r="D22432" s="325"/>
      <c r="E22432" s="46"/>
      <c r="F22432" s="130">
        <f t="shared" si="355"/>
        <v>0</v>
      </c>
      <c r="G22432" s="69"/>
    </row>
    <row r="22433" spans="1:9" ht="18" customHeight="1">
      <c r="A22433" s="323" t="s">
        <v>12</v>
      </c>
      <c r="B22433" s="302" t="s">
        <v>31</v>
      </c>
      <c r="C22433" s="325" t="s">
        <v>189</v>
      </c>
      <c r="D22433" s="325">
        <v>74.400000000000006</v>
      </c>
      <c r="E22433" s="46">
        <v>35500</v>
      </c>
      <c r="F22433" s="130">
        <f t="shared" si="355"/>
        <v>2641200</v>
      </c>
      <c r="G22433" s="86">
        <f>F22433</f>
        <v>2641200</v>
      </c>
    </row>
    <row r="22434" spans="1:9" ht="18" customHeight="1">
      <c r="A22434" s="323"/>
      <c r="B22434" s="302"/>
      <c r="C22434" s="325"/>
      <c r="D22434" s="325"/>
      <c r="E22434" s="46"/>
      <c r="F22434" s="130">
        <f t="shared" si="355"/>
        <v>0</v>
      </c>
      <c r="G22434" s="69"/>
    </row>
    <row r="22435" spans="1:9" ht="18" customHeight="1">
      <c r="A22435" s="323" t="s">
        <v>4117</v>
      </c>
      <c r="B22435" s="302" t="s">
        <v>31</v>
      </c>
      <c r="C22435" s="325" t="s">
        <v>279</v>
      </c>
      <c r="D22435" s="325">
        <v>500</v>
      </c>
      <c r="E22435" s="46">
        <v>30500</v>
      </c>
      <c r="F22435" s="130">
        <f t="shared" si="355"/>
        <v>15250000</v>
      </c>
      <c r="G22435" s="86">
        <f>F22435</f>
        <v>15250000</v>
      </c>
    </row>
    <row r="22436" spans="1:9" ht="18" customHeight="1">
      <c r="A22436" s="323"/>
      <c r="B22436" s="302"/>
      <c r="C22436" s="325"/>
      <c r="D22436" s="325"/>
      <c r="E22436" s="46"/>
      <c r="F22436" s="130">
        <f t="shared" si="355"/>
        <v>0</v>
      </c>
      <c r="G22436" s="69"/>
    </row>
    <row r="22437" spans="1:9" ht="18" customHeight="1">
      <c r="A22437" s="323" t="s">
        <v>789</v>
      </c>
      <c r="B22437" s="302" t="s">
        <v>31</v>
      </c>
      <c r="C22437" s="325" t="s">
        <v>1413</v>
      </c>
      <c r="D22437" s="325">
        <v>291</v>
      </c>
      <c r="E22437" s="46">
        <v>37000</v>
      </c>
      <c r="F22437" s="130">
        <f t="shared" si="355"/>
        <v>10767000</v>
      </c>
      <c r="G22437" s="86">
        <f>F22437</f>
        <v>10767000</v>
      </c>
      <c r="H22437" s="277" t="s">
        <v>2474</v>
      </c>
    </row>
    <row r="22438" spans="1:9" ht="18" customHeight="1">
      <c r="A22438" s="323"/>
      <c r="B22438" s="302"/>
      <c r="C22438" s="325"/>
      <c r="D22438" s="325"/>
      <c r="E22438" s="46"/>
      <c r="F22438" s="130">
        <f t="shared" si="355"/>
        <v>0</v>
      </c>
      <c r="G22438" s="69"/>
    </row>
    <row r="22439" spans="1:9" ht="18" customHeight="1">
      <c r="A22439" s="609" t="s">
        <v>3728</v>
      </c>
      <c r="B22439" s="302" t="s">
        <v>13</v>
      </c>
      <c r="C22439" s="325" t="s">
        <v>1132</v>
      </c>
      <c r="D22439" s="325">
        <v>59</v>
      </c>
      <c r="E22439" s="46">
        <v>31000</v>
      </c>
      <c r="F22439" s="130">
        <f>E22439*D22439</f>
        <v>1829000</v>
      </c>
      <c r="G22439" s="86">
        <f>SUM(F22439:F22440)</f>
        <v>6382900</v>
      </c>
    </row>
    <row r="22440" spans="1:9" ht="18" customHeight="1">
      <c r="A22440" s="323"/>
      <c r="B22440" s="302" t="s">
        <v>13</v>
      </c>
      <c r="C22440" s="325" t="s">
        <v>1082</v>
      </c>
      <c r="D22440" s="325">
        <v>146.9</v>
      </c>
      <c r="E22440" s="46">
        <v>31000</v>
      </c>
      <c r="F22440" s="130">
        <f>E22440*D22440</f>
        <v>4553900</v>
      </c>
      <c r="G22440" s="69"/>
    </row>
    <row r="22441" spans="1:9" ht="18" customHeight="1">
      <c r="A22441" s="323"/>
      <c r="B22441" s="302"/>
      <c r="C22441" s="325"/>
      <c r="D22441" s="325"/>
      <c r="E22441" s="46"/>
      <c r="F22441" s="130">
        <f t="shared" si="355"/>
        <v>0</v>
      </c>
      <c r="G22441" s="69"/>
    </row>
    <row r="22442" spans="1:9" ht="18" customHeight="1">
      <c r="A22442" s="323" t="s">
        <v>3092</v>
      </c>
      <c r="B22442" s="444" t="s">
        <v>16</v>
      </c>
      <c r="C22442" s="482" t="s">
        <v>4115</v>
      </c>
      <c r="D22442" s="482">
        <f>170+215.3</f>
        <v>385.3</v>
      </c>
      <c r="E22442" s="116">
        <v>38000</v>
      </c>
      <c r="F22442" s="131">
        <f t="shared" si="355"/>
        <v>14641400</v>
      </c>
      <c r="G22442" s="86">
        <f>F22442</f>
        <v>14641400</v>
      </c>
    </row>
    <row r="22443" spans="1:9" ht="18" customHeight="1">
      <c r="A22443" s="323"/>
      <c r="B22443" s="302"/>
      <c r="C22443" s="325"/>
      <c r="D22443" s="325"/>
      <c r="E22443" s="46"/>
      <c r="F22443" s="130">
        <f t="shared" si="355"/>
        <v>0</v>
      </c>
      <c r="G22443" s="69"/>
    </row>
    <row r="22444" spans="1:9" ht="18" customHeight="1">
      <c r="A22444" s="323" t="s">
        <v>2430</v>
      </c>
      <c r="B22444" s="302" t="s">
        <v>13</v>
      </c>
      <c r="C22444" s="325" t="s">
        <v>29</v>
      </c>
      <c r="D22444" s="325">
        <v>45.5</v>
      </c>
      <c r="E22444" s="46">
        <v>31000</v>
      </c>
      <c r="F22444" s="130">
        <f t="shared" si="355"/>
        <v>1410500</v>
      </c>
      <c r="G22444" s="86">
        <f>SUM(F22444:F22446)</f>
        <v>4482600</v>
      </c>
      <c r="I22444" s="400"/>
    </row>
    <row r="22445" spans="1:9" ht="18" customHeight="1">
      <c r="A22445" s="323"/>
      <c r="B22445" s="302" t="s">
        <v>13</v>
      </c>
      <c r="C22445" s="325" t="s">
        <v>339</v>
      </c>
      <c r="D22445" s="325">
        <v>50.8</v>
      </c>
      <c r="E22445" s="46">
        <v>31000</v>
      </c>
      <c r="F22445" s="130">
        <f t="shared" si="355"/>
        <v>1574800</v>
      </c>
      <c r="G22445" s="69"/>
      <c r="I22445" s="400"/>
    </row>
    <row r="22446" spans="1:9" ht="18" customHeight="1">
      <c r="A22446" s="323"/>
      <c r="B22446" s="302" t="s">
        <v>13</v>
      </c>
      <c r="C22446" s="325" t="s">
        <v>2190</v>
      </c>
      <c r="D22446" s="325">
        <v>48.3</v>
      </c>
      <c r="E22446" s="46">
        <v>31000</v>
      </c>
      <c r="F22446" s="130">
        <f t="shared" si="355"/>
        <v>1497300</v>
      </c>
      <c r="G22446" s="69"/>
      <c r="I22446" s="400"/>
    </row>
    <row r="22447" spans="1:9" ht="18" customHeight="1">
      <c r="A22447" s="323"/>
      <c r="B22447" s="302"/>
      <c r="C22447" s="325"/>
      <c r="D22447" s="325"/>
      <c r="E22447" s="46"/>
      <c r="F22447" s="130">
        <f t="shared" si="355"/>
        <v>0</v>
      </c>
      <c r="G22447" s="69"/>
    </row>
    <row r="22448" spans="1:9" ht="18" customHeight="1">
      <c r="A22448" s="323" t="s">
        <v>2051</v>
      </c>
      <c r="B22448" s="302" t="s">
        <v>23</v>
      </c>
      <c r="C22448" s="325" t="s">
        <v>14</v>
      </c>
      <c r="D22448" s="325">
        <v>50</v>
      </c>
      <c r="E22448" s="46">
        <v>35000</v>
      </c>
      <c r="F22448" s="130">
        <f t="shared" si="355"/>
        <v>1750000</v>
      </c>
      <c r="G22448" s="86">
        <f>F22448</f>
        <v>1750000</v>
      </c>
    </row>
    <row r="22449" spans="1:8" ht="18" customHeight="1">
      <c r="A22449" s="323"/>
      <c r="B22449" s="302"/>
      <c r="C22449" s="325"/>
      <c r="D22449" s="325"/>
      <c r="E22449" s="46"/>
      <c r="F22449" s="130">
        <f t="shared" ref="F22449:F22454" si="356">E22449*D22449</f>
        <v>0</v>
      </c>
      <c r="G22449" s="69"/>
    </row>
    <row r="22450" spans="1:8" ht="18" customHeight="1">
      <c r="A22450" s="323" t="s">
        <v>2950</v>
      </c>
      <c r="B22450" s="302" t="s">
        <v>13</v>
      </c>
      <c r="C22450" s="325" t="s">
        <v>43</v>
      </c>
      <c r="D22450" s="325">
        <v>10</v>
      </c>
      <c r="E22450" s="46">
        <v>31000</v>
      </c>
      <c r="F22450" s="130">
        <f t="shared" si="356"/>
        <v>310000</v>
      </c>
      <c r="G22450" s="86">
        <f>SUM(F22450:F22452)</f>
        <v>1240000</v>
      </c>
    </row>
    <row r="22451" spans="1:8" ht="18" customHeight="1">
      <c r="A22451" s="323"/>
      <c r="B22451" s="302" t="s">
        <v>13</v>
      </c>
      <c r="C22451" s="325" t="s">
        <v>45</v>
      </c>
      <c r="D22451" s="325">
        <v>10</v>
      </c>
      <c r="E22451" s="46">
        <v>31000</v>
      </c>
      <c r="F22451" s="130">
        <f t="shared" si="356"/>
        <v>310000</v>
      </c>
      <c r="G22451" s="69"/>
    </row>
    <row r="22452" spans="1:8" ht="18" customHeight="1">
      <c r="A22452" s="323"/>
      <c r="B22452" s="302" t="s">
        <v>13</v>
      </c>
      <c r="C22452" s="325" t="s">
        <v>46</v>
      </c>
      <c r="D22452" s="325">
        <v>20</v>
      </c>
      <c r="E22452" s="46">
        <v>31000</v>
      </c>
      <c r="F22452" s="130">
        <f t="shared" si="356"/>
        <v>620000</v>
      </c>
      <c r="G22452" s="69"/>
    </row>
    <row r="22453" spans="1:8" ht="18" customHeight="1">
      <c r="A22453" s="323"/>
      <c r="B22453" s="302"/>
      <c r="C22453" s="325"/>
      <c r="D22453" s="325"/>
      <c r="E22453" s="46"/>
      <c r="F22453" s="130">
        <f t="shared" si="356"/>
        <v>0</v>
      </c>
      <c r="G22453" s="69"/>
    </row>
    <row r="22454" spans="1:8" ht="18" customHeight="1">
      <c r="A22454" s="323" t="s">
        <v>2273</v>
      </c>
      <c r="B22454" s="302" t="s">
        <v>13</v>
      </c>
      <c r="C22454" s="325" t="s">
        <v>335</v>
      </c>
      <c r="D22454" s="325">
        <v>228.8</v>
      </c>
      <c r="E22454" s="46">
        <v>31000</v>
      </c>
      <c r="F22454" s="130">
        <f t="shared" si="356"/>
        <v>7092800</v>
      </c>
      <c r="G22454" s="86">
        <f>F22454</f>
        <v>7092800</v>
      </c>
      <c r="H22454" s="277" t="s">
        <v>2474</v>
      </c>
    </row>
    <row r="22455" spans="1:8" ht="18" customHeight="1">
      <c r="A22455" s="323"/>
      <c r="B22455" s="302"/>
      <c r="C22455" s="325"/>
      <c r="D22455" s="325"/>
      <c r="E22455" s="46"/>
      <c r="F22455" s="130">
        <f t="shared" ref="F22455:F22524" si="357">E22455*D22455</f>
        <v>0</v>
      </c>
      <c r="G22455" s="69"/>
    </row>
    <row r="22456" spans="1:8" ht="18" customHeight="1">
      <c r="A22456" s="323" t="s">
        <v>2287</v>
      </c>
      <c r="B22456" s="302" t="s">
        <v>31</v>
      </c>
      <c r="C22456" s="325" t="s">
        <v>749</v>
      </c>
      <c r="D22456" s="325">
        <v>20</v>
      </c>
      <c r="E22456" s="46">
        <v>38500</v>
      </c>
      <c r="F22456" s="130">
        <f t="shared" si="357"/>
        <v>770000</v>
      </c>
      <c r="G22456" s="86">
        <f>SUM(F22456:F22457)</f>
        <v>9074450</v>
      </c>
      <c r="H22456" s="277" t="s">
        <v>2474</v>
      </c>
    </row>
    <row r="22457" spans="1:8" ht="18" customHeight="1">
      <c r="A22457" s="323"/>
      <c r="B22457" s="302" t="s">
        <v>31</v>
      </c>
      <c r="C22457" s="325" t="s">
        <v>1249</v>
      </c>
      <c r="D22457" s="325">
        <v>215.7</v>
      </c>
      <c r="E22457" s="46">
        <v>38500</v>
      </c>
      <c r="F22457" s="130">
        <f t="shared" si="357"/>
        <v>8304450</v>
      </c>
      <c r="G22457" s="69"/>
    </row>
    <row r="22458" spans="1:8" ht="18" customHeight="1">
      <c r="A22458" s="323"/>
      <c r="B22458" s="302"/>
      <c r="C22458" s="325"/>
      <c r="D22458" s="325"/>
      <c r="E22458" s="46"/>
      <c r="F22458" s="130">
        <f t="shared" si="357"/>
        <v>0</v>
      </c>
      <c r="G22458" s="69"/>
    </row>
    <row r="22459" spans="1:8" ht="18" customHeight="1">
      <c r="A22459" s="323" t="s">
        <v>2454</v>
      </c>
      <c r="B22459" s="302" t="s">
        <v>13</v>
      </c>
      <c r="C22459" s="325" t="s">
        <v>3283</v>
      </c>
      <c r="D22459" s="325">
        <v>108.4</v>
      </c>
      <c r="E22459" s="46">
        <v>30500</v>
      </c>
      <c r="F22459" s="130">
        <f t="shared" si="357"/>
        <v>3306200</v>
      </c>
      <c r="G22459" s="86">
        <f>SUM(F22459:F22460)</f>
        <v>4892200</v>
      </c>
      <c r="H22459" s="277" t="s">
        <v>2474</v>
      </c>
    </row>
    <row r="22460" spans="1:8" ht="18" customHeight="1">
      <c r="A22460" s="323"/>
      <c r="B22460" s="302" t="s">
        <v>13</v>
      </c>
      <c r="C22460" s="325" t="s">
        <v>4116</v>
      </c>
      <c r="D22460" s="325">
        <v>52</v>
      </c>
      <c r="E22460" s="46">
        <v>30500</v>
      </c>
      <c r="F22460" s="130">
        <f t="shared" si="357"/>
        <v>1586000</v>
      </c>
      <c r="G22460" s="69"/>
    </row>
    <row r="22461" spans="1:8" ht="18" customHeight="1">
      <c r="A22461" s="323"/>
      <c r="B22461" s="302"/>
      <c r="C22461" s="325"/>
      <c r="D22461" s="325"/>
      <c r="E22461" s="46"/>
      <c r="F22461" s="130">
        <f t="shared" si="357"/>
        <v>0</v>
      </c>
      <c r="G22461" s="69"/>
    </row>
    <row r="22462" spans="1:8" ht="18" customHeight="1">
      <c r="A22462" s="323" t="s">
        <v>51</v>
      </c>
      <c r="B22462" s="605" t="s">
        <v>4123</v>
      </c>
      <c r="C22462" s="606" t="s">
        <v>822</v>
      </c>
      <c r="D22462" s="606">
        <v>-105</v>
      </c>
      <c r="E22462" s="54">
        <v>32000</v>
      </c>
      <c r="F22462" s="140">
        <f t="shared" si="357"/>
        <v>-3360000</v>
      </c>
      <c r="G22462" s="86">
        <f>SUM(F22462:F22466)</f>
        <v>20481350</v>
      </c>
      <c r="H22462" s="277" t="s">
        <v>2474</v>
      </c>
    </row>
    <row r="22463" spans="1:8" ht="18" customHeight="1">
      <c r="A22463" s="323"/>
      <c r="B22463" s="302" t="s">
        <v>13</v>
      </c>
      <c r="C22463" s="325" t="s">
        <v>171</v>
      </c>
      <c r="D22463" s="325">
        <v>350</v>
      </c>
      <c r="E22463" s="46">
        <v>32500</v>
      </c>
      <c r="F22463" s="130">
        <f t="shared" si="357"/>
        <v>11375000</v>
      </c>
      <c r="G22463" s="69"/>
    </row>
    <row r="22464" spans="1:8" ht="18" customHeight="1">
      <c r="A22464" s="323"/>
      <c r="B22464" s="302" t="s">
        <v>31</v>
      </c>
      <c r="C22464" s="325" t="s">
        <v>416</v>
      </c>
      <c r="D22464" s="325">
        <v>92.8</v>
      </c>
      <c r="E22464" s="46">
        <v>31000</v>
      </c>
      <c r="F22464" s="130">
        <f t="shared" si="357"/>
        <v>2876800</v>
      </c>
      <c r="G22464" s="69"/>
    </row>
    <row r="22465" spans="1:9" ht="18" customHeight="1">
      <c r="A22465" s="323"/>
      <c r="B22465" s="302" t="s">
        <v>168</v>
      </c>
      <c r="C22465" s="325" t="s">
        <v>128</v>
      </c>
      <c r="D22465" s="325">
        <v>182.7</v>
      </c>
      <c r="E22465" s="46">
        <v>34500</v>
      </c>
      <c r="F22465" s="130">
        <f t="shared" si="357"/>
        <v>6303150</v>
      </c>
      <c r="G22465" s="69"/>
    </row>
    <row r="22466" spans="1:9" ht="18" customHeight="1">
      <c r="A22466" s="323"/>
      <c r="B22466" s="302" t="s">
        <v>31</v>
      </c>
      <c r="C22466" s="325" t="s">
        <v>1838</v>
      </c>
      <c r="D22466" s="325">
        <v>102.7</v>
      </c>
      <c r="E22466" s="46">
        <v>32000</v>
      </c>
      <c r="F22466" s="130">
        <f t="shared" si="357"/>
        <v>3286400</v>
      </c>
      <c r="G22466" s="69"/>
    </row>
    <row r="22467" spans="1:9" ht="18" customHeight="1">
      <c r="A22467" s="323"/>
      <c r="B22467" s="302"/>
      <c r="C22467" s="325"/>
      <c r="D22467" s="325"/>
      <c r="E22467" s="46"/>
      <c r="F22467" s="130">
        <f t="shared" si="357"/>
        <v>0</v>
      </c>
      <c r="G22467" s="69"/>
    </row>
    <row r="22468" spans="1:9" ht="18" customHeight="1">
      <c r="A22468" s="323" t="s">
        <v>2469</v>
      </c>
      <c r="B22468" s="302" t="s">
        <v>31</v>
      </c>
      <c r="C22468" s="325" t="s">
        <v>1577</v>
      </c>
      <c r="D22468" s="325">
        <v>126</v>
      </c>
      <c r="E22468" s="46">
        <v>37000</v>
      </c>
      <c r="F22468" s="130">
        <f t="shared" si="357"/>
        <v>4662000</v>
      </c>
      <c r="G22468" s="86">
        <f>F22468</f>
        <v>4662000</v>
      </c>
      <c r="H22468" s="277" t="s">
        <v>2474</v>
      </c>
      <c r="I22468" s="280" t="s">
        <v>2745</v>
      </c>
    </row>
    <row r="22469" spans="1:9" ht="18" customHeight="1">
      <c r="A22469" s="323"/>
      <c r="B22469" s="302"/>
      <c r="C22469" s="325"/>
      <c r="D22469" s="325"/>
      <c r="E22469" s="46"/>
      <c r="F22469" s="130">
        <f t="shared" si="357"/>
        <v>0</v>
      </c>
      <c r="G22469" s="69"/>
    </row>
    <row r="22470" spans="1:9" ht="18" customHeight="1">
      <c r="A22470" s="323" t="s">
        <v>1843</v>
      </c>
      <c r="B22470" s="302" t="s">
        <v>31</v>
      </c>
      <c r="C22470" s="325" t="s">
        <v>143</v>
      </c>
      <c r="D22470" s="325">
        <v>30</v>
      </c>
      <c r="E22470" s="46">
        <v>34500</v>
      </c>
      <c r="F22470" s="130">
        <f t="shared" si="357"/>
        <v>1035000</v>
      </c>
      <c r="G22470" s="86">
        <f>SUM(F22470:F22473)</f>
        <v>6354900</v>
      </c>
      <c r="H22470" s="277" t="s">
        <v>2474</v>
      </c>
    </row>
    <row r="22471" spans="1:9" ht="18" customHeight="1">
      <c r="A22471" s="323"/>
      <c r="B22471" s="302" t="s">
        <v>31</v>
      </c>
      <c r="C22471" s="325" t="s">
        <v>442</v>
      </c>
      <c r="D22471" s="325">
        <v>53</v>
      </c>
      <c r="E22471" s="46">
        <v>34500</v>
      </c>
      <c r="F22471" s="130">
        <f t="shared" si="357"/>
        <v>1828500</v>
      </c>
      <c r="G22471" s="69"/>
    </row>
    <row r="22472" spans="1:9" ht="18" customHeight="1">
      <c r="A22472" s="323"/>
      <c r="B22472" s="302" t="s">
        <v>31</v>
      </c>
      <c r="C22472" s="325" t="s">
        <v>78</v>
      </c>
      <c r="D22472" s="325">
        <v>51</v>
      </c>
      <c r="E22472" s="46">
        <v>34500</v>
      </c>
      <c r="F22472" s="130">
        <f t="shared" si="357"/>
        <v>1759500</v>
      </c>
      <c r="G22472" s="69"/>
    </row>
    <row r="22473" spans="1:9" ht="18" customHeight="1">
      <c r="A22473" s="323"/>
      <c r="B22473" s="302" t="s">
        <v>31</v>
      </c>
      <c r="C22473" s="325" t="s">
        <v>416</v>
      </c>
      <c r="D22473" s="325">
        <v>50.2</v>
      </c>
      <c r="E22473" s="46">
        <v>34500</v>
      </c>
      <c r="F22473" s="130">
        <f t="shared" si="357"/>
        <v>1731900</v>
      </c>
      <c r="G22473" s="69"/>
    </row>
    <row r="22474" spans="1:9" ht="18" customHeight="1">
      <c r="A22474" s="323"/>
      <c r="B22474" s="302"/>
      <c r="C22474" s="325"/>
      <c r="D22474" s="325"/>
      <c r="E22474" s="46"/>
      <c r="F22474" s="130">
        <f t="shared" si="357"/>
        <v>0</v>
      </c>
      <c r="G22474" s="69"/>
    </row>
    <row r="22475" spans="1:9" ht="18" customHeight="1">
      <c r="A22475" s="323" t="s">
        <v>316</v>
      </c>
      <c r="B22475" s="302" t="s">
        <v>31</v>
      </c>
      <c r="C22475" s="325" t="s">
        <v>455</v>
      </c>
      <c r="D22475" s="325">
        <v>94</v>
      </c>
      <c r="E22475" s="46">
        <v>35000</v>
      </c>
      <c r="F22475" s="130">
        <f t="shared" si="357"/>
        <v>3290000</v>
      </c>
      <c r="G22475" s="86">
        <f>SUM(F22475:F22483)</f>
        <v>55386200</v>
      </c>
      <c r="H22475" s="277" t="s">
        <v>2474</v>
      </c>
    </row>
    <row r="22476" spans="1:9" ht="18" customHeight="1">
      <c r="A22476" s="323"/>
      <c r="B22476" s="302" t="s">
        <v>31</v>
      </c>
      <c r="C22476" s="325" t="s">
        <v>4118</v>
      </c>
      <c r="D22476" s="325">
        <v>250</v>
      </c>
      <c r="E22476" s="46">
        <v>34500</v>
      </c>
      <c r="F22476" s="130">
        <f t="shared" si="357"/>
        <v>8625000</v>
      </c>
      <c r="G22476" s="69"/>
    </row>
    <row r="22477" spans="1:9" ht="18" customHeight="1">
      <c r="A22477" s="323"/>
      <c r="B22477" s="302" t="s">
        <v>31</v>
      </c>
      <c r="C22477" s="325" t="s">
        <v>2796</v>
      </c>
      <c r="D22477" s="325">
        <v>272</v>
      </c>
      <c r="E22477" s="46">
        <v>34500</v>
      </c>
      <c r="F22477" s="130">
        <f t="shared" si="357"/>
        <v>9384000</v>
      </c>
      <c r="G22477" s="69"/>
    </row>
    <row r="22478" spans="1:9" ht="18" customHeight="1">
      <c r="A22478" s="323"/>
      <c r="B22478" s="302" t="s">
        <v>31</v>
      </c>
      <c r="C22478" s="325" t="s">
        <v>442</v>
      </c>
      <c r="D22478" s="325">
        <v>100.8</v>
      </c>
      <c r="E22478" s="46">
        <v>34000</v>
      </c>
      <c r="F22478" s="130">
        <f t="shared" si="357"/>
        <v>3427200</v>
      </c>
      <c r="G22478" s="69"/>
    </row>
    <row r="22479" spans="1:9" ht="18" customHeight="1">
      <c r="A22479" s="323"/>
      <c r="B22479" s="302" t="s">
        <v>31</v>
      </c>
      <c r="C22479" s="325" t="s">
        <v>416</v>
      </c>
      <c r="D22479" s="325">
        <v>151.30000000000001</v>
      </c>
      <c r="E22479" s="46">
        <v>34000</v>
      </c>
      <c r="F22479" s="130">
        <f t="shared" si="357"/>
        <v>5144200</v>
      </c>
      <c r="G22479" s="69"/>
    </row>
    <row r="22480" spans="1:9" ht="18" customHeight="1">
      <c r="A22480" s="323"/>
      <c r="B22480" s="302" t="s">
        <v>31</v>
      </c>
      <c r="C22480" s="325" t="s">
        <v>370</v>
      </c>
      <c r="D22480" s="325">
        <v>52</v>
      </c>
      <c r="E22480" s="46">
        <v>34000</v>
      </c>
      <c r="F22480" s="130">
        <f t="shared" si="357"/>
        <v>1768000</v>
      </c>
      <c r="G22480" s="69"/>
    </row>
    <row r="22481" spans="1:8" ht="18" customHeight="1">
      <c r="A22481" s="323"/>
      <c r="B22481" s="302" t="s">
        <v>31</v>
      </c>
      <c r="C22481" s="325" t="s">
        <v>4119</v>
      </c>
      <c r="D22481" s="325">
        <v>49.3</v>
      </c>
      <c r="E22481" s="46">
        <v>34000</v>
      </c>
      <c r="F22481" s="130">
        <f t="shared" si="357"/>
        <v>1676200</v>
      </c>
      <c r="G22481" s="69"/>
    </row>
    <row r="22482" spans="1:8" ht="18" customHeight="1">
      <c r="A22482" s="323"/>
      <c r="B22482" s="302" t="s">
        <v>168</v>
      </c>
      <c r="C22482" s="325" t="s">
        <v>214</v>
      </c>
      <c r="D22482" s="325">
        <v>199.2</v>
      </c>
      <c r="E22482" s="46">
        <v>35500</v>
      </c>
      <c r="F22482" s="130">
        <f t="shared" si="357"/>
        <v>7071600</v>
      </c>
      <c r="G22482" s="69"/>
    </row>
    <row r="22483" spans="1:8" ht="18" customHeight="1">
      <c r="A22483" s="323"/>
      <c r="B22483" s="302" t="s">
        <v>23</v>
      </c>
      <c r="C22483" s="325" t="s">
        <v>198</v>
      </c>
      <c r="D22483" s="325">
        <v>500</v>
      </c>
      <c r="E22483" s="46">
        <v>30000</v>
      </c>
      <c r="F22483" s="130">
        <f t="shared" si="357"/>
        <v>15000000</v>
      </c>
      <c r="G22483" s="69"/>
    </row>
    <row r="22484" spans="1:8" ht="18" customHeight="1">
      <c r="A22484" s="323"/>
      <c r="B22484" s="302"/>
      <c r="C22484" s="325"/>
      <c r="D22484" s="325"/>
      <c r="E22484" s="46"/>
      <c r="F22484" s="130">
        <f t="shared" si="357"/>
        <v>0</v>
      </c>
      <c r="G22484" s="69"/>
    </row>
    <row r="22485" spans="1:8" ht="18" customHeight="1">
      <c r="A22485" s="323" t="s">
        <v>63</v>
      </c>
      <c r="B22485" s="302" t="s">
        <v>31</v>
      </c>
      <c r="C22485" s="325" t="s">
        <v>4079</v>
      </c>
      <c r="D22485" s="325">
        <v>75.599999999999994</v>
      </c>
      <c r="E22485" s="46">
        <v>37500</v>
      </c>
      <c r="F22485" s="130">
        <f t="shared" si="357"/>
        <v>2835000</v>
      </c>
      <c r="G22485" s="86">
        <f>F22485</f>
        <v>2835000</v>
      </c>
      <c r="H22485" s="277" t="s">
        <v>2474</v>
      </c>
    </row>
    <row r="22486" spans="1:8" ht="18" customHeight="1">
      <c r="A22486" s="323"/>
      <c r="B22486" s="302"/>
      <c r="C22486" s="325"/>
      <c r="D22486" s="325"/>
      <c r="E22486" s="46"/>
      <c r="F22486" s="130">
        <f t="shared" si="357"/>
        <v>0</v>
      </c>
      <c r="G22486" s="86"/>
    </row>
    <row r="22487" spans="1:8" ht="18" customHeight="1">
      <c r="A22487" s="323" t="s">
        <v>145</v>
      </c>
      <c r="B22487" s="302" t="s">
        <v>13</v>
      </c>
      <c r="C22487" s="325" t="s">
        <v>15</v>
      </c>
      <c r="D22487" s="325">
        <v>730.4</v>
      </c>
      <c r="E22487" s="46">
        <v>28500</v>
      </c>
      <c r="F22487" s="130">
        <f t="shared" si="357"/>
        <v>20816400</v>
      </c>
      <c r="G22487" s="86">
        <f>F22487</f>
        <v>20816400</v>
      </c>
      <c r="H22487" s="277" t="s">
        <v>2474</v>
      </c>
    </row>
    <row r="22488" spans="1:8" ht="18" customHeight="1">
      <c r="A22488" s="323"/>
      <c r="B22488" s="302"/>
      <c r="C22488" s="325"/>
      <c r="D22488" s="325"/>
      <c r="E22488" s="46"/>
      <c r="F22488" s="130">
        <f t="shared" si="357"/>
        <v>0</v>
      </c>
      <c r="G22488" s="69"/>
    </row>
    <row r="22489" spans="1:8" ht="18" customHeight="1">
      <c r="A22489" s="323" t="s">
        <v>2492</v>
      </c>
      <c r="B22489" s="302" t="s">
        <v>13</v>
      </c>
      <c r="C22489" s="325" t="s">
        <v>22</v>
      </c>
      <c r="D22489" s="325">
        <v>10</v>
      </c>
      <c r="E22489" s="46">
        <v>31000</v>
      </c>
      <c r="F22489" s="130">
        <f t="shared" si="357"/>
        <v>310000</v>
      </c>
      <c r="G22489" s="86">
        <f>SUM(F22489:F22491)</f>
        <v>930000</v>
      </c>
    </row>
    <row r="22490" spans="1:8" ht="18" customHeight="1">
      <c r="A22490" s="323"/>
      <c r="B22490" s="302" t="s">
        <v>13</v>
      </c>
      <c r="C22490" s="325" t="s">
        <v>59</v>
      </c>
      <c r="D22490" s="325">
        <v>10</v>
      </c>
      <c r="E22490" s="46">
        <v>31000</v>
      </c>
      <c r="F22490" s="130">
        <f t="shared" si="357"/>
        <v>310000</v>
      </c>
      <c r="G22490" s="69"/>
    </row>
    <row r="22491" spans="1:8" ht="18" customHeight="1">
      <c r="A22491" s="323"/>
      <c r="B22491" s="302" t="s">
        <v>13</v>
      </c>
      <c r="C22491" s="325" t="s">
        <v>60</v>
      </c>
      <c r="D22491" s="325">
        <v>10</v>
      </c>
      <c r="E22491" s="46">
        <v>31000</v>
      </c>
      <c r="F22491" s="130">
        <f t="shared" si="357"/>
        <v>310000</v>
      </c>
      <c r="G22491" s="69"/>
    </row>
    <row r="22492" spans="1:8" ht="18" customHeight="1">
      <c r="A22492" s="323"/>
      <c r="B22492" s="302"/>
      <c r="C22492" s="325"/>
      <c r="D22492" s="325"/>
      <c r="E22492" s="46"/>
      <c r="F22492" s="130">
        <f t="shared" si="357"/>
        <v>0</v>
      </c>
      <c r="G22492" s="69"/>
    </row>
    <row r="22493" spans="1:8" ht="18" customHeight="1">
      <c r="A22493" s="323" t="s">
        <v>235</v>
      </c>
      <c r="B22493" s="302" t="s">
        <v>31</v>
      </c>
      <c r="C22493" s="325" t="s">
        <v>281</v>
      </c>
      <c r="D22493" s="325">
        <v>129</v>
      </c>
      <c r="E22493" s="46">
        <v>35000</v>
      </c>
      <c r="F22493" s="130">
        <f t="shared" si="357"/>
        <v>4515000</v>
      </c>
      <c r="G22493" s="86">
        <f>F22493</f>
        <v>4515000</v>
      </c>
      <c r="H22493" s="277" t="s">
        <v>2474</v>
      </c>
    </row>
    <row r="22494" spans="1:8" ht="18" customHeight="1">
      <c r="A22494" s="323"/>
      <c r="B22494" s="302"/>
      <c r="C22494" s="325"/>
      <c r="D22494" s="325"/>
      <c r="E22494" s="46"/>
      <c r="F22494" s="130">
        <f t="shared" si="357"/>
        <v>0</v>
      </c>
      <c r="G22494" s="69"/>
    </row>
    <row r="22495" spans="1:8" ht="18" customHeight="1">
      <c r="A22495" s="323" t="s">
        <v>210</v>
      </c>
      <c r="B22495" s="302" t="s">
        <v>212</v>
      </c>
      <c r="C22495" s="325" t="s">
        <v>1148</v>
      </c>
      <c r="D22495" s="325">
        <v>575</v>
      </c>
      <c r="E22495" s="46">
        <v>31500</v>
      </c>
      <c r="F22495" s="130">
        <f t="shared" si="357"/>
        <v>18112500</v>
      </c>
      <c r="G22495" s="86">
        <f>SUM(F22495:F22499)</f>
        <v>52312500</v>
      </c>
      <c r="H22495" s="277" t="s">
        <v>2474</v>
      </c>
    </row>
    <row r="22496" spans="1:8" ht="18" customHeight="1">
      <c r="A22496" s="323"/>
      <c r="B22496" s="302" t="s">
        <v>212</v>
      </c>
      <c r="C22496" s="325" t="s">
        <v>1026</v>
      </c>
      <c r="D22496" s="325">
        <v>150</v>
      </c>
      <c r="E22496" s="46">
        <v>31500</v>
      </c>
      <c r="F22496" s="130">
        <f t="shared" si="357"/>
        <v>4725000</v>
      </c>
      <c r="G22496" s="69"/>
    </row>
    <row r="22497" spans="1:9" ht="18" customHeight="1">
      <c r="A22497" s="323"/>
      <c r="B22497" s="302" t="s">
        <v>212</v>
      </c>
      <c r="C22497" s="325" t="s">
        <v>213</v>
      </c>
      <c r="D22497" s="325">
        <v>100</v>
      </c>
      <c r="E22497" s="46">
        <v>31500</v>
      </c>
      <c r="F22497" s="130">
        <f t="shared" si="357"/>
        <v>3150000</v>
      </c>
      <c r="G22497" s="69"/>
    </row>
    <row r="22498" spans="1:9" ht="18" customHeight="1">
      <c r="A22498" s="323"/>
      <c r="B22498" s="302" t="s">
        <v>212</v>
      </c>
      <c r="C22498" s="325" t="s">
        <v>346</v>
      </c>
      <c r="D22498" s="325">
        <v>150</v>
      </c>
      <c r="E22498" s="46">
        <v>31500</v>
      </c>
      <c r="F22498" s="130">
        <f t="shared" si="357"/>
        <v>4725000</v>
      </c>
      <c r="G22498" s="69"/>
    </row>
    <row r="22499" spans="1:9" ht="18" customHeight="1">
      <c r="A22499" s="323"/>
      <c r="B22499" s="302" t="s">
        <v>31</v>
      </c>
      <c r="C22499" s="325" t="s">
        <v>347</v>
      </c>
      <c r="D22499" s="325">
        <v>600</v>
      </c>
      <c r="E22499" s="46">
        <v>36000</v>
      </c>
      <c r="F22499" s="130">
        <f t="shared" si="357"/>
        <v>21600000</v>
      </c>
      <c r="G22499" s="69"/>
    </row>
    <row r="22500" spans="1:9" ht="18" customHeight="1">
      <c r="A22500" s="323"/>
      <c r="B22500" s="302"/>
      <c r="C22500" s="325"/>
      <c r="D22500" s="325"/>
      <c r="E22500" s="46"/>
      <c r="F22500" s="130">
        <f t="shared" si="357"/>
        <v>0</v>
      </c>
      <c r="G22500" s="69"/>
    </row>
    <row r="22501" spans="1:9" ht="18" customHeight="1">
      <c r="A22501" s="323" t="s">
        <v>93</v>
      </c>
      <c r="B22501" s="302" t="s">
        <v>13</v>
      </c>
      <c r="C22501" s="325" t="s">
        <v>3587</v>
      </c>
      <c r="D22501" s="325">
        <v>240</v>
      </c>
      <c r="E22501" s="46">
        <v>31000</v>
      </c>
      <c r="F22501" s="130">
        <f t="shared" si="357"/>
        <v>7440000</v>
      </c>
      <c r="G22501" s="86">
        <f>SUM(F22501:F22504)</f>
        <v>10230000</v>
      </c>
      <c r="H22501" s="277" t="s">
        <v>2474</v>
      </c>
    </row>
    <row r="22502" spans="1:9" ht="18" customHeight="1">
      <c r="A22502" s="323"/>
      <c r="B22502" s="302" t="s">
        <v>13</v>
      </c>
      <c r="C22502" s="325" t="s">
        <v>60</v>
      </c>
      <c r="D22502" s="325">
        <v>30</v>
      </c>
      <c r="E22502" s="46">
        <v>31000</v>
      </c>
      <c r="F22502" s="130">
        <f t="shared" si="357"/>
        <v>930000</v>
      </c>
      <c r="G22502" s="86"/>
    </row>
    <row r="22503" spans="1:9" ht="18" customHeight="1">
      <c r="A22503" s="323"/>
      <c r="B22503" s="302" t="s">
        <v>13</v>
      </c>
      <c r="C22503" s="325" t="s">
        <v>15</v>
      </c>
      <c r="D22503" s="325">
        <v>30</v>
      </c>
      <c r="E22503" s="46">
        <v>31000</v>
      </c>
      <c r="F22503" s="130">
        <f t="shared" si="357"/>
        <v>930000</v>
      </c>
      <c r="G22503" s="86"/>
    </row>
    <row r="22504" spans="1:9" ht="18" customHeight="1">
      <c r="A22504" s="323"/>
      <c r="B22504" s="302" t="s">
        <v>13</v>
      </c>
      <c r="C22504" s="325" t="s">
        <v>14</v>
      </c>
      <c r="D22504" s="325">
        <v>30</v>
      </c>
      <c r="E22504" s="46">
        <v>31000</v>
      </c>
      <c r="F22504" s="130">
        <f t="shared" si="357"/>
        <v>930000</v>
      </c>
      <c r="G22504" s="86"/>
    </row>
    <row r="22505" spans="1:9" ht="18" customHeight="1">
      <c r="A22505" s="323"/>
      <c r="B22505" s="302"/>
      <c r="C22505" s="325"/>
      <c r="D22505" s="325"/>
      <c r="E22505" s="46"/>
      <c r="F22505" s="130">
        <f t="shared" si="357"/>
        <v>0</v>
      </c>
      <c r="G22505" s="69"/>
    </row>
    <row r="22506" spans="1:9" ht="18" customHeight="1">
      <c r="A22506" s="458" t="s">
        <v>2448</v>
      </c>
      <c r="B22506" s="302" t="s">
        <v>23</v>
      </c>
      <c r="C22506" s="325" t="s">
        <v>4121</v>
      </c>
      <c r="D22506" s="325">
        <v>195.5</v>
      </c>
      <c r="E22506" s="46">
        <v>34000</v>
      </c>
      <c r="F22506" s="130">
        <f t="shared" si="357"/>
        <v>6647000</v>
      </c>
      <c r="G22506" s="86">
        <f>SUM(F22506:F22507)</f>
        <v>11659600</v>
      </c>
      <c r="H22506" s="277" t="s">
        <v>2474</v>
      </c>
    </row>
    <row r="22507" spans="1:9" ht="18" customHeight="1">
      <c r="A22507" s="323"/>
      <c r="B22507" s="302" t="s">
        <v>31</v>
      </c>
      <c r="C22507" s="325" t="s">
        <v>1386</v>
      </c>
      <c r="D22507" s="325">
        <v>141.19999999999999</v>
      </c>
      <c r="E22507" s="46">
        <v>35500</v>
      </c>
      <c r="F22507" s="130">
        <f t="shared" si="357"/>
        <v>5012600</v>
      </c>
      <c r="G22507" s="69"/>
    </row>
    <row r="22508" spans="1:9" ht="18" customHeight="1">
      <c r="A22508" s="323"/>
      <c r="B22508" s="302"/>
      <c r="C22508" s="325"/>
      <c r="D22508" s="325"/>
      <c r="E22508" s="46"/>
      <c r="F22508" s="130">
        <f t="shared" si="357"/>
        <v>0</v>
      </c>
      <c r="G22508" s="69"/>
    </row>
    <row r="22509" spans="1:9" ht="18" customHeight="1">
      <c r="A22509" s="323" t="s">
        <v>392</v>
      </c>
      <c r="B22509" s="302" t="s">
        <v>31</v>
      </c>
      <c r="C22509" s="325" t="s">
        <v>85</v>
      </c>
      <c r="D22509" s="325">
        <v>365</v>
      </c>
      <c r="E22509" s="46">
        <v>35000</v>
      </c>
      <c r="F22509" s="130">
        <f t="shared" si="357"/>
        <v>12775000</v>
      </c>
      <c r="G22509" s="86">
        <f>SUM(F22509:F22510)</f>
        <v>26087500</v>
      </c>
      <c r="H22509" s="277" t="s">
        <v>2474</v>
      </c>
    </row>
    <row r="22510" spans="1:9" ht="18" customHeight="1">
      <c r="A22510" s="323"/>
      <c r="B22510" s="302" t="s">
        <v>31</v>
      </c>
      <c r="C22510" s="325" t="s">
        <v>1892</v>
      </c>
      <c r="D22510" s="325">
        <v>375</v>
      </c>
      <c r="E22510" s="46">
        <v>35500</v>
      </c>
      <c r="F22510" s="130">
        <f t="shared" si="357"/>
        <v>13312500</v>
      </c>
      <c r="G22510" s="69"/>
    </row>
    <row r="22511" spans="1:9" ht="18" customHeight="1">
      <c r="A22511" s="323"/>
      <c r="B22511" s="302"/>
      <c r="C22511" s="325"/>
      <c r="D22511" s="325"/>
      <c r="E22511" s="46"/>
      <c r="F22511" s="130">
        <f t="shared" si="357"/>
        <v>0</v>
      </c>
      <c r="G22511" s="69"/>
    </row>
    <row r="22512" spans="1:9" ht="18" customHeight="1">
      <c r="A22512" s="323" t="s">
        <v>2475</v>
      </c>
      <c r="B22512" s="302" t="s">
        <v>31</v>
      </c>
      <c r="C22512" s="325" t="s">
        <v>62</v>
      </c>
      <c r="D22512" s="325">
        <v>125</v>
      </c>
      <c r="E22512" s="46">
        <v>35500</v>
      </c>
      <c r="F22512" s="130">
        <f t="shared" si="357"/>
        <v>4437500</v>
      </c>
      <c r="G22512" s="86">
        <f>F22512</f>
        <v>4437500</v>
      </c>
      <c r="H22512" s="277" t="s">
        <v>2474</v>
      </c>
      <c r="I22512" s="280" t="s">
        <v>4124</v>
      </c>
    </row>
    <row r="22513" spans="1:8" ht="18" customHeight="1">
      <c r="A22513" s="323"/>
      <c r="B22513" s="302"/>
      <c r="C22513" s="325"/>
      <c r="D22513" s="325"/>
      <c r="E22513" s="46"/>
      <c r="F22513" s="130">
        <f t="shared" si="357"/>
        <v>0</v>
      </c>
      <c r="G22513" s="69"/>
    </row>
    <row r="22514" spans="1:8" ht="18" customHeight="1">
      <c r="A22514" s="323" t="s">
        <v>203</v>
      </c>
      <c r="B22514" s="302" t="s">
        <v>31</v>
      </c>
      <c r="C22514" s="325" t="s">
        <v>150</v>
      </c>
      <c r="D22514" s="325">
        <v>102.5</v>
      </c>
      <c r="E22514" s="46">
        <v>35000</v>
      </c>
      <c r="F22514" s="130">
        <f t="shared" si="357"/>
        <v>3587500</v>
      </c>
      <c r="G22514" s="86">
        <f>F22514</f>
        <v>3587500</v>
      </c>
      <c r="H22514" s="277" t="s">
        <v>2474</v>
      </c>
    </row>
    <row r="22515" spans="1:8" ht="18" customHeight="1">
      <c r="A22515" s="323"/>
      <c r="B22515" s="302"/>
      <c r="C22515" s="325"/>
      <c r="D22515" s="325"/>
      <c r="E22515" s="46"/>
      <c r="F22515" s="130">
        <f t="shared" si="357"/>
        <v>0</v>
      </c>
      <c r="G22515" s="69"/>
    </row>
    <row r="22516" spans="1:8" ht="18" customHeight="1">
      <c r="A22516" s="323" t="s">
        <v>480</v>
      </c>
      <c r="B22516" s="302" t="s">
        <v>23</v>
      </c>
      <c r="C22516" s="325" t="s">
        <v>3321</v>
      </c>
      <c r="D22516" s="325">
        <v>115.5</v>
      </c>
      <c r="E22516" s="46">
        <v>34500</v>
      </c>
      <c r="F22516" s="130">
        <f t="shared" si="357"/>
        <v>3984750</v>
      </c>
      <c r="G22516" s="86">
        <f>SUM(F22516:F22518)</f>
        <v>16206750</v>
      </c>
      <c r="H22516" s="277" t="s">
        <v>2474</v>
      </c>
    </row>
    <row r="22517" spans="1:8" ht="18" customHeight="1">
      <c r="A22517" s="323"/>
      <c r="B22517" s="302" t="s">
        <v>132</v>
      </c>
      <c r="C22517" s="325" t="s">
        <v>3321</v>
      </c>
      <c r="D22517" s="325">
        <v>168.6</v>
      </c>
      <c r="E22517" s="46">
        <v>35000</v>
      </c>
      <c r="F22517" s="130">
        <f t="shared" si="357"/>
        <v>5901000</v>
      </c>
      <c r="G22517" s="69"/>
    </row>
    <row r="22518" spans="1:8" ht="18" customHeight="1">
      <c r="A22518" s="323"/>
      <c r="B22518" s="302" t="s">
        <v>133</v>
      </c>
      <c r="C22518" s="325" t="s">
        <v>3321</v>
      </c>
      <c r="D22518" s="325">
        <v>180.6</v>
      </c>
      <c r="E22518" s="46">
        <v>35000</v>
      </c>
      <c r="F22518" s="130">
        <f t="shared" si="357"/>
        <v>6321000</v>
      </c>
      <c r="G22518" s="69"/>
    </row>
    <row r="22519" spans="1:8" ht="18" customHeight="1">
      <c r="A22519" s="323"/>
      <c r="B22519" s="302"/>
      <c r="C22519" s="325"/>
      <c r="D22519" s="325"/>
      <c r="E22519" s="46"/>
      <c r="F22519" s="130">
        <f t="shared" si="357"/>
        <v>0</v>
      </c>
      <c r="G22519" s="69"/>
    </row>
    <row r="22520" spans="1:8" ht="18" customHeight="1">
      <c r="A22520" s="323" t="s">
        <v>1514</v>
      </c>
      <c r="B22520" s="302" t="s">
        <v>23</v>
      </c>
      <c r="C22520" s="325" t="s">
        <v>3734</v>
      </c>
      <c r="D22520" s="325">
        <v>46.8</v>
      </c>
      <c r="E22520" s="46">
        <v>34000</v>
      </c>
      <c r="F22520" s="130">
        <f t="shared" si="357"/>
        <v>1591200</v>
      </c>
      <c r="G22520" s="86">
        <f>F22520</f>
        <v>1591200</v>
      </c>
      <c r="H22520" s="277" t="s">
        <v>2474</v>
      </c>
    </row>
    <row r="22521" spans="1:8" ht="18" customHeight="1">
      <c r="A22521" s="323"/>
      <c r="B22521" s="302"/>
      <c r="C22521" s="325"/>
      <c r="D22521" s="325"/>
      <c r="E22521" s="46"/>
      <c r="F22521" s="130">
        <f t="shared" si="357"/>
        <v>0</v>
      </c>
      <c r="G22521" s="69"/>
    </row>
    <row r="22522" spans="1:8" ht="18" customHeight="1">
      <c r="A22522" s="323" t="s">
        <v>88</v>
      </c>
      <c r="B22522" s="302" t="s">
        <v>13</v>
      </c>
      <c r="C22522" s="325" t="s">
        <v>4122</v>
      </c>
      <c r="D22522" s="325">
        <v>30</v>
      </c>
      <c r="E22522" s="46">
        <v>30500</v>
      </c>
      <c r="F22522" s="130">
        <f t="shared" si="357"/>
        <v>915000</v>
      </c>
      <c r="G22522" s="86">
        <f>SUM(F22522:F22523)</f>
        <v>26919300</v>
      </c>
      <c r="H22522" s="277" t="s">
        <v>2474</v>
      </c>
    </row>
    <row r="22523" spans="1:8" ht="18" customHeight="1">
      <c r="A22523" s="323"/>
      <c r="B22523" s="302" t="s">
        <v>13</v>
      </c>
      <c r="C22523" s="325" t="s">
        <v>124</v>
      </c>
      <c r="D22523" s="325">
        <v>852.6</v>
      </c>
      <c r="E22523" s="46">
        <v>30500</v>
      </c>
      <c r="F22523" s="130">
        <f t="shared" si="357"/>
        <v>26004300</v>
      </c>
      <c r="G22523" s="69"/>
    </row>
    <row r="22524" spans="1:8" ht="18" customHeight="1">
      <c r="A22524" s="323"/>
      <c r="B22524" s="302"/>
      <c r="C22524" s="325"/>
      <c r="D22524" s="325"/>
      <c r="E22524" s="46"/>
      <c r="F22524" s="130">
        <f t="shared" si="357"/>
        <v>0</v>
      </c>
      <c r="G22524" s="69"/>
    </row>
    <row r="22525" spans="1:8" ht="18" customHeight="1">
      <c r="A22525" s="323" t="s">
        <v>154</v>
      </c>
      <c r="B22525" s="444" t="s">
        <v>1293</v>
      </c>
      <c r="C22525" s="482" t="s">
        <v>4087</v>
      </c>
      <c r="D22525" s="482">
        <v>50</v>
      </c>
      <c r="E22525" s="116">
        <v>41000</v>
      </c>
      <c r="F22525" s="131">
        <f t="shared" ref="F22525:F22592" si="358">E22525*D22525</f>
        <v>2050000</v>
      </c>
      <c r="G22525" s="86">
        <f>F22525</f>
        <v>2050000</v>
      </c>
      <c r="H22525" s="277" t="s">
        <v>2474</v>
      </c>
    </row>
    <row r="22526" spans="1:8" ht="18" customHeight="1">
      <c r="A22526" s="323"/>
      <c r="B22526" s="302"/>
      <c r="C22526" s="325"/>
      <c r="D22526" s="325"/>
      <c r="E22526" s="46"/>
      <c r="F22526" s="130">
        <f t="shared" si="358"/>
        <v>0</v>
      </c>
      <c r="G22526" s="69"/>
    </row>
    <row r="22527" spans="1:8" ht="18" customHeight="1">
      <c r="A22527" s="323" t="s">
        <v>415</v>
      </c>
      <c r="B22527" s="302" t="s">
        <v>13</v>
      </c>
      <c r="C22527" s="325" t="s">
        <v>105</v>
      </c>
      <c r="D22527" s="325">
        <v>85</v>
      </c>
      <c r="E22527" s="46">
        <v>33500</v>
      </c>
      <c r="F22527" s="130">
        <f t="shared" si="358"/>
        <v>2847500</v>
      </c>
      <c r="G22527" s="86">
        <f>SUM(F22527:F22529)</f>
        <v>4897700</v>
      </c>
      <c r="H22527" s="277" t="s">
        <v>2474</v>
      </c>
    </row>
    <row r="22528" spans="1:8" ht="18" customHeight="1">
      <c r="A22528" s="323"/>
      <c r="B22528" s="302" t="s">
        <v>13</v>
      </c>
      <c r="C22528" s="325" t="s">
        <v>144</v>
      </c>
      <c r="D22528" s="325">
        <v>24.9</v>
      </c>
      <c r="E22528" s="46">
        <v>33500</v>
      </c>
      <c r="F22528" s="130">
        <f t="shared" si="358"/>
        <v>834150</v>
      </c>
      <c r="G22528" s="69"/>
    </row>
    <row r="22529" spans="1:8" ht="18" customHeight="1">
      <c r="A22529" s="323"/>
      <c r="B22529" s="302" t="s">
        <v>13</v>
      </c>
      <c r="C22529" s="325" t="s">
        <v>106</v>
      </c>
      <c r="D22529" s="325">
        <v>36.299999999999997</v>
      </c>
      <c r="E22529" s="46">
        <v>33500</v>
      </c>
      <c r="F22529" s="130">
        <f t="shared" si="358"/>
        <v>1216050</v>
      </c>
      <c r="G22529" s="69"/>
    </row>
    <row r="22530" spans="1:8" ht="18" customHeight="1">
      <c r="A22530" s="323"/>
      <c r="B22530" s="302"/>
      <c r="C22530" s="325"/>
      <c r="D22530" s="325"/>
      <c r="E22530" s="46"/>
      <c r="F22530" s="130">
        <f t="shared" si="358"/>
        <v>0</v>
      </c>
      <c r="G22530" s="69"/>
    </row>
    <row r="22531" spans="1:8" ht="18" customHeight="1">
      <c r="A22531" s="323" t="s">
        <v>2354</v>
      </c>
      <c r="B22531" s="302" t="s">
        <v>13</v>
      </c>
      <c r="C22531" s="325" t="s">
        <v>681</v>
      </c>
      <c r="D22531" s="325">
        <v>27.4</v>
      </c>
      <c r="E22531" s="46">
        <v>32500</v>
      </c>
      <c r="F22531" s="130">
        <f t="shared" si="358"/>
        <v>890500</v>
      </c>
      <c r="G22531" s="86">
        <f>SUM(F22531:F22532)</f>
        <v>2557750</v>
      </c>
      <c r="H22531" s="277" t="s">
        <v>2474</v>
      </c>
    </row>
    <row r="22532" spans="1:8" ht="18" customHeight="1">
      <c r="A22532" s="533"/>
      <c r="B22532" s="440" t="s">
        <v>13</v>
      </c>
      <c r="C22532" s="382" t="s">
        <v>852</v>
      </c>
      <c r="D22532" s="382">
        <v>51.3</v>
      </c>
      <c r="E22532" s="59">
        <v>32500</v>
      </c>
      <c r="F22532" s="132">
        <f t="shared" si="358"/>
        <v>1667250</v>
      </c>
      <c r="G22532" s="92"/>
    </row>
    <row r="22533" spans="1:8" ht="18" customHeight="1">
      <c r="A22533" s="526"/>
      <c r="B22533" s="435"/>
      <c r="C22533" s="484"/>
      <c r="D22533" s="484"/>
      <c r="E22533" s="113"/>
      <c r="F22533" s="126"/>
      <c r="G22533" s="9"/>
    </row>
    <row r="22534" spans="1:8" ht="18" customHeight="1">
      <c r="A22534" s="537">
        <v>42602</v>
      </c>
      <c r="B22534" s="355"/>
      <c r="C22534" s="491" t="s">
        <v>398</v>
      </c>
      <c r="D22534" s="525"/>
      <c r="F22534" s="127"/>
    </row>
    <row r="22535" spans="1:8" ht="18" customHeight="1">
      <c r="A22535" s="531" t="s">
        <v>3125</v>
      </c>
      <c r="B22535" s="436" t="s">
        <v>134</v>
      </c>
      <c r="C22535" s="494" t="s">
        <v>152</v>
      </c>
      <c r="D22535" s="527">
        <f>SUM(D22536:D22611)</f>
        <v>8545.0999999999985</v>
      </c>
      <c r="E22535" s="166"/>
      <c r="F22535" s="166">
        <f>SUM(F22536:F22611)</f>
        <v>289166500</v>
      </c>
      <c r="G22535" s="166">
        <f>SUM(G22536:G22611)</f>
        <v>289166500</v>
      </c>
    </row>
    <row r="22536" spans="1:8" ht="18" customHeight="1">
      <c r="A22536" s="532" t="s">
        <v>573</v>
      </c>
      <c r="B22536" s="441" t="s">
        <v>13</v>
      </c>
      <c r="C22536" s="492" t="s">
        <v>4127</v>
      </c>
      <c r="D22536" s="492">
        <v>30</v>
      </c>
      <c r="E22536" s="62">
        <v>31000</v>
      </c>
      <c r="F22536" s="139">
        <f>E22536*D22536</f>
        <v>930000</v>
      </c>
      <c r="G22536" s="85">
        <f>F22536</f>
        <v>930000</v>
      </c>
    </row>
    <row r="22537" spans="1:8" ht="18" customHeight="1">
      <c r="A22537" s="323"/>
      <c r="B22537" s="302"/>
      <c r="C22537" s="325"/>
      <c r="D22537" s="325"/>
      <c r="E22537" s="46"/>
      <c r="F22537" s="130">
        <f>E22537*D22537</f>
        <v>0</v>
      </c>
      <c r="G22537" s="86"/>
    </row>
    <row r="22538" spans="1:8" ht="18" customHeight="1">
      <c r="A22538" s="323" t="s">
        <v>4131</v>
      </c>
      <c r="B22538" s="302" t="s">
        <v>31</v>
      </c>
      <c r="C22538" s="325" t="s">
        <v>4130</v>
      </c>
      <c r="D22538" s="325">
        <v>83.5</v>
      </c>
      <c r="E22538" s="46">
        <v>36000</v>
      </c>
      <c r="F22538" s="130">
        <f>E22538*D22538</f>
        <v>3006000</v>
      </c>
      <c r="G22538" s="86">
        <f>F22538</f>
        <v>3006000</v>
      </c>
    </row>
    <row r="22539" spans="1:8" ht="18" customHeight="1">
      <c r="A22539" s="323"/>
      <c r="B22539" s="302"/>
      <c r="C22539" s="325"/>
      <c r="D22539" s="325"/>
      <c r="E22539" s="46"/>
      <c r="F22539" s="130">
        <f t="shared" si="358"/>
        <v>0</v>
      </c>
      <c r="G22539" s="69"/>
    </row>
    <row r="22540" spans="1:8" ht="18" customHeight="1">
      <c r="A22540" s="323" t="s">
        <v>2430</v>
      </c>
      <c r="B22540" s="302" t="s">
        <v>13</v>
      </c>
      <c r="C22540" s="325" t="s">
        <v>796</v>
      </c>
      <c r="D22540" s="325">
        <v>50</v>
      </c>
      <c r="E22540" s="46">
        <v>31000</v>
      </c>
      <c r="F22540" s="130">
        <f t="shared" si="358"/>
        <v>1550000</v>
      </c>
      <c r="G22540" s="86">
        <f>F22540</f>
        <v>1550000</v>
      </c>
    </row>
    <row r="22541" spans="1:8" ht="18" customHeight="1">
      <c r="A22541" s="323"/>
      <c r="B22541" s="302"/>
      <c r="C22541" s="325"/>
      <c r="D22541" s="325"/>
      <c r="E22541" s="46"/>
      <c r="F22541" s="130">
        <f t="shared" si="358"/>
        <v>0</v>
      </c>
      <c r="G22541" s="69"/>
    </row>
    <row r="22542" spans="1:8" ht="18" customHeight="1">
      <c r="A22542" s="323" t="s">
        <v>2051</v>
      </c>
      <c r="B22542" s="302" t="s">
        <v>13</v>
      </c>
      <c r="C22542" s="325" t="s">
        <v>3562</v>
      </c>
      <c r="D22542" s="325">
        <v>71.8</v>
      </c>
      <c r="E22542" s="46">
        <v>31000</v>
      </c>
      <c r="F22542" s="130">
        <f t="shared" si="358"/>
        <v>2225800</v>
      </c>
      <c r="G22542" s="86">
        <f>F22542</f>
        <v>2225800</v>
      </c>
    </row>
    <row r="22543" spans="1:8" ht="18" customHeight="1">
      <c r="A22543" s="323"/>
      <c r="B22543" s="302"/>
      <c r="C22543" s="325"/>
      <c r="D22543" s="325"/>
      <c r="E22543" s="46"/>
      <c r="F22543" s="130">
        <f t="shared" si="358"/>
        <v>0</v>
      </c>
      <c r="G22543" s="69"/>
    </row>
    <row r="22544" spans="1:8" ht="18" customHeight="1">
      <c r="A22544" s="323" t="s">
        <v>2305</v>
      </c>
      <c r="B22544" s="302" t="s">
        <v>390</v>
      </c>
      <c r="C22544" s="325" t="s">
        <v>45</v>
      </c>
      <c r="D22544" s="325">
        <v>43</v>
      </c>
      <c r="E22544" s="46">
        <v>33000</v>
      </c>
      <c r="F22544" s="130">
        <f t="shared" si="358"/>
        <v>1419000</v>
      </c>
      <c r="G22544" s="86">
        <f>SUM(F22544:F22548)</f>
        <v>9315900</v>
      </c>
    </row>
    <row r="22545" spans="1:9" ht="18" customHeight="1">
      <c r="A22545" s="323"/>
      <c r="B22545" s="302" t="s">
        <v>390</v>
      </c>
      <c r="C22545" s="325" t="s">
        <v>46</v>
      </c>
      <c r="D22545" s="325">
        <v>40</v>
      </c>
      <c r="E22545" s="46">
        <v>33000</v>
      </c>
      <c r="F22545" s="130">
        <f t="shared" si="358"/>
        <v>1320000</v>
      </c>
      <c r="G22545" s="69"/>
    </row>
    <row r="22546" spans="1:9" ht="18" customHeight="1">
      <c r="A22546" s="323"/>
      <c r="B22546" s="302" t="s">
        <v>390</v>
      </c>
      <c r="C22546" s="325" t="s">
        <v>43</v>
      </c>
      <c r="D22546" s="325">
        <v>55.5</v>
      </c>
      <c r="E22546" s="46">
        <v>33000</v>
      </c>
      <c r="F22546" s="130">
        <f t="shared" si="358"/>
        <v>1831500</v>
      </c>
      <c r="G22546" s="69"/>
    </row>
    <row r="22547" spans="1:9" ht="18" customHeight="1">
      <c r="A22547" s="323"/>
      <c r="B22547" s="302" t="s">
        <v>390</v>
      </c>
      <c r="C22547" s="325" t="s">
        <v>385</v>
      </c>
      <c r="D22547" s="325">
        <v>47.8</v>
      </c>
      <c r="E22547" s="46">
        <v>33000</v>
      </c>
      <c r="F22547" s="130">
        <f t="shared" si="358"/>
        <v>1577400</v>
      </c>
      <c r="G22547" s="69"/>
      <c r="I22547" s="280" t="s">
        <v>4120</v>
      </c>
    </row>
    <row r="22548" spans="1:9" ht="18" customHeight="1">
      <c r="A22548" s="323"/>
      <c r="B22548" s="302" t="s">
        <v>390</v>
      </c>
      <c r="C22548" s="325" t="s">
        <v>75</v>
      </c>
      <c r="D22548" s="325">
        <v>96</v>
      </c>
      <c r="E22548" s="46">
        <v>33000</v>
      </c>
      <c r="F22548" s="130">
        <f t="shared" si="358"/>
        <v>3168000</v>
      </c>
      <c r="G22548" s="69"/>
      <c r="I22548" s="400">
        <f>200*37000*30%</f>
        <v>2220000</v>
      </c>
    </row>
    <row r="22549" spans="1:9" ht="18" customHeight="1">
      <c r="A22549" s="323"/>
      <c r="B22549" s="302"/>
      <c r="C22549" s="325"/>
      <c r="D22549" s="325"/>
      <c r="E22549" s="46"/>
      <c r="F22549" s="130">
        <f t="shared" si="358"/>
        <v>0</v>
      </c>
      <c r="G22549" s="69"/>
      <c r="I22549" s="400">
        <f>200*41000*30%</f>
        <v>2460000</v>
      </c>
    </row>
    <row r="22550" spans="1:9" ht="18" customHeight="1">
      <c r="A22550" s="323" t="s">
        <v>2273</v>
      </c>
      <c r="B22550" s="444" t="s">
        <v>4125</v>
      </c>
      <c r="C22550" s="482" t="s">
        <v>973</v>
      </c>
      <c r="D22550" s="482">
        <v>50</v>
      </c>
      <c r="E22550" s="116">
        <v>38000</v>
      </c>
      <c r="F22550" s="131">
        <f t="shared" si="358"/>
        <v>1900000</v>
      </c>
      <c r="G22550" s="86">
        <f>F22550</f>
        <v>1900000</v>
      </c>
      <c r="I22550" s="280" t="s">
        <v>2976</v>
      </c>
    </row>
    <row r="22551" spans="1:9" ht="18" customHeight="1">
      <c r="A22551" s="323"/>
      <c r="B22551" s="302"/>
      <c r="C22551" s="325"/>
      <c r="D22551" s="325"/>
      <c r="E22551" s="46"/>
      <c r="F22551" s="130">
        <f t="shared" si="358"/>
        <v>0</v>
      </c>
      <c r="G22551" s="69"/>
    </row>
    <row r="22552" spans="1:9" ht="18" customHeight="1">
      <c r="A22552" s="323" t="s">
        <v>63</v>
      </c>
      <c r="B22552" s="444" t="s">
        <v>137</v>
      </c>
      <c r="C22552" s="482" t="s">
        <v>1593</v>
      </c>
      <c r="D22552" s="482">
        <v>40</v>
      </c>
      <c r="E22552" s="116">
        <v>41500</v>
      </c>
      <c r="F22552" s="131">
        <f t="shared" si="358"/>
        <v>1660000</v>
      </c>
      <c r="G22552" s="86">
        <f>SUM(F22552:F22553)</f>
        <v>2490000</v>
      </c>
    </row>
    <row r="22553" spans="1:9" ht="18" customHeight="1">
      <c r="A22553" s="323"/>
      <c r="B22553" s="444" t="s">
        <v>137</v>
      </c>
      <c r="C22553" s="482" t="s">
        <v>2433</v>
      </c>
      <c r="D22553" s="482">
        <v>20</v>
      </c>
      <c r="E22553" s="116">
        <v>41500</v>
      </c>
      <c r="F22553" s="131">
        <f t="shared" si="358"/>
        <v>830000</v>
      </c>
      <c r="G22553" s="69"/>
    </row>
    <row r="22554" spans="1:9" ht="18" customHeight="1">
      <c r="A22554" s="323"/>
      <c r="B22554" s="302"/>
      <c r="C22554" s="325"/>
      <c r="D22554" s="325"/>
      <c r="E22554" s="46"/>
      <c r="F22554" s="130">
        <f t="shared" si="358"/>
        <v>0</v>
      </c>
      <c r="G22554" s="69"/>
    </row>
    <row r="22555" spans="1:9" ht="18" customHeight="1">
      <c r="A22555" s="323" t="s">
        <v>2491</v>
      </c>
      <c r="B22555" s="302" t="s">
        <v>23</v>
      </c>
      <c r="C22555" s="325" t="s">
        <v>252</v>
      </c>
      <c r="D22555" s="325">
        <v>100</v>
      </c>
      <c r="E22555" s="46">
        <v>36500</v>
      </c>
      <c r="F22555" s="130">
        <f t="shared" si="358"/>
        <v>3650000</v>
      </c>
      <c r="G22555" s="86">
        <f>SUM(F22555:F22556)</f>
        <v>18250000</v>
      </c>
    </row>
    <row r="22556" spans="1:9" ht="18" customHeight="1">
      <c r="A22556" s="323"/>
      <c r="B22556" s="302" t="s">
        <v>23</v>
      </c>
      <c r="C22556" s="325" t="s">
        <v>251</v>
      </c>
      <c r="D22556" s="325">
        <v>400</v>
      </c>
      <c r="E22556" s="46">
        <v>36500</v>
      </c>
      <c r="F22556" s="130">
        <f t="shared" si="358"/>
        <v>14600000</v>
      </c>
      <c r="G22556" s="69"/>
    </row>
    <row r="22557" spans="1:9" ht="18" customHeight="1">
      <c r="A22557" s="323"/>
      <c r="B22557" s="302"/>
      <c r="C22557" s="325"/>
      <c r="D22557" s="325"/>
      <c r="E22557" s="46"/>
      <c r="F22557" s="130">
        <f t="shared" si="358"/>
        <v>0</v>
      </c>
      <c r="G22557" s="69"/>
    </row>
    <row r="22558" spans="1:9" ht="18" customHeight="1">
      <c r="A22558" s="323" t="s">
        <v>779</v>
      </c>
      <c r="B22558" s="302" t="s">
        <v>780</v>
      </c>
      <c r="C22558" s="325"/>
      <c r="D22558" s="325">
        <v>200</v>
      </c>
      <c r="E22558" s="46">
        <v>24500</v>
      </c>
      <c r="F22558" s="130">
        <f t="shared" si="358"/>
        <v>4900000</v>
      </c>
      <c r="G22558" s="86">
        <f>F22558</f>
        <v>4900000</v>
      </c>
      <c r="I22558" s="284">
        <v>42600</v>
      </c>
    </row>
    <row r="22559" spans="1:9" ht="18" customHeight="1">
      <c r="A22559" s="323"/>
      <c r="B22559" s="302"/>
      <c r="C22559" s="325"/>
      <c r="D22559" s="325"/>
      <c r="E22559" s="46"/>
      <c r="F22559" s="130">
        <f t="shared" si="358"/>
        <v>0</v>
      </c>
      <c r="G22559" s="86"/>
      <c r="I22559" s="284"/>
    </row>
    <row r="22560" spans="1:9" ht="18" customHeight="1">
      <c r="A22560" s="323" t="s">
        <v>193</v>
      </c>
      <c r="B22560" s="302" t="s">
        <v>13</v>
      </c>
      <c r="C22560" s="325" t="s">
        <v>4129</v>
      </c>
      <c r="D22560" s="325">
        <v>75</v>
      </c>
      <c r="E22560" s="46">
        <v>33000</v>
      </c>
      <c r="F22560" s="130">
        <f t="shared" si="358"/>
        <v>2475000</v>
      </c>
      <c r="G22560" s="86">
        <f>F22560</f>
        <v>2475000</v>
      </c>
      <c r="I22560" s="284"/>
    </row>
    <row r="22561" spans="1:7" ht="18" customHeight="1">
      <c r="A22561" s="323"/>
      <c r="B22561" s="302"/>
      <c r="C22561" s="325"/>
      <c r="D22561" s="325"/>
      <c r="E22561" s="46"/>
      <c r="F22561" s="130">
        <f t="shared" si="358"/>
        <v>0</v>
      </c>
      <c r="G22561" s="69"/>
    </row>
    <row r="22562" spans="1:7" ht="18" customHeight="1">
      <c r="A22562" s="323" t="s">
        <v>2661</v>
      </c>
      <c r="B22562" s="302" t="s">
        <v>13</v>
      </c>
      <c r="C22562" s="325" t="s">
        <v>128</v>
      </c>
      <c r="D22562" s="325">
        <v>47</v>
      </c>
      <c r="E22562" s="46">
        <v>32500</v>
      </c>
      <c r="F22562" s="130">
        <f t="shared" si="358"/>
        <v>1527500</v>
      </c>
      <c r="G22562" s="86">
        <f>SUM(F22562:F22563)</f>
        <v>-667000</v>
      </c>
    </row>
    <row r="22563" spans="1:7" ht="18" customHeight="1">
      <c r="A22563" s="323"/>
      <c r="B22563" s="608" t="s">
        <v>3572</v>
      </c>
      <c r="C22563" s="53" t="s">
        <v>244</v>
      </c>
      <c r="D22563" s="607">
        <v>-62.7</v>
      </c>
      <c r="E22563" s="54">
        <v>35000</v>
      </c>
      <c r="F22563" s="140">
        <f t="shared" si="358"/>
        <v>-2194500</v>
      </c>
      <c r="G22563" s="69"/>
    </row>
    <row r="22564" spans="1:7" ht="18" customHeight="1">
      <c r="A22564" s="323"/>
      <c r="B22564" s="302"/>
      <c r="C22564" s="325"/>
      <c r="D22564" s="325"/>
      <c r="E22564" s="46"/>
      <c r="F22564" s="130">
        <f t="shared" si="358"/>
        <v>0</v>
      </c>
      <c r="G22564" s="69"/>
    </row>
    <row r="22565" spans="1:7" ht="18" customHeight="1">
      <c r="A22565" s="323" t="s">
        <v>2287</v>
      </c>
      <c r="B22565" s="302" t="s">
        <v>690</v>
      </c>
      <c r="C22565" s="325" t="s">
        <v>948</v>
      </c>
      <c r="D22565" s="325">
        <v>160.69999999999999</v>
      </c>
      <c r="E22565" s="46">
        <v>38500</v>
      </c>
      <c r="F22565" s="130">
        <f t="shared" si="358"/>
        <v>6186950</v>
      </c>
      <c r="G22565" s="86">
        <f>SUM(F22565:F22566)</f>
        <v>29138050</v>
      </c>
    </row>
    <row r="22566" spans="1:7" ht="18" customHeight="1">
      <c r="A22566" s="323"/>
      <c r="B22566" s="302" t="s">
        <v>690</v>
      </c>
      <c r="C22566" s="325" t="s">
        <v>623</v>
      </c>
      <c r="D22566" s="325">
        <v>620.29999999999995</v>
      </c>
      <c r="E22566" s="46">
        <v>37000</v>
      </c>
      <c r="F22566" s="130">
        <f t="shared" si="358"/>
        <v>22951100</v>
      </c>
      <c r="G22566" s="69"/>
    </row>
    <row r="22567" spans="1:7" ht="18" customHeight="1">
      <c r="A22567" s="323"/>
      <c r="B22567" s="302"/>
      <c r="C22567" s="325"/>
      <c r="D22567" s="325"/>
      <c r="E22567" s="46"/>
      <c r="F22567" s="130">
        <f t="shared" si="358"/>
        <v>0</v>
      </c>
      <c r="G22567" s="69"/>
    </row>
    <row r="22568" spans="1:7" ht="18" customHeight="1">
      <c r="A22568" s="323" t="s">
        <v>1088</v>
      </c>
      <c r="B22568" s="302" t="s">
        <v>31</v>
      </c>
      <c r="C22568" s="325" t="s">
        <v>919</v>
      </c>
      <c r="D22568" s="325">
        <v>415.9</v>
      </c>
      <c r="E22568" s="46">
        <v>35500</v>
      </c>
      <c r="F22568" s="130">
        <f t="shared" si="358"/>
        <v>14764450</v>
      </c>
      <c r="G22568" s="86">
        <f>SUM(F22568:F22569)</f>
        <v>21747300</v>
      </c>
    </row>
    <row r="22569" spans="1:7" ht="18" customHeight="1">
      <c r="A22569" s="323"/>
      <c r="B22569" s="302" t="s">
        <v>31</v>
      </c>
      <c r="C22569" s="325" t="s">
        <v>2075</v>
      </c>
      <c r="D22569" s="325">
        <v>196.7</v>
      </c>
      <c r="E22569" s="46">
        <v>35500</v>
      </c>
      <c r="F22569" s="130">
        <f t="shared" si="358"/>
        <v>6982850</v>
      </c>
      <c r="G22569" s="69"/>
    </row>
    <row r="22570" spans="1:7" ht="18" customHeight="1">
      <c r="A22570" s="323"/>
      <c r="B22570" s="302"/>
      <c r="C22570" s="325"/>
      <c r="D22570" s="325"/>
      <c r="E22570" s="46"/>
      <c r="F22570" s="130">
        <f t="shared" si="358"/>
        <v>0</v>
      </c>
      <c r="G22570" s="69"/>
    </row>
    <row r="22571" spans="1:7" ht="18" customHeight="1">
      <c r="A22571" s="323" t="s">
        <v>2345</v>
      </c>
      <c r="B22571" s="302" t="s">
        <v>31</v>
      </c>
      <c r="C22571" s="325" t="s">
        <v>1833</v>
      </c>
      <c r="D22571" s="325">
        <v>154</v>
      </c>
      <c r="E22571" s="46">
        <v>35500</v>
      </c>
      <c r="F22571" s="130">
        <f t="shared" si="358"/>
        <v>5467000</v>
      </c>
      <c r="G22571" s="86">
        <f>F22571</f>
        <v>5467000</v>
      </c>
    </row>
    <row r="22572" spans="1:7" ht="18" customHeight="1">
      <c r="A22572" s="323"/>
      <c r="B22572" s="302"/>
      <c r="C22572" s="325"/>
      <c r="D22572" s="325"/>
      <c r="E22572" s="46"/>
      <c r="F22572" s="130">
        <f t="shared" si="358"/>
        <v>0</v>
      </c>
      <c r="G22572" s="69"/>
    </row>
    <row r="22573" spans="1:7" ht="18" customHeight="1">
      <c r="A22573" s="323" t="s">
        <v>1843</v>
      </c>
      <c r="B22573" s="302" t="s">
        <v>31</v>
      </c>
      <c r="C22573" s="325" t="s">
        <v>143</v>
      </c>
      <c r="D22573" s="325">
        <v>272.39999999999998</v>
      </c>
      <c r="E22573" s="46">
        <v>34500</v>
      </c>
      <c r="F22573" s="130">
        <f>E22573*D22573</f>
        <v>9397800</v>
      </c>
      <c r="G22573" s="86">
        <f>F22573</f>
        <v>9397800</v>
      </c>
    </row>
    <row r="22574" spans="1:7" ht="18" customHeight="1">
      <c r="A22574" s="323"/>
      <c r="B22574" s="302"/>
      <c r="C22574" s="325"/>
      <c r="D22574" s="325"/>
      <c r="E22574" s="46"/>
      <c r="F22574" s="130">
        <f t="shared" si="358"/>
        <v>0</v>
      </c>
      <c r="G22574" s="69"/>
    </row>
    <row r="22575" spans="1:7" ht="18" customHeight="1">
      <c r="A22575" s="323" t="s">
        <v>51</v>
      </c>
      <c r="B22575" s="302" t="s">
        <v>13</v>
      </c>
      <c r="C22575" s="325" t="s">
        <v>2013</v>
      </c>
      <c r="D22575" s="325">
        <v>308</v>
      </c>
      <c r="E22575" s="46">
        <v>32500</v>
      </c>
      <c r="F22575" s="130">
        <f t="shared" si="358"/>
        <v>10010000</v>
      </c>
      <c r="G22575" s="86">
        <f>SUM(F22575:F22588)</f>
        <v>69393650</v>
      </c>
    </row>
    <row r="22576" spans="1:7" ht="18" customHeight="1">
      <c r="A22576" s="323"/>
      <c r="B22576" s="302" t="s">
        <v>390</v>
      </c>
      <c r="C22576" s="325" t="s">
        <v>2699</v>
      </c>
      <c r="D22576" s="325">
        <v>219.5</v>
      </c>
      <c r="E22576" s="46">
        <v>34000</v>
      </c>
      <c r="F22576" s="130">
        <f t="shared" si="358"/>
        <v>7463000</v>
      </c>
      <c r="G22576" s="69"/>
    </row>
    <row r="22577" spans="1:7" ht="18" customHeight="1">
      <c r="A22577" s="323"/>
      <c r="B22577" s="302" t="s">
        <v>23</v>
      </c>
      <c r="C22577" s="325" t="s">
        <v>184</v>
      </c>
      <c r="D22577" s="325">
        <v>154.80000000000001</v>
      </c>
      <c r="E22577" s="46">
        <v>32000</v>
      </c>
      <c r="F22577" s="130">
        <f t="shared" si="358"/>
        <v>4953600</v>
      </c>
      <c r="G22577" s="69"/>
    </row>
    <row r="22578" spans="1:7" ht="18" customHeight="1">
      <c r="A22578" s="323"/>
      <c r="B22578" s="302" t="s">
        <v>23</v>
      </c>
      <c r="C22578" s="325" t="s">
        <v>159</v>
      </c>
      <c r="D22578" s="325">
        <v>102</v>
      </c>
      <c r="E22578" s="46">
        <v>35000</v>
      </c>
      <c r="F22578" s="130">
        <f t="shared" si="358"/>
        <v>3570000</v>
      </c>
      <c r="G22578" s="69"/>
    </row>
    <row r="22579" spans="1:7" ht="18" customHeight="1">
      <c r="A22579" s="323"/>
      <c r="B22579" s="302" t="s">
        <v>31</v>
      </c>
      <c r="C22579" s="325" t="s">
        <v>1303</v>
      </c>
      <c r="D22579" s="325">
        <v>100</v>
      </c>
      <c r="E22579" s="46">
        <v>32000</v>
      </c>
      <c r="F22579" s="130">
        <f t="shared" si="358"/>
        <v>3200000</v>
      </c>
      <c r="G22579" s="69"/>
    </row>
    <row r="22580" spans="1:7" ht="18" customHeight="1">
      <c r="A22580" s="323"/>
      <c r="B22580" s="302" t="s">
        <v>31</v>
      </c>
      <c r="C22580" s="325" t="s">
        <v>807</v>
      </c>
      <c r="D22580" s="325">
        <v>93.7</v>
      </c>
      <c r="E22580" s="46">
        <v>35500</v>
      </c>
      <c r="F22580" s="130">
        <f t="shared" si="358"/>
        <v>3326350</v>
      </c>
      <c r="G22580" s="69"/>
    </row>
    <row r="22581" spans="1:7" ht="18" customHeight="1">
      <c r="A22581" s="323"/>
      <c r="B22581" s="302" t="s">
        <v>31</v>
      </c>
      <c r="C22581" s="325" t="s">
        <v>343</v>
      </c>
      <c r="D22581" s="325">
        <v>100.8</v>
      </c>
      <c r="E22581" s="46">
        <v>33000</v>
      </c>
      <c r="F22581" s="130">
        <f t="shared" si="358"/>
        <v>3326400</v>
      </c>
      <c r="G22581" s="69"/>
    </row>
    <row r="22582" spans="1:7" ht="18" customHeight="1">
      <c r="A22582" s="323"/>
      <c r="B22582" s="302" t="s">
        <v>31</v>
      </c>
      <c r="C22582" s="325" t="s">
        <v>342</v>
      </c>
      <c r="D22582" s="325">
        <v>99.4</v>
      </c>
      <c r="E22582" s="46">
        <v>33000</v>
      </c>
      <c r="F22582" s="130">
        <f t="shared" si="358"/>
        <v>3280200</v>
      </c>
      <c r="G22582" s="69"/>
    </row>
    <row r="22583" spans="1:7" ht="18" customHeight="1">
      <c r="A22583" s="323"/>
      <c r="B22583" s="302" t="s">
        <v>31</v>
      </c>
      <c r="C22583" s="325" t="s">
        <v>365</v>
      </c>
      <c r="D22583" s="325">
        <v>98.2</v>
      </c>
      <c r="E22583" s="46">
        <v>33000</v>
      </c>
      <c r="F22583" s="130">
        <f t="shared" si="358"/>
        <v>3240600</v>
      </c>
      <c r="G22583" s="69"/>
    </row>
    <row r="22584" spans="1:7" ht="18" customHeight="1">
      <c r="A22584" s="323"/>
      <c r="B22584" s="302" t="s">
        <v>13</v>
      </c>
      <c r="C22584" s="325" t="s">
        <v>59</v>
      </c>
      <c r="D22584" s="325">
        <v>60</v>
      </c>
      <c r="E22584" s="46">
        <v>32500</v>
      </c>
      <c r="F22584" s="130">
        <f t="shared" si="358"/>
        <v>1950000</v>
      </c>
      <c r="G22584" s="69"/>
    </row>
    <row r="22585" spans="1:7" ht="18" customHeight="1">
      <c r="A22585" s="323"/>
      <c r="B22585" s="302" t="s">
        <v>23</v>
      </c>
      <c r="C22585" s="325" t="s">
        <v>60</v>
      </c>
      <c r="D22585" s="325">
        <v>200</v>
      </c>
      <c r="E22585" s="46">
        <v>35000</v>
      </c>
      <c r="F22585" s="130">
        <f t="shared" si="358"/>
        <v>7000000</v>
      </c>
      <c r="G22585" s="69"/>
    </row>
    <row r="22586" spans="1:7" ht="18" customHeight="1">
      <c r="A22586" s="323"/>
      <c r="B22586" s="302" t="s">
        <v>31</v>
      </c>
      <c r="C22586" s="325" t="s">
        <v>1303</v>
      </c>
      <c r="D22586" s="325">
        <v>61.5</v>
      </c>
      <c r="E22586" s="46">
        <v>32000</v>
      </c>
      <c r="F22586" s="130">
        <f t="shared" si="358"/>
        <v>1968000</v>
      </c>
      <c r="G22586" s="69"/>
    </row>
    <row r="22587" spans="1:7" ht="18" customHeight="1">
      <c r="A22587" s="323"/>
      <c r="B22587" s="302" t="s">
        <v>31</v>
      </c>
      <c r="C22587" s="325" t="s">
        <v>615</v>
      </c>
      <c r="D22587" s="325">
        <v>275</v>
      </c>
      <c r="E22587" s="46">
        <v>32500</v>
      </c>
      <c r="F22587" s="130">
        <f t="shared" si="358"/>
        <v>8937500</v>
      </c>
      <c r="G22587" s="69"/>
    </row>
    <row r="22588" spans="1:7" ht="18" customHeight="1">
      <c r="A22588" s="323"/>
      <c r="B22588" s="302" t="s">
        <v>31</v>
      </c>
      <c r="C22588" s="325" t="s">
        <v>14</v>
      </c>
      <c r="D22588" s="325">
        <v>204.8</v>
      </c>
      <c r="E22588" s="46">
        <v>35000</v>
      </c>
      <c r="F22588" s="130">
        <f>E22588*D22588</f>
        <v>7168000</v>
      </c>
      <c r="G22588" s="69"/>
    </row>
    <row r="22589" spans="1:7" ht="18" customHeight="1">
      <c r="A22589" s="323"/>
      <c r="B22589" s="302"/>
      <c r="C22589" s="325"/>
      <c r="D22589" s="325"/>
      <c r="E22589" s="46"/>
      <c r="F22589" s="130">
        <f t="shared" si="358"/>
        <v>0</v>
      </c>
      <c r="G22589" s="69"/>
    </row>
    <row r="22590" spans="1:7" ht="18" customHeight="1">
      <c r="A22590" s="323" t="s">
        <v>330</v>
      </c>
      <c r="B22590" s="302" t="s">
        <v>13</v>
      </c>
      <c r="C22590" s="325" t="s">
        <v>369</v>
      </c>
      <c r="D22590" s="325">
        <f>483+103.9</f>
        <v>586.9</v>
      </c>
      <c r="E22590" s="46">
        <v>31000</v>
      </c>
      <c r="F22590" s="130">
        <f t="shared" si="358"/>
        <v>18193900</v>
      </c>
      <c r="G22590" s="86">
        <f>F22590</f>
        <v>18193900</v>
      </c>
    </row>
    <row r="22591" spans="1:7" ht="18" customHeight="1">
      <c r="A22591" s="323"/>
      <c r="B22591" s="302"/>
      <c r="C22591" s="325"/>
      <c r="D22591" s="325"/>
      <c r="E22591" s="46"/>
      <c r="F22591" s="130">
        <f t="shared" si="358"/>
        <v>0</v>
      </c>
      <c r="G22591" s="69"/>
    </row>
    <row r="22592" spans="1:7" ht="18" customHeight="1">
      <c r="A22592" s="323" t="s">
        <v>3688</v>
      </c>
      <c r="B22592" s="302" t="s">
        <v>31</v>
      </c>
      <c r="C22592" s="325" t="s">
        <v>918</v>
      </c>
      <c r="D22592" s="325">
        <v>155</v>
      </c>
      <c r="E22592" s="46">
        <v>36000</v>
      </c>
      <c r="F22592" s="130">
        <f t="shared" si="358"/>
        <v>5580000</v>
      </c>
      <c r="G22592" s="86">
        <f>F22592</f>
        <v>5580000</v>
      </c>
    </row>
    <row r="22593" spans="1:9" ht="18" customHeight="1">
      <c r="A22593" s="323"/>
      <c r="B22593" s="302"/>
      <c r="C22593" s="325"/>
      <c r="D22593" s="325"/>
      <c r="E22593" s="46"/>
      <c r="F22593" s="130">
        <f t="shared" ref="F22593:F22641" si="359">E22593*D22593</f>
        <v>0</v>
      </c>
      <c r="G22593" s="69"/>
    </row>
    <row r="22594" spans="1:9" ht="18" customHeight="1">
      <c r="A22594" s="323" t="s">
        <v>316</v>
      </c>
      <c r="B22594" s="302" t="s">
        <v>13</v>
      </c>
      <c r="C22594" s="325" t="s">
        <v>59</v>
      </c>
      <c r="D22594" s="325">
        <v>300</v>
      </c>
      <c r="E22594" s="46">
        <v>31000</v>
      </c>
      <c r="F22594" s="130">
        <f t="shared" si="359"/>
        <v>9300000</v>
      </c>
      <c r="G22594" s="86">
        <f>SUM(F22594:F22596)</f>
        <v>26724500</v>
      </c>
    </row>
    <row r="22595" spans="1:9" ht="18" customHeight="1">
      <c r="A22595" s="323"/>
      <c r="B22595" s="302" t="s">
        <v>31</v>
      </c>
      <c r="C22595" s="325" t="s">
        <v>4126</v>
      </c>
      <c r="D22595" s="325">
        <v>277</v>
      </c>
      <c r="E22595" s="46">
        <v>34500</v>
      </c>
      <c r="F22595" s="130">
        <f t="shared" si="359"/>
        <v>9556500</v>
      </c>
      <c r="G22595" s="69"/>
    </row>
    <row r="22596" spans="1:9" ht="18" customHeight="1">
      <c r="A22596" s="323"/>
      <c r="B22596" s="302" t="s">
        <v>568</v>
      </c>
      <c r="C22596" s="325" t="s">
        <v>3530</v>
      </c>
      <c r="D22596" s="325">
        <v>196.7</v>
      </c>
      <c r="E22596" s="46">
        <v>40000</v>
      </c>
      <c r="F22596" s="130">
        <f t="shared" si="359"/>
        <v>7868000</v>
      </c>
      <c r="G22596" s="69"/>
    </row>
    <row r="22597" spans="1:9" ht="18" customHeight="1">
      <c r="A22597" s="323"/>
      <c r="B22597" s="302"/>
      <c r="C22597" s="325"/>
      <c r="D22597" s="325"/>
      <c r="E22597" s="46"/>
      <c r="F22597" s="130">
        <f t="shared" si="359"/>
        <v>0</v>
      </c>
      <c r="G22597" s="69"/>
    </row>
    <row r="22598" spans="1:9" ht="18" customHeight="1">
      <c r="A22598" s="323" t="s">
        <v>2448</v>
      </c>
      <c r="B22598" s="302" t="s">
        <v>23</v>
      </c>
      <c r="C22598" s="325" t="s">
        <v>1110</v>
      </c>
      <c r="D22598" s="325">
        <v>148</v>
      </c>
      <c r="E22598" s="46">
        <v>34000</v>
      </c>
      <c r="F22598" s="130">
        <f t="shared" si="359"/>
        <v>5032000</v>
      </c>
      <c r="G22598" s="86">
        <f>SUM(F22598:F22600)</f>
        <v>13019000</v>
      </c>
    </row>
    <row r="22599" spans="1:9" ht="18" customHeight="1">
      <c r="A22599" s="323"/>
      <c r="B22599" s="302" t="s">
        <v>31</v>
      </c>
      <c r="C22599" s="325" t="s">
        <v>986</v>
      </c>
      <c r="D22599" s="325">
        <v>72</v>
      </c>
      <c r="E22599" s="46">
        <v>35000</v>
      </c>
      <c r="F22599" s="130">
        <f t="shared" si="359"/>
        <v>2520000</v>
      </c>
      <c r="G22599" s="69"/>
    </row>
    <row r="22600" spans="1:9" ht="18" customHeight="1">
      <c r="A22600" s="323"/>
      <c r="B22600" s="302" t="s">
        <v>31</v>
      </c>
      <c r="C22600" s="325" t="s">
        <v>255</v>
      </c>
      <c r="D22600" s="325">
        <v>154</v>
      </c>
      <c r="E22600" s="46">
        <v>35500</v>
      </c>
      <c r="F22600" s="130">
        <f t="shared" si="359"/>
        <v>5467000</v>
      </c>
      <c r="G22600" s="69"/>
    </row>
    <row r="22601" spans="1:9" ht="18" customHeight="1">
      <c r="A22601" s="323"/>
      <c r="B22601" s="302"/>
      <c r="C22601" s="325"/>
      <c r="D22601" s="325"/>
      <c r="E22601" s="46"/>
      <c r="F22601" s="130">
        <f t="shared" si="359"/>
        <v>0</v>
      </c>
      <c r="G22601" s="69"/>
    </row>
    <row r="22602" spans="1:9" ht="18" customHeight="1">
      <c r="A22602" s="323" t="s">
        <v>3768</v>
      </c>
      <c r="B22602" s="302" t="s">
        <v>31</v>
      </c>
      <c r="C22602" s="325" t="s">
        <v>3526</v>
      </c>
      <c r="D22602" s="325">
        <v>940</v>
      </c>
      <c r="E22602" s="46">
        <v>31000</v>
      </c>
      <c r="F22602" s="130">
        <f t="shared" si="359"/>
        <v>29140000</v>
      </c>
      <c r="G22602" s="86">
        <f>F22602</f>
        <v>29140000</v>
      </c>
    </row>
    <row r="22603" spans="1:9" ht="18" customHeight="1">
      <c r="A22603" s="323"/>
      <c r="B22603" s="302"/>
      <c r="C22603" s="325"/>
      <c r="D22603" s="325"/>
      <c r="E22603" s="46"/>
      <c r="F22603" s="130">
        <f t="shared" si="359"/>
        <v>0</v>
      </c>
      <c r="G22603" s="69"/>
    </row>
    <row r="22604" spans="1:9" ht="18" customHeight="1">
      <c r="A22604" s="323" t="s">
        <v>1313</v>
      </c>
      <c r="B22604" s="302" t="s">
        <v>31</v>
      </c>
      <c r="C22604" s="325" t="s">
        <v>4128</v>
      </c>
      <c r="D22604" s="325">
        <v>47.6</v>
      </c>
      <c r="E22604" s="46">
        <v>36000</v>
      </c>
      <c r="F22604" s="130">
        <f t="shared" si="359"/>
        <v>1713600</v>
      </c>
      <c r="G22604" s="86">
        <f>F22604</f>
        <v>1713600</v>
      </c>
    </row>
    <row r="22605" spans="1:9" ht="18" customHeight="1">
      <c r="A22605" s="323"/>
      <c r="B22605" s="302"/>
      <c r="C22605" s="325"/>
      <c r="D22605" s="325"/>
      <c r="E22605" s="46"/>
      <c r="F22605" s="130">
        <f t="shared" si="359"/>
        <v>0</v>
      </c>
      <c r="G22605" s="69"/>
    </row>
    <row r="22606" spans="1:9" ht="18" customHeight="1">
      <c r="A22606" s="323" t="s">
        <v>2454</v>
      </c>
      <c r="B22606" s="302" t="s">
        <v>13</v>
      </c>
      <c r="C22606" s="325" t="s">
        <v>2766</v>
      </c>
      <c r="D22606" s="325">
        <v>61</v>
      </c>
      <c r="E22606" s="46">
        <v>30500</v>
      </c>
      <c r="F22606" s="130">
        <f t="shared" si="359"/>
        <v>1860500</v>
      </c>
      <c r="G22606" s="86">
        <f>F22606</f>
        <v>1860500</v>
      </c>
    </row>
    <row r="22607" spans="1:9" ht="18" customHeight="1">
      <c r="A22607" s="323"/>
      <c r="B22607" s="302"/>
      <c r="C22607" s="325"/>
      <c r="D22607" s="325"/>
      <c r="E22607" s="46"/>
      <c r="F22607" s="130">
        <f t="shared" si="359"/>
        <v>0</v>
      </c>
      <c r="G22607" s="69"/>
    </row>
    <row r="22608" spans="1:9" ht="18" customHeight="1">
      <c r="A22608" s="323" t="s">
        <v>2469</v>
      </c>
      <c r="B22608" s="302" t="s">
        <v>31</v>
      </c>
      <c r="C22608" s="325" t="s">
        <v>200</v>
      </c>
      <c r="D22608" s="325">
        <v>90</v>
      </c>
      <c r="E22608" s="46">
        <v>36500</v>
      </c>
      <c r="F22608" s="130">
        <f t="shared" si="359"/>
        <v>3285000</v>
      </c>
      <c r="G22608" s="86">
        <f>F22608</f>
        <v>3285000</v>
      </c>
      <c r="I22608" s="280" t="s">
        <v>2520</v>
      </c>
    </row>
    <row r="22609" spans="1:7" ht="18" customHeight="1">
      <c r="A22609" s="323"/>
      <c r="B22609" s="302"/>
      <c r="C22609" s="325"/>
      <c r="D22609" s="325"/>
      <c r="E22609" s="46"/>
      <c r="F22609" s="130">
        <f t="shared" si="359"/>
        <v>0</v>
      </c>
      <c r="G22609" s="69"/>
    </row>
    <row r="22610" spans="1:7" ht="18" customHeight="1">
      <c r="A22610" s="323" t="s">
        <v>235</v>
      </c>
      <c r="B22610" s="302" t="s">
        <v>31</v>
      </c>
      <c r="C22610" s="325" t="s">
        <v>128</v>
      </c>
      <c r="D22610" s="325">
        <v>121.3</v>
      </c>
      <c r="E22610" s="46">
        <v>35000</v>
      </c>
      <c r="F22610" s="130">
        <f t="shared" si="359"/>
        <v>4245500</v>
      </c>
      <c r="G22610" s="86">
        <f>SUM(F22610:F22611)</f>
        <v>8130500</v>
      </c>
    </row>
    <row r="22611" spans="1:7" ht="18" customHeight="1">
      <c r="A22611" s="533"/>
      <c r="B22611" s="440" t="s">
        <v>31</v>
      </c>
      <c r="C22611" s="382" t="s">
        <v>281</v>
      </c>
      <c r="D22611" s="382">
        <v>111</v>
      </c>
      <c r="E22611" s="59">
        <v>35000</v>
      </c>
      <c r="F22611" s="132">
        <f t="shared" si="359"/>
        <v>3885000</v>
      </c>
      <c r="G22611" s="92"/>
    </row>
    <row r="22612" spans="1:7" ht="18" customHeight="1">
      <c r="F22612" s="129">
        <f t="shared" si="359"/>
        <v>0</v>
      </c>
    </row>
    <row r="22613" spans="1:7" ht="18" customHeight="1">
      <c r="F22613" s="129">
        <f t="shared" si="359"/>
        <v>0</v>
      </c>
    </row>
    <row r="22614" spans="1:7" ht="18" customHeight="1">
      <c r="F22614" s="129">
        <f t="shared" si="359"/>
        <v>0</v>
      </c>
    </row>
    <row r="22615" spans="1:7" ht="18" customHeight="1">
      <c r="F22615" s="129">
        <f t="shared" si="359"/>
        <v>0</v>
      </c>
    </row>
    <row r="22616" spans="1:7" ht="18" customHeight="1">
      <c r="F22616" s="129">
        <f t="shared" si="359"/>
        <v>0</v>
      </c>
    </row>
    <row r="22617" spans="1:7" ht="18" customHeight="1">
      <c r="F22617" s="129">
        <f t="shared" si="359"/>
        <v>0</v>
      </c>
    </row>
    <row r="22618" spans="1:7" ht="18" customHeight="1">
      <c r="F22618" s="129">
        <f t="shared" si="359"/>
        <v>0</v>
      </c>
    </row>
    <row r="22619" spans="1:7" ht="18" customHeight="1">
      <c r="F22619" s="129">
        <f t="shared" si="359"/>
        <v>0</v>
      </c>
    </row>
    <row r="22620" spans="1:7" ht="18" customHeight="1">
      <c r="F22620" s="129">
        <f t="shared" si="359"/>
        <v>0</v>
      </c>
    </row>
    <row r="22621" spans="1:7" ht="18" customHeight="1">
      <c r="F22621" s="129">
        <f t="shared" si="359"/>
        <v>0</v>
      </c>
    </row>
    <row r="22622" spans="1:7" ht="18" customHeight="1">
      <c r="F22622" s="129">
        <f t="shared" si="359"/>
        <v>0</v>
      </c>
    </row>
    <row r="22623" spans="1:7" ht="18" customHeight="1">
      <c r="F22623" s="129">
        <f t="shared" si="359"/>
        <v>0</v>
      </c>
    </row>
    <row r="22624" spans="1:7" ht="18" customHeight="1">
      <c r="F22624" s="129">
        <f t="shared" si="359"/>
        <v>0</v>
      </c>
    </row>
    <row r="22625" spans="6:6" ht="18" customHeight="1">
      <c r="F22625" s="129">
        <f t="shared" si="359"/>
        <v>0</v>
      </c>
    </row>
    <row r="22626" spans="6:6" ht="18" customHeight="1">
      <c r="F22626" s="129">
        <f t="shared" si="359"/>
        <v>0</v>
      </c>
    </row>
    <row r="22627" spans="6:6" ht="18" customHeight="1">
      <c r="F22627" s="129">
        <f t="shared" si="359"/>
        <v>0</v>
      </c>
    </row>
    <row r="22628" spans="6:6" ht="18" customHeight="1">
      <c r="F22628" s="129">
        <f t="shared" si="359"/>
        <v>0</v>
      </c>
    </row>
    <row r="22629" spans="6:6" ht="18" customHeight="1">
      <c r="F22629" s="129">
        <f t="shared" si="359"/>
        <v>0</v>
      </c>
    </row>
    <row r="22630" spans="6:6" ht="18" customHeight="1">
      <c r="F22630" s="129">
        <f t="shared" si="359"/>
        <v>0</v>
      </c>
    </row>
    <row r="22631" spans="6:6" ht="18" customHeight="1">
      <c r="F22631" s="129">
        <f t="shared" si="359"/>
        <v>0</v>
      </c>
    </row>
    <row r="22632" spans="6:6" ht="18" customHeight="1">
      <c r="F22632" s="129">
        <f t="shared" si="359"/>
        <v>0</v>
      </c>
    </row>
    <row r="22633" spans="6:6" ht="18" customHeight="1">
      <c r="F22633" s="129">
        <f t="shared" si="359"/>
        <v>0</v>
      </c>
    </row>
    <row r="22634" spans="6:6" ht="18" customHeight="1">
      <c r="F22634" s="129">
        <f t="shared" si="359"/>
        <v>0</v>
      </c>
    </row>
    <row r="22635" spans="6:6" ht="18" customHeight="1">
      <c r="F22635" s="129">
        <f t="shared" si="359"/>
        <v>0</v>
      </c>
    </row>
    <row r="22636" spans="6:6" ht="18" customHeight="1">
      <c r="F22636" s="129">
        <f t="shared" si="359"/>
        <v>0</v>
      </c>
    </row>
    <row r="22637" spans="6:6" ht="18" customHeight="1">
      <c r="F22637" s="129">
        <f t="shared" si="359"/>
        <v>0</v>
      </c>
    </row>
    <row r="22638" spans="6:6" ht="18" customHeight="1">
      <c r="F22638" s="129">
        <f t="shared" si="359"/>
        <v>0</v>
      </c>
    </row>
    <row r="22639" spans="6:6" ht="18" customHeight="1">
      <c r="F22639" s="129">
        <f t="shared" si="359"/>
        <v>0</v>
      </c>
    </row>
    <row r="22640" spans="6:6" ht="18" customHeight="1">
      <c r="F22640" s="129">
        <f t="shared" si="359"/>
        <v>0</v>
      </c>
    </row>
    <row r="22641" spans="6:6" ht="18" customHeight="1">
      <c r="F22641" s="129">
        <f t="shared" si="359"/>
        <v>0</v>
      </c>
    </row>
    <row r="22642" spans="6:6" ht="18" customHeight="1">
      <c r="F22642" s="129">
        <f t="shared" ref="F22642:F22705" si="360">E22642*D22642</f>
        <v>0</v>
      </c>
    </row>
    <row r="22643" spans="6:6" ht="18" customHeight="1">
      <c r="F22643" s="129">
        <f t="shared" si="360"/>
        <v>0</v>
      </c>
    </row>
    <row r="22644" spans="6:6" ht="18" customHeight="1">
      <c r="F22644" s="129">
        <f t="shared" si="360"/>
        <v>0</v>
      </c>
    </row>
    <row r="22645" spans="6:6" ht="18" customHeight="1">
      <c r="F22645" s="129">
        <f t="shared" si="360"/>
        <v>0</v>
      </c>
    </row>
    <row r="22646" spans="6:6" ht="18" customHeight="1">
      <c r="F22646" s="129">
        <f t="shared" si="360"/>
        <v>0</v>
      </c>
    </row>
    <row r="22647" spans="6:6" ht="18" customHeight="1">
      <c r="F22647" s="129">
        <f t="shared" si="360"/>
        <v>0</v>
      </c>
    </row>
    <row r="22648" spans="6:6" ht="18" customHeight="1">
      <c r="F22648" s="129">
        <f t="shared" si="360"/>
        <v>0</v>
      </c>
    </row>
    <row r="22649" spans="6:6" ht="18" customHeight="1">
      <c r="F22649" s="129">
        <f t="shared" si="360"/>
        <v>0</v>
      </c>
    </row>
    <row r="22650" spans="6:6" ht="18" customHeight="1">
      <c r="F22650" s="129">
        <f t="shared" si="360"/>
        <v>0</v>
      </c>
    </row>
    <row r="22651" spans="6:6" ht="18" customHeight="1">
      <c r="F22651" s="129">
        <f t="shared" si="360"/>
        <v>0</v>
      </c>
    </row>
    <row r="22652" spans="6:6" ht="18" customHeight="1">
      <c r="F22652" s="129">
        <f t="shared" si="360"/>
        <v>0</v>
      </c>
    </row>
    <row r="22653" spans="6:6" ht="18" customHeight="1">
      <c r="F22653" s="129">
        <f t="shared" si="360"/>
        <v>0</v>
      </c>
    </row>
    <row r="22654" spans="6:6" ht="18" customHeight="1">
      <c r="F22654" s="129">
        <f t="shared" si="360"/>
        <v>0</v>
      </c>
    </row>
    <row r="22655" spans="6:6" ht="18" customHeight="1">
      <c r="F22655" s="129">
        <f t="shared" si="360"/>
        <v>0</v>
      </c>
    </row>
    <row r="22656" spans="6:6" ht="18" customHeight="1">
      <c r="F22656" s="129">
        <f t="shared" si="360"/>
        <v>0</v>
      </c>
    </row>
    <row r="22657" spans="6:6" ht="18" customHeight="1">
      <c r="F22657" s="129">
        <f t="shared" si="360"/>
        <v>0</v>
      </c>
    </row>
    <row r="22658" spans="6:6" ht="18" customHeight="1">
      <c r="F22658" s="129">
        <f t="shared" si="360"/>
        <v>0</v>
      </c>
    </row>
    <row r="22659" spans="6:6" ht="18" customHeight="1">
      <c r="F22659" s="129">
        <f t="shared" si="360"/>
        <v>0</v>
      </c>
    </row>
    <row r="22660" spans="6:6" ht="18" customHeight="1">
      <c r="F22660" s="129">
        <f t="shared" si="360"/>
        <v>0</v>
      </c>
    </row>
    <row r="22661" spans="6:6" ht="18" customHeight="1">
      <c r="F22661" s="129">
        <f t="shared" si="360"/>
        <v>0</v>
      </c>
    </row>
    <row r="22662" spans="6:6" ht="18" customHeight="1">
      <c r="F22662" s="129">
        <f t="shared" si="360"/>
        <v>0</v>
      </c>
    </row>
    <row r="22663" spans="6:6" ht="18" customHeight="1">
      <c r="F22663" s="129">
        <f t="shared" si="360"/>
        <v>0</v>
      </c>
    </row>
    <row r="22664" spans="6:6" ht="18" customHeight="1">
      <c r="F22664" s="129">
        <f t="shared" si="360"/>
        <v>0</v>
      </c>
    </row>
    <row r="22665" spans="6:6" ht="18" customHeight="1">
      <c r="F22665" s="129">
        <f t="shared" si="360"/>
        <v>0</v>
      </c>
    </row>
    <row r="22666" spans="6:6" ht="18" customHeight="1">
      <c r="F22666" s="129">
        <f t="shared" si="360"/>
        <v>0</v>
      </c>
    </row>
    <row r="22667" spans="6:6" ht="18" customHeight="1">
      <c r="F22667" s="129">
        <f t="shared" si="360"/>
        <v>0</v>
      </c>
    </row>
    <row r="22668" spans="6:6" ht="18" customHeight="1">
      <c r="F22668" s="129">
        <f t="shared" si="360"/>
        <v>0</v>
      </c>
    </row>
    <row r="22669" spans="6:6" ht="18" customHeight="1">
      <c r="F22669" s="129">
        <f t="shared" si="360"/>
        <v>0</v>
      </c>
    </row>
    <row r="22670" spans="6:6" ht="18" customHeight="1">
      <c r="F22670" s="129">
        <f t="shared" si="360"/>
        <v>0</v>
      </c>
    </row>
    <row r="22671" spans="6:6" ht="18" customHeight="1">
      <c r="F22671" s="129">
        <f t="shared" si="360"/>
        <v>0</v>
      </c>
    </row>
    <row r="22672" spans="6:6" ht="18" customHeight="1">
      <c r="F22672" s="129">
        <f t="shared" si="360"/>
        <v>0</v>
      </c>
    </row>
    <row r="22673" spans="6:6" ht="18" customHeight="1">
      <c r="F22673" s="129">
        <f t="shared" si="360"/>
        <v>0</v>
      </c>
    </row>
    <row r="22674" spans="6:6" ht="18" customHeight="1">
      <c r="F22674" s="129">
        <f t="shared" si="360"/>
        <v>0</v>
      </c>
    </row>
    <row r="22675" spans="6:6" ht="18" customHeight="1">
      <c r="F22675" s="129">
        <f t="shared" si="360"/>
        <v>0</v>
      </c>
    </row>
    <row r="22676" spans="6:6" ht="18" customHeight="1">
      <c r="F22676" s="129">
        <f t="shared" si="360"/>
        <v>0</v>
      </c>
    </row>
    <row r="22677" spans="6:6" ht="18" customHeight="1">
      <c r="F22677" s="129">
        <f t="shared" si="360"/>
        <v>0</v>
      </c>
    </row>
    <row r="22678" spans="6:6" ht="18" customHeight="1">
      <c r="F22678" s="129">
        <f t="shared" si="360"/>
        <v>0</v>
      </c>
    </row>
    <row r="22679" spans="6:6" ht="18" customHeight="1">
      <c r="F22679" s="129">
        <f t="shared" si="360"/>
        <v>0</v>
      </c>
    </row>
    <row r="22680" spans="6:6" ht="18" customHeight="1">
      <c r="F22680" s="129">
        <f t="shared" si="360"/>
        <v>0</v>
      </c>
    </row>
    <row r="22681" spans="6:6" ht="18" customHeight="1">
      <c r="F22681" s="129">
        <f t="shared" si="360"/>
        <v>0</v>
      </c>
    </row>
    <row r="22682" spans="6:6" ht="18" customHeight="1">
      <c r="F22682" s="129">
        <f t="shared" si="360"/>
        <v>0</v>
      </c>
    </row>
    <row r="22683" spans="6:6" ht="18" customHeight="1">
      <c r="F22683" s="129">
        <f t="shared" si="360"/>
        <v>0</v>
      </c>
    </row>
    <row r="22684" spans="6:6" ht="18" customHeight="1">
      <c r="F22684" s="129">
        <f t="shared" si="360"/>
        <v>0</v>
      </c>
    </row>
    <row r="22685" spans="6:6" ht="18" customHeight="1">
      <c r="F22685" s="129">
        <f t="shared" si="360"/>
        <v>0</v>
      </c>
    </row>
    <row r="22686" spans="6:6" ht="18" customHeight="1">
      <c r="F22686" s="129">
        <f t="shared" si="360"/>
        <v>0</v>
      </c>
    </row>
    <row r="22687" spans="6:6" ht="18" customHeight="1">
      <c r="F22687" s="129">
        <f t="shared" si="360"/>
        <v>0</v>
      </c>
    </row>
    <row r="22688" spans="6:6" ht="18" customHeight="1">
      <c r="F22688" s="129">
        <f t="shared" si="360"/>
        <v>0</v>
      </c>
    </row>
    <row r="22689" spans="6:6" ht="18" customHeight="1">
      <c r="F22689" s="129">
        <f t="shared" si="360"/>
        <v>0</v>
      </c>
    </row>
    <row r="22690" spans="6:6" ht="18" customHeight="1">
      <c r="F22690" s="129">
        <f t="shared" si="360"/>
        <v>0</v>
      </c>
    </row>
    <row r="22691" spans="6:6" ht="18" customHeight="1">
      <c r="F22691" s="129">
        <f t="shared" si="360"/>
        <v>0</v>
      </c>
    </row>
    <row r="22692" spans="6:6" ht="18" customHeight="1">
      <c r="F22692" s="129">
        <f t="shared" si="360"/>
        <v>0</v>
      </c>
    </row>
    <row r="22693" spans="6:6" ht="18" customHeight="1">
      <c r="F22693" s="129">
        <f t="shared" si="360"/>
        <v>0</v>
      </c>
    </row>
    <row r="22694" spans="6:6" ht="18" customHeight="1">
      <c r="F22694" s="129">
        <f t="shared" si="360"/>
        <v>0</v>
      </c>
    </row>
    <row r="22695" spans="6:6" ht="18" customHeight="1">
      <c r="F22695" s="129">
        <f t="shared" si="360"/>
        <v>0</v>
      </c>
    </row>
    <row r="22696" spans="6:6" ht="18" customHeight="1">
      <c r="F22696" s="129">
        <f t="shared" si="360"/>
        <v>0</v>
      </c>
    </row>
    <row r="22697" spans="6:6" ht="18" customHeight="1">
      <c r="F22697" s="129">
        <f t="shared" si="360"/>
        <v>0</v>
      </c>
    </row>
    <row r="22698" spans="6:6" ht="18" customHeight="1">
      <c r="F22698" s="129">
        <f t="shared" si="360"/>
        <v>0</v>
      </c>
    </row>
    <row r="22699" spans="6:6" ht="18" customHeight="1">
      <c r="F22699" s="129">
        <f t="shared" si="360"/>
        <v>0</v>
      </c>
    </row>
    <row r="22700" spans="6:6" ht="18" customHeight="1">
      <c r="F22700" s="129">
        <f t="shared" si="360"/>
        <v>0</v>
      </c>
    </row>
    <row r="22701" spans="6:6" ht="18" customHeight="1">
      <c r="F22701" s="129">
        <f t="shared" si="360"/>
        <v>0</v>
      </c>
    </row>
    <row r="22702" spans="6:6" ht="18" customHeight="1">
      <c r="F22702" s="129">
        <f t="shared" si="360"/>
        <v>0</v>
      </c>
    </row>
    <row r="22703" spans="6:6" ht="18" customHeight="1">
      <c r="F22703" s="129">
        <f t="shared" si="360"/>
        <v>0</v>
      </c>
    </row>
    <row r="22704" spans="6:6" ht="18" customHeight="1">
      <c r="F22704" s="129">
        <f t="shared" si="360"/>
        <v>0</v>
      </c>
    </row>
    <row r="22705" spans="6:6" ht="18" customHeight="1">
      <c r="F22705" s="129">
        <f t="shared" si="360"/>
        <v>0</v>
      </c>
    </row>
    <row r="22706" spans="6:6" ht="18" customHeight="1">
      <c r="F22706" s="129">
        <f t="shared" ref="F22706:F22769" si="361">E22706*D22706</f>
        <v>0</v>
      </c>
    </row>
    <row r="22707" spans="6:6" ht="18" customHeight="1">
      <c r="F22707" s="129">
        <f t="shared" si="361"/>
        <v>0</v>
      </c>
    </row>
    <row r="22708" spans="6:6" ht="18" customHeight="1">
      <c r="F22708" s="129">
        <f t="shared" si="361"/>
        <v>0</v>
      </c>
    </row>
    <row r="22709" spans="6:6" ht="18" customHeight="1">
      <c r="F22709" s="129">
        <f t="shared" si="361"/>
        <v>0</v>
      </c>
    </row>
    <row r="22710" spans="6:6" ht="18" customHeight="1">
      <c r="F22710" s="129">
        <f t="shared" si="361"/>
        <v>0</v>
      </c>
    </row>
    <row r="22711" spans="6:6" ht="18" customHeight="1">
      <c r="F22711" s="129">
        <f t="shared" si="361"/>
        <v>0</v>
      </c>
    </row>
    <row r="22712" spans="6:6" ht="18" customHeight="1">
      <c r="F22712" s="129">
        <f t="shared" si="361"/>
        <v>0</v>
      </c>
    </row>
    <row r="22713" spans="6:6" ht="18" customHeight="1">
      <c r="F22713" s="129">
        <f t="shared" si="361"/>
        <v>0</v>
      </c>
    </row>
    <row r="22714" spans="6:6" ht="18" customHeight="1">
      <c r="F22714" s="129">
        <f t="shared" si="361"/>
        <v>0</v>
      </c>
    </row>
    <row r="22715" spans="6:6" ht="18" customHeight="1">
      <c r="F22715" s="129">
        <f t="shared" si="361"/>
        <v>0</v>
      </c>
    </row>
    <row r="22716" spans="6:6" ht="18" customHeight="1">
      <c r="F22716" s="129">
        <f t="shared" si="361"/>
        <v>0</v>
      </c>
    </row>
    <row r="22717" spans="6:6" ht="18" customHeight="1">
      <c r="F22717" s="129">
        <f t="shared" si="361"/>
        <v>0</v>
      </c>
    </row>
    <row r="22718" spans="6:6" ht="18" customHeight="1">
      <c r="F22718" s="129">
        <f t="shared" si="361"/>
        <v>0</v>
      </c>
    </row>
    <row r="22719" spans="6:6" ht="18" customHeight="1">
      <c r="F22719" s="129">
        <f t="shared" si="361"/>
        <v>0</v>
      </c>
    </row>
    <row r="22720" spans="6:6" ht="18" customHeight="1">
      <c r="F22720" s="129">
        <f t="shared" si="361"/>
        <v>0</v>
      </c>
    </row>
    <row r="22721" spans="6:6" ht="18" customHeight="1">
      <c r="F22721" s="129">
        <f t="shared" si="361"/>
        <v>0</v>
      </c>
    </row>
    <row r="22722" spans="6:6" ht="18" customHeight="1">
      <c r="F22722" s="129">
        <f t="shared" si="361"/>
        <v>0</v>
      </c>
    </row>
    <row r="22723" spans="6:6" ht="18" customHeight="1">
      <c r="F22723" s="129">
        <f t="shared" si="361"/>
        <v>0</v>
      </c>
    </row>
    <row r="22724" spans="6:6" ht="18" customHeight="1">
      <c r="F22724" s="129">
        <f t="shared" si="361"/>
        <v>0</v>
      </c>
    </row>
    <row r="22725" spans="6:6" ht="18" customHeight="1">
      <c r="F22725" s="129">
        <f t="shared" si="361"/>
        <v>0</v>
      </c>
    </row>
    <row r="22726" spans="6:6" ht="18" customHeight="1">
      <c r="F22726" s="129">
        <f t="shared" si="361"/>
        <v>0</v>
      </c>
    </row>
    <row r="22727" spans="6:6" ht="18" customHeight="1">
      <c r="F22727" s="129">
        <f t="shared" si="361"/>
        <v>0</v>
      </c>
    </row>
    <row r="22728" spans="6:6" ht="18" customHeight="1">
      <c r="F22728" s="129">
        <f t="shared" si="361"/>
        <v>0</v>
      </c>
    </row>
    <row r="22729" spans="6:6" ht="18" customHeight="1">
      <c r="F22729" s="129">
        <f t="shared" si="361"/>
        <v>0</v>
      </c>
    </row>
    <row r="22730" spans="6:6" ht="18" customHeight="1">
      <c r="F22730" s="129">
        <f t="shared" si="361"/>
        <v>0</v>
      </c>
    </row>
    <row r="22731" spans="6:6" ht="18" customHeight="1">
      <c r="F22731" s="129">
        <f t="shared" si="361"/>
        <v>0</v>
      </c>
    </row>
    <row r="22732" spans="6:6" ht="18" customHeight="1">
      <c r="F22732" s="129">
        <f t="shared" si="361"/>
        <v>0</v>
      </c>
    </row>
    <row r="22733" spans="6:6" ht="18" customHeight="1">
      <c r="F22733" s="129">
        <f t="shared" si="361"/>
        <v>0</v>
      </c>
    </row>
    <row r="22734" spans="6:6" ht="18" customHeight="1">
      <c r="F22734" s="129">
        <f t="shared" si="361"/>
        <v>0</v>
      </c>
    </row>
    <row r="22735" spans="6:6" ht="18" customHeight="1">
      <c r="F22735" s="129">
        <f t="shared" si="361"/>
        <v>0</v>
      </c>
    </row>
    <row r="22736" spans="6:6" ht="18" customHeight="1">
      <c r="F22736" s="129">
        <f t="shared" si="361"/>
        <v>0</v>
      </c>
    </row>
    <row r="22737" spans="6:6" ht="18" customHeight="1">
      <c r="F22737" s="129">
        <f t="shared" si="361"/>
        <v>0</v>
      </c>
    </row>
    <row r="22738" spans="6:6" ht="18" customHeight="1">
      <c r="F22738" s="129">
        <f t="shared" si="361"/>
        <v>0</v>
      </c>
    </row>
    <row r="22739" spans="6:6" ht="18" customHeight="1">
      <c r="F22739" s="129">
        <f t="shared" si="361"/>
        <v>0</v>
      </c>
    </row>
    <row r="22740" spans="6:6" ht="18" customHeight="1">
      <c r="F22740" s="129">
        <f t="shared" si="361"/>
        <v>0</v>
      </c>
    </row>
    <row r="22741" spans="6:6" ht="18" customHeight="1">
      <c r="F22741" s="129">
        <f t="shared" si="361"/>
        <v>0</v>
      </c>
    </row>
    <row r="22742" spans="6:6" ht="18" customHeight="1">
      <c r="F22742" s="129">
        <f t="shared" si="361"/>
        <v>0</v>
      </c>
    </row>
    <row r="22743" spans="6:6" ht="18" customHeight="1">
      <c r="F22743" s="129">
        <f t="shared" si="361"/>
        <v>0</v>
      </c>
    </row>
    <row r="22744" spans="6:6" ht="18" customHeight="1">
      <c r="F22744" s="129">
        <f t="shared" si="361"/>
        <v>0</v>
      </c>
    </row>
    <row r="22745" spans="6:6" ht="18" customHeight="1">
      <c r="F22745" s="129">
        <f t="shared" si="361"/>
        <v>0</v>
      </c>
    </row>
    <row r="22746" spans="6:6" ht="18" customHeight="1">
      <c r="F22746" s="129">
        <f t="shared" si="361"/>
        <v>0</v>
      </c>
    </row>
    <row r="22747" spans="6:6" ht="18" customHeight="1">
      <c r="F22747" s="129">
        <f t="shared" si="361"/>
        <v>0</v>
      </c>
    </row>
    <row r="22748" spans="6:6" ht="18" customHeight="1">
      <c r="F22748" s="129">
        <f t="shared" si="361"/>
        <v>0</v>
      </c>
    </row>
    <row r="22749" spans="6:6" ht="18" customHeight="1">
      <c r="F22749" s="129">
        <f t="shared" si="361"/>
        <v>0</v>
      </c>
    </row>
    <row r="22750" spans="6:6" ht="18" customHeight="1">
      <c r="F22750" s="129">
        <f t="shared" si="361"/>
        <v>0</v>
      </c>
    </row>
    <row r="22751" spans="6:6" ht="18" customHeight="1">
      <c r="F22751" s="129">
        <f t="shared" si="361"/>
        <v>0</v>
      </c>
    </row>
    <row r="22752" spans="6:6" ht="18" customHeight="1">
      <c r="F22752" s="129">
        <f t="shared" si="361"/>
        <v>0</v>
      </c>
    </row>
    <row r="22753" spans="6:6" ht="18" customHeight="1">
      <c r="F22753" s="129">
        <f t="shared" si="361"/>
        <v>0</v>
      </c>
    </row>
    <row r="22754" spans="6:6" ht="18" customHeight="1">
      <c r="F22754" s="129">
        <f t="shared" si="361"/>
        <v>0</v>
      </c>
    </row>
    <row r="22755" spans="6:6" ht="18" customHeight="1">
      <c r="F22755" s="129">
        <f t="shared" si="361"/>
        <v>0</v>
      </c>
    </row>
    <row r="22756" spans="6:6" ht="18" customHeight="1">
      <c r="F22756" s="129">
        <f t="shared" si="361"/>
        <v>0</v>
      </c>
    </row>
    <row r="22757" spans="6:6" ht="18" customHeight="1">
      <c r="F22757" s="129">
        <f t="shared" si="361"/>
        <v>0</v>
      </c>
    </row>
    <row r="22758" spans="6:6" ht="18" customHeight="1">
      <c r="F22758" s="129">
        <f t="shared" si="361"/>
        <v>0</v>
      </c>
    </row>
    <row r="22759" spans="6:6" ht="18" customHeight="1">
      <c r="F22759" s="129">
        <f t="shared" si="361"/>
        <v>0</v>
      </c>
    </row>
    <row r="22760" spans="6:6" ht="18" customHeight="1">
      <c r="F22760" s="129">
        <f t="shared" si="361"/>
        <v>0</v>
      </c>
    </row>
    <row r="22761" spans="6:6" ht="18" customHeight="1">
      <c r="F22761" s="129">
        <f t="shared" si="361"/>
        <v>0</v>
      </c>
    </row>
    <row r="22762" spans="6:6" ht="18" customHeight="1">
      <c r="F22762" s="129">
        <f t="shared" si="361"/>
        <v>0</v>
      </c>
    </row>
    <row r="22763" spans="6:6" ht="18" customHeight="1">
      <c r="F22763" s="129">
        <f t="shared" si="361"/>
        <v>0</v>
      </c>
    </row>
    <row r="22764" spans="6:6" ht="18" customHeight="1">
      <c r="F22764" s="129">
        <f t="shared" si="361"/>
        <v>0</v>
      </c>
    </row>
    <row r="22765" spans="6:6" ht="18" customHeight="1">
      <c r="F22765" s="129">
        <f t="shared" si="361"/>
        <v>0</v>
      </c>
    </row>
    <row r="22766" spans="6:6" ht="18" customHeight="1">
      <c r="F22766" s="129">
        <f t="shared" si="361"/>
        <v>0</v>
      </c>
    </row>
    <row r="22767" spans="6:6" ht="18" customHeight="1">
      <c r="F22767" s="129">
        <f t="shared" si="361"/>
        <v>0</v>
      </c>
    </row>
    <row r="22768" spans="6:6" ht="18" customHeight="1">
      <c r="F22768" s="129">
        <f t="shared" si="361"/>
        <v>0</v>
      </c>
    </row>
    <row r="22769" spans="6:6" ht="18" customHeight="1">
      <c r="F22769" s="129">
        <f t="shared" si="361"/>
        <v>0</v>
      </c>
    </row>
    <row r="22770" spans="6:6" ht="18" customHeight="1">
      <c r="F22770" s="129">
        <f t="shared" ref="F22770:F22833" si="362">E22770*D22770</f>
        <v>0</v>
      </c>
    </row>
    <row r="22771" spans="6:6" ht="18" customHeight="1">
      <c r="F22771" s="129">
        <f t="shared" si="362"/>
        <v>0</v>
      </c>
    </row>
    <row r="22772" spans="6:6" ht="18" customHeight="1">
      <c r="F22772" s="129">
        <f t="shared" si="362"/>
        <v>0</v>
      </c>
    </row>
    <row r="22773" spans="6:6" ht="18" customHeight="1">
      <c r="F22773" s="129">
        <f t="shared" si="362"/>
        <v>0</v>
      </c>
    </row>
    <row r="22774" spans="6:6" ht="18" customHeight="1">
      <c r="F22774" s="129">
        <f t="shared" si="362"/>
        <v>0</v>
      </c>
    </row>
    <row r="22775" spans="6:6" ht="18" customHeight="1">
      <c r="F22775" s="129">
        <f t="shared" si="362"/>
        <v>0</v>
      </c>
    </row>
    <row r="22776" spans="6:6" ht="18" customHeight="1">
      <c r="F22776" s="129">
        <f t="shared" si="362"/>
        <v>0</v>
      </c>
    </row>
    <row r="22777" spans="6:6" ht="18" customHeight="1">
      <c r="F22777" s="129">
        <f t="shared" si="362"/>
        <v>0</v>
      </c>
    </row>
    <row r="22778" spans="6:6" ht="18" customHeight="1">
      <c r="F22778" s="129">
        <f t="shared" si="362"/>
        <v>0</v>
      </c>
    </row>
    <row r="22779" spans="6:6" ht="18" customHeight="1">
      <c r="F22779" s="129">
        <f t="shared" si="362"/>
        <v>0</v>
      </c>
    </row>
    <row r="22780" spans="6:6" ht="18" customHeight="1">
      <c r="F22780" s="129">
        <f t="shared" si="362"/>
        <v>0</v>
      </c>
    </row>
    <row r="22781" spans="6:6" ht="18" customHeight="1">
      <c r="F22781" s="129">
        <f t="shared" si="362"/>
        <v>0</v>
      </c>
    </row>
    <row r="22782" spans="6:6" ht="18" customHeight="1">
      <c r="F22782" s="129">
        <f t="shared" si="362"/>
        <v>0</v>
      </c>
    </row>
    <row r="22783" spans="6:6" ht="18" customHeight="1">
      <c r="F22783" s="129">
        <f t="shared" si="362"/>
        <v>0</v>
      </c>
    </row>
    <row r="22784" spans="6:6" ht="18" customHeight="1">
      <c r="F22784" s="129">
        <f t="shared" si="362"/>
        <v>0</v>
      </c>
    </row>
    <row r="22785" spans="6:6" ht="18" customHeight="1">
      <c r="F22785" s="129">
        <f t="shared" si="362"/>
        <v>0</v>
      </c>
    </row>
    <row r="22786" spans="6:6" ht="18" customHeight="1">
      <c r="F22786" s="129">
        <f t="shared" si="362"/>
        <v>0</v>
      </c>
    </row>
    <row r="22787" spans="6:6" ht="18" customHeight="1">
      <c r="F22787" s="129">
        <f t="shared" si="362"/>
        <v>0</v>
      </c>
    </row>
    <row r="22788" spans="6:6" ht="18" customHeight="1">
      <c r="F22788" s="129">
        <f t="shared" si="362"/>
        <v>0</v>
      </c>
    </row>
    <row r="22789" spans="6:6" ht="18" customHeight="1">
      <c r="F22789" s="129">
        <f t="shared" si="362"/>
        <v>0</v>
      </c>
    </row>
    <row r="22790" spans="6:6" ht="18" customHeight="1">
      <c r="F22790" s="129">
        <f t="shared" si="362"/>
        <v>0</v>
      </c>
    </row>
    <row r="22791" spans="6:6" ht="18" customHeight="1">
      <c r="F22791" s="129">
        <f t="shared" si="362"/>
        <v>0</v>
      </c>
    </row>
    <row r="22792" spans="6:6" ht="18" customHeight="1">
      <c r="F22792" s="129">
        <f t="shared" si="362"/>
        <v>0</v>
      </c>
    </row>
    <row r="22793" spans="6:6" ht="18" customHeight="1">
      <c r="F22793" s="129">
        <f t="shared" si="362"/>
        <v>0</v>
      </c>
    </row>
    <row r="22794" spans="6:6" ht="18" customHeight="1">
      <c r="F22794" s="129">
        <f t="shared" si="362"/>
        <v>0</v>
      </c>
    </row>
    <row r="22795" spans="6:6" ht="18" customHeight="1">
      <c r="F22795" s="129">
        <f t="shared" si="362"/>
        <v>0</v>
      </c>
    </row>
    <row r="22796" spans="6:6" ht="18" customHeight="1">
      <c r="F22796" s="129">
        <f t="shared" si="362"/>
        <v>0</v>
      </c>
    </row>
    <row r="22797" spans="6:6" ht="18" customHeight="1">
      <c r="F22797" s="129">
        <f t="shared" si="362"/>
        <v>0</v>
      </c>
    </row>
    <row r="22798" spans="6:6" ht="18" customHeight="1">
      <c r="F22798" s="129">
        <f t="shared" si="362"/>
        <v>0</v>
      </c>
    </row>
    <row r="22799" spans="6:6" ht="18" customHeight="1">
      <c r="F22799" s="129">
        <f t="shared" si="362"/>
        <v>0</v>
      </c>
    </row>
    <row r="22800" spans="6:6" ht="18" customHeight="1">
      <c r="F22800" s="129">
        <f t="shared" si="362"/>
        <v>0</v>
      </c>
    </row>
    <row r="22801" spans="6:6" ht="18" customHeight="1">
      <c r="F22801" s="129">
        <f t="shared" si="362"/>
        <v>0</v>
      </c>
    </row>
    <row r="22802" spans="6:6" ht="18" customHeight="1">
      <c r="F22802" s="129">
        <f t="shared" si="362"/>
        <v>0</v>
      </c>
    </row>
    <row r="22803" spans="6:6" ht="18" customHeight="1">
      <c r="F22803" s="129">
        <f t="shared" si="362"/>
        <v>0</v>
      </c>
    </row>
    <row r="22804" spans="6:6" ht="18" customHeight="1">
      <c r="F22804" s="129">
        <f t="shared" si="362"/>
        <v>0</v>
      </c>
    </row>
    <row r="22805" spans="6:6" ht="18" customHeight="1">
      <c r="F22805" s="129">
        <f t="shared" si="362"/>
        <v>0</v>
      </c>
    </row>
    <row r="22806" spans="6:6" ht="18" customHeight="1">
      <c r="F22806" s="129">
        <f t="shared" si="362"/>
        <v>0</v>
      </c>
    </row>
    <row r="22807" spans="6:6" ht="18" customHeight="1">
      <c r="F22807" s="129">
        <f t="shared" si="362"/>
        <v>0</v>
      </c>
    </row>
    <row r="22808" spans="6:6" ht="18" customHeight="1">
      <c r="F22808" s="129">
        <f t="shared" si="362"/>
        <v>0</v>
      </c>
    </row>
    <row r="22809" spans="6:6" ht="18" customHeight="1">
      <c r="F22809" s="129">
        <f t="shared" si="362"/>
        <v>0</v>
      </c>
    </row>
    <row r="22810" spans="6:6" ht="18" customHeight="1">
      <c r="F22810" s="129">
        <f t="shared" si="362"/>
        <v>0</v>
      </c>
    </row>
    <row r="22811" spans="6:6" ht="18" customHeight="1">
      <c r="F22811" s="129">
        <f t="shared" si="362"/>
        <v>0</v>
      </c>
    </row>
    <row r="22812" spans="6:6" ht="18" customHeight="1">
      <c r="F22812" s="129">
        <f t="shared" si="362"/>
        <v>0</v>
      </c>
    </row>
    <row r="22813" spans="6:6" ht="18" customHeight="1">
      <c r="F22813" s="129">
        <f t="shared" si="362"/>
        <v>0</v>
      </c>
    </row>
    <row r="22814" spans="6:6" ht="18" customHeight="1">
      <c r="F22814" s="129">
        <f t="shared" si="362"/>
        <v>0</v>
      </c>
    </row>
    <row r="22815" spans="6:6" ht="18" customHeight="1">
      <c r="F22815" s="129">
        <f t="shared" si="362"/>
        <v>0</v>
      </c>
    </row>
    <row r="22816" spans="6:6" ht="18" customHeight="1">
      <c r="F22816" s="129">
        <f t="shared" si="362"/>
        <v>0</v>
      </c>
    </row>
    <row r="22817" spans="6:6" ht="18" customHeight="1">
      <c r="F22817" s="129">
        <f t="shared" si="362"/>
        <v>0</v>
      </c>
    </row>
    <row r="22818" spans="6:6" ht="18" customHeight="1">
      <c r="F22818" s="129">
        <f t="shared" si="362"/>
        <v>0</v>
      </c>
    </row>
    <row r="22819" spans="6:6" ht="18" customHeight="1">
      <c r="F22819" s="129">
        <f t="shared" si="362"/>
        <v>0</v>
      </c>
    </row>
    <row r="22820" spans="6:6" ht="18" customHeight="1">
      <c r="F22820" s="129">
        <f t="shared" si="362"/>
        <v>0</v>
      </c>
    </row>
    <row r="22821" spans="6:6" ht="18" customHeight="1">
      <c r="F22821" s="129">
        <f t="shared" si="362"/>
        <v>0</v>
      </c>
    </row>
    <row r="22822" spans="6:6" ht="18" customHeight="1">
      <c r="F22822" s="129">
        <f t="shared" si="362"/>
        <v>0</v>
      </c>
    </row>
    <row r="22823" spans="6:6" ht="18" customHeight="1">
      <c r="F22823" s="129">
        <f t="shared" si="362"/>
        <v>0</v>
      </c>
    </row>
    <row r="22824" spans="6:6" ht="18" customHeight="1">
      <c r="F22824" s="129">
        <f t="shared" si="362"/>
        <v>0</v>
      </c>
    </row>
    <row r="22825" spans="6:6" ht="18" customHeight="1">
      <c r="F22825" s="129">
        <f t="shared" si="362"/>
        <v>0</v>
      </c>
    </row>
    <row r="22826" spans="6:6" ht="18" customHeight="1">
      <c r="F22826" s="129">
        <f t="shared" si="362"/>
        <v>0</v>
      </c>
    </row>
    <row r="22827" spans="6:6" ht="18" customHeight="1">
      <c r="F22827" s="129">
        <f t="shared" si="362"/>
        <v>0</v>
      </c>
    </row>
    <row r="22828" spans="6:6" ht="18" customHeight="1">
      <c r="F22828" s="129">
        <f t="shared" si="362"/>
        <v>0</v>
      </c>
    </row>
    <row r="22829" spans="6:6" ht="18" customHeight="1">
      <c r="F22829" s="129">
        <f t="shared" si="362"/>
        <v>0</v>
      </c>
    </row>
    <row r="22830" spans="6:6" ht="18" customHeight="1">
      <c r="F22830" s="129">
        <f t="shared" si="362"/>
        <v>0</v>
      </c>
    </row>
    <row r="22831" spans="6:6" ht="18" customHeight="1">
      <c r="F22831" s="129">
        <f t="shared" si="362"/>
        <v>0</v>
      </c>
    </row>
    <row r="22832" spans="6:6" ht="18" customHeight="1">
      <c r="F22832" s="129">
        <f t="shared" si="362"/>
        <v>0</v>
      </c>
    </row>
    <row r="22833" spans="6:6" ht="18" customHeight="1">
      <c r="F22833" s="129">
        <f t="shared" si="362"/>
        <v>0</v>
      </c>
    </row>
    <row r="22834" spans="6:6" ht="18" customHeight="1">
      <c r="F22834" s="129">
        <f t="shared" ref="F22834:F22897" si="363">E22834*D22834</f>
        <v>0</v>
      </c>
    </row>
    <row r="22835" spans="6:6" ht="18" customHeight="1">
      <c r="F22835" s="129">
        <f t="shared" si="363"/>
        <v>0</v>
      </c>
    </row>
    <row r="22836" spans="6:6" ht="18" customHeight="1">
      <c r="F22836" s="129">
        <f t="shared" si="363"/>
        <v>0</v>
      </c>
    </row>
    <row r="22837" spans="6:6" ht="18" customHeight="1">
      <c r="F22837" s="129">
        <f t="shared" si="363"/>
        <v>0</v>
      </c>
    </row>
    <row r="22838" spans="6:6" ht="18" customHeight="1">
      <c r="F22838" s="129">
        <f t="shared" si="363"/>
        <v>0</v>
      </c>
    </row>
    <row r="22839" spans="6:6" ht="18" customHeight="1">
      <c r="F22839" s="129">
        <f t="shared" si="363"/>
        <v>0</v>
      </c>
    </row>
    <row r="22840" spans="6:6" ht="18" customHeight="1">
      <c r="F22840" s="129">
        <f t="shared" si="363"/>
        <v>0</v>
      </c>
    </row>
    <row r="22841" spans="6:6" ht="18" customHeight="1">
      <c r="F22841" s="129">
        <f t="shared" si="363"/>
        <v>0</v>
      </c>
    </row>
    <row r="22842" spans="6:6" ht="18" customHeight="1">
      <c r="F22842" s="129">
        <f t="shared" si="363"/>
        <v>0</v>
      </c>
    </row>
    <row r="22843" spans="6:6" ht="18" customHeight="1">
      <c r="F22843" s="129">
        <f t="shared" si="363"/>
        <v>0</v>
      </c>
    </row>
    <row r="22844" spans="6:6" ht="18" customHeight="1">
      <c r="F22844" s="129">
        <f t="shared" si="363"/>
        <v>0</v>
      </c>
    </row>
    <row r="22845" spans="6:6" ht="18" customHeight="1">
      <c r="F22845" s="129">
        <f t="shared" si="363"/>
        <v>0</v>
      </c>
    </row>
    <row r="22846" spans="6:6" ht="18" customHeight="1">
      <c r="F22846" s="129">
        <f t="shared" si="363"/>
        <v>0</v>
      </c>
    </row>
    <row r="22847" spans="6:6" ht="18" customHeight="1">
      <c r="F22847" s="129">
        <f t="shared" si="363"/>
        <v>0</v>
      </c>
    </row>
    <row r="22848" spans="6:6" ht="18" customHeight="1">
      <c r="F22848" s="129">
        <f t="shared" si="363"/>
        <v>0</v>
      </c>
    </row>
    <row r="22849" spans="6:6" ht="18" customHeight="1">
      <c r="F22849" s="129">
        <f t="shared" si="363"/>
        <v>0</v>
      </c>
    </row>
    <row r="22850" spans="6:6" ht="18" customHeight="1">
      <c r="F22850" s="129">
        <f t="shared" si="363"/>
        <v>0</v>
      </c>
    </row>
    <row r="22851" spans="6:6" ht="18" customHeight="1">
      <c r="F22851" s="129">
        <f t="shared" si="363"/>
        <v>0</v>
      </c>
    </row>
    <row r="22852" spans="6:6" ht="18" customHeight="1">
      <c r="F22852" s="129">
        <f t="shared" si="363"/>
        <v>0</v>
      </c>
    </row>
    <row r="22853" spans="6:6" ht="18" customHeight="1">
      <c r="F22853" s="129">
        <f t="shared" si="363"/>
        <v>0</v>
      </c>
    </row>
    <row r="22854" spans="6:6" ht="18" customHeight="1">
      <c r="F22854" s="129">
        <f t="shared" si="363"/>
        <v>0</v>
      </c>
    </row>
    <row r="22855" spans="6:6" ht="18" customHeight="1">
      <c r="F22855" s="129">
        <f t="shared" si="363"/>
        <v>0</v>
      </c>
    </row>
    <row r="22856" spans="6:6" ht="18" customHeight="1">
      <c r="F22856" s="129">
        <f t="shared" si="363"/>
        <v>0</v>
      </c>
    </row>
    <row r="22857" spans="6:6" ht="18" customHeight="1">
      <c r="F22857" s="129">
        <f t="shared" si="363"/>
        <v>0</v>
      </c>
    </row>
    <row r="22858" spans="6:6" ht="18" customHeight="1">
      <c r="F22858" s="129">
        <f t="shared" si="363"/>
        <v>0</v>
      </c>
    </row>
    <row r="22859" spans="6:6" ht="18" customHeight="1">
      <c r="F22859" s="129">
        <f t="shared" si="363"/>
        <v>0</v>
      </c>
    </row>
    <row r="22860" spans="6:6" ht="18" customHeight="1">
      <c r="F22860" s="129">
        <f t="shared" si="363"/>
        <v>0</v>
      </c>
    </row>
    <row r="22861" spans="6:6" ht="18" customHeight="1">
      <c r="F22861" s="129">
        <f t="shared" si="363"/>
        <v>0</v>
      </c>
    </row>
    <row r="22862" spans="6:6" ht="18" customHeight="1">
      <c r="F22862" s="129">
        <f t="shared" si="363"/>
        <v>0</v>
      </c>
    </row>
    <row r="22863" spans="6:6" ht="18" customHeight="1">
      <c r="F22863" s="129">
        <f t="shared" si="363"/>
        <v>0</v>
      </c>
    </row>
    <row r="22864" spans="6:6" ht="18" customHeight="1">
      <c r="F22864" s="129">
        <f t="shared" si="363"/>
        <v>0</v>
      </c>
    </row>
    <row r="22865" spans="6:6" ht="18" customHeight="1">
      <c r="F22865" s="129">
        <f t="shared" si="363"/>
        <v>0</v>
      </c>
    </row>
    <row r="22866" spans="6:6" ht="18" customHeight="1">
      <c r="F22866" s="129">
        <f t="shared" si="363"/>
        <v>0</v>
      </c>
    </row>
    <row r="22867" spans="6:6" ht="18" customHeight="1">
      <c r="F22867" s="129">
        <f t="shared" si="363"/>
        <v>0</v>
      </c>
    </row>
    <row r="22868" spans="6:6" ht="18" customHeight="1">
      <c r="F22868" s="129">
        <f t="shared" si="363"/>
        <v>0</v>
      </c>
    </row>
    <row r="22869" spans="6:6" ht="18" customHeight="1">
      <c r="F22869" s="129">
        <f t="shared" si="363"/>
        <v>0</v>
      </c>
    </row>
    <row r="22870" spans="6:6" ht="18" customHeight="1">
      <c r="F22870" s="129">
        <f t="shared" si="363"/>
        <v>0</v>
      </c>
    </row>
    <row r="22871" spans="6:6" ht="18" customHeight="1">
      <c r="F22871" s="129">
        <f t="shared" si="363"/>
        <v>0</v>
      </c>
    </row>
    <row r="22872" spans="6:6" ht="18" customHeight="1">
      <c r="F22872" s="129">
        <f t="shared" si="363"/>
        <v>0</v>
      </c>
    </row>
    <row r="22873" spans="6:6" ht="18" customHeight="1">
      <c r="F22873" s="129">
        <f t="shared" si="363"/>
        <v>0</v>
      </c>
    </row>
    <row r="22874" spans="6:6" ht="18" customHeight="1">
      <c r="F22874" s="129">
        <f t="shared" si="363"/>
        <v>0</v>
      </c>
    </row>
    <row r="22875" spans="6:6" ht="18" customHeight="1">
      <c r="F22875" s="129">
        <f t="shared" si="363"/>
        <v>0</v>
      </c>
    </row>
    <row r="22876" spans="6:6" ht="18" customHeight="1">
      <c r="F22876" s="129">
        <f t="shared" si="363"/>
        <v>0</v>
      </c>
    </row>
    <row r="22877" spans="6:6" ht="18" customHeight="1">
      <c r="F22877" s="129">
        <f t="shared" si="363"/>
        <v>0</v>
      </c>
    </row>
    <row r="22878" spans="6:6" ht="18" customHeight="1">
      <c r="F22878" s="129">
        <f t="shared" si="363"/>
        <v>0</v>
      </c>
    </row>
    <row r="22879" spans="6:6" ht="18" customHeight="1">
      <c r="F22879" s="129">
        <f t="shared" si="363"/>
        <v>0</v>
      </c>
    </row>
    <row r="22880" spans="6:6" ht="18" customHeight="1">
      <c r="F22880" s="129">
        <f t="shared" si="363"/>
        <v>0</v>
      </c>
    </row>
    <row r="22881" spans="6:6" ht="18" customHeight="1">
      <c r="F22881" s="129">
        <f t="shared" si="363"/>
        <v>0</v>
      </c>
    </row>
    <row r="22882" spans="6:6" ht="18" customHeight="1">
      <c r="F22882" s="129">
        <f t="shared" si="363"/>
        <v>0</v>
      </c>
    </row>
    <row r="22883" spans="6:6" ht="18" customHeight="1">
      <c r="F22883" s="129">
        <f t="shared" si="363"/>
        <v>0</v>
      </c>
    </row>
    <row r="22884" spans="6:6" ht="18" customHeight="1">
      <c r="F22884" s="129">
        <f t="shared" si="363"/>
        <v>0</v>
      </c>
    </row>
    <row r="22885" spans="6:6" ht="18" customHeight="1">
      <c r="F22885" s="129">
        <f t="shared" si="363"/>
        <v>0</v>
      </c>
    </row>
    <row r="22886" spans="6:6" ht="18" customHeight="1">
      <c r="F22886" s="129">
        <f t="shared" si="363"/>
        <v>0</v>
      </c>
    </row>
    <row r="22887" spans="6:6" ht="18" customHeight="1">
      <c r="F22887" s="129">
        <f t="shared" si="363"/>
        <v>0</v>
      </c>
    </row>
    <row r="22888" spans="6:6" ht="18" customHeight="1">
      <c r="F22888" s="129">
        <f t="shared" si="363"/>
        <v>0</v>
      </c>
    </row>
    <row r="22889" spans="6:6" ht="18" customHeight="1">
      <c r="F22889" s="129">
        <f t="shared" si="363"/>
        <v>0</v>
      </c>
    </row>
    <row r="22890" spans="6:6" ht="18" customHeight="1">
      <c r="F22890" s="129">
        <f t="shared" si="363"/>
        <v>0</v>
      </c>
    </row>
    <row r="22891" spans="6:6" ht="18" customHeight="1">
      <c r="F22891" s="129">
        <f t="shared" si="363"/>
        <v>0</v>
      </c>
    </row>
    <row r="22892" spans="6:6" ht="18" customHeight="1">
      <c r="F22892" s="129">
        <f t="shared" si="363"/>
        <v>0</v>
      </c>
    </row>
    <row r="22893" spans="6:6" ht="18" customHeight="1">
      <c r="F22893" s="129">
        <f t="shared" si="363"/>
        <v>0</v>
      </c>
    </row>
    <row r="22894" spans="6:6" ht="18" customHeight="1">
      <c r="F22894" s="129">
        <f t="shared" si="363"/>
        <v>0</v>
      </c>
    </row>
    <row r="22895" spans="6:6" ht="18" customHeight="1">
      <c r="F22895" s="129">
        <f t="shared" si="363"/>
        <v>0</v>
      </c>
    </row>
    <row r="22896" spans="6:6" ht="18" customHeight="1">
      <c r="F22896" s="129">
        <f t="shared" si="363"/>
        <v>0</v>
      </c>
    </row>
    <row r="22897" spans="6:6" ht="18" customHeight="1">
      <c r="F22897" s="129">
        <f t="shared" si="363"/>
        <v>0</v>
      </c>
    </row>
    <row r="22898" spans="6:6" ht="18" customHeight="1">
      <c r="F22898" s="129">
        <f t="shared" ref="F22898:F22961" si="364">E22898*D22898</f>
        <v>0</v>
      </c>
    </row>
    <row r="22899" spans="6:6" ht="18" customHeight="1">
      <c r="F22899" s="129">
        <f t="shared" si="364"/>
        <v>0</v>
      </c>
    </row>
    <row r="22900" spans="6:6" ht="18" customHeight="1">
      <c r="F22900" s="129">
        <f t="shared" si="364"/>
        <v>0</v>
      </c>
    </row>
    <row r="22901" spans="6:6" ht="18" customHeight="1">
      <c r="F22901" s="129">
        <f t="shared" si="364"/>
        <v>0</v>
      </c>
    </row>
    <row r="22902" spans="6:6" ht="18" customHeight="1">
      <c r="F22902" s="129">
        <f t="shared" si="364"/>
        <v>0</v>
      </c>
    </row>
    <row r="22903" spans="6:6" ht="18" customHeight="1">
      <c r="F22903" s="129">
        <f t="shared" si="364"/>
        <v>0</v>
      </c>
    </row>
    <row r="22904" spans="6:6" ht="18" customHeight="1">
      <c r="F22904" s="129">
        <f t="shared" si="364"/>
        <v>0</v>
      </c>
    </row>
    <row r="22905" spans="6:6" ht="18" customHeight="1">
      <c r="F22905" s="129">
        <f t="shared" si="364"/>
        <v>0</v>
      </c>
    </row>
    <row r="22906" spans="6:6" ht="18" customHeight="1">
      <c r="F22906" s="129">
        <f t="shared" si="364"/>
        <v>0</v>
      </c>
    </row>
    <row r="22907" spans="6:6" ht="18" customHeight="1">
      <c r="F22907" s="129">
        <f t="shared" si="364"/>
        <v>0</v>
      </c>
    </row>
    <row r="22908" spans="6:6" ht="18" customHeight="1">
      <c r="F22908" s="129">
        <f t="shared" si="364"/>
        <v>0</v>
      </c>
    </row>
    <row r="22909" spans="6:6" ht="18" customHeight="1">
      <c r="F22909" s="129">
        <f t="shared" si="364"/>
        <v>0</v>
      </c>
    </row>
    <row r="22910" spans="6:6" ht="18" customHeight="1">
      <c r="F22910" s="129">
        <f t="shared" si="364"/>
        <v>0</v>
      </c>
    </row>
    <row r="22911" spans="6:6" ht="18" customHeight="1">
      <c r="F22911" s="129">
        <f t="shared" si="364"/>
        <v>0</v>
      </c>
    </row>
    <row r="22912" spans="6:6" ht="18" customHeight="1">
      <c r="F22912" s="129">
        <f t="shared" si="364"/>
        <v>0</v>
      </c>
    </row>
    <row r="22913" spans="6:6" ht="18" customHeight="1">
      <c r="F22913" s="129">
        <f t="shared" si="364"/>
        <v>0</v>
      </c>
    </row>
    <row r="22914" spans="6:6" ht="18" customHeight="1">
      <c r="F22914" s="129">
        <f t="shared" si="364"/>
        <v>0</v>
      </c>
    </row>
    <row r="22915" spans="6:6" ht="18" customHeight="1">
      <c r="F22915" s="129">
        <f t="shared" si="364"/>
        <v>0</v>
      </c>
    </row>
    <row r="22916" spans="6:6" ht="18" customHeight="1">
      <c r="F22916" s="129">
        <f t="shared" si="364"/>
        <v>0</v>
      </c>
    </row>
    <row r="22917" spans="6:6" ht="18" customHeight="1">
      <c r="F22917" s="129">
        <f t="shared" si="364"/>
        <v>0</v>
      </c>
    </row>
    <row r="22918" spans="6:6" ht="18" customHeight="1">
      <c r="F22918" s="129">
        <f t="shared" si="364"/>
        <v>0</v>
      </c>
    </row>
    <row r="22919" spans="6:6" ht="18" customHeight="1">
      <c r="F22919" s="129">
        <f t="shared" si="364"/>
        <v>0</v>
      </c>
    </row>
    <row r="22920" spans="6:6" ht="18" customHeight="1">
      <c r="F22920" s="129">
        <f t="shared" si="364"/>
        <v>0</v>
      </c>
    </row>
    <row r="22921" spans="6:6" ht="18" customHeight="1">
      <c r="F22921" s="129">
        <f t="shared" si="364"/>
        <v>0</v>
      </c>
    </row>
    <row r="22922" spans="6:6" ht="18" customHeight="1">
      <c r="F22922" s="129">
        <f t="shared" si="364"/>
        <v>0</v>
      </c>
    </row>
    <row r="22923" spans="6:6" ht="18" customHeight="1">
      <c r="F22923" s="129">
        <f t="shared" si="364"/>
        <v>0</v>
      </c>
    </row>
    <row r="22924" spans="6:6" ht="18" customHeight="1">
      <c r="F22924" s="129">
        <f t="shared" si="364"/>
        <v>0</v>
      </c>
    </row>
    <row r="22925" spans="6:6" ht="18" customHeight="1">
      <c r="F22925" s="129">
        <f t="shared" si="364"/>
        <v>0</v>
      </c>
    </row>
    <row r="22926" spans="6:6" ht="18" customHeight="1">
      <c r="F22926" s="129">
        <f t="shared" si="364"/>
        <v>0</v>
      </c>
    </row>
    <row r="22927" spans="6:6" ht="18" customHeight="1">
      <c r="F22927" s="129">
        <f t="shared" si="364"/>
        <v>0</v>
      </c>
    </row>
    <row r="22928" spans="6:6" ht="18" customHeight="1">
      <c r="F22928" s="129">
        <f t="shared" si="364"/>
        <v>0</v>
      </c>
    </row>
    <row r="22929" spans="6:6" ht="18" customHeight="1">
      <c r="F22929" s="129">
        <f t="shared" si="364"/>
        <v>0</v>
      </c>
    </row>
    <row r="22930" spans="6:6" ht="18" customHeight="1">
      <c r="F22930" s="129">
        <f t="shared" si="364"/>
        <v>0</v>
      </c>
    </row>
    <row r="22931" spans="6:6" ht="18" customHeight="1">
      <c r="F22931" s="129">
        <f t="shared" si="364"/>
        <v>0</v>
      </c>
    </row>
    <row r="22932" spans="6:6" ht="18" customHeight="1">
      <c r="F22932" s="129">
        <f t="shared" si="364"/>
        <v>0</v>
      </c>
    </row>
    <row r="22933" spans="6:6" ht="18" customHeight="1">
      <c r="F22933" s="129">
        <f t="shared" si="364"/>
        <v>0</v>
      </c>
    </row>
    <row r="22934" spans="6:6" ht="18" customHeight="1">
      <c r="F22934" s="129">
        <f t="shared" si="364"/>
        <v>0</v>
      </c>
    </row>
    <row r="22935" spans="6:6" ht="18" customHeight="1">
      <c r="F22935" s="129">
        <f t="shared" si="364"/>
        <v>0</v>
      </c>
    </row>
    <row r="22936" spans="6:6" ht="18" customHeight="1">
      <c r="F22936" s="129">
        <f t="shared" si="364"/>
        <v>0</v>
      </c>
    </row>
    <row r="22937" spans="6:6" ht="18" customHeight="1">
      <c r="F22937" s="129">
        <f t="shared" si="364"/>
        <v>0</v>
      </c>
    </row>
    <row r="22938" spans="6:6" ht="18" customHeight="1">
      <c r="F22938" s="129">
        <f t="shared" si="364"/>
        <v>0</v>
      </c>
    </row>
    <row r="22939" spans="6:6" ht="18" customHeight="1">
      <c r="F22939" s="129">
        <f t="shared" si="364"/>
        <v>0</v>
      </c>
    </row>
    <row r="22940" spans="6:6" ht="18" customHeight="1">
      <c r="F22940" s="129">
        <f t="shared" si="364"/>
        <v>0</v>
      </c>
    </row>
    <row r="22941" spans="6:6" ht="18" customHeight="1">
      <c r="F22941" s="129">
        <f t="shared" si="364"/>
        <v>0</v>
      </c>
    </row>
    <row r="22942" spans="6:6" ht="18" customHeight="1">
      <c r="F22942" s="129">
        <f t="shared" si="364"/>
        <v>0</v>
      </c>
    </row>
    <row r="22943" spans="6:6" ht="18" customHeight="1">
      <c r="F22943" s="129">
        <f t="shared" si="364"/>
        <v>0</v>
      </c>
    </row>
    <row r="22944" spans="6:6" ht="18" customHeight="1">
      <c r="F22944" s="129">
        <f t="shared" si="364"/>
        <v>0</v>
      </c>
    </row>
    <row r="22945" spans="6:6" ht="18" customHeight="1">
      <c r="F22945" s="129">
        <f t="shared" si="364"/>
        <v>0</v>
      </c>
    </row>
    <row r="22946" spans="6:6" ht="18" customHeight="1">
      <c r="F22946" s="129">
        <f t="shared" si="364"/>
        <v>0</v>
      </c>
    </row>
    <row r="22947" spans="6:6" ht="18" customHeight="1">
      <c r="F22947" s="129">
        <f t="shared" si="364"/>
        <v>0</v>
      </c>
    </row>
    <row r="22948" spans="6:6" ht="18" customHeight="1">
      <c r="F22948" s="129">
        <f t="shared" si="364"/>
        <v>0</v>
      </c>
    </row>
    <row r="22949" spans="6:6" ht="18" customHeight="1">
      <c r="F22949" s="129">
        <f t="shared" si="364"/>
        <v>0</v>
      </c>
    </row>
    <row r="22950" spans="6:6" ht="18" customHeight="1">
      <c r="F22950" s="129">
        <f t="shared" si="364"/>
        <v>0</v>
      </c>
    </row>
    <row r="22951" spans="6:6" ht="18" customHeight="1">
      <c r="F22951" s="129">
        <f t="shared" si="364"/>
        <v>0</v>
      </c>
    </row>
    <row r="22952" spans="6:6" ht="18" customHeight="1">
      <c r="F22952" s="129">
        <f t="shared" si="364"/>
        <v>0</v>
      </c>
    </row>
    <row r="22953" spans="6:6" ht="18" customHeight="1">
      <c r="F22953" s="129">
        <f t="shared" si="364"/>
        <v>0</v>
      </c>
    </row>
    <row r="22954" spans="6:6" ht="18" customHeight="1">
      <c r="F22954" s="129">
        <f t="shared" si="364"/>
        <v>0</v>
      </c>
    </row>
    <row r="22955" spans="6:6" ht="18" customHeight="1">
      <c r="F22955" s="129">
        <f t="shared" si="364"/>
        <v>0</v>
      </c>
    </row>
    <row r="22956" spans="6:6" ht="18" customHeight="1">
      <c r="F22956" s="129">
        <f t="shared" si="364"/>
        <v>0</v>
      </c>
    </row>
    <row r="22957" spans="6:6" ht="18" customHeight="1">
      <c r="F22957" s="129">
        <f t="shared" si="364"/>
        <v>0</v>
      </c>
    </row>
    <row r="22958" spans="6:6" ht="18" customHeight="1">
      <c r="F22958" s="129">
        <f t="shared" si="364"/>
        <v>0</v>
      </c>
    </row>
    <row r="22959" spans="6:6" ht="18" customHeight="1">
      <c r="F22959" s="129">
        <f t="shared" si="364"/>
        <v>0</v>
      </c>
    </row>
    <row r="22960" spans="6:6" ht="18" customHeight="1">
      <c r="F22960" s="129">
        <f t="shared" si="364"/>
        <v>0</v>
      </c>
    </row>
    <row r="22961" spans="6:6" ht="18" customHeight="1">
      <c r="F22961" s="129">
        <f t="shared" si="364"/>
        <v>0</v>
      </c>
    </row>
    <row r="22962" spans="6:6" ht="18" customHeight="1">
      <c r="F22962" s="129">
        <f t="shared" ref="F22962:F23025" si="365">E22962*D22962</f>
        <v>0</v>
      </c>
    </row>
    <row r="22963" spans="6:6" ht="18" customHeight="1">
      <c r="F22963" s="129">
        <f t="shared" si="365"/>
        <v>0</v>
      </c>
    </row>
    <row r="22964" spans="6:6" ht="18" customHeight="1">
      <c r="F22964" s="129">
        <f t="shared" si="365"/>
        <v>0</v>
      </c>
    </row>
    <row r="22965" spans="6:6" ht="18" customHeight="1">
      <c r="F22965" s="129">
        <f t="shared" si="365"/>
        <v>0</v>
      </c>
    </row>
    <row r="22966" spans="6:6" ht="18" customHeight="1">
      <c r="F22966" s="129">
        <f t="shared" si="365"/>
        <v>0</v>
      </c>
    </row>
    <row r="22967" spans="6:6" ht="18" customHeight="1">
      <c r="F22967" s="129">
        <f t="shared" si="365"/>
        <v>0</v>
      </c>
    </row>
    <row r="22968" spans="6:6" ht="18" customHeight="1">
      <c r="F22968" s="129">
        <f t="shared" si="365"/>
        <v>0</v>
      </c>
    </row>
    <row r="22969" spans="6:6" ht="18" customHeight="1">
      <c r="F22969" s="129">
        <f t="shared" si="365"/>
        <v>0</v>
      </c>
    </row>
    <row r="22970" spans="6:6" ht="18" customHeight="1">
      <c r="F22970" s="129">
        <f t="shared" si="365"/>
        <v>0</v>
      </c>
    </row>
    <row r="22971" spans="6:6" ht="18" customHeight="1">
      <c r="F22971" s="129">
        <f t="shared" si="365"/>
        <v>0</v>
      </c>
    </row>
    <row r="22972" spans="6:6" ht="18" customHeight="1">
      <c r="F22972" s="129">
        <f t="shared" si="365"/>
        <v>0</v>
      </c>
    </row>
    <row r="22973" spans="6:6" ht="18" customHeight="1">
      <c r="F22973" s="129">
        <f t="shared" si="365"/>
        <v>0</v>
      </c>
    </row>
    <row r="22974" spans="6:6" ht="18" customHeight="1">
      <c r="F22974" s="129">
        <f t="shared" si="365"/>
        <v>0</v>
      </c>
    </row>
    <row r="22975" spans="6:6" ht="18" customHeight="1">
      <c r="F22975" s="129">
        <f t="shared" si="365"/>
        <v>0</v>
      </c>
    </row>
    <row r="22976" spans="6:6" ht="18" customHeight="1">
      <c r="F22976" s="129">
        <f t="shared" si="365"/>
        <v>0</v>
      </c>
    </row>
    <row r="22977" spans="6:6" ht="18" customHeight="1">
      <c r="F22977" s="129">
        <f t="shared" si="365"/>
        <v>0</v>
      </c>
    </row>
    <row r="22978" spans="6:6" ht="18" customHeight="1">
      <c r="F22978" s="129">
        <f t="shared" si="365"/>
        <v>0</v>
      </c>
    </row>
    <row r="22979" spans="6:6" ht="18" customHeight="1">
      <c r="F22979" s="129">
        <f t="shared" si="365"/>
        <v>0</v>
      </c>
    </row>
    <row r="22980" spans="6:6" ht="18" customHeight="1">
      <c r="F22980" s="129">
        <f t="shared" si="365"/>
        <v>0</v>
      </c>
    </row>
    <row r="22981" spans="6:6" ht="18" customHeight="1">
      <c r="F22981" s="129">
        <f t="shared" si="365"/>
        <v>0</v>
      </c>
    </row>
    <row r="22982" spans="6:6" ht="18" customHeight="1">
      <c r="F22982" s="129">
        <f t="shared" si="365"/>
        <v>0</v>
      </c>
    </row>
    <row r="22983" spans="6:6" ht="18" customHeight="1">
      <c r="F22983" s="129">
        <f t="shared" si="365"/>
        <v>0</v>
      </c>
    </row>
    <row r="22984" spans="6:6" ht="18" customHeight="1">
      <c r="F22984" s="129">
        <f t="shared" si="365"/>
        <v>0</v>
      </c>
    </row>
    <row r="22985" spans="6:6" ht="18" customHeight="1">
      <c r="F22985" s="129">
        <f t="shared" si="365"/>
        <v>0</v>
      </c>
    </row>
    <row r="22986" spans="6:6" ht="18" customHeight="1">
      <c r="F22986" s="129">
        <f t="shared" si="365"/>
        <v>0</v>
      </c>
    </row>
    <row r="22987" spans="6:6" ht="18" customHeight="1">
      <c r="F22987" s="129">
        <f t="shared" si="365"/>
        <v>0</v>
      </c>
    </row>
    <row r="22988" spans="6:6" ht="18" customHeight="1">
      <c r="F22988" s="129">
        <f t="shared" si="365"/>
        <v>0</v>
      </c>
    </row>
    <row r="22989" spans="6:6" ht="18" customHeight="1">
      <c r="F22989" s="129">
        <f t="shared" si="365"/>
        <v>0</v>
      </c>
    </row>
    <row r="22990" spans="6:6" ht="18" customHeight="1">
      <c r="F22990" s="129">
        <f t="shared" si="365"/>
        <v>0</v>
      </c>
    </row>
    <row r="22991" spans="6:6" ht="18" customHeight="1">
      <c r="F22991" s="129">
        <f t="shared" si="365"/>
        <v>0</v>
      </c>
    </row>
    <row r="22992" spans="6:6" ht="18" customHeight="1">
      <c r="F22992" s="129">
        <f t="shared" si="365"/>
        <v>0</v>
      </c>
    </row>
    <row r="22993" spans="6:6" ht="18" customHeight="1">
      <c r="F22993" s="129">
        <f t="shared" si="365"/>
        <v>0</v>
      </c>
    </row>
    <row r="22994" spans="6:6" ht="18" customHeight="1">
      <c r="F22994" s="129">
        <f t="shared" si="365"/>
        <v>0</v>
      </c>
    </row>
    <row r="22995" spans="6:6" ht="18" customHeight="1">
      <c r="F22995" s="129">
        <f t="shared" si="365"/>
        <v>0</v>
      </c>
    </row>
    <row r="22996" spans="6:6" ht="18" customHeight="1">
      <c r="F22996" s="129">
        <f t="shared" si="365"/>
        <v>0</v>
      </c>
    </row>
    <row r="22997" spans="6:6" ht="18" customHeight="1">
      <c r="F22997" s="129">
        <f t="shared" si="365"/>
        <v>0</v>
      </c>
    </row>
    <row r="22998" spans="6:6" ht="18" customHeight="1">
      <c r="F22998" s="129">
        <f t="shared" si="365"/>
        <v>0</v>
      </c>
    </row>
    <row r="22999" spans="6:6" ht="18" customHeight="1">
      <c r="F22999" s="129">
        <f t="shared" si="365"/>
        <v>0</v>
      </c>
    </row>
    <row r="23000" spans="6:6" ht="18" customHeight="1">
      <c r="F23000" s="129">
        <f t="shared" si="365"/>
        <v>0</v>
      </c>
    </row>
    <row r="23001" spans="6:6" ht="18" customHeight="1">
      <c r="F23001" s="129">
        <f t="shared" si="365"/>
        <v>0</v>
      </c>
    </row>
    <row r="23002" spans="6:6" ht="18" customHeight="1">
      <c r="F23002" s="129">
        <f t="shared" si="365"/>
        <v>0</v>
      </c>
    </row>
    <row r="23003" spans="6:6" ht="18" customHeight="1">
      <c r="F23003" s="129">
        <f t="shared" si="365"/>
        <v>0</v>
      </c>
    </row>
    <row r="23004" spans="6:6" ht="18" customHeight="1">
      <c r="F23004" s="129">
        <f t="shared" si="365"/>
        <v>0</v>
      </c>
    </row>
    <row r="23005" spans="6:6" ht="18" customHeight="1">
      <c r="F23005" s="129">
        <f t="shared" si="365"/>
        <v>0</v>
      </c>
    </row>
    <row r="23006" spans="6:6" ht="18" customHeight="1">
      <c r="F23006" s="129">
        <f t="shared" si="365"/>
        <v>0</v>
      </c>
    </row>
    <row r="23007" spans="6:6" ht="18" customHeight="1">
      <c r="F23007" s="129">
        <f t="shared" si="365"/>
        <v>0</v>
      </c>
    </row>
    <row r="23008" spans="6:6" ht="18" customHeight="1">
      <c r="F23008" s="129">
        <f t="shared" si="365"/>
        <v>0</v>
      </c>
    </row>
    <row r="23009" spans="6:6" ht="18" customHeight="1">
      <c r="F23009" s="129">
        <f t="shared" si="365"/>
        <v>0</v>
      </c>
    </row>
    <row r="23010" spans="6:6" ht="18" customHeight="1">
      <c r="F23010" s="129">
        <f t="shared" si="365"/>
        <v>0</v>
      </c>
    </row>
    <row r="23011" spans="6:6" ht="18" customHeight="1">
      <c r="F23011" s="129">
        <f t="shared" si="365"/>
        <v>0</v>
      </c>
    </row>
    <row r="23012" spans="6:6" ht="18" customHeight="1">
      <c r="F23012" s="129">
        <f t="shared" si="365"/>
        <v>0</v>
      </c>
    </row>
    <row r="23013" spans="6:6" ht="18" customHeight="1">
      <c r="F23013" s="129">
        <f t="shared" si="365"/>
        <v>0</v>
      </c>
    </row>
    <row r="23014" spans="6:6" ht="18" customHeight="1">
      <c r="F23014" s="129">
        <f t="shared" si="365"/>
        <v>0</v>
      </c>
    </row>
    <row r="23015" spans="6:6" ht="18" customHeight="1">
      <c r="F23015" s="129">
        <f t="shared" si="365"/>
        <v>0</v>
      </c>
    </row>
    <row r="23016" spans="6:6" ht="18" customHeight="1">
      <c r="F23016" s="129">
        <f t="shared" si="365"/>
        <v>0</v>
      </c>
    </row>
    <row r="23017" spans="6:6" ht="18" customHeight="1">
      <c r="F23017" s="129">
        <f t="shared" si="365"/>
        <v>0</v>
      </c>
    </row>
    <row r="23018" spans="6:6" ht="18" customHeight="1">
      <c r="F23018" s="129">
        <f t="shared" si="365"/>
        <v>0</v>
      </c>
    </row>
    <row r="23019" spans="6:6" ht="18" customHeight="1">
      <c r="F23019" s="129">
        <f t="shared" si="365"/>
        <v>0</v>
      </c>
    </row>
    <row r="23020" spans="6:6" ht="18" customHeight="1">
      <c r="F23020" s="129">
        <f t="shared" si="365"/>
        <v>0</v>
      </c>
    </row>
    <row r="23021" spans="6:6" ht="18" customHeight="1">
      <c r="F23021" s="129">
        <f t="shared" si="365"/>
        <v>0</v>
      </c>
    </row>
    <row r="23022" spans="6:6" ht="18" customHeight="1">
      <c r="F23022" s="129">
        <f t="shared" si="365"/>
        <v>0</v>
      </c>
    </row>
    <row r="23023" spans="6:6" ht="18" customHeight="1">
      <c r="F23023" s="129">
        <f t="shared" si="365"/>
        <v>0</v>
      </c>
    </row>
    <row r="23024" spans="6:6" ht="18" customHeight="1">
      <c r="F23024" s="129">
        <f t="shared" si="365"/>
        <v>0</v>
      </c>
    </row>
    <row r="23025" spans="6:6" ht="18" customHeight="1">
      <c r="F23025" s="129">
        <f t="shared" si="365"/>
        <v>0</v>
      </c>
    </row>
    <row r="23026" spans="6:6" ht="18" customHeight="1">
      <c r="F23026" s="129">
        <f t="shared" ref="F23026:F23089" si="366">E23026*D23026</f>
        <v>0</v>
      </c>
    </row>
    <row r="23027" spans="6:6" ht="18" customHeight="1">
      <c r="F23027" s="129">
        <f t="shared" si="366"/>
        <v>0</v>
      </c>
    </row>
    <row r="23028" spans="6:6" ht="18" customHeight="1">
      <c r="F23028" s="129">
        <f t="shared" si="366"/>
        <v>0</v>
      </c>
    </row>
    <row r="23029" spans="6:6" ht="18" customHeight="1">
      <c r="F23029" s="129">
        <f t="shared" si="366"/>
        <v>0</v>
      </c>
    </row>
    <row r="23030" spans="6:6" ht="18" customHeight="1">
      <c r="F23030" s="129">
        <f t="shared" si="366"/>
        <v>0</v>
      </c>
    </row>
    <row r="23031" spans="6:6" ht="18" customHeight="1">
      <c r="F23031" s="129">
        <f t="shared" si="366"/>
        <v>0</v>
      </c>
    </row>
    <row r="23032" spans="6:6" ht="18" customHeight="1">
      <c r="F23032" s="129">
        <f t="shared" si="366"/>
        <v>0</v>
      </c>
    </row>
    <row r="23033" spans="6:6" ht="18" customHeight="1">
      <c r="F23033" s="129">
        <f t="shared" si="366"/>
        <v>0</v>
      </c>
    </row>
    <row r="23034" spans="6:6" ht="18" customHeight="1">
      <c r="F23034" s="129">
        <f t="shared" si="366"/>
        <v>0</v>
      </c>
    </row>
    <row r="23035" spans="6:6" ht="18" customHeight="1">
      <c r="F23035" s="129">
        <f t="shared" si="366"/>
        <v>0</v>
      </c>
    </row>
    <row r="23036" spans="6:6" ht="18" customHeight="1">
      <c r="F23036" s="129">
        <f t="shared" si="366"/>
        <v>0</v>
      </c>
    </row>
    <row r="23037" spans="6:6" ht="18" customHeight="1">
      <c r="F23037" s="129">
        <f t="shared" si="366"/>
        <v>0</v>
      </c>
    </row>
    <row r="23038" spans="6:6" ht="18" customHeight="1">
      <c r="F23038" s="129">
        <f t="shared" si="366"/>
        <v>0</v>
      </c>
    </row>
    <row r="23039" spans="6:6" ht="18" customHeight="1">
      <c r="F23039" s="129">
        <f t="shared" si="366"/>
        <v>0</v>
      </c>
    </row>
    <row r="23040" spans="6:6" ht="18" customHeight="1">
      <c r="F23040" s="129">
        <f t="shared" si="366"/>
        <v>0</v>
      </c>
    </row>
    <row r="23041" spans="6:6" ht="18" customHeight="1">
      <c r="F23041" s="129">
        <f t="shared" si="366"/>
        <v>0</v>
      </c>
    </row>
    <row r="23042" spans="6:6" ht="18" customHeight="1">
      <c r="F23042" s="129">
        <f t="shared" si="366"/>
        <v>0</v>
      </c>
    </row>
    <row r="23043" spans="6:6" ht="18" customHeight="1">
      <c r="F23043" s="129">
        <f t="shared" si="366"/>
        <v>0</v>
      </c>
    </row>
    <row r="23044" spans="6:6" ht="18" customHeight="1">
      <c r="F23044" s="129">
        <f t="shared" si="366"/>
        <v>0</v>
      </c>
    </row>
    <row r="23045" spans="6:6" ht="18" customHeight="1">
      <c r="F23045" s="129">
        <f t="shared" si="366"/>
        <v>0</v>
      </c>
    </row>
    <row r="23046" spans="6:6" ht="18" customHeight="1">
      <c r="F23046" s="129">
        <f t="shared" si="366"/>
        <v>0</v>
      </c>
    </row>
    <row r="23047" spans="6:6" ht="18" customHeight="1">
      <c r="F23047" s="129">
        <f t="shared" si="366"/>
        <v>0</v>
      </c>
    </row>
    <row r="23048" spans="6:6" ht="18" customHeight="1">
      <c r="F23048" s="129">
        <f t="shared" si="366"/>
        <v>0</v>
      </c>
    </row>
    <row r="23049" spans="6:6" ht="18" customHeight="1">
      <c r="F23049" s="129">
        <f t="shared" si="366"/>
        <v>0</v>
      </c>
    </row>
    <row r="23050" spans="6:6" ht="18" customHeight="1">
      <c r="F23050" s="129">
        <f t="shared" si="366"/>
        <v>0</v>
      </c>
    </row>
    <row r="23051" spans="6:6" ht="18" customHeight="1">
      <c r="F23051" s="129">
        <f t="shared" si="366"/>
        <v>0</v>
      </c>
    </row>
    <row r="23052" spans="6:6" ht="18" customHeight="1">
      <c r="F23052" s="129">
        <f t="shared" si="366"/>
        <v>0</v>
      </c>
    </row>
    <row r="23053" spans="6:6" ht="18" customHeight="1">
      <c r="F23053" s="129">
        <f t="shared" si="366"/>
        <v>0</v>
      </c>
    </row>
    <row r="23054" spans="6:6" ht="18" customHeight="1">
      <c r="F23054" s="129">
        <f t="shared" si="366"/>
        <v>0</v>
      </c>
    </row>
    <row r="23055" spans="6:6" ht="18" customHeight="1">
      <c r="F23055" s="129">
        <f t="shared" si="366"/>
        <v>0</v>
      </c>
    </row>
    <row r="23056" spans="6:6" ht="18" customHeight="1">
      <c r="F23056" s="129">
        <f t="shared" si="366"/>
        <v>0</v>
      </c>
    </row>
    <row r="23057" spans="6:6" ht="18" customHeight="1">
      <c r="F23057" s="129">
        <f t="shared" si="366"/>
        <v>0</v>
      </c>
    </row>
    <row r="23058" spans="6:6" ht="18" customHeight="1">
      <c r="F23058" s="129">
        <f t="shared" si="366"/>
        <v>0</v>
      </c>
    </row>
    <row r="23059" spans="6:6" ht="18" customHeight="1">
      <c r="F23059" s="129">
        <f t="shared" si="366"/>
        <v>0</v>
      </c>
    </row>
    <row r="23060" spans="6:6" ht="18" customHeight="1">
      <c r="F23060" s="129">
        <f t="shared" si="366"/>
        <v>0</v>
      </c>
    </row>
    <row r="23061" spans="6:6" ht="18" customHeight="1">
      <c r="F23061" s="129">
        <f t="shared" si="366"/>
        <v>0</v>
      </c>
    </row>
    <row r="23062" spans="6:6" ht="18" customHeight="1">
      <c r="F23062" s="129">
        <f t="shared" si="366"/>
        <v>0</v>
      </c>
    </row>
    <row r="23063" spans="6:6" ht="18" customHeight="1">
      <c r="F23063" s="129">
        <f t="shared" si="366"/>
        <v>0</v>
      </c>
    </row>
    <row r="23064" spans="6:6" ht="18" customHeight="1">
      <c r="F23064" s="129">
        <f t="shared" si="366"/>
        <v>0</v>
      </c>
    </row>
    <row r="23065" spans="6:6" ht="18" customHeight="1">
      <c r="F23065" s="129">
        <f t="shared" si="366"/>
        <v>0</v>
      </c>
    </row>
    <row r="23066" spans="6:6" ht="18" customHeight="1">
      <c r="F23066" s="129">
        <f t="shared" si="366"/>
        <v>0</v>
      </c>
    </row>
    <row r="23067" spans="6:6" ht="18" customHeight="1">
      <c r="F23067" s="129">
        <f t="shared" si="366"/>
        <v>0</v>
      </c>
    </row>
    <row r="23068" spans="6:6" ht="18" customHeight="1">
      <c r="F23068" s="129">
        <f t="shared" si="366"/>
        <v>0</v>
      </c>
    </row>
    <row r="23069" spans="6:6" ht="18" customHeight="1">
      <c r="F23069" s="129">
        <f t="shared" si="366"/>
        <v>0</v>
      </c>
    </row>
    <row r="23070" spans="6:6" ht="18" customHeight="1">
      <c r="F23070" s="129">
        <f t="shared" si="366"/>
        <v>0</v>
      </c>
    </row>
    <row r="23071" spans="6:6" ht="18" customHeight="1">
      <c r="F23071" s="129">
        <f t="shared" si="366"/>
        <v>0</v>
      </c>
    </row>
    <row r="23072" spans="6:6" ht="18" customHeight="1">
      <c r="F23072" s="129">
        <f t="shared" si="366"/>
        <v>0</v>
      </c>
    </row>
    <row r="23073" spans="6:6" ht="18" customHeight="1">
      <c r="F23073" s="129">
        <f t="shared" si="366"/>
        <v>0</v>
      </c>
    </row>
    <row r="23074" spans="6:6" ht="18" customHeight="1">
      <c r="F23074" s="129">
        <f t="shared" si="366"/>
        <v>0</v>
      </c>
    </row>
    <row r="23075" spans="6:6" ht="18" customHeight="1">
      <c r="F23075" s="129">
        <f t="shared" si="366"/>
        <v>0</v>
      </c>
    </row>
    <row r="23076" spans="6:6" ht="18" customHeight="1">
      <c r="F23076" s="129">
        <f t="shared" si="366"/>
        <v>0</v>
      </c>
    </row>
    <row r="23077" spans="6:6" ht="18" customHeight="1">
      <c r="F23077" s="129">
        <f t="shared" si="366"/>
        <v>0</v>
      </c>
    </row>
    <row r="23078" spans="6:6" ht="18" customHeight="1">
      <c r="F23078" s="129">
        <f t="shared" si="366"/>
        <v>0</v>
      </c>
    </row>
    <row r="23079" spans="6:6" ht="18" customHeight="1">
      <c r="F23079" s="129">
        <f t="shared" si="366"/>
        <v>0</v>
      </c>
    </row>
    <row r="23080" spans="6:6" ht="18" customHeight="1">
      <c r="F23080" s="129">
        <f t="shared" si="366"/>
        <v>0</v>
      </c>
    </row>
    <row r="23081" spans="6:6" ht="18" customHeight="1">
      <c r="F23081" s="129">
        <f t="shared" si="366"/>
        <v>0</v>
      </c>
    </row>
    <row r="23082" spans="6:6" ht="18" customHeight="1">
      <c r="F23082" s="129">
        <f t="shared" si="366"/>
        <v>0</v>
      </c>
    </row>
    <row r="23083" spans="6:6" ht="18" customHeight="1">
      <c r="F23083" s="129">
        <f t="shared" si="366"/>
        <v>0</v>
      </c>
    </row>
    <row r="23084" spans="6:6" ht="18" customHeight="1">
      <c r="F23084" s="129">
        <f t="shared" si="366"/>
        <v>0</v>
      </c>
    </row>
    <row r="23085" spans="6:6" ht="18" customHeight="1">
      <c r="F23085" s="129">
        <f t="shared" si="366"/>
        <v>0</v>
      </c>
    </row>
    <row r="23086" spans="6:6" ht="18" customHeight="1">
      <c r="F23086" s="129">
        <f t="shared" si="366"/>
        <v>0</v>
      </c>
    </row>
    <row r="23087" spans="6:6" ht="18" customHeight="1">
      <c r="F23087" s="129">
        <f t="shared" si="366"/>
        <v>0</v>
      </c>
    </row>
    <row r="23088" spans="6:6" ht="18" customHeight="1">
      <c r="F23088" s="129">
        <f t="shared" si="366"/>
        <v>0</v>
      </c>
    </row>
    <row r="23089" spans="6:6" ht="18" customHeight="1">
      <c r="F23089" s="129">
        <f t="shared" si="366"/>
        <v>0</v>
      </c>
    </row>
    <row r="23090" spans="6:6" ht="18" customHeight="1">
      <c r="F23090" s="129">
        <f t="shared" ref="F23090:F23153" si="367">E23090*D23090</f>
        <v>0</v>
      </c>
    </row>
    <row r="23091" spans="6:6" ht="18" customHeight="1">
      <c r="F23091" s="129">
        <f t="shared" si="367"/>
        <v>0</v>
      </c>
    </row>
    <row r="23092" spans="6:6" ht="18" customHeight="1">
      <c r="F23092" s="129">
        <f t="shared" si="367"/>
        <v>0</v>
      </c>
    </row>
    <row r="23093" spans="6:6" ht="18" customHeight="1">
      <c r="F23093" s="129">
        <f t="shared" si="367"/>
        <v>0</v>
      </c>
    </row>
    <row r="23094" spans="6:6" ht="18" customHeight="1">
      <c r="F23094" s="129">
        <f t="shared" si="367"/>
        <v>0</v>
      </c>
    </row>
    <row r="23095" spans="6:6" ht="18" customHeight="1">
      <c r="F23095" s="129">
        <f t="shared" si="367"/>
        <v>0</v>
      </c>
    </row>
    <row r="23096" spans="6:6" ht="18" customHeight="1">
      <c r="F23096" s="129">
        <f t="shared" si="367"/>
        <v>0</v>
      </c>
    </row>
    <row r="23097" spans="6:6" ht="18" customHeight="1">
      <c r="F23097" s="129">
        <f t="shared" si="367"/>
        <v>0</v>
      </c>
    </row>
    <row r="23098" spans="6:6" ht="18" customHeight="1">
      <c r="F23098" s="129">
        <f t="shared" si="367"/>
        <v>0</v>
      </c>
    </row>
    <row r="23099" spans="6:6" ht="18" customHeight="1">
      <c r="F23099" s="129">
        <f t="shared" si="367"/>
        <v>0</v>
      </c>
    </row>
    <row r="23100" spans="6:6" ht="18" customHeight="1">
      <c r="F23100" s="129">
        <f t="shared" si="367"/>
        <v>0</v>
      </c>
    </row>
    <row r="23101" spans="6:6" ht="18" customHeight="1">
      <c r="F23101" s="129">
        <f t="shared" si="367"/>
        <v>0</v>
      </c>
    </row>
    <row r="23102" spans="6:6" ht="18" customHeight="1">
      <c r="F23102" s="129">
        <f t="shared" si="367"/>
        <v>0</v>
      </c>
    </row>
    <row r="23103" spans="6:6" ht="18" customHeight="1">
      <c r="F23103" s="129">
        <f t="shared" si="367"/>
        <v>0</v>
      </c>
    </row>
    <row r="23104" spans="6:6" ht="18" customHeight="1">
      <c r="F23104" s="129">
        <f t="shared" si="367"/>
        <v>0</v>
      </c>
    </row>
    <row r="23105" spans="6:6" ht="18" customHeight="1">
      <c r="F23105" s="129">
        <f t="shared" si="367"/>
        <v>0</v>
      </c>
    </row>
    <row r="23106" spans="6:6" ht="18" customHeight="1">
      <c r="F23106" s="129">
        <f t="shared" si="367"/>
        <v>0</v>
      </c>
    </row>
    <row r="23107" spans="6:6" ht="18" customHeight="1">
      <c r="F23107" s="129">
        <f t="shared" si="367"/>
        <v>0</v>
      </c>
    </row>
    <row r="23108" spans="6:6" ht="18" customHeight="1">
      <c r="F23108" s="129">
        <f t="shared" si="367"/>
        <v>0</v>
      </c>
    </row>
    <row r="23109" spans="6:6" ht="18" customHeight="1">
      <c r="F23109" s="129">
        <f t="shared" si="367"/>
        <v>0</v>
      </c>
    </row>
    <row r="23110" spans="6:6" ht="18" customHeight="1">
      <c r="F23110" s="129">
        <f t="shared" si="367"/>
        <v>0</v>
      </c>
    </row>
    <row r="23111" spans="6:6" ht="18" customHeight="1">
      <c r="F23111" s="129">
        <f t="shared" si="367"/>
        <v>0</v>
      </c>
    </row>
    <row r="23112" spans="6:6" ht="18" customHeight="1">
      <c r="F23112" s="129">
        <f t="shared" si="367"/>
        <v>0</v>
      </c>
    </row>
    <row r="23113" spans="6:6" ht="18" customHeight="1">
      <c r="F23113" s="129">
        <f t="shared" si="367"/>
        <v>0</v>
      </c>
    </row>
    <row r="23114" spans="6:6" ht="18" customHeight="1">
      <c r="F23114" s="129">
        <f t="shared" si="367"/>
        <v>0</v>
      </c>
    </row>
    <row r="23115" spans="6:6" ht="18" customHeight="1">
      <c r="F23115" s="129">
        <f t="shared" si="367"/>
        <v>0</v>
      </c>
    </row>
    <row r="23116" spans="6:6" ht="18" customHeight="1">
      <c r="F23116" s="129">
        <f t="shared" si="367"/>
        <v>0</v>
      </c>
    </row>
    <row r="23117" spans="6:6" ht="18" customHeight="1">
      <c r="F23117" s="129">
        <f t="shared" si="367"/>
        <v>0</v>
      </c>
    </row>
    <row r="23118" spans="6:6" ht="18" customHeight="1">
      <c r="F23118" s="129">
        <f t="shared" si="367"/>
        <v>0</v>
      </c>
    </row>
    <row r="23119" spans="6:6" ht="18" customHeight="1">
      <c r="F23119" s="129">
        <f t="shared" si="367"/>
        <v>0</v>
      </c>
    </row>
    <row r="23120" spans="6:6" ht="18" customHeight="1">
      <c r="F23120" s="129">
        <f t="shared" si="367"/>
        <v>0</v>
      </c>
    </row>
    <row r="23121" spans="6:6" ht="18" customHeight="1">
      <c r="F23121" s="129">
        <f t="shared" si="367"/>
        <v>0</v>
      </c>
    </row>
    <row r="23122" spans="6:6" ht="18" customHeight="1">
      <c r="F23122" s="129">
        <f t="shared" si="367"/>
        <v>0</v>
      </c>
    </row>
    <row r="23123" spans="6:6" ht="18" customHeight="1">
      <c r="F23123" s="129">
        <f t="shared" si="367"/>
        <v>0</v>
      </c>
    </row>
    <row r="23124" spans="6:6" ht="18" customHeight="1">
      <c r="F23124" s="129">
        <f t="shared" si="367"/>
        <v>0</v>
      </c>
    </row>
    <row r="23125" spans="6:6" ht="18" customHeight="1">
      <c r="F23125" s="129">
        <f t="shared" si="367"/>
        <v>0</v>
      </c>
    </row>
    <row r="23126" spans="6:6" ht="18" customHeight="1">
      <c r="F23126" s="129">
        <f t="shared" si="367"/>
        <v>0</v>
      </c>
    </row>
    <row r="23127" spans="6:6" ht="18" customHeight="1">
      <c r="F23127" s="129">
        <f t="shared" si="367"/>
        <v>0</v>
      </c>
    </row>
    <row r="23128" spans="6:6" ht="18" customHeight="1">
      <c r="F23128" s="129">
        <f t="shared" si="367"/>
        <v>0</v>
      </c>
    </row>
    <row r="23129" spans="6:6" ht="18" customHeight="1">
      <c r="F23129" s="129">
        <f t="shared" si="367"/>
        <v>0</v>
      </c>
    </row>
    <row r="23130" spans="6:6" ht="18" customHeight="1">
      <c r="F23130" s="129">
        <f t="shared" si="367"/>
        <v>0</v>
      </c>
    </row>
    <row r="23131" spans="6:6" ht="18" customHeight="1">
      <c r="F23131" s="129">
        <f t="shared" si="367"/>
        <v>0</v>
      </c>
    </row>
    <row r="23132" spans="6:6" ht="18" customHeight="1">
      <c r="F23132" s="129">
        <f t="shared" si="367"/>
        <v>0</v>
      </c>
    </row>
    <row r="23133" spans="6:6" ht="18" customHeight="1">
      <c r="F23133" s="129">
        <f t="shared" si="367"/>
        <v>0</v>
      </c>
    </row>
    <row r="23134" spans="6:6" ht="18" customHeight="1">
      <c r="F23134" s="129">
        <f t="shared" si="367"/>
        <v>0</v>
      </c>
    </row>
    <row r="23135" spans="6:6" ht="18" customHeight="1">
      <c r="F23135" s="129">
        <f t="shared" si="367"/>
        <v>0</v>
      </c>
    </row>
    <row r="23136" spans="6:6" ht="18" customHeight="1">
      <c r="F23136" s="129">
        <f t="shared" si="367"/>
        <v>0</v>
      </c>
    </row>
    <row r="23137" spans="6:6" ht="18" customHeight="1">
      <c r="F23137" s="129">
        <f t="shared" si="367"/>
        <v>0</v>
      </c>
    </row>
    <row r="23138" spans="6:6" ht="18" customHeight="1">
      <c r="F23138" s="129">
        <f t="shared" si="367"/>
        <v>0</v>
      </c>
    </row>
    <row r="23139" spans="6:6" ht="18" customHeight="1">
      <c r="F23139" s="129">
        <f t="shared" si="367"/>
        <v>0</v>
      </c>
    </row>
    <row r="23140" spans="6:6" ht="18" customHeight="1">
      <c r="F23140" s="129">
        <f t="shared" si="367"/>
        <v>0</v>
      </c>
    </row>
    <row r="23141" spans="6:6" ht="18" customHeight="1">
      <c r="F23141" s="129">
        <f t="shared" si="367"/>
        <v>0</v>
      </c>
    </row>
    <row r="23142" spans="6:6" ht="18" customHeight="1">
      <c r="F23142" s="129">
        <f t="shared" si="367"/>
        <v>0</v>
      </c>
    </row>
    <row r="23143" spans="6:6" ht="18" customHeight="1">
      <c r="F23143" s="129">
        <f t="shared" si="367"/>
        <v>0</v>
      </c>
    </row>
    <row r="23144" spans="6:6" ht="18" customHeight="1">
      <c r="F23144" s="129">
        <f t="shared" si="367"/>
        <v>0</v>
      </c>
    </row>
    <row r="23145" spans="6:6" ht="18" customHeight="1">
      <c r="F23145" s="129">
        <f t="shared" si="367"/>
        <v>0</v>
      </c>
    </row>
    <row r="23146" spans="6:6" ht="18" customHeight="1">
      <c r="F23146" s="129">
        <f t="shared" si="367"/>
        <v>0</v>
      </c>
    </row>
    <row r="23147" spans="6:6" ht="18" customHeight="1">
      <c r="F23147" s="129">
        <f t="shared" si="367"/>
        <v>0</v>
      </c>
    </row>
    <row r="23148" spans="6:6" ht="18" customHeight="1">
      <c r="F23148" s="129">
        <f t="shared" si="367"/>
        <v>0</v>
      </c>
    </row>
    <row r="23149" spans="6:6" ht="18" customHeight="1">
      <c r="F23149" s="129">
        <f t="shared" si="367"/>
        <v>0</v>
      </c>
    </row>
    <row r="23150" spans="6:6" ht="18" customHeight="1">
      <c r="F23150" s="129">
        <f t="shared" si="367"/>
        <v>0</v>
      </c>
    </row>
    <row r="23151" spans="6:6" ht="18" customHeight="1">
      <c r="F23151" s="129">
        <f t="shared" si="367"/>
        <v>0</v>
      </c>
    </row>
    <row r="23152" spans="6:6" ht="18" customHeight="1">
      <c r="F23152" s="129">
        <f t="shared" si="367"/>
        <v>0</v>
      </c>
    </row>
    <row r="23153" spans="6:6" ht="18" customHeight="1">
      <c r="F23153" s="129">
        <f t="shared" si="367"/>
        <v>0</v>
      </c>
    </row>
    <row r="23154" spans="6:6" ht="18" customHeight="1">
      <c r="F23154" s="129">
        <f t="shared" ref="F23154:F23217" si="368">E23154*D23154</f>
        <v>0</v>
      </c>
    </row>
    <row r="23155" spans="6:6" ht="18" customHeight="1">
      <c r="F23155" s="129">
        <f t="shared" si="368"/>
        <v>0</v>
      </c>
    </row>
    <row r="23156" spans="6:6" ht="18" customHeight="1">
      <c r="F23156" s="129">
        <f t="shared" si="368"/>
        <v>0</v>
      </c>
    </row>
    <row r="23157" spans="6:6" ht="18" customHeight="1">
      <c r="F23157" s="129">
        <f t="shared" si="368"/>
        <v>0</v>
      </c>
    </row>
    <row r="23158" spans="6:6" ht="18" customHeight="1">
      <c r="F23158" s="129">
        <f t="shared" si="368"/>
        <v>0</v>
      </c>
    </row>
    <row r="23159" spans="6:6" ht="18" customHeight="1">
      <c r="F23159" s="129">
        <f t="shared" si="368"/>
        <v>0</v>
      </c>
    </row>
    <row r="23160" spans="6:6" ht="18" customHeight="1">
      <c r="F23160" s="129">
        <f t="shared" si="368"/>
        <v>0</v>
      </c>
    </row>
    <row r="23161" spans="6:6" ht="18" customHeight="1">
      <c r="F23161" s="129">
        <f t="shared" si="368"/>
        <v>0</v>
      </c>
    </row>
    <row r="23162" spans="6:6" ht="18" customHeight="1">
      <c r="F23162" s="129">
        <f t="shared" si="368"/>
        <v>0</v>
      </c>
    </row>
    <row r="23163" spans="6:6" ht="18" customHeight="1">
      <c r="F23163" s="129">
        <f t="shared" si="368"/>
        <v>0</v>
      </c>
    </row>
    <row r="23164" spans="6:6" ht="18" customHeight="1">
      <c r="F23164" s="129">
        <f t="shared" si="368"/>
        <v>0</v>
      </c>
    </row>
    <row r="23165" spans="6:6" ht="18" customHeight="1">
      <c r="F23165" s="129">
        <f t="shared" si="368"/>
        <v>0</v>
      </c>
    </row>
    <row r="23166" spans="6:6" ht="18" customHeight="1">
      <c r="F23166" s="129">
        <f t="shared" si="368"/>
        <v>0</v>
      </c>
    </row>
    <row r="23167" spans="6:6" ht="18" customHeight="1">
      <c r="F23167" s="129">
        <f t="shared" si="368"/>
        <v>0</v>
      </c>
    </row>
    <row r="23168" spans="6:6" ht="18" customHeight="1">
      <c r="F23168" s="129">
        <f t="shared" si="368"/>
        <v>0</v>
      </c>
    </row>
    <row r="23169" spans="6:6" ht="18" customHeight="1">
      <c r="F23169" s="129">
        <f t="shared" si="368"/>
        <v>0</v>
      </c>
    </row>
    <row r="23170" spans="6:6" ht="18" customHeight="1">
      <c r="F23170" s="129">
        <f t="shared" si="368"/>
        <v>0</v>
      </c>
    </row>
    <row r="23171" spans="6:6" ht="18" customHeight="1">
      <c r="F23171" s="129">
        <f t="shared" si="368"/>
        <v>0</v>
      </c>
    </row>
    <row r="23172" spans="6:6" ht="18" customHeight="1">
      <c r="F23172" s="129">
        <f t="shared" si="368"/>
        <v>0</v>
      </c>
    </row>
    <row r="23173" spans="6:6" ht="18" customHeight="1">
      <c r="F23173" s="129">
        <f t="shared" si="368"/>
        <v>0</v>
      </c>
    </row>
    <row r="23174" spans="6:6" ht="18" customHeight="1">
      <c r="F23174" s="129">
        <f t="shared" si="368"/>
        <v>0</v>
      </c>
    </row>
    <row r="23175" spans="6:6" ht="18" customHeight="1">
      <c r="F23175" s="129">
        <f t="shared" si="368"/>
        <v>0</v>
      </c>
    </row>
    <row r="23176" spans="6:6" ht="18" customHeight="1">
      <c r="F23176" s="129">
        <f t="shared" si="368"/>
        <v>0</v>
      </c>
    </row>
    <row r="23177" spans="6:6" ht="18" customHeight="1">
      <c r="F23177" s="129">
        <f t="shared" si="368"/>
        <v>0</v>
      </c>
    </row>
    <row r="23178" spans="6:6" ht="18" customHeight="1">
      <c r="F23178" s="129">
        <f t="shared" si="368"/>
        <v>0</v>
      </c>
    </row>
    <row r="23179" spans="6:6" ht="18" customHeight="1">
      <c r="F23179" s="129">
        <f t="shared" si="368"/>
        <v>0</v>
      </c>
    </row>
    <row r="23180" spans="6:6" ht="18" customHeight="1">
      <c r="F23180" s="129">
        <f t="shared" si="368"/>
        <v>0</v>
      </c>
    </row>
    <row r="23181" spans="6:6" ht="18" customHeight="1">
      <c r="F23181" s="129">
        <f t="shared" si="368"/>
        <v>0</v>
      </c>
    </row>
    <row r="23182" spans="6:6" ht="18" customHeight="1">
      <c r="F23182" s="129">
        <f t="shared" si="368"/>
        <v>0</v>
      </c>
    </row>
    <row r="23183" spans="6:6" ht="18" customHeight="1">
      <c r="F23183" s="129">
        <f t="shared" si="368"/>
        <v>0</v>
      </c>
    </row>
    <row r="23184" spans="6:6" ht="18" customHeight="1">
      <c r="F23184" s="129">
        <f t="shared" si="368"/>
        <v>0</v>
      </c>
    </row>
    <row r="23185" spans="6:6" ht="18" customHeight="1">
      <c r="F23185" s="129">
        <f t="shared" si="368"/>
        <v>0</v>
      </c>
    </row>
    <row r="23186" spans="6:6" ht="18" customHeight="1">
      <c r="F23186" s="129">
        <f t="shared" si="368"/>
        <v>0</v>
      </c>
    </row>
    <row r="23187" spans="6:6" ht="18" customHeight="1">
      <c r="F23187" s="129">
        <f t="shared" si="368"/>
        <v>0</v>
      </c>
    </row>
    <row r="23188" spans="6:6" ht="18" customHeight="1">
      <c r="F23188" s="129">
        <f t="shared" si="368"/>
        <v>0</v>
      </c>
    </row>
    <row r="23189" spans="6:6" ht="18" customHeight="1">
      <c r="F23189" s="129">
        <f t="shared" si="368"/>
        <v>0</v>
      </c>
    </row>
    <row r="23190" spans="6:6" ht="18" customHeight="1">
      <c r="F23190" s="129">
        <f t="shared" si="368"/>
        <v>0</v>
      </c>
    </row>
    <row r="23191" spans="6:6" ht="18" customHeight="1">
      <c r="F23191" s="129">
        <f t="shared" si="368"/>
        <v>0</v>
      </c>
    </row>
    <row r="23192" spans="6:6" ht="18" customHeight="1">
      <c r="F23192" s="129">
        <f t="shared" si="368"/>
        <v>0</v>
      </c>
    </row>
    <row r="23193" spans="6:6" ht="18" customHeight="1">
      <c r="F23193" s="129">
        <f t="shared" si="368"/>
        <v>0</v>
      </c>
    </row>
    <row r="23194" spans="6:6" ht="18" customHeight="1">
      <c r="F23194" s="129">
        <f t="shared" si="368"/>
        <v>0</v>
      </c>
    </row>
    <row r="23195" spans="6:6" ht="18" customHeight="1">
      <c r="F23195" s="129">
        <f t="shared" si="368"/>
        <v>0</v>
      </c>
    </row>
    <row r="23196" spans="6:6" ht="18" customHeight="1">
      <c r="F23196" s="129">
        <f t="shared" si="368"/>
        <v>0</v>
      </c>
    </row>
    <row r="23197" spans="6:6" ht="18" customHeight="1">
      <c r="F23197" s="129">
        <f t="shared" si="368"/>
        <v>0</v>
      </c>
    </row>
    <row r="23198" spans="6:6" ht="18" customHeight="1">
      <c r="F23198" s="129">
        <f t="shared" si="368"/>
        <v>0</v>
      </c>
    </row>
    <row r="23199" spans="6:6" ht="18" customHeight="1">
      <c r="F23199" s="129">
        <f t="shared" si="368"/>
        <v>0</v>
      </c>
    </row>
    <row r="23200" spans="6:6" ht="18" customHeight="1">
      <c r="F23200" s="129">
        <f t="shared" si="368"/>
        <v>0</v>
      </c>
    </row>
    <row r="23201" spans="6:6" ht="18" customHeight="1">
      <c r="F23201" s="129">
        <f t="shared" si="368"/>
        <v>0</v>
      </c>
    </row>
    <row r="23202" spans="6:6" ht="18" customHeight="1">
      <c r="F23202" s="129">
        <f t="shared" si="368"/>
        <v>0</v>
      </c>
    </row>
    <row r="23203" spans="6:6" ht="18" customHeight="1">
      <c r="F23203" s="129">
        <f t="shared" si="368"/>
        <v>0</v>
      </c>
    </row>
    <row r="23204" spans="6:6" ht="18" customHeight="1">
      <c r="F23204" s="129">
        <f t="shared" si="368"/>
        <v>0</v>
      </c>
    </row>
    <row r="23205" spans="6:6" ht="18" customHeight="1">
      <c r="F23205" s="129">
        <f t="shared" si="368"/>
        <v>0</v>
      </c>
    </row>
    <row r="23206" spans="6:6" ht="18" customHeight="1">
      <c r="F23206" s="129">
        <f t="shared" si="368"/>
        <v>0</v>
      </c>
    </row>
    <row r="23207" spans="6:6" ht="18" customHeight="1">
      <c r="F23207" s="129">
        <f t="shared" si="368"/>
        <v>0</v>
      </c>
    </row>
    <row r="23208" spans="6:6" ht="18" customHeight="1">
      <c r="F23208" s="129">
        <f t="shared" si="368"/>
        <v>0</v>
      </c>
    </row>
    <row r="23209" spans="6:6" ht="18" customHeight="1">
      <c r="F23209" s="129">
        <f t="shared" si="368"/>
        <v>0</v>
      </c>
    </row>
    <row r="23210" spans="6:6" ht="18" customHeight="1">
      <c r="F23210" s="129">
        <f t="shared" si="368"/>
        <v>0</v>
      </c>
    </row>
    <row r="23211" spans="6:6" ht="18" customHeight="1">
      <c r="F23211" s="129">
        <f t="shared" si="368"/>
        <v>0</v>
      </c>
    </row>
    <row r="23212" spans="6:6" ht="18" customHeight="1">
      <c r="F23212" s="129">
        <f t="shared" si="368"/>
        <v>0</v>
      </c>
    </row>
    <row r="23213" spans="6:6" ht="18" customHeight="1">
      <c r="F23213" s="129">
        <f t="shared" si="368"/>
        <v>0</v>
      </c>
    </row>
    <row r="23214" spans="6:6" ht="18" customHeight="1">
      <c r="F23214" s="129">
        <f t="shared" si="368"/>
        <v>0</v>
      </c>
    </row>
    <row r="23215" spans="6:6" ht="18" customHeight="1">
      <c r="F23215" s="129">
        <f t="shared" si="368"/>
        <v>0</v>
      </c>
    </row>
    <row r="23216" spans="6:6" ht="18" customHeight="1">
      <c r="F23216" s="129">
        <f t="shared" si="368"/>
        <v>0</v>
      </c>
    </row>
    <row r="23217" spans="6:6" ht="18" customHeight="1">
      <c r="F23217" s="129">
        <f t="shared" si="368"/>
        <v>0</v>
      </c>
    </row>
    <row r="23218" spans="6:6" ht="18" customHeight="1">
      <c r="F23218" s="129">
        <f t="shared" ref="F23218:F23281" si="369">E23218*D23218</f>
        <v>0</v>
      </c>
    </row>
    <row r="23219" spans="6:6" ht="18" customHeight="1">
      <c r="F23219" s="129">
        <f t="shared" si="369"/>
        <v>0</v>
      </c>
    </row>
    <row r="23220" spans="6:6" ht="18" customHeight="1">
      <c r="F23220" s="129">
        <f t="shared" si="369"/>
        <v>0</v>
      </c>
    </row>
    <row r="23221" spans="6:6" ht="18" customHeight="1">
      <c r="F23221" s="129">
        <f t="shared" si="369"/>
        <v>0</v>
      </c>
    </row>
    <row r="23222" spans="6:6" ht="18" customHeight="1">
      <c r="F23222" s="129">
        <f t="shared" si="369"/>
        <v>0</v>
      </c>
    </row>
    <row r="23223" spans="6:6" ht="18" customHeight="1">
      <c r="F23223" s="129">
        <f t="shared" si="369"/>
        <v>0</v>
      </c>
    </row>
    <row r="23224" spans="6:6" ht="18" customHeight="1">
      <c r="F23224" s="129">
        <f t="shared" si="369"/>
        <v>0</v>
      </c>
    </row>
    <row r="23225" spans="6:6" ht="18" customHeight="1">
      <c r="F23225" s="129">
        <f t="shared" si="369"/>
        <v>0</v>
      </c>
    </row>
    <row r="23226" spans="6:6" ht="18" customHeight="1">
      <c r="F23226" s="129">
        <f t="shared" si="369"/>
        <v>0</v>
      </c>
    </row>
    <row r="23227" spans="6:6" ht="18" customHeight="1">
      <c r="F23227" s="129">
        <f t="shared" si="369"/>
        <v>0</v>
      </c>
    </row>
    <row r="23228" spans="6:6" ht="18" customHeight="1">
      <c r="F23228" s="129">
        <f t="shared" si="369"/>
        <v>0</v>
      </c>
    </row>
    <row r="23229" spans="6:6" ht="18" customHeight="1">
      <c r="F23229" s="129">
        <f t="shared" si="369"/>
        <v>0</v>
      </c>
    </row>
    <row r="23230" spans="6:6" ht="18" customHeight="1">
      <c r="F23230" s="129">
        <f t="shared" si="369"/>
        <v>0</v>
      </c>
    </row>
    <row r="23231" spans="6:6" ht="18" customHeight="1">
      <c r="F23231" s="129">
        <f t="shared" si="369"/>
        <v>0</v>
      </c>
    </row>
    <row r="23232" spans="6:6" ht="18" customHeight="1">
      <c r="F23232" s="129">
        <f t="shared" si="369"/>
        <v>0</v>
      </c>
    </row>
    <row r="23233" spans="6:6" ht="18" customHeight="1">
      <c r="F23233" s="129">
        <f t="shared" si="369"/>
        <v>0</v>
      </c>
    </row>
    <row r="23234" spans="6:6" ht="18" customHeight="1">
      <c r="F23234" s="129">
        <f t="shared" si="369"/>
        <v>0</v>
      </c>
    </row>
    <row r="23235" spans="6:6" ht="18" customHeight="1">
      <c r="F23235" s="129">
        <f t="shared" si="369"/>
        <v>0</v>
      </c>
    </row>
    <row r="23236" spans="6:6" ht="18" customHeight="1">
      <c r="F23236" s="129">
        <f t="shared" si="369"/>
        <v>0</v>
      </c>
    </row>
    <row r="23237" spans="6:6" ht="18" customHeight="1">
      <c r="F23237" s="129">
        <f t="shared" si="369"/>
        <v>0</v>
      </c>
    </row>
    <row r="23238" spans="6:6" ht="18" customHeight="1">
      <c r="F23238" s="129">
        <f t="shared" si="369"/>
        <v>0</v>
      </c>
    </row>
    <row r="23239" spans="6:6" ht="18" customHeight="1">
      <c r="F23239" s="129">
        <f t="shared" si="369"/>
        <v>0</v>
      </c>
    </row>
    <row r="23240" spans="6:6" ht="18" customHeight="1">
      <c r="F23240" s="129">
        <f t="shared" si="369"/>
        <v>0</v>
      </c>
    </row>
    <row r="23241" spans="6:6" ht="18" customHeight="1">
      <c r="F23241" s="129">
        <f t="shared" si="369"/>
        <v>0</v>
      </c>
    </row>
    <row r="23242" spans="6:6" ht="18" customHeight="1">
      <c r="F23242" s="129">
        <f t="shared" si="369"/>
        <v>0</v>
      </c>
    </row>
    <row r="23243" spans="6:6" ht="18" customHeight="1">
      <c r="F23243" s="129">
        <f t="shared" si="369"/>
        <v>0</v>
      </c>
    </row>
    <row r="23244" spans="6:6" ht="18" customHeight="1">
      <c r="F23244" s="129">
        <f t="shared" si="369"/>
        <v>0</v>
      </c>
    </row>
    <row r="23245" spans="6:6" ht="18" customHeight="1">
      <c r="F23245" s="129">
        <f t="shared" si="369"/>
        <v>0</v>
      </c>
    </row>
    <row r="23246" spans="6:6" ht="18" customHeight="1">
      <c r="F23246" s="129">
        <f t="shared" si="369"/>
        <v>0</v>
      </c>
    </row>
    <row r="23247" spans="6:6" ht="18" customHeight="1">
      <c r="F23247" s="129">
        <f t="shared" si="369"/>
        <v>0</v>
      </c>
    </row>
    <row r="23248" spans="6:6" ht="18" customHeight="1">
      <c r="F23248" s="129">
        <f t="shared" si="369"/>
        <v>0</v>
      </c>
    </row>
    <row r="23249" spans="6:6" ht="18" customHeight="1">
      <c r="F23249" s="129">
        <f t="shared" si="369"/>
        <v>0</v>
      </c>
    </row>
    <row r="23250" spans="6:6" ht="18" customHeight="1">
      <c r="F23250" s="129">
        <f t="shared" si="369"/>
        <v>0</v>
      </c>
    </row>
    <row r="23251" spans="6:6" ht="18" customHeight="1">
      <c r="F23251" s="129">
        <f t="shared" si="369"/>
        <v>0</v>
      </c>
    </row>
    <row r="23252" spans="6:6" ht="18" customHeight="1">
      <c r="F23252" s="129">
        <f t="shared" si="369"/>
        <v>0</v>
      </c>
    </row>
    <row r="23253" spans="6:6" ht="18" customHeight="1">
      <c r="F23253" s="129">
        <f t="shared" si="369"/>
        <v>0</v>
      </c>
    </row>
    <row r="23254" spans="6:6" ht="18" customHeight="1">
      <c r="F23254" s="129">
        <f t="shared" si="369"/>
        <v>0</v>
      </c>
    </row>
    <row r="23255" spans="6:6" ht="18" customHeight="1">
      <c r="F23255" s="129">
        <f t="shared" si="369"/>
        <v>0</v>
      </c>
    </row>
    <row r="23256" spans="6:6" ht="18" customHeight="1">
      <c r="F23256" s="129">
        <f t="shared" si="369"/>
        <v>0</v>
      </c>
    </row>
    <row r="23257" spans="6:6" ht="18" customHeight="1">
      <c r="F23257" s="129">
        <f t="shared" si="369"/>
        <v>0</v>
      </c>
    </row>
    <row r="23258" spans="6:6" ht="18" customHeight="1">
      <c r="F23258" s="129">
        <f t="shared" si="369"/>
        <v>0</v>
      </c>
    </row>
    <row r="23259" spans="6:6" ht="18" customHeight="1">
      <c r="F23259" s="129">
        <f t="shared" si="369"/>
        <v>0</v>
      </c>
    </row>
    <row r="23260" spans="6:6" ht="18" customHeight="1">
      <c r="F23260" s="129">
        <f t="shared" si="369"/>
        <v>0</v>
      </c>
    </row>
    <row r="23261" spans="6:6" ht="18" customHeight="1">
      <c r="F23261" s="129">
        <f t="shared" si="369"/>
        <v>0</v>
      </c>
    </row>
    <row r="23262" spans="6:6" ht="18" customHeight="1">
      <c r="F23262" s="129">
        <f t="shared" si="369"/>
        <v>0</v>
      </c>
    </row>
    <row r="23263" spans="6:6" ht="18" customHeight="1">
      <c r="F23263" s="129">
        <f t="shared" si="369"/>
        <v>0</v>
      </c>
    </row>
    <row r="23264" spans="6:6" ht="18" customHeight="1">
      <c r="F23264" s="129">
        <f t="shared" si="369"/>
        <v>0</v>
      </c>
    </row>
    <row r="23265" spans="6:6" ht="18" customHeight="1">
      <c r="F23265" s="129">
        <f t="shared" si="369"/>
        <v>0</v>
      </c>
    </row>
    <row r="23266" spans="6:6" ht="18" customHeight="1">
      <c r="F23266" s="129">
        <f t="shared" si="369"/>
        <v>0</v>
      </c>
    </row>
    <row r="23267" spans="6:6" ht="18" customHeight="1">
      <c r="F23267" s="129">
        <f t="shared" si="369"/>
        <v>0</v>
      </c>
    </row>
    <row r="23268" spans="6:6" ht="18" customHeight="1">
      <c r="F23268" s="129">
        <f t="shared" si="369"/>
        <v>0</v>
      </c>
    </row>
    <row r="23269" spans="6:6" ht="18" customHeight="1">
      <c r="F23269" s="129">
        <f t="shared" si="369"/>
        <v>0</v>
      </c>
    </row>
    <row r="23270" spans="6:6" ht="18" customHeight="1">
      <c r="F23270" s="129">
        <f t="shared" si="369"/>
        <v>0</v>
      </c>
    </row>
    <row r="23271" spans="6:6" ht="18" customHeight="1">
      <c r="F23271" s="129">
        <f t="shared" si="369"/>
        <v>0</v>
      </c>
    </row>
    <row r="23272" spans="6:6" ht="18" customHeight="1">
      <c r="F23272" s="129">
        <f t="shared" si="369"/>
        <v>0</v>
      </c>
    </row>
    <row r="23273" spans="6:6" ht="18" customHeight="1">
      <c r="F23273" s="129">
        <f t="shared" si="369"/>
        <v>0</v>
      </c>
    </row>
    <row r="23274" spans="6:6" ht="18" customHeight="1">
      <c r="F23274" s="129">
        <f t="shared" si="369"/>
        <v>0</v>
      </c>
    </row>
    <row r="23275" spans="6:6" ht="18" customHeight="1">
      <c r="F23275" s="129">
        <f t="shared" si="369"/>
        <v>0</v>
      </c>
    </row>
    <row r="23276" spans="6:6" ht="18" customHeight="1">
      <c r="F23276" s="129">
        <f t="shared" si="369"/>
        <v>0</v>
      </c>
    </row>
    <row r="23277" spans="6:6" ht="18" customHeight="1">
      <c r="F23277" s="129">
        <f t="shared" si="369"/>
        <v>0</v>
      </c>
    </row>
    <row r="23278" spans="6:6" ht="18" customHeight="1">
      <c r="F23278" s="129">
        <f t="shared" si="369"/>
        <v>0</v>
      </c>
    </row>
    <row r="23279" spans="6:6" ht="18" customHeight="1">
      <c r="F23279" s="129">
        <f t="shared" si="369"/>
        <v>0</v>
      </c>
    </row>
    <row r="23280" spans="6:6" ht="18" customHeight="1">
      <c r="F23280" s="129">
        <f t="shared" si="369"/>
        <v>0</v>
      </c>
    </row>
    <row r="23281" spans="6:6" ht="18" customHeight="1">
      <c r="F23281" s="129">
        <f t="shared" si="369"/>
        <v>0</v>
      </c>
    </row>
    <row r="23282" spans="6:6" ht="18" customHeight="1">
      <c r="F23282" s="129">
        <f t="shared" ref="F23282:F23345" si="370">E23282*D23282</f>
        <v>0</v>
      </c>
    </row>
    <row r="23283" spans="6:6" ht="18" customHeight="1">
      <c r="F23283" s="129">
        <f t="shared" si="370"/>
        <v>0</v>
      </c>
    </row>
    <row r="23284" spans="6:6" ht="18" customHeight="1">
      <c r="F23284" s="129">
        <f t="shared" si="370"/>
        <v>0</v>
      </c>
    </row>
    <row r="23285" spans="6:6" ht="18" customHeight="1">
      <c r="F23285" s="129">
        <f t="shared" si="370"/>
        <v>0</v>
      </c>
    </row>
    <row r="23286" spans="6:6" ht="18" customHeight="1">
      <c r="F23286" s="129">
        <f t="shared" si="370"/>
        <v>0</v>
      </c>
    </row>
    <row r="23287" spans="6:6" ht="18" customHeight="1">
      <c r="F23287" s="129">
        <f t="shared" si="370"/>
        <v>0</v>
      </c>
    </row>
    <row r="23288" spans="6:6" ht="18" customHeight="1">
      <c r="F23288" s="129">
        <f t="shared" si="370"/>
        <v>0</v>
      </c>
    </row>
    <row r="23289" spans="6:6" ht="18" customHeight="1">
      <c r="F23289" s="129">
        <f t="shared" si="370"/>
        <v>0</v>
      </c>
    </row>
    <row r="23290" spans="6:6" ht="18" customHeight="1">
      <c r="F23290" s="129">
        <f t="shared" si="370"/>
        <v>0</v>
      </c>
    </row>
    <row r="23291" spans="6:6" ht="18" customHeight="1">
      <c r="F23291" s="129">
        <f t="shared" si="370"/>
        <v>0</v>
      </c>
    </row>
    <row r="23292" spans="6:6" ht="18" customHeight="1">
      <c r="F23292" s="129">
        <f t="shared" si="370"/>
        <v>0</v>
      </c>
    </row>
    <row r="23293" spans="6:6" ht="18" customHeight="1">
      <c r="F23293" s="129">
        <f t="shared" si="370"/>
        <v>0</v>
      </c>
    </row>
    <row r="23294" spans="6:6" ht="18" customHeight="1">
      <c r="F23294" s="129">
        <f t="shared" si="370"/>
        <v>0</v>
      </c>
    </row>
    <row r="23295" spans="6:6" ht="18" customHeight="1">
      <c r="F23295" s="129">
        <f t="shared" si="370"/>
        <v>0</v>
      </c>
    </row>
    <row r="23296" spans="6:6" ht="18" customHeight="1">
      <c r="F23296" s="129">
        <f t="shared" si="370"/>
        <v>0</v>
      </c>
    </row>
    <row r="23297" spans="6:6" ht="18" customHeight="1">
      <c r="F23297" s="129">
        <f t="shared" si="370"/>
        <v>0</v>
      </c>
    </row>
    <row r="23298" spans="6:6" ht="18" customHeight="1">
      <c r="F23298" s="129">
        <f t="shared" si="370"/>
        <v>0</v>
      </c>
    </row>
    <row r="23299" spans="6:6" ht="18" customHeight="1">
      <c r="F23299" s="129">
        <f t="shared" si="370"/>
        <v>0</v>
      </c>
    </row>
    <row r="23300" spans="6:6" ht="18" customHeight="1">
      <c r="F23300" s="129">
        <f t="shared" si="370"/>
        <v>0</v>
      </c>
    </row>
    <row r="23301" spans="6:6" ht="18" customHeight="1">
      <c r="F23301" s="129">
        <f t="shared" si="370"/>
        <v>0</v>
      </c>
    </row>
    <row r="23302" spans="6:6" ht="18" customHeight="1">
      <c r="F23302" s="129">
        <f t="shared" si="370"/>
        <v>0</v>
      </c>
    </row>
    <row r="23303" spans="6:6" ht="18" customHeight="1">
      <c r="F23303" s="129">
        <f t="shared" si="370"/>
        <v>0</v>
      </c>
    </row>
    <row r="23304" spans="6:6" ht="18" customHeight="1">
      <c r="F23304" s="129">
        <f t="shared" si="370"/>
        <v>0</v>
      </c>
    </row>
    <row r="23305" spans="6:6" ht="18" customHeight="1">
      <c r="F23305" s="129">
        <f t="shared" si="370"/>
        <v>0</v>
      </c>
    </row>
    <row r="23306" spans="6:6" ht="18" customHeight="1">
      <c r="F23306" s="129">
        <f t="shared" si="370"/>
        <v>0</v>
      </c>
    </row>
    <row r="23307" spans="6:6" ht="18" customHeight="1">
      <c r="F23307" s="129">
        <f t="shared" si="370"/>
        <v>0</v>
      </c>
    </row>
    <row r="23308" spans="6:6" ht="18" customHeight="1">
      <c r="F23308" s="129">
        <f t="shared" si="370"/>
        <v>0</v>
      </c>
    </row>
    <row r="23309" spans="6:6" ht="18" customHeight="1">
      <c r="F23309" s="129">
        <f t="shared" si="370"/>
        <v>0</v>
      </c>
    </row>
    <row r="23310" spans="6:6" ht="18" customHeight="1">
      <c r="F23310" s="129">
        <f t="shared" si="370"/>
        <v>0</v>
      </c>
    </row>
    <row r="23311" spans="6:6" ht="18" customHeight="1">
      <c r="F23311" s="129">
        <f t="shared" si="370"/>
        <v>0</v>
      </c>
    </row>
    <row r="23312" spans="6:6" ht="18" customHeight="1">
      <c r="F23312" s="129">
        <f t="shared" si="370"/>
        <v>0</v>
      </c>
    </row>
    <row r="23313" spans="6:6" ht="18" customHeight="1">
      <c r="F23313" s="129">
        <f t="shared" si="370"/>
        <v>0</v>
      </c>
    </row>
    <row r="23314" spans="6:6" ht="18" customHeight="1">
      <c r="F23314" s="129">
        <f t="shared" si="370"/>
        <v>0</v>
      </c>
    </row>
    <row r="23315" spans="6:6" ht="18" customHeight="1">
      <c r="F23315" s="129">
        <f t="shared" si="370"/>
        <v>0</v>
      </c>
    </row>
    <row r="23316" spans="6:6" ht="18" customHeight="1">
      <c r="F23316" s="129">
        <f t="shared" si="370"/>
        <v>0</v>
      </c>
    </row>
    <row r="23317" spans="6:6" ht="18" customHeight="1">
      <c r="F23317" s="129">
        <f t="shared" si="370"/>
        <v>0</v>
      </c>
    </row>
    <row r="23318" spans="6:6" ht="18" customHeight="1">
      <c r="F23318" s="129">
        <f t="shared" si="370"/>
        <v>0</v>
      </c>
    </row>
    <row r="23319" spans="6:6" ht="18" customHeight="1">
      <c r="F23319" s="129">
        <f t="shared" si="370"/>
        <v>0</v>
      </c>
    </row>
    <row r="23320" spans="6:6" ht="18" customHeight="1">
      <c r="F23320" s="129">
        <f t="shared" si="370"/>
        <v>0</v>
      </c>
    </row>
    <row r="23321" spans="6:6" ht="18" customHeight="1">
      <c r="F23321" s="129">
        <f t="shared" si="370"/>
        <v>0</v>
      </c>
    </row>
    <row r="23322" spans="6:6" ht="18" customHeight="1">
      <c r="F23322" s="129">
        <f t="shared" si="370"/>
        <v>0</v>
      </c>
    </row>
    <row r="23323" spans="6:6" ht="18" customHeight="1">
      <c r="F23323" s="129">
        <f t="shared" si="370"/>
        <v>0</v>
      </c>
    </row>
    <row r="23324" spans="6:6" ht="18" customHeight="1">
      <c r="F23324" s="129">
        <f t="shared" si="370"/>
        <v>0</v>
      </c>
    </row>
    <row r="23325" spans="6:6" ht="18" customHeight="1">
      <c r="F23325" s="129">
        <f t="shared" si="370"/>
        <v>0</v>
      </c>
    </row>
    <row r="23326" spans="6:6" ht="18" customHeight="1">
      <c r="F23326" s="129">
        <f t="shared" si="370"/>
        <v>0</v>
      </c>
    </row>
    <row r="23327" spans="6:6" ht="18" customHeight="1">
      <c r="F23327" s="129">
        <f t="shared" si="370"/>
        <v>0</v>
      </c>
    </row>
    <row r="23328" spans="6:6" ht="18" customHeight="1">
      <c r="F23328" s="129">
        <f t="shared" si="370"/>
        <v>0</v>
      </c>
    </row>
    <row r="23329" spans="6:6" ht="18" customHeight="1">
      <c r="F23329" s="129">
        <f t="shared" si="370"/>
        <v>0</v>
      </c>
    </row>
    <row r="23330" spans="6:6" ht="18" customHeight="1">
      <c r="F23330" s="129">
        <f t="shared" si="370"/>
        <v>0</v>
      </c>
    </row>
    <row r="23331" spans="6:6" ht="18" customHeight="1">
      <c r="F23331" s="129">
        <f t="shared" si="370"/>
        <v>0</v>
      </c>
    </row>
    <row r="23332" spans="6:6" ht="18" customHeight="1">
      <c r="F23332" s="129">
        <f t="shared" si="370"/>
        <v>0</v>
      </c>
    </row>
    <row r="23333" spans="6:6" ht="18" customHeight="1">
      <c r="F23333" s="129">
        <f t="shared" si="370"/>
        <v>0</v>
      </c>
    </row>
    <row r="23334" spans="6:6" ht="18" customHeight="1">
      <c r="F23334" s="129">
        <f t="shared" si="370"/>
        <v>0</v>
      </c>
    </row>
    <row r="23335" spans="6:6" ht="18" customHeight="1">
      <c r="F23335" s="129">
        <f t="shared" si="370"/>
        <v>0</v>
      </c>
    </row>
    <row r="23336" spans="6:6" ht="18" customHeight="1">
      <c r="F23336" s="129">
        <f t="shared" si="370"/>
        <v>0</v>
      </c>
    </row>
    <row r="23337" spans="6:6" ht="18" customHeight="1">
      <c r="F23337" s="129">
        <f t="shared" si="370"/>
        <v>0</v>
      </c>
    </row>
    <row r="23338" spans="6:6" ht="18" customHeight="1">
      <c r="F23338" s="129">
        <f t="shared" si="370"/>
        <v>0</v>
      </c>
    </row>
    <row r="23339" spans="6:6" ht="18" customHeight="1">
      <c r="F23339" s="129">
        <f t="shared" si="370"/>
        <v>0</v>
      </c>
    </row>
    <row r="23340" spans="6:6" ht="18" customHeight="1">
      <c r="F23340" s="129">
        <f t="shared" si="370"/>
        <v>0</v>
      </c>
    </row>
    <row r="23341" spans="6:6" ht="18" customHeight="1">
      <c r="F23341" s="129">
        <f t="shared" si="370"/>
        <v>0</v>
      </c>
    </row>
    <row r="23342" spans="6:6" ht="18" customHeight="1">
      <c r="F23342" s="129">
        <f t="shared" si="370"/>
        <v>0</v>
      </c>
    </row>
    <row r="23343" spans="6:6" ht="18" customHeight="1">
      <c r="F23343" s="129">
        <f t="shared" si="370"/>
        <v>0</v>
      </c>
    </row>
    <row r="23344" spans="6:6" ht="18" customHeight="1">
      <c r="F23344" s="129">
        <f t="shared" si="370"/>
        <v>0</v>
      </c>
    </row>
    <row r="23345" spans="6:6" ht="18" customHeight="1">
      <c r="F23345" s="129">
        <f t="shared" si="370"/>
        <v>0</v>
      </c>
    </row>
    <row r="23346" spans="6:6" ht="18" customHeight="1">
      <c r="F23346" s="129">
        <f t="shared" ref="F23346:F23409" si="371">E23346*D23346</f>
        <v>0</v>
      </c>
    </row>
    <row r="23347" spans="6:6" ht="18" customHeight="1">
      <c r="F23347" s="129">
        <f t="shared" si="371"/>
        <v>0</v>
      </c>
    </row>
    <row r="23348" spans="6:6" ht="18" customHeight="1">
      <c r="F23348" s="129">
        <f t="shared" si="371"/>
        <v>0</v>
      </c>
    </row>
    <row r="23349" spans="6:6" ht="18" customHeight="1">
      <c r="F23349" s="129">
        <f t="shared" si="371"/>
        <v>0</v>
      </c>
    </row>
    <row r="23350" spans="6:6" ht="18" customHeight="1">
      <c r="F23350" s="129">
        <f t="shared" si="371"/>
        <v>0</v>
      </c>
    </row>
    <row r="23351" spans="6:6" ht="18" customHeight="1">
      <c r="F23351" s="129">
        <f t="shared" si="371"/>
        <v>0</v>
      </c>
    </row>
    <row r="23352" spans="6:6" ht="18" customHeight="1">
      <c r="F23352" s="129">
        <f t="shared" si="371"/>
        <v>0</v>
      </c>
    </row>
    <row r="23353" spans="6:6" ht="18" customHeight="1">
      <c r="F23353" s="129">
        <f t="shared" si="371"/>
        <v>0</v>
      </c>
    </row>
    <row r="23354" spans="6:6" ht="18" customHeight="1">
      <c r="F23354" s="129">
        <f t="shared" si="371"/>
        <v>0</v>
      </c>
    </row>
    <row r="23355" spans="6:6" ht="18" customHeight="1">
      <c r="F23355" s="129">
        <f t="shared" si="371"/>
        <v>0</v>
      </c>
    </row>
    <row r="23356" spans="6:6" ht="18" customHeight="1">
      <c r="F23356" s="129">
        <f t="shared" si="371"/>
        <v>0</v>
      </c>
    </row>
    <row r="23357" spans="6:6" ht="18" customHeight="1">
      <c r="F23357" s="129">
        <f t="shared" si="371"/>
        <v>0</v>
      </c>
    </row>
    <row r="23358" spans="6:6" ht="18" customHeight="1">
      <c r="F23358" s="129">
        <f t="shared" si="371"/>
        <v>0</v>
      </c>
    </row>
    <row r="23359" spans="6:6" ht="18" customHeight="1">
      <c r="F23359" s="129">
        <f t="shared" si="371"/>
        <v>0</v>
      </c>
    </row>
    <row r="23360" spans="6:6" ht="18" customHeight="1">
      <c r="F23360" s="129">
        <f t="shared" si="371"/>
        <v>0</v>
      </c>
    </row>
    <row r="23361" spans="6:6" ht="18" customHeight="1">
      <c r="F23361" s="129">
        <f t="shared" si="371"/>
        <v>0</v>
      </c>
    </row>
    <row r="23362" spans="6:6" ht="18" customHeight="1">
      <c r="F23362" s="129">
        <f t="shared" si="371"/>
        <v>0</v>
      </c>
    </row>
    <row r="23363" spans="6:6" ht="18" customHeight="1">
      <c r="F23363" s="129">
        <f t="shared" si="371"/>
        <v>0</v>
      </c>
    </row>
    <row r="23364" spans="6:6" ht="18" customHeight="1">
      <c r="F23364" s="129">
        <f t="shared" si="371"/>
        <v>0</v>
      </c>
    </row>
    <row r="23365" spans="6:6" ht="18" customHeight="1">
      <c r="F23365" s="129">
        <f t="shared" si="371"/>
        <v>0</v>
      </c>
    </row>
    <row r="23366" spans="6:6" ht="18" customHeight="1">
      <c r="F23366" s="129">
        <f t="shared" si="371"/>
        <v>0</v>
      </c>
    </row>
    <row r="23367" spans="6:6" ht="18" customHeight="1">
      <c r="F23367" s="129">
        <f t="shared" si="371"/>
        <v>0</v>
      </c>
    </row>
    <row r="23368" spans="6:6" ht="18" customHeight="1">
      <c r="F23368" s="129">
        <f t="shared" si="371"/>
        <v>0</v>
      </c>
    </row>
    <row r="23369" spans="6:6" ht="18" customHeight="1">
      <c r="F23369" s="129">
        <f t="shared" si="371"/>
        <v>0</v>
      </c>
    </row>
    <row r="23370" spans="6:6" ht="18" customHeight="1">
      <c r="F23370" s="129">
        <f t="shared" si="371"/>
        <v>0</v>
      </c>
    </row>
    <row r="23371" spans="6:6" ht="18" customHeight="1">
      <c r="F23371" s="129">
        <f t="shared" si="371"/>
        <v>0</v>
      </c>
    </row>
    <row r="23372" spans="6:6" ht="18" customHeight="1">
      <c r="F23372" s="129">
        <f t="shared" si="371"/>
        <v>0</v>
      </c>
    </row>
    <row r="23373" spans="6:6" ht="18" customHeight="1">
      <c r="F23373" s="129">
        <f t="shared" si="371"/>
        <v>0</v>
      </c>
    </row>
    <row r="23374" spans="6:6" ht="18" customHeight="1">
      <c r="F23374" s="129">
        <f t="shared" si="371"/>
        <v>0</v>
      </c>
    </row>
    <row r="23375" spans="6:6" ht="18" customHeight="1">
      <c r="F23375" s="129">
        <f t="shared" si="371"/>
        <v>0</v>
      </c>
    </row>
    <row r="23376" spans="6:6" ht="18" customHeight="1">
      <c r="F23376" s="129">
        <f t="shared" si="371"/>
        <v>0</v>
      </c>
    </row>
    <row r="23377" spans="6:6" ht="18" customHeight="1">
      <c r="F23377" s="129">
        <f t="shared" si="371"/>
        <v>0</v>
      </c>
    </row>
    <row r="23378" spans="6:6" ht="18" customHeight="1">
      <c r="F23378" s="129">
        <f t="shared" si="371"/>
        <v>0</v>
      </c>
    </row>
    <row r="23379" spans="6:6" ht="18" customHeight="1">
      <c r="F23379" s="129">
        <f t="shared" si="371"/>
        <v>0</v>
      </c>
    </row>
    <row r="23380" spans="6:6" ht="18" customHeight="1">
      <c r="F23380" s="129">
        <f t="shared" si="371"/>
        <v>0</v>
      </c>
    </row>
    <row r="23381" spans="6:6" ht="18" customHeight="1">
      <c r="F23381" s="129">
        <f t="shared" si="371"/>
        <v>0</v>
      </c>
    </row>
    <row r="23382" spans="6:6" ht="18" customHeight="1">
      <c r="F23382" s="129">
        <f t="shared" si="371"/>
        <v>0</v>
      </c>
    </row>
    <row r="23383" spans="6:6" ht="18" customHeight="1">
      <c r="F23383" s="129">
        <f t="shared" si="371"/>
        <v>0</v>
      </c>
    </row>
    <row r="23384" spans="6:6" ht="18" customHeight="1">
      <c r="F23384" s="129">
        <f t="shared" si="371"/>
        <v>0</v>
      </c>
    </row>
    <row r="23385" spans="6:6" ht="18" customHeight="1">
      <c r="F23385" s="129">
        <f t="shared" si="371"/>
        <v>0</v>
      </c>
    </row>
    <row r="23386" spans="6:6" ht="18" customHeight="1">
      <c r="F23386" s="129">
        <f t="shared" si="371"/>
        <v>0</v>
      </c>
    </row>
    <row r="23387" spans="6:6" ht="18" customHeight="1">
      <c r="F23387" s="129">
        <f t="shared" si="371"/>
        <v>0</v>
      </c>
    </row>
    <row r="23388" spans="6:6" ht="18" customHeight="1">
      <c r="F23388" s="129">
        <f t="shared" si="371"/>
        <v>0</v>
      </c>
    </row>
    <row r="23389" spans="6:6" ht="18" customHeight="1">
      <c r="F23389" s="129">
        <f t="shared" si="371"/>
        <v>0</v>
      </c>
    </row>
    <row r="23390" spans="6:6" ht="18" customHeight="1">
      <c r="F23390" s="129">
        <f t="shared" si="371"/>
        <v>0</v>
      </c>
    </row>
    <row r="23391" spans="6:6" ht="18" customHeight="1">
      <c r="F23391" s="129">
        <f t="shared" si="371"/>
        <v>0</v>
      </c>
    </row>
    <row r="23392" spans="6:6" ht="18" customHeight="1">
      <c r="F23392" s="129">
        <f t="shared" si="371"/>
        <v>0</v>
      </c>
    </row>
    <row r="23393" spans="6:6" ht="18" customHeight="1">
      <c r="F23393" s="129">
        <f t="shared" si="371"/>
        <v>0</v>
      </c>
    </row>
    <row r="23394" spans="6:6" ht="18" customHeight="1">
      <c r="F23394" s="129">
        <f t="shared" si="371"/>
        <v>0</v>
      </c>
    </row>
    <row r="23395" spans="6:6" ht="18" customHeight="1">
      <c r="F23395" s="129">
        <f t="shared" si="371"/>
        <v>0</v>
      </c>
    </row>
    <row r="23396" spans="6:6" ht="18" customHeight="1">
      <c r="F23396" s="129">
        <f t="shared" si="371"/>
        <v>0</v>
      </c>
    </row>
    <row r="23397" spans="6:6" ht="18" customHeight="1">
      <c r="F23397" s="129">
        <f t="shared" si="371"/>
        <v>0</v>
      </c>
    </row>
    <row r="23398" spans="6:6" ht="18" customHeight="1">
      <c r="F23398" s="129">
        <f t="shared" si="371"/>
        <v>0</v>
      </c>
    </row>
    <row r="23399" spans="6:6" ht="18" customHeight="1">
      <c r="F23399" s="129">
        <f t="shared" si="371"/>
        <v>0</v>
      </c>
    </row>
    <row r="23400" spans="6:6" ht="18" customHeight="1">
      <c r="F23400" s="129">
        <f t="shared" si="371"/>
        <v>0</v>
      </c>
    </row>
    <row r="23401" spans="6:6" ht="18" customHeight="1">
      <c r="F23401" s="129">
        <f t="shared" si="371"/>
        <v>0</v>
      </c>
    </row>
    <row r="23402" spans="6:6" ht="18" customHeight="1">
      <c r="F23402" s="129">
        <f t="shared" si="371"/>
        <v>0</v>
      </c>
    </row>
    <row r="23403" spans="6:6" ht="18" customHeight="1">
      <c r="F23403" s="129">
        <f t="shared" si="371"/>
        <v>0</v>
      </c>
    </row>
    <row r="23404" spans="6:6" ht="18" customHeight="1">
      <c r="F23404" s="129">
        <f t="shared" si="371"/>
        <v>0</v>
      </c>
    </row>
    <row r="23405" spans="6:6" ht="18" customHeight="1">
      <c r="F23405" s="129">
        <f t="shared" si="371"/>
        <v>0</v>
      </c>
    </row>
    <row r="23406" spans="6:6" ht="18" customHeight="1">
      <c r="F23406" s="129">
        <f t="shared" si="371"/>
        <v>0</v>
      </c>
    </row>
    <row r="23407" spans="6:6" ht="18" customHeight="1">
      <c r="F23407" s="129">
        <f t="shared" si="371"/>
        <v>0</v>
      </c>
    </row>
    <row r="23408" spans="6:6" ht="18" customHeight="1">
      <c r="F23408" s="129">
        <f t="shared" si="371"/>
        <v>0</v>
      </c>
    </row>
    <row r="23409" spans="6:6" ht="18" customHeight="1">
      <c r="F23409" s="129">
        <f t="shared" si="371"/>
        <v>0</v>
      </c>
    </row>
    <row r="23410" spans="6:6" ht="18" customHeight="1">
      <c r="F23410" s="129">
        <f t="shared" ref="F23410:F23473" si="372">E23410*D23410</f>
        <v>0</v>
      </c>
    </row>
    <row r="23411" spans="6:6" ht="18" customHeight="1">
      <c r="F23411" s="129">
        <f t="shared" si="372"/>
        <v>0</v>
      </c>
    </row>
    <row r="23412" spans="6:6" ht="18" customHeight="1">
      <c r="F23412" s="129">
        <f t="shared" si="372"/>
        <v>0</v>
      </c>
    </row>
    <row r="23413" spans="6:6" ht="18" customHeight="1">
      <c r="F23413" s="129">
        <f t="shared" si="372"/>
        <v>0</v>
      </c>
    </row>
    <row r="23414" spans="6:6" ht="18" customHeight="1">
      <c r="F23414" s="129">
        <f t="shared" si="372"/>
        <v>0</v>
      </c>
    </row>
    <row r="23415" spans="6:6" ht="18" customHeight="1">
      <c r="F23415" s="129">
        <f t="shared" si="372"/>
        <v>0</v>
      </c>
    </row>
    <row r="23416" spans="6:6" ht="18" customHeight="1">
      <c r="F23416" s="129">
        <f t="shared" si="372"/>
        <v>0</v>
      </c>
    </row>
    <row r="23417" spans="6:6" ht="18" customHeight="1">
      <c r="F23417" s="129">
        <f t="shared" si="372"/>
        <v>0</v>
      </c>
    </row>
    <row r="23418" spans="6:6" ht="18" customHeight="1">
      <c r="F23418" s="129">
        <f t="shared" si="372"/>
        <v>0</v>
      </c>
    </row>
    <row r="23419" spans="6:6" ht="18" customHeight="1">
      <c r="F23419" s="129">
        <f t="shared" si="372"/>
        <v>0</v>
      </c>
    </row>
    <row r="23420" spans="6:6" ht="18" customHeight="1">
      <c r="F23420" s="129">
        <f t="shared" si="372"/>
        <v>0</v>
      </c>
    </row>
    <row r="23421" spans="6:6" ht="18" customHeight="1">
      <c r="F23421" s="129">
        <f t="shared" si="372"/>
        <v>0</v>
      </c>
    </row>
    <row r="23422" spans="6:6" ht="18" customHeight="1">
      <c r="F23422" s="129">
        <f t="shared" si="372"/>
        <v>0</v>
      </c>
    </row>
    <row r="23423" spans="6:6" ht="18" customHeight="1">
      <c r="F23423" s="129">
        <f t="shared" si="372"/>
        <v>0</v>
      </c>
    </row>
    <row r="23424" spans="6:6" ht="18" customHeight="1">
      <c r="F23424" s="129">
        <f t="shared" si="372"/>
        <v>0</v>
      </c>
    </row>
    <row r="23425" spans="6:6" ht="18" customHeight="1">
      <c r="F23425" s="129">
        <f t="shared" si="372"/>
        <v>0</v>
      </c>
    </row>
    <row r="23426" spans="6:6" ht="18" customHeight="1">
      <c r="F23426" s="129">
        <f t="shared" si="372"/>
        <v>0</v>
      </c>
    </row>
    <row r="23427" spans="6:6" ht="18" customHeight="1">
      <c r="F23427" s="129">
        <f t="shared" si="372"/>
        <v>0</v>
      </c>
    </row>
    <row r="23428" spans="6:6" ht="18" customHeight="1">
      <c r="F23428" s="129">
        <f t="shared" si="372"/>
        <v>0</v>
      </c>
    </row>
    <row r="23429" spans="6:6" ht="18" customHeight="1">
      <c r="F23429" s="129">
        <f t="shared" si="372"/>
        <v>0</v>
      </c>
    </row>
    <row r="23430" spans="6:6" ht="18" customHeight="1">
      <c r="F23430" s="129">
        <f t="shared" si="372"/>
        <v>0</v>
      </c>
    </row>
    <row r="23431" spans="6:6" ht="18" customHeight="1">
      <c r="F23431" s="129">
        <f t="shared" si="372"/>
        <v>0</v>
      </c>
    </row>
    <row r="23432" spans="6:6" ht="18" customHeight="1">
      <c r="F23432" s="129">
        <f t="shared" si="372"/>
        <v>0</v>
      </c>
    </row>
    <row r="23433" spans="6:6" ht="18" customHeight="1">
      <c r="F23433" s="129">
        <f t="shared" si="372"/>
        <v>0</v>
      </c>
    </row>
    <row r="23434" spans="6:6" ht="18" customHeight="1">
      <c r="F23434" s="129">
        <f t="shared" si="372"/>
        <v>0</v>
      </c>
    </row>
    <row r="23435" spans="6:6" ht="18" customHeight="1">
      <c r="F23435" s="129">
        <f t="shared" si="372"/>
        <v>0</v>
      </c>
    </row>
    <row r="23436" spans="6:6" ht="18" customHeight="1">
      <c r="F23436" s="129">
        <f t="shared" si="372"/>
        <v>0</v>
      </c>
    </row>
    <row r="23437" spans="6:6" ht="18" customHeight="1">
      <c r="F23437" s="129">
        <f t="shared" si="372"/>
        <v>0</v>
      </c>
    </row>
    <row r="23438" spans="6:6" ht="18" customHeight="1">
      <c r="F23438" s="129">
        <f t="shared" si="372"/>
        <v>0</v>
      </c>
    </row>
    <row r="23439" spans="6:6" ht="18" customHeight="1">
      <c r="F23439" s="129">
        <f t="shared" si="372"/>
        <v>0</v>
      </c>
    </row>
    <row r="23440" spans="6:6" ht="18" customHeight="1">
      <c r="F23440" s="129">
        <f t="shared" si="372"/>
        <v>0</v>
      </c>
    </row>
    <row r="23441" spans="6:6" ht="18" customHeight="1">
      <c r="F23441" s="129">
        <f t="shared" si="372"/>
        <v>0</v>
      </c>
    </row>
    <row r="23442" spans="6:6" ht="18" customHeight="1">
      <c r="F23442" s="129">
        <f t="shared" si="372"/>
        <v>0</v>
      </c>
    </row>
    <row r="23443" spans="6:6" ht="18" customHeight="1">
      <c r="F23443" s="129">
        <f t="shared" si="372"/>
        <v>0</v>
      </c>
    </row>
    <row r="23444" spans="6:6" ht="18" customHeight="1">
      <c r="F23444" s="129">
        <f t="shared" si="372"/>
        <v>0</v>
      </c>
    </row>
    <row r="23445" spans="6:6" ht="18" customHeight="1">
      <c r="F23445" s="129">
        <f t="shared" si="372"/>
        <v>0</v>
      </c>
    </row>
    <row r="23446" spans="6:6" ht="18" customHeight="1">
      <c r="F23446" s="129">
        <f t="shared" si="372"/>
        <v>0</v>
      </c>
    </row>
    <row r="23447" spans="6:6" ht="18" customHeight="1">
      <c r="F23447" s="129">
        <f t="shared" si="372"/>
        <v>0</v>
      </c>
    </row>
    <row r="23448" spans="6:6" ht="18" customHeight="1">
      <c r="F23448" s="129">
        <f t="shared" si="372"/>
        <v>0</v>
      </c>
    </row>
    <row r="23449" spans="6:6" ht="18" customHeight="1">
      <c r="F23449" s="129">
        <f t="shared" si="372"/>
        <v>0</v>
      </c>
    </row>
    <row r="23450" spans="6:6" ht="18" customHeight="1">
      <c r="F23450" s="129">
        <f t="shared" si="372"/>
        <v>0</v>
      </c>
    </row>
    <row r="23451" spans="6:6" ht="18" customHeight="1">
      <c r="F23451" s="129">
        <f t="shared" si="372"/>
        <v>0</v>
      </c>
    </row>
    <row r="23452" spans="6:6" ht="18" customHeight="1">
      <c r="F23452" s="129">
        <f t="shared" si="372"/>
        <v>0</v>
      </c>
    </row>
    <row r="23453" spans="6:6" ht="18" customHeight="1">
      <c r="F23453" s="129">
        <f t="shared" si="372"/>
        <v>0</v>
      </c>
    </row>
    <row r="23454" spans="6:6" ht="18" customHeight="1">
      <c r="F23454" s="129">
        <f t="shared" si="372"/>
        <v>0</v>
      </c>
    </row>
    <row r="23455" spans="6:6" ht="18" customHeight="1">
      <c r="F23455" s="129">
        <f t="shared" si="372"/>
        <v>0</v>
      </c>
    </row>
    <row r="23456" spans="6:6" ht="18" customHeight="1">
      <c r="F23456" s="129">
        <f t="shared" si="372"/>
        <v>0</v>
      </c>
    </row>
    <row r="23457" spans="6:6" ht="18" customHeight="1">
      <c r="F23457" s="129">
        <f t="shared" si="372"/>
        <v>0</v>
      </c>
    </row>
    <row r="23458" spans="6:6" ht="18" customHeight="1">
      <c r="F23458" s="129">
        <f t="shared" si="372"/>
        <v>0</v>
      </c>
    </row>
    <row r="23459" spans="6:6" ht="18" customHeight="1">
      <c r="F23459" s="129">
        <f t="shared" si="372"/>
        <v>0</v>
      </c>
    </row>
    <row r="23460" spans="6:6" ht="18" customHeight="1">
      <c r="F23460" s="129">
        <f t="shared" si="372"/>
        <v>0</v>
      </c>
    </row>
    <row r="23461" spans="6:6" ht="18" customHeight="1">
      <c r="F23461" s="129">
        <f t="shared" si="372"/>
        <v>0</v>
      </c>
    </row>
    <row r="23462" spans="6:6" ht="18" customHeight="1">
      <c r="F23462" s="129">
        <f t="shared" si="372"/>
        <v>0</v>
      </c>
    </row>
    <row r="23463" spans="6:6" ht="18" customHeight="1">
      <c r="F23463" s="129">
        <f t="shared" si="372"/>
        <v>0</v>
      </c>
    </row>
    <row r="23464" spans="6:6" ht="18" customHeight="1">
      <c r="F23464" s="129">
        <f t="shared" si="372"/>
        <v>0</v>
      </c>
    </row>
    <row r="23465" spans="6:6" ht="18" customHeight="1">
      <c r="F23465" s="129">
        <f t="shared" si="372"/>
        <v>0</v>
      </c>
    </row>
    <row r="23466" spans="6:6" ht="18" customHeight="1">
      <c r="F23466" s="129">
        <f t="shared" si="372"/>
        <v>0</v>
      </c>
    </row>
    <row r="23467" spans="6:6" ht="18" customHeight="1">
      <c r="F23467" s="129">
        <f t="shared" si="372"/>
        <v>0</v>
      </c>
    </row>
    <row r="23468" spans="6:6" ht="18" customHeight="1">
      <c r="F23468" s="129">
        <f t="shared" si="372"/>
        <v>0</v>
      </c>
    </row>
    <row r="23469" spans="6:6" ht="18" customHeight="1">
      <c r="F23469" s="129">
        <f t="shared" si="372"/>
        <v>0</v>
      </c>
    </row>
    <row r="23470" spans="6:6" ht="18" customHeight="1">
      <c r="F23470" s="129">
        <f t="shared" si="372"/>
        <v>0</v>
      </c>
    </row>
    <row r="23471" spans="6:6" ht="18" customHeight="1">
      <c r="F23471" s="129">
        <f t="shared" si="372"/>
        <v>0</v>
      </c>
    </row>
    <row r="23472" spans="6:6" ht="18" customHeight="1">
      <c r="F23472" s="129">
        <f t="shared" si="372"/>
        <v>0</v>
      </c>
    </row>
    <row r="23473" spans="6:6" ht="18" customHeight="1">
      <c r="F23473" s="129">
        <f t="shared" si="372"/>
        <v>0</v>
      </c>
    </row>
    <row r="23474" spans="6:6" ht="18" customHeight="1">
      <c r="F23474" s="129">
        <f t="shared" ref="F23474:F23537" si="373">E23474*D23474</f>
        <v>0</v>
      </c>
    </row>
    <row r="23475" spans="6:6" ht="18" customHeight="1">
      <c r="F23475" s="129">
        <f t="shared" si="373"/>
        <v>0</v>
      </c>
    </row>
    <row r="23476" spans="6:6" ht="18" customHeight="1">
      <c r="F23476" s="129">
        <f t="shared" si="373"/>
        <v>0</v>
      </c>
    </row>
    <row r="23477" spans="6:6" ht="18" customHeight="1">
      <c r="F23477" s="129">
        <f t="shared" si="373"/>
        <v>0</v>
      </c>
    </row>
    <row r="23478" spans="6:6" ht="18" customHeight="1">
      <c r="F23478" s="129">
        <f t="shared" si="373"/>
        <v>0</v>
      </c>
    </row>
    <row r="23479" spans="6:6" ht="18" customHeight="1">
      <c r="F23479" s="129">
        <f t="shared" si="373"/>
        <v>0</v>
      </c>
    </row>
    <row r="23480" spans="6:6" ht="18" customHeight="1">
      <c r="F23480" s="129">
        <f t="shared" si="373"/>
        <v>0</v>
      </c>
    </row>
    <row r="23481" spans="6:6" ht="18" customHeight="1">
      <c r="F23481" s="129">
        <f t="shared" si="373"/>
        <v>0</v>
      </c>
    </row>
    <row r="23482" spans="6:6" ht="18" customHeight="1">
      <c r="F23482" s="129">
        <f t="shared" si="373"/>
        <v>0</v>
      </c>
    </row>
    <row r="23483" spans="6:6" ht="18" customHeight="1">
      <c r="F23483" s="129">
        <f t="shared" si="373"/>
        <v>0</v>
      </c>
    </row>
    <row r="23484" spans="6:6" ht="18" customHeight="1">
      <c r="F23484" s="129">
        <f t="shared" si="373"/>
        <v>0</v>
      </c>
    </row>
    <row r="23485" spans="6:6" ht="18" customHeight="1">
      <c r="F23485" s="129">
        <f t="shared" si="373"/>
        <v>0</v>
      </c>
    </row>
    <row r="23486" spans="6:6" ht="18" customHeight="1">
      <c r="F23486" s="129">
        <f t="shared" si="373"/>
        <v>0</v>
      </c>
    </row>
    <row r="23487" spans="6:6" ht="18" customHeight="1">
      <c r="F23487" s="129">
        <f t="shared" si="373"/>
        <v>0</v>
      </c>
    </row>
    <row r="23488" spans="6:6" ht="18" customHeight="1">
      <c r="F23488" s="129">
        <f t="shared" si="373"/>
        <v>0</v>
      </c>
    </row>
    <row r="23489" spans="6:6" ht="18" customHeight="1">
      <c r="F23489" s="129">
        <f t="shared" si="373"/>
        <v>0</v>
      </c>
    </row>
    <row r="23490" spans="6:6" ht="18" customHeight="1">
      <c r="F23490" s="129">
        <f t="shared" si="373"/>
        <v>0</v>
      </c>
    </row>
    <row r="23491" spans="6:6" ht="18" customHeight="1">
      <c r="F23491" s="129">
        <f t="shared" si="373"/>
        <v>0</v>
      </c>
    </row>
    <row r="23492" spans="6:6" ht="18" customHeight="1">
      <c r="F23492" s="129">
        <f t="shared" si="373"/>
        <v>0</v>
      </c>
    </row>
    <row r="23493" spans="6:6" ht="18" customHeight="1">
      <c r="F23493" s="129">
        <f t="shared" si="373"/>
        <v>0</v>
      </c>
    </row>
    <row r="23494" spans="6:6" ht="18" customHeight="1">
      <c r="F23494" s="129">
        <f t="shared" si="373"/>
        <v>0</v>
      </c>
    </row>
    <row r="23495" spans="6:6" ht="18" customHeight="1">
      <c r="F23495" s="129">
        <f t="shared" si="373"/>
        <v>0</v>
      </c>
    </row>
    <row r="23496" spans="6:6" ht="18" customHeight="1">
      <c r="F23496" s="129">
        <f t="shared" si="373"/>
        <v>0</v>
      </c>
    </row>
    <row r="23497" spans="6:6" ht="18" customHeight="1">
      <c r="F23497" s="129">
        <f t="shared" si="373"/>
        <v>0</v>
      </c>
    </row>
    <row r="23498" spans="6:6" ht="18" customHeight="1">
      <c r="F23498" s="129">
        <f t="shared" si="373"/>
        <v>0</v>
      </c>
    </row>
    <row r="23499" spans="6:6" ht="18" customHeight="1">
      <c r="F23499" s="129">
        <f t="shared" si="373"/>
        <v>0</v>
      </c>
    </row>
    <row r="23500" spans="6:6" ht="18" customHeight="1">
      <c r="F23500" s="129">
        <f t="shared" si="373"/>
        <v>0</v>
      </c>
    </row>
    <row r="23501" spans="6:6" ht="18" customHeight="1">
      <c r="F23501" s="129">
        <f t="shared" si="373"/>
        <v>0</v>
      </c>
    </row>
    <row r="23502" spans="6:6" ht="18" customHeight="1">
      <c r="F23502" s="129">
        <f t="shared" si="373"/>
        <v>0</v>
      </c>
    </row>
    <row r="23503" spans="6:6" ht="18" customHeight="1">
      <c r="F23503" s="129">
        <f t="shared" si="373"/>
        <v>0</v>
      </c>
    </row>
    <row r="23504" spans="6:6" ht="18" customHeight="1">
      <c r="F23504" s="129">
        <f t="shared" si="373"/>
        <v>0</v>
      </c>
    </row>
    <row r="23505" spans="6:6" ht="18" customHeight="1">
      <c r="F23505" s="129">
        <f t="shared" si="373"/>
        <v>0</v>
      </c>
    </row>
    <row r="23506" spans="6:6" ht="18" customHeight="1">
      <c r="F23506" s="129">
        <f t="shared" si="373"/>
        <v>0</v>
      </c>
    </row>
    <row r="23507" spans="6:6" ht="18" customHeight="1">
      <c r="F23507" s="129">
        <f t="shared" si="373"/>
        <v>0</v>
      </c>
    </row>
    <row r="23508" spans="6:6" ht="18" customHeight="1">
      <c r="F23508" s="129">
        <f t="shared" si="373"/>
        <v>0</v>
      </c>
    </row>
    <row r="23509" spans="6:6" ht="18" customHeight="1">
      <c r="F23509" s="129">
        <f t="shared" si="373"/>
        <v>0</v>
      </c>
    </row>
    <row r="23510" spans="6:6" ht="18" customHeight="1">
      <c r="F23510" s="129">
        <f t="shared" si="373"/>
        <v>0</v>
      </c>
    </row>
    <row r="23511" spans="6:6" ht="18" customHeight="1">
      <c r="F23511" s="129">
        <f t="shared" si="373"/>
        <v>0</v>
      </c>
    </row>
    <row r="23512" spans="6:6" ht="18" customHeight="1">
      <c r="F23512" s="129">
        <f t="shared" si="373"/>
        <v>0</v>
      </c>
    </row>
    <row r="23513" spans="6:6" ht="18" customHeight="1">
      <c r="F23513" s="129">
        <f t="shared" si="373"/>
        <v>0</v>
      </c>
    </row>
    <row r="23514" spans="6:6" ht="18" customHeight="1">
      <c r="F23514" s="129">
        <f t="shared" si="373"/>
        <v>0</v>
      </c>
    </row>
    <row r="23515" spans="6:6" ht="18" customHeight="1">
      <c r="F23515" s="129">
        <f t="shared" si="373"/>
        <v>0</v>
      </c>
    </row>
    <row r="23516" spans="6:6" ht="18" customHeight="1">
      <c r="F23516" s="129">
        <f t="shared" si="373"/>
        <v>0</v>
      </c>
    </row>
    <row r="23517" spans="6:6" ht="18" customHeight="1">
      <c r="F23517" s="129">
        <f t="shared" si="373"/>
        <v>0</v>
      </c>
    </row>
    <row r="23518" spans="6:6" ht="18" customHeight="1">
      <c r="F23518" s="129">
        <f t="shared" si="373"/>
        <v>0</v>
      </c>
    </row>
    <row r="23519" spans="6:6" ht="18" customHeight="1">
      <c r="F23519" s="129">
        <f t="shared" si="373"/>
        <v>0</v>
      </c>
    </row>
    <row r="23520" spans="6:6" ht="18" customHeight="1">
      <c r="F23520" s="129">
        <f t="shared" si="373"/>
        <v>0</v>
      </c>
    </row>
    <row r="23521" spans="6:6" ht="18" customHeight="1">
      <c r="F23521" s="129">
        <f t="shared" si="373"/>
        <v>0</v>
      </c>
    </row>
    <row r="23522" spans="6:6" ht="18" customHeight="1">
      <c r="F23522" s="129">
        <f t="shared" si="373"/>
        <v>0</v>
      </c>
    </row>
    <row r="23523" spans="6:6" ht="18" customHeight="1">
      <c r="F23523" s="129">
        <f t="shared" si="373"/>
        <v>0</v>
      </c>
    </row>
    <row r="23524" spans="6:6" ht="18" customHeight="1">
      <c r="F23524" s="129">
        <f t="shared" si="373"/>
        <v>0</v>
      </c>
    </row>
    <row r="23525" spans="6:6" ht="18" customHeight="1">
      <c r="F23525" s="129">
        <f t="shared" si="373"/>
        <v>0</v>
      </c>
    </row>
    <row r="23526" spans="6:6" ht="18" customHeight="1">
      <c r="F23526" s="129">
        <f t="shared" si="373"/>
        <v>0</v>
      </c>
    </row>
    <row r="23527" spans="6:6" ht="18" customHeight="1">
      <c r="F23527" s="129">
        <f t="shared" si="373"/>
        <v>0</v>
      </c>
    </row>
    <row r="23528" spans="6:6" ht="18" customHeight="1">
      <c r="F23528" s="129">
        <f t="shared" si="373"/>
        <v>0</v>
      </c>
    </row>
    <row r="23529" spans="6:6" ht="18" customHeight="1">
      <c r="F23529" s="129">
        <f t="shared" si="373"/>
        <v>0</v>
      </c>
    </row>
    <row r="23530" spans="6:6" ht="18" customHeight="1">
      <c r="F23530" s="129">
        <f t="shared" si="373"/>
        <v>0</v>
      </c>
    </row>
    <row r="23531" spans="6:6" ht="18" customHeight="1">
      <c r="F23531" s="129">
        <f t="shared" si="373"/>
        <v>0</v>
      </c>
    </row>
    <row r="23532" spans="6:6" ht="18" customHeight="1">
      <c r="F23532" s="129">
        <f t="shared" si="373"/>
        <v>0</v>
      </c>
    </row>
    <row r="23533" spans="6:6" ht="18" customHeight="1">
      <c r="F23533" s="129">
        <f t="shared" si="373"/>
        <v>0</v>
      </c>
    </row>
    <row r="23534" spans="6:6" ht="18" customHeight="1">
      <c r="F23534" s="129">
        <f t="shared" si="373"/>
        <v>0</v>
      </c>
    </row>
    <row r="23535" spans="6:6" ht="18" customHeight="1">
      <c r="F23535" s="129">
        <f t="shared" si="373"/>
        <v>0</v>
      </c>
    </row>
    <row r="23536" spans="6:6" ht="18" customHeight="1">
      <c r="F23536" s="129">
        <f t="shared" si="373"/>
        <v>0</v>
      </c>
    </row>
    <row r="23537" spans="6:6" ht="18" customHeight="1">
      <c r="F23537" s="129">
        <f t="shared" si="373"/>
        <v>0</v>
      </c>
    </row>
    <row r="23538" spans="6:6" ht="18" customHeight="1">
      <c r="F23538" s="129">
        <f t="shared" ref="F23538:F23601" si="374">E23538*D23538</f>
        <v>0</v>
      </c>
    </row>
    <row r="23539" spans="6:6" ht="18" customHeight="1">
      <c r="F23539" s="129">
        <f t="shared" si="374"/>
        <v>0</v>
      </c>
    </row>
    <row r="23540" spans="6:6" ht="18" customHeight="1">
      <c r="F23540" s="129">
        <f t="shared" si="374"/>
        <v>0</v>
      </c>
    </row>
    <row r="23541" spans="6:6" ht="18" customHeight="1">
      <c r="F23541" s="129">
        <f t="shared" si="374"/>
        <v>0</v>
      </c>
    </row>
    <row r="23542" spans="6:6" ht="18" customHeight="1">
      <c r="F23542" s="129">
        <f t="shared" si="374"/>
        <v>0</v>
      </c>
    </row>
    <row r="23543" spans="6:6" ht="18" customHeight="1">
      <c r="F23543" s="129">
        <f t="shared" si="374"/>
        <v>0</v>
      </c>
    </row>
    <row r="23544" spans="6:6" ht="18" customHeight="1">
      <c r="F23544" s="129">
        <f t="shared" si="374"/>
        <v>0</v>
      </c>
    </row>
    <row r="23545" spans="6:6" ht="18" customHeight="1">
      <c r="F23545" s="129">
        <f t="shared" si="374"/>
        <v>0</v>
      </c>
    </row>
    <row r="23546" spans="6:6" ht="18" customHeight="1">
      <c r="F23546" s="129">
        <f t="shared" si="374"/>
        <v>0</v>
      </c>
    </row>
    <row r="23547" spans="6:6" ht="18" customHeight="1">
      <c r="F23547" s="129">
        <f t="shared" si="374"/>
        <v>0</v>
      </c>
    </row>
    <row r="23548" spans="6:6" ht="18" customHeight="1">
      <c r="F23548" s="129">
        <f t="shared" si="374"/>
        <v>0</v>
      </c>
    </row>
    <row r="23549" spans="6:6" ht="18" customHeight="1">
      <c r="F23549" s="129">
        <f t="shared" si="374"/>
        <v>0</v>
      </c>
    </row>
    <row r="23550" spans="6:6" ht="18" customHeight="1">
      <c r="F23550" s="129">
        <f t="shared" si="374"/>
        <v>0</v>
      </c>
    </row>
    <row r="23551" spans="6:6" ht="18" customHeight="1">
      <c r="F23551" s="129">
        <f t="shared" si="374"/>
        <v>0</v>
      </c>
    </row>
    <row r="23552" spans="6:6" ht="18" customHeight="1">
      <c r="F23552" s="129">
        <f t="shared" si="374"/>
        <v>0</v>
      </c>
    </row>
    <row r="23553" spans="6:6" ht="18" customHeight="1">
      <c r="F23553" s="129">
        <f t="shared" si="374"/>
        <v>0</v>
      </c>
    </row>
    <row r="23554" spans="6:6" ht="18" customHeight="1">
      <c r="F23554" s="129">
        <f t="shared" si="374"/>
        <v>0</v>
      </c>
    </row>
    <row r="23555" spans="6:6" ht="18" customHeight="1">
      <c r="F23555" s="129">
        <f t="shared" si="374"/>
        <v>0</v>
      </c>
    </row>
    <row r="23556" spans="6:6" ht="18" customHeight="1">
      <c r="F23556" s="129">
        <f t="shared" si="374"/>
        <v>0</v>
      </c>
    </row>
    <row r="23557" spans="6:6" ht="18" customHeight="1">
      <c r="F23557" s="129">
        <f t="shared" si="374"/>
        <v>0</v>
      </c>
    </row>
    <row r="23558" spans="6:6" ht="18" customHeight="1">
      <c r="F23558" s="129">
        <f t="shared" si="374"/>
        <v>0</v>
      </c>
    </row>
    <row r="23559" spans="6:6" ht="18" customHeight="1">
      <c r="F23559" s="129">
        <f t="shared" si="374"/>
        <v>0</v>
      </c>
    </row>
    <row r="23560" spans="6:6" ht="18" customHeight="1">
      <c r="F23560" s="129">
        <f t="shared" si="374"/>
        <v>0</v>
      </c>
    </row>
    <row r="23561" spans="6:6" ht="18" customHeight="1">
      <c r="F23561" s="129">
        <f t="shared" si="374"/>
        <v>0</v>
      </c>
    </row>
    <row r="23562" spans="6:6" ht="18" customHeight="1">
      <c r="F23562" s="129">
        <f t="shared" si="374"/>
        <v>0</v>
      </c>
    </row>
    <row r="23563" spans="6:6" ht="18" customHeight="1">
      <c r="F23563" s="129">
        <f t="shared" si="374"/>
        <v>0</v>
      </c>
    </row>
    <row r="23564" spans="6:6" ht="18" customHeight="1">
      <c r="F23564" s="129">
        <f t="shared" si="374"/>
        <v>0</v>
      </c>
    </row>
    <row r="23565" spans="6:6" ht="18" customHeight="1">
      <c r="F23565" s="129">
        <f t="shared" si="374"/>
        <v>0</v>
      </c>
    </row>
    <row r="23566" spans="6:6" ht="18" customHeight="1">
      <c r="F23566" s="129">
        <f t="shared" si="374"/>
        <v>0</v>
      </c>
    </row>
    <row r="23567" spans="6:6" ht="18" customHeight="1">
      <c r="F23567" s="129">
        <f t="shared" si="374"/>
        <v>0</v>
      </c>
    </row>
    <row r="23568" spans="6:6" ht="18" customHeight="1">
      <c r="F23568" s="129">
        <f t="shared" si="374"/>
        <v>0</v>
      </c>
    </row>
    <row r="23569" spans="6:6" ht="18" customHeight="1">
      <c r="F23569" s="129">
        <f t="shared" si="374"/>
        <v>0</v>
      </c>
    </row>
    <row r="23570" spans="6:6" ht="18" customHeight="1">
      <c r="F23570" s="129">
        <f t="shared" si="374"/>
        <v>0</v>
      </c>
    </row>
    <row r="23571" spans="6:6" ht="18" customHeight="1">
      <c r="F23571" s="129">
        <f t="shared" si="374"/>
        <v>0</v>
      </c>
    </row>
    <row r="23572" spans="6:6" ht="18" customHeight="1">
      <c r="F23572" s="129">
        <f t="shared" si="374"/>
        <v>0</v>
      </c>
    </row>
    <row r="23573" spans="6:6" ht="18" customHeight="1">
      <c r="F23573" s="129">
        <f t="shared" si="374"/>
        <v>0</v>
      </c>
    </row>
    <row r="23574" spans="6:6" ht="18" customHeight="1">
      <c r="F23574" s="129">
        <f t="shared" si="374"/>
        <v>0</v>
      </c>
    </row>
    <row r="23575" spans="6:6" ht="18" customHeight="1">
      <c r="F23575" s="129">
        <f t="shared" si="374"/>
        <v>0</v>
      </c>
    </row>
    <row r="23576" spans="6:6" ht="18" customHeight="1">
      <c r="F23576" s="129">
        <f t="shared" si="374"/>
        <v>0</v>
      </c>
    </row>
    <row r="23577" spans="6:6" ht="18" customHeight="1">
      <c r="F23577" s="129">
        <f t="shared" si="374"/>
        <v>0</v>
      </c>
    </row>
    <row r="23578" spans="6:6" ht="18" customHeight="1">
      <c r="F23578" s="129">
        <f t="shared" si="374"/>
        <v>0</v>
      </c>
    </row>
    <row r="23579" spans="6:6" ht="18" customHeight="1">
      <c r="F23579" s="129">
        <f t="shared" si="374"/>
        <v>0</v>
      </c>
    </row>
    <row r="23580" spans="6:6" ht="18" customHeight="1">
      <c r="F23580" s="129">
        <f t="shared" si="374"/>
        <v>0</v>
      </c>
    </row>
    <row r="23581" spans="6:6" ht="18" customHeight="1">
      <c r="F23581" s="129">
        <f t="shared" si="374"/>
        <v>0</v>
      </c>
    </row>
    <row r="23582" spans="6:6" ht="18" customHeight="1">
      <c r="F23582" s="129">
        <f t="shared" si="374"/>
        <v>0</v>
      </c>
    </row>
    <row r="23583" spans="6:6" ht="18" customHeight="1">
      <c r="F23583" s="129">
        <f t="shared" si="374"/>
        <v>0</v>
      </c>
    </row>
    <row r="23584" spans="6:6" ht="18" customHeight="1">
      <c r="F23584" s="129">
        <f t="shared" si="374"/>
        <v>0</v>
      </c>
    </row>
    <row r="23585" spans="6:6" ht="18" customHeight="1">
      <c r="F23585" s="129">
        <f t="shared" si="374"/>
        <v>0</v>
      </c>
    </row>
    <row r="23586" spans="6:6" ht="18" customHeight="1">
      <c r="F23586" s="129">
        <f t="shared" si="374"/>
        <v>0</v>
      </c>
    </row>
    <row r="23587" spans="6:6" ht="18" customHeight="1">
      <c r="F23587" s="129">
        <f t="shared" si="374"/>
        <v>0</v>
      </c>
    </row>
    <row r="23588" spans="6:6" ht="18" customHeight="1">
      <c r="F23588" s="129">
        <f t="shared" si="374"/>
        <v>0</v>
      </c>
    </row>
    <row r="23589" spans="6:6" ht="18" customHeight="1">
      <c r="F23589" s="129">
        <f t="shared" si="374"/>
        <v>0</v>
      </c>
    </row>
    <row r="23590" spans="6:6" ht="18" customHeight="1">
      <c r="F23590" s="129">
        <f t="shared" si="374"/>
        <v>0</v>
      </c>
    </row>
    <row r="23591" spans="6:6" ht="18" customHeight="1">
      <c r="F23591" s="129">
        <f t="shared" si="374"/>
        <v>0</v>
      </c>
    </row>
    <row r="23592" spans="6:6" ht="18" customHeight="1">
      <c r="F23592" s="129">
        <f t="shared" si="374"/>
        <v>0</v>
      </c>
    </row>
    <row r="23593" spans="6:6" ht="18" customHeight="1">
      <c r="F23593" s="129">
        <f t="shared" si="374"/>
        <v>0</v>
      </c>
    </row>
    <row r="23594" spans="6:6" ht="18" customHeight="1">
      <c r="F23594" s="129">
        <f t="shared" si="374"/>
        <v>0</v>
      </c>
    </row>
    <row r="23595" spans="6:6" ht="18" customHeight="1">
      <c r="F23595" s="129">
        <f t="shared" si="374"/>
        <v>0</v>
      </c>
    </row>
    <row r="23596" spans="6:6" ht="18" customHeight="1">
      <c r="F23596" s="129">
        <f t="shared" si="374"/>
        <v>0</v>
      </c>
    </row>
    <row r="23597" spans="6:6" ht="18" customHeight="1">
      <c r="F23597" s="129">
        <f t="shared" si="374"/>
        <v>0</v>
      </c>
    </row>
    <row r="23598" spans="6:6" ht="18" customHeight="1">
      <c r="F23598" s="129">
        <f t="shared" si="374"/>
        <v>0</v>
      </c>
    </row>
    <row r="23599" spans="6:6" ht="18" customHeight="1">
      <c r="F23599" s="129">
        <f t="shared" si="374"/>
        <v>0</v>
      </c>
    </row>
    <row r="23600" spans="6:6" ht="18" customHeight="1">
      <c r="F23600" s="129">
        <f t="shared" si="374"/>
        <v>0</v>
      </c>
    </row>
    <row r="23601" spans="6:6" ht="18" customHeight="1">
      <c r="F23601" s="129">
        <f t="shared" si="374"/>
        <v>0</v>
      </c>
    </row>
    <row r="23602" spans="6:6" ht="18" customHeight="1">
      <c r="F23602" s="129">
        <f t="shared" ref="F23602:F23665" si="375">E23602*D23602</f>
        <v>0</v>
      </c>
    </row>
    <row r="23603" spans="6:6" ht="18" customHeight="1">
      <c r="F23603" s="129">
        <f t="shared" si="375"/>
        <v>0</v>
      </c>
    </row>
    <row r="23604" spans="6:6" ht="18" customHeight="1">
      <c r="F23604" s="129">
        <f t="shared" si="375"/>
        <v>0</v>
      </c>
    </row>
    <row r="23605" spans="6:6" ht="18" customHeight="1">
      <c r="F23605" s="129">
        <f t="shared" si="375"/>
        <v>0</v>
      </c>
    </row>
    <row r="23606" spans="6:6" ht="18" customHeight="1">
      <c r="F23606" s="129">
        <f t="shared" si="375"/>
        <v>0</v>
      </c>
    </row>
    <row r="23607" spans="6:6" ht="18" customHeight="1">
      <c r="F23607" s="129">
        <f t="shared" si="375"/>
        <v>0</v>
      </c>
    </row>
    <row r="23608" spans="6:6" ht="18" customHeight="1">
      <c r="F23608" s="129">
        <f t="shared" si="375"/>
        <v>0</v>
      </c>
    </row>
    <row r="23609" spans="6:6" ht="18" customHeight="1">
      <c r="F23609" s="129">
        <f t="shared" si="375"/>
        <v>0</v>
      </c>
    </row>
    <row r="23610" spans="6:6" ht="18" customHeight="1">
      <c r="F23610" s="129">
        <f t="shared" si="375"/>
        <v>0</v>
      </c>
    </row>
    <row r="23611" spans="6:6" ht="18" customHeight="1">
      <c r="F23611" s="129">
        <f t="shared" si="375"/>
        <v>0</v>
      </c>
    </row>
    <row r="23612" spans="6:6" ht="18" customHeight="1">
      <c r="F23612" s="129">
        <f t="shared" si="375"/>
        <v>0</v>
      </c>
    </row>
    <row r="23613" spans="6:6" ht="18" customHeight="1">
      <c r="F23613" s="129">
        <f t="shared" si="375"/>
        <v>0</v>
      </c>
    </row>
    <row r="23614" spans="6:6" ht="18" customHeight="1">
      <c r="F23614" s="129">
        <f t="shared" si="375"/>
        <v>0</v>
      </c>
    </row>
    <row r="23615" spans="6:6" ht="18" customHeight="1">
      <c r="F23615" s="129">
        <f t="shared" si="375"/>
        <v>0</v>
      </c>
    </row>
    <row r="23616" spans="6:6" ht="18" customHeight="1">
      <c r="F23616" s="129">
        <f t="shared" si="375"/>
        <v>0</v>
      </c>
    </row>
    <row r="23617" spans="6:6" ht="18" customHeight="1">
      <c r="F23617" s="129">
        <f t="shared" si="375"/>
        <v>0</v>
      </c>
    </row>
    <row r="23618" spans="6:6" ht="18" customHeight="1">
      <c r="F23618" s="129">
        <f t="shared" si="375"/>
        <v>0</v>
      </c>
    </row>
    <row r="23619" spans="6:6" ht="18" customHeight="1">
      <c r="F23619" s="129">
        <f t="shared" si="375"/>
        <v>0</v>
      </c>
    </row>
    <row r="23620" spans="6:6" ht="18" customHeight="1">
      <c r="F23620" s="129">
        <f t="shared" si="375"/>
        <v>0</v>
      </c>
    </row>
    <row r="23621" spans="6:6" ht="18" customHeight="1">
      <c r="F23621" s="129">
        <f t="shared" si="375"/>
        <v>0</v>
      </c>
    </row>
    <row r="23622" spans="6:6" ht="18" customHeight="1">
      <c r="F23622" s="129">
        <f t="shared" si="375"/>
        <v>0</v>
      </c>
    </row>
    <row r="23623" spans="6:6" ht="18" customHeight="1">
      <c r="F23623" s="129">
        <f t="shared" si="375"/>
        <v>0</v>
      </c>
    </row>
    <row r="23624" spans="6:6" ht="18" customHeight="1">
      <c r="F23624" s="129">
        <f t="shared" si="375"/>
        <v>0</v>
      </c>
    </row>
    <row r="23625" spans="6:6" ht="18" customHeight="1">
      <c r="F23625" s="129">
        <f t="shared" si="375"/>
        <v>0</v>
      </c>
    </row>
    <row r="23626" spans="6:6" ht="18" customHeight="1">
      <c r="F23626" s="129">
        <f t="shared" si="375"/>
        <v>0</v>
      </c>
    </row>
    <row r="23627" spans="6:6" ht="18" customHeight="1">
      <c r="F23627" s="129">
        <f t="shared" si="375"/>
        <v>0</v>
      </c>
    </row>
    <row r="23628" spans="6:6" ht="18" customHeight="1">
      <c r="F23628" s="129">
        <f t="shared" si="375"/>
        <v>0</v>
      </c>
    </row>
    <row r="23629" spans="6:6" ht="18" customHeight="1">
      <c r="F23629" s="129">
        <f t="shared" si="375"/>
        <v>0</v>
      </c>
    </row>
    <row r="23630" spans="6:6" ht="18" customHeight="1">
      <c r="F23630" s="129">
        <f t="shared" si="375"/>
        <v>0</v>
      </c>
    </row>
    <row r="23631" spans="6:6" ht="18" customHeight="1">
      <c r="F23631" s="129">
        <f t="shared" si="375"/>
        <v>0</v>
      </c>
    </row>
    <row r="23632" spans="6:6" ht="18" customHeight="1">
      <c r="F23632" s="129">
        <f t="shared" si="375"/>
        <v>0</v>
      </c>
    </row>
    <row r="23633" spans="6:6" ht="18" customHeight="1">
      <c r="F23633" s="129">
        <f t="shared" si="375"/>
        <v>0</v>
      </c>
    </row>
    <row r="23634" spans="6:6" ht="18" customHeight="1">
      <c r="F23634" s="129">
        <f t="shared" si="375"/>
        <v>0</v>
      </c>
    </row>
    <row r="23635" spans="6:6" ht="18" customHeight="1">
      <c r="F23635" s="129">
        <f t="shared" si="375"/>
        <v>0</v>
      </c>
    </row>
    <row r="23636" spans="6:6" ht="18" customHeight="1">
      <c r="F23636" s="129">
        <f t="shared" si="375"/>
        <v>0</v>
      </c>
    </row>
    <row r="23637" spans="6:6" ht="18" customHeight="1">
      <c r="F23637" s="129">
        <f t="shared" si="375"/>
        <v>0</v>
      </c>
    </row>
    <row r="23638" spans="6:6" ht="18" customHeight="1">
      <c r="F23638" s="129">
        <f t="shared" si="375"/>
        <v>0</v>
      </c>
    </row>
    <row r="23639" spans="6:6" ht="18" customHeight="1">
      <c r="F23639" s="129">
        <f t="shared" si="375"/>
        <v>0</v>
      </c>
    </row>
    <row r="23640" spans="6:6" ht="18" customHeight="1">
      <c r="F23640" s="129">
        <f t="shared" si="375"/>
        <v>0</v>
      </c>
    </row>
    <row r="23641" spans="6:6" ht="18" customHeight="1">
      <c r="F23641" s="129">
        <f t="shared" si="375"/>
        <v>0</v>
      </c>
    </row>
    <row r="23642" spans="6:6" ht="18" customHeight="1">
      <c r="F23642" s="129">
        <f t="shared" si="375"/>
        <v>0</v>
      </c>
    </row>
    <row r="23643" spans="6:6" ht="18" customHeight="1">
      <c r="F23643" s="129">
        <f t="shared" si="375"/>
        <v>0</v>
      </c>
    </row>
    <row r="23644" spans="6:6" ht="18" customHeight="1">
      <c r="F23644" s="129">
        <f t="shared" si="375"/>
        <v>0</v>
      </c>
    </row>
    <row r="23645" spans="6:6" ht="18" customHeight="1">
      <c r="F23645" s="129">
        <f t="shared" si="375"/>
        <v>0</v>
      </c>
    </row>
    <row r="23646" spans="6:6" ht="18" customHeight="1">
      <c r="F23646" s="129">
        <f t="shared" si="375"/>
        <v>0</v>
      </c>
    </row>
    <row r="23647" spans="6:6" ht="18" customHeight="1">
      <c r="F23647" s="129">
        <f t="shared" si="375"/>
        <v>0</v>
      </c>
    </row>
    <row r="23648" spans="6:6" ht="18" customHeight="1">
      <c r="F23648" s="129">
        <f t="shared" si="375"/>
        <v>0</v>
      </c>
    </row>
    <row r="23649" spans="6:6" ht="18" customHeight="1">
      <c r="F23649" s="129">
        <f t="shared" si="375"/>
        <v>0</v>
      </c>
    </row>
    <row r="23650" spans="6:6" ht="18" customHeight="1">
      <c r="F23650" s="129">
        <f t="shared" si="375"/>
        <v>0</v>
      </c>
    </row>
    <row r="23651" spans="6:6" ht="18" customHeight="1">
      <c r="F23651" s="129">
        <f t="shared" si="375"/>
        <v>0</v>
      </c>
    </row>
    <row r="23652" spans="6:6" ht="18" customHeight="1">
      <c r="F23652" s="129">
        <f t="shared" si="375"/>
        <v>0</v>
      </c>
    </row>
    <row r="23653" spans="6:6" ht="18" customHeight="1">
      <c r="F23653" s="129">
        <f t="shared" si="375"/>
        <v>0</v>
      </c>
    </row>
    <row r="23654" spans="6:6" ht="18" customHeight="1">
      <c r="F23654" s="129">
        <f t="shared" si="375"/>
        <v>0</v>
      </c>
    </row>
    <row r="23655" spans="6:6" ht="18" customHeight="1">
      <c r="F23655" s="129">
        <f t="shared" si="375"/>
        <v>0</v>
      </c>
    </row>
    <row r="23656" spans="6:6" ht="18" customHeight="1">
      <c r="F23656" s="129">
        <f t="shared" si="375"/>
        <v>0</v>
      </c>
    </row>
    <row r="23657" spans="6:6" ht="18" customHeight="1">
      <c r="F23657" s="129">
        <f t="shared" si="375"/>
        <v>0</v>
      </c>
    </row>
    <row r="23658" spans="6:6" ht="18" customHeight="1">
      <c r="F23658" s="129">
        <f t="shared" si="375"/>
        <v>0</v>
      </c>
    </row>
    <row r="23659" spans="6:6" ht="18" customHeight="1">
      <c r="F23659" s="129">
        <f t="shared" si="375"/>
        <v>0</v>
      </c>
    </row>
    <row r="23660" spans="6:6" ht="18" customHeight="1">
      <c r="F23660" s="129">
        <f t="shared" si="375"/>
        <v>0</v>
      </c>
    </row>
    <row r="23661" spans="6:6" ht="18" customHeight="1">
      <c r="F23661" s="129">
        <f t="shared" si="375"/>
        <v>0</v>
      </c>
    </row>
    <row r="23662" spans="6:6" ht="18" customHeight="1">
      <c r="F23662" s="129">
        <f t="shared" si="375"/>
        <v>0</v>
      </c>
    </row>
    <row r="23663" spans="6:6" ht="18" customHeight="1">
      <c r="F23663" s="129">
        <f t="shared" si="375"/>
        <v>0</v>
      </c>
    </row>
    <row r="23664" spans="6:6" ht="18" customHeight="1">
      <c r="F23664" s="129">
        <f t="shared" si="375"/>
        <v>0</v>
      </c>
    </row>
    <row r="23665" spans="6:6" ht="18" customHeight="1">
      <c r="F23665" s="129">
        <f t="shared" si="375"/>
        <v>0</v>
      </c>
    </row>
    <row r="23666" spans="6:6" ht="18" customHeight="1">
      <c r="F23666" s="129">
        <f t="shared" ref="F23666:F23729" si="376">E23666*D23666</f>
        <v>0</v>
      </c>
    </row>
    <row r="23667" spans="6:6" ht="18" customHeight="1">
      <c r="F23667" s="129">
        <f t="shared" si="376"/>
        <v>0</v>
      </c>
    </row>
    <row r="23668" spans="6:6" ht="18" customHeight="1">
      <c r="F23668" s="129">
        <f t="shared" si="376"/>
        <v>0</v>
      </c>
    </row>
    <row r="23669" spans="6:6" ht="18" customHeight="1">
      <c r="F23669" s="129">
        <f t="shared" si="376"/>
        <v>0</v>
      </c>
    </row>
    <row r="23670" spans="6:6" ht="18" customHeight="1">
      <c r="F23670" s="129">
        <f t="shared" si="376"/>
        <v>0</v>
      </c>
    </row>
    <row r="23671" spans="6:6" ht="18" customHeight="1">
      <c r="F23671" s="129">
        <f t="shared" si="376"/>
        <v>0</v>
      </c>
    </row>
    <row r="23672" spans="6:6" ht="18" customHeight="1">
      <c r="F23672" s="129">
        <f t="shared" si="376"/>
        <v>0</v>
      </c>
    </row>
    <row r="23673" spans="6:6" ht="18" customHeight="1">
      <c r="F23673" s="129">
        <f t="shared" si="376"/>
        <v>0</v>
      </c>
    </row>
    <row r="23674" spans="6:6" ht="18" customHeight="1">
      <c r="F23674" s="129">
        <f t="shared" si="376"/>
        <v>0</v>
      </c>
    </row>
    <row r="23675" spans="6:6" ht="18" customHeight="1">
      <c r="F23675" s="129">
        <f t="shared" si="376"/>
        <v>0</v>
      </c>
    </row>
    <row r="23676" spans="6:6" ht="18" customHeight="1">
      <c r="F23676" s="129">
        <f t="shared" si="376"/>
        <v>0</v>
      </c>
    </row>
    <row r="23677" spans="6:6" ht="18" customHeight="1">
      <c r="F23677" s="129">
        <f t="shared" si="376"/>
        <v>0</v>
      </c>
    </row>
    <row r="23678" spans="6:6" ht="18" customHeight="1">
      <c r="F23678" s="129">
        <f t="shared" si="376"/>
        <v>0</v>
      </c>
    </row>
    <row r="23679" spans="6:6" ht="18" customHeight="1">
      <c r="F23679" s="129">
        <f t="shared" si="376"/>
        <v>0</v>
      </c>
    </row>
    <row r="23680" spans="6:6" ht="18" customHeight="1">
      <c r="F23680" s="129">
        <f t="shared" si="376"/>
        <v>0</v>
      </c>
    </row>
    <row r="23681" spans="6:6" ht="18" customHeight="1">
      <c r="F23681" s="129">
        <f t="shared" si="376"/>
        <v>0</v>
      </c>
    </row>
    <row r="23682" spans="6:6" ht="18" customHeight="1">
      <c r="F23682" s="129">
        <f t="shared" si="376"/>
        <v>0</v>
      </c>
    </row>
    <row r="23683" spans="6:6" ht="18" customHeight="1">
      <c r="F23683" s="129">
        <f t="shared" si="376"/>
        <v>0</v>
      </c>
    </row>
    <row r="23684" spans="6:6" ht="18" customHeight="1">
      <c r="F23684" s="129">
        <f t="shared" si="376"/>
        <v>0</v>
      </c>
    </row>
    <row r="23685" spans="6:6" ht="18" customHeight="1">
      <c r="F23685" s="129">
        <f t="shared" si="376"/>
        <v>0</v>
      </c>
    </row>
    <row r="23686" spans="6:6" ht="18" customHeight="1">
      <c r="F23686" s="129">
        <f t="shared" si="376"/>
        <v>0</v>
      </c>
    </row>
    <row r="23687" spans="6:6" ht="18" customHeight="1">
      <c r="F23687" s="129">
        <f t="shared" si="376"/>
        <v>0</v>
      </c>
    </row>
    <row r="23688" spans="6:6" ht="18" customHeight="1">
      <c r="F23688" s="129">
        <f t="shared" si="376"/>
        <v>0</v>
      </c>
    </row>
    <row r="23689" spans="6:6" ht="18" customHeight="1">
      <c r="F23689" s="129">
        <f t="shared" si="376"/>
        <v>0</v>
      </c>
    </row>
    <row r="23690" spans="6:6" ht="18" customHeight="1">
      <c r="F23690" s="129">
        <f t="shared" si="376"/>
        <v>0</v>
      </c>
    </row>
    <row r="23691" spans="6:6" ht="18" customHeight="1">
      <c r="F23691" s="129">
        <f t="shared" si="376"/>
        <v>0</v>
      </c>
    </row>
    <row r="23692" spans="6:6" ht="18" customHeight="1">
      <c r="F23692" s="129">
        <f t="shared" si="376"/>
        <v>0</v>
      </c>
    </row>
    <row r="23693" spans="6:6" ht="18" customHeight="1">
      <c r="F23693" s="129">
        <f t="shared" si="376"/>
        <v>0</v>
      </c>
    </row>
    <row r="23694" spans="6:6" ht="18" customHeight="1">
      <c r="F23694" s="129">
        <f t="shared" si="376"/>
        <v>0</v>
      </c>
    </row>
    <row r="23695" spans="6:6" ht="18" customHeight="1">
      <c r="F23695" s="129">
        <f t="shared" si="376"/>
        <v>0</v>
      </c>
    </row>
    <row r="23696" spans="6:6" ht="18" customHeight="1">
      <c r="F23696" s="129">
        <f t="shared" si="376"/>
        <v>0</v>
      </c>
    </row>
    <row r="23697" spans="6:6" ht="18" customHeight="1">
      <c r="F23697" s="129">
        <f t="shared" si="376"/>
        <v>0</v>
      </c>
    </row>
    <row r="23698" spans="6:6" ht="18" customHeight="1">
      <c r="F23698" s="129">
        <f t="shared" si="376"/>
        <v>0</v>
      </c>
    </row>
    <row r="23699" spans="6:6" ht="18" customHeight="1">
      <c r="F23699" s="129">
        <f t="shared" si="376"/>
        <v>0</v>
      </c>
    </row>
    <row r="23700" spans="6:6" ht="18" customHeight="1">
      <c r="F23700" s="129">
        <f t="shared" si="376"/>
        <v>0</v>
      </c>
    </row>
    <row r="23701" spans="6:6" ht="18" customHeight="1">
      <c r="F23701" s="129">
        <f t="shared" si="376"/>
        <v>0</v>
      </c>
    </row>
    <row r="23702" spans="6:6" ht="18" customHeight="1">
      <c r="F23702" s="129">
        <f t="shared" si="376"/>
        <v>0</v>
      </c>
    </row>
    <row r="23703" spans="6:6" ht="18" customHeight="1">
      <c r="F23703" s="129">
        <f t="shared" si="376"/>
        <v>0</v>
      </c>
    </row>
    <row r="23704" spans="6:6" ht="18" customHeight="1">
      <c r="F23704" s="129">
        <f t="shared" si="376"/>
        <v>0</v>
      </c>
    </row>
    <row r="23705" spans="6:6" ht="18" customHeight="1">
      <c r="F23705" s="129">
        <f t="shared" si="376"/>
        <v>0</v>
      </c>
    </row>
    <row r="23706" spans="6:6" ht="18" customHeight="1">
      <c r="F23706" s="129">
        <f t="shared" si="376"/>
        <v>0</v>
      </c>
    </row>
    <row r="23707" spans="6:6" ht="18" customHeight="1">
      <c r="F23707" s="129">
        <f t="shared" si="376"/>
        <v>0</v>
      </c>
    </row>
    <row r="23708" spans="6:6" ht="18" customHeight="1">
      <c r="F23708" s="129">
        <f t="shared" si="376"/>
        <v>0</v>
      </c>
    </row>
    <row r="23709" spans="6:6" ht="18" customHeight="1">
      <c r="F23709" s="129">
        <f t="shared" si="376"/>
        <v>0</v>
      </c>
    </row>
    <row r="23710" spans="6:6" ht="18" customHeight="1">
      <c r="F23710" s="129">
        <f t="shared" si="376"/>
        <v>0</v>
      </c>
    </row>
    <row r="23711" spans="6:6" ht="18" customHeight="1">
      <c r="F23711" s="129">
        <f t="shared" si="376"/>
        <v>0</v>
      </c>
    </row>
    <row r="23712" spans="6:6" ht="18" customHeight="1">
      <c r="F23712" s="129">
        <f t="shared" si="376"/>
        <v>0</v>
      </c>
    </row>
    <row r="23713" spans="6:6" ht="18" customHeight="1">
      <c r="F23713" s="129">
        <f t="shared" si="376"/>
        <v>0</v>
      </c>
    </row>
    <row r="23714" spans="6:6" ht="18" customHeight="1">
      <c r="F23714" s="129">
        <f t="shared" si="376"/>
        <v>0</v>
      </c>
    </row>
    <row r="23715" spans="6:6" ht="18" customHeight="1">
      <c r="F23715" s="129">
        <f t="shared" si="376"/>
        <v>0</v>
      </c>
    </row>
    <row r="23716" spans="6:6" ht="18" customHeight="1">
      <c r="F23716" s="129">
        <f t="shared" si="376"/>
        <v>0</v>
      </c>
    </row>
    <row r="23717" spans="6:6" ht="18" customHeight="1">
      <c r="F23717" s="129">
        <f t="shared" si="376"/>
        <v>0</v>
      </c>
    </row>
    <row r="23718" spans="6:6" ht="18" customHeight="1">
      <c r="F23718" s="129">
        <f t="shared" si="376"/>
        <v>0</v>
      </c>
    </row>
    <row r="23719" spans="6:6" ht="18" customHeight="1">
      <c r="F23719" s="129">
        <f t="shared" si="376"/>
        <v>0</v>
      </c>
    </row>
    <row r="23720" spans="6:6" ht="18" customHeight="1">
      <c r="F23720" s="129">
        <f t="shared" si="376"/>
        <v>0</v>
      </c>
    </row>
    <row r="23721" spans="6:6" ht="18" customHeight="1">
      <c r="F23721" s="129">
        <f t="shared" si="376"/>
        <v>0</v>
      </c>
    </row>
    <row r="23722" spans="6:6" ht="18" customHeight="1">
      <c r="F23722" s="129">
        <f t="shared" si="376"/>
        <v>0</v>
      </c>
    </row>
    <row r="23723" spans="6:6" ht="18" customHeight="1">
      <c r="F23723" s="129">
        <f t="shared" si="376"/>
        <v>0</v>
      </c>
    </row>
    <row r="23724" spans="6:6" ht="18" customHeight="1">
      <c r="F23724" s="129">
        <f t="shared" si="376"/>
        <v>0</v>
      </c>
    </row>
    <row r="23725" spans="6:6" ht="18" customHeight="1">
      <c r="F23725" s="129">
        <f t="shared" si="376"/>
        <v>0</v>
      </c>
    </row>
    <row r="23726" spans="6:6" ht="18" customHeight="1">
      <c r="F23726" s="129">
        <f t="shared" si="376"/>
        <v>0</v>
      </c>
    </row>
    <row r="23727" spans="6:6" ht="18" customHeight="1">
      <c r="F23727" s="129">
        <f t="shared" si="376"/>
        <v>0</v>
      </c>
    </row>
    <row r="23728" spans="6:6" ht="18" customHeight="1">
      <c r="F23728" s="129">
        <f t="shared" si="376"/>
        <v>0</v>
      </c>
    </row>
    <row r="23729" spans="6:6" ht="18" customHeight="1">
      <c r="F23729" s="129">
        <f t="shared" si="376"/>
        <v>0</v>
      </c>
    </row>
    <row r="23730" spans="6:6" ht="18" customHeight="1">
      <c r="F23730" s="129">
        <f t="shared" ref="F23730:F23793" si="377">E23730*D23730</f>
        <v>0</v>
      </c>
    </row>
    <row r="23731" spans="6:6" ht="18" customHeight="1">
      <c r="F23731" s="129">
        <f t="shared" si="377"/>
        <v>0</v>
      </c>
    </row>
    <row r="23732" spans="6:6" ht="18" customHeight="1">
      <c r="F23732" s="129">
        <f t="shared" si="377"/>
        <v>0</v>
      </c>
    </row>
    <row r="23733" spans="6:6" ht="18" customHeight="1">
      <c r="F23733" s="129">
        <f t="shared" si="377"/>
        <v>0</v>
      </c>
    </row>
    <row r="23734" spans="6:6" ht="18" customHeight="1">
      <c r="F23734" s="129">
        <f t="shared" si="377"/>
        <v>0</v>
      </c>
    </row>
    <row r="23735" spans="6:6" ht="18" customHeight="1">
      <c r="F23735" s="129">
        <f t="shared" si="377"/>
        <v>0</v>
      </c>
    </row>
    <row r="23736" spans="6:6" ht="18" customHeight="1">
      <c r="F23736" s="129">
        <f t="shared" si="377"/>
        <v>0</v>
      </c>
    </row>
    <row r="23737" spans="6:6" ht="18" customHeight="1">
      <c r="F23737" s="129">
        <f t="shared" si="377"/>
        <v>0</v>
      </c>
    </row>
    <row r="23738" spans="6:6" ht="18" customHeight="1">
      <c r="F23738" s="129">
        <f t="shared" si="377"/>
        <v>0</v>
      </c>
    </row>
    <row r="23739" spans="6:6" ht="18" customHeight="1">
      <c r="F23739" s="129">
        <f t="shared" si="377"/>
        <v>0</v>
      </c>
    </row>
    <row r="23740" spans="6:6" ht="18" customHeight="1">
      <c r="F23740" s="129">
        <f t="shared" si="377"/>
        <v>0</v>
      </c>
    </row>
    <row r="23741" spans="6:6" ht="18" customHeight="1">
      <c r="F23741" s="129">
        <f t="shared" si="377"/>
        <v>0</v>
      </c>
    </row>
    <row r="23742" spans="6:6" ht="18" customHeight="1">
      <c r="F23742" s="129">
        <f t="shared" si="377"/>
        <v>0</v>
      </c>
    </row>
    <row r="23743" spans="6:6" ht="18" customHeight="1">
      <c r="F23743" s="129">
        <f t="shared" si="377"/>
        <v>0</v>
      </c>
    </row>
    <row r="23744" spans="6:6" ht="18" customHeight="1">
      <c r="F23744" s="129">
        <f t="shared" si="377"/>
        <v>0</v>
      </c>
    </row>
    <row r="23745" spans="6:6" ht="18" customHeight="1">
      <c r="F23745" s="129">
        <f t="shared" si="377"/>
        <v>0</v>
      </c>
    </row>
    <row r="23746" spans="6:6" ht="18" customHeight="1">
      <c r="F23746" s="129">
        <f t="shared" si="377"/>
        <v>0</v>
      </c>
    </row>
    <row r="23747" spans="6:6" ht="18" customHeight="1">
      <c r="F23747" s="129">
        <f t="shared" si="377"/>
        <v>0</v>
      </c>
    </row>
    <row r="23748" spans="6:6" ht="18" customHeight="1">
      <c r="F23748" s="129">
        <f t="shared" si="377"/>
        <v>0</v>
      </c>
    </row>
    <row r="23749" spans="6:6" ht="18" customHeight="1">
      <c r="F23749" s="129">
        <f t="shared" si="377"/>
        <v>0</v>
      </c>
    </row>
    <row r="23750" spans="6:6" ht="18" customHeight="1">
      <c r="F23750" s="129">
        <f t="shared" si="377"/>
        <v>0</v>
      </c>
    </row>
    <row r="23751" spans="6:6" ht="18" customHeight="1">
      <c r="F23751" s="129">
        <f t="shared" si="377"/>
        <v>0</v>
      </c>
    </row>
    <row r="23752" spans="6:6" ht="18" customHeight="1">
      <c r="F23752" s="129">
        <f t="shared" si="377"/>
        <v>0</v>
      </c>
    </row>
    <row r="23753" spans="6:6" ht="18" customHeight="1">
      <c r="F23753" s="129">
        <f t="shared" si="377"/>
        <v>0</v>
      </c>
    </row>
    <row r="23754" spans="6:6" ht="18" customHeight="1">
      <c r="F23754" s="129">
        <f t="shared" si="377"/>
        <v>0</v>
      </c>
    </row>
    <row r="23755" spans="6:6" ht="18" customHeight="1">
      <c r="F23755" s="129">
        <f t="shared" si="377"/>
        <v>0</v>
      </c>
    </row>
    <row r="23756" spans="6:6" ht="18" customHeight="1">
      <c r="F23756" s="129">
        <f t="shared" si="377"/>
        <v>0</v>
      </c>
    </row>
    <row r="23757" spans="6:6" ht="18" customHeight="1">
      <c r="F23757" s="129">
        <f t="shared" si="377"/>
        <v>0</v>
      </c>
    </row>
    <row r="23758" spans="6:6" ht="18" customHeight="1">
      <c r="F23758" s="129">
        <f t="shared" si="377"/>
        <v>0</v>
      </c>
    </row>
    <row r="23759" spans="6:6" ht="18" customHeight="1">
      <c r="F23759" s="129">
        <f t="shared" si="377"/>
        <v>0</v>
      </c>
    </row>
    <row r="23760" spans="6:6" ht="18" customHeight="1">
      <c r="F23760" s="129">
        <f t="shared" si="377"/>
        <v>0</v>
      </c>
    </row>
    <row r="23761" spans="6:6" ht="18" customHeight="1">
      <c r="F23761" s="129">
        <f t="shared" si="377"/>
        <v>0</v>
      </c>
    </row>
    <row r="23762" spans="6:6" ht="18" customHeight="1">
      <c r="F23762" s="129">
        <f t="shared" si="377"/>
        <v>0</v>
      </c>
    </row>
    <row r="23763" spans="6:6" ht="18" customHeight="1">
      <c r="F23763" s="129">
        <f t="shared" si="377"/>
        <v>0</v>
      </c>
    </row>
    <row r="23764" spans="6:6" ht="18" customHeight="1">
      <c r="F23764" s="129">
        <f t="shared" si="377"/>
        <v>0</v>
      </c>
    </row>
    <row r="23765" spans="6:6" ht="18" customHeight="1">
      <c r="F23765" s="129">
        <f t="shared" si="377"/>
        <v>0</v>
      </c>
    </row>
    <row r="23766" spans="6:6" ht="18" customHeight="1">
      <c r="F23766" s="129">
        <f t="shared" si="377"/>
        <v>0</v>
      </c>
    </row>
    <row r="23767" spans="6:6" ht="18" customHeight="1">
      <c r="F23767" s="129">
        <f t="shared" si="377"/>
        <v>0</v>
      </c>
    </row>
    <row r="23768" spans="6:6" ht="18" customHeight="1">
      <c r="F23768" s="129">
        <f t="shared" si="377"/>
        <v>0</v>
      </c>
    </row>
    <row r="23769" spans="6:6" ht="18" customHeight="1">
      <c r="F23769" s="129">
        <f t="shared" si="377"/>
        <v>0</v>
      </c>
    </row>
    <row r="23770" spans="6:6" ht="18" customHeight="1">
      <c r="F23770" s="129">
        <f t="shared" si="377"/>
        <v>0</v>
      </c>
    </row>
    <row r="23771" spans="6:6" ht="18" customHeight="1">
      <c r="F23771" s="129">
        <f t="shared" si="377"/>
        <v>0</v>
      </c>
    </row>
    <row r="23772" spans="6:6" ht="18" customHeight="1">
      <c r="F23772" s="129">
        <f t="shared" si="377"/>
        <v>0</v>
      </c>
    </row>
    <row r="23773" spans="6:6" ht="18" customHeight="1">
      <c r="F23773" s="129">
        <f t="shared" si="377"/>
        <v>0</v>
      </c>
    </row>
    <row r="23774" spans="6:6" ht="18" customHeight="1">
      <c r="F23774" s="129">
        <f t="shared" si="377"/>
        <v>0</v>
      </c>
    </row>
    <row r="23775" spans="6:6" ht="18" customHeight="1">
      <c r="F23775" s="129">
        <f t="shared" si="377"/>
        <v>0</v>
      </c>
    </row>
    <row r="23776" spans="6:6" ht="18" customHeight="1">
      <c r="F23776" s="129">
        <f t="shared" si="377"/>
        <v>0</v>
      </c>
    </row>
    <row r="23777" spans="6:6" ht="18" customHeight="1">
      <c r="F23777" s="129">
        <f t="shared" si="377"/>
        <v>0</v>
      </c>
    </row>
    <row r="23778" spans="6:6" ht="18" customHeight="1">
      <c r="F23778" s="129">
        <f t="shared" si="377"/>
        <v>0</v>
      </c>
    </row>
    <row r="23779" spans="6:6" ht="18" customHeight="1">
      <c r="F23779" s="129">
        <f t="shared" si="377"/>
        <v>0</v>
      </c>
    </row>
    <row r="23780" spans="6:6" ht="18" customHeight="1">
      <c r="F23780" s="129">
        <f t="shared" si="377"/>
        <v>0</v>
      </c>
    </row>
    <row r="23781" spans="6:6" ht="18" customHeight="1">
      <c r="F23781" s="129">
        <f t="shared" si="377"/>
        <v>0</v>
      </c>
    </row>
    <row r="23782" spans="6:6" ht="18" customHeight="1">
      <c r="F23782" s="129">
        <f t="shared" si="377"/>
        <v>0</v>
      </c>
    </row>
    <row r="23783" spans="6:6" ht="18" customHeight="1">
      <c r="F23783" s="129">
        <f t="shared" si="377"/>
        <v>0</v>
      </c>
    </row>
    <row r="23784" spans="6:6" ht="18" customHeight="1">
      <c r="F23784" s="129">
        <f t="shared" si="377"/>
        <v>0</v>
      </c>
    </row>
    <row r="23785" spans="6:6" ht="18" customHeight="1">
      <c r="F23785" s="129">
        <f t="shared" si="377"/>
        <v>0</v>
      </c>
    </row>
    <row r="23786" spans="6:6" ht="18" customHeight="1">
      <c r="F23786" s="129">
        <f t="shared" si="377"/>
        <v>0</v>
      </c>
    </row>
    <row r="23787" spans="6:6" ht="18" customHeight="1">
      <c r="F23787" s="129">
        <f t="shared" si="377"/>
        <v>0</v>
      </c>
    </row>
    <row r="23788" spans="6:6" ht="18" customHeight="1">
      <c r="F23788" s="129">
        <f t="shared" si="377"/>
        <v>0</v>
      </c>
    </row>
    <row r="23789" spans="6:6" ht="18" customHeight="1">
      <c r="F23789" s="129">
        <f t="shared" si="377"/>
        <v>0</v>
      </c>
    </row>
    <row r="23790" spans="6:6" ht="18" customHeight="1">
      <c r="F23790" s="129">
        <f t="shared" si="377"/>
        <v>0</v>
      </c>
    </row>
    <row r="23791" spans="6:6" ht="18" customHeight="1">
      <c r="F23791" s="129">
        <f t="shared" si="377"/>
        <v>0</v>
      </c>
    </row>
    <row r="23792" spans="6:6" ht="18" customHeight="1">
      <c r="F23792" s="129">
        <f t="shared" si="377"/>
        <v>0</v>
      </c>
    </row>
    <row r="23793" spans="6:6" ht="18" customHeight="1">
      <c r="F23793" s="129">
        <f t="shared" si="377"/>
        <v>0</v>
      </c>
    </row>
    <row r="23794" spans="6:6" ht="18" customHeight="1">
      <c r="F23794" s="129">
        <f t="shared" ref="F23794:F23857" si="378">E23794*D23794</f>
        <v>0</v>
      </c>
    </row>
    <row r="23795" spans="6:6" ht="18" customHeight="1">
      <c r="F23795" s="129">
        <f t="shared" si="378"/>
        <v>0</v>
      </c>
    </row>
    <row r="23796" spans="6:6" ht="18" customHeight="1">
      <c r="F23796" s="129">
        <f t="shared" si="378"/>
        <v>0</v>
      </c>
    </row>
    <row r="23797" spans="6:6" ht="18" customHeight="1">
      <c r="F23797" s="129">
        <f t="shared" si="378"/>
        <v>0</v>
      </c>
    </row>
    <row r="23798" spans="6:6" ht="18" customHeight="1">
      <c r="F23798" s="129">
        <f t="shared" si="378"/>
        <v>0</v>
      </c>
    </row>
    <row r="23799" spans="6:6" ht="18" customHeight="1">
      <c r="F23799" s="129">
        <f t="shared" si="378"/>
        <v>0</v>
      </c>
    </row>
    <row r="23800" spans="6:6" ht="18" customHeight="1">
      <c r="F23800" s="129">
        <f t="shared" si="378"/>
        <v>0</v>
      </c>
    </row>
    <row r="23801" spans="6:6" ht="18" customHeight="1">
      <c r="F23801" s="129">
        <f t="shared" si="378"/>
        <v>0</v>
      </c>
    </row>
    <row r="23802" spans="6:6" ht="18" customHeight="1">
      <c r="F23802" s="129">
        <f t="shared" si="378"/>
        <v>0</v>
      </c>
    </row>
    <row r="23803" spans="6:6" ht="18" customHeight="1">
      <c r="F23803" s="129">
        <f t="shared" si="378"/>
        <v>0</v>
      </c>
    </row>
    <row r="23804" spans="6:6" ht="18" customHeight="1">
      <c r="F23804" s="129">
        <f t="shared" si="378"/>
        <v>0</v>
      </c>
    </row>
    <row r="23805" spans="6:6" ht="18" customHeight="1">
      <c r="F23805" s="129">
        <f t="shared" si="378"/>
        <v>0</v>
      </c>
    </row>
    <row r="23806" spans="6:6" ht="18" customHeight="1">
      <c r="F23806" s="129">
        <f t="shared" si="378"/>
        <v>0</v>
      </c>
    </row>
    <row r="23807" spans="6:6" ht="18" customHeight="1">
      <c r="F23807" s="129">
        <f t="shared" si="378"/>
        <v>0</v>
      </c>
    </row>
    <row r="23808" spans="6:6" ht="18" customHeight="1">
      <c r="F23808" s="129">
        <f t="shared" si="378"/>
        <v>0</v>
      </c>
    </row>
    <row r="23809" spans="6:6" ht="18" customHeight="1">
      <c r="F23809" s="129">
        <f t="shared" si="378"/>
        <v>0</v>
      </c>
    </row>
    <row r="23810" spans="6:6" ht="18" customHeight="1">
      <c r="F23810" s="129">
        <f t="shared" si="378"/>
        <v>0</v>
      </c>
    </row>
    <row r="23811" spans="6:6" ht="18" customHeight="1">
      <c r="F23811" s="129">
        <f t="shared" si="378"/>
        <v>0</v>
      </c>
    </row>
    <row r="23812" spans="6:6" ht="18" customHeight="1">
      <c r="F23812" s="129">
        <f t="shared" si="378"/>
        <v>0</v>
      </c>
    </row>
    <row r="23813" spans="6:6" ht="18" customHeight="1">
      <c r="F23813" s="129">
        <f t="shared" si="378"/>
        <v>0</v>
      </c>
    </row>
    <row r="23814" spans="6:6" ht="18" customHeight="1">
      <c r="F23814" s="129">
        <f t="shared" si="378"/>
        <v>0</v>
      </c>
    </row>
    <row r="23815" spans="6:6" ht="18" customHeight="1">
      <c r="F23815" s="129">
        <f t="shared" si="378"/>
        <v>0</v>
      </c>
    </row>
    <row r="23816" spans="6:6" ht="18" customHeight="1">
      <c r="F23816" s="129">
        <f t="shared" si="378"/>
        <v>0</v>
      </c>
    </row>
    <row r="23817" spans="6:6" ht="18" customHeight="1">
      <c r="F23817" s="129">
        <f t="shared" si="378"/>
        <v>0</v>
      </c>
    </row>
    <row r="23818" spans="6:6" ht="18" customHeight="1">
      <c r="F23818" s="129">
        <f t="shared" si="378"/>
        <v>0</v>
      </c>
    </row>
    <row r="23819" spans="6:6" ht="18" customHeight="1">
      <c r="F23819" s="129">
        <f t="shared" si="378"/>
        <v>0</v>
      </c>
    </row>
    <row r="23820" spans="6:6" ht="18" customHeight="1">
      <c r="F23820" s="129">
        <f t="shared" si="378"/>
        <v>0</v>
      </c>
    </row>
    <row r="23821" spans="6:6" ht="18" customHeight="1">
      <c r="F23821" s="129">
        <f t="shared" si="378"/>
        <v>0</v>
      </c>
    </row>
    <row r="23822" spans="6:6" ht="18" customHeight="1">
      <c r="F23822" s="129">
        <f t="shared" si="378"/>
        <v>0</v>
      </c>
    </row>
    <row r="23823" spans="6:6" ht="18" customHeight="1">
      <c r="F23823" s="129">
        <f t="shared" si="378"/>
        <v>0</v>
      </c>
    </row>
    <row r="23824" spans="6:6" ht="18" customHeight="1">
      <c r="F23824" s="129">
        <f t="shared" si="378"/>
        <v>0</v>
      </c>
    </row>
    <row r="23825" spans="6:6" ht="18" customHeight="1">
      <c r="F23825" s="129">
        <f t="shared" si="378"/>
        <v>0</v>
      </c>
    </row>
    <row r="23826" spans="6:6" ht="18" customHeight="1">
      <c r="F23826" s="129">
        <f t="shared" si="378"/>
        <v>0</v>
      </c>
    </row>
    <row r="23827" spans="6:6" ht="18" customHeight="1">
      <c r="F23827" s="129">
        <f t="shared" si="378"/>
        <v>0</v>
      </c>
    </row>
    <row r="23828" spans="6:6" ht="18" customHeight="1">
      <c r="F23828" s="129">
        <f t="shared" si="378"/>
        <v>0</v>
      </c>
    </row>
    <row r="23829" spans="6:6" ht="18" customHeight="1">
      <c r="F23829" s="129">
        <f t="shared" si="378"/>
        <v>0</v>
      </c>
    </row>
    <row r="23830" spans="6:6" ht="18" customHeight="1">
      <c r="F23830" s="129">
        <f t="shared" si="378"/>
        <v>0</v>
      </c>
    </row>
    <row r="23831" spans="6:6" ht="18" customHeight="1">
      <c r="F23831" s="129">
        <f t="shared" si="378"/>
        <v>0</v>
      </c>
    </row>
    <row r="23832" spans="6:6" ht="18" customHeight="1">
      <c r="F23832" s="129">
        <f t="shared" si="378"/>
        <v>0</v>
      </c>
    </row>
    <row r="23833" spans="6:6" ht="18" customHeight="1">
      <c r="F23833" s="129">
        <f t="shared" si="378"/>
        <v>0</v>
      </c>
    </row>
    <row r="23834" spans="6:6" ht="18" customHeight="1">
      <c r="F23834" s="129">
        <f t="shared" si="378"/>
        <v>0</v>
      </c>
    </row>
    <row r="23835" spans="6:6" ht="18" customHeight="1">
      <c r="F23835" s="129">
        <f t="shared" si="378"/>
        <v>0</v>
      </c>
    </row>
    <row r="23836" spans="6:6" ht="18" customHeight="1">
      <c r="F23836" s="129">
        <f t="shared" si="378"/>
        <v>0</v>
      </c>
    </row>
    <row r="23837" spans="6:6" ht="18" customHeight="1">
      <c r="F23837" s="129">
        <f t="shared" si="378"/>
        <v>0</v>
      </c>
    </row>
    <row r="23838" spans="6:6" ht="18" customHeight="1">
      <c r="F23838" s="129">
        <f t="shared" si="378"/>
        <v>0</v>
      </c>
    </row>
    <row r="23839" spans="6:6" ht="18" customHeight="1">
      <c r="F23839" s="129">
        <f t="shared" si="378"/>
        <v>0</v>
      </c>
    </row>
    <row r="23840" spans="6:6" ht="18" customHeight="1">
      <c r="F23840" s="129">
        <f t="shared" si="378"/>
        <v>0</v>
      </c>
    </row>
    <row r="23841" spans="6:6" ht="18" customHeight="1">
      <c r="F23841" s="129">
        <f t="shared" si="378"/>
        <v>0</v>
      </c>
    </row>
    <row r="23842" spans="6:6" ht="18" customHeight="1">
      <c r="F23842" s="129">
        <f t="shared" si="378"/>
        <v>0</v>
      </c>
    </row>
    <row r="23843" spans="6:6" ht="18" customHeight="1">
      <c r="F23843" s="129">
        <f t="shared" si="378"/>
        <v>0</v>
      </c>
    </row>
    <row r="23844" spans="6:6" ht="18" customHeight="1">
      <c r="F23844" s="129">
        <f t="shared" si="378"/>
        <v>0</v>
      </c>
    </row>
    <row r="23845" spans="6:6" ht="18" customHeight="1">
      <c r="F23845" s="129">
        <f t="shared" si="378"/>
        <v>0</v>
      </c>
    </row>
    <row r="23846" spans="6:6" ht="18" customHeight="1">
      <c r="F23846" s="129">
        <f t="shared" si="378"/>
        <v>0</v>
      </c>
    </row>
    <row r="23847" spans="6:6" ht="18" customHeight="1">
      <c r="F23847" s="129">
        <f t="shared" si="378"/>
        <v>0</v>
      </c>
    </row>
    <row r="23848" spans="6:6" ht="18" customHeight="1">
      <c r="F23848" s="129">
        <f t="shared" si="378"/>
        <v>0</v>
      </c>
    </row>
    <row r="23849" spans="6:6" ht="18" customHeight="1">
      <c r="F23849" s="129">
        <f t="shared" si="378"/>
        <v>0</v>
      </c>
    </row>
    <row r="23850" spans="6:6" ht="18" customHeight="1">
      <c r="F23850" s="129">
        <f t="shared" si="378"/>
        <v>0</v>
      </c>
    </row>
    <row r="23851" spans="6:6" ht="18" customHeight="1">
      <c r="F23851" s="129">
        <f t="shared" si="378"/>
        <v>0</v>
      </c>
    </row>
    <row r="23852" spans="6:6" ht="18" customHeight="1">
      <c r="F23852" s="129">
        <f t="shared" si="378"/>
        <v>0</v>
      </c>
    </row>
    <row r="23853" spans="6:6" ht="18" customHeight="1">
      <c r="F23853" s="129">
        <f t="shared" si="378"/>
        <v>0</v>
      </c>
    </row>
    <row r="23854" spans="6:6" ht="18" customHeight="1">
      <c r="F23854" s="129">
        <f t="shared" si="378"/>
        <v>0</v>
      </c>
    </row>
    <row r="23855" spans="6:6" ht="18" customHeight="1">
      <c r="F23855" s="129">
        <f t="shared" si="378"/>
        <v>0</v>
      </c>
    </row>
    <row r="23856" spans="6:6" ht="18" customHeight="1">
      <c r="F23856" s="129">
        <f t="shared" si="378"/>
        <v>0</v>
      </c>
    </row>
    <row r="23857" spans="6:6" ht="18" customHeight="1">
      <c r="F23857" s="129">
        <f t="shared" si="378"/>
        <v>0</v>
      </c>
    </row>
    <row r="23858" spans="6:6" ht="18" customHeight="1">
      <c r="F23858" s="129">
        <f t="shared" ref="F23858:F23921" si="379">E23858*D23858</f>
        <v>0</v>
      </c>
    </row>
    <row r="23859" spans="6:6" ht="18" customHeight="1">
      <c r="F23859" s="129">
        <f t="shared" si="379"/>
        <v>0</v>
      </c>
    </row>
    <row r="23860" spans="6:6" ht="18" customHeight="1">
      <c r="F23860" s="129">
        <f t="shared" si="379"/>
        <v>0</v>
      </c>
    </row>
    <row r="23861" spans="6:6" ht="18" customHeight="1">
      <c r="F23861" s="129">
        <f t="shared" si="379"/>
        <v>0</v>
      </c>
    </row>
    <row r="23862" spans="6:6" ht="18" customHeight="1">
      <c r="F23862" s="129">
        <f t="shared" si="379"/>
        <v>0</v>
      </c>
    </row>
    <row r="23863" spans="6:6" ht="18" customHeight="1">
      <c r="F23863" s="129">
        <f t="shared" si="379"/>
        <v>0</v>
      </c>
    </row>
    <row r="23864" spans="6:6" ht="18" customHeight="1">
      <c r="F23864" s="129">
        <f t="shared" si="379"/>
        <v>0</v>
      </c>
    </row>
    <row r="23865" spans="6:6" ht="18" customHeight="1">
      <c r="F23865" s="129">
        <f t="shared" si="379"/>
        <v>0</v>
      </c>
    </row>
    <row r="23866" spans="6:6" ht="18" customHeight="1">
      <c r="F23866" s="129">
        <f t="shared" si="379"/>
        <v>0</v>
      </c>
    </row>
    <row r="23867" spans="6:6" ht="18" customHeight="1">
      <c r="F23867" s="129">
        <f t="shared" si="379"/>
        <v>0</v>
      </c>
    </row>
    <row r="23868" spans="6:6" ht="18" customHeight="1">
      <c r="F23868" s="129">
        <f t="shared" si="379"/>
        <v>0</v>
      </c>
    </row>
    <row r="23869" spans="6:6" ht="18" customHeight="1">
      <c r="F23869" s="129">
        <f t="shared" si="379"/>
        <v>0</v>
      </c>
    </row>
    <row r="23870" spans="6:6" ht="18" customHeight="1">
      <c r="F23870" s="129">
        <f t="shared" si="379"/>
        <v>0</v>
      </c>
    </row>
    <row r="23871" spans="6:6" ht="18" customHeight="1">
      <c r="F23871" s="129">
        <f t="shared" si="379"/>
        <v>0</v>
      </c>
    </row>
    <row r="23872" spans="6:6" ht="18" customHeight="1">
      <c r="F23872" s="129">
        <f t="shared" si="379"/>
        <v>0</v>
      </c>
    </row>
    <row r="23873" spans="6:6" ht="18" customHeight="1">
      <c r="F23873" s="129">
        <f t="shared" si="379"/>
        <v>0</v>
      </c>
    </row>
    <row r="23874" spans="6:6" ht="18" customHeight="1">
      <c r="F23874" s="129">
        <f t="shared" si="379"/>
        <v>0</v>
      </c>
    </row>
    <row r="23875" spans="6:6" ht="18" customHeight="1">
      <c r="F23875" s="129">
        <f t="shared" si="379"/>
        <v>0</v>
      </c>
    </row>
    <row r="23876" spans="6:6" ht="18" customHeight="1">
      <c r="F23876" s="129">
        <f t="shared" si="379"/>
        <v>0</v>
      </c>
    </row>
    <row r="23877" spans="6:6" ht="18" customHeight="1">
      <c r="F23877" s="129">
        <f t="shared" si="379"/>
        <v>0</v>
      </c>
    </row>
    <row r="23878" spans="6:6" ht="18" customHeight="1">
      <c r="F23878" s="129">
        <f t="shared" si="379"/>
        <v>0</v>
      </c>
    </row>
    <row r="23879" spans="6:6" ht="18" customHeight="1">
      <c r="F23879" s="129">
        <f t="shared" si="379"/>
        <v>0</v>
      </c>
    </row>
    <row r="23880" spans="6:6" ht="18" customHeight="1">
      <c r="F23880" s="129">
        <f t="shared" si="379"/>
        <v>0</v>
      </c>
    </row>
    <row r="23881" spans="6:6" ht="18" customHeight="1">
      <c r="F23881" s="129">
        <f t="shared" si="379"/>
        <v>0</v>
      </c>
    </row>
    <row r="23882" spans="6:6" ht="18" customHeight="1">
      <c r="F23882" s="129">
        <f t="shared" si="379"/>
        <v>0</v>
      </c>
    </row>
    <row r="23883" spans="6:6" ht="18" customHeight="1">
      <c r="F23883" s="129">
        <f t="shared" si="379"/>
        <v>0</v>
      </c>
    </row>
    <row r="23884" spans="6:6" ht="18" customHeight="1">
      <c r="F23884" s="129">
        <f t="shared" si="379"/>
        <v>0</v>
      </c>
    </row>
    <row r="23885" spans="6:6" ht="18" customHeight="1">
      <c r="F23885" s="129">
        <f t="shared" si="379"/>
        <v>0</v>
      </c>
    </row>
    <row r="23886" spans="6:6" ht="18" customHeight="1">
      <c r="F23886" s="129">
        <f t="shared" si="379"/>
        <v>0</v>
      </c>
    </row>
    <row r="23887" spans="6:6" ht="18" customHeight="1">
      <c r="F23887" s="129">
        <f t="shared" si="379"/>
        <v>0</v>
      </c>
    </row>
    <row r="23888" spans="6:6" ht="18" customHeight="1">
      <c r="F23888" s="129">
        <f t="shared" si="379"/>
        <v>0</v>
      </c>
    </row>
    <row r="23889" spans="6:6" ht="18" customHeight="1">
      <c r="F23889" s="129">
        <f t="shared" si="379"/>
        <v>0</v>
      </c>
    </row>
    <row r="23890" spans="6:6" ht="18" customHeight="1">
      <c r="F23890" s="129">
        <f t="shared" si="379"/>
        <v>0</v>
      </c>
    </row>
    <row r="23891" spans="6:6" ht="18" customHeight="1">
      <c r="F23891" s="129">
        <f t="shared" si="379"/>
        <v>0</v>
      </c>
    </row>
    <row r="23892" spans="6:6" ht="18" customHeight="1">
      <c r="F23892" s="129">
        <f t="shared" si="379"/>
        <v>0</v>
      </c>
    </row>
    <row r="23893" spans="6:6" ht="18" customHeight="1">
      <c r="F23893" s="129">
        <f t="shared" si="379"/>
        <v>0</v>
      </c>
    </row>
    <row r="23894" spans="6:6" ht="18" customHeight="1">
      <c r="F23894" s="129">
        <f t="shared" si="379"/>
        <v>0</v>
      </c>
    </row>
    <row r="23895" spans="6:6" ht="18" customHeight="1">
      <c r="F23895" s="129">
        <f t="shared" si="379"/>
        <v>0</v>
      </c>
    </row>
    <row r="23896" spans="6:6" ht="18" customHeight="1">
      <c r="F23896" s="129">
        <f t="shared" si="379"/>
        <v>0</v>
      </c>
    </row>
    <row r="23897" spans="6:6" ht="18" customHeight="1">
      <c r="F23897" s="129">
        <f t="shared" si="379"/>
        <v>0</v>
      </c>
    </row>
    <row r="23898" spans="6:6" ht="18" customHeight="1">
      <c r="F23898" s="129">
        <f t="shared" si="379"/>
        <v>0</v>
      </c>
    </row>
    <row r="23899" spans="6:6" ht="18" customHeight="1">
      <c r="F23899" s="129">
        <f t="shared" si="379"/>
        <v>0</v>
      </c>
    </row>
    <row r="23900" spans="6:6" ht="18" customHeight="1">
      <c r="F23900" s="129">
        <f t="shared" si="379"/>
        <v>0</v>
      </c>
    </row>
    <row r="23901" spans="6:6" ht="18" customHeight="1">
      <c r="F23901" s="129">
        <f t="shared" si="379"/>
        <v>0</v>
      </c>
    </row>
    <row r="23902" spans="6:6" ht="18" customHeight="1">
      <c r="F23902" s="129">
        <f t="shared" si="379"/>
        <v>0</v>
      </c>
    </row>
    <row r="23903" spans="6:6" ht="18" customHeight="1">
      <c r="F23903" s="129">
        <f t="shared" si="379"/>
        <v>0</v>
      </c>
    </row>
    <row r="23904" spans="6:6" ht="18" customHeight="1">
      <c r="F23904" s="129">
        <f t="shared" si="379"/>
        <v>0</v>
      </c>
    </row>
    <row r="23905" spans="6:6" ht="18" customHeight="1">
      <c r="F23905" s="129">
        <f t="shared" si="379"/>
        <v>0</v>
      </c>
    </row>
    <row r="23906" spans="6:6" ht="18" customHeight="1">
      <c r="F23906" s="129">
        <f t="shared" si="379"/>
        <v>0</v>
      </c>
    </row>
    <row r="23907" spans="6:6" ht="18" customHeight="1">
      <c r="F23907" s="129">
        <f t="shared" si="379"/>
        <v>0</v>
      </c>
    </row>
    <row r="23908" spans="6:6" ht="18" customHeight="1">
      <c r="F23908" s="129">
        <f t="shared" si="379"/>
        <v>0</v>
      </c>
    </row>
    <row r="23909" spans="6:6" ht="18" customHeight="1">
      <c r="F23909" s="129">
        <f t="shared" si="379"/>
        <v>0</v>
      </c>
    </row>
    <row r="23910" spans="6:6" ht="18" customHeight="1">
      <c r="F23910" s="129">
        <f t="shared" si="379"/>
        <v>0</v>
      </c>
    </row>
    <row r="23911" spans="6:6" ht="18" customHeight="1">
      <c r="F23911" s="129">
        <f t="shared" si="379"/>
        <v>0</v>
      </c>
    </row>
    <row r="23912" spans="6:6" ht="18" customHeight="1">
      <c r="F23912" s="129">
        <f t="shared" si="379"/>
        <v>0</v>
      </c>
    </row>
    <row r="23913" spans="6:6" ht="18" customHeight="1">
      <c r="F23913" s="129">
        <f t="shared" si="379"/>
        <v>0</v>
      </c>
    </row>
    <row r="23914" spans="6:6" ht="18" customHeight="1">
      <c r="F23914" s="129">
        <f t="shared" si="379"/>
        <v>0</v>
      </c>
    </row>
    <row r="23915" spans="6:6" ht="18" customHeight="1">
      <c r="F23915" s="129">
        <f t="shared" si="379"/>
        <v>0</v>
      </c>
    </row>
    <row r="23916" spans="6:6" ht="18" customHeight="1">
      <c r="F23916" s="129">
        <f t="shared" si="379"/>
        <v>0</v>
      </c>
    </row>
    <row r="23917" spans="6:6" ht="18" customHeight="1">
      <c r="F23917" s="129">
        <f t="shared" si="379"/>
        <v>0</v>
      </c>
    </row>
    <row r="23918" spans="6:6" ht="18" customHeight="1">
      <c r="F23918" s="129">
        <f t="shared" si="379"/>
        <v>0</v>
      </c>
    </row>
    <row r="23919" spans="6:6" ht="18" customHeight="1">
      <c r="F23919" s="129">
        <f t="shared" si="379"/>
        <v>0</v>
      </c>
    </row>
    <row r="23920" spans="6:6" ht="18" customHeight="1">
      <c r="F23920" s="129">
        <f t="shared" si="379"/>
        <v>0</v>
      </c>
    </row>
    <row r="23921" spans="6:6" ht="18" customHeight="1">
      <c r="F23921" s="129">
        <f t="shared" si="379"/>
        <v>0</v>
      </c>
    </row>
    <row r="23922" spans="6:6" ht="18" customHeight="1">
      <c r="F23922" s="129">
        <f t="shared" ref="F23922:F23985" si="380">E23922*D23922</f>
        <v>0</v>
      </c>
    </row>
    <row r="23923" spans="6:6" ht="18" customHeight="1">
      <c r="F23923" s="129">
        <f t="shared" si="380"/>
        <v>0</v>
      </c>
    </row>
    <row r="23924" spans="6:6" ht="18" customHeight="1">
      <c r="F23924" s="129">
        <f t="shared" si="380"/>
        <v>0</v>
      </c>
    </row>
    <row r="23925" spans="6:6" ht="18" customHeight="1">
      <c r="F23925" s="129">
        <f t="shared" si="380"/>
        <v>0</v>
      </c>
    </row>
    <row r="23926" spans="6:6" ht="18" customHeight="1">
      <c r="F23926" s="129">
        <f t="shared" si="380"/>
        <v>0</v>
      </c>
    </row>
    <row r="23927" spans="6:6" ht="18" customHeight="1">
      <c r="F23927" s="129">
        <f t="shared" si="380"/>
        <v>0</v>
      </c>
    </row>
    <row r="23928" spans="6:6" ht="18" customHeight="1">
      <c r="F23928" s="129">
        <f t="shared" si="380"/>
        <v>0</v>
      </c>
    </row>
    <row r="23929" spans="6:6" ht="18" customHeight="1">
      <c r="F23929" s="129">
        <f t="shared" si="380"/>
        <v>0</v>
      </c>
    </row>
    <row r="23930" spans="6:6" ht="18" customHeight="1">
      <c r="F23930" s="129">
        <f t="shared" si="380"/>
        <v>0</v>
      </c>
    </row>
    <row r="23931" spans="6:6" ht="18" customHeight="1">
      <c r="F23931" s="129">
        <f t="shared" si="380"/>
        <v>0</v>
      </c>
    </row>
    <row r="23932" spans="6:6" ht="18" customHeight="1">
      <c r="F23932" s="129">
        <f t="shared" si="380"/>
        <v>0</v>
      </c>
    </row>
    <row r="23933" spans="6:6" ht="18" customHeight="1">
      <c r="F23933" s="129">
        <f t="shared" si="380"/>
        <v>0</v>
      </c>
    </row>
    <row r="23934" spans="6:6" ht="18" customHeight="1">
      <c r="F23934" s="129">
        <f t="shared" si="380"/>
        <v>0</v>
      </c>
    </row>
    <row r="23935" spans="6:6" ht="18" customHeight="1">
      <c r="F23935" s="129">
        <f t="shared" si="380"/>
        <v>0</v>
      </c>
    </row>
    <row r="23936" spans="6:6" ht="18" customHeight="1">
      <c r="F23936" s="129">
        <f t="shared" si="380"/>
        <v>0</v>
      </c>
    </row>
    <row r="23937" spans="6:6" ht="18" customHeight="1">
      <c r="F23937" s="129">
        <f t="shared" si="380"/>
        <v>0</v>
      </c>
    </row>
    <row r="23938" spans="6:6" ht="18" customHeight="1">
      <c r="F23938" s="129">
        <f t="shared" si="380"/>
        <v>0</v>
      </c>
    </row>
    <row r="23939" spans="6:6" ht="18" customHeight="1">
      <c r="F23939" s="129">
        <f t="shared" si="380"/>
        <v>0</v>
      </c>
    </row>
    <row r="23940" spans="6:6" ht="18" customHeight="1">
      <c r="F23940" s="129">
        <f t="shared" si="380"/>
        <v>0</v>
      </c>
    </row>
    <row r="23941" spans="6:6" ht="18" customHeight="1">
      <c r="F23941" s="129">
        <f t="shared" si="380"/>
        <v>0</v>
      </c>
    </row>
    <row r="23942" spans="6:6" ht="18" customHeight="1">
      <c r="F23942" s="129">
        <f t="shared" si="380"/>
        <v>0</v>
      </c>
    </row>
    <row r="23943" spans="6:6" ht="18" customHeight="1">
      <c r="F23943" s="129">
        <f t="shared" si="380"/>
        <v>0</v>
      </c>
    </row>
    <row r="23944" spans="6:6" ht="18" customHeight="1">
      <c r="F23944" s="129">
        <f t="shared" si="380"/>
        <v>0</v>
      </c>
    </row>
    <row r="23945" spans="6:6" ht="18" customHeight="1">
      <c r="F23945" s="129">
        <f t="shared" si="380"/>
        <v>0</v>
      </c>
    </row>
    <row r="23946" spans="6:6" ht="18" customHeight="1">
      <c r="F23946" s="129">
        <f t="shared" si="380"/>
        <v>0</v>
      </c>
    </row>
    <row r="23947" spans="6:6" ht="18" customHeight="1">
      <c r="F23947" s="129">
        <f t="shared" si="380"/>
        <v>0</v>
      </c>
    </row>
    <row r="23948" spans="6:6" ht="18" customHeight="1">
      <c r="F23948" s="129">
        <f t="shared" si="380"/>
        <v>0</v>
      </c>
    </row>
    <row r="23949" spans="6:6" ht="18" customHeight="1">
      <c r="F23949" s="129">
        <f t="shared" si="380"/>
        <v>0</v>
      </c>
    </row>
    <row r="23950" spans="6:6" ht="18" customHeight="1">
      <c r="F23950" s="129">
        <f t="shared" si="380"/>
        <v>0</v>
      </c>
    </row>
    <row r="23951" spans="6:6" ht="18" customHeight="1">
      <c r="F23951" s="129">
        <f t="shared" si="380"/>
        <v>0</v>
      </c>
    </row>
    <row r="23952" spans="6:6" ht="18" customHeight="1">
      <c r="F23952" s="129">
        <f t="shared" si="380"/>
        <v>0</v>
      </c>
    </row>
    <row r="23953" spans="6:6" ht="18" customHeight="1">
      <c r="F23953" s="129">
        <f t="shared" si="380"/>
        <v>0</v>
      </c>
    </row>
    <row r="23954" spans="6:6" ht="18" customHeight="1">
      <c r="F23954" s="129">
        <f t="shared" si="380"/>
        <v>0</v>
      </c>
    </row>
    <row r="23955" spans="6:6" ht="18" customHeight="1">
      <c r="F23955" s="129">
        <f t="shared" si="380"/>
        <v>0</v>
      </c>
    </row>
    <row r="23956" spans="6:6" ht="18" customHeight="1">
      <c r="F23956" s="129">
        <f t="shared" si="380"/>
        <v>0</v>
      </c>
    </row>
    <row r="23957" spans="6:6" ht="18" customHeight="1">
      <c r="F23957" s="129">
        <f t="shared" si="380"/>
        <v>0</v>
      </c>
    </row>
    <row r="23958" spans="6:6" ht="18" customHeight="1">
      <c r="F23958" s="129">
        <f t="shared" si="380"/>
        <v>0</v>
      </c>
    </row>
    <row r="23959" spans="6:6" ht="18" customHeight="1">
      <c r="F23959" s="129">
        <f t="shared" si="380"/>
        <v>0</v>
      </c>
    </row>
    <row r="23960" spans="6:6" ht="18" customHeight="1">
      <c r="F23960" s="129">
        <f t="shared" si="380"/>
        <v>0</v>
      </c>
    </row>
    <row r="23961" spans="6:6" ht="18" customHeight="1">
      <c r="F23961" s="129">
        <f t="shared" si="380"/>
        <v>0</v>
      </c>
    </row>
    <row r="23962" spans="6:6" ht="18" customHeight="1">
      <c r="F23962" s="129">
        <f t="shared" si="380"/>
        <v>0</v>
      </c>
    </row>
    <row r="23963" spans="6:6" ht="18" customHeight="1">
      <c r="F23963" s="129">
        <f t="shared" si="380"/>
        <v>0</v>
      </c>
    </row>
    <row r="23964" spans="6:6" ht="18" customHeight="1">
      <c r="F23964" s="129">
        <f t="shared" si="380"/>
        <v>0</v>
      </c>
    </row>
    <row r="23965" spans="6:6" ht="18" customHeight="1">
      <c r="F23965" s="129">
        <f t="shared" si="380"/>
        <v>0</v>
      </c>
    </row>
    <row r="23966" spans="6:6" ht="18" customHeight="1">
      <c r="F23966" s="129">
        <f t="shared" si="380"/>
        <v>0</v>
      </c>
    </row>
    <row r="23967" spans="6:6" ht="18" customHeight="1">
      <c r="F23967" s="129">
        <f t="shared" si="380"/>
        <v>0</v>
      </c>
    </row>
    <row r="23968" spans="6:6" ht="18" customHeight="1">
      <c r="F23968" s="129">
        <f t="shared" si="380"/>
        <v>0</v>
      </c>
    </row>
    <row r="23969" spans="6:6" ht="18" customHeight="1">
      <c r="F23969" s="129">
        <f t="shared" si="380"/>
        <v>0</v>
      </c>
    </row>
    <row r="23970" spans="6:6" ht="18" customHeight="1">
      <c r="F23970" s="129">
        <f t="shared" si="380"/>
        <v>0</v>
      </c>
    </row>
    <row r="23971" spans="6:6" ht="18" customHeight="1">
      <c r="F23971" s="129">
        <f t="shared" si="380"/>
        <v>0</v>
      </c>
    </row>
    <row r="23972" spans="6:6" ht="18" customHeight="1">
      <c r="F23972" s="129">
        <f t="shared" si="380"/>
        <v>0</v>
      </c>
    </row>
    <row r="23973" spans="6:6" ht="18" customHeight="1">
      <c r="F23973" s="129">
        <f t="shared" si="380"/>
        <v>0</v>
      </c>
    </row>
    <row r="23974" spans="6:6" ht="18" customHeight="1">
      <c r="F23974" s="129">
        <f t="shared" si="380"/>
        <v>0</v>
      </c>
    </row>
    <row r="23975" spans="6:6" ht="18" customHeight="1">
      <c r="F23975" s="129">
        <f t="shared" si="380"/>
        <v>0</v>
      </c>
    </row>
    <row r="23976" spans="6:6" ht="18" customHeight="1">
      <c r="F23976" s="129">
        <f t="shared" si="380"/>
        <v>0</v>
      </c>
    </row>
    <row r="23977" spans="6:6" ht="18" customHeight="1">
      <c r="F23977" s="129">
        <f t="shared" si="380"/>
        <v>0</v>
      </c>
    </row>
    <row r="23978" spans="6:6" ht="18" customHeight="1">
      <c r="F23978" s="129">
        <f t="shared" si="380"/>
        <v>0</v>
      </c>
    </row>
    <row r="23979" spans="6:6" ht="18" customHeight="1">
      <c r="F23979" s="129">
        <f t="shared" si="380"/>
        <v>0</v>
      </c>
    </row>
    <row r="23980" spans="6:6" ht="18" customHeight="1">
      <c r="F23980" s="129">
        <f t="shared" si="380"/>
        <v>0</v>
      </c>
    </row>
    <row r="23981" spans="6:6" ht="18" customHeight="1">
      <c r="F23981" s="129">
        <f t="shared" si="380"/>
        <v>0</v>
      </c>
    </row>
    <row r="23982" spans="6:6" ht="18" customHeight="1">
      <c r="F23982" s="129">
        <f t="shared" si="380"/>
        <v>0</v>
      </c>
    </row>
    <row r="23983" spans="6:6" ht="18" customHeight="1">
      <c r="F23983" s="129">
        <f t="shared" si="380"/>
        <v>0</v>
      </c>
    </row>
    <row r="23984" spans="6:6" ht="18" customHeight="1">
      <c r="F23984" s="129">
        <f t="shared" si="380"/>
        <v>0</v>
      </c>
    </row>
    <row r="23985" spans="6:6" ht="18" customHeight="1">
      <c r="F23985" s="129">
        <f t="shared" si="380"/>
        <v>0</v>
      </c>
    </row>
    <row r="23986" spans="6:6" ht="18" customHeight="1">
      <c r="F23986" s="129">
        <f t="shared" ref="F23986:F24049" si="381">E23986*D23986</f>
        <v>0</v>
      </c>
    </row>
    <row r="23987" spans="6:6" ht="18" customHeight="1">
      <c r="F23987" s="129">
        <f t="shared" si="381"/>
        <v>0</v>
      </c>
    </row>
    <row r="23988" spans="6:6" ht="18" customHeight="1">
      <c r="F23988" s="129">
        <f t="shared" si="381"/>
        <v>0</v>
      </c>
    </row>
    <row r="23989" spans="6:6" ht="18" customHeight="1">
      <c r="F23989" s="129">
        <f t="shared" si="381"/>
        <v>0</v>
      </c>
    </row>
    <row r="23990" spans="6:6" ht="18" customHeight="1">
      <c r="F23990" s="129">
        <f t="shared" si="381"/>
        <v>0</v>
      </c>
    </row>
    <row r="23991" spans="6:6" ht="18" customHeight="1">
      <c r="F23991" s="129">
        <f t="shared" si="381"/>
        <v>0</v>
      </c>
    </row>
    <row r="23992" spans="6:6" ht="18" customHeight="1">
      <c r="F23992" s="129">
        <f t="shared" si="381"/>
        <v>0</v>
      </c>
    </row>
    <row r="23993" spans="6:6" ht="18" customHeight="1">
      <c r="F23993" s="129">
        <f t="shared" si="381"/>
        <v>0</v>
      </c>
    </row>
    <row r="23994" spans="6:6" ht="18" customHeight="1">
      <c r="F23994" s="129">
        <f t="shared" si="381"/>
        <v>0</v>
      </c>
    </row>
    <row r="23995" spans="6:6" ht="18" customHeight="1">
      <c r="F23995" s="129">
        <f t="shared" si="381"/>
        <v>0</v>
      </c>
    </row>
    <row r="23996" spans="6:6" ht="18" customHeight="1">
      <c r="F23996" s="129">
        <f t="shared" si="381"/>
        <v>0</v>
      </c>
    </row>
    <row r="23997" spans="6:6" ht="18" customHeight="1">
      <c r="F23997" s="129">
        <f t="shared" si="381"/>
        <v>0</v>
      </c>
    </row>
    <row r="23998" spans="6:6" ht="18" customHeight="1">
      <c r="F23998" s="129">
        <f t="shared" si="381"/>
        <v>0</v>
      </c>
    </row>
    <row r="23999" spans="6:6" ht="18" customHeight="1">
      <c r="F23999" s="129">
        <f t="shared" si="381"/>
        <v>0</v>
      </c>
    </row>
    <row r="24000" spans="6:6" ht="18" customHeight="1">
      <c r="F24000" s="129">
        <f t="shared" si="381"/>
        <v>0</v>
      </c>
    </row>
    <row r="24001" spans="6:6" ht="18" customHeight="1">
      <c r="F24001" s="129">
        <f t="shared" si="381"/>
        <v>0</v>
      </c>
    </row>
    <row r="24002" spans="6:6" ht="18" customHeight="1">
      <c r="F24002" s="129">
        <f t="shared" si="381"/>
        <v>0</v>
      </c>
    </row>
    <row r="24003" spans="6:6" ht="18" customHeight="1">
      <c r="F24003" s="129">
        <f t="shared" si="381"/>
        <v>0</v>
      </c>
    </row>
    <row r="24004" spans="6:6" ht="18" customHeight="1">
      <c r="F24004" s="129">
        <f t="shared" si="381"/>
        <v>0</v>
      </c>
    </row>
    <row r="24005" spans="6:6" ht="18" customHeight="1">
      <c r="F24005" s="129">
        <f t="shared" si="381"/>
        <v>0</v>
      </c>
    </row>
    <row r="24006" spans="6:6" ht="18" customHeight="1">
      <c r="F24006" s="129">
        <f t="shared" si="381"/>
        <v>0</v>
      </c>
    </row>
    <row r="24007" spans="6:6" ht="18" customHeight="1">
      <c r="F24007" s="129">
        <f t="shared" si="381"/>
        <v>0</v>
      </c>
    </row>
    <row r="24008" spans="6:6" ht="18" customHeight="1">
      <c r="F24008" s="129">
        <f t="shared" si="381"/>
        <v>0</v>
      </c>
    </row>
    <row r="24009" spans="6:6" ht="18" customHeight="1">
      <c r="F24009" s="129">
        <f t="shared" si="381"/>
        <v>0</v>
      </c>
    </row>
    <row r="24010" spans="6:6" ht="18" customHeight="1">
      <c r="F24010" s="129">
        <f t="shared" si="381"/>
        <v>0</v>
      </c>
    </row>
    <row r="24011" spans="6:6" ht="18" customHeight="1">
      <c r="F24011" s="129">
        <f t="shared" si="381"/>
        <v>0</v>
      </c>
    </row>
    <row r="24012" spans="6:6" ht="18" customHeight="1">
      <c r="F24012" s="129">
        <f t="shared" si="381"/>
        <v>0</v>
      </c>
    </row>
    <row r="24013" spans="6:6" ht="18" customHeight="1">
      <c r="F24013" s="129">
        <f t="shared" si="381"/>
        <v>0</v>
      </c>
    </row>
    <row r="24014" spans="6:6" ht="18" customHeight="1">
      <c r="F24014" s="129">
        <f t="shared" si="381"/>
        <v>0</v>
      </c>
    </row>
    <row r="24015" spans="6:6" ht="18" customHeight="1">
      <c r="F24015" s="129">
        <f t="shared" si="381"/>
        <v>0</v>
      </c>
    </row>
    <row r="24016" spans="6:6" ht="18" customHeight="1">
      <c r="F24016" s="129">
        <f t="shared" si="381"/>
        <v>0</v>
      </c>
    </row>
    <row r="24017" spans="6:6" ht="18" customHeight="1">
      <c r="F24017" s="129">
        <f t="shared" si="381"/>
        <v>0</v>
      </c>
    </row>
    <row r="24018" spans="6:6" ht="18" customHeight="1">
      <c r="F24018" s="129">
        <f t="shared" si="381"/>
        <v>0</v>
      </c>
    </row>
    <row r="24019" spans="6:6" ht="18" customHeight="1">
      <c r="F24019" s="129">
        <f t="shared" si="381"/>
        <v>0</v>
      </c>
    </row>
    <row r="24020" spans="6:6" ht="18" customHeight="1">
      <c r="F24020" s="129">
        <f t="shared" si="381"/>
        <v>0</v>
      </c>
    </row>
    <row r="24021" spans="6:6" ht="18" customHeight="1">
      <c r="F24021" s="129">
        <f t="shared" si="381"/>
        <v>0</v>
      </c>
    </row>
    <row r="24022" spans="6:6" ht="18" customHeight="1">
      <c r="F24022" s="129">
        <f t="shared" si="381"/>
        <v>0</v>
      </c>
    </row>
    <row r="24023" spans="6:6" ht="18" customHeight="1">
      <c r="F24023" s="129">
        <f t="shared" si="381"/>
        <v>0</v>
      </c>
    </row>
    <row r="24024" spans="6:6" ht="18" customHeight="1">
      <c r="F24024" s="129">
        <f t="shared" si="381"/>
        <v>0</v>
      </c>
    </row>
    <row r="24025" spans="6:6" ht="18" customHeight="1">
      <c r="F24025" s="129">
        <f t="shared" si="381"/>
        <v>0</v>
      </c>
    </row>
    <row r="24026" spans="6:6" ht="18" customHeight="1">
      <c r="F24026" s="129">
        <f t="shared" si="381"/>
        <v>0</v>
      </c>
    </row>
    <row r="24027" spans="6:6" ht="18" customHeight="1">
      <c r="F24027" s="129">
        <f t="shared" si="381"/>
        <v>0</v>
      </c>
    </row>
    <row r="24028" spans="6:6" ht="18" customHeight="1">
      <c r="F24028" s="129">
        <f t="shared" si="381"/>
        <v>0</v>
      </c>
    </row>
    <row r="24029" spans="6:6" ht="18" customHeight="1">
      <c r="F24029" s="129">
        <f t="shared" si="381"/>
        <v>0</v>
      </c>
    </row>
    <row r="24030" spans="6:6" ht="18" customHeight="1">
      <c r="F24030" s="129">
        <f t="shared" si="381"/>
        <v>0</v>
      </c>
    </row>
    <row r="24031" spans="6:6" ht="18" customHeight="1">
      <c r="F24031" s="129">
        <f t="shared" si="381"/>
        <v>0</v>
      </c>
    </row>
    <row r="24032" spans="6:6" ht="18" customHeight="1">
      <c r="F24032" s="129">
        <f t="shared" si="381"/>
        <v>0</v>
      </c>
    </row>
    <row r="24033" spans="6:6" ht="18" customHeight="1">
      <c r="F24033" s="129">
        <f t="shared" si="381"/>
        <v>0</v>
      </c>
    </row>
    <row r="24034" spans="6:6" ht="18" customHeight="1">
      <c r="F24034" s="129">
        <f t="shared" si="381"/>
        <v>0</v>
      </c>
    </row>
    <row r="24035" spans="6:6" ht="18" customHeight="1">
      <c r="F24035" s="129">
        <f t="shared" si="381"/>
        <v>0</v>
      </c>
    </row>
    <row r="24036" spans="6:6" ht="18" customHeight="1">
      <c r="F24036" s="129">
        <f t="shared" si="381"/>
        <v>0</v>
      </c>
    </row>
    <row r="24037" spans="6:6" ht="18" customHeight="1">
      <c r="F24037" s="129">
        <f t="shared" si="381"/>
        <v>0</v>
      </c>
    </row>
    <row r="24038" spans="6:6" ht="18" customHeight="1">
      <c r="F24038" s="129">
        <f t="shared" si="381"/>
        <v>0</v>
      </c>
    </row>
    <row r="24039" spans="6:6" ht="18" customHeight="1">
      <c r="F24039" s="129">
        <f t="shared" si="381"/>
        <v>0</v>
      </c>
    </row>
    <row r="24040" spans="6:6" ht="18" customHeight="1">
      <c r="F24040" s="129">
        <f t="shared" si="381"/>
        <v>0</v>
      </c>
    </row>
    <row r="24041" spans="6:6" ht="18" customHeight="1">
      <c r="F24041" s="129">
        <f t="shared" si="381"/>
        <v>0</v>
      </c>
    </row>
    <row r="24042" spans="6:6" ht="18" customHeight="1">
      <c r="F24042" s="129">
        <f t="shared" si="381"/>
        <v>0</v>
      </c>
    </row>
    <row r="24043" spans="6:6" ht="18" customHeight="1">
      <c r="F24043" s="129">
        <f t="shared" si="381"/>
        <v>0</v>
      </c>
    </row>
    <row r="24044" spans="6:6" ht="18" customHeight="1">
      <c r="F24044" s="129">
        <f t="shared" si="381"/>
        <v>0</v>
      </c>
    </row>
    <row r="24045" spans="6:6" ht="18" customHeight="1">
      <c r="F24045" s="129">
        <f t="shared" si="381"/>
        <v>0</v>
      </c>
    </row>
    <row r="24046" spans="6:6" ht="18" customHeight="1">
      <c r="F24046" s="129">
        <f t="shared" si="381"/>
        <v>0</v>
      </c>
    </row>
    <row r="24047" spans="6:6" ht="18" customHeight="1">
      <c r="F24047" s="129">
        <f t="shared" si="381"/>
        <v>0</v>
      </c>
    </row>
    <row r="24048" spans="6:6" ht="18" customHeight="1">
      <c r="F24048" s="129">
        <f t="shared" si="381"/>
        <v>0</v>
      </c>
    </row>
    <row r="24049" spans="6:6" ht="18" customHeight="1">
      <c r="F24049" s="129">
        <f t="shared" si="381"/>
        <v>0</v>
      </c>
    </row>
    <row r="24050" spans="6:6" ht="18" customHeight="1">
      <c r="F24050" s="129">
        <f t="shared" ref="F24050:F24113" si="382">E24050*D24050</f>
        <v>0</v>
      </c>
    </row>
    <row r="24051" spans="6:6" ht="18" customHeight="1">
      <c r="F24051" s="129">
        <f t="shared" si="382"/>
        <v>0</v>
      </c>
    </row>
    <row r="24052" spans="6:6" ht="18" customHeight="1">
      <c r="F24052" s="129">
        <f t="shared" si="382"/>
        <v>0</v>
      </c>
    </row>
    <row r="24053" spans="6:6" ht="18" customHeight="1">
      <c r="F24053" s="129">
        <f t="shared" si="382"/>
        <v>0</v>
      </c>
    </row>
    <row r="24054" spans="6:6" ht="18" customHeight="1">
      <c r="F24054" s="129">
        <f t="shared" si="382"/>
        <v>0</v>
      </c>
    </row>
    <row r="24055" spans="6:6" ht="18" customHeight="1">
      <c r="F24055" s="129">
        <f t="shared" si="382"/>
        <v>0</v>
      </c>
    </row>
    <row r="24056" spans="6:6" ht="18" customHeight="1">
      <c r="F24056" s="129">
        <f t="shared" si="382"/>
        <v>0</v>
      </c>
    </row>
    <row r="24057" spans="6:6" ht="18" customHeight="1">
      <c r="F24057" s="129">
        <f t="shared" si="382"/>
        <v>0</v>
      </c>
    </row>
    <row r="24058" spans="6:6" ht="18" customHeight="1">
      <c r="F24058" s="129">
        <f t="shared" si="382"/>
        <v>0</v>
      </c>
    </row>
    <row r="24059" spans="6:6" ht="18" customHeight="1">
      <c r="F24059" s="129">
        <f t="shared" si="382"/>
        <v>0</v>
      </c>
    </row>
    <row r="24060" spans="6:6" ht="18" customHeight="1">
      <c r="F24060" s="129">
        <f t="shared" si="382"/>
        <v>0</v>
      </c>
    </row>
    <row r="24061" spans="6:6" ht="18" customHeight="1">
      <c r="F24061" s="129">
        <f t="shared" si="382"/>
        <v>0</v>
      </c>
    </row>
    <row r="24062" spans="6:6" ht="18" customHeight="1">
      <c r="F24062" s="129">
        <f t="shared" si="382"/>
        <v>0</v>
      </c>
    </row>
    <row r="24063" spans="6:6" ht="18" customHeight="1">
      <c r="F24063" s="129">
        <f t="shared" si="382"/>
        <v>0</v>
      </c>
    </row>
    <row r="24064" spans="6:6" ht="18" customHeight="1">
      <c r="F24064" s="129">
        <f t="shared" si="382"/>
        <v>0</v>
      </c>
    </row>
    <row r="24065" spans="6:6" ht="18" customHeight="1">
      <c r="F24065" s="129">
        <f t="shared" si="382"/>
        <v>0</v>
      </c>
    </row>
    <row r="24066" spans="6:6" ht="18" customHeight="1">
      <c r="F24066" s="129">
        <f t="shared" si="382"/>
        <v>0</v>
      </c>
    </row>
    <row r="24067" spans="6:6" ht="18" customHeight="1">
      <c r="F24067" s="129">
        <f t="shared" si="382"/>
        <v>0</v>
      </c>
    </row>
    <row r="24068" spans="6:6" ht="18" customHeight="1">
      <c r="F24068" s="129">
        <f t="shared" si="382"/>
        <v>0</v>
      </c>
    </row>
    <row r="24069" spans="6:6" ht="18" customHeight="1">
      <c r="F24069" s="129">
        <f t="shared" si="382"/>
        <v>0</v>
      </c>
    </row>
    <row r="24070" spans="6:6" ht="18" customHeight="1">
      <c r="F24070" s="129">
        <f t="shared" si="382"/>
        <v>0</v>
      </c>
    </row>
    <row r="24071" spans="6:6" ht="18" customHeight="1">
      <c r="F24071" s="129">
        <f t="shared" si="382"/>
        <v>0</v>
      </c>
    </row>
    <row r="24072" spans="6:6" ht="18" customHeight="1">
      <c r="F24072" s="129">
        <f t="shared" si="382"/>
        <v>0</v>
      </c>
    </row>
    <row r="24073" spans="6:6" ht="18" customHeight="1">
      <c r="F24073" s="129">
        <f t="shared" si="382"/>
        <v>0</v>
      </c>
    </row>
    <row r="24074" spans="6:6" ht="18" customHeight="1">
      <c r="F24074" s="129">
        <f t="shared" si="382"/>
        <v>0</v>
      </c>
    </row>
    <row r="24075" spans="6:6" ht="18" customHeight="1">
      <c r="F24075" s="129">
        <f t="shared" si="382"/>
        <v>0</v>
      </c>
    </row>
    <row r="24076" spans="6:6" ht="18" customHeight="1">
      <c r="F24076" s="129">
        <f t="shared" si="382"/>
        <v>0</v>
      </c>
    </row>
    <row r="24077" spans="6:6" ht="18" customHeight="1">
      <c r="F24077" s="129">
        <f t="shared" si="382"/>
        <v>0</v>
      </c>
    </row>
    <row r="24078" spans="6:6" ht="18" customHeight="1">
      <c r="F24078" s="129">
        <f t="shared" si="382"/>
        <v>0</v>
      </c>
    </row>
    <row r="24079" spans="6:6" ht="18" customHeight="1">
      <c r="F24079" s="129">
        <f t="shared" si="382"/>
        <v>0</v>
      </c>
    </row>
    <row r="24080" spans="6:6" ht="18" customHeight="1">
      <c r="F24080" s="129">
        <f t="shared" si="382"/>
        <v>0</v>
      </c>
    </row>
    <row r="24081" spans="6:6" ht="18" customHeight="1">
      <c r="F24081" s="129">
        <f t="shared" si="382"/>
        <v>0</v>
      </c>
    </row>
    <row r="24082" spans="6:6" ht="18" customHeight="1">
      <c r="F24082" s="129">
        <f t="shared" si="382"/>
        <v>0</v>
      </c>
    </row>
    <row r="24083" spans="6:6" ht="18" customHeight="1">
      <c r="F24083" s="129">
        <f t="shared" si="382"/>
        <v>0</v>
      </c>
    </row>
    <row r="24084" spans="6:6" ht="18" customHeight="1">
      <c r="F24084" s="129">
        <f t="shared" si="382"/>
        <v>0</v>
      </c>
    </row>
    <row r="24085" spans="6:6" ht="18" customHeight="1">
      <c r="F24085" s="129">
        <f t="shared" si="382"/>
        <v>0</v>
      </c>
    </row>
    <row r="24086" spans="6:6" ht="18" customHeight="1">
      <c r="F24086" s="129">
        <f t="shared" si="382"/>
        <v>0</v>
      </c>
    </row>
    <row r="24087" spans="6:6" ht="18" customHeight="1">
      <c r="F24087" s="129">
        <f t="shared" si="382"/>
        <v>0</v>
      </c>
    </row>
    <row r="24088" spans="6:6" ht="18" customHeight="1">
      <c r="F24088" s="129">
        <f t="shared" si="382"/>
        <v>0</v>
      </c>
    </row>
    <row r="24089" spans="6:6" ht="18" customHeight="1">
      <c r="F24089" s="129">
        <f t="shared" si="382"/>
        <v>0</v>
      </c>
    </row>
    <row r="24090" spans="6:6" ht="18" customHeight="1">
      <c r="F24090" s="129">
        <f t="shared" si="382"/>
        <v>0</v>
      </c>
    </row>
    <row r="24091" spans="6:6" ht="18" customHeight="1">
      <c r="F24091" s="129">
        <f t="shared" si="382"/>
        <v>0</v>
      </c>
    </row>
    <row r="24092" spans="6:6" ht="18" customHeight="1">
      <c r="F24092" s="129">
        <f t="shared" si="382"/>
        <v>0</v>
      </c>
    </row>
    <row r="24093" spans="6:6" ht="18" customHeight="1">
      <c r="F24093" s="129">
        <f t="shared" si="382"/>
        <v>0</v>
      </c>
    </row>
    <row r="24094" spans="6:6" ht="18" customHeight="1">
      <c r="F24094" s="129">
        <f t="shared" si="382"/>
        <v>0</v>
      </c>
    </row>
    <row r="24095" spans="6:6" ht="18" customHeight="1">
      <c r="F24095" s="129">
        <f t="shared" si="382"/>
        <v>0</v>
      </c>
    </row>
    <row r="24096" spans="6:6" ht="18" customHeight="1">
      <c r="F24096" s="129">
        <f t="shared" si="382"/>
        <v>0</v>
      </c>
    </row>
    <row r="24097" spans="6:6" ht="18" customHeight="1">
      <c r="F24097" s="129">
        <f t="shared" si="382"/>
        <v>0</v>
      </c>
    </row>
    <row r="24098" spans="6:6" ht="18" customHeight="1">
      <c r="F24098" s="129">
        <f t="shared" si="382"/>
        <v>0</v>
      </c>
    </row>
    <row r="24099" spans="6:6" ht="18" customHeight="1">
      <c r="F24099" s="129">
        <f t="shared" si="382"/>
        <v>0</v>
      </c>
    </row>
    <row r="24100" spans="6:6" ht="18" customHeight="1">
      <c r="F24100" s="129">
        <f t="shared" si="382"/>
        <v>0</v>
      </c>
    </row>
    <row r="24101" spans="6:6" ht="18" customHeight="1">
      <c r="F24101" s="129">
        <f t="shared" si="382"/>
        <v>0</v>
      </c>
    </row>
    <row r="24102" spans="6:6" ht="18" customHeight="1">
      <c r="F24102" s="129">
        <f t="shared" si="382"/>
        <v>0</v>
      </c>
    </row>
    <row r="24103" spans="6:6" ht="18" customHeight="1">
      <c r="F24103" s="129">
        <f t="shared" si="382"/>
        <v>0</v>
      </c>
    </row>
    <row r="24104" spans="6:6" ht="18" customHeight="1">
      <c r="F24104" s="129">
        <f t="shared" si="382"/>
        <v>0</v>
      </c>
    </row>
    <row r="24105" spans="6:6" ht="18" customHeight="1">
      <c r="F24105" s="129">
        <f t="shared" si="382"/>
        <v>0</v>
      </c>
    </row>
    <row r="24106" spans="6:6" ht="18" customHeight="1">
      <c r="F24106" s="129">
        <f t="shared" si="382"/>
        <v>0</v>
      </c>
    </row>
    <row r="24107" spans="6:6" ht="18" customHeight="1">
      <c r="F24107" s="129">
        <f t="shared" si="382"/>
        <v>0</v>
      </c>
    </row>
    <row r="24108" spans="6:6" ht="18" customHeight="1">
      <c r="F24108" s="129">
        <f t="shared" si="382"/>
        <v>0</v>
      </c>
    </row>
    <row r="24109" spans="6:6" ht="18" customHeight="1">
      <c r="F24109" s="129">
        <f t="shared" si="382"/>
        <v>0</v>
      </c>
    </row>
    <row r="24110" spans="6:6" ht="18" customHeight="1">
      <c r="F24110" s="129">
        <f t="shared" si="382"/>
        <v>0</v>
      </c>
    </row>
    <row r="24111" spans="6:6" ht="18" customHeight="1">
      <c r="F24111" s="129">
        <f t="shared" si="382"/>
        <v>0</v>
      </c>
    </row>
    <row r="24112" spans="6:6" ht="18" customHeight="1">
      <c r="F24112" s="129">
        <f t="shared" si="382"/>
        <v>0</v>
      </c>
    </row>
    <row r="24113" spans="6:6" ht="18" customHeight="1">
      <c r="F24113" s="129">
        <f t="shared" si="382"/>
        <v>0</v>
      </c>
    </row>
    <row r="24114" spans="6:6" ht="18" customHeight="1">
      <c r="F24114" s="129">
        <f t="shared" ref="F24114:F24177" si="383">E24114*D24114</f>
        <v>0</v>
      </c>
    </row>
    <row r="24115" spans="6:6" ht="18" customHeight="1">
      <c r="F24115" s="129">
        <f t="shared" si="383"/>
        <v>0</v>
      </c>
    </row>
    <row r="24116" spans="6:6" ht="18" customHeight="1">
      <c r="F24116" s="129">
        <f t="shared" si="383"/>
        <v>0</v>
      </c>
    </row>
    <row r="24117" spans="6:6" ht="18" customHeight="1">
      <c r="F24117" s="129">
        <f t="shared" si="383"/>
        <v>0</v>
      </c>
    </row>
    <row r="24118" spans="6:6" ht="18" customHeight="1">
      <c r="F24118" s="129">
        <f t="shared" si="383"/>
        <v>0</v>
      </c>
    </row>
    <row r="24119" spans="6:6" ht="18" customHeight="1">
      <c r="F24119" s="129">
        <f t="shared" si="383"/>
        <v>0</v>
      </c>
    </row>
    <row r="24120" spans="6:6" ht="18" customHeight="1">
      <c r="F24120" s="129">
        <f t="shared" si="383"/>
        <v>0</v>
      </c>
    </row>
    <row r="24121" spans="6:6" ht="18" customHeight="1">
      <c r="F24121" s="129">
        <f t="shared" si="383"/>
        <v>0</v>
      </c>
    </row>
    <row r="24122" spans="6:6" ht="18" customHeight="1">
      <c r="F24122" s="129">
        <f t="shared" si="383"/>
        <v>0</v>
      </c>
    </row>
    <row r="24123" spans="6:6" ht="18" customHeight="1">
      <c r="F24123" s="129">
        <f t="shared" si="383"/>
        <v>0</v>
      </c>
    </row>
    <row r="24124" spans="6:6" ht="18" customHeight="1">
      <c r="F24124" s="129">
        <f t="shared" si="383"/>
        <v>0</v>
      </c>
    </row>
    <row r="24125" spans="6:6" ht="18" customHeight="1">
      <c r="F24125" s="129">
        <f t="shared" si="383"/>
        <v>0</v>
      </c>
    </row>
    <row r="24126" spans="6:6" ht="18" customHeight="1">
      <c r="F24126" s="129">
        <f t="shared" si="383"/>
        <v>0</v>
      </c>
    </row>
    <row r="24127" spans="6:6" ht="18" customHeight="1">
      <c r="F24127" s="129">
        <f t="shared" si="383"/>
        <v>0</v>
      </c>
    </row>
    <row r="24128" spans="6:6" ht="18" customHeight="1">
      <c r="F24128" s="129">
        <f t="shared" si="383"/>
        <v>0</v>
      </c>
    </row>
    <row r="24129" spans="6:6" ht="18" customHeight="1">
      <c r="F24129" s="129">
        <f t="shared" si="383"/>
        <v>0</v>
      </c>
    </row>
    <row r="24130" spans="6:6" ht="18" customHeight="1">
      <c r="F24130" s="129">
        <f t="shared" si="383"/>
        <v>0</v>
      </c>
    </row>
    <row r="24131" spans="6:6" ht="18" customHeight="1">
      <c r="F24131" s="129">
        <f t="shared" si="383"/>
        <v>0</v>
      </c>
    </row>
    <row r="24132" spans="6:6" ht="18" customHeight="1">
      <c r="F24132" s="129">
        <f t="shared" si="383"/>
        <v>0</v>
      </c>
    </row>
    <row r="24133" spans="6:6" ht="18" customHeight="1">
      <c r="F24133" s="129">
        <f t="shared" si="383"/>
        <v>0</v>
      </c>
    </row>
    <row r="24134" spans="6:6" ht="18" customHeight="1">
      <c r="F24134" s="129">
        <f t="shared" si="383"/>
        <v>0</v>
      </c>
    </row>
    <row r="24135" spans="6:6" ht="18" customHeight="1">
      <c r="F24135" s="129">
        <f t="shared" si="383"/>
        <v>0</v>
      </c>
    </row>
    <row r="24136" spans="6:6" ht="18" customHeight="1">
      <c r="F24136" s="129">
        <f t="shared" si="383"/>
        <v>0</v>
      </c>
    </row>
    <row r="24137" spans="6:6" ht="18" customHeight="1">
      <c r="F24137" s="129">
        <f t="shared" si="383"/>
        <v>0</v>
      </c>
    </row>
    <row r="24138" spans="6:6" ht="18" customHeight="1">
      <c r="F24138" s="129">
        <f t="shared" si="383"/>
        <v>0</v>
      </c>
    </row>
    <row r="24139" spans="6:6" ht="18" customHeight="1">
      <c r="F24139" s="129">
        <f t="shared" si="383"/>
        <v>0</v>
      </c>
    </row>
    <row r="24140" spans="6:6" ht="18" customHeight="1">
      <c r="F24140" s="129">
        <f t="shared" si="383"/>
        <v>0</v>
      </c>
    </row>
    <row r="24141" spans="6:6" ht="18" customHeight="1">
      <c r="F24141" s="129">
        <f t="shared" si="383"/>
        <v>0</v>
      </c>
    </row>
    <row r="24142" spans="6:6" ht="18" customHeight="1">
      <c r="F24142" s="129">
        <f t="shared" si="383"/>
        <v>0</v>
      </c>
    </row>
    <row r="24143" spans="6:6" ht="18" customHeight="1">
      <c r="F24143" s="129">
        <f t="shared" si="383"/>
        <v>0</v>
      </c>
    </row>
    <row r="24144" spans="6:6" ht="18" customHeight="1">
      <c r="F24144" s="129">
        <f t="shared" si="383"/>
        <v>0</v>
      </c>
    </row>
    <row r="24145" spans="6:6" ht="18" customHeight="1">
      <c r="F24145" s="129">
        <f t="shared" si="383"/>
        <v>0</v>
      </c>
    </row>
    <row r="24146" spans="6:6" ht="18" customHeight="1">
      <c r="F24146" s="129">
        <f t="shared" si="383"/>
        <v>0</v>
      </c>
    </row>
    <row r="24147" spans="6:6" ht="18" customHeight="1">
      <c r="F24147" s="129">
        <f t="shared" si="383"/>
        <v>0</v>
      </c>
    </row>
    <row r="24148" spans="6:6" ht="18" customHeight="1">
      <c r="F24148" s="129">
        <f t="shared" si="383"/>
        <v>0</v>
      </c>
    </row>
    <row r="24149" spans="6:6" ht="18" customHeight="1">
      <c r="F24149" s="129">
        <f t="shared" si="383"/>
        <v>0</v>
      </c>
    </row>
    <row r="24150" spans="6:6" ht="18" customHeight="1">
      <c r="F24150" s="129">
        <f t="shared" si="383"/>
        <v>0</v>
      </c>
    </row>
    <row r="24151" spans="6:6" ht="18" customHeight="1">
      <c r="F24151" s="129">
        <f t="shared" si="383"/>
        <v>0</v>
      </c>
    </row>
    <row r="24152" spans="6:6" ht="18" customHeight="1">
      <c r="F24152" s="129">
        <f t="shared" si="383"/>
        <v>0</v>
      </c>
    </row>
    <row r="24153" spans="6:6" ht="18" customHeight="1">
      <c r="F24153" s="129">
        <f t="shared" si="383"/>
        <v>0</v>
      </c>
    </row>
    <row r="24154" spans="6:6" ht="18" customHeight="1">
      <c r="F24154" s="129">
        <f t="shared" si="383"/>
        <v>0</v>
      </c>
    </row>
    <row r="24155" spans="6:6" ht="18" customHeight="1">
      <c r="F24155" s="129">
        <f t="shared" si="383"/>
        <v>0</v>
      </c>
    </row>
    <row r="24156" spans="6:6" ht="18" customHeight="1">
      <c r="F24156" s="129">
        <f t="shared" si="383"/>
        <v>0</v>
      </c>
    </row>
    <row r="24157" spans="6:6" ht="18" customHeight="1">
      <c r="F24157" s="129">
        <f t="shared" si="383"/>
        <v>0</v>
      </c>
    </row>
    <row r="24158" spans="6:6" ht="18" customHeight="1">
      <c r="F24158" s="129">
        <f t="shared" si="383"/>
        <v>0</v>
      </c>
    </row>
    <row r="24159" spans="6:6" ht="18" customHeight="1">
      <c r="F24159" s="129">
        <f t="shared" si="383"/>
        <v>0</v>
      </c>
    </row>
    <row r="24160" spans="6:6" ht="18" customHeight="1">
      <c r="F24160" s="129">
        <f t="shared" si="383"/>
        <v>0</v>
      </c>
    </row>
    <row r="24161" spans="6:6" ht="18" customHeight="1">
      <c r="F24161" s="129">
        <f t="shared" si="383"/>
        <v>0</v>
      </c>
    </row>
    <row r="24162" spans="6:6" ht="18" customHeight="1">
      <c r="F24162" s="129">
        <f t="shared" si="383"/>
        <v>0</v>
      </c>
    </row>
    <row r="24163" spans="6:6" ht="18" customHeight="1">
      <c r="F24163" s="129">
        <f t="shared" si="383"/>
        <v>0</v>
      </c>
    </row>
    <row r="24164" spans="6:6" ht="18" customHeight="1">
      <c r="F24164" s="129">
        <f t="shared" si="383"/>
        <v>0</v>
      </c>
    </row>
    <row r="24165" spans="6:6" ht="18" customHeight="1">
      <c r="F24165" s="129">
        <f t="shared" si="383"/>
        <v>0</v>
      </c>
    </row>
    <row r="24166" spans="6:6" ht="18" customHeight="1">
      <c r="F24166" s="129">
        <f t="shared" si="383"/>
        <v>0</v>
      </c>
    </row>
    <row r="24167" spans="6:6" ht="18" customHeight="1">
      <c r="F24167" s="129">
        <f t="shared" si="383"/>
        <v>0</v>
      </c>
    </row>
    <row r="24168" spans="6:6" ht="18" customHeight="1">
      <c r="F24168" s="129">
        <f t="shared" si="383"/>
        <v>0</v>
      </c>
    </row>
    <row r="24169" spans="6:6" ht="18" customHeight="1">
      <c r="F24169" s="129">
        <f t="shared" si="383"/>
        <v>0</v>
      </c>
    </row>
    <row r="24170" spans="6:6" ht="18" customHeight="1">
      <c r="F24170" s="129">
        <f t="shared" si="383"/>
        <v>0</v>
      </c>
    </row>
    <row r="24171" spans="6:6" ht="18" customHeight="1">
      <c r="F24171" s="129">
        <f t="shared" si="383"/>
        <v>0</v>
      </c>
    </row>
    <row r="24172" spans="6:6" ht="18" customHeight="1">
      <c r="F24172" s="129">
        <f t="shared" si="383"/>
        <v>0</v>
      </c>
    </row>
    <row r="24173" spans="6:6" ht="18" customHeight="1">
      <c r="F24173" s="129">
        <f t="shared" si="383"/>
        <v>0</v>
      </c>
    </row>
    <row r="24174" spans="6:6" ht="18" customHeight="1">
      <c r="F24174" s="129">
        <f t="shared" si="383"/>
        <v>0</v>
      </c>
    </row>
    <row r="24175" spans="6:6" ht="18" customHeight="1">
      <c r="F24175" s="129">
        <f t="shared" si="383"/>
        <v>0</v>
      </c>
    </row>
    <row r="24176" spans="6:6" ht="18" customHeight="1">
      <c r="F24176" s="129">
        <f t="shared" si="383"/>
        <v>0</v>
      </c>
    </row>
    <row r="24177" spans="6:6" ht="18" customHeight="1">
      <c r="F24177" s="129">
        <f t="shared" si="383"/>
        <v>0</v>
      </c>
    </row>
    <row r="24178" spans="6:6" ht="18" customHeight="1">
      <c r="F24178" s="129">
        <f t="shared" ref="F24178:F24241" si="384">E24178*D24178</f>
        <v>0</v>
      </c>
    </row>
    <row r="24179" spans="6:6" ht="18" customHeight="1">
      <c r="F24179" s="129">
        <f t="shared" si="384"/>
        <v>0</v>
      </c>
    </row>
    <row r="24180" spans="6:6" ht="18" customHeight="1">
      <c r="F24180" s="129">
        <f t="shared" si="384"/>
        <v>0</v>
      </c>
    </row>
    <row r="24181" spans="6:6" ht="18" customHeight="1">
      <c r="F24181" s="129">
        <f t="shared" si="384"/>
        <v>0</v>
      </c>
    </row>
    <row r="24182" spans="6:6" ht="18" customHeight="1">
      <c r="F24182" s="129">
        <f t="shared" si="384"/>
        <v>0</v>
      </c>
    </row>
    <row r="24183" spans="6:6" ht="18" customHeight="1">
      <c r="F24183" s="129">
        <f t="shared" si="384"/>
        <v>0</v>
      </c>
    </row>
    <row r="24184" spans="6:6" ht="18" customHeight="1">
      <c r="F24184" s="129">
        <f t="shared" si="384"/>
        <v>0</v>
      </c>
    </row>
    <row r="24185" spans="6:6" ht="18" customHeight="1">
      <c r="F24185" s="129">
        <f t="shared" si="384"/>
        <v>0</v>
      </c>
    </row>
    <row r="24186" spans="6:6" ht="18" customHeight="1">
      <c r="F24186" s="129">
        <f t="shared" si="384"/>
        <v>0</v>
      </c>
    </row>
    <row r="24187" spans="6:6" ht="18" customHeight="1">
      <c r="F24187" s="129">
        <f t="shared" si="384"/>
        <v>0</v>
      </c>
    </row>
    <row r="24188" spans="6:6" ht="18" customHeight="1">
      <c r="F24188" s="129">
        <f t="shared" si="384"/>
        <v>0</v>
      </c>
    </row>
    <row r="24189" spans="6:6" ht="18" customHeight="1">
      <c r="F24189" s="129">
        <f t="shared" si="384"/>
        <v>0</v>
      </c>
    </row>
    <row r="24190" spans="6:6" ht="18" customHeight="1">
      <c r="F24190" s="129">
        <f t="shared" si="384"/>
        <v>0</v>
      </c>
    </row>
    <row r="24191" spans="6:6" ht="18" customHeight="1">
      <c r="F24191" s="129">
        <f t="shared" si="384"/>
        <v>0</v>
      </c>
    </row>
    <row r="24192" spans="6:6" ht="18" customHeight="1">
      <c r="F24192" s="129">
        <f t="shared" si="384"/>
        <v>0</v>
      </c>
    </row>
    <row r="24193" spans="6:6" ht="18" customHeight="1">
      <c r="F24193" s="129">
        <f t="shared" si="384"/>
        <v>0</v>
      </c>
    </row>
    <row r="24194" spans="6:6" ht="18" customHeight="1">
      <c r="F24194" s="129">
        <f t="shared" si="384"/>
        <v>0</v>
      </c>
    </row>
    <row r="24195" spans="6:6" ht="18" customHeight="1">
      <c r="F24195" s="129">
        <f t="shared" si="384"/>
        <v>0</v>
      </c>
    </row>
    <row r="24196" spans="6:6" ht="18" customHeight="1">
      <c r="F24196" s="129">
        <f t="shared" si="384"/>
        <v>0</v>
      </c>
    </row>
    <row r="24197" spans="6:6" ht="18" customHeight="1">
      <c r="F24197" s="129">
        <f t="shared" si="384"/>
        <v>0</v>
      </c>
    </row>
    <row r="24198" spans="6:6" ht="18" customHeight="1">
      <c r="F24198" s="129">
        <f t="shared" si="384"/>
        <v>0</v>
      </c>
    </row>
    <row r="24199" spans="6:6" ht="18" customHeight="1">
      <c r="F24199" s="129">
        <f t="shared" si="384"/>
        <v>0</v>
      </c>
    </row>
    <row r="24200" spans="6:6" ht="18" customHeight="1">
      <c r="F24200" s="129">
        <f t="shared" si="384"/>
        <v>0</v>
      </c>
    </row>
    <row r="24201" spans="6:6" ht="18" customHeight="1">
      <c r="F24201" s="129">
        <f t="shared" si="384"/>
        <v>0</v>
      </c>
    </row>
    <row r="24202" spans="6:6" ht="18" customHeight="1">
      <c r="F24202" s="129">
        <f t="shared" si="384"/>
        <v>0</v>
      </c>
    </row>
    <row r="24203" spans="6:6" ht="18" customHeight="1">
      <c r="F24203" s="129">
        <f t="shared" si="384"/>
        <v>0</v>
      </c>
    </row>
    <row r="24204" spans="6:6" ht="18" customHeight="1">
      <c r="F24204" s="129">
        <f t="shared" si="384"/>
        <v>0</v>
      </c>
    </row>
    <row r="24205" spans="6:6" ht="18" customHeight="1">
      <c r="F24205" s="129">
        <f t="shared" si="384"/>
        <v>0</v>
      </c>
    </row>
    <row r="24206" spans="6:6" ht="18" customHeight="1">
      <c r="F24206" s="129">
        <f t="shared" si="384"/>
        <v>0</v>
      </c>
    </row>
    <row r="24207" spans="6:6" ht="18" customHeight="1">
      <c r="F24207" s="129">
        <f t="shared" si="384"/>
        <v>0</v>
      </c>
    </row>
    <row r="24208" spans="6:6" ht="18" customHeight="1">
      <c r="F24208" s="129">
        <f t="shared" si="384"/>
        <v>0</v>
      </c>
    </row>
    <row r="24209" spans="6:6" ht="18" customHeight="1">
      <c r="F24209" s="129">
        <f t="shared" si="384"/>
        <v>0</v>
      </c>
    </row>
    <row r="24210" spans="6:6" ht="18" customHeight="1">
      <c r="F24210" s="129">
        <f t="shared" si="384"/>
        <v>0</v>
      </c>
    </row>
    <row r="24211" spans="6:6" ht="18" customHeight="1">
      <c r="F24211" s="129">
        <f t="shared" si="384"/>
        <v>0</v>
      </c>
    </row>
    <row r="24212" spans="6:6" ht="18" customHeight="1">
      <c r="F24212" s="129">
        <f t="shared" si="384"/>
        <v>0</v>
      </c>
    </row>
    <row r="24213" spans="6:6" ht="18" customHeight="1">
      <c r="F24213" s="129">
        <f t="shared" si="384"/>
        <v>0</v>
      </c>
    </row>
    <row r="24214" spans="6:6" ht="18" customHeight="1">
      <c r="F24214" s="129">
        <f t="shared" si="384"/>
        <v>0</v>
      </c>
    </row>
    <row r="24215" spans="6:6" ht="18" customHeight="1">
      <c r="F24215" s="129">
        <f t="shared" si="384"/>
        <v>0</v>
      </c>
    </row>
    <row r="24216" spans="6:6" ht="18" customHeight="1">
      <c r="F24216" s="129">
        <f t="shared" si="384"/>
        <v>0</v>
      </c>
    </row>
    <row r="24217" spans="6:6" ht="18" customHeight="1">
      <c r="F24217" s="129">
        <f t="shared" si="384"/>
        <v>0</v>
      </c>
    </row>
    <row r="24218" spans="6:6" ht="18" customHeight="1">
      <c r="F24218" s="129">
        <f t="shared" si="384"/>
        <v>0</v>
      </c>
    </row>
    <row r="24219" spans="6:6" ht="18" customHeight="1">
      <c r="F24219" s="129">
        <f t="shared" si="384"/>
        <v>0</v>
      </c>
    </row>
    <row r="24220" spans="6:6" ht="18" customHeight="1">
      <c r="F24220" s="129">
        <f t="shared" si="384"/>
        <v>0</v>
      </c>
    </row>
    <row r="24221" spans="6:6" ht="18" customHeight="1">
      <c r="F24221" s="129">
        <f t="shared" si="384"/>
        <v>0</v>
      </c>
    </row>
    <row r="24222" spans="6:6" ht="18" customHeight="1">
      <c r="F24222" s="129">
        <f t="shared" si="384"/>
        <v>0</v>
      </c>
    </row>
    <row r="24223" spans="6:6" ht="18" customHeight="1">
      <c r="F24223" s="129">
        <f t="shared" si="384"/>
        <v>0</v>
      </c>
    </row>
    <row r="24224" spans="6:6" ht="18" customHeight="1">
      <c r="F24224" s="129">
        <f t="shared" si="384"/>
        <v>0</v>
      </c>
    </row>
    <row r="24225" spans="6:6" ht="18" customHeight="1">
      <c r="F24225" s="129">
        <f t="shared" si="384"/>
        <v>0</v>
      </c>
    </row>
    <row r="24226" spans="6:6" ht="18" customHeight="1">
      <c r="F24226" s="129">
        <f t="shared" si="384"/>
        <v>0</v>
      </c>
    </row>
    <row r="24227" spans="6:6" ht="18" customHeight="1">
      <c r="F24227" s="129">
        <f t="shared" si="384"/>
        <v>0</v>
      </c>
    </row>
    <row r="24228" spans="6:6" ht="18" customHeight="1">
      <c r="F24228" s="129">
        <f t="shared" si="384"/>
        <v>0</v>
      </c>
    </row>
    <row r="24229" spans="6:6" ht="18" customHeight="1">
      <c r="F24229" s="129">
        <f t="shared" si="384"/>
        <v>0</v>
      </c>
    </row>
    <row r="24230" spans="6:6" ht="18" customHeight="1">
      <c r="F24230" s="129">
        <f t="shared" si="384"/>
        <v>0</v>
      </c>
    </row>
    <row r="24231" spans="6:6" ht="18" customHeight="1">
      <c r="F24231" s="129">
        <f t="shared" si="384"/>
        <v>0</v>
      </c>
    </row>
    <row r="24232" spans="6:6" ht="18" customHeight="1">
      <c r="F24232" s="129">
        <f t="shared" si="384"/>
        <v>0</v>
      </c>
    </row>
    <row r="24233" spans="6:6" ht="18" customHeight="1">
      <c r="F24233" s="129">
        <f t="shared" si="384"/>
        <v>0</v>
      </c>
    </row>
    <row r="24234" spans="6:6" ht="18" customHeight="1">
      <c r="F24234" s="129">
        <f t="shared" si="384"/>
        <v>0</v>
      </c>
    </row>
    <row r="24235" spans="6:6" ht="18" customHeight="1">
      <c r="F24235" s="129">
        <f t="shared" si="384"/>
        <v>0</v>
      </c>
    </row>
    <row r="24236" spans="6:6" ht="18" customHeight="1">
      <c r="F24236" s="129">
        <f t="shared" si="384"/>
        <v>0</v>
      </c>
    </row>
    <row r="24237" spans="6:6" ht="18" customHeight="1">
      <c r="F24237" s="129">
        <f t="shared" si="384"/>
        <v>0</v>
      </c>
    </row>
    <row r="24238" spans="6:6" ht="18" customHeight="1">
      <c r="F24238" s="129">
        <f t="shared" si="384"/>
        <v>0</v>
      </c>
    </row>
    <row r="24239" spans="6:6" ht="18" customHeight="1">
      <c r="F24239" s="129">
        <f t="shared" si="384"/>
        <v>0</v>
      </c>
    </row>
    <row r="24240" spans="6:6" ht="18" customHeight="1">
      <c r="F24240" s="129">
        <f t="shared" si="384"/>
        <v>0</v>
      </c>
    </row>
    <row r="24241" spans="6:6" ht="18" customHeight="1">
      <c r="F24241" s="129">
        <f t="shared" si="384"/>
        <v>0</v>
      </c>
    </row>
    <row r="24242" spans="6:6" ht="18" customHeight="1">
      <c r="F24242" s="129">
        <f t="shared" ref="F24242:F24305" si="385">E24242*D24242</f>
        <v>0</v>
      </c>
    </row>
    <row r="24243" spans="6:6" ht="18" customHeight="1">
      <c r="F24243" s="129">
        <f t="shared" si="385"/>
        <v>0</v>
      </c>
    </row>
    <row r="24244" spans="6:6" ht="18" customHeight="1">
      <c r="F24244" s="129">
        <f t="shared" si="385"/>
        <v>0</v>
      </c>
    </row>
    <row r="24245" spans="6:6" ht="18" customHeight="1">
      <c r="F24245" s="129">
        <f t="shared" si="385"/>
        <v>0</v>
      </c>
    </row>
    <row r="24246" spans="6:6" ht="18" customHeight="1">
      <c r="F24246" s="129">
        <f t="shared" si="385"/>
        <v>0</v>
      </c>
    </row>
    <row r="24247" spans="6:6" ht="18" customHeight="1">
      <c r="F24247" s="129">
        <f t="shared" si="385"/>
        <v>0</v>
      </c>
    </row>
    <row r="24248" spans="6:6" ht="18" customHeight="1">
      <c r="F24248" s="129">
        <f t="shared" si="385"/>
        <v>0</v>
      </c>
    </row>
    <row r="24249" spans="6:6" ht="18" customHeight="1">
      <c r="F24249" s="129">
        <f t="shared" si="385"/>
        <v>0</v>
      </c>
    </row>
    <row r="24250" spans="6:6" ht="18" customHeight="1">
      <c r="F24250" s="129">
        <f t="shared" si="385"/>
        <v>0</v>
      </c>
    </row>
    <row r="24251" spans="6:6" ht="18" customHeight="1">
      <c r="F24251" s="129">
        <f t="shared" si="385"/>
        <v>0</v>
      </c>
    </row>
    <row r="24252" spans="6:6" ht="18" customHeight="1">
      <c r="F24252" s="129">
        <f t="shared" si="385"/>
        <v>0</v>
      </c>
    </row>
    <row r="24253" spans="6:6" ht="18" customHeight="1">
      <c r="F24253" s="129">
        <f t="shared" si="385"/>
        <v>0</v>
      </c>
    </row>
    <row r="24254" spans="6:6" ht="18" customHeight="1">
      <c r="F24254" s="129">
        <f t="shared" si="385"/>
        <v>0</v>
      </c>
    </row>
    <row r="24255" spans="6:6" ht="18" customHeight="1">
      <c r="F24255" s="129">
        <f t="shared" si="385"/>
        <v>0</v>
      </c>
    </row>
    <row r="24256" spans="6:6" ht="18" customHeight="1">
      <c r="F24256" s="129">
        <f t="shared" si="385"/>
        <v>0</v>
      </c>
    </row>
    <row r="24257" spans="6:6" ht="18" customHeight="1">
      <c r="F24257" s="129">
        <f t="shared" si="385"/>
        <v>0</v>
      </c>
    </row>
    <row r="24258" spans="6:6" ht="18" customHeight="1">
      <c r="F24258" s="129">
        <f t="shared" si="385"/>
        <v>0</v>
      </c>
    </row>
    <row r="24259" spans="6:6" ht="18" customHeight="1">
      <c r="F24259" s="129">
        <f t="shared" si="385"/>
        <v>0</v>
      </c>
    </row>
    <row r="24260" spans="6:6" ht="18" customHeight="1">
      <c r="F24260" s="129">
        <f t="shared" si="385"/>
        <v>0</v>
      </c>
    </row>
    <row r="24261" spans="6:6" ht="18" customHeight="1">
      <c r="F24261" s="129">
        <f t="shared" si="385"/>
        <v>0</v>
      </c>
    </row>
    <row r="24262" spans="6:6" ht="18" customHeight="1">
      <c r="F24262" s="129">
        <f t="shared" si="385"/>
        <v>0</v>
      </c>
    </row>
    <row r="24263" spans="6:6" ht="18" customHeight="1">
      <c r="F24263" s="129">
        <f t="shared" si="385"/>
        <v>0</v>
      </c>
    </row>
    <row r="24264" spans="6:6" ht="18" customHeight="1">
      <c r="F24264" s="129">
        <f t="shared" si="385"/>
        <v>0</v>
      </c>
    </row>
    <row r="24265" spans="6:6" ht="18" customHeight="1">
      <c r="F24265" s="129">
        <f t="shared" si="385"/>
        <v>0</v>
      </c>
    </row>
    <row r="24266" spans="6:6" ht="18" customHeight="1">
      <c r="F24266" s="129">
        <f t="shared" si="385"/>
        <v>0</v>
      </c>
    </row>
    <row r="24267" spans="6:6" ht="18" customHeight="1">
      <c r="F24267" s="129">
        <f t="shared" si="385"/>
        <v>0</v>
      </c>
    </row>
    <row r="24268" spans="6:6" ht="18" customHeight="1">
      <c r="F24268" s="129">
        <f t="shared" si="385"/>
        <v>0</v>
      </c>
    </row>
    <row r="24269" spans="6:6" ht="18" customHeight="1">
      <c r="F24269" s="129">
        <f t="shared" si="385"/>
        <v>0</v>
      </c>
    </row>
    <row r="24270" spans="6:6" ht="18" customHeight="1">
      <c r="F24270" s="129">
        <f t="shared" si="385"/>
        <v>0</v>
      </c>
    </row>
    <row r="24271" spans="6:6" ht="18" customHeight="1">
      <c r="F24271" s="129">
        <f t="shared" si="385"/>
        <v>0</v>
      </c>
    </row>
    <row r="24272" spans="6:6" ht="18" customHeight="1">
      <c r="F24272" s="129">
        <f t="shared" si="385"/>
        <v>0</v>
      </c>
    </row>
    <row r="24273" spans="6:6" ht="18" customHeight="1">
      <c r="F24273" s="129">
        <f t="shared" si="385"/>
        <v>0</v>
      </c>
    </row>
    <row r="24274" spans="6:6" ht="18" customHeight="1">
      <c r="F24274" s="129">
        <f t="shared" si="385"/>
        <v>0</v>
      </c>
    </row>
    <row r="24275" spans="6:6" ht="18" customHeight="1">
      <c r="F24275" s="129">
        <f t="shared" si="385"/>
        <v>0</v>
      </c>
    </row>
    <row r="24276" spans="6:6" ht="18" customHeight="1">
      <c r="F24276" s="129">
        <f t="shared" si="385"/>
        <v>0</v>
      </c>
    </row>
    <row r="24277" spans="6:6" ht="18" customHeight="1">
      <c r="F24277" s="129">
        <f t="shared" si="385"/>
        <v>0</v>
      </c>
    </row>
    <row r="24278" spans="6:6" ht="18" customHeight="1">
      <c r="F24278" s="129">
        <f t="shared" si="385"/>
        <v>0</v>
      </c>
    </row>
    <row r="24279" spans="6:6" ht="18" customHeight="1">
      <c r="F24279" s="129">
        <f t="shared" si="385"/>
        <v>0</v>
      </c>
    </row>
    <row r="24280" spans="6:6" ht="18" customHeight="1">
      <c r="F24280" s="129">
        <f t="shared" si="385"/>
        <v>0</v>
      </c>
    </row>
    <row r="24281" spans="6:6" ht="18" customHeight="1">
      <c r="F24281" s="129">
        <f t="shared" si="385"/>
        <v>0</v>
      </c>
    </row>
    <row r="24282" spans="6:6" ht="18" customHeight="1">
      <c r="F24282" s="129">
        <f t="shared" si="385"/>
        <v>0</v>
      </c>
    </row>
    <row r="24283" spans="6:6" ht="18" customHeight="1">
      <c r="F24283" s="129">
        <f t="shared" si="385"/>
        <v>0</v>
      </c>
    </row>
    <row r="24284" spans="6:6" ht="18" customHeight="1">
      <c r="F24284" s="129">
        <f t="shared" si="385"/>
        <v>0</v>
      </c>
    </row>
    <row r="24285" spans="6:6" ht="18" customHeight="1">
      <c r="F24285" s="129">
        <f t="shared" si="385"/>
        <v>0</v>
      </c>
    </row>
    <row r="24286" spans="6:6" ht="18" customHeight="1">
      <c r="F24286" s="129">
        <f t="shared" si="385"/>
        <v>0</v>
      </c>
    </row>
    <row r="24287" spans="6:6" ht="18" customHeight="1">
      <c r="F24287" s="129">
        <f t="shared" si="385"/>
        <v>0</v>
      </c>
    </row>
    <row r="24288" spans="6:6" ht="18" customHeight="1">
      <c r="F24288" s="129">
        <f t="shared" si="385"/>
        <v>0</v>
      </c>
    </row>
    <row r="24289" spans="6:6" ht="18" customHeight="1">
      <c r="F24289" s="129">
        <f t="shared" si="385"/>
        <v>0</v>
      </c>
    </row>
    <row r="24290" spans="6:6" ht="18" customHeight="1">
      <c r="F24290" s="129">
        <f t="shared" si="385"/>
        <v>0</v>
      </c>
    </row>
    <row r="24291" spans="6:6" ht="18" customHeight="1">
      <c r="F24291" s="129">
        <f t="shared" si="385"/>
        <v>0</v>
      </c>
    </row>
    <row r="24292" spans="6:6" ht="18" customHeight="1">
      <c r="F24292" s="129">
        <f t="shared" si="385"/>
        <v>0</v>
      </c>
    </row>
    <row r="24293" spans="6:6" ht="18" customHeight="1">
      <c r="F24293" s="129">
        <f t="shared" si="385"/>
        <v>0</v>
      </c>
    </row>
    <row r="24294" spans="6:6" ht="18" customHeight="1">
      <c r="F24294" s="129">
        <f t="shared" si="385"/>
        <v>0</v>
      </c>
    </row>
    <row r="24295" spans="6:6" ht="18" customHeight="1">
      <c r="F24295" s="129">
        <f t="shared" si="385"/>
        <v>0</v>
      </c>
    </row>
    <row r="24296" spans="6:6" ht="18" customHeight="1">
      <c r="F24296" s="129">
        <f t="shared" si="385"/>
        <v>0</v>
      </c>
    </row>
    <row r="24297" spans="6:6" ht="18" customHeight="1">
      <c r="F24297" s="129">
        <f t="shared" si="385"/>
        <v>0</v>
      </c>
    </row>
    <row r="24298" spans="6:6" ht="18" customHeight="1">
      <c r="F24298" s="129">
        <f t="shared" si="385"/>
        <v>0</v>
      </c>
    </row>
    <row r="24299" spans="6:6" ht="18" customHeight="1">
      <c r="F24299" s="129">
        <f t="shared" si="385"/>
        <v>0</v>
      </c>
    </row>
    <row r="24300" spans="6:6" ht="18" customHeight="1">
      <c r="F24300" s="129">
        <f t="shared" si="385"/>
        <v>0</v>
      </c>
    </row>
    <row r="24301" spans="6:6" ht="18" customHeight="1">
      <c r="F24301" s="129">
        <f t="shared" si="385"/>
        <v>0</v>
      </c>
    </row>
    <row r="24302" spans="6:6" ht="18" customHeight="1">
      <c r="F24302" s="129">
        <f t="shared" si="385"/>
        <v>0</v>
      </c>
    </row>
    <row r="24303" spans="6:6" ht="18" customHeight="1">
      <c r="F24303" s="129">
        <f t="shared" si="385"/>
        <v>0</v>
      </c>
    </row>
    <row r="24304" spans="6:6" ht="18" customHeight="1">
      <c r="F24304" s="129">
        <f t="shared" si="385"/>
        <v>0</v>
      </c>
    </row>
    <row r="24305" spans="6:6" ht="18" customHeight="1">
      <c r="F24305" s="129">
        <f t="shared" si="385"/>
        <v>0</v>
      </c>
    </row>
    <row r="24306" spans="6:6" ht="18" customHeight="1">
      <c r="F24306" s="129">
        <f t="shared" ref="F24306:F24369" si="386">E24306*D24306</f>
        <v>0</v>
      </c>
    </row>
    <row r="24307" spans="6:6" ht="18" customHeight="1">
      <c r="F24307" s="129">
        <f t="shared" si="386"/>
        <v>0</v>
      </c>
    </row>
    <row r="24308" spans="6:6" ht="18" customHeight="1">
      <c r="F24308" s="129">
        <f t="shared" si="386"/>
        <v>0</v>
      </c>
    </row>
    <row r="24309" spans="6:6" ht="18" customHeight="1">
      <c r="F24309" s="129">
        <f t="shared" si="386"/>
        <v>0</v>
      </c>
    </row>
    <row r="24310" spans="6:6" ht="18" customHeight="1">
      <c r="F24310" s="129">
        <f t="shared" si="386"/>
        <v>0</v>
      </c>
    </row>
    <row r="24311" spans="6:6" ht="18" customHeight="1">
      <c r="F24311" s="129">
        <f t="shared" si="386"/>
        <v>0</v>
      </c>
    </row>
    <row r="24312" spans="6:6" ht="18" customHeight="1">
      <c r="F24312" s="129">
        <f t="shared" si="386"/>
        <v>0</v>
      </c>
    </row>
    <row r="24313" spans="6:6" ht="18" customHeight="1">
      <c r="F24313" s="129">
        <f t="shared" si="386"/>
        <v>0</v>
      </c>
    </row>
    <row r="24314" spans="6:6" ht="18" customHeight="1">
      <c r="F24314" s="129">
        <f t="shared" si="386"/>
        <v>0</v>
      </c>
    </row>
    <row r="24315" spans="6:6" ht="18" customHeight="1">
      <c r="F24315" s="129">
        <f t="shared" si="386"/>
        <v>0</v>
      </c>
    </row>
    <row r="24316" spans="6:6" ht="18" customHeight="1">
      <c r="F24316" s="129">
        <f t="shared" si="386"/>
        <v>0</v>
      </c>
    </row>
    <row r="24317" spans="6:6" ht="18" customHeight="1">
      <c r="F24317" s="129">
        <f t="shared" si="386"/>
        <v>0</v>
      </c>
    </row>
    <row r="24318" spans="6:6" ht="18" customHeight="1">
      <c r="F24318" s="129">
        <f t="shared" si="386"/>
        <v>0</v>
      </c>
    </row>
    <row r="24319" spans="6:6" ht="18" customHeight="1">
      <c r="F24319" s="129">
        <f t="shared" si="386"/>
        <v>0</v>
      </c>
    </row>
    <row r="24320" spans="6:6" ht="18" customHeight="1">
      <c r="F24320" s="129">
        <f t="shared" si="386"/>
        <v>0</v>
      </c>
    </row>
    <row r="24321" spans="6:6" ht="18" customHeight="1">
      <c r="F24321" s="129">
        <f t="shared" si="386"/>
        <v>0</v>
      </c>
    </row>
    <row r="24322" spans="6:6" ht="18" customHeight="1">
      <c r="F24322" s="129">
        <f t="shared" si="386"/>
        <v>0</v>
      </c>
    </row>
    <row r="24323" spans="6:6" ht="18" customHeight="1">
      <c r="F24323" s="129">
        <f t="shared" si="386"/>
        <v>0</v>
      </c>
    </row>
    <row r="24324" spans="6:6" ht="18" customHeight="1">
      <c r="F24324" s="129">
        <f t="shared" si="386"/>
        <v>0</v>
      </c>
    </row>
    <row r="24325" spans="6:6" ht="18" customHeight="1">
      <c r="F24325" s="129">
        <f t="shared" si="386"/>
        <v>0</v>
      </c>
    </row>
    <row r="24326" spans="6:6" ht="18" customHeight="1">
      <c r="F24326" s="129">
        <f t="shared" si="386"/>
        <v>0</v>
      </c>
    </row>
    <row r="24327" spans="6:6" ht="18" customHeight="1">
      <c r="F24327" s="129">
        <f t="shared" si="386"/>
        <v>0</v>
      </c>
    </row>
    <row r="24328" spans="6:6" ht="18" customHeight="1">
      <c r="F24328" s="129">
        <f t="shared" si="386"/>
        <v>0</v>
      </c>
    </row>
    <row r="24329" spans="6:6" ht="18" customHeight="1">
      <c r="F24329" s="129">
        <f t="shared" si="386"/>
        <v>0</v>
      </c>
    </row>
    <row r="24330" spans="6:6" ht="18" customHeight="1">
      <c r="F24330" s="129">
        <f t="shared" si="386"/>
        <v>0</v>
      </c>
    </row>
    <row r="24331" spans="6:6" ht="18" customHeight="1">
      <c r="F24331" s="129">
        <f t="shared" si="386"/>
        <v>0</v>
      </c>
    </row>
    <row r="24332" spans="6:6" ht="18" customHeight="1">
      <c r="F24332" s="129">
        <f t="shared" si="386"/>
        <v>0</v>
      </c>
    </row>
    <row r="24333" spans="6:6" ht="18" customHeight="1">
      <c r="F24333" s="129">
        <f t="shared" si="386"/>
        <v>0</v>
      </c>
    </row>
    <row r="24334" spans="6:6" ht="18" customHeight="1">
      <c r="F24334" s="129">
        <f t="shared" si="386"/>
        <v>0</v>
      </c>
    </row>
    <row r="24335" spans="6:6" ht="18" customHeight="1">
      <c r="F24335" s="129">
        <f t="shared" si="386"/>
        <v>0</v>
      </c>
    </row>
    <row r="24336" spans="6:6" ht="18" customHeight="1">
      <c r="F24336" s="129">
        <f t="shared" si="386"/>
        <v>0</v>
      </c>
    </row>
    <row r="24337" spans="6:6" ht="18" customHeight="1">
      <c r="F24337" s="129">
        <f t="shared" si="386"/>
        <v>0</v>
      </c>
    </row>
    <row r="24338" spans="6:6" ht="18" customHeight="1">
      <c r="F24338" s="129">
        <f t="shared" si="386"/>
        <v>0</v>
      </c>
    </row>
    <row r="24339" spans="6:6" ht="18" customHeight="1">
      <c r="F24339" s="129">
        <f t="shared" si="386"/>
        <v>0</v>
      </c>
    </row>
    <row r="24340" spans="6:6" ht="18" customHeight="1">
      <c r="F24340" s="129">
        <f t="shared" si="386"/>
        <v>0</v>
      </c>
    </row>
    <row r="24341" spans="6:6" ht="18" customHeight="1">
      <c r="F24341" s="129">
        <f t="shared" si="386"/>
        <v>0</v>
      </c>
    </row>
    <row r="24342" spans="6:6" ht="18" customHeight="1">
      <c r="F24342" s="129">
        <f t="shared" si="386"/>
        <v>0</v>
      </c>
    </row>
    <row r="24343" spans="6:6" ht="18" customHeight="1">
      <c r="F24343" s="129">
        <f t="shared" si="386"/>
        <v>0</v>
      </c>
    </row>
    <row r="24344" spans="6:6" ht="18" customHeight="1">
      <c r="F24344" s="129">
        <f t="shared" si="386"/>
        <v>0</v>
      </c>
    </row>
    <row r="24345" spans="6:6" ht="18" customHeight="1">
      <c r="F24345" s="129">
        <f t="shared" si="386"/>
        <v>0</v>
      </c>
    </row>
    <row r="24346" spans="6:6" ht="18" customHeight="1">
      <c r="F24346" s="129">
        <f t="shared" si="386"/>
        <v>0</v>
      </c>
    </row>
    <row r="24347" spans="6:6" ht="18" customHeight="1">
      <c r="F24347" s="129">
        <f t="shared" si="386"/>
        <v>0</v>
      </c>
    </row>
    <row r="24348" spans="6:6" ht="18" customHeight="1">
      <c r="F24348" s="129">
        <f t="shared" si="386"/>
        <v>0</v>
      </c>
    </row>
    <row r="24349" spans="6:6" ht="18" customHeight="1">
      <c r="F24349" s="129">
        <f t="shared" si="386"/>
        <v>0</v>
      </c>
    </row>
    <row r="24350" spans="6:6" ht="18" customHeight="1">
      <c r="F24350" s="129">
        <f t="shared" si="386"/>
        <v>0</v>
      </c>
    </row>
    <row r="24351" spans="6:6" ht="18" customHeight="1">
      <c r="F24351" s="129">
        <f t="shared" si="386"/>
        <v>0</v>
      </c>
    </row>
    <row r="24352" spans="6:6" ht="18" customHeight="1">
      <c r="F24352" s="129">
        <f t="shared" si="386"/>
        <v>0</v>
      </c>
    </row>
    <row r="24353" spans="6:6" ht="18" customHeight="1">
      <c r="F24353" s="129">
        <f t="shared" si="386"/>
        <v>0</v>
      </c>
    </row>
    <row r="24354" spans="6:6" ht="18" customHeight="1">
      <c r="F24354" s="129">
        <f t="shared" si="386"/>
        <v>0</v>
      </c>
    </row>
    <row r="24355" spans="6:6" ht="18" customHeight="1">
      <c r="F24355" s="129">
        <f t="shared" si="386"/>
        <v>0</v>
      </c>
    </row>
    <row r="24356" spans="6:6" ht="18" customHeight="1">
      <c r="F24356" s="129">
        <f t="shared" si="386"/>
        <v>0</v>
      </c>
    </row>
    <row r="24357" spans="6:6" ht="18" customHeight="1">
      <c r="F24357" s="129">
        <f t="shared" si="386"/>
        <v>0</v>
      </c>
    </row>
    <row r="24358" spans="6:6" ht="18" customHeight="1">
      <c r="F24358" s="129">
        <f t="shared" si="386"/>
        <v>0</v>
      </c>
    </row>
    <row r="24359" spans="6:6" ht="18" customHeight="1">
      <c r="F24359" s="129">
        <f t="shared" si="386"/>
        <v>0</v>
      </c>
    </row>
    <row r="24360" spans="6:6" ht="18" customHeight="1">
      <c r="F24360" s="129">
        <f t="shared" si="386"/>
        <v>0</v>
      </c>
    </row>
    <row r="24361" spans="6:6" ht="18" customHeight="1">
      <c r="F24361" s="129">
        <f t="shared" si="386"/>
        <v>0</v>
      </c>
    </row>
    <row r="24362" spans="6:6" ht="18" customHeight="1">
      <c r="F24362" s="129">
        <f t="shared" si="386"/>
        <v>0</v>
      </c>
    </row>
    <row r="24363" spans="6:6" ht="18" customHeight="1">
      <c r="F24363" s="129">
        <f t="shared" si="386"/>
        <v>0</v>
      </c>
    </row>
    <row r="24364" spans="6:6" ht="18" customHeight="1">
      <c r="F24364" s="129">
        <f t="shared" si="386"/>
        <v>0</v>
      </c>
    </row>
    <row r="24365" spans="6:6" ht="18" customHeight="1">
      <c r="F24365" s="129">
        <f t="shared" si="386"/>
        <v>0</v>
      </c>
    </row>
    <row r="24366" spans="6:6" ht="18" customHeight="1">
      <c r="F24366" s="129">
        <f t="shared" si="386"/>
        <v>0</v>
      </c>
    </row>
    <row r="24367" spans="6:6" ht="18" customHeight="1">
      <c r="F24367" s="129">
        <f t="shared" si="386"/>
        <v>0</v>
      </c>
    </row>
    <row r="24368" spans="6:6" ht="18" customHeight="1">
      <c r="F24368" s="129">
        <f t="shared" si="386"/>
        <v>0</v>
      </c>
    </row>
    <row r="24369" spans="6:6" ht="18" customHeight="1">
      <c r="F24369" s="129">
        <f t="shared" si="386"/>
        <v>0</v>
      </c>
    </row>
    <row r="24370" spans="6:6" ht="18" customHeight="1">
      <c r="F24370" s="129">
        <f t="shared" ref="F24370:F24433" si="387">E24370*D24370</f>
        <v>0</v>
      </c>
    </row>
    <row r="24371" spans="6:6" ht="18" customHeight="1">
      <c r="F24371" s="129">
        <f t="shared" si="387"/>
        <v>0</v>
      </c>
    </row>
    <row r="24372" spans="6:6" ht="18" customHeight="1">
      <c r="F24372" s="129">
        <f t="shared" si="387"/>
        <v>0</v>
      </c>
    </row>
    <row r="24373" spans="6:6" ht="18" customHeight="1">
      <c r="F24373" s="129">
        <f t="shared" si="387"/>
        <v>0</v>
      </c>
    </row>
    <row r="24374" spans="6:6" ht="18" customHeight="1">
      <c r="F24374" s="129">
        <f t="shared" si="387"/>
        <v>0</v>
      </c>
    </row>
    <row r="24375" spans="6:6" ht="18" customHeight="1">
      <c r="F24375" s="129">
        <f t="shared" si="387"/>
        <v>0</v>
      </c>
    </row>
    <row r="24376" spans="6:6" ht="18" customHeight="1">
      <c r="F24376" s="129">
        <f t="shared" si="387"/>
        <v>0</v>
      </c>
    </row>
    <row r="24377" spans="6:6" ht="18" customHeight="1">
      <c r="F24377" s="129">
        <f t="shared" si="387"/>
        <v>0</v>
      </c>
    </row>
    <row r="24378" spans="6:6" ht="18" customHeight="1">
      <c r="F24378" s="129">
        <f t="shared" si="387"/>
        <v>0</v>
      </c>
    </row>
    <row r="24379" spans="6:6" ht="18" customHeight="1">
      <c r="F24379" s="129">
        <f t="shared" si="387"/>
        <v>0</v>
      </c>
    </row>
    <row r="24380" spans="6:6" ht="18" customHeight="1">
      <c r="F24380" s="129">
        <f t="shared" si="387"/>
        <v>0</v>
      </c>
    </row>
    <row r="24381" spans="6:6" ht="18" customHeight="1">
      <c r="F24381" s="129">
        <f t="shared" si="387"/>
        <v>0</v>
      </c>
    </row>
    <row r="24382" spans="6:6" ht="18" customHeight="1">
      <c r="F24382" s="129">
        <f t="shared" si="387"/>
        <v>0</v>
      </c>
    </row>
    <row r="24383" spans="6:6" ht="18" customHeight="1">
      <c r="F24383" s="129">
        <f t="shared" si="387"/>
        <v>0</v>
      </c>
    </row>
    <row r="24384" spans="6:6" ht="18" customHeight="1">
      <c r="F24384" s="129">
        <f t="shared" si="387"/>
        <v>0</v>
      </c>
    </row>
    <row r="24385" spans="6:6" ht="18" customHeight="1">
      <c r="F24385" s="129">
        <f t="shared" si="387"/>
        <v>0</v>
      </c>
    </row>
    <row r="24386" spans="6:6" ht="18" customHeight="1">
      <c r="F24386" s="129">
        <f t="shared" si="387"/>
        <v>0</v>
      </c>
    </row>
    <row r="24387" spans="6:6" ht="18" customHeight="1">
      <c r="F24387" s="129">
        <f t="shared" si="387"/>
        <v>0</v>
      </c>
    </row>
    <row r="24388" spans="6:6" ht="18" customHeight="1">
      <c r="F24388" s="129">
        <f t="shared" si="387"/>
        <v>0</v>
      </c>
    </row>
    <row r="24389" spans="6:6" ht="18" customHeight="1">
      <c r="F24389" s="129">
        <f t="shared" si="387"/>
        <v>0</v>
      </c>
    </row>
    <row r="24390" spans="6:6" ht="18" customHeight="1">
      <c r="F24390" s="129">
        <f t="shared" si="387"/>
        <v>0</v>
      </c>
    </row>
    <row r="24391" spans="6:6" ht="18" customHeight="1">
      <c r="F24391" s="129">
        <f t="shared" si="387"/>
        <v>0</v>
      </c>
    </row>
    <row r="24392" spans="6:6" ht="18" customHeight="1">
      <c r="F24392" s="129">
        <f t="shared" si="387"/>
        <v>0</v>
      </c>
    </row>
    <row r="24393" spans="6:6" ht="18" customHeight="1">
      <c r="F24393" s="129">
        <f t="shared" si="387"/>
        <v>0</v>
      </c>
    </row>
    <row r="24394" spans="6:6" ht="18" customHeight="1">
      <c r="F24394" s="129">
        <f t="shared" si="387"/>
        <v>0</v>
      </c>
    </row>
    <row r="24395" spans="6:6" ht="18" customHeight="1">
      <c r="F24395" s="129">
        <f t="shared" si="387"/>
        <v>0</v>
      </c>
    </row>
    <row r="24396" spans="6:6" ht="18" customHeight="1">
      <c r="F24396" s="129">
        <f t="shared" si="387"/>
        <v>0</v>
      </c>
    </row>
    <row r="24397" spans="6:6" ht="18" customHeight="1">
      <c r="F24397" s="129">
        <f t="shared" si="387"/>
        <v>0</v>
      </c>
    </row>
    <row r="24398" spans="6:6" ht="18" customHeight="1">
      <c r="F24398" s="129">
        <f t="shared" si="387"/>
        <v>0</v>
      </c>
    </row>
    <row r="24399" spans="6:6" ht="18" customHeight="1">
      <c r="F24399" s="129">
        <f t="shared" si="387"/>
        <v>0</v>
      </c>
    </row>
    <row r="24400" spans="6:6" ht="18" customHeight="1">
      <c r="F24400" s="129">
        <f t="shared" si="387"/>
        <v>0</v>
      </c>
    </row>
    <row r="24401" spans="6:6" ht="18" customHeight="1">
      <c r="F24401" s="129">
        <f t="shared" si="387"/>
        <v>0</v>
      </c>
    </row>
    <row r="24402" spans="6:6" ht="18" customHeight="1">
      <c r="F24402" s="129">
        <f t="shared" si="387"/>
        <v>0</v>
      </c>
    </row>
    <row r="24403" spans="6:6" ht="18" customHeight="1">
      <c r="F24403" s="129">
        <f t="shared" si="387"/>
        <v>0</v>
      </c>
    </row>
    <row r="24404" spans="6:6" ht="18" customHeight="1">
      <c r="F24404" s="129">
        <f t="shared" si="387"/>
        <v>0</v>
      </c>
    </row>
    <row r="24405" spans="6:6" ht="18" customHeight="1">
      <c r="F24405" s="129">
        <f t="shared" si="387"/>
        <v>0</v>
      </c>
    </row>
    <row r="24406" spans="6:6" ht="18" customHeight="1">
      <c r="F24406" s="129">
        <f t="shared" si="387"/>
        <v>0</v>
      </c>
    </row>
    <row r="24407" spans="6:6" ht="18" customHeight="1">
      <c r="F24407" s="129">
        <f t="shared" si="387"/>
        <v>0</v>
      </c>
    </row>
    <row r="24408" spans="6:6" ht="18" customHeight="1">
      <c r="F24408" s="129">
        <f t="shared" si="387"/>
        <v>0</v>
      </c>
    </row>
    <row r="24409" spans="6:6" ht="18" customHeight="1">
      <c r="F24409" s="129">
        <f t="shared" si="387"/>
        <v>0</v>
      </c>
    </row>
    <row r="24410" spans="6:6" ht="18" customHeight="1">
      <c r="F24410" s="129">
        <f t="shared" si="387"/>
        <v>0</v>
      </c>
    </row>
    <row r="24411" spans="6:6" ht="18" customHeight="1">
      <c r="F24411" s="129">
        <f t="shared" si="387"/>
        <v>0</v>
      </c>
    </row>
    <row r="24412" spans="6:6" ht="18" customHeight="1">
      <c r="F24412" s="129">
        <f t="shared" si="387"/>
        <v>0</v>
      </c>
    </row>
    <row r="24413" spans="6:6" ht="18" customHeight="1">
      <c r="F24413" s="129">
        <f t="shared" si="387"/>
        <v>0</v>
      </c>
    </row>
    <row r="24414" spans="6:6" ht="18" customHeight="1">
      <c r="F24414" s="129">
        <f t="shared" si="387"/>
        <v>0</v>
      </c>
    </row>
    <row r="24415" spans="6:6" ht="18" customHeight="1">
      <c r="F24415" s="129">
        <f t="shared" si="387"/>
        <v>0</v>
      </c>
    </row>
    <row r="24416" spans="6:6" ht="18" customHeight="1">
      <c r="F24416" s="129">
        <f t="shared" si="387"/>
        <v>0</v>
      </c>
    </row>
    <row r="24417" spans="6:6" ht="18" customHeight="1">
      <c r="F24417" s="129">
        <f t="shared" si="387"/>
        <v>0</v>
      </c>
    </row>
    <row r="24418" spans="6:6" ht="18" customHeight="1">
      <c r="F24418" s="129">
        <f t="shared" si="387"/>
        <v>0</v>
      </c>
    </row>
    <row r="24419" spans="6:6" ht="18" customHeight="1">
      <c r="F24419" s="129">
        <f t="shared" si="387"/>
        <v>0</v>
      </c>
    </row>
    <row r="24420" spans="6:6" ht="18" customHeight="1">
      <c r="F24420" s="129">
        <f t="shared" si="387"/>
        <v>0</v>
      </c>
    </row>
    <row r="24421" spans="6:6" ht="18" customHeight="1">
      <c r="F24421" s="129">
        <f t="shared" si="387"/>
        <v>0</v>
      </c>
    </row>
    <row r="24422" spans="6:6" ht="18" customHeight="1">
      <c r="F24422" s="129">
        <f t="shared" si="387"/>
        <v>0</v>
      </c>
    </row>
    <row r="24423" spans="6:6" ht="18" customHeight="1">
      <c r="F24423" s="129">
        <f t="shared" si="387"/>
        <v>0</v>
      </c>
    </row>
    <row r="24424" spans="6:6" ht="18" customHeight="1">
      <c r="F24424" s="129">
        <f t="shared" si="387"/>
        <v>0</v>
      </c>
    </row>
    <row r="24425" spans="6:6" ht="18" customHeight="1">
      <c r="F24425" s="129">
        <f t="shared" si="387"/>
        <v>0</v>
      </c>
    </row>
    <row r="24426" spans="6:6" ht="18" customHeight="1">
      <c r="F24426" s="129">
        <f t="shared" si="387"/>
        <v>0</v>
      </c>
    </row>
    <row r="24427" spans="6:6" ht="18" customHeight="1">
      <c r="F24427" s="129">
        <f t="shared" si="387"/>
        <v>0</v>
      </c>
    </row>
    <row r="24428" spans="6:6" ht="18" customHeight="1">
      <c r="F24428" s="129">
        <f t="shared" si="387"/>
        <v>0</v>
      </c>
    </row>
    <row r="24429" spans="6:6" ht="18" customHeight="1">
      <c r="F24429" s="129">
        <f t="shared" si="387"/>
        <v>0</v>
      </c>
    </row>
    <row r="24430" spans="6:6" ht="18" customHeight="1">
      <c r="F24430" s="129">
        <f t="shared" si="387"/>
        <v>0</v>
      </c>
    </row>
    <row r="24431" spans="6:6" ht="18" customHeight="1">
      <c r="F24431" s="129">
        <f t="shared" si="387"/>
        <v>0</v>
      </c>
    </row>
    <row r="24432" spans="6:6" ht="18" customHeight="1">
      <c r="F24432" s="129">
        <f t="shared" si="387"/>
        <v>0</v>
      </c>
    </row>
    <row r="24433" spans="6:6" ht="18" customHeight="1">
      <c r="F24433" s="129">
        <f t="shared" si="387"/>
        <v>0</v>
      </c>
    </row>
    <row r="24434" spans="6:6" ht="18" customHeight="1">
      <c r="F24434" s="129">
        <f t="shared" ref="F24434:F24497" si="388">E24434*D24434</f>
        <v>0</v>
      </c>
    </row>
    <row r="24435" spans="6:6" ht="18" customHeight="1">
      <c r="F24435" s="129">
        <f t="shared" si="388"/>
        <v>0</v>
      </c>
    </row>
    <row r="24436" spans="6:6" ht="18" customHeight="1">
      <c r="F24436" s="129">
        <f t="shared" si="388"/>
        <v>0</v>
      </c>
    </row>
    <row r="24437" spans="6:6" ht="18" customHeight="1">
      <c r="F24437" s="129">
        <f t="shared" si="388"/>
        <v>0</v>
      </c>
    </row>
    <row r="24438" spans="6:6" ht="18" customHeight="1">
      <c r="F24438" s="129">
        <f t="shared" si="388"/>
        <v>0</v>
      </c>
    </row>
    <row r="24439" spans="6:6" ht="18" customHeight="1">
      <c r="F24439" s="129">
        <f t="shared" si="388"/>
        <v>0</v>
      </c>
    </row>
    <row r="24440" spans="6:6" ht="18" customHeight="1">
      <c r="F24440" s="129">
        <f t="shared" si="388"/>
        <v>0</v>
      </c>
    </row>
    <row r="24441" spans="6:6" ht="18" customHeight="1">
      <c r="F24441" s="129">
        <f t="shared" si="388"/>
        <v>0</v>
      </c>
    </row>
    <row r="24442" spans="6:6" ht="18" customHeight="1">
      <c r="F24442" s="129">
        <f t="shared" si="388"/>
        <v>0</v>
      </c>
    </row>
    <row r="24443" spans="6:6" ht="18" customHeight="1">
      <c r="F24443" s="129">
        <f t="shared" si="388"/>
        <v>0</v>
      </c>
    </row>
    <row r="24444" spans="6:6" ht="18" customHeight="1">
      <c r="F24444" s="129">
        <f t="shared" si="388"/>
        <v>0</v>
      </c>
    </row>
    <row r="24445" spans="6:6" ht="18" customHeight="1">
      <c r="F24445" s="129">
        <f t="shared" si="388"/>
        <v>0</v>
      </c>
    </row>
    <row r="24446" spans="6:6" ht="18" customHeight="1">
      <c r="F24446" s="129">
        <f t="shared" si="388"/>
        <v>0</v>
      </c>
    </row>
    <row r="24447" spans="6:6" ht="18" customHeight="1">
      <c r="F24447" s="129">
        <f t="shared" si="388"/>
        <v>0</v>
      </c>
    </row>
    <row r="24448" spans="6:6" ht="18" customHeight="1">
      <c r="F24448" s="129">
        <f t="shared" si="388"/>
        <v>0</v>
      </c>
    </row>
    <row r="24449" spans="6:6" ht="18" customHeight="1">
      <c r="F24449" s="129">
        <f t="shared" si="388"/>
        <v>0</v>
      </c>
    </row>
    <row r="24450" spans="6:6" ht="18" customHeight="1">
      <c r="F24450" s="129">
        <f t="shared" si="388"/>
        <v>0</v>
      </c>
    </row>
    <row r="24451" spans="6:6" ht="18" customHeight="1">
      <c r="F24451" s="129">
        <f t="shared" si="388"/>
        <v>0</v>
      </c>
    </row>
    <row r="24452" spans="6:6" ht="18" customHeight="1">
      <c r="F24452" s="129">
        <f t="shared" si="388"/>
        <v>0</v>
      </c>
    </row>
    <row r="24453" spans="6:6" ht="18" customHeight="1">
      <c r="F24453" s="129">
        <f t="shared" si="388"/>
        <v>0</v>
      </c>
    </row>
    <row r="24454" spans="6:6" ht="18" customHeight="1">
      <c r="F24454" s="129">
        <f t="shared" si="388"/>
        <v>0</v>
      </c>
    </row>
    <row r="24455" spans="6:6" ht="18" customHeight="1">
      <c r="F24455" s="129">
        <f t="shared" si="388"/>
        <v>0</v>
      </c>
    </row>
    <row r="24456" spans="6:6" ht="18" customHeight="1">
      <c r="F24456" s="129">
        <f t="shared" si="388"/>
        <v>0</v>
      </c>
    </row>
    <row r="24457" spans="6:6" ht="18" customHeight="1">
      <c r="F24457" s="129">
        <f t="shared" si="388"/>
        <v>0</v>
      </c>
    </row>
    <row r="24458" spans="6:6" ht="18" customHeight="1">
      <c r="F24458" s="129">
        <f t="shared" si="388"/>
        <v>0</v>
      </c>
    </row>
    <row r="24459" spans="6:6" ht="18" customHeight="1">
      <c r="F24459" s="129">
        <f t="shared" si="388"/>
        <v>0</v>
      </c>
    </row>
    <row r="24460" spans="6:6" ht="18" customHeight="1">
      <c r="F24460" s="129">
        <f t="shared" si="388"/>
        <v>0</v>
      </c>
    </row>
    <row r="24461" spans="6:6" ht="18" customHeight="1">
      <c r="F24461" s="129">
        <f t="shared" si="388"/>
        <v>0</v>
      </c>
    </row>
    <row r="24462" spans="6:6" ht="18" customHeight="1">
      <c r="F24462" s="129">
        <f t="shared" si="388"/>
        <v>0</v>
      </c>
    </row>
    <row r="24463" spans="6:6" ht="18" customHeight="1">
      <c r="F24463" s="129">
        <f t="shared" si="388"/>
        <v>0</v>
      </c>
    </row>
    <row r="24464" spans="6:6" ht="18" customHeight="1">
      <c r="F24464" s="129">
        <f t="shared" si="388"/>
        <v>0</v>
      </c>
    </row>
    <row r="24465" spans="6:6" ht="18" customHeight="1">
      <c r="F24465" s="129">
        <f t="shared" si="388"/>
        <v>0</v>
      </c>
    </row>
    <row r="24466" spans="6:6" ht="18" customHeight="1">
      <c r="F24466" s="129">
        <f t="shared" si="388"/>
        <v>0</v>
      </c>
    </row>
    <row r="24467" spans="6:6" ht="18" customHeight="1">
      <c r="F24467" s="129">
        <f t="shared" si="388"/>
        <v>0</v>
      </c>
    </row>
    <row r="24468" spans="6:6" ht="18" customHeight="1">
      <c r="F24468" s="129">
        <f t="shared" si="388"/>
        <v>0</v>
      </c>
    </row>
    <row r="24469" spans="6:6" ht="18" customHeight="1">
      <c r="F24469" s="129">
        <f t="shared" si="388"/>
        <v>0</v>
      </c>
    </row>
    <row r="24470" spans="6:6" ht="18" customHeight="1">
      <c r="F24470" s="129">
        <f t="shared" si="388"/>
        <v>0</v>
      </c>
    </row>
    <row r="24471" spans="6:6" ht="18" customHeight="1">
      <c r="F24471" s="129">
        <f t="shared" si="388"/>
        <v>0</v>
      </c>
    </row>
    <row r="24472" spans="6:6" ht="18" customHeight="1">
      <c r="F24472" s="129">
        <f t="shared" si="388"/>
        <v>0</v>
      </c>
    </row>
    <row r="24473" spans="6:6" ht="18" customHeight="1">
      <c r="F24473" s="129">
        <f t="shared" si="388"/>
        <v>0</v>
      </c>
    </row>
    <row r="24474" spans="6:6" ht="18" customHeight="1">
      <c r="F24474" s="129">
        <f t="shared" si="388"/>
        <v>0</v>
      </c>
    </row>
    <row r="24475" spans="6:6" ht="18" customHeight="1">
      <c r="F24475" s="129">
        <f t="shared" si="388"/>
        <v>0</v>
      </c>
    </row>
    <row r="24476" spans="6:6" ht="18" customHeight="1">
      <c r="F24476" s="129">
        <f t="shared" si="388"/>
        <v>0</v>
      </c>
    </row>
    <row r="24477" spans="6:6" ht="18" customHeight="1">
      <c r="F24477" s="129">
        <f t="shared" si="388"/>
        <v>0</v>
      </c>
    </row>
    <row r="24478" spans="6:6" ht="18" customHeight="1">
      <c r="F24478" s="129">
        <f t="shared" si="388"/>
        <v>0</v>
      </c>
    </row>
    <row r="24479" spans="6:6" ht="18" customHeight="1">
      <c r="F24479" s="129">
        <f t="shared" si="388"/>
        <v>0</v>
      </c>
    </row>
    <row r="24480" spans="6:6" ht="18" customHeight="1">
      <c r="F24480" s="129">
        <f t="shared" si="388"/>
        <v>0</v>
      </c>
    </row>
    <row r="24481" spans="6:6" ht="18" customHeight="1">
      <c r="F24481" s="129">
        <f t="shared" si="388"/>
        <v>0</v>
      </c>
    </row>
    <row r="24482" spans="6:6" ht="18" customHeight="1">
      <c r="F24482" s="129">
        <f t="shared" si="388"/>
        <v>0</v>
      </c>
    </row>
    <row r="24483" spans="6:6" ht="18" customHeight="1">
      <c r="F24483" s="129">
        <f t="shared" si="388"/>
        <v>0</v>
      </c>
    </row>
    <row r="24484" spans="6:6" ht="18" customHeight="1">
      <c r="F24484" s="129">
        <f t="shared" si="388"/>
        <v>0</v>
      </c>
    </row>
    <row r="24485" spans="6:6" ht="18" customHeight="1">
      <c r="F24485" s="129">
        <f t="shared" si="388"/>
        <v>0</v>
      </c>
    </row>
    <row r="24486" spans="6:6" ht="18" customHeight="1">
      <c r="F24486" s="129">
        <f t="shared" si="388"/>
        <v>0</v>
      </c>
    </row>
    <row r="24487" spans="6:6" ht="18" customHeight="1">
      <c r="F24487" s="129">
        <f t="shared" si="388"/>
        <v>0</v>
      </c>
    </row>
    <row r="24488" spans="6:6" ht="18" customHeight="1">
      <c r="F24488" s="129">
        <f t="shared" si="388"/>
        <v>0</v>
      </c>
    </row>
    <row r="24489" spans="6:6" ht="18" customHeight="1">
      <c r="F24489" s="129">
        <f t="shared" si="388"/>
        <v>0</v>
      </c>
    </row>
    <row r="24490" spans="6:6" ht="18" customHeight="1">
      <c r="F24490" s="129">
        <f t="shared" si="388"/>
        <v>0</v>
      </c>
    </row>
    <row r="24491" spans="6:6" ht="18" customHeight="1">
      <c r="F24491" s="129">
        <f t="shared" si="388"/>
        <v>0</v>
      </c>
    </row>
    <row r="24492" spans="6:6" ht="18" customHeight="1">
      <c r="F24492" s="129">
        <f t="shared" si="388"/>
        <v>0</v>
      </c>
    </row>
    <row r="24493" spans="6:6" ht="18" customHeight="1">
      <c r="F24493" s="129">
        <f t="shared" si="388"/>
        <v>0</v>
      </c>
    </row>
    <row r="24494" spans="6:6" ht="18" customHeight="1">
      <c r="F24494" s="129">
        <f t="shared" si="388"/>
        <v>0</v>
      </c>
    </row>
    <row r="24495" spans="6:6" ht="18" customHeight="1">
      <c r="F24495" s="129">
        <f t="shared" si="388"/>
        <v>0</v>
      </c>
    </row>
    <row r="24496" spans="6:6" ht="18" customHeight="1">
      <c r="F24496" s="129">
        <f t="shared" si="388"/>
        <v>0</v>
      </c>
    </row>
    <row r="24497" spans="6:6" ht="18" customHeight="1">
      <c r="F24497" s="129">
        <f t="shared" si="388"/>
        <v>0</v>
      </c>
    </row>
    <row r="24498" spans="6:6" ht="18" customHeight="1">
      <c r="F24498" s="129">
        <f t="shared" ref="F24498:F24561" si="389">E24498*D24498</f>
        <v>0</v>
      </c>
    </row>
    <row r="24499" spans="6:6" ht="18" customHeight="1">
      <c r="F24499" s="129">
        <f t="shared" si="389"/>
        <v>0</v>
      </c>
    </row>
    <row r="24500" spans="6:6" ht="18" customHeight="1">
      <c r="F24500" s="129">
        <f t="shared" si="389"/>
        <v>0</v>
      </c>
    </row>
    <row r="24501" spans="6:6" ht="18" customHeight="1">
      <c r="F24501" s="129">
        <f t="shared" si="389"/>
        <v>0</v>
      </c>
    </row>
    <row r="24502" spans="6:6" ht="18" customHeight="1">
      <c r="F24502" s="129">
        <f t="shared" si="389"/>
        <v>0</v>
      </c>
    </row>
    <row r="24503" spans="6:6" ht="18" customHeight="1">
      <c r="F24503" s="129">
        <f t="shared" si="389"/>
        <v>0</v>
      </c>
    </row>
    <row r="24504" spans="6:6" ht="18" customHeight="1">
      <c r="F24504" s="129">
        <f t="shared" si="389"/>
        <v>0</v>
      </c>
    </row>
    <row r="24505" spans="6:6" ht="18" customHeight="1">
      <c r="F24505" s="129">
        <f t="shared" si="389"/>
        <v>0</v>
      </c>
    </row>
    <row r="24506" spans="6:6" ht="18" customHeight="1">
      <c r="F24506" s="129">
        <f t="shared" si="389"/>
        <v>0</v>
      </c>
    </row>
    <row r="24507" spans="6:6" ht="18" customHeight="1">
      <c r="F24507" s="129">
        <f t="shared" si="389"/>
        <v>0</v>
      </c>
    </row>
    <row r="24508" spans="6:6" ht="18" customHeight="1">
      <c r="F24508" s="129">
        <f t="shared" si="389"/>
        <v>0</v>
      </c>
    </row>
    <row r="24509" spans="6:6" ht="18" customHeight="1">
      <c r="F24509" s="129">
        <f t="shared" si="389"/>
        <v>0</v>
      </c>
    </row>
    <row r="24510" spans="6:6" ht="18" customHeight="1">
      <c r="F24510" s="129">
        <f t="shared" si="389"/>
        <v>0</v>
      </c>
    </row>
    <row r="24511" spans="6:6" ht="18" customHeight="1">
      <c r="F24511" s="129">
        <f t="shared" si="389"/>
        <v>0</v>
      </c>
    </row>
    <row r="24512" spans="6:6" ht="18" customHeight="1">
      <c r="F24512" s="129">
        <f t="shared" si="389"/>
        <v>0</v>
      </c>
    </row>
    <row r="24513" spans="6:6" ht="18" customHeight="1">
      <c r="F24513" s="129">
        <f t="shared" si="389"/>
        <v>0</v>
      </c>
    </row>
    <row r="24514" spans="6:6" ht="18" customHeight="1">
      <c r="F24514" s="129">
        <f t="shared" si="389"/>
        <v>0</v>
      </c>
    </row>
    <row r="24515" spans="6:6" ht="18" customHeight="1">
      <c r="F24515" s="129">
        <f t="shared" si="389"/>
        <v>0</v>
      </c>
    </row>
    <row r="24516" spans="6:6" ht="18" customHeight="1">
      <c r="F24516" s="129">
        <f t="shared" si="389"/>
        <v>0</v>
      </c>
    </row>
    <row r="24517" spans="6:6" ht="18" customHeight="1">
      <c r="F24517" s="129">
        <f t="shared" si="389"/>
        <v>0</v>
      </c>
    </row>
    <row r="24518" spans="6:6" ht="18" customHeight="1">
      <c r="F24518" s="129">
        <f t="shared" si="389"/>
        <v>0</v>
      </c>
    </row>
    <row r="24519" spans="6:6" ht="18" customHeight="1">
      <c r="F24519" s="129">
        <f t="shared" si="389"/>
        <v>0</v>
      </c>
    </row>
    <row r="24520" spans="6:6" ht="18" customHeight="1">
      <c r="F24520" s="129">
        <f t="shared" si="389"/>
        <v>0</v>
      </c>
    </row>
    <row r="24521" spans="6:6" ht="18" customHeight="1">
      <c r="F24521" s="129">
        <f t="shared" si="389"/>
        <v>0</v>
      </c>
    </row>
    <row r="24522" spans="6:6" ht="18" customHeight="1">
      <c r="F24522" s="129">
        <f t="shared" si="389"/>
        <v>0</v>
      </c>
    </row>
    <row r="24523" spans="6:6" ht="18" customHeight="1">
      <c r="F24523" s="129">
        <f t="shared" si="389"/>
        <v>0</v>
      </c>
    </row>
    <row r="24524" spans="6:6" ht="18" customHeight="1">
      <c r="F24524" s="129">
        <f t="shared" si="389"/>
        <v>0</v>
      </c>
    </row>
    <row r="24525" spans="6:6" ht="18" customHeight="1">
      <c r="F24525" s="129">
        <f t="shared" si="389"/>
        <v>0</v>
      </c>
    </row>
    <row r="24526" spans="6:6" ht="18" customHeight="1">
      <c r="F24526" s="129">
        <f t="shared" si="389"/>
        <v>0</v>
      </c>
    </row>
    <row r="24527" spans="6:6" ht="18" customHeight="1">
      <c r="F24527" s="129">
        <f t="shared" si="389"/>
        <v>0</v>
      </c>
    </row>
    <row r="24528" spans="6:6" ht="18" customHeight="1">
      <c r="F24528" s="129">
        <f t="shared" si="389"/>
        <v>0</v>
      </c>
    </row>
    <row r="24529" spans="6:6" ht="18" customHeight="1">
      <c r="F24529" s="129">
        <f t="shared" si="389"/>
        <v>0</v>
      </c>
    </row>
    <row r="24530" spans="6:6" ht="18" customHeight="1">
      <c r="F24530" s="129">
        <f t="shared" si="389"/>
        <v>0</v>
      </c>
    </row>
    <row r="24531" spans="6:6" ht="18" customHeight="1">
      <c r="F24531" s="129">
        <f t="shared" si="389"/>
        <v>0</v>
      </c>
    </row>
    <row r="24532" spans="6:6" ht="18" customHeight="1">
      <c r="F24532" s="129">
        <f t="shared" si="389"/>
        <v>0</v>
      </c>
    </row>
    <row r="24533" spans="6:6" ht="18" customHeight="1">
      <c r="F24533" s="129">
        <f t="shared" si="389"/>
        <v>0</v>
      </c>
    </row>
    <row r="24534" spans="6:6" ht="18" customHeight="1">
      <c r="F24534" s="129">
        <f t="shared" si="389"/>
        <v>0</v>
      </c>
    </row>
    <row r="24535" spans="6:6" ht="18" customHeight="1">
      <c r="F24535" s="129">
        <f t="shared" si="389"/>
        <v>0</v>
      </c>
    </row>
    <row r="24536" spans="6:6" ht="18" customHeight="1">
      <c r="F24536" s="129">
        <f t="shared" si="389"/>
        <v>0</v>
      </c>
    </row>
    <row r="24537" spans="6:6" ht="18" customHeight="1">
      <c r="F24537" s="129">
        <f t="shared" si="389"/>
        <v>0</v>
      </c>
    </row>
    <row r="24538" spans="6:6" ht="18" customHeight="1">
      <c r="F24538" s="129">
        <f t="shared" si="389"/>
        <v>0</v>
      </c>
    </row>
    <row r="24539" spans="6:6" ht="18" customHeight="1">
      <c r="F24539" s="129">
        <f t="shared" si="389"/>
        <v>0</v>
      </c>
    </row>
    <row r="24540" spans="6:6" ht="18" customHeight="1">
      <c r="F24540" s="129">
        <f t="shared" si="389"/>
        <v>0</v>
      </c>
    </row>
    <row r="24541" spans="6:6" ht="18" customHeight="1">
      <c r="F24541" s="129">
        <f t="shared" si="389"/>
        <v>0</v>
      </c>
    </row>
    <row r="24542" spans="6:6" ht="18" customHeight="1">
      <c r="F24542" s="129">
        <f t="shared" si="389"/>
        <v>0</v>
      </c>
    </row>
    <row r="24543" spans="6:6" ht="18" customHeight="1">
      <c r="F24543" s="129">
        <f t="shared" si="389"/>
        <v>0</v>
      </c>
    </row>
    <row r="24544" spans="6:6" ht="18" customHeight="1">
      <c r="F24544" s="129">
        <f t="shared" si="389"/>
        <v>0</v>
      </c>
    </row>
    <row r="24545" spans="6:6" ht="18" customHeight="1">
      <c r="F24545" s="129">
        <f t="shared" si="389"/>
        <v>0</v>
      </c>
    </row>
    <row r="24546" spans="6:6" ht="18" customHeight="1">
      <c r="F24546" s="129">
        <f t="shared" si="389"/>
        <v>0</v>
      </c>
    </row>
    <row r="24547" spans="6:6" ht="18" customHeight="1">
      <c r="F24547" s="129">
        <f t="shared" si="389"/>
        <v>0</v>
      </c>
    </row>
    <row r="24548" spans="6:6" ht="18" customHeight="1">
      <c r="F24548" s="129">
        <f t="shared" si="389"/>
        <v>0</v>
      </c>
    </row>
    <row r="24549" spans="6:6" ht="18" customHeight="1">
      <c r="F24549" s="129">
        <f t="shared" si="389"/>
        <v>0</v>
      </c>
    </row>
    <row r="24550" spans="6:6" ht="18" customHeight="1">
      <c r="F24550" s="129">
        <f t="shared" si="389"/>
        <v>0</v>
      </c>
    </row>
    <row r="24551" spans="6:6" ht="18" customHeight="1">
      <c r="F24551" s="129">
        <f t="shared" si="389"/>
        <v>0</v>
      </c>
    </row>
    <row r="24552" spans="6:6" ht="18" customHeight="1">
      <c r="F24552" s="129">
        <f t="shared" si="389"/>
        <v>0</v>
      </c>
    </row>
    <row r="24553" spans="6:6" ht="18" customHeight="1">
      <c r="F24553" s="129">
        <f t="shared" si="389"/>
        <v>0</v>
      </c>
    </row>
    <row r="24554" spans="6:6" ht="18" customHeight="1">
      <c r="F24554" s="129">
        <f t="shared" si="389"/>
        <v>0</v>
      </c>
    </row>
    <row r="24555" spans="6:6" ht="18" customHeight="1">
      <c r="F24555" s="129">
        <f t="shared" si="389"/>
        <v>0</v>
      </c>
    </row>
    <row r="24556" spans="6:6" ht="18" customHeight="1">
      <c r="F24556" s="129">
        <f t="shared" si="389"/>
        <v>0</v>
      </c>
    </row>
    <row r="24557" spans="6:6" ht="18" customHeight="1">
      <c r="F24557" s="129">
        <f t="shared" si="389"/>
        <v>0</v>
      </c>
    </row>
    <row r="24558" spans="6:6" ht="18" customHeight="1">
      <c r="F24558" s="129">
        <f t="shared" si="389"/>
        <v>0</v>
      </c>
    </row>
    <row r="24559" spans="6:6" ht="18" customHeight="1">
      <c r="F24559" s="129">
        <f t="shared" si="389"/>
        <v>0</v>
      </c>
    </row>
    <row r="24560" spans="6:6" ht="18" customHeight="1">
      <c r="F24560" s="129">
        <f t="shared" si="389"/>
        <v>0</v>
      </c>
    </row>
    <row r="24561" spans="6:6" ht="18" customHeight="1">
      <c r="F24561" s="129">
        <f t="shared" si="389"/>
        <v>0</v>
      </c>
    </row>
    <row r="24562" spans="6:6" ht="18" customHeight="1">
      <c r="F24562" s="129">
        <f t="shared" ref="F24562:F24625" si="390">E24562*D24562</f>
        <v>0</v>
      </c>
    </row>
    <row r="24563" spans="6:6" ht="18" customHeight="1">
      <c r="F24563" s="129">
        <f t="shared" si="390"/>
        <v>0</v>
      </c>
    </row>
    <row r="24564" spans="6:6" ht="18" customHeight="1">
      <c r="F24564" s="129">
        <f t="shared" si="390"/>
        <v>0</v>
      </c>
    </row>
    <row r="24565" spans="6:6" ht="18" customHeight="1">
      <c r="F24565" s="129">
        <f t="shared" si="390"/>
        <v>0</v>
      </c>
    </row>
    <row r="24566" spans="6:6" ht="18" customHeight="1">
      <c r="F24566" s="129">
        <f t="shared" si="390"/>
        <v>0</v>
      </c>
    </row>
    <row r="24567" spans="6:6" ht="18" customHeight="1">
      <c r="F24567" s="129">
        <f t="shared" si="390"/>
        <v>0</v>
      </c>
    </row>
    <row r="24568" spans="6:6" ht="18" customHeight="1">
      <c r="F24568" s="129">
        <f t="shared" si="390"/>
        <v>0</v>
      </c>
    </row>
    <row r="24569" spans="6:6" ht="18" customHeight="1">
      <c r="F24569" s="129">
        <f t="shared" si="390"/>
        <v>0</v>
      </c>
    </row>
    <row r="24570" spans="6:6" ht="18" customHeight="1">
      <c r="F24570" s="129">
        <f t="shared" si="390"/>
        <v>0</v>
      </c>
    </row>
    <row r="24571" spans="6:6" ht="18" customHeight="1">
      <c r="F24571" s="129">
        <f t="shared" si="390"/>
        <v>0</v>
      </c>
    </row>
    <row r="24572" spans="6:6" ht="18" customHeight="1">
      <c r="F24572" s="129">
        <f t="shared" si="390"/>
        <v>0</v>
      </c>
    </row>
    <row r="24573" spans="6:6" ht="18" customHeight="1">
      <c r="F24573" s="129">
        <f t="shared" si="390"/>
        <v>0</v>
      </c>
    </row>
    <row r="24574" spans="6:6" ht="18" customHeight="1">
      <c r="F24574" s="129">
        <f t="shared" si="390"/>
        <v>0</v>
      </c>
    </row>
    <row r="24575" spans="6:6" ht="18" customHeight="1">
      <c r="F24575" s="129">
        <f t="shared" si="390"/>
        <v>0</v>
      </c>
    </row>
    <row r="24576" spans="6:6" ht="18" customHeight="1">
      <c r="F24576" s="129">
        <f t="shared" si="390"/>
        <v>0</v>
      </c>
    </row>
    <row r="24577" spans="6:6" ht="18" customHeight="1">
      <c r="F24577" s="129">
        <f t="shared" si="390"/>
        <v>0</v>
      </c>
    </row>
    <row r="24578" spans="6:6" ht="18" customHeight="1">
      <c r="F24578" s="129">
        <f t="shared" si="390"/>
        <v>0</v>
      </c>
    </row>
    <row r="24579" spans="6:6" ht="18" customHeight="1">
      <c r="F24579" s="129">
        <f t="shared" si="390"/>
        <v>0</v>
      </c>
    </row>
    <row r="24580" spans="6:6" ht="18" customHeight="1">
      <c r="F24580" s="129">
        <f t="shared" si="390"/>
        <v>0</v>
      </c>
    </row>
    <row r="24581" spans="6:6" ht="18" customHeight="1">
      <c r="F24581" s="129">
        <f t="shared" si="390"/>
        <v>0</v>
      </c>
    </row>
    <row r="24582" spans="6:6" ht="18" customHeight="1">
      <c r="F24582" s="129">
        <f t="shared" si="390"/>
        <v>0</v>
      </c>
    </row>
    <row r="24583" spans="6:6" ht="18" customHeight="1">
      <c r="F24583" s="129">
        <f t="shared" si="390"/>
        <v>0</v>
      </c>
    </row>
    <row r="24584" spans="6:6" ht="18" customHeight="1">
      <c r="F24584" s="129">
        <f t="shared" si="390"/>
        <v>0</v>
      </c>
    </row>
    <row r="24585" spans="6:6" ht="18" customHeight="1">
      <c r="F24585" s="129">
        <f t="shared" si="390"/>
        <v>0</v>
      </c>
    </row>
    <row r="24586" spans="6:6" ht="18" customHeight="1">
      <c r="F24586" s="129">
        <f t="shared" si="390"/>
        <v>0</v>
      </c>
    </row>
    <row r="24587" spans="6:6" ht="18" customHeight="1">
      <c r="F24587" s="129">
        <f t="shared" si="390"/>
        <v>0</v>
      </c>
    </row>
    <row r="24588" spans="6:6" ht="18" customHeight="1">
      <c r="F24588" s="129">
        <f t="shared" si="390"/>
        <v>0</v>
      </c>
    </row>
    <row r="24589" spans="6:6" ht="18" customHeight="1">
      <c r="F24589" s="129">
        <f t="shared" si="390"/>
        <v>0</v>
      </c>
    </row>
    <row r="24590" spans="6:6" ht="18" customHeight="1">
      <c r="F24590" s="129">
        <f t="shared" si="390"/>
        <v>0</v>
      </c>
    </row>
    <row r="24591" spans="6:6" ht="18" customHeight="1">
      <c r="F24591" s="129">
        <f t="shared" si="390"/>
        <v>0</v>
      </c>
    </row>
    <row r="24592" spans="6:6" ht="18" customHeight="1">
      <c r="F24592" s="129">
        <f t="shared" si="390"/>
        <v>0</v>
      </c>
    </row>
    <row r="24593" spans="6:6" ht="18" customHeight="1">
      <c r="F24593" s="129">
        <f t="shared" si="390"/>
        <v>0</v>
      </c>
    </row>
    <row r="24594" spans="6:6" ht="18" customHeight="1">
      <c r="F24594" s="129">
        <f t="shared" si="390"/>
        <v>0</v>
      </c>
    </row>
    <row r="24595" spans="6:6" ht="18" customHeight="1">
      <c r="F24595" s="129">
        <f t="shared" si="390"/>
        <v>0</v>
      </c>
    </row>
    <row r="24596" spans="6:6" ht="18" customHeight="1">
      <c r="F24596" s="129">
        <f t="shared" si="390"/>
        <v>0</v>
      </c>
    </row>
    <row r="24597" spans="6:6" ht="18" customHeight="1">
      <c r="F24597" s="129">
        <f t="shared" si="390"/>
        <v>0</v>
      </c>
    </row>
    <row r="24598" spans="6:6" ht="18" customHeight="1">
      <c r="F24598" s="129">
        <f t="shared" si="390"/>
        <v>0</v>
      </c>
    </row>
    <row r="24599" spans="6:6" ht="18" customHeight="1">
      <c r="F24599" s="129">
        <f t="shared" si="390"/>
        <v>0</v>
      </c>
    </row>
    <row r="24600" spans="6:6" ht="18" customHeight="1">
      <c r="F24600" s="129">
        <f t="shared" si="390"/>
        <v>0</v>
      </c>
    </row>
    <row r="24601" spans="6:6" ht="18" customHeight="1">
      <c r="F24601" s="129">
        <f t="shared" si="390"/>
        <v>0</v>
      </c>
    </row>
    <row r="24602" spans="6:6" ht="18" customHeight="1">
      <c r="F24602" s="129">
        <f t="shared" si="390"/>
        <v>0</v>
      </c>
    </row>
    <row r="24603" spans="6:6" ht="18" customHeight="1">
      <c r="F24603" s="129">
        <f t="shared" si="390"/>
        <v>0</v>
      </c>
    </row>
    <row r="24604" spans="6:6" ht="18" customHeight="1">
      <c r="F24604" s="129">
        <f t="shared" si="390"/>
        <v>0</v>
      </c>
    </row>
    <row r="24605" spans="6:6" ht="18" customHeight="1">
      <c r="F24605" s="129">
        <f t="shared" si="390"/>
        <v>0</v>
      </c>
    </row>
    <row r="24606" spans="6:6" ht="18" customHeight="1">
      <c r="F24606" s="129">
        <f t="shared" si="390"/>
        <v>0</v>
      </c>
    </row>
    <row r="24607" spans="6:6" ht="18" customHeight="1">
      <c r="F24607" s="129">
        <f t="shared" si="390"/>
        <v>0</v>
      </c>
    </row>
    <row r="24608" spans="6:6" ht="18" customHeight="1">
      <c r="F24608" s="129">
        <f t="shared" si="390"/>
        <v>0</v>
      </c>
    </row>
    <row r="24609" spans="6:6" ht="18" customHeight="1">
      <c r="F24609" s="129">
        <f t="shared" si="390"/>
        <v>0</v>
      </c>
    </row>
    <row r="24610" spans="6:6" ht="18" customHeight="1">
      <c r="F24610" s="129">
        <f t="shared" si="390"/>
        <v>0</v>
      </c>
    </row>
    <row r="24611" spans="6:6" ht="18" customHeight="1">
      <c r="F24611" s="129">
        <f t="shared" si="390"/>
        <v>0</v>
      </c>
    </row>
    <row r="24612" spans="6:6" ht="18" customHeight="1">
      <c r="F24612" s="129">
        <f t="shared" si="390"/>
        <v>0</v>
      </c>
    </row>
    <row r="24613" spans="6:6" ht="18" customHeight="1">
      <c r="F24613" s="129">
        <f t="shared" si="390"/>
        <v>0</v>
      </c>
    </row>
    <row r="24614" spans="6:6" ht="18" customHeight="1">
      <c r="F24614" s="129">
        <f t="shared" si="390"/>
        <v>0</v>
      </c>
    </row>
    <row r="24615" spans="6:6" ht="18" customHeight="1">
      <c r="F24615" s="129">
        <f t="shared" si="390"/>
        <v>0</v>
      </c>
    </row>
    <row r="24616" spans="6:6" ht="18" customHeight="1">
      <c r="F24616" s="129">
        <f t="shared" si="390"/>
        <v>0</v>
      </c>
    </row>
    <row r="24617" spans="6:6" ht="18" customHeight="1">
      <c r="F24617" s="129">
        <f t="shared" si="390"/>
        <v>0</v>
      </c>
    </row>
    <row r="24618" spans="6:6" ht="18" customHeight="1">
      <c r="F24618" s="129">
        <f t="shared" si="390"/>
        <v>0</v>
      </c>
    </row>
    <row r="24619" spans="6:6" ht="18" customHeight="1">
      <c r="F24619" s="129">
        <f t="shared" si="390"/>
        <v>0</v>
      </c>
    </row>
    <row r="24620" spans="6:6" ht="18" customHeight="1">
      <c r="F24620" s="129">
        <f t="shared" si="390"/>
        <v>0</v>
      </c>
    </row>
    <row r="24621" spans="6:6" ht="18" customHeight="1">
      <c r="F24621" s="129">
        <f t="shared" si="390"/>
        <v>0</v>
      </c>
    </row>
    <row r="24622" spans="6:6" ht="18" customHeight="1">
      <c r="F24622" s="129">
        <f t="shared" si="390"/>
        <v>0</v>
      </c>
    </row>
    <row r="24623" spans="6:6" ht="18" customHeight="1">
      <c r="F24623" s="129">
        <f t="shared" si="390"/>
        <v>0</v>
      </c>
    </row>
    <row r="24624" spans="6:6" ht="18" customHeight="1">
      <c r="F24624" s="129">
        <f t="shared" si="390"/>
        <v>0</v>
      </c>
    </row>
    <row r="24625" spans="6:6" ht="18" customHeight="1">
      <c r="F24625" s="129">
        <f t="shared" si="390"/>
        <v>0</v>
      </c>
    </row>
    <row r="24626" spans="6:6" ht="18" customHeight="1">
      <c r="F24626" s="129">
        <f t="shared" ref="F24626:F24689" si="391">E24626*D24626</f>
        <v>0</v>
      </c>
    </row>
    <row r="24627" spans="6:6" ht="18" customHeight="1">
      <c r="F24627" s="129">
        <f t="shared" si="391"/>
        <v>0</v>
      </c>
    </row>
    <row r="24628" spans="6:6" ht="18" customHeight="1">
      <c r="F24628" s="129">
        <f t="shared" si="391"/>
        <v>0</v>
      </c>
    </row>
    <row r="24629" spans="6:6" ht="18" customHeight="1">
      <c r="F24629" s="129">
        <f t="shared" si="391"/>
        <v>0</v>
      </c>
    </row>
    <row r="24630" spans="6:6" ht="18" customHeight="1">
      <c r="F24630" s="129">
        <f t="shared" si="391"/>
        <v>0</v>
      </c>
    </row>
    <row r="24631" spans="6:6" ht="18" customHeight="1">
      <c r="F24631" s="129">
        <f t="shared" si="391"/>
        <v>0</v>
      </c>
    </row>
    <row r="24632" spans="6:6" ht="18" customHeight="1">
      <c r="F24632" s="129">
        <f t="shared" si="391"/>
        <v>0</v>
      </c>
    </row>
    <row r="24633" spans="6:6" ht="18" customHeight="1">
      <c r="F24633" s="129">
        <f t="shared" si="391"/>
        <v>0</v>
      </c>
    </row>
    <row r="24634" spans="6:6" ht="18" customHeight="1">
      <c r="F24634" s="129">
        <f t="shared" si="391"/>
        <v>0</v>
      </c>
    </row>
    <row r="24635" spans="6:6" ht="18" customHeight="1">
      <c r="F24635" s="129">
        <f t="shared" si="391"/>
        <v>0</v>
      </c>
    </row>
    <row r="24636" spans="6:6" ht="18" customHeight="1">
      <c r="F24636" s="129">
        <f t="shared" si="391"/>
        <v>0</v>
      </c>
    </row>
    <row r="24637" spans="6:6" ht="18" customHeight="1">
      <c r="F24637" s="129">
        <f t="shared" si="391"/>
        <v>0</v>
      </c>
    </row>
    <row r="24638" spans="6:6" ht="18" customHeight="1">
      <c r="F24638" s="129">
        <f t="shared" si="391"/>
        <v>0</v>
      </c>
    </row>
    <row r="24639" spans="6:6" ht="18" customHeight="1">
      <c r="F24639" s="129">
        <f t="shared" si="391"/>
        <v>0</v>
      </c>
    </row>
    <row r="24640" spans="6:6" ht="18" customHeight="1">
      <c r="F24640" s="129">
        <f t="shared" si="391"/>
        <v>0</v>
      </c>
    </row>
    <row r="24641" spans="6:6" ht="18" customHeight="1">
      <c r="F24641" s="129">
        <f t="shared" si="391"/>
        <v>0</v>
      </c>
    </row>
    <row r="24642" spans="6:6" ht="18" customHeight="1">
      <c r="F24642" s="129">
        <f t="shared" si="391"/>
        <v>0</v>
      </c>
    </row>
    <row r="24643" spans="6:6" ht="18" customHeight="1">
      <c r="F24643" s="129">
        <f t="shared" si="391"/>
        <v>0</v>
      </c>
    </row>
    <row r="24644" spans="6:6" ht="18" customHeight="1">
      <c r="F24644" s="129">
        <f t="shared" si="391"/>
        <v>0</v>
      </c>
    </row>
    <row r="24645" spans="6:6" ht="18" customHeight="1">
      <c r="F24645" s="129">
        <f t="shared" si="391"/>
        <v>0</v>
      </c>
    </row>
    <row r="24646" spans="6:6" ht="18" customHeight="1">
      <c r="F24646" s="129">
        <f t="shared" si="391"/>
        <v>0</v>
      </c>
    </row>
    <row r="24647" spans="6:6" ht="18" customHeight="1">
      <c r="F24647" s="129">
        <f t="shared" si="391"/>
        <v>0</v>
      </c>
    </row>
    <row r="24648" spans="6:6" ht="18" customHeight="1">
      <c r="F24648" s="129">
        <f t="shared" si="391"/>
        <v>0</v>
      </c>
    </row>
    <row r="24649" spans="6:6" ht="18" customHeight="1">
      <c r="F24649" s="129">
        <f t="shared" si="391"/>
        <v>0</v>
      </c>
    </row>
    <row r="24650" spans="6:6" ht="18" customHeight="1">
      <c r="F24650" s="129">
        <f t="shared" si="391"/>
        <v>0</v>
      </c>
    </row>
    <row r="24651" spans="6:6" ht="18" customHeight="1">
      <c r="F24651" s="129">
        <f t="shared" si="391"/>
        <v>0</v>
      </c>
    </row>
    <row r="24652" spans="6:6" ht="18" customHeight="1">
      <c r="F24652" s="129">
        <f t="shared" si="391"/>
        <v>0</v>
      </c>
    </row>
    <row r="24653" spans="6:6" ht="18" customHeight="1">
      <c r="F24653" s="129">
        <f t="shared" si="391"/>
        <v>0</v>
      </c>
    </row>
    <row r="24654" spans="6:6" ht="18" customHeight="1">
      <c r="F24654" s="129">
        <f t="shared" si="391"/>
        <v>0</v>
      </c>
    </row>
    <row r="24655" spans="6:6" ht="18" customHeight="1">
      <c r="F24655" s="129">
        <f t="shared" si="391"/>
        <v>0</v>
      </c>
    </row>
    <row r="24656" spans="6:6" ht="18" customHeight="1">
      <c r="F24656" s="129">
        <f t="shared" si="391"/>
        <v>0</v>
      </c>
    </row>
    <row r="24657" spans="6:6" ht="18" customHeight="1">
      <c r="F24657" s="129">
        <f t="shared" si="391"/>
        <v>0</v>
      </c>
    </row>
    <row r="24658" spans="6:6" ht="18" customHeight="1">
      <c r="F24658" s="129">
        <f t="shared" si="391"/>
        <v>0</v>
      </c>
    </row>
    <row r="24659" spans="6:6" ht="18" customHeight="1">
      <c r="F24659" s="129">
        <f t="shared" si="391"/>
        <v>0</v>
      </c>
    </row>
    <row r="24660" spans="6:6" ht="18" customHeight="1">
      <c r="F24660" s="129">
        <f t="shared" si="391"/>
        <v>0</v>
      </c>
    </row>
    <row r="24661" spans="6:6" ht="18" customHeight="1">
      <c r="F24661" s="129">
        <f t="shared" si="391"/>
        <v>0</v>
      </c>
    </row>
    <row r="24662" spans="6:6" ht="18" customHeight="1">
      <c r="F24662" s="129">
        <f t="shared" si="391"/>
        <v>0</v>
      </c>
    </row>
    <row r="24663" spans="6:6" ht="18" customHeight="1">
      <c r="F24663" s="129">
        <f t="shared" si="391"/>
        <v>0</v>
      </c>
    </row>
    <row r="24664" spans="6:6" ht="18" customHeight="1">
      <c r="F24664" s="129">
        <f t="shared" si="391"/>
        <v>0</v>
      </c>
    </row>
    <row r="24665" spans="6:6" ht="18" customHeight="1">
      <c r="F24665" s="129">
        <f t="shared" si="391"/>
        <v>0</v>
      </c>
    </row>
    <row r="24666" spans="6:6" ht="18" customHeight="1">
      <c r="F24666" s="129">
        <f t="shared" si="391"/>
        <v>0</v>
      </c>
    </row>
    <row r="24667" spans="6:6" ht="18" customHeight="1">
      <c r="F24667" s="129">
        <f t="shared" si="391"/>
        <v>0</v>
      </c>
    </row>
    <row r="24668" spans="6:6" ht="18" customHeight="1">
      <c r="F24668" s="129">
        <f t="shared" si="391"/>
        <v>0</v>
      </c>
    </row>
    <row r="24669" spans="6:6" ht="18" customHeight="1">
      <c r="F24669" s="129">
        <f t="shared" si="391"/>
        <v>0</v>
      </c>
    </row>
    <row r="24670" spans="6:6" ht="18" customHeight="1">
      <c r="F24670" s="129">
        <f t="shared" si="391"/>
        <v>0</v>
      </c>
    </row>
    <row r="24671" spans="6:6" ht="18" customHeight="1">
      <c r="F24671" s="129">
        <f t="shared" si="391"/>
        <v>0</v>
      </c>
    </row>
    <row r="24672" spans="6:6" ht="18" customHeight="1">
      <c r="F24672" s="129">
        <f t="shared" si="391"/>
        <v>0</v>
      </c>
    </row>
    <row r="24673" spans="6:6" ht="18" customHeight="1">
      <c r="F24673" s="129">
        <f t="shared" si="391"/>
        <v>0</v>
      </c>
    </row>
    <row r="24674" spans="6:6" ht="18" customHeight="1">
      <c r="F24674" s="129">
        <f t="shared" si="391"/>
        <v>0</v>
      </c>
    </row>
    <row r="24675" spans="6:6" ht="18" customHeight="1">
      <c r="F24675" s="129">
        <f t="shared" si="391"/>
        <v>0</v>
      </c>
    </row>
    <row r="24676" spans="6:6" ht="18" customHeight="1">
      <c r="F24676" s="129">
        <f t="shared" si="391"/>
        <v>0</v>
      </c>
    </row>
    <row r="24677" spans="6:6" ht="18" customHeight="1">
      <c r="F24677" s="129">
        <f t="shared" si="391"/>
        <v>0</v>
      </c>
    </row>
    <row r="24678" spans="6:6" ht="18" customHeight="1">
      <c r="F24678" s="129">
        <f t="shared" si="391"/>
        <v>0</v>
      </c>
    </row>
    <row r="24679" spans="6:6" ht="18" customHeight="1">
      <c r="F24679" s="129">
        <f t="shared" si="391"/>
        <v>0</v>
      </c>
    </row>
    <row r="24680" spans="6:6" ht="18" customHeight="1">
      <c r="F24680" s="129">
        <f t="shared" si="391"/>
        <v>0</v>
      </c>
    </row>
    <row r="24681" spans="6:6" ht="18" customHeight="1">
      <c r="F24681" s="129">
        <f t="shared" si="391"/>
        <v>0</v>
      </c>
    </row>
    <row r="24682" spans="6:6" ht="18" customHeight="1">
      <c r="F24682" s="129">
        <f t="shared" si="391"/>
        <v>0</v>
      </c>
    </row>
    <row r="24683" spans="6:6" ht="18" customHeight="1">
      <c r="F24683" s="129">
        <f t="shared" si="391"/>
        <v>0</v>
      </c>
    </row>
    <row r="24684" spans="6:6" ht="18" customHeight="1">
      <c r="F24684" s="129">
        <f t="shared" si="391"/>
        <v>0</v>
      </c>
    </row>
    <row r="24685" spans="6:6" ht="18" customHeight="1">
      <c r="F24685" s="129">
        <f t="shared" si="391"/>
        <v>0</v>
      </c>
    </row>
    <row r="24686" spans="6:6" ht="18" customHeight="1">
      <c r="F24686" s="129">
        <f t="shared" si="391"/>
        <v>0</v>
      </c>
    </row>
    <row r="24687" spans="6:6" ht="18" customHeight="1">
      <c r="F24687" s="129">
        <f t="shared" si="391"/>
        <v>0</v>
      </c>
    </row>
    <row r="24688" spans="6:6" ht="18" customHeight="1">
      <c r="F24688" s="129">
        <f t="shared" si="391"/>
        <v>0</v>
      </c>
    </row>
    <row r="24689" spans="6:6" ht="18" customHeight="1">
      <c r="F24689" s="129">
        <f t="shared" si="391"/>
        <v>0</v>
      </c>
    </row>
    <row r="24690" spans="6:6" ht="18" customHeight="1">
      <c r="F24690" s="129">
        <f t="shared" ref="F24690:F24753" si="392">E24690*D24690</f>
        <v>0</v>
      </c>
    </row>
    <row r="24691" spans="6:6" ht="18" customHeight="1">
      <c r="F24691" s="129">
        <f t="shared" si="392"/>
        <v>0</v>
      </c>
    </row>
    <row r="24692" spans="6:6" ht="18" customHeight="1">
      <c r="F24692" s="129">
        <f t="shared" si="392"/>
        <v>0</v>
      </c>
    </row>
    <row r="24693" spans="6:6" ht="18" customHeight="1">
      <c r="F24693" s="129">
        <f t="shared" si="392"/>
        <v>0</v>
      </c>
    </row>
    <row r="24694" spans="6:6" ht="18" customHeight="1">
      <c r="F24694" s="129">
        <f t="shared" si="392"/>
        <v>0</v>
      </c>
    </row>
    <row r="24695" spans="6:6" ht="18" customHeight="1">
      <c r="F24695" s="129">
        <f t="shared" si="392"/>
        <v>0</v>
      </c>
    </row>
    <row r="24696" spans="6:6" ht="18" customHeight="1">
      <c r="F24696" s="129">
        <f t="shared" si="392"/>
        <v>0</v>
      </c>
    </row>
    <row r="24697" spans="6:6" ht="18" customHeight="1">
      <c r="F24697" s="129">
        <f t="shared" si="392"/>
        <v>0</v>
      </c>
    </row>
    <row r="24698" spans="6:6" ht="18" customHeight="1">
      <c r="F24698" s="129">
        <f t="shared" si="392"/>
        <v>0</v>
      </c>
    </row>
    <row r="24699" spans="6:6" ht="18" customHeight="1">
      <c r="F24699" s="129">
        <f t="shared" si="392"/>
        <v>0</v>
      </c>
    </row>
    <row r="24700" spans="6:6" ht="18" customHeight="1">
      <c r="F24700" s="129">
        <f t="shared" si="392"/>
        <v>0</v>
      </c>
    </row>
    <row r="24701" spans="6:6" ht="18" customHeight="1">
      <c r="F24701" s="129">
        <f t="shared" si="392"/>
        <v>0</v>
      </c>
    </row>
    <row r="24702" spans="6:6" ht="18" customHeight="1">
      <c r="F24702" s="129">
        <f t="shared" si="392"/>
        <v>0</v>
      </c>
    </row>
    <row r="24703" spans="6:6" ht="18" customHeight="1">
      <c r="F24703" s="129">
        <f t="shared" si="392"/>
        <v>0</v>
      </c>
    </row>
    <row r="24704" spans="6:6" ht="18" customHeight="1">
      <c r="F24704" s="129">
        <f t="shared" si="392"/>
        <v>0</v>
      </c>
    </row>
    <row r="24705" spans="6:6" ht="18" customHeight="1">
      <c r="F24705" s="129">
        <f t="shared" si="392"/>
        <v>0</v>
      </c>
    </row>
    <row r="24706" spans="6:6" ht="18" customHeight="1">
      <c r="F24706" s="129">
        <f t="shared" si="392"/>
        <v>0</v>
      </c>
    </row>
    <row r="24707" spans="6:6" ht="18" customHeight="1">
      <c r="F24707" s="129">
        <f t="shared" si="392"/>
        <v>0</v>
      </c>
    </row>
    <row r="24708" spans="6:6" ht="18" customHeight="1">
      <c r="F24708" s="129">
        <f t="shared" si="392"/>
        <v>0</v>
      </c>
    </row>
    <row r="24709" spans="6:6" ht="18" customHeight="1">
      <c r="F24709" s="129">
        <f t="shared" si="392"/>
        <v>0</v>
      </c>
    </row>
    <row r="24710" spans="6:6" ht="18" customHeight="1">
      <c r="F24710" s="129">
        <f t="shared" si="392"/>
        <v>0</v>
      </c>
    </row>
    <row r="24711" spans="6:6" ht="18" customHeight="1">
      <c r="F24711" s="129">
        <f t="shared" si="392"/>
        <v>0</v>
      </c>
    </row>
    <row r="24712" spans="6:6" ht="18" customHeight="1">
      <c r="F24712" s="129">
        <f t="shared" si="392"/>
        <v>0</v>
      </c>
    </row>
    <row r="24713" spans="6:6" ht="18" customHeight="1">
      <c r="F24713" s="129">
        <f t="shared" si="392"/>
        <v>0</v>
      </c>
    </row>
    <row r="24714" spans="6:6" ht="18" customHeight="1">
      <c r="F24714" s="129">
        <f t="shared" si="392"/>
        <v>0</v>
      </c>
    </row>
    <row r="24715" spans="6:6" ht="18" customHeight="1">
      <c r="F24715" s="129">
        <f t="shared" si="392"/>
        <v>0</v>
      </c>
    </row>
    <row r="24716" spans="6:6" ht="18" customHeight="1">
      <c r="F24716" s="129">
        <f t="shared" si="392"/>
        <v>0</v>
      </c>
    </row>
    <row r="24717" spans="6:6" ht="18" customHeight="1">
      <c r="F24717" s="129">
        <f t="shared" si="392"/>
        <v>0</v>
      </c>
    </row>
    <row r="24718" spans="6:6" ht="18" customHeight="1">
      <c r="F24718" s="129">
        <f t="shared" si="392"/>
        <v>0</v>
      </c>
    </row>
    <row r="24719" spans="6:6" ht="18" customHeight="1">
      <c r="F24719" s="129">
        <f t="shared" si="392"/>
        <v>0</v>
      </c>
    </row>
    <row r="24720" spans="6:6" ht="18" customHeight="1">
      <c r="F24720" s="129">
        <f t="shared" si="392"/>
        <v>0</v>
      </c>
    </row>
    <row r="24721" spans="6:6" ht="18" customHeight="1">
      <c r="F24721" s="129">
        <f t="shared" si="392"/>
        <v>0</v>
      </c>
    </row>
    <row r="24722" spans="6:6" ht="18" customHeight="1">
      <c r="F24722" s="129">
        <f t="shared" si="392"/>
        <v>0</v>
      </c>
    </row>
    <row r="24723" spans="6:6" ht="18" customHeight="1">
      <c r="F24723" s="129">
        <f t="shared" si="392"/>
        <v>0</v>
      </c>
    </row>
    <row r="24724" spans="6:6" ht="18" customHeight="1">
      <c r="F24724" s="129">
        <f t="shared" si="392"/>
        <v>0</v>
      </c>
    </row>
    <row r="24725" spans="6:6" ht="18" customHeight="1">
      <c r="F24725" s="129">
        <f t="shared" si="392"/>
        <v>0</v>
      </c>
    </row>
    <row r="24726" spans="6:6" ht="18" customHeight="1">
      <c r="F24726" s="129">
        <f t="shared" si="392"/>
        <v>0</v>
      </c>
    </row>
    <row r="24727" spans="6:6" ht="18" customHeight="1">
      <c r="F24727" s="129">
        <f t="shared" si="392"/>
        <v>0</v>
      </c>
    </row>
    <row r="24728" spans="6:6" ht="18" customHeight="1">
      <c r="F24728" s="129">
        <f t="shared" si="392"/>
        <v>0</v>
      </c>
    </row>
    <row r="24729" spans="6:6" ht="18" customHeight="1">
      <c r="F24729" s="129">
        <f t="shared" si="392"/>
        <v>0</v>
      </c>
    </row>
    <row r="24730" spans="6:6" ht="18" customHeight="1">
      <c r="F24730" s="129">
        <f t="shared" si="392"/>
        <v>0</v>
      </c>
    </row>
    <row r="24731" spans="6:6" ht="18" customHeight="1">
      <c r="F24731" s="129">
        <f t="shared" si="392"/>
        <v>0</v>
      </c>
    </row>
    <row r="24732" spans="6:6" ht="18" customHeight="1">
      <c r="F24732" s="129">
        <f t="shared" si="392"/>
        <v>0</v>
      </c>
    </row>
    <row r="24733" spans="6:6" ht="18" customHeight="1">
      <c r="F24733" s="129">
        <f t="shared" si="392"/>
        <v>0</v>
      </c>
    </row>
    <row r="24734" spans="6:6" ht="18" customHeight="1">
      <c r="F24734" s="129">
        <f t="shared" si="392"/>
        <v>0</v>
      </c>
    </row>
    <row r="24735" spans="6:6" ht="18" customHeight="1">
      <c r="F24735" s="129">
        <f t="shared" si="392"/>
        <v>0</v>
      </c>
    </row>
    <row r="24736" spans="6:6" ht="18" customHeight="1">
      <c r="F24736" s="129">
        <f t="shared" si="392"/>
        <v>0</v>
      </c>
    </row>
    <row r="24737" spans="6:6" ht="18" customHeight="1">
      <c r="F24737" s="129">
        <f t="shared" si="392"/>
        <v>0</v>
      </c>
    </row>
    <row r="24738" spans="6:6" ht="18" customHeight="1">
      <c r="F24738" s="129">
        <f t="shared" si="392"/>
        <v>0</v>
      </c>
    </row>
    <row r="24739" spans="6:6" ht="18" customHeight="1">
      <c r="F24739" s="129">
        <f t="shared" si="392"/>
        <v>0</v>
      </c>
    </row>
    <row r="24740" spans="6:6" ht="18" customHeight="1">
      <c r="F24740" s="129">
        <f t="shared" si="392"/>
        <v>0</v>
      </c>
    </row>
    <row r="24741" spans="6:6" ht="18" customHeight="1">
      <c r="F24741" s="129">
        <f t="shared" si="392"/>
        <v>0</v>
      </c>
    </row>
    <row r="24742" spans="6:6" ht="18" customHeight="1">
      <c r="F24742" s="129">
        <f t="shared" si="392"/>
        <v>0</v>
      </c>
    </row>
    <row r="24743" spans="6:6" ht="18" customHeight="1">
      <c r="F24743" s="129">
        <f t="shared" si="392"/>
        <v>0</v>
      </c>
    </row>
    <row r="24744" spans="6:6" ht="18" customHeight="1">
      <c r="F24744" s="129">
        <f t="shared" si="392"/>
        <v>0</v>
      </c>
    </row>
    <row r="24745" spans="6:6" ht="18" customHeight="1">
      <c r="F24745" s="129">
        <f t="shared" si="392"/>
        <v>0</v>
      </c>
    </row>
    <row r="24746" spans="6:6" ht="18" customHeight="1">
      <c r="F24746" s="129">
        <f t="shared" si="392"/>
        <v>0</v>
      </c>
    </row>
    <row r="24747" spans="6:6" ht="18" customHeight="1">
      <c r="F24747" s="129">
        <f t="shared" si="392"/>
        <v>0</v>
      </c>
    </row>
    <row r="24748" spans="6:6" ht="18" customHeight="1">
      <c r="F24748" s="129">
        <f t="shared" si="392"/>
        <v>0</v>
      </c>
    </row>
    <row r="24749" spans="6:6" ht="18" customHeight="1">
      <c r="F24749" s="129">
        <f t="shared" si="392"/>
        <v>0</v>
      </c>
    </row>
    <row r="24750" spans="6:6" ht="18" customHeight="1">
      <c r="F24750" s="129">
        <f t="shared" si="392"/>
        <v>0</v>
      </c>
    </row>
    <row r="24751" spans="6:6" ht="18" customHeight="1">
      <c r="F24751" s="129">
        <f t="shared" si="392"/>
        <v>0</v>
      </c>
    </row>
    <row r="24752" spans="6:6" ht="18" customHeight="1">
      <c r="F24752" s="129">
        <f t="shared" si="392"/>
        <v>0</v>
      </c>
    </row>
    <row r="24753" spans="6:6" ht="18" customHeight="1">
      <c r="F24753" s="129">
        <f t="shared" si="392"/>
        <v>0</v>
      </c>
    </row>
    <row r="24754" spans="6:6" ht="18" customHeight="1">
      <c r="F24754" s="129">
        <f t="shared" ref="F24754:F24817" si="393">E24754*D24754</f>
        <v>0</v>
      </c>
    </row>
    <row r="24755" spans="6:6" ht="18" customHeight="1">
      <c r="F24755" s="129">
        <f t="shared" si="393"/>
        <v>0</v>
      </c>
    </row>
    <row r="24756" spans="6:6" ht="18" customHeight="1">
      <c r="F24756" s="129">
        <f t="shared" si="393"/>
        <v>0</v>
      </c>
    </row>
    <row r="24757" spans="6:6" ht="18" customHeight="1">
      <c r="F24757" s="129">
        <f t="shared" si="393"/>
        <v>0</v>
      </c>
    </row>
    <row r="24758" spans="6:6" ht="18" customHeight="1">
      <c r="F24758" s="129">
        <f t="shared" si="393"/>
        <v>0</v>
      </c>
    </row>
    <row r="24759" spans="6:6" ht="18" customHeight="1">
      <c r="F24759" s="129">
        <f t="shared" si="393"/>
        <v>0</v>
      </c>
    </row>
    <row r="24760" spans="6:6" ht="18" customHeight="1">
      <c r="F24760" s="129">
        <f t="shared" si="393"/>
        <v>0</v>
      </c>
    </row>
    <row r="24761" spans="6:6" ht="18" customHeight="1">
      <c r="F24761" s="129">
        <f t="shared" si="393"/>
        <v>0</v>
      </c>
    </row>
    <row r="24762" spans="6:6" ht="18" customHeight="1">
      <c r="F24762" s="129">
        <f t="shared" si="393"/>
        <v>0</v>
      </c>
    </row>
    <row r="24763" spans="6:6" ht="18" customHeight="1">
      <c r="F24763" s="129">
        <f t="shared" si="393"/>
        <v>0</v>
      </c>
    </row>
    <row r="24764" spans="6:6" ht="18" customHeight="1">
      <c r="F24764" s="129">
        <f t="shared" si="393"/>
        <v>0</v>
      </c>
    </row>
    <row r="24765" spans="6:6" ht="18" customHeight="1">
      <c r="F24765" s="129">
        <f t="shared" si="393"/>
        <v>0</v>
      </c>
    </row>
    <row r="24766" spans="6:6" ht="18" customHeight="1">
      <c r="F24766" s="129">
        <f t="shared" si="393"/>
        <v>0</v>
      </c>
    </row>
    <row r="24767" spans="6:6" ht="18" customHeight="1">
      <c r="F24767" s="129">
        <f t="shared" si="393"/>
        <v>0</v>
      </c>
    </row>
    <row r="24768" spans="6:6" ht="18" customHeight="1">
      <c r="F24768" s="129">
        <f t="shared" si="393"/>
        <v>0</v>
      </c>
    </row>
    <row r="24769" spans="6:6" ht="18" customHeight="1">
      <c r="F24769" s="129">
        <f t="shared" si="393"/>
        <v>0</v>
      </c>
    </row>
    <row r="24770" spans="6:6" ht="18" customHeight="1">
      <c r="F24770" s="129">
        <f t="shared" si="393"/>
        <v>0</v>
      </c>
    </row>
    <row r="24771" spans="6:6" ht="18" customHeight="1">
      <c r="F24771" s="129">
        <f t="shared" si="393"/>
        <v>0</v>
      </c>
    </row>
    <row r="24772" spans="6:6" ht="18" customHeight="1">
      <c r="F24772" s="129">
        <f t="shared" si="393"/>
        <v>0</v>
      </c>
    </row>
    <row r="24773" spans="6:6" ht="18" customHeight="1">
      <c r="F24773" s="129">
        <f t="shared" si="393"/>
        <v>0</v>
      </c>
    </row>
    <row r="24774" spans="6:6" ht="18" customHeight="1">
      <c r="F24774" s="129">
        <f t="shared" si="393"/>
        <v>0</v>
      </c>
    </row>
    <row r="24775" spans="6:6" ht="18" customHeight="1">
      <c r="F24775" s="129">
        <f t="shared" si="393"/>
        <v>0</v>
      </c>
    </row>
    <row r="24776" spans="6:6" ht="18" customHeight="1">
      <c r="F24776" s="129">
        <f t="shared" si="393"/>
        <v>0</v>
      </c>
    </row>
    <row r="24777" spans="6:6" ht="18" customHeight="1">
      <c r="F24777" s="129">
        <f t="shared" si="393"/>
        <v>0</v>
      </c>
    </row>
    <row r="24778" spans="6:6" ht="18" customHeight="1">
      <c r="F24778" s="129">
        <f t="shared" si="393"/>
        <v>0</v>
      </c>
    </row>
    <row r="24779" spans="6:6" ht="18" customHeight="1">
      <c r="F24779" s="129">
        <f t="shared" si="393"/>
        <v>0</v>
      </c>
    </row>
    <row r="24780" spans="6:6" ht="18" customHeight="1">
      <c r="F24780" s="129">
        <f t="shared" si="393"/>
        <v>0</v>
      </c>
    </row>
    <row r="24781" spans="6:6" ht="18" customHeight="1">
      <c r="F24781" s="129">
        <f t="shared" si="393"/>
        <v>0</v>
      </c>
    </row>
    <row r="24782" spans="6:6" ht="18" customHeight="1">
      <c r="F24782" s="129">
        <f t="shared" si="393"/>
        <v>0</v>
      </c>
    </row>
    <row r="24783" spans="6:6" ht="18" customHeight="1">
      <c r="F24783" s="129">
        <f t="shared" si="393"/>
        <v>0</v>
      </c>
    </row>
    <row r="24784" spans="6:6" ht="18" customHeight="1">
      <c r="F24784" s="129">
        <f t="shared" si="393"/>
        <v>0</v>
      </c>
    </row>
    <row r="24785" spans="6:6" ht="18" customHeight="1">
      <c r="F24785" s="129">
        <f t="shared" si="393"/>
        <v>0</v>
      </c>
    </row>
    <row r="24786" spans="6:6" ht="18" customHeight="1">
      <c r="F24786" s="129">
        <f t="shared" si="393"/>
        <v>0</v>
      </c>
    </row>
    <row r="24787" spans="6:6" ht="18" customHeight="1">
      <c r="F24787" s="129">
        <f t="shared" si="393"/>
        <v>0</v>
      </c>
    </row>
    <row r="24788" spans="6:6" ht="18" customHeight="1">
      <c r="F24788" s="129">
        <f t="shared" si="393"/>
        <v>0</v>
      </c>
    </row>
    <row r="24789" spans="6:6" ht="18" customHeight="1">
      <c r="F24789" s="129">
        <f t="shared" si="393"/>
        <v>0</v>
      </c>
    </row>
    <row r="24790" spans="6:6" ht="18" customHeight="1">
      <c r="F24790" s="129">
        <f t="shared" si="393"/>
        <v>0</v>
      </c>
    </row>
    <row r="24791" spans="6:6" ht="18" customHeight="1">
      <c r="F24791" s="129">
        <f t="shared" si="393"/>
        <v>0</v>
      </c>
    </row>
    <row r="24792" spans="6:6" ht="18" customHeight="1">
      <c r="F24792" s="129">
        <f t="shared" si="393"/>
        <v>0</v>
      </c>
    </row>
    <row r="24793" spans="6:6" ht="18" customHeight="1">
      <c r="F24793" s="129">
        <f t="shared" si="393"/>
        <v>0</v>
      </c>
    </row>
    <row r="24794" spans="6:6" ht="18" customHeight="1">
      <c r="F24794" s="129">
        <f t="shared" si="393"/>
        <v>0</v>
      </c>
    </row>
    <row r="24795" spans="6:6" ht="18" customHeight="1">
      <c r="F24795" s="129">
        <f t="shared" si="393"/>
        <v>0</v>
      </c>
    </row>
    <row r="24796" spans="6:6" ht="18" customHeight="1">
      <c r="F24796" s="129">
        <f t="shared" si="393"/>
        <v>0</v>
      </c>
    </row>
    <row r="24797" spans="6:6" ht="18" customHeight="1">
      <c r="F24797" s="129">
        <f t="shared" si="393"/>
        <v>0</v>
      </c>
    </row>
    <row r="24798" spans="6:6" ht="18" customHeight="1">
      <c r="F24798" s="129">
        <f t="shared" si="393"/>
        <v>0</v>
      </c>
    </row>
    <row r="24799" spans="6:6" ht="18" customHeight="1">
      <c r="F24799" s="129">
        <f t="shared" si="393"/>
        <v>0</v>
      </c>
    </row>
    <row r="24800" spans="6:6" ht="18" customHeight="1">
      <c r="F24800" s="129">
        <f t="shared" si="393"/>
        <v>0</v>
      </c>
    </row>
    <row r="24801" spans="6:6" ht="18" customHeight="1">
      <c r="F24801" s="129">
        <f t="shared" si="393"/>
        <v>0</v>
      </c>
    </row>
    <row r="24802" spans="6:6" ht="18" customHeight="1">
      <c r="F24802" s="129">
        <f t="shared" si="393"/>
        <v>0</v>
      </c>
    </row>
    <row r="24803" spans="6:6" ht="18" customHeight="1">
      <c r="F24803" s="129">
        <f t="shared" si="393"/>
        <v>0</v>
      </c>
    </row>
    <row r="24804" spans="6:6" ht="18" customHeight="1">
      <c r="F24804" s="129">
        <f t="shared" si="393"/>
        <v>0</v>
      </c>
    </row>
    <row r="24805" spans="6:6" ht="18" customHeight="1">
      <c r="F24805" s="129">
        <f t="shared" si="393"/>
        <v>0</v>
      </c>
    </row>
    <row r="24806" spans="6:6" ht="18" customHeight="1">
      <c r="F24806" s="129">
        <f t="shared" si="393"/>
        <v>0</v>
      </c>
    </row>
    <row r="24807" spans="6:6" ht="18" customHeight="1">
      <c r="F24807" s="129">
        <f t="shared" si="393"/>
        <v>0</v>
      </c>
    </row>
    <row r="24808" spans="6:6" ht="18" customHeight="1">
      <c r="F24808" s="129">
        <f t="shared" si="393"/>
        <v>0</v>
      </c>
    </row>
    <row r="24809" spans="6:6" ht="18" customHeight="1">
      <c r="F24809" s="129">
        <f t="shared" si="393"/>
        <v>0</v>
      </c>
    </row>
    <row r="24810" spans="6:6" ht="18" customHeight="1">
      <c r="F24810" s="129">
        <f t="shared" si="393"/>
        <v>0</v>
      </c>
    </row>
    <row r="24811" spans="6:6" ht="18" customHeight="1">
      <c r="F24811" s="129">
        <f t="shared" si="393"/>
        <v>0</v>
      </c>
    </row>
    <row r="24812" spans="6:6" ht="18" customHeight="1">
      <c r="F24812" s="129">
        <f t="shared" si="393"/>
        <v>0</v>
      </c>
    </row>
    <row r="24813" spans="6:6" ht="18" customHeight="1">
      <c r="F24813" s="129">
        <f t="shared" si="393"/>
        <v>0</v>
      </c>
    </row>
    <row r="24814" spans="6:6" ht="18" customHeight="1">
      <c r="F24814" s="129">
        <f t="shared" si="393"/>
        <v>0</v>
      </c>
    </row>
    <row r="24815" spans="6:6" ht="18" customHeight="1">
      <c r="F24815" s="129">
        <f t="shared" si="393"/>
        <v>0</v>
      </c>
    </row>
    <row r="24816" spans="6:6" ht="18" customHeight="1">
      <c r="F24816" s="129">
        <f t="shared" si="393"/>
        <v>0</v>
      </c>
    </row>
    <row r="24817" spans="6:6" ht="18" customHeight="1">
      <c r="F24817" s="129">
        <f t="shared" si="393"/>
        <v>0</v>
      </c>
    </row>
    <row r="24818" spans="6:6" ht="18" customHeight="1">
      <c r="F24818" s="129">
        <f t="shared" ref="F24818:F24881" si="394">E24818*D24818</f>
        <v>0</v>
      </c>
    </row>
    <row r="24819" spans="6:6" ht="18" customHeight="1">
      <c r="F24819" s="129">
        <f t="shared" si="394"/>
        <v>0</v>
      </c>
    </row>
    <row r="24820" spans="6:6" ht="18" customHeight="1">
      <c r="F24820" s="129">
        <f t="shared" si="394"/>
        <v>0</v>
      </c>
    </row>
    <row r="24821" spans="6:6" ht="18" customHeight="1">
      <c r="F24821" s="129">
        <f t="shared" si="394"/>
        <v>0</v>
      </c>
    </row>
    <row r="24822" spans="6:6" ht="18" customHeight="1">
      <c r="F24822" s="129">
        <f t="shared" si="394"/>
        <v>0</v>
      </c>
    </row>
    <row r="24823" spans="6:6" ht="18" customHeight="1">
      <c r="F24823" s="129">
        <f t="shared" si="394"/>
        <v>0</v>
      </c>
    </row>
    <row r="24824" spans="6:6" ht="18" customHeight="1">
      <c r="F24824" s="129">
        <f t="shared" si="394"/>
        <v>0</v>
      </c>
    </row>
    <row r="24825" spans="6:6" ht="18" customHeight="1">
      <c r="F24825" s="129">
        <f t="shared" si="394"/>
        <v>0</v>
      </c>
    </row>
    <row r="24826" spans="6:6" ht="18" customHeight="1">
      <c r="F24826" s="129">
        <f t="shared" si="394"/>
        <v>0</v>
      </c>
    </row>
    <row r="24827" spans="6:6" ht="18" customHeight="1">
      <c r="F24827" s="129">
        <f t="shared" si="394"/>
        <v>0</v>
      </c>
    </row>
    <row r="24828" spans="6:6" ht="18" customHeight="1">
      <c r="F24828" s="129">
        <f t="shared" si="394"/>
        <v>0</v>
      </c>
    </row>
    <row r="24829" spans="6:6" ht="18" customHeight="1">
      <c r="F24829" s="129">
        <f t="shared" si="394"/>
        <v>0</v>
      </c>
    </row>
    <row r="24830" spans="6:6" ht="18" customHeight="1">
      <c r="F24830" s="129">
        <f t="shared" si="394"/>
        <v>0</v>
      </c>
    </row>
    <row r="24831" spans="6:6" ht="18" customHeight="1">
      <c r="F24831" s="129">
        <f t="shared" si="394"/>
        <v>0</v>
      </c>
    </row>
    <row r="24832" spans="6:6" ht="18" customHeight="1">
      <c r="F24832" s="129">
        <f t="shared" si="394"/>
        <v>0</v>
      </c>
    </row>
    <row r="24833" spans="6:6" ht="18" customHeight="1">
      <c r="F24833" s="129">
        <f t="shared" si="394"/>
        <v>0</v>
      </c>
    </row>
    <row r="24834" spans="6:6" ht="18" customHeight="1">
      <c r="F24834" s="129">
        <f t="shared" si="394"/>
        <v>0</v>
      </c>
    </row>
    <row r="24835" spans="6:6" ht="18" customHeight="1">
      <c r="F24835" s="129">
        <f t="shared" si="394"/>
        <v>0</v>
      </c>
    </row>
    <row r="24836" spans="6:6" ht="18" customHeight="1">
      <c r="F24836" s="129">
        <f t="shared" si="394"/>
        <v>0</v>
      </c>
    </row>
    <row r="24837" spans="6:6" ht="18" customHeight="1">
      <c r="F24837" s="129">
        <f t="shared" si="394"/>
        <v>0</v>
      </c>
    </row>
    <row r="24838" spans="6:6" ht="18" customHeight="1">
      <c r="F24838" s="129">
        <f t="shared" si="394"/>
        <v>0</v>
      </c>
    </row>
    <row r="24839" spans="6:6" ht="18" customHeight="1">
      <c r="F24839" s="129">
        <f t="shared" si="394"/>
        <v>0</v>
      </c>
    </row>
    <row r="24840" spans="6:6" ht="18" customHeight="1">
      <c r="F24840" s="129">
        <f t="shared" si="394"/>
        <v>0</v>
      </c>
    </row>
    <row r="24841" spans="6:6" ht="18" customHeight="1">
      <c r="F24841" s="129">
        <f t="shared" si="394"/>
        <v>0</v>
      </c>
    </row>
    <row r="24842" spans="6:6" ht="18" customHeight="1">
      <c r="F24842" s="129">
        <f t="shared" si="394"/>
        <v>0</v>
      </c>
    </row>
    <row r="24843" spans="6:6" ht="18" customHeight="1">
      <c r="F24843" s="129">
        <f t="shared" si="394"/>
        <v>0</v>
      </c>
    </row>
    <row r="24844" spans="6:6" ht="18" customHeight="1">
      <c r="F24844" s="129">
        <f t="shared" si="394"/>
        <v>0</v>
      </c>
    </row>
    <row r="24845" spans="6:6" ht="18" customHeight="1">
      <c r="F24845" s="129">
        <f t="shared" si="394"/>
        <v>0</v>
      </c>
    </row>
    <row r="24846" spans="6:6" ht="18" customHeight="1">
      <c r="F24846" s="129">
        <f t="shared" si="394"/>
        <v>0</v>
      </c>
    </row>
    <row r="24847" spans="6:6" ht="18" customHeight="1">
      <c r="F24847" s="129">
        <f t="shared" si="394"/>
        <v>0</v>
      </c>
    </row>
    <row r="24848" spans="6:6" ht="18" customHeight="1">
      <c r="F24848" s="129">
        <f t="shared" si="394"/>
        <v>0</v>
      </c>
    </row>
    <row r="24849" spans="6:6" ht="18" customHeight="1">
      <c r="F24849" s="129">
        <f t="shared" si="394"/>
        <v>0</v>
      </c>
    </row>
    <row r="24850" spans="6:6" ht="18" customHeight="1">
      <c r="F24850" s="129">
        <f t="shared" si="394"/>
        <v>0</v>
      </c>
    </row>
    <row r="24851" spans="6:6" ht="18" customHeight="1">
      <c r="F24851" s="129">
        <f t="shared" si="394"/>
        <v>0</v>
      </c>
    </row>
    <row r="24852" spans="6:6" ht="18" customHeight="1">
      <c r="F24852" s="129">
        <f t="shared" si="394"/>
        <v>0</v>
      </c>
    </row>
    <row r="24853" spans="6:6" ht="18" customHeight="1">
      <c r="F24853" s="129">
        <f t="shared" si="394"/>
        <v>0</v>
      </c>
    </row>
    <row r="24854" spans="6:6" ht="18" customHeight="1">
      <c r="F24854" s="129">
        <f t="shared" si="394"/>
        <v>0</v>
      </c>
    </row>
    <row r="24855" spans="6:6" ht="18" customHeight="1">
      <c r="F24855" s="129">
        <f t="shared" si="394"/>
        <v>0</v>
      </c>
    </row>
    <row r="24856" spans="6:6" ht="18" customHeight="1">
      <c r="F24856" s="129">
        <f t="shared" si="394"/>
        <v>0</v>
      </c>
    </row>
    <row r="24857" spans="6:6" ht="18" customHeight="1">
      <c r="F24857" s="129">
        <f t="shared" si="394"/>
        <v>0</v>
      </c>
    </row>
    <row r="24858" spans="6:6" ht="18" customHeight="1">
      <c r="F24858" s="129">
        <f t="shared" si="394"/>
        <v>0</v>
      </c>
    </row>
    <row r="24859" spans="6:6" ht="18" customHeight="1">
      <c r="F24859" s="129">
        <f t="shared" si="394"/>
        <v>0</v>
      </c>
    </row>
    <row r="24860" spans="6:6" ht="18" customHeight="1">
      <c r="F24860" s="129">
        <f t="shared" si="394"/>
        <v>0</v>
      </c>
    </row>
    <row r="24861" spans="6:6" ht="18" customHeight="1">
      <c r="F24861" s="129">
        <f t="shared" si="394"/>
        <v>0</v>
      </c>
    </row>
    <row r="24862" spans="6:6" ht="18" customHeight="1">
      <c r="F24862" s="129">
        <f t="shared" si="394"/>
        <v>0</v>
      </c>
    </row>
    <row r="24863" spans="6:6" ht="18" customHeight="1">
      <c r="F24863" s="129">
        <f t="shared" si="394"/>
        <v>0</v>
      </c>
    </row>
    <row r="24864" spans="6:6" ht="18" customHeight="1">
      <c r="F24864" s="129">
        <f t="shared" si="394"/>
        <v>0</v>
      </c>
    </row>
    <row r="24865" spans="6:6" ht="18" customHeight="1">
      <c r="F24865" s="129">
        <f t="shared" si="394"/>
        <v>0</v>
      </c>
    </row>
    <row r="24866" spans="6:6" ht="18" customHeight="1">
      <c r="F24866" s="129">
        <f t="shared" si="394"/>
        <v>0</v>
      </c>
    </row>
    <row r="24867" spans="6:6" ht="18" customHeight="1">
      <c r="F24867" s="129">
        <f t="shared" si="394"/>
        <v>0</v>
      </c>
    </row>
    <row r="24868" spans="6:6" ht="18" customHeight="1">
      <c r="F24868" s="129">
        <f t="shared" si="394"/>
        <v>0</v>
      </c>
    </row>
    <row r="24869" spans="6:6" ht="18" customHeight="1">
      <c r="F24869" s="129">
        <f t="shared" si="394"/>
        <v>0</v>
      </c>
    </row>
    <row r="24870" spans="6:6" ht="18" customHeight="1">
      <c r="F24870" s="129">
        <f t="shared" si="394"/>
        <v>0</v>
      </c>
    </row>
    <row r="24871" spans="6:6" ht="18" customHeight="1">
      <c r="F24871" s="129">
        <f t="shared" si="394"/>
        <v>0</v>
      </c>
    </row>
    <row r="24872" spans="6:6" ht="18" customHeight="1">
      <c r="F24872" s="129">
        <f t="shared" si="394"/>
        <v>0</v>
      </c>
    </row>
    <row r="24873" spans="6:6" ht="18" customHeight="1">
      <c r="F24873" s="129">
        <f t="shared" si="394"/>
        <v>0</v>
      </c>
    </row>
    <row r="24874" spans="6:6" ht="18" customHeight="1">
      <c r="F24874" s="129">
        <f t="shared" si="394"/>
        <v>0</v>
      </c>
    </row>
    <row r="24875" spans="6:6" ht="18" customHeight="1">
      <c r="F24875" s="129">
        <f t="shared" si="394"/>
        <v>0</v>
      </c>
    </row>
    <row r="24876" spans="6:6" ht="18" customHeight="1">
      <c r="F24876" s="129">
        <f t="shared" si="394"/>
        <v>0</v>
      </c>
    </row>
    <row r="24877" spans="6:6" ht="18" customHeight="1">
      <c r="F24877" s="129">
        <f t="shared" si="394"/>
        <v>0</v>
      </c>
    </row>
    <row r="24878" spans="6:6" ht="18" customHeight="1">
      <c r="F24878" s="129">
        <f t="shared" si="394"/>
        <v>0</v>
      </c>
    </row>
    <row r="24879" spans="6:6" ht="18" customHeight="1">
      <c r="F24879" s="129">
        <f t="shared" si="394"/>
        <v>0</v>
      </c>
    </row>
    <row r="24880" spans="6:6" ht="18" customHeight="1">
      <c r="F24880" s="129">
        <f t="shared" si="394"/>
        <v>0</v>
      </c>
    </row>
    <row r="24881" spans="6:6" ht="18" customHeight="1">
      <c r="F24881" s="129">
        <f t="shared" si="394"/>
        <v>0</v>
      </c>
    </row>
    <row r="24882" spans="6:6" ht="18" customHeight="1">
      <c r="F24882" s="129">
        <f t="shared" ref="F24882:F24945" si="395">E24882*D24882</f>
        <v>0</v>
      </c>
    </row>
    <row r="24883" spans="6:6" ht="18" customHeight="1">
      <c r="F24883" s="129">
        <f t="shared" si="395"/>
        <v>0</v>
      </c>
    </row>
    <row r="24884" spans="6:6" ht="18" customHeight="1">
      <c r="F24884" s="129">
        <f t="shared" si="395"/>
        <v>0</v>
      </c>
    </row>
    <row r="24885" spans="6:6" ht="18" customHeight="1">
      <c r="F24885" s="129">
        <f t="shared" si="395"/>
        <v>0</v>
      </c>
    </row>
    <row r="24886" spans="6:6" ht="18" customHeight="1">
      <c r="F24886" s="129">
        <f t="shared" si="395"/>
        <v>0</v>
      </c>
    </row>
    <row r="24887" spans="6:6" ht="18" customHeight="1">
      <c r="F24887" s="129">
        <f t="shared" si="395"/>
        <v>0</v>
      </c>
    </row>
    <row r="24888" spans="6:6" ht="18" customHeight="1">
      <c r="F24888" s="129">
        <f t="shared" si="395"/>
        <v>0</v>
      </c>
    </row>
    <row r="24889" spans="6:6" ht="18" customHeight="1">
      <c r="F24889" s="129">
        <f t="shared" si="395"/>
        <v>0</v>
      </c>
    </row>
    <row r="24890" spans="6:6" ht="18" customHeight="1">
      <c r="F24890" s="129">
        <f t="shared" si="395"/>
        <v>0</v>
      </c>
    </row>
    <row r="24891" spans="6:6" ht="18" customHeight="1">
      <c r="F24891" s="129">
        <f t="shared" si="395"/>
        <v>0</v>
      </c>
    </row>
    <row r="24892" spans="6:6" ht="18" customHeight="1">
      <c r="F24892" s="129">
        <f t="shared" si="395"/>
        <v>0</v>
      </c>
    </row>
    <row r="24893" spans="6:6" ht="18" customHeight="1">
      <c r="F24893" s="129">
        <f t="shared" si="395"/>
        <v>0</v>
      </c>
    </row>
    <row r="24894" spans="6:6" ht="18" customHeight="1">
      <c r="F24894" s="129">
        <f t="shared" si="395"/>
        <v>0</v>
      </c>
    </row>
    <row r="24895" spans="6:6" ht="18" customHeight="1">
      <c r="F24895" s="129">
        <f t="shared" si="395"/>
        <v>0</v>
      </c>
    </row>
    <row r="24896" spans="6:6" ht="18" customHeight="1">
      <c r="F24896" s="129">
        <f t="shared" si="395"/>
        <v>0</v>
      </c>
    </row>
    <row r="24897" spans="6:6" ht="18" customHeight="1">
      <c r="F24897" s="129">
        <f t="shared" si="395"/>
        <v>0</v>
      </c>
    </row>
    <row r="24898" spans="6:6" ht="18" customHeight="1">
      <c r="F24898" s="129">
        <f t="shared" si="395"/>
        <v>0</v>
      </c>
    </row>
    <row r="24899" spans="6:6" ht="18" customHeight="1">
      <c r="F24899" s="129">
        <f t="shared" si="395"/>
        <v>0</v>
      </c>
    </row>
    <row r="24900" spans="6:6" ht="18" customHeight="1">
      <c r="F24900" s="129">
        <f t="shared" si="395"/>
        <v>0</v>
      </c>
    </row>
    <row r="24901" spans="6:6" ht="18" customHeight="1">
      <c r="F24901" s="129">
        <f t="shared" si="395"/>
        <v>0</v>
      </c>
    </row>
    <row r="24902" spans="6:6" ht="18" customHeight="1">
      <c r="F24902" s="129">
        <f t="shared" si="395"/>
        <v>0</v>
      </c>
    </row>
    <row r="24903" spans="6:6" ht="18" customHeight="1">
      <c r="F24903" s="129">
        <f t="shared" si="395"/>
        <v>0</v>
      </c>
    </row>
    <row r="24904" spans="6:6" ht="18" customHeight="1">
      <c r="F24904" s="129">
        <f t="shared" si="395"/>
        <v>0</v>
      </c>
    </row>
    <row r="24905" spans="6:6" ht="18" customHeight="1">
      <c r="F24905" s="129">
        <f t="shared" si="395"/>
        <v>0</v>
      </c>
    </row>
    <row r="24906" spans="6:6" ht="18" customHeight="1">
      <c r="F24906" s="129">
        <f t="shared" si="395"/>
        <v>0</v>
      </c>
    </row>
    <row r="24907" spans="6:6" ht="18" customHeight="1">
      <c r="F24907" s="129">
        <f t="shared" si="395"/>
        <v>0</v>
      </c>
    </row>
    <row r="24908" spans="6:6" ht="18" customHeight="1">
      <c r="F24908" s="129">
        <f t="shared" si="395"/>
        <v>0</v>
      </c>
    </row>
    <row r="24909" spans="6:6" ht="18" customHeight="1">
      <c r="F24909" s="129">
        <f t="shared" si="395"/>
        <v>0</v>
      </c>
    </row>
    <row r="24910" spans="6:6" ht="18" customHeight="1">
      <c r="F24910" s="129">
        <f t="shared" si="395"/>
        <v>0</v>
      </c>
    </row>
    <row r="24911" spans="6:6" ht="18" customHeight="1">
      <c r="F24911" s="129">
        <f t="shared" si="395"/>
        <v>0</v>
      </c>
    </row>
    <row r="24912" spans="6:6" ht="18" customHeight="1">
      <c r="F24912" s="129">
        <f t="shared" si="395"/>
        <v>0</v>
      </c>
    </row>
    <row r="24913" spans="6:6" ht="18" customHeight="1">
      <c r="F24913" s="129">
        <f t="shared" si="395"/>
        <v>0</v>
      </c>
    </row>
    <row r="24914" spans="6:6" ht="18" customHeight="1">
      <c r="F24914" s="129">
        <f t="shared" si="395"/>
        <v>0</v>
      </c>
    </row>
    <row r="24915" spans="6:6" ht="18" customHeight="1">
      <c r="F24915" s="129">
        <f t="shared" si="395"/>
        <v>0</v>
      </c>
    </row>
    <row r="24916" spans="6:6" ht="18" customHeight="1">
      <c r="F24916" s="129">
        <f t="shared" si="395"/>
        <v>0</v>
      </c>
    </row>
    <row r="24917" spans="6:6" ht="18" customHeight="1">
      <c r="F24917" s="129">
        <f t="shared" si="395"/>
        <v>0</v>
      </c>
    </row>
    <row r="24918" spans="6:6" ht="18" customHeight="1">
      <c r="F24918" s="129">
        <f t="shared" si="395"/>
        <v>0</v>
      </c>
    </row>
    <row r="24919" spans="6:6" ht="18" customHeight="1">
      <c r="F24919" s="129">
        <f t="shared" si="395"/>
        <v>0</v>
      </c>
    </row>
    <row r="24920" spans="6:6" ht="18" customHeight="1">
      <c r="F24920" s="129">
        <f t="shared" si="395"/>
        <v>0</v>
      </c>
    </row>
    <row r="24921" spans="6:6" ht="18" customHeight="1">
      <c r="F24921" s="129">
        <f t="shared" si="395"/>
        <v>0</v>
      </c>
    </row>
    <row r="24922" spans="6:6" ht="18" customHeight="1">
      <c r="F24922" s="129">
        <f t="shared" si="395"/>
        <v>0</v>
      </c>
    </row>
    <row r="24923" spans="6:6" ht="18" customHeight="1">
      <c r="F24923" s="129">
        <f t="shared" si="395"/>
        <v>0</v>
      </c>
    </row>
    <row r="24924" spans="6:6" ht="18" customHeight="1">
      <c r="F24924" s="129">
        <f t="shared" si="395"/>
        <v>0</v>
      </c>
    </row>
    <row r="24925" spans="6:6" ht="18" customHeight="1">
      <c r="F24925" s="129">
        <f t="shared" si="395"/>
        <v>0</v>
      </c>
    </row>
    <row r="24926" spans="6:6" ht="18" customHeight="1">
      <c r="F24926" s="129">
        <f t="shared" si="395"/>
        <v>0</v>
      </c>
    </row>
    <row r="24927" spans="6:6" ht="18" customHeight="1">
      <c r="F24927" s="129">
        <f t="shared" si="395"/>
        <v>0</v>
      </c>
    </row>
    <row r="24928" spans="6:6" ht="18" customHeight="1">
      <c r="F24928" s="129">
        <f t="shared" si="395"/>
        <v>0</v>
      </c>
    </row>
    <row r="24929" spans="6:6" ht="18" customHeight="1">
      <c r="F24929" s="129">
        <f t="shared" si="395"/>
        <v>0</v>
      </c>
    </row>
    <row r="24930" spans="6:6" ht="18" customHeight="1">
      <c r="F24930" s="129">
        <f t="shared" si="395"/>
        <v>0</v>
      </c>
    </row>
    <row r="24931" spans="6:6" ht="18" customHeight="1">
      <c r="F24931" s="129">
        <f t="shared" si="395"/>
        <v>0</v>
      </c>
    </row>
    <row r="24932" spans="6:6" ht="18" customHeight="1">
      <c r="F24932" s="129">
        <f t="shared" si="395"/>
        <v>0</v>
      </c>
    </row>
    <row r="24933" spans="6:6" ht="18" customHeight="1">
      <c r="F24933" s="129">
        <f t="shared" si="395"/>
        <v>0</v>
      </c>
    </row>
    <row r="24934" spans="6:6" ht="18" customHeight="1">
      <c r="F24934" s="129">
        <f t="shared" si="395"/>
        <v>0</v>
      </c>
    </row>
    <row r="24935" spans="6:6" ht="18" customHeight="1">
      <c r="F24935" s="129">
        <f t="shared" si="395"/>
        <v>0</v>
      </c>
    </row>
    <row r="24936" spans="6:6" ht="18" customHeight="1">
      <c r="F24936" s="129">
        <f t="shared" si="395"/>
        <v>0</v>
      </c>
    </row>
    <row r="24937" spans="6:6" ht="18" customHeight="1">
      <c r="F24937" s="129">
        <f t="shared" si="395"/>
        <v>0</v>
      </c>
    </row>
    <row r="24938" spans="6:6" ht="18" customHeight="1">
      <c r="F24938" s="129">
        <f t="shared" si="395"/>
        <v>0</v>
      </c>
    </row>
    <row r="24939" spans="6:6" ht="18" customHeight="1">
      <c r="F24939" s="129">
        <f t="shared" si="395"/>
        <v>0</v>
      </c>
    </row>
    <row r="24940" spans="6:6" ht="18" customHeight="1">
      <c r="F24940" s="129">
        <f t="shared" si="395"/>
        <v>0</v>
      </c>
    </row>
    <row r="24941" spans="6:6" ht="18" customHeight="1">
      <c r="F24941" s="129">
        <f t="shared" si="395"/>
        <v>0</v>
      </c>
    </row>
    <row r="24942" spans="6:6" ht="18" customHeight="1">
      <c r="F24942" s="129">
        <f t="shared" si="395"/>
        <v>0</v>
      </c>
    </row>
    <row r="24943" spans="6:6" ht="18" customHeight="1">
      <c r="F24943" s="129">
        <f t="shared" si="395"/>
        <v>0</v>
      </c>
    </row>
    <row r="24944" spans="6:6" ht="18" customHeight="1">
      <c r="F24944" s="129">
        <f t="shared" si="395"/>
        <v>0</v>
      </c>
    </row>
    <row r="24945" spans="6:6" ht="18" customHeight="1">
      <c r="F24945" s="129">
        <f t="shared" si="395"/>
        <v>0</v>
      </c>
    </row>
    <row r="24946" spans="6:6" ht="18" customHeight="1">
      <c r="F24946" s="129">
        <f t="shared" ref="F24946:F25009" si="396">E24946*D24946</f>
        <v>0</v>
      </c>
    </row>
    <row r="24947" spans="6:6" ht="18" customHeight="1">
      <c r="F24947" s="129">
        <f t="shared" si="396"/>
        <v>0</v>
      </c>
    </row>
    <row r="24948" spans="6:6" ht="18" customHeight="1">
      <c r="F24948" s="129">
        <f t="shared" si="396"/>
        <v>0</v>
      </c>
    </row>
    <row r="24949" spans="6:6" ht="18" customHeight="1">
      <c r="F24949" s="129">
        <f t="shared" si="396"/>
        <v>0</v>
      </c>
    </row>
    <row r="24950" spans="6:6" ht="18" customHeight="1">
      <c r="F24950" s="129">
        <f t="shared" si="396"/>
        <v>0</v>
      </c>
    </row>
    <row r="24951" spans="6:6" ht="18" customHeight="1">
      <c r="F24951" s="129">
        <f t="shared" si="396"/>
        <v>0</v>
      </c>
    </row>
    <row r="24952" spans="6:6" ht="18" customHeight="1">
      <c r="F24952" s="129">
        <f t="shared" si="396"/>
        <v>0</v>
      </c>
    </row>
    <row r="24953" spans="6:6" ht="18" customHeight="1">
      <c r="F24953" s="129">
        <f t="shared" si="396"/>
        <v>0</v>
      </c>
    </row>
    <row r="24954" spans="6:6" ht="18" customHeight="1">
      <c r="F24954" s="129">
        <f t="shared" si="396"/>
        <v>0</v>
      </c>
    </row>
    <row r="24955" spans="6:6" ht="18" customHeight="1">
      <c r="F24955" s="129">
        <f t="shared" si="396"/>
        <v>0</v>
      </c>
    </row>
    <row r="24956" spans="6:6" ht="18" customHeight="1">
      <c r="F24956" s="129">
        <f t="shared" si="396"/>
        <v>0</v>
      </c>
    </row>
    <row r="24957" spans="6:6" ht="18" customHeight="1">
      <c r="F24957" s="129">
        <f t="shared" si="396"/>
        <v>0</v>
      </c>
    </row>
    <row r="24958" spans="6:6" ht="18" customHeight="1">
      <c r="F24958" s="129">
        <f t="shared" si="396"/>
        <v>0</v>
      </c>
    </row>
    <row r="24959" spans="6:6" ht="18" customHeight="1">
      <c r="F24959" s="129">
        <f t="shared" si="396"/>
        <v>0</v>
      </c>
    </row>
    <row r="24960" spans="6:6" ht="18" customHeight="1">
      <c r="F24960" s="129">
        <f t="shared" si="396"/>
        <v>0</v>
      </c>
    </row>
    <row r="24961" spans="6:6" ht="18" customHeight="1">
      <c r="F24961" s="129">
        <f t="shared" si="396"/>
        <v>0</v>
      </c>
    </row>
    <row r="24962" spans="6:6" ht="18" customHeight="1">
      <c r="F24962" s="129">
        <f t="shared" si="396"/>
        <v>0</v>
      </c>
    </row>
    <row r="24963" spans="6:6" ht="18" customHeight="1">
      <c r="F24963" s="129">
        <f t="shared" si="396"/>
        <v>0</v>
      </c>
    </row>
    <row r="24964" spans="6:6" ht="18" customHeight="1">
      <c r="F24964" s="129">
        <f t="shared" si="396"/>
        <v>0</v>
      </c>
    </row>
    <row r="24965" spans="6:6" ht="18" customHeight="1">
      <c r="F24965" s="129">
        <f t="shared" si="396"/>
        <v>0</v>
      </c>
    </row>
    <row r="24966" spans="6:6" ht="18" customHeight="1">
      <c r="F24966" s="129">
        <f t="shared" si="396"/>
        <v>0</v>
      </c>
    </row>
    <row r="24967" spans="6:6" ht="18" customHeight="1">
      <c r="F24967" s="129">
        <f t="shared" si="396"/>
        <v>0</v>
      </c>
    </row>
    <row r="24968" spans="6:6" ht="18" customHeight="1">
      <c r="F24968" s="129">
        <f t="shared" si="396"/>
        <v>0</v>
      </c>
    </row>
    <row r="24969" spans="6:6" ht="18" customHeight="1">
      <c r="F24969" s="129">
        <f t="shared" si="396"/>
        <v>0</v>
      </c>
    </row>
    <row r="24970" spans="6:6" ht="18" customHeight="1">
      <c r="F24970" s="129">
        <f t="shared" si="396"/>
        <v>0</v>
      </c>
    </row>
    <row r="24971" spans="6:6" ht="18" customHeight="1">
      <c r="F24971" s="129">
        <f t="shared" si="396"/>
        <v>0</v>
      </c>
    </row>
    <row r="24972" spans="6:6" ht="18" customHeight="1">
      <c r="F24972" s="129">
        <f t="shared" si="396"/>
        <v>0</v>
      </c>
    </row>
    <row r="24973" spans="6:6" ht="18" customHeight="1">
      <c r="F24973" s="129">
        <f t="shared" si="396"/>
        <v>0</v>
      </c>
    </row>
    <row r="24974" spans="6:6" ht="18" customHeight="1">
      <c r="F24974" s="129">
        <f t="shared" si="396"/>
        <v>0</v>
      </c>
    </row>
    <row r="24975" spans="6:6" ht="18" customHeight="1">
      <c r="F24975" s="129">
        <f t="shared" si="396"/>
        <v>0</v>
      </c>
    </row>
    <row r="24976" spans="6:6" ht="18" customHeight="1">
      <c r="F24976" s="129">
        <f t="shared" si="396"/>
        <v>0</v>
      </c>
    </row>
    <row r="24977" spans="6:6" ht="18" customHeight="1">
      <c r="F24977" s="129">
        <f t="shared" si="396"/>
        <v>0</v>
      </c>
    </row>
    <row r="24978" spans="6:6" ht="18" customHeight="1">
      <c r="F24978" s="129">
        <f t="shared" si="396"/>
        <v>0</v>
      </c>
    </row>
    <row r="24979" spans="6:6" ht="18" customHeight="1">
      <c r="F24979" s="129">
        <f t="shared" si="396"/>
        <v>0</v>
      </c>
    </row>
    <row r="24980" spans="6:6" ht="18" customHeight="1">
      <c r="F24980" s="129">
        <f t="shared" si="396"/>
        <v>0</v>
      </c>
    </row>
    <row r="24981" spans="6:6" ht="18" customHeight="1">
      <c r="F24981" s="129">
        <f t="shared" si="396"/>
        <v>0</v>
      </c>
    </row>
    <row r="24982" spans="6:6" ht="18" customHeight="1">
      <c r="F24982" s="129">
        <f t="shared" si="396"/>
        <v>0</v>
      </c>
    </row>
    <row r="24983" spans="6:6" ht="18" customHeight="1">
      <c r="F24983" s="129">
        <f t="shared" si="396"/>
        <v>0</v>
      </c>
    </row>
    <row r="24984" spans="6:6" ht="18" customHeight="1">
      <c r="F24984" s="129">
        <f t="shared" si="396"/>
        <v>0</v>
      </c>
    </row>
    <row r="24985" spans="6:6" ht="18" customHeight="1">
      <c r="F24985" s="129">
        <f t="shared" si="396"/>
        <v>0</v>
      </c>
    </row>
    <row r="24986" spans="6:6" ht="18" customHeight="1">
      <c r="F24986" s="129">
        <f t="shared" si="396"/>
        <v>0</v>
      </c>
    </row>
    <row r="24987" spans="6:6" ht="18" customHeight="1">
      <c r="F24987" s="129">
        <f t="shared" si="396"/>
        <v>0</v>
      </c>
    </row>
    <row r="24988" spans="6:6" ht="18" customHeight="1">
      <c r="F24988" s="129">
        <f t="shared" si="396"/>
        <v>0</v>
      </c>
    </row>
    <row r="24989" spans="6:6" ht="18" customHeight="1">
      <c r="F24989" s="129">
        <f t="shared" si="396"/>
        <v>0</v>
      </c>
    </row>
    <row r="24990" spans="6:6" ht="18" customHeight="1">
      <c r="F24990" s="129">
        <f t="shared" si="396"/>
        <v>0</v>
      </c>
    </row>
    <row r="24991" spans="6:6" ht="18" customHeight="1">
      <c r="F24991" s="129">
        <f t="shared" si="396"/>
        <v>0</v>
      </c>
    </row>
    <row r="24992" spans="6:6" ht="18" customHeight="1">
      <c r="F24992" s="129">
        <f t="shared" si="396"/>
        <v>0</v>
      </c>
    </row>
    <row r="24993" spans="6:6" ht="18" customHeight="1">
      <c r="F24993" s="129">
        <f t="shared" si="396"/>
        <v>0</v>
      </c>
    </row>
    <row r="24994" spans="6:6" ht="18" customHeight="1">
      <c r="F24994" s="129">
        <f t="shared" si="396"/>
        <v>0</v>
      </c>
    </row>
    <row r="24995" spans="6:6" ht="18" customHeight="1">
      <c r="F24995" s="129">
        <f t="shared" si="396"/>
        <v>0</v>
      </c>
    </row>
    <row r="24996" spans="6:6" ht="18" customHeight="1">
      <c r="F24996" s="129">
        <f t="shared" si="396"/>
        <v>0</v>
      </c>
    </row>
    <row r="24997" spans="6:6" ht="18" customHeight="1">
      <c r="F24997" s="129">
        <f t="shared" si="396"/>
        <v>0</v>
      </c>
    </row>
    <row r="24998" spans="6:6" ht="18" customHeight="1">
      <c r="F24998" s="129">
        <f t="shared" si="396"/>
        <v>0</v>
      </c>
    </row>
    <row r="24999" spans="6:6" ht="18" customHeight="1">
      <c r="F24999" s="129">
        <f t="shared" si="396"/>
        <v>0</v>
      </c>
    </row>
    <row r="25000" spans="6:6" ht="18" customHeight="1">
      <c r="F25000" s="129">
        <f t="shared" si="396"/>
        <v>0</v>
      </c>
    </row>
    <row r="25001" spans="6:6" ht="18" customHeight="1">
      <c r="F25001" s="129">
        <f t="shared" si="396"/>
        <v>0</v>
      </c>
    </row>
    <row r="25002" spans="6:6" ht="18" customHeight="1">
      <c r="F25002" s="129">
        <f t="shared" si="396"/>
        <v>0</v>
      </c>
    </row>
    <row r="25003" spans="6:6" ht="18" customHeight="1">
      <c r="F25003" s="129">
        <f t="shared" si="396"/>
        <v>0</v>
      </c>
    </row>
    <row r="25004" spans="6:6" ht="18" customHeight="1">
      <c r="F25004" s="129">
        <f t="shared" si="396"/>
        <v>0</v>
      </c>
    </row>
    <row r="25005" spans="6:6" ht="18" customHeight="1">
      <c r="F25005" s="129">
        <f t="shared" si="396"/>
        <v>0</v>
      </c>
    </row>
    <row r="25006" spans="6:6" ht="18" customHeight="1">
      <c r="F25006" s="129">
        <f t="shared" si="396"/>
        <v>0</v>
      </c>
    </row>
    <row r="25007" spans="6:6" ht="18" customHeight="1">
      <c r="F25007" s="129">
        <f t="shared" si="396"/>
        <v>0</v>
      </c>
    </row>
    <row r="25008" spans="6:6" ht="18" customHeight="1">
      <c r="F25008" s="129">
        <f t="shared" si="396"/>
        <v>0</v>
      </c>
    </row>
    <row r="25009" spans="6:6" ht="18" customHeight="1">
      <c r="F25009" s="129">
        <f t="shared" si="396"/>
        <v>0</v>
      </c>
    </row>
    <row r="25010" spans="6:6" ht="18" customHeight="1">
      <c r="F25010" s="129">
        <f t="shared" ref="F25010:F25073" si="397">E25010*D25010</f>
        <v>0</v>
      </c>
    </row>
    <row r="25011" spans="6:6" ht="18" customHeight="1">
      <c r="F25011" s="129">
        <f t="shared" si="397"/>
        <v>0</v>
      </c>
    </row>
    <row r="25012" spans="6:6" ht="18" customHeight="1">
      <c r="F25012" s="129">
        <f t="shared" si="397"/>
        <v>0</v>
      </c>
    </row>
    <row r="25013" spans="6:6" ht="18" customHeight="1">
      <c r="F25013" s="129">
        <f t="shared" si="397"/>
        <v>0</v>
      </c>
    </row>
    <row r="25014" spans="6:6" ht="18" customHeight="1">
      <c r="F25014" s="129">
        <f t="shared" si="397"/>
        <v>0</v>
      </c>
    </row>
    <row r="25015" spans="6:6" ht="18" customHeight="1">
      <c r="F25015" s="129">
        <f t="shared" si="397"/>
        <v>0</v>
      </c>
    </row>
    <row r="25016" spans="6:6" ht="18" customHeight="1">
      <c r="F25016" s="129">
        <f t="shared" si="397"/>
        <v>0</v>
      </c>
    </row>
    <row r="25017" spans="6:6" ht="18" customHeight="1">
      <c r="F25017" s="129">
        <f t="shared" si="397"/>
        <v>0</v>
      </c>
    </row>
    <row r="25018" spans="6:6" ht="18" customHeight="1">
      <c r="F25018" s="129">
        <f t="shared" si="397"/>
        <v>0</v>
      </c>
    </row>
    <row r="25019" spans="6:6" ht="18" customHeight="1">
      <c r="F25019" s="129">
        <f t="shared" si="397"/>
        <v>0</v>
      </c>
    </row>
    <row r="25020" spans="6:6" ht="18" customHeight="1">
      <c r="F25020" s="129">
        <f t="shared" si="397"/>
        <v>0</v>
      </c>
    </row>
    <row r="25021" spans="6:6" ht="18" customHeight="1">
      <c r="F25021" s="129">
        <f t="shared" si="397"/>
        <v>0</v>
      </c>
    </row>
    <row r="25022" spans="6:6" ht="18" customHeight="1">
      <c r="F25022" s="129">
        <f t="shared" si="397"/>
        <v>0</v>
      </c>
    </row>
    <row r="25023" spans="6:6" ht="18" customHeight="1">
      <c r="F25023" s="129">
        <f t="shared" si="397"/>
        <v>0</v>
      </c>
    </row>
    <row r="25024" spans="6:6" ht="18" customHeight="1">
      <c r="F25024" s="129">
        <f t="shared" si="397"/>
        <v>0</v>
      </c>
    </row>
    <row r="25025" spans="6:6" ht="18" customHeight="1">
      <c r="F25025" s="129">
        <f t="shared" si="397"/>
        <v>0</v>
      </c>
    </row>
    <row r="25026" spans="6:6" ht="18" customHeight="1">
      <c r="F25026" s="129">
        <f t="shared" si="397"/>
        <v>0</v>
      </c>
    </row>
    <row r="25027" spans="6:6" ht="18" customHeight="1">
      <c r="F25027" s="129">
        <f t="shared" si="397"/>
        <v>0</v>
      </c>
    </row>
    <row r="25028" spans="6:6" ht="18" customHeight="1">
      <c r="F25028" s="129">
        <f t="shared" si="397"/>
        <v>0</v>
      </c>
    </row>
    <row r="25029" spans="6:6" ht="18" customHeight="1">
      <c r="F25029" s="129">
        <f t="shared" si="397"/>
        <v>0</v>
      </c>
    </row>
    <row r="25030" spans="6:6" ht="18" customHeight="1">
      <c r="F25030" s="129">
        <f t="shared" si="397"/>
        <v>0</v>
      </c>
    </row>
    <row r="25031" spans="6:6" ht="18" customHeight="1">
      <c r="F25031" s="129">
        <f t="shared" si="397"/>
        <v>0</v>
      </c>
    </row>
    <row r="25032" spans="6:6" ht="18" customHeight="1">
      <c r="F25032" s="129">
        <f t="shared" si="397"/>
        <v>0</v>
      </c>
    </row>
    <row r="25033" spans="6:6" ht="18" customHeight="1">
      <c r="F25033" s="129">
        <f t="shared" si="397"/>
        <v>0</v>
      </c>
    </row>
    <row r="25034" spans="6:6" ht="18" customHeight="1">
      <c r="F25034" s="129">
        <f t="shared" si="397"/>
        <v>0</v>
      </c>
    </row>
    <row r="25035" spans="6:6" ht="18" customHeight="1">
      <c r="F25035" s="129">
        <f t="shared" si="397"/>
        <v>0</v>
      </c>
    </row>
    <row r="25036" spans="6:6" ht="18" customHeight="1">
      <c r="F25036" s="129">
        <f t="shared" si="397"/>
        <v>0</v>
      </c>
    </row>
    <row r="25037" spans="6:6" ht="18" customHeight="1">
      <c r="F25037" s="129">
        <f t="shared" si="397"/>
        <v>0</v>
      </c>
    </row>
    <row r="25038" spans="6:6" ht="18" customHeight="1">
      <c r="F25038" s="129">
        <f t="shared" si="397"/>
        <v>0</v>
      </c>
    </row>
    <row r="25039" spans="6:6" ht="18" customHeight="1">
      <c r="F25039" s="129">
        <f t="shared" si="397"/>
        <v>0</v>
      </c>
    </row>
    <row r="25040" spans="6:6" ht="18" customHeight="1">
      <c r="F25040" s="129">
        <f t="shared" si="397"/>
        <v>0</v>
      </c>
    </row>
    <row r="25041" spans="6:6" ht="18" customHeight="1">
      <c r="F25041" s="129">
        <f t="shared" si="397"/>
        <v>0</v>
      </c>
    </row>
    <row r="25042" spans="6:6" ht="18" customHeight="1">
      <c r="F25042" s="129">
        <f t="shared" si="397"/>
        <v>0</v>
      </c>
    </row>
    <row r="25043" spans="6:6" ht="18" customHeight="1">
      <c r="F25043" s="129">
        <f t="shared" si="397"/>
        <v>0</v>
      </c>
    </row>
    <row r="25044" spans="6:6" ht="18" customHeight="1">
      <c r="F25044" s="129">
        <f t="shared" si="397"/>
        <v>0</v>
      </c>
    </row>
    <row r="25045" spans="6:6" ht="18" customHeight="1">
      <c r="F25045" s="129">
        <f t="shared" si="397"/>
        <v>0</v>
      </c>
    </row>
    <row r="25046" spans="6:6" ht="18" customHeight="1">
      <c r="F25046" s="129">
        <f t="shared" si="397"/>
        <v>0</v>
      </c>
    </row>
    <row r="25047" spans="6:6" ht="18" customHeight="1">
      <c r="F25047" s="129">
        <f t="shared" si="397"/>
        <v>0</v>
      </c>
    </row>
    <row r="25048" spans="6:6" ht="18" customHeight="1">
      <c r="F25048" s="129">
        <f t="shared" si="397"/>
        <v>0</v>
      </c>
    </row>
    <row r="25049" spans="6:6" ht="18" customHeight="1">
      <c r="F25049" s="129">
        <f t="shared" si="397"/>
        <v>0</v>
      </c>
    </row>
    <row r="25050" spans="6:6" ht="18" customHeight="1">
      <c r="F25050" s="129">
        <f t="shared" si="397"/>
        <v>0</v>
      </c>
    </row>
    <row r="25051" spans="6:6" ht="18" customHeight="1">
      <c r="F25051" s="129">
        <f t="shared" si="397"/>
        <v>0</v>
      </c>
    </row>
    <row r="25052" spans="6:6" ht="18" customHeight="1">
      <c r="F25052" s="129">
        <f t="shared" si="397"/>
        <v>0</v>
      </c>
    </row>
    <row r="25053" spans="6:6" ht="18" customHeight="1">
      <c r="F25053" s="129">
        <f t="shared" si="397"/>
        <v>0</v>
      </c>
    </row>
    <row r="25054" spans="6:6" ht="18" customHeight="1">
      <c r="F25054" s="129">
        <f t="shared" si="397"/>
        <v>0</v>
      </c>
    </row>
    <row r="25055" spans="6:6" ht="18" customHeight="1">
      <c r="F25055" s="129">
        <f t="shared" si="397"/>
        <v>0</v>
      </c>
    </row>
    <row r="25056" spans="6:6" ht="18" customHeight="1">
      <c r="F25056" s="129">
        <f t="shared" si="397"/>
        <v>0</v>
      </c>
    </row>
    <row r="25057" spans="6:6" ht="18" customHeight="1">
      <c r="F25057" s="129">
        <f t="shared" si="397"/>
        <v>0</v>
      </c>
    </row>
    <row r="25058" spans="6:6" ht="18" customHeight="1">
      <c r="F25058" s="129">
        <f t="shared" si="397"/>
        <v>0</v>
      </c>
    </row>
    <row r="25059" spans="6:6" ht="18" customHeight="1">
      <c r="F25059" s="129">
        <f t="shared" si="397"/>
        <v>0</v>
      </c>
    </row>
    <row r="25060" spans="6:6" ht="18" customHeight="1">
      <c r="F25060" s="129">
        <f t="shared" si="397"/>
        <v>0</v>
      </c>
    </row>
    <row r="25061" spans="6:6" ht="18" customHeight="1">
      <c r="F25061" s="129">
        <f t="shared" si="397"/>
        <v>0</v>
      </c>
    </row>
    <row r="25062" spans="6:6" ht="18" customHeight="1">
      <c r="F25062" s="129">
        <f t="shared" si="397"/>
        <v>0</v>
      </c>
    </row>
    <row r="25063" spans="6:6" ht="18" customHeight="1">
      <c r="F25063" s="129">
        <f t="shared" si="397"/>
        <v>0</v>
      </c>
    </row>
    <row r="25064" spans="6:6" ht="18" customHeight="1">
      <c r="F25064" s="129">
        <f t="shared" si="397"/>
        <v>0</v>
      </c>
    </row>
    <row r="25065" spans="6:6" ht="18" customHeight="1">
      <c r="F25065" s="129">
        <f t="shared" si="397"/>
        <v>0</v>
      </c>
    </row>
    <row r="25066" spans="6:6" ht="18" customHeight="1">
      <c r="F25066" s="129">
        <f t="shared" si="397"/>
        <v>0</v>
      </c>
    </row>
    <row r="25067" spans="6:6" ht="18" customHeight="1">
      <c r="F25067" s="129">
        <f t="shared" si="397"/>
        <v>0</v>
      </c>
    </row>
    <row r="25068" spans="6:6" ht="18" customHeight="1">
      <c r="F25068" s="129">
        <f t="shared" si="397"/>
        <v>0</v>
      </c>
    </row>
    <row r="25069" spans="6:6" ht="18" customHeight="1">
      <c r="F25069" s="129">
        <f t="shared" si="397"/>
        <v>0</v>
      </c>
    </row>
    <row r="25070" spans="6:6" ht="18" customHeight="1">
      <c r="F25070" s="129">
        <f t="shared" si="397"/>
        <v>0</v>
      </c>
    </row>
    <row r="25071" spans="6:6" ht="18" customHeight="1">
      <c r="F25071" s="129">
        <f t="shared" si="397"/>
        <v>0</v>
      </c>
    </row>
    <row r="25072" spans="6:6" ht="18" customHeight="1">
      <c r="F25072" s="129">
        <f t="shared" si="397"/>
        <v>0</v>
      </c>
    </row>
    <row r="25073" spans="6:6" ht="18" customHeight="1">
      <c r="F25073" s="129">
        <f t="shared" si="397"/>
        <v>0</v>
      </c>
    </row>
    <row r="25074" spans="6:6" ht="18" customHeight="1">
      <c r="F25074" s="129">
        <f t="shared" ref="F25074:F25137" si="398">E25074*D25074</f>
        <v>0</v>
      </c>
    </row>
    <row r="25075" spans="6:6" ht="18" customHeight="1">
      <c r="F25075" s="129">
        <f t="shared" si="398"/>
        <v>0</v>
      </c>
    </row>
    <row r="25076" spans="6:6" ht="18" customHeight="1">
      <c r="F25076" s="129">
        <f t="shared" si="398"/>
        <v>0</v>
      </c>
    </row>
    <row r="25077" spans="6:6" ht="18" customHeight="1">
      <c r="F25077" s="129">
        <f t="shared" si="398"/>
        <v>0</v>
      </c>
    </row>
    <row r="25078" spans="6:6" ht="18" customHeight="1">
      <c r="F25078" s="129">
        <f t="shared" si="398"/>
        <v>0</v>
      </c>
    </row>
    <row r="25079" spans="6:6" ht="18" customHeight="1">
      <c r="F25079" s="129">
        <f t="shared" si="398"/>
        <v>0</v>
      </c>
    </row>
    <row r="25080" spans="6:6" ht="18" customHeight="1">
      <c r="F25080" s="129">
        <f t="shared" si="398"/>
        <v>0</v>
      </c>
    </row>
    <row r="25081" spans="6:6" ht="18" customHeight="1">
      <c r="F25081" s="129">
        <f t="shared" si="398"/>
        <v>0</v>
      </c>
    </row>
    <row r="25082" spans="6:6" ht="18" customHeight="1">
      <c r="F25082" s="129">
        <f t="shared" si="398"/>
        <v>0</v>
      </c>
    </row>
    <row r="25083" spans="6:6" ht="18" customHeight="1">
      <c r="F25083" s="129">
        <f t="shared" si="398"/>
        <v>0</v>
      </c>
    </row>
    <row r="25084" spans="6:6" ht="18" customHeight="1">
      <c r="F25084" s="129">
        <f t="shared" si="398"/>
        <v>0</v>
      </c>
    </row>
    <row r="25085" spans="6:6" ht="18" customHeight="1">
      <c r="F25085" s="129">
        <f t="shared" si="398"/>
        <v>0</v>
      </c>
    </row>
    <row r="25086" spans="6:6" ht="18" customHeight="1">
      <c r="F25086" s="129">
        <f t="shared" si="398"/>
        <v>0</v>
      </c>
    </row>
    <row r="25087" spans="6:6" ht="18" customHeight="1">
      <c r="F25087" s="129">
        <f t="shared" si="398"/>
        <v>0</v>
      </c>
    </row>
    <row r="25088" spans="6:6" ht="18" customHeight="1">
      <c r="F25088" s="129">
        <f t="shared" si="398"/>
        <v>0</v>
      </c>
    </row>
    <row r="25089" spans="6:6" ht="18" customHeight="1">
      <c r="F25089" s="129">
        <f t="shared" si="398"/>
        <v>0</v>
      </c>
    </row>
    <row r="25090" spans="6:6" ht="18" customHeight="1">
      <c r="F25090" s="129">
        <f t="shared" si="398"/>
        <v>0</v>
      </c>
    </row>
    <row r="25091" spans="6:6" ht="18" customHeight="1">
      <c r="F25091" s="129">
        <f t="shared" si="398"/>
        <v>0</v>
      </c>
    </row>
    <row r="25092" spans="6:6" ht="18" customHeight="1">
      <c r="F25092" s="129">
        <f t="shared" si="398"/>
        <v>0</v>
      </c>
    </row>
    <row r="25093" spans="6:6" ht="18" customHeight="1">
      <c r="F25093" s="129">
        <f t="shared" si="398"/>
        <v>0</v>
      </c>
    </row>
    <row r="25094" spans="6:6" ht="18" customHeight="1">
      <c r="F25094" s="129">
        <f t="shared" si="398"/>
        <v>0</v>
      </c>
    </row>
    <row r="25095" spans="6:6" ht="18" customHeight="1">
      <c r="F25095" s="129">
        <f t="shared" si="398"/>
        <v>0</v>
      </c>
    </row>
    <row r="25096" spans="6:6" ht="18" customHeight="1">
      <c r="F25096" s="129">
        <f t="shared" si="398"/>
        <v>0</v>
      </c>
    </row>
    <row r="25097" spans="6:6" ht="18" customHeight="1">
      <c r="F25097" s="129">
        <f t="shared" si="398"/>
        <v>0</v>
      </c>
    </row>
    <row r="25098" spans="6:6" ht="18" customHeight="1">
      <c r="F25098" s="129">
        <f t="shared" si="398"/>
        <v>0</v>
      </c>
    </row>
    <row r="25099" spans="6:6" ht="18" customHeight="1">
      <c r="F25099" s="129">
        <f t="shared" si="398"/>
        <v>0</v>
      </c>
    </row>
    <row r="25100" spans="6:6" ht="18" customHeight="1">
      <c r="F25100" s="129">
        <f t="shared" si="398"/>
        <v>0</v>
      </c>
    </row>
    <row r="25101" spans="6:6" ht="18" customHeight="1">
      <c r="F25101" s="129">
        <f t="shared" si="398"/>
        <v>0</v>
      </c>
    </row>
    <row r="25102" spans="6:6" ht="18" customHeight="1">
      <c r="F25102" s="129">
        <f t="shared" si="398"/>
        <v>0</v>
      </c>
    </row>
    <row r="25103" spans="6:6" ht="18" customHeight="1">
      <c r="F25103" s="129">
        <f t="shared" si="398"/>
        <v>0</v>
      </c>
    </row>
    <row r="25104" spans="6:6" ht="18" customHeight="1">
      <c r="F25104" s="129">
        <f t="shared" si="398"/>
        <v>0</v>
      </c>
    </row>
    <row r="25105" spans="6:6" ht="18" customHeight="1">
      <c r="F25105" s="129">
        <f t="shared" si="398"/>
        <v>0</v>
      </c>
    </row>
    <row r="25106" spans="6:6" ht="18" customHeight="1">
      <c r="F25106" s="129">
        <f t="shared" si="398"/>
        <v>0</v>
      </c>
    </row>
    <row r="25107" spans="6:6" ht="18" customHeight="1">
      <c r="F25107" s="129">
        <f t="shared" si="398"/>
        <v>0</v>
      </c>
    </row>
    <row r="25108" spans="6:6" ht="18" customHeight="1">
      <c r="F25108" s="129">
        <f t="shared" si="398"/>
        <v>0</v>
      </c>
    </row>
    <row r="25109" spans="6:6" ht="18" customHeight="1">
      <c r="F25109" s="129">
        <f t="shared" si="398"/>
        <v>0</v>
      </c>
    </row>
    <row r="25110" spans="6:6" ht="18" customHeight="1">
      <c r="F25110" s="129">
        <f t="shared" si="398"/>
        <v>0</v>
      </c>
    </row>
    <row r="25111" spans="6:6" ht="18" customHeight="1">
      <c r="F25111" s="129">
        <f t="shared" si="398"/>
        <v>0</v>
      </c>
    </row>
    <row r="25112" spans="6:6" ht="18" customHeight="1">
      <c r="F25112" s="129">
        <f t="shared" si="398"/>
        <v>0</v>
      </c>
    </row>
    <row r="25113" spans="6:6" ht="18" customHeight="1">
      <c r="F25113" s="129">
        <f t="shared" si="398"/>
        <v>0</v>
      </c>
    </row>
    <row r="25114" spans="6:6" ht="18" customHeight="1">
      <c r="F25114" s="129">
        <f t="shared" si="398"/>
        <v>0</v>
      </c>
    </row>
    <row r="25115" spans="6:6" ht="18" customHeight="1">
      <c r="F25115" s="129">
        <f t="shared" si="398"/>
        <v>0</v>
      </c>
    </row>
    <row r="25116" spans="6:6" ht="18" customHeight="1">
      <c r="F25116" s="129">
        <f t="shared" si="398"/>
        <v>0</v>
      </c>
    </row>
    <row r="25117" spans="6:6" ht="18" customHeight="1">
      <c r="F25117" s="129">
        <f t="shared" si="398"/>
        <v>0</v>
      </c>
    </row>
    <row r="25118" spans="6:6" ht="18" customHeight="1">
      <c r="F25118" s="129">
        <f t="shared" si="398"/>
        <v>0</v>
      </c>
    </row>
    <row r="25119" spans="6:6" ht="18" customHeight="1">
      <c r="F25119" s="129">
        <f t="shared" si="398"/>
        <v>0</v>
      </c>
    </row>
    <row r="25120" spans="6:6" ht="18" customHeight="1">
      <c r="F25120" s="129">
        <f t="shared" si="398"/>
        <v>0</v>
      </c>
    </row>
    <row r="25121" spans="6:6" ht="18" customHeight="1">
      <c r="F25121" s="129">
        <f t="shared" si="398"/>
        <v>0</v>
      </c>
    </row>
    <row r="25122" spans="6:6" ht="18" customHeight="1">
      <c r="F25122" s="129">
        <f t="shared" si="398"/>
        <v>0</v>
      </c>
    </row>
    <row r="25123" spans="6:6" ht="18" customHeight="1">
      <c r="F25123" s="129">
        <f t="shared" si="398"/>
        <v>0</v>
      </c>
    </row>
    <row r="25124" spans="6:6" ht="18" customHeight="1">
      <c r="F25124" s="129">
        <f t="shared" si="398"/>
        <v>0</v>
      </c>
    </row>
    <row r="25125" spans="6:6" ht="18" customHeight="1">
      <c r="F25125" s="129">
        <f t="shared" si="398"/>
        <v>0</v>
      </c>
    </row>
    <row r="25126" spans="6:6" ht="18" customHeight="1">
      <c r="F25126" s="129">
        <f t="shared" si="398"/>
        <v>0</v>
      </c>
    </row>
    <row r="25127" spans="6:6" ht="18" customHeight="1">
      <c r="F25127" s="129">
        <f t="shared" si="398"/>
        <v>0</v>
      </c>
    </row>
    <row r="25128" spans="6:6" ht="18" customHeight="1">
      <c r="F25128" s="129">
        <f t="shared" si="398"/>
        <v>0</v>
      </c>
    </row>
    <row r="25129" spans="6:6" ht="18" customHeight="1">
      <c r="F25129" s="129">
        <f t="shared" si="398"/>
        <v>0</v>
      </c>
    </row>
    <row r="25130" spans="6:6" ht="18" customHeight="1">
      <c r="F25130" s="129">
        <f t="shared" si="398"/>
        <v>0</v>
      </c>
    </row>
    <row r="25131" spans="6:6" ht="18" customHeight="1">
      <c r="F25131" s="129">
        <f t="shared" si="398"/>
        <v>0</v>
      </c>
    </row>
    <row r="25132" spans="6:6" ht="18" customHeight="1">
      <c r="F25132" s="129">
        <f t="shared" si="398"/>
        <v>0</v>
      </c>
    </row>
    <row r="25133" spans="6:6" ht="18" customHeight="1">
      <c r="F25133" s="129">
        <f t="shared" si="398"/>
        <v>0</v>
      </c>
    </row>
    <row r="25134" spans="6:6" ht="18" customHeight="1">
      <c r="F25134" s="129">
        <f t="shared" si="398"/>
        <v>0</v>
      </c>
    </row>
    <row r="25135" spans="6:6" ht="18" customHeight="1">
      <c r="F25135" s="129">
        <f t="shared" si="398"/>
        <v>0</v>
      </c>
    </row>
    <row r="25136" spans="6:6" ht="18" customHeight="1">
      <c r="F25136" s="129">
        <f t="shared" si="398"/>
        <v>0</v>
      </c>
    </row>
    <row r="25137" spans="6:6" ht="18" customHeight="1">
      <c r="F25137" s="129">
        <f t="shared" si="398"/>
        <v>0</v>
      </c>
    </row>
    <row r="25138" spans="6:6" ht="18" customHeight="1">
      <c r="F25138" s="129">
        <f t="shared" ref="F25138:F25201" si="399">E25138*D25138</f>
        <v>0</v>
      </c>
    </row>
    <row r="25139" spans="6:6" ht="18" customHeight="1">
      <c r="F25139" s="129">
        <f t="shared" si="399"/>
        <v>0</v>
      </c>
    </row>
    <row r="25140" spans="6:6" ht="18" customHeight="1">
      <c r="F25140" s="129">
        <f t="shared" si="399"/>
        <v>0</v>
      </c>
    </row>
    <row r="25141" spans="6:6" ht="18" customHeight="1">
      <c r="F25141" s="129">
        <f t="shared" si="399"/>
        <v>0</v>
      </c>
    </row>
    <row r="25142" spans="6:6" ht="18" customHeight="1">
      <c r="F25142" s="129">
        <f t="shared" si="399"/>
        <v>0</v>
      </c>
    </row>
    <row r="25143" spans="6:6" ht="18" customHeight="1">
      <c r="F25143" s="129">
        <f t="shared" si="399"/>
        <v>0</v>
      </c>
    </row>
    <row r="25144" spans="6:6" ht="18" customHeight="1">
      <c r="F25144" s="129">
        <f t="shared" si="399"/>
        <v>0</v>
      </c>
    </row>
    <row r="25145" spans="6:6" ht="18" customHeight="1">
      <c r="F25145" s="129">
        <f t="shared" si="399"/>
        <v>0</v>
      </c>
    </row>
    <row r="25146" spans="6:6" ht="18" customHeight="1">
      <c r="F25146" s="129">
        <f t="shared" si="399"/>
        <v>0</v>
      </c>
    </row>
    <row r="25147" spans="6:6" ht="18" customHeight="1">
      <c r="F25147" s="129">
        <f t="shared" si="399"/>
        <v>0</v>
      </c>
    </row>
    <row r="25148" spans="6:6" ht="18" customHeight="1">
      <c r="F25148" s="129">
        <f t="shared" si="399"/>
        <v>0</v>
      </c>
    </row>
    <row r="25149" spans="6:6" ht="18" customHeight="1">
      <c r="F25149" s="129">
        <f t="shared" si="399"/>
        <v>0</v>
      </c>
    </row>
    <row r="25150" spans="6:6" ht="18" customHeight="1">
      <c r="F25150" s="129">
        <f t="shared" si="399"/>
        <v>0</v>
      </c>
    </row>
    <row r="25151" spans="6:6" ht="18" customHeight="1">
      <c r="F25151" s="129">
        <f t="shared" si="399"/>
        <v>0</v>
      </c>
    </row>
    <row r="25152" spans="6:6" ht="18" customHeight="1">
      <c r="F25152" s="129">
        <f t="shared" si="399"/>
        <v>0</v>
      </c>
    </row>
    <row r="25153" spans="6:6" ht="18" customHeight="1">
      <c r="F25153" s="129">
        <f t="shared" si="399"/>
        <v>0</v>
      </c>
    </row>
    <row r="25154" spans="6:6" ht="18" customHeight="1">
      <c r="F25154" s="129">
        <f t="shared" si="399"/>
        <v>0</v>
      </c>
    </row>
    <row r="25155" spans="6:6" ht="18" customHeight="1">
      <c r="F25155" s="129">
        <f t="shared" si="399"/>
        <v>0</v>
      </c>
    </row>
    <row r="25156" spans="6:6" ht="18" customHeight="1">
      <c r="F25156" s="129">
        <f t="shared" si="399"/>
        <v>0</v>
      </c>
    </row>
    <row r="25157" spans="6:6" ht="18" customHeight="1">
      <c r="F25157" s="129">
        <f t="shared" si="399"/>
        <v>0</v>
      </c>
    </row>
    <row r="25158" spans="6:6" ht="18" customHeight="1">
      <c r="F25158" s="129">
        <f t="shared" si="399"/>
        <v>0</v>
      </c>
    </row>
    <row r="25159" spans="6:6" ht="18" customHeight="1">
      <c r="F25159" s="129">
        <f t="shared" si="399"/>
        <v>0</v>
      </c>
    </row>
    <row r="25160" spans="6:6" ht="18" customHeight="1">
      <c r="F25160" s="129">
        <f t="shared" si="399"/>
        <v>0</v>
      </c>
    </row>
    <row r="25161" spans="6:6" ht="18" customHeight="1">
      <c r="F25161" s="129">
        <f t="shared" si="399"/>
        <v>0</v>
      </c>
    </row>
    <row r="25162" spans="6:6" ht="18" customHeight="1">
      <c r="F25162" s="129">
        <f t="shared" si="399"/>
        <v>0</v>
      </c>
    </row>
    <row r="25163" spans="6:6" ht="18" customHeight="1">
      <c r="F25163" s="129">
        <f t="shared" si="399"/>
        <v>0</v>
      </c>
    </row>
    <row r="25164" spans="6:6" ht="18" customHeight="1">
      <c r="F25164" s="129">
        <f t="shared" si="399"/>
        <v>0</v>
      </c>
    </row>
    <row r="25165" spans="6:6" ht="18" customHeight="1">
      <c r="F25165" s="129">
        <f t="shared" si="399"/>
        <v>0</v>
      </c>
    </row>
    <row r="25166" spans="6:6" ht="18" customHeight="1">
      <c r="F25166" s="129">
        <f t="shared" si="399"/>
        <v>0</v>
      </c>
    </row>
    <row r="25167" spans="6:6" ht="18" customHeight="1">
      <c r="F25167" s="129">
        <f t="shared" si="399"/>
        <v>0</v>
      </c>
    </row>
    <row r="25168" spans="6:6" ht="18" customHeight="1">
      <c r="F25168" s="129">
        <f t="shared" si="399"/>
        <v>0</v>
      </c>
    </row>
    <row r="25169" spans="6:6" ht="18" customHeight="1">
      <c r="F25169" s="129">
        <f t="shared" si="399"/>
        <v>0</v>
      </c>
    </row>
    <row r="25170" spans="6:6" ht="18" customHeight="1">
      <c r="F25170" s="129">
        <f t="shared" si="399"/>
        <v>0</v>
      </c>
    </row>
    <row r="25171" spans="6:6" ht="18" customHeight="1">
      <c r="F25171" s="129">
        <f t="shared" si="399"/>
        <v>0</v>
      </c>
    </row>
    <row r="25172" spans="6:6" ht="18" customHeight="1">
      <c r="F25172" s="129">
        <f t="shared" si="399"/>
        <v>0</v>
      </c>
    </row>
    <row r="25173" spans="6:6" ht="18" customHeight="1">
      <c r="F25173" s="129">
        <f t="shared" si="399"/>
        <v>0</v>
      </c>
    </row>
    <row r="25174" spans="6:6" ht="18" customHeight="1">
      <c r="F25174" s="129">
        <f t="shared" si="399"/>
        <v>0</v>
      </c>
    </row>
    <row r="25175" spans="6:6" ht="18" customHeight="1">
      <c r="F25175" s="129">
        <f t="shared" si="399"/>
        <v>0</v>
      </c>
    </row>
    <row r="25176" spans="6:6" ht="18" customHeight="1">
      <c r="F25176" s="129">
        <f t="shared" si="399"/>
        <v>0</v>
      </c>
    </row>
    <row r="25177" spans="6:6" ht="18" customHeight="1">
      <c r="F25177" s="129">
        <f t="shared" si="399"/>
        <v>0</v>
      </c>
    </row>
    <row r="25178" spans="6:6" ht="18" customHeight="1">
      <c r="F25178" s="129">
        <f t="shared" si="399"/>
        <v>0</v>
      </c>
    </row>
    <row r="25179" spans="6:6" ht="18" customHeight="1">
      <c r="F25179" s="129">
        <f t="shared" si="399"/>
        <v>0</v>
      </c>
    </row>
    <row r="25180" spans="6:6" ht="18" customHeight="1">
      <c r="F25180" s="129">
        <f t="shared" si="399"/>
        <v>0</v>
      </c>
    </row>
    <row r="25181" spans="6:6" ht="18" customHeight="1">
      <c r="F25181" s="129">
        <f t="shared" si="399"/>
        <v>0</v>
      </c>
    </row>
    <row r="25182" spans="6:6" ht="18" customHeight="1">
      <c r="F25182" s="129">
        <f t="shared" si="399"/>
        <v>0</v>
      </c>
    </row>
    <row r="25183" spans="6:6" ht="18" customHeight="1">
      <c r="F25183" s="129">
        <f t="shared" si="399"/>
        <v>0</v>
      </c>
    </row>
    <row r="25184" spans="6:6" ht="18" customHeight="1">
      <c r="F25184" s="129">
        <f t="shared" si="399"/>
        <v>0</v>
      </c>
    </row>
    <row r="25185" spans="6:6" ht="18" customHeight="1">
      <c r="F25185" s="129">
        <f t="shared" si="399"/>
        <v>0</v>
      </c>
    </row>
    <row r="25186" spans="6:6" ht="18" customHeight="1">
      <c r="F25186" s="129">
        <f t="shared" si="399"/>
        <v>0</v>
      </c>
    </row>
    <row r="25187" spans="6:6" ht="18" customHeight="1">
      <c r="F25187" s="129">
        <f t="shared" si="399"/>
        <v>0</v>
      </c>
    </row>
    <row r="25188" spans="6:6" ht="18" customHeight="1">
      <c r="F25188" s="129">
        <f t="shared" si="399"/>
        <v>0</v>
      </c>
    </row>
    <row r="25189" spans="6:6" ht="18" customHeight="1">
      <c r="F25189" s="129">
        <f t="shared" si="399"/>
        <v>0</v>
      </c>
    </row>
    <row r="25190" spans="6:6" ht="18" customHeight="1">
      <c r="F25190" s="129">
        <f t="shared" si="399"/>
        <v>0</v>
      </c>
    </row>
    <row r="25191" spans="6:6" ht="18" customHeight="1">
      <c r="F25191" s="129">
        <f t="shared" si="399"/>
        <v>0</v>
      </c>
    </row>
    <row r="25192" spans="6:6" ht="18" customHeight="1">
      <c r="F25192" s="129">
        <f t="shared" si="399"/>
        <v>0</v>
      </c>
    </row>
    <row r="25193" spans="6:6" ht="18" customHeight="1">
      <c r="F25193" s="129">
        <f t="shared" si="399"/>
        <v>0</v>
      </c>
    </row>
    <row r="25194" spans="6:6" ht="18" customHeight="1">
      <c r="F25194" s="129">
        <f t="shared" si="399"/>
        <v>0</v>
      </c>
    </row>
    <row r="25195" spans="6:6" ht="18" customHeight="1">
      <c r="F25195" s="129">
        <f t="shared" si="399"/>
        <v>0</v>
      </c>
    </row>
    <row r="25196" spans="6:6" ht="18" customHeight="1">
      <c r="F25196" s="129">
        <f t="shared" si="399"/>
        <v>0</v>
      </c>
    </row>
    <row r="25197" spans="6:6" ht="18" customHeight="1">
      <c r="F25197" s="129">
        <f t="shared" si="399"/>
        <v>0</v>
      </c>
    </row>
    <row r="25198" spans="6:6" ht="18" customHeight="1">
      <c r="F25198" s="129">
        <f t="shared" si="399"/>
        <v>0</v>
      </c>
    </row>
    <row r="25199" spans="6:6" ht="18" customHeight="1">
      <c r="F25199" s="129">
        <f t="shared" si="399"/>
        <v>0</v>
      </c>
    </row>
    <row r="25200" spans="6:6" ht="18" customHeight="1">
      <c r="F25200" s="129">
        <f t="shared" si="399"/>
        <v>0</v>
      </c>
    </row>
    <row r="25201" spans="6:6" ht="18" customHeight="1">
      <c r="F25201" s="129">
        <f t="shared" si="399"/>
        <v>0</v>
      </c>
    </row>
    <row r="25202" spans="6:6" ht="18" customHeight="1">
      <c r="F25202" s="129">
        <f t="shared" ref="F25202:F25265" si="400">E25202*D25202</f>
        <v>0</v>
      </c>
    </row>
    <row r="25203" spans="6:6" ht="18" customHeight="1">
      <c r="F25203" s="129">
        <f t="shared" si="400"/>
        <v>0</v>
      </c>
    </row>
    <row r="25204" spans="6:6" ht="18" customHeight="1">
      <c r="F25204" s="129">
        <f t="shared" si="400"/>
        <v>0</v>
      </c>
    </row>
    <row r="25205" spans="6:6" ht="18" customHeight="1">
      <c r="F25205" s="129">
        <f t="shared" si="400"/>
        <v>0</v>
      </c>
    </row>
    <row r="25206" spans="6:6" ht="18" customHeight="1">
      <c r="F25206" s="129">
        <f t="shared" si="400"/>
        <v>0</v>
      </c>
    </row>
    <row r="25207" spans="6:6" ht="18" customHeight="1">
      <c r="F25207" s="129">
        <f t="shared" si="400"/>
        <v>0</v>
      </c>
    </row>
    <row r="25208" spans="6:6" ht="18" customHeight="1">
      <c r="F25208" s="129">
        <f t="shared" si="400"/>
        <v>0</v>
      </c>
    </row>
    <row r="25209" spans="6:6" ht="18" customHeight="1">
      <c r="F25209" s="129">
        <f t="shared" si="400"/>
        <v>0</v>
      </c>
    </row>
    <row r="25210" spans="6:6" ht="18" customHeight="1">
      <c r="F25210" s="129">
        <f t="shared" si="400"/>
        <v>0</v>
      </c>
    </row>
    <row r="25211" spans="6:6" ht="18" customHeight="1">
      <c r="F25211" s="129">
        <f t="shared" si="400"/>
        <v>0</v>
      </c>
    </row>
    <row r="25212" spans="6:6" ht="18" customHeight="1">
      <c r="F25212" s="129">
        <f t="shared" si="400"/>
        <v>0</v>
      </c>
    </row>
    <row r="25213" spans="6:6" ht="18" customHeight="1">
      <c r="F25213" s="129">
        <f t="shared" si="400"/>
        <v>0</v>
      </c>
    </row>
    <row r="25214" spans="6:6" ht="18" customHeight="1">
      <c r="F25214" s="129">
        <f t="shared" si="400"/>
        <v>0</v>
      </c>
    </row>
    <row r="25215" spans="6:6" ht="18" customHeight="1">
      <c r="F25215" s="129">
        <f t="shared" si="400"/>
        <v>0</v>
      </c>
    </row>
    <row r="25216" spans="6:6" ht="18" customHeight="1">
      <c r="F25216" s="129">
        <f t="shared" si="400"/>
        <v>0</v>
      </c>
    </row>
    <row r="25217" spans="6:6" ht="18" customHeight="1">
      <c r="F25217" s="129">
        <f t="shared" si="400"/>
        <v>0</v>
      </c>
    </row>
    <row r="25218" spans="6:6" ht="18" customHeight="1">
      <c r="F25218" s="129">
        <f t="shared" si="400"/>
        <v>0</v>
      </c>
    </row>
    <row r="25219" spans="6:6" ht="18" customHeight="1">
      <c r="F25219" s="129">
        <f t="shared" si="400"/>
        <v>0</v>
      </c>
    </row>
    <row r="25220" spans="6:6" ht="18" customHeight="1">
      <c r="F25220" s="129">
        <f t="shared" si="400"/>
        <v>0</v>
      </c>
    </row>
    <row r="25221" spans="6:6" ht="18" customHeight="1">
      <c r="F25221" s="129">
        <f t="shared" si="400"/>
        <v>0</v>
      </c>
    </row>
    <row r="25222" spans="6:6" ht="18" customHeight="1">
      <c r="F25222" s="129">
        <f t="shared" si="400"/>
        <v>0</v>
      </c>
    </row>
    <row r="25223" spans="6:6" ht="18" customHeight="1">
      <c r="F25223" s="129">
        <f t="shared" si="400"/>
        <v>0</v>
      </c>
    </row>
    <row r="25224" spans="6:6" ht="18" customHeight="1">
      <c r="F25224" s="129">
        <f t="shared" si="400"/>
        <v>0</v>
      </c>
    </row>
    <row r="25225" spans="6:6" ht="18" customHeight="1">
      <c r="F25225" s="129">
        <f t="shared" si="400"/>
        <v>0</v>
      </c>
    </row>
    <row r="25226" spans="6:6" ht="18" customHeight="1">
      <c r="F25226" s="129">
        <f t="shared" si="400"/>
        <v>0</v>
      </c>
    </row>
    <row r="25227" spans="6:6" ht="18" customHeight="1">
      <c r="F25227" s="129">
        <f t="shared" si="400"/>
        <v>0</v>
      </c>
    </row>
    <row r="25228" spans="6:6" ht="18" customHeight="1">
      <c r="F25228" s="129">
        <f t="shared" si="400"/>
        <v>0</v>
      </c>
    </row>
    <row r="25229" spans="6:6" ht="18" customHeight="1">
      <c r="F25229" s="129">
        <f t="shared" si="400"/>
        <v>0</v>
      </c>
    </row>
    <row r="25230" spans="6:6" ht="18" customHeight="1">
      <c r="F25230" s="129">
        <f t="shared" si="400"/>
        <v>0</v>
      </c>
    </row>
    <row r="25231" spans="6:6" ht="18" customHeight="1">
      <c r="F25231" s="129">
        <f t="shared" si="400"/>
        <v>0</v>
      </c>
    </row>
    <row r="25232" spans="6:6" ht="18" customHeight="1">
      <c r="F25232" s="129">
        <f t="shared" si="400"/>
        <v>0</v>
      </c>
    </row>
    <row r="25233" spans="6:6" ht="18" customHeight="1">
      <c r="F25233" s="129">
        <f t="shared" si="400"/>
        <v>0</v>
      </c>
    </row>
    <row r="25234" spans="6:6" ht="18" customHeight="1">
      <c r="F25234" s="129">
        <f t="shared" si="400"/>
        <v>0</v>
      </c>
    </row>
    <row r="25235" spans="6:6" ht="18" customHeight="1">
      <c r="F25235" s="129">
        <f t="shared" si="400"/>
        <v>0</v>
      </c>
    </row>
    <row r="25236" spans="6:6" ht="18" customHeight="1">
      <c r="F25236" s="129">
        <f t="shared" si="400"/>
        <v>0</v>
      </c>
    </row>
    <row r="25237" spans="6:6" ht="18" customHeight="1">
      <c r="F25237" s="129">
        <f t="shared" si="400"/>
        <v>0</v>
      </c>
    </row>
    <row r="25238" spans="6:6" ht="18" customHeight="1">
      <c r="F25238" s="129">
        <f t="shared" si="400"/>
        <v>0</v>
      </c>
    </row>
    <row r="25239" spans="6:6" ht="18" customHeight="1">
      <c r="F25239" s="129">
        <f t="shared" si="400"/>
        <v>0</v>
      </c>
    </row>
    <row r="25240" spans="6:6" ht="18" customHeight="1">
      <c r="F25240" s="129">
        <f t="shared" si="400"/>
        <v>0</v>
      </c>
    </row>
    <row r="25241" spans="6:6" ht="18" customHeight="1">
      <c r="F25241" s="129">
        <f t="shared" si="400"/>
        <v>0</v>
      </c>
    </row>
    <row r="25242" spans="6:6" ht="18" customHeight="1">
      <c r="F25242" s="129">
        <f t="shared" si="400"/>
        <v>0</v>
      </c>
    </row>
    <row r="25243" spans="6:6" ht="18" customHeight="1">
      <c r="F25243" s="129">
        <f t="shared" si="400"/>
        <v>0</v>
      </c>
    </row>
    <row r="25244" spans="6:6" ht="18" customHeight="1">
      <c r="F25244" s="129">
        <f t="shared" si="400"/>
        <v>0</v>
      </c>
    </row>
    <row r="25245" spans="6:6" ht="18" customHeight="1">
      <c r="F25245" s="129">
        <f t="shared" si="400"/>
        <v>0</v>
      </c>
    </row>
    <row r="25246" spans="6:6" ht="18" customHeight="1">
      <c r="F25246" s="129">
        <f t="shared" si="400"/>
        <v>0</v>
      </c>
    </row>
    <row r="25247" spans="6:6" ht="18" customHeight="1">
      <c r="F25247" s="129">
        <f t="shared" si="400"/>
        <v>0</v>
      </c>
    </row>
    <row r="25248" spans="6:6" ht="18" customHeight="1">
      <c r="F25248" s="129">
        <f t="shared" si="400"/>
        <v>0</v>
      </c>
    </row>
    <row r="25249" spans="6:6" ht="18" customHeight="1">
      <c r="F25249" s="129">
        <f t="shared" si="400"/>
        <v>0</v>
      </c>
    </row>
    <row r="25250" spans="6:6" ht="18" customHeight="1">
      <c r="F25250" s="129">
        <f t="shared" si="400"/>
        <v>0</v>
      </c>
    </row>
    <row r="25251" spans="6:6" ht="18" customHeight="1">
      <c r="F25251" s="129">
        <f t="shared" si="400"/>
        <v>0</v>
      </c>
    </row>
    <row r="25252" spans="6:6" ht="18" customHeight="1">
      <c r="F25252" s="129">
        <f t="shared" si="400"/>
        <v>0</v>
      </c>
    </row>
    <row r="25253" spans="6:6" ht="18" customHeight="1">
      <c r="F25253" s="129">
        <f t="shared" si="400"/>
        <v>0</v>
      </c>
    </row>
    <row r="25254" spans="6:6" ht="18" customHeight="1">
      <c r="F25254" s="129">
        <f t="shared" si="400"/>
        <v>0</v>
      </c>
    </row>
    <row r="25255" spans="6:6" ht="18" customHeight="1">
      <c r="F25255" s="129">
        <f t="shared" si="400"/>
        <v>0</v>
      </c>
    </row>
    <row r="25256" spans="6:6" ht="18" customHeight="1">
      <c r="F25256" s="129">
        <f t="shared" si="400"/>
        <v>0</v>
      </c>
    </row>
    <row r="25257" spans="6:6" ht="18" customHeight="1">
      <c r="F25257" s="129">
        <f t="shared" si="400"/>
        <v>0</v>
      </c>
    </row>
    <row r="25258" spans="6:6" ht="18" customHeight="1">
      <c r="F25258" s="129">
        <f t="shared" si="400"/>
        <v>0</v>
      </c>
    </row>
    <row r="25259" spans="6:6" ht="18" customHeight="1">
      <c r="F25259" s="129">
        <f t="shared" si="400"/>
        <v>0</v>
      </c>
    </row>
    <row r="25260" spans="6:6" ht="18" customHeight="1">
      <c r="F25260" s="129">
        <f t="shared" si="400"/>
        <v>0</v>
      </c>
    </row>
    <row r="25261" spans="6:6" ht="18" customHeight="1">
      <c r="F25261" s="129">
        <f t="shared" si="400"/>
        <v>0</v>
      </c>
    </row>
    <row r="25262" spans="6:6" ht="18" customHeight="1">
      <c r="F25262" s="129">
        <f t="shared" si="400"/>
        <v>0</v>
      </c>
    </row>
    <row r="25263" spans="6:6" ht="18" customHeight="1">
      <c r="F25263" s="129">
        <f t="shared" si="400"/>
        <v>0</v>
      </c>
    </row>
    <row r="25264" spans="6:6" ht="18" customHeight="1">
      <c r="F25264" s="129">
        <f t="shared" si="400"/>
        <v>0</v>
      </c>
    </row>
    <row r="25265" spans="6:6" ht="18" customHeight="1">
      <c r="F25265" s="129">
        <f t="shared" si="400"/>
        <v>0</v>
      </c>
    </row>
    <row r="25266" spans="6:6" ht="18" customHeight="1">
      <c r="F25266" s="129">
        <f t="shared" ref="F25266:F25329" si="401">E25266*D25266</f>
        <v>0</v>
      </c>
    </row>
    <row r="25267" spans="6:6" ht="18" customHeight="1">
      <c r="F25267" s="129">
        <f t="shared" si="401"/>
        <v>0</v>
      </c>
    </row>
    <row r="25268" spans="6:6" ht="18" customHeight="1">
      <c r="F25268" s="129">
        <f t="shared" si="401"/>
        <v>0</v>
      </c>
    </row>
    <row r="25269" spans="6:6" ht="18" customHeight="1">
      <c r="F25269" s="129">
        <f t="shared" si="401"/>
        <v>0</v>
      </c>
    </row>
    <row r="25270" spans="6:6" ht="18" customHeight="1">
      <c r="F25270" s="129">
        <f t="shared" si="401"/>
        <v>0</v>
      </c>
    </row>
    <row r="25271" spans="6:6" ht="18" customHeight="1">
      <c r="F25271" s="129">
        <f t="shared" si="401"/>
        <v>0</v>
      </c>
    </row>
    <row r="25272" spans="6:6" ht="18" customHeight="1">
      <c r="F25272" s="129">
        <f t="shared" si="401"/>
        <v>0</v>
      </c>
    </row>
    <row r="25273" spans="6:6" ht="18" customHeight="1">
      <c r="F25273" s="129">
        <f t="shared" si="401"/>
        <v>0</v>
      </c>
    </row>
    <row r="25274" spans="6:6" ht="18" customHeight="1">
      <c r="F25274" s="129">
        <f t="shared" si="401"/>
        <v>0</v>
      </c>
    </row>
    <row r="25275" spans="6:6" ht="18" customHeight="1">
      <c r="F25275" s="129">
        <f t="shared" si="401"/>
        <v>0</v>
      </c>
    </row>
    <row r="25276" spans="6:6" ht="18" customHeight="1">
      <c r="F25276" s="129">
        <f t="shared" si="401"/>
        <v>0</v>
      </c>
    </row>
    <row r="25277" spans="6:6" ht="18" customHeight="1">
      <c r="F25277" s="129">
        <f t="shared" si="401"/>
        <v>0</v>
      </c>
    </row>
    <row r="25278" spans="6:6" ht="18" customHeight="1">
      <c r="F25278" s="129">
        <f t="shared" si="401"/>
        <v>0</v>
      </c>
    </row>
    <row r="25279" spans="6:6" ht="18" customHeight="1">
      <c r="F25279" s="129">
        <f t="shared" si="401"/>
        <v>0</v>
      </c>
    </row>
    <row r="25280" spans="6:6" ht="18" customHeight="1">
      <c r="F25280" s="129">
        <f t="shared" si="401"/>
        <v>0</v>
      </c>
    </row>
    <row r="25281" spans="6:6" ht="18" customHeight="1">
      <c r="F25281" s="129">
        <f t="shared" si="401"/>
        <v>0</v>
      </c>
    </row>
    <row r="25282" spans="6:6" ht="18" customHeight="1">
      <c r="F25282" s="129">
        <f t="shared" si="401"/>
        <v>0</v>
      </c>
    </row>
    <row r="25283" spans="6:6" ht="18" customHeight="1">
      <c r="F25283" s="129">
        <f t="shared" si="401"/>
        <v>0</v>
      </c>
    </row>
    <row r="25284" spans="6:6" ht="18" customHeight="1">
      <c r="F25284" s="129">
        <f t="shared" si="401"/>
        <v>0</v>
      </c>
    </row>
    <row r="25285" spans="6:6" ht="18" customHeight="1">
      <c r="F25285" s="129">
        <f t="shared" si="401"/>
        <v>0</v>
      </c>
    </row>
    <row r="25286" spans="6:6" ht="18" customHeight="1">
      <c r="F25286" s="129">
        <f t="shared" si="401"/>
        <v>0</v>
      </c>
    </row>
    <row r="25287" spans="6:6" ht="18" customHeight="1">
      <c r="F25287" s="129">
        <f t="shared" si="401"/>
        <v>0</v>
      </c>
    </row>
    <row r="25288" spans="6:6" ht="18" customHeight="1">
      <c r="F25288" s="129">
        <f t="shared" si="401"/>
        <v>0</v>
      </c>
    </row>
    <row r="25289" spans="6:6" ht="18" customHeight="1">
      <c r="F25289" s="129">
        <f t="shared" si="401"/>
        <v>0</v>
      </c>
    </row>
    <row r="25290" spans="6:6" ht="18" customHeight="1">
      <c r="F25290" s="129">
        <f t="shared" si="401"/>
        <v>0</v>
      </c>
    </row>
    <row r="25291" spans="6:6" ht="18" customHeight="1">
      <c r="F25291" s="129">
        <f t="shared" si="401"/>
        <v>0</v>
      </c>
    </row>
    <row r="25292" spans="6:6" ht="18" customHeight="1">
      <c r="F25292" s="129">
        <f t="shared" si="401"/>
        <v>0</v>
      </c>
    </row>
    <row r="25293" spans="6:6" ht="18" customHeight="1">
      <c r="F25293" s="129">
        <f t="shared" si="401"/>
        <v>0</v>
      </c>
    </row>
    <row r="25294" spans="6:6" ht="18" customHeight="1">
      <c r="F25294" s="129">
        <f t="shared" si="401"/>
        <v>0</v>
      </c>
    </row>
    <row r="25295" spans="6:6" ht="18" customHeight="1">
      <c r="F25295" s="129">
        <f t="shared" si="401"/>
        <v>0</v>
      </c>
    </row>
    <row r="25296" spans="6:6" ht="18" customHeight="1">
      <c r="F25296" s="129">
        <f t="shared" si="401"/>
        <v>0</v>
      </c>
    </row>
    <row r="25297" spans="6:6" ht="18" customHeight="1">
      <c r="F25297" s="129">
        <f t="shared" si="401"/>
        <v>0</v>
      </c>
    </row>
    <row r="25298" spans="6:6" ht="18" customHeight="1">
      <c r="F25298" s="129">
        <f t="shared" si="401"/>
        <v>0</v>
      </c>
    </row>
    <row r="25299" spans="6:6" ht="18" customHeight="1">
      <c r="F25299" s="129">
        <f t="shared" si="401"/>
        <v>0</v>
      </c>
    </row>
    <row r="25300" spans="6:6" ht="18" customHeight="1">
      <c r="F25300" s="129">
        <f t="shared" si="401"/>
        <v>0</v>
      </c>
    </row>
    <row r="25301" spans="6:6" ht="18" customHeight="1">
      <c r="F25301" s="129">
        <f t="shared" si="401"/>
        <v>0</v>
      </c>
    </row>
    <row r="25302" spans="6:6" ht="18" customHeight="1">
      <c r="F25302" s="129">
        <f t="shared" si="401"/>
        <v>0</v>
      </c>
    </row>
    <row r="25303" spans="6:6" ht="18" customHeight="1">
      <c r="F25303" s="129">
        <f t="shared" si="401"/>
        <v>0</v>
      </c>
    </row>
    <row r="25304" spans="6:6" ht="18" customHeight="1">
      <c r="F25304" s="129">
        <f t="shared" si="401"/>
        <v>0</v>
      </c>
    </row>
    <row r="25305" spans="6:6" ht="18" customHeight="1">
      <c r="F25305" s="129">
        <f t="shared" si="401"/>
        <v>0</v>
      </c>
    </row>
    <row r="25306" spans="6:6" ht="18" customHeight="1">
      <c r="F25306" s="129">
        <f t="shared" si="401"/>
        <v>0</v>
      </c>
    </row>
    <row r="25307" spans="6:6" ht="18" customHeight="1">
      <c r="F25307" s="129">
        <f t="shared" si="401"/>
        <v>0</v>
      </c>
    </row>
    <row r="25308" spans="6:6" ht="18" customHeight="1">
      <c r="F25308" s="129">
        <f t="shared" si="401"/>
        <v>0</v>
      </c>
    </row>
    <row r="25309" spans="6:6" ht="18" customHeight="1">
      <c r="F25309" s="129">
        <f t="shared" si="401"/>
        <v>0</v>
      </c>
    </row>
    <row r="25310" spans="6:6" ht="18" customHeight="1">
      <c r="F25310" s="129">
        <f t="shared" si="401"/>
        <v>0</v>
      </c>
    </row>
    <row r="25311" spans="6:6" ht="18" customHeight="1">
      <c r="F25311" s="129">
        <f t="shared" si="401"/>
        <v>0</v>
      </c>
    </row>
    <row r="25312" spans="6:6" ht="18" customHeight="1">
      <c r="F25312" s="129">
        <f t="shared" si="401"/>
        <v>0</v>
      </c>
    </row>
    <row r="25313" spans="6:6" ht="18" customHeight="1">
      <c r="F25313" s="129">
        <f t="shared" si="401"/>
        <v>0</v>
      </c>
    </row>
    <row r="25314" spans="6:6" ht="18" customHeight="1">
      <c r="F25314" s="129">
        <f t="shared" si="401"/>
        <v>0</v>
      </c>
    </row>
    <row r="25315" spans="6:6" ht="18" customHeight="1">
      <c r="F25315" s="129">
        <f t="shared" si="401"/>
        <v>0</v>
      </c>
    </row>
    <row r="25316" spans="6:6" ht="18" customHeight="1">
      <c r="F25316" s="129">
        <f t="shared" si="401"/>
        <v>0</v>
      </c>
    </row>
    <row r="25317" spans="6:6" ht="18" customHeight="1">
      <c r="F25317" s="129">
        <f t="shared" si="401"/>
        <v>0</v>
      </c>
    </row>
    <row r="25318" spans="6:6" ht="18" customHeight="1">
      <c r="F25318" s="129">
        <f t="shared" si="401"/>
        <v>0</v>
      </c>
    </row>
    <row r="25319" spans="6:6" ht="18" customHeight="1">
      <c r="F25319" s="129">
        <f t="shared" si="401"/>
        <v>0</v>
      </c>
    </row>
    <row r="25320" spans="6:6" ht="18" customHeight="1">
      <c r="F25320" s="129">
        <f t="shared" si="401"/>
        <v>0</v>
      </c>
    </row>
    <row r="25321" spans="6:6" ht="18" customHeight="1">
      <c r="F25321" s="129">
        <f t="shared" si="401"/>
        <v>0</v>
      </c>
    </row>
    <row r="25322" spans="6:6" ht="18" customHeight="1">
      <c r="F25322" s="129">
        <f t="shared" si="401"/>
        <v>0</v>
      </c>
    </row>
    <row r="25323" spans="6:6" ht="18" customHeight="1">
      <c r="F25323" s="129">
        <f t="shared" si="401"/>
        <v>0</v>
      </c>
    </row>
    <row r="25324" spans="6:6" ht="18" customHeight="1">
      <c r="F25324" s="129">
        <f t="shared" si="401"/>
        <v>0</v>
      </c>
    </row>
    <row r="25325" spans="6:6" ht="18" customHeight="1">
      <c r="F25325" s="129">
        <f t="shared" si="401"/>
        <v>0</v>
      </c>
    </row>
    <row r="25326" spans="6:6" ht="18" customHeight="1">
      <c r="F25326" s="129">
        <f t="shared" si="401"/>
        <v>0</v>
      </c>
    </row>
    <row r="25327" spans="6:6" ht="18" customHeight="1">
      <c r="F25327" s="129">
        <f t="shared" si="401"/>
        <v>0</v>
      </c>
    </row>
    <row r="25328" spans="6:6" ht="18" customHeight="1">
      <c r="F25328" s="129">
        <f t="shared" si="401"/>
        <v>0</v>
      </c>
    </row>
    <row r="25329" spans="6:6" ht="18" customHeight="1">
      <c r="F25329" s="129">
        <f t="shared" si="401"/>
        <v>0</v>
      </c>
    </row>
    <row r="25330" spans="6:6" ht="18" customHeight="1">
      <c r="F25330" s="129">
        <f t="shared" ref="F25330:F25393" si="402">E25330*D25330</f>
        <v>0</v>
      </c>
    </row>
    <row r="25331" spans="6:6" ht="18" customHeight="1">
      <c r="F25331" s="129">
        <f t="shared" si="402"/>
        <v>0</v>
      </c>
    </row>
    <row r="25332" spans="6:6" ht="18" customHeight="1">
      <c r="F25332" s="129">
        <f t="shared" si="402"/>
        <v>0</v>
      </c>
    </row>
    <row r="25333" spans="6:6" ht="18" customHeight="1">
      <c r="F25333" s="129">
        <f t="shared" si="402"/>
        <v>0</v>
      </c>
    </row>
    <row r="25334" spans="6:6" ht="18" customHeight="1">
      <c r="F25334" s="129">
        <f t="shared" si="402"/>
        <v>0</v>
      </c>
    </row>
    <row r="25335" spans="6:6" ht="18" customHeight="1">
      <c r="F25335" s="129">
        <f t="shared" si="402"/>
        <v>0</v>
      </c>
    </row>
    <row r="25336" spans="6:6" ht="18" customHeight="1">
      <c r="F25336" s="129">
        <f t="shared" si="402"/>
        <v>0</v>
      </c>
    </row>
    <row r="25337" spans="6:6" ht="18" customHeight="1">
      <c r="F25337" s="129">
        <f t="shared" si="402"/>
        <v>0</v>
      </c>
    </row>
    <row r="25338" spans="6:6" ht="18" customHeight="1">
      <c r="F25338" s="129">
        <f t="shared" si="402"/>
        <v>0</v>
      </c>
    </row>
    <row r="25339" spans="6:6" ht="18" customHeight="1">
      <c r="F25339" s="129">
        <f t="shared" si="402"/>
        <v>0</v>
      </c>
    </row>
    <row r="25340" spans="6:6" ht="18" customHeight="1">
      <c r="F25340" s="129">
        <f t="shared" si="402"/>
        <v>0</v>
      </c>
    </row>
    <row r="25341" spans="6:6" ht="18" customHeight="1">
      <c r="F25341" s="129">
        <f t="shared" si="402"/>
        <v>0</v>
      </c>
    </row>
    <row r="25342" spans="6:6" ht="18" customHeight="1">
      <c r="F25342" s="129">
        <f t="shared" si="402"/>
        <v>0</v>
      </c>
    </row>
    <row r="25343" spans="6:6" ht="18" customHeight="1">
      <c r="F25343" s="129">
        <f t="shared" si="402"/>
        <v>0</v>
      </c>
    </row>
    <row r="25344" spans="6:6" ht="18" customHeight="1">
      <c r="F25344" s="129">
        <f t="shared" si="402"/>
        <v>0</v>
      </c>
    </row>
    <row r="25345" spans="6:6" ht="18" customHeight="1">
      <c r="F25345" s="129">
        <f t="shared" si="402"/>
        <v>0</v>
      </c>
    </row>
    <row r="25346" spans="6:6" ht="18" customHeight="1">
      <c r="F25346" s="129">
        <f t="shared" si="402"/>
        <v>0</v>
      </c>
    </row>
    <row r="25347" spans="6:6" ht="18" customHeight="1">
      <c r="F25347" s="129">
        <f t="shared" si="402"/>
        <v>0</v>
      </c>
    </row>
    <row r="25348" spans="6:6" ht="18" customHeight="1">
      <c r="F25348" s="129">
        <f t="shared" si="402"/>
        <v>0</v>
      </c>
    </row>
    <row r="25349" spans="6:6" ht="18" customHeight="1">
      <c r="F25349" s="129">
        <f t="shared" si="402"/>
        <v>0</v>
      </c>
    </row>
    <row r="25350" spans="6:6" ht="18" customHeight="1">
      <c r="F25350" s="129">
        <f t="shared" si="402"/>
        <v>0</v>
      </c>
    </row>
    <row r="25351" spans="6:6" ht="18" customHeight="1">
      <c r="F25351" s="129">
        <f t="shared" si="402"/>
        <v>0</v>
      </c>
    </row>
    <row r="25352" spans="6:6" ht="18" customHeight="1">
      <c r="F25352" s="129">
        <f t="shared" si="402"/>
        <v>0</v>
      </c>
    </row>
    <row r="25353" spans="6:6" ht="18" customHeight="1">
      <c r="F25353" s="129">
        <f t="shared" si="402"/>
        <v>0</v>
      </c>
    </row>
    <row r="25354" spans="6:6" ht="18" customHeight="1">
      <c r="F25354" s="129">
        <f t="shared" si="402"/>
        <v>0</v>
      </c>
    </row>
    <row r="25355" spans="6:6" ht="18" customHeight="1">
      <c r="F25355" s="129">
        <f t="shared" si="402"/>
        <v>0</v>
      </c>
    </row>
    <row r="25356" spans="6:6" ht="18" customHeight="1">
      <c r="F25356" s="129">
        <f t="shared" si="402"/>
        <v>0</v>
      </c>
    </row>
    <row r="25357" spans="6:6" ht="18" customHeight="1">
      <c r="F25357" s="129">
        <f t="shared" si="402"/>
        <v>0</v>
      </c>
    </row>
    <row r="25358" spans="6:6" ht="18" customHeight="1">
      <c r="F25358" s="129">
        <f t="shared" si="402"/>
        <v>0</v>
      </c>
    </row>
    <row r="25359" spans="6:6" ht="18" customHeight="1">
      <c r="F25359" s="129">
        <f t="shared" si="402"/>
        <v>0</v>
      </c>
    </row>
    <row r="25360" spans="6:6" ht="18" customHeight="1">
      <c r="F25360" s="129">
        <f t="shared" si="402"/>
        <v>0</v>
      </c>
    </row>
    <row r="25361" spans="6:6" ht="18" customHeight="1">
      <c r="F25361" s="129">
        <f t="shared" si="402"/>
        <v>0</v>
      </c>
    </row>
    <row r="25362" spans="6:6" ht="18" customHeight="1">
      <c r="F25362" s="129">
        <f t="shared" si="402"/>
        <v>0</v>
      </c>
    </row>
    <row r="25363" spans="6:6" ht="18" customHeight="1">
      <c r="F25363" s="129">
        <f t="shared" si="402"/>
        <v>0</v>
      </c>
    </row>
    <row r="25364" spans="6:6" ht="18" customHeight="1">
      <c r="F25364" s="129">
        <f t="shared" si="402"/>
        <v>0</v>
      </c>
    </row>
    <row r="25365" spans="6:6" ht="18" customHeight="1">
      <c r="F25365" s="129">
        <f t="shared" si="402"/>
        <v>0</v>
      </c>
    </row>
    <row r="25366" spans="6:6" ht="18" customHeight="1">
      <c r="F25366" s="129">
        <f t="shared" si="402"/>
        <v>0</v>
      </c>
    </row>
    <row r="25367" spans="6:6" ht="18" customHeight="1">
      <c r="F25367" s="129">
        <f t="shared" si="402"/>
        <v>0</v>
      </c>
    </row>
    <row r="25368" spans="6:6" ht="18" customHeight="1">
      <c r="F25368" s="129">
        <f t="shared" si="402"/>
        <v>0</v>
      </c>
    </row>
    <row r="25369" spans="6:6" ht="18" customHeight="1">
      <c r="F25369" s="129">
        <f t="shared" si="402"/>
        <v>0</v>
      </c>
    </row>
    <row r="25370" spans="6:6" ht="18" customHeight="1">
      <c r="F25370" s="129">
        <f t="shared" si="402"/>
        <v>0</v>
      </c>
    </row>
    <row r="25371" spans="6:6" ht="18" customHeight="1">
      <c r="F25371" s="129">
        <f t="shared" si="402"/>
        <v>0</v>
      </c>
    </row>
    <row r="25372" spans="6:6" ht="18" customHeight="1">
      <c r="F25372" s="129">
        <f t="shared" si="402"/>
        <v>0</v>
      </c>
    </row>
    <row r="25373" spans="6:6" ht="18" customHeight="1">
      <c r="F25373" s="129">
        <f t="shared" si="402"/>
        <v>0</v>
      </c>
    </row>
    <row r="25374" spans="6:6" ht="18" customHeight="1">
      <c r="F25374" s="129">
        <f t="shared" si="402"/>
        <v>0</v>
      </c>
    </row>
    <row r="25375" spans="6:6" ht="18" customHeight="1">
      <c r="F25375" s="129">
        <f t="shared" si="402"/>
        <v>0</v>
      </c>
    </row>
    <row r="25376" spans="6:6" ht="18" customHeight="1">
      <c r="F25376" s="129">
        <f t="shared" si="402"/>
        <v>0</v>
      </c>
    </row>
    <row r="25377" spans="6:6" ht="18" customHeight="1">
      <c r="F25377" s="129">
        <f t="shared" si="402"/>
        <v>0</v>
      </c>
    </row>
    <row r="25378" spans="6:6" ht="18" customHeight="1">
      <c r="F25378" s="129">
        <f t="shared" si="402"/>
        <v>0</v>
      </c>
    </row>
    <row r="25379" spans="6:6" ht="18" customHeight="1">
      <c r="F25379" s="129">
        <f t="shared" si="402"/>
        <v>0</v>
      </c>
    </row>
    <row r="25380" spans="6:6" ht="18" customHeight="1">
      <c r="F25380" s="129">
        <f t="shared" si="402"/>
        <v>0</v>
      </c>
    </row>
    <row r="25381" spans="6:6" ht="18" customHeight="1">
      <c r="F25381" s="129">
        <f t="shared" si="402"/>
        <v>0</v>
      </c>
    </row>
    <row r="25382" spans="6:6" ht="18" customHeight="1">
      <c r="F25382" s="129">
        <f t="shared" si="402"/>
        <v>0</v>
      </c>
    </row>
    <row r="25383" spans="6:6" ht="18" customHeight="1">
      <c r="F25383" s="129">
        <f t="shared" si="402"/>
        <v>0</v>
      </c>
    </row>
    <row r="25384" spans="6:6" ht="18" customHeight="1">
      <c r="F25384" s="129">
        <f t="shared" si="402"/>
        <v>0</v>
      </c>
    </row>
    <row r="25385" spans="6:6" ht="18" customHeight="1">
      <c r="F25385" s="129">
        <f t="shared" si="402"/>
        <v>0</v>
      </c>
    </row>
    <row r="25386" spans="6:6" ht="18" customHeight="1">
      <c r="F25386" s="129">
        <f t="shared" si="402"/>
        <v>0</v>
      </c>
    </row>
    <row r="25387" spans="6:6" ht="18" customHeight="1">
      <c r="F25387" s="129">
        <f t="shared" si="402"/>
        <v>0</v>
      </c>
    </row>
    <row r="25388" spans="6:6" ht="18" customHeight="1">
      <c r="F25388" s="129">
        <f t="shared" si="402"/>
        <v>0</v>
      </c>
    </row>
    <row r="25389" spans="6:6" ht="18" customHeight="1">
      <c r="F25389" s="129">
        <f t="shared" si="402"/>
        <v>0</v>
      </c>
    </row>
    <row r="25390" spans="6:6" ht="18" customHeight="1">
      <c r="F25390" s="129">
        <f t="shared" si="402"/>
        <v>0</v>
      </c>
    </row>
    <row r="25391" spans="6:6" ht="18" customHeight="1">
      <c r="F25391" s="129">
        <f t="shared" si="402"/>
        <v>0</v>
      </c>
    </row>
    <row r="25392" spans="6:6" ht="18" customHeight="1">
      <c r="F25392" s="129">
        <f t="shared" si="402"/>
        <v>0</v>
      </c>
    </row>
    <row r="25393" spans="6:6" ht="18" customHeight="1">
      <c r="F25393" s="129">
        <f t="shared" si="402"/>
        <v>0</v>
      </c>
    </row>
    <row r="25394" spans="6:6" ht="18" customHeight="1">
      <c r="F25394" s="129">
        <f t="shared" ref="F25394:F25457" si="403">E25394*D25394</f>
        <v>0</v>
      </c>
    </row>
    <row r="25395" spans="6:6" ht="18" customHeight="1">
      <c r="F25395" s="129">
        <f t="shared" si="403"/>
        <v>0</v>
      </c>
    </row>
    <row r="25396" spans="6:6" ht="18" customHeight="1">
      <c r="F25396" s="129">
        <f t="shared" si="403"/>
        <v>0</v>
      </c>
    </row>
    <row r="25397" spans="6:6" ht="18" customHeight="1">
      <c r="F25397" s="129">
        <f t="shared" si="403"/>
        <v>0</v>
      </c>
    </row>
    <row r="25398" spans="6:6" ht="18" customHeight="1">
      <c r="F25398" s="129">
        <f t="shared" si="403"/>
        <v>0</v>
      </c>
    </row>
    <row r="25399" spans="6:6" ht="18" customHeight="1">
      <c r="F25399" s="129">
        <f t="shared" si="403"/>
        <v>0</v>
      </c>
    </row>
    <row r="25400" spans="6:6" ht="18" customHeight="1">
      <c r="F25400" s="129">
        <f t="shared" si="403"/>
        <v>0</v>
      </c>
    </row>
    <row r="25401" spans="6:6" ht="18" customHeight="1">
      <c r="F25401" s="129">
        <f t="shared" si="403"/>
        <v>0</v>
      </c>
    </row>
    <row r="25402" spans="6:6" ht="18" customHeight="1">
      <c r="F25402" s="129">
        <f t="shared" si="403"/>
        <v>0</v>
      </c>
    </row>
    <row r="25403" spans="6:6" ht="18" customHeight="1">
      <c r="F25403" s="129">
        <f t="shared" si="403"/>
        <v>0</v>
      </c>
    </row>
    <row r="25404" spans="6:6" ht="18" customHeight="1">
      <c r="F25404" s="129">
        <f t="shared" si="403"/>
        <v>0</v>
      </c>
    </row>
    <row r="25405" spans="6:6" ht="18" customHeight="1">
      <c r="F25405" s="129">
        <f t="shared" si="403"/>
        <v>0</v>
      </c>
    </row>
    <row r="25406" spans="6:6" ht="18" customHeight="1">
      <c r="F25406" s="129">
        <f t="shared" si="403"/>
        <v>0</v>
      </c>
    </row>
    <row r="25407" spans="6:6" ht="18" customHeight="1">
      <c r="F25407" s="129">
        <f t="shared" si="403"/>
        <v>0</v>
      </c>
    </row>
    <row r="25408" spans="6:6" ht="18" customHeight="1">
      <c r="F25408" s="129">
        <f t="shared" si="403"/>
        <v>0</v>
      </c>
    </row>
    <row r="25409" spans="6:6" ht="18" customHeight="1">
      <c r="F25409" s="129">
        <f t="shared" si="403"/>
        <v>0</v>
      </c>
    </row>
    <row r="25410" spans="6:6" ht="18" customHeight="1">
      <c r="F25410" s="129">
        <f t="shared" si="403"/>
        <v>0</v>
      </c>
    </row>
    <row r="25411" spans="6:6" ht="18" customHeight="1">
      <c r="F25411" s="129">
        <f t="shared" si="403"/>
        <v>0</v>
      </c>
    </row>
    <row r="25412" spans="6:6" ht="18" customHeight="1">
      <c r="F25412" s="129">
        <f t="shared" si="403"/>
        <v>0</v>
      </c>
    </row>
    <row r="25413" spans="6:6" ht="18" customHeight="1">
      <c r="F25413" s="129">
        <f t="shared" si="403"/>
        <v>0</v>
      </c>
    </row>
    <row r="25414" spans="6:6" ht="18" customHeight="1">
      <c r="F25414" s="129">
        <f t="shared" si="403"/>
        <v>0</v>
      </c>
    </row>
    <row r="25415" spans="6:6" ht="18" customHeight="1">
      <c r="F25415" s="129">
        <f t="shared" si="403"/>
        <v>0</v>
      </c>
    </row>
    <row r="25416" spans="6:6" ht="18" customHeight="1">
      <c r="F25416" s="129">
        <f t="shared" si="403"/>
        <v>0</v>
      </c>
    </row>
    <row r="25417" spans="6:6" ht="18" customHeight="1">
      <c r="F25417" s="129">
        <f t="shared" si="403"/>
        <v>0</v>
      </c>
    </row>
    <row r="25418" spans="6:6" ht="18" customHeight="1">
      <c r="F25418" s="129">
        <f t="shared" si="403"/>
        <v>0</v>
      </c>
    </row>
    <row r="25419" spans="6:6" ht="18" customHeight="1">
      <c r="F25419" s="129">
        <f t="shared" si="403"/>
        <v>0</v>
      </c>
    </row>
    <row r="25420" spans="6:6" ht="18" customHeight="1">
      <c r="F25420" s="129">
        <f t="shared" si="403"/>
        <v>0</v>
      </c>
    </row>
    <row r="25421" spans="6:6" ht="18" customHeight="1">
      <c r="F25421" s="129">
        <f t="shared" si="403"/>
        <v>0</v>
      </c>
    </row>
    <row r="25422" spans="6:6" ht="18" customHeight="1">
      <c r="F25422" s="129">
        <f t="shared" si="403"/>
        <v>0</v>
      </c>
    </row>
    <row r="25423" spans="6:6" ht="18" customHeight="1">
      <c r="F25423" s="129">
        <f t="shared" si="403"/>
        <v>0</v>
      </c>
    </row>
    <row r="25424" spans="6:6" ht="18" customHeight="1">
      <c r="F25424" s="129">
        <f t="shared" si="403"/>
        <v>0</v>
      </c>
    </row>
    <row r="25425" spans="6:6" ht="18" customHeight="1">
      <c r="F25425" s="129">
        <f t="shared" si="403"/>
        <v>0</v>
      </c>
    </row>
    <row r="25426" spans="6:6" ht="18" customHeight="1">
      <c r="F25426" s="129">
        <f t="shared" si="403"/>
        <v>0</v>
      </c>
    </row>
    <row r="25427" spans="6:6" ht="18" customHeight="1">
      <c r="F25427" s="129">
        <f t="shared" si="403"/>
        <v>0</v>
      </c>
    </row>
    <row r="25428" spans="6:6" ht="18" customHeight="1">
      <c r="F25428" s="129">
        <f t="shared" si="403"/>
        <v>0</v>
      </c>
    </row>
    <row r="25429" spans="6:6" ht="18" customHeight="1">
      <c r="F25429" s="129">
        <f t="shared" si="403"/>
        <v>0</v>
      </c>
    </row>
    <row r="25430" spans="6:6" ht="18" customHeight="1">
      <c r="F25430" s="129">
        <f t="shared" si="403"/>
        <v>0</v>
      </c>
    </row>
    <row r="25431" spans="6:6" ht="18" customHeight="1">
      <c r="F25431" s="129">
        <f t="shared" si="403"/>
        <v>0</v>
      </c>
    </row>
    <row r="25432" spans="6:6" ht="18" customHeight="1">
      <c r="F25432" s="129">
        <f t="shared" si="403"/>
        <v>0</v>
      </c>
    </row>
    <row r="25433" spans="6:6" ht="18" customHeight="1">
      <c r="F25433" s="129">
        <f t="shared" si="403"/>
        <v>0</v>
      </c>
    </row>
    <row r="25434" spans="6:6" ht="18" customHeight="1">
      <c r="F25434" s="129">
        <f t="shared" si="403"/>
        <v>0</v>
      </c>
    </row>
    <row r="25435" spans="6:6" ht="18" customHeight="1">
      <c r="F25435" s="129">
        <f t="shared" si="403"/>
        <v>0</v>
      </c>
    </row>
    <row r="25436" spans="6:6" ht="18" customHeight="1">
      <c r="F25436" s="129">
        <f t="shared" si="403"/>
        <v>0</v>
      </c>
    </row>
    <row r="25437" spans="6:6" ht="18" customHeight="1">
      <c r="F25437" s="129">
        <f t="shared" si="403"/>
        <v>0</v>
      </c>
    </row>
    <row r="25438" spans="6:6" ht="18" customHeight="1">
      <c r="F25438" s="129">
        <f t="shared" si="403"/>
        <v>0</v>
      </c>
    </row>
    <row r="25439" spans="6:6" ht="18" customHeight="1">
      <c r="F25439" s="129">
        <f t="shared" si="403"/>
        <v>0</v>
      </c>
    </row>
    <row r="25440" spans="6:6" ht="18" customHeight="1">
      <c r="F25440" s="129">
        <f t="shared" si="403"/>
        <v>0</v>
      </c>
    </row>
    <row r="25441" spans="6:6" ht="18" customHeight="1">
      <c r="F25441" s="129">
        <f t="shared" si="403"/>
        <v>0</v>
      </c>
    </row>
    <row r="25442" spans="6:6" ht="18" customHeight="1">
      <c r="F25442" s="129">
        <f t="shared" si="403"/>
        <v>0</v>
      </c>
    </row>
    <row r="25443" spans="6:6" ht="18" customHeight="1">
      <c r="F25443" s="129">
        <f t="shared" si="403"/>
        <v>0</v>
      </c>
    </row>
    <row r="25444" spans="6:6" ht="18" customHeight="1">
      <c r="F25444" s="129">
        <f t="shared" si="403"/>
        <v>0</v>
      </c>
    </row>
    <row r="25445" spans="6:6" ht="18" customHeight="1">
      <c r="F25445" s="129">
        <f t="shared" si="403"/>
        <v>0</v>
      </c>
    </row>
    <row r="25446" spans="6:6" ht="18" customHeight="1">
      <c r="F25446" s="129">
        <f t="shared" si="403"/>
        <v>0</v>
      </c>
    </row>
    <row r="25447" spans="6:6" ht="18" customHeight="1">
      <c r="F25447" s="129">
        <f t="shared" si="403"/>
        <v>0</v>
      </c>
    </row>
    <row r="25448" spans="6:6" ht="18" customHeight="1">
      <c r="F25448" s="129">
        <f t="shared" si="403"/>
        <v>0</v>
      </c>
    </row>
    <row r="25449" spans="6:6" ht="18" customHeight="1">
      <c r="F25449" s="129">
        <f t="shared" si="403"/>
        <v>0</v>
      </c>
    </row>
    <row r="25450" spans="6:6" ht="18" customHeight="1">
      <c r="F25450" s="129">
        <f t="shared" si="403"/>
        <v>0</v>
      </c>
    </row>
    <row r="25451" spans="6:6" ht="18" customHeight="1">
      <c r="F25451" s="129">
        <f t="shared" si="403"/>
        <v>0</v>
      </c>
    </row>
    <row r="25452" spans="6:6" ht="18" customHeight="1">
      <c r="F25452" s="129">
        <f t="shared" si="403"/>
        <v>0</v>
      </c>
    </row>
    <row r="25453" spans="6:6" ht="18" customHeight="1">
      <c r="F25453" s="129">
        <f t="shared" si="403"/>
        <v>0</v>
      </c>
    </row>
    <row r="25454" spans="6:6" ht="18" customHeight="1">
      <c r="F25454" s="129">
        <f t="shared" si="403"/>
        <v>0</v>
      </c>
    </row>
    <row r="25455" spans="6:6" ht="18" customHeight="1">
      <c r="F25455" s="129">
        <f t="shared" si="403"/>
        <v>0</v>
      </c>
    </row>
    <row r="25456" spans="6:6" ht="18" customHeight="1">
      <c r="F25456" s="129">
        <f t="shared" si="403"/>
        <v>0</v>
      </c>
    </row>
    <row r="25457" spans="6:6" ht="18" customHeight="1">
      <c r="F25457" s="129">
        <f t="shared" si="403"/>
        <v>0</v>
      </c>
    </row>
    <row r="25458" spans="6:6" ht="18" customHeight="1">
      <c r="F25458" s="129">
        <f t="shared" ref="F25458:F25521" si="404">E25458*D25458</f>
        <v>0</v>
      </c>
    </row>
    <row r="25459" spans="6:6" ht="18" customHeight="1">
      <c r="F25459" s="129">
        <f t="shared" si="404"/>
        <v>0</v>
      </c>
    </row>
    <row r="25460" spans="6:6" ht="18" customHeight="1">
      <c r="F25460" s="129">
        <f t="shared" si="404"/>
        <v>0</v>
      </c>
    </row>
    <row r="25461" spans="6:6" ht="18" customHeight="1">
      <c r="F25461" s="129">
        <f t="shared" si="404"/>
        <v>0</v>
      </c>
    </row>
    <row r="25462" spans="6:6" ht="18" customHeight="1">
      <c r="F25462" s="129">
        <f t="shared" si="404"/>
        <v>0</v>
      </c>
    </row>
    <row r="25463" spans="6:6" ht="18" customHeight="1">
      <c r="F25463" s="129">
        <f t="shared" si="404"/>
        <v>0</v>
      </c>
    </row>
    <row r="25464" spans="6:6" ht="18" customHeight="1">
      <c r="F25464" s="129">
        <f t="shared" si="404"/>
        <v>0</v>
      </c>
    </row>
    <row r="25465" spans="6:6" ht="18" customHeight="1">
      <c r="F25465" s="129">
        <f t="shared" si="404"/>
        <v>0</v>
      </c>
    </row>
    <row r="25466" spans="6:6" ht="18" customHeight="1">
      <c r="F25466" s="129">
        <f t="shared" si="404"/>
        <v>0</v>
      </c>
    </row>
    <row r="25467" spans="6:6" ht="18" customHeight="1">
      <c r="F25467" s="129">
        <f t="shared" si="404"/>
        <v>0</v>
      </c>
    </row>
    <row r="25468" spans="6:6" ht="18" customHeight="1">
      <c r="F25468" s="129">
        <f t="shared" si="404"/>
        <v>0</v>
      </c>
    </row>
    <row r="25469" spans="6:6" ht="18" customHeight="1">
      <c r="F25469" s="129">
        <f t="shared" si="404"/>
        <v>0</v>
      </c>
    </row>
    <row r="25470" spans="6:6" ht="18" customHeight="1">
      <c r="F25470" s="129">
        <f t="shared" si="404"/>
        <v>0</v>
      </c>
    </row>
    <row r="25471" spans="6:6" ht="18" customHeight="1">
      <c r="F25471" s="129">
        <f t="shared" si="404"/>
        <v>0</v>
      </c>
    </row>
    <row r="25472" spans="6:6" ht="18" customHeight="1">
      <c r="F25472" s="129">
        <f t="shared" si="404"/>
        <v>0</v>
      </c>
    </row>
    <row r="25473" spans="6:6" ht="18" customHeight="1">
      <c r="F25473" s="129">
        <f t="shared" si="404"/>
        <v>0</v>
      </c>
    </row>
    <row r="25474" spans="6:6" ht="18" customHeight="1">
      <c r="F25474" s="129">
        <f t="shared" si="404"/>
        <v>0</v>
      </c>
    </row>
    <row r="25475" spans="6:6" ht="18" customHeight="1">
      <c r="F25475" s="129">
        <f t="shared" si="404"/>
        <v>0</v>
      </c>
    </row>
    <row r="25476" spans="6:6" ht="18" customHeight="1">
      <c r="F25476" s="129">
        <f t="shared" si="404"/>
        <v>0</v>
      </c>
    </row>
    <row r="25477" spans="6:6" ht="18" customHeight="1">
      <c r="F25477" s="129">
        <f t="shared" si="404"/>
        <v>0</v>
      </c>
    </row>
    <row r="25478" spans="6:6" ht="18" customHeight="1">
      <c r="F25478" s="129">
        <f t="shared" si="404"/>
        <v>0</v>
      </c>
    </row>
    <row r="25479" spans="6:6" ht="18" customHeight="1">
      <c r="F25479" s="129">
        <f t="shared" si="404"/>
        <v>0</v>
      </c>
    </row>
    <row r="25480" spans="6:6" ht="18" customHeight="1">
      <c r="F25480" s="129">
        <f t="shared" si="404"/>
        <v>0</v>
      </c>
    </row>
    <row r="25481" spans="6:6" ht="18" customHeight="1">
      <c r="F25481" s="129">
        <f t="shared" si="404"/>
        <v>0</v>
      </c>
    </row>
    <row r="25482" spans="6:6" ht="18" customHeight="1">
      <c r="F25482" s="129">
        <f t="shared" si="404"/>
        <v>0</v>
      </c>
    </row>
    <row r="25483" spans="6:6" ht="18" customHeight="1">
      <c r="F25483" s="129">
        <f t="shared" si="404"/>
        <v>0</v>
      </c>
    </row>
    <row r="25484" spans="6:6" ht="18" customHeight="1">
      <c r="F25484" s="129">
        <f t="shared" si="404"/>
        <v>0</v>
      </c>
    </row>
    <row r="25485" spans="6:6" ht="18" customHeight="1">
      <c r="F25485" s="129">
        <f t="shared" si="404"/>
        <v>0</v>
      </c>
    </row>
    <row r="25486" spans="6:6" ht="18" customHeight="1">
      <c r="F25486" s="129">
        <f t="shared" si="404"/>
        <v>0</v>
      </c>
    </row>
    <row r="25487" spans="6:6" ht="18" customHeight="1">
      <c r="F25487" s="129">
        <f t="shared" si="404"/>
        <v>0</v>
      </c>
    </row>
    <row r="25488" spans="6:6" ht="18" customHeight="1">
      <c r="F25488" s="129">
        <f t="shared" si="404"/>
        <v>0</v>
      </c>
    </row>
    <row r="25489" spans="6:6" ht="18" customHeight="1">
      <c r="F25489" s="129">
        <f t="shared" si="404"/>
        <v>0</v>
      </c>
    </row>
    <row r="25490" spans="6:6" ht="18" customHeight="1">
      <c r="F25490" s="129">
        <f t="shared" si="404"/>
        <v>0</v>
      </c>
    </row>
    <row r="25491" spans="6:6" ht="18" customHeight="1">
      <c r="F25491" s="129">
        <f t="shared" si="404"/>
        <v>0</v>
      </c>
    </row>
    <row r="25492" spans="6:6" ht="18" customHeight="1">
      <c r="F25492" s="129">
        <f t="shared" si="404"/>
        <v>0</v>
      </c>
    </row>
    <row r="25493" spans="6:6" ht="18" customHeight="1">
      <c r="F25493" s="129">
        <f t="shared" si="404"/>
        <v>0</v>
      </c>
    </row>
    <row r="25494" spans="6:6" ht="18" customHeight="1">
      <c r="F25494" s="129">
        <f t="shared" si="404"/>
        <v>0</v>
      </c>
    </row>
    <row r="25495" spans="6:6" ht="18" customHeight="1">
      <c r="F25495" s="129">
        <f t="shared" si="404"/>
        <v>0</v>
      </c>
    </row>
    <row r="25496" spans="6:6" ht="18" customHeight="1">
      <c r="F25496" s="129">
        <f t="shared" si="404"/>
        <v>0</v>
      </c>
    </row>
    <row r="25497" spans="6:6" ht="18" customHeight="1">
      <c r="F25497" s="129">
        <f t="shared" si="404"/>
        <v>0</v>
      </c>
    </row>
    <row r="25498" spans="6:6" ht="18" customHeight="1">
      <c r="F25498" s="129">
        <f t="shared" si="404"/>
        <v>0</v>
      </c>
    </row>
    <row r="25499" spans="6:6" ht="18" customHeight="1">
      <c r="F25499" s="129">
        <f t="shared" si="404"/>
        <v>0</v>
      </c>
    </row>
    <row r="25500" spans="6:6" ht="18" customHeight="1">
      <c r="F25500" s="129">
        <f t="shared" si="404"/>
        <v>0</v>
      </c>
    </row>
    <row r="25501" spans="6:6" ht="18" customHeight="1">
      <c r="F25501" s="129">
        <f t="shared" si="404"/>
        <v>0</v>
      </c>
    </row>
    <row r="25502" spans="6:6" ht="18" customHeight="1">
      <c r="F25502" s="129">
        <f t="shared" si="404"/>
        <v>0</v>
      </c>
    </row>
    <row r="25503" spans="6:6" ht="18" customHeight="1">
      <c r="F25503" s="129">
        <f t="shared" si="404"/>
        <v>0</v>
      </c>
    </row>
    <row r="25504" spans="6:6" ht="18" customHeight="1">
      <c r="F25504" s="129">
        <f t="shared" si="404"/>
        <v>0</v>
      </c>
    </row>
    <row r="25505" spans="6:6" ht="18" customHeight="1">
      <c r="F25505" s="129">
        <f t="shared" si="404"/>
        <v>0</v>
      </c>
    </row>
    <row r="25506" spans="6:6" ht="18" customHeight="1">
      <c r="F25506" s="129">
        <f t="shared" si="404"/>
        <v>0</v>
      </c>
    </row>
    <row r="25507" spans="6:6" ht="18" customHeight="1">
      <c r="F25507" s="129">
        <f t="shared" si="404"/>
        <v>0</v>
      </c>
    </row>
    <row r="25508" spans="6:6" ht="18" customHeight="1">
      <c r="F25508" s="129">
        <f t="shared" si="404"/>
        <v>0</v>
      </c>
    </row>
    <row r="25509" spans="6:6" ht="18" customHeight="1">
      <c r="F25509" s="129">
        <f t="shared" si="404"/>
        <v>0</v>
      </c>
    </row>
    <row r="25510" spans="6:6" ht="18" customHeight="1">
      <c r="F25510" s="129">
        <f t="shared" si="404"/>
        <v>0</v>
      </c>
    </row>
    <row r="25511" spans="6:6" ht="18" customHeight="1">
      <c r="F25511" s="129">
        <f t="shared" si="404"/>
        <v>0</v>
      </c>
    </row>
    <row r="25512" spans="6:6" ht="18" customHeight="1">
      <c r="F25512" s="129">
        <f t="shared" si="404"/>
        <v>0</v>
      </c>
    </row>
    <row r="25513" spans="6:6" ht="18" customHeight="1">
      <c r="F25513" s="129">
        <f t="shared" si="404"/>
        <v>0</v>
      </c>
    </row>
    <row r="25514" spans="6:6" ht="18" customHeight="1">
      <c r="F25514" s="129">
        <f t="shared" si="404"/>
        <v>0</v>
      </c>
    </row>
    <row r="25515" spans="6:6" ht="18" customHeight="1">
      <c r="F25515" s="129">
        <f t="shared" si="404"/>
        <v>0</v>
      </c>
    </row>
    <row r="25516" spans="6:6" ht="18" customHeight="1">
      <c r="F25516" s="129">
        <f t="shared" si="404"/>
        <v>0</v>
      </c>
    </row>
    <row r="25517" spans="6:6" ht="18" customHeight="1">
      <c r="F25517" s="129">
        <f t="shared" si="404"/>
        <v>0</v>
      </c>
    </row>
    <row r="25518" spans="6:6" ht="18" customHeight="1">
      <c r="F25518" s="129">
        <f t="shared" si="404"/>
        <v>0</v>
      </c>
    </row>
    <row r="25519" spans="6:6" ht="18" customHeight="1">
      <c r="F25519" s="129">
        <f t="shared" si="404"/>
        <v>0</v>
      </c>
    </row>
    <row r="25520" spans="6:6" ht="18" customHeight="1">
      <c r="F25520" s="129">
        <f t="shared" si="404"/>
        <v>0</v>
      </c>
    </row>
    <row r="25521" spans="6:6" ht="18" customHeight="1">
      <c r="F25521" s="129">
        <f t="shared" si="404"/>
        <v>0</v>
      </c>
    </row>
    <row r="25522" spans="6:6" ht="18" customHeight="1">
      <c r="F25522" s="129">
        <f t="shared" ref="F25522:F25585" si="405">E25522*D25522</f>
        <v>0</v>
      </c>
    </row>
    <row r="25523" spans="6:6" ht="18" customHeight="1">
      <c r="F25523" s="129">
        <f t="shared" si="405"/>
        <v>0</v>
      </c>
    </row>
    <row r="25524" spans="6:6" ht="18" customHeight="1">
      <c r="F25524" s="129">
        <f t="shared" si="405"/>
        <v>0</v>
      </c>
    </row>
    <row r="25525" spans="6:6" ht="18" customHeight="1">
      <c r="F25525" s="129">
        <f t="shared" si="405"/>
        <v>0</v>
      </c>
    </row>
    <row r="25526" spans="6:6" ht="18" customHeight="1">
      <c r="F25526" s="129">
        <f t="shared" si="405"/>
        <v>0</v>
      </c>
    </row>
    <row r="25527" spans="6:6" ht="18" customHeight="1">
      <c r="F25527" s="129">
        <f t="shared" si="405"/>
        <v>0</v>
      </c>
    </row>
    <row r="25528" spans="6:6" ht="18" customHeight="1">
      <c r="F25528" s="129">
        <f t="shared" si="405"/>
        <v>0</v>
      </c>
    </row>
    <row r="25529" spans="6:6" ht="18" customHeight="1">
      <c r="F25529" s="129">
        <f t="shared" si="405"/>
        <v>0</v>
      </c>
    </row>
    <row r="25530" spans="6:6" ht="18" customHeight="1">
      <c r="F25530" s="129">
        <f t="shared" si="405"/>
        <v>0</v>
      </c>
    </row>
    <row r="25531" spans="6:6" ht="18" customHeight="1">
      <c r="F25531" s="129">
        <f t="shared" si="405"/>
        <v>0</v>
      </c>
    </row>
    <row r="25532" spans="6:6" ht="18" customHeight="1">
      <c r="F25532" s="129">
        <f t="shared" si="405"/>
        <v>0</v>
      </c>
    </row>
    <row r="25533" spans="6:6" ht="18" customHeight="1">
      <c r="F25533" s="129">
        <f t="shared" si="405"/>
        <v>0</v>
      </c>
    </row>
    <row r="25534" spans="6:6" ht="18" customHeight="1">
      <c r="F25534" s="129">
        <f t="shared" si="405"/>
        <v>0</v>
      </c>
    </row>
    <row r="25535" spans="6:6" ht="18" customHeight="1">
      <c r="F25535" s="129">
        <f t="shared" si="405"/>
        <v>0</v>
      </c>
    </row>
    <row r="25536" spans="6:6" ht="18" customHeight="1">
      <c r="F25536" s="129">
        <f t="shared" si="405"/>
        <v>0</v>
      </c>
    </row>
    <row r="25537" spans="6:6" ht="18" customHeight="1">
      <c r="F25537" s="129">
        <f t="shared" si="405"/>
        <v>0</v>
      </c>
    </row>
    <row r="25538" spans="6:6" ht="18" customHeight="1">
      <c r="F25538" s="129">
        <f t="shared" si="405"/>
        <v>0</v>
      </c>
    </row>
    <row r="25539" spans="6:6" ht="18" customHeight="1">
      <c r="F25539" s="129">
        <f t="shared" si="405"/>
        <v>0</v>
      </c>
    </row>
    <row r="25540" spans="6:6" ht="18" customHeight="1">
      <c r="F25540" s="129">
        <f t="shared" si="405"/>
        <v>0</v>
      </c>
    </row>
    <row r="25541" spans="6:6" ht="18" customHeight="1">
      <c r="F25541" s="129">
        <f t="shared" si="405"/>
        <v>0</v>
      </c>
    </row>
    <row r="25542" spans="6:6" ht="18" customHeight="1">
      <c r="F25542" s="129">
        <f t="shared" si="405"/>
        <v>0</v>
      </c>
    </row>
    <row r="25543" spans="6:6" ht="18" customHeight="1">
      <c r="F25543" s="129">
        <f t="shared" si="405"/>
        <v>0</v>
      </c>
    </row>
    <row r="25544" spans="6:6" ht="18" customHeight="1">
      <c r="F25544" s="129">
        <f t="shared" si="405"/>
        <v>0</v>
      </c>
    </row>
    <row r="25545" spans="6:6" ht="18" customHeight="1">
      <c r="F25545" s="129">
        <f t="shared" si="405"/>
        <v>0</v>
      </c>
    </row>
    <row r="25546" spans="6:6" ht="18" customHeight="1">
      <c r="F25546" s="129">
        <f t="shared" si="405"/>
        <v>0</v>
      </c>
    </row>
    <row r="25547" spans="6:6" ht="18" customHeight="1">
      <c r="F25547" s="129">
        <f t="shared" si="405"/>
        <v>0</v>
      </c>
    </row>
    <row r="25548" spans="6:6" ht="18" customHeight="1">
      <c r="F25548" s="129">
        <f t="shared" si="405"/>
        <v>0</v>
      </c>
    </row>
    <row r="25549" spans="6:6" ht="18" customHeight="1">
      <c r="F25549" s="129">
        <f t="shared" si="405"/>
        <v>0</v>
      </c>
    </row>
    <row r="25550" spans="6:6" ht="18" customHeight="1">
      <c r="F25550" s="129">
        <f t="shared" si="405"/>
        <v>0</v>
      </c>
    </row>
    <row r="25551" spans="6:6" ht="18" customHeight="1">
      <c r="F25551" s="129">
        <f t="shared" si="405"/>
        <v>0</v>
      </c>
    </row>
    <row r="25552" spans="6:6" ht="18" customHeight="1">
      <c r="F25552" s="129">
        <f t="shared" si="405"/>
        <v>0</v>
      </c>
    </row>
    <row r="25553" spans="6:6" ht="18" customHeight="1">
      <c r="F25553" s="129">
        <f t="shared" si="405"/>
        <v>0</v>
      </c>
    </row>
    <row r="25554" spans="6:6" ht="18" customHeight="1">
      <c r="F25554" s="129">
        <f t="shared" si="405"/>
        <v>0</v>
      </c>
    </row>
    <row r="25555" spans="6:6" ht="18" customHeight="1">
      <c r="F25555" s="129">
        <f t="shared" si="405"/>
        <v>0</v>
      </c>
    </row>
    <row r="25556" spans="6:6" ht="18" customHeight="1">
      <c r="F25556" s="129">
        <f t="shared" si="405"/>
        <v>0</v>
      </c>
    </row>
    <row r="25557" spans="6:6" ht="18" customHeight="1">
      <c r="F25557" s="129">
        <f t="shared" si="405"/>
        <v>0</v>
      </c>
    </row>
    <row r="25558" spans="6:6" ht="18" customHeight="1">
      <c r="F25558" s="129">
        <f t="shared" si="405"/>
        <v>0</v>
      </c>
    </row>
    <row r="25559" spans="6:6" ht="18" customHeight="1">
      <c r="F25559" s="129">
        <f t="shared" si="405"/>
        <v>0</v>
      </c>
    </row>
    <row r="25560" spans="6:6" ht="18" customHeight="1">
      <c r="F25560" s="129">
        <f t="shared" si="405"/>
        <v>0</v>
      </c>
    </row>
    <row r="25561" spans="6:6" ht="18" customHeight="1">
      <c r="F25561" s="129">
        <f t="shared" si="405"/>
        <v>0</v>
      </c>
    </row>
    <row r="25562" spans="6:6" ht="18" customHeight="1">
      <c r="F25562" s="129">
        <f t="shared" si="405"/>
        <v>0</v>
      </c>
    </row>
    <row r="25563" spans="6:6" ht="18" customHeight="1">
      <c r="F25563" s="129">
        <f t="shared" si="405"/>
        <v>0</v>
      </c>
    </row>
    <row r="25564" spans="6:6" ht="18" customHeight="1">
      <c r="F25564" s="129">
        <f t="shared" si="405"/>
        <v>0</v>
      </c>
    </row>
    <row r="25565" spans="6:6" ht="18" customHeight="1">
      <c r="F25565" s="129">
        <f t="shared" si="405"/>
        <v>0</v>
      </c>
    </row>
    <row r="25566" spans="6:6" ht="18" customHeight="1">
      <c r="F25566" s="129">
        <f t="shared" si="405"/>
        <v>0</v>
      </c>
    </row>
    <row r="25567" spans="6:6" ht="18" customHeight="1">
      <c r="F25567" s="129">
        <f t="shared" si="405"/>
        <v>0</v>
      </c>
    </row>
    <row r="25568" spans="6:6" ht="18" customHeight="1">
      <c r="F25568" s="129">
        <f t="shared" si="405"/>
        <v>0</v>
      </c>
    </row>
    <row r="25569" spans="6:6" ht="18" customHeight="1">
      <c r="F25569" s="129">
        <f t="shared" si="405"/>
        <v>0</v>
      </c>
    </row>
    <row r="25570" spans="6:6" ht="18" customHeight="1">
      <c r="F25570" s="129">
        <f t="shared" si="405"/>
        <v>0</v>
      </c>
    </row>
    <row r="25571" spans="6:6" ht="18" customHeight="1">
      <c r="F25571" s="129">
        <f t="shared" si="405"/>
        <v>0</v>
      </c>
    </row>
    <row r="25572" spans="6:6" ht="18" customHeight="1">
      <c r="F25572" s="129">
        <f t="shared" si="405"/>
        <v>0</v>
      </c>
    </row>
    <row r="25573" spans="6:6" ht="18" customHeight="1">
      <c r="F25573" s="129">
        <f t="shared" si="405"/>
        <v>0</v>
      </c>
    </row>
    <row r="25574" spans="6:6" ht="18" customHeight="1">
      <c r="F25574" s="129">
        <f t="shared" si="405"/>
        <v>0</v>
      </c>
    </row>
    <row r="25575" spans="6:6" ht="18" customHeight="1">
      <c r="F25575" s="129">
        <f t="shared" si="405"/>
        <v>0</v>
      </c>
    </row>
    <row r="25576" spans="6:6" ht="18" customHeight="1">
      <c r="F25576" s="129">
        <f t="shared" si="405"/>
        <v>0</v>
      </c>
    </row>
    <row r="25577" spans="6:6" ht="18" customHeight="1">
      <c r="F25577" s="129">
        <f t="shared" si="405"/>
        <v>0</v>
      </c>
    </row>
    <row r="25578" spans="6:6" ht="18" customHeight="1">
      <c r="F25578" s="129">
        <f t="shared" si="405"/>
        <v>0</v>
      </c>
    </row>
    <row r="25579" spans="6:6" ht="18" customHeight="1">
      <c r="F25579" s="129">
        <f t="shared" si="405"/>
        <v>0</v>
      </c>
    </row>
    <row r="25580" spans="6:6" ht="18" customHeight="1">
      <c r="F25580" s="129">
        <f t="shared" si="405"/>
        <v>0</v>
      </c>
    </row>
    <row r="25581" spans="6:6" ht="18" customHeight="1">
      <c r="F25581" s="129">
        <f t="shared" si="405"/>
        <v>0</v>
      </c>
    </row>
    <row r="25582" spans="6:6" ht="18" customHeight="1">
      <c r="F25582" s="129">
        <f t="shared" si="405"/>
        <v>0</v>
      </c>
    </row>
    <row r="25583" spans="6:6" ht="18" customHeight="1">
      <c r="F25583" s="129">
        <f t="shared" si="405"/>
        <v>0</v>
      </c>
    </row>
    <row r="25584" spans="6:6" ht="18" customHeight="1">
      <c r="F25584" s="129">
        <f t="shared" si="405"/>
        <v>0</v>
      </c>
    </row>
    <row r="25585" spans="6:6" ht="18" customHeight="1">
      <c r="F25585" s="129">
        <f t="shared" si="405"/>
        <v>0</v>
      </c>
    </row>
    <row r="25586" spans="6:6" ht="18" customHeight="1">
      <c r="F25586" s="129">
        <f t="shared" ref="F25586:F25649" si="406">E25586*D25586</f>
        <v>0</v>
      </c>
    </row>
    <row r="25587" spans="6:6" ht="18" customHeight="1">
      <c r="F25587" s="129">
        <f t="shared" si="406"/>
        <v>0</v>
      </c>
    </row>
    <row r="25588" spans="6:6" ht="18" customHeight="1">
      <c r="F25588" s="129">
        <f t="shared" si="406"/>
        <v>0</v>
      </c>
    </row>
    <row r="25589" spans="6:6" ht="18" customHeight="1">
      <c r="F25589" s="129">
        <f t="shared" si="406"/>
        <v>0</v>
      </c>
    </row>
    <row r="25590" spans="6:6" ht="18" customHeight="1">
      <c r="F25590" s="129">
        <f t="shared" si="406"/>
        <v>0</v>
      </c>
    </row>
    <row r="25591" spans="6:6" ht="18" customHeight="1">
      <c r="F25591" s="129">
        <f t="shared" si="406"/>
        <v>0</v>
      </c>
    </row>
    <row r="25592" spans="6:6" ht="18" customHeight="1">
      <c r="F25592" s="129">
        <f t="shared" si="406"/>
        <v>0</v>
      </c>
    </row>
    <row r="25593" spans="6:6" ht="18" customHeight="1">
      <c r="F25593" s="129">
        <f t="shared" si="406"/>
        <v>0</v>
      </c>
    </row>
    <row r="25594" spans="6:6" ht="18" customHeight="1">
      <c r="F25594" s="129">
        <f t="shared" si="406"/>
        <v>0</v>
      </c>
    </row>
    <row r="25595" spans="6:6" ht="18" customHeight="1">
      <c r="F25595" s="129">
        <f t="shared" si="406"/>
        <v>0</v>
      </c>
    </row>
    <row r="25596" spans="6:6" ht="18" customHeight="1">
      <c r="F25596" s="129">
        <f t="shared" si="406"/>
        <v>0</v>
      </c>
    </row>
    <row r="25597" spans="6:6" ht="18" customHeight="1">
      <c r="F25597" s="129">
        <f t="shared" si="406"/>
        <v>0</v>
      </c>
    </row>
    <row r="25598" spans="6:6" ht="18" customHeight="1">
      <c r="F25598" s="129">
        <f t="shared" si="406"/>
        <v>0</v>
      </c>
    </row>
    <row r="25599" spans="6:6" ht="18" customHeight="1">
      <c r="F25599" s="129">
        <f t="shared" si="406"/>
        <v>0</v>
      </c>
    </row>
    <row r="25600" spans="6:6" ht="18" customHeight="1">
      <c r="F25600" s="129">
        <f t="shared" si="406"/>
        <v>0</v>
      </c>
    </row>
    <row r="25601" spans="6:6" ht="18" customHeight="1">
      <c r="F25601" s="129">
        <f t="shared" si="406"/>
        <v>0</v>
      </c>
    </row>
    <row r="25602" spans="6:6" ht="18" customHeight="1">
      <c r="F25602" s="129">
        <f t="shared" si="406"/>
        <v>0</v>
      </c>
    </row>
    <row r="25603" spans="6:6" ht="18" customHeight="1">
      <c r="F25603" s="129">
        <f t="shared" si="406"/>
        <v>0</v>
      </c>
    </row>
    <row r="25604" spans="6:6" ht="18" customHeight="1">
      <c r="F25604" s="129">
        <f t="shared" si="406"/>
        <v>0</v>
      </c>
    </row>
    <row r="25605" spans="6:6" ht="18" customHeight="1">
      <c r="F25605" s="129">
        <f t="shared" si="406"/>
        <v>0</v>
      </c>
    </row>
    <row r="25606" spans="6:6" ht="18" customHeight="1">
      <c r="F25606" s="129">
        <f t="shared" si="406"/>
        <v>0</v>
      </c>
    </row>
    <row r="25607" spans="6:6" ht="18" customHeight="1">
      <c r="F25607" s="129">
        <f t="shared" si="406"/>
        <v>0</v>
      </c>
    </row>
    <row r="25608" spans="6:6" ht="18" customHeight="1">
      <c r="F25608" s="129">
        <f t="shared" si="406"/>
        <v>0</v>
      </c>
    </row>
    <row r="25609" spans="6:6" ht="18" customHeight="1">
      <c r="F25609" s="129">
        <f t="shared" si="406"/>
        <v>0</v>
      </c>
    </row>
    <row r="25610" spans="6:6" ht="18" customHeight="1">
      <c r="F25610" s="129">
        <f t="shared" si="406"/>
        <v>0</v>
      </c>
    </row>
    <row r="25611" spans="6:6" ht="18" customHeight="1">
      <c r="F25611" s="129">
        <f t="shared" si="406"/>
        <v>0</v>
      </c>
    </row>
    <row r="25612" spans="6:6" ht="18" customHeight="1">
      <c r="F25612" s="129">
        <f t="shared" si="406"/>
        <v>0</v>
      </c>
    </row>
    <row r="25613" spans="6:6" ht="18" customHeight="1">
      <c r="F25613" s="129">
        <f t="shared" si="406"/>
        <v>0</v>
      </c>
    </row>
    <row r="25614" spans="6:6" ht="18" customHeight="1">
      <c r="F25614" s="129">
        <f t="shared" si="406"/>
        <v>0</v>
      </c>
    </row>
    <row r="25615" spans="6:6" ht="18" customHeight="1">
      <c r="F25615" s="129">
        <f t="shared" si="406"/>
        <v>0</v>
      </c>
    </row>
    <row r="25616" spans="6:6" ht="18" customHeight="1">
      <c r="F25616" s="129">
        <f t="shared" si="406"/>
        <v>0</v>
      </c>
    </row>
    <row r="25617" spans="6:6" ht="18" customHeight="1">
      <c r="F25617" s="129">
        <f t="shared" si="406"/>
        <v>0</v>
      </c>
    </row>
    <row r="25618" spans="6:6" ht="18" customHeight="1">
      <c r="F25618" s="129">
        <f t="shared" si="406"/>
        <v>0</v>
      </c>
    </row>
    <row r="25619" spans="6:6" ht="18" customHeight="1">
      <c r="F25619" s="129">
        <f t="shared" si="406"/>
        <v>0</v>
      </c>
    </row>
    <row r="25620" spans="6:6" ht="18" customHeight="1">
      <c r="F25620" s="129">
        <f t="shared" si="406"/>
        <v>0</v>
      </c>
    </row>
    <row r="25621" spans="6:6" ht="18" customHeight="1">
      <c r="F25621" s="129">
        <f t="shared" si="406"/>
        <v>0</v>
      </c>
    </row>
    <row r="25622" spans="6:6" ht="18" customHeight="1">
      <c r="F25622" s="129">
        <f t="shared" si="406"/>
        <v>0</v>
      </c>
    </row>
    <row r="25623" spans="6:6" ht="18" customHeight="1">
      <c r="F25623" s="129">
        <f t="shared" si="406"/>
        <v>0</v>
      </c>
    </row>
    <row r="25624" spans="6:6" ht="18" customHeight="1">
      <c r="F25624" s="129">
        <f t="shared" si="406"/>
        <v>0</v>
      </c>
    </row>
    <row r="25625" spans="6:6" ht="18" customHeight="1">
      <c r="F25625" s="129">
        <f t="shared" si="406"/>
        <v>0</v>
      </c>
    </row>
    <row r="25626" spans="6:6" ht="18" customHeight="1">
      <c r="F25626" s="129">
        <f t="shared" si="406"/>
        <v>0</v>
      </c>
    </row>
    <row r="25627" spans="6:6" ht="18" customHeight="1">
      <c r="F25627" s="129">
        <f t="shared" si="406"/>
        <v>0</v>
      </c>
    </row>
    <row r="25628" spans="6:6" ht="18" customHeight="1">
      <c r="F25628" s="129">
        <f t="shared" si="406"/>
        <v>0</v>
      </c>
    </row>
    <row r="25629" spans="6:6" ht="18" customHeight="1">
      <c r="F25629" s="129">
        <f t="shared" si="406"/>
        <v>0</v>
      </c>
    </row>
    <row r="25630" spans="6:6" ht="18" customHeight="1">
      <c r="F25630" s="129">
        <f t="shared" si="406"/>
        <v>0</v>
      </c>
    </row>
    <row r="25631" spans="6:6" ht="18" customHeight="1">
      <c r="F25631" s="129">
        <f t="shared" si="406"/>
        <v>0</v>
      </c>
    </row>
    <row r="25632" spans="6:6" ht="18" customHeight="1">
      <c r="F25632" s="129">
        <f t="shared" si="406"/>
        <v>0</v>
      </c>
    </row>
    <row r="25633" spans="6:6" ht="18" customHeight="1">
      <c r="F25633" s="129">
        <f t="shared" si="406"/>
        <v>0</v>
      </c>
    </row>
    <row r="25634" spans="6:6" ht="18" customHeight="1">
      <c r="F25634" s="129">
        <f t="shared" si="406"/>
        <v>0</v>
      </c>
    </row>
    <row r="25635" spans="6:6" ht="18" customHeight="1">
      <c r="F25635" s="129">
        <f t="shared" si="406"/>
        <v>0</v>
      </c>
    </row>
    <row r="25636" spans="6:6" ht="18" customHeight="1">
      <c r="F25636" s="129">
        <f t="shared" si="406"/>
        <v>0</v>
      </c>
    </row>
    <row r="25637" spans="6:6" ht="18" customHeight="1">
      <c r="F25637" s="129">
        <f t="shared" si="406"/>
        <v>0</v>
      </c>
    </row>
    <row r="25638" spans="6:6" ht="18" customHeight="1">
      <c r="F25638" s="129">
        <f t="shared" si="406"/>
        <v>0</v>
      </c>
    </row>
    <row r="25639" spans="6:6" ht="18" customHeight="1">
      <c r="F25639" s="129">
        <f t="shared" si="406"/>
        <v>0</v>
      </c>
    </row>
    <row r="25640" spans="6:6" ht="18" customHeight="1">
      <c r="F25640" s="129">
        <f t="shared" si="406"/>
        <v>0</v>
      </c>
    </row>
    <row r="25641" spans="6:6" ht="18" customHeight="1">
      <c r="F25641" s="129">
        <f t="shared" si="406"/>
        <v>0</v>
      </c>
    </row>
    <row r="25642" spans="6:6" ht="18" customHeight="1">
      <c r="F25642" s="129">
        <f t="shared" si="406"/>
        <v>0</v>
      </c>
    </row>
    <row r="25643" spans="6:6" ht="18" customHeight="1">
      <c r="F25643" s="129">
        <f t="shared" si="406"/>
        <v>0</v>
      </c>
    </row>
    <row r="25644" spans="6:6" ht="18" customHeight="1">
      <c r="F25644" s="129">
        <f t="shared" si="406"/>
        <v>0</v>
      </c>
    </row>
    <row r="25645" spans="6:6" ht="18" customHeight="1">
      <c r="F25645" s="129">
        <f t="shared" si="406"/>
        <v>0</v>
      </c>
    </row>
    <row r="25646" spans="6:6" ht="18" customHeight="1">
      <c r="F25646" s="129">
        <f t="shared" si="406"/>
        <v>0</v>
      </c>
    </row>
    <row r="25647" spans="6:6" ht="18" customHeight="1">
      <c r="F25647" s="129">
        <f t="shared" si="406"/>
        <v>0</v>
      </c>
    </row>
    <row r="25648" spans="6:6" ht="18" customHeight="1">
      <c r="F25648" s="129">
        <f t="shared" si="406"/>
        <v>0</v>
      </c>
    </row>
    <row r="25649" spans="6:6" ht="18" customHeight="1">
      <c r="F25649" s="129">
        <f t="shared" si="406"/>
        <v>0</v>
      </c>
    </row>
    <row r="25650" spans="6:6" ht="18" customHeight="1">
      <c r="F25650" s="129">
        <f t="shared" ref="F25650:F25713" si="407">E25650*D25650</f>
        <v>0</v>
      </c>
    </row>
    <row r="25651" spans="6:6" ht="18" customHeight="1">
      <c r="F25651" s="129">
        <f t="shared" si="407"/>
        <v>0</v>
      </c>
    </row>
    <row r="25652" spans="6:6" ht="18" customHeight="1">
      <c r="F25652" s="129">
        <f t="shared" si="407"/>
        <v>0</v>
      </c>
    </row>
    <row r="25653" spans="6:6" ht="18" customHeight="1">
      <c r="F25653" s="129">
        <f t="shared" si="407"/>
        <v>0</v>
      </c>
    </row>
    <row r="25654" spans="6:6" ht="18" customHeight="1">
      <c r="F25654" s="129">
        <f t="shared" si="407"/>
        <v>0</v>
      </c>
    </row>
    <row r="25655" spans="6:6" ht="18" customHeight="1">
      <c r="F25655" s="129">
        <f t="shared" si="407"/>
        <v>0</v>
      </c>
    </row>
    <row r="25656" spans="6:6" ht="18" customHeight="1">
      <c r="F25656" s="129">
        <f t="shared" si="407"/>
        <v>0</v>
      </c>
    </row>
    <row r="25657" spans="6:6" ht="18" customHeight="1">
      <c r="F25657" s="129">
        <f t="shared" si="407"/>
        <v>0</v>
      </c>
    </row>
    <row r="25658" spans="6:6" ht="18" customHeight="1">
      <c r="F25658" s="129">
        <f t="shared" si="407"/>
        <v>0</v>
      </c>
    </row>
    <row r="25659" spans="6:6" ht="18" customHeight="1">
      <c r="F25659" s="129">
        <f t="shared" si="407"/>
        <v>0</v>
      </c>
    </row>
    <row r="25660" spans="6:6" ht="18" customHeight="1">
      <c r="F25660" s="129">
        <f t="shared" si="407"/>
        <v>0</v>
      </c>
    </row>
    <row r="25661" spans="6:6" ht="18" customHeight="1">
      <c r="F25661" s="129">
        <f t="shared" si="407"/>
        <v>0</v>
      </c>
    </row>
    <row r="25662" spans="6:6" ht="18" customHeight="1">
      <c r="F25662" s="129">
        <f t="shared" si="407"/>
        <v>0</v>
      </c>
    </row>
    <row r="25663" spans="6:6" ht="18" customHeight="1">
      <c r="F25663" s="129">
        <f t="shared" si="407"/>
        <v>0</v>
      </c>
    </row>
    <row r="25664" spans="6:6" ht="18" customHeight="1">
      <c r="F25664" s="129">
        <f t="shared" si="407"/>
        <v>0</v>
      </c>
    </row>
    <row r="25665" spans="6:6" ht="18" customHeight="1">
      <c r="F25665" s="129">
        <f t="shared" si="407"/>
        <v>0</v>
      </c>
    </row>
    <row r="25666" spans="6:6" ht="18" customHeight="1">
      <c r="F25666" s="129">
        <f t="shared" si="407"/>
        <v>0</v>
      </c>
    </row>
    <row r="25667" spans="6:6" ht="18" customHeight="1">
      <c r="F25667" s="129">
        <f t="shared" si="407"/>
        <v>0</v>
      </c>
    </row>
    <row r="25668" spans="6:6" ht="18" customHeight="1">
      <c r="F25668" s="129">
        <f t="shared" si="407"/>
        <v>0</v>
      </c>
    </row>
    <row r="25669" spans="6:6" ht="18" customHeight="1">
      <c r="F25669" s="129">
        <f t="shared" si="407"/>
        <v>0</v>
      </c>
    </row>
    <row r="25670" spans="6:6" ht="18" customHeight="1">
      <c r="F25670" s="129">
        <f t="shared" si="407"/>
        <v>0</v>
      </c>
    </row>
    <row r="25671" spans="6:6" ht="18" customHeight="1">
      <c r="F25671" s="129">
        <f t="shared" si="407"/>
        <v>0</v>
      </c>
    </row>
    <row r="25672" spans="6:6" ht="18" customHeight="1">
      <c r="F25672" s="129">
        <f t="shared" si="407"/>
        <v>0</v>
      </c>
    </row>
    <row r="25673" spans="6:6" ht="18" customHeight="1">
      <c r="F25673" s="129">
        <f t="shared" si="407"/>
        <v>0</v>
      </c>
    </row>
    <row r="25674" spans="6:6" ht="18" customHeight="1">
      <c r="F25674" s="129">
        <f t="shared" si="407"/>
        <v>0</v>
      </c>
    </row>
    <row r="25675" spans="6:6" ht="18" customHeight="1">
      <c r="F25675" s="129">
        <f t="shared" si="407"/>
        <v>0</v>
      </c>
    </row>
    <row r="25676" spans="6:6" ht="18" customHeight="1">
      <c r="F25676" s="129">
        <f t="shared" si="407"/>
        <v>0</v>
      </c>
    </row>
    <row r="25677" spans="6:6" ht="18" customHeight="1">
      <c r="F25677" s="129">
        <f t="shared" si="407"/>
        <v>0</v>
      </c>
    </row>
    <row r="25678" spans="6:6" ht="18" customHeight="1">
      <c r="F25678" s="129">
        <f t="shared" si="407"/>
        <v>0</v>
      </c>
    </row>
    <row r="25679" spans="6:6" ht="18" customHeight="1">
      <c r="F25679" s="129">
        <f t="shared" si="407"/>
        <v>0</v>
      </c>
    </row>
    <row r="25680" spans="6:6" ht="18" customHeight="1">
      <c r="F25680" s="129">
        <f t="shared" si="407"/>
        <v>0</v>
      </c>
    </row>
    <row r="25681" spans="6:6" ht="18" customHeight="1">
      <c r="F25681" s="129">
        <f t="shared" si="407"/>
        <v>0</v>
      </c>
    </row>
    <row r="25682" spans="6:6" ht="18" customHeight="1">
      <c r="F25682" s="129">
        <f t="shared" si="407"/>
        <v>0</v>
      </c>
    </row>
    <row r="25683" spans="6:6" ht="18" customHeight="1">
      <c r="F25683" s="129">
        <f t="shared" si="407"/>
        <v>0</v>
      </c>
    </row>
    <row r="25684" spans="6:6" ht="18" customHeight="1">
      <c r="F25684" s="129">
        <f t="shared" si="407"/>
        <v>0</v>
      </c>
    </row>
    <row r="25685" spans="6:6" ht="18" customHeight="1">
      <c r="F25685" s="129">
        <f t="shared" si="407"/>
        <v>0</v>
      </c>
    </row>
    <row r="25686" spans="6:6" ht="18" customHeight="1">
      <c r="F25686" s="129">
        <f t="shared" si="407"/>
        <v>0</v>
      </c>
    </row>
    <row r="25687" spans="6:6" ht="18" customHeight="1">
      <c r="F25687" s="129">
        <f t="shared" si="407"/>
        <v>0</v>
      </c>
    </row>
    <row r="25688" spans="6:6" ht="18" customHeight="1">
      <c r="F25688" s="129">
        <f t="shared" si="407"/>
        <v>0</v>
      </c>
    </row>
    <row r="25689" spans="6:6" ht="18" customHeight="1">
      <c r="F25689" s="129">
        <f t="shared" si="407"/>
        <v>0</v>
      </c>
    </row>
    <row r="25690" spans="6:6" ht="18" customHeight="1">
      <c r="F25690" s="129">
        <f t="shared" si="407"/>
        <v>0</v>
      </c>
    </row>
    <row r="25691" spans="6:6" ht="18" customHeight="1">
      <c r="F25691" s="129">
        <f t="shared" si="407"/>
        <v>0</v>
      </c>
    </row>
    <row r="25692" spans="6:6" ht="18" customHeight="1">
      <c r="F25692" s="129">
        <f t="shared" si="407"/>
        <v>0</v>
      </c>
    </row>
    <row r="25693" spans="6:6" ht="18" customHeight="1">
      <c r="F25693" s="129">
        <f t="shared" si="407"/>
        <v>0</v>
      </c>
    </row>
    <row r="25694" spans="6:6" ht="18" customHeight="1">
      <c r="F25694" s="129">
        <f t="shared" si="407"/>
        <v>0</v>
      </c>
    </row>
    <row r="25695" spans="6:6" ht="18" customHeight="1">
      <c r="F25695" s="129">
        <f t="shared" si="407"/>
        <v>0</v>
      </c>
    </row>
    <row r="25696" spans="6:6" ht="18" customHeight="1">
      <c r="F25696" s="129">
        <f t="shared" si="407"/>
        <v>0</v>
      </c>
    </row>
    <row r="25697" spans="6:6" ht="18" customHeight="1">
      <c r="F25697" s="129">
        <f t="shared" si="407"/>
        <v>0</v>
      </c>
    </row>
    <row r="25698" spans="6:6" ht="18" customHeight="1">
      <c r="F25698" s="129">
        <f t="shared" si="407"/>
        <v>0</v>
      </c>
    </row>
    <row r="25699" spans="6:6" ht="18" customHeight="1">
      <c r="F25699" s="129">
        <f t="shared" si="407"/>
        <v>0</v>
      </c>
    </row>
    <row r="25700" spans="6:6" ht="18" customHeight="1">
      <c r="F25700" s="129">
        <f t="shared" si="407"/>
        <v>0</v>
      </c>
    </row>
    <row r="25701" spans="6:6" ht="18" customHeight="1">
      <c r="F25701" s="129">
        <f t="shared" si="407"/>
        <v>0</v>
      </c>
    </row>
    <row r="25702" spans="6:6" ht="18" customHeight="1">
      <c r="F25702" s="129">
        <f t="shared" si="407"/>
        <v>0</v>
      </c>
    </row>
    <row r="25703" spans="6:6" ht="18" customHeight="1">
      <c r="F25703" s="129">
        <f t="shared" si="407"/>
        <v>0</v>
      </c>
    </row>
    <row r="25704" spans="6:6" ht="18" customHeight="1">
      <c r="F25704" s="129">
        <f t="shared" si="407"/>
        <v>0</v>
      </c>
    </row>
    <row r="25705" spans="6:6" ht="18" customHeight="1">
      <c r="F25705" s="129">
        <f t="shared" si="407"/>
        <v>0</v>
      </c>
    </row>
    <row r="25706" spans="6:6" ht="18" customHeight="1">
      <c r="F25706" s="129">
        <f t="shared" si="407"/>
        <v>0</v>
      </c>
    </row>
    <row r="25707" spans="6:6" ht="18" customHeight="1">
      <c r="F25707" s="129">
        <f t="shared" si="407"/>
        <v>0</v>
      </c>
    </row>
    <row r="25708" spans="6:6" ht="18" customHeight="1">
      <c r="F25708" s="129">
        <f t="shared" si="407"/>
        <v>0</v>
      </c>
    </row>
    <row r="25709" spans="6:6" ht="18" customHeight="1">
      <c r="F25709" s="129">
        <f t="shared" si="407"/>
        <v>0</v>
      </c>
    </row>
    <row r="25710" spans="6:6" ht="18" customHeight="1">
      <c r="F25710" s="129">
        <f t="shared" si="407"/>
        <v>0</v>
      </c>
    </row>
    <row r="25711" spans="6:6" ht="18" customHeight="1">
      <c r="F25711" s="129">
        <f t="shared" si="407"/>
        <v>0</v>
      </c>
    </row>
    <row r="25712" spans="6:6" ht="18" customHeight="1">
      <c r="F25712" s="129">
        <f t="shared" si="407"/>
        <v>0</v>
      </c>
    </row>
    <row r="25713" spans="6:6" ht="18" customHeight="1">
      <c r="F25713" s="129">
        <f t="shared" si="407"/>
        <v>0</v>
      </c>
    </row>
    <row r="25714" spans="6:6" ht="18" customHeight="1">
      <c r="F25714" s="129">
        <f t="shared" ref="F25714:F25777" si="408">E25714*D25714</f>
        <v>0</v>
      </c>
    </row>
    <row r="25715" spans="6:6" ht="18" customHeight="1">
      <c r="F25715" s="129">
        <f t="shared" si="408"/>
        <v>0</v>
      </c>
    </row>
    <row r="25716" spans="6:6" ht="18" customHeight="1">
      <c r="F25716" s="129">
        <f t="shared" si="408"/>
        <v>0</v>
      </c>
    </row>
    <row r="25717" spans="6:6" ht="18" customHeight="1">
      <c r="F25717" s="129">
        <f t="shared" si="408"/>
        <v>0</v>
      </c>
    </row>
    <row r="25718" spans="6:6" ht="18" customHeight="1">
      <c r="F25718" s="129">
        <f t="shared" si="408"/>
        <v>0</v>
      </c>
    </row>
    <row r="25719" spans="6:6" ht="18" customHeight="1">
      <c r="F25719" s="129">
        <f t="shared" si="408"/>
        <v>0</v>
      </c>
    </row>
    <row r="25720" spans="6:6" ht="18" customHeight="1">
      <c r="F25720" s="129">
        <f t="shared" si="408"/>
        <v>0</v>
      </c>
    </row>
    <row r="25721" spans="6:6" ht="18" customHeight="1">
      <c r="F25721" s="129">
        <f t="shared" si="408"/>
        <v>0</v>
      </c>
    </row>
    <row r="25722" spans="6:6" ht="18" customHeight="1">
      <c r="F25722" s="129">
        <f t="shared" si="408"/>
        <v>0</v>
      </c>
    </row>
    <row r="25723" spans="6:6" ht="18" customHeight="1">
      <c r="F25723" s="129">
        <f t="shared" si="408"/>
        <v>0</v>
      </c>
    </row>
    <row r="25724" spans="6:6" ht="18" customHeight="1">
      <c r="F25724" s="129">
        <f t="shared" si="408"/>
        <v>0</v>
      </c>
    </row>
    <row r="25725" spans="6:6" ht="18" customHeight="1">
      <c r="F25725" s="129">
        <f t="shared" si="408"/>
        <v>0</v>
      </c>
    </row>
    <row r="25726" spans="6:6" ht="18" customHeight="1">
      <c r="F25726" s="129">
        <f t="shared" si="408"/>
        <v>0</v>
      </c>
    </row>
    <row r="25727" spans="6:6" ht="18" customHeight="1">
      <c r="F25727" s="129">
        <f t="shared" si="408"/>
        <v>0</v>
      </c>
    </row>
    <row r="25728" spans="6:6" ht="18" customHeight="1">
      <c r="F25728" s="129">
        <f t="shared" si="408"/>
        <v>0</v>
      </c>
    </row>
    <row r="25729" spans="6:6" ht="18" customHeight="1">
      <c r="F25729" s="129">
        <f t="shared" si="408"/>
        <v>0</v>
      </c>
    </row>
    <row r="25730" spans="6:6" ht="18" customHeight="1">
      <c r="F25730" s="129">
        <f t="shared" si="408"/>
        <v>0</v>
      </c>
    </row>
    <row r="25731" spans="6:6" ht="18" customHeight="1">
      <c r="F25731" s="129">
        <f t="shared" si="408"/>
        <v>0</v>
      </c>
    </row>
    <row r="25732" spans="6:6" ht="18" customHeight="1">
      <c r="F25732" s="129">
        <f t="shared" si="408"/>
        <v>0</v>
      </c>
    </row>
    <row r="25733" spans="6:6" ht="18" customHeight="1">
      <c r="F25733" s="129">
        <f t="shared" si="408"/>
        <v>0</v>
      </c>
    </row>
    <row r="25734" spans="6:6" ht="18" customHeight="1">
      <c r="F25734" s="129">
        <f t="shared" si="408"/>
        <v>0</v>
      </c>
    </row>
    <row r="25735" spans="6:6" ht="18" customHeight="1">
      <c r="F25735" s="129">
        <f t="shared" si="408"/>
        <v>0</v>
      </c>
    </row>
    <row r="25736" spans="6:6" ht="18" customHeight="1">
      <c r="F25736" s="129">
        <f t="shared" si="408"/>
        <v>0</v>
      </c>
    </row>
    <row r="25737" spans="6:6" ht="18" customHeight="1">
      <c r="F25737" s="129">
        <f t="shared" si="408"/>
        <v>0</v>
      </c>
    </row>
    <row r="25738" spans="6:6" ht="18" customHeight="1">
      <c r="F25738" s="129">
        <f t="shared" si="408"/>
        <v>0</v>
      </c>
    </row>
    <row r="25739" spans="6:6" ht="18" customHeight="1">
      <c r="F25739" s="129">
        <f t="shared" si="408"/>
        <v>0</v>
      </c>
    </row>
    <row r="25740" spans="6:6" ht="18" customHeight="1">
      <c r="F25740" s="129">
        <f t="shared" si="408"/>
        <v>0</v>
      </c>
    </row>
    <row r="25741" spans="6:6" ht="18" customHeight="1">
      <c r="F25741" s="129">
        <f t="shared" si="408"/>
        <v>0</v>
      </c>
    </row>
    <row r="25742" spans="6:6" ht="18" customHeight="1">
      <c r="F25742" s="129">
        <f t="shared" si="408"/>
        <v>0</v>
      </c>
    </row>
    <row r="25743" spans="6:6" ht="18" customHeight="1">
      <c r="F25743" s="129">
        <f t="shared" si="408"/>
        <v>0</v>
      </c>
    </row>
    <row r="25744" spans="6:6" ht="18" customHeight="1">
      <c r="F25744" s="129">
        <f t="shared" si="408"/>
        <v>0</v>
      </c>
    </row>
    <row r="25745" spans="6:6" ht="18" customHeight="1">
      <c r="F25745" s="129">
        <f t="shared" si="408"/>
        <v>0</v>
      </c>
    </row>
    <row r="25746" spans="6:6" ht="18" customHeight="1">
      <c r="F25746" s="129">
        <f t="shared" si="408"/>
        <v>0</v>
      </c>
    </row>
    <row r="25747" spans="6:6" ht="18" customHeight="1">
      <c r="F25747" s="129">
        <f t="shared" si="408"/>
        <v>0</v>
      </c>
    </row>
    <row r="25748" spans="6:6" ht="18" customHeight="1">
      <c r="F25748" s="129">
        <f t="shared" si="408"/>
        <v>0</v>
      </c>
    </row>
    <row r="25749" spans="6:6" ht="18" customHeight="1">
      <c r="F25749" s="129">
        <f t="shared" si="408"/>
        <v>0</v>
      </c>
    </row>
    <row r="25750" spans="6:6" ht="18" customHeight="1">
      <c r="F25750" s="129">
        <f t="shared" si="408"/>
        <v>0</v>
      </c>
    </row>
    <row r="25751" spans="6:6" ht="18" customHeight="1">
      <c r="F25751" s="129">
        <f t="shared" si="408"/>
        <v>0</v>
      </c>
    </row>
    <row r="25752" spans="6:6" ht="18" customHeight="1">
      <c r="F25752" s="129">
        <f t="shared" si="408"/>
        <v>0</v>
      </c>
    </row>
    <row r="25753" spans="6:6" ht="18" customHeight="1">
      <c r="F25753" s="129">
        <f t="shared" si="408"/>
        <v>0</v>
      </c>
    </row>
    <row r="25754" spans="6:6" ht="18" customHeight="1">
      <c r="F25754" s="129">
        <f t="shared" si="408"/>
        <v>0</v>
      </c>
    </row>
    <row r="25755" spans="6:6" ht="18" customHeight="1">
      <c r="F25755" s="129">
        <f t="shared" si="408"/>
        <v>0</v>
      </c>
    </row>
    <row r="25756" spans="6:6" ht="18" customHeight="1">
      <c r="F25756" s="129">
        <f t="shared" si="408"/>
        <v>0</v>
      </c>
    </row>
    <row r="25757" spans="6:6" ht="18" customHeight="1">
      <c r="F25757" s="129">
        <f t="shared" si="408"/>
        <v>0</v>
      </c>
    </row>
    <row r="25758" spans="6:6" ht="18" customHeight="1">
      <c r="F25758" s="129">
        <f t="shared" si="408"/>
        <v>0</v>
      </c>
    </row>
    <row r="25759" spans="6:6" ht="18" customHeight="1">
      <c r="F25759" s="129">
        <f t="shared" si="408"/>
        <v>0</v>
      </c>
    </row>
    <row r="25760" spans="6:6" ht="18" customHeight="1">
      <c r="F25760" s="129">
        <f t="shared" si="408"/>
        <v>0</v>
      </c>
    </row>
    <row r="25761" spans="6:6" ht="18" customHeight="1">
      <c r="F25761" s="129">
        <f t="shared" si="408"/>
        <v>0</v>
      </c>
    </row>
    <row r="25762" spans="6:6" ht="18" customHeight="1">
      <c r="F25762" s="129">
        <f t="shared" si="408"/>
        <v>0</v>
      </c>
    </row>
    <row r="25763" spans="6:6" ht="18" customHeight="1">
      <c r="F25763" s="129">
        <f t="shared" si="408"/>
        <v>0</v>
      </c>
    </row>
    <row r="25764" spans="6:6" ht="18" customHeight="1">
      <c r="F25764" s="129">
        <f t="shared" si="408"/>
        <v>0</v>
      </c>
    </row>
    <row r="25765" spans="6:6" ht="18" customHeight="1">
      <c r="F25765" s="129">
        <f t="shared" si="408"/>
        <v>0</v>
      </c>
    </row>
    <row r="25766" spans="6:6" ht="18" customHeight="1">
      <c r="F25766" s="129">
        <f t="shared" si="408"/>
        <v>0</v>
      </c>
    </row>
    <row r="25767" spans="6:6" ht="18" customHeight="1">
      <c r="F25767" s="129">
        <f t="shared" si="408"/>
        <v>0</v>
      </c>
    </row>
    <row r="25768" spans="6:6" ht="18" customHeight="1">
      <c r="F25768" s="129">
        <f t="shared" si="408"/>
        <v>0</v>
      </c>
    </row>
    <row r="25769" spans="6:6" ht="18" customHeight="1">
      <c r="F25769" s="129">
        <f t="shared" si="408"/>
        <v>0</v>
      </c>
    </row>
    <row r="25770" spans="6:6" ht="18" customHeight="1">
      <c r="F25770" s="129">
        <f t="shared" si="408"/>
        <v>0</v>
      </c>
    </row>
    <row r="25771" spans="6:6" ht="18" customHeight="1">
      <c r="F25771" s="129">
        <f t="shared" si="408"/>
        <v>0</v>
      </c>
    </row>
    <row r="25772" spans="6:6" ht="18" customHeight="1">
      <c r="F25772" s="129">
        <f t="shared" si="408"/>
        <v>0</v>
      </c>
    </row>
    <row r="25773" spans="6:6" ht="18" customHeight="1">
      <c r="F25773" s="129">
        <f t="shared" si="408"/>
        <v>0</v>
      </c>
    </row>
    <row r="25774" spans="6:6" ht="18" customHeight="1">
      <c r="F25774" s="129">
        <f t="shared" si="408"/>
        <v>0</v>
      </c>
    </row>
    <row r="25775" spans="6:6" ht="18" customHeight="1">
      <c r="F25775" s="129">
        <f t="shared" si="408"/>
        <v>0</v>
      </c>
    </row>
    <row r="25776" spans="6:6" ht="18" customHeight="1">
      <c r="F25776" s="129">
        <f t="shared" si="408"/>
        <v>0</v>
      </c>
    </row>
    <row r="25777" spans="6:6" ht="18" customHeight="1">
      <c r="F25777" s="129">
        <f t="shared" si="408"/>
        <v>0</v>
      </c>
    </row>
    <row r="25778" spans="6:6" ht="18" customHeight="1">
      <c r="F25778" s="129">
        <f t="shared" ref="F25778:F25841" si="409">E25778*D25778</f>
        <v>0</v>
      </c>
    </row>
    <row r="25779" spans="6:6" ht="18" customHeight="1">
      <c r="F25779" s="129">
        <f t="shared" si="409"/>
        <v>0</v>
      </c>
    </row>
    <row r="25780" spans="6:6" ht="18" customHeight="1">
      <c r="F25780" s="129">
        <f t="shared" si="409"/>
        <v>0</v>
      </c>
    </row>
    <row r="25781" spans="6:6" ht="18" customHeight="1">
      <c r="F25781" s="129">
        <f t="shared" si="409"/>
        <v>0</v>
      </c>
    </row>
    <row r="25782" spans="6:6" ht="18" customHeight="1">
      <c r="F25782" s="129">
        <f t="shared" si="409"/>
        <v>0</v>
      </c>
    </row>
    <row r="25783" spans="6:6" ht="18" customHeight="1">
      <c r="F25783" s="129">
        <f t="shared" si="409"/>
        <v>0</v>
      </c>
    </row>
    <row r="25784" spans="6:6" ht="18" customHeight="1">
      <c r="F25784" s="129">
        <f t="shared" si="409"/>
        <v>0</v>
      </c>
    </row>
    <row r="25785" spans="6:6" ht="18" customHeight="1">
      <c r="F25785" s="129">
        <f t="shared" si="409"/>
        <v>0</v>
      </c>
    </row>
    <row r="25786" spans="6:6" ht="18" customHeight="1">
      <c r="F25786" s="129">
        <f t="shared" si="409"/>
        <v>0</v>
      </c>
    </row>
    <row r="25787" spans="6:6" ht="18" customHeight="1">
      <c r="F25787" s="129">
        <f t="shared" si="409"/>
        <v>0</v>
      </c>
    </row>
    <row r="25788" spans="6:6" ht="18" customHeight="1">
      <c r="F25788" s="129">
        <f t="shared" si="409"/>
        <v>0</v>
      </c>
    </row>
    <row r="25789" spans="6:6" ht="18" customHeight="1">
      <c r="F25789" s="129">
        <f t="shared" si="409"/>
        <v>0</v>
      </c>
    </row>
    <row r="25790" spans="6:6" ht="18" customHeight="1">
      <c r="F25790" s="129">
        <f t="shared" si="409"/>
        <v>0</v>
      </c>
    </row>
    <row r="25791" spans="6:6" ht="18" customHeight="1">
      <c r="F25791" s="129">
        <f t="shared" si="409"/>
        <v>0</v>
      </c>
    </row>
    <row r="25792" spans="6:6" ht="18" customHeight="1">
      <c r="F25792" s="129">
        <f t="shared" si="409"/>
        <v>0</v>
      </c>
    </row>
    <row r="25793" spans="6:6" ht="18" customHeight="1">
      <c r="F25793" s="129">
        <f t="shared" si="409"/>
        <v>0</v>
      </c>
    </row>
    <row r="25794" spans="6:6" ht="18" customHeight="1">
      <c r="F25794" s="129">
        <f t="shared" si="409"/>
        <v>0</v>
      </c>
    </row>
    <row r="25795" spans="6:6" ht="18" customHeight="1">
      <c r="F25795" s="129">
        <f t="shared" si="409"/>
        <v>0</v>
      </c>
    </row>
    <row r="25796" spans="6:6" ht="18" customHeight="1">
      <c r="F25796" s="129">
        <f t="shared" si="409"/>
        <v>0</v>
      </c>
    </row>
    <row r="25797" spans="6:6" ht="18" customHeight="1">
      <c r="F25797" s="129">
        <f t="shared" si="409"/>
        <v>0</v>
      </c>
    </row>
    <row r="25798" spans="6:6" ht="18" customHeight="1">
      <c r="F25798" s="129">
        <f t="shared" si="409"/>
        <v>0</v>
      </c>
    </row>
    <row r="25799" spans="6:6" ht="18" customHeight="1">
      <c r="F25799" s="129">
        <f t="shared" si="409"/>
        <v>0</v>
      </c>
    </row>
    <row r="25800" spans="6:6" ht="18" customHeight="1">
      <c r="F25800" s="129">
        <f t="shared" si="409"/>
        <v>0</v>
      </c>
    </row>
    <row r="25801" spans="6:6" ht="18" customHeight="1">
      <c r="F25801" s="129">
        <f t="shared" si="409"/>
        <v>0</v>
      </c>
    </row>
    <row r="25802" spans="6:6" ht="18" customHeight="1">
      <c r="F25802" s="129">
        <f t="shared" si="409"/>
        <v>0</v>
      </c>
    </row>
    <row r="25803" spans="6:6" ht="18" customHeight="1">
      <c r="F25803" s="129">
        <f t="shared" si="409"/>
        <v>0</v>
      </c>
    </row>
    <row r="25804" spans="6:6" ht="18" customHeight="1">
      <c r="F25804" s="129">
        <f t="shared" si="409"/>
        <v>0</v>
      </c>
    </row>
    <row r="25805" spans="6:6" ht="18" customHeight="1">
      <c r="F25805" s="129">
        <f t="shared" si="409"/>
        <v>0</v>
      </c>
    </row>
    <row r="25806" spans="6:6" ht="18" customHeight="1">
      <c r="F25806" s="129">
        <f t="shared" si="409"/>
        <v>0</v>
      </c>
    </row>
    <row r="25807" spans="6:6" ht="18" customHeight="1">
      <c r="F25807" s="129">
        <f t="shared" si="409"/>
        <v>0</v>
      </c>
    </row>
    <row r="25808" spans="6:6" ht="18" customHeight="1">
      <c r="F25808" s="129">
        <f t="shared" si="409"/>
        <v>0</v>
      </c>
    </row>
    <row r="25809" spans="6:6" ht="18" customHeight="1">
      <c r="F25809" s="129">
        <f t="shared" si="409"/>
        <v>0</v>
      </c>
    </row>
    <row r="25810" spans="6:6" ht="18" customHeight="1">
      <c r="F25810" s="129">
        <f t="shared" si="409"/>
        <v>0</v>
      </c>
    </row>
    <row r="25811" spans="6:6" ht="18" customHeight="1">
      <c r="F25811" s="129">
        <f t="shared" si="409"/>
        <v>0</v>
      </c>
    </row>
    <row r="25812" spans="6:6" ht="18" customHeight="1">
      <c r="F25812" s="129">
        <f t="shared" si="409"/>
        <v>0</v>
      </c>
    </row>
    <row r="25813" spans="6:6" ht="18" customHeight="1">
      <c r="F25813" s="129">
        <f t="shared" si="409"/>
        <v>0</v>
      </c>
    </row>
    <row r="25814" spans="6:6" ht="18" customHeight="1">
      <c r="F25814" s="129">
        <f t="shared" si="409"/>
        <v>0</v>
      </c>
    </row>
    <row r="25815" spans="6:6" ht="18" customHeight="1">
      <c r="F25815" s="129">
        <f t="shared" si="409"/>
        <v>0</v>
      </c>
    </row>
    <row r="25816" spans="6:6" ht="18" customHeight="1">
      <c r="F25816" s="129">
        <f t="shared" si="409"/>
        <v>0</v>
      </c>
    </row>
    <row r="25817" spans="6:6" ht="18" customHeight="1">
      <c r="F25817" s="129">
        <f t="shared" si="409"/>
        <v>0</v>
      </c>
    </row>
    <row r="25818" spans="6:6" ht="18" customHeight="1">
      <c r="F25818" s="129">
        <f t="shared" si="409"/>
        <v>0</v>
      </c>
    </row>
    <row r="25819" spans="6:6" ht="18" customHeight="1">
      <c r="F25819" s="129">
        <f t="shared" si="409"/>
        <v>0</v>
      </c>
    </row>
    <row r="25820" spans="6:6" ht="18" customHeight="1">
      <c r="F25820" s="129">
        <f t="shared" si="409"/>
        <v>0</v>
      </c>
    </row>
    <row r="25821" spans="6:6" ht="18" customHeight="1">
      <c r="F25821" s="129">
        <f t="shared" si="409"/>
        <v>0</v>
      </c>
    </row>
    <row r="25822" spans="6:6" ht="18" customHeight="1">
      <c r="F25822" s="129">
        <f t="shared" si="409"/>
        <v>0</v>
      </c>
    </row>
    <row r="25823" spans="6:6" ht="18" customHeight="1">
      <c r="F25823" s="129">
        <f t="shared" si="409"/>
        <v>0</v>
      </c>
    </row>
    <row r="25824" spans="6:6" ht="18" customHeight="1">
      <c r="F25824" s="129">
        <f t="shared" si="409"/>
        <v>0</v>
      </c>
    </row>
    <row r="25825" spans="6:6" ht="18" customHeight="1">
      <c r="F25825" s="129">
        <f t="shared" si="409"/>
        <v>0</v>
      </c>
    </row>
    <row r="25826" spans="6:6" ht="18" customHeight="1">
      <c r="F25826" s="129">
        <f t="shared" si="409"/>
        <v>0</v>
      </c>
    </row>
    <row r="25827" spans="6:6" ht="18" customHeight="1">
      <c r="F25827" s="129">
        <f t="shared" si="409"/>
        <v>0</v>
      </c>
    </row>
    <row r="25828" spans="6:6" ht="18" customHeight="1">
      <c r="F25828" s="129">
        <f t="shared" si="409"/>
        <v>0</v>
      </c>
    </row>
    <row r="25829" spans="6:6" ht="18" customHeight="1">
      <c r="F25829" s="129">
        <f t="shared" si="409"/>
        <v>0</v>
      </c>
    </row>
    <row r="25830" spans="6:6" ht="18" customHeight="1">
      <c r="F25830" s="129">
        <f t="shared" si="409"/>
        <v>0</v>
      </c>
    </row>
    <row r="25831" spans="6:6" ht="18" customHeight="1">
      <c r="F25831" s="129">
        <f t="shared" si="409"/>
        <v>0</v>
      </c>
    </row>
    <row r="25832" spans="6:6" ht="18" customHeight="1">
      <c r="F25832" s="129">
        <f t="shared" si="409"/>
        <v>0</v>
      </c>
    </row>
    <row r="25833" spans="6:6" ht="18" customHeight="1">
      <c r="F25833" s="129">
        <f t="shared" si="409"/>
        <v>0</v>
      </c>
    </row>
    <row r="25834" spans="6:6" ht="18" customHeight="1">
      <c r="F25834" s="129">
        <f t="shared" si="409"/>
        <v>0</v>
      </c>
    </row>
    <row r="25835" spans="6:6" ht="18" customHeight="1">
      <c r="F25835" s="129">
        <f t="shared" si="409"/>
        <v>0</v>
      </c>
    </row>
    <row r="25836" spans="6:6" ht="18" customHeight="1">
      <c r="F25836" s="129">
        <f t="shared" si="409"/>
        <v>0</v>
      </c>
    </row>
    <row r="25837" spans="6:6" ht="18" customHeight="1">
      <c r="F25837" s="129">
        <f t="shared" si="409"/>
        <v>0</v>
      </c>
    </row>
    <row r="25838" spans="6:6" ht="18" customHeight="1">
      <c r="F25838" s="129">
        <f t="shared" si="409"/>
        <v>0</v>
      </c>
    </row>
    <row r="25839" spans="6:6" ht="18" customHeight="1">
      <c r="F25839" s="129">
        <f t="shared" si="409"/>
        <v>0</v>
      </c>
    </row>
    <row r="25840" spans="6:6" ht="18" customHeight="1">
      <c r="F25840" s="129">
        <f t="shared" si="409"/>
        <v>0</v>
      </c>
    </row>
    <row r="25841" spans="6:6" ht="18" customHeight="1">
      <c r="F25841" s="129">
        <f t="shared" si="409"/>
        <v>0</v>
      </c>
    </row>
    <row r="25842" spans="6:6" ht="18" customHeight="1">
      <c r="F25842" s="129">
        <f t="shared" ref="F25842:F25905" si="410">E25842*D25842</f>
        <v>0</v>
      </c>
    </row>
    <row r="25843" spans="6:6" ht="18" customHeight="1">
      <c r="F25843" s="129">
        <f t="shared" si="410"/>
        <v>0</v>
      </c>
    </row>
    <row r="25844" spans="6:6" ht="18" customHeight="1">
      <c r="F25844" s="129">
        <f t="shared" si="410"/>
        <v>0</v>
      </c>
    </row>
    <row r="25845" spans="6:6" ht="18" customHeight="1">
      <c r="F25845" s="129">
        <f t="shared" si="410"/>
        <v>0</v>
      </c>
    </row>
    <row r="25846" spans="6:6" ht="18" customHeight="1">
      <c r="F25846" s="129">
        <f t="shared" si="410"/>
        <v>0</v>
      </c>
    </row>
    <row r="25847" spans="6:6" ht="18" customHeight="1">
      <c r="F25847" s="129">
        <f t="shared" si="410"/>
        <v>0</v>
      </c>
    </row>
    <row r="25848" spans="6:6" ht="18" customHeight="1">
      <c r="F25848" s="129">
        <f t="shared" si="410"/>
        <v>0</v>
      </c>
    </row>
    <row r="25849" spans="6:6" ht="18" customHeight="1">
      <c r="F25849" s="129">
        <f t="shared" si="410"/>
        <v>0</v>
      </c>
    </row>
    <row r="25850" spans="6:6" ht="18" customHeight="1">
      <c r="F25850" s="129">
        <f t="shared" si="410"/>
        <v>0</v>
      </c>
    </row>
    <row r="25851" spans="6:6" ht="18" customHeight="1">
      <c r="F25851" s="129">
        <f t="shared" si="410"/>
        <v>0</v>
      </c>
    </row>
    <row r="25852" spans="6:6" ht="18" customHeight="1">
      <c r="F25852" s="129">
        <f t="shared" si="410"/>
        <v>0</v>
      </c>
    </row>
    <row r="25853" spans="6:6" ht="18" customHeight="1">
      <c r="F25853" s="129">
        <f t="shared" si="410"/>
        <v>0</v>
      </c>
    </row>
    <row r="25854" spans="6:6" ht="18" customHeight="1">
      <c r="F25854" s="129">
        <f t="shared" si="410"/>
        <v>0</v>
      </c>
    </row>
    <row r="25855" spans="6:6" ht="18" customHeight="1">
      <c r="F25855" s="129">
        <f t="shared" si="410"/>
        <v>0</v>
      </c>
    </row>
    <row r="25856" spans="6:6" ht="18" customHeight="1">
      <c r="F25856" s="129">
        <f t="shared" si="410"/>
        <v>0</v>
      </c>
    </row>
    <row r="25857" spans="6:6" ht="18" customHeight="1">
      <c r="F25857" s="129">
        <f t="shared" si="410"/>
        <v>0</v>
      </c>
    </row>
    <row r="25858" spans="6:6" ht="18" customHeight="1">
      <c r="F25858" s="129">
        <f t="shared" si="410"/>
        <v>0</v>
      </c>
    </row>
    <row r="25859" spans="6:6" ht="18" customHeight="1">
      <c r="F25859" s="129">
        <f t="shared" si="410"/>
        <v>0</v>
      </c>
    </row>
    <row r="25860" spans="6:6" ht="18" customHeight="1">
      <c r="F25860" s="129">
        <f t="shared" si="410"/>
        <v>0</v>
      </c>
    </row>
    <row r="25861" spans="6:6" ht="18" customHeight="1">
      <c r="F25861" s="129">
        <f t="shared" si="410"/>
        <v>0</v>
      </c>
    </row>
    <row r="25862" spans="6:6" ht="18" customHeight="1">
      <c r="F25862" s="129">
        <f t="shared" si="410"/>
        <v>0</v>
      </c>
    </row>
    <row r="25863" spans="6:6" ht="18" customHeight="1">
      <c r="F25863" s="129">
        <f t="shared" si="410"/>
        <v>0</v>
      </c>
    </row>
    <row r="25864" spans="6:6" ht="18" customHeight="1">
      <c r="F25864" s="129">
        <f t="shared" si="410"/>
        <v>0</v>
      </c>
    </row>
    <row r="25865" spans="6:6" ht="18" customHeight="1">
      <c r="F25865" s="129">
        <f t="shared" si="410"/>
        <v>0</v>
      </c>
    </row>
    <row r="25866" spans="6:6" ht="18" customHeight="1">
      <c r="F25866" s="129">
        <f t="shared" si="410"/>
        <v>0</v>
      </c>
    </row>
    <row r="25867" spans="6:6" ht="18" customHeight="1">
      <c r="F25867" s="129">
        <f t="shared" si="410"/>
        <v>0</v>
      </c>
    </row>
    <row r="25868" spans="6:6" ht="18" customHeight="1">
      <c r="F25868" s="129">
        <f t="shared" si="410"/>
        <v>0</v>
      </c>
    </row>
    <row r="25869" spans="6:6" ht="18" customHeight="1">
      <c r="F25869" s="129">
        <f t="shared" si="410"/>
        <v>0</v>
      </c>
    </row>
    <row r="25870" spans="6:6" ht="18" customHeight="1">
      <c r="F25870" s="129">
        <f t="shared" si="410"/>
        <v>0</v>
      </c>
    </row>
    <row r="25871" spans="6:6" ht="18" customHeight="1">
      <c r="F25871" s="129">
        <f t="shared" si="410"/>
        <v>0</v>
      </c>
    </row>
    <row r="25872" spans="6:6" ht="18" customHeight="1">
      <c r="F25872" s="129">
        <f t="shared" si="410"/>
        <v>0</v>
      </c>
    </row>
    <row r="25873" spans="6:6" ht="18" customHeight="1">
      <c r="F25873" s="129">
        <f t="shared" si="410"/>
        <v>0</v>
      </c>
    </row>
    <row r="25874" spans="6:6" ht="18" customHeight="1">
      <c r="F25874" s="129">
        <f t="shared" si="410"/>
        <v>0</v>
      </c>
    </row>
    <row r="25875" spans="6:6" ht="18" customHeight="1">
      <c r="F25875" s="129">
        <f t="shared" si="410"/>
        <v>0</v>
      </c>
    </row>
    <row r="25876" spans="6:6" ht="18" customHeight="1">
      <c r="F25876" s="129">
        <f t="shared" si="410"/>
        <v>0</v>
      </c>
    </row>
    <row r="25877" spans="6:6" ht="18" customHeight="1">
      <c r="F25877" s="129">
        <f t="shared" si="410"/>
        <v>0</v>
      </c>
    </row>
    <row r="25878" spans="6:6" ht="18" customHeight="1">
      <c r="F25878" s="129">
        <f t="shared" si="410"/>
        <v>0</v>
      </c>
    </row>
    <row r="25879" spans="6:6" ht="18" customHeight="1">
      <c r="F25879" s="129">
        <f t="shared" si="410"/>
        <v>0</v>
      </c>
    </row>
    <row r="25880" spans="6:6" ht="18" customHeight="1">
      <c r="F25880" s="129">
        <f t="shared" si="410"/>
        <v>0</v>
      </c>
    </row>
    <row r="25881" spans="6:6" ht="18" customHeight="1">
      <c r="F25881" s="129">
        <f t="shared" si="410"/>
        <v>0</v>
      </c>
    </row>
    <row r="25882" spans="6:6" ht="18" customHeight="1">
      <c r="F25882" s="129">
        <f t="shared" si="410"/>
        <v>0</v>
      </c>
    </row>
    <row r="25883" spans="6:6" ht="18" customHeight="1">
      <c r="F25883" s="129">
        <f t="shared" si="410"/>
        <v>0</v>
      </c>
    </row>
    <row r="25884" spans="6:6" ht="18" customHeight="1">
      <c r="F25884" s="129">
        <f t="shared" si="410"/>
        <v>0</v>
      </c>
    </row>
    <row r="25885" spans="6:6" ht="18" customHeight="1">
      <c r="F25885" s="129">
        <f t="shared" si="410"/>
        <v>0</v>
      </c>
    </row>
    <row r="25886" spans="6:6" ht="18" customHeight="1">
      <c r="F25886" s="129">
        <f t="shared" si="410"/>
        <v>0</v>
      </c>
    </row>
    <row r="25887" spans="6:6" ht="18" customHeight="1">
      <c r="F25887" s="129">
        <f t="shared" si="410"/>
        <v>0</v>
      </c>
    </row>
    <row r="25888" spans="6:6" ht="18" customHeight="1">
      <c r="F25888" s="129">
        <f t="shared" si="410"/>
        <v>0</v>
      </c>
    </row>
    <row r="25889" spans="6:6" ht="18" customHeight="1">
      <c r="F25889" s="129">
        <f t="shared" si="410"/>
        <v>0</v>
      </c>
    </row>
    <row r="25890" spans="6:6" ht="18" customHeight="1">
      <c r="F25890" s="129">
        <f t="shared" si="410"/>
        <v>0</v>
      </c>
    </row>
    <row r="25891" spans="6:6" ht="18" customHeight="1">
      <c r="F25891" s="129">
        <f t="shared" si="410"/>
        <v>0</v>
      </c>
    </row>
    <row r="25892" spans="6:6" ht="18" customHeight="1">
      <c r="F25892" s="129">
        <f t="shared" si="410"/>
        <v>0</v>
      </c>
    </row>
    <row r="25893" spans="6:6" ht="18" customHeight="1">
      <c r="F25893" s="129">
        <f t="shared" si="410"/>
        <v>0</v>
      </c>
    </row>
    <row r="25894" spans="6:6" ht="18" customHeight="1">
      <c r="F25894" s="129">
        <f t="shared" si="410"/>
        <v>0</v>
      </c>
    </row>
    <row r="25895" spans="6:6" ht="18" customHeight="1">
      <c r="F25895" s="129">
        <f t="shared" si="410"/>
        <v>0</v>
      </c>
    </row>
    <row r="25896" spans="6:6" ht="18" customHeight="1">
      <c r="F25896" s="129">
        <f t="shared" si="410"/>
        <v>0</v>
      </c>
    </row>
    <row r="25897" spans="6:6" ht="18" customHeight="1">
      <c r="F25897" s="129">
        <f t="shared" si="410"/>
        <v>0</v>
      </c>
    </row>
    <row r="25898" spans="6:6" ht="18" customHeight="1">
      <c r="F25898" s="129">
        <f t="shared" si="410"/>
        <v>0</v>
      </c>
    </row>
    <row r="25899" spans="6:6" ht="18" customHeight="1">
      <c r="F25899" s="129">
        <f t="shared" si="410"/>
        <v>0</v>
      </c>
    </row>
    <row r="25900" spans="6:6" ht="18" customHeight="1">
      <c r="F25900" s="129">
        <f t="shared" si="410"/>
        <v>0</v>
      </c>
    </row>
    <row r="25901" spans="6:6" ht="18" customHeight="1">
      <c r="F25901" s="129">
        <f t="shared" si="410"/>
        <v>0</v>
      </c>
    </row>
    <row r="25902" spans="6:6" ht="18" customHeight="1">
      <c r="F25902" s="129">
        <f t="shared" si="410"/>
        <v>0</v>
      </c>
    </row>
    <row r="25903" spans="6:6" ht="18" customHeight="1">
      <c r="F25903" s="129">
        <f t="shared" si="410"/>
        <v>0</v>
      </c>
    </row>
    <row r="25904" spans="6:6" ht="18" customHeight="1">
      <c r="F25904" s="129">
        <f t="shared" si="410"/>
        <v>0</v>
      </c>
    </row>
    <row r="25905" spans="6:6" ht="18" customHeight="1">
      <c r="F25905" s="129">
        <f t="shared" si="410"/>
        <v>0</v>
      </c>
    </row>
    <row r="25906" spans="6:6" ht="18" customHeight="1">
      <c r="F25906" s="129">
        <f t="shared" ref="F25906:F25969" si="411">E25906*D25906</f>
        <v>0</v>
      </c>
    </row>
    <row r="25907" spans="6:6" ht="18" customHeight="1">
      <c r="F25907" s="129">
        <f t="shared" si="411"/>
        <v>0</v>
      </c>
    </row>
    <row r="25908" spans="6:6" ht="18" customHeight="1">
      <c r="F25908" s="129">
        <f t="shared" si="411"/>
        <v>0</v>
      </c>
    </row>
    <row r="25909" spans="6:6" ht="18" customHeight="1">
      <c r="F25909" s="129">
        <f t="shared" si="411"/>
        <v>0</v>
      </c>
    </row>
    <row r="25910" spans="6:6" ht="18" customHeight="1">
      <c r="F25910" s="129">
        <f t="shared" si="411"/>
        <v>0</v>
      </c>
    </row>
    <row r="25911" spans="6:6" ht="18" customHeight="1">
      <c r="F25911" s="129">
        <f t="shared" si="411"/>
        <v>0</v>
      </c>
    </row>
    <row r="25912" spans="6:6" ht="18" customHeight="1">
      <c r="F25912" s="129">
        <f t="shared" si="411"/>
        <v>0</v>
      </c>
    </row>
    <row r="25913" spans="6:6" ht="18" customHeight="1">
      <c r="F25913" s="129">
        <f t="shared" si="411"/>
        <v>0</v>
      </c>
    </row>
    <row r="25914" spans="6:6" ht="18" customHeight="1">
      <c r="F25914" s="129">
        <f t="shared" si="411"/>
        <v>0</v>
      </c>
    </row>
    <row r="25915" spans="6:6" ht="18" customHeight="1">
      <c r="F25915" s="129">
        <f t="shared" si="411"/>
        <v>0</v>
      </c>
    </row>
    <row r="25916" spans="6:6" ht="18" customHeight="1">
      <c r="F25916" s="129">
        <f t="shared" si="411"/>
        <v>0</v>
      </c>
    </row>
    <row r="25917" spans="6:6" ht="18" customHeight="1">
      <c r="F25917" s="129">
        <f t="shared" si="411"/>
        <v>0</v>
      </c>
    </row>
    <row r="25918" spans="6:6" ht="18" customHeight="1">
      <c r="F25918" s="129">
        <f t="shared" si="411"/>
        <v>0</v>
      </c>
    </row>
    <row r="25919" spans="6:6" ht="18" customHeight="1">
      <c r="F25919" s="129">
        <f t="shared" si="411"/>
        <v>0</v>
      </c>
    </row>
    <row r="25920" spans="6:6" ht="18" customHeight="1">
      <c r="F25920" s="129">
        <f t="shared" si="411"/>
        <v>0</v>
      </c>
    </row>
    <row r="25921" spans="6:6" ht="18" customHeight="1">
      <c r="F25921" s="129">
        <f t="shared" si="411"/>
        <v>0</v>
      </c>
    </row>
    <row r="25922" spans="6:6" ht="18" customHeight="1">
      <c r="F25922" s="129">
        <f t="shared" si="411"/>
        <v>0</v>
      </c>
    </row>
    <row r="25923" spans="6:6" ht="18" customHeight="1">
      <c r="F25923" s="129">
        <f t="shared" si="411"/>
        <v>0</v>
      </c>
    </row>
    <row r="25924" spans="6:6" ht="18" customHeight="1">
      <c r="F25924" s="129">
        <f t="shared" si="411"/>
        <v>0</v>
      </c>
    </row>
    <row r="25925" spans="6:6" ht="18" customHeight="1">
      <c r="F25925" s="129">
        <f t="shared" si="411"/>
        <v>0</v>
      </c>
    </row>
    <row r="25926" spans="6:6" ht="18" customHeight="1">
      <c r="F25926" s="129">
        <f t="shared" si="411"/>
        <v>0</v>
      </c>
    </row>
    <row r="25927" spans="6:6" ht="18" customHeight="1">
      <c r="F25927" s="129">
        <f t="shared" si="411"/>
        <v>0</v>
      </c>
    </row>
    <row r="25928" spans="6:6" ht="18" customHeight="1">
      <c r="F25928" s="129">
        <f t="shared" si="411"/>
        <v>0</v>
      </c>
    </row>
    <row r="25929" spans="6:6" ht="18" customHeight="1">
      <c r="F25929" s="129">
        <f t="shared" si="411"/>
        <v>0</v>
      </c>
    </row>
    <row r="25930" spans="6:6" ht="18" customHeight="1">
      <c r="F25930" s="129">
        <f t="shared" si="411"/>
        <v>0</v>
      </c>
    </row>
    <row r="25931" spans="6:6" ht="18" customHeight="1">
      <c r="F25931" s="129">
        <f t="shared" si="411"/>
        <v>0</v>
      </c>
    </row>
    <row r="25932" spans="6:6" ht="18" customHeight="1">
      <c r="F25932" s="129">
        <f t="shared" si="411"/>
        <v>0</v>
      </c>
    </row>
    <row r="25933" spans="6:6" ht="18" customHeight="1">
      <c r="F25933" s="129">
        <f t="shared" si="411"/>
        <v>0</v>
      </c>
    </row>
    <row r="25934" spans="6:6" ht="18" customHeight="1">
      <c r="F25934" s="129">
        <f t="shared" si="411"/>
        <v>0</v>
      </c>
    </row>
    <row r="25935" spans="6:6" ht="18" customHeight="1">
      <c r="F25935" s="129">
        <f t="shared" si="411"/>
        <v>0</v>
      </c>
    </row>
    <row r="25936" spans="6:6" ht="18" customHeight="1">
      <c r="F25936" s="129">
        <f t="shared" si="411"/>
        <v>0</v>
      </c>
    </row>
    <row r="25937" spans="6:6" ht="18" customHeight="1">
      <c r="F25937" s="129">
        <f t="shared" si="411"/>
        <v>0</v>
      </c>
    </row>
    <row r="25938" spans="6:6" ht="18" customHeight="1">
      <c r="F25938" s="129">
        <f t="shared" si="411"/>
        <v>0</v>
      </c>
    </row>
    <row r="25939" spans="6:6" ht="18" customHeight="1">
      <c r="F25939" s="129">
        <f t="shared" si="411"/>
        <v>0</v>
      </c>
    </row>
    <row r="25940" spans="6:6" ht="18" customHeight="1">
      <c r="F25940" s="129">
        <f t="shared" si="411"/>
        <v>0</v>
      </c>
    </row>
    <row r="25941" spans="6:6" ht="18" customHeight="1">
      <c r="F25941" s="129">
        <f t="shared" si="411"/>
        <v>0</v>
      </c>
    </row>
    <row r="25942" spans="6:6" ht="18" customHeight="1">
      <c r="F25942" s="129">
        <f t="shared" si="411"/>
        <v>0</v>
      </c>
    </row>
    <row r="25943" spans="6:6" ht="18" customHeight="1">
      <c r="F25943" s="129">
        <f t="shared" si="411"/>
        <v>0</v>
      </c>
    </row>
    <row r="25944" spans="6:6" ht="18" customHeight="1">
      <c r="F25944" s="129">
        <f t="shared" si="411"/>
        <v>0</v>
      </c>
    </row>
    <row r="25945" spans="6:6" ht="18" customHeight="1">
      <c r="F25945" s="129">
        <f t="shared" si="411"/>
        <v>0</v>
      </c>
    </row>
    <row r="25946" spans="6:6" ht="18" customHeight="1">
      <c r="F25946" s="129">
        <f t="shared" si="411"/>
        <v>0</v>
      </c>
    </row>
    <row r="25947" spans="6:6" ht="18" customHeight="1">
      <c r="F25947" s="129">
        <f t="shared" si="411"/>
        <v>0</v>
      </c>
    </row>
    <row r="25948" spans="6:6" ht="18" customHeight="1">
      <c r="F25948" s="129">
        <f t="shared" si="411"/>
        <v>0</v>
      </c>
    </row>
    <row r="25949" spans="6:6" ht="18" customHeight="1">
      <c r="F25949" s="129">
        <f t="shared" si="411"/>
        <v>0</v>
      </c>
    </row>
    <row r="25950" spans="6:6" ht="18" customHeight="1">
      <c r="F25950" s="129">
        <f t="shared" si="411"/>
        <v>0</v>
      </c>
    </row>
    <row r="25951" spans="6:6" ht="18" customHeight="1">
      <c r="F25951" s="129">
        <f t="shared" si="411"/>
        <v>0</v>
      </c>
    </row>
    <row r="25952" spans="6:6" ht="18" customHeight="1">
      <c r="F25952" s="129">
        <f t="shared" si="411"/>
        <v>0</v>
      </c>
    </row>
    <row r="25953" spans="6:6" ht="18" customHeight="1">
      <c r="F25953" s="129">
        <f t="shared" si="411"/>
        <v>0</v>
      </c>
    </row>
    <row r="25954" spans="6:6" ht="18" customHeight="1">
      <c r="F25954" s="129">
        <f t="shared" si="411"/>
        <v>0</v>
      </c>
    </row>
    <row r="25955" spans="6:6" ht="18" customHeight="1">
      <c r="F25955" s="129">
        <f t="shared" si="411"/>
        <v>0</v>
      </c>
    </row>
    <row r="25956" spans="6:6" ht="18" customHeight="1">
      <c r="F25956" s="129">
        <f t="shared" si="411"/>
        <v>0</v>
      </c>
    </row>
    <row r="25957" spans="6:6" ht="18" customHeight="1">
      <c r="F25957" s="129">
        <f t="shared" si="411"/>
        <v>0</v>
      </c>
    </row>
    <row r="25958" spans="6:6" ht="18" customHeight="1">
      <c r="F25958" s="129">
        <f t="shared" si="411"/>
        <v>0</v>
      </c>
    </row>
    <row r="25959" spans="6:6" ht="18" customHeight="1">
      <c r="F25959" s="129">
        <f t="shared" si="411"/>
        <v>0</v>
      </c>
    </row>
    <row r="25960" spans="6:6" ht="18" customHeight="1">
      <c r="F25960" s="129">
        <f t="shared" si="411"/>
        <v>0</v>
      </c>
    </row>
    <row r="25961" spans="6:6" ht="18" customHeight="1">
      <c r="F25961" s="129">
        <f t="shared" si="411"/>
        <v>0</v>
      </c>
    </row>
    <row r="25962" spans="6:6" ht="18" customHeight="1">
      <c r="F25962" s="129">
        <f t="shared" si="411"/>
        <v>0</v>
      </c>
    </row>
    <row r="25963" spans="6:6" ht="18" customHeight="1">
      <c r="F25963" s="129">
        <f t="shared" si="411"/>
        <v>0</v>
      </c>
    </row>
    <row r="25964" spans="6:6" ht="18" customHeight="1">
      <c r="F25964" s="129">
        <f t="shared" si="411"/>
        <v>0</v>
      </c>
    </row>
    <row r="25965" spans="6:6" ht="18" customHeight="1">
      <c r="F25965" s="129">
        <f t="shared" si="411"/>
        <v>0</v>
      </c>
    </row>
    <row r="25966" spans="6:6" ht="18" customHeight="1">
      <c r="F25966" s="129">
        <f t="shared" si="411"/>
        <v>0</v>
      </c>
    </row>
    <row r="25967" spans="6:6" ht="18" customHeight="1">
      <c r="F25967" s="129">
        <f t="shared" si="411"/>
        <v>0</v>
      </c>
    </row>
    <row r="25968" spans="6:6" ht="18" customHeight="1">
      <c r="F25968" s="129">
        <f t="shared" si="411"/>
        <v>0</v>
      </c>
    </row>
    <row r="25969" spans="6:6" ht="18" customHeight="1">
      <c r="F25969" s="129">
        <f t="shared" si="411"/>
        <v>0</v>
      </c>
    </row>
    <row r="25970" spans="6:6" ht="18" customHeight="1">
      <c r="F25970" s="129">
        <f t="shared" ref="F25970:F26033" si="412">E25970*D25970</f>
        <v>0</v>
      </c>
    </row>
    <row r="25971" spans="6:6" ht="18" customHeight="1">
      <c r="F25971" s="129">
        <f t="shared" si="412"/>
        <v>0</v>
      </c>
    </row>
    <row r="25972" spans="6:6" ht="18" customHeight="1">
      <c r="F25972" s="129">
        <f t="shared" si="412"/>
        <v>0</v>
      </c>
    </row>
    <row r="25973" spans="6:6" ht="18" customHeight="1">
      <c r="F25973" s="129">
        <f t="shared" si="412"/>
        <v>0</v>
      </c>
    </row>
    <row r="25974" spans="6:6" ht="18" customHeight="1">
      <c r="F25974" s="129">
        <f t="shared" si="412"/>
        <v>0</v>
      </c>
    </row>
    <row r="25975" spans="6:6" ht="18" customHeight="1">
      <c r="F25975" s="129">
        <f t="shared" si="412"/>
        <v>0</v>
      </c>
    </row>
    <row r="25976" spans="6:6" ht="18" customHeight="1">
      <c r="F25976" s="129">
        <f t="shared" si="412"/>
        <v>0</v>
      </c>
    </row>
    <row r="25977" spans="6:6" ht="18" customHeight="1">
      <c r="F25977" s="129">
        <f t="shared" si="412"/>
        <v>0</v>
      </c>
    </row>
    <row r="25978" spans="6:6" ht="18" customHeight="1">
      <c r="F25978" s="129">
        <f t="shared" si="412"/>
        <v>0</v>
      </c>
    </row>
    <row r="25979" spans="6:6" ht="18" customHeight="1">
      <c r="F25979" s="129">
        <f t="shared" si="412"/>
        <v>0</v>
      </c>
    </row>
    <row r="25980" spans="6:6" ht="18" customHeight="1">
      <c r="F25980" s="129">
        <f t="shared" si="412"/>
        <v>0</v>
      </c>
    </row>
    <row r="25981" spans="6:6" ht="18" customHeight="1">
      <c r="F25981" s="129">
        <f t="shared" si="412"/>
        <v>0</v>
      </c>
    </row>
    <row r="25982" spans="6:6" ht="18" customHeight="1">
      <c r="F25982" s="129">
        <f t="shared" si="412"/>
        <v>0</v>
      </c>
    </row>
    <row r="25983" spans="6:6" ht="18" customHeight="1">
      <c r="F25983" s="129">
        <f t="shared" si="412"/>
        <v>0</v>
      </c>
    </row>
    <row r="25984" spans="6:6" ht="18" customHeight="1">
      <c r="F25984" s="129">
        <f t="shared" si="412"/>
        <v>0</v>
      </c>
    </row>
    <row r="25985" spans="6:6" ht="18" customHeight="1">
      <c r="F25985" s="129">
        <f t="shared" si="412"/>
        <v>0</v>
      </c>
    </row>
    <row r="25986" spans="6:6" ht="18" customHeight="1">
      <c r="F25986" s="129">
        <f t="shared" si="412"/>
        <v>0</v>
      </c>
    </row>
    <row r="25987" spans="6:6" ht="18" customHeight="1">
      <c r="F25987" s="129">
        <f t="shared" si="412"/>
        <v>0</v>
      </c>
    </row>
    <row r="25988" spans="6:6" ht="18" customHeight="1">
      <c r="F25988" s="129">
        <f t="shared" si="412"/>
        <v>0</v>
      </c>
    </row>
    <row r="25989" spans="6:6" ht="18" customHeight="1">
      <c r="F25989" s="129">
        <f t="shared" si="412"/>
        <v>0</v>
      </c>
    </row>
    <row r="25990" spans="6:6" ht="18" customHeight="1">
      <c r="F25990" s="129">
        <f t="shared" si="412"/>
        <v>0</v>
      </c>
    </row>
    <row r="25991" spans="6:6" ht="18" customHeight="1">
      <c r="F25991" s="129">
        <f t="shared" si="412"/>
        <v>0</v>
      </c>
    </row>
    <row r="25992" spans="6:6" ht="18" customHeight="1">
      <c r="F25992" s="129">
        <f t="shared" si="412"/>
        <v>0</v>
      </c>
    </row>
    <row r="25993" spans="6:6" ht="18" customHeight="1">
      <c r="F25993" s="129">
        <f t="shared" si="412"/>
        <v>0</v>
      </c>
    </row>
    <row r="25994" spans="6:6" ht="18" customHeight="1">
      <c r="F25994" s="129">
        <f t="shared" si="412"/>
        <v>0</v>
      </c>
    </row>
    <row r="25995" spans="6:6" ht="18" customHeight="1">
      <c r="F25995" s="129">
        <f t="shared" si="412"/>
        <v>0</v>
      </c>
    </row>
    <row r="25996" spans="6:6" ht="18" customHeight="1">
      <c r="F25996" s="129">
        <f t="shared" si="412"/>
        <v>0</v>
      </c>
    </row>
    <row r="25997" spans="6:6" ht="18" customHeight="1">
      <c r="F25997" s="129">
        <f t="shared" si="412"/>
        <v>0</v>
      </c>
    </row>
    <row r="25998" spans="6:6" ht="18" customHeight="1">
      <c r="F25998" s="129">
        <f t="shared" si="412"/>
        <v>0</v>
      </c>
    </row>
    <row r="25999" spans="6:6" ht="18" customHeight="1">
      <c r="F25999" s="129">
        <f t="shared" si="412"/>
        <v>0</v>
      </c>
    </row>
    <row r="26000" spans="6:6" ht="18" customHeight="1">
      <c r="F26000" s="129">
        <f t="shared" si="412"/>
        <v>0</v>
      </c>
    </row>
    <row r="26001" spans="6:6" ht="18" customHeight="1">
      <c r="F26001" s="129">
        <f t="shared" si="412"/>
        <v>0</v>
      </c>
    </row>
    <row r="26002" spans="6:6" ht="18" customHeight="1">
      <c r="F26002" s="129">
        <f t="shared" si="412"/>
        <v>0</v>
      </c>
    </row>
    <row r="26003" spans="6:6" ht="18" customHeight="1">
      <c r="F26003" s="129">
        <f t="shared" si="412"/>
        <v>0</v>
      </c>
    </row>
    <row r="26004" spans="6:6" ht="18" customHeight="1">
      <c r="F26004" s="129">
        <f t="shared" si="412"/>
        <v>0</v>
      </c>
    </row>
    <row r="26005" spans="6:6" ht="18" customHeight="1">
      <c r="F26005" s="129">
        <f t="shared" si="412"/>
        <v>0</v>
      </c>
    </row>
    <row r="26006" spans="6:6" ht="18" customHeight="1">
      <c r="F26006" s="129">
        <f t="shared" si="412"/>
        <v>0</v>
      </c>
    </row>
    <row r="26007" spans="6:6" ht="18" customHeight="1">
      <c r="F26007" s="129">
        <f t="shared" si="412"/>
        <v>0</v>
      </c>
    </row>
    <row r="26008" spans="6:6" ht="18" customHeight="1">
      <c r="F26008" s="129">
        <f t="shared" si="412"/>
        <v>0</v>
      </c>
    </row>
    <row r="26009" spans="6:6" ht="18" customHeight="1">
      <c r="F26009" s="129">
        <f t="shared" si="412"/>
        <v>0</v>
      </c>
    </row>
    <row r="26010" spans="6:6" ht="18" customHeight="1">
      <c r="F26010" s="129">
        <f t="shared" si="412"/>
        <v>0</v>
      </c>
    </row>
    <row r="26011" spans="6:6" ht="18" customHeight="1">
      <c r="F26011" s="129">
        <f t="shared" si="412"/>
        <v>0</v>
      </c>
    </row>
    <row r="26012" spans="6:6" ht="18" customHeight="1">
      <c r="F26012" s="129">
        <f t="shared" si="412"/>
        <v>0</v>
      </c>
    </row>
    <row r="26013" spans="6:6" ht="18" customHeight="1">
      <c r="F26013" s="129">
        <f t="shared" si="412"/>
        <v>0</v>
      </c>
    </row>
    <row r="26014" spans="6:6" ht="18" customHeight="1">
      <c r="F26014" s="129">
        <f t="shared" si="412"/>
        <v>0</v>
      </c>
    </row>
    <row r="26015" spans="6:6" ht="18" customHeight="1">
      <c r="F26015" s="129">
        <f t="shared" si="412"/>
        <v>0</v>
      </c>
    </row>
    <row r="26016" spans="6:6" ht="18" customHeight="1">
      <c r="F26016" s="129">
        <f t="shared" si="412"/>
        <v>0</v>
      </c>
    </row>
    <row r="26017" spans="6:6" ht="18" customHeight="1">
      <c r="F26017" s="129">
        <f t="shared" si="412"/>
        <v>0</v>
      </c>
    </row>
    <row r="26018" spans="6:6" ht="18" customHeight="1">
      <c r="F26018" s="129">
        <f t="shared" si="412"/>
        <v>0</v>
      </c>
    </row>
    <row r="26019" spans="6:6" ht="18" customHeight="1">
      <c r="F26019" s="129">
        <f t="shared" si="412"/>
        <v>0</v>
      </c>
    </row>
    <row r="26020" spans="6:6" ht="18" customHeight="1">
      <c r="F26020" s="129">
        <f t="shared" si="412"/>
        <v>0</v>
      </c>
    </row>
    <row r="26021" spans="6:6" ht="18" customHeight="1">
      <c r="F26021" s="129">
        <f t="shared" si="412"/>
        <v>0</v>
      </c>
    </row>
    <row r="26022" spans="6:6" ht="18" customHeight="1">
      <c r="F26022" s="129">
        <f t="shared" si="412"/>
        <v>0</v>
      </c>
    </row>
    <row r="26023" spans="6:6" ht="18" customHeight="1">
      <c r="F26023" s="129">
        <f t="shared" si="412"/>
        <v>0</v>
      </c>
    </row>
    <row r="26024" spans="6:6" ht="18" customHeight="1">
      <c r="F26024" s="129">
        <f t="shared" si="412"/>
        <v>0</v>
      </c>
    </row>
    <row r="26025" spans="6:6" ht="18" customHeight="1">
      <c r="F26025" s="129">
        <f t="shared" si="412"/>
        <v>0</v>
      </c>
    </row>
    <row r="26026" spans="6:6" ht="18" customHeight="1">
      <c r="F26026" s="129">
        <f t="shared" si="412"/>
        <v>0</v>
      </c>
    </row>
    <row r="26027" spans="6:6" ht="18" customHeight="1">
      <c r="F26027" s="129">
        <f t="shared" si="412"/>
        <v>0</v>
      </c>
    </row>
    <row r="26028" spans="6:6" ht="18" customHeight="1">
      <c r="F26028" s="129">
        <f t="shared" si="412"/>
        <v>0</v>
      </c>
    </row>
    <row r="26029" spans="6:6" ht="18" customHeight="1">
      <c r="F26029" s="129">
        <f t="shared" si="412"/>
        <v>0</v>
      </c>
    </row>
    <row r="26030" spans="6:6" ht="18" customHeight="1">
      <c r="F26030" s="129">
        <f t="shared" si="412"/>
        <v>0</v>
      </c>
    </row>
    <row r="26031" spans="6:6" ht="18" customHeight="1">
      <c r="F26031" s="129">
        <f t="shared" si="412"/>
        <v>0</v>
      </c>
    </row>
    <row r="26032" spans="6:6" ht="18" customHeight="1">
      <c r="F26032" s="129">
        <f t="shared" si="412"/>
        <v>0</v>
      </c>
    </row>
    <row r="26033" spans="6:6" ht="18" customHeight="1">
      <c r="F26033" s="129">
        <f t="shared" si="412"/>
        <v>0</v>
      </c>
    </row>
    <row r="26034" spans="6:6" ht="18" customHeight="1">
      <c r="F26034" s="129">
        <f t="shared" ref="F26034:F26097" si="413">E26034*D26034</f>
        <v>0</v>
      </c>
    </row>
    <row r="26035" spans="6:6" ht="18" customHeight="1">
      <c r="F26035" s="129">
        <f t="shared" si="413"/>
        <v>0</v>
      </c>
    </row>
    <row r="26036" spans="6:6" ht="18" customHeight="1">
      <c r="F26036" s="129">
        <f t="shared" si="413"/>
        <v>0</v>
      </c>
    </row>
    <row r="26037" spans="6:6" ht="18" customHeight="1">
      <c r="F26037" s="129">
        <f t="shared" si="413"/>
        <v>0</v>
      </c>
    </row>
    <row r="26038" spans="6:6" ht="18" customHeight="1">
      <c r="F26038" s="129">
        <f t="shared" si="413"/>
        <v>0</v>
      </c>
    </row>
    <row r="26039" spans="6:6" ht="18" customHeight="1">
      <c r="F26039" s="129">
        <f t="shared" si="413"/>
        <v>0</v>
      </c>
    </row>
    <row r="26040" spans="6:6" ht="18" customHeight="1">
      <c r="F26040" s="129">
        <f t="shared" si="413"/>
        <v>0</v>
      </c>
    </row>
    <row r="26041" spans="6:6" ht="18" customHeight="1">
      <c r="F26041" s="129">
        <f t="shared" si="413"/>
        <v>0</v>
      </c>
    </row>
    <row r="26042" spans="6:6" ht="18" customHeight="1">
      <c r="F26042" s="129">
        <f t="shared" si="413"/>
        <v>0</v>
      </c>
    </row>
    <row r="26043" spans="6:6" ht="18" customHeight="1">
      <c r="F26043" s="129">
        <f t="shared" si="413"/>
        <v>0</v>
      </c>
    </row>
    <row r="26044" spans="6:6" ht="18" customHeight="1">
      <c r="F26044" s="129">
        <f t="shared" si="413"/>
        <v>0</v>
      </c>
    </row>
    <row r="26045" spans="6:6" ht="18" customHeight="1">
      <c r="F26045" s="129">
        <f t="shared" si="413"/>
        <v>0</v>
      </c>
    </row>
    <row r="26046" spans="6:6" ht="18" customHeight="1">
      <c r="F26046" s="129">
        <f t="shared" si="413"/>
        <v>0</v>
      </c>
    </row>
    <row r="26047" spans="6:6" ht="18" customHeight="1">
      <c r="F26047" s="129">
        <f t="shared" si="413"/>
        <v>0</v>
      </c>
    </row>
    <row r="26048" spans="6:6" ht="18" customHeight="1">
      <c r="F26048" s="129">
        <f t="shared" si="413"/>
        <v>0</v>
      </c>
    </row>
    <row r="26049" spans="6:6" ht="18" customHeight="1">
      <c r="F26049" s="129">
        <f t="shared" si="413"/>
        <v>0</v>
      </c>
    </row>
    <row r="26050" spans="6:6" ht="18" customHeight="1">
      <c r="F26050" s="129">
        <f t="shared" si="413"/>
        <v>0</v>
      </c>
    </row>
    <row r="26051" spans="6:6" ht="18" customHeight="1">
      <c r="F26051" s="129">
        <f t="shared" si="413"/>
        <v>0</v>
      </c>
    </row>
    <row r="26052" spans="6:6" ht="18" customHeight="1">
      <c r="F26052" s="129">
        <f t="shared" si="413"/>
        <v>0</v>
      </c>
    </row>
    <row r="26053" spans="6:6" ht="18" customHeight="1">
      <c r="F26053" s="129">
        <f t="shared" si="413"/>
        <v>0</v>
      </c>
    </row>
    <row r="26054" spans="6:6" ht="18" customHeight="1">
      <c r="F26054" s="129">
        <f t="shared" si="413"/>
        <v>0</v>
      </c>
    </row>
    <row r="26055" spans="6:6" ht="18" customHeight="1">
      <c r="F26055" s="129">
        <f t="shared" si="413"/>
        <v>0</v>
      </c>
    </row>
    <row r="26056" spans="6:6" ht="18" customHeight="1">
      <c r="F26056" s="129">
        <f t="shared" si="413"/>
        <v>0</v>
      </c>
    </row>
    <row r="26057" spans="6:6" ht="18" customHeight="1">
      <c r="F26057" s="129">
        <f t="shared" si="413"/>
        <v>0</v>
      </c>
    </row>
    <row r="26058" spans="6:6" ht="18" customHeight="1">
      <c r="F26058" s="129">
        <f t="shared" si="413"/>
        <v>0</v>
      </c>
    </row>
    <row r="26059" spans="6:6" ht="18" customHeight="1">
      <c r="F26059" s="129">
        <f t="shared" si="413"/>
        <v>0</v>
      </c>
    </row>
    <row r="26060" spans="6:6" ht="18" customHeight="1">
      <c r="F26060" s="129">
        <f t="shared" si="413"/>
        <v>0</v>
      </c>
    </row>
    <row r="26061" spans="6:6" ht="18" customHeight="1">
      <c r="F26061" s="129">
        <f t="shared" si="413"/>
        <v>0</v>
      </c>
    </row>
    <row r="26062" spans="6:6" ht="18" customHeight="1">
      <c r="F26062" s="129">
        <f t="shared" si="413"/>
        <v>0</v>
      </c>
    </row>
    <row r="26063" spans="6:6" ht="18" customHeight="1">
      <c r="F26063" s="129">
        <f t="shared" si="413"/>
        <v>0</v>
      </c>
    </row>
    <row r="26064" spans="6:6" ht="18" customHeight="1">
      <c r="F26064" s="129">
        <f t="shared" si="413"/>
        <v>0</v>
      </c>
    </row>
    <row r="26065" spans="6:6" ht="18" customHeight="1">
      <c r="F26065" s="129">
        <f t="shared" si="413"/>
        <v>0</v>
      </c>
    </row>
    <row r="26066" spans="6:6" ht="18" customHeight="1">
      <c r="F26066" s="129">
        <f t="shared" si="413"/>
        <v>0</v>
      </c>
    </row>
    <row r="26067" spans="6:6" ht="18" customHeight="1">
      <c r="F26067" s="129">
        <f t="shared" si="413"/>
        <v>0</v>
      </c>
    </row>
    <row r="26068" spans="6:6" ht="18" customHeight="1">
      <c r="F26068" s="129">
        <f t="shared" si="413"/>
        <v>0</v>
      </c>
    </row>
    <row r="26069" spans="6:6" ht="18" customHeight="1">
      <c r="F26069" s="129">
        <f t="shared" si="413"/>
        <v>0</v>
      </c>
    </row>
    <row r="26070" spans="6:6" ht="18" customHeight="1">
      <c r="F26070" s="129">
        <f t="shared" si="413"/>
        <v>0</v>
      </c>
    </row>
    <row r="26071" spans="6:6" ht="18" customHeight="1">
      <c r="F26071" s="129">
        <f t="shared" si="413"/>
        <v>0</v>
      </c>
    </row>
    <row r="26072" spans="6:6" ht="18" customHeight="1">
      <c r="F26072" s="129">
        <f t="shared" si="413"/>
        <v>0</v>
      </c>
    </row>
    <row r="26073" spans="6:6" ht="18" customHeight="1">
      <c r="F26073" s="129">
        <f t="shared" si="413"/>
        <v>0</v>
      </c>
    </row>
    <row r="26074" spans="6:6" ht="18" customHeight="1">
      <c r="F26074" s="129">
        <f t="shared" si="413"/>
        <v>0</v>
      </c>
    </row>
    <row r="26075" spans="6:6" ht="18" customHeight="1">
      <c r="F26075" s="129">
        <f t="shared" si="413"/>
        <v>0</v>
      </c>
    </row>
    <row r="26076" spans="6:6" ht="18" customHeight="1">
      <c r="F26076" s="129">
        <f t="shared" si="413"/>
        <v>0</v>
      </c>
    </row>
    <row r="26077" spans="6:6" ht="18" customHeight="1">
      <c r="F26077" s="129">
        <f t="shared" si="413"/>
        <v>0</v>
      </c>
    </row>
    <row r="26078" spans="6:6" ht="18" customHeight="1">
      <c r="F26078" s="129">
        <f t="shared" si="413"/>
        <v>0</v>
      </c>
    </row>
    <row r="26079" spans="6:6" ht="18" customHeight="1">
      <c r="F26079" s="129">
        <f t="shared" si="413"/>
        <v>0</v>
      </c>
    </row>
    <row r="26080" spans="6:6" ht="18" customHeight="1">
      <c r="F26080" s="129">
        <f t="shared" si="413"/>
        <v>0</v>
      </c>
    </row>
    <row r="26081" spans="6:6" ht="18" customHeight="1">
      <c r="F26081" s="129">
        <f t="shared" si="413"/>
        <v>0</v>
      </c>
    </row>
    <row r="26082" spans="6:6" ht="18" customHeight="1">
      <c r="F26082" s="129">
        <f t="shared" si="413"/>
        <v>0</v>
      </c>
    </row>
    <row r="26083" spans="6:6" ht="18" customHeight="1">
      <c r="F26083" s="129">
        <f t="shared" si="413"/>
        <v>0</v>
      </c>
    </row>
    <row r="26084" spans="6:6" ht="18" customHeight="1">
      <c r="F26084" s="129">
        <f t="shared" si="413"/>
        <v>0</v>
      </c>
    </row>
    <row r="26085" spans="6:6" ht="18" customHeight="1">
      <c r="F26085" s="129">
        <f t="shared" si="413"/>
        <v>0</v>
      </c>
    </row>
    <row r="26086" spans="6:6" ht="18" customHeight="1">
      <c r="F26086" s="129">
        <f t="shared" si="413"/>
        <v>0</v>
      </c>
    </row>
    <row r="26087" spans="6:6" ht="18" customHeight="1">
      <c r="F26087" s="129">
        <f t="shared" si="413"/>
        <v>0</v>
      </c>
    </row>
    <row r="26088" spans="6:6" ht="18" customHeight="1">
      <c r="F26088" s="129">
        <f t="shared" si="413"/>
        <v>0</v>
      </c>
    </row>
    <row r="26089" spans="6:6" ht="18" customHeight="1">
      <c r="F26089" s="129">
        <f t="shared" si="413"/>
        <v>0</v>
      </c>
    </row>
    <row r="26090" spans="6:6" ht="18" customHeight="1">
      <c r="F26090" s="129">
        <f t="shared" si="413"/>
        <v>0</v>
      </c>
    </row>
    <row r="26091" spans="6:6" ht="18" customHeight="1">
      <c r="F26091" s="129">
        <f t="shared" si="413"/>
        <v>0</v>
      </c>
    </row>
    <row r="26092" spans="6:6" ht="18" customHeight="1">
      <c r="F26092" s="129">
        <f t="shared" si="413"/>
        <v>0</v>
      </c>
    </row>
    <row r="26093" spans="6:6" ht="18" customHeight="1">
      <c r="F26093" s="129">
        <f t="shared" si="413"/>
        <v>0</v>
      </c>
    </row>
    <row r="26094" spans="6:6" ht="18" customHeight="1">
      <c r="F26094" s="129">
        <f t="shared" si="413"/>
        <v>0</v>
      </c>
    </row>
    <row r="26095" spans="6:6" ht="18" customHeight="1">
      <c r="F26095" s="129">
        <f t="shared" si="413"/>
        <v>0</v>
      </c>
    </row>
    <row r="26096" spans="6:6" ht="18" customHeight="1">
      <c r="F26096" s="129">
        <f t="shared" si="413"/>
        <v>0</v>
      </c>
    </row>
    <row r="26097" spans="6:6" ht="18" customHeight="1">
      <c r="F26097" s="129">
        <f t="shared" si="413"/>
        <v>0</v>
      </c>
    </row>
    <row r="26098" spans="6:6" ht="18" customHeight="1">
      <c r="F26098" s="129">
        <f t="shared" ref="F26098:F26161" si="414">E26098*D26098</f>
        <v>0</v>
      </c>
    </row>
    <row r="26099" spans="6:6" ht="18" customHeight="1">
      <c r="F26099" s="129">
        <f t="shared" si="414"/>
        <v>0</v>
      </c>
    </row>
    <row r="26100" spans="6:6" ht="18" customHeight="1">
      <c r="F26100" s="129">
        <f t="shared" si="414"/>
        <v>0</v>
      </c>
    </row>
    <row r="26101" spans="6:6" ht="18" customHeight="1">
      <c r="F26101" s="129">
        <f t="shared" si="414"/>
        <v>0</v>
      </c>
    </row>
    <row r="26102" spans="6:6" ht="18" customHeight="1">
      <c r="F26102" s="129">
        <f t="shared" si="414"/>
        <v>0</v>
      </c>
    </row>
    <row r="26103" spans="6:6" ht="18" customHeight="1">
      <c r="F26103" s="129">
        <f t="shared" si="414"/>
        <v>0</v>
      </c>
    </row>
    <row r="26104" spans="6:6" ht="18" customHeight="1">
      <c r="F26104" s="129">
        <f t="shared" si="414"/>
        <v>0</v>
      </c>
    </row>
    <row r="26105" spans="6:6" ht="18" customHeight="1">
      <c r="F26105" s="129">
        <f t="shared" si="414"/>
        <v>0</v>
      </c>
    </row>
    <row r="26106" spans="6:6" ht="18" customHeight="1">
      <c r="F26106" s="129">
        <f t="shared" si="414"/>
        <v>0</v>
      </c>
    </row>
    <row r="26107" spans="6:6" ht="18" customHeight="1">
      <c r="F26107" s="129">
        <f t="shared" si="414"/>
        <v>0</v>
      </c>
    </row>
    <row r="26108" spans="6:6" ht="18" customHeight="1">
      <c r="F26108" s="129">
        <f t="shared" si="414"/>
        <v>0</v>
      </c>
    </row>
    <row r="26109" spans="6:6" ht="18" customHeight="1">
      <c r="F26109" s="129">
        <f t="shared" si="414"/>
        <v>0</v>
      </c>
    </row>
    <row r="26110" spans="6:6" ht="18" customHeight="1">
      <c r="F26110" s="129">
        <f t="shared" si="414"/>
        <v>0</v>
      </c>
    </row>
    <row r="26111" spans="6:6" ht="18" customHeight="1">
      <c r="F26111" s="129">
        <f t="shared" si="414"/>
        <v>0</v>
      </c>
    </row>
    <row r="26112" spans="6:6" ht="18" customHeight="1">
      <c r="F26112" s="129">
        <f t="shared" si="414"/>
        <v>0</v>
      </c>
    </row>
    <row r="26113" spans="6:6" ht="18" customHeight="1">
      <c r="F26113" s="129">
        <f t="shared" si="414"/>
        <v>0</v>
      </c>
    </row>
    <row r="26114" spans="6:6" ht="18" customHeight="1">
      <c r="F26114" s="129">
        <f t="shared" si="414"/>
        <v>0</v>
      </c>
    </row>
    <row r="26115" spans="6:6" ht="18" customHeight="1">
      <c r="F26115" s="129">
        <f t="shared" si="414"/>
        <v>0</v>
      </c>
    </row>
    <row r="26116" spans="6:6" ht="18" customHeight="1">
      <c r="F26116" s="129">
        <f t="shared" si="414"/>
        <v>0</v>
      </c>
    </row>
    <row r="26117" spans="6:6" ht="18" customHeight="1">
      <c r="F26117" s="129">
        <f t="shared" si="414"/>
        <v>0</v>
      </c>
    </row>
    <row r="26118" spans="6:6" ht="18" customHeight="1">
      <c r="F26118" s="129">
        <f t="shared" si="414"/>
        <v>0</v>
      </c>
    </row>
    <row r="26119" spans="6:6" ht="18" customHeight="1">
      <c r="F26119" s="129">
        <f t="shared" si="414"/>
        <v>0</v>
      </c>
    </row>
    <row r="26120" spans="6:6" ht="18" customHeight="1">
      <c r="F26120" s="129">
        <f t="shared" si="414"/>
        <v>0</v>
      </c>
    </row>
    <row r="26121" spans="6:6" ht="18" customHeight="1">
      <c r="F26121" s="129">
        <f t="shared" si="414"/>
        <v>0</v>
      </c>
    </row>
    <row r="26122" spans="6:6" ht="18" customHeight="1">
      <c r="F26122" s="129">
        <f t="shared" si="414"/>
        <v>0</v>
      </c>
    </row>
    <row r="26123" spans="6:6" ht="18" customHeight="1">
      <c r="F26123" s="129">
        <f t="shared" si="414"/>
        <v>0</v>
      </c>
    </row>
    <row r="26124" spans="6:6" ht="18" customHeight="1">
      <c r="F26124" s="129">
        <f t="shared" si="414"/>
        <v>0</v>
      </c>
    </row>
    <row r="26125" spans="6:6" ht="18" customHeight="1">
      <c r="F26125" s="129">
        <f t="shared" si="414"/>
        <v>0</v>
      </c>
    </row>
    <row r="26126" spans="6:6" ht="18" customHeight="1">
      <c r="F26126" s="129">
        <f t="shared" si="414"/>
        <v>0</v>
      </c>
    </row>
    <row r="26127" spans="6:6" ht="18" customHeight="1">
      <c r="F26127" s="129">
        <f t="shared" si="414"/>
        <v>0</v>
      </c>
    </row>
    <row r="26128" spans="6:6" ht="18" customHeight="1">
      <c r="F26128" s="129">
        <f t="shared" si="414"/>
        <v>0</v>
      </c>
    </row>
    <row r="26129" spans="6:6" ht="18" customHeight="1">
      <c r="F26129" s="129">
        <f t="shared" si="414"/>
        <v>0</v>
      </c>
    </row>
    <row r="26130" spans="6:6" ht="18" customHeight="1">
      <c r="F26130" s="129">
        <f t="shared" si="414"/>
        <v>0</v>
      </c>
    </row>
    <row r="26131" spans="6:6" ht="18" customHeight="1">
      <c r="F26131" s="129">
        <f t="shared" si="414"/>
        <v>0</v>
      </c>
    </row>
    <row r="26132" spans="6:6" ht="18" customHeight="1">
      <c r="F26132" s="129">
        <f t="shared" si="414"/>
        <v>0</v>
      </c>
    </row>
    <row r="26133" spans="6:6" ht="18" customHeight="1">
      <c r="F26133" s="129">
        <f t="shared" si="414"/>
        <v>0</v>
      </c>
    </row>
    <row r="26134" spans="6:6" ht="18" customHeight="1">
      <c r="F26134" s="129">
        <f t="shared" si="414"/>
        <v>0</v>
      </c>
    </row>
    <row r="26135" spans="6:6" ht="18" customHeight="1">
      <c r="F26135" s="129">
        <f t="shared" si="414"/>
        <v>0</v>
      </c>
    </row>
    <row r="26136" spans="6:6" ht="18" customHeight="1">
      <c r="F26136" s="129">
        <f t="shared" si="414"/>
        <v>0</v>
      </c>
    </row>
    <row r="26137" spans="6:6" ht="18" customHeight="1">
      <c r="F26137" s="129">
        <f t="shared" si="414"/>
        <v>0</v>
      </c>
    </row>
    <row r="26138" spans="6:6" ht="18" customHeight="1">
      <c r="F26138" s="129">
        <f t="shared" si="414"/>
        <v>0</v>
      </c>
    </row>
    <row r="26139" spans="6:6" ht="18" customHeight="1">
      <c r="F26139" s="129">
        <f t="shared" si="414"/>
        <v>0</v>
      </c>
    </row>
    <row r="26140" spans="6:6" ht="18" customHeight="1">
      <c r="F26140" s="129">
        <f t="shared" si="414"/>
        <v>0</v>
      </c>
    </row>
    <row r="26141" spans="6:6" ht="18" customHeight="1">
      <c r="F26141" s="129">
        <f t="shared" si="414"/>
        <v>0</v>
      </c>
    </row>
    <row r="26142" spans="6:6" ht="18" customHeight="1">
      <c r="F26142" s="129">
        <f t="shared" si="414"/>
        <v>0</v>
      </c>
    </row>
    <row r="26143" spans="6:6" ht="18" customHeight="1">
      <c r="F26143" s="129">
        <f t="shared" si="414"/>
        <v>0</v>
      </c>
    </row>
    <row r="26144" spans="6:6" ht="18" customHeight="1">
      <c r="F26144" s="129">
        <f t="shared" si="414"/>
        <v>0</v>
      </c>
    </row>
    <row r="26145" spans="6:6" ht="18" customHeight="1">
      <c r="F26145" s="129">
        <f t="shared" si="414"/>
        <v>0</v>
      </c>
    </row>
    <row r="26146" spans="6:6" ht="18" customHeight="1">
      <c r="F26146" s="129">
        <f t="shared" si="414"/>
        <v>0</v>
      </c>
    </row>
    <row r="26147" spans="6:6" ht="18" customHeight="1">
      <c r="F26147" s="129">
        <f t="shared" si="414"/>
        <v>0</v>
      </c>
    </row>
    <row r="26148" spans="6:6" ht="18" customHeight="1">
      <c r="F26148" s="129">
        <f t="shared" si="414"/>
        <v>0</v>
      </c>
    </row>
    <row r="26149" spans="6:6" ht="18" customHeight="1">
      <c r="F26149" s="129">
        <f t="shared" si="414"/>
        <v>0</v>
      </c>
    </row>
    <row r="26150" spans="6:6" ht="18" customHeight="1">
      <c r="F26150" s="129">
        <f t="shared" si="414"/>
        <v>0</v>
      </c>
    </row>
    <row r="26151" spans="6:6" ht="18" customHeight="1">
      <c r="F26151" s="129">
        <f t="shared" si="414"/>
        <v>0</v>
      </c>
    </row>
    <row r="26152" spans="6:6" ht="18" customHeight="1">
      <c r="F26152" s="129">
        <f t="shared" si="414"/>
        <v>0</v>
      </c>
    </row>
    <row r="26153" spans="6:6" ht="18" customHeight="1">
      <c r="F26153" s="129">
        <f t="shared" si="414"/>
        <v>0</v>
      </c>
    </row>
    <row r="26154" spans="6:6" ht="18" customHeight="1">
      <c r="F26154" s="129">
        <f t="shared" si="414"/>
        <v>0</v>
      </c>
    </row>
    <row r="26155" spans="6:6" ht="18" customHeight="1">
      <c r="F26155" s="129">
        <f t="shared" si="414"/>
        <v>0</v>
      </c>
    </row>
    <row r="26156" spans="6:6" ht="18" customHeight="1">
      <c r="F26156" s="129">
        <f t="shared" si="414"/>
        <v>0</v>
      </c>
    </row>
    <row r="26157" spans="6:6" ht="18" customHeight="1">
      <c r="F26157" s="129">
        <f t="shared" si="414"/>
        <v>0</v>
      </c>
    </row>
    <row r="26158" spans="6:6" ht="18" customHeight="1">
      <c r="F26158" s="129">
        <f t="shared" si="414"/>
        <v>0</v>
      </c>
    </row>
    <row r="26159" spans="6:6" ht="18" customHeight="1">
      <c r="F26159" s="129">
        <f t="shared" si="414"/>
        <v>0</v>
      </c>
    </row>
    <row r="26160" spans="6:6" ht="18" customHeight="1">
      <c r="F26160" s="129">
        <f t="shared" si="414"/>
        <v>0</v>
      </c>
    </row>
    <row r="26161" spans="6:6" ht="18" customHeight="1">
      <c r="F26161" s="129">
        <f t="shared" si="414"/>
        <v>0</v>
      </c>
    </row>
    <row r="26162" spans="6:6" ht="18" customHeight="1">
      <c r="F26162" s="129">
        <f t="shared" ref="F26162:F26225" si="415">E26162*D26162</f>
        <v>0</v>
      </c>
    </row>
    <row r="26163" spans="6:6" ht="18" customHeight="1">
      <c r="F26163" s="129">
        <f t="shared" si="415"/>
        <v>0</v>
      </c>
    </row>
    <row r="26164" spans="6:6" ht="18" customHeight="1">
      <c r="F26164" s="129">
        <f t="shared" si="415"/>
        <v>0</v>
      </c>
    </row>
    <row r="26165" spans="6:6" ht="18" customHeight="1">
      <c r="F26165" s="129">
        <f t="shared" si="415"/>
        <v>0</v>
      </c>
    </row>
    <row r="26166" spans="6:6" ht="18" customHeight="1">
      <c r="F26166" s="129">
        <f t="shared" si="415"/>
        <v>0</v>
      </c>
    </row>
    <row r="26167" spans="6:6" ht="18" customHeight="1">
      <c r="F26167" s="129">
        <f t="shared" si="415"/>
        <v>0</v>
      </c>
    </row>
    <row r="26168" spans="6:6" ht="18" customHeight="1">
      <c r="F26168" s="129">
        <f t="shared" si="415"/>
        <v>0</v>
      </c>
    </row>
    <row r="26169" spans="6:6" ht="18" customHeight="1">
      <c r="F26169" s="129">
        <f t="shared" si="415"/>
        <v>0</v>
      </c>
    </row>
    <row r="26170" spans="6:6" ht="18" customHeight="1">
      <c r="F26170" s="129">
        <f t="shared" si="415"/>
        <v>0</v>
      </c>
    </row>
    <row r="26171" spans="6:6" ht="18" customHeight="1">
      <c r="F26171" s="129">
        <f t="shared" si="415"/>
        <v>0</v>
      </c>
    </row>
    <row r="26172" spans="6:6" ht="18" customHeight="1">
      <c r="F26172" s="129">
        <f t="shared" si="415"/>
        <v>0</v>
      </c>
    </row>
    <row r="26173" spans="6:6" ht="18" customHeight="1">
      <c r="F26173" s="129">
        <f t="shared" si="415"/>
        <v>0</v>
      </c>
    </row>
    <row r="26174" spans="6:6" ht="18" customHeight="1">
      <c r="F26174" s="129">
        <f t="shared" si="415"/>
        <v>0</v>
      </c>
    </row>
    <row r="26175" spans="6:6" ht="18" customHeight="1">
      <c r="F26175" s="129">
        <f t="shared" si="415"/>
        <v>0</v>
      </c>
    </row>
    <row r="26176" spans="6:6" ht="18" customHeight="1">
      <c r="F26176" s="129">
        <f t="shared" si="415"/>
        <v>0</v>
      </c>
    </row>
    <row r="26177" spans="6:6" ht="18" customHeight="1">
      <c r="F26177" s="129">
        <f t="shared" si="415"/>
        <v>0</v>
      </c>
    </row>
    <row r="26178" spans="6:6" ht="18" customHeight="1">
      <c r="F26178" s="129">
        <f t="shared" si="415"/>
        <v>0</v>
      </c>
    </row>
    <row r="26179" spans="6:6" ht="18" customHeight="1">
      <c r="F26179" s="129">
        <f t="shared" si="415"/>
        <v>0</v>
      </c>
    </row>
    <row r="26180" spans="6:6" ht="18" customHeight="1">
      <c r="F26180" s="129">
        <f t="shared" si="415"/>
        <v>0</v>
      </c>
    </row>
    <row r="26181" spans="6:6" ht="18" customHeight="1">
      <c r="F26181" s="129">
        <f t="shared" si="415"/>
        <v>0</v>
      </c>
    </row>
    <row r="26182" spans="6:6" ht="18" customHeight="1">
      <c r="F26182" s="129">
        <f t="shared" si="415"/>
        <v>0</v>
      </c>
    </row>
    <row r="26183" spans="6:6" ht="18" customHeight="1">
      <c r="F26183" s="129">
        <f t="shared" si="415"/>
        <v>0</v>
      </c>
    </row>
    <row r="26184" spans="6:6" ht="18" customHeight="1">
      <c r="F26184" s="129">
        <f t="shared" si="415"/>
        <v>0</v>
      </c>
    </row>
    <row r="26185" spans="6:6" ht="18" customHeight="1">
      <c r="F26185" s="129">
        <f t="shared" si="415"/>
        <v>0</v>
      </c>
    </row>
    <row r="26186" spans="6:6" ht="18" customHeight="1">
      <c r="F26186" s="129">
        <f t="shared" si="415"/>
        <v>0</v>
      </c>
    </row>
    <row r="26187" spans="6:6" ht="18" customHeight="1">
      <c r="F26187" s="129">
        <f t="shared" si="415"/>
        <v>0</v>
      </c>
    </row>
    <row r="26188" spans="6:6" ht="18" customHeight="1">
      <c r="F26188" s="129">
        <f t="shared" si="415"/>
        <v>0</v>
      </c>
    </row>
    <row r="26189" spans="6:6" ht="18" customHeight="1">
      <c r="F26189" s="129">
        <f t="shared" si="415"/>
        <v>0</v>
      </c>
    </row>
    <row r="26190" spans="6:6" ht="18" customHeight="1">
      <c r="F26190" s="129">
        <f t="shared" si="415"/>
        <v>0</v>
      </c>
    </row>
    <row r="26191" spans="6:6" ht="18" customHeight="1">
      <c r="F26191" s="129">
        <f t="shared" si="415"/>
        <v>0</v>
      </c>
    </row>
    <row r="26192" spans="6:6" ht="18" customHeight="1">
      <c r="F26192" s="129">
        <f t="shared" si="415"/>
        <v>0</v>
      </c>
    </row>
    <row r="26193" spans="6:6" ht="18" customHeight="1">
      <c r="F26193" s="129">
        <f t="shared" si="415"/>
        <v>0</v>
      </c>
    </row>
    <row r="26194" spans="6:6" ht="18" customHeight="1">
      <c r="F26194" s="129">
        <f t="shared" si="415"/>
        <v>0</v>
      </c>
    </row>
    <row r="26195" spans="6:6" ht="18" customHeight="1">
      <c r="F26195" s="129">
        <f t="shared" si="415"/>
        <v>0</v>
      </c>
    </row>
    <row r="26196" spans="6:6" ht="18" customHeight="1">
      <c r="F26196" s="129">
        <f t="shared" si="415"/>
        <v>0</v>
      </c>
    </row>
    <row r="26197" spans="6:6" ht="18" customHeight="1">
      <c r="F26197" s="129">
        <f t="shared" si="415"/>
        <v>0</v>
      </c>
    </row>
    <row r="26198" spans="6:6" ht="18" customHeight="1">
      <c r="F26198" s="129">
        <f t="shared" si="415"/>
        <v>0</v>
      </c>
    </row>
    <row r="26199" spans="6:6" ht="18" customHeight="1">
      <c r="F26199" s="129">
        <f t="shared" si="415"/>
        <v>0</v>
      </c>
    </row>
    <row r="26200" spans="6:6" ht="18" customHeight="1">
      <c r="F26200" s="129">
        <f t="shared" si="415"/>
        <v>0</v>
      </c>
    </row>
    <row r="26201" spans="6:6" ht="18" customHeight="1">
      <c r="F26201" s="129">
        <f t="shared" si="415"/>
        <v>0</v>
      </c>
    </row>
    <row r="26202" spans="6:6" ht="18" customHeight="1">
      <c r="F26202" s="129">
        <f t="shared" si="415"/>
        <v>0</v>
      </c>
    </row>
    <row r="26203" spans="6:6" ht="18" customHeight="1">
      <c r="F26203" s="129">
        <f t="shared" si="415"/>
        <v>0</v>
      </c>
    </row>
    <row r="26204" spans="6:6" ht="18" customHeight="1">
      <c r="F26204" s="129">
        <f t="shared" si="415"/>
        <v>0</v>
      </c>
    </row>
    <row r="26205" spans="6:6" ht="18" customHeight="1">
      <c r="F26205" s="129">
        <f t="shared" si="415"/>
        <v>0</v>
      </c>
    </row>
    <row r="26206" spans="6:6" ht="18" customHeight="1">
      <c r="F26206" s="129">
        <f t="shared" si="415"/>
        <v>0</v>
      </c>
    </row>
    <row r="26207" spans="6:6" ht="18" customHeight="1">
      <c r="F26207" s="129">
        <f t="shared" si="415"/>
        <v>0</v>
      </c>
    </row>
    <row r="26208" spans="6:6" ht="18" customHeight="1">
      <c r="F26208" s="129">
        <f t="shared" si="415"/>
        <v>0</v>
      </c>
    </row>
    <row r="26209" spans="6:6" ht="18" customHeight="1">
      <c r="F26209" s="129">
        <f t="shared" si="415"/>
        <v>0</v>
      </c>
    </row>
    <row r="26210" spans="6:6" ht="18" customHeight="1">
      <c r="F26210" s="129">
        <f t="shared" si="415"/>
        <v>0</v>
      </c>
    </row>
    <row r="26211" spans="6:6" ht="18" customHeight="1">
      <c r="F26211" s="129">
        <f t="shared" si="415"/>
        <v>0</v>
      </c>
    </row>
    <row r="26212" spans="6:6" ht="18" customHeight="1">
      <c r="F26212" s="129">
        <f t="shared" si="415"/>
        <v>0</v>
      </c>
    </row>
    <row r="26213" spans="6:6" ht="18" customHeight="1">
      <c r="F26213" s="129">
        <f t="shared" si="415"/>
        <v>0</v>
      </c>
    </row>
    <row r="26214" spans="6:6" ht="18" customHeight="1">
      <c r="F26214" s="129">
        <f t="shared" si="415"/>
        <v>0</v>
      </c>
    </row>
    <row r="26215" spans="6:6" ht="18" customHeight="1">
      <c r="F26215" s="129">
        <f t="shared" si="415"/>
        <v>0</v>
      </c>
    </row>
    <row r="26216" spans="6:6" ht="18" customHeight="1">
      <c r="F26216" s="129">
        <f t="shared" si="415"/>
        <v>0</v>
      </c>
    </row>
    <row r="26217" spans="6:6" ht="18" customHeight="1">
      <c r="F26217" s="129">
        <f t="shared" si="415"/>
        <v>0</v>
      </c>
    </row>
    <row r="26218" spans="6:6" ht="18" customHeight="1">
      <c r="F26218" s="129">
        <f t="shared" si="415"/>
        <v>0</v>
      </c>
    </row>
    <row r="26219" spans="6:6" ht="18" customHeight="1">
      <c r="F26219" s="129">
        <f t="shared" si="415"/>
        <v>0</v>
      </c>
    </row>
    <row r="26220" spans="6:6" ht="18" customHeight="1">
      <c r="F26220" s="129">
        <f t="shared" si="415"/>
        <v>0</v>
      </c>
    </row>
    <row r="26221" spans="6:6" ht="18" customHeight="1">
      <c r="F26221" s="129">
        <f t="shared" si="415"/>
        <v>0</v>
      </c>
    </row>
    <row r="26222" spans="6:6" ht="18" customHeight="1">
      <c r="F26222" s="129">
        <f t="shared" si="415"/>
        <v>0</v>
      </c>
    </row>
    <row r="26223" spans="6:6" ht="18" customHeight="1">
      <c r="F26223" s="129">
        <f t="shared" si="415"/>
        <v>0</v>
      </c>
    </row>
    <row r="26224" spans="6:6" ht="18" customHeight="1">
      <c r="F26224" s="129">
        <f t="shared" si="415"/>
        <v>0</v>
      </c>
    </row>
    <row r="26225" spans="6:6" ht="18" customHeight="1">
      <c r="F26225" s="129">
        <f t="shared" si="415"/>
        <v>0</v>
      </c>
    </row>
    <row r="26226" spans="6:6" ht="18" customHeight="1">
      <c r="F26226" s="129">
        <f t="shared" ref="F26226:F26289" si="416">E26226*D26226</f>
        <v>0</v>
      </c>
    </row>
    <row r="26227" spans="6:6" ht="18" customHeight="1">
      <c r="F26227" s="129">
        <f t="shared" si="416"/>
        <v>0</v>
      </c>
    </row>
    <row r="26228" spans="6:6" ht="18" customHeight="1">
      <c r="F26228" s="129">
        <f t="shared" si="416"/>
        <v>0</v>
      </c>
    </row>
    <row r="26229" spans="6:6" ht="18" customHeight="1">
      <c r="F26229" s="129">
        <f t="shared" si="416"/>
        <v>0</v>
      </c>
    </row>
    <row r="26230" spans="6:6" ht="18" customHeight="1">
      <c r="F26230" s="129">
        <f t="shared" si="416"/>
        <v>0</v>
      </c>
    </row>
    <row r="26231" spans="6:6" ht="18" customHeight="1">
      <c r="F26231" s="129">
        <f t="shared" si="416"/>
        <v>0</v>
      </c>
    </row>
    <row r="26232" spans="6:6" ht="18" customHeight="1">
      <c r="F26232" s="129">
        <f t="shared" si="416"/>
        <v>0</v>
      </c>
    </row>
    <row r="26233" spans="6:6" ht="18" customHeight="1">
      <c r="F26233" s="129">
        <f t="shared" si="416"/>
        <v>0</v>
      </c>
    </row>
    <row r="26234" spans="6:6" ht="18" customHeight="1">
      <c r="F26234" s="129">
        <f t="shared" si="416"/>
        <v>0</v>
      </c>
    </row>
    <row r="26235" spans="6:6" ht="18" customHeight="1">
      <c r="F26235" s="129">
        <f t="shared" si="416"/>
        <v>0</v>
      </c>
    </row>
    <row r="26236" spans="6:6" ht="18" customHeight="1">
      <c r="F26236" s="129">
        <f t="shared" si="416"/>
        <v>0</v>
      </c>
    </row>
    <row r="26237" spans="6:6" ht="18" customHeight="1">
      <c r="F26237" s="129">
        <f t="shared" si="416"/>
        <v>0</v>
      </c>
    </row>
    <row r="26238" spans="6:6" ht="18" customHeight="1">
      <c r="F26238" s="129">
        <f t="shared" si="416"/>
        <v>0</v>
      </c>
    </row>
    <row r="26239" spans="6:6" ht="18" customHeight="1">
      <c r="F26239" s="129">
        <f t="shared" si="416"/>
        <v>0</v>
      </c>
    </row>
    <row r="26240" spans="6:6" ht="18" customHeight="1">
      <c r="F26240" s="129">
        <f t="shared" si="416"/>
        <v>0</v>
      </c>
    </row>
    <row r="26241" spans="6:6" ht="18" customHeight="1">
      <c r="F26241" s="129">
        <f t="shared" si="416"/>
        <v>0</v>
      </c>
    </row>
    <row r="26242" spans="6:6" ht="18" customHeight="1">
      <c r="F26242" s="129">
        <f t="shared" si="416"/>
        <v>0</v>
      </c>
    </row>
    <row r="26243" spans="6:6" ht="18" customHeight="1">
      <c r="F26243" s="129">
        <f t="shared" si="416"/>
        <v>0</v>
      </c>
    </row>
    <row r="26244" spans="6:6" ht="18" customHeight="1">
      <c r="F26244" s="129">
        <f t="shared" si="416"/>
        <v>0</v>
      </c>
    </row>
    <row r="26245" spans="6:6" ht="18" customHeight="1">
      <c r="F26245" s="129">
        <f t="shared" si="416"/>
        <v>0</v>
      </c>
    </row>
    <row r="26246" spans="6:6" ht="18" customHeight="1">
      <c r="F26246" s="129">
        <f t="shared" si="416"/>
        <v>0</v>
      </c>
    </row>
    <row r="26247" spans="6:6" ht="18" customHeight="1">
      <c r="F26247" s="129">
        <f t="shared" si="416"/>
        <v>0</v>
      </c>
    </row>
    <row r="26248" spans="6:6" ht="18" customHeight="1">
      <c r="F26248" s="129">
        <f t="shared" si="416"/>
        <v>0</v>
      </c>
    </row>
    <row r="26249" spans="6:6" ht="18" customHeight="1">
      <c r="F26249" s="129">
        <f t="shared" si="416"/>
        <v>0</v>
      </c>
    </row>
    <row r="26250" spans="6:6" ht="18" customHeight="1">
      <c r="F26250" s="129">
        <f t="shared" si="416"/>
        <v>0</v>
      </c>
    </row>
    <row r="26251" spans="6:6" ht="18" customHeight="1">
      <c r="F26251" s="129">
        <f t="shared" si="416"/>
        <v>0</v>
      </c>
    </row>
    <row r="26252" spans="6:6" ht="18" customHeight="1">
      <c r="F26252" s="129">
        <f t="shared" si="416"/>
        <v>0</v>
      </c>
    </row>
    <row r="26253" spans="6:6" ht="18" customHeight="1">
      <c r="F26253" s="129">
        <f t="shared" si="416"/>
        <v>0</v>
      </c>
    </row>
    <row r="26254" spans="6:6" ht="18" customHeight="1">
      <c r="F26254" s="129">
        <f t="shared" si="416"/>
        <v>0</v>
      </c>
    </row>
    <row r="26255" spans="6:6" ht="18" customHeight="1">
      <c r="F26255" s="129">
        <f t="shared" si="416"/>
        <v>0</v>
      </c>
    </row>
    <row r="26256" spans="6:6" ht="18" customHeight="1">
      <c r="F26256" s="129">
        <f t="shared" si="416"/>
        <v>0</v>
      </c>
    </row>
    <row r="26257" spans="6:6" ht="18" customHeight="1">
      <c r="F26257" s="129">
        <f t="shared" si="416"/>
        <v>0</v>
      </c>
    </row>
    <row r="26258" spans="6:6" ht="18" customHeight="1">
      <c r="F26258" s="129">
        <f t="shared" si="416"/>
        <v>0</v>
      </c>
    </row>
    <row r="26259" spans="6:6" ht="18" customHeight="1">
      <c r="F26259" s="129">
        <f t="shared" si="416"/>
        <v>0</v>
      </c>
    </row>
    <row r="26260" spans="6:6" ht="18" customHeight="1">
      <c r="F26260" s="129">
        <f t="shared" si="416"/>
        <v>0</v>
      </c>
    </row>
    <row r="26261" spans="6:6" ht="18" customHeight="1">
      <c r="F26261" s="129">
        <f t="shared" si="416"/>
        <v>0</v>
      </c>
    </row>
    <row r="26262" spans="6:6" ht="18" customHeight="1">
      <c r="F26262" s="129">
        <f t="shared" si="416"/>
        <v>0</v>
      </c>
    </row>
    <row r="26263" spans="6:6" ht="18" customHeight="1">
      <c r="F26263" s="129">
        <f t="shared" si="416"/>
        <v>0</v>
      </c>
    </row>
    <row r="26264" spans="6:6" ht="18" customHeight="1">
      <c r="F26264" s="129">
        <f t="shared" si="416"/>
        <v>0</v>
      </c>
    </row>
    <row r="26265" spans="6:6" ht="18" customHeight="1">
      <c r="F26265" s="129">
        <f t="shared" si="416"/>
        <v>0</v>
      </c>
    </row>
    <row r="26266" spans="6:6" ht="18" customHeight="1">
      <c r="F26266" s="129">
        <f t="shared" si="416"/>
        <v>0</v>
      </c>
    </row>
    <row r="26267" spans="6:6" ht="18" customHeight="1">
      <c r="F26267" s="129">
        <f t="shared" si="416"/>
        <v>0</v>
      </c>
    </row>
    <row r="26268" spans="6:6" ht="18" customHeight="1">
      <c r="F26268" s="129">
        <f t="shared" si="416"/>
        <v>0</v>
      </c>
    </row>
    <row r="26269" spans="6:6" ht="18" customHeight="1">
      <c r="F26269" s="129">
        <f t="shared" si="416"/>
        <v>0</v>
      </c>
    </row>
    <row r="26270" spans="6:6" ht="18" customHeight="1">
      <c r="F26270" s="129">
        <f t="shared" si="416"/>
        <v>0</v>
      </c>
    </row>
    <row r="26271" spans="6:6" ht="18" customHeight="1">
      <c r="F26271" s="129">
        <f t="shared" si="416"/>
        <v>0</v>
      </c>
    </row>
    <row r="26272" spans="6:6" ht="18" customHeight="1">
      <c r="F26272" s="129">
        <f t="shared" si="416"/>
        <v>0</v>
      </c>
    </row>
    <row r="26273" spans="6:6" ht="18" customHeight="1">
      <c r="F26273" s="129">
        <f t="shared" si="416"/>
        <v>0</v>
      </c>
    </row>
    <row r="26274" spans="6:6" ht="18" customHeight="1">
      <c r="F26274" s="129">
        <f t="shared" si="416"/>
        <v>0</v>
      </c>
    </row>
    <row r="26275" spans="6:6" ht="18" customHeight="1">
      <c r="F26275" s="129">
        <f t="shared" si="416"/>
        <v>0</v>
      </c>
    </row>
    <row r="26276" spans="6:6" ht="18" customHeight="1">
      <c r="F26276" s="129">
        <f t="shared" si="416"/>
        <v>0</v>
      </c>
    </row>
    <row r="26277" spans="6:6" ht="18" customHeight="1">
      <c r="F26277" s="129">
        <f t="shared" si="416"/>
        <v>0</v>
      </c>
    </row>
    <row r="26278" spans="6:6" ht="18" customHeight="1">
      <c r="F26278" s="129">
        <f t="shared" si="416"/>
        <v>0</v>
      </c>
    </row>
    <row r="26279" spans="6:6" ht="18" customHeight="1">
      <c r="F26279" s="129">
        <f t="shared" si="416"/>
        <v>0</v>
      </c>
    </row>
    <row r="26280" spans="6:6" ht="18" customHeight="1">
      <c r="F26280" s="129">
        <f t="shared" si="416"/>
        <v>0</v>
      </c>
    </row>
    <row r="26281" spans="6:6" ht="18" customHeight="1">
      <c r="F26281" s="129">
        <f t="shared" si="416"/>
        <v>0</v>
      </c>
    </row>
    <row r="26282" spans="6:6" ht="18" customHeight="1">
      <c r="F26282" s="129">
        <f t="shared" si="416"/>
        <v>0</v>
      </c>
    </row>
    <row r="26283" spans="6:6" ht="18" customHeight="1">
      <c r="F26283" s="129">
        <f t="shared" si="416"/>
        <v>0</v>
      </c>
    </row>
    <row r="26284" spans="6:6" ht="18" customHeight="1">
      <c r="F26284" s="129">
        <f t="shared" si="416"/>
        <v>0</v>
      </c>
    </row>
    <row r="26285" spans="6:6" ht="18" customHeight="1">
      <c r="F26285" s="129">
        <f t="shared" si="416"/>
        <v>0</v>
      </c>
    </row>
    <row r="26286" spans="6:6" ht="18" customHeight="1">
      <c r="F26286" s="129">
        <f t="shared" si="416"/>
        <v>0</v>
      </c>
    </row>
    <row r="26287" spans="6:6" ht="18" customHeight="1">
      <c r="F26287" s="129">
        <f t="shared" si="416"/>
        <v>0</v>
      </c>
    </row>
    <row r="26288" spans="6:6" ht="18" customHeight="1">
      <c r="F26288" s="129">
        <f t="shared" si="416"/>
        <v>0</v>
      </c>
    </row>
    <row r="26289" spans="6:6" ht="18" customHeight="1">
      <c r="F26289" s="129">
        <f t="shared" si="416"/>
        <v>0</v>
      </c>
    </row>
    <row r="26290" spans="6:6" ht="18" customHeight="1">
      <c r="F26290" s="129">
        <f t="shared" ref="F26290:F26353" si="417">E26290*D26290</f>
        <v>0</v>
      </c>
    </row>
    <row r="26291" spans="6:6" ht="18" customHeight="1">
      <c r="F26291" s="129">
        <f t="shared" si="417"/>
        <v>0</v>
      </c>
    </row>
    <row r="26292" spans="6:6" ht="18" customHeight="1">
      <c r="F26292" s="129">
        <f t="shared" si="417"/>
        <v>0</v>
      </c>
    </row>
    <row r="26293" spans="6:6" ht="18" customHeight="1">
      <c r="F26293" s="129">
        <f t="shared" si="417"/>
        <v>0</v>
      </c>
    </row>
    <row r="26294" spans="6:6" ht="18" customHeight="1">
      <c r="F26294" s="129">
        <f t="shared" si="417"/>
        <v>0</v>
      </c>
    </row>
    <row r="26295" spans="6:6" ht="18" customHeight="1">
      <c r="F26295" s="129">
        <f t="shared" si="417"/>
        <v>0</v>
      </c>
    </row>
    <row r="26296" spans="6:6" ht="18" customHeight="1">
      <c r="F26296" s="129">
        <f t="shared" si="417"/>
        <v>0</v>
      </c>
    </row>
    <row r="26297" spans="6:6" ht="18" customHeight="1">
      <c r="F26297" s="129">
        <f t="shared" si="417"/>
        <v>0</v>
      </c>
    </row>
    <row r="26298" spans="6:6" ht="18" customHeight="1">
      <c r="F26298" s="129">
        <f t="shared" si="417"/>
        <v>0</v>
      </c>
    </row>
    <row r="26299" spans="6:6" ht="18" customHeight="1">
      <c r="F26299" s="129">
        <f t="shared" si="417"/>
        <v>0</v>
      </c>
    </row>
    <row r="26300" spans="6:6" ht="18" customHeight="1">
      <c r="F26300" s="129">
        <f t="shared" si="417"/>
        <v>0</v>
      </c>
    </row>
    <row r="26301" spans="6:6" ht="18" customHeight="1">
      <c r="F26301" s="129">
        <f t="shared" si="417"/>
        <v>0</v>
      </c>
    </row>
    <row r="26302" spans="6:6" ht="18" customHeight="1">
      <c r="F26302" s="129">
        <f t="shared" si="417"/>
        <v>0</v>
      </c>
    </row>
    <row r="26303" spans="6:6" ht="18" customHeight="1">
      <c r="F26303" s="129">
        <f t="shared" si="417"/>
        <v>0</v>
      </c>
    </row>
    <row r="26304" spans="6:6" ht="18" customHeight="1">
      <c r="F26304" s="129">
        <f t="shared" si="417"/>
        <v>0</v>
      </c>
    </row>
    <row r="26305" spans="6:6" ht="18" customHeight="1">
      <c r="F26305" s="129">
        <f t="shared" si="417"/>
        <v>0</v>
      </c>
    </row>
    <row r="26306" spans="6:6" ht="18" customHeight="1">
      <c r="F26306" s="129">
        <f t="shared" si="417"/>
        <v>0</v>
      </c>
    </row>
    <row r="26307" spans="6:6" ht="18" customHeight="1">
      <c r="F26307" s="129">
        <f t="shared" si="417"/>
        <v>0</v>
      </c>
    </row>
    <row r="26308" spans="6:6" ht="18" customHeight="1">
      <c r="F26308" s="129">
        <f t="shared" si="417"/>
        <v>0</v>
      </c>
    </row>
    <row r="26309" spans="6:6" ht="18" customHeight="1">
      <c r="F26309" s="129">
        <f t="shared" si="417"/>
        <v>0</v>
      </c>
    </row>
    <row r="26310" spans="6:6" ht="18" customHeight="1">
      <c r="F26310" s="129">
        <f t="shared" si="417"/>
        <v>0</v>
      </c>
    </row>
    <row r="26311" spans="6:6" ht="18" customHeight="1">
      <c r="F26311" s="129">
        <f t="shared" si="417"/>
        <v>0</v>
      </c>
    </row>
    <row r="26312" spans="6:6" ht="18" customHeight="1">
      <c r="F26312" s="129">
        <f t="shared" si="417"/>
        <v>0</v>
      </c>
    </row>
    <row r="26313" spans="6:6" ht="18" customHeight="1">
      <c r="F26313" s="129">
        <f t="shared" si="417"/>
        <v>0</v>
      </c>
    </row>
    <row r="26314" spans="6:6" ht="18" customHeight="1">
      <c r="F26314" s="129">
        <f t="shared" si="417"/>
        <v>0</v>
      </c>
    </row>
    <row r="26315" spans="6:6" ht="18" customHeight="1">
      <c r="F26315" s="129">
        <f t="shared" si="417"/>
        <v>0</v>
      </c>
    </row>
    <row r="26316" spans="6:6" ht="18" customHeight="1">
      <c r="F26316" s="129">
        <f t="shared" si="417"/>
        <v>0</v>
      </c>
    </row>
    <row r="26317" spans="6:6" ht="18" customHeight="1">
      <c r="F26317" s="129">
        <f t="shared" si="417"/>
        <v>0</v>
      </c>
    </row>
    <row r="26318" spans="6:6" ht="18" customHeight="1">
      <c r="F26318" s="129">
        <f t="shared" si="417"/>
        <v>0</v>
      </c>
    </row>
    <row r="26319" spans="6:6" ht="18" customHeight="1">
      <c r="F26319" s="129">
        <f t="shared" si="417"/>
        <v>0</v>
      </c>
    </row>
    <row r="26320" spans="6:6" ht="18" customHeight="1">
      <c r="F26320" s="129">
        <f t="shared" si="417"/>
        <v>0</v>
      </c>
    </row>
    <row r="26321" spans="6:6" ht="18" customHeight="1">
      <c r="F26321" s="129">
        <f t="shared" si="417"/>
        <v>0</v>
      </c>
    </row>
    <row r="26322" spans="6:6" ht="18" customHeight="1">
      <c r="F26322" s="129">
        <f t="shared" si="417"/>
        <v>0</v>
      </c>
    </row>
    <row r="26323" spans="6:6" ht="18" customHeight="1">
      <c r="F26323" s="129">
        <f t="shared" si="417"/>
        <v>0</v>
      </c>
    </row>
    <row r="26324" spans="6:6" ht="18" customHeight="1">
      <c r="F26324" s="129">
        <f t="shared" si="417"/>
        <v>0</v>
      </c>
    </row>
    <row r="26325" spans="6:6" ht="18" customHeight="1">
      <c r="F26325" s="129">
        <f t="shared" si="417"/>
        <v>0</v>
      </c>
    </row>
    <row r="26326" spans="6:6" ht="18" customHeight="1">
      <c r="F26326" s="129">
        <f t="shared" si="417"/>
        <v>0</v>
      </c>
    </row>
    <row r="26327" spans="6:6" ht="18" customHeight="1">
      <c r="F26327" s="129">
        <f t="shared" si="417"/>
        <v>0</v>
      </c>
    </row>
    <row r="26328" spans="6:6" ht="18" customHeight="1">
      <c r="F26328" s="129">
        <f t="shared" si="417"/>
        <v>0</v>
      </c>
    </row>
    <row r="26329" spans="6:6" ht="18" customHeight="1">
      <c r="F26329" s="129">
        <f t="shared" si="417"/>
        <v>0</v>
      </c>
    </row>
    <row r="26330" spans="6:6" ht="18" customHeight="1">
      <c r="F26330" s="129">
        <f t="shared" si="417"/>
        <v>0</v>
      </c>
    </row>
    <row r="26331" spans="6:6" ht="18" customHeight="1">
      <c r="F26331" s="129">
        <f t="shared" si="417"/>
        <v>0</v>
      </c>
    </row>
    <row r="26332" spans="6:6" ht="18" customHeight="1">
      <c r="F26332" s="129">
        <f t="shared" si="417"/>
        <v>0</v>
      </c>
    </row>
    <row r="26333" spans="6:6" ht="18" customHeight="1">
      <c r="F26333" s="129">
        <f t="shared" si="417"/>
        <v>0</v>
      </c>
    </row>
    <row r="26334" spans="6:6" ht="18" customHeight="1">
      <c r="F26334" s="129">
        <f t="shared" si="417"/>
        <v>0</v>
      </c>
    </row>
    <row r="26335" spans="6:6" ht="18" customHeight="1">
      <c r="F26335" s="129">
        <f t="shared" si="417"/>
        <v>0</v>
      </c>
    </row>
    <row r="26336" spans="6:6" ht="18" customHeight="1">
      <c r="F26336" s="129">
        <f t="shared" si="417"/>
        <v>0</v>
      </c>
    </row>
    <row r="26337" spans="6:6" ht="18" customHeight="1">
      <c r="F26337" s="129">
        <f t="shared" si="417"/>
        <v>0</v>
      </c>
    </row>
    <row r="26338" spans="6:6" ht="18" customHeight="1">
      <c r="F26338" s="129">
        <f t="shared" si="417"/>
        <v>0</v>
      </c>
    </row>
    <row r="26339" spans="6:6" ht="18" customHeight="1">
      <c r="F26339" s="129">
        <f t="shared" si="417"/>
        <v>0</v>
      </c>
    </row>
    <row r="26340" spans="6:6" ht="18" customHeight="1">
      <c r="F26340" s="129">
        <f t="shared" si="417"/>
        <v>0</v>
      </c>
    </row>
    <row r="26341" spans="6:6" ht="18" customHeight="1">
      <c r="F26341" s="129">
        <f t="shared" si="417"/>
        <v>0</v>
      </c>
    </row>
    <row r="26342" spans="6:6" ht="18" customHeight="1">
      <c r="F26342" s="129">
        <f t="shared" si="417"/>
        <v>0</v>
      </c>
    </row>
    <row r="26343" spans="6:6" ht="18" customHeight="1">
      <c r="F26343" s="129">
        <f t="shared" si="417"/>
        <v>0</v>
      </c>
    </row>
    <row r="26344" spans="6:6" ht="18" customHeight="1">
      <c r="F26344" s="129">
        <f t="shared" si="417"/>
        <v>0</v>
      </c>
    </row>
    <row r="26345" spans="6:6" ht="18" customHeight="1">
      <c r="F26345" s="129">
        <f t="shared" si="417"/>
        <v>0</v>
      </c>
    </row>
    <row r="26346" spans="6:6" ht="18" customHeight="1">
      <c r="F26346" s="129">
        <f t="shared" si="417"/>
        <v>0</v>
      </c>
    </row>
    <row r="26347" spans="6:6" ht="18" customHeight="1">
      <c r="F26347" s="129">
        <f t="shared" si="417"/>
        <v>0</v>
      </c>
    </row>
    <row r="26348" spans="6:6" ht="18" customHeight="1">
      <c r="F26348" s="129">
        <f t="shared" si="417"/>
        <v>0</v>
      </c>
    </row>
    <row r="26349" spans="6:6" ht="18" customHeight="1">
      <c r="F26349" s="129">
        <f t="shared" si="417"/>
        <v>0</v>
      </c>
    </row>
    <row r="26350" spans="6:6" ht="18" customHeight="1">
      <c r="F26350" s="129">
        <f t="shared" si="417"/>
        <v>0</v>
      </c>
    </row>
    <row r="26351" spans="6:6" ht="18" customHeight="1">
      <c r="F26351" s="129">
        <f t="shared" si="417"/>
        <v>0</v>
      </c>
    </row>
    <row r="26352" spans="6:6" ht="18" customHeight="1">
      <c r="F26352" s="129">
        <f t="shared" si="417"/>
        <v>0</v>
      </c>
    </row>
    <row r="26353" spans="6:6" ht="18" customHeight="1">
      <c r="F26353" s="129">
        <f t="shared" si="417"/>
        <v>0</v>
      </c>
    </row>
    <row r="26354" spans="6:6" ht="18" customHeight="1">
      <c r="F26354" s="129">
        <f t="shared" ref="F26354:F26417" si="418">E26354*D26354</f>
        <v>0</v>
      </c>
    </row>
    <row r="26355" spans="6:6" ht="18" customHeight="1">
      <c r="F26355" s="129">
        <f t="shared" si="418"/>
        <v>0</v>
      </c>
    </row>
    <row r="26356" spans="6:6" ht="18" customHeight="1">
      <c r="F26356" s="129">
        <f t="shared" si="418"/>
        <v>0</v>
      </c>
    </row>
    <row r="26357" spans="6:6" ht="18" customHeight="1">
      <c r="F26357" s="129">
        <f t="shared" si="418"/>
        <v>0</v>
      </c>
    </row>
    <row r="26358" spans="6:6" ht="18" customHeight="1">
      <c r="F26358" s="129">
        <f t="shared" si="418"/>
        <v>0</v>
      </c>
    </row>
    <row r="26359" spans="6:6" ht="18" customHeight="1">
      <c r="F26359" s="129">
        <f t="shared" si="418"/>
        <v>0</v>
      </c>
    </row>
    <row r="26360" spans="6:6" ht="18" customHeight="1">
      <c r="F26360" s="129">
        <f t="shared" si="418"/>
        <v>0</v>
      </c>
    </row>
    <row r="26361" spans="6:6" ht="18" customHeight="1">
      <c r="F26361" s="129">
        <f t="shared" si="418"/>
        <v>0</v>
      </c>
    </row>
    <row r="26362" spans="6:6" ht="18" customHeight="1">
      <c r="F26362" s="129">
        <f t="shared" si="418"/>
        <v>0</v>
      </c>
    </row>
    <row r="26363" spans="6:6" ht="18" customHeight="1">
      <c r="F26363" s="129">
        <f t="shared" si="418"/>
        <v>0</v>
      </c>
    </row>
    <row r="26364" spans="6:6" ht="18" customHeight="1">
      <c r="F26364" s="129">
        <f t="shared" si="418"/>
        <v>0</v>
      </c>
    </row>
    <row r="26365" spans="6:6" ht="18" customHeight="1">
      <c r="F26365" s="129">
        <f t="shared" si="418"/>
        <v>0</v>
      </c>
    </row>
    <row r="26366" spans="6:6" ht="18" customHeight="1">
      <c r="F26366" s="129">
        <f t="shared" si="418"/>
        <v>0</v>
      </c>
    </row>
    <row r="26367" spans="6:6" ht="18" customHeight="1">
      <c r="F26367" s="129">
        <f t="shared" si="418"/>
        <v>0</v>
      </c>
    </row>
    <row r="26368" spans="6:6" ht="18" customHeight="1">
      <c r="F26368" s="129">
        <f t="shared" si="418"/>
        <v>0</v>
      </c>
    </row>
    <row r="26369" spans="6:6" ht="18" customHeight="1">
      <c r="F26369" s="129">
        <f t="shared" si="418"/>
        <v>0</v>
      </c>
    </row>
    <row r="26370" spans="6:6" ht="18" customHeight="1">
      <c r="F26370" s="129">
        <f t="shared" si="418"/>
        <v>0</v>
      </c>
    </row>
    <row r="26371" spans="6:6" ht="18" customHeight="1">
      <c r="F26371" s="129">
        <f t="shared" si="418"/>
        <v>0</v>
      </c>
    </row>
    <row r="26372" spans="6:6" ht="18" customHeight="1">
      <c r="F26372" s="129">
        <f t="shared" si="418"/>
        <v>0</v>
      </c>
    </row>
    <row r="26373" spans="6:6" ht="18" customHeight="1">
      <c r="F26373" s="129">
        <f t="shared" si="418"/>
        <v>0</v>
      </c>
    </row>
    <row r="26374" spans="6:6" ht="18" customHeight="1">
      <c r="F26374" s="129">
        <f t="shared" si="418"/>
        <v>0</v>
      </c>
    </row>
    <row r="26375" spans="6:6" ht="18" customHeight="1">
      <c r="F26375" s="129">
        <f t="shared" si="418"/>
        <v>0</v>
      </c>
    </row>
    <row r="26376" spans="6:6" ht="18" customHeight="1">
      <c r="F26376" s="129">
        <f t="shared" si="418"/>
        <v>0</v>
      </c>
    </row>
    <row r="26377" spans="6:6" ht="18" customHeight="1">
      <c r="F26377" s="129">
        <f t="shared" si="418"/>
        <v>0</v>
      </c>
    </row>
    <row r="26378" spans="6:6" ht="18" customHeight="1">
      <c r="F26378" s="129">
        <f t="shared" si="418"/>
        <v>0</v>
      </c>
    </row>
    <row r="26379" spans="6:6" ht="18" customHeight="1">
      <c r="F26379" s="129">
        <f t="shared" si="418"/>
        <v>0</v>
      </c>
    </row>
    <row r="26380" spans="6:6" ht="18" customHeight="1">
      <c r="F26380" s="129">
        <f t="shared" si="418"/>
        <v>0</v>
      </c>
    </row>
    <row r="26381" spans="6:6" ht="18" customHeight="1">
      <c r="F26381" s="129">
        <f t="shared" si="418"/>
        <v>0</v>
      </c>
    </row>
    <row r="26382" spans="6:6" ht="18" customHeight="1">
      <c r="F26382" s="129">
        <f t="shared" si="418"/>
        <v>0</v>
      </c>
    </row>
    <row r="26383" spans="6:6" ht="18" customHeight="1">
      <c r="F26383" s="129">
        <f t="shared" si="418"/>
        <v>0</v>
      </c>
    </row>
    <row r="26384" spans="6:6" ht="18" customHeight="1">
      <c r="F26384" s="129">
        <f t="shared" si="418"/>
        <v>0</v>
      </c>
    </row>
    <row r="26385" spans="6:6" ht="18" customHeight="1">
      <c r="F26385" s="129">
        <f t="shared" si="418"/>
        <v>0</v>
      </c>
    </row>
    <row r="26386" spans="6:6" ht="18" customHeight="1">
      <c r="F26386" s="129">
        <f t="shared" si="418"/>
        <v>0</v>
      </c>
    </row>
    <row r="26387" spans="6:6" ht="18" customHeight="1">
      <c r="F26387" s="129">
        <f t="shared" si="418"/>
        <v>0</v>
      </c>
    </row>
    <row r="26388" spans="6:6" ht="18" customHeight="1">
      <c r="F26388" s="129">
        <f t="shared" si="418"/>
        <v>0</v>
      </c>
    </row>
    <row r="26389" spans="6:6" ht="18" customHeight="1">
      <c r="F26389" s="129">
        <f t="shared" si="418"/>
        <v>0</v>
      </c>
    </row>
    <row r="26390" spans="6:6" ht="18" customHeight="1">
      <c r="F26390" s="129">
        <f t="shared" si="418"/>
        <v>0</v>
      </c>
    </row>
    <row r="26391" spans="6:6" ht="18" customHeight="1">
      <c r="F26391" s="129">
        <f t="shared" si="418"/>
        <v>0</v>
      </c>
    </row>
    <row r="26392" spans="6:6" ht="18" customHeight="1">
      <c r="F26392" s="129">
        <f t="shared" si="418"/>
        <v>0</v>
      </c>
    </row>
    <row r="26393" spans="6:6" ht="18" customHeight="1">
      <c r="F26393" s="129">
        <f t="shared" si="418"/>
        <v>0</v>
      </c>
    </row>
    <row r="26394" spans="6:6" ht="18" customHeight="1">
      <c r="F26394" s="129">
        <f t="shared" si="418"/>
        <v>0</v>
      </c>
    </row>
    <row r="26395" spans="6:6" ht="18" customHeight="1">
      <c r="F26395" s="129">
        <f t="shared" si="418"/>
        <v>0</v>
      </c>
    </row>
    <row r="26396" spans="6:6" ht="18" customHeight="1">
      <c r="F26396" s="129">
        <f t="shared" si="418"/>
        <v>0</v>
      </c>
    </row>
    <row r="26397" spans="6:6" ht="18" customHeight="1">
      <c r="F26397" s="129">
        <f t="shared" si="418"/>
        <v>0</v>
      </c>
    </row>
    <row r="26398" spans="6:6" ht="18" customHeight="1">
      <c r="F26398" s="129">
        <f t="shared" si="418"/>
        <v>0</v>
      </c>
    </row>
    <row r="26399" spans="6:6" ht="18" customHeight="1">
      <c r="F26399" s="129">
        <f t="shared" si="418"/>
        <v>0</v>
      </c>
    </row>
    <row r="26400" spans="6:6" ht="18" customHeight="1">
      <c r="F26400" s="129">
        <f t="shared" si="418"/>
        <v>0</v>
      </c>
    </row>
    <row r="26401" spans="6:6" ht="18" customHeight="1">
      <c r="F26401" s="129">
        <f t="shared" si="418"/>
        <v>0</v>
      </c>
    </row>
    <row r="26402" spans="6:6" ht="18" customHeight="1">
      <c r="F26402" s="129">
        <f t="shared" si="418"/>
        <v>0</v>
      </c>
    </row>
    <row r="26403" spans="6:6" ht="18" customHeight="1">
      <c r="F26403" s="129">
        <f t="shared" si="418"/>
        <v>0</v>
      </c>
    </row>
    <row r="26404" spans="6:6" ht="18" customHeight="1">
      <c r="F26404" s="129">
        <f t="shared" si="418"/>
        <v>0</v>
      </c>
    </row>
    <row r="26405" spans="6:6" ht="18" customHeight="1">
      <c r="F26405" s="129">
        <f t="shared" si="418"/>
        <v>0</v>
      </c>
    </row>
    <row r="26406" spans="6:6" ht="18" customHeight="1">
      <c r="F26406" s="129">
        <f t="shared" si="418"/>
        <v>0</v>
      </c>
    </row>
    <row r="26407" spans="6:6" ht="18" customHeight="1">
      <c r="F26407" s="129">
        <f t="shared" si="418"/>
        <v>0</v>
      </c>
    </row>
    <row r="26408" spans="6:6" ht="18" customHeight="1">
      <c r="F26408" s="129">
        <f t="shared" si="418"/>
        <v>0</v>
      </c>
    </row>
    <row r="26409" spans="6:6" ht="18" customHeight="1">
      <c r="F26409" s="129">
        <f t="shared" si="418"/>
        <v>0</v>
      </c>
    </row>
    <row r="26410" spans="6:6" ht="18" customHeight="1">
      <c r="F26410" s="129">
        <f t="shared" si="418"/>
        <v>0</v>
      </c>
    </row>
    <row r="26411" spans="6:6" ht="18" customHeight="1">
      <c r="F26411" s="129">
        <f t="shared" si="418"/>
        <v>0</v>
      </c>
    </row>
    <row r="26412" spans="6:6" ht="18" customHeight="1">
      <c r="F26412" s="129">
        <f t="shared" si="418"/>
        <v>0</v>
      </c>
    </row>
    <row r="26413" spans="6:6" ht="18" customHeight="1">
      <c r="F26413" s="129">
        <f t="shared" si="418"/>
        <v>0</v>
      </c>
    </row>
    <row r="26414" spans="6:6" ht="18" customHeight="1">
      <c r="F26414" s="129">
        <f t="shared" si="418"/>
        <v>0</v>
      </c>
    </row>
    <row r="26415" spans="6:6" ht="18" customHeight="1">
      <c r="F26415" s="129">
        <f t="shared" si="418"/>
        <v>0</v>
      </c>
    </row>
    <row r="26416" spans="6:6" ht="18" customHeight="1">
      <c r="F26416" s="129">
        <f t="shared" si="418"/>
        <v>0</v>
      </c>
    </row>
    <row r="26417" spans="6:6" ht="18" customHeight="1">
      <c r="F26417" s="129">
        <f t="shared" si="418"/>
        <v>0</v>
      </c>
    </row>
    <row r="26418" spans="6:6" ht="18" customHeight="1">
      <c r="F26418" s="129">
        <f t="shared" ref="F26418:F26481" si="419">E26418*D26418</f>
        <v>0</v>
      </c>
    </row>
    <row r="26419" spans="6:6" ht="18" customHeight="1">
      <c r="F26419" s="129">
        <f t="shared" si="419"/>
        <v>0</v>
      </c>
    </row>
    <row r="26420" spans="6:6" ht="18" customHeight="1">
      <c r="F26420" s="129">
        <f t="shared" si="419"/>
        <v>0</v>
      </c>
    </row>
    <row r="26421" spans="6:6" ht="18" customHeight="1">
      <c r="F26421" s="129">
        <f t="shared" si="419"/>
        <v>0</v>
      </c>
    </row>
    <row r="26422" spans="6:6" ht="18" customHeight="1">
      <c r="F26422" s="129">
        <f t="shared" si="419"/>
        <v>0</v>
      </c>
    </row>
    <row r="26423" spans="6:6" ht="18" customHeight="1">
      <c r="F26423" s="129">
        <f t="shared" si="419"/>
        <v>0</v>
      </c>
    </row>
    <row r="26424" spans="6:6" ht="18" customHeight="1">
      <c r="F26424" s="129">
        <f t="shared" si="419"/>
        <v>0</v>
      </c>
    </row>
    <row r="26425" spans="6:6" ht="18" customHeight="1">
      <c r="F26425" s="129">
        <f t="shared" si="419"/>
        <v>0</v>
      </c>
    </row>
    <row r="26426" spans="6:6" ht="18" customHeight="1">
      <c r="F26426" s="129">
        <f t="shared" si="419"/>
        <v>0</v>
      </c>
    </row>
    <row r="26427" spans="6:6" ht="18" customHeight="1">
      <c r="F26427" s="129">
        <f t="shared" si="419"/>
        <v>0</v>
      </c>
    </row>
    <row r="26428" spans="6:6" ht="18" customHeight="1">
      <c r="F26428" s="129">
        <f t="shared" si="419"/>
        <v>0</v>
      </c>
    </row>
    <row r="26429" spans="6:6" ht="18" customHeight="1">
      <c r="F26429" s="129">
        <f t="shared" si="419"/>
        <v>0</v>
      </c>
    </row>
    <row r="26430" spans="6:6" ht="18" customHeight="1">
      <c r="F26430" s="129">
        <f t="shared" si="419"/>
        <v>0</v>
      </c>
    </row>
    <row r="26431" spans="6:6" ht="18" customHeight="1">
      <c r="F26431" s="129">
        <f t="shared" si="419"/>
        <v>0</v>
      </c>
    </row>
    <row r="26432" spans="6:6" ht="18" customHeight="1">
      <c r="F26432" s="129">
        <f t="shared" si="419"/>
        <v>0</v>
      </c>
    </row>
    <row r="26433" spans="6:6" ht="18" customHeight="1">
      <c r="F26433" s="129">
        <f t="shared" si="419"/>
        <v>0</v>
      </c>
    </row>
    <row r="26434" spans="6:6" ht="18" customHeight="1">
      <c r="F26434" s="129">
        <f t="shared" si="419"/>
        <v>0</v>
      </c>
    </row>
    <row r="26435" spans="6:6" ht="18" customHeight="1">
      <c r="F26435" s="129">
        <f t="shared" si="419"/>
        <v>0</v>
      </c>
    </row>
    <row r="26436" spans="6:6" ht="18" customHeight="1">
      <c r="F26436" s="129">
        <f t="shared" si="419"/>
        <v>0</v>
      </c>
    </row>
    <row r="26437" spans="6:6" ht="18" customHeight="1">
      <c r="F26437" s="129">
        <f t="shared" si="419"/>
        <v>0</v>
      </c>
    </row>
    <row r="26438" spans="6:6" ht="18" customHeight="1">
      <c r="F26438" s="129">
        <f t="shared" si="419"/>
        <v>0</v>
      </c>
    </row>
    <row r="26439" spans="6:6" ht="18" customHeight="1">
      <c r="F26439" s="129">
        <f t="shared" si="419"/>
        <v>0</v>
      </c>
    </row>
    <row r="26440" spans="6:6" ht="18" customHeight="1">
      <c r="F26440" s="129">
        <f t="shared" si="419"/>
        <v>0</v>
      </c>
    </row>
    <row r="26441" spans="6:6" ht="18" customHeight="1">
      <c r="F26441" s="129">
        <f t="shared" si="419"/>
        <v>0</v>
      </c>
    </row>
    <row r="26442" spans="6:6" ht="18" customHeight="1">
      <c r="F26442" s="129">
        <f t="shared" si="419"/>
        <v>0</v>
      </c>
    </row>
    <row r="26443" spans="6:6" ht="18" customHeight="1">
      <c r="F26443" s="129">
        <f t="shared" si="419"/>
        <v>0</v>
      </c>
    </row>
    <row r="26444" spans="6:6" ht="18" customHeight="1">
      <c r="F26444" s="129">
        <f t="shared" si="419"/>
        <v>0</v>
      </c>
    </row>
    <row r="26445" spans="6:6" ht="18" customHeight="1">
      <c r="F26445" s="129">
        <f t="shared" si="419"/>
        <v>0</v>
      </c>
    </row>
    <row r="26446" spans="6:6" ht="18" customHeight="1">
      <c r="F26446" s="129">
        <f t="shared" si="419"/>
        <v>0</v>
      </c>
    </row>
    <row r="26447" spans="6:6" ht="18" customHeight="1">
      <c r="F26447" s="129">
        <f t="shared" si="419"/>
        <v>0</v>
      </c>
    </row>
    <row r="26448" spans="6:6" ht="18" customHeight="1">
      <c r="F26448" s="129">
        <f t="shared" si="419"/>
        <v>0</v>
      </c>
    </row>
    <row r="26449" spans="6:6" ht="18" customHeight="1">
      <c r="F26449" s="129">
        <f t="shared" si="419"/>
        <v>0</v>
      </c>
    </row>
    <row r="26450" spans="6:6" ht="18" customHeight="1">
      <c r="F26450" s="129">
        <f t="shared" si="419"/>
        <v>0</v>
      </c>
    </row>
    <row r="26451" spans="6:6" ht="18" customHeight="1">
      <c r="F26451" s="129">
        <f t="shared" si="419"/>
        <v>0</v>
      </c>
    </row>
    <row r="26452" spans="6:6" ht="18" customHeight="1">
      <c r="F26452" s="129">
        <f t="shared" si="419"/>
        <v>0</v>
      </c>
    </row>
    <row r="26453" spans="6:6" ht="18" customHeight="1">
      <c r="F26453" s="129">
        <f t="shared" si="419"/>
        <v>0</v>
      </c>
    </row>
    <row r="26454" spans="6:6" ht="18" customHeight="1">
      <c r="F26454" s="129">
        <f t="shared" si="419"/>
        <v>0</v>
      </c>
    </row>
    <row r="26455" spans="6:6" ht="18" customHeight="1">
      <c r="F26455" s="129">
        <f t="shared" si="419"/>
        <v>0</v>
      </c>
    </row>
    <row r="26456" spans="6:6" ht="18" customHeight="1">
      <c r="F26456" s="129">
        <f t="shared" si="419"/>
        <v>0</v>
      </c>
    </row>
    <row r="26457" spans="6:6" ht="18" customHeight="1">
      <c r="F26457" s="129">
        <f t="shared" si="419"/>
        <v>0</v>
      </c>
    </row>
    <row r="26458" spans="6:6" ht="18" customHeight="1">
      <c r="F26458" s="129">
        <f t="shared" si="419"/>
        <v>0</v>
      </c>
    </row>
    <row r="26459" spans="6:6" ht="18" customHeight="1">
      <c r="F26459" s="129">
        <f t="shared" si="419"/>
        <v>0</v>
      </c>
    </row>
    <row r="26460" spans="6:6" ht="18" customHeight="1">
      <c r="F26460" s="129">
        <f t="shared" si="419"/>
        <v>0</v>
      </c>
    </row>
    <row r="26461" spans="6:6" ht="18" customHeight="1">
      <c r="F26461" s="129">
        <f t="shared" si="419"/>
        <v>0</v>
      </c>
    </row>
    <row r="26462" spans="6:6" ht="18" customHeight="1">
      <c r="F26462" s="129">
        <f t="shared" si="419"/>
        <v>0</v>
      </c>
    </row>
    <row r="26463" spans="6:6" ht="18" customHeight="1">
      <c r="F26463" s="129">
        <f t="shared" si="419"/>
        <v>0</v>
      </c>
    </row>
    <row r="26464" spans="6:6" ht="18" customHeight="1">
      <c r="F26464" s="129">
        <f t="shared" si="419"/>
        <v>0</v>
      </c>
    </row>
    <row r="26465" spans="6:6" ht="18" customHeight="1">
      <c r="F26465" s="129">
        <f t="shared" si="419"/>
        <v>0</v>
      </c>
    </row>
    <row r="26466" spans="6:6" ht="18" customHeight="1">
      <c r="F26466" s="129">
        <f t="shared" si="419"/>
        <v>0</v>
      </c>
    </row>
    <row r="26467" spans="6:6" ht="18" customHeight="1">
      <c r="F26467" s="129">
        <f t="shared" si="419"/>
        <v>0</v>
      </c>
    </row>
    <row r="26468" spans="6:6" ht="18" customHeight="1">
      <c r="F26468" s="129">
        <f t="shared" si="419"/>
        <v>0</v>
      </c>
    </row>
    <row r="26469" spans="6:6" ht="18" customHeight="1">
      <c r="F26469" s="129">
        <f t="shared" si="419"/>
        <v>0</v>
      </c>
    </row>
    <row r="26470" spans="6:6" ht="18" customHeight="1">
      <c r="F26470" s="129">
        <f t="shared" si="419"/>
        <v>0</v>
      </c>
    </row>
    <row r="26471" spans="6:6" ht="18" customHeight="1">
      <c r="F26471" s="129">
        <f t="shared" si="419"/>
        <v>0</v>
      </c>
    </row>
    <row r="26472" spans="6:6" ht="18" customHeight="1">
      <c r="F26472" s="129">
        <f t="shared" si="419"/>
        <v>0</v>
      </c>
    </row>
    <row r="26473" spans="6:6" ht="18" customHeight="1">
      <c r="F26473" s="129">
        <f t="shared" si="419"/>
        <v>0</v>
      </c>
    </row>
    <row r="26474" spans="6:6" ht="18" customHeight="1">
      <c r="F26474" s="129">
        <f t="shared" si="419"/>
        <v>0</v>
      </c>
    </row>
    <row r="26475" spans="6:6" ht="18" customHeight="1">
      <c r="F26475" s="129">
        <f t="shared" si="419"/>
        <v>0</v>
      </c>
    </row>
    <row r="26476" spans="6:6" ht="18" customHeight="1">
      <c r="F26476" s="129">
        <f t="shared" si="419"/>
        <v>0</v>
      </c>
    </row>
    <row r="26477" spans="6:6" ht="18" customHeight="1">
      <c r="F26477" s="129">
        <f t="shared" si="419"/>
        <v>0</v>
      </c>
    </row>
    <row r="26478" spans="6:6" ht="18" customHeight="1">
      <c r="F26478" s="129">
        <f t="shared" si="419"/>
        <v>0</v>
      </c>
    </row>
    <row r="26479" spans="6:6" ht="18" customHeight="1">
      <c r="F26479" s="129">
        <f t="shared" si="419"/>
        <v>0</v>
      </c>
    </row>
    <row r="26480" spans="6:6" ht="18" customHeight="1">
      <c r="F26480" s="129">
        <f t="shared" si="419"/>
        <v>0</v>
      </c>
    </row>
    <row r="26481" spans="6:6" ht="18" customHeight="1">
      <c r="F26481" s="129">
        <f t="shared" si="419"/>
        <v>0</v>
      </c>
    </row>
    <row r="26482" spans="6:6" ht="18" customHeight="1">
      <c r="F26482" s="129">
        <f t="shared" ref="F26482:F26545" si="420">E26482*D26482</f>
        <v>0</v>
      </c>
    </row>
    <row r="26483" spans="6:6" ht="18" customHeight="1">
      <c r="F26483" s="129">
        <f t="shared" si="420"/>
        <v>0</v>
      </c>
    </row>
    <row r="26484" spans="6:6" ht="18" customHeight="1">
      <c r="F26484" s="129">
        <f t="shared" si="420"/>
        <v>0</v>
      </c>
    </row>
    <row r="26485" spans="6:6" ht="18" customHeight="1">
      <c r="F26485" s="129">
        <f t="shared" si="420"/>
        <v>0</v>
      </c>
    </row>
    <row r="26486" spans="6:6" ht="18" customHeight="1">
      <c r="F26486" s="129">
        <f t="shared" si="420"/>
        <v>0</v>
      </c>
    </row>
    <row r="26487" spans="6:6" ht="18" customHeight="1">
      <c r="F26487" s="129">
        <f t="shared" si="420"/>
        <v>0</v>
      </c>
    </row>
    <row r="26488" spans="6:6" ht="18" customHeight="1">
      <c r="F26488" s="129">
        <f t="shared" si="420"/>
        <v>0</v>
      </c>
    </row>
    <row r="26489" spans="6:6" ht="18" customHeight="1">
      <c r="F26489" s="129">
        <f t="shared" si="420"/>
        <v>0</v>
      </c>
    </row>
    <row r="26490" spans="6:6" ht="18" customHeight="1">
      <c r="F26490" s="129">
        <f t="shared" si="420"/>
        <v>0</v>
      </c>
    </row>
    <row r="26491" spans="6:6" ht="18" customHeight="1">
      <c r="F26491" s="129">
        <f t="shared" si="420"/>
        <v>0</v>
      </c>
    </row>
    <row r="26492" spans="6:6" ht="18" customHeight="1">
      <c r="F26492" s="129">
        <f t="shared" si="420"/>
        <v>0</v>
      </c>
    </row>
    <row r="26493" spans="6:6" ht="18" customHeight="1">
      <c r="F26493" s="129">
        <f t="shared" si="420"/>
        <v>0</v>
      </c>
    </row>
    <row r="26494" spans="6:6" ht="18" customHeight="1">
      <c r="F26494" s="129">
        <f t="shared" si="420"/>
        <v>0</v>
      </c>
    </row>
    <row r="26495" spans="6:6" ht="18" customHeight="1">
      <c r="F26495" s="129">
        <f t="shared" si="420"/>
        <v>0</v>
      </c>
    </row>
    <row r="26496" spans="6:6" ht="18" customHeight="1">
      <c r="F26496" s="129">
        <f t="shared" si="420"/>
        <v>0</v>
      </c>
    </row>
    <row r="26497" spans="6:6" ht="18" customHeight="1">
      <c r="F26497" s="129">
        <f t="shared" si="420"/>
        <v>0</v>
      </c>
    </row>
    <row r="26498" spans="6:6" ht="18" customHeight="1">
      <c r="F26498" s="129">
        <f t="shared" si="420"/>
        <v>0</v>
      </c>
    </row>
    <row r="26499" spans="6:6" ht="18" customHeight="1">
      <c r="F26499" s="129">
        <f t="shared" si="420"/>
        <v>0</v>
      </c>
    </row>
    <row r="26500" spans="6:6" ht="18" customHeight="1">
      <c r="F26500" s="129">
        <f t="shared" si="420"/>
        <v>0</v>
      </c>
    </row>
    <row r="26501" spans="6:6" ht="18" customHeight="1">
      <c r="F26501" s="129">
        <f t="shared" si="420"/>
        <v>0</v>
      </c>
    </row>
    <row r="26502" spans="6:6" ht="18" customHeight="1">
      <c r="F26502" s="129">
        <f t="shared" si="420"/>
        <v>0</v>
      </c>
    </row>
    <row r="26503" spans="6:6" ht="18" customHeight="1">
      <c r="F26503" s="129">
        <f t="shared" si="420"/>
        <v>0</v>
      </c>
    </row>
    <row r="26504" spans="6:6" ht="18" customHeight="1">
      <c r="F26504" s="129">
        <f t="shared" si="420"/>
        <v>0</v>
      </c>
    </row>
    <row r="26505" spans="6:6" ht="18" customHeight="1">
      <c r="F26505" s="129">
        <f t="shared" si="420"/>
        <v>0</v>
      </c>
    </row>
    <row r="26506" spans="6:6" ht="18" customHeight="1">
      <c r="F26506" s="129">
        <f t="shared" si="420"/>
        <v>0</v>
      </c>
    </row>
    <row r="26507" spans="6:6" ht="18" customHeight="1">
      <c r="F26507" s="129">
        <f t="shared" si="420"/>
        <v>0</v>
      </c>
    </row>
    <row r="26508" spans="6:6" ht="18" customHeight="1">
      <c r="F26508" s="129">
        <f t="shared" si="420"/>
        <v>0</v>
      </c>
    </row>
    <row r="26509" spans="6:6" ht="18" customHeight="1">
      <c r="F26509" s="129">
        <f t="shared" si="420"/>
        <v>0</v>
      </c>
    </row>
    <row r="26510" spans="6:6" ht="18" customHeight="1">
      <c r="F26510" s="129">
        <f t="shared" si="420"/>
        <v>0</v>
      </c>
    </row>
    <row r="26511" spans="6:6" ht="18" customHeight="1">
      <c r="F26511" s="129">
        <f t="shared" si="420"/>
        <v>0</v>
      </c>
    </row>
    <row r="26512" spans="6:6" ht="18" customHeight="1">
      <c r="F26512" s="129">
        <f t="shared" si="420"/>
        <v>0</v>
      </c>
    </row>
    <row r="26513" spans="6:6" ht="18" customHeight="1">
      <c r="F26513" s="129">
        <f t="shared" si="420"/>
        <v>0</v>
      </c>
    </row>
    <row r="26514" spans="6:6" ht="18" customHeight="1">
      <c r="F26514" s="129">
        <f t="shared" si="420"/>
        <v>0</v>
      </c>
    </row>
    <row r="26515" spans="6:6" ht="18" customHeight="1">
      <c r="F26515" s="129">
        <f t="shared" si="420"/>
        <v>0</v>
      </c>
    </row>
    <row r="26516" spans="6:6" ht="18" customHeight="1">
      <c r="F26516" s="129">
        <f t="shared" si="420"/>
        <v>0</v>
      </c>
    </row>
    <row r="26517" spans="6:6" ht="18" customHeight="1">
      <c r="F26517" s="129">
        <f t="shared" si="420"/>
        <v>0</v>
      </c>
    </row>
    <row r="26518" spans="6:6" ht="18" customHeight="1">
      <c r="F26518" s="129">
        <f t="shared" si="420"/>
        <v>0</v>
      </c>
    </row>
    <row r="26519" spans="6:6" ht="18" customHeight="1">
      <c r="F26519" s="129">
        <f t="shared" si="420"/>
        <v>0</v>
      </c>
    </row>
    <row r="26520" spans="6:6" ht="18" customHeight="1">
      <c r="F26520" s="129">
        <f t="shared" si="420"/>
        <v>0</v>
      </c>
    </row>
    <row r="26521" spans="6:6" ht="18" customHeight="1">
      <c r="F26521" s="129">
        <f t="shared" si="420"/>
        <v>0</v>
      </c>
    </row>
    <row r="26522" spans="6:6" ht="18" customHeight="1">
      <c r="F26522" s="129">
        <f t="shared" si="420"/>
        <v>0</v>
      </c>
    </row>
    <row r="26523" spans="6:6" ht="18" customHeight="1">
      <c r="F26523" s="129">
        <f t="shared" si="420"/>
        <v>0</v>
      </c>
    </row>
    <row r="26524" spans="6:6" ht="18" customHeight="1">
      <c r="F26524" s="129">
        <f t="shared" si="420"/>
        <v>0</v>
      </c>
    </row>
    <row r="26525" spans="6:6" ht="18" customHeight="1">
      <c r="F26525" s="129">
        <f t="shared" si="420"/>
        <v>0</v>
      </c>
    </row>
    <row r="26526" spans="6:6" ht="18" customHeight="1">
      <c r="F26526" s="129">
        <f t="shared" si="420"/>
        <v>0</v>
      </c>
    </row>
    <row r="26527" spans="6:6" ht="18" customHeight="1">
      <c r="F26527" s="129">
        <f t="shared" si="420"/>
        <v>0</v>
      </c>
    </row>
    <row r="26528" spans="6:6" ht="18" customHeight="1">
      <c r="F26528" s="129">
        <f t="shared" si="420"/>
        <v>0</v>
      </c>
    </row>
    <row r="26529" spans="6:6" ht="18" customHeight="1">
      <c r="F26529" s="129">
        <f t="shared" si="420"/>
        <v>0</v>
      </c>
    </row>
    <row r="26530" spans="6:6" ht="18" customHeight="1">
      <c r="F26530" s="129">
        <f t="shared" si="420"/>
        <v>0</v>
      </c>
    </row>
    <row r="26531" spans="6:6" ht="18" customHeight="1">
      <c r="F26531" s="129">
        <f t="shared" si="420"/>
        <v>0</v>
      </c>
    </row>
    <row r="26532" spans="6:6" ht="18" customHeight="1">
      <c r="F26532" s="129">
        <f t="shared" si="420"/>
        <v>0</v>
      </c>
    </row>
    <row r="26533" spans="6:6" ht="18" customHeight="1">
      <c r="F26533" s="129">
        <f t="shared" si="420"/>
        <v>0</v>
      </c>
    </row>
    <row r="26534" spans="6:6" ht="18" customHeight="1">
      <c r="F26534" s="129">
        <f t="shared" si="420"/>
        <v>0</v>
      </c>
    </row>
    <row r="26535" spans="6:6" ht="18" customHeight="1">
      <c r="F26535" s="129">
        <f t="shared" si="420"/>
        <v>0</v>
      </c>
    </row>
    <row r="26536" spans="6:6" ht="18" customHeight="1">
      <c r="F26536" s="129">
        <f t="shared" si="420"/>
        <v>0</v>
      </c>
    </row>
    <row r="26537" spans="6:6" ht="18" customHeight="1">
      <c r="F26537" s="129">
        <f t="shared" si="420"/>
        <v>0</v>
      </c>
    </row>
    <row r="26538" spans="6:6" ht="18" customHeight="1">
      <c r="F26538" s="129">
        <f t="shared" si="420"/>
        <v>0</v>
      </c>
    </row>
    <row r="26539" spans="6:6" ht="18" customHeight="1">
      <c r="F26539" s="129">
        <f t="shared" si="420"/>
        <v>0</v>
      </c>
    </row>
    <row r="26540" spans="6:6" ht="18" customHeight="1">
      <c r="F26540" s="129">
        <f t="shared" si="420"/>
        <v>0</v>
      </c>
    </row>
    <row r="26541" spans="6:6" ht="18" customHeight="1">
      <c r="F26541" s="129">
        <f t="shared" si="420"/>
        <v>0</v>
      </c>
    </row>
    <row r="26542" spans="6:6" ht="18" customHeight="1">
      <c r="F26542" s="129">
        <f t="shared" si="420"/>
        <v>0</v>
      </c>
    </row>
    <row r="26543" spans="6:6" ht="18" customHeight="1">
      <c r="F26543" s="129">
        <f t="shared" si="420"/>
        <v>0</v>
      </c>
    </row>
    <row r="26544" spans="6:6" ht="18" customHeight="1">
      <c r="F26544" s="129">
        <f t="shared" si="420"/>
        <v>0</v>
      </c>
    </row>
    <row r="26545" spans="6:6" ht="18" customHeight="1">
      <c r="F26545" s="129">
        <f t="shared" si="420"/>
        <v>0</v>
      </c>
    </row>
    <row r="26546" spans="6:6" ht="18" customHeight="1">
      <c r="F26546" s="129">
        <f t="shared" ref="F26546:F26609" si="421">E26546*D26546</f>
        <v>0</v>
      </c>
    </row>
    <row r="26547" spans="6:6" ht="18" customHeight="1">
      <c r="F26547" s="129">
        <f t="shared" si="421"/>
        <v>0</v>
      </c>
    </row>
    <row r="26548" spans="6:6" ht="18" customHeight="1">
      <c r="F26548" s="129">
        <f t="shared" si="421"/>
        <v>0</v>
      </c>
    </row>
    <row r="26549" spans="6:6" ht="18" customHeight="1">
      <c r="F26549" s="129">
        <f t="shared" si="421"/>
        <v>0</v>
      </c>
    </row>
    <row r="26550" spans="6:6" ht="18" customHeight="1">
      <c r="F26550" s="129">
        <f t="shared" si="421"/>
        <v>0</v>
      </c>
    </row>
    <row r="26551" spans="6:6" ht="18" customHeight="1">
      <c r="F26551" s="129">
        <f t="shared" si="421"/>
        <v>0</v>
      </c>
    </row>
    <row r="26552" spans="6:6" ht="18" customHeight="1">
      <c r="F26552" s="129">
        <f t="shared" si="421"/>
        <v>0</v>
      </c>
    </row>
    <row r="26553" spans="6:6" ht="18" customHeight="1">
      <c r="F26553" s="129">
        <f t="shared" si="421"/>
        <v>0</v>
      </c>
    </row>
    <row r="26554" spans="6:6" ht="18" customHeight="1">
      <c r="F26554" s="129">
        <f t="shared" si="421"/>
        <v>0</v>
      </c>
    </row>
    <row r="26555" spans="6:6" ht="18" customHeight="1">
      <c r="F26555" s="129">
        <f t="shared" si="421"/>
        <v>0</v>
      </c>
    </row>
    <row r="26556" spans="6:6" ht="18" customHeight="1">
      <c r="F26556" s="129">
        <f t="shared" si="421"/>
        <v>0</v>
      </c>
    </row>
    <row r="26557" spans="6:6" ht="18" customHeight="1">
      <c r="F26557" s="129">
        <f t="shared" si="421"/>
        <v>0</v>
      </c>
    </row>
    <row r="26558" spans="6:6" ht="18" customHeight="1">
      <c r="F26558" s="129">
        <f t="shared" si="421"/>
        <v>0</v>
      </c>
    </row>
    <row r="26559" spans="6:6" ht="18" customHeight="1">
      <c r="F26559" s="129">
        <f t="shared" si="421"/>
        <v>0</v>
      </c>
    </row>
    <row r="26560" spans="6:6" ht="18" customHeight="1">
      <c r="F26560" s="129">
        <f t="shared" si="421"/>
        <v>0</v>
      </c>
    </row>
    <row r="26561" spans="6:6" ht="18" customHeight="1">
      <c r="F26561" s="129">
        <f t="shared" si="421"/>
        <v>0</v>
      </c>
    </row>
    <row r="26562" spans="6:6" ht="18" customHeight="1">
      <c r="F26562" s="129">
        <f t="shared" si="421"/>
        <v>0</v>
      </c>
    </row>
    <row r="26563" spans="6:6" ht="18" customHeight="1">
      <c r="F26563" s="129">
        <f t="shared" si="421"/>
        <v>0</v>
      </c>
    </row>
    <row r="26564" spans="6:6" ht="18" customHeight="1">
      <c r="F26564" s="129">
        <f t="shared" si="421"/>
        <v>0</v>
      </c>
    </row>
    <row r="26565" spans="6:6" ht="18" customHeight="1">
      <c r="F26565" s="129">
        <f t="shared" si="421"/>
        <v>0</v>
      </c>
    </row>
    <row r="26566" spans="6:6" ht="18" customHeight="1">
      <c r="F26566" s="129">
        <f t="shared" si="421"/>
        <v>0</v>
      </c>
    </row>
    <row r="26567" spans="6:6" ht="18" customHeight="1">
      <c r="F26567" s="129">
        <f t="shared" si="421"/>
        <v>0</v>
      </c>
    </row>
    <row r="26568" spans="6:6" ht="18" customHeight="1">
      <c r="F26568" s="129">
        <f t="shared" si="421"/>
        <v>0</v>
      </c>
    </row>
    <row r="26569" spans="6:6" ht="18" customHeight="1">
      <c r="F26569" s="129">
        <f t="shared" si="421"/>
        <v>0</v>
      </c>
    </row>
    <row r="26570" spans="6:6" ht="18" customHeight="1">
      <c r="F26570" s="129">
        <f t="shared" si="421"/>
        <v>0</v>
      </c>
    </row>
    <row r="26571" spans="6:6" ht="18" customHeight="1">
      <c r="F26571" s="129">
        <f t="shared" si="421"/>
        <v>0</v>
      </c>
    </row>
    <row r="26572" spans="6:6" ht="18" customHeight="1">
      <c r="F26572" s="129">
        <f t="shared" si="421"/>
        <v>0</v>
      </c>
    </row>
    <row r="26573" spans="6:6" ht="18" customHeight="1">
      <c r="F26573" s="129">
        <f t="shared" si="421"/>
        <v>0</v>
      </c>
    </row>
    <row r="26574" spans="6:6" ht="18" customHeight="1">
      <c r="F26574" s="129">
        <f t="shared" si="421"/>
        <v>0</v>
      </c>
    </row>
    <row r="26575" spans="6:6" ht="18" customHeight="1">
      <c r="F26575" s="129">
        <f t="shared" si="421"/>
        <v>0</v>
      </c>
    </row>
    <row r="26576" spans="6:6" ht="18" customHeight="1">
      <c r="F26576" s="129">
        <f t="shared" si="421"/>
        <v>0</v>
      </c>
    </row>
    <row r="26577" spans="6:6" ht="18" customHeight="1">
      <c r="F26577" s="129">
        <f t="shared" si="421"/>
        <v>0</v>
      </c>
    </row>
    <row r="26578" spans="6:6" ht="18" customHeight="1">
      <c r="F26578" s="129">
        <f t="shared" si="421"/>
        <v>0</v>
      </c>
    </row>
    <row r="26579" spans="6:6" ht="18" customHeight="1">
      <c r="F26579" s="129">
        <f t="shared" si="421"/>
        <v>0</v>
      </c>
    </row>
    <row r="26580" spans="6:6" ht="18" customHeight="1">
      <c r="F26580" s="129">
        <f t="shared" si="421"/>
        <v>0</v>
      </c>
    </row>
    <row r="26581" spans="6:6" ht="18" customHeight="1">
      <c r="F26581" s="129">
        <f t="shared" si="421"/>
        <v>0</v>
      </c>
    </row>
    <row r="26582" spans="6:6" ht="18" customHeight="1">
      <c r="F26582" s="129">
        <f t="shared" si="421"/>
        <v>0</v>
      </c>
    </row>
    <row r="26583" spans="6:6" ht="18" customHeight="1">
      <c r="F26583" s="129">
        <f t="shared" si="421"/>
        <v>0</v>
      </c>
    </row>
    <row r="26584" spans="6:6" ht="18" customHeight="1">
      <c r="F26584" s="129">
        <f t="shared" si="421"/>
        <v>0</v>
      </c>
    </row>
    <row r="26585" spans="6:6" ht="18" customHeight="1">
      <c r="F26585" s="129">
        <f t="shared" si="421"/>
        <v>0</v>
      </c>
    </row>
    <row r="26586" spans="6:6" ht="18" customHeight="1">
      <c r="F26586" s="129">
        <f t="shared" si="421"/>
        <v>0</v>
      </c>
    </row>
    <row r="26587" spans="6:6" ht="18" customHeight="1">
      <c r="F26587" s="129">
        <f t="shared" si="421"/>
        <v>0</v>
      </c>
    </row>
    <row r="26588" spans="6:6" ht="18" customHeight="1">
      <c r="F26588" s="129">
        <f t="shared" si="421"/>
        <v>0</v>
      </c>
    </row>
    <row r="26589" spans="6:6" ht="18" customHeight="1">
      <c r="F26589" s="129">
        <f t="shared" si="421"/>
        <v>0</v>
      </c>
    </row>
    <row r="26590" spans="6:6" ht="18" customHeight="1">
      <c r="F26590" s="129">
        <f t="shared" si="421"/>
        <v>0</v>
      </c>
    </row>
    <row r="26591" spans="6:6" ht="18" customHeight="1">
      <c r="F26591" s="129">
        <f t="shared" si="421"/>
        <v>0</v>
      </c>
    </row>
    <row r="26592" spans="6:6" ht="18" customHeight="1">
      <c r="F26592" s="129">
        <f t="shared" si="421"/>
        <v>0</v>
      </c>
    </row>
    <row r="26593" spans="6:6" ht="18" customHeight="1">
      <c r="F26593" s="129">
        <f t="shared" si="421"/>
        <v>0</v>
      </c>
    </row>
    <row r="26594" spans="6:6" ht="18" customHeight="1">
      <c r="F26594" s="129">
        <f t="shared" si="421"/>
        <v>0</v>
      </c>
    </row>
    <row r="26595" spans="6:6" ht="18" customHeight="1">
      <c r="F26595" s="129">
        <f t="shared" si="421"/>
        <v>0</v>
      </c>
    </row>
    <row r="26596" spans="6:6" ht="18" customHeight="1">
      <c r="F26596" s="129">
        <f t="shared" si="421"/>
        <v>0</v>
      </c>
    </row>
    <row r="26597" spans="6:6" ht="18" customHeight="1">
      <c r="F26597" s="129">
        <f t="shared" si="421"/>
        <v>0</v>
      </c>
    </row>
    <row r="26598" spans="6:6" ht="18" customHeight="1">
      <c r="F26598" s="129">
        <f t="shared" si="421"/>
        <v>0</v>
      </c>
    </row>
    <row r="26599" spans="6:6" ht="18" customHeight="1">
      <c r="F26599" s="129">
        <f t="shared" si="421"/>
        <v>0</v>
      </c>
    </row>
    <row r="26600" spans="6:6" ht="18" customHeight="1">
      <c r="F26600" s="129">
        <f t="shared" si="421"/>
        <v>0</v>
      </c>
    </row>
    <row r="26601" spans="6:6" ht="18" customHeight="1">
      <c r="F26601" s="129">
        <f t="shared" si="421"/>
        <v>0</v>
      </c>
    </row>
    <row r="26602" spans="6:6" ht="18" customHeight="1">
      <c r="F26602" s="129">
        <f t="shared" si="421"/>
        <v>0</v>
      </c>
    </row>
    <row r="26603" spans="6:6" ht="18" customHeight="1">
      <c r="F26603" s="129">
        <f t="shared" si="421"/>
        <v>0</v>
      </c>
    </row>
    <row r="26604" spans="6:6" ht="18" customHeight="1">
      <c r="F26604" s="129">
        <f t="shared" si="421"/>
        <v>0</v>
      </c>
    </row>
    <row r="26605" spans="6:6" ht="18" customHeight="1">
      <c r="F26605" s="129">
        <f t="shared" si="421"/>
        <v>0</v>
      </c>
    </row>
    <row r="26606" spans="6:6" ht="18" customHeight="1">
      <c r="F26606" s="129">
        <f t="shared" si="421"/>
        <v>0</v>
      </c>
    </row>
    <row r="26607" spans="6:6" ht="18" customHeight="1">
      <c r="F26607" s="129">
        <f t="shared" si="421"/>
        <v>0</v>
      </c>
    </row>
    <row r="26608" spans="6:6" ht="18" customHeight="1">
      <c r="F26608" s="129">
        <f t="shared" si="421"/>
        <v>0</v>
      </c>
    </row>
    <row r="26609" spans="6:6" ht="18" customHeight="1">
      <c r="F26609" s="129">
        <f t="shared" si="421"/>
        <v>0</v>
      </c>
    </row>
    <row r="26610" spans="6:6" ht="18" customHeight="1">
      <c r="F26610" s="129">
        <f t="shared" ref="F26610:F26673" si="422">E26610*D26610</f>
        <v>0</v>
      </c>
    </row>
    <row r="26611" spans="6:6" ht="18" customHeight="1">
      <c r="F26611" s="129">
        <f t="shared" si="422"/>
        <v>0</v>
      </c>
    </row>
    <row r="26612" spans="6:6" ht="18" customHeight="1">
      <c r="F26612" s="129">
        <f t="shared" si="422"/>
        <v>0</v>
      </c>
    </row>
    <row r="26613" spans="6:6" ht="18" customHeight="1">
      <c r="F26613" s="129">
        <f t="shared" si="422"/>
        <v>0</v>
      </c>
    </row>
    <row r="26614" spans="6:6" ht="18" customHeight="1">
      <c r="F26614" s="129">
        <f t="shared" si="422"/>
        <v>0</v>
      </c>
    </row>
    <row r="26615" spans="6:6" ht="18" customHeight="1">
      <c r="F26615" s="129">
        <f t="shared" si="422"/>
        <v>0</v>
      </c>
    </row>
    <row r="26616" spans="6:6" ht="18" customHeight="1">
      <c r="F26616" s="129">
        <f t="shared" si="422"/>
        <v>0</v>
      </c>
    </row>
    <row r="26617" spans="6:6" ht="18" customHeight="1">
      <c r="F26617" s="129">
        <f t="shared" si="422"/>
        <v>0</v>
      </c>
    </row>
    <row r="26618" spans="6:6" ht="18" customHeight="1">
      <c r="F26618" s="129">
        <f t="shared" si="422"/>
        <v>0</v>
      </c>
    </row>
    <row r="26619" spans="6:6" ht="18" customHeight="1">
      <c r="F26619" s="129">
        <f t="shared" si="422"/>
        <v>0</v>
      </c>
    </row>
    <row r="26620" spans="6:6" ht="18" customHeight="1">
      <c r="F26620" s="129">
        <f t="shared" si="422"/>
        <v>0</v>
      </c>
    </row>
    <row r="26621" spans="6:6" ht="18" customHeight="1">
      <c r="F26621" s="129">
        <f t="shared" si="422"/>
        <v>0</v>
      </c>
    </row>
    <row r="26622" spans="6:6" ht="18" customHeight="1">
      <c r="F26622" s="129">
        <f t="shared" si="422"/>
        <v>0</v>
      </c>
    </row>
    <row r="26623" spans="6:6" ht="18" customHeight="1">
      <c r="F26623" s="129">
        <f t="shared" si="422"/>
        <v>0</v>
      </c>
    </row>
    <row r="26624" spans="6:6" ht="18" customHeight="1">
      <c r="F26624" s="129">
        <f t="shared" si="422"/>
        <v>0</v>
      </c>
    </row>
    <row r="26625" spans="6:6" ht="18" customHeight="1">
      <c r="F26625" s="129">
        <f t="shared" si="422"/>
        <v>0</v>
      </c>
    </row>
    <row r="26626" spans="6:6" ht="18" customHeight="1">
      <c r="F26626" s="129">
        <f t="shared" si="422"/>
        <v>0</v>
      </c>
    </row>
    <row r="26627" spans="6:6" ht="18" customHeight="1">
      <c r="F26627" s="129">
        <f t="shared" si="422"/>
        <v>0</v>
      </c>
    </row>
    <row r="26628" spans="6:6" ht="18" customHeight="1">
      <c r="F26628" s="129">
        <f t="shared" si="422"/>
        <v>0</v>
      </c>
    </row>
    <row r="26629" spans="6:6" ht="18" customHeight="1">
      <c r="F26629" s="129">
        <f t="shared" si="422"/>
        <v>0</v>
      </c>
    </row>
    <row r="26630" spans="6:6" ht="18" customHeight="1">
      <c r="F26630" s="129">
        <f t="shared" si="422"/>
        <v>0</v>
      </c>
    </row>
    <row r="26631" spans="6:6" ht="18" customHeight="1">
      <c r="F26631" s="129">
        <f t="shared" si="422"/>
        <v>0</v>
      </c>
    </row>
    <row r="26632" spans="6:6" ht="18" customHeight="1">
      <c r="F26632" s="129">
        <f t="shared" si="422"/>
        <v>0</v>
      </c>
    </row>
    <row r="26633" spans="6:6" ht="18" customHeight="1">
      <c r="F26633" s="129">
        <f t="shared" si="422"/>
        <v>0</v>
      </c>
    </row>
    <row r="26634" spans="6:6" ht="18" customHeight="1">
      <c r="F26634" s="129">
        <f t="shared" si="422"/>
        <v>0</v>
      </c>
    </row>
    <row r="26635" spans="6:6" ht="18" customHeight="1">
      <c r="F26635" s="129">
        <f t="shared" si="422"/>
        <v>0</v>
      </c>
    </row>
    <row r="26636" spans="6:6" ht="18" customHeight="1">
      <c r="F26636" s="129">
        <f t="shared" si="422"/>
        <v>0</v>
      </c>
    </row>
    <row r="26637" spans="6:6" ht="18" customHeight="1">
      <c r="F26637" s="129">
        <f t="shared" si="422"/>
        <v>0</v>
      </c>
    </row>
    <row r="26638" spans="6:6" ht="18" customHeight="1">
      <c r="F26638" s="129">
        <f t="shared" si="422"/>
        <v>0</v>
      </c>
    </row>
    <row r="26639" spans="6:6" ht="18" customHeight="1">
      <c r="F26639" s="129">
        <f t="shared" si="422"/>
        <v>0</v>
      </c>
    </row>
    <row r="26640" spans="6:6" ht="18" customHeight="1">
      <c r="F26640" s="129">
        <f t="shared" si="422"/>
        <v>0</v>
      </c>
    </row>
    <row r="26641" spans="6:6" ht="18" customHeight="1">
      <c r="F26641" s="129">
        <f t="shared" si="422"/>
        <v>0</v>
      </c>
    </row>
    <row r="26642" spans="6:6" ht="18" customHeight="1">
      <c r="F26642" s="129">
        <f t="shared" si="422"/>
        <v>0</v>
      </c>
    </row>
    <row r="26643" spans="6:6" ht="18" customHeight="1">
      <c r="F26643" s="129">
        <f t="shared" si="422"/>
        <v>0</v>
      </c>
    </row>
    <row r="26644" spans="6:6" ht="18" customHeight="1">
      <c r="F26644" s="129">
        <f t="shared" si="422"/>
        <v>0</v>
      </c>
    </row>
    <row r="26645" spans="6:6" ht="18" customHeight="1">
      <c r="F26645" s="129">
        <f t="shared" si="422"/>
        <v>0</v>
      </c>
    </row>
    <row r="26646" spans="6:6" ht="18" customHeight="1">
      <c r="F26646" s="129">
        <f t="shared" si="422"/>
        <v>0</v>
      </c>
    </row>
    <row r="26647" spans="6:6" ht="18" customHeight="1">
      <c r="F26647" s="129">
        <f t="shared" si="422"/>
        <v>0</v>
      </c>
    </row>
    <row r="26648" spans="6:6" ht="18" customHeight="1">
      <c r="F26648" s="129">
        <f t="shared" si="422"/>
        <v>0</v>
      </c>
    </row>
    <row r="26649" spans="6:6" ht="18" customHeight="1">
      <c r="F26649" s="129">
        <f t="shared" si="422"/>
        <v>0</v>
      </c>
    </row>
    <row r="26650" spans="6:6" ht="18" customHeight="1">
      <c r="F26650" s="129">
        <f t="shared" si="422"/>
        <v>0</v>
      </c>
    </row>
    <row r="26651" spans="6:6" ht="18" customHeight="1">
      <c r="F26651" s="129">
        <f t="shared" si="422"/>
        <v>0</v>
      </c>
    </row>
    <row r="26652" spans="6:6" ht="18" customHeight="1">
      <c r="F26652" s="129">
        <f t="shared" si="422"/>
        <v>0</v>
      </c>
    </row>
    <row r="26653" spans="6:6" ht="18" customHeight="1">
      <c r="F26653" s="129">
        <f t="shared" si="422"/>
        <v>0</v>
      </c>
    </row>
    <row r="26654" spans="6:6" ht="18" customHeight="1">
      <c r="F26654" s="129">
        <f t="shared" si="422"/>
        <v>0</v>
      </c>
    </row>
    <row r="26655" spans="6:6" ht="18" customHeight="1">
      <c r="F26655" s="129">
        <f t="shared" si="422"/>
        <v>0</v>
      </c>
    </row>
    <row r="26656" spans="6:6" ht="18" customHeight="1">
      <c r="F26656" s="129">
        <f t="shared" si="422"/>
        <v>0</v>
      </c>
    </row>
    <row r="26657" spans="6:6" ht="18" customHeight="1">
      <c r="F26657" s="129">
        <f t="shared" si="422"/>
        <v>0</v>
      </c>
    </row>
    <row r="26658" spans="6:6" ht="18" customHeight="1">
      <c r="F26658" s="129">
        <f t="shared" si="422"/>
        <v>0</v>
      </c>
    </row>
    <row r="26659" spans="6:6" ht="18" customHeight="1">
      <c r="F26659" s="129">
        <f t="shared" si="422"/>
        <v>0</v>
      </c>
    </row>
    <row r="26660" spans="6:6" ht="18" customHeight="1">
      <c r="F26660" s="129">
        <f t="shared" si="422"/>
        <v>0</v>
      </c>
    </row>
    <row r="26661" spans="6:6" ht="18" customHeight="1">
      <c r="F26661" s="129">
        <f t="shared" si="422"/>
        <v>0</v>
      </c>
    </row>
    <row r="26662" spans="6:6" ht="18" customHeight="1">
      <c r="F26662" s="129">
        <f t="shared" si="422"/>
        <v>0</v>
      </c>
    </row>
    <row r="26663" spans="6:6" ht="18" customHeight="1">
      <c r="F26663" s="129">
        <f t="shared" si="422"/>
        <v>0</v>
      </c>
    </row>
    <row r="26664" spans="6:6" ht="18" customHeight="1">
      <c r="F26664" s="129">
        <f t="shared" si="422"/>
        <v>0</v>
      </c>
    </row>
    <row r="26665" spans="6:6" ht="18" customHeight="1">
      <c r="F26665" s="129">
        <f t="shared" si="422"/>
        <v>0</v>
      </c>
    </row>
    <row r="26666" spans="6:6" ht="18" customHeight="1">
      <c r="F26666" s="129">
        <f t="shared" si="422"/>
        <v>0</v>
      </c>
    </row>
    <row r="26667" spans="6:6" ht="18" customHeight="1">
      <c r="F26667" s="129">
        <f t="shared" si="422"/>
        <v>0</v>
      </c>
    </row>
    <row r="26668" spans="6:6" ht="18" customHeight="1">
      <c r="F26668" s="129">
        <f t="shared" si="422"/>
        <v>0</v>
      </c>
    </row>
    <row r="26669" spans="6:6" ht="18" customHeight="1">
      <c r="F26669" s="129">
        <f t="shared" si="422"/>
        <v>0</v>
      </c>
    </row>
    <row r="26670" spans="6:6" ht="18" customHeight="1">
      <c r="F26670" s="129">
        <f t="shared" si="422"/>
        <v>0</v>
      </c>
    </row>
    <row r="26671" spans="6:6" ht="18" customHeight="1">
      <c r="F26671" s="129">
        <f t="shared" si="422"/>
        <v>0</v>
      </c>
    </row>
    <row r="26672" spans="6:6" ht="18" customHeight="1">
      <c r="F26672" s="129">
        <f t="shared" si="422"/>
        <v>0</v>
      </c>
    </row>
    <row r="26673" spans="6:6" ht="18" customHeight="1">
      <c r="F26673" s="129">
        <f t="shared" si="422"/>
        <v>0</v>
      </c>
    </row>
    <row r="26674" spans="6:6" ht="18" customHeight="1">
      <c r="F26674" s="129">
        <f t="shared" ref="F26674:F26737" si="423">E26674*D26674</f>
        <v>0</v>
      </c>
    </row>
    <row r="26675" spans="6:6" ht="18" customHeight="1">
      <c r="F26675" s="129">
        <f t="shared" si="423"/>
        <v>0</v>
      </c>
    </row>
    <row r="26676" spans="6:6" ht="18" customHeight="1">
      <c r="F26676" s="129">
        <f t="shared" si="423"/>
        <v>0</v>
      </c>
    </row>
    <row r="26677" spans="6:6" ht="18" customHeight="1">
      <c r="F26677" s="129">
        <f t="shared" si="423"/>
        <v>0</v>
      </c>
    </row>
    <row r="26678" spans="6:6" ht="18" customHeight="1">
      <c r="F26678" s="129">
        <f t="shared" si="423"/>
        <v>0</v>
      </c>
    </row>
    <row r="26679" spans="6:6" ht="18" customHeight="1">
      <c r="F26679" s="129">
        <f t="shared" si="423"/>
        <v>0</v>
      </c>
    </row>
    <row r="26680" spans="6:6" ht="18" customHeight="1">
      <c r="F26680" s="129">
        <f t="shared" si="423"/>
        <v>0</v>
      </c>
    </row>
    <row r="26681" spans="6:6" ht="18" customHeight="1">
      <c r="F26681" s="129">
        <f t="shared" si="423"/>
        <v>0</v>
      </c>
    </row>
    <row r="26682" spans="6:6" ht="18" customHeight="1">
      <c r="F26682" s="129">
        <f t="shared" si="423"/>
        <v>0</v>
      </c>
    </row>
    <row r="26683" spans="6:6" ht="18" customHeight="1">
      <c r="F26683" s="129">
        <f t="shared" si="423"/>
        <v>0</v>
      </c>
    </row>
    <row r="26684" spans="6:6" ht="18" customHeight="1">
      <c r="F26684" s="129">
        <f t="shared" si="423"/>
        <v>0</v>
      </c>
    </row>
    <row r="26685" spans="6:6" ht="18" customHeight="1">
      <c r="F26685" s="129">
        <f t="shared" si="423"/>
        <v>0</v>
      </c>
    </row>
    <row r="26686" spans="6:6" ht="18" customHeight="1">
      <c r="F26686" s="129">
        <f t="shared" si="423"/>
        <v>0</v>
      </c>
    </row>
    <row r="26687" spans="6:6" ht="18" customHeight="1">
      <c r="F26687" s="129">
        <f t="shared" si="423"/>
        <v>0</v>
      </c>
    </row>
    <row r="26688" spans="6:6" ht="18" customHeight="1">
      <c r="F26688" s="129">
        <f t="shared" si="423"/>
        <v>0</v>
      </c>
    </row>
    <row r="26689" spans="6:6" ht="18" customHeight="1">
      <c r="F26689" s="129">
        <f t="shared" si="423"/>
        <v>0</v>
      </c>
    </row>
    <row r="26690" spans="6:6" ht="18" customHeight="1">
      <c r="F26690" s="129">
        <f t="shared" si="423"/>
        <v>0</v>
      </c>
    </row>
    <row r="26691" spans="6:6" ht="18" customHeight="1">
      <c r="F26691" s="129">
        <f t="shared" si="423"/>
        <v>0</v>
      </c>
    </row>
    <row r="26692" spans="6:6" ht="18" customHeight="1">
      <c r="F26692" s="129">
        <f t="shared" si="423"/>
        <v>0</v>
      </c>
    </row>
    <row r="26693" spans="6:6" ht="18" customHeight="1">
      <c r="F26693" s="129">
        <f t="shared" si="423"/>
        <v>0</v>
      </c>
    </row>
    <row r="26694" spans="6:6" ht="18" customHeight="1">
      <c r="F26694" s="129">
        <f t="shared" si="423"/>
        <v>0</v>
      </c>
    </row>
    <row r="26695" spans="6:6" ht="18" customHeight="1">
      <c r="F26695" s="129">
        <f t="shared" si="423"/>
        <v>0</v>
      </c>
    </row>
    <row r="26696" spans="6:6" ht="18" customHeight="1">
      <c r="F26696" s="129">
        <f t="shared" si="423"/>
        <v>0</v>
      </c>
    </row>
    <row r="26697" spans="6:6" ht="18" customHeight="1">
      <c r="F26697" s="129">
        <f t="shared" si="423"/>
        <v>0</v>
      </c>
    </row>
    <row r="26698" spans="6:6" ht="18" customHeight="1">
      <c r="F26698" s="129">
        <f t="shared" si="423"/>
        <v>0</v>
      </c>
    </row>
    <row r="26699" spans="6:6" ht="18" customHeight="1">
      <c r="F26699" s="129">
        <f t="shared" si="423"/>
        <v>0</v>
      </c>
    </row>
    <row r="26700" spans="6:6" ht="18" customHeight="1">
      <c r="F26700" s="129">
        <f t="shared" si="423"/>
        <v>0</v>
      </c>
    </row>
    <row r="26701" spans="6:6" ht="18" customHeight="1">
      <c r="F26701" s="129">
        <f t="shared" si="423"/>
        <v>0</v>
      </c>
    </row>
    <row r="26702" spans="6:6" ht="18" customHeight="1">
      <c r="F26702" s="129">
        <f t="shared" si="423"/>
        <v>0</v>
      </c>
    </row>
    <row r="26703" spans="6:6" ht="18" customHeight="1">
      <c r="F26703" s="129">
        <f t="shared" si="423"/>
        <v>0</v>
      </c>
    </row>
    <row r="26704" spans="6:6" ht="18" customHeight="1">
      <c r="F26704" s="129">
        <f t="shared" si="423"/>
        <v>0</v>
      </c>
    </row>
    <row r="26705" spans="6:6" ht="18" customHeight="1">
      <c r="F26705" s="129">
        <f t="shared" si="423"/>
        <v>0</v>
      </c>
    </row>
    <row r="26706" spans="6:6" ht="18" customHeight="1">
      <c r="F26706" s="129">
        <f t="shared" si="423"/>
        <v>0</v>
      </c>
    </row>
    <row r="26707" spans="6:6" ht="18" customHeight="1">
      <c r="F26707" s="129">
        <f t="shared" si="423"/>
        <v>0</v>
      </c>
    </row>
    <row r="26708" spans="6:6" ht="18" customHeight="1">
      <c r="F26708" s="129">
        <f t="shared" si="423"/>
        <v>0</v>
      </c>
    </row>
    <row r="26709" spans="6:6" ht="18" customHeight="1">
      <c r="F26709" s="129">
        <f t="shared" si="423"/>
        <v>0</v>
      </c>
    </row>
    <row r="26710" spans="6:6" ht="18" customHeight="1">
      <c r="F26710" s="129">
        <f t="shared" si="423"/>
        <v>0</v>
      </c>
    </row>
    <row r="26711" spans="6:6" ht="18" customHeight="1">
      <c r="F26711" s="129">
        <f t="shared" si="423"/>
        <v>0</v>
      </c>
    </row>
    <row r="26712" spans="6:6" ht="18" customHeight="1">
      <c r="F26712" s="129">
        <f t="shared" si="423"/>
        <v>0</v>
      </c>
    </row>
    <row r="26713" spans="6:6" ht="18" customHeight="1">
      <c r="F26713" s="129">
        <f t="shared" si="423"/>
        <v>0</v>
      </c>
    </row>
    <row r="26714" spans="6:6" ht="18" customHeight="1">
      <c r="F26714" s="129">
        <f t="shared" si="423"/>
        <v>0</v>
      </c>
    </row>
    <row r="26715" spans="6:6" ht="18" customHeight="1">
      <c r="F26715" s="129">
        <f t="shared" si="423"/>
        <v>0</v>
      </c>
    </row>
    <row r="26716" spans="6:6" ht="18" customHeight="1">
      <c r="F26716" s="129">
        <f t="shared" si="423"/>
        <v>0</v>
      </c>
    </row>
    <row r="26717" spans="6:6" ht="18" customHeight="1">
      <c r="F26717" s="129">
        <f t="shared" si="423"/>
        <v>0</v>
      </c>
    </row>
    <row r="26718" spans="6:6" ht="18" customHeight="1">
      <c r="F26718" s="129">
        <f t="shared" si="423"/>
        <v>0</v>
      </c>
    </row>
    <row r="26719" spans="6:6" ht="18" customHeight="1">
      <c r="F26719" s="129">
        <f t="shared" si="423"/>
        <v>0</v>
      </c>
    </row>
    <row r="26720" spans="6:6" ht="18" customHeight="1">
      <c r="F26720" s="129">
        <f t="shared" si="423"/>
        <v>0</v>
      </c>
    </row>
    <row r="26721" spans="6:6" ht="18" customHeight="1">
      <c r="F26721" s="129">
        <f t="shared" si="423"/>
        <v>0</v>
      </c>
    </row>
    <row r="26722" spans="6:6" ht="18" customHeight="1">
      <c r="F26722" s="129">
        <f t="shared" si="423"/>
        <v>0</v>
      </c>
    </row>
    <row r="26723" spans="6:6" ht="18" customHeight="1">
      <c r="F26723" s="129">
        <f t="shared" si="423"/>
        <v>0</v>
      </c>
    </row>
    <row r="26724" spans="6:6" ht="18" customHeight="1">
      <c r="F26724" s="129">
        <f t="shared" si="423"/>
        <v>0</v>
      </c>
    </row>
    <row r="26725" spans="6:6" ht="18" customHeight="1">
      <c r="F26725" s="129">
        <f t="shared" si="423"/>
        <v>0</v>
      </c>
    </row>
    <row r="26726" spans="6:6" ht="18" customHeight="1">
      <c r="F26726" s="129">
        <f t="shared" si="423"/>
        <v>0</v>
      </c>
    </row>
    <row r="26727" spans="6:6" ht="18" customHeight="1">
      <c r="F26727" s="129">
        <f t="shared" si="423"/>
        <v>0</v>
      </c>
    </row>
    <row r="26728" spans="6:6" ht="18" customHeight="1">
      <c r="F26728" s="129">
        <f t="shared" si="423"/>
        <v>0</v>
      </c>
    </row>
    <row r="26729" spans="6:6" ht="18" customHeight="1">
      <c r="F26729" s="129">
        <f t="shared" si="423"/>
        <v>0</v>
      </c>
    </row>
    <row r="26730" spans="6:6" ht="18" customHeight="1">
      <c r="F26730" s="129">
        <f t="shared" si="423"/>
        <v>0</v>
      </c>
    </row>
    <row r="26731" spans="6:6" ht="18" customHeight="1">
      <c r="F26731" s="129">
        <f t="shared" si="423"/>
        <v>0</v>
      </c>
    </row>
    <row r="26732" spans="6:6" ht="18" customHeight="1">
      <c r="F26732" s="129">
        <f t="shared" si="423"/>
        <v>0</v>
      </c>
    </row>
    <row r="26733" spans="6:6" ht="18" customHeight="1">
      <c r="F26733" s="129">
        <f t="shared" si="423"/>
        <v>0</v>
      </c>
    </row>
    <row r="26734" spans="6:6" ht="18" customHeight="1">
      <c r="F26734" s="129">
        <f t="shared" si="423"/>
        <v>0</v>
      </c>
    </row>
    <row r="26735" spans="6:6" ht="18" customHeight="1">
      <c r="F26735" s="129">
        <f t="shared" si="423"/>
        <v>0</v>
      </c>
    </row>
    <row r="26736" spans="6:6" ht="18" customHeight="1">
      <c r="F26736" s="129">
        <f t="shared" si="423"/>
        <v>0</v>
      </c>
    </row>
    <row r="26737" spans="6:6" ht="18" customHeight="1">
      <c r="F26737" s="129">
        <f t="shared" si="423"/>
        <v>0</v>
      </c>
    </row>
    <row r="26738" spans="6:6" ht="18" customHeight="1">
      <c r="F26738" s="129">
        <f t="shared" ref="F26738:F26801" si="424">E26738*D26738</f>
        <v>0</v>
      </c>
    </row>
    <row r="26739" spans="6:6" ht="18" customHeight="1">
      <c r="F26739" s="129">
        <f t="shared" si="424"/>
        <v>0</v>
      </c>
    </row>
    <row r="26740" spans="6:6" ht="18" customHeight="1">
      <c r="F26740" s="129">
        <f t="shared" si="424"/>
        <v>0</v>
      </c>
    </row>
    <row r="26741" spans="6:6" ht="18" customHeight="1">
      <c r="F26741" s="129">
        <f t="shared" si="424"/>
        <v>0</v>
      </c>
    </row>
    <row r="26742" spans="6:6" ht="18" customHeight="1">
      <c r="F26742" s="129">
        <f t="shared" si="424"/>
        <v>0</v>
      </c>
    </row>
    <row r="26743" spans="6:6" ht="18" customHeight="1">
      <c r="F26743" s="129">
        <f t="shared" si="424"/>
        <v>0</v>
      </c>
    </row>
    <row r="26744" spans="6:6" ht="18" customHeight="1">
      <c r="F26744" s="129">
        <f t="shared" si="424"/>
        <v>0</v>
      </c>
    </row>
    <row r="26745" spans="6:6" ht="18" customHeight="1">
      <c r="F26745" s="129">
        <f t="shared" si="424"/>
        <v>0</v>
      </c>
    </row>
    <row r="26746" spans="6:6" ht="18" customHeight="1">
      <c r="F26746" s="129">
        <f t="shared" si="424"/>
        <v>0</v>
      </c>
    </row>
    <row r="26747" spans="6:6" ht="18" customHeight="1">
      <c r="F26747" s="129">
        <f t="shared" si="424"/>
        <v>0</v>
      </c>
    </row>
    <row r="26748" spans="6:6" ht="18" customHeight="1">
      <c r="F26748" s="129">
        <f t="shared" si="424"/>
        <v>0</v>
      </c>
    </row>
    <row r="26749" spans="6:6" ht="18" customHeight="1">
      <c r="F26749" s="129">
        <f t="shared" si="424"/>
        <v>0</v>
      </c>
    </row>
    <row r="26750" spans="6:6" ht="18" customHeight="1">
      <c r="F26750" s="129">
        <f t="shared" si="424"/>
        <v>0</v>
      </c>
    </row>
    <row r="26751" spans="6:6" ht="18" customHeight="1">
      <c r="F26751" s="129">
        <f t="shared" si="424"/>
        <v>0</v>
      </c>
    </row>
    <row r="26752" spans="6:6" ht="18" customHeight="1">
      <c r="F26752" s="129">
        <f t="shared" si="424"/>
        <v>0</v>
      </c>
    </row>
    <row r="26753" spans="6:6" ht="18" customHeight="1">
      <c r="F26753" s="129">
        <f t="shared" si="424"/>
        <v>0</v>
      </c>
    </row>
    <row r="26754" spans="6:6" ht="18" customHeight="1">
      <c r="F26754" s="129">
        <f t="shared" si="424"/>
        <v>0</v>
      </c>
    </row>
    <row r="26755" spans="6:6" ht="18" customHeight="1">
      <c r="F26755" s="129">
        <f t="shared" si="424"/>
        <v>0</v>
      </c>
    </row>
    <row r="26756" spans="6:6" ht="18" customHeight="1">
      <c r="F26756" s="129">
        <f t="shared" si="424"/>
        <v>0</v>
      </c>
    </row>
    <row r="26757" spans="6:6" ht="18" customHeight="1">
      <c r="F26757" s="129">
        <f t="shared" si="424"/>
        <v>0</v>
      </c>
    </row>
    <row r="26758" spans="6:6" ht="18" customHeight="1">
      <c r="F26758" s="129">
        <f t="shared" si="424"/>
        <v>0</v>
      </c>
    </row>
    <row r="26759" spans="6:6" ht="18" customHeight="1">
      <c r="F26759" s="129">
        <f t="shared" si="424"/>
        <v>0</v>
      </c>
    </row>
    <row r="26760" spans="6:6" ht="18" customHeight="1">
      <c r="F26760" s="129">
        <f t="shared" si="424"/>
        <v>0</v>
      </c>
    </row>
    <row r="26761" spans="6:6" ht="18" customHeight="1">
      <c r="F26761" s="129">
        <f t="shared" si="424"/>
        <v>0</v>
      </c>
    </row>
    <row r="26762" spans="6:6" ht="18" customHeight="1">
      <c r="F26762" s="129">
        <f t="shared" si="424"/>
        <v>0</v>
      </c>
    </row>
    <row r="26763" spans="6:6" ht="18" customHeight="1">
      <c r="F26763" s="129">
        <f t="shared" si="424"/>
        <v>0</v>
      </c>
    </row>
    <row r="26764" spans="6:6" ht="18" customHeight="1">
      <c r="F26764" s="129">
        <f t="shared" si="424"/>
        <v>0</v>
      </c>
    </row>
    <row r="26765" spans="6:6" ht="18" customHeight="1">
      <c r="F26765" s="129">
        <f t="shared" si="424"/>
        <v>0</v>
      </c>
    </row>
    <row r="26766" spans="6:6" ht="18" customHeight="1">
      <c r="F26766" s="129">
        <f t="shared" si="424"/>
        <v>0</v>
      </c>
    </row>
    <row r="26767" spans="6:6" ht="18" customHeight="1">
      <c r="F26767" s="129">
        <f t="shared" si="424"/>
        <v>0</v>
      </c>
    </row>
    <row r="26768" spans="6:6" ht="18" customHeight="1">
      <c r="F26768" s="129">
        <f t="shared" si="424"/>
        <v>0</v>
      </c>
    </row>
    <row r="26769" spans="6:6" ht="18" customHeight="1">
      <c r="F26769" s="129">
        <f t="shared" si="424"/>
        <v>0</v>
      </c>
    </row>
    <row r="26770" spans="6:6" ht="18" customHeight="1">
      <c r="F26770" s="129">
        <f t="shared" si="424"/>
        <v>0</v>
      </c>
    </row>
    <row r="26771" spans="6:6" ht="18" customHeight="1">
      <c r="F26771" s="129">
        <f t="shared" si="424"/>
        <v>0</v>
      </c>
    </row>
    <row r="26772" spans="6:6" ht="18" customHeight="1">
      <c r="F26772" s="129">
        <f t="shared" si="424"/>
        <v>0</v>
      </c>
    </row>
    <row r="26773" spans="6:6" ht="18" customHeight="1">
      <c r="F26773" s="129">
        <f t="shared" si="424"/>
        <v>0</v>
      </c>
    </row>
    <row r="26774" spans="6:6" ht="18" customHeight="1">
      <c r="F26774" s="129">
        <f t="shared" si="424"/>
        <v>0</v>
      </c>
    </row>
    <row r="26775" spans="6:6" ht="18" customHeight="1">
      <c r="F26775" s="129">
        <f t="shared" si="424"/>
        <v>0</v>
      </c>
    </row>
    <row r="26776" spans="6:6" ht="18" customHeight="1">
      <c r="F26776" s="129">
        <f t="shared" si="424"/>
        <v>0</v>
      </c>
    </row>
    <row r="26777" spans="6:6" ht="18" customHeight="1">
      <c r="F26777" s="129">
        <f t="shared" si="424"/>
        <v>0</v>
      </c>
    </row>
    <row r="26778" spans="6:6" ht="18" customHeight="1">
      <c r="F26778" s="129">
        <f t="shared" si="424"/>
        <v>0</v>
      </c>
    </row>
    <row r="26779" spans="6:6" ht="18" customHeight="1">
      <c r="F26779" s="129">
        <f t="shared" si="424"/>
        <v>0</v>
      </c>
    </row>
    <row r="26780" spans="6:6" ht="18" customHeight="1">
      <c r="F26780" s="129">
        <f t="shared" si="424"/>
        <v>0</v>
      </c>
    </row>
    <row r="26781" spans="6:6" ht="18" customHeight="1">
      <c r="F26781" s="129">
        <f t="shared" si="424"/>
        <v>0</v>
      </c>
    </row>
    <row r="26782" spans="6:6" ht="18" customHeight="1">
      <c r="F26782" s="129">
        <f t="shared" si="424"/>
        <v>0</v>
      </c>
    </row>
    <row r="26783" spans="6:6" ht="18" customHeight="1">
      <c r="F26783" s="129">
        <f t="shared" si="424"/>
        <v>0</v>
      </c>
    </row>
    <row r="26784" spans="6:6" ht="18" customHeight="1">
      <c r="F26784" s="129">
        <f t="shared" si="424"/>
        <v>0</v>
      </c>
    </row>
    <row r="26785" spans="6:6" ht="18" customHeight="1">
      <c r="F26785" s="129">
        <f t="shared" si="424"/>
        <v>0</v>
      </c>
    </row>
    <row r="26786" spans="6:6" ht="18" customHeight="1">
      <c r="F26786" s="129">
        <f t="shared" si="424"/>
        <v>0</v>
      </c>
    </row>
    <row r="26787" spans="6:6" ht="18" customHeight="1">
      <c r="F26787" s="129">
        <f t="shared" si="424"/>
        <v>0</v>
      </c>
    </row>
    <row r="26788" spans="6:6" ht="18" customHeight="1">
      <c r="F26788" s="129">
        <f t="shared" si="424"/>
        <v>0</v>
      </c>
    </row>
    <row r="26789" spans="6:6" ht="18" customHeight="1">
      <c r="F26789" s="129">
        <f t="shared" si="424"/>
        <v>0</v>
      </c>
    </row>
    <row r="26790" spans="6:6" ht="18" customHeight="1">
      <c r="F26790" s="129">
        <f t="shared" si="424"/>
        <v>0</v>
      </c>
    </row>
    <row r="26791" spans="6:6" ht="18" customHeight="1">
      <c r="F26791" s="129">
        <f t="shared" si="424"/>
        <v>0</v>
      </c>
    </row>
    <row r="26792" spans="6:6" ht="18" customHeight="1">
      <c r="F26792" s="129">
        <f t="shared" si="424"/>
        <v>0</v>
      </c>
    </row>
    <row r="26793" spans="6:6" ht="18" customHeight="1">
      <c r="F26793" s="129">
        <f t="shared" si="424"/>
        <v>0</v>
      </c>
    </row>
    <row r="26794" spans="6:6" ht="18" customHeight="1">
      <c r="F26794" s="129">
        <f t="shared" si="424"/>
        <v>0</v>
      </c>
    </row>
    <row r="26795" spans="6:6" ht="18" customHeight="1">
      <c r="F26795" s="129">
        <f t="shared" si="424"/>
        <v>0</v>
      </c>
    </row>
    <row r="26796" spans="6:6" ht="18" customHeight="1">
      <c r="F26796" s="129">
        <f t="shared" si="424"/>
        <v>0</v>
      </c>
    </row>
    <row r="26797" spans="6:6" ht="18" customHeight="1">
      <c r="F26797" s="129">
        <f t="shared" si="424"/>
        <v>0</v>
      </c>
    </row>
    <row r="26798" spans="6:6" ht="18" customHeight="1">
      <c r="F26798" s="129">
        <f t="shared" si="424"/>
        <v>0</v>
      </c>
    </row>
    <row r="26799" spans="6:6" ht="18" customHeight="1">
      <c r="F26799" s="129">
        <f t="shared" si="424"/>
        <v>0</v>
      </c>
    </row>
    <row r="26800" spans="6:6" ht="18" customHeight="1">
      <c r="F26800" s="129">
        <f t="shared" si="424"/>
        <v>0</v>
      </c>
    </row>
    <row r="26801" spans="6:6" ht="18" customHeight="1">
      <c r="F26801" s="129">
        <f t="shared" si="424"/>
        <v>0</v>
      </c>
    </row>
    <row r="26802" spans="6:6" ht="18" customHeight="1">
      <c r="F26802" s="129">
        <f t="shared" ref="F26802:F26865" si="425">E26802*D26802</f>
        <v>0</v>
      </c>
    </row>
    <row r="26803" spans="6:6" ht="18" customHeight="1">
      <c r="F26803" s="129">
        <f t="shared" si="425"/>
        <v>0</v>
      </c>
    </row>
    <row r="26804" spans="6:6" ht="18" customHeight="1">
      <c r="F26804" s="129">
        <f t="shared" si="425"/>
        <v>0</v>
      </c>
    </row>
    <row r="26805" spans="6:6" ht="18" customHeight="1">
      <c r="F26805" s="129">
        <f t="shared" si="425"/>
        <v>0</v>
      </c>
    </row>
    <row r="26806" spans="6:6" ht="18" customHeight="1">
      <c r="F26806" s="129">
        <f t="shared" si="425"/>
        <v>0</v>
      </c>
    </row>
    <row r="26807" spans="6:6" ht="18" customHeight="1">
      <c r="F26807" s="129">
        <f t="shared" si="425"/>
        <v>0</v>
      </c>
    </row>
    <row r="26808" spans="6:6" ht="18" customHeight="1">
      <c r="F26808" s="129">
        <f t="shared" si="425"/>
        <v>0</v>
      </c>
    </row>
    <row r="26809" spans="6:6" ht="18" customHeight="1">
      <c r="F26809" s="129">
        <f t="shared" si="425"/>
        <v>0</v>
      </c>
    </row>
    <row r="26810" spans="6:6" ht="18" customHeight="1">
      <c r="F26810" s="129">
        <f t="shared" si="425"/>
        <v>0</v>
      </c>
    </row>
    <row r="26811" spans="6:6" ht="18" customHeight="1">
      <c r="F26811" s="129">
        <f t="shared" si="425"/>
        <v>0</v>
      </c>
    </row>
    <row r="26812" spans="6:6" ht="18" customHeight="1">
      <c r="F26812" s="129">
        <f t="shared" si="425"/>
        <v>0</v>
      </c>
    </row>
    <row r="26813" spans="6:6" ht="18" customHeight="1">
      <c r="F26813" s="129">
        <f t="shared" si="425"/>
        <v>0</v>
      </c>
    </row>
    <row r="26814" spans="6:6" ht="18" customHeight="1">
      <c r="F26814" s="129">
        <f t="shared" si="425"/>
        <v>0</v>
      </c>
    </row>
    <row r="26815" spans="6:6" ht="18" customHeight="1">
      <c r="F26815" s="129">
        <f t="shared" si="425"/>
        <v>0</v>
      </c>
    </row>
    <row r="26816" spans="6:6" ht="18" customHeight="1">
      <c r="F26816" s="129">
        <f t="shared" si="425"/>
        <v>0</v>
      </c>
    </row>
    <row r="26817" spans="6:6" ht="18" customHeight="1">
      <c r="F26817" s="129">
        <f t="shared" si="425"/>
        <v>0</v>
      </c>
    </row>
    <row r="26818" spans="6:6" ht="18" customHeight="1">
      <c r="F26818" s="129">
        <f t="shared" si="425"/>
        <v>0</v>
      </c>
    </row>
    <row r="26819" spans="6:6" ht="18" customHeight="1">
      <c r="F26819" s="129">
        <f t="shared" si="425"/>
        <v>0</v>
      </c>
    </row>
    <row r="26820" spans="6:6" ht="18" customHeight="1">
      <c r="F26820" s="129">
        <f t="shared" si="425"/>
        <v>0</v>
      </c>
    </row>
    <row r="26821" spans="6:6" ht="18" customHeight="1">
      <c r="F26821" s="129">
        <f t="shared" si="425"/>
        <v>0</v>
      </c>
    </row>
    <row r="26822" spans="6:6" ht="18" customHeight="1">
      <c r="F26822" s="129">
        <f t="shared" si="425"/>
        <v>0</v>
      </c>
    </row>
    <row r="26823" spans="6:6" ht="18" customHeight="1">
      <c r="F26823" s="129">
        <f t="shared" si="425"/>
        <v>0</v>
      </c>
    </row>
    <row r="26824" spans="6:6" ht="18" customHeight="1">
      <c r="F26824" s="129">
        <f t="shared" si="425"/>
        <v>0</v>
      </c>
    </row>
    <row r="26825" spans="6:6" ht="18" customHeight="1">
      <c r="F26825" s="129">
        <f t="shared" si="425"/>
        <v>0</v>
      </c>
    </row>
    <row r="26826" spans="6:6" ht="18" customHeight="1">
      <c r="F26826" s="129">
        <f t="shared" si="425"/>
        <v>0</v>
      </c>
    </row>
    <row r="26827" spans="6:6" ht="18" customHeight="1">
      <c r="F26827" s="129">
        <f t="shared" si="425"/>
        <v>0</v>
      </c>
    </row>
    <row r="26828" spans="6:6" ht="18" customHeight="1">
      <c r="F26828" s="129">
        <f t="shared" si="425"/>
        <v>0</v>
      </c>
    </row>
    <row r="26829" spans="6:6" ht="18" customHeight="1">
      <c r="F26829" s="129">
        <f t="shared" si="425"/>
        <v>0</v>
      </c>
    </row>
    <row r="26830" spans="6:6" ht="18" customHeight="1">
      <c r="F26830" s="129">
        <f t="shared" si="425"/>
        <v>0</v>
      </c>
    </row>
    <row r="26831" spans="6:6" ht="18" customHeight="1">
      <c r="F26831" s="129">
        <f t="shared" si="425"/>
        <v>0</v>
      </c>
    </row>
    <row r="26832" spans="6:6" ht="18" customHeight="1">
      <c r="F26832" s="129">
        <f t="shared" si="425"/>
        <v>0</v>
      </c>
    </row>
    <row r="26833" spans="6:6" ht="18" customHeight="1">
      <c r="F26833" s="129">
        <f t="shared" si="425"/>
        <v>0</v>
      </c>
    </row>
    <row r="26834" spans="6:6" ht="18" customHeight="1">
      <c r="F26834" s="129">
        <f t="shared" si="425"/>
        <v>0</v>
      </c>
    </row>
    <row r="26835" spans="6:6" ht="18" customHeight="1">
      <c r="F26835" s="129">
        <f t="shared" si="425"/>
        <v>0</v>
      </c>
    </row>
    <row r="26836" spans="6:6" ht="18" customHeight="1">
      <c r="F26836" s="129">
        <f t="shared" si="425"/>
        <v>0</v>
      </c>
    </row>
    <row r="26837" spans="6:6" ht="18" customHeight="1">
      <c r="F26837" s="129">
        <f t="shared" si="425"/>
        <v>0</v>
      </c>
    </row>
    <row r="26838" spans="6:6" ht="18" customHeight="1">
      <c r="F26838" s="129">
        <f t="shared" si="425"/>
        <v>0</v>
      </c>
    </row>
    <row r="26839" spans="6:6" ht="18" customHeight="1">
      <c r="F26839" s="129">
        <f t="shared" si="425"/>
        <v>0</v>
      </c>
    </row>
    <row r="26840" spans="6:6" ht="18" customHeight="1">
      <c r="F26840" s="129">
        <f t="shared" si="425"/>
        <v>0</v>
      </c>
    </row>
    <row r="26841" spans="6:6" ht="18" customHeight="1">
      <c r="F26841" s="129">
        <f t="shared" si="425"/>
        <v>0</v>
      </c>
    </row>
    <row r="26842" spans="6:6" ht="18" customHeight="1">
      <c r="F26842" s="129">
        <f t="shared" si="425"/>
        <v>0</v>
      </c>
    </row>
    <row r="26843" spans="6:6" ht="18" customHeight="1">
      <c r="F26843" s="129">
        <f t="shared" si="425"/>
        <v>0</v>
      </c>
    </row>
    <row r="26844" spans="6:6" ht="18" customHeight="1">
      <c r="F26844" s="129">
        <f t="shared" si="425"/>
        <v>0</v>
      </c>
    </row>
    <row r="26845" spans="6:6" ht="18" customHeight="1">
      <c r="F26845" s="129">
        <f t="shared" si="425"/>
        <v>0</v>
      </c>
    </row>
    <row r="26846" spans="6:6" ht="18" customHeight="1">
      <c r="F26846" s="129">
        <f t="shared" si="425"/>
        <v>0</v>
      </c>
    </row>
    <row r="26847" spans="6:6" ht="18" customHeight="1">
      <c r="F26847" s="129">
        <f t="shared" si="425"/>
        <v>0</v>
      </c>
    </row>
    <row r="26848" spans="6:6" ht="18" customHeight="1">
      <c r="F26848" s="129">
        <f t="shared" si="425"/>
        <v>0</v>
      </c>
    </row>
    <row r="26849" spans="6:6" ht="18" customHeight="1">
      <c r="F26849" s="129">
        <f t="shared" si="425"/>
        <v>0</v>
      </c>
    </row>
    <row r="26850" spans="6:6" ht="18" customHeight="1">
      <c r="F26850" s="129">
        <f t="shared" si="425"/>
        <v>0</v>
      </c>
    </row>
    <row r="26851" spans="6:6" ht="18" customHeight="1">
      <c r="F26851" s="129">
        <f t="shared" si="425"/>
        <v>0</v>
      </c>
    </row>
    <row r="26852" spans="6:6" ht="18" customHeight="1">
      <c r="F26852" s="129">
        <f t="shared" si="425"/>
        <v>0</v>
      </c>
    </row>
    <row r="26853" spans="6:6" ht="18" customHeight="1">
      <c r="F26853" s="129">
        <f t="shared" si="425"/>
        <v>0</v>
      </c>
    </row>
    <row r="26854" spans="6:6" ht="18" customHeight="1">
      <c r="F26854" s="129">
        <f t="shared" si="425"/>
        <v>0</v>
      </c>
    </row>
    <row r="26855" spans="6:6" ht="18" customHeight="1">
      <c r="F26855" s="129">
        <f t="shared" si="425"/>
        <v>0</v>
      </c>
    </row>
    <row r="26856" spans="6:6" ht="18" customHeight="1">
      <c r="F26856" s="129">
        <f t="shared" si="425"/>
        <v>0</v>
      </c>
    </row>
    <row r="26857" spans="6:6" ht="18" customHeight="1">
      <c r="F26857" s="129">
        <f t="shared" si="425"/>
        <v>0</v>
      </c>
    </row>
    <row r="26858" spans="6:6" ht="18" customHeight="1">
      <c r="F26858" s="129">
        <f t="shared" si="425"/>
        <v>0</v>
      </c>
    </row>
    <row r="26859" spans="6:6" ht="18" customHeight="1">
      <c r="F26859" s="129">
        <f t="shared" si="425"/>
        <v>0</v>
      </c>
    </row>
    <row r="26860" spans="6:6" ht="18" customHeight="1">
      <c r="F26860" s="129">
        <f t="shared" si="425"/>
        <v>0</v>
      </c>
    </row>
    <row r="26861" spans="6:6" ht="18" customHeight="1">
      <c r="F26861" s="129">
        <f t="shared" si="425"/>
        <v>0</v>
      </c>
    </row>
    <row r="26862" spans="6:6" ht="18" customHeight="1">
      <c r="F26862" s="129">
        <f t="shared" si="425"/>
        <v>0</v>
      </c>
    </row>
    <row r="26863" spans="6:6" ht="18" customHeight="1">
      <c r="F26863" s="129">
        <f t="shared" si="425"/>
        <v>0</v>
      </c>
    </row>
    <row r="26864" spans="6:6" ht="18" customHeight="1">
      <c r="F26864" s="129">
        <f t="shared" si="425"/>
        <v>0</v>
      </c>
    </row>
    <row r="26865" spans="6:6" ht="18" customHeight="1">
      <c r="F26865" s="129">
        <f t="shared" si="425"/>
        <v>0</v>
      </c>
    </row>
    <row r="26866" spans="6:6" ht="18" customHeight="1">
      <c r="F26866" s="129">
        <f t="shared" ref="F26866:F26929" si="426">E26866*D26866</f>
        <v>0</v>
      </c>
    </row>
    <row r="26867" spans="6:6" ht="18" customHeight="1">
      <c r="F26867" s="129">
        <f t="shared" si="426"/>
        <v>0</v>
      </c>
    </row>
    <row r="26868" spans="6:6" ht="18" customHeight="1">
      <c r="F26868" s="129">
        <f t="shared" si="426"/>
        <v>0</v>
      </c>
    </row>
    <row r="26869" spans="6:6" ht="18" customHeight="1">
      <c r="F26869" s="129">
        <f t="shared" si="426"/>
        <v>0</v>
      </c>
    </row>
    <row r="26870" spans="6:6" ht="18" customHeight="1">
      <c r="F26870" s="129">
        <f t="shared" si="426"/>
        <v>0</v>
      </c>
    </row>
    <row r="26871" spans="6:6" ht="18" customHeight="1">
      <c r="F26871" s="129">
        <f t="shared" si="426"/>
        <v>0</v>
      </c>
    </row>
    <row r="26872" spans="6:6" ht="18" customHeight="1">
      <c r="F26872" s="129">
        <f t="shared" si="426"/>
        <v>0</v>
      </c>
    </row>
    <row r="26873" spans="6:6" ht="18" customHeight="1">
      <c r="F26873" s="129">
        <f t="shared" si="426"/>
        <v>0</v>
      </c>
    </row>
    <row r="26874" spans="6:6" ht="18" customHeight="1">
      <c r="F26874" s="129">
        <f t="shared" si="426"/>
        <v>0</v>
      </c>
    </row>
    <row r="26875" spans="6:6" ht="18" customHeight="1">
      <c r="F26875" s="129">
        <f t="shared" si="426"/>
        <v>0</v>
      </c>
    </row>
    <row r="26876" spans="6:6" ht="18" customHeight="1">
      <c r="F26876" s="129">
        <f t="shared" si="426"/>
        <v>0</v>
      </c>
    </row>
    <row r="26877" spans="6:6" ht="18" customHeight="1">
      <c r="F26877" s="129">
        <f t="shared" si="426"/>
        <v>0</v>
      </c>
    </row>
    <row r="26878" spans="6:6" ht="18" customHeight="1">
      <c r="F26878" s="129">
        <f t="shared" si="426"/>
        <v>0</v>
      </c>
    </row>
    <row r="26879" spans="6:6" ht="18" customHeight="1">
      <c r="F26879" s="129">
        <f t="shared" si="426"/>
        <v>0</v>
      </c>
    </row>
    <row r="26880" spans="6:6" ht="18" customHeight="1">
      <c r="F26880" s="129">
        <f t="shared" si="426"/>
        <v>0</v>
      </c>
    </row>
    <row r="26881" spans="6:6" ht="18" customHeight="1">
      <c r="F26881" s="129">
        <f t="shared" si="426"/>
        <v>0</v>
      </c>
    </row>
    <row r="26882" spans="6:6" ht="18" customHeight="1">
      <c r="F26882" s="129">
        <f t="shared" si="426"/>
        <v>0</v>
      </c>
    </row>
    <row r="26883" spans="6:6" ht="18" customHeight="1">
      <c r="F26883" s="129">
        <f t="shared" si="426"/>
        <v>0</v>
      </c>
    </row>
    <row r="26884" spans="6:6" ht="18" customHeight="1">
      <c r="F26884" s="129">
        <f t="shared" si="426"/>
        <v>0</v>
      </c>
    </row>
    <row r="26885" spans="6:6" ht="18" customHeight="1">
      <c r="F26885" s="129">
        <f t="shared" si="426"/>
        <v>0</v>
      </c>
    </row>
    <row r="26886" spans="6:6" ht="18" customHeight="1">
      <c r="F26886" s="129">
        <f t="shared" si="426"/>
        <v>0</v>
      </c>
    </row>
    <row r="26887" spans="6:6" ht="18" customHeight="1">
      <c r="F26887" s="129">
        <f t="shared" si="426"/>
        <v>0</v>
      </c>
    </row>
    <row r="26888" spans="6:6" ht="18" customHeight="1">
      <c r="F26888" s="129">
        <f t="shared" si="426"/>
        <v>0</v>
      </c>
    </row>
    <row r="26889" spans="6:6" ht="18" customHeight="1">
      <c r="F26889" s="129">
        <f t="shared" si="426"/>
        <v>0</v>
      </c>
    </row>
    <row r="26890" spans="6:6" ht="18" customHeight="1">
      <c r="F26890" s="129">
        <f t="shared" si="426"/>
        <v>0</v>
      </c>
    </row>
    <row r="26891" spans="6:6" ht="18" customHeight="1">
      <c r="F26891" s="129">
        <f t="shared" si="426"/>
        <v>0</v>
      </c>
    </row>
    <row r="26892" spans="6:6" ht="18" customHeight="1">
      <c r="F26892" s="129">
        <f t="shared" si="426"/>
        <v>0</v>
      </c>
    </row>
    <row r="26893" spans="6:6" ht="18" customHeight="1">
      <c r="F26893" s="129">
        <f t="shared" si="426"/>
        <v>0</v>
      </c>
    </row>
    <row r="26894" spans="6:6" ht="18" customHeight="1">
      <c r="F26894" s="129">
        <f t="shared" si="426"/>
        <v>0</v>
      </c>
    </row>
    <row r="26895" spans="6:6" ht="18" customHeight="1">
      <c r="F26895" s="129">
        <f t="shared" si="426"/>
        <v>0</v>
      </c>
    </row>
    <row r="26896" spans="6:6" ht="18" customHeight="1">
      <c r="F26896" s="129">
        <f t="shared" si="426"/>
        <v>0</v>
      </c>
    </row>
    <row r="26897" spans="6:6" ht="18" customHeight="1">
      <c r="F26897" s="129">
        <f t="shared" si="426"/>
        <v>0</v>
      </c>
    </row>
    <row r="26898" spans="6:6" ht="18" customHeight="1">
      <c r="F26898" s="129">
        <f t="shared" si="426"/>
        <v>0</v>
      </c>
    </row>
    <row r="26899" spans="6:6" ht="18" customHeight="1">
      <c r="F26899" s="129">
        <f t="shared" si="426"/>
        <v>0</v>
      </c>
    </row>
    <row r="26900" spans="6:6" ht="18" customHeight="1">
      <c r="F26900" s="129">
        <f t="shared" si="426"/>
        <v>0</v>
      </c>
    </row>
    <row r="26901" spans="6:6" ht="18" customHeight="1">
      <c r="F26901" s="129">
        <f t="shared" si="426"/>
        <v>0</v>
      </c>
    </row>
    <row r="26902" spans="6:6" ht="18" customHeight="1">
      <c r="F26902" s="129">
        <f t="shared" si="426"/>
        <v>0</v>
      </c>
    </row>
    <row r="26903" spans="6:6" ht="18" customHeight="1">
      <c r="F26903" s="129">
        <f t="shared" si="426"/>
        <v>0</v>
      </c>
    </row>
    <row r="26904" spans="6:6" ht="18" customHeight="1">
      <c r="F26904" s="129">
        <f t="shared" si="426"/>
        <v>0</v>
      </c>
    </row>
    <row r="26905" spans="6:6" ht="18" customHeight="1">
      <c r="F26905" s="129">
        <f t="shared" si="426"/>
        <v>0</v>
      </c>
    </row>
    <row r="26906" spans="6:6" ht="18" customHeight="1">
      <c r="F26906" s="129">
        <f t="shared" si="426"/>
        <v>0</v>
      </c>
    </row>
    <row r="26907" spans="6:6" ht="18" customHeight="1">
      <c r="F26907" s="129">
        <f t="shared" si="426"/>
        <v>0</v>
      </c>
    </row>
    <row r="26908" spans="6:6" ht="18" customHeight="1">
      <c r="F26908" s="129">
        <f t="shared" si="426"/>
        <v>0</v>
      </c>
    </row>
    <row r="26909" spans="6:6" ht="18" customHeight="1">
      <c r="F26909" s="129">
        <f t="shared" si="426"/>
        <v>0</v>
      </c>
    </row>
    <row r="26910" spans="6:6" ht="18" customHeight="1">
      <c r="F26910" s="129">
        <f t="shared" si="426"/>
        <v>0</v>
      </c>
    </row>
    <row r="26911" spans="6:6" ht="18" customHeight="1">
      <c r="F26911" s="129">
        <f t="shared" si="426"/>
        <v>0</v>
      </c>
    </row>
    <row r="26912" spans="6:6" ht="18" customHeight="1">
      <c r="F26912" s="129">
        <f t="shared" si="426"/>
        <v>0</v>
      </c>
    </row>
    <row r="26913" spans="6:6" ht="18" customHeight="1">
      <c r="F26913" s="129">
        <f t="shared" si="426"/>
        <v>0</v>
      </c>
    </row>
    <row r="26914" spans="6:6" ht="18" customHeight="1">
      <c r="F26914" s="129">
        <f t="shared" si="426"/>
        <v>0</v>
      </c>
    </row>
    <row r="26915" spans="6:6" ht="18" customHeight="1">
      <c r="F26915" s="129">
        <f t="shared" si="426"/>
        <v>0</v>
      </c>
    </row>
    <row r="26916" spans="6:6" ht="18" customHeight="1">
      <c r="F26916" s="129">
        <f t="shared" si="426"/>
        <v>0</v>
      </c>
    </row>
    <row r="26917" spans="6:6" ht="18" customHeight="1">
      <c r="F26917" s="129">
        <f t="shared" si="426"/>
        <v>0</v>
      </c>
    </row>
    <row r="26918" spans="6:6" ht="18" customHeight="1">
      <c r="F26918" s="129">
        <f t="shared" si="426"/>
        <v>0</v>
      </c>
    </row>
    <row r="26919" spans="6:6" ht="18" customHeight="1">
      <c r="F26919" s="129">
        <f t="shared" si="426"/>
        <v>0</v>
      </c>
    </row>
    <row r="26920" spans="6:6" ht="18" customHeight="1">
      <c r="F26920" s="129">
        <f t="shared" si="426"/>
        <v>0</v>
      </c>
    </row>
    <row r="26921" spans="6:6" ht="18" customHeight="1">
      <c r="F26921" s="129">
        <f t="shared" si="426"/>
        <v>0</v>
      </c>
    </row>
    <row r="26922" spans="6:6" ht="18" customHeight="1">
      <c r="F26922" s="129">
        <f t="shared" si="426"/>
        <v>0</v>
      </c>
    </row>
    <row r="26923" spans="6:6" ht="18" customHeight="1">
      <c r="F26923" s="129">
        <f t="shared" si="426"/>
        <v>0</v>
      </c>
    </row>
    <row r="26924" spans="6:6" ht="18" customHeight="1">
      <c r="F26924" s="129">
        <f t="shared" si="426"/>
        <v>0</v>
      </c>
    </row>
    <row r="26925" spans="6:6" ht="18" customHeight="1">
      <c r="F26925" s="129">
        <f t="shared" si="426"/>
        <v>0</v>
      </c>
    </row>
    <row r="26926" spans="6:6" ht="18" customHeight="1">
      <c r="F26926" s="129">
        <f t="shared" si="426"/>
        <v>0</v>
      </c>
    </row>
    <row r="26927" spans="6:6" ht="18" customHeight="1">
      <c r="F26927" s="129">
        <f t="shared" si="426"/>
        <v>0</v>
      </c>
    </row>
    <row r="26928" spans="6:6" ht="18" customHeight="1">
      <c r="F26928" s="129">
        <f t="shared" si="426"/>
        <v>0</v>
      </c>
    </row>
    <row r="26929" spans="6:6" ht="18" customHeight="1">
      <c r="F26929" s="129">
        <f t="shared" si="426"/>
        <v>0</v>
      </c>
    </row>
    <row r="26930" spans="6:6" ht="18" customHeight="1">
      <c r="F26930" s="129">
        <f t="shared" ref="F26930:F26993" si="427">E26930*D26930</f>
        <v>0</v>
      </c>
    </row>
    <row r="26931" spans="6:6" ht="18" customHeight="1">
      <c r="F26931" s="129">
        <f t="shared" si="427"/>
        <v>0</v>
      </c>
    </row>
    <row r="26932" spans="6:6" ht="18" customHeight="1">
      <c r="F26932" s="129">
        <f t="shared" si="427"/>
        <v>0</v>
      </c>
    </row>
    <row r="26933" spans="6:6" ht="18" customHeight="1">
      <c r="F26933" s="129">
        <f t="shared" si="427"/>
        <v>0</v>
      </c>
    </row>
    <row r="26934" spans="6:6" ht="18" customHeight="1">
      <c r="F26934" s="129">
        <f t="shared" si="427"/>
        <v>0</v>
      </c>
    </row>
    <row r="26935" spans="6:6" ht="18" customHeight="1">
      <c r="F26935" s="129">
        <f t="shared" si="427"/>
        <v>0</v>
      </c>
    </row>
    <row r="26936" spans="6:6" ht="18" customHeight="1">
      <c r="F26936" s="129">
        <f t="shared" si="427"/>
        <v>0</v>
      </c>
    </row>
    <row r="26937" spans="6:6" ht="18" customHeight="1">
      <c r="F26937" s="129">
        <f t="shared" si="427"/>
        <v>0</v>
      </c>
    </row>
    <row r="26938" spans="6:6" ht="18" customHeight="1">
      <c r="F26938" s="129">
        <f t="shared" si="427"/>
        <v>0</v>
      </c>
    </row>
    <row r="26939" spans="6:6" ht="18" customHeight="1">
      <c r="F26939" s="129">
        <f t="shared" si="427"/>
        <v>0</v>
      </c>
    </row>
    <row r="26940" spans="6:6" ht="18" customHeight="1">
      <c r="F26940" s="129">
        <f t="shared" si="427"/>
        <v>0</v>
      </c>
    </row>
    <row r="26941" spans="6:6" ht="18" customHeight="1">
      <c r="F26941" s="129">
        <f t="shared" si="427"/>
        <v>0</v>
      </c>
    </row>
    <row r="26942" spans="6:6" ht="18" customHeight="1">
      <c r="F26942" s="129">
        <f t="shared" si="427"/>
        <v>0</v>
      </c>
    </row>
    <row r="26943" spans="6:6" ht="18" customHeight="1">
      <c r="F26943" s="129">
        <f t="shared" si="427"/>
        <v>0</v>
      </c>
    </row>
    <row r="26944" spans="6:6" ht="18" customHeight="1">
      <c r="F26944" s="129">
        <f t="shared" si="427"/>
        <v>0</v>
      </c>
    </row>
    <row r="26945" spans="6:6" ht="18" customHeight="1">
      <c r="F26945" s="129">
        <f t="shared" si="427"/>
        <v>0</v>
      </c>
    </row>
    <row r="26946" spans="6:6" ht="18" customHeight="1">
      <c r="F26946" s="129">
        <f t="shared" si="427"/>
        <v>0</v>
      </c>
    </row>
    <row r="26947" spans="6:6" ht="18" customHeight="1">
      <c r="F26947" s="129">
        <f t="shared" si="427"/>
        <v>0</v>
      </c>
    </row>
    <row r="26948" spans="6:6" ht="18" customHeight="1">
      <c r="F26948" s="129">
        <f t="shared" si="427"/>
        <v>0</v>
      </c>
    </row>
    <row r="26949" spans="6:6" ht="18" customHeight="1">
      <c r="F26949" s="129">
        <f t="shared" si="427"/>
        <v>0</v>
      </c>
    </row>
    <row r="26950" spans="6:6" ht="18" customHeight="1">
      <c r="F26950" s="129">
        <f t="shared" si="427"/>
        <v>0</v>
      </c>
    </row>
    <row r="26951" spans="6:6" ht="18" customHeight="1">
      <c r="F26951" s="129">
        <f t="shared" si="427"/>
        <v>0</v>
      </c>
    </row>
    <row r="26952" spans="6:6" ht="18" customHeight="1">
      <c r="F26952" s="129">
        <f t="shared" si="427"/>
        <v>0</v>
      </c>
    </row>
    <row r="26953" spans="6:6" ht="18" customHeight="1">
      <c r="F26953" s="129">
        <f t="shared" si="427"/>
        <v>0</v>
      </c>
    </row>
    <row r="26954" spans="6:6" ht="18" customHeight="1">
      <c r="F26954" s="129">
        <f t="shared" si="427"/>
        <v>0</v>
      </c>
    </row>
    <row r="26955" spans="6:6" ht="18" customHeight="1">
      <c r="F26955" s="129">
        <f t="shared" si="427"/>
        <v>0</v>
      </c>
    </row>
    <row r="26956" spans="6:6" ht="18" customHeight="1">
      <c r="F26956" s="129">
        <f t="shared" si="427"/>
        <v>0</v>
      </c>
    </row>
    <row r="26957" spans="6:6" ht="18" customHeight="1">
      <c r="F26957" s="129">
        <f t="shared" si="427"/>
        <v>0</v>
      </c>
    </row>
    <row r="26958" spans="6:6" ht="18" customHeight="1">
      <c r="F26958" s="129">
        <f t="shared" si="427"/>
        <v>0</v>
      </c>
    </row>
    <row r="26959" spans="6:6" ht="18" customHeight="1">
      <c r="F26959" s="129">
        <f t="shared" si="427"/>
        <v>0</v>
      </c>
    </row>
    <row r="26960" spans="6:6" ht="18" customHeight="1">
      <c r="F26960" s="129">
        <f t="shared" si="427"/>
        <v>0</v>
      </c>
    </row>
    <row r="26961" spans="6:6" ht="18" customHeight="1">
      <c r="F26961" s="129">
        <f t="shared" si="427"/>
        <v>0</v>
      </c>
    </row>
    <row r="26962" spans="6:6" ht="18" customHeight="1">
      <c r="F26962" s="129">
        <f t="shared" si="427"/>
        <v>0</v>
      </c>
    </row>
    <row r="26963" spans="6:6" ht="18" customHeight="1">
      <c r="F26963" s="129">
        <f t="shared" si="427"/>
        <v>0</v>
      </c>
    </row>
    <row r="26964" spans="6:6" ht="18" customHeight="1">
      <c r="F26964" s="129">
        <f t="shared" si="427"/>
        <v>0</v>
      </c>
    </row>
    <row r="26965" spans="6:6" ht="18" customHeight="1">
      <c r="F26965" s="129">
        <f t="shared" si="427"/>
        <v>0</v>
      </c>
    </row>
    <row r="26966" spans="6:6" ht="18" customHeight="1">
      <c r="F26966" s="129">
        <f t="shared" si="427"/>
        <v>0</v>
      </c>
    </row>
    <row r="26967" spans="6:6" ht="18" customHeight="1">
      <c r="F26967" s="129">
        <f t="shared" si="427"/>
        <v>0</v>
      </c>
    </row>
    <row r="26968" spans="6:6" ht="18" customHeight="1">
      <c r="F26968" s="129">
        <f t="shared" si="427"/>
        <v>0</v>
      </c>
    </row>
    <row r="26969" spans="6:6" ht="18" customHeight="1">
      <c r="F26969" s="129">
        <f t="shared" si="427"/>
        <v>0</v>
      </c>
    </row>
    <row r="26970" spans="6:6" ht="18" customHeight="1">
      <c r="F26970" s="129">
        <f t="shared" si="427"/>
        <v>0</v>
      </c>
    </row>
    <row r="26971" spans="6:6" ht="18" customHeight="1">
      <c r="F26971" s="129">
        <f t="shared" si="427"/>
        <v>0</v>
      </c>
    </row>
    <row r="26972" spans="6:6" ht="18" customHeight="1">
      <c r="F26972" s="129">
        <f t="shared" si="427"/>
        <v>0</v>
      </c>
    </row>
    <row r="26973" spans="6:6" ht="18" customHeight="1">
      <c r="F26973" s="129">
        <f t="shared" si="427"/>
        <v>0</v>
      </c>
    </row>
    <row r="26974" spans="6:6" ht="18" customHeight="1">
      <c r="F26974" s="129">
        <f t="shared" si="427"/>
        <v>0</v>
      </c>
    </row>
    <row r="26975" spans="6:6" ht="18" customHeight="1">
      <c r="F26975" s="129">
        <f t="shared" si="427"/>
        <v>0</v>
      </c>
    </row>
    <row r="26976" spans="6:6" ht="18" customHeight="1">
      <c r="F26976" s="129">
        <f t="shared" si="427"/>
        <v>0</v>
      </c>
    </row>
    <row r="26977" spans="6:6" ht="18" customHeight="1">
      <c r="F26977" s="129">
        <f t="shared" si="427"/>
        <v>0</v>
      </c>
    </row>
    <row r="26978" spans="6:6" ht="18" customHeight="1">
      <c r="F26978" s="129">
        <f t="shared" si="427"/>
        <v>0</v>
      </c>
    </row>
    <row r="26979" spans="6:6" ht="18" customHeight="1">
      <c r="F26979" s="129">
        <f t="shared" si="427"/>
        <v>0</v>
      </c>
    </row>
    <row r="26980" spans="6:6" ht="18" customHeight="1">
      <c r="F26980" s="129">
        <f t="shared" si="427"/>
        <v>0</v>
      </c>
    </row>
    <row r="26981" spans="6:6" ht="18" customHeight="1">
      <c r="F26981" s="129">
        <f t="shared" si="427"/>
        <v>0</v>
      </c>
    </row>
    <row r="26982" spans="6:6" ht="18" customHeight="1">
      <c r="F26982" s="129">
        <f t="shared" si="427"/>
        <v>0</v>
      </c>
    </row>
    <row r="26983" spans="6:6" ht="18" customHeight="1">
      <c r="F26983" s="129">
        <f t="shared" si="427"/>
        <v>0</v>
      </c>
    </row>
    <row r="26984" spans="6:6" ht="18" customHeight="1">
      <c r="F26984" s="129">
        <f t="shared" si="427"/>
        <v>0</v>
      </c>
    </row>
    <row r="26985" spans="6:6" ht="18" customHeight="1">
      <c r="F26985" s="129">
        <f t="shared" si="427"/>
        <v>0</v>
      </c>
    </row>
    <row r="26986" spans="6:6" ht="18" customHeight="1">
      <c r="F26986" s="129">
        <f t="shared" si="427"/>
        <v>0</v>
      </c>
    </row>
    <row r="26987" spans="6:6" ht="18" customHeight="1">
      <c r="F26987" s="129">
        <f t="shared" si="427"/>
        <v>0</v>
      </c>
    </row>
    <row r="26988" spans="6:6" ht="18" customHeight="1">
      <c r="F26988" s="129">
        <f t="shared" si="427"/>
        <v>0</v>
      </c>
    </row>
    <row r="26989" spans="6:6" ht="18" customHeight="1">
      <c r="F26989" s="129">
        <f t="shared" si="427"/>
        <v>0</v>
      </c>
    </row>
    <row r="26990" spans="6:6" ht="18" customHeight="1">
      <c r="F26990" s="129">
        <f t="shared" si="427"/>
        <v>0</v>
      </c>
    </row>
    <row r="26991" spans="6:6" ht="18" customHeight="1">
      <c r="F26991" s="129">
        <f t="shared" si="427"/>
        <v>0</v>
      </c>
    </row>
    <row r="26992" spans="6:6" ht="18" customHeight="1">
      <c r="F26992" s="129">
        <f t="shared" si="427"/>
        <v>0</v>
      </c>
    </row>
    <row r="26993" spans="6:6" ht="18" customHeight="1">
      <c r="F26993" s="129">
        <f t="shared" si="427"/>
        <v>0</v>
      </c>
    </row>
    <row r="26994" spans="6:6" ht="18" customHeight="1">
      <c r="F26994" s="129">
        <f t="shared" ref="F26994:F27057" si="428">E26994*D26994</f>
        <v>0</v>
      </c>
    </row>
    <row r="26995" spans="6:6" ht="18" customHeight="1">
      <c r="F26995" s="129">
        <f t="shared" si="428"/>
        <v>0</v>
      </c>
    </row>
    <row r="26996" spans="6:6" ht="18" customHeight="1">
      <c r="F26996" s="129">
        <f t="shared" si="428"/>
        <v>0</v>
      </c>
    </row>
    <row r="26997" spans="6:6" ht="18" customHeight="1">
      <c r="F26997" s="129">
        <f t="shared" si="428"/>
        <v>0</v>
      </c>
    </row>
    <row r="26998" spans="6:6" ht="18" customHeight="1">
      <c r="F26998" s="129">
        <f t="shared" si="428"/>
        <v>0</v>
      </c>
    </row>
    <row r="26999" spans="6:6" ht="18" customHeight="1">
      <c r="F26999" s="129">
        <f t="shared" si="428"/>
        <v>0</v>
      </c>
    </row>
    <row r="27000" spans="6:6" ht="18" customHeight="1">
      <c r="F27000" s="129">
        <f t="shared" si="428"/>
        <v>0</v>
      </c>
    </row>
    <row r="27001" spans="6:6" ht="18" customHeight="1">
      <c r="F27001" s="129">
        <f t="shared" si="428"/>
        <v>0</v>
      </c>
    </row>
    <row r="27002" spans="6:6" ht="18" customHeight="1">
      <c r="F27002" s="129">
        <f t="shared" si="428"/>
        <v>0</v>
      </c>
    </row>
    <row r="27003" spans="6:6" ht="18" customHeight="1">
      <c r="F27003" s="129">
        <f t="shared" si="428"/>
        <v>0</v>
      </c>
    </row>
    <row r="27004" spans="6:6" ht="18" customHeight="1">
      <c r="F27004" s="129">
        <f t="shared" si="428"/>
        <v>0</v>
      </c>
    </row>
    <row r="27005" spans="6:6" ht="18" customHeight="1">
      <c r="F27005" s="129">
        <f t="shared" si="428"/>
        <v>0</v>
      </c>
    </row>
    <row r="27006" spans="6:6" ht="18" customHeight="1">
      <c r="F27006" s="129">
        <f t="shared" si="428"/>
        <v>0</v>
      </c>
    </row>
    <row r="27007" spans="6:6" ht="18" customHeight="1">
      <c r="F27007" s="129">
        <f t="shared" si="428"/>
        <v>0</v>
      </c>
    </row>
    <row r="27008" spans="6:6" ht="18" customHeight="1">
      <c r="F27008" s="129">
        <f t="shared" si="428"/>
        <v>0</v>
      </c>
    </row>
    <row r="27009" spans="6:6" ht="18" customHeight="1">
      <c r="F27009" s="129">
        <f t="shared" si="428"/>
        <v>0</v>
      </c>
    </row>
    <row r="27010" spans="6:6" ht="18" customHeight="1">
      <c r="F27010" s="129">
        <f t="shared" si="428"/>
        <v>0</v>
      </c>
    </row>
    <row r="27011" spans="6:6" ht="18" customHeight="1">
      <c r="F27011" s="129">
        <f t="shared" si="428"/>
        <v>0</v>
      </c>
    </row>
    <row r="27012" spans="6:6" ht="18" customHeight="1">
      <c r="F27012" s="129">
        <f t="shared" si="428"/>
        <v>0</v>
      </c>
    </row>
    <row r="27013" spans="6:6" ht="18" customHeight="1">
      <c r="F27013" s="129">
        <f t="shared" si="428"/>
        <v>0</v>
      </c>
    </row>
    <row r="27014" spans="6:6" ht="18" customHeight="1">
      <c r="F27014" s="129">
        <f t="shared" si="428"/>
        <v>0</v>
      </c>
    </row>
    <row r="27015" spans="6:6" ht="18" customHeight="1">
      <c r="F27015" s="129">
        <f t="shared" si="428"/>
        <v>0</v>
      </c>
    </row>
    <row r="27016" spans="6:6" ht="18" customHeight="1">
      <c r="F27016" s="129">
        <f t="shared" si="428"/>
        <v>0</v>
      </c>
    </row>
    <row r="27017" spans="6:6" ht="18" customHeight="1">
      <c r="F27017" s="129">
        <f t="shared" si="428"/>
        <v>0</v>
      </c>
    </row>
    <row r="27018" spans="6:6" ht="18" customHeight="1">
      <c r="F27018" s="129">
        <f t="shared" si="428"/>
        <v>0</v>
      </c>
    </row>
    <row r="27019" spans="6:6" ht="18" customHeight="1">
      <c r="F27019" s="129">
        <f t="shared" si="428"/>
        <v>0</v>
      </c>
    </row>
    <row r="27020" spans="6:6" ht="18" customHeight="1">
      <c r="F27020" s="129">
        <f t="shared" si="428"/>
        <v>0</v>
      </c>
    </row>
    <row r="27021" spans="6:6" ht="18" customHeight="1">
      <c r="F27021" s="129">
        <f t="shared" si="428"/>
        <v>0</v>
      </c>
    </row>
    <row r="27022" spans="6:6" ht="18" customHeight="1">
      <c r="F27022" s="129">
        <f t="shared" si="428"/>
        <v>0</v>
      </c>
    </row>
    <row r="27023" spans="6:6" ht="18" customHeight="1">
      <c r="F27023" s="129">
        <f t="shared" si="428"/>
        <v>0</v>
      </c>
    </row>
    <row r="27024" spans="6:6" ht="18" customHeight="1">
      <c r="F27024" s="129">
        <f t="shared" si="428"/>
        <v>0</v>
      </c>
    </row>
    <row r="27025" spans="6:6" ht="18" customHeight="1">
      <c r="F27025" s="129">
        <f t="shared" si="428"/>
        <v>0</v>
      </c>
    </row>
    <row r="27026" spans="6:6" ht="18" customHeight="1">
      <c r="F27026" s="129">
        <f t="shared" si="428"/>
        <v>0</v>
      </c>
    </row>
    <row r="27027" spans="6:6" ht="18" customHeight="1">
      <c r="F27027" s="129">
        <f t="shared" si="428"/>
        <v>0</v>
      </c>
    </row>
    <row r="27028" spans="6:6" ht="18" customHeight="1">
      <c r="F27028" s="129">
        <f t="shared" si="428"/>
        <v>0</v>
      </c>
    </row>
    <row r="27029" spans="6:6" ht="18" customHeight="1">
      <c r="F27029" s="129">
        <f t="shared" si="428"/>
        <v>0</v>
      </c>
    </row>
    <row r="27030" spans="6:6" ht="18" customHeight="1">
      <c r="F27030" s="129">
        <f t="shared" si="428"/>
        <v>0</v>
      </c>
    </row>
    <row r="27031" spans="6:6" ht="18" customHeight="1">
      <c r="F27031" s="129">
        <f t="shared" si="428"/>
        <v>0</v>
      </c>
    </row>
    <row r="27032" spans="6:6" ht="18" customHeight="1">
      <c r="F27032" s="129">
        <f t="shared" si="428"/>
        <v>0</v>
      </c>
    </row>
    <row r="27033" spans="6:6" ht="18" customHeight="1">
      <c r="F27033" s="129">
        <f t="shared" si="428"/>
        <v>0</v>
      </c>
    </row>
    <row r="27034" spans="6:6" ht="18" customHeight="1">
      <c r="F27034" s="129">
        <f t="shared" si="428"/>
        <v>0</v>
      </c>
    </row>
    <row r="27035" spans="6:6" ht="18" customHeight="1">
      <c r="F27035" s="129">
        <f t="shared" si="428"/>
        <v>0</v>
      </c>
    </row>
    <row r="27036" spans="6:6" ht="18" customHeight="1">
      <c r="F27036" s="129">
        <f t="shared" si="428"/>
        <v>0</v>
      </c>
    </row>
    <row r="27037" spans="6:6" ht="18" customHeight="1">
      <c r="F27037" s="129">
        <f t="shared" si="428"/>
        <v>0</v>
      </c>
    </row>
    <row r="27038" spans="6:6" ht="18" customHeight="1">
      <c r="F27038" s="129">
        <f t="shared" si="428"/>
        <v>0</v>
      </c>
    </row>
    <row r="27039" spans="6:6" ht="18" customHeight="1">
      <c r="F27039" s="129">
        <f t="shared" si="428"/>
        <v>0</v>
      </c>
    </row>
    <row r="27040" spans="6:6" ht="18" customHeight="1">
      <c r="F27040" s="129">
        <f t="shared" si="428"/>
        <v>0</v>
      </c>
    </row>
    <row r="27041" spans="6:6" ht="18" customHeight="1">
      <c r="F27041" s="129">
        <f t="shared" si="428"/>
        <v>0</v>
      </c>
    </row>
    <row r="27042" spans="6:6" ht="18" customHeight="1">
      <c r="F27042" s="129">
        <f t="shared" si="428"/>
        <v>0</v>
      </c>
    </row>
    <row r="27043" spans="6:6" ht="18" customHeight="1">
      <c r="F27043" s="129">
        <f t="shared" si="428"/>
        <v>0</v>
      </c>
    </row>
    <row r="27044" spans="6:6" ht="18" customHeight="1">
      <c r="F27044" s="129">
        <f t="shared" si="428"/>
        <v>0</v>
      </c>
    </row>
    <row r="27045" spans="6:6" ht="18" customHeight="1">
      <c r="F27045" s="129">
        <f t="shared" si="428"/>
        <v>0</v>
      </c>
    </row>
    <row r="27046" spans="6:6" ht="18" customHeight="1">
      <c r="F27046" s="129">
        <f t="shared" si="428"/>
        <v>0</v>
      </c>
    </row>
    <row r="27047" spans="6:6" ht="18" customHeight="1">
      <c r="F27047" s="129">
        <f t="shared" si="428"/>
        <v>0</v>
      </c>
    </row>
    <row r="27048" spans="6:6" ht="18" customHeight="1">
      <c r="F27048" s="129">
        <f t="shared" si="428"/>
        <v>0</v>
      </c>
    </row>
    <row r="27049" spans="6:6" ht="18" customHeight="1">
      <c r="F27049" s="129">
        <f t="shared" si="428"/>
        <v>0</v>
      </c>
    </row>
    <row r="27050" spans="6:6" ht="18" customHeight="1">
      <c r="F27050" s="129">
        <f t="shared" si="428"/>
        <v>0</v>
      </c>
    </row>
    <row r="27051" spans="6:6" ht="18" customHeight="1">
      <c r="F27051" s="129">
        <f t="shared" si="428"/>
        <v>0</v>
      </c>
    </row>
    <row r="27052" spans="6:6" ht="18" customHeight="1">
      <c r="F27052" s="129">
        <f t="shared" si="428"/>
        <v>0</v>
      </c>
    </row>
    <row r="27053" spans="6:6" ht="18" customHeight="1">
      <c r="F27053" s="129">
        <f t="shared" si="428"/>
        <v>0</v>
      </c>
    </row>
    <row r="27054" spans="6:6" ht="18" customHeight="1">
      <c r="F27054" s="129">
        <f t="shared" si="428"/>
        <v>0</v>
      </c>
    </row>
    <row r="27055" spans="6:6" ht="18" customHeight="1">
      <c r="F27055" s="129">
        <f t="shared" si="428"/>
        <v>0</v>
      </c>
    </row>
    <row r="27056" spans="6:6" ht="18" customHeight="1">
      <c r="F27056" s="129">
        <f t="shared" si="428"/>
        <v>0</v>
      </c>
    </row>
    <row r="27057" spans="6:6" ht="18" customHeight="1">
      <c r="F27057" s="129">
        <f t="shared" si="428"/>
        <v>0</v>
      </c>
    </row>
    <row r="27058" spans="6:6" ht="18" customHeight="1">
      <c r="F27058" s="129">
        <f t="shared" ref="F27058:F27121" si="429">E27058*D27058</f>
        <v>0</v>
      </c>
    </row>
    <row r="27059" spans="6:6" ht="18" customHeight="1">
      <c r="F27059" s="129">
        <f t="shared" si="429"/>
        <v>0</v>
      </c>
    </row>
    <row r="27060" spans="6:6" ht="18" customHeight="1">
      <c r="F27060" s="129">
        <f t="shared" si="429"/>
        <v>0</v>
      </c>
    </row>
    <row r="27061" spans="6:6" ht="18" customHeight="1">
      <c r="F27061" s="129">
        <f t="shared" si="429"/>
        <v>0</v>
      </c>
    </row>
    <row r="27062" spans="6:6" ht="18" customHeight="1">
      <c r="F27062" s="129">
        <f t="shared" si="429"/>
        <v>0</v>
      </c>
    </row>
    <row r="27063" spans="6:6" ht="18" customHeight="1">
      <c r="F27063" s="129">
        <f t="shared" si="429"/>
        <v>0</v>
      </c>
    </row>
    <row r="27064" spans="6:6" ht="18" customHeight="1">
      <c r="F27064" s="129">
        <f t="shared" si="429"/>
        <v>0</v>
      </c>
    </row>
    <row r="27065" spans="6:6" ht="18" customHeight="1">
      <c r="F27065" s="129">
        <f t="shared" si="429"/>
        <v>0</v>
      </c>
    </row>
    <row r="27066" spans="6:6" ht="18" customHeight="1">
      <c r="F27066" s="129">
        <f t="shared" si="429"/>
        <v>0</v>
      </c>
    </row>
    <row r="27067" spans="6:6" ht="18" customHeight="1">
      <c r="F27067" s="129">
        <f t="shared" si="429"/>
        <v>0</v>
      </c>
    </row>
    <row r="27068" spans="6:6" ht="18" customHeight="1">
      <c r="F27068" s="129">
        <f t="shared" si="429"/>
        <v>0</v>
      </c>
    </row>
    <row r="27069" spans="6:6" ht="18" customHeight="1">
      <c r="F27069" s="129">
        <f t="shared" si="429"/>
        <v>0</v>
      </c>
    </row>
    <row r="27070" spans="6:6" ht="18" customHeight="1">
      <c r="F27070" s="129">
        <f t="shared" si="429"/>
        <v>0</v>
      </c>
    </row>
    <row r="27071" spans="6:6" ht="18" customHeight="1">
      <c r="F27071" s="129">
        <f t="shared" si="429"/>
        <v>0</v>
      </c>
    </row>
    <row r="27072" spans="6:6" ht="18" customHeight="1">
      <c r="F27072" s="129">
        <f t="shared" si="429"/>
        <v>0</v>
      </c>
    </row>
    <row r="27073" spans="6:6" ht="18" customHeight="1">
      <c r="F27073" s="129">
        <f t="shared" si="429"/>
        <v>0</v>
      </c>
    </row>
    <row r="27074" spans="6:6" ht="18" customHeight="1">
      <c r="F27074" s="129">
        <f t="shared" si="429"/>
        <v>0</v>
      </c>
    </row>
    <row r="27075" spans="6:6" ht="18" customHeight="1">
      <c r="F27075" s="129">
        <f t="shared" si="429"/>
        <v>0</v>
      </c>
    </row>
    <row r="27076" spans="6:6" ht="18" customHeight="1">
      <c r="F27076" s="129">
        <f t="shared" si="429"/>
        <v>0</v>
      </c>
    </row>
    <row r="27077" spans="6:6" ht="18" customHeight="1">
      <c r="F27077" s="129">
        <f t="shared" si="429"/>
        <v>0</v>
      </c>
    </row>
    <row r="27078" spans="6:6" ht="18" customHeight="1">
      <c r="F27078" s="129">
        <f t="shared" si="429"/>
        <v>0</v>
      </c>
    </row>
    <row r="27079" spans="6:6" ht="18" customHeight="1">
      <c r="F27079" s="129">
        <f t="shared" si="429"/>
        <v>0</v>
      </c>
    </row>
    <row r="27080" spans="6:6" ht="18" customHeight="1">
      <c r="F27080" s="129">
        <f t="shared" si="429"/>
        <v>0</v>
      </c>
    </row>
    <row r="27081" spans="6:6" ht="18" customHeight="1">
      <c r="F27081" s="129">
        <f t="shared" si="429"/>
        <v>0</v>
      </c>
    </row>
    <row r="27082" spans="6:6" ht="18" customHeight="1">
      <c r="F27082" s="129">
        <f t="shared" si="429"/>
        <v>0</v>
      </c>
    </row>
    <row r="27083" spans="6:6" ht="18" customHeight="1">
      <c r="F27083" s="129">
        <f t="shared" si="429"/>
        <v>0</v>
      </c>
    </row>
    <row r="27084" spans="6:6" ht="18" customHeight="1">
      <c r="F27084" s="129">
        <f t="shared" si="429"/>
        <v>0</v>
      </c>
    </row>
    <row r="27085" spans="6:6" ht="18" customHeight="1">
      <c r="F27085" s="129">
        <f t="shared" si="429"/>
        <v>0</v>
      </c>
    </row>
    <row r="27086" spans="6:6" ht="18" customHeight="1">
      <c r="F27086" s="129">
        <f t="shared" si="429"/>
        <v>0</v>
      </c>
    </row>
    <row r="27087" spans="6:6" ht="18" customHeight="1">
      <c r="F27087" s="129">
        <f t="shared" si="429"/>
        <v>0</v>
      </c>
    </row>
    <row r="27088" spans="6:6" ht="18" customHeight="1">
      <c r="F27088" s="129">
        <f t="shared" si="429"/>
        <v>0</v>
      </c>
    </row>
    <row r="27089" spans="6:6" ht="18" customHeight="1">
      <c r="F27089" s="129">
        <f t="shared" si="429"/>
        <v>0</v>
      </c>
    </row>
    <row r="27090" spans="6:6" ht="18" customHeight="1">
      <c r="F27090" s="129">
        <f t="shared" si="429"/>
        <v>0</v>
      </c>
    </row>
    <row r="27091" spans="6:6" ht="18" customHeight="1">
      <c r="F27091" s="129">
        <f t="shared" si="429"/>
        <v>0</v>
      </c>
    </row>
    <row r="27092" spans="6:6" ht="18" customHeight="1">
      <c r="F27092" s="129">
        <f t="shared" si="429"/>
        <v>0</v>
      </c>
    </row>
    <row r="27093" spans="6:6" ht="18" customHeight="1">
      <c r="F27093" s="129">
        <f t="shared" si="429"/>
        <v>0</v>
      </c>
    </row>
    <row r="27094" spans="6:6" ht="18" customHeight="1">
      <c r="F27094" s="129">
        <f t="shared" si="429"/>
        <v>0</v>
      </c>
    </row>
    <row r="27095" spans="6:6" ht="18" customHeight="1">
      <c r="F27095" s="129">
        <f t="shared" si="429"/>
        <v>0</v>
      </c>
    </row>
    <row r="27096" spans="6:6" ht="18" customHeight="1">
      <c r="F27096" s="129">
        <f t="shared" si="429"/>
        <v>0</v>
      </c>
    </row>
    <row r="27097" spans="6:6" ht="18" customHeight="1">
      <c r="F27097" s="129">
        <f t="shared" si="429"/>
        <v>0</v>
      </c>
    </row>
    <row r="27098" spans="6:6" ht="18" customHeight="1">
      <c r="F27098" s="129">
        <f t="shared" si="429"/>
        <v>0</v>
      </c>
    </row>
    <row r="27099" spans="6:6" ht="18" customHeight="1">
      <c r="F27099" s="129">
        <f t="shared" si="429"/>
        <v>0</v>
      </c>
    </row>
    <row r="27100" spans="6:6" ht="18" customHeight="1">
      <c r="F27100" s="129">
        <f t="shared" si="429"/>
        <v>0</v>
      </c>
    </row>
    <row r="27101" spans="6:6" ht="18" customHeight="1">
      <c r="F27101" s="129">
        <f t="shared" si="429"/>
        <v>0</v>
      </c>
    </row>
    <row r="27102" spans="6:6" ht="18" customHeight="1">
      <c r="F27102" s="129">
        <f t="shared" si="429"/>
        <v>0</v>
      </c>
    </row>
    <row r="27103" spans="6:6" ht="18" customHeight="1">
      <c r="F27103" s="129">
        <f t="shared" si="429"/>
        <v>0</v>
      </c>
    </row>
    <row r="27104" spans="6:6" ht="18" customHeight="1">
      <c r="F27104" s="129">
        <f t="shared" si="429"/>
        <v>0</v>
      </c>
    </row>
    <row r="27105" spans="6:6" ht="18" customHeight="1">
      <c r="F27105" s="129">
        <f t="shared" si="429"/>
        <v>0</v>
      </c>
    </row>
    <row r="27106" spans="6:6" ht="18" customHeight="1">
      <c r="F27106" s="129">
        <f t="shared" si="429"/>
        <v>0</v>
      </c>
    </row>
    <row r="27107" spans="6:6" ht="18" customHeight="1">
      <c r="F27107" s="129">
        <f t="shared" si="429"/>
        <v>0</v>
      </c>
    </row>
    <row r="27108" spans="6:6" ht="18" customHeight="1">
      <c r="F27108" s="129">
        <f t="shared" si="429"/>
        <v>0</v>
      </c>
    </row>
    <row r="27109" spans="6:6" ht="18" customHeight="1">
      <c r="F27109" s="129">
        <f t="shared" si="429"/>
        <v>0</v>
      </c>
    </row>
    <row r="27110" spans="6:6" ht="18" customHeight="1">
      <c r="F27110" s="129">
        <f t="shared" si="429"/>
        <v>0</v>
      </c>
    </row>
    <row r="27111" spans="6:6" ht="18" customHeight="1">
      <c r="F27111" s="129">
        <f t="shared" si="429"/>
        <v>0</v>
      </c>
    </row>
    <row r="27112" spans="6:6" ht="18" customHeight="1">
      <c r="F27112" s="129">
        <f t="shared" si="429"/>
        <v>0</v>
      </c>
    </row>
    <row r="27113" spans="6:6" ht="18" customHeight="1">
      <c r="F27113" s="129">
        <f t="shared" si="429"/>
        <v>0</v>
      </c>
    </row>
    <row r="27114" spans="6:6" ht="18" customHeight="1">
      <c r="F27114" s="129">
        <f t="shared" si="429"/>
        <v>0</v>
      </c>
    </row>
    <row r="27115" spans="6:6" ht="18" customHeight="1">
      <c r="F27115" s="129">
        <f t="shared" si="429"/>
        <v>0</v>
      </c>
    </row>
    <row r="27116" spans="6:6" ht="18" customHeight="1">
      <c r="F27116" s="129">
        <f t="shared" si="429"/>
        <v>0</v>
      </c>
    </row>
    <row r="27117" spans="6:6" ht="18" customHeight="1">
      <c r="F27117" s="129">
        <f t="shared" si="429"/>
        <v>0</v>
      </c>
    </row>
    <row r="27118" spans="6:6" ht="18" customHeight="1">
      <c r="F27118" s="129">
        <f t="shared" si="429"/>
        <v>0</v>
      </c>
    </row>
    <row r="27119" spans="6:6" ht="18" customHeight="1">
      <c r="F27119" s="129">
        <f t="shared" si="429"/>
        <v>0</v>
      </c>
    </row>
    <row r="27120" spans="6:6" ht="18" customHeight="1">
      <c r="F27120" s="129">
        <f t="shared" si="429"/>
        <v>0</v>
      </c>
    </row>
    <row r="27121" spans="6:6" ht="18" customHeight="1">
      <c r="F27121" s="129">
        <f t="shared" si="429"/>
        <v>0</v>
      </c>
    </row>
    <row r="27122" spans="6:6" ht="18" customHeight="1">
      <c r="F27122" s="129">
        <f t="shared" ref="F27122:F27185" si="430">E27122*D27122</f>
        <v>0</v>
      </c>
    </row>
    <row r="27123" spans="6:6" ht="18" customHeight="1">
      <c r="F27123" s="129">
        <f t="shared" si="430"/>
        <v>0</v>
      </c>
    </row>
    <row r="27124" spans="6:6" ht="18" customHeight="1">
      <c r="F27124" s="129">
        <f t="shared" si="430"/>
        <v>0</v>
      </c>
    </row>
    <row r="27125" spans="6:6" ht="18" customHeight="1">
      <c r="F27125" s="129">
        <f t="shared" si="430"/>
        <v>0</v>
      </c>
    </row>
    <row r="27126" spans="6:6" ht="18" customHeight="1">
      <c r="F27126" s="129">
        <f t="shared" si="430"/>
        <v>0</v>
      </c>
    </row>
    <row r="27127" spans="6:6" ht="18" customHeight="1">
      <c r="F27127" s="129">
        <f t="shared" si="430"/>
        <v>0</v>
      </c>
    </row>
    <row r="27128" spans="6:6" ht="18" customHeight="1">
      <c r="F27128" s="129">
        <f t="shared" si="430"/>
        <v>0</v>
      </c>
    </row>
    <row r="27129" spans="6:6" ht="18" customHeight="1">
      <c r="F27129" s="129">
        <f t="shared" si="430"/>
        <v>0</v>
      </c>
    </row>
    <row r="27130" spans="6:6" ht="18" customHeight="1">
      <c r="F27130" s="129">
        <f t="shared" si="430"/>
        <v>0</v>
      </c>
    </row>
    <row r="27131" spans="6:6" ht="18" customHeight="1">
      <c r="F27131" s="129">
        <f t="shared" si="430"/>
        <v>0</v>
      </c>
    </row>
    <row r="27132" spans="6:6" ht="18" customHeight="1">
      <c r="F27132" s="129">
        <f t="shared" si="430"/>
        <v>0</v>
      </c>
    </row>
    <row r="27133" spans="6:6" ht="18" customHeight="1">
      <c r="F27133" s="129">
        <f t="shared" si="430"/>
        <v>0</v>
      </c>
    </row>
    <row r="27134" spans="6:6" ht="18" customHeight="1">
      <c r="F27134" s="129">
        <f t="shared" si="430"/>
        <v>0</v>
      </c>
    </row>
    <row r="27135" spans="6:6" ht="18" customHeight="1">
      <c r="F27135" s="129">
        <f t="shared" si="430"/>
        <v>0</v>
      </c>
    </row>
    <row r="27136" spans="6:6" ht="18" customHeight="1">
      <c r="F27136" s="129">
        <f t="shared" si="430"/>
        <v>0</v>
      </c>
    </row>
    <row r="27137" spans="6:6" ht="18" customHeight="1">
      <c r="F27137" s="129">
        <f t="shared" si="430"/>
        <v>0</v>
      </c>
    </row>
    <row r="27138" spans="6:6" ht="18" customHeight="1">
      <c r="F27138" s="129">
        <f t="shared" si="430"/>
        <v>0</v>
      </c>
    </row>
    <row r="27139" spans="6:6" ht="18" customHeight="1">
      <c r="F27139" s="129">
        <f t="shared" si="430"/>
        <v>0</v>
      </c>
    </row>
    <row r="27140" spans="6:6" ht="18" customHeight="1">
      <c r="F27140" s="129">
        <f t="shared" si="430"/>
        <v>0</v>
      </c>
    </row>
    <row r="27141" spans="6:6" ht="18" customHeight="1">
      <c r="F27141" s="129">
        <f t="shared" si="430"/>
        <v>0</v>
      </c>
    </row>
    <row r="27142" spans="6:6" ht="18" customHeight="1">
      <c r="F27142" s="129">
        <f t="shared" si="430"/>
        <v>0</v>
      </c>
    </row>
    <row r="27143" spans="6:6" ht="18" customHeight="1">
      <c r="F27143" s="129">
        <f t="shared" si="430"/>
        <v>0</v>
      </c>
    </row>
    <row r="27144" spans="6:6" ht="18" customHeight="1">
      <c r="F27144" s="129">
        <f t="shared" si="430"/>
        <v>0</v>
      </c>
    </row>
    <row r="27145" spans="6:6" ht="18" customHeight="1">
      <c r="F27145" s="129">
        <f t="shared" si="430"/>
        <v>0</v>
      </c>
    </row>
    <row r="27146" spans="6:6" ht="18" customHeight="1">
      <c r="F27146" s="129">
        <f t="shared" si="430"/>
        <v>0</v>
      </c>
    </row>
    <row r="27147" spans="6:6" ht="18" customHeight="1">
      <c r="F27147" s="129">
        <f t="shared" si="430"/>
        <v>0</v>
      </c>
    </row>
    <row r="27148" spans="6:6" ht="18" customHeight="1">
      <c r="F27148" s="129">
        <f t="shared" si="430"/>
        <v>0</v>
      </c>
    </row>
    <row r="27149" spans="6:6" ht="18" customHeight="1">
      <c r="F27149" s="129">
        <f t="shared" si="430"/>
        <v>0</v>
      </c>
    </row>
    <row r="27150" spans="6:6" ht="18" customHeight="1">
      <c r="F27150" s="129">
        <f t="shared" si="430"/>
        <v>0</v>
      </c>
    </row>
    <row r="27151" spans="6:6" ht="18" customHeight="1">
      <c r="F27151" s="129">
        <f t="shared" si="430"/>
        <v>0</v>
      </c>
    </row>
    <row r="27152" spans="6:6" ht="18" customHeight="1">
      <c r="F27152" s="129">
        <f t="shared" si="430"/>
        <v>0</v>
      </c>
    </row>
    <row r="27153" spans="6:6" ht="18" customHeight="1">
      <c r="F27153" s="129">
        <f t="shared" si="430"/>
        <v>0</v>
      </c>
    </row>
    <row r="27154" spans="6:6" ht="18" customHeight="1">
      <c r="F27154" s="129">
        <f t="shared" si="430"/>
        <v>0</v>
      </c>
    </row>
    <row r="27155" spans="6:6" ht="18" customHeight="1">
      <c r="F27155" s="129">
        <f t="shared" si="430"/>
        <v>0</v>
      </c>
    </row>
    <row r="27156" spans="6:6" ht="18" customHeight="1">
      <c r="F27156" s="129">
        <f t="shared" si="430"/>
        <v>0</v>
      </c>
    </row>
    <row r="27157" spans="6:6" ht="18" customHeight="1">
      <c r="F27157" s="129">
        <f t="shared" si="430"/>
        <v>0</v>
      </c>
    </row>
    <row r="27158" spans="6:6" ht="18" customHeight="1">
      <c r="F27158" s="129">
        <f t="shared" si="430"/>
        <v>0</v>
      </c>
    </row>
    <row r="27159" spans="6:6" ht="18" customHeight="1">
      <c r="F27159" s="129">
        <f t="shared" si="430"/>
        <v>0</v>
      </c>
    </row>
    <row r="27160" spans="6:6" ht="18" customHeight="1">
      <c r="F27160" s="129">
        <f t="shared" si="430"/>
        <v>0</v>
      </c>
    </row>
    <row r="27161" spans="6:6" ht="18" customHeight="1">
      <c r="F27161" s="129">
        <f t="shared" si="430"/>
        <v>0</v>
      </c>
    </row>
    <row r="27162" spans="6:6" ht="18" customHeight="1">
      <c r="F27162" s="129">
        <f t="shared" si="430"/>
        <v>0</v>
      </c>
    </row>
    <row r="27163" spans="6:6" ht="18" customHeight="1">
      <c r="F27163" s="129">
        <f t="shared" si="430"/>
        <v>0</v>
      </c>
    </row>
    <row r="27164" spans="6:6" ht="18" customHeight="1">
      <c r="F27164" s="129">
        <f t="shared" si="430"/>
        <v>0</v>
      </c>
    </row>
    <row r="27165" spans="6:6" ht="18" customHeight="1">
      <c r="F27165" s="129">
        <f t="shared" si="430"/>
        <v>0</v>
      </c>
    </row>
    <row r="27166" spans="6:6" ht="18" customHeight="1">
      <c r="F27166" s="129">
        <f t="shared" si="430"/>
        <v>0</v>
      </c>
    </row>
    <row r="27167" spans="6:6" ht="18" customHeight="1">
      <c r="F27167" s="129">
        <f t="shared" si="430"/>
        <v>0</v>
      </c>
    </row>
    <row r="27168" spans="6:6" ht="18" customHeight="1">
      <c r="F27168" s="129">
        <f t="shared" si="430"/>
        <v>0</v>
      </c>
    </row>
    <row r="27169" spans="6:6" ht="18" customHeight="1">
      <c r="F27169" s="129">
        <f t="shared" si="430"/>
        <v>0</v>
      </c>
    </row>
    <row r="27170" spans="6:6" ht="18" customHeight="1">
      <c r="F27170" s="129">
        <f t="shared" si="430"/>
        <v>0</v>
      </c>
    </row>
    <row r="27171" spans="6:6" ht="18" customHeight="1">
      <c r="F27171" s="129">
        <f t="shared" si="430"/>
        <v>0</v>
      </c>
    </row>
    <row r="27172" spans="6:6" ht="18" customHeight="1">
      <c r="F27172" s="129">
        <f t="shared" si="430"/>
        <v>0</v>
      </c>
    </row>
    <row r="27173" spans="6:6" ht="18" customHeight="1">
      <c r="F27173" s="129">
        <f t="shared" si="430"/>
        <v>0</v>
      </c>
    </row>
    <row r="27174" spans="6:6" ht="18" customHeight="1">
      <c r="F27174" s="129">
        <f t="shared" si="430"/>
        <v>0</v>
      </c>
    </row>
    <row r="27175" spans="6:6" ht="18" customHeight="1">
      <c r="F27175" s="129">
        <f t="shared" si="430"/>
        <v>0</v>
      </c>
    </row>
    <row r="27176" spans="6:6" ht="18" customHeight="1">
      <c r="F27176" s="129">
        <f t="shared" si="430"/>
        <v>0</v>
      </c>
    </row>
    <row r="27177" spans="6:6" ht="18" customHeight="1">
      <c r="F27177" s="129">
        <f t="shared" si="430"/>
        <v>0</v>
      </c>
    </row>
    <row r="27178" spans="6:6" ht="18" customHeight="1">
      <c r="F27178" s="129">
        <f t="shared" si="430"/>
        <v>0</v>
      </c>
    </row>
    <row r="27179" spans="6:6" ht="18" customHeight="1">
      <c r="F27179" s="129">
        <f t="shared" si="430"/>
        <v>0</v>
      </c>
    </row>
    <row r="27180" spans="6:6" ht="18" customHeight="1">
      <c r="F27180" s="129">
        <f t="shared" si="430"/>
        <v>0</v>
      </c>
    </row>
    <row r="27181" spans="6:6" ht="18" customHeight="1">
      <c r="F27181" s="129">
        <f t="shared" si="430"/>
        <v>0</v>
      </c>
    </row>
    <row r="27182" spans="6:6" ht="18" customHeight="1">
      <c r="F27182" s="129">
        <f t="shared" si="430"/>
        <v>0</v>
      </c>
    </row>
    <row r="27183" spans="6:6" ht="18" customHeight="1">
      <c r="F27183" s="129">
        <f t="shared" si="430"/>
        <v>0</v>
      </c>
    </row>
    <row r="27184" spans="6:6" ht="18" customHeight="1">
      <c r="F27184" s="129">
        <f t="shared" si="430"/>
        <v>0</v>
      </c>
    </row>
    <row r="27185" spans="6:6" ht="18" customHeight="1">
      <c r="F27185" s="129">
        <f t="shared" si="430"/>
        <v>0</v>
      </c>
    </row>
    <row r="27186" spans="6:6" ht="18" customHeight="1">
      <c r="F27186" s="129">
        <f t="shared" ref="F27186:F27249" si="431">E27186*D27186</f>
        <v>0</v>
      </c>
    </row>
    <row r="27187" spans="6:6" ht="18" customHeight="1">
      <c r="F27187" s="129">
        <f t="shared" si="431"/>
        <v>0</v>
      </c>
    </row>
    <row r="27188" spans="6:6" ht="18" customHeight="1">
      <c r="F27188" s="129">
        <f t="shared" si="431"/>
        <v>0</v>
      </c>
    </row>
    <row r="27189" spans="6:6" ht="18" customHeight="1">
      <c r="F27189" s="129">
        <f t="shared" si="431"/>
        <v>0</v>
      </c>
    </row>
    <row r="27190" spans="6:6" ht="18" customHeight="1">
      <c r="F27190" s="129">
        <f t="shared" si="431"/>
        <v>0</v>
      </c>
    </row>
    <row r="27191" spans="6:6" ht="18" customHeight="1">
      <c r="F27191" s="129">
        <f t="shared" si="431"/>
        <v>0</v>
      </c>
    </row>
    <row r="27192" spans="6:6" ht="18" customHeight="1">
      <c r="F27192" s="129">
        <f t="shared" si="431"/>
        <v>0</v>
      </c>
    </row>
    <row r="27193" spans="6:6" ht="18" customHeight="1">
      <c r="F27193" s="129">
        <f t="shared" si="431"/>
        <v>0</v>
      </c>
    </row>
    <row r="27194" spans="6:6" ht="18" customHeight="1">
      <c r="F27194" s="129">
        <f t="shared" si="431"/>
        <v>0</v>
      </c>
    </row>
    <row r="27195" spans="6:6" ht="18" customHeight="1">
      <c r="F27195" s="129">
        <f t="shared" si="431"/>
        <v>0</v>
      </c>
    </row>
    <row r="27196" spans="6:6" ht="18" customHeight="1">
      <c r="F27196" s="129">
        <f t="shared" si="431"/>
        <v>0</v>
      </c>
    </row>
    <row r="27197" spans="6:6" ht="18" customHeight="1">
      <c r="F27197" s="129">
        <f t="shared" si="431"/>
        <v>0</v>
      </c>
    </row>
    <row r="27198" spans="6:6" ht="18" customHeight="1">
      <c r="F27198" s="129">
        <f t="shared" si="431"/>
        <v>0</v>
      </c>
    </row>
    <row r="27199" spans="6:6" ht="18" customHeight="1">
      <c r="F27199" s="129">
        <f t="shared" si="431"/>
        <v>0</v>
      </c>
    </row>
    <row r="27200" spans="6:6" ht="18" customHeight="1">
      <c r="F27200" s="129">
        <f t="shared" si="431"/>
        <v>0</v>
      </c>
    </row>
    <row r="27201" spans="6:6" ht="18" customHeight="1">
      <c r="F27201" s="129">
        <f t="shared" si="431"/>
        <v>0</v>
      </c>
    </row>
    <row r="27202" spans="6:6" ht="18" customHeight="1">
      <c r="F27202" s="129">
        <f t="shared" si="431"/>
        <v>0</v>
      </c>
    </row>
    <row r="27203" spans="6:6" ht="18" customHeight="1">
      <c r="F27203" s="129">
        <f t="shared" si="431"/>
        <v>0</v>
      </c>
    </row>
    <row r="27204" spans="6:6" ht="18" customHeight="1">
      <c r="F27204" s="129">
        <f t="shared" si="431"/>
        <v>0</v>
      </c>
    </row>
    <row r="27205" spans="6:6" ht="18" customHeight="1">
      <c r="F27205" s="129">
        <f t="shared" si="431"/>
        <v>0</v>
      </c>
    </row>
    <row r="27206" spans="6:6" ht="18" customHeight="1">
      <c r="F27206" s="129">
        <f t="shared" si="431"/>
        <v>0</v>
      </c>
    </row>
    <row r="27207" spans="6:6" ht="18" customHeight="1">
      <c r="F27207" s="129">
        <f t="shared" si="431"/>
        <v>0</v>
      </c>
    </row>
    <row r="27208" spans="6:6" ht="18" customHeight="1">
      <c r="F27208" s="129">
        <f t="shared" si="431"/>
        <v>0</v>
      </c>
    </row>
    <row r="27209" spans="6:6" ht="18" customHeight="1">
      <c r="F27209" s="129">
        <f t="shared" si="431"/>
        <v>0</v>
      </c>
    </row>
    <row r="27210" spans="6:6" ht="18" customHeight="1">
      <c r="F27210" s="129">
        <f t="shared" si="431"/>
        <v>0</v>
      </c>
    </row>
    <row r="27211" spans="6:6" ht="18" customHeight="1">
      <c r="F27211" s="129">
        <f t="shared" si="431"/>
        <v>0</v>
      </c>
    </row>
    <row r="27212" spans="6:6" ht="18" customHeight="1">
      <c r="F27212" s="129">
        <f t="shared" si="431"/>
        <v>0</v>
      </c>
    </row>
    <row r="27213" spans="6:6" ht="18" customHeight="1">
      <c r="F27213" s="129">
        <f t="shared" si="431"/>
        <v>0</v>
      </c>
    </row>
    <row r="27214" spans="6:6" ht="18" customHeight="1">
      <c r="F27214" s="129">
        <f t="shared" si="431"/>
        <v>0</v>
      </c>
    </row>
    <row r="27215" spans="6:6" ht="18" customHeight="1">
      <c r="F27215" s="129">
        <f t="shared" si="431"/>
        <v>0</v>
      </c>
    </row>
    <row r="27216" spans="6:6" ht="18" customHeight="1">
      <c r="F27216" s="129">
        <f t="shared" si="431"/>
        <v>0</v>
      </c>
    </row>
    <row r="27217" spans="6:6" ht="18" customHeight="1">
      <c r="F27217" s="129">
        <f t="shared" si="431"/>
        <v>0</v>
      </c>
    </row>
    <row r="27218" spans="6:6" ht="18" customHeight="1">
      <c r="F27218" s="129">
        <f t="shared" si="431"/>
        <v>0</v>
      </c>
    </row>
    <row r="27219" spans="6:6" ht="18" customHeight="1">
      <c r="F27219" s="129">
        <f t="shared" si="431"/>
        <v>0</v>
      </c>
    </row>
    <row r="27220" spans="6:6" ht="18" customHeight="1">
      <c r="F27220" s="129">
        <f t="shared" si="431"/>
        <v>0</v>
      </c>
    </row>
    <row r="27221" spans="6:6" ht="18" customHeight="1">
      <c r="F27221" s="129">
        <f t="shared" si="431"/>
        <v>0</v>
      </c>
    </row>
    <row r="27222" spans="6:6" ht="18" customHeight="1">
      <c r="F27222" s="129">
        <f t="shared" si="431"/>
        <v>0</v>
      </c>
    </row>
    <row r="27223" spans="6:6" ht="18" customHeight="1">
      <c r="F27223" s="129">
        <f t="shared" si="431"/>
        <v>0</v>
      </c>
    </row>
    <row r="27224" spans="6:6" ht="18" customHeight="1">
      <c r="F27224" s="129">
        <f t="shared" si="431"/>
        <v>0</v>
      </c>
    </row>
    <row r="27225" spans="6:6" ht="18" customHeight="1">
      <c r="F27225" s="129">
        <f t="shared" si="431"/>
        <v>0</v>
      </c>
    </row>
    <row r="27226" spans="6:6" ht="18" customHeight="1">
      <c r="F27226" s="129">
        <f t="shared" si="431"/>
        <v>0</v>
      </c>
    </row>
    <row r="27227" spans="6:6" ht="18" customHeight="1">
      <c r="F27227" s="129">
        <f t="shared" si="431"/>
        <v>0</v>
      </c>
    </row>
    <row r="27228" spans="6:6" ht="18" customHeight="1">
      <c r="F27228" s="129">
        <f t="shared" si="431"/>
        <v>0</v>
      </c>
    </row>
    <row r="27229" spans="6:6" ht="18" customHeight="1">
      <c r="F27229" s="129">
        <f t="shared" si="431"/>
        <v>0</v>
      </c>
    </row>
    <row r="27230" spans="6:6" ht="18" customHeight="1">
      <c r="F27230" s="129">
        <f t="shared" si="431"/>
        <v>0</v>
      </c>
    </row>
    <row r="27231" spans="6:6" ht="18" customHeight="1">
      <c r="F27231" s="129">
        <f t="shared" si="431"/>
        <v>0</v>
      </c>
    </row>
    <row r="27232" spans="6:6" ht="18" customHeight="1">
      <c r="F27232" s="129">
        <f t="shared" si="431"/>
        <v>0</v>
      </c>
    </row>
    <row r="27233" spans="6:6" ht="18" customHeight="1">
      <c r="F27233" s="129">
        <f t="shared" si="431"/>
        <v>0</v>
      </c>
    </row>
    <row r="27234" spans="6:6" ht="18" customHeight="1">
      <c r="F27234" s="129">
        <f t="shared" si="431"/>
        <v>0</v>
      </c>
    </row>
    <row r="27235" spans="6:6" ht="18" customHeight="1">
      <c r="F27235" s="129">
        <f t="shared" si="431"/>
        <v>0</v>
      </c>
    </row>
    <row r="27236" spans="6:6" ht="18" customHeight="1">
      <c r="F27236" s="129">
        <f t="shared" si="431"/>
        <v>0</v>
      </c>
    </row>
    <row r="27237" spans="6:6" ht="18" customHeight="1">
      <c r="F27237" s="129">
        <f t="shared" si="431"/>
        <v>0</v>
      </c>
    </row>
    <row r="27238" spans="6:6" ht="18" customHeight="1">
      <c r="F27238" s="129">
        <f t="shared" si="431"/>
        <v>0</v>
      </c>
    </row>
    <row r="27239" spans="6:6" ht="18" customHeight="1">
      <c r="F27239" s="129">
        <f t="shared" si="431"/>
        <v>0</v>
      </c>
    </row>
    <row r="27240" spans="6:6" ht="18" customHeight="1">
      <c r="F27240" s="129">
        <f t="shared" si="431"/>
        <v>0</v>
      </c>
    </row>
    <row r="27241" spans="6:6" ht="18" customHeight="1">
      <c r="F27241" s="129">
        <f t="shared" si="431"/>
        <v>0</v>
      </c>
    </row>
    <row r="27242" spans="6:6" ht="18" customHeight="1">
      <c r="F27242" s="129">
        <f t="shared" si="431"/>
        <v>0</v>
      </c>
    </row>
    <row r="27243" spans="6:6" ht="18" customHeight="1">
      <c r="F27243" s="129">
        <f t="shared" si="431"/>
        <v>0</v>
      </c>
    </row>
    <row r="27244" spans="6:6" ht="18" customHeight="1">
      <c r="F27244" s="129">
        <f t="shared" si="431"/>
        <v>0</v>
      </c>
    </row>
    <row r="27245" spans="6:6" ht="18" customHeight="1">
      <c r="F27245" s="129">
        <f t="shared" si="431"/>
        <v>0</v>
      </c>
    </row>
    <row r="27246" spans="6:6" ht="18" customHeight="1">
      <c r="F27246" s="129">
        <f t="shared" si="431"/>
        <v>0</v>
      </c>
    </row>
    <row r="27247" spans="6:6" ht="18" customHeight="1">
      <c r="F27247" s="129">
        <f t="shared" si="431"/>
        <v>0</v>
      </c>
    </row>
    <row r="27248" spans="6:6" ht="18" customHeight="1">
      <c r="F27248" s="129">
        <f t="shared" si="431"/>
        <v>0</v>
      </c>
    </row>
    <row r="27249" spans="6:6" ht="18" customHeight="1">
      <c r="F27249" s="129">
        <f t="shared" si="431"/>
        <v>0</v>
      </c>
    </row>
    <row r="27250" spans="6:6" ht="18" customHeight="1">
      <c r="F27250" s="129">
        <f t="shared" ref="F27250:F27313" si="432">E27250*D27250</f>
        <v>0</v>
      </c>
    </row>
    <row r="27251" spans="6:6" ht="18" customHeight="1">
      <c r="F27251" s="129">
        <f t="shared" si="432"/>
        <v>0</v>
      </c>
    </row>
    <row r="27252" spans="6:6" ht="18" customHeight="1">
      <c r="F27252" s="129">
        <f t="shared" si="432"/>
        <v>0</v>
      </c>
    </row>
    <row r="27253" spans="6:6" ht="18" customHeight="1">
      <c r="F27253" s="129">
        <f t="shared" si="432"/>
        <v>0</v>
      </c>
    </row>
    <row r="27254" spans="6:6" ht="18" customHeight="1">
      <c r="F27254" s="129">
        <f t="shared" si="432"/>
        <v>0</v>
      </c>
    </row>
    <row r="27255" spans="6:6" ht="18" customHeight="1">
      <c r="F27255" s="129">
        <f t="shared" si="432"/>
        <v>0</v>
      </c>
    </row>
    <row r="27256" spans="6:6" ht="18" customHeight="1">
      <c r="F27256" s="129">
        <f t="shared" si="432"/>
        <v>0</v>
      </c>
    </row>
    <row r="27257" spans="6:6" ht="18" customHeight="1">
      <c r="F27257" s="129">
        <f t="shared" si="432"/>
        <v>0</v>
      </c>
    </row>
    <row r="27258" spans="6:6" ht="18" customHeight="1">
      <c r="F27258" s="129">
        <f t="shared" si="432"/>
        <v>0</v>
      </c>
    </row>
    <row r="27259" spans="6:6" ht="18" customHeight="1">
      <c r="F27259" s="129">
        <f t="shared" si="432"/>
        <v>0</v>
      </c>
    </row>
    <row r="27260" spans="6:6" ht="18" customHeight="1">
      <c r="F27260" s="129">
        <f t="shared" si="432"/>
        <v>0</v>
      </c>
    </row>
    <row r="27261" spans="6:6" ht="18" customHeight="1">
      <c r="F27261" s="129">
        <f t="shared" si="432"/>
        <v>0</v>
      </c>
    </row>
    <row r="27262" spans="6:6" ht="18" customHeight="1">
      <c r="F27262" s="129">
        <f t="shared" si="432"/>
        <v>0</v>
      </c>
    </row>
    <row r="27263" spans="6:6" ht="18" customHeight="1">
      <c r="F27263" s="129">
        <f t="shared" si="432"/>
        <v>0</v>
      </c>
    </row>
    <row r="27264" spans="6:6" ht="18" customHeight="1">
      <c r="F27264" s="129">
        <f t="shared" si="432"/>
        <v>0</v>
      </c>
    </row>
    <row r="27265" spans="6:6" ht="18" customHeight="1">
      <c r="F27265" s="129">
        <f t="shared" si="432"/>
        <v>0</v>
      </c>
    </row>
    <row r="27266" spans="6:6" ht="18" customHeight="1">
      <c r="F27266" s="129">
        <f t="shared" si="432"/>
        <v>0</v>
      </c>
    </row>
    <row r="27267" spans="6:6" ht="18" customHeight="1">
      <c r="F27267" s="129">
        <f t="shared" si="432"/>
        <v>0</v>
      </c>
    </row>
    <row r="27268" spans="6:6" ht="18" customHeight="1">
      <c r="F27268" s="129">
        <f t="shared" si="432"/>
        <v>0</v>
      </c>
    </row>
    <row r="27269" spans="6:6" ht="18" customHeight="1">
      <c r="F27269" s="129">
        <f t="shared" si="432"/>
        <v>0</v>
      </c>
    </row>
    <row r="27270" spans="6:6" ht="18" customHeight="1">
      <c r="F27270" s="129">
        <f t="shared" si="432"/>
        <v>0</v>
      </c>
    </row>
    <row r="27271" spans="6:6" ht="18" customHeight="1">
      <c r="F27271" s="129">
        <f t="shared" si="432"/>
        <v>0</v>
      </c>
    </row>
    <row r="27272" spans="6:6" ht="18" customHeight="1">
      <c r="F27272" s="129">
        <f t="shared" si="432"/>
        <v>0</v>
      </c>
    </row>
    <row r="27273" spans="6:6" ht="18" customHeight="1">
      <c r="F27273" s="129">
        <f t="shared" si="432"/>
        <v>0</v>
      </c>
    </row>
    <row r="27274" spans="6:6" ht="18" customHeight="1">
      <c r="F27274" s="129">
        <f t="shared" si="432"/>
        <v>0</v>
      </c>
    </row>
    <row r="27275" spans="6:6" ht="18" customHeight="1">
      <c r="F27275" s="129">
        <f t="shared" si="432"/>
        <v>0</v>
      </c>
    </row>
    <row r="27276" spans="6:6" ht="18" customHeight="1">
      <c r="F27276" s="129">
        <f t="shared" si="432"/>
        <v>0</v>
      </c>
    </row>
    <row r="27277" spans="6:6" ht="18" customHeight="1">
      <c r="F27277" s="129">
        <f t="shared" si="432"/>
        <v>0</v>
      </c>
    </row>
    <row r="27278" spans="6:6" ht="18" customHeight="1">
      <c r="F27278" s="129">
        <f t="shared" si="432"/>
        <v>0</v>
      </c>
    </row>
    <row r="27279" spans="6:6" ht="18" customHeight="1">
      <c r="F27279" s="129">
        <f t="shared" si="432"/>
        <v>0</v>
      </c>
    </row>
    <row r="27280" spans="6:6" ht="18" customHeight="1">
      <c r="F27280" s="129">
        <f t="shared" si="432"/>
        <v>0</v>
      </c>
    </row>
    <row r="27281" spans="6:6" ht="18" customHeight="1">
      <c r="F27281" s="129">
        <f t="shared" si="432"/>
        <v>0</v>
      </c>
    </row>
    <row r="27282" spans="6:6" ht="18" customHeight="1">
      <c r="F27282" s="129">
        <f t="shared" si="432"/>
        <v>0</v>
      </c>
    </row>
    <row r="27283" spans="6:6" ht="18" customHeight="1">
      <c r="F27283" s="129">
        <f t="shared" si="432"/>
        <v>0</v>
      </c>
    </row>
    <row r="27284" spans="6:6" ht="18" customHeight="1">
      <c r="F27284" s="129">
        <f t="shared" si="432"/>
        <v>0</v>
      </c>
    </row>
    <row r="27285" spans="6:6" ht="18" customHeight="1">
      <c r="F27285" s="129">
        <f t="shared" si="432"/>
        <v>0</v>
      </c>
    </row>
    <row r="27286" spans="6:6" ht="18" customHeight="1">
      <c r="F27286" s="129">
        <f t="shared" si="432"/>
        <v>0</v>
      </c>
    </row>
    <row r="27287" spans="6:6" ht="18" customHeight="1">
      <c r="F27287" s="129">
        <f t="shared" si="432"/>
        <v>0</v>
      </c>
    </row>
    <row r="27288" spans="6:6" ht="18" customHeight="1">
      <c r="F27288" s="129">
        <f t="shared" si="432"/>
        <v>0</v>
      </c>
    </row>
    <row r="27289" spans="6:6" ht="18" customHeight="1">
      <c r="F27289" s="129">
        <f t="shared" si="432"/>
        <v>0</v>
      </c>
    </row>
    <row r="27290" spans="6:6" ht="18" customHeight="1">
      <c r="F27290" s="129">
        <f t="shared" si="432"/>
        <v>0</v>
      </c>
    </row>
    <row r="27291" spans="6:6" ht="18" customHeight="1">
      <c r="F27291" s="129">
        <f t="shared" si="432"/>
        <v>0</v>
      </c>
    </row>
    <row r="27292" spans="6:6" ht="18" customHeight="1">
      <c r="F27292" s="129">
        <f t="shared" si="432"/>
        <v>0</v>
      </c>
    </row>
    <row r="27293" spans="6:6" ht="18" customHeight="1">
      <c r="F27293" s="129">
        <f t="shared" si="432"/>
        <v>0</v>
      </c>
    </row>
    <row r="27294" spans="6:6" ht="18" customHeight="1">
      <c r="F27294" s="129">
        <f t="shared" si="432"/>
        <v>0</v>
      </c>
    </row>
    <row r="27295" spans="6:6" ht="18" customHeight="1">
      <c r="F27295" s="129">
        <f t="shared" si="432"/>
        <v>0</v>
      </c>
    </row>
    <row r="27296" spans="6:6" ht="18" customHeight="1">
      <c r="F27296" s="129">
        <f t="shared" si="432"/>
        <v>0</v>
      </c>
    </row>
    <row r="27297" spans="6:6" ht="18" customHeight="1">
      <c r="F27297" s="129">
        <f t="shared" si="432"/>
        <v>0</v>
      </c>
    </row>
    <row r="27298" spans="6:6" ht="18" customHeight="1">
      <c r="F27298" s="129">
        <f t="shared" si="432"/>
        <v>0</v>
      </c>
    </row>
    <row r="27299" spans="6:6" ht="18" customHeight="1">
      <c r="F27299" s="129">
        <f t="shared" si="432"/>
        <v>0</v>
      </c>
    </row>
    <row r="27300" spans="6:6" ht="18" customHeight="1">
      <c r="F27300" s="129">
        <f t="shared" si="432"/>
        <v>0</v>
      </c>
    </row>
    <row r="27301" spans="6:6" ht="18" customHeight="1">
      <c r="F27301" s="129">
        <f t="shared" si="432"/>
        <v>0</v>
      </c>
    </row>
    <row r="27302" spans="6:6" ht="18" customHeight="1">
      <c r="F27302" s="129">
        <f t="shared" si="432"/>
        <v>0</v>
      </c>
    </row>
    <row r="27303" spans="6:6" ht="18" customHeight="1">
      <c r="F27303" s="129">
        <f t="shared" si="432"/>
        <v>0</v>
      </c>
    </row>
    <row r="27304" spans="6:6" ht="18" customHeight="1">
      <c r="F27304" s="129">
        <f t="shared" si="432"/>
        <v>0</v>
      </c>
    </row>
    <row r="27305" spans="6:6" ht="18" customHeight="1">
      <c r="F27305" s="129">
        <f t="shared" si="432"/>
        <v>0</v>
      </c>
    </row>
    <row r="27306" spans="6:6" ht="18" customHeight="1">
      <c r="F27306" s="129">
        <f t="shared" si="432"/>
        <v>0</v>
      </c>
    </row>
    <row r="27307" spans="6:6" ht="18" customHeight="1">
      <c r="F27307" s="129">
        <f t="shared" si="432"/>
        <v>0</v>
      </c>
    </row>
    <row r="27308" spans="6:6" ht="18" customHeight="1">
      <c r="F27308" s="129">
        <f t="shared" si="432"/>
        <v>0</v>
      </c>
    </row>
    <row r="27309" spans="6:6" ht="18" customHeight="1">
      <c r="F27309" s="129">
        <f t="shared" si="432"/>
        <v>0</v>
      </c>
    </row>
    <row r="27310" spans="6:6" ht="18" customHeight="1">
      <c r="F27310" s="129">
        <f t="shared" si="432"/>
        <v>0</v>
      </c>
    </row>
    <row r="27311" spans="6:6" ht="18" customHeight="1">
      <c r="F27311" s="129">
        <f t="shared" si="432"/>
        <v>0</v>
      </c>
    </row>
    <row r="27312" spans="6:6" ht="18" customHeight="1">
      <c r="F27312" s="129">
        <f t="shared" si="432"/>
        <v>0</v>
      </c>
    </row>
    <row r="27313" spans="6:6" ht="18" customHeight="1">
      <c r="F27313" s="129">
        <f t="shared" si="432"/>
        <v>0</v>
      </c>
    </row>
    <row r="27314" spans="6:6" ht="18" customHeight="1">
      <c r="F27314" s="129">
        <f t="shared" ref="F27314:F27377" si="433">E27314*D27314</f>
        <v>0</v>
      </c>
    </row>
    <row r="27315" spans="6:6" ht="18" customHeight="1">
      <c r="F27315" s="129">
        <f t="shared" si="433"/>
        <v>0</v>
      </c>
    </row>
    <row r="27316" spans="6:6" ht="18" customHeight="1">
      <c r="F27316" s="129">
        <f t="shared" si="433"/>
        <v>0</v>
      </c>
    </row>
    <row r="27317" spans="6:6" ht="18" customHeight="1">
      <c r="F27317" s="129">
        <f t="shared" si="433"/>
        <v>0</v>
      </c>
    </row>
    <row r="27318" spans="6:6" ht="18" customHeight="1">
      <c r="F27318" s="129">
        <f t="shared" si="433"/>
        <v>0</v>
      </c>
    </row>
    <row r="27319" spans="6:6" ht="18" customHeight="1">
      <c r="F27319" s="129">
        <f t="shared" si="433"/>
        <v>0</v>
      </c>
    </row>
    <row r="27320" spans="6:6" ht="18" customHeight="1">
      <c r="F27320" s="129">
        <f t="shared" si="433"/>
        <v>0</v>
      </c>
    </row>
    <row r="27321" spans="6:6" ht="18" customHeight="1">
      <c r="F27321" s="129">
        <f t="shared" si="433"/>
        <v>0</v>
      </c>
    </row>
    <row r="27322" spans="6:6" ht="18" customHeight="1">
      <c r="F27322" s="129">
        <f t="shared" si="433"/>
        <v>0</v>
      </c>
    </row>
    <row r="27323" spans="6:6" ht="18" customHeight="1">
      <c r="F27323" s="129">
        <f t="shared" si="433"/>
        <v>0</v>
      </c>
    </row>
    <row r="27324" spans="6:6" ht="18" customHeight="1">
      <c r="F27324" s="129">
        <f t="shared" si="433"/>
        <v>0</v>
      </c>
    </row>
    <row r="27325" spans="6:6" ht="18" customHeight="1">
      <c r="F27325" s="129">
        <f t="shared" si="433"/>
        <v>0</v>
      </c>
    </row>
    <row r="27326" spans="6:6" ht="18" customHeight="1">
      <c r="F27326" s="129">
        <f t="shared" si="433"/>
        <v>0</v>
      </c>
    </row>
    <row r="27327" spans="6:6" ht="18" customHeight="1">
      <c r="F27327" s="129">
        <f t="shared" si="433"/>
        <v>0</v>
      </c>
    </row>
    <row r="27328" spans="6:6" ht="18" customHeight="1">
      <c r="F27328" s="129">
        <f t="shared" si="433"/>
        <v>0</v>
      </c>
    </row>
    <row r="27329" spans="6:6" ht="18" customHeight="1">
      <c r="F27329" s="129">
        <f t="shared" si="433"/>
        <v>0</v>
      </c>
    </row>
    <row r="27330" spans="6:6" ht="18" customHeight="1">
      <c r="F27330" s="129">
        <f t="shared" si="433"/>
        <v>0</v>
      </c>
    </row>
    <row r="27331" spans="6:6" ht="18" customHeight="1">
      <c r="F27331" s="129">
        <f t="shared" si="433"/>
        <v>0</v>
      </c>
    </row>
    <row r="27332" spans="6:6" ht="18" customHeight="1">
      <c r="F27332" s="129">
        <f t="shared" si="433"/>
        <v>0</v>
      </c>
    </row>
    <row r="27333" spans="6:6" ht="18" customHeight="1">
      <c r="F27333" s="129">
        <f t="shared" si="433"/>
        <v>0</v>
      </c>
    </row>
    <row r="27334" spans="6:6" ht="18" customHeight="1">
      <c r="F27334" s="129">
        <f t="shared" si="433"/>
        <v>0</v>
      </c>
    </row>
    <row r="27335" spans="6:6" ht="18" customHeight="1">
      <c r="F27335" s="129">
        <f t="shared" si="433"/>
        <v>0</v>
      </c>
    </row>
    <row r="27336" spans="6:6" ht="18" customHeight="1">
      <c r="F27336" s="129">
        <f t="shared" si="433"/>
        <v>0</v>
      </c>
    </row>
    <row r="27337" spans="6:6" ht="18" customHeight="1">
      <c r="F27337" s="129">
        <f t="shared" si="433"/>
        <v>0</v>
      </c>
    </row>
    <row r="27338" spans="6:6" ht="18" customHeight="1">
      <c r="F27338" s="129">
        <f t="shared" si="433"/>
        <v>0</v>
      </c>
    </row>
    <row r="27339" spans="6:6" ht="18" customHeight="1">
      <c r="F27339" s="129">
        <f t="shared" si="433"/>
        <v>0</v>
      </c>
    </row>
    <row r="27340" spans="6:6" ht="18" customHeight="1">
      <c r="F27340" s="129">
        <f t="shared" si="433"/>
        <v>0</v>
      </c>
    </row>
    <row r="27341" spans="6:6" ht="18" customHeight="1">
      <c r="F27341" s="129">
        <f t="shared" si="433"/>
        <v>0</v>
      </c>
    </row>
    <row r="27342" spans="6:6" ht="18" customHeight="1">
      <c r="F27342" s="129">
        <f t="shared" si="433"/>
        <v>0</v>
      </c>
    </row>
    <row r="27343" spans="6:6" ht="18" customHeight="1">
      <c r="F27343" s="129">
        <f t="shared" si="433"/>
        <v>0</v>
      </c>
    </row>
    <row r="27344" spans="6:6" ht="18" customHeight="1">
      <c r="F27344" s="129">
        <f t="shared" si="433"/>
        <v>0</v>
      </c>
    </row>
    <row r="27345" spans="6:6" ht="18" customHeight="1">
      <c r="F27345" s="129">
        <f t="shared" si="433"/>
        <v>0</v>
      </c>
    </row>
    <row r="27346" spans="6:6" ht="18" customHeight="1">
      <c r="F27346" s="129">
        <f t="shared" si="433"/>
        <v>0</v>
      </c>
    </row>
    <row r="27347" spans="6:6" ht="18" customHeight="1">
      <c r="F27347" s="129">
        <f t="shared" si="433"/>
        <v>0</v>
      </c>
    </row>
    <row r="27348" spans="6:6" ht="18" customHeight="1">
      <c r="F27348" s="129">
        <f t="shared" si="433"/>
        <v>0</v>
      </c>
    </row>
    <row r="27349" spans="6:6" ht="18" customHeight="1">
      <c r="F27349" s="129">
        <f t="shared" si="433"/>
        <v>0</v>
      </c>
    </row>
    <row r="27350" spans="6:6" ht="18" customHeight="1">
      <c r="F27350" s="129">
        <f t="shared" si="433"/>
        <v>0</v>
      </c>
    </row>
    <row r="27351" spans="6:6" ht="18" customHeight="1">
      <c r="F27351" s="129">
        <f t="shared" si="433"/>
        <v>0</v>
      </c>
    </row>
    <row r="27352" spans="6:6" ht="18" customHeight="1">
      <c r="F27352" s="129">
        <f t="shared" si="433"/>
        <v>0</v>
      </c>
    </row>
    <row r="27353" spans="6:6" ht="18" customHeight="1">
      <c r="F27353" s="129">
        <f t="shared" si="433"/>
        <v>0</v>
      </c>
    </row>
    <row r="27354" spans="6:6" ht="18" customHeight="1">
      <c r="F27354" s="129">
        <f t="shared" si="433"/>
        <v>0</v>
      </c>
    </row>
    <row r="27355" spans="6:6" ht="18" customHeight="1">
      <c r="F27355" s="129">
        <f t="shared" si="433"/>
        <v>0</v>
      </c>
    </row>
    <row r="27356" spans="6:6" ht="18" customHeight="1">
      <c r="F27356" s="129">
        <f t="shared" si="433"/>
        <v>0</v>
      </c>
    </row>
    <row r="27357" spans="6:6" ht="18" customHeight="1">
      <c r="F27357" s="129">
        <f t="shared" si="433"/>
        <v>0</v>
      </c>
    </row>
    <row r="27358" spans="6:6" ht="18" customHeight="1">
      <c r="F27358" s="129">
        <f t="shared" si="433"/>
        <v>0</v>
      </c>
    </row>
    <row r="27359" spans="6:6" ht="18" customHeight="1">
      <c r="F27359" s="129">
        <f t="shared" si="433"/>
        <v>0</v>
      </c>
    </row>
    <row r="27360" spans="6:6" ht="18" customHeight="1">
      <c r="F27360" s="129">
        <f t="shared" si="433"/>
        <v>0</v>
      </c>
    </row>
    <row r="27361" spans="6:6" ht="18" customHeight="1">
      <c r="F27361" s="129">
        <f t="shared" si="433"/>
        <v>0</v>
      </c>
    </row>
    <row r="27362" spans="6:6" ht="18" customHeight="1">
      <c r="F27362" s="129">
        <f t="shared" si="433"/>
        <v>0</v>
      </c>
    </row>
    <row r="27363" spans="6:6" ht="18" customHeight="1">
      <c r="F27363" s="129">
        <f t="shared" si="433"/>
        <v>0</v>
      </c>
    </row>
    <row r="27364" spans="6:6" ht="18" customHeight="1">
      <c r="F27364" s="129">
        <f t="shared" si="433"/>
        <v>0</v>
      </c>
    </row>
    <row r="27365" spans="6:6" ht="18" customHeight="1">
      <c r="F27365" s="129">
        <f t="shared" si="433"/>
        <v>0</v>
      </c>
    </row>
    <row r="27366" spans="6:6" ht="18" customHeight="1">
      <c r="F27366" s="129">
        <f t="shared" si="433"/>
        <v>0</v>
      </c>
    </row>
    <row r="27367" spans="6:6" ht="18" customHeight="1">
      <c r="F27367" s="129">
        <f t="shared" si="433"/>
        <v>0</v>
      </c>
    </row>
    <row r="27368" spans="6:6" ht="18" customHeight="1">
      <c r="F27368" s="129">
        <f t="shared" si="433"/>
        <v>0</v>
      </c>
    </row>
    <row r="27369" spans="6:6" ht="18" customHeight="1">
      <c r="F27369" s="129">
        <f t="shared" si="433"/>
        <v>0</v>
      </c>
    </row>
    <row r="27370" spans="6:6" ht="18" customHeight="1">
      <c r="F27370" s="129">
        <f t="shared" si="433"/>
        <v>0</v>
      </c>
    </row>
    <row r="27371" spans="6:6" ht="18" customHeight="1">
      <c r="F27371" s="129">
        <f t="shared" si="433"/>
        <v>0</v>
      </c>
    </row>
    <row r="27372" spans="6:6" ht="18" customHeight="1">
      <c r="F27372" s="129">
        <f t="shared" si="433"/>
        <v>0</v>
      </c>
    </row>
    <row r="27373" spans="6:6" ht="18" customHeight="1">
      <c r="F27373" s="129">
        <f t="shared" si="433"/>
        <v>0</v>
      </c>
    </row>
    <row r="27374" spans="6:6" ht="18" customHeight="1">
      <c r="F27374" s="129">
        <f t="shared" si="433"/>
        <v>0</v>
      </c>
    </row>
    <row r="27375" spans="6:6" ht="18" customHeight="1">
      <c r="F27375" s="129">
        <f t="shared" si="433"/>
        <v>0</v>
      </c>
    </row>
    <row r="27376" spans="6:6" ht="18" customHeight="1">
      <c r="F27376" s="129">
        <f t="shared" si="433"/>
        <v>0</v>
      </c>
    </row>
    <row r="27377" spans="6:6" ht="18" customHeight="1">
      <c r="F27377" s="129">
        <f t="shared" si="433"/>
        <v>0</v>
      </c>
    </row>
    <row r="27378" spans="6:6" ht="18" customHeight="1">
      <c r="F27378" s="129">
        <f t="shared" ref="F27378:F27441" si="434">E27378*D27378</f>
        <v>0</v>
      </c>
    </row>
    <row r="27379" spans="6:6" ht="18" customHeight="1">
      <c r="F27379" s="129">
        <f t="shared" si="434"/>
        <v>0</v>
      </c>
    </row>
    <row r="27380" spans="6:6" ht="18" customHeight="1">
      <c r="F27380" s="129">
        <f t="shared" si="434"/>
        <v>0</v>
      </c>
    </row>
    <row r="27381" spans="6:6" ht="18" customHeight="1">
      <c r="F27381" s="129">
        <f t="shared" si="434"/>
        <v>0</v>
      </c>
    </row>
    <row r="27382" spans="6:6" ht="18" customHeight="1">
      <c r="F27382" s="129">
        <f t="shared" si="434"/>
        <v>0</v>
      </c>
    </row>
    <row r="27383" spans="6:6" ht="18" customHeight="1">
      <c r="F27383" s="129">
        <f t="shared" si="434"/>
        <v>0</v>
      </c>
    </row>
    <row r="27384" spans="6:6" ht="18" customHeight="1">
      <c r="F27384" s="129">
        <f t="shared" si="434"/>
        <v>0</v>
      </c>
    </row>
    <row r="27385" spans="6:6" ht="18" customHeight="1">
      <c r="F27385" s="129">
        <f t="shared" si="434"/>
        <v>0</v>
      </c>
    </row>
    <row r="27386" spans="6:6" ht="18" customHeight="1">
      <c r="F27386" s="129">
        <f t="shared" si="434"/>
        <v>0</v>
      </c>
    </row>
    <row r="27387" spans="6:6" ht="18" customHeight="1">
      <c r="F27387" s="129">
        <f t="shared" si="434"/>
        <v>0</v>
      </c>
    </row>
    <row r="27388" spans="6:6" ht="18" customHeight="1">
      <c r="F27388" s="129">
        <f t="shared" si="434"/>
        <v>0</v>
      </c>
    </row>
    <row r="27389" spans="6:6" ht="18" customHeight="1">
      <c r="F27389" s="129">
        <f t="shared" si="434"/>
        <v>0</v>
      </c>
    </row>
    <row r="27390" spans="6:6" ht="18" customHeight="1">
      <c r="F27390" s="129">
        <f t="shared" si="434"/>
        <v>0</v>
      </c>
    </row>
    <row r="27391" spans="6:6" ht="18" customHeight="1">
      <c r="F27391" s="129">
        <f t="shared" si="434"/>
        <v>0</v>
      </c>
    </row>
    <row r="27392" spans="6:6" ht="18" customHeight="1">
      <c r="F27392" s="129">
        <f t="shared" si="434"/>
        <v>0</v>
      </c>
    </row>
    <row r="27393" spans="6:6" ht="18" customHeight="1">
      <c r="F27393" s="129">
        <f t="shared" si="434"/>
        <v>0</v>
      </c>
    </row>
    <row r="27394" spans="6:6" ht="18" customHeight="1">
      <c r="F27394" s="129">
        <f t="shared" si="434"/>
        <v>0</v>
      </c>
    </row>
    <row r="27395" spans="6:6" ht="18" customHeight="1">
      <c r="F27395" s="129">
        <f t="shared" si="434"/>
        <v>0</v>
      </c>
    </row>
    <row r="27396" spans="6:6" ht="18" customHeight="1">
      <c r="F27396" s="129">
        <f t="shared" si="434"/>
        <v>0</v>
      </c>
    </row>
    <row r="27397" spans="6:6" ht="18" customHeight="1">
      <c r="F27397" s="129">
        <f t="shared" si="434"/>
        <v>0</v>
      </c>
    </row>
    <row r="27398" spans="6:6" ht="18" customHeight="1">
      <c r="F27398" s="129">
        <f t="shared" si="434"/>
        <v>0</v>
      </c>
    </row>
    <row r="27399" spans="6:6" ht="18" customHeight="1">
      <c r="F27399" s="129">
        <f t="shared" si="434"/>
        <v>0</v>
      </c>
    </row>
    <row r="27400" spans="6:6" ht="18" customHeight="1">
      <c r="F27400" s="129">
        <f t="shared" si="434"/>
        <v>0</v>
      </c>
    </row>
    <row r="27401" spans="6:6" ht="18" customHeight="1">
      <c r="F27401" s="129">
        <f t="shared" si="434"/>
        <v>0</v>
      </c>
    </row>
    <row r="27402" spans="6:6" ht="18" customHeight="1">
      <c r="F27402" s="129">
        <f t="shared" si="434"/>
        <v>0</v>
      </c>
    </row>
    <row r="27403" spans="6:6" ht="18" customHeight="1">
      <c r="F27403" s="129">
        <f t="shared" si="434"/>
        <v>0</v>
      </c>
    </row>
    <row r="27404" spans="6:6" ht="18" customHeight="1">
      <c r="F27404" s="129">
        <f t="shared" si="434"/>
        <v>0</v>
      </c>
    </row>
    <row r="27405" spans="6:6" ht="18" customHeight="1">
      <c r="F27405" s="129">
        <f t="shared" si="434"/>
        <v>0</v>
      </c>
    </row>
    <row r="27406" spans="6:6" ht="18" customHeight="1">
      <c r="F27406" s="129">
        <f t="shared" si="434"/>
        <v>0</v>
      </c>
    </row>
    <row r="27407" spans="6:6" ht="18" customHeight="1">
      <c r="F27407" s="129">
        <f t="shared" si="434"/>
        <v>0</v>
      </c>
    </row>
    <row r="27408" spans="6:6" ht="18" customHeight="1">
      <c r="F27408" s="129">
        <f t="shared" si="434"/>
        <v>0</v>
      </c>
    </row>
    <row r="27409" spans="6:6" ht="18" customHeight="1">
      <c r="F27409" s="129">
        <f t="shared" si="434"/>
        <v>0</v>
      </c>
    </row>
    <row r="27410" spans="6:6" ht="18" customHeight="1">
      <c r="F27410" s="129">
        <f t="shared" si="434"/>
        <v>0</v>
      </c>
    </row>
    <row r="27411" spans="6:6" ht="18" customHeight="1">
      <c r="F27411" s="129">
        <f t="shared" si="434"/>
        <v>0</v>
      </c>
    </row>
    <row r="27412" spans="6:6" ht="18" customHeight="1">
      <c r="F27412" s="129">
        <f t="shared" si="434"/>
        <v>0</v>
      </c>
    </row>
    <row r="27413" spans="6:6" ht="18" customHeight="1">
      <c r="F27413" s="129">
        <f t="shared" si="434"/>
        <v>0</v>
      </c>
    </row>
    <row r="27414" spans="6:6" ht="18" customHeight="1">
      <c r="F27414" s="129">
        <f t="shared" si="434"/>
        <v>0</v>
      </c>
    </row>
    <row r="27415" spans="6:6" ht="18" customHeight="1">
      <c r="F27415" s="129">
        <f t="shared" si="434"/>
        <v>0</v>
      </c>
    </row>
    <row r="27416" spans="6:6" ht="18" customHeight="1">
      <c r="F27416" s="129">
        <f t="shared" si="434"/>
        <v>0</v>
      </c>
    </row>
    <row r="27417" spans="6:6" ht="18" customHeight="1">
      <c r="F27417" s="129">
        <f t="shared" si="434"/>
        <v>0</v>
      </c>
    </row>
    <row r="27418" spans="6:6" ht="18" customHeight="1">
      <c r="F27418" s="129">
        <f t="shared" si="434"/>
        <v>0</v>
      </c>
    </row>
    <row r="27419" spans="6:6" ht="18" customHeight="1">
      <c r="F27419" s="129">
        <f t="shared" si="434"/>
        <v>0</v>
      </c>
    </row>
    <row r="27420" spans="6:6" ht="18" customHeight="1">
      <c r="F27420" s="129">
        <f t="shared" si="434"/>
        <v>0</v>
      </c>
    </row>
    <row r="27421" spans="6:6" ht="18" customHeight="1">
      <c r="F27421" s="129">
        <f t="shared" si="434"/>
        <v>0</v>
      </c>
    </row>
    <row r="27422" spans="6:6" ht="18" customHeight="1">
      <c r="F27422" s="129">
        <f t="shared" si="434"/>
        <v>0</v>
      </c>
    </row>
    <row r="27423" spans="6:6" ht="18" customHeight="1">
      <c r="F27423" s="129">
        <f t="shared" si="434"/>
        <v>0</v>
      </c>
    </row>
    <row r="27424" spans="6:6" ht="18" customHeight="1">
      <c r="F27424" s="129">
        <f t="shared" si="434"/>
        <v>0</v>
      </c>
    </row>
    <row r="27425" spans="6:6" ht="18" customHeight="1">
      <c r="F27425" s="129">
        <f t="shared" si="434"/>
        <v>0</v>
      </c>
    </row>
    <row r="27426" spans="6:6" ht="18" customHeight="1">
      <c r="F27426" s="129">
        <f t="shared" si="434"/>
        <v>0</v>
      </c>
    </row>
    <row r="27427" spans="6:6" ht="18" customHeight="1">
      <c r="F27427" s="129">
        <f t="shared" si="434"/>
        <v>0</v>
      </c>
    </row>
    <row r="27428" spans="6:6" ht="18" customHeight="1">
      <c r="F27428" s="129">
        <f t="shared" si="434"/>
        <v>0</v>
      </c>
    </row>
    <row r="27429" spans="6:6" ht="18" customHeight="1">
      <c r="F27429" s="129">
        <f t="shared" si="434"/>
        <v>0</v>
      </c>
    </row>
    <row r="27430" spans="6:6" ht="18" customHeight="1">
      <c r="F27430" s="129">
        <f t="shared" si="434"/>
        <v>0</v>
      </c>
    </row>
    <row r="27431" spans="6:6" ht="18" customHeight="1">
      <c r="F27431" s="129">
        <f t="shared" si="434"/>
        <v>0</v>
      </c>
    </row>
    <row r="27432" spans="6:6" ht="18" customHeight="1">
      <c r="F27432" s="129">
        <f t="shared" si="434"/>
        <v>0</v>
      </c>
    </row>
    <row r="27433" spans="6:6" ht="18" customHeight="1">
      <c r="F27433" s="129">
        <f t="shared" si="434"/>
        <v>0</v>
      </c>
    </row>
    <row r="27434" spans="6:6" ht="18" customHeight="1">
      <c r="F27434" s="129">
        <f t="shared" si="434"/>
        <v>0</v>
      </c>
    </row>
    <row r="27435" spans="6:6" ht="18" customHeight="1">
      <c r="F27435" s="129">
        <f t="shared" si="434"/>
        <v>0</v>
      </c>
    </row>
    <row r="27436" spans="6:6" ht="18" customHeight="1">
      <c r="F27436" s="129">
        <f t="shared" si="434"/>
        <v>0</v>
      </c>
    </row>
    <row r="27437" spans="6:6" ht="18" customHeight="1">
      <c r="F27437" s="129">
        <f t="shared" si="434"/>
        <v>0</v>
      </c>
    </row>
    <row r="27438" spans="6:6" ht="18" customHeight="1">
      <c r="F27438" s="129">
        <f t="shared" si="434"/>
        <v>0</v>
      </c>
    </row>
    <row r="27439" spans="6:6" ht="18" customHeight="1">
      <c r="F27439" s="129">
        <f t="shared" si="434"/>
        <v>0</v>
      </c>
    </row>
    <row r="27440" spans="6:6" ht="18" customHeight="1">
      <c r="F27440" s="129">
        <f t="shared" si="434"/>
        <v>0</v>
      </c>
    </row>
    <row r="27441" spans="6:6" ht="18" customHeight="1">
      <c r="F27441" s="129">
        <f t="shared" si="434"/>
        <v>0</v>
      </c>
    </row>
    <row r="27442" spans="6:6" ht="18" customHeight="1">
      <c r="F27442" s="129">
        <f t="shared" ref="F27442:F27505" si="435">E27442*D27442</f>
        <v>0</v>
      </c>
    </row>
    <row r="27443" spans="6:6" ht="18" customHeight="1">
      <c r="F27443" s="129">
        <f t="shared" si="435"/>
        <v>0</v>
      </c>
    </row>
    <row r="27444" spans="6:6" ht="18" customHeight="1">
      <c r="F27444" s="129">
        <f t="shared" si="435"/>
        <v>0</v>
      </c>
    </row>
    <row r="27445" spans="6:6" ht="18" customHeight="1">
      <c r="F27445" s="129">
        <f t="shared" si="435"/>
        <v>0</v>
      </c>
    </row>
    <row r="27446" spans="6:6" ht="18" customHeight="1">
      <c r="F27446" s="129">
        <f t="shared" si="435"/>
        <v>0</v>
      </c>
    </row>
    <row r="27447" spans="6:6" ht="18" customHeight="1">
      <c r="F27447" s="129">
        <f t="shared" si="435"/>
        <v>0</v>
      </c>
    </row>
    <row r="27448" spans="6:6" ht="18" customHeight="1">
      <c r="F27448" s="129">
        <f t="shared" si="435"/>
        <v>0</v>
      </c>
    </row>
    <row r="27449" spans="6:6" ht="18" customHeight="1">
      <c r="F27449" s="129">
        <f t="shared" si="435"/>
        <v>0</v>
      </c>
    </row>
    <row r="27450" spans="6:6" ht="18" customHeight="1">
      <c r="F27450" s="129">
        <f t="shared" si="435"/>
        <v>0</v>
      </c>
    </row>
    <row r="27451" spans="6:6" ht="18" customHeight="1">
      <c r="F27451" s="129">
        <f t="shared" si="435"/>
        <v>0</v>
      </c>
    </row>
    <row r="27452" spans="6:6" ht="18" customHeight="1">
      <c r="F27452" s="129">
        <f t="shared" si="435"/>
        <v>0</v>
      </c>
    </row>
    <row r="27453" spans="6:6" ht="18" customHeight="1">
      <c r="F27453" s="129">
        <f t="shared" si="435"/>
        <v>0</v>
      </c>
    </row>
    <row r="27454" spans="6:6" ht="18" customHeight="1">
      <c r="F27454" s="129">
        <f t="shared" si="435"/>
        <v>0</v>
      </c>
    </row>
    <row r="27455" spans="6:6" ht="18" customHeight="1">
      <c r="F27455" s="129">
        <f t="shared" si="435"/>
        <v>0</v>
      </c>
    </row>
    <row r="27456" spans="6:6" ht="18" customHeight="1">
      <c r="F27456" s="129">
        <f t="shared" si="435"/>
        <v>0</v>
      </c>
    </row>
    <row r="27457" spans="6:6" ht="18" customHeight="1">
      <c r="F27457" s="129">
        <f t="shared" si="435"/>
        <v>0</v>
      </c>
    </row>
    <row r="27458" spans="6:6" ht="18" customHeight="1">
      <c r="F27458" s="129">
        <f t="shared" si="435"/>
        <v>0</v>
      </c>
    </row>
    <row r="27459" spans="6:6" ht="18" customHeight="1">
      <c r="F27459" s="129">
        <f t="shared" si="435"/>
        <v>0</v>
      </c>
    </row>
    <row r="27460" spans="6:6" ht="18" customHeight="1">
      <c r="F27460" s="129">
        <f t="shared" si="435"/>
        <v>0</v>
      </c>
    </row>
    <row r="27461" spans="6:6" ht="18" customHeight="1">
      <c r="F27461" s="129">
        <f t="shared" si="435"/>
        <v>0</v>
      </c>
    </row>
    <row r="27462" spans="6:6" ht="18" customHeight="1">
      <c r="F27462" s="129">
        <f t="shared" si="435"/>
        <v>0</v>
      </c>
    </row>
    <row r="27463" spans="6:6" ht="18" customHeight="1">
      <c r="F27463" s="129">
        <f t="shared" si="435"/>
        <v>0</v>
      </c>
    </row>
    <row r="27464" spans="6:6" ht="18" customHeight="1">
      <c r="F27464" s="129">
        <f t="shared" si="435"/>
        <v>0</v>
      </c>
    </row>
    <row r="27465" spans="6:6" ht="18" customHeight="1">
      <c r="F27465" s="129">
        <f t="shared" si="435"/>
        <v>0</v>
      </c>
    </row>
    <row r="27466" spans="6:6" ht="18" customHeight="1">
      <c r="F27466" s="129">
        <f t="shared" si="435"/>
        <v>0</v>
      </c>
    </row>
    <row r="27467" spans="6:6" ht="18" customHeight="1">
      <c r="F27467" s="129">
        <f t="shared" si="435"/>
        <v>0</v>
      </c>
    </row>
    <row r="27468" spans="6:6" ht="18" customHeight="1">
      <c r="F27468" s="129">
        <f t="shared" si="435"/>
        <v>0</v>
      </c>
    </row>
    <row r="27469" spans="6:6" ht="18" customHeight="1">
      <c r="F27469" s="129">
        <f t="shared" si="435"/>
        <v>0</v>
      </c>
    </row>
    <row r="27470" spans="6:6" ht="18" customHeight="1">
      <c r="F27470" s="129">
        <f t="shared" si="435"/>
        <v>0</v>
      </c>
    </row>
    <row r="27471" spans="6:6" ht="18" customHeight="1">
      <c r="F27471" s="129">
        <f t="shared" si="435"/>
        <v>0</v>
      </c>
    </row>
    <row r="27472" spans="6:6" ht="18" customHeight="1">
      <c r="F27472" s="129">
        <f t="shared" si="435"/>
        <v>0</v>
      </c>
    </row>
    <row r="27473" spans="6:6" ht="18" customHeight="1">
      <c r="F27473" s="129">
        <f t="shared" si="435"/>
        <v>0</v>
      </c>
    </row>
    <row r="27474" spans="6:6" ht="18" customHeight="1">
      <c r="F27474" s="129">
        <f t="shared" si="435"/>
        <v>0</v>
      </c>
    </row>
    <row r="27475" spans="6:6" ht="18" customHeight="1">
      <c r="F27475" s="129">
        <f t="shared" si="435"/>
        <v>0</v>
      </c>
    </row>
    <row r="27476" spans="6:6" ht="18" customHeight="1">
      <c r="F27476" s="129">
        <f t="shared" si="435"/>
        <v>0</v>
      </c>
    </row>
    <row r="27477" spans="6:6" ht="18" customHeight="1">
      <c r="F27477" s="129">
        <f t="shared" si="435"/>
        <v>0</v>
      </c>
    </row>
    <row r="27478" spans="6:6" ht="18" customHeight="1">
      <c r="F27478" s="129">
        <f t="shared" si="435"/>
        <v>0</v>
      </c>
    </row>
    <row r="27479" spans="6:6" ht="18" customHeight="1">
      <c r="F27479" s="129">
        <f t="shared" si="435"/>
        <v>0</v>
      </c>
    </row>
    <row r="27480" spans="6:6" ht="18" customHeight="1">
      <c r="F27480" s="129">
        <f t="shared" si="435"/>
        <v>0</v>
      </c>
    </row>
    <row r="27481" spans="6:6" ht="18" customHeight="1">
      <c r="F27481" s="129">
        <f t="shared" si="435"/>
        <v>0</v>
      </c>
    </row>
    <row r="27482" spans="6:6" ht="18" customHeight="1">
      <c r="F27482" s="129">
        <f t="shared" si="435"/>
        <v>0</v>
      </c>
    </row>
    <row r="27483" spans="6:6" ht="18" customHeight="1">
      <c r="F27483" s="129">
        <f t="shared" si="435"/>
        <v>0</v>
      </c>
    </row>
    <row r="27484" spans="6:6" ht="18" customHeight="1">
      <c r="F27484" s="129">
        <f t="shared" si="435"/>
        <v>0</v>
      </c>
    </row>
    <row r="27485" spans="6:6" ht="18" customHeight="1">
      <c r="F27485" s="129">
        <f t="shared" si="435"/>
        <v>0</v>
      </c>
    </row>
    <row r="27486" spans="6:6" ht="18" customHeight="1">
      <c r="F27486" s="129">
        <f t="shared" si="435"/>
        <v>0</v>
      </c>
    </row>
    <row r="27487" spans="6:6" ht="18" customHeight="1">
      <c r="F27487" s="129">
        <f t="shared" si="435"/>
        <v>0</v>
      </c>
    </row>
    <row r="27488" spans="6:6" ht="18" customHeight="1">
      <c r="F27488" s="129">
        <f t="shared" si="435"/>
        <v>0</v>
      </c>
    </row>
    <row r="27489" spans="6:6" ht="18" customHeight="1">
      <c r="F27489" s="129">
        <f t="shared" si="435"/>
        <v>0</v>
      </c>
    </row>
    <row r="27490" spans="6:6" ht="18" customHeight="1">
      <c r="F27490" s="129">
        <f t="shared" si="435"/>
        <v>0</v>
      </c>
    </row>
    <row r="27491" spans="6:6" ht="18" customHeight="1">
      <c r="F27491" s="129">
        <f t="shared" si="435"/>
        <v>0</v>
      </c>
    </row>
    <row r="27492" spans="6:6" ht="18" customHeight="1">
      <c r="F27492" s="129">
        <f t="shared" si="435"/>
        <v>0</v>
      </c>
    </row>
    <row r="27493" spans="6:6" ht="18" customHeight="1">
      <c r="F27493" s="129">
        <f t="shared" si="435"/>
        <v>0</v>
      </c>
    </row>
    <row r="27494" spans="6:6" ht="18" customHeight="1">
      <c r="F27494" s="129">
        <f t="shared" si="435"/>
        <v>0</v>
      </c>
    </row>
    <row r="27495" spans="6:6" ht="18" customHeight="1">
      <c r="F27495" s="129">
        <f t="shared" si="435"/>
        <v>0</v>
      </c>
    </row>
    <row r="27496" spans="6:6" ht="18" customHeight="1">
      <c r="F27496" s="129">
        <f t="shared" si="435"/>
        <v>0</v>
      </c>
    </row>
    <row r="27497" spans="6:6" ht="18" customHeight="1">
      <c r="F27497" s="129">
        <f t="shared" si="435"/>
        <v>0</v>
      </c>
    </row>
    <row r="27498" spans="6:6" ht="18" customHeight="1">
      <c r="F27498" s="129">
        <f t="shared" si="435"/>
        <v>0</v>
      </c>
    </row>
    <row r="27499" spans="6:6" ht="18" customHeight="1">
      <c r="F27499" s="129">
        <f t="shared" si="435"/>
        <v>0</v>
      </c>
    </row>
    <row r="27500" spans="6:6" ht="18" customHeight="1">
      <c r="F27500" s="129">
        <f t="shared" si="435"/>
        <v>0</v>
      </c>
    </row>
    <row r="27501" spans="6:6" ht="18" customHeight="1">
      <c r="F27501" s="129">
        <f t="shared" si="435"/>
        <v>0</v>
      </c>
    </row>
    <row r="27502" spans="6:6" ht="18" customHeight="1">
      <c r="F27502" s="129">
        <f t="shared" si="435"/>
        <v>0</v>
      </c>
    </row>
    <row r="27503" spans="6:6" ht="18" customHeight="1">
      <c r="F27503" s="129">
        <f t="shared" si="435"/>
        <v>0</v>
      </c>
    </row>
    <row r="27504" spans="6:6" ht="18" customHeight="1">
      <c r="F27504" s="129">
        <f t="shared" si="435"/>
        <v>0</v>
      </c>
    </row>
    <row r="27505" spans="6:6" ht="18" customHeight="1">
      <c r="F27505" s="129">
        <f t="shared" si="435"/>
        <v>0</v>
      </c>
    </row>
    <row r="27506" spans="6:6" ht="18" customHeight="1">
      <c r="F27506" s="129">
        <f t="shared" ref="F27506:F27569" si="436">E27506*D27506</f>
        <v>0</v>
      </c>
    </row>
    <row r="27507" spans="6:6" ht="18" customHeight="1">
      <c r="F27507" s="129">
        <f t="shared" si="436"/>
        <v>0</v>
      </c>
    </row>
    <row r="27508" spans="6:6" ht="18" customHeight="1">
      <c r="F27508" s="129">
        <f t="shared" si="436"/>
        <v>0</v>
      </c>
    </row>
    <row r="27509" spans="6:6" ht="18" customHeight="1">
      <c r="F27509" s="129">
        <f t="shared" si="436"/>
        <v>0</v>
      </c>
    </row>
    <row r="27510" spans="6:6" ht="18" customHeight="1">
      <c r="F27510" s="129">
        <f t="shared" si="436"/>
        <v>0</v>
      </c>
    </row>
    <row r="27511" spans="6:6" ht="18" customHeight="1">
      <c r="F27511" s="129">
        <f t="shared" si="436"/>
        <v>0</v>
      </c>
    </row>
    <row r="27512" spans="6:6" ht="18" customHeight="1">
      <c r="F27512" s="129">
        <f t="shared" si="436"/>
        <v>0</v>
      </c>
    </row>
    <row r="27513" spans="6:6" ht="18" customHeight="1">
      <c r="F27513" s="129">
        <f t="shared" si="436"/>
        <v>0</v>
      </c>
    </row>
    <row r="27514" spans="6:6" ht="18" customHeight="1">
      <c r="F27514" s="129">
        <f t="shared" si="436"/>
        <v>0</v>
      </c>
    </row>
    <row r="27515" spans="6:6" ht="18" customHeight="1">
      <c r="F27515" s="129">
        <f t="shared" si="436"/>
        <v>0</v>
      </c>
    </row>
    <row r="27516" spans="6:6" ht="18" customHeight="1">
      <c r="F27516" s="129">
        <f t="shared" si="436"/>
        <v>0</v>
      </c>
    </row>
    <row r="27517" spans="6:6" ht="18" customHeight="1">
      <c r="F27517" s="129">
        <f t="shared" si="436"/>
        <v>0</v>
      </c>
    </row>
    <row r="27518" spans="6:6" ht="18" customHeight="1">
      <c r="F27518" s="129">
        <f t="shared" si="436"/>
        <v>0</v>
      </c>
    </row>
    <row r="27519" spans="6:6" ht="18" customHeight="1">
      <c r="F27519" s="129">
        <f t="shared" si="436"/>
        <v>0</v>
      </c>
    </row>
    <row r="27520" spans="6:6" ht="18" customHeight="1">
      <c r="F27520" s="129">
        <f t="shared" si="436"/>
        <v>0</v>
      </c>
    </row>
    <row r="27521" spans="6:6" ht="18" customHeight="1">
      <c r="F27521" s="129">
        <f t="shared" si="436"/>
        <v>0</v>
      </c>
    </row>
    <row r="27522" spans="6:6" ht="18" customHeight="1">
      <c r="F27522" s="129">
        <f t="shared" si="436"/>
        <v>0</v>
      </c>
    </row>
    <row r="27523" spans="6:6" ht="18" customHeight="1">
      <c r="F27523" s="129">
        <f t="shared" si="436"/>
        <v>0</v>
      </c>
    </row>
    <row r="27524" spans="6:6" ht="18" customHeight="1">
      <c r="F27524" s="129">
        <f t="shared" si="436"/>
        <v>0</v>
      </c>
    </row>
    <row r="27525" spans="6:6" ht="18" customHeight="1">
      <c r="F27525" s="129">
        <f t="shared" si="436"/>
        <v>0</v>
      </c>
    </row>
    <row r="27526" spans="6:6" ht="18" customHeight="1">
      <c r="F27526" s="129">
        <f t="shared" si="436"/>
        <v>0</v>
      </c>
    </row>
    <row r="27527" spans="6:6" ht="18" customHeight="1">
      <c r="F27527" s="129">
        <f t="shared" si="436"/>
        <v>0</v>
      </c>
    </row>
    <row r="27528" spans="6:6" ht="18" customHeight="1">
      <c r="F27528" s="129">
        <f t="shared" si="436"/>
        <v>0</v>
      </c>
    </row>
    <row r="27529" spans="6:6" ht="18" customHeight="1">
      <c r="F27529" s="129">
        <f t="shared" si="436"/>
        <v>0</v>
      </c>
    </row>
    <row r="27530" spans="6:6" ht="18" customHeight="1">
      <c r="F27530" s="129">
        <f t="shared" si="436"/>
        <v>0</v>
      </c>
    </row>
    <row r="27531" spans="6:6" ht="18" customHeight="1">
      <c r="F27531" s="129">
        <f t="shared" si="436"/>
        <v>0</v>
      </c>
    </row>
    <row r="27532" spans="6:6" ht="18" customHeight="1">
      <c r="F27532" s="129">
        <f t="shared" si="436"/>
        <v>0</v>
      </c>
    </row>
    <row r="27533" spans="6:6" ht="18" customHeight="1">
      <c r="F27533" s="129">
        <f t="shared" si="436"/>
        <v>0</v>
      </c>
    </row>
    <row r="27534" spans="6:6" ht="18" customHeight="1">
      <c r="F27534" s="129">
        <f t="shared" si="436"/>
        <v>0</v>
      </c>
    </row>
    <row r="27535" spans="6:6" ht="18" customHeight="1">
      <c r="F27535" s="129">
        <f t="shared" si="436"/>
        <v>0</v>
      </c>
    </row>
    <row r="27536" spans="6:6" ht="18" customHeight="1">
      <c r="F27536" s="129">
        <f t="shared" si="436"/>
        <v>0</v>
      </c>
    </row>
    <row r="27537" spans="6:6" ht="18" customHeight="1">
      <c r="F27537" s="129">
        <f t="shared" si="436"/>
        <v>0</v>
      </c>
    </row>
    <row r="27538" spans="6:6" ht="18" customHeight="1">
      <c r="F27538" s="129">
        <f t="shared" si="436"/>
        <v>0</v>
      </c>
    </row>
    <row r="27539" spans="6:6" ht="18" customHeight="1">
      <c r="F27539" s="129">
        <f t="shared" si="436"/>
        <v>0</v>
      </c>
    </row>
    <row r="27540" spans="6:6" ht="18" customHeight="1">
      <c r="F27540" s="129">
        <f t="shared" si="436"/>
        <v>0</v>
      </c>
    </row>
    <row r="27541" spans="6:6" ht="18" customHeight="1">
      <c r="F27541" s="129">
        <f t="shared" si="436"/>
        <v>0</v>
      </c>
    </row>
    <row r="27542" spans="6:6" ht="18" customHeight="1">
      <c r="F27542" s="129">
        <f t="shared" si="436"/>
        <v>0</v>
      </c>
    </row>
    <row r="27543" spans="6:6" ht="18" customHeight="1">
      <c r="F27543" s="129">
        <f t="shared" si="436"/>
        <v>0</v>
      </c>
    </row>
    <row r="27544" spans="6:6" ht="18" customHeight="1">
      <c r="F27544" s="129">
        <f t="shared" si="436"/>
        <v>0</v>
      </c>
    </row>
    <row r="27545" spans="6:6" ht="18" customHeight="1">
      <c r="F27545" s="129">
        <f t="shared" si="436"/>
        <v>0</v>
      </c>
    </row>
    <row r="27546" spans="6:6" ht="18" customHeight="1">
      <c r="F27546" s="129">
        <f t="shared" si="436"/>
        <v>0</v>
      </c>
    </row>
    <row r="27547" spans="6:6" ht="18" customHeight="1">
      <c r="F27547" s="129">
        <f t="shared" si="436"/>
        <v>0</v>
      </c>
    </row>
    <row r="27548" spans="6:6" ht="18" customHeight="1">
      <c r="F27548" s="129">
        <f t="shared" si="436"/>
        <v>0</v>
      </c>
    </row>
    <row r="27549" spans="6:6" ht="18" customHeight="1">
      <c r="F27549" s="129">
        <f t="shared" si="436"/>
        <v>0</v>
      </c>
    </row>
    <row r="27550" spans="6:6" ht="18" customHeight="1">
      <c r="F27550" s="129">
        <f t="shared" si="436"/>
        <v>0</v>
      </c>
    </row>
    <row r="27551" spans="6:6" ht="18" customHeight="1">
      <c r="F27551" s="129">
        <f t="shared" si="436"/>
        <v>0</v>
      </c>
    </row>
    <row r="27552" spans="6:6" ht="18" customHeight="1">
      <c r="F27552" s="129">
        <f t="shared" si="436"/>
        <v>0</v>
      </c>
    </row>
    <row r="27553" spans="6:6" ht="18" customHeight="1">
      <c r="F27553" s="129">
        <f t="shared" si="436"/>
        <v>0</v>
      </c>
    </row>
    <row r="27554" spans="6:6" ht="18" customHeight="1">
      <c r="F27554" s="129">
        <f t="shared" si="436"/>
        <v>0</v>
      </c>
    </row>
    <row r="27555" spans="6:6" ht="18" customHeight="1">
      <c r="F27555" s="129">
        <f t="shared" si="436"/>
        <v>0</v>
      </c>
    </row>
    <row r="27556" spans="6:6" ht="18" customHeight="1">
      <c r="F27556" s="129">
        <f t="shared" si="436"/>
        <v>0</v>
      </c>
    </row>
    <row r="27557" spans="6:6" ht="18" customHeight="1">
      <c r="F27557" s="129">
        <f t="shared" si="436"/>
        <v>0</v>
      </c>
    </row>
    <row r="27558" spans="6:6" ht="18" customHeight="1">
      <c r="F27558" s="129">
        <f t="shared" si="436"/>
        <v>0</v>
      </c>
    </row>
    <row r="27559" spans="6:6" ht="18" customHeight="1">
      <c r="F27559" s="129">
        <f t="shared" si="436"/>
        <v>0</v>
      </c>
    </row>
    <row r="27560" spans="6:6" ht="18" customHeight="1">
      <c r="F27560" s="129">
        <f t="shared" si="436"/>
        <v>0</v>
      </c>
    </row>
    <row r="27561" spans="6:6" ht="18" customHeight="1">
      <c r="F27561" s="129">
        <f t="shared" si="436"/>
        <v>0</v>
      </c>
    </row>
    <row r="27562" spans="6:6" ht="18" customHeight="1">
      <c r="F27562" s="129">
        <f t="shared" si="436"/>
        <v>0</v>
      </c>
    </row>
    <row r="27563" spans="6:6" ht="18" customHeight="1">
      <c r="F27563" s="129">
        <f t="shared" si="436"/>
        <v>0</v>
      </c>
    </row>
    <row r="27564" spans="6:6" ht="18" customHeight="1">
      <c r="F27564" s="129">
        <f t="shared" si="436"/>
        <v>0</v>
      </c>
    </row>
    <row r="27565" spans="6:6" ht="18" customHeight="1">
      <c r="F27565" s="129">
        <f t="shared" si="436"/>
        <v>0</v>
      </c>
    </row>
    <row r="27566" spans="6:6" ht="18" customHeight="1">
      <c r="F27566" s="129">
        <f t="shared" si="436"/>
        <v>0</v>
      </c>
    </row>
    <row r="27567" spans="6:6" ht="18" customHeight="1">
      <c r="F27567" s="129">
        <f t="shared" si="436"/>
        <v>0</v>
      </c>
    </row>
    <row r="27568" spans="6:6" ht="18" customHeight="1">
      <c r="F27568" s="129">
        <f t="shared" si="436"/>
        <v>0</v>
      </c>
    </row>
    <row r="27569" spans="6:6" ht="18" customHeight="1">
      <c r="F27569" s="129">
        <f t="shared" si="436"/>
        <v>0</v>
      </c>
    </row>
    <row r="27570" spans="6:6" ht="18" customHeight="1">
      <c r="F27570" s="129">
        <f t="shared" ref="F27570:F27633" si="437">E27570*D27570</f>
        <v>0</v>
      </c>
    </row>
    <row r="27571" spans="6:6" ht="18" customHeight="1">
      <c r="F27571" s="129">
        <f t="shared" si="437"/>
        <v>0</v>
      </c>
    </row>
    <row r="27572" spans="6:6" ht="18" customHeight="1">
      <c r="F27572" s="129">
        <f t="shared" si="437"/>
        <v>0</v>
      </c>
    </row>
    <row r="27573" spans="6:6" ht="18" customHeight="1">
      <c r="F27573" s="129">
        <f t="shared" si="437"/>
        <v>0</v>
      </c>
    </row>
    <row r="27574" spans="6:6" ht="18" customHeight="1">
      <c r="F27574" s="129">
        <f t="shared" si="437"/>
        <v>0</v>
      </c>
    </row>
    <row r="27575" spans="6:6" ht="18" customHeight="1">
      <c r="F27575" s="129">
        <f t="shared" si="437"/>
        <v>0</v>
      </c>
    </row>
    <row r="27576" spans="6:6" ht="18" customHeight="1">
      <c r="F27576" s="129">
        <f t="shared" si="437"/>
        <v>0</v>
      </c>
    </row>
    <row r="27577" spans="6:6" ht="18" customHeight="1">
      <c r="F27577" s="129">
        <f t="shared" si="437"/>
        <v>0</v>
      </c>
    </row>
    <row r="27578" spans="6:6" ht="18" customHeight="1">
      <c r="F27578" s="129">
        <f t="shared" si="437"/>
        <v>0</v>
      </c>
    </row>
    <row r="27579" spans="6:6" ht="18" customHeight="1">
      <c r="F27579" s="129">
        <f t="shared" si="437"/>
        <v>0</v>
      </c>
    </row>
    <row r="27580" spans="6:6" ht="18" customHeight="1">
      <c r="F27580" s="129">
        <f t="shared" si="437"/>
        <v>0</v>
      </c>
    </row>
    <row r="27581" spans="6:6" ht="18" customHeight="1">
      <c r="F27581" s="129">
        <f t="shared" si="437"/>
        <v>0</v>
      </c>
    </row>
    <row r="27582" spans="6:6" ht="18" customHeight="1">
      <c r="F27582" s="129">
        <f t="shared" si="437"/>
        <v>0</v>
      </c>
    </row>
    <row r="27583" spans="6:6" ht="18" customHeight="1">
      <c r="F27583" s="129">
        <f t="shared" si="437"/>
        <v>0</v>
      </c>
    </row>
    <row r="27584" spans="6:6" ht="18" customHeight="1">
      <c r="F27584" s="129">
        <f t="shared" si="437"/>
        <v>0</v>
      </c>
    </row>
    <row r="27585" spans="6:6" ht="18" customHeight="1">
      <c r="F27585" s="129">
        <f t="shared" si="437"/>
        <v>0</v>
      </c>
    </row>
    <row r="27586" spans="6:6" ht="18" customHeight="1">
      <c r="F27586" s="129">
        <f t="shared" si="437"/>
        <v>0</v>
      </c>
    </row>
    <row r="27587" spans="6:6" ht="18" customHeight="1">
      <c r="F27587" s="129">
        <f t="shared" si="437"/>
        <v>0</v>
      </c>
    </row>
    <row r="27588" spans="6:6" ht="18" customHeight="1">
      <c r="F27588" s="129">
        <f t="shared" si="437"/>
        <v>0</v>
      </c>
    </row>
    <row r="27589" spans="6:6" ht="18" customHeight="1">
      <c r="F27589" s="129">
        <f t="shared" si="437"/>
        <v>0</v>
      </c>
    </row>
    <row r="27590" spans="6:6" ht="18" customHeight="1">
      <c r="F27590" s="129">
        <f t="shared" si="437"/>
        <v>0</v>
      </c>
    </row>
    <row r="27591" spans="6:6" ht="18" customHeight="1">
      <c r="F27591" s="129">
        <f t="shared" si="437"/>
        <v>0</v>
      </c>
    </row>
    <row r="27592" spans="6:6" ht="18" customHeight="1">
      <c r="F27592" s="129">
        <f t="shared" si="437"/>
        <v>0</v>
      </c>
    </row>
    <row r="27593" spans="6:6" ht="18" customHeight="1">
      <c r="F27593" s="129">
        <f t="shared" si="437"/>
        <v>0</v>
      </c>
    </row>
    <row r="27594" spans="6:6" ht="18" customHeight="1">
      <c r="F27594" s="129">
        <f t="shared" si="437"/>
        <v>0</v>
      </c>
    </row>
    <row r="27595" spans="6:6" ht="18" customHeight="1">
      <c r="F27595" s="129">
        <f t="shared" si="437"/>
        <v>0</v>
      </c>
    </row>
    <row r="27596" spans="6:6" ht="18" customHeight="1">
      <c r="F27596" s="129">
        <f t="shared" si="437"/>
        <v>0</v>
      </c>
    </row>
    <row r="27597" spans="6:6" ht="18" customHeight="1">
      <c r="F27597" s="129">
        <f t="shared" si="437"/>
        <v>0</v>
      </c>
    </row>
    <row r="27598" spans="6:6" ht="18" customHeight="1">
      <c r="F27598" s="129">
        <f t="shared" si="437"/>
        <v>0</v>
      </c>
    </row>
    <row r="27599" spans="6:6" ht="18" customHeight="1">
      <c r="F27599" s="129">
        <f t="shared" si="437"/>
        <v>0</v>
      </c>
    </row>
    <row r="27600" spans="6:6" ht="18" customHeight="1">
      <c r="F27600" s="129">
        <f t="shared" si="437"/>
        <v>0</v>
      </c>
    </row>
    <row r="27601" spans="6:6" ht="18" customHeight="1">
      <c r="F27601" s="129">
        <f t="shared" si="437"/>
        <v>0</v>
      </c>
    </row>
    <row r="27602" spans="6:6" ht="18" customHeight="1">
      <c r="F27602" s="129">
        <f t="shared" si="437"/>
        <v>0</v>
      </c>
    </row>
    <row r="27603" spans="6:6" ht="18" customHeight="1">
      <c r="F27603" s="129">
        <f t="shared" si="437"/>
        <v>0</v>
      </c>
    </row>
    <row r="27604" spans="6:6" ht="18" customHeight="1">
      <c r="F27604" s="129">
        <f t="shared" si="437"/>
        <v>0</v>
      </c>
    </row>
    <row r="27605" spans="6:6" ht="18" customHeight="1">
      <c r="F27605" s="129">
        <f t="shared" si="437"/>
        <v>0</v>
      </c>
    </row>
    <row r="27606" spans="6:6" ht="18" customHeight="1">
      <c r="F27606" s="129">
        <f t="shared" si="437"/>
        <v>0</v>
      </c>
    </row>
    <row r="27607" spans="6:6" ht="18" customHeight="1">
      <c r="F27607" s="129">
        <f t="shared" si="437"/>
        <v>0</v>
      </c>
    </row>
    <row r="27608" spans="6:6" ht="18" customHeight="1">
      <c r="F27608" s="129">
        <f t="shared" si="437"/>
        <v>0</v>
      </c>
    </row>
    <row r="27609" spans="6:6" ht="18" customHeight="1">
      <c r="F27609" s="129">
        <f t="shared" si="437"/>
        <v>0</v>
      </c>
    </row>
    <row r="27610" spans="6:6" ht="18" customHeight="1">
      <c r="F27610" s="129">
        <f t="shared" si="437"/>
        <v>0</v>
      </c>
    </row>
    <row r="27611" spans="6:6" ht="18" customHeight="1">
      <c r="F27611" s="129">
        <f t="shared" si="437"/>
        <v>0</v>
      </c>
    </row>
    <row r="27612" spans="6:6" ht="18" customHeight="1">
      <c r="F27612" s="129">
        <f t="shared" si="437"/>
        <v>0</v>
      </c>
    </row>
    <row r="27613" spans="6:6" ht="18" customHeight="1">
      <c r="F27613" s="129">
        <f t="shared" si="437"/>
        <v>0</v>
      </c>
    </row>
    <row r="27614" spans="6:6" ht="18" customHeight="1">
      <c r="F27614" s="129">
        <f t="shared" si="437"/>
        <v>0</v>
      </c>
    </row>
    <row r="27615" spans="6:6" ht="18" customHeight="1">
      <c r="F27615" s="129">
        <f t="shared" si="437"/>
        <v>0</v>
      </c>
    </row>
    <row r="27616" spans="6:6" ht="18" customHeight="1">
      <c r="F27616" s="129">
        <f t="shared" si="437"/>
        <v>0</v>
      </c>
    </row>
    <row r="27617" spans="6:6" ht="18" customHeight="1">
      <c r="F27617" s="129">
        <f t="shared" si="437"/>
        <v>0</v>
      </c>
    </row>
    <row r="27618" spans="6:6" ht="18" customHeight="1">
      <c r="F27618" s="129">
        <f t="shared" si="437"/>
        <v>0</v>
      </c>
    </row>
    <row r="27619" spans="6:6" ht="18" customHeight="1">
      <c r="F27619" s="129">
        <f t="shared" si="437"/>
        <v>0</v>
      </c>
    </row>
    <row r="27620" spans="6:6" ht="18" customHeight="1">
      <c r="F27620" s="129">
        <f t="shared" si="437"/>
        <v>0</v>
      </c>
    </row>
    <row r="27621" spans="6:6" ht="18" customHeight="1">
      <c r="F27621" s="129">
        <f t="shared" si="437"/>
        <v>0</v>
      </c>
    </row>
    <row r="27622" spans="6:6" ht="18" customHeight="1">
      <c r="F27622" s="129">
        <f t="shared" si="437"/>
        <v>0</v>
      </c>
    </row>
    <row r="27623" spans="6:6" ht="18" customHeight="1">
      <c r="F27623" s="129">
        <f t="shared" si="437"/>
        <v>0</v>
      </c>
    </row>
    <row r="27624" spans="6:6" ht="18" customHeight="1">
      <c r="F27624" s="129">
        <f t="shared" si="437"/>
        <v>0</v>
      </c>
    </row>
    <row r="27625" spans="6:6" ht="18" customHeight="1">
      <c r="F27625" s="129">
        <f t="shared" si="437"/>
        <v>0</v>
      </c>
    </row>
    <row r="27626" spans="6:6" ht="18" customHeight="1">
      <c r="F27626" s="129">
        <f t="shared" si="437"/>
        <v>0</v>
      </c>
    </row>
    <row r="27627" spans="6:6" ht="18" customHeight="1">
      <c r="F27627" s="129">
        <f t="shared" si="437"/>
        <v>0</v>
      </c>
    </row>
    <row r="27628" spans="6:6" ht="18" customHeight="1">
      <c r="F27628" s="129">
        <f t="shared" si="437"/>
        <v>0</v>
      </c>
    </row>
    <row r="27629" spans="6:6" ht="18" customHeight="1">
      <c r="F27629" s="129">
        <f t="shared" si="437"/>
        <v>0</v>
      </c>
    </row>
    <row r="27630" spans="6:6" ht="18" customHeight="1">
      <c r="F27630" s="129">
        <f t="shared" si="437"/>
        <v>0</v>
      </c>
    </row>
    <row r="27631" spans="6:6" ht="18" customHeight="1">
      <c r="F27631" s="129">
        <f t="shared" si="437"/>
        <v>0</v>
      </c>
    </row>
    <row r="27632" spans="6:6" ht="18" customHeight="1">
      <c r="F27632" s="129">
        <f t="shared" si="437"/>
        <v>0</v>
      </c>
    </row>
    <row r="27633" spans="6:6" ht="18" customHeight="1">
      <c r="F27633" s="129">
        <f t="shared" si="437"/>
        <v>0</v>
      </c>
    </row>
    <row r="27634" spans="6:6" ht="18" customHeight="1">
      <c r="F27634" s="129">
        <f t="shared" ref="F27634:F27697" si="438">E27634*D27634</f>
        <v>0</v>
      </c>
    </row>
    <row r="27635" spans="6:6" ht="18" customHeight="1">
      <c r="F27635" s="129">
        <f t="shared" si="438"/>
        <v>0</v>
      </c>
    </row>
    <row r="27636" spans="6:6" ht="18" customHeight="1">
      <c r="F27636" s="129">
        <f t="shared" si="438"/>
        <v>0</v>
      </c>
    </row>
    <row r="27637" spans="6:6" ht="18" customHeight="1">
      <c r="F27637" s="129">
        <f t="shared" si="438"/>
        <v>0</v>
      </c>
    </row>
    <row r="27638" spans="6:6" ht="18" customHeight="1">
      <c r="F27638" s="129">
        <f t="shared" si="438"/>
        <v>0</v>
      </c>
    </row>
    <row r="27639" spans="6:6" ht="18" customHeight="1">
      <c r="F27639" s="129">
        <f t="shared" si="438"/>
        <v>0</v>
      </c>
    </row>
    <row r="27640" spans="6:6" ht="18" customHeight="1">
      <c r="F27640" s="129">
        <f t="shared" si="438"/>
        <v>0</v>
      </c>
    </row>
    <row r="27641" spans="6:6" ht="18" customHeight="1">
      <c r="F27641" s="129">
        <f t="shared" si="438"/>
        <v>0</v>
      </c>
    </row>
    <row r="27642" spans="6:6" ht="18" customHeight="1">
      <c r="F27642" s="129">
        <f t="shared" si="438"/>
        <v>0</v>
      </c>
    </row>
    <row r="27643" spans="6:6" ht="18" customHeight="1">
      <c r="F27643" s="129">
        <f t="shared" si="438"/>
        <v>0</v>
      </c>
    </row>
    <row r="27644" spans="6:6" ht="18" customHeight="1">
      <c r="F27644" s="129">
        <f t="shared" si="438"/>
        <v>0</v>
      </c>
    </row>
    <row r="27645" spans="6:6" ht="18" customHeight="1">
      <c r="F27645" s="129">
        <f t="shared" si="438"/>
        <v>0</v>
      </c>
    </row>
    <row r="27646" spans="6:6" ht="18" customHeight="1">
      <c r="F27646" s="129">
        <f t="shared" si="438"/>
        <v>0</v>
      </c>
    </row>
    <row r="27647" spans="6:6" ht="18" customHeight="1">
      <c r="F27647" s="129">
        <f t="shared" si="438"/>
        <v>0</v>
      </c>
    </row>
    <row r="27648" spans="6:6" ht="18" customHeight="1">
      <c r="F27648" s="129">
        <f t="shared" si="438"/>
        <v>0</v>
      </c>
    </row>
    <row r="27649" spans="6:6" ht="18" customHeight="1">
      <c r="F27649" s="129">
        <f t="shared" si="438"/>
        <v>0</v>
      </c>
    </row>
    <row r="27650" spans="6:6" ht="18" customHeight="1">
      <c r="F27650" s="129">
        <f t="shared" si="438"/>
        <v>0</v>
      </c>
    </row>
    <row r="27651" spans="6:6" ht="18" customHeight="1">
      <c r="F27651" s="129">
        <f t="shared" si="438"/>
        <v>0</v>
      </c>
    </row>
    <row r="27652" spans="6:6" ht="18" customHeight="1">
      <c r="F27652" s="129">
        <f t="shared" si="438"/>
        <v>0</v>
      </c>
    </row>
    <row r="27653" spans="6:6" ht="18" customHeight="1">
      <c r="F27653" s="129">
        <f t="shared" si="438"/>
        <v>0</v>
      </c>
    </row>
    <row r="27654" spans="6:6" ht="18" customHeight="1">
      <c r="F27654" s="129">
        <f t="shared" si="438"/>
        <v>0</v>
      </c>
    </row>
    <row r="27655" spans="6:6" ht="18" customHeight="1">
      <c r="F27655" s="129">
        <f t="shared" si="438"/>
        <v>0</v>
      </c>
    </row>
    <row r="27656" spans="6:6" ht="18" customHeight="1">
      <c r="F27656" s="129">
        <f t="shared" si="438"/>
        <v>0</v>
      </c>
    </row>
    <row r="27657" spans="6:6" ht="18" customHeight="1">
      <c r="F27657" s="129">
        <f t="shared" si="438"/>
        <v>0</v>
      </c>
    </row>
    <row r="27658" spans="6:6" ht="18" customHeight="1">
      <c r="F27658" s="129">
        <f t="shared" si="438"/>
        <v>0</v>
      </c>
    </row>
    <row r="27659" spans="6:6" ht="18" customHeight="1">
      <c r="F27659" s="129">
        <f t="shared" si="438"/>
        <v>0</v>
      </c>
    </row>
    <row r="27660" spans="6:6" ht="18" customHeight="1">
      <c r="F27660" s="129">
        <f t="shared" si="438"/>
        <v>0</v>
      </c>
    </row>
    <row r="27661" spans="6:6" ht="18" customHeight="1">
      <c r="F27661" s="129">
        <f t="shared" si="438"/>
        <v>0</v>
      </c>
    </row>
    <row r="27662" spans="6:6" ht="18" customHeight="1">
      <c r="F27662" s="129">
        <f t="shared" si="438"/>
        <v>0</v>
      </c>
    </row>
    <row r="27663" spans="6:6" ht="18" customHeight="1">
      <c r="F27663" s="129">
        <f t="shared" si="438"/>
        <v>0</v>
      </c>
    </row>
    <row r="27664" spans="6:6" ht="18" customHeight="1">
      <c r="F27664" s="129">
        <f t="shared" si="438"/>
        <v>0</v>
      </c>
    </row>
    <row r="27665" spans="6:6" ht="18" customHeight="1">
      <c r="F27665" s="129">
        <f t="shared" si="438"/>
        <v>0</v>
      </c>
    </row>
    <row r="27666" spans="6:6" ht="18" customHeight="1">
      <c r="F27666" s="129">
        <f t="shared" si="438"/>
        <v>0</v>
      </c>
    </row>
    <row r="27667" spans="6:6" ht="18" customHeight="1">
      <c r="F27667" s="129">
        <f t="shared" si="438"/>
        <v>0</v>
      </c>
    </row>
    <row r="27668" spans="6:6" ht="18" customHeight="1">
      <c r="F27668" s="129">
        <f t="shared" si="438"/>
        <v>0</v>
      </c>
    </row>
    <row r="27669" spans="6:6" ht="18" customHeight="1">
      <c r="F27669" s="129">
        <f t="shared" si="438"/>
        <v>0</v>
      </c>
    </row>
    <row r="27670" spans="6:6" ht="18" customHeight="1">
      <c r="F27670" s="129">
        <f t="shared" si="438"/>
        <v>0</v>
      </c>
    </row>
    <row r="27671" spans="6:6" ht="18" customHeight="1">
      <c r="F27671" s="129">
        <f t="shared" si="438"/>
        <v>0</v>
      </c>
    </row>
    <row r="27672" spans="6:6" ht="18" customHeight="1">
      <c r="F27672" s="129">
        <f t="shared" si="438"/>
        <v>0</v>
      </c>
    </row>
    <row r="27673" spans="6:6" ht="18" customHeight="1">
      <c r="F27673" s="129">
        <f t="shared" si="438"/>
        <v>0</v>
      </c>
    </row>
    <row r="27674" spans="6:6" ht="18" customHeight="1">
      <c r="F27674" s="129">
        <f t="shared" si="438"/>
        <v>0</v>
      </c>
    </row>
    <row r="27675" spans="6:6" ht="18" customHeight="1">
      <c r="F27675" s="129">
        <f t="shared" si="438"/>
        <v>0</v>
      </c>
    </row>
    <row r="27676" spans="6:6" ht="18" customHeight="1">
      <c r="F27676" s="129">
        <f t="shared" si="438"/>
        <v>0</v>
      </c>
    </row>
    <row r="27677" spans="6:6" ht="18" customHeight="1">
      <c r="F27677" s="129">
        <f t="shared" si="438"/>
        <v>0</v>
      </c>
    </row>
    <row r="27678" spans="6:6" ht="18" customHeight="1">
      <c r="F27678" s="129">
        <f t="shared" si="438"/>
        <v>0</v>
      </c>
    </row>
    <row r="27679" spans="6:6" ht="18" customHeight="1">
      <c r="F27679" s="129">
        <f t="shared" si="438"/>
        <v>0</v>
      </c>
    </row>
    <row r="27680" spans="6:6" ht="18" customHeight="1">
      <c r="F27680" s="129">
        <f t="shared" si="438"/>
        <v>0</v>
      </c>
    </row>
    <row r="27681" spans="6:6" ht="18" customHeight="1">
      <c r="F27681" s="129">
        <f t="shared" si="438"/>
        <v>0</v>
      </c>
    </row>
    <row r="27682" spans="6:6" ht="18" customHeight="1">
      <c r="F27682" s="129">
        <f t="shared" si="438"/>
        <v>0</v>
      </c>
    </row>
    <row r="27683" spans="6:6" ht="18" customHeight="1">
      <c r="F27683" s="129">
        <f t="shared" si="438"/>
        <v>0</v>
      </c>
    </row>
    <row r="27684" spans="6:6" ht="18" customHeight="1">
      <c r="F27684" s="129">
        <f t="shared" si="438"/>
        <v>0</v>
      </c>
    </row>
    <row r="27685" spans="6:6" ht="18" customHeight="1">
      <c r="F27685" s="129">
        <f t="shared" si="438"/>
        <v>0</v>
      </c>
    </row>
    <row r="27686" spans="6:6" ht="18" customHeight="1">
      <c r="F27686" s="129">
        <f t="shared" si="438"/>
        <v>0</v>
      </c>
    </row>
    <row r="27687" spans="6:6" ht="18" customHeight="1">
      <c r="F27687" s="129">
        <f t="shared" si="438"/>
        <v>0</v>
      </c>
    </row>
    <row r="27688" spans="6:6" ht="18" customHeight="1">
      <c r="F27688" s="129">
        <f t="shared" si="438"/>
        <v>0</v>
      </c>
    </row>
    <row r="27689" spans="6:6" ht="18" customHeight="1">
      <c r="F27689" s="129">
        <f t="shared" si="438"/>
        <v>0</v>
      </c>
    </row>
    <row r="27690" spans="6:6" ht="18" customHeight="1">
      <c r="F27690" s="129">
        <f t="shared" si="438"/>
        <v>0</v>
      </c>
    </row>
    <row r="27691" spans="6:6" ht="18" customHeight="1">
      <c r="F27691" s="129">
        <f t="shared" si="438"/>
        <v>0</v>
      </c>
    </row>
    <row r="27692" spans="6:6" ht="18" customHeight="1">
      <c r="F27692" s="129">
        <f t="shared" si="438"/>
        <v>0</v>
      </c>
    </row>
    <row r="27693" spans="6:6" ht="18" customHeight="1">
      <c r="F27693" s="129">
        <f t="shared" si="438"/>
        <v>0</v>
      </c>
    </row>
    <row r="27694" spans="6:6" ht="18" customHeight="1">
      <c r="F27694" s="129">
        <f t="shared" si="438"/>
        <v>0</v>
      </c>
    </row>
    <row r="27695" spans="6:6" ht="18" customHeight="1">
      <c r="F27695" s="129">
        <f t="shared" si="438"/>
        <v>0</v>
      </c>
    </row>
    <row r="27696" spans="6:6" ht="18" customHeight="1">
      <c r="F27696" s="129">
        <f t="shared" si="438"/>
        <v>0</v>
      </c>
    </row>
    <row r="27697" spans="6:6" ht="18" customHeight="1">
      <c r="F27697" s="129">
        <f t="shared" si="438"/>
        <v>0</v>
      </c>
    </row>
    <row r="27698" spans="6:6" ht="18" customHeight="1">
      <c r="F27698" s="129">
        <f t="shared" ref="F27698:F27761" si="439">E27698*D27698</f>
        <v>0</v>
      </c>
    </row>
    <row r="27699" spans="6:6" ht="18" customHeight="1">
      <c r="F27699" s="129">
        <f t="shared" si="439"/>
        <v>0</v>
      </c>
    </row>
    <row r="27700" spans="6:6" ht="18" customHeight="1">
      <c r="F27700" s="129">
        <f t="shared" si="439"/>
        <v>0</v>
      </c>
    </row>
    <row r="27701" spans="6:6" ht="18" customHeight="1">
      <c r="F27701" s="129">
        <f t="shared" si="439"/>
        <v>0</v>
      </c>
    </row>
    <row r="27702" spans="6:6" ht="18" customHeight="1">
      <c r="F27702" s="129">
        <f t="shared" si="439"/>
        <v>0</v>
      </c>
    </row>
    <row r="27703" spans="6:6" ht="18" customHeight="1">
      <c r="F27703" s="129">
        <f t="shared" si="439"/>
        <v>0</v>
      </c>
    </row>
    <row r="27704" spans="6:6" ht="18" customHeight="1">
      <c r="F27704" s="129">
        <f t="shared" si="439"/>
        <v>0</v>
      </c>
    </row>
    <row r="27705" spans="6:6" ht="18" customHeight="1">
      <c r="F27705" s="129">
        <f t="shared" si="439"/>
        <v>0</v>
      </c>
    </row>
    <row r="27706" spans="6:6" ht="18" customHeight="1">
      <c r="F27706" s="129">
        <f t="shared" si="439"/>
        <v>0</v>
      </c>
    </row>
    <row r="27707" spans="6:6" ht="18" customHeight="1">
      <c r="F27707" s="129">
        <f t="shared" si="439"/>
        <v>0</v>
      </c>
    </row>
    <row r="27708" spans="6:6" ht="18" customHeight="1">
      <c r="F27708" s="129">
        <f t="shared" si="439"/>
        <v>0</v>
      </c>
    </row>
    <row r="27709" spans="6:6" ht="18" customHeight="1">
      <c r="F27709" s="129">
        <f t="shared" si="439"/>
        <v>0</v>
      </c>
    </row>
    <row r="27710" spans="6:6" ht="18" customHeight="1">
      <c r="F27710" s="129">
        <f t="shared" si="439"/>
        <v>0</v>
      </c>
    </row>
    <row r="27711" spans="6:6" ht="18" customHeight="1">
      <c r="F27711" s="129">
        <f t="shared" si="439"/>
        <v>0</v>
      </c>
    </row>
    <row r="27712" spans="6:6" ht="18" customHeight="1">
      <c r="F27712" s="129">
        <f t="shared" si="439"/>
        <v>0</v>
      </c>
    </row>
    <row r="27713" spans="6:6" ht="18" customHeight="1">
      <c r="F27713" s="129">
        <f t="shared" si="439"/>
        <v>0</v>
      </c>
    </row>
    <row r="27714" spans="6:6" ht="18" customHeight="1">
      <c r="F27714" s="129">
        <f t="shared" si="439"/>
        <v>0</v>
      </c>
    </row>
    <row r="27715" spans="6:6" ht="18" customHeight="1">
      <c r="F27715" s="129">
        <f t="shared" si="439"/>
        <v>0</v>
      </c>
    </row>
    <row r="27716" spans="6:6" ht="18" customHeight="1">
      <c r="F27716" s="129">
        <f t="shared" si="439"/>
        <v>0</v>
      </c>
    </row>
    <row r="27717" spans="6:6" ht="18" customHeight="1">
      <c r="F27717" s="129">
        <f t="shared" si="439"/>
        <v>0</v>
      </c>
    </row>
    <row r="27718" spans="6:6" ht="18" customHeight="1">
      <c r="F27718" s="129">
        <f t="shared" si="439"/>
        <v>0</v>
      </c>
    </row>
    <row r="27719" spans="6:6" ht="18" customHeight="1">
      <c r="F27719" s="129">
        <f t="shared" si="439"/>
        <v>0</v>
      </c>
    </row>
    <row r="27720" spans="6:6" ht="18" customHeight="1">
      <c r="F27720" s="129">
        <f t="shared" si="439"/>
        <v>0</v>
      </c>
    </row>
    <row r="27721" spans="6:6" ht="18" customHeight="1">
      <c r="F27721" s="129">
        <f t="shared" si="439"/>
        <v>0</v>
      </c>
    </row>
    <row r="27722" spans="6:6" ht="18" customHeight="1">
      <c r="F27722" s="129">
        <f t="shared" si="439"/>
        <v>0</v>
      </c>
    </row>
    <row r="27723" spans="6:6" ht="18" customHeight="1">
      <c r="F27723" s="129">
        <f t="shared" si="439"/>
        <v>0</v>
      </c>
    </row>
    <row r="27724" spans="6:6" ht="18" customHeight="1">
      <c r="F27724" s="129">
        <f t="shared" si="439"/>
        <v>0</v>
      </c>
    </row>
    <row r="27725" spans="6:6" ht="18" customHeight="1">
      <c r="F27725" s="129">
        <f t="shared" si="439"/>
        <v>0</v>
      </c>
    </row>
    <row r="27726" spans="6:6" ht="18" customHeight="1">
      <c r="F27726" s="129">
        <f t="shared" si="439"/>
        <v>0</v>
      </c>
    </row>
    <row r="27727" spans="6:6" ht="18" customHeight="1">
      <c r="F27727" s="129">
        <f t="shared" si="439"/>
        <v>0</v>
      </c>
    </row>
    <row r="27728" spans="6:6" ht="18" customHeight="1">
      <c r="F27728" s="129">
        <f t="shared" si="439"/>
        <v>0</v>
      </c>
    </row>
    <row r="27729" spans="6:6" ht="18" customHeight="1">
      <c r="F27729" s="129">
        <f t="shared" si="439"/>
        <v>0</v>
      </c>
    </row>
    <row r="27730" spans="6:6" ht="18" customHeight="1">
      <c r="F27730" s="129">
        <f t="shared" si="439"/>
        <v>0</v>
      </c>
    </row>
    <row r="27731" spans="6:6" ht="18" customHeight="1">
      <c r="F27731" s="129">
        <f t="shared" si="439"/>
        <v>0</v>
      </c>
    </row>
    <row r="27732" spans="6:6" ht="18" customHeight="1">
      <c r="F27732" s="129">
        <f t="shared" si="439"/>
        <v>0</v>
      </c>
    </row>
    <row r="27733" spans="6:6" ht="18" customHeight="1">
      <c r="F27733" s="129">
        <f t="shared" si="439"/>
        <v>0</v>
      </c>
    </row>
    <row r="27734" spans="6:6" ht="18" customHeight="1">
      <c r="F27734" s="129">
        <f t="shared" si="439"/>
        <v>0</v>
      </c>
    </row>
    <row r="27735" spans="6:6" ht="18" customHeight="1">
      <c r="F27735" s="129">
        <f t="shared" si="439"/>
        <v>0</v>
      </c>
    </row>
    <row r="27736" spans="6:6" ht="18" customHeight="1">
      <c r="F27736" s="129">
        <f t="shared" si="439"/>
        <v>0</v>
      </c>
    </row>
    <row r="27737" spans="6:6" ht="18" customHeight="1">
      <c r="F27737" s="129">
        <f t="shared" si="439"/>
        <v>0</v>
      </c>
    </row>
    <row r="27738" spans="6:6" ht="18" customHeight="1">
      <c r="F27738" s="129">
        <f t="shared" si="439"/>
        <v>0</v>
      </c>
    </row>
    <row r="27739" spans="6:6" ht="18" customHeight="1">
      <c r="F27739" s="129">
        <f t="shared" si="439"/>
        <v>0</v>
      </c>
    </row>
    <row r="27740" spans="6:6" ht="18" customHeight="1">
      <c r="F27740" s="129">
        <f t="shared" si="439"/>
        <v>0</v>
      </c>
    </row>
    <row r="27741" spans="6:6" ht="18" customHeight="1">
      <c r="F27741" s="129">
        <f t="shared" si="439"/>
        <v>0</v>
      </c>
    </row>
    <row r="27742" spans="6:6" ht="18" customHeight="1">
      <c r="F27742" s="129">
        <f t="shared" si="439"/>
        <v>0</v>
      </c>
    </row>
    <row r="27743" spans="6:6" ht="18" customHeight="1">
      <c r="F27743" s="129">
        <f t="shared" si="439"/>
        <v>0</v>
      </c>
    </row>
    <row r="27744" spans="6:6" ht="18" customHeight="1">
      <c r="F27744" s="129">
        <f t="shared" si="439"/>
        <v>0</v>
      </c>
    </row>
    <row r="27745" spans="6:6" ht="18" customHeight="1">
      <c r="F27745" s="129">
        <f t="shared" si="439"/>
        <v>0</v>
      </c>
    </row>
    <row r="27746" spans="6:6" ht="18" customHeight="1">
      <c r="F27746" s="129">
        <f t="shared" si="439"/>
        <v>0</v>
      </c>
    </row>
    <row r="27747" spans="6:6" ht="18" customHeight="1">
      <c r="F27747" s="129">
        <f t="shared" si="439"/>
        <v>0</v>
      </c>
    </row>
    <row r="27748" spans="6:6" ht="18" customHeight="1">
      <c r="F27748" s="129">
        <f t="shared" si="439"/>
        <v>0</v>
      </c>
    </row>
    <row r="27749" spans="6:6" ht="18" customHeight="1">
      <c r="F27749" s="129">
        <f t="shared" si="439"/>
        <v>0</v>
      </c>
    </row>
    <row r="27750" spans="6:6" ht="18" customHeight="1">
      <c r="F27750" s="129">
        <f t="shared" si="439"/>
        <v>0</v>
      </c>
    </row>
    <row r="27751" spans="6:6" ht="18" customHeight="1">
      <c r="F27751" s="129">
        <f t="shared" si="439"/>
        <v>0</v>
      </c>
    </row>
    <row r="27752" spans="6:6" ht="18" customHeight="1">
      <c r="F27752" s="129">
        <f t="shared" si="439"/>
        <v>0</v>
      </c>
    </row>
    <row r="27753" spans="6:6" ht="18" customHeight="1">
      <c r="F27753" s="129">
        <f t="shared" si="439"/>
        <v>0</v>
      </c>
    </row>
    <row r="27754" spans="6:6" ht="18" customHeight="1">
      <c r="F27754" s="129">
        <f t="shared" si="439"/>
        <v>0</v>
      </c>
    </row>
    <row r="27755" spans="6:6" ht="18" customHeight="1">
      <c r="F27755" s="129">
        <f t="shared" si="439"/>
        <v>0</v>
      </c>
    </row>
    <row r="27756" spans="6:6" ht="18" customHeight="1">
      <c r="F27756" s="129">
        <f t="shared" si="439"/>
        <v>0</v>
      </c>
    </row>
    <row r="27757" spans="6:6" ht="18" customHeight="1">
      <c r="F27757" s="129">
        <f t="shared" si="439"/>
        <v>0</v>
      </c>
    </row>
    <row r="27758" spans="6:6" ht="18" customHeight="1">
      <c r="F27758" s="129">
        <f t="shared" si="439"/>
        <v>0</v>
      </c>
    </row>
    <row r="27759" spans="6:6" ht="18" customHeight="1">
      <c r="F27759" s="129">
        <f t="shared" si="439"/>
        <v>0</v>
      </c>
    </row>
    <row r="27760" spans="6:6" ht="18" customHeight="1">
      <c r="F27760" s="129">
        <f t="shared" si="439"/>
        <v>0</v>
      </c>
    </row>
    <row r="27761" spans="6:6" ht="18" customHeight="1">
      <c r="F27761" s="129">
        <f t="shared" si="439"/>
        <v>0</v>
      </c>
    </row>
    <row r="27762" spans="6:6" ht="18" customHeight="1">
      <c r="F27762" s="129">
        <f t="shared" ref="F27762:F27825" si="440">E27762*D27762</f>
        <v>0</v>
      </c>
    </row>
    <row r="27763" spans="6:6" ht="18" customHeight="1">
      <c r="F27763" s="129">
        <f t="shared" si="440"/>
        <v>0</v>
      </c>
    </row>
    <row r="27764" spans="6:6" ht="18" customHeight="1">
      <c r="F27764" s="129">
        <f t="shared" si="440"/>
        <v>0</v>
      </c>
    </row>
    <row r="27765" spans="6:6" ht="18" customHeight="1">
      <c r="F27765" s="129">
        <f t="shared" si="440"/>
        <v>0</v>
      </c>
    </row>
    <row r="27766" spans="6:6" ht="18" customHeight="1">
      <c r="F27766" s="129">
        <f t="shared" si="440"/>
        <v>0</v>
      </c>
    </row>
    <row r="27767" spans="6:6" ht="18" customHeight="1">
      <c r="F27767" s="129">
        <f t="shared" si="440"/>
        <v>0</v>
      </c>
    </row>
    <row r="27768" spans="6:6" ht="18" customHeight="1">
      <c r="F27768" s="129">
        <f t="shared" si="440"/>
        <v>0</v>
      </c>
    </row>
    <row r="27769" spans="6:6" ht="18" customHeight="1">
      <c r="F27769" s="129">
        <f t="shared" si="440"/>
        <v>0</v>
      </c>
    </row>
    <row r="27770" spans="6:6" ht="18" customHeight="1">
      <c r="F27770" s="129">
        <f t="shared" si="440"/>
        <v>0</v>
      </c>
    </row>
    <row r="27771" spans="6:6" ht="18" customHeight="1">
      <c r="F27771" s="129">
        <f t="shared" si="440"/>
        <v>0</v>
      </c>
    </row>
    <row r="27772" spans="6:6" ht="18" customHeight="1">
      <c r="F27772" s="129">
        <f t="shared" si="440"/>
        <v>0</v>
      </c>
    </row>
    <row r="27773" spans="6:6" ht="18" customHeight="1">
      <c r="F27773" s="129">
        <f t="shared" si="440"/>
        <v>0</v>
      </c>
    </row>
    <row r="27774" spans="6:6" ht="18" customHeight="1">
      <c r="F27774" s="129">
        <f t="shared" si="440"/>
        <v>0</v>
      </c>
    </row>
    <row r="27775" spans="6:6" ht="18" customHeight="1">
      <c r="F27775" s="129">
        <f t="shared" si="440"/>
        <v>0</v>
      </c>
    </row>
    <row r="27776" spans="6:6" ht="18" customHeight="1">
      <c r="F27776" s="129">
        <f t="shared" si="440"/>
        <v>0</v>
      </c>
    </row>
    <row r="27777" spans="6:6" ht="18" customHeight="1">
      <c r="F27777" s="129">
        <f t="shared" si="440"/>
        <v>0</v>
      </c>
    </row>
    <row r="27778" spans="6:6" ht="18" customHeight="1">
      <c r="F27778" s="129">
        <f t="shared" si="440"/>
        <v>0</v>
      </c>
    </row>
    <row r="27779" spans="6:6" ht="18" customHeight="1">
      <c r="F27779" s="129">
        <f t="shared" si="440"/>
        <v>0</v>
      </c>
    </row>
    <row r="27780" spans="6:6" ht="18" customHeight="1">
      <c r="F27780" s="129">
        <f t="shared" si="440"/>
        <v>0</v>
      </c>
    </row>
    <row r="27781" spans="6:6" ht="18" customHeight="1">
      <c r="F27781" s="129">
        <f t="shared" si="440"/>
        <v>0</v>
      </c>
    </row>
    <row r="27782" spans="6:6" ht="18" customHeight="1">
      <c r="F27782" s="129">
        <f t="shared" si="440"/>
        <v>0</v>
      </c>
    </row>
    <row r="27783" spans="6:6" ht="18" customHeight="1">
      <c r="F27783" s="129">
        <f t="shared" si="440"/>
        <v>0</v>
      </c>
    </row>
    <row r="27784" spans="6:6" ht="18" customHeight="1">
      <c r="F27784" s="129">
        <f t="shared" si="440"/>
        <v>0</v>
      </c>
    </row>
    <row r="27785" spans="6:6" ht="18" customHeight="1">
      <c r="F27785" s="129">
        <f t="shared" si="440"/>
        <v>0</v>
      </c>
    </row>
    <row r="27786" spans="6:6" ht="18" customHeight="1">
      <c r="F27786" s="129">
        <f t="shared" si="440"/>
        <v>0</v>
      </c>
    </row>
    <row r="27787" spans="6:6" ht="18" customHeight="1">
      <c r="F27787" s="129">
        <f t="shared" si="440"/>
        <v>0</v>
      </c>
    </row>
    <row r="27788" spans="6:6" ht="18" customHeight="1">
      <c r="F27788" s="129">
        <f t="shared" si="440"/>
        <v>0</v>
      </c>
    </row>
    <row r="27789" spans="6:6" ht="18" customHeight="1">
      <c r="F27789" s="129">
        <f t="shared" si="440"/>
        <v>0</v>
      </c>
    </row>
    <row r="27790" spans="6:6" ht="18" customHeight="1">
      <c r="F27790" s="129">
        <f t="shared" si="440"/>
        <v>0</v>
      </c>
    </row>
    <row r="27791" spans="6:6" ht="18" customHeight="1">
      <c r="F27791" s="129">
        <f t="shared" si="440"/>
        <v>0</v>
      </c>
    </row>
    <row r="27792" spans="6:6" ht="18" customHeight="1">
      <c r="F27792" s="129">
        <f t="shared" si="440"/>
        <v>0</v>
      </c>
    </row>
    <row r="27793" spans="6:6" ht="18" customHeight="1">
      <c r="F27793" s="129">
        <f t="shared" si="440"/>
        <v>0</v>
      </c>
    </row>
    <row r="27794" spans="6:6" ht="18" customHeight="1">
      <c r="F27794" s="129">
        <f t="shared" si="440"/>
        <v>0</v>
      </c>
    </row>
    <row r="27795" spans="6:6" ht="18" customHeight="1">
      <c r="F27795" s="129">
        <f t="shared" si="440"/>
        <v>0</v>
      </c>
    </row>
    <row r="27796" spans="6:6" ht="18" customHeight="1">
      <c r="F27796" s="129">
        <f t="shared" si="440"/>
        <v>0</v>
      </c>
    </row>
    <row r="27797" spans="6:6" ht="18" customHeight="1">
      <c r="F27797" s="129">
        <f t="shared" si="440"/>
        <v>0</v>
      </c>
    </row>
    <row r="27798" spans="6:6" ht="18" customHeight="1">
      <c r="F27798" s="129">
        <f t="shared" si="440"/>
        <v>0</v>
      </c>
    </row>
    <row r="27799" spans="6:6" ht="18" customHeight="1">
      <c r="F27799" s="129">
        <f t="shared" si="440"/>
        <v>0</v>
      </c>
    </row>
    <row r="27800" spans="6:6" ht="18" customHeight="1">
      <c r="F27800" s="129">
        <f t="shared" si="440"/>
        <v>0</v>
      </c>
    </row>
    <row r="27801" spans="6:6" ht="18" customHeight="1">
      <c r="F27801" s="129">
        <f t="shared" si="440"/>
        <v>0</v>
      </c>
    </row>
    <row r="27802" spans="6:6" ht="18" customHeight="1">
      <c r="F27802" s="129">
        <f t="shared" si="440"/>
        <v>0</v>
      </c>
    </row>
    <row r="27803" spans="6:6" ht="18" customHeight="1">
      <c r="F27803" s="129">
        <f t="shared" si="440"/>
        <v>0</v>
      </c>
    </row>
    <row r="27804" spans="6:6" ht="18" customHeight="1">
      <c r="F27804" s="129">
        <f t="shared" si="440"/>
        <v>0</v>
      </c>
    </row>
    <row r="27805" spans="6:6" ht="18" customHeight="1">
      <c r="F27805" s="129">
        <f t="shared" si="440"/>
        <v>0</v>
      </c>
    </row>
    <row r="27806" spans="6:6" ht="18" customHeight="1">
      <c r="F27806" s="129">
        <f t="shared" si="440"/>
        <v>0</v>
      </c>
    </row>
    <row r="27807" spans="6:6" ht="18" customHeight="1">
      <c r="F27807" s="129">
        <f t="shared" si="440"/>
        <v>0</v>
      </c>
    </row>
    <row r="27808" spans="6:6" ht="18" customHeight="1">
      <c r="F27808" s="129">
        <f t="shared" si="440"/>
        <v>0</v>
      </c>
    </row>
    <row r="27809" spans="6:6" ht="18" customHeight="1">
      <c r="F27809" s="129">
        <f t="shared" si="440"/>
        <v>0</v>
      </c>
    </row>
    <row r="27810" spans="6:6" ht="18" customHeight="1">
      <c r="F27810" s="129">
        <f t="shared" si="440"/>
        <v>0</v>
      </c>
    </row>
    <row r="27811" spans="6:6" ht="18" customHeight="1">
      <c r="F27811" s="129">
        <f t="shared" si="440"/>
        <v>0</v>
      </c>
    </row>
    <row r="27812" spans="6:6" ht="18" customHeight="1">
      <c r="F27812" s="129">
        <f t="shared" si="440"/>
        <v>0</v>
      </c>
    </row>
    <row r="27813" spans="6:6" ht="18" customHeight="1">
      <c r="F27813" s="129">
        <f t="shared" si="440"/>
        <v>0</v>
      </c>
    </row>
    <row r="27814" spans="6:6" ht="18" customHeight="1">
      <c r="F27814" s="129">
        <f t="shared" si="440"/>
        <v>0</v>
      </c>
    </row>
    <row r="27815" spans="6:6" ht="18" customHeight="1">
      <c r="F27815" s="129">
        <f t="shared" si="440"/>
        <v>0</v>
      </c>
    </row>
    <row r="27816" spans="6:6" ht="18" customHeight="1">
      <c r="F27816" s="129">
        <f t="shared" si="440"/>
        <v>0</v>
      </c>
    </row>
    <row r="27817" spans="6:6" ht="18" customHeight="1">
      <c r="F27817" s="129">
        <f t="shared" si="440"/>
        <v>0</v>
      </c>
    </row>
    <row r="27818" spans="6:6" ht="18" customHeight="1">
      <c r="F27818" s="129">
        <f t="shared" si="440"/>
        <v>0</v>
      </c>
    </row>
    <row r="27819" spans="6:6" ht="18" customHeight="1">
      <c r="F27819" s="129">
        <f t="shared" si="440"/>
        <v>0</v>
      </c>
    </row>
    <row r="27820" spans="6:6" ht="18" customHeight="1">
      <c r="F27820" s="129">
        <f t="shared" si="440"/>
        <v>0</v>
      </c>
    </row>
    <row r="27821" spans="6:6" ht="18" customHeight="1">
      <c r="F27821" s="129">
        <f t="shared" si="440"/>
        <v>0</v>
      </c>
    </row>
    <row r="27822" spans="6:6" ht="18" customHeight="1">
      <c r="F27822" s="129">
        <f t="shared" si="440"/>
        <v>0</v>
      </c>
    </row>
    <row r="27823" spans="6:6" ht="18" customHeight="1">
      <c r="F27823" s="129">
        <f t="shared" si="440"/>
        <v>0</v>
      </c>
    </row>
    <row r="27824" spans="6:6" ht="18" customHeight="1">
      <c r="F27824" s="129">
        <f t="shared" si="440"/>
        <v>0</v>
      </c>
    </row>
    <row r="27825" spans="6:6" ht="18" customHeight="1">
      <c r="F27825" s="129">
        <f t="shared" si="440"/>
        <v>0</v>
      </c>
    </row>
    <row r="27826" spans="6:6" ht="18" customHeight="1">
      <c r="F27826" s="129">
        <f t="shared" ref="F27826:F27889" si="441">E27826*D27826</f>
        <v>0</v>
      </c>
    </row>
    <row r="27827" spans="6:6" ht="18" customHeight="1">
      <c r="F27827" s="129">
        <f t="shared" si="441"/>
        <v>0</v>
      </c>
    </row>
    <row r="27828" spans="6:6" ht="18" customHeight="1">
      <c r="F27828" s="129">
        <f t="shared" si="441"/>
        <v>0</v>
      </c>
    </row>
    <row r="27829" spans="6:6" ht="18" customHeight="1">
      <c r="F27829" s="129">
        <f t="shared" si="441"/>
        <v>0</v>
      </c>
    </row>
    <row r="27830" spans="6:6" ht="18" customHeight="1">
      <c r="F27830" s="129">
        <f t="shared" si="441"/>
        <v>0</v>
      </c>
    </row>
    <row r="27831" spans="6:6" ht="18" customHeight="1">
      <c r="F27831" s="129">
        <f t="shared" si="441"/>
        <v>0</v>
      </c>
    </row>
    <row r="27832" spans="6:6" ht="18" customHeight="1">
      <c r="F27832" s="129">
        <f t="shared" si="441"/>
        <v>0</v>
      </c>
    </row>
    <row r="27833" spans="6:6" ht="18" customHeight="1">
      <c r="F27833" s="129">
        <f t="shared" si="441"/>
        <v>0</v>
      </c>
    </row>
    <row r="27834" spans="6:6" ht="18" customHeight="1">
      <c r="F27834" s="129">
        <f t="shared" si="441"/>
        <v>0</v>
      </c>
    </row>
    <row r="27835" spans="6:6" ht="18" customHeight="1">
      <c r="F27835" s="129">
        <f t="shared" si="441"/>
        <v>0</v>
      </c>
    </row>
    <row r="27836" spans="6:6" ht="18" customHeight="1">
      <c r="F27836" s="129">
        <f t="shared" si="441"/>
        <v>0</v>
      </c>
    </row>
    <row r="27837" spans="6:6" ht="18" customHeight="1">
      <c r="F27837" s="129">
        <f t="shared" si="441"/>
        <v>0</v>
      </c>
    </row>
    <row r="27838" spans="6:6" ht="18" customHeight="1">
      <c r="F27838" s="129">
        <f t="shared" si="441"/>
        <v>0</v>
      </c>
    </row>
    <row r="27839" spans="6:6" ht="18" customHeight="1">
      <c r="F27839" s="129">
        <f t="shared" si="441"/>
        <v>0</v>
      </c>
    </row>
    <row r="27840" spans="6:6" ht="18" customHeight="1">
      <c r="F27840" s="129">
        <f t="shared" si="441"/>
        <v>0</v>
      </c>
    </row>
    <row r="27841" spans="6:6" ht="18" customHeight="1">
      <c r="F27841" s="129">
        <f t="shared" si="441"/>
        <v>0</v>
      </c>
    </row>
    <row r="27842" spans="6:6" ht="18" customHeight="1">
      <c r="F27842" s="129">
        <f t="shared" si="441"/>
        <v>0</v>
      </c>
    </row>
    <row r="27843" spans="6:6" ht="18" customHeight="1">
      <c r="F27843" s="129">
        <f t="shared" si="441"/>
        <v>0</v>
      </c>
    </row>
    <row r="27844" spans="6:6" ht="18" customHeight="1">
      <c r="F27844" s="129">
        <f t="shared" si="441"/>
        <v>0</v>
      </c>
    </row>
    <row r="27845" spans="6:6" ht="18" customHeight="1">
      <c r="F27845" s="129">
        <f t="shared" si="441"/>
        <v>0</v>
      </c>
    </row>
    <row r="27846" spans="6:6" ht="18" customHeight="1">
      <c r="F27846" s="129">
        <f t="shared" si="441"/>
        <v>0</v>
      </c>
    </row>
    <row r="27847" spans="6:6" ht="18" customHeight="1">
      <c r="F27847" s="129">
        <f t="shared" si="441"/>
        <v>0</v>
      </c>
    </row>
    <row r="27848" spans="6:6" ht="18" customHeight="1">
      <c r="F27848" s="129">
        <f t="shared" si="441"/>
        <v>0</v>
      </c>
    </row>
    <row r="27849" spans="6:6" ht="18" customHeight="1">
      <c r="F27849" s="129">
        <f t="shared" si="441"/>
        <v>0</v>
      </c>
    </row>
    <row r="27850" spans="6:6" ht="18" customHeight="1">
      <c r="F27850" s="129">
        <f t="shared" si="441"/>
        <v>0</v>
      </c>
    </row>
    <row r="27851" spans="6:6" ht="18" customHeight="1">
      <c r="F27851" s="129">
        <f t="shared" si="441"/>
        <v>0</v>
      </c>
    </row>
    <row r="27852" spans="6:6" ht="18" customHeight="1">
      <c r="F27852" s="129">
        <f t="shared" si="441"/>
        <v>0</v>
      </c>
    </row>
    <row r="27853" spans="6:6" ht="18" customHeight="1">
      <c r="F27853" s="129">
        <f t="shared" si="441"/>
        <v>0</v>
      </c>
    </row>
    <row r="27854" spans="6:6" ht="18" customHeight="1">
      <c r="F27854" s="129">
        <f t="shared" si="441"/>
        <v>0</v>
      </c>
    </row>
    <row r="27855" spans="6:6" ht="18" customHeight="1">
      <c r="F27855" s="129">
        <f t="shared" si="441"/>
        <v>0</v>
      </c>
    </row>
    <row r="27856" spans="6:6" ht="18" customHeight="1">
      <c r="F27856" s="129">
        <f t="shared" si="441"/>
        <v>0</v>
      </c>
    </row>
    <row r="27857" spans="6:6" ht="18" customHeight="1">
      <c r="F27857" s="129">
        <f t="shared" si="441"/>
        <v>0</v>
      </c>
    </row>
    <row r="27858" spans="6:6" ht="18" customHeight="1">
      <c r="F27858" s="129">
        <f t="shared" si="441"/>
        <v>0</v>
      </c>
    </row>
    <row r="27859" spans="6:6" ht="18" customHeight="1">
      <c r="F27859" s="129">
        <f t="shared" si="441"/>
        <v>0</v>
      </c>
    </row>
    <row r="27860" spans="6:6" ht="18" customHeight="1">
      <c r="F27860" s="129">
        <f t="shared" si="441"/>
        <v>0</v>
      </c>
    </row>
    <row r="27861" spans="6:6" ht="18" customHeight="1">
      <c r="F27861" s="129">
        <f t="shared" si="441"/>
        <v>0</v>
      </c>
    </row>
    <row r="27862" spans="6:6" ht="18" customHeight="1">
      <c r="F27862" s="129">
        <f t="shared" si="441"/>
        <v>0</v>
      </c>
    </row>
    <row r="27863" spans="6:6" ht="18" customHeight="1">
      <c r="F27863" s="129">
        <f t="shared" si="441"/>
        <v>0</v>
      </c>
    </row>
    <row r="27864" spans="6:6" ht="18" customHeight="1">
      <c r="F27864" s="129">
        <f t="shared" si="441"/>
        <v>0</v>
      </c>
    </row>
    <row r="27865" spans="6:6" ht="18" customHeight="1">
      <c r="F27865" s="129">
        <f t="shared" si="441"/>
        <v>0</v>
      </c>
    </row>
    <row r="27866" spans="6:6" ht="18" customHeight="1">
      <c r="F27866" s="129">
        <f t="shared" si="441"/>
        <v>0</v>
      </c>
    </row>
    <row r="27867" spans="6:6" ht="18" customHeight="1">
      <c r="F27867" s="129">
        <f t="shared" si="441"/>
        <v>0</v>
      </c>
    </row>
    <row r="27868" spans="6:6" ht="18" customHeight="1">
      <c r="F27868" s="129">
        <f t="shared" si="441"/>
        <v>0</v>
      </c>
    </row>
    <row r="27869" spans="6:6" ht="18" customHeight="1">
      <c r="F27869" s="129">
        <f t="shared" si="441"/>
        <v>0</v>
      </c>
    </row>
    <row r="27870" spans="6:6" ht="18" customHeight="1">
      <c r="F27870" s="129">
        <f t="shared" si="441"/>
        <v>0</v>
      </c>
    </row>
    <row r="27871" spans="6:6" ht="18" customHeight="1">
      <c r="F27871" s="129">
        <f t="shared" si="441"/>
        <v>0</v>
      </c>
    </row>
    <row r="27872" spans="6:6" ht="18" customHeight="1">
      <c r="F27872" s="129">
        <f t="shared" si="441"/>
        <v>0</v>
      </c>
    </row>
    <row r="27873" spans="6:6" ht="18" customHeight="1">
      <c r="F27873" s="129">
        <f t="shared" si="441"/>
        <v>0</v>
      </c>
    </row>
    <row r="27874" spans="6:6" ht="18" customHeight="1">
      <c r="F27874" s="129">
        <f t="shared" si="441"/>
        <v>0</v>
      </c>
    </row>
    <row r="27875" spans="6:6" ht="18" customHeight="1">
      <c r="F27875" s="129">
        <f t="shared" si="441"/>
        <v>0</v>
      </c>
    </row>
    <row r="27876" spans="6:6" ht="18" customHeight="1">
      <c r="F27876" s="129">
        <f t="shared" si="441"/>
        <v>0</v>
      </c>
    </row>
    <row r="27877" spans="6:6" ht="18" customHeight="1">
      <c r="F27877" s="129">
        <f t="shared" si="441"/>
        <v>0</v>
      </c>
    </row>
    <row r="27878" spans="6:6" ht="18" customHeight="1">
      <c r="F27878" s="129">
        <f t="shared" si="441"/>
        <v>0</v>
      </c>
    </row>
    <row r="27879" spans="6:6" ht="18" customHeight="1">
      <c r="F27879" s="129">
        <f t="shared" si="441"/>
        <v>0</v>
      </c>
    </row>
    <row r="27880" spans="6:6" ht="18" customHeight="1">
      <c r="F27880" s="129">
        <f t="shared" si="441"/>
        <v>0</v>
      </c>
    </row>
    <row r="27881" spans="6:6" ht="18" customHeight="1">
      <c r="F27881" s="129">
        <f t="shared" si="441"/>
        <v>0</v>
      </c>
    </row>
    <row r="27882" spans="6:6" ht="18" customHeight="1">
      <c r="F27882" s="129">
        <f t="shared" si="441"/>
        <v>0</v>
      </c>
    </row>
    <row r="27883" spans="6:6" ht="18" customHeight="1">
      <c r="F27883" s="129">
        <f t="shared" si="441"/>
        <v>0</v>
      </c>
    </row>
    <row r="27884" spans="6:6" ht="18" customHeight="1">
      <c r="F27884" s="129">
        <f t="shared" si="441"/>
        <v>0</v>
      </c>
    </row>
    <row r="27885" spans="6:6" ht="18" customHeight="1">
      <c r="F27885" s="129">
        <f t="shared" si="441"/>
        <v>0</v>
      </c>
    </row>
    <row r="27886" spans="6:6" ht="18" customHeight="1">
      <c r="F27886" s="129">
        <f t="shared" si="441"/>
        <v>0</v>
      </c>
    </row>
    <row r="27887" spans="6:6" ht="18" customHeight="1">
      <c r="F27887" s="129">
        <f t="shared" si="441"/>
        <v>0</v>
      </c>
    </row>
    <row r="27888" spans="6:6" ht="18" customHeight="1">
      <c r="F27888" s="129">
        <f t="shared" si="441"/>
        <v>0</v>
      </c>
    </row>
    <row r="27889" spans="6:6" ht="18" customHeight="1">
      <c r="F27889" s="129">
        <f t="shared" si="441"/>
        <v>0</v>
      </c>
    </row>
    <row r="27890" spans="6:6" ht="18" customHeight="1">
      <c r="F27890" s="129">
        <f t="shared" ref="F27890:F27953" si="442">E27890*D27890</f>
        <v>0</v>
      </c>
    </row>
    <row r="27891" spans="6:6" ht="18" customHeight="1">
      <c r="F27891" s="129">
        <f t="shared" si="442"/>
        <v>0</v>
      </c>
    </row>
    <row r="27892" spans="6:6" ht="18" customHeight="1">
      <c r="F27892" s="129">
        <f t="shared" si="442"/>
        <v>0</v>
      </c>
    </row>
    <row r="27893" spans="6:6" ht="18" customHeight="1">
      <c r="F27893" s="129">
        <f t="shared" si="442"/>
        <v>0</v>
      </c>
    </row>
    <row r="27894" spans="6:6" ht="18" customHeight="1">
      <c r="F27894" s="129">
        <f t="shared" si="442"/>
        <v>0</v>
      </c>
    </row>
    <row r="27895" spans="6:6" ht="18" customHeight="1">
      <c r="F27895" s="129">
        <f t="shared" si="442"/>
        <v>0</v>
      </c>
    </row>
    <row r="27896" spans="6:6" ht="18" customHeight="1">
      <c r="F27896" s="129">
        <f t="shared" si="442"/>
        <v>0</v>
      </c>
    </row>
    <row r="27897" spans="6:6" ht="18" customHeight="1">
      <c r="F27897" s="129">
        <f t="shared" si="442"/>
        <v>0</v>
      </c>
    </row>
    <row r="27898" spans="6:6" ht="18" customHeight="1">
      <c r="F27898" s="129">
        <f t="shared" si="442"/>
        <v>0</v>
      </c>
    </row>
    <row r="27899" spans="6:6" ht="18" customHeight="1">
      <c r="F27899" s="129">
        <f t="shared" si="442"/>
        <v>0</v>
      </c>
    </row>
    <row r="27900" spans="6:6" ht="18" customHeight="1">
      <c r="F27900" s="129">
        <f t="shared" si="442"/>
        <v>0</v>
      </c>
    </row>
    <row r="27901" spans="6:6" ht="18" customHeight="1">
      <c r="F27901" s="129">
        <f t="shared" si="442"/>
        <v>0</v>
      </c>
    </row>
    <row r="27902" spans="6:6" ht="18" customHeight="1">
      <c r="F27902" s="129">
        <f t="shared" si="442"/>
        <v>0</v>
      </c>
    </row>
    <row r="27903" spans="6:6" ht="18" customHeight="1">
      <c r="F27903" s="129">
        <f t="shared" si="442"/>
        <v>0</v>
      </c>
    </row>
    <row r="27904" spans="6:6" ht="18" customHeight="1">
      <c r="F27904" s="129">
        <f t="shared" si="442"/>
        <v>0</v>
      </c>
    </row>
    <row r="27905" spans="6:6" ht="18" customHeight="1">
      <c r="F27905" s="129">
        <f t="shared" si="442"/>
        <v>0</v>
      </c>
    </row>
    <row r="27906" spans="6:6" ht="18" customHeight="1">
      <c r="F27906" s="129">
        <f t="shared" si="442"/>
        <v>0</v>
      </c>
    </row>
    <row r="27907" spans="6:6" ht="18" customHeight="1">
      <c r="F27907" s="129">
        <f t="shared" si="442"/>
        <v>0</v>
      </c>
    </row>
    <row r="27908" spans="6:6" ht="18" customHeight="1">
      <c r="F27908" s="129">
        <f t="shared" si="442"/>
        <v>0</v>
      </c>
    </row>
    <row r="27909" spans="6:6" ht="18" customHeight="1">
      <c r="F27909" s="129">
        <f t="shared" si="442"/>
        <v>0</v>
      </c>
    </row>
    <row r="27910" spans="6:6" ht="18" customHeight="1">
      <c r="F27910" s="129">
        <f t="shared" si="442"/>
        <v>0</v>
      </c>
    </row>
    <row r="27911" spans="6:6" ht="18" customHeight="1">
      <c r="F27911" s="129">
        <f t="shared" si="442"/>
        <v>0</v>
      </c>
    </row>
    <row r="27912" spans="6:6" ht="18" customHeight="1">
      <c r="F27912" s="129">
        <f t="shared" si="442"/>
        <v>0</v>
      </c>
    </row>
    <row r="27913" spans="6:6" ht="18" customHeight="1">
      <c r="F27913" s="129">
        <f t="shared" si="442"/>
        <v>0</v>
      </c>
    </row>
    <row r="27914" spans="6:6" ht="18" customHeight="1">
      <c r="F27914" s="129">
        <f t="shared" si="442"/>
        <v>0</v>
      </c>
    </row>
    <row r="27915" spans="6:6" ht="18" customHeight="1">
      <c r="F27915" s="129">
        <f t="shared" si="442"/>
        <v>0</v>
      </c>
    </row>
    <row r="27916" spans="6:6" ht="18" customHeight="1">
      <c r="F27916" s="129">
        <f t="shared" si="442"/>
        <v>0</v>
      </c>
    </row>
    <row r="27917" spans="6:6" ht="18" customHeight="1">
      <c r="F27917" s="129">
        <f t="shared" si="442"/>
        <v>0</v>
      </c>
    </row>
    <row r="27918" spans="6:6" ht="18" customHeight="1">
      <c r="F27918" s="129">
        <f t="shared" si="442"/>
        <v>0</v>
      </c>
    </row>
    <row r="27919" spans="6:6" ht="18" customHeight="1">
      <c r="F27919" s="129">
        <f t="shared" si="442"/>
        <v>0</v>
      </c>
    </row>
    <row r="27920" spans="6:6" ht="18" customHeight="1">
      <c r="F27920" s="129">
        <f t="shared" si="442"/>
        <v>0</v>
      </c>
    </row>
    <row r="27921" spans="6:6" ht="18" customHeight="1">
      <c r="F27921" s="129">
        <f t="shared" si="442"/>
        <v>0</v>
      </c>
    </row>
    <row r="27922" spans="6:6" ht="18" customHeight="1">
      <c r="F27922" s="129">
        <f t="shared" si="442"/>
        <v>0</v>
      </c>
    </row>
    <row r="27923" spans="6:6" ht="18" customHeight="1">
      <c r="F27923" s="129">
        <f t="shared" si="442"/>
        <v>0</v>
      </c>
    </row>
    <row r="27924" spans="6:6" ht="18" customHeight="1">
      <c r="F27924" s="129">
        <f t="shared" si="442"/>
        <v>0</v>
      </c>
    </row>
    <row r="27925" spans="6:6" ht="18" customHeight="1">
      <c r="F27925" s="129">
        <f t="shared" si="442"/>
        <v>0</v>
      </c>
    </row>
    <row r="27926" spans="6:6" ht="18" customHeight="1">
      <c r="F27926" s="129">
        <f t="shared" si="442"/>
        <v>0</v>
      </c>
    </row>
    <row r="27927" spans="6:6" ht="18" customHeight="1">
      <c r="F27927" s="129">
        <f t="shared" si="442"/>
        <v>0</v>
      </c>
    </row>
    <row r="27928" spans="6:6" ht="18" customHeight="1">
      <c r="F27928" s="129">
        <f t="shared" si="442"/>
        <v>0</v>
      </c>
    </row>
    <row r="27929" spans="6:6" ht="18" customHeight="1">
      <c r="F27929" s="129">
        <f t="shared" si="442"/>
        <v>0</v>
      </c>
    </row>
    <row r="27930" spans="6:6" ht="18" customHeight="1">
      <c r="F27930" s="129">
        <f t="shared" si="442"/>
        <v>0</v>
      </c>
    </row>
    <row r="27931" spans="6:6" ht="18" customHeight="1">
      <c r="F27931" s="129">
        <f t="shared" si="442"/>
        <v>0</v>
      </c>
    </row>
    <row r="27932" spans="6:6" ht="18" customHeight="1">
      <c r="F27932" s="129">
        <f t="shared" si="442"/>
        <v>0</v>
      </c>
    </row>
    <row r="27933" spans="6:6" ht="18" customHeight="1">
      <c r="F27933" s="129">
        <f t="shared" si="442"/>
        <v>0</v>
      </c>
    </row>
    <row r="27934" spans="6:6" ht="18" customHeight="1">
      <c r="F27934" s="129">
        <f t="shared" si="442"/>
        <v>0</v>
      </c>
    </row>
    <row r="27935" spans="6:6" ht="18" customHeight="1">
      <c r="F27935" s="129">
        <f t="shared" si="442"/>
        <v>0</v>
      </c>
    </row>
    <row r="27936" spans="6:6" ht="18" customHeight="1">
      <c r="F27936" s="129">
        <f t="shared" si="442"/>
        <v>0</v>
      </c>
    </row>
    <row r="27937" spans="6:6" ht="18" customHeight="1">
      <c r="F27937" s="129">
        <f t="shared" si="442"/>
        <v>0</v>
      </c>
    </row>
    <row r="27938" spans="6:6" ht="18" customHeight="1">
      <c r="F27938" s="129">
        <f t="shared" si="442"/>
        <v>0</v>
      </c>
    </row>
    <row r="27939" spans="6:6" ht="18" customHeight="1">
      <c r="F27939" s="129">
        <f t="shared" si="442"/>
        <v>0</v>
      </c>
    </row>
    <row r="27940" spans="6:6" ht="18" customHeight="1">
      <c r="F27940" s="129">
        <f t="shared" si="442"/>
        <v>0</v>
      </c>
    </row>
    <row r="27941" spans="6:6" ht="18" customHeight="1">
      <c r="F27941" s="129">
        <f t="shared" si="442"/>
        <v>0</v>
      </c>
    </row>
    <row r="27942" spans="6:6" ht="18" customHeight="1">
      <c r="F27942" s="129">
        <f t="shared" si="442"/>
        <v>0</v>
      </c>
    </row>
    <row r="27943" spans="6:6" ht="18" customHeight="1">
      <c r="F27943" s="129">
        <f t="shared" si="442"/>
        <v>0</v>
      </c>
    </row>
    <row r="27944" spans="6:6" ht="18" customHeight="1">
      <c r="F27944" s="129">
        <f t="shared" si="442"/>
        <v>0</v>
      </c>
    </row>
    <row r="27945" spans="6:6" ht="18" customHeight="1">
      <c r="F27945" s="129">
        <f t="shared" si="442"/>
        <v>0</v>
      </c>
    </row>
    <row r="27946" spans="6:6" ht="18" customHeight="1">
      <c r="F27946" s="129">
        <f t="shared" si="442"/>
        <v>0</v>
      </c>
    </row>
    <row r="27947" spans="6:6" ht="18" customHeight="1">
      <c r="F27947" s="129">
        <f t="shared" si="442"/>
        <v>0</v>
      </c>
    </row>
    <row r="27948" spans="6:6" ht="18" customHeight="1">
      <c r="F27948" s="129">
        <f t="shared" si="442"/>
        <v>0</v>
      </c>
    </row>
    <row r="27949" spans="6:6" ht="18" customHeight="1">
      <c r="F27949" s="129">
        <f t="shared" si="442"/>
        <v>0</v>
      </c>
    </row>
    <row r="27950" spans="6:6" ht="18" customHeight="1">
      <c r="F27950" s="129">
        <f t="shared" si="442"/>
        <v>0</v>
      </c>
    </row>
    <row r="27951" spans="6:6" ht="18" customHeight="1">
      <c r="F27951" s="129">
        <f t="shared" si="442"/>
        <v>0</v>
      </c>
    </row>
    <row r="27952" spans="6:6" ht="18" customHeight="1">
      <c r="F27952" s="129">
        <f t="shared" si="442"/>
        <v>0</v>
      </c>
    </row>
    <row r="27953" spans="6:6" ht="18" customHeight="1">
      <c r="F27953" s="129">
        <f t="shared" si="442"/>
        <v>0</v>
      </c>
    </row>
    <row r="27954" spans="6:6" ht="18" customHeight="1">
      <c r="F27954" s="129">
        <f t="shared" ref="F27954:F28017" si="443">E27954*D27954</f>
        <v>0</v>
      </c>
    </row>
    <row r="27955" spans="6:6" ht="18" customHeight="1">
      <c r="F27955" s="129">
        <f t="shared" si="443"/>
        <v>0</v>
      </c>
    </row>
    <row r="27956" spans="6:6" ht="18" customHeight="1">
      <c r="F27956" s="129">
        <f t="shared" si="443"/>
        <v>0</v>
      </c>
    </row>
    <row r="27957" spans="6:6" ht="18" customHeight="1">
      <c r="F27957" s="129">
        <f t="shared" si="443"/>
        <v>0</v>
      </c>
    </row>
    <row r="27958" spans="6:6" ht="18" customHeight="1">
      <c r="F27958" s="129">
        <f t="shared" si="443"/>
        <v>0</v>
      </c>
    </row>
    <row r="27959" spans="6:6" ht="18" customHeight="1">
      <c r="F27959" s="129">
        <f t="shared" si="443"/>
        <v>0</v>
      </c>
    </row>
    <row r="27960" spans="6:6" ht="18" customHeight="1">
      <c r="F27960" s="129">
        <f t="shared" si="443"/>
        <v>0</v>
      </c>
    </row>
    <row r="27961" spans="6:6" ht="18" customHeight="1">
      <c r="F27961" s="129">
        <f t="shared" si="443"/>
        <v>0</v>
      </c>
    </row>
    <row r="27962" spans="6:6" ht="18" customHeight="1">
      <c r="F27962" s="129">
        <f t="shared" si="443"/>
        <v>0</v>
      </c>
    </row>
    <row r="27963" spans="6:6" ht="18" customHeight="1">
      <c r="F27963" s="129">
        <f t="shared" si="443"/>
        <v>0</v>
      </c>
    </row>
    <row r="27964" spans="6:6" ht="18" customHeight="1">
      <c r="F27964" s="129">
        <f t="shared" si="443"/>
        <v>0</v>
      </c>
    </row>
    <row r="27965" spans="6:6" ht="18" customHeight="1">
      <c r="F27965" s="129">
        <f t="shared" si="443"/>
        <v>0</v>
      </c>
    </row>
    <row r="27966" spans="6:6" ht="18" customHeight="1">
      <c r="F27966" s="129">
        <f t="shared" si="443"/>
        <v>0</v>
      </c>
    </row>
    <row r="27967" spans="6:6" ht="18" customHeight="1">
      <c r="F27967" s="129">
        <f t="shared" si="443"/>
        <v>0</v>
      </c>
    </row>
    <row r="27968" spans="6:6" ht="18" customHeight="1">
      <c r="F27968" s="129">
        <f t="shared" si="443"/>
        <v>0</v>
      </c>
    </row>
    <row r="27969" spans="6:6" ht="18" customHeight="1">
      <c r="F27969" s="129">
        <f t="shared" si="443"/>
        <v>0</v>
      </c>
    </row>
    <row r="27970" spans="6:6" ht="18" customHeight="1">
      <c r="F27970" s="129">
        <f t="shared" si="443"/>
        <v>0</v>
      </c>
    </row>
    <row r="27971" spans="6:6" ht="18" customHeight="1">
      <c r="F27971" s="129">
        <f t="shared" si="443"/>
        <v>0</v>
      </c>
    </row>
    <row r="27972" spans="6:6" ht="18" customHeight="1">
      <c r="F27972" s="129">
        <f t="shared" si="443"/>
        <v>0</v>
      </c>
    </row>
    <row r="27973" spans="6:6" ht="18" customHeight="1">
      <c r="F27973" s="129">
        <f t="shared" si="443"/>
        <v>0</v>
      </c>
    </row>
    <row r="27974" spans="6:6" ht="18" customHeight="1">
      <c r="F27974" s="129">
        <f t="shared" si="443"/>
        <v>0</v>
      </c>
    </row>
    <row r="27975" spans="6:6" ht="18" customHeight="1">
      <c r="F27975" s="129">
        <f t="shared" si="443"/>
        <v>0</v>
      </c>
    </row>
    <row r="27976" spans="6:6" ht="18" customHeight="1">
      <c r="F27976" s="129">
        <f t="shared" si="443"/>
        <v>0</v>
      </c>
    </row>
    <row r="27977" spans="6:6" ht="18" customHeight="1">
      <c r="F27977" s="129">
        <f t="shared" si="443"/>
        <v>0</v>
      </c>
    </row>
    <row r="27978" spans="6:6" ht="18" customHeight="1">
      <c r="F27978" s="129">
        <f t="shared" si="443"/>
        <v>0</v>
      </c>
    </row>
    <row r="27979" spans="6:6" ht="18" customHeight="1">
      <c r="F27979" s="129">
        <f t="shared" si="443"/>
        <v>0</v>
      </c>
    </row>
    <row r="27980" spans="6:6" ht="18" customHeight="1">
      <c r="F27980" s="129">
        <f t="shared" si="443"/>
        <v>0</v>
      </c>
    </row>
    <row r="27981" spans="6:6" ht="18" customHeight="1">
      <c r="F27981" s="129">
        <f t="shared" si="443"/>
        <v>0</v>
      </c>
    </row>
    <row r="27982" spans="6:6" ht="18" customHeight="1">
      <c r="F27982" s="129">
        <f t="shared" si="443"/>
        <v>0</v>
      </c>
    </row>
    <row r="27983" spans="6:6" ht="18" customHeight="1">
      <c r="F27983" s="129">
        <f t="shared" si="443"/>
        <v>0</v>
      </c>
    </row>
    <row r="27984" spans="6:6" ht="18" customHeight="1">
      <c r="F27984" s="129">
        <f t="shared" si="443"/>
        <v>0</v>
      </c>
    </row>
    <row r="27985" spans="6:6" ht="18" customHeight="1">
      <c r="F27985" s="129">
        <f t="shared" si="443"/>
        <v>0</v>
      </c>
    </row>
    <row r="27986" spans="6:6" ht="18" customHeight="1">
      <c r="F27986" s="129">
        <f t="shared" si="443"/>
        <v>0</v>
      </c>
    </row>
    <row r="27987" spans="6:6" ht="18" customHeight="1">
      <c r="F27987" s="129">
        <f t="shared" si="443"/>
        <v>0</v>
      </c>
    </row>
    <row r="27988" spans="6:6" ht="18" customHeight="1">
      <c r="F27988" s="129">
        <f t="shared" si="443"/>
        <v>0</v>
      </c>
    </row>
    <row r="27989" spans="6:6" ht="18" customHeight="1">
      <c r="F27989" s="129">
        <f t="shared" si="443"/>
        <v>0</v>
      </c>
    </row>
    <row r="27990" spans="6:6" ht="18" customHeight="1">
      <c r="F27990" s="129">
        <f t="shared" si="443"/>
        <v>0</v>
      </c>
    </row>
    <row r="27991" spans="6:6" ht="18" customHeight="1">
      <c r="F27991" s="129">
        <f t="shared" si="443"/>
        <v>0</v>
      </c>
    </row>
    <row r="27992" spans="6:6" ht="18" customHeight="1">
      <c r="F27992" s="129">
        <f t="shared" si="443"/>
        <v>0</v>
      </c>
    </row>
    <row r="27993" spans="6:6" ht="18" customHeight="1">
      <c r="F27993" s="129">
        <f t="shared" si="443"/>
        <v>0</v>
      </c>
    </row>
    <row r="27994" spans="6:6" ht="18" customHeight="1">
      <c r="F27994" s="129">
        <f t="shared" si="443"/>
        <v>0</v>
      </c>
    </row>
    <row r="27995" spans="6:6" ht="18" customHeight="1">
      <c r="F27995" s="129">
        <f t="shared" si="443"/>
        <v>0</v>
      </c>
    </row>
    <row r="27996" spans="6:6" ht="18" customHeight="1">
      <c r="F27996" s="129">
        <f t="shared" si="443"/>
        <v>0</v>
      </c>
    </row>
    <row r="27997" spans="6:6" ht="18" customHeight="1">
      <c r="F27997" s="129">
        <f t="shared" si="443"/>
        <v>0</v>
      </c>
    </row>
    <row r="27998" spans="6:6" ht="18" customHeight="1">
      <c r="F27998" s="129">
        <f t="shared" si="443"/>
        <v>0</v>
      </c>
    </row>
    <row r="27999" spans="6:6" ht="18" customHeight="1">
      <c r="F27999" s="129">
        <f t="shared" si="443"/>
        <v>0</v>
      </c>
    </row>
    <row r="28000" spans="6:6" ht="18" customHeight="1">
      <c r="F28000" s="129">
        <f t="shared" si="443"/>
        <v>0</v>
      </c>
    </row>
    <row r="28001" spans="6:6" ht="18" customHeight="1">
      <c r="F28001" s="129">
        <f t="shared" si="443"/>
        <v>0</v>
      </c>
    </row>
    <row r="28002" spans="6:6" ht="18" customHeight="1">
      <c r="F28002" s="129">
        <f t="shared" si="443"/>
        <v>0</v>
      </c>
    </row>
    <row r="28003" spans="6:6" ht="18" customHeight="1">
      <c r="F28003" s="129">
        <f t="shared" si="443"/>
        <v>0</v>
      </c>
    </row>
    <row r="28004" spans="6:6" ht="18" customHeight="1">
      <c r="F28004" s="129">
        <f t="shared" si="443"/>
        <v>0</v>
      </c>
    </row>
    <row r="28005" spans="6:6" ht="18" customHeight="1">
      <c r="F28005" s="129">
        <f t="shared" si="443"/>
        <v>0</v>
      </c>
    </row>
    <row r="28006" spans="6:6" ht="18" customHeight="1">
      <c r="F28006" s="129">
        <f t="shared" si="443"/>
        <v>0</v>
      </c>
    </row>
    <row r="28007" spans="6:6" ht="18" customHeight="1">
      <c r="F28007" s="129">
        <f t="shared" si="443"/>
        <v>0</v>
      </c>
    </row>
    <row r="28008" spans="6:6" ht="18" customHeight="1">
      <c r="F28008" s="129">
        <f t="shared" si="443"/>
        <v>0</v>
      </c>
    </row>
    <row r="28009" spans="6:6" ht="18" customHeight="1">
      <c r="F28009" s="129">
        <f t="shared" si="443"/>
        <v>0</v>
      </c>
    </row>
    <row r="28010" spans="6:6" ht="18" customHeight="1">
      <c r="F28010" s="129">
        <f t="shared" si="443"/>
        <v>0</v>
      </c>
    </row>
    <row r="28011" spans="6:6" ht="18" customHeight="1">
      <c r="F28011" s="129">
        <f t="shared" si="443"/>
        <v>0</v>
      </c>
    </row>
    <row r="28012" spans="6:6" ht="18" customHeight="1">
      <c r="F28012" s="129">
        <f t="shared" si="443"/>
        <v>0</v>
      </c>
    </row>
    <row r="28013" spans="6:6" ht="18" customHeight="1">
      <c r="F28013" s="129">
        <f t="shared" si="443"/>
        <v>0</v>
      </c>
    </row>
    <row r="28014" spans="6:6" ht="18" customHeight="1">
      <c r="F28014" s="129">
        <f t="shared" si="443"/>
        <v>0</v>
      </c>
    </row>
    <row r="28015" spans="6:6" ht="18" customHeight="1">
      <c r="F28015" s="129">
        <f t="shared" si="443"/>
        <v>0</v>
      </c>
    </row>
    <row r="28016" spans="6:6" ht="18" customHeight="1">
      <c r="F28016" s="129">
        <f t="shared" si="443"/>
        <v>0</v>
      </c>
    </row>
    <row r="28017" spans="6:6" ht="18" customHeight="1">
      <c r="F28017" s="129">
        <f t="shared" si="443"/>
        <v>0</v>
      </c>
    </row>
    <row r="28018" spans="6:6" ht="18" customHeight="1">
      <c r="F28018" s="129">
        <f t="shared" ref="F28018:F28081" si="444">E28018*D28018</f>
        <v>0</v>
      </c>
    </row>
    <row r="28019" spans="6:6" ht="18" customHeight="1">
      <c r="F28019" s="129">
        <f t="shared" si="444"/>
        <v>0</v>
      </c>
    </row>
    <row r="28020" spans="6:6" ht="18" customHeight="1">
      <c r="F28020" s="129">
        <f t="shared" si="444"/>
        <v>0</v>
      </c>
    </row>
    <row r="28021" spans="6:6" ht="18" customHeight="1">
      <c r="F28021" s="129">
        <f t="shared" si="444"/>
        <v>0</v>
      </c>
    </row>
    <row r="28022" spans="6:6" ht="18" customHeight="1">
      <c r="F28022" s="129">
        <f t="shared" si="444"/>
        <v>0</v>
      </c>
    </row>
    <row r="28023" spans="6:6" ht="18" customHeight="1">
      <c r="F28023" s="129">
        <f t="shared" si="444"/>
        <v>0</v>
      </c>
    </row>
    <row r="28024" spans="6:6" ht="18" customHeight="1">
      <c r="F28024" s="129">
        <f t="shared" si="444"/>
        <v>0</v>
      </c>
    </row>
    <row r="28025" spans="6:6" ht="18" customHeight="1">
      <c r="F28025" s="129">
        <f t="shared" si="444"/>
        <v>0</v>
      </c>
    </row>
    <row r="28026" spans="6:6" ht="18" customHeight="1">
      <c r="F28026" s="129">
        <f t="shared" si="444"/>
        <v>0</v>
      </c>
    </row>
    <row r="28027" spans="6:6" ht="18" customHeight="1">
      <c r="F28027" s="129">
        <f t="shared" si="444"/>
        <v>0</v>
      </c>
    </row>
    <row r="28028" spans="6:6" ht="18" customHeight="1">
      <c r="F28028" s="129">
        <f t="shared" si="444"/>
        <v>0</v>
      </c>
    </row>
    <row r="28029" spans="6:6" ht="18" customHeight="1">
      <c r="F28029" s="129">
        <f t="shared" si="444"/>
        <v>0</v>
      </c>
    </row>
    <row r="28030" spans="6:6" ht="18" customHeight="1">
      <c r="F28030" s="129">
        <f t="shared" si="444"/>
        <v>0</v>
      </c>
    </row>
    <row r="28031" spans="6:6" ht="18" customHeight="1">
      <c r="F28031" s="129">
        <f t="shared" si="444"/>
        <v>0</v>
      </c>
    </row>
    <row r="28032" spans="6:6" ht="18" customHeight="1">
      <c r="F28032" s="129">
        <f t="shared" si="444"/>
        <v>0</v>
      </c>
    </row>
    <row r="28033" spans="6:6" ht="18" customHeight="1">
      <c r="F28033" s="129">
        <f t="shared" si="444"/>
        <v>0</v>
      </c>
    </row>
    <row r="28034" spans="6:6" ht="18" customHeight="1">
      <c r="F28034" s="129">
        <f t="shared" si="444"/>
        <v>0</v>
      </c>
    </row>
    <row r="28035" spans="6:6" ht="18" customHeight="1">
      <c r="F28035" s="129">
        <f t="shared" si="444"/>
        <v>0</v>
      </c>
    </row>
    <row r="28036" spans="6:6" ht="18" customHeight="1">
      <c r="F28036" s="129">
        <f t="shared" si="444"/>
        <v>0</v>
      </c>
    </row>
    <row r="28037" spans="6:6" ht="18" customHeight="1">
      <c r="F28037" s="129">
        <f t="shared" si="444"/>
        <v>0</v>
      </c>
    </row>
    <row r="28038" spans="6:6" ht="18" customHeight="1">
      <c r="F28038" s="129">
        <f t="shared" si="444"/>
        <v>0</v>
      </c>
    </row>
    <row r="28039" spans="6:6" ht="18" customHeight="1">
      <c r="F28039" s="129">
        <f t="shared" si="444"/>
        <v>0</v>
      </c>
    </row>
    <row r="28040" spans="6:6" ht="18" customHeight="1">
      <c r="F28040" s="129">
        <f t="shared" si="444"/>
        <v>0</v>
      </c>
    </row>
    <row r="28041" spans="6:6" ht="18" customHeight="1">
      <c r="F28041" s="129">
        <f t="shared" si="444"/>
        <v>0</v>
      </c>
    </row>
    <row r="28042" spans="6:6" ht="18" customHeight="1">
      <c r="F28042" s="129">
        <f t="shared" si="444"/>
        <v>0</v>
      </c>
    </row>
    <row r="28043" spans="6:6" ht="18" customHeight="1">
      <c r="F28043" s="129">
        <f t="shared" si="444"/>
        <v>0</v>
      </c>
    </row>
    <row r="28044" spans="6:6" ht="18" customHeight="1">
      <c r="F28044" s="129">
        <f t="shared" si="444"/>
        <v>0</v>
      </c>
    </row>
    <row r="28045" spans="6:6" ht="18" customHeight="1">
      <c r="F28045" s="129">
        <f t="shared" si="444"/>
        <v>0</v>
      </c>
    </row>
    <row r="28046" spans="6:6" ht="18" customHeight="1">
      <c r="F28046" s="129">
        <f t="shared" si="444"/>
        <v>0</v>
      </c>
    </row>
    <row r="28047" spans="6:6" ht="18" customHeight="1">
      <c r="F28047" s="129">
        <f t="shared" si="444"/>
        <v>0</v>
      </c>
    </row>
    <row r="28048" spans="6:6" ht="18" customHeight="1">
      <c r="F28048" s="129">
        <f t="shared" si="444"/>
        <v>0</v>
      </c>
    </row>
    <row r="28049" spans="6:6" ht="18" customHeight="1">
      <c r="F28049" s="129">
        <f t="shared" si="444"/>
        <v>0</v>
      </c>
    </row>
    <row r="28050" spans="6:6" ht="18" customHeight="1">
      <c r="F28050" s="129">
        <f t="shared" si="444"/>
        <v>0</v>
      </c>
    </row>
    <row r="28051" spans="6:6" ht="18" customHeight="1">
      <c r="F28051" s="129">
        <f t="shared" si="444"/>
        <v>0</v>
      </c>
    </row>
    <row r="28052" spans="6:6" ht="18" customHeight="1">
      <c r="F28052" s="129">
        <f t="shared" si="444"/>
        <v>0</v>
      </c>
    </row>
    <row r="28053" spans="6:6" ht="18" customHeight="1">
      <c r="F28053" s="129">
        <f t="shared" si="444"/>
        <v>0</v>
      </c>
    </row>
    <row r="28054" spans="6:6" ht="18" customHeight="1">
      <c r="F28054" s="129">
        <f t="shared" si="444"/>
        <v>0</v>
      </c>
    </row>
    <row r="28055" spans="6:6" ht="18" customHeight="1">
      <c r="F28055" s="129">
        <f t="shared" si="444"/>
        <v>0</v>
      </c>
    </row>
    <row r="28056" spans="6:6" ht="18" customHeight="1">
      <c r="F28056" s="129">
        <f t="shared" si="444"/>
        <v>0</v>
      </c>
    </row>
    <row r="28057" spans="6:6" ht="18" customHeight="1">
      <c r="F28057" s="129">
        <f t="shared" si="444"/>
        <v>0</v>
      </c>
    </row>
    <row r="28058" spans="6:6" ht="18" customHeight="1">
      <c r="F28058" s="129">
        <f t="shared" si="444"/>
        <v>0</v>
      </c>
    </row>
    <row r="28059" spans="6:6" ht="18" customHeight="1">
      <c r="F28059" s="129">
        <f t="shared" si="444"/>
        <v>0</v>
      </c>
    </row>
    <row r="28060" spans="6:6" ht="18" customHeight="1">
      <c r="F28060" s="129">
        <f t="shared" si="444"/>
        <v>0</v>
      </c>
    </row>
    <row r="28061" spans="6:6" ht="18" customHeight="1">
      <c r="F28061" s="129">
        <f t="shared" si="444"/>
        <v>0</v>
      </c>
    </row>
    <row r="28062" spans="6:6" ht="18" customHeight="1">
      <c r="F28062" s="129">
        <f t="shared" si="444"/>
        <v>0</v>
      </c>
    </row>
    <row r="28063" spans="6:6" ht="18" customHeight="1">
      <c r="F28063" s="129">
        <f t="shared" si="444"/>
        <v>0</v>
      </c>
    </row>
    <row r="28064" spans="6:6" ht="18" customHeight="1">
      <c r="F28064" s="129">
        <f t="shared" si="444"/>
        <v>0</v>
      </c>
    </row>
    <row r="28065" spans="6:6" ht="18" customHeight="1">
      <c r="F28065" s="129">
        <f t="shared" si="444"/>
        <v>0</v>
      </c>
    </row>
    <row r="28066" spans="6:6" ht="18" customHeight="1">
      <c r="F28066" s="129">
        <f t="shared" si="444"/>
        <v>0</v>
      </c>
    </row>
    <row r="28067" spans="6:6" ht="18" customHeight="1">
      <c r="F28067" s="129">
        <f t="shared" si="444"/>
        <v>0</v>
      </c>
    </row>
    <row r="28068" spans="6:6" ht="18" customHeight="1">
      <c r="F28068" s="129">
        <f t="shared" si="444"/>
        <v>0</v>
      </c>
    </row>
    <row r="28069" spans="6:6" ht="18" customHeight="1">
      <c r="F28069" s="129">
        <f t="shared" si="444"/>
        <v>0</v>
      </c>
    </row>
    <row r="28070" spans="6:6" ht="18" customHeight="1">
      <c r="F28070" s="129">
        <f t="shared" si="444"/>
        <v>0</v>
      </c>
    </row>
    <row r="28071" spans="6:6" ht="18" customHeight="1">
      <c r="F28071" s="129">
        <f t="shared" si="444"/>
        <v>0</v>
      </c>
    </row>
    <row r="28072" spans="6:6" ht="18" customHeight="1">
      <c r="F28072" s="129">
        <f t="shared" si="444"/>
        <v>0</v>
      </c>
    </row>
    <row r="28073" spans="6:6" ht="18" customHeight="1">
      <c r="F28073" s="129">
        <f t="shared" si="444"/>
        <v>0</v>
      </c>
    </row>
    <row r="28074" spans="6:6" ht="18" customHeight="1">
      <c r="F28074" s="129">
        <f t="shared" si="444"/>
        <v>0</v>
      </c>
    </row>
    <row r="28075" spans="6:6" ht="18" customHeight="1">
      <c r="F28075" s="129">
        <f t="shared" si="444"/>
        <v>0</v>
      </c>
    </row>
    <row r="28076" spans="6:6" ht="18" customHeight="1">
      <c r="F28076" s="129">
        <f t="shared" si="444"/>
        <v>0</v>
      </c>
    </row>
    <row r="28077" spans="6:6" ht="18" customHeight="1">
      <c r="F28077" s="129">
        <f t="shared" si="444"/>
        <v>0</v>
      </c>
    </row>
    <row r="28078" spans="6:6" ht="18" customHeight="1">
      <c r="F28078" s="129">
        <f t="shared" si="444"/>
        <v>0</v>
      </c>
    </row>
    <row r="28079" spans="6:6" ht="18" customHeight="1">
      <c r="F28079" s="129">
        <f t="shared" si="444"/>
        <v>0</v>
      </c>
    </row>
    <row r="28080" spans="6:6" ht="18" customHeight="1">
      <c r="F28080" s="129">
        <f t="shared" si="444"/>
        <v>0</v>
      </c>
    </row>
    <row r="28081" spans="6:6" ht="18" customHeight="1">
      <c r="F28081" s="129">
        <f t="shared" si="444"/>
        <v>0</v>
      </c>
    </row>
    <row r="28082" spans="6:6" ht="18" customHeight="1">
      <c r="F28082" s="129">
        <f t="shared" ref="F28082:F28145" si="445">E28082*D28082</f>
        <v>0</v>
      </c>
    </row>
    <row r="28083" spans="6:6" ht="18" customHeight="1">
      <c r="F28083" s="129">
        <f t="shared" si="445"/>
        <v>0</v>
      </c>
    </row>
    <row r="28084" spans="6:6" ht="18" customHeight="1">
      <c r="F28084" s="129">
        <f t="shared" si="445"/>
        <v>0</v>
      </c>
    </row>
    <row r="28085" spans="6:6" ht="18" customHeight="1">
      <c r="F28085" s="129">
        <f t="shared" si="445"/>
        <v>0</v>
      </c>
    </row>
    <row r="28086" spans="6:6" ht="18" customHeight="1">
      <c r="F28086" s="129">
        <f t="shared" si="445"/>
        <v>0</v>
      </c>
    </row>
    <row r="28087" spans="6:6" ht="18" customHeight="1">
      <c r="F28087" s="129">
        <f t="shared" si="445"/>
        <v>0</v>
      </c>
    </row>
    <row r="28088" spans="6:6" ht="18" customHeight="1">
      <c r="F28088" s="129">
        <f t="shared" si="445"/>
        <v>0</v>
      </c>
    </row>
    <row r="28089" spans="6:6" ht="18" customHeight="1">
      <c r="F28089" s="129">
        <f t="shared" si="445"/>
        <v>0</v>
      </c>
    </row>
    <row r="28090" spans="6:6" ht="18" customHeight="1">
      <c r="F28090" s="129">
        <f t="shared" si="445"/>
        <v>0</v>
      </c>
    </row>
    <row r="28091" spans="6:6" ht="18" customHeight="1">
      <c r="F28091" s="129">
        <f t="shared" si="445"/>
        <v>0</v>
      </c>
    </row>
    <row r="28092" spans="6:6" ht="18" customHeight="1">
      <c r="F28092" s="129">
        <f t="shared" si="445"/>
        <v>0</v>
      </c>
    </row>
    <row r="28093" spans="6:6" ht="18" customHeight="1">
      <c r="F28093" s="129">
        <f t="shared" si="445"/>
        <v>0</v>
      </c>
    </row>
    <row r="28094" spans="6:6" ht="18" customHeight="1">
      <c r="F28094" s="129">
        <f t="shared" si="445"/>
        <v>0</v>
      </c>
    </row>
    <row r="28095" spans="6:6" ht="18" customHeight="1">
      <c r="F28095" s="129">
        <f t="shared" si="445"/>
        <v>0</v>
      </c>
    </row>
    <row r="28096" spans="6:6" ht="18" customHeight="1">
      <c r="F28096" s="129">
        <f t="shared" si="445"/>
        <v>0</v>
      </c>
    </row>
    <row r="28097" spans="6:6" ht="18" customHeight="1">
      <c r="F28097" s="129">
        <f t="shared" si="445"/>
        <v>0</v>
      </c>
    </row>
    <row r="28098" spans="6:6" ht="18" customHeight="1">
      <c r="F28098" s="129">
        <f t="shared" si="445"/>
        <v>0</v>
      </c>
    </row>
    <row r="28099" spans="6:6" ht="18" customHeight="1">
      <c r="F28099" s="129">
        <f t="shared" si="445"/>
        <v>0</v>
      </c>
    </row>
    <row r="28100" spans="6:6" ht="18" customHeight="1">
      <c r="F28100" s="129">
        <f t="shared" si="445"/>
        <v>0</v>
      </c>
    </row>
    <row r="28101" spans="6:6" ht="18" customHeight="1">
      <c r="F28101" s="129">
        <f t="shared" si="445"/>
        <v>0</v>
      </c>
    </row>
    <row r="28102" spans="6:6" ht="18" customHeight="1">
      <c r="F28102" s="129">
        <f t="shared" si="445"/>
        <v>0</v>
      </c>
    </row>
    <row r="28103" spans="6:6" ht="18" customHeight="1">
      <c r="F28103" s="129">
        <f t="shared" si="445"/>
        <v>0</v>
      </c>
    </row>
    <row r="28104" spans="6:6" ht="18" customHeight="1">
      <c r="F28104" s="129">
        <f t="shared" si="445"/>
        <v>0</v>
      </c>
    </row>
    <row r="28105" spans="6:6" ht="18" customHeight="1">
      <c r="F28105" s="129">
        <f t="shared" si="445"/>
        <v>0</v>
      </c>
    </row>
    <row r="28106" spans="6:6" ht="18" customHeight="1">
      <c r="F28106" s="129">
        <f t="shared" si="445"/>
        <v>0</v>
      </c>
    </row>
    <row r="28107" spans="6:6" ht="18" customHeight="1">
      <c r="F28107" s="129">
        <f t="shared" si="445"/>
        <v>0</v>
      </c>
    </row>
    <row r="28108" spans="6:6" ht="18" customHeight="1">
      <c r="F28108" s="129">
        <f t="shared" si="445"/>
        <v>0</v>
      </c>
    </row>
    <row r="28109" spans="6:6" ht="18" customHeight="1">
      <c r="F28109" s="129">
        <f t="shared" si="445"/>
        <v>0</v>
      </c>
    </row>
    <row r="28110" spans="6:6" ht="18" customHeight="1">
      <c r="F28110" s="129">
        <f t="shared" si="445"/>
        <v>0</v>
      </c>
    </row>
    <row r="28111" spans="6:6" ht="18" customHeight="1">
      <c r="F28111" s="129">
        <f t="shared" si="445"/>
        <v>0</v>
      </c>
    </row>
    <row r="28112" spans="6:6" ht="18" customHeight="1">
      <c r="F28112" s="129">
        <f t="shared" si="445"/>
        <v>0</v>
      </c>
    </row>
    <row r="28113" spans="6:6" ht="18" customHeight="1">
      <c r="F28113" s="129">
        <f t="shared" si="445"/>
        <v>0</v>
      </c>
    </row>
    <row r="28114" spans="6:6" ht="18" customHeight="1">
      <c r="F28114" s="129">
        <f t="shared" si="445"/>
        <v>0</v>
      </c>
    </row>
    <row r="28115" spans="6:6" ht="18" customHeight="1">
      <c r="F28115" s="129">
        <f t="shared" si="445"/>
        <v>0</v>
      </c>
    </row>
    <row r="28116" spans="6:6" ht="18" customHeight="1">
      <c r="F28116" s="129">
        <f t="shared" si="445"/>
        <v>0</v>
      </c>
    </row>
    <row r="28117" spans="6:6" ht="18" customHeight="1">
      <c r="F28117" s="129">
        <f t="shared" si="445"/>
        <v>0</v>
      </c>
    </row>
    <row r="28118" spans="6:6" ht="18" customHeight="1">
      <c r="F28118" s="129">
        <f t="shared" si="445"/>
        <v>0</v>
      </c>
    </row>
    <row r="28119" spans="6:6" ht="18" customHeight="1">
      <c r="F28119" s="129">
        <f t="shared" si="445"/>
        <v>0</v>
      </c>
    </row>
    <row r="28120" spans="6:6" ht="18" customHeight="1">
      <c r="F28120" s="129">
        <f t="shared" si="445"/>
        <v>0</v>
      </c>
    </row>
    <row r="28121" spans="6:6" ht="18" customHeight="1">
      <c r="F28121" s="129">
        <f t="shared" si="445"/>
        <v>0</v>
      </c>
    </row>
    <row r="28122" spans="6:6" ht="18" customHeight="1">
      <c r="F28122" s="129">
        <f t="shared" si="445"/>
        <v>0</v>
      </c>
    </row>
    <row r="28123" spans="6:6" ht="18" customHeight="1">
      <c r="F28123" s="129">
        <f t="shared" si="445"/>
        <v>0</v>
      </c>
    </row>
    <row r="28124" spans="6:6" ht="18" customHeight="1">
      <c r="F28124" s="129">
        <f t="shared" si="445"/>
        <v>0</v>
      </c>
    </row>
    <row r="28125" spans="6:6" ht="18" customHeight="1">
      <c r="F28125" s="129">
        <f t="shared" si="445"/>
        <v>0</v>
      </c>
    </row>
    <row r="28126" spans="6:6" ht="18" customHeight="1">
      <c r="F28126" s="129">
        <f t="shared" si="445"/>
        <v>0</v>
      </c>
    </row>
    <row r="28127" spans="6:6" ht="18" customHeight="1">
      <c r="F28127" s="129">
        <f t="shared" si="445"/>
        <v>0</v>
      </c>
    </row>
    <row r="28128" spans="6:6" ht="18" customHeight="1">
      <c r="F28128" s="129">
        <f t="shared" si="445"/>
        <v>0</v>
      </c>
    </row>
    <row r="28129" spans="6:6" ht="18" customHeight="1">
      <c r="F28129" s="129">
        <f t="shared" si="445"/>
        <v>0</v>
      </c>
    </row>
    <row r="28130" spans="6:6" ht="18" customHeight="1">
      <c r="F28130" s="129">
        <f t="shared" si="445"/>
        <v>0</v>
      </c>
    </row>
    <row r="28131" spans="6:6" ht="18" customHeight="1">
      <c r="F28131" s="129">
        <f t="shared" si="445"/>
        <v>0</v>
      </c>
    </row>
    <row r="28132" spans="6:6" ht="18" customHeight="1">
      <c r="F28132" s="129">
        <f t="shared" si="445"/>
        <v>0</v>
      </c>
    </row>
    <row r="28133" spans="6:6" ht="18" customHeight="1">
      <c r="F28133" s="129">
        <f t="shared" si="445"/>
        <v>0</v>
      </c>
    </row>
    <row r="28134" spans="6:6" ht="18" customHeight="1">
      <c r="F28134" s="129">
        <f t="shared" si="445"/>
        <v>0</v>
      </c>
    </row>
    <row r="28135" spans="6:6" ht="18" customHeight="1">
      <c r="F28135" s="129">
        <f t="shared" si="445"/>
        <v>0</v>
      </c>
    </row>
    <row r="28136" spans="6:6" ht="18" customHeight="1">
      <c r="F28136" s="129">
        <f t="shared" si="445"/>
        <v>0</v>
      </c>
    </row>
    <row r="28137" spans="6:6" ht="18" customHeight="1">
      <c r="F28137" s="129">
        <f t="shared" si="445"/>
        <v>0</v>
      </c>
    </row>
    <row r="28138" spans="6:6" ht="18" customHeight="1">
      <c r="F28138" s="129">
        <f t="shared" si="445"/>
        <v>0</v>
      </c>
    </row>
    <row r="28139" spans="6:6" ht="18" customHeight="1">
      <c r="F28139" s="129">
        <f t="shared" si="445"/>
        <v>0</v>
      </c>
    </row>
    <row r="28140" spans="6:6" ht="18" customHeight="1">
      <c r="F28140" s="129">
        <f t="shared" si="445"/>
        <v>0</v>
      </c>
    </row>
    <row r="28141" spans="6:6" ht="18" customHeight="1">
      <c r="F28141" s="129">
        <f t="shared" si="445"/>
        <v>0</v>
      </c>
    </row>
    <row r="28142" spans="6:6" ht="18" customHeight="1">
      <c r="F28142" s="129">
        <f t="shared" si="445"/>
        <v>0</v>
      </c>
    </row>
    <row r="28143" spans="6:6" ht="18" customHeight="1">
      <c r="F28143" s="129">
        <f t="shared" si="445"/>
        <v>0</v>
      </c>
    </row>
    <row r="28144" spans="6:6" ht="18" customHeight="1">
      <c r="F28144" s="129">
        <f t="shared" si="445"/>
        <v>0</v>
      </c>
    </row>
    <row r="28145" spans="6:6" ht="18" customHeight="1">
      <c r="F28145" s="129">
        <f t="shared" si="445"/>
        <v>0</v>
      </c>
    </row>
    <row r="28146" spans="6:6" ht="18" customHeight="1">
      <c r="F28146" s="129">
        <f t="shared" ref="F28146:F28209" si="446">E28146*D28146</f>
        <v>0</v>
      </c>
    </row>
    <row r="28147" spans="6:6" ht="18" customHeight="1">
      <c r="F28147" s="129">
        <f t="shared" si="446"/>
        <v>0</v>
      </c>
    </row>
    <row r="28148" spans="6:6" ht="18" customHeight="1">
      <c r="F28148" s="129">
        <f t="shared" si="446"/>
        <v>0</v>
      </c>
    </row>
    <row r="28149" spans="6:6" ht="18" customHeight="1">
      <c r="F28149" s="129">
        <f t="shared" si="446"/>
        <v>0</v>
      </c>
    </row>
    <row r="28150" spans="6:6" ht="18" customHeight="1">
      <c r="F28150" s="129">
        <f t="shared" si="446"/>
        <v>0</v>
      </c>
    </row>
    <row r="28151" spans="6:6" ht="18" customHeight="1">
      <c r="F28151" s="129">
        <f t="shared" si="446"/>
        <v>0</v>
      </c>
    </row>
    <row r="28152" spans="6:6" ht="18" customHeight="1">
      <c r="F28152" s="129">
        <f t="shared" si="446"/>
        <v>0</v>
      </c>
    </row>
    <row r="28153" spans="6:6" ht="18" customHeight="1">
      <c r="F28153" s="129">
        <f t="shared" si="446"/>
        <v>0</v>
      </c>
    </row>
    <row r="28154" spans="6:6" ht="18" customHeight="1">
      <c r="F28154" s="129">
        <f t="shared" si="446"/>
        <v>0</v>
      </c>
    </row>
    <row r="28155" spans="6:6" ht="18" customHeight="1">
      <c r="F28155" s="129">
        <f t="shared" si="446"/>
        <v>0</v>
      </c>
    </row>
    <row r="28156" spans="6:6" ht="18" customHeight="1">
      <c r="F28156" s="129">
        <f t="shared" si="446"/>
        <v>0</v>
      </c>
    </row>
    <row r="28157" spans="6:6" ht="18" customHeight="1">
      <c r="F28157" s="129">
        <f t="shared" si="446"/>
        <v>0</v>
      </c>
    </row>
    <row r="28158" spans="6:6" ht="18" customHeight="1">
      <c r="F28158" s="129">
        <f t="shared" si="446"/>
        <v>0</v>
      </c>
    </row>
    <row r="28159" spans="6:6" ht="18" customHeight="1">
      <c r="F28159" s="129">
        <f t="shared" si="446"/>
        <v>0</v>
      </c>
    </row>
    <row r="28160" spans="6:6" ht="18" customHeight="1">
      <c r="F28160" s="129">
        <f t="shared" si="446"/>
        <v>0</v>
      </c>
    </row>
    <row r="28161" spans="6:6" ht="18" customHeight="1">
      <c r="F28161" s="129">
        <f t="shared" si="446"/>
        <v>0</v>
      </c>
    </row>
    <row r="28162" spans="6:6" ht="18" customHeight="1">
      <c r="F28162" s="129">
        <f t="shared" si="446"/>
        <v>0</v>
      </c>
    </row>
    <row r="28163" spans="6:6" ht="18" customHeight="1">
      <c r="F28163" s="129">
        <f t="shared" si="446"/>
        <v>0</v>
      </c>
    </row>
    <row r="28164" spans="6:6" ht="18" customHeight="1">
      <c r="F28164" s="129">
        <f t="shared" si="446"/>
        <v>0</v>
      </c>
    </row>
    <row r="28165" spans="6:6" ht="18" customHeight="1">
      <c r="F28165" s="129">
        <f t="shared" si="446"/>
        <v>0</v>
      </c>
    </row>
    <row r="28166" spans="6:6" ht="18" customHeight="1">
      <c r="F28166" s="129">
        <f t="shared" si="446"/>
        <v>0</v>
      </c>
    </row>
    <row r="28167" spans="6:6" ht="18" customHeight="1">
      <c r="F28167" s="129">
        <f t="shared" si="446"/>
        <v>0</v>
      </c>
    </row>
    <row r="28168" spans="6:6" ht="18" customHeight="1">
      <c r="F28168" s="129">
        <f t="shared" si="446"/>
        <v>0</v>
      </c>
    </row>
    <row r="28169" spans="6:6" ht="18" customHeight="1">
      <c r="F28169" s="129">
        <f t="shared" si="446"/>
        <v>0</v>
      </c>
    </row>
    <row r="28170" spans="6:6" ht="18" customHeight="1">
      <c r="F28170" s="129">
        <f t="shared" si="446"/>
        <v>0</v>
      </c>
    </row>
    <row r="28171" spans="6:6" ht="18" customHeight="1">
      <c r="F28171" s="129">
        <f t="shared" si="446"/>
        <v>0</v>
      </c>
    </row>
    <row r="28172" spans="6:6" ht="18" customHeight="1">
      <c r="F28172" s="129">
        <f t="shared" si="446"/>
        <v>0</v>
      </c>
    </row>
    <row r="28173" spans="6:6" ht="18" customHeight="1">
      <c r="F28173" s="129">
        <f t="shared" si="446"/>
        <v>0</v>
      </c>
    </row>
    <row r="28174" spans="6:6" ht="18" customHeight="1">
      <c r="F28174" s="129">
        <f t="shared" si="446"/>
        <v>0</v>
      </c>
    </row>
    <row r="28175" spans="6:6" ht="18" customHeight="1">
      <c r="F28175" s="129">
        <f t="shared" si="446"/>
        <v>0</v>
      </c>
    </row>
    <row r="28176" spans="6:6" ht="18" customHeight="1">
      <c r="F28176" s="129">
        <f t="shared" si="446"/>
        <v>0</v>
      </c>
    </row>
    <row r="28177" spans="6:6" ht="18" customHeight="1">
      <c r="F28177" s="129">
        <f t="shared" si="446"/>
        <v>0</v>
      </c>
    </row>
    <row r="28178" spans="6:6" ht="18" customHeight="1">
      <c r="F28178" s="129">
        <f t="shared" si="446"/>
        <v>0</v>
      </c>
    </row>
    <row r="28179" spans="6:6" ht="18" customHeight="1">
      <c r="F28179" s="129">
        <f t="shared" si="446"/>
        <v>0</v>
      </c>
    </row>
    <row r="28180" spans="6:6" ht="18" customHeight="1">
      <c r="F28180" s="129">
        <f t="shared" si="446"/>
        <v>0</v>
      </c>
    </row>
    <row r="28181" spans="6:6" ht="18" customHeight="1">
      <c r="F28181" s="129">
        <f t="shared" si="446"/>
        <v>0</v>
      </c>
    </row>
    <row r="28182" spans="6:6" ht="18" customHeight="1">
      <c r="F28182" s="129">
        <f t="shared" si="446"/>
        <v>0</v>
      </c>
    </row>
    <row r="28183" spans="6:6" ht="18" customHeight="1">
      <c r="F28183" s="129">
        <f t="shared" si="446"/>
        <v>0</v>
      </c>
    </row>
    <row r="28184" spans="6:6" ht="18" customHeight="1">
      <c r="F28184" s="129">
        <f t="shared" si="446"/>
        <v>0</v>
      </c>
    </row>
    <row r="28185" spans="6:6" ht="18" customHeight="1">
      <c r="F28185" s="129">
        <f t="shared" si="446"/>
        <v>0</v>
      </c>
    </row>
    <row r="28186" spans="6:6" ht="18" customHeight="1">
      <c r="F28186" s="129">
        <f t="shared" si="446"/>
        <v>0</v>
      </c>
    </row>
    <row r="28187" spans="6:6" ht="18" customHeight="1">
      <c r="F28187" s="129">
        <f t="shared" si="446"/>
        <v>0</v>
      </c>
    </row>
    <row r="28188" spans="6:6" ht="18" customHeight="1">
      <c r="F28188" s="129">
        <f t="shared" si="446"/>
        <v>0</v>
      </c>
    </row>
    <row r="28189" spans="6:6" ht="18" customHeight="1">
      <c r="F28189" s="129">
        <f t="shared" si="446"/>
        <v>0</v>
      </c>
    </row>
    <row r="28190" spans="6:6" ht="18" customHeight="1">
      <c r="F28190" s="129">
        <f t="shared" si="446"/>
        <v>0</v>
      </c>
    </row>
    <row r="28191" spans="6:6" ht="18" customHeight="1">
      <c r="F28191" s="129">
        <f t="shared" si="446"/>
        <v>0</v>
      </c>
    </row>
    <row r="28192" spans="6:6" ht="18" customHeight="1">
      <c r="F28192" s="129">
        <f t="shared" si="446"/>
        <v>0</v>
      </c>
    </row>
    <row r="28193" spans="6:6" ht="18" customHeight="1">
      <c r="F28193" s="129">
        <f t="shared" si="446"/>
        <v>0</v>
      </c>
    </row>
    <row r="28194" spans="6:6" ht="18" customHeight="1">
      <c r="F28194" s="129">
        <f t="shared" si="446"/>
        <v>0</v>
      </c>
    </row>
    <row r="28195" spans="6:6" ht="18" customHeight="1">
      <c r="F28195" s="129">
        <f t="shared" si="446"/>
        <v>0</v>
      </c>
    </row>
    <row r="28196" spans="6:6" ht="18" customHeight="1">
      <c r="F28196" s="129">
        <f t="shared" si="446"/>
        <v>0</v>
      </c>
    </row>
    <row r="28197" spans="6:6" ht="18" customHeight="1">
      <c r="F28197" s="129">
        <f t="shared" si="446"/>
        <v>0</v>
      </c>
    </row>
    <row r="28198" spans="6:6" ht="18" customHeight="1">
      <c r="F28198" s="129">
        <f t="shared" si="446"/>
        <v>0</v>
      </c>
    </row>
    <row r="28199" spans="6:6" ht="18" customHeight="1">
      <c r="F28199" s="129">
        <f t="shared" si="446"/>
        <v>0</v>
      </c>
    </row>
    <row r="28200" spans="6:6" ht="18" customHeight="1">
      <c r="F28200" s="129">
        <f t="shared" si="446"/>
        <v>0</v>
      </c>
    </row>
    <row r="28201" spans="6:6" ht="18" customHeight="1">
      <c r="F28201" s="129">
        <f t="shared" si="446"/>
        <v>0</v>
      </c>
    </row>
    <row r="28202" spans="6:6" ht="18" customHeight="1">
      <c r="F28202" s="129">
        <f t="shared" si="446"/>
        <v>0</v>
      </c>
    </row>
    <row r="28203" spans="6:6" ht="18" customHeight="1">
      <c r="F28203" s="129">
        <f t="shared" si="446"/>
        <v>0</v>
      </c>
    </row>
    <row r="28204" spans="6:6" ht="18" customHeight="1">
      <c r="F28204" s="129">
        <f t="shared" si="446"/>
        <v>0</v>
      </c>
    </row>
    <row r="28205" spans="6:6" ht="18" customHeight="1">
      <c r="F28205" s="129">
        <f t="shared" si="446"/>
        <v>0</v>
      </c>
    </row>
    <row r="28206" spans="6:6" ht="18" customHeight="1">
      <c r="F28206" s="129">
        <f t="shared" si="446"/>
        <v>0</v>
      </c>
    </row>
    <row r="28207" spans="6:6" ht="18" customHeight="1">
      <c r="F28207" s="129">
        <f t="shared" si="446"/>
        <v>0</v>
      </c>
    </row>
    <row r="28208" spans="6:6" ht="18" customHeight="1">
      <c r="F28208" s="129">
        <f t="shared" si="446"/>
        <v>0</v>
      </c>
    </row>
    <row r="28209" spans="6:6" ht="18" customHeight="1">
      <c r="F28209" s="129">
        <f t="shared" si="446"/>
        <v>0</v>
      </c>
    </row>
    <row r="28210" spans="6:6" ht="18" customHeight="1">
      <c r="F28210" s="129">
        <f t="shared" ref="F28210:F28273" si="447">E28210*D28210</f>
        <v>0</v>
      </c>
    </row>
    <row r="28211" spans="6:6" ht="18" customHeight="1">
      <c r="F28211" s="129">
        <f t="shared" si="447"/>
        <v>0</v>
      </c>
    </row>
    <row r="28212" spans="6:6" ht="18" customHeight="1">
      <c r="F28212" s="129">
        <f t="shared" si="447"/>
        <v>0</v>
      </c>
    </row>
    <row r="28213" spans="6:6" ht="18" customHeight="1">
      <c r="F28213" s="129">
        <f t="shared" si="447"/>
        <v>0</v>
      </c>
    </row>
    <row r="28214" spans="6:6" ht="18" customHeight="1">
      <c r="F28214" s="129">
        <f t="shared" si="447"/>
        <v>0</v>
      </c>
    </row>
    <row r="28215" spans="6:6" ht="18" customHeight="1">
      <c r="F28215" s="129">
        <f t="shared" si="447"/>
        <v>0</v>
      </c>
    </row>
    <row r="28216" spans="6:6" ht="18" customHeight="1">
      <c r="F28216" s="129">
        <f t="shared" si="447"/>
        <v>0</v>
      </c>
    </row>
    <row r="28217" spans="6:6" ht="18" customHeight="1">
      <c r="F28217" s="129">
        <f t="shared" si="447"/>
        <v>0</v>
      </c>
    </row>
    <row r="28218" spans="6:6" ht="18" customHeight="1">
      <c r="F28218" s="129">
        <f t="shared" si="447"/>
        <v>0</v>
      </c>
    </row>
    <row r="28219" spans="6:6" ht="18" customHeight="1">
      <c r="F28219" s="129">
        <f t="shared" si="447"/>
        <v>0</v>
      </c>
    </row>
    <row r="28220" spans="6:6" ht="18" customHeight="1">
      <c r="F28220" s="129">
        <f t="shared" si="447"/>
        <v>0</v>
      </c>
    </row>
    <row r="28221" spans="6:6" ht="18" customHeight="1">
      <c r="F28221" s="129">
        <f t="shared" si="447"/>
        <v>0</v>
      </c>
    </row>
    <row r="28222" spans="6:6" ht="18" customHeight="1">
      <c r="F28222" s="129">
        <f t="shared" si="447"/>
        <v>0</v>
      </c>
    </row>
    <row r="28223" spans="6:6" ht="18" customHeight="1">
      <c r="F28223" s="129">
        <f t="shared" si="447"/>
        <v>0</v>
      </c>
    </row>
    <row r="28224" spans="6:6" ht="18" customHeight="1">
      <c r="F28224" s="129">
        <f t="shared" si="447"/>
        <v>0</v>
      </c>
    </row>
    <row r="28225" spans="6:6" ht="18" customHeight="1">
      <c r="F28225" s="129">
        <f t="shared" si="447"/>
        <v>0</v>
      </c>
    </row>
    <row r="28226" spans="6:6" ht="18" customHeight="1">
      <c r="F28226" s="129">
        <f t="shared" si="447"/>
        <v>0</v>
      </c>
    </row>
    <row r="28227" spans="6:6" ht="18" customHeight="1">
      <c r="F28227" s="129">
        <f t="shared" si="447"/>
        <v>0</v>
      </c>
    </row>
    <row r="28228" spans="6:6" ht="18" customHeight="1">
      <c r="F28228" s="129">
        <f t="shared" si="447"/>
        <v>0</v>
      </c>
    </row>
    <row r="28229" spans="6:6" ht="18" customHeight="1">
      <c r="F28229" s="129">
        <f t="shared" si="447"/>
        <v>0</v>
      </c>
    </row>
    <row r="28230" spans="6:6" ht="18" customHeight="1">
      <c r="F28230" s="129">
        <f t="shared" si="447"/>
        <v>0</v>
      </c>
    </row>
    <row r="28231" spans="6:6" ht="18" customHeight="1">
      <c r="F28231" s="129">
        <f t="shared" si="447"/>
        <v>0</v>
      </c>
    </row>
    <row r="28232" spans="6:6" ht="18" customHeight="1">
      <c r="F28232" s="129">
        <f t="shared" si="447"/>
        <v>0</v>
      </c>
    </row>
    <row r="28233" spans="6:6" ht="18" customHeight="1">
      <c r="F28233" s="129">
        <f t="shared" si="447"/>
        <v>0</v>
      </c>
    </row>
    <row r="28234" spans="6:6" ht="18" customHeight="1">
      <c r="F28234" s="129">
        <f t="shared" si="447"/>
        <v>0</v>
      </c>
    </row>
    <row r="28235" spans="6:6" ht="18" customHeight="1">
      <c r="F28235" s="129">
        <f t="shared" si="447"/>
        <v>0</v>
      </c>
    </row>
    <row r="28236" spans="6:6" ht="18" customHeight="1">
      <c r="F28236" s="129">
        <f t="shared" si="447"/>
        <v>0</v>
      </c>
    </row>
    <row r="28237" spans="6:6" ht="18" customHeight="1">
      <c r="F28237" s="129">
        <f t="shared" si="447"/>
        <v>0</v>
      </c>
    </row>
    <row r="28238" spans="6:6" ht="18" customHeight="1">
      <c r="F28238" s="129">
        <f t="shared" si="447"/>
        <v>0</v>
      </c>
    </row>
    <row r="28239" spans="6:6" ht="18" customHeight="1">
      <c r="F28239" s="129">
        <f t="shared" si="447"/>
        <v>0</v>
      </c>
    </row>
    <row r="28240" spans="6:6" ht="18" customHeight="1">
      <c r="F28240" s="129">
        <f t="shared" si="447"/>
        <v>0</v>
      </c>
    </row>
    <row r="28241" spans="6:6" ht="18" customHeight="1">
      <c r="F28241" s="129">
        <f t="shared" si="447"/>
        <v>0</v>
      </c>
    </row>
    <row r="28242" spans="6:6" ht="18" customHeight="1">
      <c r="F28242" s="129">
        <f t="shared" si="447"/>
        <v>0</v>
      </c>
    </row>
    <row r="28243" spans="6:6" ht="18" customHeight="1">
      <c r="F28243" s="129">
        <f t="shared" si="447"/>
        <v>0</v>
      </c>
    </row>
    <row r="28244" spans="6:6" ht="18" customHeight="1">
      <c r="F28244" s="129">
        <f t="shared" si="447"/>
        <v>0</v>
      </c>
    </row>
    <row r="28245" spans="6:6" ht="18" customHeight="1">
      <c r="F28245" s="129">
        <f t="shared" si="447"/>
        <v>0</v>
      </c>
    </row>
    <row r="28246" spans="6:6" ht="18" customHeight="1">
      <c r="F28246" s="129">
        <f t="shared" si="447"/>
        <v>0</v>
      </c>
    </row>
    <row r="28247" spans="6:6" ht="18" customHeight="1">
      <c r="F28247" s="129">
        <f t="shared" si="447"/>
        <v>0</v>
      </c>
    </row>
    <row r="28248" spans="6:6" ht="18" customHeight="1">
      <c r="F28248" s="129">
        <f t="shared" si="447"/>
        <v>0</v>
      </c>
    </row>
    <row r="28249" spans="6:6" ht="18" customHeight="1">
      <c r="F28249" s="129">
        <f t="shared" si="447"/>
        <v>0</v>
      </c>
    </row>
    <row r="28250" spans="6:6" ht="18" customHeight="1">
      <c r="F28250" s="129">
        <f t="shared" si="447"/>
        <v>0</v>
      </c>
    </row>
    <row r="28251" spans="6:6" ht="18" customHeight="1">
      <c r="F28251" s="129">
        <f t="shared" si="447"/>
        <v>0</v>
      </c>
    </row>
    <row r="28252" spans="6:6" ht="18" customHeight="1">
      <c r="F28252" s="129">
        <f t="shared" si="447"/>
        <v>0</v>
      </c>
    </row>
    <row r="28253" spans="6:6" ht="18" customHeight="1">
      <c r="F28253" s="129">
        <f t="shared" si="447"/>
        <v>0</v>
      </c>
    </row>
    <row r="28254" spans="6:6" ht="18" customHeight="1">
      <c r="F28254" s="129">
        <f t="shared" si="447"/>
        <v>0</v>
      </c>
    </row>
    <row r="28255" spans="6:6" ht="18" customHeight="1">
      <c r="F28255" s="129">
        <f t="shared" si="447"/>
        <v>0</v>
      </c>
    </row>
    <row r="28256" spans="6:6" ht="18" customHeight="1">
      <c r="F28256" s="129">
        <f t="shared" si="447"/>
        <v>0</v>
      </c>
    </row>
    <row r="28257" spans="6:6" ht="18" customHeight="1">
      <c r="F28257" s="129">
        <f t="shared" si="447"/>
        <v>0</v>
      </c>
    </row>
    <row r="28258" spans="6:6" ht="18" customHeight="1">
      <c r="F28258" s="129">
        <f t="shared" si="447"/>
        <v>0</v>
      </c>
    </row>
    <row r="28259" spans="6:6" ht="18" customHeight="1">
      <c r="F28259" s="129">
        <f t="shared" si="447"/>
        <v>0</v>
      </c>
    </row>
    <row r="28260" spans="6:6" ht="18" customHeight="1">
      <c r="F28260" s="129">
        <f t="shared" si="447"/>
        <v>0</v>
      </c>
    </row>
    <row r="28261" spans="6:6" ht="18" customHeight="1">
      <c r="F28261" s="129">
        <f t="shared" si="447"/>
        <v>0</v>
      </c>
    </row>
    <row r="28262" spans="6:6" ht="18" customHeight="1">
      <c r="F28262" s="129">
        <f t="shared" si="447"/>
        <v>0</v>
      </c>
    </row>
    <row r="28263" spans="6:6" ht="18" customHeight="1">
      <c r="F28263" s="129">
        <f t="shared" si="447"/>
        <v>0</v>
      </c>
    </row>
    <row r="28264" spans="6:6" ht="18" customHeight="1">
      <c r="F28264" s="129">
        <f t="shared" si="447"/>
        <v>0</v>
      </c>
    </row>
    <row r="28265" spans="6:6" ht="18" customHeight="1">
      <c r="F28265" s="129">
        <f t="shared" si="447"/>
        <v>0</v>
      </c>
    </row>
    <row r="28266" spans="6:6" ht="18" customHeight="1">
      <c r="F28266" s="129">
        <f t="shared" si="447"/>
        <v>0</v>
      </c>
    </row>
    <row r="28267" spans="6:6" ht="18" customHeight="1">
      <c r="F28267" s="129">
        <f t="shared" si="447"/>
        <v>0</v>
      </c>
    </row>
    <row r="28268" spans="6:6" ht="18" customHeight="1">
      <c r="F28268" s="129">
        <f t="shared" si="447"/>
        <v>0</v>
      </c>
    </row>
    <row r="28269" spans="6:6" ht="18" customHeight="1">
      <c r="F28269" s="129">
        <f t="shared" si="447"/>
        <v>0</v>
      </c>
    </row>
    <row r="28270" spans="6:6" ht="18" customHeight="1">
      <c r="F28270" s="129">
        <f t="shared" si="447"/>
        <v>0</v>
      </c>
    </row>
    <row r="28271" spans="6:6" ht="18" customHeight="1">
      <c r="F28271" s="129">
        <f t="shared" si="447"/>
        <v>0</v>
      </c>
    </row>
    <row r="28272" spans="6:6" ht="18" customHeight="1">
      <c r="F28272" s="129">
        <f t="shared" si="447"/>
        <v>0</v>
      </c>
    </row>
    <row r="28273" spans="6:6" ht="18" customHeight="1">
      <c r="F28273" s="129">
        <f t="shared" si="447"/>
        <v>0</v>
      </c>
    </row>
    <row r="28274" spans="6:6" ht="18" customHeight="1">
      <c r="F28274" s="129">
        <f t="shared" ref="F28274:F28337" si="448">E28274*D28274</f>
        <v>0</v>
      </c>
    </row>
    <row r="28275" spans="6:6" ht="18" customHeight="1">
      <c r="F28275" s="129">
        <f t="shared" si="448"/>
        <v>0</v>
      </c>
    </row>
    <row r="28276" spans="6:6" ht="18" customHeight="1">
      <c r="F28276" s="129">
        <f t="shared" si="448"/>
        <v>0</v>
      </c>
    </row>
    <row r="28277" spans="6:6" ht="18" customHeight="1">
      <c r="F28277" s="129">
        <f t="shared" si="448"/>
        <v>0</v>
      </c>
    </row>
    <row r="28278" spans="6:6" ht="18" customHeight="1">
      <c r="F28278" s="129">
        <f t="shared" si="448"/>
        <v>0</v>
      </c>
    </row>
    <row r="28279" spans="6:6" ht="18" customHeight="1">
      <c r="F28279" s="129">
        <f t="shared" si="448"/>
        <v>0</v>
      </c>
    </row>
    <row r="28280" spans="6:6" ht="18" customHeight="1">
      <c r="F28280" s="129">
        <f t="shared" si="448"/>
        <v>0</v>
      </c>
    </row>
    <row r="28281" spans="6:6" ht="18" customHeight="1">
      <c r="F28281" s="129">
        <f t="shared" si="448"/>
        <v>0</v>
      </c>
    </row>
    <row r="28282" spans="6:6" ht="18" customHeight="1">
      <c r="F28282" s="129">
        <f t="shared" si="448"/>
        <v>0</v>
      </c>
    </row>
    <row r="28283" spans="6:6" ht="18" customHeight="1">
      <c r="F28283" s="129">
        <f t="shared" si="448"/>
        <v>0</v>
      </c>
    </row>
    <row r="28284" spans="6:6" ht="18" customHeight="1">
      <c r="F28284" s="129">
        <f t="shared" si="448"/>
        <v>0</v>
      </c>
    </row>
    <row r="28285" spans="6:6" ht="18" customHeight="1">
      <c r="F28285" s="129">
        <f t="shared" si="448"/>
        <v>0</v>
      </c>
    </row>
    <row r="28286" spans="6:6" ht="18" customHeight="1">
      <c r="F28286" s="129">
        <f t="shared" si="448"/>
        <v>0</v>
      </c>
    </row>
    <row r="28287" spans="6:6" ht="18" customHeight="1">
      <c r="F28287" s="129">
        <f t="shared" si="448"/>
        <v>0</v>
      </c>
    </row>
    <row r="28288" spans="6:6" ht="18" customHeight="1">
      <c r="F28288" s="129">
        <f t="shared" si="448"/>
        <v>0</v>
      </c>
    </row>
    <row r="28289" spans="6:6" ht="18" customHeight="1">
      <c r="F28289" s="129">
        <f t="shared" si="448"/>
        <v>0</v>
      </c>
    </row>
    <row r="28290" spans="6:6" ht="18" customHeight="1">
      <c r="F28290" s="129">
        <f t="shared" si="448"/>
        <v>0</v>
      </c>
    </row>
    <row r="28291" spans="6:6" ht="18" customHeight="1">
      <c r="F28291" s="129">
        <f t="shared" si="448"/>
        <v>0</v>
      </c>
    </row>
    <row r="28292" spans="6:6" ht="18" customHeight="1">
      <c r="F28292" s="129">
        <f t="shared" si="448"/>
        <v>0</v>
      </c>
    </row>
    <row r="28293" spans="6:6" ht="18" customHeight="1">
      <c r="F28293" s="129">
        <f t="shared" si="448"/>
        <v>0</v>
      </c>
    </row>
    <row r="28294" spans="6:6" ht="18" customHeight="1">
      <c r="F28294" s="129">
        <f t="shared" si="448"/>
        <v>0</v>
      </c>
    </row>
    <row r="28295" spans="6:6" ht="18" customHeight="1">
      <c r="F28295" s="129">
        <f t="shared" si="448"/>
        <v>0</v>
      </c>
    </row>
    <row r="28296" spans="6:6" ht="18" customHeight="1">
      <c r="F28296" s="129">
        <f t="shared" si="448"/>
        <v>0</v>
      </c>
    </row>
    <row r="28297" spans="6:6" ht="18" customHeight="1">
      <c r="F28297" s="129">
        <f t="shared" si="448"/>
        <v>0</v>
      </c>
    </row>
    <row r="28298" spans="6:6" ht="18" customHeight="1">
      <c r="F28298" s="129">
        <f t="shared" si="448"/>
        <v>0</v>
      </c>
    </row>
    <row r="28299" spans="6:6" ht="18" customHeight="1">
      <c r="F28299" s="129">
        <f t="shared" si="448"/>
        <v>0</v>
      </c>
    </row>
    <row r="28300" spans="6:6" ht="18" customHeight="1">
      <c r="F28300" s="129">
        <f t="shared" si="448"/>
        <v>0</v>
      </c>
    </row>
    <row r="28301" spans="6:6" ht="18" customHeight="1">
      <c r="F28301" s="129">
        <f t="shared" si="448"/>
        <v>0</v>
      </c>
    </row>
    <row r="28302" spans="6:6" ht="18" customHeight="1">
      <c r="F28302" s="129">
        <f t="shared" si="448"/>
        <v>0</v>
      </c>
    </row>
    <row r="28303" spans="6:6" ht="18" customHeight="1">
      <c r="F28303" s="129">
        <f t="shared" si="448"/>
        <v>0</v>
      </c>
    </row>
    <row r="28304" spans="6:6" ht="18" customHeight="1">
      <c r="F28304" s="129">
        <f t="shared" si="448"/>
        <v>0</v>
      </c>
    </row>
    <row r="28305" spans="6:6" ht="18" customHeight="1">
      <c r="F28305" s="129">
        <f t="shared" si="448"/>
        <v>0</v>
      </c>
    </row>
    <row r="28306" spans="6:6" ht="18" customHeight="1">
      <c r="F28306" s="129">
        <f t="shared" si="448"/>
        <v>0</v>
      </c>
    </row>
    <row r="28307" spans="6:6" ht="18" customHeight="1">
      <c r="F28307" s="129">
        <f t="shared" si="448"/>
        <v>0</v>
      </c>
    </row>
    <row r="28308" spans="6:6" ht="18" customHeight="1">
      <c r="F28308" s="129">
        <f t="shared" si="448"/>
        <v>0</v>
      </c>
    </row>
    <row r="28309" spans="6:6" ht="18" customHeight="1">
      <c r="F28309" s="129">
        <f t="shared" si="448"/>
        <v>0</v>
      </c>
    </row>
    <row r="28310" spans="6:6" ht="18" customHeight="1">
      <c r="F28310" s="129">
        <f t="shared" si="448"/>
        <v>0</v>
      </c>
    </row>
    <row r="28311" spans="6:6" ht="18" customHeight="1">
      <c r="F28311" s="129">
        <f t="shared" si="448"/>
        <v>0</v>
      </c>
    </row>
    <row r="28312" spans="6:6" ht="18" customHeight="1">
      <c r="F28312" s="129">
        <f t="shared" si="448"/>
        <v>0</v>
      </c>
    </row>
    <row r="28313" spans="6:6" ht="18" customHeight="1">
      <c r="F28313" s="129">
        <f t="shared" si="448"/>
        <v>0</v>
      </c>
    </row>
    <row r="28314" spans="6:6" ht="18" customHeight="1">
      <c r="F28314" s="129">
        <f t="shared" si="448"/>
        <v>0</v>
      </c>
    </row>
    <row r="28315" spans="6:6" ht="18" customHeight="1">
      <c r="F28315" s="129">
        <f t="shared" si="448"/>
        <v>0</v>
      </c>
    </row>
    <row r="28316" spans="6:6" ht="18" customHeight="1">
      <c r="F28316" s="129">
        <f t="shared" si="448"/>
        <v>0</v>
      </c>
    </row>
    <row r="28317" spans="6:6" ht="18" customHeight="1">
      <c r="F28317" s="129">
        <f t="shared" si="448"/>
        <v>0</v>
      </c>
    </row>
    <row r="28318" spans="6:6" ht="18" customHeight="1">
      <c r="F28318" s="129">
        <f t="shared" si="448"/>
        <v>0</v>
      </c>
    </row>
    <row r="28319" spans="6:6" ht="18" customHeight="1">
      <c r="F28319" s="129">
        <f t="shared" si="448"/>
        <v>0</v>
      </c>
    </row>
    <row r="28320" spans="6:6" ht="18" customHeight="1">
      <c r="F28320" s="129">
        <f t="shared" si="448"/>
        <v>0</v>
      </c>
    </row>
    <row r="28321" spans="6:6" ht="18" customHeight="1">
      <c r="F28321" s="129">
        <f t="shared" si="448"/>
        <v>0</v>
      </c>
    </row>
    <row r="28322" spans="6:6" ht="18" customHeight="1">
      <c r="F28322" s="129">
        <f t="shared" si="448"/>
        <v>0</v>
      </c>
    </row>
    <row r="28323" spans="6:6" ht="18" customHeight="1">
      <c r="F28323" s="129">
        <f t="shared" si="448"/>
        <v>0</v>
      </c>
    </row>
    <row r="28324" spans="6:6" ht="18" customHeight="1">
      <c r="F28324" s="129">
        <f t="shared" si="448"/>
        <v>0</v>
      </c>
    </row>
    <row r="28325" spans="6:6" ht="18" customHeight="1">
      <c r="F28325" s="129">
        <f t="shared" si="448"/>
        <v>0</v>
      </c>
    </row>
    <row r="28326" spans="6:6" ht="18" customHeight="1">
      <c r="F28326" s="129">
        <f t="shared" si="448"/>
        <v>0</v>
      </c>
    </row>
    <row r="28327" spans="6:6" ht="18" customHeight="1">
      <c r="F28327" s="129">
        <f t="shared" si="448"/>
        <v>0</v>
      </c>
    </row>
    <row r="28328" spans="6:6" ht="18" customHeight="1">
      <c r="F28328" s="129">
        <f t="shared" si="448"/>
        <v>0</v>
      </c>
    </row>
    <row r="28329" spans="6:6" ht="18" customHeight="1">
      <c r="F28329" s="129">
        <f t="shared" si="448"/>
        <v>0</v>
      </c>
    </row>
    <row r="28330" spans="6:6" ht="18" customHeight="1">
      <c r="F28330" s="129">
        <f t="shared" si="448"/>
        <v>0</v>
      </c>
    </row>
    <row r="28331" spans="6:6" ht="18" customHeight="1">
      <c r="F28331" s="129">
        <f t="shared" si="448"/>
        <v>0</v>
      </c>
    </row>
    <row r="28332" spans="6:6" ht="18" customHeight="1">
      <c r="F28332" s="129">
        <f t="shared" si="448"/>
        <v>0</v>
      </c>
    </row>
    <row r="28333" spans="6:6" ht="18" customHeight="1">
      <c r="F28333" s="129">
        <f t="shared" si="448"/>
        <v>0</v>
      </c>
    </row>
    <row r="28334" spans="6:6" ht="18" customHeight="1">
      <c r="F28334" s="129">
        <f t="shared" si="448"/>
        <v>0</v>
      </c>
    </row>
    <row r="28335" spans="6:6" ht="18" customHeight="1">
      <c r="F28335" s="129">
        <f t="shared" si="448"/>
        <v>0</v>
      </c>
    </row>
    <row r="28336" spans="6:6" ht="18" customHeight="1">
      <c r="F28336" s="129">
        <f t="shared" si="448"/>
        <v>0</v>
      </c>
    </row>
    <row r="28337" spans="6:6" ht="18" customHeight="1">
      <c r="F28337" s="129">
        <f t="shared" si="448"/>
        <v>0</v>
      </c>
    </row>
    <row r="28338" spans="6:6" ht="18" customHeight="1">
      <c r="F28338" s="129">
        <f t="shared" ref="F28338:F28401" si="449">E28338*D28338</f>
        <v>0</v>
      </c>
    </row>
    <row r="28339" spans="6:6" ht="18" customHeight="1">
      <c r="F28339" s="129">
        <f t="shared" si="449"/>
        <v>0</v>
      </c>
    </row>
    <row r="28340" spans="6:6" ht="18" customHeight="1">
      <c r="F28340" s="129">
        <f t="shared" si="449"/>
        <v>0</v>
      </c>
    </row>
    <row r="28341" spans="6:6" ht="18" customHeight="1">
      <c r="F28341" s="129">
        <f t="shared" si="449"/>
        <v>0</v>
      </c>
    </row>
    <row r="28342" spans="6:6" ht="18" customHeight="1">
      <c r="F28342" s="129">
        <f t="shared" si="449"/>
        <v>0</v>
      </c>
    </row>
    <row r="28343" spans="6:6" ht="18" customHeight="1">
      <c r="F28343" s="129">
        <f t="shared" si="449"/>
        <v>0</v>
      </c>
    </row>
    <row r="28344" spans="6:6" ht="18" customHeight="1">
      <c r="F28344" s="129">
        <f t="shared" si="449"/>
        <v>0</v>
      </c>
    </row>
    <row r="28345" spans="6:6" ht="18" customHeight="1">
      <c r="F28345" s="129">
        <f t="shared" si="449"/>
        <v>0</v>
      </c>
    </row>
    <row r="28346" spans="6:6" ht="18" customHeight="1">
      <c r="F28346" s="129">
        <f t="shared" si="449"/>
        <v>0</v>
      </c>
    </row>
    <row r="28347" spans="6:6" ht="18" customHeight="1">
      <c r="F28347" s="129">
        <f t="shared" si="449"/>
        <v>0</v>
      </c>
    </row>
    <row r="28348" spans="6:6" ht="18" customHeight="1">
      <c r="F28348" s="129">
        <f t="shared" si="449"/>
        <v>0</v>
      </c>
    </row>
    <row r="28349" spans="6:6" ht="18" customHeight="1">
      <c r="F28349" s="129">
        <f t="shared" si="449"/>
        <v>0</v>
      </c>
    </row>
    <row r="28350" spans="6:6" ht="18" customHeight="1">
      <c r="F28350" s="129">
        <f t="shared" si="449"/>
        <v>0</v>
      </c>
    </row>
    <row r="28351" spans="6:6" ht="18" customHeight="1">
      <c r="F28351" s="129">
        <f t="shared" si="449"/>
        <v>0</v>
      </c>
    </row>
    <row r="28352" spans="6:6" ht="18" customHeight="1">
      <c r="F28352" s="129">
        <f t="shared" si="449"/>
        <v>0</v>
      </c>
    </row>
    <row r="28353" spans="6:6" ht="18" customHeight="1">
      <c r="F28353" s="129">
        <f t="shared" si="449"/>
        <v>0</v>
      </c>
    </row>
    <row r="28354" spans="6:6" ht="18" customHeight="1">
      <c r="F28354" s="129">
        <f t="shared" si="449"/>
        <v>0</v>
      </c>
    </row>
    <row r="28355" spans="6:6" ht="18" customHeight="1">
      <c r="F28355" s="129">
        <f t="shared" si="449"/>
        <v>0</v>
      </c>
    </row>
    <row r="28356" spans="6:6" ht="18" customHeight="1">
      <c r="F28356" s="129">
        <f t="shared" si="449"/>
        <v>0</v>
      </c>
    </row>
    <row r="28357" spans="6:6" ht="18" customHeight="1">
      <c r="F28357" s="129">
        <f t="shared" si="449"/>
        <v>0</v>
      </c>
    </row>
    <row r="28358" spans="6:6" ht="18" customHeight="1">
      <c r="F28358" s="129">
        <f t="shared" si="449"/>
        <v>0</v>
      </c>
    </row>
    <row r="28359" spans="6:6" ht="18" customHeight="1">
      <c r="F28359" s="129">
        <f t="shared" si="449"/>
        <v>0</v>
      </c>
    </row>
    <row r="28360" spans="6:6" ht="18" customHeight="1">
      <c r="F28360" s="129">
        <f t="shared" si="449"/>
        <v>0</v>
      </c>
    </row>
    <row r="28361" spans="6:6" ht="18" customHeight="1">
      <c r="F28361" s="129">
        <f t="shared" si="449"/>
        <v>0</v>
      </c>
    </row>
    <row r="28362" spans="6:6" ht="18" customHeight="1">
      <c r="F28362" s="129">
        <f t="shared" si="449"/>
        <v>0</v>
      </c>
    </row>
    <row r="28363" spans="6:6" ht="18" customHeight="1">
      <c r="F28363" s="129">
        <f t="shared" si="449"/>
        <v>0</v>
      </c>
    </row>
    <row r="28364" spans="6:6" ht="18" customHeight="1">
      <c r="F28364" s="129">
        <f t="shared" si="449"/>
        <v>0</v>
      </c>
    </row>
    <row r="28365" spans="6:6" ht="18" customHeight="1">
      <c r="F28365" s="129">
        <f t="shared" si="449"/>
        <v>0</v>
      </c>
    </row>
    <row r="28366" spans="6:6" ht="18" customHeight="1">
      <c r="F28366" s="129">
        <f t="shared" si="449"/>
        <v>0</v>
      </c>
    </row>
    <row r="28367" spans="6:6" ht="18" customHeight="1">
      <c r="F28367" s="129">
        <f t="shared" si="449"/>
        <v>0</v>
      </c>
    </row>
    <row r="28368" spans="6:6" ht="18" customHeight="1">
      <c r="F28368" s="129">
        <f t="shared" si="449"/>
        <v>0</v>
      </c>
    </row>
    <row r="28369" spans="6:6" ht="18" customHeight="1">
      <c r="F28369" s="129">
        <f t="shared" si="449"/>
        <v>0</v>
      </c>
    </row>
    <row r="28370" spans="6:6" ht="18" customHeight="1">
      <c r="F28370" s="129">
        <f t="shared" si="449"/>
        <v>0</v>
      </c>
    </row>
    <row r="28371" spans="6:6" ht="18" customHeight="1">
      <c r="F28371" s="129">
        <f t="shared" si="449"/>
        <v>0</v>
      </c>
    </row>
    <row r="28372" spans="6:6" ht="18" customHeight="1">
      <c r="F28372" s="129">
        <f t="shared" si="449"/>
        <v>0</v>
      </c>
    </row>
    <row r="28373" spans="6:6" ht="18" customHeight="1">
      <c r="F28373" s="129">
        <f t="shared" si="449"/>
        <v>0</v>
      </c>
    </row>
    <row r="28374" spans="6:6" ht="18" customHeight="1">
      <c r="F28374" s="129">
        <f t="shared" si="449"/>
        <v>0</v>
      </c>
    </row>
    <row r="28375" spans="6:6" ht="18" customHeight="1">
      <c r="F28375" s="129">
        <f t="shared" si="449"/>
        <v>0</v>
      </c>
    </row>
    <row r="28376" spans="6:6" ht="18" customHeight="1">
      <c r="F28376" s="129">
        <f t="shared" si="449"/>
        <v>0</v>
      </c>
    </row>
    <row r="28377" spans="6:6" ht="18" customHeight="1">
      <c r="F28377" s="129">
        <f t="shared" si="449"/>
        <v>0</v>
      </c>
    </row>
    <row r="28378" spans="6:6" ht="18" customHeight="1">
      <c r="F28378" s="129">
        <f t="shared" si="449"/>
        <v>0</v>
      </c>
    </row>
    <row r="28379" spans="6:6" ht="18" customHeight="1">
      <c r="F28379" s="129">
        <f t="shared" si="449"/>
        <v>0</v>
      </c>
    </row>
    <row r="28380" spans="6:6" ht="18" customHeight="1">
      <c r="F28380" s="129">
        <f t="shared" si="449"/>
        <v>0</v>
      </c>
    </row>
    <row r="28381" spans="6:6" ht="18" customHeight="1">
      <c r="F28381" s="129">
        <f t="shared" si="449"/>
        <v>0</v>
      </c>
    </row>
    <row r="28382" spans="6:6" ht="18" customHeight="1">
      <c r="F28382" s="129">
        <f t="shared" si="449"/>
        <v>0</v>
      </c>
    </row>
    <row r="28383" spans="6:6" ht="18" customHeight="1">
      <c r="F28383" s="129">
        <f t="shared" si="449"/>
        <v>0</v>
      </c>
    </row>
    <row r="28384" spans="6:6" ht="18" customHeight="1">
      <c r="F28384" s="129">
        <f t="shared" si="449"/>
        <v>0</v>
      </c>
    </row>
    <row r="28385" spans="6:6" ht="18" customHeight="1">
      <c r="F28385" s="129">
        <f t="shared" si="449"/>
        <v>0</v>
      </c>
    </row>
    <row r="28386" spans="6:6" ht="18" customHeight="1">
      <c r="F28386" s="129">
        <f t="shared" si="449"/>
        <v>0</v>
      </c>
    </row>
    <row r="28387" spans="6:6" ht="18" customHeight="1">
      <c r="F28387" s="129">
        <f t="shared" si="449"/>
        <v>0</v>
      </c>
    </row>
    <row r="28388" spans="6:6" ht="18" customHeight="1">
      <c r="F28388" s="129">
        <f t="shared" si="449"/>
        <v>0</v>
      </c>
    </row>
    <row r="28389" spans="6:6" ht="18" customHeight="1">
      <c r="F28389" s="129">
        <f t="shared" si="449"/>
        <v>0</v>
      </c>
    </row>
    <row r="28390" spans="6:6" ht="18" customHeight="1">
      <c r="F28390" s="129">
        <f t="shared" si="449"/>
        <v>0</v>
      </c>
    </row>
    <row r="28391" spans="6:6" ht="18" customHeight="1">
      <c r="F28391" s="129">
        <f t="shared" si="449"/>
        <v>0</v>
      </c>
    </row>
    <row r="28392" spans="6:6" ht="18" customHeight="1">
      <c r="F28392" s="129">
        <f t="shared" si="449"/>
        <v>0</v>
      </c>
    </row>
    <row r="28393" spans="6:6" ht="18" customHeight="1">
      <c r="F28393" s="129">
        <f t="shared" si="449"/>
        <v>0</v>
      </c>
    </row>
    <row r="28394" spans="6:6" ht="18" customHeight="1">
      <c r="F28394" s="129">
        <f t="shared" si="449"/>
        <v>0</v>
      </c>
    </row>
    <row r="28395" spans="6:6" ht="18" customHeight="1">
      <c r="F28395" s="129">
        <f t="shared" si="449"/>
        <v>0</v>
      </c>
    </row>
    <row r="28396" spans="6:6" ht="18" customHeight="1">
      <c r="F28396" s="129">
        <f t="shared" si="449"/>
        <v>0</v>
      </c>
    </row>
    <row r="28397" spans="6:6" ht="18" customHeight="1">
      <c r="F28397" s="129">
        <f t="shared" si="449"/>
        <v>0</v>
      </c>
    </row>
    <row r="28398" spans="6:6" ht="18" customHeight="1">
      <c r="F28398" s="129">
        <f t="shared" si="449"/>
        <v>0</v>
      </c>
    </row>
    <row r="28399" spans="6:6" ht="18" customHeight="1">
      <c r="F28399" s="129">
        <f t="shared" si="449"/>
        <v>0</v>
      </c>
    </row>
    <row r="28400" spans="6:6" ht="18" customHeight="1">
      <c r="F28400" s="129">
        <f t="shared" si="449"/>
        <v>0</v>
      </c>
    </row>
    <row r="28401" spans="6:6" ht="18" customHeight="1">
      <c r="F28401" s="129">
        <f t="shared" si="449"/>
        <v>0</v>
      </c>
    </row>
    <row r="28402" spans="6:6" ht="18" customHeight="1">
      <c r="F28402" s="129">
        <f t="shared" ref="F28402:F28465" si="450">E28402*D28402</f>
        <v>0</v>
      </c>
    </row>
    <row r="28403" spans="6:6" ht="18" customHeight="1">
      <c r="F28403" s="129">
        <f t="shared" si="450"/>
        <v>0</v>
      </c>
    </row>
    <row r="28404" spans="6:6" ht="18" customHeight="1">
      <c r="F28404" s="129">
        <f t="shared" si="450"/>
        <v>0</v>
      </c>
    </row>
    <row r="28405" spans="6:6" ht="18" customHeight="1">
      <c r="F28405" s="129">
        <f t="shared" si="450"/>
        <v>0</v>
      </c>
    </row>
    <row r="28406" spans="6:6" ht="18" customHeight="1">
      <c r="F28406" s="129">
        <f t="shared" si="450"/>
        <v>0</v>
      </c>
    </row>
    <row r="28407" spans="6:6" ht="18" customHeight="1">
      <c r="F28407" s="129">
        <f t="shared" si="450"/>
        <v>0</v>
      </c>
    </row>
    <row r="28408" spans="6:6" ht="18" customHeight="1">
      <c r="F28408" s="129">
        <f t="shared" si="450"/>
        <v>0</v>
      </c>
    </row>
    <row r="28409" spans="6:6" ht="18" customHeight="1">
      <c r="F28409" s="129">
        <f t="shared" si="450"/>
        <v>0</v>
      </c>
    </row>
    <row r="28410" spans="6:6" ht="18" customHeight="1">
      <c r="F28410" s="129">
        <f t="shared" si="450"/>
        <v>0</v>
      </c>
    </row>
    <row r="28411" spans="6:6" ht="18" customHeight="1">
      <c r="F28411" s="129">
        <f t="shared" si="450"/>
        <v>0</v>
      </c>
    </row>
    <row r="28412" spans="6:6" ht="18" customHeight="1">
      <c r="F28412" s="129">
        <f t="shared" si="450"/>
        <v>0</v>
      </c>
    </row>
    <row r="28413" spans="6:6" ht="18" customHeight="1">
      <c r="F28413" s="129">
        <f t="shared" si="450"/>
        <v>0</v>
      </c>
    </row>
    <row r="28414" spans="6:6" ht="18" customHeight="1">
      <c r="F28414" s="129">
        <f t="shared" si="450"/>
        <v>0</v>
      </c>
    </row>
    <row r="28415" spans="6:6" ht="18" customHeight="1">
      <c r="F28415" s="129">
        <f t="shared" si="450"/>
        <v>0</v>
      </c>
    </row>
    <row r="28416" spans="6:6" ht="18" customHeight="1">
      <c r="F28416" s="129">
        <f t="shared" si="450"/>
        <v>0</v>
      </c>
    </row>
    <row r="28417" spans="6:6" ht="18" customHeight="1">
      <c r="F28417" s="129">
        <f t="shared" si="450"/>
        <v>0</v>
      </c>
    </row>
    <row r="28418" spans="6:6" ht="18" customHeight="1">
      <c r="F28418" s="129">
        <f t="shared" si="450"/>
        <v>0</v>
      </c>
    </row>
    <row r="28419" spans="6:6" ht="18" customHeight="1">
      <c r="F28419" s="129">
        <f t="shared" si="450"/>
        <v>0</v>
      </c>
    </row>
    <row r="28420" spans="6:6" ht="18" customHeight="1">
      <c r="F28420" s="129">
        <f t="shared" si="450"/>
        <v>0</v>
      </c>
    </row>
    <row r="28421" spans="6:6" ht="18" customHeight="1">
      <c r="F28421" s="129">
        <f t="shared" si="450"/>
        <v>0</v>
      </c>
    </row>
    <row r="28422" spans="6:6" ht="18" customHeight="1">
      <c r="F28422" s="129">
        <f t="shared" si="450"/>
        <v>0</v>
      </c>
    </row>
    <row r="28423" spans="6:6" ht="18" customHeight="1">
      <c r="F28423" s="129">
        <f t="shared" si="450"/>
        <v>0</v>
      </c>
    </row>
    <row r="28424" spans="6:6" ht="18" customHeight="1">
      <c r="F28424" s="129">
        <f t="shared" si="450"/>
        <v>0</v>
      </c>
    </row>
    <row r="28425" spans="6:6" ht="18" customHeight="1">
      <c r="F28425" s="129">
        <f t="shared" si="450"/>
        <v>0</v>
      </c>
    </row>
    <row r="28426" spans="6:6" ht="18" customHeight="1">
      <c r="F28426" s="129">
        <f t="shared" si="450"/>
        <v>0</v>
      </c>
    </row>
    <row r="28427" spans="6:6" ht="18" customHeight="1">
      <c r="F28427" s="129">
        <f t="shared" si="450"/>
        <v>0</v>
      </c>
    </row>
    <row r="28428" spans="6:6" ht="18" customHeight="1">
      <c r="F28428" s="129">
        <f t="shared" si="450"/>
        <v>0</v>
      </c>
    </row>
    <row r="28429" spans="6:6" ht="18" customHeight="1">
      <c r="F28429" s="129">
        <f t="shared" si="450"/>
        <v>0</v>
      </c>
    </row>
    <row r="28430" spans="6:6" ht="18" customHeight="1">
      <c r="F28430" s="129">
        <f t="shared" si="450"/>
        <v>0</v>
      </c>
    </row>
    <row r="28431" spans="6:6" ht="18" customHeight="1">
      <c r="F28431" s="129">
        <f t="shared" si="450"/>
        <v>0</v>
      </c>
    </row>
    <row r="28432" spans="6:6" ht="18" customHeight="1">
      <c r="F28432" s="129">
        <f t="shared" si="450"/>
        <v>0</v>
      </c>
    </row>
    <row r="28433" spans="6:6" ht="18" customHeight="1">
      <c r="F28433" s="129">
        <f t="shared" si="450"/>
        <v>0</v>
      </c>
    </row>
    <row r="28434" spans="6:6" ht="18" customHeight="1">
      <c r="F28434" s="129">
        <f t="shared" si="450"/>
        <v>0</v>
      </c>
    </row>
    <row r="28435" spans="6:6" ht="18" customHeight="1">
      <c r="F28435" s="129">
        <f t="shared" si="450"/>
        <v>0</v>
      </c>
    </row>
    <row r="28436" spans="6:6" ht="18" customHeight="1">
      <c r="F28436" s="129">
        <f t="shared" si="450"/>
        <v>0</v>
      </c>
    </row>
    <row r="28437" spans="6:6" ht="18" customHeight="1">
      <c r="F28437" s="129">
        <f t="shared" si="450"/>
        <v>0</v>
      </c>
    </row>
    <row r="28438" spans="6:6" ht="18" customHeight="1">
      <c r="F28438" s="129">
        <f t="shared" si="450"/>
        <v>0</v>
      </c>
    </row>
    <row r="28439" spans="6:6" ht="18" customHeight="1">
      <c r="F28439" s="129">
        <f t="shared" si="450"/>
        <v>0</v>
      </c>
    </row>
    <row r="28440" spans="6:6" ht="18" customHeight="1">
      <c r="F28440" s="129">
        <f t="shared" si="450"/>
        <v>0</v>
      </c>
    </row>
    <row r="28441" spans="6:6" ht="18" customHeight="1">
      <c r="F28441" s="129">
        <f t="shared" si="450"/>
        <v>0</v>
      </c>
    </row>
    <row r="28442" spans="6:6" ht="18" customHeight="1">
      <c r="F28442" s="129">
        <f t="shared" si="450"/>
        <v>0</v>
      </c>
    </row>
    <row r="28443" spans="6:6" ht="18" customHeight="1">
      <c r="F28443" s="129">
        <f t="shared" si="450"/>
        <v>0</v>
      </c>
    </row>
    <row r="28444" spans="6:6" ht="18" customHeight="1">
      <c r="F28444" s="129">
        <f t="shared" si="450"/>
        <v>0</v>
      </c>
    </row>
    <row r="28445" spans="6:6" ht="18" customHeight="1">
      <c r="F28445" s="129">
        <f t="shared" si="450"/>
        <v>0</v>
      </c>
    </row>
    <row r="28446" spans="6:6" ht="18" customHeight="1">
      <c r="F28446" s="129">
        <f t="shared" si="450"/>
        <v>0</v>
      </c>
    </row>
    <row r="28447" spans="6:6" ht="18" customHeight="1">
      <c r="F28447" s="129">
        <f t="shared" si="450"/>
        <v>0</v>
      </c>
    </row>
    <row r="28448" spans="6:6" ht="18" customHeight="1">
      <c r="F28448" s="129">
        <f t="shared" si="450"/>
        <v>0</v>
      </c>
    </row>
    <row r="28449" spans="6:6" ht="18" customHeight="1">
      <c r="F28449" s="129">
        <f t="shared" si="450"/>
        <v>0</v>
      </c>
    </row>
    <row r="28450" spans="6:6" ht="18" customHeight="1">
      <c r="F28450" s="129">
        <f t="shared" si="450"/>
        <v>0</v>
      </c>
    </row>
    <row r="28451" spans="6:6" ht="18" customHeight="1">
      <c r="F28451" s="129">
        <f t="shared" si="450"/>
        <v>0</v>
      </c>
    </row>
    <row r="28452" spans="6:6" ht="18" customHeight="1">
      <c r="F28452" s="129">
        <f t="shared" si="450"/>
        <v>0</v>
      </c>
    </row>
    <row r="28453" spans="6:6" ht="18" customHeight="1">
      <c r="F28453" s="129">
        <f t="shared" si="450"/>
        <v>0</v>
      </c>
    </row>
    <row r="28454" spans="6:6" ht="18" customHeight="1">
      <c r="F28454" s="129">
        <f t="shared" si="450"/>
        <v>0</v>
      </c>
    </row>
    <row r="28455" spans="6:6" ht="18" customHeight="1">
      <c r="F28455" s="129">
        <f t="shared" si="450"/>
        <v>0</v>
      </c>
    </row>
    <row r="28456" spans="6:6" ht="18" customHeight="1">
      <c r="F28456" s="129">
        <f t="shared" si="450"/>
        <v>0</v>
      </c>
    </row>
    <row r="28457" spans="6:6" ht="18" customHeight="1">
      <c r="F28457" s="129">
        <f t="shared" si="450"/>
        <v>0</v>
      </c>
    </row>
    <row r="28458" spans="6:6" ht="18" customHeight="1">
      <c r="F28458" s="129">
        <f t="shared" si="450"/>
        <v>0</v>
      </c>
    </row>
    <row r="28459" spans="6:6" ht="18" customHeight="1">
      <c r="F28459" s="129">
        <f t="shared" si="450"/>
        <v>0</v>
      </c>
    </row>
    <row r="28460" spans="6:6" ht="18" customHeight="1">
      <c r="F28460" s="129">
        <f t="shared" si="450"/>
        <v>0</v>
      </c>
    </row>
    <row r="28461" spans="6:6" ht="18" customHeight="1">
      <c r="F28461" s="129">
        <f t="shared" si="450"/>
        <v>0</v>
      </c>
    </row>
    <row r="28462" spans="6:6" ht="18" customHeight="1">
      <c r="F28462" s="129">
        <f t="shared" si="450"/>
        <v>0</v>
      </c>
    </row>
    <row r="28463" spans="6:6" ht="18" customHeight="1">
      <c r="F28463" s="129">
        <f t="shared" si="450"/>
        <v>0</v>
      </c>
    </row>
    <row r="28464" spans="6:6" ht="18" customHeight="1">
      <c r="F28464" s="129">
        <f t="shared" si="450"/>
        <v>0</v>
      </c>
    </row>
    <row r="28465" spans="6:6" ht="18" customHeight="1">
      <c r="F28465" s="129">
        <f t="shared" si="450"/>
        <v>0</v>
      </c>
    </row>
    <row r="28466" spans="6:6" ht="18" customHeight="1">
      <c r="F28466" s="129">
        <f t="shared" ref="F28466:F28529" si="451">E28466*D28466</f>
        <v>0</v>
      </c>
    </row>
    <row r="28467" spans="6:6" ht="18" customHeight="1">
      <c r="F28467" s="129">
        <f t="shared" si="451"/>
        <v>0</v>
      </c>
    </row>
    <row r="28468" spans="6:6" ht="18" customHeight="1">
      <c r="F28468" s="129">
        <f t="shared" si="451"/>
        <v>0</v>
      </c>
    </row>
    <row r="28469" spans="6:6" ht="18" customHeight="1">
      <c r="F28469" s="129">
        <f t="shared" si="451"/>
        <v>0</v>
      </c>
    </row>
    <row r="28470" spans="6:6" ht="18" customHeight="1">
      <c r="F28470" s="129">
        <f t="shared" si="451"/>
        <v>0</v>
      </c>
    </row>
    <row r="28471" spans="6:6" ht="18" customHeight="1">
      <c r="F28471" s="129">
        <f t="shared" si="451"/>
        <v>0</v>
      </c>
    </row>
    <row r="28472" spans="6:6" ht="18" customHeight="1">
      <c r="F28472" s="129">
        <f t="shared" si="451"/>
        <v>0</v>
      </c>
    </row>
    <row r="28473" spans="6:6" ht="18" customHeight="1">
      <c r="F28473" s="129">
        <f t="shared" si="451"/>
        <v>0</v>
      </c>
    </row>
    <row r="28474" spans="6:6" ht="18" customHeight="1">
      <c r="F28474" s="129">
        <f t="shared" si="451"/>
        <v>0</v>
      </c>
    </row>
    <row r="28475" spans="6:6" ht="18" customHeight="1">
      <c r="F28475" s="129">
        <f t="shared" si="451"/>
        <v>0</v>
      </c>
    </row>
    <row r="28476" spans="6:6" ht="18" customHeight="1">
      <c r="F28476" s="129">
        <f t="shared" si="451"/>
        <v>0</v>
      </c>
    </row>
    <row r="28477" spans="6:6" ht="18" customHeight="1">
      <c r="F28477" s="129">
        <f t="shared" si="451"/>
        <v>0</v>
      </c>
    </row>
    <row r="28478" spans="6:6" ht="18" customHeight="1">
      <c r="F28478" s="129">
        <f t="shared" si="451"/>
        <v>0</v>
      </c>
    </row>
    <row r="28479" spans="6:6" ht="18" customHeight="1">
      <c r="F28479" s="129">
        <f t="shared" si="451"/>
        <v>0</v>
      </c>
    </row>
    <row r="28480" spans="6:6" ht="18" customHeight="1">
      <c r="F28480" s="129">
        <f t="shared" si="451"/>
        <v>0</v>
      </c>
    </row>
    <row r="28481" spans="6:6" ht="18" customHeight="1">
      <c r="F28481" s="129">
        <f t="shared" si="451"/>
        <v>0</v>
      </c>
    </row>
    <row r="28482" spans="6:6" ht="18" customHeight="1">
      <c r="F28482" s="129">
        <f t="shared" si="451"/>
        <v>0</v>
      </c>
    </row>
    <row r="28483" spans="6:6" ht="18" customHeight="1">
      <c r="F28483" s="129">
        <f t="shared" si="451"/>
        <v>0</v>
      </c>
    </row>
    <row r="28484" spans="6:6" ht="18" customHeight="1">
      <c r="F28484" s="129">
        <f t="shared" si="451"/>
        <v>0</v>
      </c>
    </row>
    <row r="28485" spans="6:6" ht="18" customHeight="1">
      <c r="F28485" s="129">
        <f t="shared" si="451"/>
        <v>0</v>
      </c>
    </row>
    <row r="28486" spans="6:6" ht="18" customHeight="1">
      <c r="F28486" s="129">
        <f t="shared" si="451"/>
        <v>0</v>
      </c>
    </row>
    <row r="28487" spans="6:6" ht="18" customHeight="1">
      <c r="F28487" s="129">
        <f t="shared" si="451"/>
        <v>0</v>
      </c>
    </row>
    <row r="28488" spans="6:6" ht="18" customHeight="1">
      <c r="F28488" s="129">
        <f t="shared" si="451"/>
        <v>0</v>
      </c>
    </row>
    <row r="28489" spans="6:6" ht="18" customHeight="1">
      <c r="F28489" s="129">
        <f t="shared" si="451"/>
        <v>0</v>
      </c>
    </row>
    <row r="28490" spans="6:6" ht="18" customHeight="1">
      <c r="F28490" s="129">
        <f t="shared" si="451"/>
        <v>0</v>
      </c>
    </row>
    <row r="28491" spans="6:6" ht="18" customHeight="1">
      <c r="F28491" s="129">
        <f t="shared" si="451"/>
        <v>0</v>
      </c>
    </row>
    <row r="28492" spans="6:6" ht="18" customHeight="1">
      <c r="F28492" s="129">
        <f t="shared" si="451"/>
        <v>0</v>
      </c>
    </row>
    <row r="28493" spans="6:6" ht="18" customHeight="1">
      <c r="F28493" s="129">
        <f t="shared" si="451"/>
        <v>0</v>
      </c>
    </row>
    <row r="28494" spans="6:6" ht="18" customHeight="1">
      <c r="F28494" s="129">
        <f t="shared" si="451"/>
        <v>0</v>
      </c>
    </row>
    <row r="28495" spans="6:6" ht="18" customHeight="1">
      <c r="F28495" s="129">
        <f t="shared" si="451"/>
        <v>0</v>
      </c>
    </row>
    <row r="28496" spans="6:6" ht="18" customHeight="1">
      <c r="F28496" s="129">
        <f t="shared" si="451"/>
        <v>0</v>
      </c>
    </row>
    <row r="28497" spans="6:6" ht="18" customHeight="1">
      <c r="F28497" s="129">
        <f t="shared" si="451"/>
        <v>0</v>
      </c>
    </row>
    <row r="28498" spans="6:6" ht="18" customHeight="1">
      <c r="F28498" s="129">
        <f t="shared" si="451"/>
        <v>0</v>
      </c>
    </row>
    <row r="28499" spans="6:6" ht="18" customHeight="1">
      <c r="F28499" s="129">
        <f t="shared" si="451"/>
        <v>0</v>
      </c>
    </row>
    <row r="28500" spans="6:6" ht="18" customHeight="1">
      <c r="F28500" s="129">
        <f t="shared" si="451"/>
        <v>0</v>
      </c>
    </row>
    <row r="28501" spans="6:6" ht="18" customHeight="1">
      <c r="F28501" s="129">
        <f t="shared" si="451"/>
        <v>0</v>
      </c>
    </row>
    <row r="28502" spans="6:6" ht="18" customHeight="1">
      <c r="F28502" s="129">
        <f t="shared" si="451"/>
        <v>0</v>
      </c>
    </row>
    <row r="28503" spans="6:6" ht="18" customHeight="1">
      <c r="F28503" s="129">
        <f t="shared" si="451"/>
        <v>0</v>
      </c>
    </row>
    <row r="28504" spans="6:6" ht="18" customHeight="1">
      <c r="F28504" s="129">
        <f t="shared" si="451"/>
        <v>0</v>
      </c>
    </row>
    <row r="28505" spans="6:6" ht="18" customHeight="1">
      <c r="F28505" s="129">
        <f t="shared" si="451"/>
        <v>0</v>
      </c>
    </row>
    <row r="28506" spans="6:6" ht="18" customHeight="1">
      <c r="F28506" s="129">
        <f t="shared" si="451"/>
        <v>0</v>
      </c>
    </row>
    <row r="28507" spans="6:6" ht="18" customHeight="1">
      <c r="F28507" s="129">
        <f t="shared" si="451"/>
        <v>0</v>
      </c>
    </row>
    <row r="28508" spans="6:6" ht="18" customHeight="1">
      <c r="F28508" s="129">
        <f t="shared" si="451"/>
        <v>0</v>
      </c>
    </row>
    <row r="28509" spans="6:6" ht="18" customHeight="1">
      <c r="F28509" s="129">
        <f t="shared" si="451"/>
        <v>0</v>
      </c>
    </row>
    <row r="28510" spans="6:6" ht="18" customHeight="1">
      <c r="F28510" s="129">
        <f t="shared" si="451"/>
        <v>0</v>
      </c>
    </row>
    <row r="28511" spans="6:6" ht="18" customHeight="1">
      <c r="F28511" s="129">
        <f t="shared" si="451"/>
        <v>0</v>
      </c>
    </row>
    <row r="28512" spans="6:6" ht="18" customHeight="1">
      <c r="F28512" s="129">
        <f t="shared" si="451"/>
        <v>0</v>
      </c>
    </row>
    <row r="28513" spans="6:6" ht="18" customHeight="1">
      <c r="F28513" s="129">
        <f t="shared" si="451"/>
        <v>0</v>
      </c>
    </row>
    <row r="28514" spans="6:6" ht="18" customHeight="1">
      <c r="F28514" s="129">
        <f t="shared" si="451"/>
        <v>0</v>
      </c>
    </row>
    <row r="28515" spans="6:6" ht="18" customHeight="1">
      <c r="F28515" s="129">
        <f t="shared" si="451"/>
        <v>0</v>
      </c>
    </row>
    <row r="28516" spans="6:6" ht="18" customHeight="1">
      <c r="F28516" s="129">
        <f t="shared" si="451"/>
        <v>0</v>
      </c>
    </row>
    <row r="28517" spans="6:6" ht="18" customHeight="1">
      <c r="F28517" s="129">
        <f t="shared" si="451"/>
        <v>0</v>
      </c>
    </row>
    <row r="28518" spans="6:6" ht="18" customHeight="1">
      <c r="F28518" s="129">
        <f t="shared" si="451"/>
        <v>0</v>
      </c>
    </row>
    <row r="28519" spans="6:6" ht="18" customHeight="1">
      <c r="F28519" s="129">
        <f t="shared" si="451"/>
        <v>0</v>
      </c>
    </row>
    <row r="28520" spans="6:6" ht="18" customHeight="1">
      <c r="F28520" s="129">
        <f t="shared" si="451"/>
        <v>0</v>
      </c>
    </row>
    <row r="28521" spans="6:6" ht="18" customHeight="1">
      <c r="F28521" s="129">
        <f t="shared" si="451"/>
        <v>0</v>
      </c>
    </row>
    <row r="28522" spans="6:6" ht="18" customHeight="1">
      <c r="F28522" s="129">
        <f t="shared" si="451"/>
        <v>0</v>
      </c>
    </row>
    <row r="28523" spans="6:6" ht="18" customHeight="1">
      <c r="F28523" s="129">
        <f t="shared" si="451"/>
        <v>0</v>
      </c>
    </row>
    <row r="28524" spans="6:6" ht="18" customHeight="1">
      <c r="F28524" s="129">
        <f t="shared" si="451"/>
        <v>0</v>
      </c>
    </row>
    <row r="28525" spans="6:6" ht="18" customHeight="1">
      <c r="F28525" s="129">
        <f t="shared" si="451"/>
        <v>0</v>
      </c>
    </row>
    <row r="28526" spans="6:6" ht="18" customHeight="1">
      <c r="F28526" s="129">
        <f t="shared" si="451"/>
        <v>0</v>
      </c>
    </row>
    <row r="28527" spans="6:6" ht="18" customHeight="1">
      <c r="F28527" s="129">
        <f t="shared" si="451"/>
        <v>0</v>
      </c>
    </row>
    <row r="28528" spans="6:6" ht="18" customHeight="1">
      <c r="F28528" s="129">
        <f t="shared" si="451"/>
        <v>0</v>
      </c>
    </row>
    <row r="28529" spans="6:6" ht="18" customHeight="1">
      <c r="F28529" s="129">
        <f t="shared" si="451"/>
        <v>0</v>
      </c>
    </row>
    <row r="28530" spans="6:6" ht="18" customHeight="1">
      <c r="F28530" s="129">
        <f t="shared" ref="F28530:F28593" si="452">E28530*D28530</f>
        <v>0</v>
      </c>
    </row>
    <row r="28531" spans="6:6" ht="18" customHeight="1">
      <c r="F28531" s="129">
        <f t="shared" si="452"/>
        <v>0</v>
      </c>
    </row>
    <row r="28532" spans="6:6" ht="18" customHeight="1">
      <c r="F28532" s="129">
        <f t="shared" si="452"/>
        <v>0</v>
      </c>
    </row>
    <row r="28533" spans="6:6" ht="18" customHeight="1">
      <c r="F28533" s="129">
        <f t="shared" si="452"/>
        <v>0</v>
      </c>
    </row>
    <row r="28534" spans="6:6" ht="18" customHeight="1">
      <c r="F28534" s="129">
        <f t="shared" si="452"/>
        <v>0</v>
      </c>
    </row>
    <row r="28535" spans="6:6" ht="18" customHeight="1">
      <c r="F28535" s="129">
        <f t="shared" si="452"/>
        <v>0</v>
      </c>
    </row>
    <row r="28536" spans="6:6" ht="18" customHeight="1">
      <c r="F28536" s="129">
        <f t="shared" si="452"/>
        <v>0</v>
      </c>
    </row>
    <row r="28537" spans="6:6" ht="18" customHeight="1">
      <c r="F28537" s="129">
        <f t="shared" si="452"/>
        <v>0</v>
      </c>
    </row>
    <row r="28538" spans="6:6" ht="18" customHeight="1">
      <c r="F28538" s="129">
        <f t="shared" si="452"/>
        <v>0</v>
      </c>
    </row>
    <row r="28539" spans="6:6" ht="18" customHeight="1">
      <c r="F28539" s="129">
        <f t="shared" si="452"/>
        <v>0</v>
      </c>
    </row>
    <row r="28540" spans="6:6" ht="18" customHeight="1">
      <c r="F28540" s="129">
        <f t="shared" si="452"/>
        <v>0</v>
      </c>
    </row>
    <row r="28541" spans="6:6" ht="18" customHeight="1">
      <c r="F28541" s="129">
        <f t="shared" si="452"/>
        <v>0</v>
      </c>
    </row>
    <row r="28542" spans="6:6" ht="18" customHeight="1">
      <c r="F28542" s="129">
        <f t="shared" si="452"/>
        <v>0</v>
      </c>
    </row>
    <row r="28543" spans="6:6" ht="18" customHeight="1">
      <c r="F28543" s="129">
        <f t="shared" si="452"/>
        <v>0</v>
      </c>
    </row>
    <row r="28544" spans="6:6" ht="18" customHeight="1">
      <c r="F28544" s="129">
        <f t="shared" si="452"/>
        <v>0</v>
      </c>
    </row>
    <row r="28545" spans="6:6" ht="18" customHeight="1">
      <c r="F28545" s="129">
        <f t="shared" si="452"/>
        <v>0</v>
      </c>
    </row>
    <row r="28546" spans="6:6" ht="18" customHeight="1">
      <c r="F28546" s="129">
        <f t="shared" si="452"/>
        <v>0</v>
      </c>
    </row>
    <row r="28547" spans="6:6" ht="18" customHeight="1">
      <c r="F28547" s="129">
        <f t="shared" si="452"/>
        <v>0</v>
      </c>
    </row>
    <row r="28548" spans="6:6" ht="18" customHeight="1">
      <c r="F28548" s="129">
        <f t="shared" si="452"/>
        <v>0</v>
      </c>
    </row>
    <row r="28549" spans="6:6" ht="18" customHeight="1">
      <c r="F28549" s="129">
        <f t="shared" si="452"/>
        <v>0</v>
      </c>
    </row>
    <row r="28550" spans="6:6" ht="18" customHeight="1">
      <c r="F28550" s="129">
        <f t="shared" si="452"/>
        <v>0</v>
      </c>
    </row>
    <row r="28551" spans="6:6" ht="18" customHeight="1">
      <c r="F28551" s="129">
        <f t="shared" si="452"/>
        <v>0</v>
      </c>
    </row>
    <row r="28552" spans="6:6" ht="18" customHeight="1">
      <c r="F28552" s="129">
        <f t="shared" si="452"/>
        <v>0</v>
      </c>
    </row>
    <row r="28553" spans="6:6" ht="18" customHeight="1">
      <c r="F28553" s="129">
        <f t="shared" si="452"/>
        <v>0</v>
      </c>
    </row>
    <row r="28554" spans="6:6" ht="18" customHeight="1">
      <c r="F28554" s="129">
        <f t="shared" si="452"/>
        <v>0</v>
      </c>
    </row>
    <row r="28555" spans="6:6" ht="18" customHeight="1">
      <c r="F28555" s="129">
        <f t="shared" si="452"/>
        <v>0</v>
      </c>
    </row>
    <row r="28556" spans="6:6" ht="18" customHeight="1">
      <c r="F28556" s="129">
        <f t="shared" si="452"/>
        <v>0</v>
      </c>
    </row>
    <row r="28557" spans="6:6" ht="18" customHeight="1">
      <c r="F28557" s="129">
        <f t="shared" si="452"/>
        <v>0</v>
      </c>
    </row>
    <row r="28558" spans="6:6" ht="18" customHeight="1">
      <c r="F28558" s="129">
        <f t="shared" si="452"/>
        <v>0</v>
      </c>
    </row>
    <row r="28559" spans="6:6" ht="18" customHeight="1">
      <c r="F28559" s="129">
        <f t="shared" si="452"/>
        <v>0</v>
      </c>
    </row>
    <row r="28560" spans="6:6" ht="18" customHeight="1">
      <c r="F28560" s="129">
        <f t="shared" si="452"/>
        <v>0</v>
      </c>
    </row>
    <row r="28561" spans="6:6" ht="18" customHeight="1">
      <c r="F28561" s="129">
        <f t="shared" si="452"/>
        <v>0</v>
      </c>
    </row>
    <row r="28562" spans="6:6" ht="18" customHeight="1">
      <c r="F28562" s="129">
        <f t="shared" si="452"/>
        <v>0</v>
      </c>
    </row>
    <row r="28563" spans="6:6" ht="18" customHeight="1">
      <c r="F28563" s="129">
        <f t="shared" si="452"/>
        <v>0</v>
      </c>
    </row>
    <row r="28564" spans="6:6" ht="18" customHeight="1">
      <c r="F28564" s="129">
        <f t="shared" si="452"/>
        <v>0</v>
      </c>
    </row>
    <row r="28565" spans="6:6" ht="18" customHeight="1">
      <c r="F28565" s="129">
        <f t="shared" si="452"/>
        <v>0</v>
      </c>
    </row>
    <row r="28566" spans="6:6" ht="18" customHeight="1">
      <c r="F28566" s="129">
        <f t="shared" si="452"/>
        <v>0</v>
      </c>
    </row>
    <row r="28567" spans="6:6" ht="18" customHeight="1">
      <c r="F28567" s="129">
        <f t="shared" si="452"/>
        <v>0</v>
      </c>
    </row>
    <row r="28568" spans="6:6" ht="18" customHeight="1">
      <c r="F28568" s="129">
        <f t="shared" si="452"/>
        <v>0</v>
      </c>
    </row>
    <row r="28569" spans="6:6" ht="18" customHeight="1">
      <c r="F28569" s="129">
        <f t="shared" si="452"/>
        <v>0</v>
      </c>
    </row>
    <row r="28570" spans="6:6" ht="18" customHeight="1">
      <c r="F28570" s="129">
        <f t="shared" si="452"/>
        <v>0</v>
      </c>
    </row>
    <row r="28571" spans="6:6" ht="18" customHeight="1">
      <c r="F28571" s="129">
        <f t="shared" si="452"/>
        <v>0</v>
      </c>
    </row>
    <row r="28572" spans="6:6" ht="18" customHeight="1">
      <c r="F28572" s="129">
        <f t="shared" si="452"/>
        <v>0</v>
      </c>
    </row>
    <row r="28573" spans="6:6" ht="18" customHeight="1">
      <c r="F28573" s="129">
        <f t="shared" si="452"/>
        <v>0</v>
      </c>
    </row>
    <row r="28574" spans="6:6" ht="18" customHeight="1">
      <c r="F28574" s="129">
        <f t="shared" si="452"/>
        <v>0</v>
      </c>
    </row>
    <row r="28575" spans="6:6" ht="18" customHeight="1">
      <c r="F28575" s="129">
        <f t="shared" si="452"/>
        <v>0</v>
      </c>
    </row>
    <row r="28576" spans="6:6" ht="18" customHeight="1">
      <c r="F28576" s="129">
        <f t="shared" si="452"/>
        <v>0</v>
      </c>
    </row>
    <row r="28577" spans="6:6" ht="18" customHeight="1">
      <c r="F28577" s="129">
        <f t="shared" si="452"/>
        <v>0</v>
      </c>
    </row>
    <row r="28578" spans="6:6" ht="18" customHeight="1">
      <c r="F28578" s="129">
        <f t="shared" si="452"/>
        <v>0</v>
      </c>
    </row>
    <row r="28579" spans="6:6" ht="18" customHeight="1">
      <c r="F28579" s="129">
        <f t="shared" si="452"/>
        <v>0</v>
      </c>
    </row>
    <row r="28580" spans="6:6" ht="18" customHeight="1">
      <c r="F28580" s="129">
        <f t="shared" si="452"/>
        <v>0</v>
      </c>
    </row>
    <row r="28581" spans="6:6" ht="18" customHeight="1">
      <c r="F28581" s="129">
        <f t="shared" si="452"/>
        <v>0</v>
      </c>
    </row>
    <row r="28582" spans="6:6" ht="18" customHeight="1">
      <c r="F28582" s="129">
        <f t="shared" si="452"/>
        <v>0</v>
      </c>
    </row>
    <row r="28583" spans="6:6" ht="18" customHeight="1">
      <c r="F28583" s="129">
        <f t="shared" si="452"/>
        <v>0</v>
      </c>
    </row>
    <row r="28584" spans="6:6" ht="18" customHeight="1">
      <c r="F28584" s="129">
        <f t="shared" si="452"/>
        <v>0</v>
      </c>
    </row>
    <row r="28585" spans="6:6" ht="18" customHeight="1">
      <c r="F28585" s="129">
        <f t="shared" si="452"/>
        <v>0</v>
      </c>
    </row>
    <row r="28586" spans="6:6" ht="18" customHeight="1">
      <c r="F28586" s="129">
        <f t="shared" si="452"/>
        <v>0</v>
      </c>
    </row>
    <row r="28587" spans="6:6" ht="18" customHeight="1">
      <c r="F28587" s="129">
        <f t="shared" si="452"/>
        <v>0</v>
      </c>
    </row>
    <row r="28588" spans="6:6" ht="18" customHeight="1">
      <c r="F28588" s="129">
        <f t="shared" si="452"/>
        <v>0</v>
      </c>
    </row>
    <row r="28589" spans="6:6" ht="18" customHeight="1">
      <c r="F28589" s="129">
        <f t="shared" si="452"/>
        <v>0</v>
      </c>
    </row>
    <row r="28590" spans="6:6" ht="18" customHeight="1">
      <c r="F28590" s="129">
        <f t="shared" si="452"/>
        <v>0</v>
      </c>
    </row>
    <row r="28591" spans="6:6" ht="18" customHeight="1">
      <c r="F28591" s="129">
        <f t="shared" si="452"/>
        <v>0</v>
      </c>
    </row>
    <row r="28592" spans="6:6" ht="18" customHeight="1">
      <c r="F28592" s="129">
        <f t="shared" si="452"/>
        <v>0</v>
      </c>
    </row>
    <row r="28593" spans="6:6" ht="18" customHeight="1">
      <c r="F28593" s="129">
        <f t="shared" si="452"/>
        <v>0</v>
      </c>
    </row>
    <row r="28594" spans="6:6" ht="18" customHeight="1">
      <c r="F28594" s="129">
        <f t="shared" ref="F28594:F28657" si="453">E28594*D28594</f>
        <v>0</v>
      </c>
    </row>
    <row r="28595" spans="6:6" ht="18" customHeight="1">
      <c r="F28595" s="129">
        <f t="shared" si="453"/>
        <v>0</v>
      </c>
    </row>
    <row r="28596" spans="6:6" ht="18" customHeight="1">
      <c r="F28596" s="129">
        <f t="shared" si="453"/>
        <v>0</v>
      </c>
    </row>
    <row r="28597" spans="6:6" ht="18" customHeight="1">
      <c r="F28597" s="129">
        <f t="shared" si="453"/>
        <v>0</v>
      </c>
    </row>
    <row r="28598" spans="6:6" ht="18" customHeight="1">
      <c r="F28598" s="129">
        <f t="shared" si="453"/>
        <v>0</v>
      </c>
    </row>
    <row r="28599" spans="6:6" ht="18" customHeight="1">
      <c r="F28599" s="129">
        <f t="shared" si="453"/>
        <v>0</v>
      </c>
    </row>
    <row r="28600" spans="6:6" ht="18" customHeight="1">
      <c r="F28600" s="129">
        <f t="shared" si="453"/>
        <v>0</v>
      </c>
    </row>
    <row r="28601" spans="6:6" ht="18" customHeight="1">
      <c r="F28601" s="129">
        <f t="shared" si="453"/>
        <v>0</v>
      </c>
    </row>
    <row r="28602" spans="6:6" ht="18" customHeight="1">
      <c r="F28602" s="129">
        <f t="shared" si="453"/>
        <v>0</v>
      </c>
    </row>
    <row r="28603" spans="6:6" ht="18" customHeight="1">
      <c r="F28603" s="129">
        <f t="shared" si="453"/>
        <v>0</v>
      </c>
    </row>
    <row r="28604" spans="6:6" ht="18" customHeight="1">
      <c r="F28604" s="129">
        <f t="shared" si="453"/>
        <v>0</v>
      </c>
    </row>
    <row r="28605" spans="6:6" ht="18" customHeight="1">
      <c r="F28605" s="129">
        <f t="shared" si="453"/>
        <v>0</v>
      </c>
    </row>
    <row r="28606" spans="6:6" ht="18" customHeight="1">
      <c r="F28606" s="129">
        <f t="shared" si="453"/>
        <v>0</v>
      </c>
    </row>
    <row r="28607" spans="6:6" ht="18" customHeight="1">
      <c r="F28607" s="129">
        <f t="shared" si="453"/>
        <v>0</v>
      </c>
    </row>
    <row r="28608" spans="6:6" ht="18" customHeight="1">
      <c r="F28608" s="129">
        <f t="shared" si="453"/>
        <v>0</v>
      </c>
    </row>
    <row r="28609" spans="6:6" ht="18" customHeight="1">
      <c r="F28609" s="129">
        <f t="shared" si="453"/>
        <v>0</v>
      </c>
    </row>
    <row r="28610" spans="6:6" ht="18" customHeight="1">
      <c r="F28610" s="129">
        <f t="shared" si="453"/>
        <v>0</v>
      </c>
    </row>
    <row r="28611" spans="6:6" ht="18" customHeight="1">
      <c r="F28611" s="129">
        <f t="shared" si="453"/>
        <v>0</v>
      </c>
    </row>
    <row r="28612" spans="6:6" ht="18" customHeight="1">
      <c r="F28612" s="129">
        <f t="shared" si="453"/>
        <v>0</v>
      </c>
    </row>
    <row r="28613" spans="6:6" ht="18" customHeight="1">
      <c r="F28613" s="129">
        <f t="shared" si="453"/>
        <v>0</v>
      </c>
    </row>
    <row r="28614" spans="6:6" ht="18" customHeight="1">
      <c r="F28614" s="129">
        <f t="shared" si="453"/>
        <v>0</v>
      </c>
    </row>
    <row r="28615" spans="6:6" ht="18" customHeight="1">
      <c r="F28615" s="129">
        <f t="shared" si="453"/>
        <v>0</v>
      </c>
    </row>
    <row r="28616" spans="6:6" ht="18" customHeight="1">
      <c r="F28616" s="129">
        <f t="shared" si="453"/>
        <v>0</v>
      </c>
    </row>
    <row r="28617" spans="6:6" ht="18" customHeight="1">
      <c r="F28617" s="129">
        <f t="shared" si="453"/>
        <v>0</v>
      </c>
    </row>
    <row r="28618" spans="6:6" ht="18" customHeight="1">
      <c r="F28618" s="129">
        <f t="shared" si="453"/>
        <v>0</v>
      </c>
    </row>
    <row r="28619" spans="6:6" ht="18" customHeight="1">
      <c r="F28619" s="129">
        <f t="shared" si="453"/>
        <v>0</v>
      </c>
    </row>
    <row r="28620" spans="6:6" ht="18" customHeight="1">
      <c r="F28620" s="129">
        <f t="shared" si="453"/>
        <v>0</v>
      </c>
    </row>
    <row r="28621" spans="6:6" ht="18" customHeight="1">
      <c r="F28621" s="129">
        <f t="shared" si="453"/>
        <v>0</v>
      </c>
    </row>
    <row r="28622" spans="6:6" ht="18" customHeight="1">
      <c r="F28622" s="129">
        <f t="shared" si="453"/>
        <v>0</v>
      </c>
    </row>
    <row r="28623" spans="6:6" ht="18" customHeight="1">
      <c r="F28623" s="129">
        <f t="shared" si="453"/>
        <v>0</v>
      </c>
    </row>
    <row r="28624" spans="6:6" ht="18" customHeight="1">
      <c r="F28624" s="129">
        <f t="shared" si="453"/>
        <v>0</v>
      </c>
    </row>
    <row r="28625" spans="6:6" ht="18" customHeight="1">
      <c r="F28625" s="129">
        <f t="shared" si="453"/>
        <v>0</v>
      </c>
    </row>
    <row r="28626" spans="6:6" ht="18" customHeight="1">
      <c r="F28626" s="129">
        <f t="shared" si="453"/>
        <v>0</v>
      </c>
    </row>
    <row r="28627" spans="6:6" ht="18" customHeight="1">
      <c r="F28627" s="129">
        <f t="shared" si="453"/>
        <v>0</v>
      </c>
    </row>
    <row r="28628" spans="6:6" ht="18" customHeight="1">
      <c r="F28628" s="129">
        <f t="shared" si="453"/>
        <v>0</v>
      </c>
    </row>
    <row r="28629" spans="6:6" ht="18" customHeight="1">
      <c r="F28629" s="129">
        <f t="shared" si="453"/>
        <v>0</v>
      </c>
    </row>
    <row r="28630" spans="6:6" ht="18" customHeight="1">
      <c r="F28630" s="129">
        <f t="shared" si="453"/>
        <v>0</v>
      </c>
    </row>
    <row r="28631" spans="6:6" ht="18" customHeight="1">
      <c r="F28631" s="129">
        <f t="shared" si="453"/>
        <v>0</v>
      </c>
    </row>
    <row r="28632" spans="6:6" ht="18" customHeight="1">
      <c r="F28632" s="129">
        <f t="shared" si="453"/>
        <v>0</v>
      </c>
    </row>
    <row r="28633" spans="6:6" ht="18" customHeight="1">
      <c r="F28633" s="129">
        <f t="shared" si="453"/>
        <v>0</v>
      </c>
    </row>
    <row r="28634" spans="6:6" ht="18" customHeight="1">
      <c r="F28634" s="129">
        <f t="shared" si="453"/>
        <v>0</v>
      </c>
    </row>
    <row r="28635" spans="6:6" ht="18" customHeight="1">
      <c r="F28635" s="129">
        <f t="shared" si="453"/>
        <v>0</v>
      </c>
    </row>
    <row r="28636" spans="6:6" ht="18" customHeight="1">
      <c r="F28636" s="129">
        <f t="shared" si="453"/>
        <v>0</v>
      </c>
    </row>
    <row r="28637" spans="6:6" ht="18" customHeight="1">
      <c r="F28637" s="129">
        <f t="shared" si="453"/>
        <v>0</v>
      </c>
    </row>
    <row r="28638" spans="6:6" ht="18" customHeight="1">
      <c r="F28638" s="129">
        <f t="shared" si="453"/>
        <v>0</v>
      </c>
    </row>
    <row r="28639" spans="6:6" ht="18" customHeight="1">
      <c r="F28639" s="129">
        <f t="shared" si="453"/>
        <v>0</v>
      </c>
    </row>
    <row r="28640" spans="6:6" ht="18" customHeight="1">
      <c r="F28640" s="129">
        <f t="shared" si="453"/>
        <v>0</v>
      </c>
    </row>
    <row r="28641" spans="6:6" ht="18" customHeight="1">
      <c r="F28641" s="129">
        <f t="shared" si="453"/>
        <v>0</v>
      </c>
    </row>
    <row r="28642" spans="6:6" ht="18" customHeight="1">
      <c r="F28642" s="129">
        <f t="shared" si="453"/>
        <v>0</v>
      </c>
    </row>
    <row r="28643" spans="6:6" ht="18" customHeight="1">
      <c r="F28643" s="129">
        <f t="shared" si="453"/>
        <v>0</v>
      </c>
    </row>
    <row r="28644" spans="6:6" ht="18" customHeight="1">
      <c r="F28644" s="129">
        <f t="shared" si="453"/>
        <v>0</v>
      </c>
    </row>
    <row r="28645" spans="6:6" ht="18" customHeight="1">
      <c r="F28645" s="129">
        <f t="shared" si="453"/>
        <v>0</v>
      </c>
    </row>
    <row r="28646" spans="6:6" ht="18" customHeight="1">
      <c r="F28646" s="129">
        <f t="shared" si="453"/>
        <v>0</v>
      </c>
    </row>
    <row r="28647" spans="6:6" ht="18" customHeight="1">
      <c r="F28647" s="129">
        <f t="shared" si="453"/>
        <v>0</v>
      </c>
    </row>
    <row r="28648" spans="6:6" ht="18" customHeight="1">
      <c r="F28648" s="129">
        <f t="shared" si="453"/>
        <v>0</v>
      </c>
    </row>
    <row r="28649" spans="6:6" ht="18" customHeight="1">
      <c r="F28649" s="129">
        <f t="shared" si="453"/>
        <v>0</v>
      </c>
    </row>
    <row r="28650" spans="6:6" ht="18" customHeight="1">
      <c r="F28650" s="129">
        <f t="shared" si="453"/>
        <v>0</v>
      </c>
    </row>
    <row r="28651" spans="6:6" ht="18" customHeight="1">
      <c r="F28651" s="129">
        <f t="shared" si="453"/>
        <v>0</v>
      </c>
    </row>
    <row r="28652" spans="6:6" ht="18" customHeight="1">
      <c r="F28652" s="129">
        <f t="shared" si="453"/>
        <v>0</v>
      </c>
    </row>
    <row r="28653" spans="6:6" ht="18" customHeight="1">
      <c r="F28653" s="129">
        <f t="shared" si="453"/>
        <v>0</v>
      </c>
    </row>
    <row r="28654" spans="6:6" ht="18" customHeight="1">
      <c r="F28654" s="129">
        <f t="shared" si="453"/>
        <v>0</v>
      </c>
    </row>
    <row r="28655" spans="6:6" ht="18" customHeight="1">
      <c r="F28655" s="129">
        <f t="shared" si="453"/>
        <v>0</v>
      </c>
    </row>
    <row r="28656" spans="6:6" ht="18" customHeight="1">
      <c r="F28656" s="129">
        <f t="shared" si="453"/>
        <v>0</v>
      </c>
    </row>
    <row r="28657" spans="6:6" ht="18" customHeight="1">
      <c r="F28657" s="129">
        <f t="shared" si="453"/>
        <v>0</v>
      </c>
    </row>
    <row r="28658" spans="6:6" ht="18" customHeight="1">
      <c r="F28658" s="129">
        <f t="shared" ref="F28658:F28721" si="454">E28658*D28658</f>
        <v>0</v>
      </c>
    </row>
    <row r="28659" spans="6:6" ht="18" customHeight="1">
      <c r="F28659" s="129">
        <f t="shared" si="454"/>
        <v>0</v>
      </c>
    </row>
    <row r="28660" spans="6:6" ht="18" customHeight="1">
      <c r="F28660" s="129">
        <f t="shared" si="454"/>
        <v>0</v>
      </c>
    </row>
    <row r="28661" spans="6:6" ht="18" customHeight="1">
      <c r="F28661" s="129">
        <f t="shared" si="454"/>
        <v>0</v>
      </c>
    </row>
    <row r="28662" spans="6:6" ht="18" customHeight="1">
      <c r="F28662" s="129">
        <f t="shared" si="454"/>
        <v>0</v>
      </c>
    </row>
    <row r="28663" spans="6:6" ht="18" customHeight="1">
      <c r="F28663" s="129">
        <f t="shared" si="454"/>
        <v>0</v>
      </c>
    </row>
    <row r="28664" spans="6:6" ht="18" customHeight="1">
      <c r="F28664" s="129">
        <f t="shared" si="454"/>
        <v>0</v>
      </c>
    </row>
    <row r="28665" spans="6:6" ht="18" customHeight="1">
      <c r="F28665" s="129">
        <f t="shared" si="454"/>
        <v>0</v>
      </c>
    </row>
    <row r="28666" spans="6:6" ht="18" customHeight="1">
      <c r="F28666" s="129">
        <f t="shared" si="454"/>
        <v>0</v>
      </c>
    </row>
    <row r="28667" spans="6:6" ht="18" customHeight="1">
      <c r="F28667" s="129">
        <f t="shared" si="454"/>
        <v>0</v>
      </c>
    </row>
    <row r="28668" spans="6:6" ht="18" customHeight="1">
      <c r="F28668" s="129">
        <f t="shared" si="454"/>
        <v>0</v>
      </c>
    </row>
    <row r="28669" spans="6:6" ht="18" customHeight="1">
      <c r="F28669" s="129">
        <f t="shared" si="454"/>
        <v>0</v>
      </c>
    </row>
    <row r="28670" spans="6:6" ht="18" customHeight="1">
      <c r="F28670" s="129">
        <f t="shared" si="454"/>
        <v>0</v>
      </c>
    </row>
    <row r="28671" spans="6:6" ht="18" customHeight="1">
      <c r="F28671" s="129">
        <f t="shared" si="454"/>
        <v>0</v>
      </c>
    </row>
    <row r="28672" spans="6:6" ht="18" customHeight="1">
      <c r="F28672" s="129">
        <f t="shared" si="454"/>
        <v>0</v>
      </c>
    </row>
    <row r="28673" spans="6:6" ht="18" customHeight="1">
      <c r="F28673" s="129">
        <f t="shared" si="454"/>
        <v>0</v>
      </c>
    </row>
    <row r="28674" spans="6:6" ht="18" customHeight="1">
      <c r="F28674" s="129">
        <f t="shared" si="454"/>
        <v>0</v>
      </c>
    </row>
    <row r="28675" spans="6:6" ht="18" customHeight="1">
      <c r="F28675" s="129">
        <f t="shared" si="454"/>
        <v>0</v>
      </c>
    </row>
    <row r="28676" spans="6:6" ht="18" customHeight="1">
      <c r="F28676" s="129">
        <f t="shared" si="454"/>
        <v>0</v>
      </c>
    </row>
    <row r="28677" spans="6:6" ht="18" customHeight="1">
      <c r="F28677" s="129">
        <f t="shared" si="454"/>
        <v>0</v>
      </c>
    </row>
    <row r="28678" spans="6:6" ht="18" customHeight="1">
      <c r="F28678" s="129">
        <f t="shared" si="454"/>
        <v>0</v>
      </c>
    </row>
    <row r="28679" spans="6:6" ht="18" customHeight="1">
      <c r="F28679" s="129">
        <f t="shared" si="454"/>
        <v>0</v>
      </c>
    </row>
    <row r="28680" spans="6:6" ht="18" customHeight="1">
      <c r="F28680" s="129">
        <f t="shared" si="454"/>
        <v>0</v>
      </c>
    </row>
    <row r="28681" spans="6:6" ht="18" customHeight="1">
      <c r="F28681" s="129">
        <f t="shared" si="454"/>
        <v>0</v>
      </c>
    </row>
    <row r="28682" spans="6:6" ht="18" customHeight="1">
      <c r="F28682" s="129">
        <f t="shared" si="454"/>
        <v>0</v>
      </c>
    </row>
    <row r="28683" spans="6:6" ht="18" customHeight="1">
      <c r="F28683" s="129">
        <f t="shared" si="454"/>
        <v>0</v>
      </c>
    </row>
    <row r="28684" spans="6:6" ht="18" customHeight="1">
      <c r="F28684" s="129">
        <f t="shared" si="454"/>
        <v>0</v>
      </c>
    </row>
    <row r="28685" spans="6:6" ht="18" customHeight="1">
      <c r="F28685" s="129">
        <f t="shared" si="454"/>
        <v>0</v>
      </c>
    </row>
    <row r="28686" spans="6:6" ht="18" customHeight="1">
      <c r="F28686" s="129">
        <f t="shared" si="454"/>
        <v>0</v>
      </c>
    </row>
    <row r="28687" spans="6:6" ht="18" customHeight="1">
      <c r="F28687" s="129">
        <f t="shared" si="454"/>
        <v>0</v>
      </c>
    </row>
    <row r="28688" spans="6:6" ht="18" customHeight="1">
      <c r="F28688" s="129">
        <f t="shared" si="454"/>
        <v>0</v>
      </c>
    </row>
    <row r="28689" spans="6:6" ht="18" customHeight="1">
      <c r="F28689" s="129">
        <f t="shared" si="454"/>
        <v>0</v>
      </c>
    </row>
    <row r="28690" spans="6:6" ht="18" customHeight="1">
      <c r="F28690" s="129">
        <f t="shared" si="454"/>
        <v>0</v>
      </c>
    </row>
    <row r="28691" spans="6:6" ht="18" customHeight="1">
      <c r="F28691" s="129">
        <f t="shared" si="454"/>
        <v>0</v>
      </c>
    </row>
    <row r="28692" spans="6:6" ht="18" customHeight="1">
      <c r="F28692" s="129">
        <f t="shared" si="454"/>
        <v>0</v>
      </c>
    </row>
    <row r="28693" spans="6:6" ht="18" customHeight="1">
      <c r="F28693" s="129">
        <f t="shared" si="454"/>
        <v>0</v>
      </c>
    </row>
    <row r="28694" spans="6:6" ht="18" customHeight="1">
      <c r="F28694" s="129">
        <f t="shared" si="454"/>
        <v>0</v>
      </c>
    </row>
    <row r="28695" spans="6:6" ht="18" customHeight="1">
      <c r="F28695" s="129">
        <f t="shared" si="454"/>
        <v>0</v>
      </c>
    </row>
    <row r="28696" spans="6:6" ht="18" customHeight="1">
      <c r="F28696" s="129">
        <f t="shared" si="454"/>
        <v>0</v>
      </c>
    </row>
    <row r="28697" spans="6:6" ht="18" customHeight="1">
      <c r="F28697" s="129">
        <f t="shared" si="454"/>
        <v>0</v>
      </c>
    </row>
    <row r="28698" spans="6:6" ht="18" customHeight="1">
      <c r="F28698" s="129">
        <f t="shared" si="454"/>
        <v>0</v>
      </c>
    </row>
    <row r="28699" spans="6:6" ht="18" customHeight="1">
      <c r="F28699" s="129">
        <f t="shared" si="454"/>
        <v>0</v>
      </c>
    </row>
    <row r="28700" spans="6:6" ht="18" customHeight="1">
      <c r="F28700" s="129">
        <f t="shared" si="454"/>
        <v>0</v>
      </c>
    </row>
    <row r="28701" spans="6:6" ht="18" customHeight="1">
      <c r="F28701" s="129">
        <f t="shared" si="454"/>
        <v>0</v>
      </c>
    </row>
    <row r="28702" spans="6:6" ht="18" customHeight="1">
      <c r="F28702" s="129">
        <f t="shared" si="454"/>
        <v>0</v>
      </c>
    </row>
    <row r="28703" spans="6:6" ht="18" customHeight="1">
      <c r="F28703" s="129">
        <f t="shared" si="454"/>
        <v>0</v>
      </c>
    </row>
    <row r="28704" spans="6:6" ht="18" customHeight="1">
      <c r="F28704" s="129">
        <f t="shared" si="454"/>
        <v>0</v>
      </c>
    </row>
    <row r="28705" spans="6:6" ht="18" customHeight="1">
      <c r="F28705" s="129">
        <f t="shared" si="454"/>
        <v>0</v>
      </c>
    </row>
    <row r="28706" spans="6:6" ht="18" customHeight="1">
      <c r="F28706" s="129">
        <f t="shared" si="454"/>
        <v>0</v>
      </c>
    </row>
    <row r="28707" spans="6:6" ht="18" customHeight="1">
      <c r="F28707" s="129">
        <f t="shared" si="454"/>
        <v>0</v>
      </c>
    </row>
    <row r="28708" spans="6:6" ht="18" customHeight="1">
      <c r="F28708" s="129">
        <f t="shared" si="454"/>
        <v>0</v>
      </c>
    </row>
    <row r="28709" spans="6:6" ht="18" customHeight="1">
      <c r="F28709" s="129">
        <f t="shared" si="454"/>
        <v>0</v>
      </c>
    </row>
    <row r="28710" spans="6:6" ht="18" customHeight="1">
      <c r="F28710" s="129">
        <f t="shared" si="454"/>
        <v>0</v>
      </c>
    </row>
    <row r="28711" spans="6:6" ht="18" customHeight="1">
      <c r="F28711" s="129">
        <f t="shared" si="454"/>
        <v>0</v>
      </c>
    </row>
    <row r="28712" spans="6:6" ht="18" customHeight="1">
      <c r="F28712" s="129">
        <f t="shared" si="454"/>
        <v>0</v>
      </c>
    </row>
    <row r="28713" spans="6:6" ht="18" customHeight="1">
      <c r="F28713" s="129">
        <f t="shared" si="454"/>
        <v>0</v>
      </c>
    </row>
    <row r="28714" spans="6:6" ht="18" customHeight="1">
      <c r="F28714" s="129">
        <f t="shared" si="454"/>
        <v>0</v>
      </c>
    </row>
    <row r="28715" spans="6:6" ht="18" customHeight="1">
      <c r="F28715" s="129">
        <f t="shared" si="454"/>
        <v>0</v>
      </c>
    </row>
    <row r="28716" spans="6:6" ht="18" customHeight="1">
      <c r="F28716" s="129">
        <f t="shared" si="454"/>
        <v>0</v>
      </c>
    </row>
    <row r="28717" spans="6:6" ht="18" customHeight="1">
      <c r="F28717" s="129">
        <f t="shared" si="454"/>
        <v>0</v>
      </c>
    </row>
    <row r="28718" spans="6:6" ht="18" customHeight="1">
      <c r="F28718" s="129">
        <f t="shared" si="454"/>
        <v>0</v>
      </c>
    </row>
    <row r="28719" spans="6:6" ht="18" customHeight="1">
      <c r="F28719" s="129">
        <f t="shared" si="454"/>
        <v>0</v>
      </c>
    </row>
    <row r="28720" spans="6:6" ht="18" customHeight="1">
      <c r="F28720" s="129">
        <f t="shared" si="454"/>
        <v>0</v>
      </c>
    </row>
    <row r="28721" spans="6:6" ht="18" customHeight="1">
      <c r="F28721" s="129">
        <f t="shared" si="454"/>
        <v>0</v>
      </c>
    </row>
    <row r="28722" spans="6:6" ht="18" customHeight="1">
      <c r="F28722" s="129">
        <f t="shared" ref="F28722:F28785" si="455">E28722*D28722</f>
        <v>0</v>
      </c>
    </row>
    <row r="28723" spans="6:6" ht="18" customHeight="1">
      <c r="F28723" s="129">
        <f t="shared" si="455"/>
        <v>0</v>
      </c>
    </row>
    <row r="28724" spans="6:6" ht="18" customHeight="1">
      <c r="F28724" s="129">
        <f t="shared" si="455"/>
        <v>0</v>
      </c>
    </row>
    <row r="28725" spans="6:6" ht="18" customHeight="1">
      <c r="F28725" s="129">
        <f t="shared" si="455"/>
        <v>0</v>
      </c>
    </row>
    <row r="28726" spans="6:6" ht="18" customHeight="1">
      <c r="F28726" s="129">
        <f t="shared" si="455"/>
        <v>0</v>
      </c>
    </row>
    <row r="28727" spans="6:6" ht="18" customHeight="1">
      <c r="F28727" s="129">
        <f t="shared" si="455"/>
        <v>0</v>
      </c>
    </row>
    <row r="28728" spans="6:6" ht="18" customHeight="1">
      <c r="F28728" s="129">
        <f t="shared" si="455"/>
        <v>0</v>
      </c>
    </row>
    <row r="28729" spans="6:6" ht="18" customHeight="1">
      <c r="F28729" s="129">
        <f t="shared" si="455"/>
        <v>0</v>
      </c>
    </row>
    <row r="28730" spans="6:6" ht="18" customHeight="1">
      <c r="F28730" s="129">
        <f t="shared" si="455"/>
        <v>0</v>
      </c>
    </row>
    <row r="28731" spans="6:6" ht="18" customHeight="1">
      <c r="F28731" s="129">
        <f t="shared" si="455"/>
        <v>0</v>
      </c>
    </row>
    <row r="28732" spans="6:6" ht="18" customHeight="1">
      <c r="F28732" s="129">
        <f t="shared" si="455"/>
        <v>0</v>
      </c>
    </row>
    <row r="28733" spans="6:6" ht="18" customHeight="1">
      <c r="F28733" s="129">
        <f t="shared" si="455"/>
        <v>0</v>
      </c>
    </row>
    <row r="28734" spans="6:6" ht="18" customHeight="1">
      <c r="F28734" s="129">
        <f t="shared" si="455"/>
        <v>0</v>
      </c>
    </row>
    <row r="28735" spans="6:6" ht="18" customHeight="1">
      <c r="F28735" s="129">
        <f t="shared" si="455"/>
        <v>0</v>
      </c>
    </row>
    <row r="28736" spans="6:6" ht="18" customHeight="1">
      <c r="F28736" s="129">
        <f t="shared" si="455"/>
        <v>0</v>
      </c>
    </row>
    <row r="28737" spans="6:6" ht="18" customHeight="1">
      <c r="F28737" s="129">
        <f t="shared" si="455"/>
        <v>0</v>
      </c>
    </row>
    <row r="28738" spans="6:6" ht="18" customHeight="1">
      <c r="F28738" s="129">
        <f t="shared" si="455"/>
        <v>0</v>
      </c>
    </row>
    <row r="28739" spans="6:6" ht="18" customHeight="1">
      <c r="F28739" s="129">
        <f t="shared" si="455"/>
        <v>0</v>
      </c>
    </row>
    <row r="28740" spans="6:6" ht="18" customHeight="1">
      <c r="F28740" s="129">
        <f t="shared" si="455"/>
        <v>0</v>
      </c>
    </row>
    <row r="28741" spans="6:6" ht="18" customHeight="1">
      <c r="F28741" s="129">
        <f t="shared" si="455"/>
        <v>0</v>
      </c>
    </row>
    <row r="28742" spans="6:6" ht="18" customHeight="1">
      <c r="F28742" s="129">
        <f t="shared" si="455"/>
        <v>0</v>
      </c>
    </row>
    <row r="28743" spans="6:6" ht="18" customHeight="1">
      <c r="F28743" s="129">
        <f t="shared" si="455"/>
        <v>0</v>
      </c>
    </row>
    <row r="28744" spans="6:6" ht="18" customHeight="1">
      <c r="F28744" s="129">
        <f t="shared" si="455"/>
        <v>0</v>
      </c>
    </row>
    <row r="28745" spans="6:6" ht="18" customHeight="1">
      <c r="F28745" s="129">
        <f t="shared" si="455"/>
        <v>0</v>
      </c>
    </row>
    <row r="28746" spans="6:6" ht="18" customHeight="1">
      <c r="F28746" s="129">
        <f t="shared" si="455"/>
        <v>0</v>
      </c>
    </row>
    <row r="28747" spans="6:6" ht="18" customHeight="1">
      <c r="F28747" s="129">
        <f t="shared" si="455"/>
        <v>0</v>
      </c>
    </row>
    <row r="28748" spans="6:6" ht="18" customHeight="1">
      <c r="F28748" s="129">
        <f t="shared" si="455"/>
        <v>0</v>
      </c>
    </row>
    <row r="28749" spans="6:6" ht="18" customHeight="1">
      <c r="F28749" s="129">
        <f t="shared" si="455"/>
        <v>0</v>
      </c>
    </row>
    <row r="28750" spans="6:6" ht="18" customHeight="1">
      <c r="F28750" s="129">
        <f t="shared" si="455"/>
        <v>0</v>
      </c>
    </row>
    <row r="28751" spans="6:6" ht="18" customHeight="1">
      <c r="F28751" s="129">
        <f t="shared" si="455"/>
        <v>0</v>
      </c>
    </row>
    <row r="28752" spans="6:6" ht="18" customHeight="1">
      <c r="F28752" s="129">
        <f t="shared" si="455"/>
        <v>0</v>
      </c>
    </row>
    <row r="28753" spans="6:6" ht="18" customHeight="1">
      <c r="F28753" s="129">
        <f t="shared" si="455"/>
        <v>0</v>
      </c>
    </row>
    <row r="28754" spans="6:6" ht="18" customHeight="1">
      <c r="F28754" s="129">
        <f t="shared" si="455"/>
        <v>0</v>
      </c>
    </row>
    <row r="28755" spans="6:6" ht="18" customHeight="1">
      <c r="F28755" s="129">
        <f t="shared" si="455"/>
        <v>0</v>
      </c>
    </row>
    <row r="28756" spans="6:6" ht="18" customHeight="1">
      <c r="F28756" s="129">
        <f t="shared" si="455"/>
        <v>0</v>
      </c>
    </row>
    <row r="28757" spans="6:6" ht="18" customHeight="1">
      <c r="F28757" s="129">
        <f t="shared" si="455"/>
        <v>0</v>
      </c>
    </row>
    <row r="28758" spans="6:6" ht="18" customHeight="1">
      <c r="F28758" s="129">
        <f t="shared" si="455"/>
        <v>0</v>
      </c>
    </row>
    <row r="28759" spans="6:6" ht="18" customHeight="1">
      <c r="F28759" s="129">
        <f t="shared" si="455"/>
        <v>0</v>
      </c>
    </row>
    <row r="28760" spans="6:6" ht="18" customHeight="1">
      <c r="F28760" s="129">
        <f t="shared" si="455"/>
        <v>0</v>
      </c>
    </row>
    <row r="28761" spans="6:6" ht="18" customHeight="1">
      <c r="F28761" s="129">
        <f t="shared" si="455"/>
        <v>0</v>
      </c>
    </row>
    <row r="28762" spans="6:6" ht="18" customHeight="1">
      <c r="F28762" s="129">
        <f t="shared" si="455"/>
        <v>0</v>
      </c>
    </row>
    <row r="28763" spans="6:6" ht="18" customHeight="1">
      <c r="F28763" s="129">
        <f t="shared" si="455"/>
        <v>0</v>
      </c>
    </row>
    <row r="28764" spans="6:6" ht="18" customHeight="1">
      <c r="F28764" s="129">
        <f t="shared" si="455"/>
        <v>0</v>
      </c>
    </row>
    <row r="28765" spans="6:6" ht="18" customHeight="1">
      <c r="F28765" s="129">
        <f t="shared" si="455"/>
        <v>0</v>
      </c>
    </row>
    <row r="28766" spans="6:6" ht="18" customHeight="1">
      <c r="F28766" s="129">
        <f t="shared" si="455"/>
        <v>0</v>
      </c>
    </row>
    <row r="28767" spans="6:6" ht="18" customHeight="1">
      <c r="F28767" s="129">
        <f t="shared" si="455"/>
        <v>0</v>
      </c>
    </row>
    <row r="28768" spans="6:6" ht="18" customHeight="1">
      <c r="F28768" s="129">
        <f t="shared" si="455"/>
        <v>0</v>
      </c>
    </row>
    <row r="28769" spans="6:6" ht="18" customHeight="1">
      <c r="F28769" s="129">
        <f t="shared" si="455"/>
        <v>0</v>
      </c>
    </row>
    <row r="28770" spans="6:6" ht="18" customHeight="1">
      <c r="F28770" s="129">
        <f t="shared" si="455"/>
        <v>0</v>
      </c>
    </row>
    <row r="28771" spans="6:6" ht="18" customHeight="1">
      <c r="F28771" s="129">
        <f t="shared" si="455"/>
        <v>0</v>
      </c>
    </row>
    <row r="28772" spans="6:6" ht="18" customHeight="1">
      <c r="F28772" s="129">
        <f t="shared" si="455"/>
        <v>0</v>
      </c>
    </row>
    <row r="28773" spans="6:6" ht="18" customHeight="1">
      <c r="F28773" s="129">
        <f t="shared" si="455"/>
        <v>0</v>
      </c>
    </row>
    <row r="28774" spans="6:6" ht="18" customHeight="1">
      <c r="F28774" s="129">
        <f t="shared" si="455"/>
        <v>0</v>
      </c>
    </row>
    <row r="28775" spans="6:6" ht="18" customHeight="1">
      <c r="F28775" s="129">
        <f t="shared" si="455"/>
        <v>0</v>
      </c>
    </row>
    <row r="28776" spans="6:6" ht="18" customHeight="1">
      <c r="F28776" s="129">
        <f t="shared" si="455"/>
        <v>0</v>
      </c>
    </row>
    <row r="28777" spans="6:6" ht="18" customHeight="1">
      <c r="F28777" s="129">
        <f t="shared" si="455"/>
        <v>0</v>
      </c>
    </row>
    <row r="28778" spans="6:6" ht="18" customHeight="1">
      <c r="F28778" s="129">
        <f t="shared" si="455"/>
        <v>0</v>
      </c>
    </row>
    <row r="28779" spans="6:6" ht="18" customHeight="1">
      <c r="F28779" s="129">
        <f t="shared" si="455"/>
        <v>0</v>
      </c>
    </row>
    <row r="28780" spans="6:6" ht="18" customHeight="1">
      <c r="F28780" s="129">
        <f t="shared" si="455"/>
        <v>0</v>
      </c>
    </row>
    <row r="28781" spans="6:6" ht="18" customHeight="1">
      <c r="F28781" s="129">
        <f t="shared" si="455"/>
        <v>0</v>
      </c>
    </row>
    <row r="28782" spans="6:6" ht="18" customHeight="1">
      <c r="F28782" s="129">
        <f t="shared" si="455"/>
        <v>0</v>
      </c>
    </row>
    <row r="28783" spans="6:6" ht="18" customHeight="1">
      <c r="F28783" s="129">
        <f t="shared" si="455"/>
        <v>0</v>
      </c>
    </row>
    <row r="28784" spans="6:6" ht="18" customHeight="1">
      <c r="F28784" s="129">
        <f t="shared" si="455"/>
        <v>0</v>
      </c>
    </row>
    <row r="28785" spans="6:6" ht="18" customHeight="1">
      <c r="F28785" s="129">
        <f t="shared" si="455"/>
        <v>0</v>
      </c>
    </row>
    <row r="28786" spans="6:6" ht="18" customHeight="1">
      <c r="F28786" s="129">
        <f t="shared" ref="F28786:F28849" si="456">E28786*D28786</f>
        <v>0</v>
      </c>
    </row>
    <row r="28787" spans="6:6" ht="18" customHeight="1">
      <c r="F28787" s="129">
        <f t="shared" si="456"/>
        <v>0</v>
      </c>
    </row>
    <row r="28788" spans="6:6" ht="18" customHeight="1">
      <c r="F28788" s="129">
        <f t="shared" si="456"/>
        <v>0</v>
      </c>
    </row>
    <row r="28789" spans="6:6" ht="18" customHeight="1">
      <c r="F28789" s="129">
        <f t="shared" si="456"/>
        <v>0</v>
      </c>
    </row>
    <row r="28790" spans="6:6" ht="18" customHeight="1">
      <c r="F28790" s="129">
        <f t="shared" si="456"/>
        <v>0</v>
      </c>
    </row>
    <row r="28791" spans="6:6" ht="18" customHeight="1">
      <c r="F28791" s="129">
        <f t="shared" si="456"/>
        <v>0</v>
      </c>
    </row>
    <row r="28792" spans="6:6" ht="18" customHeight="1">
      <c r="F28792" s="129">
        <f t="shared" si="456"/>
        <v>0</v>
      </c>
    </row>
    <row r="28793" spans="6:6" ht="18" customHeight="1">
      <c r="F28793" s="129">
        <f t="shared" si="456"/>
        <v>0</v>
      </c>
    </row>
    <row r="28794" spans="6:6" ht="18" customHeight="1">
      <c r="F28794" s="129">
        <f t="shared" si="456"/>
        <v>0</v>
      </c>
    </row>
    <row r="28795" spans="6:6" ht="18" customHeight="1">
      <c r="F28795" s="129">
        <f t="shared" si="456"/>
        <v>0</v>
      </c>
    </row>
    <row r="28796" spans="6:6" ht="18" customHeight="1">
      <c r="F28796" s="129">
        <f t="shared" si="456"/>
        <v>0</v>
      </c>
    </row>
    <row r="28797" spans="6:6" ht="18" customHeight="1">
      <c r="F28797" s="129">
        <f t="shared" si="456"/>
        <v>0</v>
      </c>
    </row>
    <row r="28798" spans="6:6" ht="18" customHeight="1">
      <c r="F28798" s="129">
        <f t="shared" si="456"/>
        <v>0</v>
      </c>
    </row>
    <row r="28799" spans="6:6" ht="18" customHeight="1">
      <c r="F28799" s="129">
        <f t="shared" si="456"/>
        <v>0</v>
      </c>
    </row>
    <row r="28800" spans="6:6" ht="18" customHeight="1">
      <c r="F28800" s="129">
        <f t="shared" si="456"/>
        <v>0</v>
      </c>
    </row>
    <row r="28801" spans="6:6" ht="18" customHeight="1">
      <c r="F28801" s="129">
        <f t="shared" si="456"/>
        <v>0</v>
      </c>
    </row>
    <row r="28802" spans="6:6" ht="18" customHeight="1">
      <c r="F28802" s="129">
        <f t="shared" si="456"/>
        <v>0</v>
      </c>
    </row>
    <row r="28803" spans="6:6" ht="18" customHeight="1">
      <c r="F28803" s="129">
        <f t="shared" si="456"/>
        <v>0</v>
      </c>
    </row>
    <row r="28804" spans="6:6" ht="18" customHeight="1">
      <c r="F28804" s="129">
        <f t="shared" si="456"/>
        <v>0</v>
      </c>
    </row>
    <row r="28805" spans="6:6" ht="18" customHeight="1">
      <c r="F28805" s="129">
        <f t="shared" si="456"/>
        <v>0</v>
      </c>
    </row>
    <row r="28806" spans="6:6" ht="18" customHeight="1">
      <c r="F28806" s="129">
        <f t="shared" si="456"/>
        <v>0</v>
      </c>
    </row>
    <row r="28807" spans="6:6" ht="18" customHeight="1">
      <c r="F28807" s="129">
        <f t="shared" si="456"/>
        <v>0</v>
      </c>
    </row>
    <row r="28808" spans="6:6" ht="18" customHeight="1">
      <c r="F28808" s="129">
        <f t="shared" si="456"/>
        <v>0</v>
      </c>
    </row>
    <row r="28809" spans="6:6" ht="18" customHeight="1">
      <c r="F28809" s="129">
        <f t="shared" si="456"/>
        <v>0</v>
      </c>
    </row>
    <row r="28810" spans="6:6" ht="18" customHeight="1">
      <c r="F28810" s="129">
        <f t="shared" si="456"/>
        <v>0</v>
      </c>
    </row>
    <row r="28811" spans="6:6" ht="18" customHeight="1">
      <c r="F28811" s="129">
        <f t="shared" si="456"/>
        <v>0</v>
      </c>
    </row>
    <row r="28812" spans="6:6" ht="18" customHeight="1">
      <c r="F28812" s="129">
        <f t="shared" si="456"/>
        <v>0</v>
      </c>
    </row>
    <row r="28813" spans="6:6" ht="18" customHeight="1">
      <c r="F28813" s="129">
        <f t="shared" si="456"/>
        <v>0</v>
      </c>
    </row>
    <row r="28814" spans="6:6" ht="18" customHeight="1">
      <c r="F28814" s="129">
        <f t="shared" si="456"/>
        <v>0</v>
      </c>
    </row>
    <row r="28815" spans="6:6" ht="18" customHeight="1">
      <c r="F28815" s="129">
        <f t="shared" si="456"/>
        <v>0</v>
      </c>
    </row>
    <row r="28816" spans="6:6" ht="18" customHeight="1">
      <c r="F28816" s="129">
        <f t="shared" si="456"/>
        <v>0</v>
      </c>
    </row>
    <row r="28817" spans="6:6" ht="18" customHeight="1">
      <c r="F28817" s="129">
        <f t="shared" si="456"/>
        <v>0</v>
      </c>
    </row>
    <row r="28818" spans="6:6" ht="18" customHeight="1">
      <c r="F28818" s="129">
        <f t="shared" si="456"/>
        <v>0</v>
      </c>
    </row>
    <row r="28819" spans="6:6" ht="18" customHeight="1">
      <c r="F28819" s="129">
        <f t="shared" si="456"/>
        <v>0</v>
      </c>
    </row>
    <row r="28820" spans="6:6" ht="18" customHeight="1">
      <c r="F28820" s="129">
        <f t="shared" si="456"/>
        <v>0</v>
      </c>
    </row>
    <row r="28821" spans="6:6" ht="18" customHeight="1">
      <c r="F28821" s="129">
        <f t="shared" si="456"/>
        <v>0</v>
      </c>
    </row>
    <row r="28822" spans="6:6" ht="18" customHeight="1">
      <c r="F28822" s="129">
        <f t="shared" si="456"/>
        <v>0</v>
      </c>
    </row>
    <row r="28823" spans="6:6" ht="18" customHeight="1">
      <c r="F28823" s="129">
        <f t="shared" si="456"/>
        <v>0</v>
      </c>
    </row>
    <row r="28824" spans="6:6" ht="18" customHeight="1">
      <c r="F28824" s="129">
        <f t="shared" si="456"/>
        <v>0</v>
      </c>
    </row>
    <row r="28825" spans="6:6" ht="18" customHeight="1">
      <c r="F28825" s="129">
        <f t="shared" si="456"/>
        <v>0</v>
      </c>
    </row>
    <row r="28826" spans="6:6" ht="18" customHeight="1">
      <c r="F28826" s="129">
        <f t="shared" si="456"/>
        <v>0</v>
      </c>
    </row>
    <row r="28827" spans="6:6" ht="18" customHeight="1">
      <c r="F28827" s="129">
        <f t="shared" si="456"/>
        <v>0</v>
      </c>
    </row>
    <row r="28828" spans="6:6" ht="18" customHeight="1">
      <c r="F28828" s="129">
        <f t="shared" si="456"/>
        <v>0</v>
      </c>
    </row>
    <row r="28829" spans="6:6" ht="18" customHeight="1">
      <c r="F28829" s="129">
        <f t="shared" si="456"/>
        <v>0</v>
      </c>
    </row>
    <row r="28830" spans="6:6" ht="18" customHeight="1">
      <c r="F28830" s="129">
        <f t="shared" si="456"/>
        <v>0</v>
      </c>
    </row>
    <row r="28831" spans="6:6" ht="18" customHeight="1">
      <c r="F28831" s="129">
        <f t="shared" si="456"/>
        <v>0</v>
      </c>
    </row>
    <row r="28832" spans="6:6" ht="18" customHeight="1">
      <c r="F28832" s="129">
        <f t="shared" si="456"/>
        <v>0</v>
      </c>
    </row>
    <row r="28833" spans="6:6" ht="18" customHeight="1">
      <c r="F28833" s="129">
        <f t="shared" si="456"/>
        <v>0</v>
      </c>
    </row>
    <row r="28834" spans="6:6" ht="18" customHeight="1">
      <c r="F28834" s="129">
        <f t="shared" si="456"/>
        <v>0</v>
      </c>
    </row>
    <row r="28835" spans="6:6" ht="18" customHeight="1">
      <c r="F28835" s="129">
        <f t="shared" si="456"/>
        <v>0</v>
      </c>
    </row>
    <row r="28836" spans="6:6" ht="18" customHeight="1">
      <c r="F28836" s="129">
        <f t="shared" si="456"/>
        <v>0</v>
      </c>
    </row>
    <row r="28837" spans="6:6" ht="18" customHeight="1">
      <c r="F28837" s="129">
        <f t="shared" si="456"/>
        <v>0</v>
      </c>
    </row>
    <row r="28838" spans="6:6" ht="18" customHeight="1">
      <c r="F28838" s="129">
        <f t="shared" si="456"/>
        <v>0</v>
      </c>
    </row>
    <row r="28839" spans="6:6" ht="18" customHeight="1">
      <c r="F28839" s="129">
        <f t="shared" si="456"/>
        <v>0</v>
      </c>
    </row>
    <row r="28840" spans="6:6" ht="18" customHeight="1">
      <c r="F28840" s="129">
        <f t="shared" si="456"/>
        <v>0</v>
      </c>
    </row>
    <row r="28841" spans="6:6" ht="18" customHeight="1">
      <c r="F28841" s="129">
        <f t="shared" si="456"/>
        <v>0</v>
      </c>
    </row>
    <row r="28842" spans="6:6" ht="18" customHeight="1">
      <c r="F28842" s="129">
        <f t="shared" si="456"/>
        <v>0</v>
      </c>
    </row>
    <row r="28843" spans="6:6" ht="18" customHeight="1">
      <c r="F28843" s="129">
        <f t="shared" si="456"/>
        <v>0</v>
      </c>
    </row>
    <row r="28844" spans="6:6" ht="18" customHeight="1">
      <c r="F28844" s="129">
        <f t="shared" si="456"/>
        <v>0</v>
      </c>
    </row>
    <row r="28845" spans="6:6" ht="18" customHeight="1">
      <c r="F28845" s="129">
        <f t="shared" si="456"/>
        <v>0</v>
      </c>
    </row>
    <row r="28846" spans="6:6" ht="18" customHeight="1">
      <c r="F28846" s="129">
        <f t="shared" si="456"/>
        <v>0</v>
      </c>
    </row>
    <row r="28847" spans="6:6" ht="18" customHeight="1">
      <c r="F28847" s="129">
        <f t="shared" si="456"/>
        <v>0</v>
      </c>
    </row>
    <row r="28848" spans="6:6" ht="18" customHeight="1">
      <c r="F28848" s="129">
        <f t="shared" si="456"/>
        <v>0</v>
      </c>
    </row>
    <row r="28849" spans="6:6" ht="18" customHeight="1">
      <c r="F28849" s="129">
        <f t="shared" si="456"/>
        <v>0</v>
      </c>
    </row>
    <row r="28850" spans="6:6" ht="18" customHeight="1">
      <c r="F28850" s="129">
        <f t="shared" ref="F28850:F28913" si="457">E28850*D28850</f>
        <v>0</v>
      </c>
    </row>
    <row r="28851" spans="6:6" ht="18" customHeight="1">
      <c r="F28851" s="129">
        <f t="shared" si="457"/>
        <v>0</v>
      </c>
    </row>
    <row r="28852" spans="6:6" ht="18" customHeight="1">
      <c r="F28852" s="129">
        <f t="shared" si="457"/>
        <v>0</v>
      </c>
    </row>
    <row r="28853" spans="6:6" ht="18" customHeight="1">
      <c r="F28853" s="129">
        <f t="shared" si="457"/>
        <v>0</v>
      </c>
    </row>
    <row r="28854" spans="6:6" ht="18" customHeight="1">
      <c r="F28854" s="129">
        <f t="shared" si="457"/>
        <v>0</v>
      </c>
    </row>
    <row r="28855" spans="6:6" ht="18" customHeight="1">
      <c r="F28855" s="129">
        <f t="shared" si="457"/>
        <v>0</v>
      </c>
    </row>
    <row r="28856" spans="6:6" ht="18" customHeight="1">
      <c r="F28856" s="129">
        <f t="shared" si="457"/>
        <v>0</v>
      </c>
    </row>
    <row r="28857" spans="6:6" ht="18" customHeight="1">
      <c r="F28857" s="129">
        <f t="shared" si="457"/>
        <v>0</v>
      </c>
    </row>
    <row r="28858" spans="6:6" ht="18" customHeight="1">
      <c r="F28858" s="129">
        <f t="shared" si="457"/>
        <v>0</v>
      </c>
    </row>
    <row r="28859" spans="6:6" ht="18" customHeight="1">
      <c r="F28859" s="129">
        <f t="shared" si="457"/>
        <v>0</v>
      </c>
    </row>
    <row r="28860" spans="6:6" ht="18" customHeight="1">
      <c r="F28860" s="129">
        <f t="shared" si="457"/>
        <v>0</v>
      </c>
    </row>
    <row r="28861" spans="6:6" ht="18" customHeight="1">
      <c r="F28861" s="129">
        <f t="shared" si="457"/>
        <v>0</v>
      </c>
    </row>
    <row r="28862" spans="6:6" ht="18" customHeight="1">
      <c r="F28862" s="129">
        <f t="shared" si="457"/>
        <v>0</v>
      </c>
    </row>
    <row r="28863" spans="6:6" ht="18" customHeight="1">
      <c r="F28863" s="129">
        <f t="shared" si="457"/>
        <v>0</v>
      </c>
    </row>
    <row r="28864" spans="6:6" ht="18" customHeight="1">
      <c r="F28864" s="129">
        <f t="shared" si="457"/>
        <v>0</v>
      </c>
    </row>
    <row r="28865" spans="6:6" ht="18" customHeight="1">
      <c r="F28865" s="129">
        <f t="shared" si="457"/>
        <v>0</v>
      </c>
    </row>
    <row r="28866" spans="6:6" ht="18" customHeight="1">
      <c r="F28866" s="129">
        <f t="shared" si="457"/>
        <v>0</v>
      </c>
    </row>
    <row r="28867" spans="6:6" ht="18" customHeight="1">
      <c r="F28867" s="129">
        <f t="shared" si="457"/>
        <v>0</v>
      </c>
    </row>
    <row r="28868" spans="6:6" ht="18" customHeight="1">
      <c r="F28868" s="129">
        <f t="shared" si="457"/>
        <v>0</v>
      </c>
    </row>
    <row r="28869" spans="6:6" ht="18" customHeight="1">
      <c r="F28869" s="129">
        <f t="shared" si="457"/>
        <v>0</v>
      </c>
    </row>
    <row r="28870" spans="6:6" ht="18" customHeight="1">
      <c r="F28870" s="129">
        <f t="shared" si="457"/>
        <v>0</v>
      </c>
    </row>
    <row r="28871" spans="6:6" ht="18" customHeight="1">
      <c r="F28871" s="129">
        <f t="shared" si="457"/>
        <v>0</v>
      </c>
    </row>
    <row r="28872" spans="6:6" ht="18" customHeight="1">
      <c r="F28872" s="129">
        <f t="shared" si="457"/>
        <v>0</v>
      </c>
    </row>
    <row r="28873" spans="6:6" ht="18" customHeight="1">
      <c r="F28873" s="129">
        <f t="shared" si="457"/>
        <v>0</v>
      </c>
    </row>
    <row r="28874" spans="6:6" ht="18" customHeight="1">
      <c r="F28874" s="129">
        <f t="shared" si="457"/>
        <v>0</v>
      </c>
    </row>
    <row r="28875" spans="6:6" ht="18" customHeight="1">
      <c r="F28875" s="129">
        <f t="shared" si="457"/>
        <v>0</v>
      </c>
    </row>
    <row r="28876" spans="6:6" ht="18" customHeight="1">
      <c r="F28876" s="129">
        <f t="shared" si="457"/>
        <v>0</v>
      </c>
    </row>
    <row r="28877" spans="6:6" ht="18" customHeight="1">
      <c r="F28877" s="129">
        <f t="shared" si="457"/>
        <v>0</v>
      </c>
    </row>
    <row r="28878" spans="6:6" ht="18" customHeight="1">
      <c r="F28878" s="129">
        <f t="shared" si="457"/>
        <v>0</v>
      </c>
    </row>
    <row r="28879" spans="6:6" ht="18" customHeight="1">
      <c r="F28879" s="129">
        <f t="shared" si="457"/>
        <v>0</v>
      </c>
    </row>
    <row r="28880" spans="6:6" ht="18" customHeight="1">
      <c r="F28880" s="129">
        <f t="shared" si="457"/>
        <v>0</v>
      </c>
    </row>
    <row r="28881" spans="6:6" ht="18" customHeight="1">
      <c r="F28881" s="129">
        <f t="shared" si="457"/>
        <v>0</v>
      </c>
    </row>
    <row r="28882" spans="6:6" ht="18" customHeight="1">
      <c r="F28882" s="129">
        <f t="shared" si="457"/>
        <v>0</v>
      </c>
    </row>
    <row r="28883" spans="6:6" ht="18" customHeight="1">
      <c r="F28883" s="129">
        <f t="shared" si="457"/>
        <v>0</v>
      </c>
    </row>
    <row r="28884" spans="6:6" ht="18" customHeight="1">
      <c r="F28884" s="129">
        <f t="shared" si="457"/>
        <v>0</v>
      </c>
    </row>
    <row r="28885" spans="6:6" ht="18" customHeight="1">
      <c r="F28885" s="129">
        <f t="shared" si="457"/>
        <v>0</v>
      </c>
    </row>
    <row r="28886" spans="6:6" ht="18" customHeight="1">
      <c r="F28886" s="129">
        <f t="shared" si="457"/>
        <v>0</v>
      </c>
    </row>
    <row r="28887" spans="6:6" ht="18" customHeight="1">
      <c r="F28887" s="129">
        <f t="shared" si="457"/>
        <v>0</v>
      </c>
    </row>
    <row r="28888" spans="6:6" ht="18" customHeight="1">
      <c r="F28888" s="129">
        <f t="shared" si="457"/>
        <v>0</v>
      </c>
    </row>
    <row r="28889" spans="6:6" ht="18" customHeight="1">
      <c r="F28889" s="129">
        <f t="shared" si="457"/>
        <v>0</v>
      </c>
    </row>
    <row r="28890" spans="6:6" ht="18" customHeight="1">
      <c r="F28890" s="129">
        <f t="shared" si="457"/>
        <v>0</v>
      </c>
    </row>
    <row r="28891" spans="6:6" ht="18" customHeight="1">
      <c r="F28891" s="129">
        <f t="shared" si="457"/>
        <v>0</v>
      </c>
    </row>
    <row r="28892" spans="6:6" ht="18" customHeight="1">
      <c r="F28892" s="129">
        <f t="shared" si="457"/>
        <v>0</v>
      </c>
    </row>
    <row r="28893" spans="6:6" ht="18" customHeight="1">
      <c r="F28893" s="129">
        <f t="shared" si="457"/>
        <v>0</v>
      </c>
    </row>
    <row r="28894" spans="6:6" ht="18" customHeight="1">
      <c r="F28894" s="129">
        <f t="shared" si="457"/>
        <v>0</v>
      </c>
    </row>
    <row r="28895" spans="6:6" ht="18" customHeight="1">
      <c r="F28895" s="129">
        <f t="shared" si="457"/>
        <v>0</v>
      </c>
    </row>
    <row r="28896" spans="6:6" ht="18" customHeight="1">
      <c r="F28896" s="129">
        <f t="shared" si="457"/>
        <v>0</v>
      </c>
    </row>
    <row r="28897" spans="6:6" ht="18" customHeight="1">
      <c r="F28897" s="129">
        <f t="shared" si="457"/>
        <v>0</v>
      </c>
    </row>
    <row r="28898" spans="6:6" ht="18" customHeight="1">
      <c r="F28898" s="129">
        <f t="shared" si="457"/>
        <v>0</v>
      </c>
    </row>
    <row r="28899" spans="6:6" ht="18" customHeight="1">
      <c r="F28899" s="129">
        <f t="shared" si="457"/>
        <v>0</v>
      </c>
    </row>
    <row r="28900" spans="6:6" ht="18" customHeight="1">
      <c r="F28900" s="129">
        <f t="shared" si="457"/>
        <v>0</v>
      </c>
    </row>
    <row r="28901" spans="6:6" ht="18" customHeight="1">
      <c r="F28901" s="129">
        <f t="shared" si="457"/>
        <v>0</v>
      </c>
    </row>
    <row r="28902" spans="6:6" ht="18" customHeight="1">
      <c r="F28902" s="129">
        <f t="shared" si="457"/>
        <v>0</v>
      </c>
    </row>
    <row r="28903" spans="6:6" ht="18" customHeight="1">
      <c r="F28903" s="129">
        <f t="shared" si="457"/>
        <v>0</v>
      </c>
    </row>
    <row r="28904" spans="6:6" ht="18" customHeight="1">
      <c r="F28904" s="129">
        <f t="shared" si="457"/>
        <v>0</v>
      </c>
    </row>
    <row r="28905" spans="6:6" ht="18" customHeight="1">
      <c r="F28905" s="129">
        <f t="shared" si="457"/>
        <v>0</v>
      </c>
    </row>
    <row r="28906" spans="6:6" ht="18" customHeight="1">
      <c r="F28906" s="129">
        <f t="shared" si="457"/>
        <v>0</v>
      </c>
    </row>
    <row r="28907" spans="6:6" ht="18" customHeight="1">
      <c r="F28907" s="129">
        <f t="shared" si="457"/>
        <v>0</v>
      </c>
    </row>
    <row r="28908" spans="6:6" ht="18" customHeight="1">
      <c r="F28908" s="129">
        <f t="shared" si="457"/>
        <v>0</v>
      </c>
    </row>
    <row r="28909" spans="6:6" ht="18" customHeight="1">
      <c r="F28909" s="129">
        <f t="shared" si="457"/>
        <v>0</v>
      </c>
    </row>
    <row r="28910" spans="6:6" ht="18" customHeight="1">
      <c r="F28910" s="129">
        <f t="shared" si="457"/>
        <v>0</v>
      </c>
    </row>
    <row r="28911" spans="6:6" ht="18" customHeight="1">
      <c r="F28911" s="129">
        <f t="shared" si="457"/>
        <v>0</v>
      </c>
    </row>
    <row r="28912" spans="6:6" ht="18" customHeight="1">
      <c r="F28912" s="129">
        <f t="shared" si="457"/>
        <v>0</v>
      </c>
    </row>
    <row r="28913" spans="6:6" ht="18" customHeight="1">
      <c r="F28913" s="129">
        <f t="shared" si="457"/>
        <v>0</v>
      </c>
    </row>
    <row r="28914" spans="6:6" ht="18" customHeight="1">
      <c r="F28914" s="129">
        <f t="shared" ref="F28914:F28977" si="458">E28914*D28914</f>
        <v>0</v>
      </c>
    </row>
    <row r="28915" spans="6:6" ht="18" customHeight="1">
      <c r="F28915" s="129">
        <f t="shared" si="458"/>
        <v>0</v>
      </c>
    </row>
    <row r="28916" spans="6:6" ht="18" customHeight="1">
      <c r="F28916" s="129">
        <f t="shared" si="458"/>
        <v>0</v>
      </c>
    </row>
    <row r="28917" spans="6:6" ht="18" customHeight="1">
      <c r="F28917" s="129">
        <f t="shared" si="458"/>
        <v>0</v>
      </c>
    </row>
    <row r="28918" spans="6:6" ht="18" customHeight="1">
      <c r="F28918" s="129">
        <f t="shared" si="458"/>
        <v>0</v>
      </c>
    </row>
    <row r="28919" spans="6:6" ht="18" customHeight="1">
      <c r="F28919" s="129">
        <f t="shared" si="458"/>
        <v>0</v>
      </c>
    </row>
    <row r="28920" spans="6:6" ht="18" customHeight="1">
      <c r="F28920" s="129">
        <f t="shared" si="458"/>
        <v>0</v>
      </c>
    </row>
    <row r="28921" spans="6:6" ht="18" customHeight="1">
      <c r="F28921" s="129">
        <f t="shared" si="458"/>
        <v>0</v>
      </c>
    </row>
    <row r="28922" spans="6:6" ht="18" customHeight="1">
      <c r="F28922" s="129">
        <f t="shared" si="458"/>
        <v>0</v>
      </c>
    </row>
    <row r="28923" spans="6:6" ht="18" customHeight="1">
      <c r="F28923" s="129">
        <f t="shared" si="458"/>
        <v>0</v>
      </c>
    </row>
    <row r="28924" spans="6:6" ht="18" customHeight="1">
      <c r="F28924" s="129">
        <f t="shared" si="458"/>
        <v>0</v>
      </c>
    </row>
    <row r="28925" spans="6:6" ht="18" customHeight="1">
      <c r="F28925" s="129">
        <f t="shared" si="458"/>
        <v>0</v>
      </c>
    </row>
    <row r="28926" spans="6:6" ht="18" customHeight="1">
      <c r="F28926" s="129">
        <f t="shared" si="458"/>
        <v>0</v>
      </c>
    </row>
    <row r="28927" spans="6:6" ht="18" customHeight="1">
      <c r="F28927" s="129">
        <f t="shared" si="458"/>
        <v>0</v>
      </c>
    </row>
    <row r="28928" spans="6:6" ht="18" customHeight="1">
      <c r="F28928" s="129">
        <f t="shared" si="458"/>
        <v>0</v>
      </c>
    </row>
    <row r="28929" spans="6:6" ht="18" customHeight="1">
      <c r="F28929" s="129">
        <f t="shared" si="458"/>
        <v>0</v>
      </c>
    </row>
    <row r="28930" spans="6:6" ht="18" customHeight="1">
      <c r="F28930" s="129">
        <f t="shared" si="458"/>
        <v>0</v>
      </c>
    </row>
    <row r="28931" spans="6:6" ht="18" customHeight="1">
      <c r="F28931" s="129">
        <f t="shared" si="458"/>
        <v>0</v>
      </c>
    </row>
    <row r="28932" spans="6:6" ht="18" customHeight="1">
      <c r="F28932" s="129">
        <f t="shared" si="458"/>
        <v>0</v>
      </c>
    </row>
    <row r="28933" spans="6:6" ht="18" customHeight="1">
      <c r="F28933" s="129">
        <f t="shared" si="458"/>
        <v>0</v>
      </c>
    </row>
    <row r="28934" spans="6:6" ht="18" customHeight="1">
      <c r="F28934" s="129">
        <f t="shared" si="458"/>
        <v>0</v>
      </c>
    </row>
    <row r="28935" spans="6:6" ht="18" customHeight="1">
      <c r="F28935" s="129">
        <f t="shared" si="458"/>
        <v>0</v>
      </c>
    </row>
    <row r="28936" spans="6:6" ht="18" customHeight="1">
      <c r="F28936" s="129">
        <f t="shared" si="458"/>
        <v>0</v>
      </c>
    </row>
    <row r="28937" spans="6:6" ht="18" customHeight="1">
      <c r="F28937" s="129">
        <f t="shared" si="458"/>
        <v>0</v>
      </c>
    </row>
    <row r="28938" spans="6:6" ht="18" customHeight="1">
      <c r="F28938" s="129">
        <f t="shared" si="458"/>
        <v>0</v>
      </c>
    </row>
    <row r="28939" spans="6:6" ht="18" customHeight="1">
      <c r="F28939" s="129">
        <f t="shared" si="458"/>
        <v>0</v>
      </c>
    </row>
    <row r="28940" spans="6:6" ht="18" customHeight="1">
      <c r="F28940" s="129">
        <f t="shared" si="458"/>
        <v>0</v>
      </c>
    </row>
    <row r="28941" spans="6:6" ht="18" customHeight="1">
      <c r="F28941" s="129">
        <f t="shared" si="458"/>
        <v>0</v>
      </c>
    </row>
    <row r="28942" spans="6:6" ht="18" customHeight="1">
      <c r="F28942" s="129">
        <f t="shared" si="458"/>
        <v>0</v>
      </c>
    </row>
    <row r="28943" spans="6:6" ht="18" customHeight="1">
      <c r="F28943" s="129">
        <f t="shared" si="458"/>
        <v>0</v>
      </c>
    </row>
    <row r="28944" spans="6:6" ht="18" customHeight="1">
      <c r="F28944" s="129">
        <f t="shared" si="458"/>
        <v>0</v>
      </c>
    </row>
    <row r="28945" spans="6:6" ht="18" customHeight="1">
      <c r="F28945" s="129">
        <f t="shared" si="458"/>
        <v>0</v>
      </c>
    </row>
    <row r="28946" spans="6:6" ht="18" customHeight="1">
      <c r="F28946" s="129">
        <f t="shared" si="458"/>
        <v>0</v>
      </c>
    </row>
    <row r="28947" spans="6:6" ht="18" customHeight="1">
      <c r="F28947" s="129">
        <f t="shared" si="458"/>
        <v>0</v>
      </c>
    </row>
    <row r="28948" spans="6:6" ht="18" customHeight="1">
      <c r="F28948" s="129">
        <f t="shared" si="458"/>
        <v>0</v>
      </c>
    </row>
    <row r="28949" spans="6:6" ht="18" customHeight="1">
      <c r="F28949" s="129">
        <f t="shared" si="458"/>
        <v>0</v>
      </c>
    </row>
    <row r="28950" spans="6:6" ht="18" customHeight="1">
      <c r="F28950" s="129">
        <f t="shared" si="458"/>
        <v>0</v>
      </c>
    </row>
    <row r="28951" spans="6:6" ht="18" customHeight="1">
      <c r="F28951" s="129">
        <f t="shared" si="458"/>
        <v>0</v>
      </c>
    </row>
    <row r="28952" spans="6:6" ht="18" customHeight="1">
      <c r="F28952" s="129">
        <f t="shared" si="458"/>
        <v>0</v>
      </c>
    </row>
    <row r="28953" spans="6:6" ht="18" customHeight="1">
      <c r="F28953" s="129">
        <f t="shared" si="458"/>
        <v>0</v>
      </c>
    </row>
    <row r="28954" spans="6:6" ht="18" customHeight="1">
      <c r="F28954" s="129">
        <f t="shared" si="458"/>
        <v>0</v>
      </c>
    </row>
    <row r="28955" spans="6:6" ht="18" customHeight="1">
      <c r="F28955" s="129">
        <f t="shared" si="458"/>
        <v>0</v>
      </c>
    </row>
    <row r="28956" spans="6:6" ht="18" customHeight="1">
      <c r="F28956" s="129">
        <f t="shared" si="458"/>
        <v>0</v>
      </c>
    </row>
    <row r="28957" spans="6:6" ht="18" customHeight="1">
      <c r="F28957" s="129">
        <f t="shared" si="458"/>
        <v>0</v>
      </c>
    </row>
    <row r="28958" spans="6:6" ht="18" customHeight="1">
      <c r="F28958" s="129">
        <f t="shared" si="458"/>
        <v>0</v>
      </c>
    </row>
    <row r="28959" spans="6:6" ht="18" customHeight="1">
      <c r="F28959" s="129">
        <f t="shared" si="458"/>
        <v>0</v>
      </c>
    </row>
    <row r="28960" spans="6:6" ht="18" customHeight="1">
      <c r="F28960" s="129">
        <f t="shared" si="458"/>
        <v>0</v>
      </c>
    </row>
    <row r="28961" spans="6:6" ht="18" customHeight="1">
      <c r="F28961" s="129">
        <f t="shared" si="458"/>
        <v>0</v>
      </c>
    </row>
    <row r="28962" spans="6:6" ht="18" customHeight="1">
      <c r="F28962" s="129">
        <f t="shared" si="458"/>
        <v>0</v>
      </c>
    </row>
    <row r="28963" spans="6:6" ht="18" customHeight="1">
      <c r="F28963" s="129">
        <f t="shared" si="458"/>
        <v>0</v>
      </c>
    </row>
    <row r="28964" spans="6:6" ht="18" customHeight="1">
      <c r="F28964" s="129">
        <f t="shared" si="458"/>
        <v>0</v>
      </c>
    </row>
    <row r="28965" spans="6:6" ht="18" customHeight="1">
      <c r="F28965" s="129">
        <f t="shared" si="458"/>
        <v>0</v>
      </c>
    </row>
    <row r="28966" spans="6:6" ht="18" customHeight="1">
      <c r="F28966" s="129">
        <f t="shared" si="458"/>
        <v>0</v>
      </c>
    </row>
    <row r="28967" spans="6:6" ht="18" customHeight="1">
      <c r="F28967" s="129">
        <f t="shared" si="458"/>
        <v>0</v>
      </c>
    </row>
    <row r="28968" spans="6:6" ht="18" customHeight="1">
      <c r="F28968" s="129">
        <f t="shared" si="458"/>
        <v>0</v>
      </c>
    </row>
    <row r="28969" spans="6:6" ht="18" customHeight="1">
      <c r="F28969" s="129">
        <f t="shared" si="458"/>
        <v>0</v>
      </c>
    </row>
    <row r="28970" spans="6:6" ht="18" customHeight="1">
      <c r="F28970" s="129">
        <f t="shared" si="458"/>
        <v>0</v>
      </c>
    </row>
    <row r="28971" spans="6:6" ht="18" customHeight="1">
      <c r="F28971" s="129">
        <f t="shared" si="458"/>
        <v>0</v>
      </c>
    </row>
    <row r="28972" spans="6:6" ht="18" customHeight="1">
      <c r="F28972" s="129">
        <f t="shared" si="458"/>
        <v>0</v>
      </c>
    </row>
    <row r="28973" spans="6:6" ht="18" customHeight="1">
      <c r="F28973" s="129">
        <f t="shared" si="458"/>
        <v>0</v>
      </c>
    </row>
    <row r="28974" spans="6:6" ht="18" customHeight="1">
      <c r="F28974" s="129">
        <f t="shared" si="458"/>
        <v>0</v>
      </c>
    </row>
    <row r="28975" spans="6:6" ht="18" customHeight="1">
      <c r="F28975" s="129">
        <f t="shared" si="458"/>
        <v>0</v>
      </c>
    </row>
    <row r="28976" spans="6:6" ht="18" customHeight="1">
      <c r="F28976" s="129">
        <f t="shared" si="458"/>
        <v>0</v>
      </c>
    </row>
    <row r="28977" spans="6:6" ht="18" customHeight="1">
      <c r="F28977" s="129">
        <f t="shared" si="458"/>
        <v>0</v>
      </c>
    </row>
    <row r="28978" spans="6:6" ht="18" customHeight="1">
      <c r="F28978" s="129">
        <f t="shared" ref="F28978:F29041" si="459">E28978*D28978</f>
        <v>0</v>
      </c>
    </row>
    <row r="28979" spans="6:6" ht="18" customHeight="1">
      <c r="F28979" s="129">
        <f t="shared" si="459"/>
        <v>0</v>
      </c>
    </row>
    <row r="28980" spans="6:6" ht="18" customHeight="1">
      <c r="F28980" s="129">
        <f t="shared" si="459"/>
        <v>0</v>
      </c>
    </row>
    <row r="28981" spans="6:6" ht="18" customHeight="1">
      <c r="F28981" s="129">
        <f t="shared" si="459"/>
        <v>0</v>
      </c>
    </row>
    <row r="28982" spans="6:6" ht="18" customHeight="1">
      <c r="F28982" s="129">
        <f t="shared" si="459"/>
        <v>0</v>
      </c>
    </row>
    <row r="28983" spans="6:6" ht="18" customHeight="1">
      <c r="F28983" s="129">
        <f t="shared" si="459"/>
        <v>0</v>
      </c>
    </row>
    <row r="28984" spans="6:6" ht="18" customHeight="1">
      <c r="F28984" s="129">
        <f t="shared" si="459"/>
        <v>0</v>
      </c>
    </row>
    <row r="28985" spans="6:6" ht="18" customHeight="1">
      <c r="F28985" s="129">
        <f t="shared" si="459"/>
        <v>0</v>
      </c>
    </row>
    <row r="28986" spans="6:6" ht="18" customHeight="1">
      <c r="F28986" s="129">
        <f t="shared" si="459"/>
        <v>0</v>
      </c>
    </row>
    <row r="28987" spans="6:6" ht="18" customHeight="1">
      <c r="F28987" s="129">
        <f t="shared" si="459"/>
        <v>0</v>
      </c>
    </row>
    <row r="28988" spans="6:6" ht="18" customHeight="1">
      <c r="F28988" s="129">
        <f t="shared" si="459"/>
        <v>0</v>
      </c>
    </row>
    <row r="28989" spans="6:6" ht="18" customHeight="1">
      <c r="F28989" s="129">
        <f t="shared" si="459"/>
        <v>0</v>
      </c>
    </row>
    <row r="28990" spans="6:6" ht="18" customHeight="1">
      <c r="F28990" s="129">
        <f t="shared" si="459"/>
        <v>0</v>
      </c>
    </row>
    <row r="28991" spans="6:6" ht="18" customHeight="1">
      <c r="F28991" s="129">
        <f t="shared" si="459"/>
        <v>0</v>
      </c>
    </row>
    <row r="28992" spans="6:6" ht="18" customHeight="1">
      <c r="F28992" s="129">
        <f t="shared" si="459"/>
        <v>0</v>
      </c>
    </row>
    <row r="28993" spans="6:6" ht="18" customHeight="1">
      <c r="F28993" s="129">
        <f t="shared" si="459"/>
        <v>0</v>
      </c>
    </row>
    <row r="28994" spans="6:6" ht="18" customHeight="1">
      <c r="F28994" s="129">
        <f t="shared" si="459"/>
        <v>0</v>
      </c>
    </row>
    <row r="28995" spans="6:6" ht="18" customHeight="1">
      <c r="F28995" s="129">
        <f t="shared" si="459"/>
        <v>0</v>
      </c>
    </row>
    <row r="28996" spans="6:6" ht="18" customHeight="1">
      <c r="F28996" s="129">
        <f t="shared" si="459"/>
        <v>0</v>
      </c>
    </row>
    <row r="28997" spans="6:6" ht="18" customHeight="1">
      <c r="F28997" s="129">
        <f t="shared" si="459"/>
        <v>0</v>
      </c>
    </row>
    <row r="28998" spans="6:6" ht="18" customHeight="1">
      <c r="F28998" s="129">
        <f t="shared" si="459"/>
        <v>0</v>
      </c>
    </row>
    <row r="28999" spans="6:6" ht="18" customHeight="1">
      <c r="F28999" s="129">
        <f t="shared" si="459"/>
        <v>0</v>
      </c>
    </row>
    <row r="29000" spans="6:6" ht="18" customHeight="1">
      <c r="F29000" s="129">
        <f t="shared" si="459"/>
        <v>0</v>
      </c>
    </row>
    <row r="29001" spans="6:6" ht="18" customHeight="1">
      <c r="F29001" s="129">
        <f t="shared" si="459"/>
        <v>0</v>
      </c>
    </row>
    <row r="29002" spans="6:6" ht="18" customHeight="1">
      <c r="F29002" s="129">
        <f t="shared" si="459"/>
        <v>0</v>
      </c>
    </row>
    <row r="29003" spans="6:6" ht="18" customHeight="1">
      <c r="F29003" s="129">
        <f t="shared" si="459"/>
        <v>0</v>
      </c>
    </row>
    <row r="29004" spans="6:6" ht="18" customHeight="1">
      <c r="F29004" s="129">
        <f t="shared" si="459"/>
        <v>0</v>
      </c>
    </row>
    <row r="29005" spans="6:6" ht="18" customHeight="1">
      <c r="F29005" s="129">
        <f t="shared" si="459"/>
        <v>0</v>
      </c>
    </row>
    <row r="29006" spans="6:6" ht="18" customHeight="1">
      <c r="F29006" s="129">
        <f t="shared" si="459"/>
        <v>0</v>
      </c>
    </row>
    <row r="29007" spans="6:6" ht="18" customHeight="1">
      <c r="F29007" s="129">
        <f t="shared" si="459"/>
        <v>0</v>
      </c>
    </row>
    <row r="29008" spans="6:6" ht="18" customHeight="1">
      <c r="F29008" s="129">
        <f t="shared" si="459"/>
        <v>0</v>
      </c>
    </row>
    <row r="29009" spans="6:6" ht="18" customHeight="1">
      <c r="F29009" s="129">
        <f t="shared" si="459"/>
        <v>0</v>
      </c>
    </row>
    <row r="29010" spans="6:6" ht="18" customHeight="1">
      <c r="F29010" s="129">
        <f t="shared" si="459"/>
        <v>0</v>
      </c>
    </row>
    <row r="29011" spans="6:6" ht="18" customHeight="1">
      <c r="F29011" s="129">
        <f t="shared" si="459"/>
        <v>0</v>
      </c>
    </row>
    <row r="29012" spans="6:6" ht="18" customHeight="1">
      <c r="F29012" s="129">
        <f t="shared" si="459"/>
        <v>0</v>
      </c>
    </row>
    <row r="29013" spans="6:6" ht="18" customHeight="1">
      <c r="F29013" s="129">
        <f t="shared" si="459"/>
        <v>0</v>
      </c>
    </row>
    <row r="29014" spans="6:6" ht="18" customHeight="1">
      <c r="F29014" s="129">
        <f t="shared" si="459"/>
        <v>0</v>
      </c>
    </row>
    <row r="29015" spans="6:6" ht="18" customHeight="1">
      <c r="F29015" s="129">
        <f t="shared" si="459"/>
        <v>0</v>
      </c>
    </row>
    <row r="29016" spans="6:6" ht="18" customHeight="1">
      <c r="F29016" s="129">
        <f t="shared" si="459"/>
        <v>0</v>
      </c>
    </row>
    <row r="29017" spans="6:6" ht="18" customHeight="1">
      <c r="F29017" s="129">
        <f t="shared" si="459"/>
        <v>0</v>
      </c>
    </row>
    <row r="29018" spans="6:6" ht="18" customHeight="1">
      <c r="F29018" s="129">
        <f t="shared" si="459"/>
        <v>0</v>
      </c>
    </row>
    <row r="29019" spans="6:6" ht="18" customHeight="1">
      <c r="F29019" s="129">
        <f t="shared" si="459"/>
        <v>0</v>
      </c>
    </row>
    <row r="29020" spans="6:6" ht="18" customHeight="1">
      <c r="F29020" s="129">
        <f t="shared" si="459"/>
        <v>0</v>
      </c>
    </row>
    <row r="29021" spans="6:6" ht="18" customHeight="1">
      <c r="F29021" s="129">
        <f t="shared" si="459"/>
        <v>0</v>
      </c>
    </row>
    <row r="29022" spans="6:6" ht="18" customHeight="1">
      <c r="F29022" s="129">
        <f t="shared" si="459"/>
        <v>0</v>
      </c>
    </row>
    <row r="29023" spans="6:6" ht="18" customHeight="1">
      <c r="F29023" s="129">
        <f t="shared" si="459"/>
        <v>0</v>
      </c>
    </row>
    <row r="29024" spans="6:6" ht="18" customHeight="1">
      <c r="F29024" s="129">
        <f t="shared" si="459"/>
        <v>0</v>
      </c>
    </row>
    <row r="29025" spans="6:6" ht="18" customHeight="1">
      <c r="F29025" s="129">
        <f t="shared" si="459"/>
        <v>0</v>
      </c>
    </row>
    <row r="29026" spans="6:6" ht="18" customHeight="1">
      <c r="F29026" s="129">
        <f t="shared" si="459"/>
        <v>0</v>
      </c>
    </row>
    <row r="29027" spans="6:6" ht="18" customHeight="1">
      <c r="F29027" s="129">
        <f t="shared" si="459"/>
        <v>0</v>
      </c>
    </row>
    <row r="29028" spans="6:6" ht="18" customHeight="1">
      <c r="F29028" s="129">
        <f t="shared" si="459"/>
        <v>0</v>
      </c>
    </row>
    <row r="29029" spans="6:6" ht="18" customHeight="1">
      <c r="F29029" s="129">
        <f t="shared" si="459"/>
        <v>0</v>
      </c>
    </row>
    <row r="29030" spans="6:6" ht="18" customHeight="1">
      <c r="F29030" s="129">
        <f t="shared" si="459"/>
        <v>0</v>
      </c>
    </row>
    <row r="29031" spans="6:6" ht="18" customHeight="1">
      <c r="F29031" s="129">
        <f t="shared" si="459"/>
        <v>0</v>
      </c>
    </row>
    <row r="29032" spans="6:6" ht="18" customHeight="1">
      <c r="F29032" s="129">
        <f t="shared" si="459"/>
        <v>0</v>
      </c>
    </row>
    <row r="29033" spans="6:6" ht="18" customHeight="1">
      <c r="F29033" s="129">
        <f t="shared" si="459"/>
        <v>0</v>
      </c>
    </row>
    <row r="29034" spans="6:6" ht="18" customHeight="1">
      <c r="F29034" s="129">
        <f t="shared" si="459"/>
        <v>0</v>
      </c>
    </row>
    <row r="29035" spans="6:6" ht="18" customHeight="1">
      <c r="F29035" s="129">
        <f t="shared" si="459"/>
        <v>0</v>
      </c>
    </row>
    <row r="29036" spans="6:6" ht="18" customHeight="1">
      <c r="F29036" s="129">
        <f t="shared" si="459"/>
        <v>0</v>
      </c>
    </row>
    <row r="29037" spans="6:6" ht="18" customHeight="1">
      <c r="F29037" s="129">
        <f t="shared" si="459"/>
        <v>0</v>
      </c>
    </row>
    <row r="29038" spans="6:6" ht="18" customHeight="1">
      <c r="F29038" s="129">
        <f t="shared" si="459"/>
        <v>0</v>
      </c>
    </row>
    <row r="29039" spans="6:6" ht="18" customHeight="1">
      <c r="F29039" s="129">
        <f t="shared" si="459"/>
        <v>0</v>
      </c>
    </row>
    <row r="29040" spans="6:6" ht="18" customHeight="1">
      <c r="F29040" s="129">
        <f t="shared" si="459"/>
        <v>0</v>
      </c>
    </row>
    <row r="29041" spans="6:6" ht="18" customHeight="1">
      <c r="F29041" s="129">
        <f t="shared" si="459"/>
        <v>0</v>
      </c>
    </row>
    <row r="29042" spans="6:6" ht="18" customHeight="1">
      <c r="F29042" s="129">
        <f t="shared" ref="F29042:F29105" si="460">E29042*D29042</f>
        <v>0</v>
      </c>
    </row>
    <row r="29043" spans="6:6" ht="18" customHeight="1">
      <c r="F29043" s="129">
        <f t="shared" si="460"/>
        <v>0</v>
      </c>
    </row>
    <row r="29044" spans="6:6" ht="18" customHeight="1">
      <c r="F29044" s="129">
        <f t="shared" si="460"/>
        <v>0</v>
      </c>
    </row>
    <row r="29045" spans="6:6" ht="18" customHeight="1">
      <c r="F29045" s="129">
        <f t="shared" si="460"/>
        <v>0</v>
      </c>
    </row>
    <row r="29046" spans="6:6" ht="18" customHeight="1">
      <c r="F29046" s="129">
        <f t="shared" si="460"/>
        <v>0</v>
      </c>
    </row>
    <row r="29047" spans="6:6" ht="18" customHeight="1">
      <c r="F29047" s="129">
        <f t="shared" si="460"/>
        <v>0</v>
      </c>
    </row>
    <row r="29048" spans="6:6" ht="18" customHeight="1">
      <c r="F29048" s="129">
        <f t="shared" si="460"/>
        <v>0</v>
      </c>
    </row>
    <row r="29049" spans="6:6" ht="18" customHeight="1">
      <c r="F29049" s="129">
        <f t="shared" si="460"/>
        <v>0</v>
      </c>
    </row>
    <row r="29050" spans="6:6" ht="18" customHeight="1">
      <c r="F29050" s="129">
        <f t="shared" si="460"/>
        <v>0</v>
      </c>
    </row>
    <row r="29051" spans="6:6" ht="18" customHeight="1">
      <c r="F29051" s="129">
        <f t="shared" si="460"/>
        <v>0</v>
      </c>
    </row>
    <row r="29052" spans="6:6" ht="18" customHeight="1">
      <c r="F29052" s="129">
        <f t="shared" si="460"/>
        <v>0</v>
      </c>
    </row>
    <row r="29053" spans="6:6" ht="18" customHeight="1">
      <c r="F29053" s="129">
        <f t="shared" si="460"/>
        <v>0</v>
      </c>
    </row>
    <row r="29054" spans="6:6" ht="18" customHeight="1">
      <c r="F29054" s="129">
        <f t="shared" si="460"/>
        <v>0</v>
      </c>
    </row>
    <row r="29055" spans="6:6" ht="18" customHeight="1">
      <c r="F29055" s="129">
        <f t="shared" si="460"/>
        <v>0</v>
      </c>
    </row>
    <row r="29056" spans="6:6" ht="18" customHeight="1">
      <c r="F29056" s="129">
        <f t="shared" si="460"/>
        <v>0</v>
      </c>
    </row>
    <row r="29057" spans="6:6" ht="18" customHeight="1">
      <c r="F29057" s="129">
        <f t="shared" si="460"/>
        <v>0</v>
      </c>
    </row>
    <row r="29058" spans="6:6" ht="18" customHeight="1">
      <c r="F29058" s="129">
        <f t="shared" si="460"/>
        <v>0</v>
      </c>
    </row>
    <row r="29059" spans="6:6" ht="18" customHeight="1">
      <c r="F29059" s="129">
        <f t="shared" si="460"/>
        <v>0</v>
      </c>
    </row>
    <row r="29060" spans="6:6" ht="18" customHeight="1">
      <c r="F29060" s="129">
        <f t="shared" si="460"/>
        <v>0</v>
      </c>
    </row>
    <row r="29061" spans="6:6" ht="18" customHeight="1">
      <c r="F29061" s="129">
        <f t="shared" si="460"/>
        <v>0</v>
      </c>
    </row>
    <row r="29062" spans="6:6" ht="18" customHeight="1">
      <c r="F29062" s="129">
        <f t="shared" si="460"/>
        <v>0</v>
      </c>
    </row>
    <row r="29063" spans="6:6" ht="18" customHeight="1">
      <c r="F29063" s="129">
        <f t="shared" si="460"/>
        <v>0</v>
      </c>
    </row>
    <row r="29064" spans="6:6" ht="18" customHeight="1">
      <c r="F29064" s="129">
        <f t="shared" si="460"/>
        <v>0</v>
      </c>
    </row>
    <row r="29065" spans="6:6" ht="18" customHeight="1">
      <c r="F29065" s="129">
        <f t="shared" si="460"/>
        <v>0</v>
      </c>
    </row>
    <row r="29066" spans="6:6" ht="18" customHeight="1">
      <c r="F29066" s="129">
        <f t="shared" si="460"/>
        <v>0</v>
      </c>
    </row>
    <row r="29067" spans="6:6" ht="18" customHeight="1">
      <c r="F29067" s="129">
        <f t="shared" si="460"/>
        <v>0</v>
      </c>
    </row>
    <row r="29068" spans="6:6" ht="18" customHeight="1">
      <c r="F29068" s="129">
        <f t="shared" si="460"/>
        <v>0</v>
      </c>
    </row>
    <row r="29069" spans="6:6" ht="18" customHeight="1">
      <c r="F29069" s="129">
        <f t="shared" si="460"/>
        <v>0</v>
      </c>
    </row>
    <row r="29070" spans="6:6" ht="18" customHeight="1">
      <c r="F29070" s="129">
        <f t="shared" si="460"/>
        <v>0</v>
      </c>
    </row>
    <row r="29071" spans="6:6" ht="18" customHeight="1">
      <c r="F29071" s="129">
        <f t="shared" si="460"/>
        <v>0</v>
      </c>
    </row>
    <row r="29072" spans="6:6" ht="18" customHeight="1">
      <c r="F29072" s="129">
        <f t="shared" si="460"/>
        <v>0</v>
      </c>
    </row>
    <row r="29073" spans="6:6" ht="18" customHeight="1">
      <c r="F29073" s="129">
        <f t="shared" si="460"/>
        <v>0</v>
      </c>
    </row>
    <row r="29074" spans="6:6" ht="18" customHeight="1">
      <c r="F29074" s="129">
        <f t="shared" si="460"/>
        <v>0</v>
      </c>
    </row>
    <row r="29075" spans="6:6" ht="18" customHeight="1">
      <c r="F29075" s="129">
        <f t="shared" si="460"/>
        <v>0</v>
      </c>
    </row>
    <row r="29076" spans="6:6" ht="18" customHeight="1">
      <c r="F29076" s="129">
        <f t="shared" si="460"/>
        <v>0</v>
      </c>
    </row>
    <row r="29077" spans="6:6" ht="18" customHeight="1">
      <c r="F29077" s="129">
        <f t="shared" si="460"/>
        <v>0</v>
      </c>
    </row>
    <row r="29078" spans="6:6" ht="18" customHeight="1">
      <c r="F29078" s="129">
        <f t="shared" si="460"/>
        <v>0</v>
      </c>
    </row>
    <row r="29079" spans="6:6" ht="18" customHeight="1">
      <c r="F29079" s="129">
        <f t="shared" si="460"/>
        <v>0</v>
      </c>
    </row>
    <row r="29080" spans="6:6" ht="18" customHeight="1">
      <c r="F29080" s="129">
        <f t="shared" si="460"/>
        <v>0</v>
      </c>
    </row>
    <row r="29081" spans="6:6" ht="18" customHeight="1">
      <c r="F29081" s="129">
        <f t="shared" si="460"/>
        <v>0</v>
      </c>
    </row>
    <row r="29082" spans="6:6" ht="18" customHeight="1">
      <c r="F29082" s="129">
        <f t="shared" si="460"/>
        <v>0</v>
      </c>
    </row>
    <row r="29083" spans="6:6" ht="18" customHeight="1">
      <c r="F29083" s="129">
        <f t="shared" si="460"/>
        <v>0</v>
      </c>
    </row>
    <row r="29084" spans="6:6" ht="18" customHeight="1">
      <c r="F29084" s="129">
        <f t="shared" si="460"/>
        <v>0</v>
      </c>
    </row>
    <row r="29085" spans="6:6" ht="18" customHeight="1">
      <c r="F29085" s="129">
        <f t="shared" si="460"/>
        <v>0</v>
      </c>
    </row>
    <row r="29086" spans="6:6" ht="18" customHeight="1">
      <c r="F29086" s="129">
        <f t="shared" si="460"/>
        <v>0</v>
      </c>
    </row>
    <row r="29087" spans="6:6" ht="18" customHeight="1">
      <c r="F29087" s="129">
        <f t="shared" si="460"/>
        <v>0</v>
      </c>
    </row>
    <row r="29088" spans="6:6" ht="18" customHeight="1">
      <c r="F29088" s="129">
        <f t="shared" si="460"/>
        <v>0</v>
      </c>
    </row>
    <row r="29089" spans="6:6" ht="18" customHeight="1">
      <c r="F29089" s="129">
        <f t="shared" si="460"/>
        <v>0</v>
      </c>
    </row>
    <row r="29090" spans="6:6" ht="18" customHeight="1">
      <c r="F29090" s="129">
        <f t="shared" si="460"/>
        <v>0</v>
      </c>
    </row>
    <row r="29091" spans="6:6" ht="18" customHeight="1">
      <c r="F29091" s="129">
        <f t="shared" si="460"/>
        <v>0</v>
      </c>
    </row>
    <row r="29092" spans="6:6" ht="18" customHeight="1">
      <c r="F29092" s="129">
        <f t="shared" si="460"/>
        <v>0</v>
      </c>
    </row>
    <row r="29093" spans="6:6" ht="18" customHeight="1">
      <c r="F29093" s="129">
        <f t="shared" si="460"/>
        <v>0</v>
      </c>
    </row>
    <row r="29094" spans="6:6" ht="18" customHeight="1">
      <c r="F29094" s="129">
        <f t="shared" si="460"/>
        <v>0</v>
      </c>
    </row>
    <row r="29095" spans="6:6" ht="18" customHeight="1">
      <c r="F29095" s="129">
        <f t="shared" si="460"/>
        <v>0</v>
      </c>
    </row>
    <row r="29096" spans="6:6" ht="18" customHeight="1">
      <c r="F29096" s="129">
        <f t="shared" si="460"/>
        <v>0</v>
      </c>
    </row>
    <row r="29097" spans="6:6" ht="18" customHeight="1">
      <c r="F29097" s="129">
        <f t="shared" si="460"/>
        <v>0</v>
      </c>
    </row>
    <row r="29098" spans="6:6" ht="18" customHeight="1">
      <c r="F29098" s="129">
        <f t="shared" si="460"/>
        <v>0</v>
      </c>
    </row>
    <row r="29099" spans="6:6" ht="18" customHeight="1">
      <c r="F29099" s="129">
        <f t="shared" si="460"/>
        <v>0</v>
      </c>
    </row>
    <row r="29100" spans="6:6" ht="18" customHeight="1">
      <c r="F29100" s="129">
        <f t="shared" si="460"/>
        <v>0</v>
      </c>
    </row>
    <row r="29101" spans="6:6" ht="18" customHeight="1">
      <c r="F29101" s="129">
        <f t="shared" si="460"/>
        <v>0</v>
      </c>
    </row>
    <row r="29102" spans="6:6" ht="18" customHeight="1">
      <c r="F29102" s="129">
        <f t="shared" si="460"/>
        <v>0</v>
      </c>
    </row>
    <row r="29103" spans="6:6" ht="18" customHeight="1">
      <c r="F29103" s="129">
        <f t="shared" si="460"/>
        <v>0</v>
      </c>
    </row>
    <row r="29104" spans="6:6" ht="18" customHeight="1">
      <c r="F29104" s="129">
        <f t="shared" si="460"/>
        <v>0</v>
      </c>
    </row>
    <row r="29105" spans="6:6" ht="18" customHeight="1">
      <c r="F29105" s="129">
        <f t="shared" si="460"/>
        <v>0</v>
      </c>
    </row>
    <row r="29106" spans="6:6" ht="18" customHeight="1">
      <c r="F29106" s="129">
        <f t="shared" ref="F29106:F29169" si="461">E29106*D29106</f>
        <v>0</v>
      </c>
    </row>
    <row r="29107" spans="6:6" ht="18" customHeight="1">
      <c r="F29107" s="129">
        <f t="shared" si="461"/>
        <v>0</v>
      </c>
    </row>
    <row r="29108" spans="6:6" ht="18" customHeight="1">
      <c r="F29108" s="129">
        <f t="shared" si="461"/>
        <v>0</v>
      </c>
    </row>
    <row r="29109" spans="6:6" ht="18" customHeight="1">
      <c r="F29109" s="129">
        <f t="shared" si="461"/>
        <v>0</v>
      </c>
    </row>
    <row r="29110" spans="6:6" ht="18" customHeight="1">
      <c r="F29110" s="129">
        <f t="shared" si="461"/>
        <v>0</v>
      </c>
    </row>
    <row r="29111" spans="6:6" ht="18" customHeight="1">
      <c r="F29111" s="129">
        <f t="shared" si="461"/>
        <v>0</v>
      </c>
    </row>
    <row r="29112" spans="6:6" ht="18" customHeight="1">
      <c r="F29112" s="129">
        <f t="shared" si="461"/>
        <v>0</v>
      </c>
    </row>
    <row r="29113" spans="6:6" ht="18" customHeight="1">
      <c r="F29113" s="129">
        <f t="shared" si="461"/>
        <v>0</v>
      </c>
    </row>
    <row r="29114" spans="6:6" ht="18" customHeight="1">
      <c r="F29114" s="129">
        <f t="shared" si="461"/>
        <v>0</v>
      </c>
    </row>
    <row r="29115" spans="6:6" ht="18" customHeight="1">
      <c r="F29115" s="129">
        <f t="shared" si="461"/>
        <v>0</v>
      </c>
    </row>
    <row r="29116" spans="6:6" ht="18" customHeight="1">
      <c r="F29116" s="129">
        <f t="shared" si="461"/>
        <v>0</v>
      </c>
    </row>
    <row r="29117" spans="6:6" ht="18" customHeight="1">
      <c r="F29117" s="129">
        <f t="shared" si="461"/>
        <v>0</v>
      </c>
    </row>
    <row r="29118" spans="6:6" ht="18" customHeight="1">
      <c r="F29118" s="129">
        <f t="shared" si="461"/>
        <v>0</v>
      </c>
    </row>
    <row r="29119" spans="6:6" ht="18" customHeight="1">
      <c r="F29119" s="129">
        <f t="shared" si="461"/>
        <v>0</v>
      </c>
    </row>
    <row r="29120" spans="6:6" ht="18" customHeight="1">
      <c r="F29120" s="129">
        <f t="shared" si="461"/>
        <v>0</v>
      </c>
    </row>
    <row r="29121" spans="6:6" ht="18" customHeight="1">
      <c r="F29121" s="129">
        <f t="shared" si="461"/>
        <v>0</v>
      </c>
    </row>
    <row r="29122" spans="6:6" ht="18" customHeight="1">
      <c r="F29122" s="129">
        <f t="shared" si="461"/>
        <v>0</v>
      </c>
    </row>
    <row r="29123" spans="6:6" ht="18" customHeight="1">
      <c r="F29123" s="129">
        <f t="shared" si="461"/>
        <v>0</v>
      </c>
    </row>
    <row r="29124" spans="6:6" ht="18" customHeight="1">
      <c r="F29124" s="129">
        <f t="shared" si="461"/>
        <v>0</v>
      </c>
    </row>
    <row r="29125" spans="6:6" ht="18" customHeight="1">
      <c r="F29125" s="129">
        <f t="shared" si="461"/>
        <v>0</v>
      </c>
    </row>
    <row r="29126" spans="6:6" ht="18" customHeight="1">
      <c r="F29126" s="129">
        <f t="shared" si="461"/>
        <v>0</v>
      </c>
    </row>
    <row r="29127" spans="6:6" ht="18" customHeight="1">
      <c r="F29127" s="129">
        <f t="shared" si="461"/>
        <v>0</v>
      </c>
    </row>
    <row r="29128" spans="6:6" ht="18" customHeight="1">
      <c r="F29128" s="129">
        <f t="shared" si="461"/>
        <v>0</v>
      </c>
    </row>
    <row r="29129" spans="6:6" ht="18" customHeight="1">
      <c r="F29129" s="129">
        <f t="shared" si="461"/>
        <v>0</v>
      </c>
    </row>
    <row r="29130" spans="6:6" ht="18" customHeight="1">
      <c r="F29130" s="129">
        <f t="shared" si="461"/>
        <v>0</v>
      </c>
    </row>
    <row r="29131" spans="6:6" ht="18" customHeight="1">
      <c r="F29131" s="129">
        <f t="shared" si="461"/>
        <v>0</v>
      </c>
    </row>
    <row r="29132" spans="6:6" ht="18" customHeight="1">
      <c r="F29132" s="129">
        <f t="shared" si="461"/>
        <v>0</v>
      </c>
    </row>
    <row r="29133" spans="6:6" ht="18" customHeight="1">
      <c r="F29133" s="129">
        <f t="shared" si="461"/>
        <v>0</v>
      </c>
    </row>
    <row r="29134" spans="6:6" ht="18" customHeight="1">
      <c r="F29134" s="129">
        <f t="shared" si="461"/>
        <v>0</v>
      </c>
    </row>
    <row r="29135" spans="6:6" ht="18" customHeight="1">
      <c r="F29135" s="129">
        <f t="shared" si="461"/>
        <v>0</v>
      </c>
    </row>
    <row r="29136" spans="6:6" ht="18" customHeight="1">
      <c r="F29136" s="129">
        <f t="shared" si="461"/>
        <v>0</v>
      </c>
    </row>
    <row r="29137" spans="6:6" ht="18" customHeight="1">
      <c r="F29137" s="129">
        <f t="shared" si="461"/>
        <v>0</v>
      </c>
    </row>
    <row r="29138" spans="6:6" ht="18" customHeight="1">
      <c r="F29138" s="129">
        <f t="shared" si="461"/>
        <v>0</v>
      </c>
    </row>
    <row r="29139" spans="6:6" ht="18" customHeight="1">
      <c r="F29139" s="129">
        <f t="shared" si="461"/>
        <v>0</v>
      </c>
    </row>
    <row r="29140" spans="6:6" ht="18" customHeight="1">
      <c r="F29140" s="129">
        <f t="shared" si="461"/>
        <v>0</v>
      </c>
    </row>
    <row r="29141" spans="6:6" ht="18" customHeight="1">
      <c r="F29141" s="129">
        <f t="shared" si="461"/>
        <v>0</v>
      </c>
    </row>
    <row r="29142" spans="6:6" ht="18" customHeight="1">
      <c r="F29142" s="129">
        <f t="shared" si="461"/>
        <v>0</v>
      </c>
    </row>
    <row r="29143" spans="6:6" ht="18" customHeight="1">
      <c r="F29143" s="129">
        <f t="shared" si="461"/>
        <v>0</v>
      </c>
    </row>
    <row r="29144" spans="6:6" ht="18" customHeight="1">
      <c r="F29144" s="129">
        <f t="shared" si="461"/>
        <v>0</v>
      </c>
    </row>
    <row r="29145" spans="6:6" ht="18" customHeight="1">
      <c r="F29145" s="129">
        <f t="shared" si="461"/>
        <v>0</v>
      </c>
    </row>
    <row r="29146" spans="6:6" ht="18" customHeight="1">
      <c r="F29146" s="129">
        <f t="shared" si="461"/>
        <v>0</v>
      </c>
    </row>
    <row r="29147" spans="6:6" ht="18" customHeight="1">
      <c r="F29147" s="129">
        <f t="shared" si="461"/>
        <v>0</v>
      </c>
    </row>
    <row r="29148" spans="6:6" ht="18" customHeight="1">
      <c r="F29148" s="129">
        <f t="shared" si="461"/>
        <v>0</v>
      </c>
    </row>
    <row r="29149" spans="6:6" ht="18" customHeight="1">
      <c r="F29149" s="129">
        <f t="shared" si="461"/>
        <v>0</v>
      </c>
    </row>
    <row r="29150" spans="6:6" ht="18" customHeight="1">
      <c r="F29150" s="129">
        <f t="shared" si="461"/>
        <v>0</v>
      </c>
    </row>
    <row r="29151" spans="6:6" ht="18" customHeight="1">
      <c r="F29151" s="129">
        <f t="shared" si="461"/>
        <v>0</v>
      </c>
    </row>
    <row r="29152" spans="6:6" ht="18" customHeight="1">
      <c r="F29152" s="129">
        <f t="shared" si="461"/>
        <v>0</v>
      </c>
    </row>
    <row r="29153" spans="6:6" ht="18" customHeight="1">
      <c r="F29153" s="129">
        <f t="shared" si="461"/>
        <v>0</v>
      </c>
    </row>
    <row r="29154" spans="6:6" ht="18" customHeight="1">
      <c r="F29154" s="129">
        <f t="shared" si="461"/>
        <v>0</v>
      </c>
    </row>
    <row r="29155" spans="6:6" ht="18" customHeight="1">
      <c r="F29155" s="129">
        <f t="shared" si="461"/>
        <v>0</v>
      </c>
    </row>
    <row r="29156" spans="6:6" ht="18" customHeight="1">
      <c r="F29156" s="129">
        <f t="shared" si="461"/>
        <v>0</v>
      </c>
    </row>
    <row r="29157" spans="6:6" ht="18" customHeight="1">
      <c r="F29157" s="129">
        <f t="shared" si="461"/>
        <v>0</v>
      </c>
    </row>
    <row r="29158" spans="6:6" ht="18" customHeight="1">
      <c r="F29158" s="129">
        <f t="shared" si="461"/>
        <v>0</v>
      </c>
    </row>
    <row r="29159" spans="6:6" ht="18" customHeight="1">
      <c r="F29159" s="129">
        <f t="shared" si="461"/>
        <v>0</v>
      </c>
    </row>
    <row r="29160" spans="6:6" ht="18" customHeight="1">
      <c r="F29160" s="129">
        <f t="shared" si="461"/>
        <v>0</v>
      </c>
    </row>
    <row r="29161" spans="6:6" ht="18" customHeight="1">
      <c r="F29161" s="129">
        <f t="shared" si="461"/>
        <v>0</v>
      </c>
    </row>
    <row r="29162" spans="6:6" ht="18" customHeight="1">
      <c r="F29162" s="129">
        <f t="shared" si="461"/>
        <v>0</v>
      </c>
    </row>
    <row r="29163" spans="6:6" ht="18" customHeight="1">
      <c r="F29163" s="129">
        <f t="shared" si="461"/>
        <v>0</v>
      </c>
    </row>
    <row r="29164" spans="6:6" ht="18" customHeight="1">
      <c r="F29164" s="129">
        <f t="shared" si="461"/>
        <v>0</v>
      </c>
    </row>
    <row r="29165" spans="6:6" ht="18" customHeight="1">
      <c r="F29165" s="129">
        <f t="shared" si="461"/>
        <v>0</v>
      </c>
    </row>
    <row r="29166" spans="6:6" ht="18" customHeight="1">
      <c r="F29166" s="129">
        <f t="shared" si="461"/>
        <v>0</v>
      </c>
    </row>
    <row r="29167" spans="6:6" ht="18" customHeight="1">
      <c r="F29167" s="129">
        <f t="shared" si="461"/>
        <v>0</v>
      </c>
    </row>
    <row r="29168" spans="6:6" ht="18" customHeight="1">
      <c r="F29168" s="129">
        <f t="shared" si="461"/>
        <v>0</v>
      </c>
    </row>
    <row r="29169" spans="6:6" ht="18" customHeight="1">
      <c r="F29169" s="129">
        <f t="shared" si="461"/>
        <v>0</v>
      </c>
    </row>
    <row r="29170" spans="6:6" ht="18" customHeight="1">
      <c r="F29170" s="129">
        <f t="shared" ref="F29170:F29233" si="462">E29170*D29170</f>
        <v>0</v>
      </c>
    </row>
    <row r="29171" spans="6:6" ht="18" customHeight="1">
      <c r="F29171" s="129">
        <f t="shared" si="462"/>
        <v>0</v>
      </c>
    </row>
    <row r="29172" spans="6:6" ht="18" customHeight="1">
      <c r="F29172" s="129">
        <f t="shared" si="462"/>
        <v>0</v>
      </c>
    </row>
    <row r="29173" spans="6:6" ht="18" customHeight="1">
      <c r="F29173" s="129">
        <f t="shared" si="462"/>
        <v>0</v>
      </c>
    </row>
    <row r="29174" spans="6:6" ht="18" customHeight="1">
      <c r="F29174" s="129">
        <f t="shared" si="462"/>
        <v>0</v>
      </c>
    </row>
    <row r="29175" spans="6:6" ht="18" customHeight="1">
      <c r="F29175" s="129">
        <f t="shared" si="462"/>
        <v>0</v>
      </c>
    </row>
    <row r="29176" spans="6:6" ht="18" customHeight="1">
      <c r="F29176" s="129">
        <f t="shared" si="462"/>
        <v>0</v>
      </c>
    </row>
    <row r="29177" spans="6:6" ht="18" customHeight="1">
      <c r="F29177" s="129">
        <f t="shared" si="462"/>
        <v>0</v>
      </c>
    </row>
    <row r="29178" spans="6:6" ht="18" customHeight="1">
      <c r="F29178" s="129">
        <f t="shared" si="462"/>
        <v>0</v>
      </c>
    </row>
    <row r="29179" spans="6:6" ht="18" customHeight="1">
      <c r="F29179" s="129">
        <f t="shared" si="462"/>
        <v>0</v>
      </c>
    </row>
    <row r="29180" spans="6:6" ht="18" customHeight="1">
      <c r="F29180" s="129">
        <f t="shared" si="462"/>
        <v>0</v>
      </c>
    </row>
    <row r="29181" spans="6:6" ht="18" customHeight="1">
      <c r="F29181" s="129">
        <f t="shared" si="462"/>
        <v>0</v>
      </c>
    </row>
    <row r="29182" spans="6:6" ht="18" customHeight="1">
      <c r="F29182" s="129">
        <f t="shared" si="462"/>
        <v>0</v>
      </c>
    </row>
    <row r="29183" spans="6:6" ht="18" customHeight="1">
      <c r="F29183" s="129">
        <f t="shared" si="462"/>
        <v>0</v>
      </c>
    </row>
    <row r="29184" spans="6:6" ht="18" customHeight="1">
      <c r="F29184" s="129">
        <f t="shared" si="462"/>
        <v>0</v>
      </c>
    </row>
    <row r="29185" spans="6:6" ht="18" customHeight="1">
      <c r="F29185" s="129">
        <f t="shared" si="462"/>
        <v>0</v>
      </c>
    </row>
    <row r="29186" spans="6:6" ht="18" customHeight="1">
      <c r="F29186" s="129">
        <f t="shared" si="462"/>
        <v>0</v>
      </c>
    </row>
    <row r="29187" spans="6:6" ht="18" customHeight="1">
      <c r="F29187" s="129">
        <f t="shared" si="462"/>
        <v>0</v>
      </c>
    </row>
    <row r="29188" spans="6:6" ht="18" customHeight="1">
      <c r="F29188" s="129">
        <f t="shared" si="462"/>
        <v>0</v>
      </c>
    </row>
    <row r="29189" spans="6:6" ht="18" customHeight="1">
      <c r="F29189" s="129">
        <f t="shared" si="462"/>
        <v>0</v>
      </c>
    </row>
    <row r="29190" spans="6:6" ht="18" customHeight="1">
      <c r="F29190" s="129">
        <f t="shared" si="462"/>
        <v>0</v>
      </c>
    </row>
    <row r="29191" spans="6:6" ht="18" customHeight="1">
      <c r="F29191" s="129">
        <f t="shared" si="462"/>
        <v>0</v>
      </c>
    </row>
    <row r="29192" spans="6:6" ht="18" customHeight="1">
      <c r="F29192" s="129">
        <f t="shared" si="462"/>
        <v>0</v>
      </c>
    </row>
    <row r="29193" spans="6:6" ht="18" customHeight="1">
      <c r="F29193" s="129">
        <f t="shared" si="462"/>
        <v>0</v>
      </c>
    </row>
    <row r="29194" spans="6:6" ht="18" customHeight="1">
      <c r="F29194" s="129">
        <f t="shared" si="462"/>
        <v>0</v>
      </c>
    </row>
    <row r="29195" spans="6:6" ht="18" customHeight="1">
      <c r="F29195" s="129">
        <f t="shared" si="462"/>
        <v>0</v>
      </c>
    </row>
    <row r="29196" spans="6:6" ht="18" customHeight="1">
      <c r="F29196" s="129">
        <f t="shared" si="462"/>
        <v>0</v>
      </c>
    </row>
    <row r="29197" spans="6:6" ht="18" customHeight="1">
      <c r="F29197" s="129">
        <f t="shared" si="462"/>
        <v>0</v>
      </c>
    </row>
    <row r="29198" spans="6:6" ht="18" customHeight="1">
      <c r="F29198" s="129">
        <f t="shared" si="462"/>
        <v>0</v>
      </c>
    </row>
    <row r="29199" spans="6:6" ht="18" customHeight="1">
      <c r="F29199" s="129">
        <f t="shared" si="462"/>
        <v>0</v>
      </c>
    </row>
    <row r="29200" spans="6:6" ht="18" customHeight="1">
      <c r="F29200" s="129">
        <f t="shared" si="462"/>
        <v>0</v>
      </c>
    </row>
    <row r="29201" spans="6:6" ht="18" customHeight="1">
      <c r="F29201" s="129">
        <f t="shared" si="462"/>
        <v>0</v>
      </c>
    </row>
    <row r="29202" spans="6:6" ht="18" customHeight="1">
      <c r="F29202" s="129">
        <f t="shared" si="462"/>
        <v>0</v>
      </c>
    </row>
    <row r="29203" spans="6:6" ht="18" customHeight="1">
      <c r="F29203" s="129">
        <f t="shared" si="462"/>
        <v>0</v>
      </c>
    </row>
    <row r="29204" spans="6:6" ht="18" customHeight="1">
      <c r="F29204" s="129">
        <f t="shared" si="462"/>
        <v>0</v>
      </c>
    </row>
    <row r="29205" spans="6:6" ht="18" customHeight="1">
      <c r="F29205" s="129">
        <f t="shared" si="462"/>
        <v>0</v>
      </c>
    </row>
    <row r="29206" spans="6:6" ht="18" customHeight="1">
      <c r="F29206" s="129">
        <f t="shared" si="462"/>
        <v>0</v>
      </c>
    </row>
    <row r="29207" spans="6:6" ht="18" customHeight="1">
      <c r="F29207" s="129">
        <f t="shared" si="462"/>
        <v>0</v>
      </c>
    </row>
    <row r="29208" spans="6:6" ht="18" customHeight="1">
      <c r="F29208" s="129">
        <f t="shared" si="462"/>
        <v>0</v>
      </c>
    </row>
    <row r="29209" spans="6:6" ht="18" customHeight="1">
      <c r="F29209" s="129">
        <f t="shared" si="462"/>
        <v>0</v>
      </c>
    </row>
    <row r="29210" spans="6:6" ht="18" customHeight="1">
      <c r="F29210" s="129">
        <f t="shared" si="462"/>
        <v>0</v>
      </c>
    </row>
    <row r="29211" spans="6:6" ht="18" customHeight="1">
      <c r="F29211" s="129">
        <f t="shared" si="462"/>
        <v>0</v>
      </c>
    </row>
    <row r="29212" spans="6:6" ht="18" customHeight="1">
      <c r="F29212" s="129">
        <f t="shared" si="462"/>
        <v>0</v>
      </c>
    </row>
    <row r="29213" spans="6:6" ht="18" customHeight="1">
      <c r="F29213" s="129">
        <f t="shared" si="462"/>
        <v>0</v>
      </c>
    </row>
    <row r="29214" spans="6:6" ht="18" customHeight="1">
      <c r="F29214" s="129">
        <f t="shared" si="462"/>
        <v>0</v>
      </c>
    </row>
    <row r="29215" spans="6:6" ht="18" customHeight="1">
      <c r="F29215" s="129">
        <f t="shared" si="462"/>
        <v>0</v>
      </c>
    </row>
    <row r="29216" spans="6:6" ht="18" customHeight="1">
      <c r="F29216" s="129">
        <f t="shared" si="462"/>
        <v>0</v>
      </c>
    </row>
    <row r="29217" spans="6:6" ht="18" customHeight="1">
      <c r="F29217" s="129">
        <f t="shared" si="462"/>
        <v>0</v>
      </c>
    </row>
    <row r="29218" spans="6:6" ht="18" customHeight="1">
      <c r="F29218" s="129">
        <f t="shared" si="462"/>
        <v>0</v>
      </c>
    </row>
    <row r="29219" spans="6:6" ht="18" customHeight="1">
      <c r="F29219" s="129">
        <f t="shared" si="462"/>
        <v>0</v>
      </c>
    </row>
    <row r="29220" spans="6:6" ht="18" customHeight="1">
      <c r="F29220" s="129">
        <f t="shared" si="462"/>
        <v>0</v>
      </c>
    </row>
    <row r="29221" spans="6:6" ht="18" customHeight="1">
      <c r="F29221" s="129">
        <f t="shared" si="462"/>
        <v>0</v>
      </c>
    </row>
    <row r="29222" spans="6:6" ht="18" customHeight="1">
      <c r="F29222" s="129">
        <f t="shared" si="462"/>
        <v>0</v>
      </c>
    </row>
    <row r="29223" spans="6:6" ht="18" customHeight="1">
      <c r="F29223" s="129">
        <f t="shared" si="462"/>
        <v>0</v>
      </c>
    </row>
    <row r="29224" spans="6:6" ht="18" customHeight="1">
      <c r="F29224" s="129">
        <f t="shared" si="462"/>
        <v>0</v>
      </c>
    </row>
    <row r="29225" spans="6:6" ht="18" customHeight="1">
      <c r="F29225" s="129">
        <f t="shared" si="462"/>
        <v>0</v>
      </c>
    </row>
    <row r="29226" spans="6:6" ht="18" customHeight="1">
      <c r="F29226" s="129">
        <f t="shared" si="462"/>
        <v>0</v>
      </c>
    </row>
    <row r="29227" spans="6:6" ht="18" customHeight="1">
      <c r="F29227" s="129">
        <f t="shared" si="462"/>
        <v>0</v>
      </c>
    </row>
    <row r="29228" spans="6:6" ht="18" customHeight="1">
      <c r="F29228" s="129">
        <f t="shared" si="462"/>
        <v>0</v>
      </c>
    </row>
    <row r="29229" spans="6:6" ht="18" customHeight="1">
      <c r="F29229" s="129">
        <f t="shared" si="462"/>
        <v>0</v>
      </c>
    </row>
    <row r="29230" spans="6:6" ht="18" customHeight="1">
      <c r="F29230" s="129">
        <f t="shared" si="462"/>
        <v>0</v>
      </c>
    </row>
    <row r="29231" spans="6:6" ht="18" customHeight="1">
      <c r="F29231" s="129">
        <f t="shared" si="462"/>
        <v>0</v>
      </c>
    </row>
    <row r="29232" spans="6:6" ht="18" customHeight="1">
      <c r="F29232" s="129">
        <f t="shared" si="462"/>
        <v>0</v>
      </c>
    </row>
    <row r="29233" spans="6:6" ht="18" customHeight="1">
      <c r="F29233" s="129">
        <f t="shared" si="462"/>
        <v>0</v>
      </c>
    </row>
    <row r="29234" spans="6:6" ht="18" customHeight="1">
      <c r="F29234" s="129">
        <f t="shared" ref="F29234:F29297" si="463">E29234*D29234</f>
        <v>0</v>
      </c>
    </row>
    <row r="29235" spans="6:6" ht="18" customHeight="1">
      <c r="F29235" s="129">
        <f t="shared" si="463"/>
        <v>0</v>
      </c>
    </row>
    <row r="29236" spans="6:6" ht="18" customHeight="1">
      <c r="F29236" s="129">
        <f t="shared" si="463"/>
        <v>0</v>
      </c>
    </row>
    <row r="29237" spans="6:6" ht="18" customHeight="1">
      <c r="F29237" s="129">
        <f t="shared" si="463"/>
        <v>0</v>
      </c>
    </row>
    <row r="29238" spans="6:6" ht="18" customHeight="1">
      <c r="F29238" s="129">
        <f t="shared" si="463"/>
        <v>0</v>
      </c>
    </row>
    <row r="29239" spans="6:6" ht="18" customHeight="1">
      <c r="F29239" s="129">
        <f t="shared" si="463"/>
        <v>0</v>
      </c>
    </row>
    <row r="29240" spans="6:6" ht="18" customHeight="1">
      <c r="F29240" s="129">
        <f t="shared" si="463"/>
        <v>0</v>
      </c>
    </row>
    <row r="29241" spans="6:6" ht="18" customHeight="1">
      <c r="F29241" s="129">
        <f t="shared" si="463"/>
        <v>0</v>
      </c>
    </row>
    <row r="29242" spans="6:6" ht="18" customHeight="1">
      <c r="F29242" s="129">
        <f t="shared" si="463"/>
        <v>0</v>
      </c>
    </row>
    <row r="29243" spans="6:6" ht="18" customHeight="1">
      <c r="F29243" s="129">
        <f t="shared" si="463"/>
        <v>0</v>
      </c>
    </row>
    <row r="29244" spans="6:6" ht="18" customHeight="1">
      <c r="F29244" s="129">
        <f t="shared" si="463"/>
        <v>0</v>
      </c>
    </row>
    <row r="29245" spans="6:6" ht="18" customHeight="1">
      <c r="F29245" s="129">
        <f t="shared" si="463"/>
        <v>0</v>
      </c>
    </row>
    <row r="29246" spans="6:6" ht="18" customHeight="1">
      <c r="F29246" s="129">
        <f t="shared" si="463"/>
        <v>0</v>
      </c>
    </row>
    <row r="29247" spans="6:6" ht="18" customHeight="1">
      <c r="F29247" s="129">
        <f t="shared" si="463"/>
        <v>0</v>
      </c>
    </row>
    <row r="29248" spans="6:6" ht="18" customHeight="1">
      <c r="F29248" s="129">
        <f t="shared" si="463"/>
        <v>0</v>
      </c>
    </row>
    <row r="29249" spans="6:6" ht="18" customHeight="1">
      <c r="F29249" s="129">
        <f t="shared" si="463"/>
        <v>0</v>
      </c>
    </row>
    <row r="29250" spans="6:6" ht="18" customHeight="1">
      <c r="F29250" s="129">
        <f t="shared" si="463"/>
        <v>0</v>
      </c>
    </row>
    <row r="29251" spans="6:6" ht="18" customHeight="1">
      <c r="F29251" s="129">
        <f t="shared" si="463"/>
        <v>0</v>
      </c>
    </row>
    <row r="29252" spans="6:6" ht="18" customHeight="1">
      <c r="F29252" s="129">
        <f t="shared" si="463"/>
        <v>0</v>
      </c>
    </row>
    <row r="29253" spans="6:6" ht="18" customHeight="1">
      <c r="F29253" s="129">
        <f t="shared" si="463"/>
        <v>0</v>
      </c>
    </row>
    <row r="29254" spans="6:6" ht="18" customHeight="1">
      <c r="F29254" s="129">
        <f t="shared" si="463"/>
        <v>0</v>
      </c>
    </row>
    <row r="29255" spans="6:6" ht="18" customHeight="1">
      <c r="F29255" s="129">
        <f t="shared" si="463"/>
        <v>0</v>
      </c>
    </row>
    <row r="29256" spans="6:6" ht="18" customHeight="1">
      <c r="F29256" s="129">
        <f t="shared" si="463"/>
        <v>0</v>
      </c>
    </row>
    <row r="29257" spans="6:6" ht="18" customHeight="1">
      <c r="F29257" s="129">
        <f t="shared" si="463"/>
        <v>0</v>
      </c>
    </row>
    <row r="29258" spans="6:6" ht="18" customHeight="1">
      <c r="F29258" s="129">
        <f t="shared" si="463"/>
        <v>0</v>
      </c>
    </row>
    <row r="29259" spans="6:6" ht="18" customHeight="1">
      <c r="F29259" s="129">
        <f t="shared" si="463"/>
        <v>0</v>
      </c>
    </row>
    <row r="29260" spans="6:6" ht="18" customHeight="1">
      <c r="F29260" s="129">
        <f t="shared" si="463"/>
        <v>0</v>
      </c>
    </row>
    <row r="29261" spans="6:6" ht="18" customHeight="1">
      <c r="F29261" s="129">
        <f t="shared" si="463"/>
        <v>0</v>
      </c>
    </row>
    <row r="29262" spans="6:6" ht="18" customHeight="1">
      <c r="F29262" s="129">
        <f t="shared" si="463"/>
        <v>0</v>
      </c>
    </row>
    <row r="29263" spans="6:6" ht="18" customHeight="1">
      <c r="F29263" s="129">
        <f t="shared" si="463"/>
        <v>0</v>
      </c>
    </row>
    <row r="29264" spans="6:6" ht="18" customHeight="1">
      <c r="F29264" s="129">
        <f t="shared" si="463"/>
        <v>0</v>
      </c>
    </row>
    <row r="29265" spans="6:6" ht="18" customHeight="1">
      <c r="F29265" s="129">
        <f t="shared" si="463"/>
        <v>0</v>
      </c>
    </row>
    <row r="29266" spans="6:6" ht="18" customHeight="1">
      <c r="F29266" s="129">
        <f t="shared" si="463"/>
        <v>0</v>
      </c>
    </row>
    <row r="29267" spans="6:6" ht="18" customHeight="1">
      <c r="F29267" s="129">
        <f t="shared" si="463"/>
        <v>0</v>
      </c>
    </row>
    <row r="29268" spans="6:6" ht="18" customHeight="1">
      <c r="F29268" s="129">
        <f t="shared" si="463"/>
        <v>0</v>
      </c>
    </row>
    <row r="29269" spans="6:6" ht="18" customHeight="1">
      <c r="F29269" s="129">
        <f t="shared" si="463"/>
        <v>0</v>
      </c>
    </row>
    <row r="29270" spans="6:6" ht="18" customHeight="1">
      <c r="F29270" s="129">
        <f t="shared" si="463"/>
        <v>0</v>
      </c>
    </row>
    <row r="29271" spans="6:6" ht="18" customHeight="1">
      <c r="F29271" s="129">
        <f t="shared" si="463"/>
        <v>0</v>
      </c>
    </row>
    <row r="29272" spans="6:6" ht="18" customHeight="1">
      <c r="F29272" s="129">
        <f t="shared" si="463"/>
        <v>0</v>
      </c>
    </row>
    <row r="29273" spans="6:6" ht="18" customHeight="1">
      <c r="F29273" s="129">
        <f t="shared" si="463"/>
        <v>0</v>
      </c>
    </row>
    <row r="29274" spans="6:6" ht="18" customHeight="1">
      <c r="F29274" s="129">
        <f t="shared" si="463"/>
        <v>0</v>
      </c>
    </row>
    <row r="29275" spans="6:6" ht="18" customHeight="1">
      <c r="F29275" s="129">
        <f t="shared" si="463"/>
        <v>0</v>
      </c>
    </row>
    <row r="29276" spans="6:6" ht="18" customHeight="1">
      <c r="F29276" s="129">
        <f t="shared" si="463"/>
        <v>0</v>
      </c>
    </row>
    <row r="29277" spans="6:6" ht="18" customHeight="1">
      <c r="F29277" s="129">
        <f t="shared" si="463"/>
        <v>0</v>
      </c>
    </row>
    <row r="29278" spans="6:6" ht="18" customHeight="1">
      <c r="F29278" s="129">
        <f t="shared" si="463"/>
        <v>0</v>
      </c>
    </row>
    <row r="29279" spans="6:6" ht="18" customHeight="1">
      <c r="F29279" s="129">
        <f t="shared" si="463"/>
        <v>0</v>
      </c>
    </row>
    <row r="29280" spans="6:6" ht="18" customHeight="1">
      <c r="F29280" s="129">
        <f t="shared" si="463"/>
        <v>0</v>
      </c>
    </row>
    <row r="29281" spans="6:6" ht="18" customHeight="1">
      <c r="F29281" s="129">
        <f t="shared" si="463"/>
        <v>0</v>
      </c>
    </row>
    <row r="29282" spans="6:6" ht="18" customHeight="1">
      <c r="F29282" s="129">
        <f t="shared" si="463"/>
        <v>0</v>
      </c>
    </row>
    <row r="29283" spans="6:6" ht="18" customHeight="1">
      <c r="F29283" s="129">
        <f t="shared" si="463"/>
        <v>0</v>
      </c>
    </row>
    <row r="29284" spans="6:6" ht="18" customHeight="1">
      <c r="F29284" s="129">
        <f t="shared" si="463"/>
        <v>0</v>
      </c>
    </row>
    <row r="29285" spans="6:6" ht="18" customHeight="1">
      <c r="F29285" s="129">
        <f t="shared" si="463"/>
        <v>0</v>
      </c>
    </row>
    <row r="29286" spans="6:6" ht="18" customHeight="1">
      <c r="F29286" s="129">
        <f t="shared" si="463"/>
        <v>0</v>
      </c>
    </row>
    <row r="29287" spans="6:6" ht="18" customHeight="1">
      <c r="F29287" s="129">
        <f t="shared" si="463"/>
        <v>0</v>
      </c>
    </row>
    <row r="29288" spans="6:6" ht="18" customHeight="1">
      <c r="F29288" s="129">
        <f t="shared" si="463"/>
        <v>0</v>
      </c>
    </row>
    <row r="29289" spans="6:6" ht="18" customHeight="1">
      <c r="F29289" s="129">
        <f t="shared" si="463"/>
        <v>0</v>
      </c>
    </row>
    <row r="29290" spans="6:6" ht="18" customHeight="1">
      <c r="F29290" s="129">
        <f t="shared" si="463"/>
        <v>0</v>
      </c>
    </row>
    <row r="29291" spans="6:6" ht="18" customHeight="1">
      <c r="F29291" s="129">
        <f t="shared" si="463"/>
        <v>0</v>
      </c>
    </row>
    <row r="29292" spans="6:6" ht="18" customHeight="1">
      <c r="F29292" s="129">
        <f t="shared" si="463"/>
        <v>0</v>
      </c>
    </row>
    <row r="29293" spans="6:6" ht="18" customHeight="1">
      <c r="F29293" s="129">
        <f t="shared" si="463"/>
        <v>0</v>
      </c>
    </row>
    <row r="29294" spans="6:6" ht="18" customHeight="1">
      <c r="F29294" s="129">
        <f t="shared" si="463"/>
        <v>0</v>
      </c>
    </row>
    <row r="29295" spans="6:6" ht="18" customHeight="1">
      <c r="F29295" s="129">
        <f t="shared" si="463"/>
        <v>0</v>
      </c>
    </row>
    <row r="29296" spans="6:6" ht="18" customHeight="1">
      <c r="F29296" s="129">
        <f t="shared" si="463"/>
        <v>0</v>
      </c>
    </row>
    <row r="29297" spans="6:6" ht="18" customHeight="1">
      <c r="F29297" s="129">
        <f t="shared" si="463"/>
        <v>0</v>
      </c>
    </row>
    <row r="29298" spans="6:6" ht="18" customHeight="1">
      <c r="F29298" s="129">
        <f t="shared" ref="F29298:F29361" si="464">E29298*D29298</f>
        <v>0</v>
      </c>
    </row>
    <row r="29299" spans="6:6" ht="18" customHeight="1">
      <c r="F29299" s="129">
        <f t="shared" si="464"/>
        <v>0</v>
      </c>
    </row>
    <row r="29300" spans="6:6" ht="18" customHeight="1">
      <c r="F29300" s="129">
        <f t="shared" si="464"/>
        <v>0</v>
      </c>
    </row>
    <row r="29301" spans="6:6" ht="18" customHeight="1">
      <c r="F29301" s="129">
        <f t="shared" si="464"/>
        <v>0</v>
      </c>
    </row>
    <row r="29302" spans="6:6" ht="18" customHeight="1">
      <c r="F29302" s="129">
        <f t="shared" si="464"/>
        <v>0</v>
      </c>
    </row>
    <row r="29303" spans="6:6" ht="18" customHeight="1">
      <c r="F29303" s="129">
        <f t="shared" si="464"/>
        <v>0</v>
      </c>
    </row>
    <row r="29304" spans="6:6" ht="18" customHeight="1">
      <c r="F29304" s="129">
        <f t="shared" si="464"/>
        <v>0</v>
      </c>
    </row>
    <row r="29305" spans="6:6" ht="18" customHeight="1">
      <c r="F29305" s="129">
        <f t="shared" si="464"/>
        <v>0</v>
      </c>
    </row>
    <row r="29306" spans="6:6" ht="18" customHeight="1">
      <c r="F29306" s="129">
        <f t="shared" si="464"/>
        <v>0</v>
      </c>
    </row>
    <row r="29307" spans="6:6" ht="18" customHeight="1">
      <c r="F29307" s="129">
        <f t="shared" si="464"/>
        <v>0</v>
      </c>
    </row>
    <row r="29308" spans="6:6" ht="18" customHeight="1">
      <c r="F29308" s="129">
        <f t="shared" si="464"/>
        <v>0</v>
      </c>
    </row>
    <row r="29309" spans="6:6" ht="18" customHeight="1">
      <c r="F29309" s="129">
        <f t="shared" si="464"/>
        <v>0</v>
      </c>
    </row>
    <row r="29310" spans="6:6" ht="18" customHeight="1">
      <c r="F29310" s="129">
        <f t="shared" si="464"/>
        <v>0</v>
      </c>
    </row>
    <row r="29311" spans="6:6" ht="18" customHeight="1">
      <c r="F29311" s="129">
        <f t="shared" si="464"/>
        <v>0</v>
      </c>
    </row>
    <row r="29312" spans="6:6" ht="18" customHeight="1">
      <c r="F29312" s="129">
        <f t="shared" si="464"/>
        <v>0</v>
      </c>
    </row>
    <row r="29313" spans="6:6" ht="18" customHeight="1">
      <c r="F29313" s="129">
        <f t="shared" si="464"/>
        <v>0</v>
      </c>
    </row>
    <row r="29314" spans="6:6" ht="18" customHeight="1">
      <c r="F29314" s="129">
        <f t="shared" si="464"/>
        <v>0</v>
      </c>
    </row>
    <row r="29315" spans="6:6" ht="18" customHeight="1">
      <c r="F29315" s="129">
        <f t="shared" si="464"/>
        <v>0</v>
      </c>
    </row>
    <row r="29316" spans="6:6" ht="18" customHeight="1">
      <c r="F29316" s="129">
        <f t="shared" si="464"/>
        <v>0</v>
      </c>
    </row>
    <row r="29317" spans="6:6" ht="18" customHeight="1">
      <c r="F29317" s="129">
        <f t="shared" si="464"/>
        <v>0</v>
      </c>
    </row>
    <row r="29318" spans="6:6" ht="18" customHeight="1">
      <c r="F29318" s="129">
        <f t="shared" si="464"/>
        <v>0</v>
      </c>
    </row>
    <row r="29319" spans="6:6" ht="18" customHeight="1">
      <c r="F29319" s="129">
        <f t="shared" si="464"/>
        <v>0</v>
      </c>
    </row>
    <row r="29320" spans="6:6" ht="18" customHeight="1">
      <c r="F29320" s="129">
        <f t="shared" si="464"/>
        <v>0</v>
      </c>
    </row>
    <row r="29321" spans="6:6" ht="18" customHeight="1">
      <c r="F29321" s="129">
        <f t="shared" si="464"/>
        <v>0</v>
      </c>
    </row>
    <row r="29322" spans="6:6" ht="18" customHeight="1">
      <c r="F29322" s="129">
        <f t="shared" si="464"/>
        <v>0</v>
      </c>
    </row>
    <row r="29323" spans="6:6" ht="18" customHeight="1">
      <c r="F29323" s="129">
        <f t="shared" si="464"/>
        <v>0</v>
      </c>
    </row>
    <row r="29324" spans="6:6" ht="18" customHeight="1">
      <c r="F29324" s="129">
        <f t="shared" si="464"/>
        <v>0</v>
      </c>
    </row>
    <row r="29325" spans="6:6" ht="18" customHeight="1">
      <c r="F29325" s="129">
        <f t="shared" si="464"/>
        <v>0</v>
      </c>
    </row>
    <row r="29326" spans="6:6" ht="18" customHeight="1">
      <c r="F29326" s="129">
        <f t="shared" si="464"/>
        <v>0</v>
      </c>
    </row>
    <row r="29327" spans="6:6" ht="18" customHeight="1">
      <c r="F29327" s="129">
        <f t="shared" si="464"/>
        <v>0</v>
      </c>
    </row>
    <row r="29328" spans="6:6" ht="18" customHeight="1">
      <c r="F29328" s="129">
        <f t="shared" si="464"/>
        <v>0</v>
      </c>
    </row>
    <row r="29329" spans="6:6" ht="18" customHeight="1">
      <c r="F29329" s="129">
        <f t="shared" si="464"/>
        <v>0</v>
      </c>
    </row>
    <row r="29330" spans="6:6" ht="18" customHeight="1">
      <c r="F29330" s="129">
        <f t="shared" si="464"/>
        <v>0</v>
      </c>
    </row>
    <row r="29331" spans="6:6" ht="18" customHeight="1">
      <c r="F29331" s="129">
        <f t="shared" si="464"/>
        <v>0</v>
      </c>
    </row>
    <row r="29332" spans="6:6" ht="18" customHeight="1">
      <c r="F29332" s="129">
        <f t="shared" si="464"/>
        <v>0</v>
      </c>
    </row>
    <row r="29333" spans="6:6" ht="18" customHeight="1">
      <c r="F29333" s="129">
        <f t="shared" si="464"/>
        <v>0</v>
      </c>
    </row>
    <row r="29334" spans="6:6" ht="18" customHeight="1">
      <c r="F29334" s="129">
        <f t="shared" si="464"/>
        <v>0</v>
      </c>
    </row>
    <row r="29335" spans="6:6" ht="18" customHeight="1">
      <c r="F29335" s="129">
        <f t="shared" si="464"/>
        <v>0</v>
      </c>
    </row>
    <row r="29336" spans="6:6" ht="18" customHeight="1">
      <c r="F29336" s="129">
        <f t="shared" si="464"/>
        <v>0</v>
      </c>
    </row>
    <row r="29337" spans="6:6" ht="18" customHeight="1">
      <c r="F29337" s="129">
        <f t="shared" si="464"/>
        <v>0</v>
      </c>
    </row>
    <row r="29338" spans="6:6" ht="18" customHeight="1">
      <c r="F29338" s="129">
        <f t="shared" si="464"/>
        <v>0</v>
      </c>
    </row>
    <row r="29339" spans="6:6" ht="18" customHeight="1">
      <c r="F29339" s="129">
        <f t="shared" si="464"/>
        <v>0</v>
      </c>
    </row>
    <row r="29340" spans="6:6" ht="18" customHeight="1">
      <c r="F29340" s="129">
        <f t="shared" si="464"/>
        <v>0</v>
      </c>
    </row>
    <row r="29341" spans="6:6" ht="18" customHeight="1">
      <c r="F29341" s="129">
        <f t="shared" si="464"/>
        <v>0</v>
      </c>
    </row>
    <row r="29342" spans="6:6" ht="18" customHeight="1">
      <c r="F29342" s="129">
        <f t="shared" si="464"/>
        <v>0</v>
      </c>
    </row>
    <row r="29343" spans="6:6" ht="18" customHeight="1">
      <c r="F29343" s="129">
        <f t="shared" si="464"/>
        <v>0</v>
      </c>
    </row>
    <row r="29344" spans="6:6" ht="18" customHeight="1">
      <c r="F29344" s="129">
        <f t="shared" si="464"/>
        <v>0</v>
      </c>
    </row>
    <row r="29345" spans="6:6" ht="18" customHeight="1">
      <c r="F29345" s="129">
        <f t="shared" si="464"/>
        <v>0</v>
      </c>
    </row>
    <row r="29346" spans="6:6" ht="18" customHeight="1">
      <c r="F29346" s="129">
        <f t="shared" si="464"/>
        <v>0</v>
      </c>
    </row>
    <row r="29347" spans="6:6" ht="18" customHeight="1">
      <c r="F29347" s="129">
        <f t="shared" si="464"/>
        <v>0</v>
      </c>
    </row>
    <row r="29348" spans="6:6" ht="18" customHeight="1">
      <c r="F29348" s="129">
        <f t="shared" si="464"/>
        <v>0</v>
      </c>
    </row>
    <row r="29349" spans="6:6" ht="18" customHeight="1">
      <c r="F29349" s="129">
        <f t="shared" si="464"/>
        <v>0</v>
      </c>
    </row>
    <row r="29350" spans="6:6" ht="18" customHeight="1">
      <c r="F29350" s="129">
        <f t="shared" si="464"/>
        <v>0</v>
      </c>
    </row>
    <row r="29351" spans="6:6" ht="18" customHeight="1">
      <c r="F29351" s="129">
        <f t="shared" si="464"/>
        <v>0</v>
      </c>
    </row>
    <row r="29352" spans="6:6" ht="18" customHeight="1">
      <c r="F29352" s="129">
        <f t="shared" si="464"/>
        <v>0</v>
      </c>
    </row>
    <row r="29353" spans="6:6" ht="18" customHeight="1">
      <c r="F29353" s="129">
        <f t="shared" si="464"/>
        <v>0</v>
      </c>
    </row>
    <row r="29354" spans="6:6" ht="18" customHeight="1">
      <c r="F29354" s="129">
        <f t="shared" si="464"/>
        <v>0</v>
      </c>
    </row>
    <row r="29355" spans="6:6" ht="18" customHeight="1">
      <c r="F29355" s="129">
        <f t="shared" si="464"/>
        <v>0</v>
      </c>
    </row>
    <row r="29356" spans="6:6" ht="18" customHeight="1">
      <c r="F29356" s="129">
        <f t="shared" si="464"/>
        <v>0</v>
      </c>
    </row>
    <row r="29357" spans="6:6" ht="18" customHeight="1">
      <c r="F29357" s="129">
        <f t="shared" si="464"/>
        <v>0</v>
      </c>
    </row>
    <row r="29358" spans="6:6" ht="18" customHeight="1">
      <c r="F29358" s="129">
        <f t="shared" si="464"/>
        <v>0</v>
      </c>
    </row>
    <row r="29359" spans="6:6" ht="18" customHeight="1">
      <c r="F29359" s="129">
        <f t="shared" si="464"/>
        <v>0</v>
      </c>
    </row>
    <row r="29360" spans="6:6" ht="18" customHeight="1">
      <c r="F29360" s="129">
        <f t="shared" si="464"/>
        <v>0</v>
      </c>
    </row>
    <row r="29361" spans="6:6" ht="18" customHeight="1">
      <c r="F29361" s="129">
        <f t="shared" si="464"/>
        <v>0</v>
      </c>
    </row>
    <row r="29362" spans="6:6" ht="18" customHeight="1">
      <c r="F29362" s="129">
        <f t="shared" ref="F29362:F29425" si="465">E29362*D29362</f>
        <v>0</v>
      </c>
    </row>
    <row r="29363" spans="6:6" ht="18" customHeight="1">
      <c r="F29363" s="129">
        <f t="shared" si="465"/>
        <v>0</v>
      </c>
    </row>
    <row r="29364" spans="6:6" ht="18" customHeight="1">
      <c r="F29364" s="129">
        <f t="shared" si="465"/>
        <v>0</v>
      </c>
    </row>
    <row r="29365" spans="6:6" ht="18" customHeight="1">
      <c r="F29365" s="129">
        <f t="shared" si="465"/>
        <v>0</v>
      </c>
    </row>
    <row r="29366" spans="6:6" ht="18" customHeight="1">
      <c r="F29366" s="129">
        <f t="shared" si="465"/>
        <v>0</v>
      </c>
    </row>
    <row r="29367" spans="6:6" ht="18" customHeight="1">
      <c r="F29367" s="129">
        <f t="shared" si="465"/>
        <v>0</v>
      </c>
    </row>
    <row r="29368" spans="6:6" ht="18" customHeight="1">
      <c r="F29368" s="129">
        <f t="shared" si="465"/>
        <v>0</v>
      </c>
    </row>
    <row r="29369" spans="6:6" ht="18" customHeight="1">
      <c r="F29369" s="129">
        <f t="shared" si="465"/>
        <v>0</v>
      </c>
    </row>
    <row r="29370" spans="6:6" ht="18" customHeight="1">
      <c r="F29370" s="129">
        <f t="shared" si="465"/>
        <v>0</v>
      </c>
    </row>
    <row r="29371" spans="6:6" ht="18" customHeight="1">
      <c r="F29371" s="129">
        <f t="shared" si="465"/>
        <v>0</v>
      </c>
    </row>
    <row r="29372" spans="6:6" ht="18" customHeight="1">
      <c r="F29372" s="129">
        <f t="shared" si="465"/>
        <v>0</v>
      </c>
    </row>
    <row r="29373" spans="6:6" ht="18" customHeight="1">
      <c r="F29373" s="129">
        <f t="shared" si="465"/>
        <v>0</v>
      </c>
    </row>
    <row r="29374" spans="6:6" ht="18" customHeight="1">
      <c r="F29374" s="129">
        <f t="shared" si="465"/>
        <v>0</v>
      </c>
    </row>
    <row r="29375" spans="6:6" ht="18" customHeight="1">
      <c r="F29375" s="129">
        <f t="shared" si="465"/>
        <v>0</v>
      </c>
    </row>
    <row r="29376" spans="6:6" ht="18" customHeight="1">
      <c r="F29376" s="129">
        <f t="shared" si="465"/>
        <v>0</v>
      </c>
    </row>
    <row r="29377" spans="6:6" ht="18" customHeight="1">
      <c r="F29377" s="129">
        <f t="shared" si="465"/>
        <v>0</v>
      </c>
    </row>
    <row r="29378" spans="6:6" ht="18" customHeight="1">
      <c r="F29378" s="129">
        <f t="shared" si="465"/>
        <v>0</v>
      </c>
    </row>
    <row r="29379" spans="6:6" ht="18" customHeight="1">
      <c r="F29379" s="129">
        <f t="shared" si="465"/>
        <v>0</v>
      </c>
    </row>
    <row r="29380" spans="6:6" ht="18" customHeight="1">
      <c r="F29380" s="129">
        <f t="shared" si="465"/>
        <v>0</v>
      </c>
    </row>
    <row r="29381" spans="6:6" ht="18" customHeight="1">
      <c r="F29381" s="129">
        <f t="shared" si="465"/>
        <v>0</v>
      </c>
    </row>
    <row r="29382" spans="6:6" ht="18" customHeight="1">
      <c r="F29382" s="129">
        <f t="shared" si="465"/>
        <v>0</v>
      </c>
    </row>
    <row r="29383" spans="6:6" ht="18" customHeight="1">
      <c r="F29383" s="129">
        <f t="shared" si="465"/>
        <v>0</v>
      </c>
    </row>
    <row r="29384" spans="6:6" ht="18" customHeight="1">
      <c r="F29384" s="129">
        <f t="shared" si="465"/>
        <v>0</v>
      </c>
    </row>
    <row r="29385" spans="6:6" ht="18" customHeight="1">
      <c r="F29385" s="129">
        <f t="shared" si="465"/>
        <v>0</v>
      </c>
    </row>
    <row r="29386" spans="6:6" ht="18" customHeight="1">
      <c r="F29386" s="129">
        <f t="shared" si="465"/>
        <v>0</v>
      </c>
    </row>
    <row r="29387" spans="6:6" ht="18" customHeight="1">
      <c r="F29387" s="129">
        <f t="shared" si="465"/>
        <v>0</v>
      </c>
    </row>
    <row r="29388" spans="6:6" ht="18" customHeight="1">
      <c r="F29388" s="129">
        <f t="shared" si="465"/>
        <v>0</v>
      </c>
    </row>
    <row r="29389" spans="6:6" ht="18" customHeight="1">
      <c r="F29389" s="129">
        <f t="shared" si="465"/>
        <v>0</v>
      </c>
    </row>
    <row r="29390" spans="6:6" ht="18" customHeight="1">
      <c r="F29390" s="129">
        <f t="shared" si="465"/>
        <v>0</v>
      </c>
    </row>
    <row r="29391" spans="6:6" ht="18" customHeight="1">
      <c r="F29391" s="129">
        <f t="shared" si="465"/>
        <v>0</v>
      </c>
    </row>
    <row r="29392" spans="6:6" ht="18" customHeight="1">
      <c r="F29392" s="129">
        <f t="shared" si="465"/>
        <v>0</v>
      </c>
    </row>
    <row r="29393" spans="6:6" ht="18" customHeight="1">
      <c r="F29393" s="129">
        <f t="shared" si="465"/>
        <v>0</v>
      </c>
    </row>
    <row r="29394" spans="6:6" ht="18" customHeight="1">
      <c r="F29394" s="129">
        <f t="shared" si="465"/>
        <v>0</v>
      </c>
    </row>
    <row r="29395" spans="6:6" ht="18" customHeight="1">
      <c r="F29395" s="129">
        <f t="shared" si="465"/>
        <v>0</v>
      </c>
    </row>
    <row r="29396" spans="6:6" ht="18" customHeight="1">
      <c r="F29396" s="129">
        <f t="shared" si="465"/>
        <v>0</v>
      </c>
    </row>
    <row r="29397" spans="6:6" ht="18" customHeight="1">
      <c r="F29397" s="129">
        <f t="shared" si="465"/>
        <v>0</v>
      </c>
    </row>
    <row r="29398" spans="6:6" ht="18" customHeight="1">
      <c r="F29398" s="129">
        <f t="shared" si="465"/>
        <v>0</v>
      </c>
    </row>
    <row r="29399" spans="6:6" ht="18" customHeight="1">
      <c r="F29399" s="129">
        <f t="shared" si="465"/>
        <v>0</v>
      </c>
    </row>
    <row r="29400" spans="6:6" ht="18" customHeight="1">
      <c r="F29400" s="129">
        <f t="shared" si="465"/>
        <v>0</v>
      </c>
    </row>
    <row r="29401" spans="6:6" ht="18" customHeight="1">
      <c r="F29401" s="129">
        <f t="shared" si="465"/>
        <v>0</v>
      </c>
    </row>
    <row r="29402" spans="6:6" ht="18" customHeight="1">
      <c r="F29402" s="129">
        <f t="shared" si="465"/>
        <v>0</v>
      </c>
    </row>
    <row r="29403" spans="6:6" ht="18" customHeight="1">
      <c r="F29403" s="129">
        <f t="shared" si="465"/>
        <v>0</v>
      </c>
    </row>
    <row r="29404" spans="6:6" ht="18" customHeight="1">
      <c r="F29404" s="129">
        <f t="shared" si="465"/>
        <v>0</v>
      </c>
    </row>
    <row r="29405" spans="6:6" ht="18" customHeight="1">
      <c r="F29405" s="129">
        <f t="shared" si="465"/>
        <v>0</v>
      </c>
    </row>
    <row r="29406" spans="6:6" ht="18" customHeight="1">
      <c r="F29406" s="129">
        <f t="shared" si="465"/>
        <v>0</v>
      </c>
    </row>
    <row r="29407" spans="6:6" ht="18" customHeight="1">
      <c r="F29407" s="129">
        <f t="shared" si="465"/>
        <v>0</v>
      </c>
    </row>
    <row r="29408" spans="6:6" ht="18" customHeight="1">
      <c r="F29408" s="129">
        <f t="shared" si="465"/>
        <v>0</v>
      </c>
    </row>
    <row r="29409" spans="6:6" ht="18" customHeight="1">
      <c r="F29409" s="129">
        <f t="shared" si="465"/>
        <v>0</v>
      </c>
    </row>
    <row r="29410" spans="6:6" ht="18" customHeight="1">
      <c r="F29410" s="129">
        <f t="shared" si="465"/>
        <v>0</v>
      </c>
    </row>
    <row r="29411" spans="6:6" ht="18" customHeight="1">
      <c r="F29411" s="129">
        <f t="shared" si="465"/>
        <v>0</v>
      </c>
    </row>
    <row r="29412" spans="6:6" ht="18" customHeight="1">
      <c r="F29412" s="129">
        <f t="shared" si="465"/>
        <v>0</v>
      </c>
    </row>
    <row r="29413" spans="6:6" ht="18" customHeight="1">
      <c r="F29413" s="129">
        <f t="shared" si="465"/>
        <v>0</v>
      </c>
    </row>
    <row r="29414" spans="6:6" ht="18" customHeight="1">
      <c r="F29414" s="129">
        <f t="shared" si="465"/>
        <v>0</v>
      </c>
    </row>
    <row r="29415" spans="6:6" ht="18" customHeight="1">
      <c r="F29415" s="129">
        <f t="shared" si="465"/>
        <v>0</v>
      </c>
    </row>
    <row r="29416" spans="6:6" ht="18" customHeight="1">
      <c r="F29416" s="129">
        <f t="shared" si="465"/>
        <v>0</v>
      </c>
    </row>
    <row r="29417" spans="6:6" ht="18" customHeight="1">
      <c r="F29417" s="129">
        <f t="shared" si="465"/>
        <v>0</v>
      </c>
    </row>
    <row r="29418" spans="6:6" ht="18" customHeight="1">
      <c r="F29418" s="129">
        <f t="shared" si="465"/>
        <v>0</v>
      </c>
    </row>
    <row r="29419" spans="6:6" ht="18" customHeight="1">
      <c r="F29419" s="129">
        <f t="shared" si="465"/>
        <v>0</v>
      </c>
    </row>
    <row r="29420" spans="6:6" ht="18" customHeight="1">
      <c r="F29420" s="129">
        <f t="shared" si="465"/>
        <v>0</v>
      </c>
    </row>
    <row r="29421" spans="6:6" ht="18" customHeight="1">
      <c r="F29421" s="129">
        <f t="shared" si="465"/>
        <v>0</v>
      </c>
    </row>
    <row r="29422" spans="6:6" ht="18" customHeight="1">
      <c r="F29422" s="129">
        <f t="shared" si="465"/>
        <v>0</v>
      </c>
    </row>
    <row r="29423" spans="6:6" ht="18" customHeight="1">
      <c r="F29423" s="129">
        <f t="shared" si="465"/>
        <v>0</v>
      </c>
    </row>
    <row r="29424" spans="6:6" ht="18" customHeight="1">
      <c r="F29424" s="129">
        <f t="shared" si="465"/>
        <v>0</v>
      </c>
    </row>
    <row r="29425" spans="6:6" ht="18" customHeight="1">
      <c r="F29425" s="129">
        <f t="shared" si="465"/>
        <v>0</v>
      </c>
    </row>
    <row r="29426" spans="6:6" ht="18" customHeight="1">
      <c r="F29426" s="129">
        <f t="shared" ref="F29426:F29489" si="466">E29426*D29426</f>
        <v>0</v>
      </c>
    </row>
    <row r="29427" spans="6:6" ht="18" customHeight="1">
      <c r="F29427" s="129">
        <f t="shared" si="466"/>
        <v>0</v>
      </c>
    </row>
    <row r="29428" spans="6:6" ht="18" customHeight="1">
      <c r="F29428" s="129">
        <f t="shared" si="466"/>
        <v>0</v>
      </c>
    </row>
    <row r="29429" spans="6:6" ht="18" customHeight="1">
      <c r="F29429" s="129">
        <f t="shared" si="466"/>
        <v>0</v>
      </c>
    </row>
    <row r="29430" spans="6:6" ht="18" customHeight="1">
      <c r="F29430" s="129">
        <f t="shared" si="466"/>
        <v>0</v>
      </c>
    </row>
    <row r="29431" spans="6:6" ht="18" customHeight="1">
      <c r="F29431" s="129">
        <f t="shared" si="466"/>
        <v>0</v>
      </c>
    </row>
    <row r="29432" spans="6:6" ht="18" customHeight="1">
      <c r="F29432" s="129">
        <f t="shared" si="466"/>
        <v>0</v>
      </c>
    </row>
    <row r="29433" spans="6:6" ht="18" customHeight="1">
      <c r="F29433" s="129">
        <f t="shared" si="466"/>
        <v>0</v>
      </c>
    </row>
    <row r="29434" spans="6:6" ht="18" customHeight="1">
      <c r="F29434" s="129">
        <f t="shared" si="466"/>
        <v>0</v>
      </c>
    </row>
    <row r="29435" spans="6:6" ht="18" customHeight="1">
      <c r="F29435" s="129">
        <f t="shared" si="466"/>
        <v>0</v>
      </c>
    </row>
    <row r="29436" spans="6:6" ht="18" customHeight="1">
      <c r="F29436" s="129">
        <f t="shared" si="466"/>
        <v>0</v>
      </c>
    </row>
    <row r="29437" spans="6:6" ht="18" customHeight="1">
      <c r="F29437" s="129">
        <f t="shared" si="466"/>
        <v>0</v>
      </c>
    </row>
    <row r="29438" spans="6:6" ht="18" customHeight="1">
      <c r="F29438" s="129">
        <f t="shared" si="466"/>
        <v>0</v>
      </c>
    </row>
    <row r="29439" spans="6:6" ht="18" customHeight="1">
      <c r="F29439" s="129">
        <f t="shared" si="466"/>
        <v>0</v>
      </c>
    </row>
    <row r="29440" spans="6:6" ht="18" customHeight="1">
      <c r="F29440" s="129">
        <f t="shared" si="466"/>
        <v>0</v>
      </c>
    </row>
    <row r="29441" spans="6:6" ht="18" customHeight="1">
      <c r="F29441" s="129">
        <f t="shared" si="466"/>
        <v>0</v>
      </c>
    </row>
    <row r="29442" spans="6:6" ht="18" customHeight="1">
      <c r="F29442" s="129">
        <f t="shared" si="466"/>
        <v>0</v>
      </c>
    </row>
    <row r="29443" spans="6:6" ht="18" customHeight="1">
      <c r="F29443" s="129">
        <f t="shared" si="466"/>
        <v>0</v>
      </c>
    </row>
    <row r="29444" spans="6:6" ht="18" customHeight="1">
      <c r="F29444" s="129">
        <f t="shared" si="466"/>
        <v>0</v>
      </c>
    </row>
    <row r="29445" spans="6:6" ht="18" customHeight="1">
      <c r="F29445" s="129">
        <f t="shared" si="466"/>
        <v>0</v>
      </c>
    </row>
    <row r="29446" spans="6:6" ht="18" customHeight="1">
      <c r="F29446" s="129">
        <f t="shared" si="466"/>
        <v>0</v>
      </c>
    </row>
    <row r="29447" spans="6:6" ht="18" customHeight="1">
      <c r="F29447" s="129">
        <f t="shared" si="466"/>
        <v>0</v>
      </c>
    </row>
    <row r="29448" spans="6:6" ht="18" customHeight="1">
      <c r="F29448" s="129">
        <f t="shared" si="466"/>
        <v>0</v>
      </c>
    </row>
    <row r="29449" spans="6:6" ht="18" customHeight="1">
      <c r="F29449" s="129">
        <f t="shared" si="466"/>
        <v>0</v>
      </c>
    </row>
    <row r="29450" spans="6:6" ht="18" customHeight="1">
      <c r="F29450" s="129">
        <f t="shared" si="466"/>
        <v>0</v>
      </c>
    </row>
    <row r="29451" spans="6:6" ht="18" customHeight="1">
      <c r="F29451" s="129">
        <f t="shared" si="466"/>
        <v>0</v>
      </c>
    </row>
    <row r="29452" spans="6:6" ht="18" customHeight="1">
      <c r="F29452" s="129">
        <f t="shared" si="466"/>
        <v>0</v>
      </c>
    </row>
    <row r="29453" spans="6:6" ht="18" customHeight="1">
      <c r="F29453" s="129">
        <f t="shared" si="466"/>
        <v>0</v>
      </c>
    </row>
    <row r="29454" spans="6:6" ht="18" customHeight="1">
      <c r="F29454" s="129">
        <f t="shared" si="466"/>
        <v>0</v>
      </c>
    </row>
    <row r="29455" spans="6:6" ht="18" customHeight="1">
      <c r="F29455" s="129">
        <f t="shared" si="466"/>
        <v>0</v>
      </c>
    </row>
    <row r="29456" spans="6:6" ht="18" customHeight="1">
      <c r="F29456" s="129">
        <f t="shared" si="466"/>
        <v>0</v>
      </c>
    </row>
    <row r="29457" spans="6:6" ht="18" customHeight="1">
      <c r="F29457" s="129">
        <f t="shared" si="466"/>
        <v>0</v>
      </c>
    </row>
    <row r="29458" spans="6:6" ht="18" customHeight="1">
      <c r="F29458" s="129">
        <f t="shared" si="466"/>
        <v>0</v>
      </c>
    </row>
    <row r="29459" spans="6:6" ht="18" customHeight="1">
      <c r="F29459" s="129">
        <f t="shared" si="466"/>
        <v>0</v>
      </c>
    </row>
    <row r="29460" spans="6:6" ht="18" customHeight="1">
      <c r="F29460" s="129">
        <f t="shared" si="466"/>
        <v>0</v>
      </c>
    </row>
    <row r="29461" spans="6:6" ht="18" customHeight="1">
      <c r="F29461" s="129">
        <f t="shared" si="466"/>
        <v>0</v>
      </c>
    </row>
    <row r="29462" spans="6:6" ht="18" customHeight="1">
      <c r="F29462" s="129">
        <f t="shared" si="466"/>
        <v>0</v>
      </c>
    </row>
    <row r="29463" spans="6:6" ht="18" customHeight="1">
      <c r="F29463" s="129">
        <f t="shared" si="466"/>
        <v>0</v>
      </c>
    </row>
    <row r="29464" spans="6:6" ht="18" customHeight="1">
      <c r="F29464" s="129">
        <f t="shared" si="466"/>
        <v>0</v>
      </c>
    </row>
    <row r="29465" spans="6:6" ht="18" customHeight="1">
      <c r="F29465" s="129">
        <f t="shared" si="466"/>
        <v>0</v>
      </c>
    </row>
    <row r="29466" spans="6:6" ht="18" customHeight="1">
      <c r="F29466" s="129">
        <f t="shared" si="466"/>
        <v>0</v>
      </c>
    </row>
    <row r="29467" spans="6:6" ht="18" customHeight="1">
      <c r="F29467" s="129">
        <f t="shared" si="466"/>
        <v>0</v>
      </c>
    </row>
    <row r="29468" spans="6:6" ht="18" customHeight="1">
      <c r="F29468" s="129">
        <f t="shared" si="466"/>
        <v>0</v>
      </c>
    </row>
    <row r="29469" spans="6:6" ht="18" customHeight="1">
      <c r="F29469" s="129">
        <f t="shared" si="466"/>
        <v>0</v>
      </c>
    </row>
    <row r="29470" spans="6:6" ht="18" customHeight="1">
      <c r="F29470" s="129">
        <f t="shared" si="466"/>
        <v>0</v>
      </c>
    </row>
    <row r="29471" spans="6:6" ht="18" customHeight="1">
      <c r="F29471" s="129">
        <f t="shared" si="466"/>
        <v>0</v>
      </c>
    </row>
    <row r="29472" spans="6:6" ht="18" customHeight="1">
      <c r="F29472" s="129">
        <f t="shared" si="466"/>
        <v>0</v>
      </c>
    </row>
    <row r="29473" spans="6:6" ht="18" customHeight="1">
      <c r="F29473" s="129">
        <f t="shared" si="466"/>
        <v>0</v>
      </c>
    </row>
    <row r="29474" spans="6:6" ht="18" customHeight="1">
      <c r="F29474" s="129">
        <f t="shared" si="466"/>
        <v>0</v>
      </c>
    </row>
    <row r="29475" spans="6:6" ht="18" customHeight="1">
      <c r="F29475" s="129">
        <f t="shared" si="466"/>
        <v>0</v>
      </c>
    </row>
    <row r="29476" spans="6:6" ht="18" customHeight="1">
      <c r="F29476" s="129">
        <f t="shared" si="466"/>
        <v>0</v>
      </c>
    </row>
    <row r="29477" spans="6:6" ht="18" customHeight="1">
      <c r="F29477" s="129">
        <f t="shared" si="466"/>
        <v>0</v>
      </c>
    </row>
    <row r="29478" spans="6:6" ht="18" customHeight="1">
      <c r="F29478" s="129">
        <f t="shared" si="466"/>
        <v>0</v>
      </c>
    </row>
    <row r="29479" spans="6:6" ht="18" customHeight="1">
      <c r="F29479" s="129">
        <f t="shared" si="466"/>
        <v>0</v>
      </c>
    </row>
    <row r="29480" spans="6:6" ht="18" customHeight="1">
      <c r="F29480" s="129">
        <f t="shared" si="466"/>
        <v>0</v>
      </c>
    </row>
    <row r="29481" spans="6:6" ht="18" customHeight="1">
      <c r="F29481" s="129">
        <f t="shared" si="466"/>
        <v>0</v>
      </c>
    </row>
    <row r="29482" spans="6:6" ht="18" customHeight="1">
      <c r="F29482" s="129">
        <f t="shared" si="466"/>
        <v>0</v>
      </c>
    </row>
    <row r="29483" spans="6:6" ht="18" customHeight="1">
      <c r="F29483" s="129">
        <f t="shared" si="466"/>
        <v>0</v>
      </c>
    </row>
    <row r="29484" spans="6:6" ht="18" customHeight="1">
      <c r="F29484" s="129">
        <f t="shared" si="466"/>
        <v>0</v>
      </c>
    </row>
    <row r="29485" spans="6:6" ht="18" customHeight="1">
      <c r="F29485" s="129">
        <f t="shared" si="466"/>
        <v>0</v>
      </c>
    </row>
    <row r="29486" spans="6:6" ht="18" customHeight="1">
      <c r="F29486" s="129">
        <f t="shared" si="466"/>
        <v>0</v>
      </c>
    </row>
    <row r="29487" spans="6:6" ht="18" customHeight="1">
      <c r="F29487" s="129">
        <f t="shared" si="466"/>
        <v>0</v>
      </c>
    </row>
    <row r="29488" spans="6:6" ht="18" customHeight="1">
      <c r="F29488" s="129">
        <f t="shared" si="466"/>
        <v>0</v>
      </c>
    </row>
    <row r="29489" spans="6:6" ht="18" customHeight="1">
      <c r="F29489" s="129">
        <f t="shared" si="466"/>
        <v>0</v>
      </c>
    </row>
    <row r="29490" spans="6:6" ht="18" customHeight="1">
      <c r="F29490" s="129">
        <f t="shared" ref="F29490:F29553" si="467">E29490*D29490</f>
        <v>0</v>
      </c>
    </row>
    <row r="29491" spans="6:6" ht="18" customHeight="1">
      <c r="F29491" s="129">
        <f t="shared" si="467"/>
        <v>0</v>
      </c>
    </row>
    <row r="29492" spans="6:6" ht="18" customHeight="1">
      <c r="F29492" s="129">
        <f t="shared" si="467"/>
        <v>0</v>
      </c>
    </row>
    <row r="29493" spans="6:6" ht="18" customHeight="1">
      <c r="F29493" s="129">
        <f t="shared" si="467"/>
        <v>0</v>
      </c>
    </row>
    <row r="29494" spans="6:6" ht="18" customHeight="1">
      <c r="F29494" s="129">
        <f t="shared" si="467"/>
        <v>0</v>
      </c>
    </row>
    <row r="29495" spans="6:6" ht="18" customHeight="1">
      <c r="F29495" s="129">
        <f t="shared" si="467"/>
        <v>0</v>
      </c>
    </row>
    <row r="29496" spans="6:6" ht="18" customHeight="1">
      <c r="F29496" s="129">
        <f t="shared" si="467"/>
        <v>0</v>
      </c>
    </row>
    <row r="29497" spans="6:6" ht="18" customHeight="1">
      <c r="F29497" s="129">
        <f t="shared" si="467"/>
        <v>0</v>
      </c>
    </row>
    <row r="29498" spans="6:6" ht="18" customHeight="1">
      <c r="F29498" s="129">
        <f t="shared" si="467"/>
        <v>0</v>
      </c>
    </row>
    <row r="29499" spans="6:6" ht="18" customHeight="1">
      <c r="F29499" s="129">
        <f t="shared" si="467"/>
        <v>0</v>
      </c>
    </row>
    <row r="29500" spans="6:6" ht="18" customHeight="1">
      <c r="F29500" s="129">
        <f t="shared" si="467"/>
        <v>0</v>
      </c>
    </row>
    <row r="29501" spans="6:6" ht="18" customHeight="1">
      <c r="F29501" s="129">
        <f t="shared" si="467"/>
        <v>0</v>
      </c>
    </row>
    <row r="29502" spans="6:6" ht="18" customHeight="1">
      <c r="F29502" s="129">
        <f t="shared" si="467"/>
        <v>0</v>
      </c>
    </row>
    <row r="29503" spans="6:6" ht="18" customHeight="1">
      <c r="F29503" s="129">
        <f t="shared" si="467"/>
        <v>0</v>
      </c>
    </row>
    <row r="29504" spans="6:6" ht="18" customHeight="1">
      <c r="F29504" s="129">
        <f t="shared" si="467"/>
        <v>0</v>
      </c>
    </row>
    <row r="29505" spans="6:6" ht="18" customHeight="1">
      <c r="F29505" s="129">
        <f t="shared" si="467"/>
        <v>0</v>
      </c>
    </row>
    <row r="29506" spans="6:6" ht="18" customHeight="1">
      <c r="F29506" s="129">
        <f t="shared" si="467"/>
        <v>0</v>
      </c>
    </row>
    <row r="29507" spans="6:6" ht="18" customHeight="1">
      <c r="F29507" s="129">
        <f t="shared" si="467"/>
        <v>0</v>
      </c>
    </row>
    <row r="29508" spans="6:6" ht="18" customHeight="1">
      <c r="F29508" s="129">
        <f t="shared" si="467"/>
        <v>0</v>
      </c>
    </row>
    <row r="29509" spans="6:6" ht="18" customHeight="1">
      <c r="F29509" s="129">
        <f t="shared" si="467"/>
        <v>0</v>
      </c>
    </row>
    <row r="29510" spans="6:6" ht="18" customHeight="1">
      <c r="F29510" s="129">
        <f t="shared" si="467"/>
        <v>0</v>
      </c>
    </row>
    <row r="29511" spans="6:6" ht="18" customHeight="1">
      <c r="F29511" s="129">
        <f t="shared" si="467"/>
        <v>0</v>
      </c>
    </row>
    <row r="29512" spans="6:6" ht="18" customHeight="1">
      <c r="F29512" s="129">
        <f t="shared" si="467"/>
        <v>0</v>
      </c>
    </row>
    <row r="29513" spans="6:6" ht="18" customHeight="1">
      <c r="F29513" s="129">
        <f t="shared" si="467"/>
        <v>0</v>
      </c>
    </row>
    <row r="29514" spans="6:6" ht="18" customHeight="1">
      <c r="F29514" s="129">
        <f t="shared" si="467"/>
        <v>0</v>
      </c>
    </row>
    <row r="29515" spans="6:6" ht="18" customHeight="1">
      <c r="F29515" s="129">
        <f t="shared" si="467"/>
        <v>0</v>
      </c>
    </row>
    <row r="29516" spans="6:6" ht="18" customHeight="1">
      <c r="F29516" s="129">
        <f t="shared" si="467"/>
        <v>0</v>
      </c>
    </row>
    <row r="29517" spans="6:6" ht="18" customHeight="1">
      <c r="F29517" s="129">
        <f t="shared" si="467"/>
        <v>0</v>
      </c>
    </row>
    <row r="29518" spans="6:6" ht="18" customHeight="1">
      <c r="F29518" s="129">
        <f t="shared" si="467"/>
        <v>0</v>
      </c>
    </row>
    <row r="29519" spans="6:6" ht="18" customHeight="1">
      <c r="F29519" s="129">
        <f t="shared" si="467"/>
        <v>0</v>
      </c>
    </row>
    <row r="29520" spans="6:6" ht="18" customHeight="1">
      <c r="F29520" s="129">
        <f t="shared" si="467"/>
        <v>0</v>
      </c>
    </row>
    <row r="29521" spans="6:6" ht="18" customHeight="1">
      <c r="F29521" s="129">
        <f t="shared" si="467"/>
        <v>0</v>
      </c>
    </row>
    <row r="29522" spans="6:6" ht="18" customHeight="1">
      <c r="F29522" s="129">
        <f t="shared" si="467"/>
        <v>0</v>
      </c>
    </row>
    <row r="29523" spans="6:6" ht="18" customHeight="1">
      <c r="F29523" s="129">
        <f t="shared" si="467"/>
        <v>0</v>
      </c>
    </row>
    <row r="29524" spans="6:6" ht="18" customHeight="1">
      <c r="F29524" s="129">
        <f t="shared" si="467"/>
        <v>0</v>
      </c>
    </row>
    <row r="29525" spans="6:6" ht="18" customHeight="1">
      <c r="F29525" s="129">
        <f t="shared" si="467"/>
        <v>0</v>
      </c>
    </row>
    <row r="29526" spans="6:6" ht="18" customHeight="1">
      <c r="F29526" s="129">
        <f t="shared" si="467"/>
        <v>0</v>
      </c>
    </row>
    <row r="29527" spans="6:6" ht="18" customHeight="1">
      <c r="F29527" s="129">
        <f t="shared" si="467"/>
        <v>0</v>
      </c>
    </row>
    <row r="29528" spans="6:6" ht="18" customHeight="1">
      <c r="F29528" s="129">
        <f t="shared" si="467"/>
        <v>0</v>
      </c>
    </row>
    <row r="29529" spans="6:6" ht="18" customHeight="1">
      <c r="F29529" s="129">
        <f t="shared" si="467"/>
        <v>0</v>
      </c>
    </row>
    <row r="29530" spans="6:6" ht="18" customHeight="1">
      <c r="F29530" s="129">
        <f t="shared" si="467"/>
        <v>0</v>
      </c>
    </row>
    <row r="29531" spans="6:6" ht="18" customHeight="1">
      <c r="F29531" s="129">
        <f t="shared" si="467"/>
        <v>0</v>
      </c>
    </row>
    <row r="29532" spans="6:6" ht="18" customHeight="1">
      <c r="F29532" s="129">
        <f t="shared" si="467"/>
        <v>0</v>
      </c>
    </row>
    <row r="29533" spans="6:6" ht="18" customHeight="1">
      <c r="F29533" s="129">
        <f t="shared" si="467"/>
        <v>0</v>
      </c>
    </row>
    <row r="29534" spans="6:6" ht="18" customHeight="1">
      <c r="F29534" s="129">
        <f t="shared" si="467"/>
        <v>0</v>
      </c>
    </row>
    <row r="29535" spans="6:6" ht="18" customHeight="1">
      <c r="F29535" s="129">
        <f t="shared" si="467"/>
        <v>0</v>
      </c>
    </row>
    <row r="29536" spans="6:6" ht="18" customHeight="1">
      <c r="F29536" s="129">
        <f t="shared" si="467"/>
        <v>0</v>
      </c>
    </row>
    <row r="29537" spans="6:6" ht="18" customHeight="1">
      <c r="F29537" s="129">
        <f t="shared" si="467"/>
        <v>0</v>
      </c>
    </row>
    <row r="29538" spans="6:6" ht="18" customHeight="1">
      <c r="F29538" s="129">
        <f t="shared" si="467"/>
        <v>0</v>
      </c>
    </row>
    <row r="29539" spans="6:6" ht="18" customHeight="1">
      <c r="F29539" s="129">
        <f t="shared" si="467"/>
        <v>0</v>
      </c>
    </row>
    <row r="29540" spans="6:6" ht="18" customHeight="1">
      <c r="F29540" s="129">
        <f t="shared" si="467"/>
        <v>0</v>
      </c>
    </row>
    <row r="29541" spans="6:6" ht="18" customHeight="1">
      <c r="F29541" s="129">
        <f t="shared" si="467"/>
        <v>0</v>
      </c>
    </row>
    <row r="29542" spans="6:6" ht="18" customHeight="1">
      <c r="F29542" s="129">
        <f t="shared" si="467"/>
        <v>0</v>
      </c>
    </row>
    <row r="29543" spans="6:6" ht="18" customHeight="1">
      <c r="F29543" s="129">
        <f t="shared" si="467"/>
        <v>0</v>
      </c>
    </row>
    <row r="29544" spans="6:6" ht="18" customHeight="1">
      <c r="F29544" s="129">
        <f t="shared" si="467"/>
        <v>0</v>
      </c>
    </row>
    <row r="29545" spans="6:6" ht="18" customHeight="1">
      <c r="F29545" s="129">
        <f t="shared" si="467"/>
        <v>0</v>
      </c>
    </row>
    <row r="29546" spans="6:6" ht="18" customHeight="1">
      <c r="F29546" s="129">
        <f t="shared" si="467"/>
        <v>0</v>
      </c>
    </row>
    <row r="29547" spans="6:6" ht="18" customHeight="1">
      <c r="F29547" s="129">
        <f t="shared" si="467"/>
        <v>0</v>
      </c>
    </row>
    <row r="29548" spans="6:6" ht="18" customHeight="1">
      <c r="F29548" s="129">
        <f t="shared" si="467"/>
        <v>0</v>
      </c>
    </row>
    <row r="29549" spans="6:6" ht="18" customHeight="1">
      <c r="F29549" s="129">
        <f t="shared" si="467"/>
        <v>0</v>
      </c>
    </row>
    <row r="29550" spans="6:6" ht="18" customHeight="1">
      <c r="F29550" s="129">
        <f t="shared" si="467"/>
        <v>0</v>
      </c>
    </row>
    <row r="29551" spans="6:6" ht="18" customHeight="1">
      <c r="F29551" s="129">
        <f t="shared" si="467"/>
        <v>0</v>
      </c>
    </row>
    <row r="29552" spans="6:6" ht="18" customHeight="1">
      <c r="F29552" s="129">
        <f t="shared" si="467"/>
        <v>0</v>
      </c>
    </row>
    <row r="29553" spans="6:6" ht="18" customHeight="1">
      <c r="F29553" s="129">
        <f t="shared" si="467"/>
        <v>0</v>
      </c>
    </row>
    <row r="29554" spans="6:6" ht="18" customHeight="1">
      <c r="F29554" s="129">
        <f t="shared" ref="F29554:F29617" si="468">E29554*D29554</f>
        <v>0</v>
      </c>
    </row>
    <row r="29555" spans="6:6" ht="18" customHeight="1">
      <c r="F29555" s="129">
        <f t="shared" si="468"/>
        <v>0</v>
      </c>
    </row>
    <row r="29556" spans="6:6" ht="18" customHeight="1">
      <c r="F29556" s="129">
        <f t="shared" si="468"/>
        <v>0</v>
      </c>
    </row>
    <row r="29557" spans="6:6" ht="18" customHeight="1">
      <c r="F29557" s="129">
        <f t="shared" si="468"/>
        <v>0</v>
      </c>
    </row>
    <row r="29558" spans="6:6" ht="18" customHeight="1">
      <c r="F29558" s="129">
        <f t="shared" si="468"/>
        <v>0</v>
      </c>
    </row>
    <row r="29559" spans="6:6" ht="18" customHeight="1">
      <c r="F29559" s="129">
        <f t="shared" si="468"/>
        <v>0</v>
      </c>
    </row>
    <row r="29560" spans="6:6" ht="18" customHeight="1">
      <c r="F29560" s="129">
        <f t="shared" si="468"/>
        <v>0</v>
      </c>
    </row>
    <row r="29561" spans="6:6" ht="18" customHeight="1">
      <c r="F29561" s="129">
        <f t="shared" si="468"/>
        <v>0</v>
      </c>
    </row>
    <row r="29562" spans="6:6" ht="18" customHeight="1">
      <c r="F29562" s="129">
        <f t="shared" si="468"/>
        <v>0</v>
      </c>
    </row>
    <row r="29563" spans="6:6" ht="18" customHeight="1">
      <c r="F29563" s="129">
        <f t="shared" si="468"/>
        <v>0</v>
      </c>
    </row>
    <row r="29564" spans="6:6" ht="18" customHeight="1">
      <c r="F29564" s="129">
        <f t="shared" si="468"/>
        <v>0</v>
      </c>
    </row>
    <row r="29565" spans="6:6" ht="18" customHeight="1">
      <c r="F29565" s="129">
        <f t="shared" si="468"/>
        <v>0</v>
      </c>
    </row>
    <row r="29566" spans="6:6" ht="18" customHeight="1">
      <c r="F29566" s="129">
        <f t="shared" si="468"/>
        <v>0</v>
      </c>
    </row>
    <row r="29567" spans="6:6" ht="18" customHeight="1">
      <c r="F29567" s="129">
        <f t="shared" si="468"/>
        <v>0</v>
      </c>
    </row>
    <row r="29568" spans="6:6" ht="18" customHeight="1">
      <c r="F29568" s="129">
        <f t="shared" si="468"/>
        <v>0</v>
      </c>
    </row>
    <row r="29569" spans="6:6" ht="18" customHeight="1">
      <c r="F29569" s="129">
        <f t="shared" si="468"/>
        <v>0</v>
      </c>
    </row>
    <row r="29570" spans="6:6" ht="18" customHeight="1">
      <c r="F29570" s="129">
        <f t="shared" si="468"/>
        <v>0</v>
      </c>
    </row>
    <row r="29571" spans="6:6" ht="18" customHeight="1">
      <c r="F29571" s="129">
        <f t="shared" si="468"/>
        <v>0</v>
      </c>
    </row>
    <row r="29572" spans="6:6" ht="18" customHeight="1">
      <c r="F29572" s="129">
        <f t="shared" si="468"/>
        <v>0</v>
      </c>
    </row>
    <row r="29573" spans="6:6" ht="18" customHeight="1">
      <c r="F29573" s="129">
        <f t="shared" si="468"/>
        <v>0</v>
      </c>
    </row>
    <row r="29574" spans="6:6" ht="18" customHeight="1">
      <c r="F29574" s="129">
        <f t="shared" si="468"/>
        <v>0</v>
      </c>
    </row>
    <row r="29575" spans="6:6" ht="18" customHeight="1">
      <c r="F29575" s="129">
        <f t="shared" si="468"/>
        <v>0</v>
      </c>
    </row>
    <row r="29576" spans="6:6" ht="18" customHeight="1">
      <c r="F29576" s="129">
        <f t="shared" si="468"/>
        <v>0</v>
      </c>
    </row>
    <row r="29577" spans="6:6" ht="18" customHeight="1">
      <c r="F29577" s="129">
        <f t="shared" si="468"/>
        <v>0</v>
      </c>
    </row>
    <row r="29578" spans="6:6" ht="18" customHeight="1">
      <c r="F29578" s="129">
        <f t="shared" si="468"/>
        <v>0</v>
      </c>
    </row>
    <row r="29579" spans="6:6" ht="18" customHeight="1">
      <c r="F29579" s="129">
        <f t="shared" si="468"/>
        <v>0</v>
      </c>
    </row>
    <row r="29580" spans="6:6" ht="18" customHeight="1">
      <c r="F29580" s="129">
        <f t="shared" si="468"/>
        <v>0</v>
      </c>
    </row>
    <row r="29581" spans="6:6" ht="18" customHeight="1">
      <c r="F29581" s="129">
        <f t="shared" si="468"/>
        <v>0</v>
      </c>
    </row>
    <row r="29582" spans="6:6" ht="18" customHeight="1">
      <c r="F29582" s="129">
        <f t="shared" si="468"/>
        <v>0</v>
      </c>
    </row>
    <row r="29583" spans="6:6" ht="18" customHeight="1">
      <c r="F29583" s="129">
        <f t="shared" si="468"/>
        <v>0</v>
      </c>
    </row>
    <row r="29584" spans="6:6" ht="18" customHeight="1">
      <c r="F29584" s="129">
        <f t="shared" si="468"/>
        <v>0</v>
      </c>
    </row>
    <row r="29585" spans="6:6" ht="18" customHeight="1">
      <c r="F29585" s="129">
        <f t="shared" si="468"/>
        <v>0</v>
      </c>
    </row>
    <row r="29586" spans="6:6" ht="18" customHeight="1">
      <c r="F29586" s="129">
        <f t="shared" si="468"/>
        <v>0</v>
      </c>
    </row>
    <row r="29587" spans="6:6" ht="18" customHeight="1">
      <c r="F29587" s="129">
        <f t="shared" si="468"/>
        <v>0</v>
      </c>
    </row>
    <row r="29588" spans="6:6" ht="18" customHeight="1">
      <c r="F29588" s="129">
        <f t="shared" si="468"/>
        <v>0</v>
      </c>
    </row>
    <row r="29589" spans="6:6" ht="18" customHeight="1">
      <c r="F29589" s="129">
        <f t="shared" si="468"/>
        <v>0</v>
      </c>
    </row>
    <row r="29590" spans="6:6" ht="18" customHeight="1">
      <c r="F29590" s="129">
        <f t="shared" si="468"/>
        <v>0</v>
      </c>
    </row>
    <row r="29591" spans="6:6" ht="18" customHeight="1">
      <c r="F29591" s="129">
        <f t="shared" si="468"/>
        <v>0</v>
      </c>
    </row>
    <row r="29592" spans="6:6" ht="18" customHeight="1">
      <c r="F29592" s="129">
        <f t="shared" si="468"/>
        <v>0</v>
      </c>
    </row>
    <row r="29593" spans="6:6" ht="18" customHeight="1">
      <c r="F29593" s="129">
        <f t="shared" si="468"/>
        <v>0</v>
      </c>
    </row>
    <row r="29594" spans="6:6" ht="18" customHeight="1">
      <c r="F29594" s="129">
        <f t="shared" si="468"/>
        <v>0</v>
      </c>
    </row>
    <row r="29595" spans="6:6" ht="18" customHeight="1">
      <c r="F29595" s="129">
        <f t="shared" si="468"/>
        <v>0</v>
      </c>
    </row>
    <row r="29596" spans="6:6" ht="18" customHeight="1">
      <c r="F29596" s="129">
        <f t="shared" si="468"/>
        <v>0</v>
      </c>
    </row>
    <row r="29597" spans="6:6" ht="18" customHeight="1">
      <c r="F29597" s="129">
        <f t="shared" si="468"/>
        <v>0</v>
      </c>
    </row>
    <row r="29598" spans="6:6" ht="18" customHeight="1">
      <c r="F29598" s="129">
        <f t="shared" si="468"/>
        <v>0</v>
      </c>
    </row>
    <row r="29599" spans="6:6" ht="18" customHeight="1">
      <c r="F29599" s="129">
        <f t="shared" si="468"/>
        <v>0</v>
      </c>
    </row>
    <row r="29600" spans="6:6" ht="18" customHeight="1">
      <c r="F29600" s="129">
        <f t="shared" si="468"/>
        <v>0</v>
      </c>
    </row>
    <row r="29601" spans="6:6" ht="18" customHeight="1">
      <c r="F29601" s="129">
        <f t="shared" si="468"/>
        <v>0</v>
      </c>
    </row>
    <row r="29602" spans="6:6" ht="18" customHeight="1">
      <c r="F29602" s="129">
        <f t="shared" si="468"/>
        <v>0</v>
      </c>
    </row>
    <row r="29603" spans="6:6" ht="18" customHeight="1">
      <c r="F29603" s="129">
        <f t="shared" si="468"/>
        <v>0</v>
      </c>
    </row>
    <row r="29604" spans="6:6" ht="18" customHeight="1">
      <c r="F29604" s="129">
        <f t="shared" si="468"/>
        <v>0</v>
      </c>
    </row>
    <row r="29605" spans="6:6" ht="18" customHeight="1">
      <c r="F29605" s="129">
        <f t="shared" si="468"/>
        <v>0</v>
      </c>
    </row>
    <row r="29606" spans="6:6" ht="18" customHeight="1">
      <c r="F29606" s="129">
        <f t="shared" si="468"/>
        <v>0</v>
      </c>
    </row>
    <row r="29607" spans="6:6" ht="18" customHeight="1">
      <c r="F29607" s="129">
        <f t="shared" si="468"/>
        <v>0</v>
      </c>
    </row>
    <row r="29608" spans="6:6" ht="18" customHeight="1">
      <c r="F29608" s="129">
        <f t="shared" si="468"/>
        <v>0</v>
      </c>
    </row>
    <row r="29609" spans="6:6" ht="18" customHeight="1">
      <c r="F29609" s="129">
        <f t="shared" si="468"/>
        <v>0</v>
      </c>
    </row>
    <row r="29610" spans="6:6" ht="18" customHeight="1">
      <c r="F29610" s="129">
        <f t="shared" si="468"/>
        <v>0</v>
      </c>
    </row>
    <row r="29611" spans="6:6" ht="18" customHeight="1">
      <c r="F29611" s="129">
        <f t="shared" si="468"/>
        <v>0</v>
      </c>
    </row>
    <row r="29612" spans="6:6" ht="18" customHeight="1">
      <c r="F29612" s="129">
        <f t="shared" si="468"/>
        <v>0</v>
      </c>
    </row>
    <row r="29613" spans="6:6" ht="18" customHeight="1">
      <c r="F29613" s="129">
        <f t="shared" si="468"/>
        <v>0</v>
      </c>
    </row>
    <row r="29614" spans="6:6" ht="18" customHeight="1">
      <c r="F29614" s="129">
        <f t="shared" si="468"/>
        <v>0</v>
      </c>
    </row>
    <row r="29615" spans="6:6" ht="18" customHeight="1">
      <c r="F29615" s="129">
        <f t="shared" si="468"/>
        <v>0</v>
      </c>
    </row>
    <row r="29616" spans="6:6" ht="18" customHeight="1">
      <c r="F29616" s="129">
        <f t="shared" si="468"/>
        <v>0</v>
      </c>
    </row>
    <row r="29617" spans="6:6" ht="18" customHeight="1">
      <c r="F29617" s="129">
        <f t="shared" si="468"/>
        <v>0</v>
      </c>
    </row>
    <row r="29618" spans="6:6" ht="18" customHeight="1">
      <c r="F29618" s="129">
        <f t="shared" ref="F29618:F29681" si="469">E29618*D29618</f>
        <v>0</v>
      </c>
    </row>
    <row r="29619" spans="6:6" ht="18" customHeight="1">
      <c r="F29619" s="129">
        <f t="shared" si="469"/>
        <v>0</v>
      </c>
    </row>
    <row r="29620" spans="6:6" ht="18" customHeight="1">
      <c r="F29620" s="129">
        <f t="shared" si="469"/>
        <v>0</v>
      </c>
    </row>
    <row r="29621" spans="6:6" ht="18" customHeight="1">
      <c r="F29621" s="129">
        <f t="shared" si="469"/>
        <v>0</v>
      </c>
    </row>
    <row r="29622" spans="6:6" ht="18" customHeight="1">
      <c r="F29622" s="129">
        <f t="shared" si="469"/>
        <v>0</v>
      </c>
    </row>
    <row r="29623" spans="6:6" ht="18" customHeight="1">
      <c r="F29623" s="129">
        <f t="shared" si="469"/>
        <v>0</v>
      </c>
    </row>
    <row r="29624" spans="6:6" ht="18" customHeight="1">
      <c r="F29624" s="129">
        <f t="shared" si="469"/>
        <v>0</v>
      </c>
    </row>
    <row r="29625" spans="6:6" ht="18" customHeight="1">
      <c r="F29625" s="129">
        <f t="shared" si="469"/>
        <v>0</v>
      </c>
    </row>
    <row r="29626" spans="6:6" ht="18" customHeight="1">
      <c r="F29626" s="129">
        <f t="shared" si="469"/>
        <v>0</v>
      </c>
    </row>
    <row r="29627" spans="6:6" ht="18" customHeight="1">
      <c r="F29627" s="129">
        <f t="shared" si="469"/>
        <v>0</v>
      </c>
    </row>
    <row r="29628" spans="6:6" ht="18" customHeight="1">
      <c r="F29628" s="129">
        <f t="shared" si="469"/>
        <v>0</v>
      </c>
    </row>
    <row r="29629" spans="6:6" ht="18" customHeight="1">
      <c r="F29629" s="129">
        <f t="shared" si="469"/>
        <v>0</v>
      </c>
    </row>
    <row r="29630" spans="6:6" ht="18" customHeight="1">
      <c r="F29630" s="129">
        <f t="shared" si="469"/>
        <v>0</v>
      </c>
    </row>
    <row r="29631" spans="6:6" ht="18" customHeight="1">
      <c r="F29631" s="129">
        <f t="shared" si="469"/>
        <v>0</v>
      </c>
    </row>
    <row r="29632" spans="6:6" ht="18" customHeight="1">
      <c r="F29632" s="129">
        <f t="shared" si="469"/>
        <v>0</v>
      </c>
    </row>
    <row r="29633" spans="6:6" ht="18" customHeight="1">
      <c r="F29633" s="129">
        <f t="shared" si="469"/>
        <v>0</v>
      </c>
    </row>
    <row r="29634" spans="6:6" ht="18" customHeight="1">
      <c r="F29634" s="129">
        <f t="shared" si="469"/>
        <v>0</v>
      </c>
    </row>
    <row r="29635" spans="6:6" ht="18" customHeight="1">
      <c r="F29635" s="129">
        <f t="shared" si="469"/>
        <v>0</v>
      </c>
    </row>
    <row r="29636" spans="6:6" ht="18" customHeight="1">
      <c r="F29636" s="129">
        <f t="shared" si="469"/>
        <v>0</v>
      </c>
    </row>
    <row r="29637" spans="6:6" ht="18" customHeight="1">
      <c r="F29637" s="129">
        <f t="shared" si="469"/>
        <v>0</v>
      </c>
    </row>
    <row r="29638" spans="6:6" ht="18" customHeight="1">
      <c r="F29638" s="129">
        <f t="shared" si="469"/>
        <v>0</v>
      </c>
    </row>
    <row r="29639" spans="6:6" ht="18" customHeight="1">
      <c r="F29639" s="129">
        <f t="shared" si="469"/>
        <v>0</v>
      </c>
    </row>
    <row r="29640" spans="6:6" ht="18" customHeight="1">
      <c r="F29640" s="129">
        <f t="shared" si="469"/>
        <v>0</v>
      </c>
    </row>
    <row r="29641" spans="6:6" ht="18" customHeight="1">
      <c r="F29641" s="129">
        <f t="shared" si="469"/>
        <v>0</v>
      </c>
    </row>
    <row r="29642" spans="6:6" ht="18" customHeight="1">
      <c r="F29642" s="129">
        <f t="shared" si="469"/>
        <v>0</v>
      </c>
    </row>
    <row r="29643" spans="6:6" ht="18" customHeight="1">
      <c r="F29643" s="129">
        <f t="shared" si="469"/>
        <v>0</v>
      </c>
    </row>
    <row r="29644" spans="6:6" ht="18" customHeight="1">
      <c r="F29644" s="129">
        <f t="shared" si="469"/>
        <v>0</v>
      </c>
    </row>
    <row r="29645" spans="6:6" ht="18" customHeight="1">
      <c r="F29645" s="129">
        <f t="shared" si="469"/>
        <v>0</v>
      </c>
    </row>
    <row r="29646" spans="6:6" ht="18" customHeight="1">
      <c r="F29646" s="129">
        <f t="shared" si="469"/>
        <v>0</v>
      </c>
    </row>
    <row r="29647" spans="6:6" ht="18" customHeight="1">
      <c r="F29647" s="129">
        <f t="shared" si="469"/>
        <v>0</v>
      </c>
    </row>
    <row r="29648" spans="6:6" ht="18" customHeight="1">
      <c r="F29648" s="129">
        <f t="shared" si="469"/>
        <v>0</v>
      </c>
    </row>
    <row r="29649" spans="6:6" ht="18" customHeight="1">
      <c r="F29649" s="129">
        <f t="shared" si="469"/>
        <v>0</v>
      </c>
    </row>
    <row r="29650" spans="6:6" ht="18" customHeight="1">
      <c r="F29650" s="129">
        <f t="shared" si="469"/>
        <v>0</v>
      </c>
    </row>
    <row r="29651" spans="6:6" ht="18" customHeight="1">
      <c r="F29651" s="129">
        <f t="shared" si="469"/>
        <v>0</v>
      </c>
    </row>
    <row r="29652" spans="6:6" ht="18" customHeight="1">
      <c r="F29652" s="129">
        <f t="shared" si="469"/>
        <v>0</v>
      </c>
    </row>
    <row r="29653" spans="6:6" ht="18" customHeight="1">
      <c r="F29653" s="129">
        <f t="shared" si="469"/>
        <v>0</v>
      </c>
    </row>
    <row r="29654" spans="6:6" ht="18" customHeight="1">
      <c r="F29654" s="129">
        <f t="shared" si="469"/>
        <v>0</v>
      </c>
    </row>
    <row r="29655" spans="6:6" ht="18" customHeight="1">
      <c r="F29655" s="129">
        <f t="shared" si="469"/>
        <v>0</v>
      </c>
    </row>
    <row r="29656" spans="6:6" ht="18" customHeight="1">
      <c r="F29656" s="129">
        <f t="shared" si="469"/>
        <v>0</v>
      </c>
    </row>
    <row r="29657" spans="6:6" ht="18" customHeight="1">
      <c r="F29657" s="129">
        <f t="shared" si="469"/>
        <v>0</v>
      </c>
    </row>
    <row r="29658" spans="6:6" ht="18" customHeight="1">
      <c r="F29658" s="129">
        <f t="shared" si="469"/>
        <v>0</v>
      </c>
    </row>
    <row r="29659" spans="6:6" ht="18" customHeight="1">
      <c r="F29659" s="129">
        <f t="shared" si="469"/>
        <v>0</v>
      </c>
    </row>
    <row r="29660" spans="6:6" ht="18" customHeight="1">
      <c r="F29660" s="129">
        <f t="shared" si="469"/>
        <v>0</v>
      </c>
    </row>
    <row r="29661" spans="6:6" ht="18" customHeight="1">
      <c r="F29661" s="129">
        <f t="shared" si="469"/>
        <v>0</v>
      </c>
    </row>
    <row r="29662" spans="6:6" ht="18" customHeight="1">
      <c r="F29662" s="129">
        <f t="shared" si="469"/>
        <v>0</v>
      </c>
    </row>
    <row r="29663" spans="6:6" ht="18" customHeight="1">
      <c r="F29663" s="129">
        <f t="shared" si="469"/>
        <v>0</v>
      </c>
    </row>
    <row r="29664" spans="6:6" ht="18" customHeight="1">
      <c r="F29664" s="129">
        <f t="shared" si="469"/>
        <v>0</v>
      </c>
    </row>
    <row r="29665" spans="6:6" ht="18" customHeight="1">
      <c r="F29665" s="129">
        <f t="shared" si="469"/>
        <v>0</v>
      </c>
    </row>
    <row r="29666" spans="6:6" ht="18" customHeight="1">
      <c r="F29666" s="129">
        <f t="shared" si="469"/>
        <v>0</v>
      </c>
    </row>
    <row r="29667" spans="6:6" ht="18" customHeight="1">
      <c r="F29667" s="129">
        <f t="shared" si="469"/>
        <v>0</v>
      </c>
    </row>
    <row r="29668" spans="6:6" ht="18" customHeight="1">
      <c r="F29668" s="129">
        <f t="shared" si="469"/>
        <v>0</v>
      </c>
    </row>
    <row r="29669" spans="6:6" ht="18" customHeight="1">
      <c r="F29669" s="129">
        <f t="shared" si="469"/>
        <v>0</v>
      </c>
    </row>
    <row r="29670" spans="6:6" ht="18" customHeight="1">
      <c r="F29670" s="129">
        <f t="shared" si="469"/>
        <v>0</v>
      </c>
    </row>
    <row r="29671" spans="6:6" ht="18" customHeight="1">
      <c r="F29671" s="129">
        <f t="shared" si="469"/>
        <v>0</v>
      </c>
    </row>
    <row r="29672" spans="6:6" ht="18" customHeight="1">
      <c r="F29672" s="129">
        <f t="shared" si="469"/>
        <v>0</v>
      </c>
    </row>
    <row r="29673" spans="6:6" ht="18" customHeight="1">
      <c r="F29673" s="129">
        <f t="shared" si="469"/>
        <v>0</v>
      </c>
    </row>
    <row r="29674" spans="6:6" ht="18" customHeight="1">
      <c r="F29674" s="129">
        <f t="shared" si="469"/>
        <v>0</v>
      </c>
    </row>
    <row r="29675" spans="6:6" ht="18" customHeight="1">
      <c r="F29675" s="129">
        <f t="shared" si="469"/>
        <v>0</v>
      </c>
    </row>
    <row r="29676" spans="6:6" ht="18" customHeight="1">
      <c r="F29676" s="129">
        <f t="shared" si="469"/>
        <v>0</v>
      </c>
    </row>
    <row r="29677" spans="6:6" ht="18" customHeight="1">
      <c r="F29677" s="129">
        <f t="shared" si="469"/>
        <v>0</v>
      </c>
    </row>
    <row r="29678" spans="6:6" ht="18" customHeight="1">
      <c r="F29678" s="129">
        <f t="shared" si="469"/>
        <v>0</v>
      </c>
    </row>
    <row r="29679" spans="6:6" ht="18" customHeight="1">
      <c r="F29679" s="129">
        <f t="shared" si="469"/>
        <v>0</v>
      </c>
    </row>
    <row r="29680" spans="6:6" ht="18" customHeight="1">
      <c r="F29680" s="129">
        <f t="shared" si="469"/>
        <v>0</v>
      </c>
    </row>
    <row r="29681" spans="6:6" ht="18" customHeight="1">
      <c r="F29681" s="129">
        <f t="shared" si="469"/>
        <v>0</v>
      </c>
    </row>
    <row r="29682" spans="6:6" ht="18" customHeight="1">
      <c r="F29682" s="129">
        <f t="shared" ref="F29682:F29745" si="470">E29682*D29682</f>
        <v>0</v>
      </c>
    </row>
    <row r="29683" spans="6:6" ht="18" customHeight="1">
      <c r="F29683" s="129">
        <f t="shared" si="470"/>
        <v>0</v>
      </c>
    </row>
    <row r="29684" spans="6:6" ht="18" customHeight="1">
      <c r="F29684" s="129">
        <f t="shared" si="470"/>
        <v>0</v>
      </c>
    </row>
    <row r="29685" spans="6:6" ht="18" customHeight="1">
      <c r="F29685" s="129">
        <f t="shared" si="470"/>
        <v>0</v>
      </c>
    </row>
    <row r="29686" spans="6:6" ht="18" customHeight="1">
      <c r="F29686" s="129">
        <f t="shared" si="470"/>
        <v>0</v>
      </c>
    </row>
    <row r="29687" spans="6:6" ht="18" customHeight="1">
      <c r="F29687" s="129">
        <f t="shared" si="470"/>
        <v>0</v>
      </c>
    </row>
    <row r="29688" spans="6:6" ht="18" customHeight="1">
      <c r="F29688" s="129">
        <f t="shared" si="470"/>
        <v>0</v>
      </c>
    </row>
    <row r="29689" spans="6:6" ht="18" customHeight="1">
      <c r="F29689" s="129">
        <f t="shared" si="470"/>
        <v>0</v>
      </c>
    </row>
    <row r="29690" spans="6:6" ht="18" customHeight="1">
      <c r="F29690" s="129">
        <f t="shared" si="470"/>
        <v>0</v>
      </c>
    </row>
    <row r="29691" spans="6:6" ht="18" customHeight="1">
      <c r="F29691" s="129">
        <f t="shared" si="470"/>
        <v>0</v>
      </c>
    </row>
    <row r="29692" spans="6:6" ht="18" customHeight="1">
      <c r="F29692" s="129">
        <f t="shared" si="470"/>
        <v>0</v>
      </c>
    </row>
    <row r="29693" spans="6:6" ht="18" customHeight="1">
      <c r="F29693" s="129">
        <f t="shared" si="470"/>
        <v>0</v>
      </c>
    </row>
    <row r="29694" spans="6:6" ht="18" customHeight="1">
      <c r="F29694" s="129">
        <f t="shared" si="470"/>
        <v>0</v>
      </c>
    </row>
    <row r="29695" spans="6:6" ht="18" customHeight="1">
      <c r="F29695" s="129">
        <f t="shared" si="470"/>
        <v>0</v>
      </c>
    </row>
    <row r="29696" spans="6:6" ht="18" customHeight="1">
      <c r="F29696" s="129">
        <f t="shared" si="470"/>
        <v>0</v>
      </c>
    </row>
    <row r="29697" spans="6:6" ht="18" customHeight="1">
      <c r="F29697" s="129">
        <f t="shared" si="470"/>
        <v>0</v>
      </c>
    </row>
    <row r="29698" spans="6:6" ht="18" customHeight="1">
      <c r="F29698" s="129">
        <f t="shared" si="470"/>
        <v>0</v>
      </c>
    </row>
    <row r="29699" spans="6:6" ht="18" customHeight="1">
      <c r="F29699" s="129">
        <f t="shared" si="470"/>
        <v>0</v>
      </c>
    </row>
    <row r="29700" spans="6:6" ht="18" customHeight="1">
      <c r="F29700" s="129">
        <f t="shared" si="470"/>
        <v>0</v>
      </c>
    </row>
    <row r="29701" spans="6:6" ht="18" customHeight="1">
      <c r="F29701" s="129">
        <f t="shared" si="470"/>
        <v>0</v>
      </c>
    </row>
    <row r="29702" spans="6:6" ht="18" customHeight="1">
      <c r="F29702" s="129">
        <f t="shared" si="470"/>
        <v>0</v>
      </c>
    </row>
    <row r="29703" spans="6:6" ht="18" customHeight="1">
      <c r="F29703" s="129">
        <f t="shared" si="470"/>
        <v>0</v>
      </c>
    </row>
    <row r="29704" spans="6:6" ht="18" customHeight="1">
      <c r="F29704" s="129">
        <f t="shared" si="470"/>
        <v>0</v>
      </c>
    </row>
    <row r="29705" spans="6:6" ht="18" customHeight="1">
      <c r="F29705" s="129">
        <f t="shared" si="470"/>
        <v>0</v>
      </c>
    </row>
    <row r="29706" spans="6:6" ht="18" customHeight="1">
      <c r="F29706" s="129">
        <f t="shared" si="470"/>
        <v>0</v>
      </c>
    </row>
    <row r="29707" spans="6:6" ht="18" customHeight="1">
      <c r="F29707" s="129">
        <f t="shared" si="470"/>
        <v>0</v>
      </c>
    </row>
    <row r="29708" spans="6:6" ht="18" customHeight="1">
      <c r="F29708" s="129">
        <f t="shared" si="470"/>
        <v>0</v>
      </c>
    </row>
    <row r="29709" spans="6:6" ht="18" customHeight="1">
      <c r="F29709" s="129">
        <f t="shared" si="470"/>
        <v>0</v>
      </c>
    </row>
    <row r="29710" spans="6:6" ht="18" customHeight="1">
      <c r="F29710" s="129">
        <f t="shared" si="470"/>
        <v>0</v>
      </c>
    </row>
    <row r="29711" spans="6:6" ht="18" customHeight="1">
      <c r="F29711" s="129">
        <f t="shared" si="470"/>
        <v>0</v>
      </c>
    </row>
    <row r="29712" spans="6:6" ht="18" customHeight="1">
      <c r="F29712" s="129">
        <f t="shared" si="470"/>
        <v>0</v>
      </c>
    </row>
    <row r="29713" spans="6:6" ht="18" customHeight="1">
      <c r="F29713" s="129">
        <f t="shared" si="470"/>
        <v>0</v>
      </c>
    </row>
    <row r="29714" spans="6:6" ht="18" customHeight="1">
      <c r="F29714" s="129">
        <f t="shared" si="470"/>
        <v>0</v>
      </c>
    </row>
    <row r="29715" spans="6:6" ht="18" customHeight="1">
      <c r="F29715" s="129">
        <f t="shared" si="470"/>
        <v>0</v>
      </c>
    </row>
    <row r="29716" spans="6:6" ht="18" customHeight="1">
      <c r="F29716" s="129">
        <f t="shared" si="470"/>
        <v>0</v>
      </c>
    </row>
    <row r="29717" spans="6:6" ht="18" customHeight="1">
      <c r="F29717" s="129">
        <f t="shared" si="470"/>
        <v>0</v>
      </c>
    </row>
    <row r="29718" spans="6:6" ht="18" customHeight="1">
      <c r="F29718" s="129">
        <f t="shared" si="470"/>
        <v>0</v>
      </c>
    </row>
    <row r="29719" spans="6:6" ht="18" customHeight="1">
      <c r="F29719" s="129">
        <f t="shared" si="470"/>
        <v>0</v>
      </c>
    </row>
    <row r="29720" spans="6:6" ht="18" customHeight="1">
      <c r="F29720" s="129">
        <f t="shared" si="470"/>
        <v>0</v>
      </c>
    </row>
    <row r="29721" spans="6:6" ht="18" customHeight="1">
      <c r="F29721" s="129">
        <f t="shared" si="470"/>
        <v>0</v>
      </c>
    </row>
    <row r="29722" spans="6:6" ht="18" customHeight="1">
      <c r="F29722" s="129">
        <f t="shared" si="470"/>
        <v>0</v>
      </c>
    </row>
    <row r="29723" spans="6:6" ht="18" customHeight="1">
      <c r="F29723" s="129">
        <f t="shared" si="470"/>
        <v>0</v>
      </c>
    </row>
    <row r="29724" spans="6:6" ht="18" customHeight="1">
      <c r="F29724" s="129">
        <f t="shared" si="470"/>
        <v>0</v>
      </c>
    </row>
    <row r="29725" spans="6:6" ht="18" customHeight="1">
      <c r="F29725" s="129">
        <f t="shared" si="470"/>
        <v>0</v>
      </c>
    </row>
    <row r="29726" spans="6:6" ht="18" customHeight="1">
      <c r="F29726" s="129">
        <f t="shared" si="470"/>
        <v>0</v>
      </c>
    </row>
    <row r="29727" spans="6:6" ht="18" customHeight="1">
      <c r="F29727" s="129">
        <f t="shared" si="470"/>
        <v>0</v>
      </c>
    </row>
    <row r="29728" spans="6:6" ht="18" customHeight="1">
      <c r="F29728" s="129">
        <f t="shared" si="470"/>
        <v>0</v>
      </c>
    </row>
    <row r="29729" spans="6:6" ht="18" customHeight="1">
      <c r="F29729" s="129">
        <f t="shared" si="470"/>
        <v>0</v>
      </c>
    </row>
    <row r="29730" spans="6:6" ht="18" customHeight="1">
      <c r="F29730" s="129">
        <f t="shared" si="470"/>
        <v>0</v>
      </c>
    </row>
    <row r="29731" spans="6:6" ht="18" customHeight="1">
      <c r="F29731" s="129">
        <f t="shared" si="470"/>
        <v>0</v>
      </c>
    </row>
    <row r="29732" spans="6:6" ht="18" customHeight="1">
      <c r="F29732" s="129">
        <f t="shared" si="470"/>
        <v>0</v>
      </c>
    </row>
    <row r="29733" spans="6:6" ht="18" customHeight="1">
      <c r="F29733" s="129">
        <f t="shared" si="470"/>
        <v>0</v>
      </c>
    </row>
    <row r="29734" spans="6:6" ht="18" customHeight="1">
      <c r="F29734" s="129">
        <f t="shared" si="470"/>
        <v>0</v>
      </c>
    </row>
    <row r="29735" spans="6:6" ht="18" customHeight="1">
      <c r="F29735" s="129">
        <f t="shared" si="470"/>
        <v>0</v>
      </c>
    </row>
    <row r="29736" spans="6:6" ht="18" customHeight="1">
      <c r="F29736" s="129">
        <f t="shared" si="470"/>
        <v>0</v>
      </c>
    </row>
    <row r="29737" spans="6:6" ht="18" customHeight="1">
      <c r="F29737" s="129">
        <f t="shared" si="470"/>
        <v>0</v>
      </c>
    </row>
    <row r="29738" spans="6:6" ht="18" customHeight="1">
      <c r="F29738" s="129">
        <f t="shared" si="470"/>
        <v>0</v>
      </c>
    </row>
    <row r="29739" spans="6:6" ht="18" customHeight="1">
      <c r="F29739" s="129">
        <f t="shared" si="470"/>
        <v>0</v>
      </c>
    </row>
    <row r="29740" spans="6:6" ht="18" customHeight="1">
      <c r="F29740" s="129">
        <f t="shared" si="470"/>
        <v>0</v>
      </c>
    </row>
    <row r="29741" spans="6:6" ht="18" customHeight="1">
      <c r="F29741" s="129">
        <f t="shared" si="470"/>
        <v>0</v>
      </c>
    </row>
    <row r="29742" spans="6:6" ht="18" customHeight="1">
      <c r="F29742" s="129">
        <f t="shared" si="470"/>
        <v>0</v>
      </c>
    </row>
    <row r="29743" spans="6:6" ht="18" customHeight="1">
      <c r="F29743" s="129">
        <f t="shared" si="470"/>
        <v>0</v>
      </c>
    </row>
    <row r="29744" spans="6:6" ht="18" customHeight="1">
      <c r="F29744" s="129">
        <f t="shared" si="470"/>
        <v>0</v>
      </c>
    </row>
    <row r="29745" spans="6:6" ht="18" customHeight="1">
      <c r="F29745" s="129">
        <f t="shared" si="470"/>
        <v>0</v>
      </c>
    </row>
    <row r="29746" spans="6:6" ht="18" customHeight="1">
      <c r="F29746" s="129">
        <f t="shared" ref="F29746:F29809" si="471">E29746*D29746</f>
        <v>0</v>
      </c>
    </row>
    <row r="29747" spans="6:6" ht="18" customHeight="1">
      <c r="F29747" s="129">
        <f t="shared" si="471"/>
        <v>0</v>
      </c>
    </row>
    <row r="29748" spans="6:6" ht="18" customHeight="1">
      <c r="F29748" s="129">
        <f t="shared" si="471"/>
        <v>0</v>
      </c>
    </row>
    <row r="29749" spans="6:6" ht="18" customHeight="1">
      <c r="F29749" s="129">
        <f t="shared" si="471"/>
        <v>0</v>
      </c>
    </row>
    <row r="29750" spans="6:6" ht="18" customHeight="1">
      <c r="F29750" s="129">
        <f t="shared" si="471"/>
        <v>0</v>
      </c>
    </row>
    <row r="29751" spans="6:6" ht="18" customHeight="1">
      <c r="F29751" s="129">
        <f t="shared" si="471"/>
        <v>0</v>
      </c>
    </row>
    <row r="29752" spans="6:6" ht="18" customHeight="1">
      <c r="F29752" s="129">
        <f t="shared" si="471"/>
        <v>0</v>
      </c>
    </row>
    <row r="29753" spans="6:6" ht="18" customHeight="1">
      <c r="F29753" s="129">
        <f t="shared" si="471"/>
        <v>0</v>
      </c>
    </row>
    <row r="29754" spans="6:6" ht="18" customHeight="1">
      <c r="F29754" s="129">
        <f t="shared" si="471"/>
        <v>0</v>
      </c>
    </row>
    <row r="29755" spans="6:6" ht="18" customHeight="1">
      <c r="F29755" s="129">
        <f t="shared" si="471"/>
        <v>0</v>
      </c>
    </row>
    <row r="29756" spans="6:6" ht="18" customHeight="1">
      <c r="F29756" s="129">
        <f t="shared" si="471"/>
        <v>0</v>
      </c>
    </row>
    <row r="29757" spans="6:6" ht="18" customHeight="1">
      <c r="F29757" s="129">
        <f t="shared" si="471"/>
        <v>0</v>
      </c>
    </row>
    <row r="29758" spans="6:6" ht="18" customHeight="1">
      <c r="F29758" s="129">
        <f t="shared" si="471"/>
        <v>0</v>
      </c>
    </row>
    <row r="29759" spans="6:6" ht="18" customHeight="1">
      <c r="F29759" s="129">
        <f t="shared" si="471"/>
        <v>0</v>
      </c>
    </row>
    <row r="29760" spans="6:6" ht="18" customHeight="1">
      <c r="F29760" s="129">
        <f t="shared" si="471"/>
        <v>0</v>
      </c>
    </row>
    <row r="29761" spans="6:6" ht="18" customHeight="1">
      <c r="F29761" s="129">
        <f t="shared" si="471"/>
        <v>0</v>
      </c>
    </row>
    <row r="29762" spans="6:6" ht="18" customHeight="1">
      <c r="F29762" s="129">
        <f t="shared" si="471"/>
        <v>0</v>
      </c>
    </row>
    <row r="29763" spans="6:6" ht="18" customHeight="1">
      <c r="F29763" s="129">
        <f t="shared" si="471"/>
        <v>0</v>
      </c>
    </row>
    <row r="29764" spans="6:6" ht="18" customHeight="1">
      <c r="F29764" s="129">
        <f t="shared" si="471"/>
        <v>0</v>
      </c>
    </row>
    <row r="29765" spans="6:6" ht="18" customHeight="1">
      <c r="F29765" s="129">
        <f t="shared" si="471"/>
        <v>0</v>
      </c>
    </row>
    <row r="29766" spans="6:6" ht="18" customHeight="1">
      <c r="F29766" s="129">
        <f t="shared" si="471"/>
        <v>0</v>
      </c>
    </row>
    <row r="29767" spans="6:6" ht="18" customHeight="1">
      <c r="F29767" s="129">
        <f t="shared" si="471"/>
        <v>0</v>
      </c>
    </row>
    <row r="29768" spans="6:6" ht="18" customHeight="1">
      <c r="F29768" s="129">
        <f t="shared" si="471"/>
        <v>0</v>
      </c>
    </row>
    <row r="29769" spans="6:6" ht="18" customHeight="1">
      <c r="F29769" s="129">
        <f t="shared" si="471"/>
        <v>0</v>
      </c>
    </row>
    <row r="29770" spans="6:6" ht="18" customHeight="1">
      <c r="F29770" s="129">
        <f t="shared" si="471"/>
        <v>0</v>
      </c>
    </row>
    <row r="29771" spans="6:6" ht="18" customHeight="1">
      <c r="F29771" s="129">
        <f t="shared" si="471"/>
        <v>0</v>
      </c>
    </row>
    <row r="29772" spans="6:6" ht="18" customHeight="1">
      <c r="F29772" s="129">
        <f t="shared" si="471"/>
        <v>0</v>
      </c>
    </row>
    <row r="29773" spans="6:6" ht="18" customHeight="1">
      <c r="F29773" s="129">
        <f t="shared" si="471"/>
        <v>0</v>
      </c>
    </row>
    <row r="29774" spans="6:6" ht="18" customHeight="1">
      <c r="F29774" s="129">
        <f t="shared" si="471"/>
        <v>0</v>
      </c>
    </row>
    <row r="29775" spans="6:6" ht="18" customHeight="1">
      <c r="F29775" s="129">
        <f t="shared" si="471"/>
        <v>0</v>
      </c>
    </row>
    <row r="29776" spans="6:6" ht="18" customHeight="1">
      <c r="F29776" s="129">
        <f t="shared" si="471"/>
        <v>0</v>
      </c>
    </row>
    <row r="29777" spans="6:6" ht="18" customHeight="1">
      <c r="F29777" s="129">
        <f t="shared" si="471"/>
        <v>0</v>
      </c>
    </row>
    <row r="29778" spans="6:6" ht="18" customHeight="1">
      <c r="F29778" s="129">
        <f t="shared" si="471"/>
        <v>0</v>
      </c>
    </row>
    <row r="29779" spans="6:6" ht="18" customHeight="1">
      <c r="F29779" s="129">
        <f t="shared" si="471"/>
        <v>0</v>
      </c>
    </row>
    <row r="29780" spans="6:6" ht="18" customHeight="1">
      <c r="F29780" s="129">
        <f t="shared" si="471"/>
        <v>0</v>
      </c>
    </row>
    <row r="29781" spans="6:6" ht="18" customHeight="1">
      <c r="F29781" s="129">
        <f t="shared" si="471"/>
        <v>0</v>
      </c>
    </row>
    <row r="29782" spans="6:6" ht="18" customHeight="1">
      <c r="F29782" s="129">
        <f t="shared" si="471"/>
        <v>0</v>
      </c>
    </row>
    <row r="29783" spans="6:6" ht="18" customHeight="1">
      <c r="F29783" s="129">
        <f t="shared" si="471"/>
        <v>0</v>
      </c>
    </row>
    <row r="29784" spans="6:6" ht="18" customHeight="1">
      <c r="F29784" s="129">
        <f t="shared" si="471"/>
        <v>0</v>
      </c>
    </row>
    <row r="29785" spans="6:6" ht="18" customHeight="1">
      <c r="F29785" s="129">
        <f t="shared" si="471"/>
        <v>0</v>
      </c>
    </row>
    <row r="29786" spans="6:6" ht="18" customHeight="1">
      <c r="F29786" s="129">
        <f t="shared" si="471"/>
        <v>0</v>
      </c>
    </row>
    <row r="29787" spans="6:6" ht="18" customHeight="1">
      <c r="F29787" s="129">
        <f t="shared" si="471"/>
        <v>0</v>
      </c>
    </row>
    <row r="29788" spans="6:6" ht="18" customHeight="1">
      <c r="F29788" s="129">
        <f t="shared" si="471"/>
        <v>0</v>
      </c>
    </row>
    <row r="29789" spans="6:6" ht="18" customHeight="1">
      <c r="F29789" s="129">
        <f t="shared" si="471"/>
        <v>0</v>
      </c>
    </row>
    <row r="29790" spans="6:6" ht="18" customHeight="1">
      <c r="F29790" s="129">
        <f t="shared" si="471"/>
        <v>0</v>
      </c>
    </row>
    <row r="29791" spans="6:6" ht="18" customHeight="1">
      <c r="F29791" s="129">
        <f t="shared" si="471"/>
        <v>0</v>
      </c>
    </row>
    <row r="29792" spans="6:6" ht="18" customHeight="1">
      <c r="F29792" s="129">
        <f t="shared" si="471"/>
        <v>0</v>
      </c>
    </row>
    <row r="29793" spans="6:6" ht="18" customHeight="1">
      <c r="F29793" s="129">
        <f t="shared" si="471"/>
        <v>0</v>
      </c>
    </row>
    <row r="29794" spans="6:6" ht="18" customHeight="1">
      <c r="F29794" s="129">
        <f t="shared" si="471"/>
        <v>0</v>
      </c>
    </row>
    <row r="29795" spans="6:6" ht="18" customHeight="1">
      <c r="F29795" s="129">
        <f t="shared" si="471"/>
        <v>0</v>
      </c>
    </row>
    <row r="29796" spans="6:6" ht="18" customHeight="1">
      <c r="F29796" s="129">
        <f t="shared" si="471"/>
        <v>0</v>
      </c>
    </row>
    <row r="29797" spans="6:6" ht="18" customHeight="1">
      <c r="F29797" s="129">
        <f t="shared" si="471"/>
        <v>0</v>
      </c>
    </row>
    <row r="29798" spans="6:6" ht="18" customHeight="1">
      <c r="F29798" s="129">
        <f t="shared" si="471"/>
        <v>0</v>
      </c>
    </row>
    <row r="29799" spans="6:6" ht="18" customHeight="1">
      <c r="F29799" s="129">
        <f t="shared" si="471"/>
        <v>0</v>
      </c>
    </row>
    <row r="29800" spans="6:6" ht="18" customHeight="1">
      <c r="F29800" s="129">
        <f t="shared" si="471"/>
        <v>0</v>
      </c>
    </row>
    <row r="29801" spans="6:6" ht="18" customHeight="1">
      <c r="F29801" s="129">
        <f t="shared" si="471"/>
        <v>0</v>
      </c>
    </row>
    <row r="29802" spans="6:6" ht="18" customHeight="1">
      <c r="F29802" s="129">
        <f t="shared" si="471"/>
        <v>0</v>
      </c>
    </row>
    <row r="29803" spans="6:6" ht="18" customHeight="1">
      <c r="F29803" s="129">
        <f t="shared" si="471"/>
        <v>0</v>
      </c>
    </row>
    <row r="29804" spans="6:6" ht="18" customHeight="1">
      <c r="F29804" s="129">
        <f t="shared" si="471"/>
        <v>0</v>
      </c>
    </row>
    <row r="29805" spans="6:6" ht="18" customHeight="1">
      <c r="F29805" s="129">
        <f t="shared" si="471"/>
        <v>0</v>
      </c>
    </row>
    <row r="29806" spans="6:6" ht="18" customHeight="1">
      <c r="F29806" s="129">
        <f t="shared" si="471"/>
        <v>0</v>
      </c>
    </row>
    <row r="29807" spans="6:6" ht="18" customHeight="1">
      <c r="F29807" s="129">
        <f t="shared" si="471"/>
        <v>0</v>
      </c>
    </row>
    <row r="29808" spans="6:6" ht="18" customHeight="1">
      <c r="F29808" s="129">
        <f t="shared" si="471"/>
        <v>0</v>
      </c>
    </row>
    <row r="29809" spans="6:6" ht="18" customHeight="1">
      <c r="F29809" s="129">
        <f t="shared" si="471"/>
        <v>0</v>
      </c>
    </row>
    <row r="29810" spans="6:6" ht="18" customHeight="1">
      <c r="F29810" s="129">
        <f t="shared" ref="F29810:F29873" si="472">E29810*D29810</f>
        <v>0</v>
      </c>
    </row>
    <row r="29811" spans="6:6" ht="18" customHeight="1">
      <c r="F29811" s="129">
        <f t="shared" si="472"/>
        <v>0</v>
      </c>
    </row>
    <row r="29812" spans="6:6" ht="18" customHeight="1">
      <c r="F29812" s="129">
        <f t="shared" si="472"/>
        <v>0</v>
      </c>
    </row>
    <row r="29813" spans="6:6" ht="18" customHeight="1">
      <c r="F29813" s="129">
        <f t="shared" si="472"/>
        <v>0</v>
      </c>
    </row>
    <row r="29814" spans="6:6" ht="18" customHeight="1">
      <c r="F29814" s="129">
        <f t="shared" si="472"/>
        <v>0</v>
      </c>
    </row>
    <row r="29815" spans="6:6" ht="18" customHeight="1">
      <c r="F29815" s="129">
        <f t="shared" si="472"/>
        <v>0</v>
      </c>
    </row>
    <row r="29816" spans="6:6" ht="18" customHeight="1">
      <c r="F29816" s="129">
        <f t="shared" si="472"/>
        <v>0</v>
      </c>
    </row>
    <row r="29817" spans="6:6" ht="18" customHeight="1">
      <c r="F29817" s="129">
        <f t="shared" si="472"/>
        <v>0</v>
      </c>
    </row>
    <row r="29818" spans="6:6" ht="18" customHeight="1">
      <c r="F29818" s="129">
        <f t="shared" si="472"/>
        <v>0</v>
      </c>
    </row>
    <row r="29819" spans="6:6" ht="18" customHeight="1">
      <c r="F29819" s="129">
        <f t="shared" si="472"/>
        <v>0</v>
      </c>
    </row>
    <row r="29820" spans="6:6" ht="18" customHeight="1">
      <c r="F29820" s="129">
        <f t="shared" si="472"/>
        <v>0</v>
      </c>
    </row>
    <row r="29821" spans="6:6" ht="18" customHeight="1">
      <c r="F29821" s="129">
        <f t="shared" si="472"/>
        <v>0</v>
      </c>
    </row>
    <row r="29822" spans="6:6" ht="18" customHeight="1">
      <c r="F29822" s="129">
        <f t="shared" si="472"/>
        <v>0</v>
      </c>
    </row>
    <row r="29823" spans="6:6" ht="18" customHeight="1">
      <c r="F29823" s="129">
        <f t="shared" si="472"/>
        <v>0</v>
      </c>
    </row>
    <row r="29824" spans="6:6" ht="18" customHeight="1">
      <c r="F29824" s="129">
        <f t="shared" si="472"/>
        <v>0</v>
      </c>
    </row>
    <row r="29825" spans="6:6" ht="18" customHeight="1">
      <c r="F29825" s="129">
        <f t="shared" si="472"/>
        <v>0</v>
      </c>
    </row>
    <row r="29826" spans="6:6" ht="18" customHeight="1">
      <c r="F29826" s="129">
        <f t="shared" si="472"/>
        <v>0</v>
      </c>
    </row>
    <row r="29827" spans="6:6" ht="18" customHeight="1">
      <c r="F29827" s="129">
        <f t="shared" si="472"/>
        <v>0</v>
      </c>
    </row>
    <row r="29828" spans="6:6" ht="18" customHeight="1">
      <c r="F29828" s="129">
        <f t="shared" si="472"/>
        <v>0</v>
      </c>
    </row>
    <row r="29829" spans="6:6" ht="18" customHeight="1">
      <c r="F29829" s="129">
        <f t="shared" si="472"/>
        <v>0</v>
      </c>
    </row>
    <row r="29830" spans="6:6" ht="18" customHeight="1">
      <c r="F29830" s="129">
        <f t="shared" si="472"/>
        <v>0</v>
      </c>
    </row>
    <row r="29831" spans="6:6" ht="18" customHeight="1">
      <c r="F29831" s="129">
        <f t="shared" si="472"/>
        <v>0</v>
      </c>
    </row>
    <row r="29832" spans="6:6" ht="18" customHeight="1">
      <c r="F29832" s="129">
        <f t="shared" si="472"/>
        <v>0</v>
      </c>
    </row>
    <row r="29833" spans="6:6" ht="18" customHeight="1">
      <c r="F29833" s="129">
        <f t="shared" si="472"/>
        <v>0</v>
      </c>
    </row>
    <row r="29834" spans="6:6" ht="18" customHeight="1">
      <c r="F29834" s="129">
        <f t="shared" si="472"/>
        <v>0</v>
      </c>
    </row>
    <row r="29835" spans="6:6" ht="18" customHeight="1">
      <c r="F29835" s="129">
        <f t="shared" si="472"/>
        <v>0</v>
      </c>
    </row>
    <row r="29836" spans="6:6" ht="18" customHeight="1">
      <c r="F29836" s="129">
        <f t="shared" si="472"/>
        <v>0</v>
      </c>
    </row>
    <row r="29837" spans="6:6" ht="18" customHeight="1">
      <c r="F29837" s="129">
        <f t="shared" si="472"/>
        <v>0</v>
      </c>
    </row>
    <row r="29838" spans="6:6" ht="18" customHeight="1">
      <c r="F29838" s="129">
        <f t="shared" si="472"/>
        <v>0</v>
      </c>
    </row>
    <row r="29839" spans="6:6" ht="18" customHeight="1">
      <c r="F29839" s="129">
        <f t="shared" si="472"/>
        <v>0</v>
      </c>
    </row>
    <row r="29840" spans="6:6" ht="18" customHeight="1">
      <c r="F29840" s="129">
        <f t="shared" si="472"/>
        <v>0</v>
      </c>
    </row>
    <row r="29841" spans="6:6" ht="18" customHeight="1">
      <c r="F29841" s="129">
        <f t="shared" si="472"/>
        <v>0</v>
      </c>
    </row>
    <row r="29842" spans="6:6" ht="18" customHeight="1">
      <c r="F29842" s="129">
        <f t="shared" si="472"/>
        <v>0</v>
      </c>
    </row>
    <row r="29843" spans="6:6" ht="18" customHeight="1">
      <c r="F29843" s="129">
        <f t="shared" si="472"/>
        <v>0</v>
      </c>
    </row>
    <row r="29844" spans="6:6" ht="18" customHeight="1">
      <c r="F29844" s="129">
        <f t="shared" si="472"/>
        <v>0</v>
      </c>
    </row>
    <row r="29845" spans="6:6" ht="18" customHeight="1">
      <c r="F29845" s="129">
        <f t="shared" si="472"/>
        <v>0</v>
      </c>
    </row>
    <row r="29846" spans="6:6" ht="18" customHeight="1">
      <c r="F29846" s="129">
        <f t="shared" si="472"/>
        <v>0</v>
      </c>
    </row>
    <row r="29847" spans="6:6" ht="18" customHeight="1">
      <c r="F29847" s="129">
        <f t="shared" si="472"/>
        <v>0</v>
      </c>
    </row>
    <row r="29848" spans="6:6" ht="18" customHeight="1">
      <c r="F29848" s="129">
        <f t="shared" si="472"/>
        <v>0</v>
      </c>
    </row>
    <row r="29849" spans="6:6" ht="18" customHeight="1">
      <c r="F29849" s="129">
        <f t="shared" si="472"/>
        <v>0</v>
      </c>
    </row>
    <row r="29850" spans="6:6" ht="18" customHeight="1">
      <c r="F29850" s="129">
        <f t="shared" si="472"/>
        <v>0</v>
      </c>
    </row>
    <row r="29851" spans="6:6" ht="18" customHeight="1">
      <c r="F29851" s="129">
        <f t="shared" si="472"/>
        <v>0</v>
      </c>
    </row>
    <row r="29852" spans="6:6" ht="18" customHeight="1">
      <c r="F29852" s="129">
        <f t="shared" si="472"/>
        <v>0</v>
      </c>
    </row>
    <row r="29853" spans="6:6" ht="18" customHeight="1">
      <c r="F29853" s="129">
        <f t="shared" si="472"/>
        <v>0</v>
      </c>
    </row>
    <row r="29854" spans="6:6" ht="18" customHeight="1">
      <c r="F29854" s="129">
        <f t="shared" si="472"/>
        <v>0</v>
      </c>
    </row>
    <row r="29855" spans="6:6" ht="18" customHeight="1">
      <c r="F29855" s="129">
        <f t="shared" si="472"/>
        <v>0</v>
      </c>
    </row>
    <row r="29856" spans="6:6" ht="18" customHeight="1">
      <c r="F29856" s="129">
        <f t="shared" si="472"/>
        <v>0</v>
      </c>
    </row>
    <row r="29857" spans="6:6" ht="18" customHeight="1">
      <c r="F29857" s="129">
        <f t="shared" si="472"/>
        <v>0</v>
      </c>
    </row>
    <row r="29858" spans="6:6" ht="18" customHeight="1">
      <c r="F29858" s="129">
        <f t="shared" si="472"/>
        <v>0</v>
      </c>
    </row>
    <row r="29859" spans="6:6" ht="18" customHeight="1">
      <c r="F29859" s="129">
        <f t="shared" si="472"/>
        <v>0</v>
      </c>
    </row>
    <row r="29860" spans="6:6" ht="18" customHeight="1">
      <c r="F29860" s="129">
        <f t="shared" si="472"/>
        <v>0</v>
      </c>
    </row>
    <row r="29861" spans="6:6" ht="18" customHeight="1">
      <c r="F29861" s="129">
        <f t="shared" si="472"/>
        <v>0</v>
      </c>
    </row>
    <row r="29862" spans="6:6" ht="18" customHeight="1">
      <c r="F29862" s="129">
        <f t="shared" si="472"/>
        <v>0</v>
      </c>
    </row>
    <row r="29863" spans="6:6" ht="18" customHeight="1">
      <c r="F29863" s="129">
        <f t="shared" si="472"/>
        <v>0</v>
      </c>
    </row>
    <row r="29864" spans="6:6" ht="18" customHeight="1">
      <c r="F29864" s="129">
        <f t="shared" si="472"/>
        <v>0</v>
      </c>
    </row>
    <row r="29865" spans="6:6" ht="18" customHeight="1">
      <c r="F29865" s="129">
        <f t="shared" si="472"/>
        <v>0</v>
      </c>
    </row>
    <row r="29866" spans="6:6" ht="18" customHeight="1">
      <c r="F29866" s="129">
        <f t="shared" si="472"/>
        <v>0</v>
      </c>
    </row>
    <row r="29867" spans="6:6" ht="18" customHeight="1">
      <c r="F29867" s="129">
        <f t="shared" si="472"/>
        <v>0</v>
      </c>
    </row>
    <row r="29868" spans="6:6" ht="18" customHeight="1">
      <c r="F29868" s="129">
        <f t="shared" si="472"/>
        <v>0</v>
      </c>
    </row>
    <row r="29869" spans="6:6" ht="18" customHeight="1">
      <c r="F29869" s="129">
        <f t="shared" si="472"/>
        <v>0</v>
      </c>
    </row>
    <row r="29870" spans="6:6" ht="18" customHeight="1">
      <c r="F29870" s="129">
        <f t="shared" si="472"/>
        <v>0</v>
      </c>
    </row>
    <row r="29871" spans="6:6" ht="18" customHeight="1">
      <c r="F29871" s="129">
        <f t="shared" si="472"/>
        <v>0</v>
      </c>
    </row>
    <row r="29872" spans="6:6" ht="18" customHeight="1">
      <c r="F29872" s="129">
        <f t="shared" si="472"/>
        <v>0</v>
      </c>
    </row>
    <row r="29873" spans="6:6" ht="18" customHeight="1">
      <c r="F29873" s="129">
        <f t="shared" si="472"/>
        <v>0</v>
      </c>
    </row>
    <row r="29874" spans="6:6" ht="18" customHeight="1">
      <c r="F29874" s="129">
        <f t="shared" ref="F29874:F29937" si="473">E29874*D29874</f>
        <v>0</v>
      </c>
    </row>
    <row r="29875" spans="6:6" ht="18" customHeight="1">
      <c r="F29875" s="129">
        <f t="shared" si="473"/>
        <v>0</v>
      </c>
    </row>
    <row r="29876" spans="6:6" ht="18" customHeight="1">
      <c r="F29876" s="129">
        <f t="shared" si="473"/>
        <v>0</v>
      </c>
    </row>
    <row r="29877" spans="6:6" ht="18" customHeight="1">
      <c r="F29877" s="129">
        <f t="shared" si="473"/>
        <v>0</v>
      </c>
    </row>
    <row r="29878" spans="6:6" ht="18" customHeight="1">
      <c r="F29878" s="129">
        <f t="shared" si="473"/>
        <v>0</v>
      </c>
    </row>
    <row r="29879" spans="6:6" ht="18" customHeight="1">
      <c r="F29879" s="129">
        <f t="shared" si="473"/>
        <v>0</v>
      </c>
    </row>
    <row r="29880" spans="6:6" ht="18" customHeight="1">
      <c r="F29880" s="129">
        <f t="shared" si="473"/>
        <v>0</v>
      </c>
    </row>
    <row r="29881" spans="6:6" ht="18" customHeight="1">
      <c r="F29881" s="129">
        <f t="shared" si="473"/>
        <v>0</v>
      </c>
    </row>
    <row r="29882" spans="6:6" ht="18" customHeight="1">
      <c r="F29882" s="129">
        <f t="shared" si="473"/>
        <v>0</v>
      </c>
    </row>
    <row r="29883" spans="6:6" ht="18" customHeight="1">
      <c r="F29883" s="129">
        <f t="shared" si="473"/>
        <v>0</v>
      </c>
    </row>
    <row r="29884" spans="6:6" ht="18" customHeight="1">
      <c r="F29884" s="129">
        <f t="shared" si="473"/>
        <v>0</v>
      </c>
    </row>
    <row r="29885" spans="6:6" ht="18" customHeight="1">
      <c r="F29885" s="129">
        <f t="shared" si="473"/>
        <v>0</v>
      </c>
    </row>
    <row r="29886" spans="6:6" ht="18" customHeight="1">
      <c r="F29886" s="129">
        <f t="shared" si="473"/>
        <v>0</v>
      </c>
    </row>
    <row r="29887" spans="6:6" ht="18" customHeight="1">
      <c r="F29887" s="129">
        <f t="shared" si="473"/>
        <v>0</v>
      </c>
    </row>
    <row r="29888" spans="6:6" ht="18" customHeight="1">
      <c r="F29888" s="129">
        <f t="shared" si="473"/>
        <v>0</v>
      </c>
    </row>
    <row r="29889" spans="6:6" ht="18" customHeight="1">
      <c r="F29889" s="129">
        <f t="shared" si="473"/>
        <v>0</v>
      </c>
    </row>
    <row r="29890" spans="6:6" ht="18" customHeight="1">
      <c r="F29890" s="129">
        <f t="shared" si="473"/>
        <v>0</v>
      </c>
    </row>
    <row r="29891" spans="6:6" ht="18" customHeight="1">
      <c r="F29891" s="129">
        <f t="shared" si="473"/>
        <v>0</v>
      </c>
    </row>
    <row r="29892" spans="6:6" ht="18" customHeight="1">
      <c r="F29892" s="129">
        <f t="shared" si="473"/>
        <v>0</v>
      </c>
    </row>
    <row r="29893" spans="6:6" ht="18" customHeight="1">
      <c r="F29893" s="129">
        <f t="shared" si="473"/>
        <v>0</v>
      </c>
    </row>
    <row r="29894" spans="6:6" ht="18" customHeight="1">
      <c r="F29894" s="129">
        <f t="shared" si="473"/>
        <v>0</v>
      </c>
    </row>
    <row r="29895" spans="6:6" ht="18" customHeight="1">
      <c r="F29895" s="129">
        <f t="shared" si="473"/>
        <v>0</v>
      </c>
    </row>
    <row r="29896" spans="6:6" ht="18" customHeight="1">
      <c r="F29896" s="129">
        <f t="shared" si="473"/>
        <v>0</v>
      </c>
    </row>
    <row r="29897" spans="6:6" ht="18" customHeight="1">
      <c r="F29897" s="129">
        <f t="shared" si="473"/>
        <v>0</v>
      </c>
    </row>
    <row r="29898" spans="6:6" ht="18" customHeight="1">
      <c r="F29898" s="129">
        <f t="shared" si="473"/>
        <v>0</v>
      </c>
    </row>
    <row r="29899" spans="6:6" ht="18" customHeight="1">
      <c r="F29899" s="129">
        <f t="shared" si="473"/>
        <v>0</v>
      </c>
    </row>
    <row r="29900" spans="6:6" ht="18" customHeight="1">
      <c r="F29900" s="129">
        <f t="shared" si="473"/>
        <v>0</v>
      </c>
    </row>
    <row r="29901" spans="6:6" ht="18" customHeight="1">
      <c r="F29901" s="129">
        <f t="shared" si="473"/>
        <v>0</v>
      </c>
    </row>
    <row r="29902" spans="6:6" ht="18" customHeight="1">
      <c r="F29902" s="129">
        <f t="shared" si="473"/>
        <v>0</v>
      </c>
    </row>
    <row r="29903" spans="6:6" ht="18" customHeight="1">
      <c r="F29903" s="129">
        <f t="shared" si="473"/>
        <v>0</v>
      </c>
    </row>
    <row r="29904" spans="6:6" ht="18" customHeight="1">
      <c r="F29904" s="129">
        <f t="shared" si="473"/>
        <v>0</v>
      </c>
    </row>
    <row r="29905" spans="6:6" ht="18" customHeight="1">
      <c r="F29905" s="129">
        <f t="shared" si="473"/>
        <v>0</v>
      </c>
    </row>
    <row r="29906" spans="6:6" ht="18" customHeight="1">
      <c r="F29906" s="129">
        <f t="shared" si="473"/>
        <v>0</v>
      </c>
    </row>
    <row r="29907" spans="6:6" ht="18" customHeight="1">
      <c r="F29907" s="129">
        <f t="shared" si="473"/>
        <v>0</v>
      </c>
    </row>
    <row r="29908" spans="6:6" ht="18" customHeight="1">
      <c r="F29908" s="129">
        <f t="shared" si="473"/>
        <v>0</v>
      </c>
    </row>
    <row r="29909" spans="6:6" ht="18" customHeight="1">
      <c r="F29909" s="129">
        <f t="shared" si="473"/>
        <v>0</v>
      </c>
    </row>
    <row r="29910" spans="6:6" ht="18" customHeight="1">
      <c r="F29910" s="129">
        <f t="shared" si="473"/>
        <v>0</v>
      </c>
    </row>
    <row r="29911" spans="6:6" ht="18" customHeight="1">
      <c r="F29911" s="129">
        <f t="shared" si="473"/>
        <v>0</v>
      </c>
    </row>
    <row r="29912" spans="6:6" ht="18" customHeight="1">
      <c r="F29912" s="129">
        <f t="shared" si="473"/>
        <v>0</v>
      </c>
    </row>
    <row r="29913" spans="6:6" ht="18" customHeight="1">
      <c r="F29913" s="129">
        <f t="shared" si="473"/>
        <v>0</v>
      </c>
    </row>
    <row r="29914" spans="6:6" ht="18" customHeight="1">
      <c r="F29914" s="129">
        <f t="shared" si="473"/>
        <v>0</v>
      </c>
    </row>
    <row r="29915" spans="6:6" ht="18" customHeight="1">
      <c r="F29915" s="129">
        <f t="shared" si="473"/>
        <v>0</v>
      </c>
    </row>
    <row r="29916" spans="6:6" ht="18" customHeight="1">
      <c r="F29916" s="129">
        <f t="shared" si="473"/>
        <v>0</v>
      </c>
    </row>
    <row r="29917" spans="6:6" ht="18" customHeight="1">
      <c r="F29917" s="129">
        <f t="shared" si="473"/>
        <v>0</v>
      </c>
    </row>
    <row r="29918" spans="6:6" ht="18" customHeight="1">
      <c r="F29918" s="129">
        <f t="shared" si="473"/>
        <v>0</v>
      </c>
    </row>
    <row r="29919" spans="6:6" ht="18" customHeight="1">
      <c r="F29919" s="129">
        <f t="shared" si="473"/>
        <v>0</v>
      </c>
    </row>
    <row r="29920" spans="6:6" ht="18" customHeight="1">
      <c r="F29920" s="129">
        <f t="shared" si="473"/>
        <v>0</v>
      </c>
    </row>
    <row r="29921" spans="6:6" ht="18" customHeight="1">
      <c r="F29921" s="129">
        <f t="shared" si="473"/>
        <v>0</v>
      </c>
    </row>
    <row r="29922" spans="6:6" ht="18" customHeight="1">
      <c r="F29922" s="129">
        <f t="shared" si="473"/>
        <v>0</v>
      </c>
    </row>
    <row r="29923" spans="6:6" ht="18" customHeight="1">
      <c r="F29923" s="129">
        <f t="shared" si="473"/>
        <v>0</v>
      </c>
    </row>
    <row r="29924" spans="6:6" ht="18" customHeight="1">
      <c r="F29924" s="129">
        <f t="shared" si="473"/>
        <v>0</v>
      </c>
    </row>
    <row r="29925" spans="6:6" ht="18" customHeight="1">
      <c r="F29925" s="129">
        <f t="shared" si="473"/>
        <v>0</v>
      </c>
    </row>
    <row r="29926" spans="6:6" ht="18" customHeight="1">
      <c r="F29926" s="129">
        <f t="shared" si="473"/>
        <v>0</v>
      </c>
    </row>
    <row r="29927" spans="6:6" ht="18" customHeight="1">
      <c r="F29927" s="129">
        <f t="shared" si="473"/>
        <v>0</v>
      </c>
    </row>
    <row r="29928" spans="6:6" ht="18" customHeight="1">
      <c r="F29928" s="129">
        <f t="shared" si="473"/>
        <v>0</v>
      </c>
    </row>
    <row r="29929" spans="6:6" ht="18" customHeight="1">
      <c r="F29929" s="129">
        <f t="shared" si="473"/>
        <v>0</v>
      </c>
    </row>
    <row r="29930" spans="6:6" ht="18" customHeight="1">
      <c r="F29930" s="129">
        <f t="shared" si="473"/>
        <v>0</v>
      </c>
    </row>
    <row r="29931" spans="6:6" ht="18" customHeight="1">
      <c r="F29931" s="129">
        <f t="shared" si="473"/>
        <v>0</v>
      </c>
    </row>
    <row r="29932" spans="6:6" ht="18" customHeight="1">
      <c r="F29932" s="129">
        <f t="shared" si="473"/>
        <v>0</v>
      </c>
    </row>
    <row r="29933" spans="6:6" ht="18" customHeight="1">
      <c r="F29933" s="129">
        <f t="shared" si="473"/>
        <v>0</v>
      </c>
    </row>
    <row r="29934" spans="6:6" ht="18" customHeight="1">
      <c r="F29934" s="129">
        <f t="shared" si="473"/>
        <v>0</v>
      </c>
    </row>
    <row r="29935" spans="6:6" ht="18" customHeight="1">
      <c r="F29935" s="129">
        <f t="shared" si="473"/>
        <v>0</v>
      </c>
    </row>
    <row r="29936" spans="6:6" ht="18" customHeight="1">
      <c r="F29936" s="129">
        <f t="shared" si="473"/>
        <v>0</v>
      </c>
    </row>
    <row r="29937" spans="6:6" ht="18" customHeight="1">
      <c r="F29937" s="129">
        <f t="shared" si="473"/>
        <v>0</v>
      </c>
    </row>
    <row r="29938" spans="6:6" ht="18" customHeight="1">
      <c r="F29938" s="129">
        <f t="shared" ref="F29938:F30001" si="474">E29938*D29938</f>
        <v>0</v>
      </c>
    </row>
    <row r="29939" spans="6:6" ht="18" customHeight="1">
      <c r="F29939" s="129">
        <f t="shared" si="474"/>
        <v>0</v>
      </c>
    </row>
    <row r="29940" spans="6:6" ht="18" customHeight="1">
      <c r="F29940" s="129">
        <f t="shared" si="474"/>
        <v>0</v>
      </c>
    </row>
    <row r="29941" spans="6:6" ht="18" customHeight="1">
      <c r="F29941" s="129">
        <f t="shared" si="474"/>
        <v>0</v>
      </c>
    </row>
    <row r="29942" spans="6:6" ht="18" customHeight="1">
      <c r="F29942" s="129">
        <f t="shared" si="474"/>
        <v>0</v>
      </c>
    </row>
    <row r="29943" spans="6:6" ht="18" customHeight="1">
      <c r="F29943" s="129">
        <f t="shared" si="474"/>
        <v>0</v>
      </c>
    </row>
    <row r="29944" spans="6:6" ht="18" customHeight="1">
      <c r="F29944" s="129">
        <f t="shared" si="474"/>
        <v>0</v>
      </c>
    </row>
    <row r="29945" spans="6:6" ht="18" customHeight="1">
      <c r="F29945" s="129">
        <f t="shared" si="474"/>
        <v>0</v>
      </c>
    </row>
    <row r="29946" spans="6:6" ht="18" customHeight="1">
      <c r="F29946" s="129">
        <f t="shared" si="474"/>
        <v>0</v>
      </c>
    </row>
    <row r="29947" spans="6:6" ht="18" customHeight="1">
      <c r="F29947" s="129">
        <f t="shared" si="474"/>
        <v>0</v>
      </c>
    </row>
    <row r="29948" spans="6:6" ht="18" customHeight="1">
      <c r="F29948" s="129">
        <f t="shared" si="474"/>
        <v>0</v>
      </c>
    </row>
    <row r="29949" spans="6:6" ht="18" customHeight="1">
      <c r="F29949" s="129">
        <f t="shared" si="474"/>
        <v>0</v>
      </c>
    </row>
    <row r="29950" spans="6:6" ht="18" customHeight="1">
      <c r="F29950" s="129">
        <f t="shared" si="474"/>
        <v>0</v>
      </c>
    </row>
    <row r="29951" spans="6:6" ht="18" customHeight="1">
      <c r="F29951" s="129">
        <f t="shared" si="474"/>
        <v>0</v>
      </c>
    </row>
    <row r="29952" spans="6:6" ht="18" customHeight="1">
      <c r="F29952" s="129">
        <f t="shared" si="474"/>
        <v>0</v>
      </c>
    </row>
    <row r="29953" spans="6:6" ht="18" customHeight="1">
      <c r="F29953" s="129">
        <f t="shared" si="474"/>
        <v>0</v>
      </c>
    </row>
    <row r="29954" spans="6:6" ht="18" customHeight="1">
      <c r="F29954" s="129">
        <f t="shared" si="474"/>
        <v>0</v>
      </c>
    </row>
    <row r="29955" spans="6:6" ht="18" customHeight="1">
      <c r="F29955" s="129">
        <f t="shared" si="474"/>
        <v>0</v>
      </c>
    </row>
    <row r="29956" spans="6:6" ht="18" customHeight="1">
      <c r="F29956" s="129">
        <f t="shared" si="474"/>
        <v>0</v>
      </c>
    </row>
    <row r="29957" spans="6:6" ht="18" customHeight="1">
      <c r="F29957" s="129">
        <f t="shared" si="474"/>
        <v>0</v>
      </c>
    </row>
    <row r="29958" spans="6:6" ht="18" customHeight="1">
      <c r="F29958" s="129">
        <f t="shared" si="474"/>
        <v>0</v>
      </c>
    </row>
    <row r="29959" spans="6:6" ht="18" customHeight="1">
      <c r="F29959" s="129">
        <f t="shared" si="474"/>
        <v>0</v>
      </c>
    </row>
    <row r="29960" spans="6:6" ht="18" customHeight="1">
      <c r="F29960" s="129">
        <f t="shared" si="474"/>
        <v>0</v>
      </c>
    </row>
    <row r="29961" spans="6:6" ht="18" customHeight="1">
      <c r="F29961" s="129">
        <f t="shared" si="474"/>
        <v>0</v>
      </c>
    </row>
    <row r="29962" spans="6:6" ht="18" customHeight="1">
      <c r="F29962" s="129">
        <f t="shared" si="474"/>
        <v>0</v>
      </c>
    </row>
    <row r="29963" spans="6:6" ht="18" customHeight="1">
      <c r="F29963" s="129">
        <f t="shared" si="474"/>
        <v>0</v>
      </c>
    </row>
    <row r="29964" spans="6:6" ht="18" customHeight="1">
      <c r="F29964" s="129">
        <f t="shared" si="474"/>
        <v>0</v>
      </c>
    </row>
    <row r="29965" spans="6:6" ht="18" customHeight="1">
      <c r="F29965" s="129">
        <f t="shared" si="474"/>
        <v>0</v>
      </c>
    </row>
    <row r="29966" spans="6:6" ht="18" customHeight="1">
      <c r="F29966" s="129">
        <f t="shared" si="474"/>
        <v>0</v>
      </c>
    </row>
    <row r="29967" spans="6:6" ht="18" customHeight="1">
      <c r="F29967" s="129">
        <f t="shared" si="474"/>
        <v>0</v>
      </c>
    </row>
    <row r="29968" spans="6:6" ht="18" customHeight="1">
      <c r="F29968" s="129">
        <f t="shared" si="474"/>
        <v>0</v>
      </c>
    </row>
    <row r="29969" spans="6:6" ht="18" customHeight="1">
      <c r="F29969" s="129">
        <f t="shared" si="474"/>
        <v>0</v>
      </c>
    </row>
    <row r="29970" spans="6:6" ht="18" customHeight="1">
      <c r="F29970" s="129">
        <f t="shared" si="474"/>
        <v>0</v>
      </c>
    </row>
    <row r="29971" spans="6:6" ht="18" customHeight="1">
      <c r="F29971" s="129">
        <f t="shared" si="474"/>
        <v>0</v>
      </c>
    </row>
    <row r="29972" spans="6:6" ht="18" customHeight="1">
      <c r="F29972" s="129">
        <f t="shared" si="474"/>
        <v>0</v>
      </c>
    </row>
    <row r="29973" spans="6:6" ht="18" customHeight="1">
      <c r="F29973" s="129">
        <f t="shared" si="474"/>
        <v>0</v>
      </c>
    </row>
    <row r="29974" spans="6:6" ht="18" customHeight="1">
      <c r="F29974" s="129">
        <f t="shared" si="474"/>
        <v>0</v>
      </c>
    </row>
    <row r="29975" spans="6:6" ht="18" customHeight="1">
      <c r="F29975" s="129">
        <f t="shared" si="474"/>
        <v>0</v>
      </c>
    </row>
    <row r="29976" spans="6:6" ht="18" customHeight="1">
      <c r="F29976" s="129">
        <f t="shared" si="474"/>
        <v>0</v>
      </c>
    </row>
    <row r="29977" spans="6:6" ht="18" customHeight="1">
      <c r="F29977" s="129">
        <f t="shared" si="474"/>
        <v>0</v>
      </c>
    </row>
    <row r="29978" spans="6:6" ht="18" customHeight="1">
      <c r="F29978" s="129">
        <f t="shared" si="474"/>
        <v>0</v>
      </c>
    </row>
    <row r="29979" spans="6:6" ht="18" customHeight="1">
      <c r="F29979" s="129">
        <f t="shared" si="474"/>
        <v>0</v>
      </c>
    </row>
    <row r="29980" spans="6:6" ht="18" customHeight="1">
      <c r="F29980" s="129">
        <f t="shared" si="474"/>
        <v>0</v>
      </c>
    </row>
    <row r="29981" spans="6:6" ht="18" customHeight="1">
      <c r="F29981" s="129">
        <f t="shared" si="474"/>
        <v>0</v>
      </c>
    </row>
    <row r="29982" spans="6:6" ht="18" customHeight="1">
      <c r="F29982" s="129">
        <f t="shared" si="474"/>
        <v>0</v>
      </c>
    </row>
    <row r="29983" spans="6:6" ht="18" customHeight="1">
      <c r="F29983" s="129">
        <f t="shared" si="474"/>
        <v>0</v>
      </c>
    </row>
    <row r="29984" spans="6:6" ht="18" customHeight="1">
      <c r="F29984" s="129">
        <f t="shared" si="474"/>
        <v>0</v>
      </c>
    </row>
    <row r="29985" spans="6:6" ht="18" customHeight="1">
      <c r="F29985" s="129">
        <f t="shared" si="474"/>
        <v>0</v>
      </c>
    </row>
    <row r="29986" spans="6:6" ht="18" customHeight="1">
      <c r="F29986" s="129">
        <f t="shared" si="474"/>
        <v>0</v>
      </c>
    </row>
    <row r="29987" spans="6:6" ht="18" customHeight="1">
      <c r="F29987" s="129">
        <f t="shared" si="474"/>
        <v>0</v>
      </c>
    </row>
    <row r="29988" spans="6:6" ht="18" customHeight="1">
      <c r="F29988" s="129">
        <f t="shared" si="474"/>
        <v>0</v>
      </c>
    </row>
    <row r="29989" spans="6:6" ht="18" customHeight="1">
      <c r="F29989" s="129">
        <f t="shared" si="474"/>
        <v>0</v>
      </c>
    </row>
    <row r="29990" spans="6:6" ht="18" customHeight="1">
      <c r="F29990" s="129">
        <f t="shared" si="474"/>
        <v>0</v>
      </c>
    </row>
    <row r="29991" spans="6:6" ht="18" customHeight="1">
      <c r="F29991" s="129">
        <f t="shared" si="474"/>
        <v>0</v>
      </c>
    </row>
    <row r="29992" spans="6:6" ht="18" customHeight="1">
      <c r="F29992" s="129">
        <f t="shared" si="474"/>
        <v>0</v>
      </c>
    </row>
    <row r="29993" spans="6:6" ht="18" customHeight="1">
      <c r="F29993" s="129">
        <f t="shared" si="474"/>
        <v>0</v>
      </c>
    </row>
    <row r="29994" spans="6:6" ht="18" customHeight="1">
      <c r="F29994" s="129">
        <f t="shared" si="474"/>
        <v>0</v>
      </c>
    </row>
    <row r="29995" spans="6:6" ht="18" customHeight="1">
      <c r="F29995" s="129">
        <f t="shared" si="474"/>
        <v>0</v>
      </c>
    </row>
    <row r="29996" spans="6:6" ht="18" customHeight="1">
      <c r="F29996" s="129">
        <f t="shared" si="474"/>
        <v>0</v>
      </c>
    </row>
    <row r="29997" spans="6:6" ht="18" customHeight="1">
      <c r="F29997" s="129">
        <f t="shared" si="474"/>
        <v>0</v>
      </c>
    </row>
    <row r="29998" spans="6:6" ht="18" customHeight="1">
      <c r="F29998" s="129">
        <f t="shared" si="474"/>
        <v>0</v>
      </c>
    </row>
    <row r="29999" spans="6:6" ht="18" customHeight="1">
      <c r="F29999" s="129">
        <f t="shared" si="474"/>
        <v>0</v>
      </c>
    </row>
    <row r="30000" spans="6:6" ht="18" customHeight="1">
      <c r="F30000" s="129">
        <f t="shared" si="474"/>
        <v>0</v>
      </c>
    </row>
    <row r="30001" spans="6:6" ht="18" customHeight="1">
      <c r="F30001" s="129">
        <f t="shared" si="474"/>
        <v>0</v>
      </c>
    </row>
    <row r="30002" spans="6:6" ht="18" customHeight="1">
      <c r="F30002" s="129">
        <f t="shared" ref="F30002:F30065" si="475">E30002*D30002</f>
        <v>0</v>
      </c>
    </row>
    <row r="30003" spans="6:6" ht="18" customHeight="1">
      <c r="F30003" s="129">
        <f t="shared" si="475"/>
        <v>0</v>
      </c>
    </row>
    <row r="30004" spans="6:6" ht="18" customHeight="1">
      <c r="F30004" s="129">
        <f t="shared" si="475"/>
        <v>0</v>
      </c>
    </row>
    <row r="30005" spans="6:6" ht="18" customHeight="1">
      <c r="F30005" s="129">
        <f t="shared" si="475"/>
        <v>0</v>
      </c>
    </row>
    <row r="30006" spans="6:6" ht="18" customHeight="1">
      <c r="F30006" s="129">
        <f t="shared" si="475"/>
        <v>0</v>
      </c>
    </row>
    <row r="30007" spans="6:6" ht="18" customHeight="1">
      <c r="F30007" s="129">
        <f t="shared" si="475"/>
        <v>0</v>
      </c>
    </row>
    <row r="30008" spans="6:6" ht="18" customHeight="1">
      <c r="F30008" s="129">
        <f t="shared" si="475"/>
        <v>0</v>
      </c>
    </row>
    <row r="30009" spans="6:6" ht="18" customHeight="1">
      <c r="F30009" s="129">
        <f t="shared" si="475"/>
        <v>0</v>
      </c>
    </row>
    <row r="30010" spans="6:6" ht="18" customHeight="1">
      <c r="F30010" s="129">
        <f t="shared" si="475"/>
        <v>0</v>
      </c>
    </row>
    <row r="30011" spans="6:6" ht="18" customHeight="1">
      <c r="F30011" s="129">
        <f t="shared" si="475"/>
        <v>0</v>
      </c>
    </row>
    <row r="30012" spans="6:6" ht="18" customHeight="1">
      <c r="F30012" s="129">
        <f t="shared" si="475"/>
        <v>0</v>
      </c>
    </row>
    <row r="30013" spans="6:6" ht="18" customHeight="1">
      <c r="F30013" s="129">
        <f t="shared" si="475"/>
        <v>0</v>
      </c>
    </row>
    <row r="30014" spans="6:6" ht="18" customHeight="1">
      <c r="F30014" s="129">
        <f t="shared" si="475"/>
        <v>0</v>
      </c>
    </row>
    <row r="30015" spans="6:6" ht="18" customHeight="1">
      <c r="F30015" s="129">
        <f t="shared" si="475"/>
        <v>0</v>
      </c>
    </row>
    <row r="30016" spans="6:6" ht="18" customHeight="1">
      <c r="F30016" s="129">
        <f t="shared" si="475"/>
        <v>0</v>
      </c>
    </row>
    <row r="30017" spans="6:6" ht="18" customHeight="1">
      <c r="F30017" s="129">
        <f t="shared" si="475"/>
        <v>0</v>
      </c>
    </row>
    <row r="30018" spans="6:6" ht="18" customHeight="1">
      <c r="F30018" s="129">
        <f t="shared" si="475"/>
        <v>0</v>
      </c>
    </row>
    <row r="30019" spans="6:6" ht="18" customHeight="1">
      <c r="F30019" s="129">
        <f t="shared" si="475"/>
        <v>0</v>
      </c>
    </row>
    <row r="30020" spans="6:6" ht="18" customHeight="1">
      <c r="F30020" s="129">
        <f t="shared" si="475"/>
        <v>0</v>
      </c>
    </row>
    <row r="30021" spans="6:6" ht="18" customHeight="1">
      <c r="F30021" s="129">
        <f t="shared" si="475"/>
        <v>0</v>
      </c>
    </row>
    <row r="30022" spans="6:6" ht="18" customHeight="1">
      <c r="F30022" s="129">
        <f t="shared" si="475"/>
        <v>0</v>
      </c>
    </row>
    <row r="30023" spans="6:6" ht="18" customHeight="1">
      <c r="F30023" s="129">
        <f t="shared" si="475"/>
        <v>0</v>
      </c>
    </row>
    <row r="30024" spans="6:6" ht="18" customHeight="1">
      <c r="F30024" s="129">
        <f t="shared" si="475"/>
        <v>0</v>
      </c>
    </row>
    <row r="30025" spans="6:6" ht="18" customHeight="1">
      <c r="F30025" s="129">
        <f t="shared" si="475"/>
        <v>0</v>
      </c>
    </row>
    <row r="30026" spans="6:6" ht="18" customHeight="1">
      <c r="F30026" s="129">
        <f t="shared" si="475"/>
        <v>0</v>
      </c>
    </row>
    <row r="30027" spans="6:6" ht="18" customHeight="1">
      <c r="F30027" s="129">
        <f t="shared" si="475"/>
        <v>0</v>
      </c>
    </row>
    <row r="30028" spans="6:6" ht="18" customHeight="1">
      <c r="F30028" s="129">
        <f t="shared" si="475"/>
        <v>0</v>
      </c>
    </row>
    <row r="30029" spans="6:6" ht="18" customHeight="1">
      <c r="F30029" s="129">
        <f t="shared" si="475"/>
        <v>0</v>
      </c>
    </row>
    <row r="30030" spans="6:6" ht="18" customHeight="1">
      <c r="F30030" s="129">
        <f t="shared" si="475"/>
        <v>0</v>
      </c>
    </row>
    <row r="30031" spans="6:6" ht="18" customHeight="1">
      <c r="F30031" s="129">
        <f t="shared" si="475"/>
        <v>0</v>
      </c>
    </row>
    <row r="30032" spans="6:6" ht="18" customHeight="1">
      <c r="F30032" s="129">
        <f t="shared" si="475"/>
        <v>0</v>
      </c>
    </row>
    <row r="30033" spans="6:6" ht="18" customHeight="1">
      <c r="F30033" s="129">
        <f t="shared" si="475"/>
        <v>0</v>
      </c>
    </row>
    <row r="30034" spans="6:6" ht="18" customHeight="1">
      <c r="F30034" s="129">
        <f t="shared" si="475"/>
        <v>0</v>
      </c>
    </row>
    <row r="30035" spans="6:6" ht="18" customHeight="1">
      <c r="F30035" s="129">
        <f t="shared" si="475"/>
        <v>0</v>
      </c>
    </row>
    <row r="30036" spans="6:6" ht="18" customHeight="1">
      <c r="F30036" s="129">
        <f t="shared" si="475"/>
        <v>0</v>
      </c>
    </row>
    <row r="30037" spans="6:6" ht="18" customHeight="1">
      <c r="F30037" s="129">
        <f t="shared" si="475"/>
        <v>0</v>
      </c>
    </row>
    <row r="30038" spans="6:6" ht="18" customHeight="1">
      <c r="F30038" s="129">
        <f t="shared" si="475"/>
        <v>0</v>
      </c>
    </row>
    <row r="30039" spans="6:6" ht="18" customHeight="1">
      <c r="F30039" s="129">
        <f t="shared" si="475"/>
        <v>0</v>
      </c>
    </row>
    <row r="30040" spans="6:6" ht="18" customHeight="1">
      <c r="F30040" s="129">
        <f t="shared" si="475"/>
        <v>0</v>
      </c>
    </row>
    <row r="30041" spans="6:6" ht="18" customHeight="1">
      <c r="F30041" s="129">
        <f t="shared" si="475"/>
        <v>0</v>
      </c>
    </row>
    <row r="30042" spans="6:6" ht="18" customHeight="1">
      <c r="F30042" s="129">
        <f t="shared" si="475"/>
        <v>0</v>
      </c>
    </row>
    <row r="30043" spans="6:6" ht="18" customHeight="1">
      <c r="F30043" s="129">
        <f t="shared" si="475"/>
        <v>0</v>
      </c>
    </row>
    <row r="30044" spans="6:6" ht="18" customHeight="1">
      <c r="F30044" s="129">
        <f t="shared" si="475"/>
        <v>0</v>
      </c>
    </row>
    <row r="30045" spans="6:6" ht="18" customHeight="1">
      <c r="F30045" s="129">
        <f t="shared" si="475"/>
        <v>0</v>
      </c>
    </row>
    <row r="30046" spans="6:6" ht="18" customHeight="1">
      <c r="F30046" s="129">
        <f t="shared" si="475"/>
        <v>0</v>
      </c>
    </row>
    <row r="30047" spans="6:6" ht="18" customHeight="1">
      <c r="F30047" s="129">
        <f t="shared" si="475"/>
        <v>0</v>
      </c>
    </row>
    <row r="30048" spans="6:6" ht="18" customHeight="1">
      <c r="F30048" s="129">
        <f t="shared" si="475"/>
        <v>0</v>
      </c>
    </row>
    <row r="30049" spans="6:6" ht="18" customHeight="1">
      <c r="F30049" s="129">
        <f t="shared" si="475"/>
        <v>0</v>
      </c>
    </row>
    <row r="30050" spans="6:6" ht="18" customHeight="1">
      <c r="F30050" s="129">
        <f t="shared" si="475"/>
        <v>0</v>
      </c>
    </row>
    <row r="30051" spans="6:6" ht="18" customHeight="1">
      <c r="F30051" s="129">
        <f t="shared" si="475"/>
        <v>0</v>
      </c>
    </row>
    <row r="30052" spans="6:6" ht="18" customHeight="1">
      <c r="F30052" s="129">
        <f t="shared" si="475"/>
        <v>0</v>
      </c>
    </row>
    <row r="30053" spans="6:6" ht="18" customHeight="1">
      <c r="F30053" s="129">
        <f t="shared" si="475"/>
        <v>0</v>
      </c>
    </row>
    <row r="30054" spans="6:6" ht="18" customHeight="1">
      <c r="F30054" s="129">
        <f t="shared" si="475"/>
        <v>0</v>
      </c>
    </row>
    <row r="30055" spans="6:6" ht="18" customHeight="1">
      <c r="F30055" s="129">
        <f t="shared" si="475"/>
        <v>0</v>
      </c>
    </row>
    <row r="30056" spans="6:6" ht="18" customHeight="1">
      <c r="F30056" s="129">
        <f t="shared" si="475"/>
        <v>0</v>
      </c>
    </row>
    <row r="30057" spans="6:6" ht="18" customHeight="1">
      <c r="F30057" s="129">
        <f t="shared" si="475"/>
        <v>0</v>
      </c>
    </row>
    <row r="30058" spans="6:6" ht="18" customHeight="1">
      <c r="F30058" s="129">
        <f t="shared" si="475"/>
        <v>0</v>
      </c>
    </row>
    <row r="30059" spans="6:6" ht="18" customHeight="1">
      <c r="F30059" s="129">
        <f t="shared" si="475"/>
        <v>0</v>
      </c>
    </row>
    <row r="30060" spans="6:6" ht="18" customHeight="1">
      <c r="F30060" s="129">
        <f t="shared" si="475"/>
        <v>0</v>
      </c>
    </row>
    <row r="30061" spans="6:6" ht="18" customHeight="1">
      <c r="F30061" s="129">
        <f t="shared" si="475"/>
        <v>0</v>
      </c>
    </row>
    <row r="30062" spans="6:6" ht="18" customHeight="1">
      <c r="F30062" s="129">
        <f t="shared" si="475"/>
        <v>0</v>
      </c>
    </row>
    <row r="30063" spans="6:6" ht="18" customHeight="1">
      <c r="F30063" s="129">
        <f t="shared" si="475"/>
        <v>0</v>
      </c>
    </row>
    <row r="30064" spans="6:6" ht="18" customHeight="1">
      <c r="F30064" s="129">
        <f t="shared" si="475"/>
        <v>0</v>
      </c>
    </row>
    <row r="30065" spans="6:6" ht="18" customHeight="1">
      <c r="F30065" s="129">
        <f t="shared" si="475"/>
        <v>0</v>
      </c>
    </row>
    <row r="30066" spans="6:6" ht="18" customHeight="1">
      <c r="F30066" s="129">
        <f t="shared" ref="F30066:F30129" si="476">E30066*D30066</f>
        <v>0</v>
      </c>
    </row>
    <row r="30067" spans="6:6" ht="18" customHeight="1">
      <c r="F30067" s="129">
        <f t="shared" si="476"/>
        <v>0</v>
      </c>
    </row>
    <row r="30068" spans="6:6" ht="18" customHeight="1">
      <c r="F30068" s="129">
        <f t="shared" si="476"/>
        <v>0</v>
      </c>
    </row>
    <row r="30069" spans="6:6" ht="18" customHeight="1">
      <c r="F30069" s="129">
        <f t="shared" si="476"/>
        <v>0</v>
      </c>
    </row>
    <row r="30070" spans="6:6" ht="18" customHeight="1">
      <c r="F30070" s="129">
        <f t="shared" si="476"/>
        <v>0</v>
      </c>
    </row>
    <row r="30071" spans="6:6" ht="18" customHeight="1">
      <c r="F30071" s="129">
        <f t="shared" si="476"/>
        <v>0</v>
      </c>
    </row>
    <row r="30072" spans="6:6" ht="18" customHeight="1">
      <c r="F30072" s="129">
        <f t="shared" si="476"/>
        <v>0</v>
      </c>
    </row>
    <row r="30073" spans="6:6" ht="18" customHeight="1">
      <c r="F30073" s="129">
        <f t="shared" si="476"/>
        <v>0</v>
      </c>
    </row>
    <row r="30074" spans="6:6" ht="18" customHeight="1">
      <c r="F30074" s="129">
        <f t="shared" si="476"/>
        <v>0</v>
      </c>
    </row>
    <row r="30075" spans="6:6" ht="18" customHeight="1">
      <c r="F30075" s="129">
        <f t="shared" si="476"/>
        <v>0</v>
      </c>
    </row>
    <row r="30076" spans="6:6" ht="18" customHeight="1">
      <c r="F30076" s="129">
        <f t="shared" si="476"/>
        <v>0</v>
      </c>
    </row>
    <row r="30077" spans="6:6" ht="18" customHeight="1">
      <c r="F30077" s="129">
        <f t="shared" si="476"/>
        <v>0</v>
      </c>
    </row>
    <row r="30078" spans="6:6" ht="18" customHeight="1">
      <c r="F30078" s="129">
        <f t="shared" si="476"/>
        <v>0</v>
      </c>
    </row>
    <row r="30079" spans="6:6" ht="18" customHeight="1">
      <c r="F30079" s="129">
        <f t="shared" si="476"/>
        <v>0</v>
      </c>
    </row>
    <row r="30080" spans="6:6" ht="18" customHeight="1">
      <c r="F30080" s="129">
        <f t="shared" si="476"/>
        <v>0</v>
      </c>
    </row>
    <row r="30081" spans="6:6" ht="18" customHeight="1">
      <c r="F30081" s="129">
        <f t="shared" si="476"/>
        <v>0</v>
      </c>
    </row>
    <row r="30082" spans="6:6" ht="18" customHeight="1">
      <c r="F30082" s="129">
        <f t="shared" si="476"/>
        <v>0</v>
      </c>
    </row>
    <row r="30083" spans="6:6" ht="18" customHeight="1">
      <c r="F30083" s="129">
        <f t="shared" si="476"/>
        <v>0</v>
      </c>
    </row>
    <row r="30084" spans="6:6" ht="18" customHeight="1">
      <c r="F30084" s="129">
        <f t="shared" si="476"/>
        <v>0</v>
      </c>
    </row>
    <row r="30085" spans="6:6" ht="18" customHeight="1">
      <c r="F30085" s="129">
        <f t="shared" si="476"/>
        <v>0</v>
      </c>
    </row>
    <row r="30086" spans="6:6" ht="18" customHeight="1">
      <c r="F30086" s="129">
        <f t="shared" si="476"/>
        <v>0</v>
      </c>
    </row>
    <row r="30087" spans="6:6" ht="18" customHeight="1">
      <c r="F30087" s="129">
        <f t="shared" si="476"/>
        <v>0</v>
      </c>
    </row>
    <row r="30088" spans="6:6" ht="18" customHeight="1">
      <c r="F30088" s="129">
        <f t="shared" si="476"/>
        <v>0</v>
      </c>
    </row>
    <row r="30089" spans="6:6" ht="18" customHeight="1">
      <c r="F30089" s="129">
        <f t="shared" si="476"/>
        <v>0</v>
      </c>
    </row>
    <row r="30090" spans="6:6" ht="18" customHeight="1">
      <c r="F30090" s="129">
        <f t="shared" si="476"/>
        <v>0</v>
      </c>
    </row>
    <row r="30091" spans="6:6" ht="18" customHeight="1">
      <c r="F30091" s="129">
        <f t="shared" si="476"/>
        <v>0</v>
      </c>
    </row>
    <row r="30092" spans="6:6" ht="18" customHeight="1">
      <c r="F30092" s="129">
        <f t="shared" si="476"/>
        <v>0</v>
      </c>
    </row>
    <row r="30093" spans="6:6" ht="18" customHeight="1">
      <c r="F30093" s="129">
        <f t="shared" si="476"/>
        <v>0</v>
      </c>
    </row>
    <row r="30094" spans="6:6" ht="18" customHeight="1">
      <c r="F30094" s="129">
        <f t="shared" si="476"/>
        <v>0</v>
      </c>
    </row>
    <row r="30095" spans="6:6" ht="18" customHeight="1">
      <c r="F30095" s="129">
        <f t="shared" si="476"/>
        <v>0</v>
      </c>
    </row>
    <row r="30096" spans="6:6" ht="18" customHeight="1">
      <c r="F30096" s="129">
        <f t="shared" si="476"/>
        <v>0</v>
      </c>
    </row>
    <row r="30097" spans="6:6" ht="18" customHeight="1">
      <c r="F30097" s="129">
        <f t="shared" si="476"/>
        <v>0</v>
      </c>
    </row>
    <row r="30098" spans="6:6" ht="18" customHeight="1">
      <c r="F30098" s="129">
        <f t="shared" si="476"/>
        <v>0</v>
      </c>
    </row>
    <row r="30099" spans="6:6" ht="18" customHeight="1">
      <c r="F30099" s="129">
        <f t="shared" si="476"/>
        <v>0</v>
      </c>
    </row>
    <row r="30100" spans="6:6" ht="18" customHeight="1">
      <c r="F30100" s="129">
        <f t="shared" si="476"/>
        <v>0</v>
      </c>
    </row>
    <row r="30101" spans="6:6" ht="18" customHeight="1">
      <c r="F30101" s="129">
        <f t="shared" si="476"/>
        <v>0</v>
      </c>
    </row>
    <row r="30102" spans="6:6" ht="18" customHeight="1">
      <c r="F30102" s="129">
        <f t="shared" si="476"/>
        <v>0</v>
      </c>
    </row>
    <row r="30103" spans="6:6" ht="18" customHeight="1">
      <c r="F30103" s="129">
        <f t="shared" si="476"/>
        <v>0</v>
      </c>
    </row>
    <row r="30104" spans="6:6" ht="18" customHeight="1">
      <c r="F30104" s="129">
        <f t="shared" si="476"/>
        <v>0</v>
      </c>
    </row>
    <row r="30105" spans="6:6" ht="18" customHeight="1">
      <c r="F30105" s="129">
        <f t="shared" si="476"/>
        <v>0</v>
      </c>
    </row>
    <row r="30106" spans="6:6" ht="18" customHeight="1">
      <c r="F30106" s="129">
        <f t="shared" si="476"/>
        <v>0</v>
      </c>
    </row>
    <row r="30107" spans="6:6" ht="18" customHeight="1">
      <c r="F30107" s="129">
        <f t="shared" si="476"/>
        <v>0</v>
      </c>
    </row>
    <row r="30108" spans="6:6" ht="18" customHeight="1">
      <c r="F30108" s="129">
        <f t="shared" si="476"/>
        <v>0</v>
      </c>
    </row>
    <row r="30109" spans="6:6" ht="18" customHeight="1">
      <c r="F30109" s="129">
        <f t="shared" si="476"/>
        <v>0</v>
      </c>
    </row>
    <row r="30110" spans="6:6" ht="18" customHeight="1">
      <c r="F30110" s="129">
        <f t="shared" si="476"/>
        <v>0</v>
      </c>
    </row>
    <row r="30111" spans="6:6" ht="18" customHeight="1">
      <c r="F30111" s="129">
        <f t="shared" si="476"/>
        <v>0</v>
      </c>
    </row>
    <row r="30112" spans="6:6" ht="18" customHeight="1">
      <c r="F30112" s="129">
        <f t="shared" si="476"/>
        <v>0</v>
      </c>
    </row>
    <row r="30113" spans="6:6" ht="18" customHeight="1">
      <c r="F30113" s="129">
        <f t="shared" si="476"/>
        <v>0</v>
      </c>
    </row>
    <row r="30114" spans="6:6" ht="18" customHeight="1">
      <c r="F30114" s="129">
        <f t="shared" si="476"/>
        <v>0</v>
      </c>
    </row>
    <row r="30115" spans="6:6" ht="18" customHeight="1">
      <c r="F30115" s="129">
        <f t="shared" si="476"/>
        <v>0</v>
      </c>
    </row>
    <row r="30116" spans="6:6" ht="18" customHeight="1">
      <c r="F30116" s="129">
        <f t="shared" si="476"/>
        <v>0</v>
      </c>
    </row>
    <row r="30117" spans="6:6" ht="18" customHeight="1">
      <c r="F30117" s="129">
        <f t="shared" si="476"/>
        <v>0</v>
      </c>
    </row>
    <row r="30118" spans="6:6" ht="18" customHeight="1">
      <c r="F30118" s="129">
        <f t="shared" si="476"/>
        <v>0</v>
      </c>
    </row>
    <row r="30119" spans="6:6" ht="18" customHeight="1">
      <c r="F30119" s="129">
        <f t="shared" si="476"/>
        <v>0</v>
      </c>
    </row>
    <row r="30120" spans="6:6" ht="18" customHeight="1">
      <c r="F30120" s="129">
        <f t="shared" si="476"/>
        <v>0</v>
      </c>
    </row>
    <row r="30121" spans="6:6" ht="18" customHeight="1">
      <c r="F30121" s="129">
        <f t="shared" si="476"/>
        <v>0</v>
      </c>
    </row>
    <row r="30122" spans="6:6" ht="18" customHeight="1">
      <c r="F30122" s="129">
        <f t="shared" si="476"/>
        <v>0</v>
      </c>
    </row>
    <row r="30123" spans="6:6" ht="18" customHeight="1">
      <c r="F30123" s="129">
        <f t="shared" si="476"/>
        <v>0</v>
      </c>
    </row>
    <row r="30124" spans="6:6" ht="18" customHeight="1">
      <c r="F30124" s="129">
        <f t="shared" si="476"/>
        <v>0</v>
      </c>
    </row>
    <row r="30125" spans="6:6" ht="18" customHeight="1">
      <c r="F30125" s="129">
        <f t="shared" si="476"/>
        <v>0</v>
      </c>
    </row>
    <row r="30126" spans="6:6" ht="18" customHeight="1">
      <c r="F30126" s="129">
        <f t="shared" si="476"/>
        <v>0</v>
      </c>
    </row>
    <row r="30127" spans="6:6" ht="18" customHeight="1">
      <c r="F30127" s="129">
        <f t="shared" si="476"/>
        <v>0</v>
      </c>
    </row>
    <row r="30128" spans="6:6" ht="18" customHeight="1">
      <c r="F30128" s="129">
        <f t="shared" si="476"/>
        <v>0</v>
      </c>
    </row>
    <row r="30129" spans="6:6" ht="18" customHeight="1">
      <c r="F30129" s="129">
        <f t="shared" si="476"/>
        <v>0</v>
      </c>
    </row>
    <row r="30130" spans="6:6" ht="18" customHeight="1">
      <c r="F30130" s="129">
        <f t="shared" ref="F30130:F30193" si="477">E30130*D30130</f>
        <v>0</v>
      </c>
    </row>
    <row r="30131" spans="6:6" ht="18" customHeight="1">
      <c r="F30131" s="129">
        <f t="shared" si="477"/>
        <v>0</v>
      </c>
    </row>
    <row r="30132" spans="6:6" ht="18" customHeight="1">
      <c r="F30132" s="129">
        <f t="shared" si="477"/>
        <v>0</v>
      </c>
    </row>
    <row r="30133" spans="6:6" ht="18" customHeight="1">
      <c r="F30133" s="129">
        <f t="shared" si="477"/>
        <v>0</v>
      </c>
    </row>
    <row r="30134" spans="6:6" ht="18" customHeight="1">
      <c r="F30134" s="129">
        <f t="shared" si="477"/>
        <v>0</v>
      </c>
    </row>
    <row r="30135" spans="6:6" ht="18" customHeight="1">
      <c r="F30135" s="129">
        <f t="shared" si="477"/>
        <v>0</v>
      </c>
    </row>
    <row r="30136" spans="6:6" ht="18" customHeight="1">
      <c r="F30136" s="129">
        <f t="shared" si="477"/>
        <v>0</v>
      </c>
    </row>
    <row r="30137" spans="6:6" ht="18" customHeight="1">
      <c r="F30137" s="129">
        <f t="shared" si="477"/>
        <v>0</v>
      </c>
    </row>
    <row r="30138" spans="6:6" ht="18" customHeight="1">
      <c r="F30138" s="129">
        <f t="shared" si="477"/>
        <v>0</v>
      </c>
    </row>
    <row r="30139" spans="6:6" ht="18" customHeight="1">
      <c r="F30139" s="129">
        <f t="shared" si="477"/>
        <v>0</v>
      </c>
    </row>
    <row r="30140" spans="6:6" ht="18" customHeight="1">
      <c r="F30140" s="129">
        <f t="shared" si="477"/>
        <v>0</v>
      </c>
    </row>
    <row r="30141" spans="6:6" ht="18" customHeight="1">
      <c r="F30141" s="129">
        <f t="shared" si="477"/>
        <v>0</v>
      </c>
    </row>
    <row r="30142" spans="6:6" ht="18" customHeight="1">
      <c r="F30142" s="129">
        <f t="shared" si="477"/>
        <v>0</v>
      </c>
    </row>
    <row r="30143" spans="6:6" ht="18" customHeight="1">
      <c r="F30143" s="129">
        <f t="shared" si="477"/>
        <v>0</v>
      </c>
    </row>
    <row r="30144" spans="6:6" ht="18" customHeight="1">
      <c r="F30144" s="129">
        <f t="shared" si="477"/>
        <v>0</v>
      </c>
    </row>
    <row r="30145" spans="6:6" ht="18" customHeight="1">
      <c r="F30145" s="129">
        <f t="shared" si="477"/>
        <v>0</v>
      </c>
    </row>
    <row r="30146" spans="6:6" ht="18" customHeight="1">
      <c r="F30146" s="129">
        <f t="shared" si="477"/>
        <v>0</v>
      </c>
    </row>
    <row r="30147" spans="6:6" ht="18" customHeight="1">
      <c r="F30147" s="129">
        <f t="shared" si="477"/>
        <v>0</v>
      </c>
    </row>
    <row r="30148" spans="6:6" ht="18" customHeight="1">
      <c r="F30148" s="129">
        <f t="shared" si="477"/>
        <v>0</v>
      </c>
    </row>
    <row r="30149" spans="6:6" ht="18" customHeight="1">
      <c r="F30149" s="129">
        <f t="shared" si="477"/>
        <v>0</v>
      </c>
    </row>
    <row r="30150" spans="6:6" ht="18" customHeight="1">
      <c r="F30150" s="129">
        <f t="shared" si="477"/>
        <v>0</v>
      </c>
    </row>
    <row r="30151" spans="6:6" ht="18" customHeight="1">
      <c r="F30151" s="129">
        <f t="shared" si="477"/>
        <v>0</v>
      </c>
    </row>
    <row r="30152" spans="6:6" ht="18" customHeight="1">
      <c r="F30152" s="129">
        <f t="shared" si="477"/>
        <v>0</v>
      </c>
    </row>
    <row r="30153" spans="6:6" ht="18" customHeight="1">
      <c r="F30153" s="129">
        <f t="shared" si="477"/>
        <v>0</v>
      </c>
    </row>
    <row r="30154" spans="6:6" ht="18" customHeight="1">
      <c r="F30154" s="129">
        <f t="shared" si="477"/>
        <v>0</v>
      </c>
    </row>
    <row r="30155" spans="6:6" ht="18" customHeight="1">
      <c r="F30155" s="129">
        <f t="shared" si="477"/>
        <v>0</v>
      </c>
    </row>
    <row r="30156" spans="6:6" ht="18" customHeight="1">
      <c r="F30156" s="129">
        <f t="shared" si="477"/>
        <v>0</v>
      </c>
    </row>
    <row r="30157" spans="6:6" ht="18" customHeight="1">
      <c r="F30157" s="129">
        <f t="shared" si="477"/>
        <v>0</v>
      </c>
    </row>
    <row r="30158" spans="6:6" ht="18" customHeight="1">
      <c r="F30158" s="129">
        <f t="shared" si="477"/>
        <v>0</v>
      </c>
    </row>
    <row r="30159" spans="6:6" ht="18" customHeight="1">
      <c r="F30159" s="129">
        <f t="shared" si="477"/>
        <v>0</v>
      </c>
    </row>
    <row r="30160" spans="6:6" ht="18" customHeight="1">
      <c r="F30160" s="129">
        <f t="shared" si="477"/>
        <v>0</v>
      </c>
    </row>
    <row r="30161" spans="6:6" ht="18" customHeight="1">
      <c r="F30161" s="129">
        <f t="shared" si="477"/>
        <v>0</v>
      </c>
    </row>
    <row r="30162" spans="6:6" ht="18" customHeight="1">
      <c r="F30162" s="129">
        <f t="shared" si="477"/>
        <v>0</v>
      </c>
    </row>
    <row r="30163" spans="6:6" ht="18" customHeight="1">
      <c r="F30163" s="129">
        <f t="shared" si="477"/>
        <v>0</v>
      </c>
    </row>
    <row r="30164" spans="6:6" ht="18" customHeight="1">
      <c r="F30164" s="129">
        <f t="shared" si="477"/>
        <v>0</v>
      </c>
    </row>
    <row r="30165" spans="6:6" ht="18" customHeight="1">
      <c r="F30165" s="129">
        <f t="shared" si="477"/>
        <v>0</v>
      </c>
    </row>
    <row r="30166" spans="6:6" ht="18" customHeight="1">
      <c r="F30166" s="129">
        <f t="shared" si="477"/>
        <v>0</v>
      </c>
    </row>
    <row r="30167" spans="6:6" ht="18" customHeight="1">
      <c r="F30167" s="129">
        <f t="shared" si="477"/>
        <v>0</v>
      </c>
    </row>
    <row r="30168" spans="6:6" ht="18" customHeight="1">
      <c r="F30168" s="129">
        <f t="shared" si="477"/>
        <v>0</v>
      </c>
    </row>
    <row r="30169" spans="6:6" ht="18" customHeight="1">
      <c r="F30169" s="129">
        <f t="shared" si="477"/>
        <v>0</v>
      </c>
    </row>
    <row r="30170" spans="6:6" ht="18" customHeight="1">
      <c r="F30170" s="129">
        <f t="shared" si="477"/>
        <v>0</v>
      </c>
    </row>
    <row r="30171" spans="6:6" ht="18" customHeight="1">
      <c r="F30171" s="129">
        <f t="shared" si="477"/>
        <v>0</v>
      </c>
    </row>
    <row r="30172" spans="6:6" ht="18" customHeight="1">
      <c r="F30172" s="129">
        <f t="shared" si="477"/>
        <v>0</v>
      </c>
    </row>
    <row r="30173" spans="6:6" ht="18" customHeight="1">
      <c r="F30173" s="129">
        <f t="shared" si="477"/>
        <v>0</v>
      </c>
    </row>
    <row r="30174" spans="6:6" ht="18" customHeight="1">
      <c r="F30174" s="129">
        <f t="shared" si="477"/>
        <v>0</v>
      </c>
    </row>
    <row r="30175" spans="6:6" ht="18" customHeight="1">
      <c r="F30175" s="129">
        <f t="shared" si="477"/>
        <v>0</v>
      </c>
    </row>
    <row r="30176" spans="6:6" ht="18" customHeight="1">
      <c r="F30176" s="129">
        <f t="shared" si="477"/>
        <v>0</v>
      </c>
    </row>
    <row r="30177" spans="6:6" ht="18" customHeight="1">
      <c r="F30177" s="129">
        <f t="shared" si="477"/>
        <v>0</v>
      </c>
    </row>
    <row r="30178" spans="6:6" ht="18" customHeight="1">
      <c r="F30178" s="129">
        <f t="shared" si="477"/>
        <v>0</v>
      </c>
    </row>
    <row r="30179" spans="6:6" ht="18" customHeight="1">
      <c r="F30179" s="129">
        <f t="shared" si="477"/>
        <v>0</v>
      </c>
    </row>
    <row r="30180" spans="6:6" ht="18" customHeight="1">
      <c r="F30180" s="129">
        <f t="shared" si="477"/>
        <v>0</v>
      </c>
    </row>
    <row r="30181" spans="6:6" ht="18" customHeight="1">
      <c r="F30181" s="129">
        <f t="shared" si="477"/>
        <v>0</v>
      </c>
    </row>
    <row r="30182" spans="6:6" ht="18" customHeight="1">
      <c r="F30182" s="129">
        <f t="shared" si="477"/>
        <v>0</v>
      </c>
    </row>
    <row r="30183" spans="6:6" ht="18" customHeight="1">
      <c r="F30183" s="129">
        <f t="shared" si="477"/>
        <v>0</v>
      </c>
    </row>
    <row r="30184" spans="6:6" ht="18" customHeight="1">
      <c r="F30184" s="129">
        <f t="shared" si="477"/>
        <v>0</v>
      </c>
    </row>
    <row r="30185" spans="6:6" ht="18" customHeight="1">
      <c r="F30185" s="129">
        <f t="shared" si="477"/>
        <v>0</v>
      </c>
    </row>
    <row r="30186" spans="6:6" ht="18" customHeight="1">
      <c r="F30186" s="129">
        <f t="shared" si="477"/>
        <v>0</v>
      </c>
    </row>
    <row r="30187" spans="6:6" ht="18" customHeight="1">
      <c r="F30187" s="129">
        <f t="shared" si="477"/>
        <v>0</v>
      </c>
    </row>
    <row r="30188" spans="6:6" ht="18" customHeight="1">
      <c r="F30188" s="129">
        <f t="shared" si="477"/>
        <v>0</v>
      </c>
    </row>
    <row r="30189" spans="6:6" ht="18" customHeight="1">
      <c r="F30189" s="129">
        <f t="shared" si="477"/>
        <v>0</v>
      </c>
    </row>
    <row r="30190" spans="6:6" ht="18" customHeight="1">
      <c r="F30190" s="129">
        <f t="shared" si="477"/>
        <v>0</v>
      </c>
    </row>
    <row r="30191" spans="6:6" ht="18" customHeight="1">
      <c r="F30191" s="129">
        <f t="shared" si="477"/>
        <v>0</v>
      </c>
    </row>
    <row r="30192" spans="6:6" ht="18" customHeight="1">
      <c r="F30192" s="129">
        <f t="shared" si="477"/>
        <v>0</v>
      </c>
    </row>
    <row r="30193" spans="6:6" ht="18" customHeight="1">
      <c r="F30193" s="129">
        <f t="shared" si="477"/>
        <v>0</v>
      </c>
    </row>
    <row r="30194" spans="6:6" ht="18" customHeight="1">
      <c r="F30194" s="129">
        <f t="shared" ref="F30194:F30257" si="478">E30194*D30194</f>
        <v>0</v>
      </c>
    </row>
    <row r="30195" spans="6:6" ht="18" customHeight="1">
      <c r="F30195" s="129">
        <f t="shared" si="478"/>
        <v>0</v>
      </c>
    </row>
    <row r="30196" spans="6:6" ht="18" customHeight="1">
      <c r="F30196" s="129">
        <f t="shared" si="478"/>
        <v>0</v>
      </c>
    </row>
    <row r="30197" spans="6:6" ht="18" customHeight="1">
      <c r="F30197" s="129">
        <f t="shared" si="478"/>
        <v>0</v>
      </c>
    </row>
    <row r="30198" spans="6:6" ht="18" customHeight="1">
      <c r="F30198" s="129">
        <f t="shared" si="478"/>
        <v>0</v>
      </c>
    </row>
    <row r="30199" spans="6:6" ht="18" customHeight="1">
      <c r="F30199" s="129">
        <f t="shared" si="478"/>
        <v>0</v>
      </c>
    </row>
    <row r="30200" spans="6:6" ht="18" customHeight="1">
      <c r="F30200" s="129">
        <f t="shared" si="478"/>
        <v>0</v>
      </c>
    </row>
    <row r="30201" spans="6:6" ht="18" customHeight="1">
      <c r="F30201" s="129">
        <f t="shared" si="478"/>
        <v>0</v>
      </c>
    </row>
    <row r="30202" spans="6:6" ht="18" customHeight="1">
      <c r="F30202" s="129">
        <f t="shared" si="478"/>
        <v>0</v>
      </c>
    </row>
    <row r="30203" spans="6:6" ht="18" customHeight="1">
      <c r="F30203" s="129">
        <f t="shared" si="478"/>
        <v>0</v>
      </c>
    </row>
    <row r="30204" spans="6:6" ht="18" customHeight="1">
      <c r="F30204" s="129">
        <f t="shared" si="478"/>
        <v>0</v>
      </c>
    </row>
    <row r="30205" spans="6:6" ht="18" customHeight="1">
      <c r="F30205" s="129">
        <f t="shared" si="478"/>
        <v>0</v>
      </c>
    </row>
    <row r="30206" spans="6:6" ht="18" customHeight="1">
      <c r="F30206" s="129">
        <f t="shared" si="478"/>
        <v>0</v>
      </c>
    </row>
    <row r="30207" spans="6:6" ht="18" customHeight="1">
      <c r="F30207" s="129">
        <f t="shared" si="478"/>
        <v>0</v>
      </c>
    </row>
    <row r="30208" spans="6:6" ht="18" customHeight="1">
      <c r="F30208" s="129">
        <f t="shared" si="478"/>
        <v>0</v>
      </c>
    </row>
    <row r="30209" spans="6:6" ht="18" customHeight="1">
      <c r="F30209" s="129">
        <f t="shared" si="478"/>
        <v>0</v>
      </c>
    </row>
    <row r="30210" spans="6:6" ht="18" customHeight="1">
      <c r="F30210" s="129">
        <f t="shared" si="478"/>
        <v>0</v>
      </c>
    </row>
    <row r="30211" spans="6:6" ht="18" customHeight="1">
      <c r="F30211" s="129">
        <f t="shared" si="478"/>
        <v>0</v>
      </c>
    </row>
    <row r="30212" spans="6:6" ht="18" customHeight="1">
      <c r="F30212" s="129">
        <f t="shared" si="478"/>
        <v>0</v>
      </c>
    </row>
    <row r="30213" spans="6:6" ht="18" customHeight="1">
      <c r="F30213" s="129">
        <f t="shared" si="478"/>
        <v>0</v>
      </c>
    </row>
    <row r="30214" spans="6:6" ht="18" customHeight="1">
      <c r="F30214" s="129">
        <f t="shared" si="478"/>
        <v>0</v>
      </c>
    </row>
    <row r="30215" spans="6:6" ht="18" customHeight="1">
      <c r="F30215" s="129">
        <f t="shared" si="478"/>
        <v>0</v>
      </c>
    </row>
    <row r="30216" spans="6:6" ht="18" customHeight="1">
      <c r="F30216" s="129">
        <f t="shared" si="478"/>
        <v>0</v>
      </c>
    </row>
    <row r="30217" spans="6:6" ht="18" customHeight="1">
      <c r="F30217" s="129">
        <f t="shared" si="478"/>
        <v>0</v>
      </c>
    </row>
    <row r="30218" spans="6:6" ht="18" customHeight="1">
      <c r="F30218" s="129">
        <f t="shared" si="478"/>
        <v>0</v>
      </c>
    </row>
    <row r="30219" spans="6:6" ht="18" customHeight="1">
      <c r="F30219" s="129">
        <f t="shared" si="478"/>
        <v>0</v>
      </c>
    </row>
    <row r="30220" spans="6:6" ht="18" customHeight="1">
      <c r="F30220" s="129">
        <f t="shared" si="478"/>
        <v>0</v>
      </c>
    </row>
    <row r="30221" spans="6:6" ht="18" customHeight="1">
      <c r="F30221" s="129">
        <f t="shared" si="478"/>
        <v>0</v>
      </c>
    </row>
    <row r="30222" spans="6:6" ht="18" customHeight="1">
      <c r="F30222" s="129">
        <f t="shared" si="478"/>
        <v>0</v>
      </c>
    </row>
    <row r="30223" spans="6:6" ht="18" customHeight="1">
      <c r="F30223" s="129">
        <f t="shared" si="478"/>
        <v>0</v>
      </c>
    </row>
    <row r="30224" spans="6:6" ht="18" customHeight="1">
      <c r="F30224" s="129">
        <f t="shared" si="478"/>
        <v>0</v>
      </c>
    </row>
    <row r="30225" spans="6:6" ht="18" customHeight="1">
      <c r="F30225" s="129">
        <f t="shared" si="478"/>
        <v>0</v>
      </c>
    </row>
    <row r="30226" spans="6:6" ht="18" customHeight="1">
      <c r="F30226" s="129">
        <f t="shared" si="478"/>
        <v>0</v>
      </c>
    </row>
    <row r="30227" spans="6:6" ht="18" customHeight="1">
      <c r="F30227" s="129">
        <f t="shared" si="478"/>
        <v>0</v>
      </c>
    </row>
    <row r="30228" spans="6:6" ht="18" customHeight="1">
      <c r="F30228" s="129">
        <f t="shared" si="478"/>
        <v>0</v>
      </c>
    </row>
    <row r="30229" spans="6:6" ht="18" customHeight="1">
      <c r="F30229" s="129">
        <f t="shared" si="478"/>
        <v>0</v>
      </c>
    </row>
    <row r="30230" spans="6:6" ht="18" customHeight="1">
      <c r="F30230" s="129">
        <f t="shared" si="478"/>
        <v>0</v>
      </c>
    </row>
    <row r="30231" spans="6:6" ht="18" customHeight="1">
      <c r="F30231" s="129">
        <f t="shared" si="478"/>
        <v>0</v>
      </c>
    </row>
    <row r="30232" spans="6:6" ht="18" customHeight="1">
      <c r="F30232" s="129">
        <f t="shared" si="478"/>
        <v>0</v>
      </c>
    </row>
    <row r="30233" spans="6:6" ht="18" customHeight="1">
      <c r="F30233" s="129">
        <f t="shared" si="478"/>
        <v>0</v>
      </c>
    </row>
    <row r="30234" spans="6:6" ht="18" customHeight="1">
      <c r="F30234" s="129">
        <f t="shared" si="478"/>
        <v>0</v>
      </c>
    </row>
    <row r="30235" spans="6:6" ht="18" customHeight="1">
      <c r="F30235" s="129">
        <f t="shared" si="478"/>
        <v>0</v>
      </c>
    </row>
    <row r="30236" spans="6:6" ht="18" customHeight="1">
      <c r="F30236" s="129">
        <f t="shared" si="478"/>
        <v>0</v>
      </c>
    </row>
    <row r="30237" spans="6:6" ht="18" customHeight="1">
      <c r="F30237" s="129">
        <f t="shared" si="478"/>
        <v>0</v>
      </c>
    </row>
    <row r="30238" spans="6:6" ht="18" customHeight="1">
      <c r="F30238" s="129">
        <f t="shared" si="478"/>
        <v>0</v>
      </c>
    </row>
    <row r="30239" spans="6:6" ht="18" customHeight="1">
      <c r="F30239" s="129">
        <f t="shared" si="478"/>
        <v>0</v>
      </c>
    </row>
    <row r="30240" spans="6:6" ht="18" customHeight="1">
      <c r="F30240" s="129">
        <f t="shared" si="478"/>
        <v>0</v>
      </c>
    </row>
    <row r="30241" spans="6:6" ht="18" customHeight="1">
      <c r="F30241" s="129">
        <f t="shared" si="478"/>
        <v>0</v>
      </c>
    </row>
    <row r="30242" spans="6:6" ht="18" customHeight="1">
      <c r="F30242" s="129">
        <f t="shared" si="478"/>
        <v>0</v>
      </c>
    </row>
    <row r="30243" spans="6:6" ht="18" customHeight="1">
      <c r="F30243" s="129">
        <f t="shared" si="478"/>
        <v>0</v>
      </c>
    </row>
    <row r="30244" spans="6:6" ht="18" customHeight="1">
      <c r="F30244" s="129">
        <f t="shared" si="478"/>
        <v>0</v>
      </c>
    </row>
    <row r="30245" spans="6:6" ht="18" customHeight="1">
      <c r="F30245" s="129">
        <f t="shared" si="478"/>
        <v>0</v>
      </c>
    </row>
    <row r="30246" spans="6:6" ht="18" customHeight="1">
      <c r="F30246" s="129">
        <f t="shared" si="478"/>
        <v>0</v>
      </c>
    </row>
    <row r="30247" spans="6:6" ht="18" customHeight="1">
      <c r="F30247" s="129">
        <f t="shared" si="478"/>
        <v>0</v>
      </c>
    </row>
    <row r="30248" spans="6:6" ht="18" customHeight="1">
      <c r="F30248" s="129">
        <f t="shared" si="478"/>
        <v>0</v>
      </c>
    </row>
    <row r="30249" spans="6:6" ht="18" customHeight="1">
      <c r="F30249" s="129">
        <f t="shared" si="478"/>
        <v>0</v>
      </c>
    </row>
    <row r="30250" spans="6:6" ht="18" customHeight="1">
      <c r="F30250" s="129">
        <f t="shared" si="478"/>
        <v>0</v>
      </c>
    </row>
    <row r="30251" spans="6:6" ht="18" customHeight="1">
      <c r="F30251" s="129">
        <f t="shared" si="478"/>
        <v>0</v>
      </c>
    </row>
    <row r="30252" spans="6:6" ht="18" customHeight="1">
      <c r="F30252" s="129">
        <f t="shared" si="478"/>
        <v>0</v>
      </c>
    </row>
    <row r="30253" spans="6:6" ht="18" customHeight="1">
      <c r="F30253" s="129">
        <f t="shared" si="478"/>
        <v>0</v>
      </c>
    </row>
    <row r="30254" spans="6:6" ht="18" customHeight="1">
      <c r="F30254" s="129">
        <f t="shared" si="478"/>
        <v>0</v>
      </c>
    </row>
    <row r="30255" spans="6:6" ht="18" customHeight="1">
      <c r="F30255" s="129">
        <f t="shared" si="478"/>
        <v>0</v>
      </c>
    </row>
    <row r="30256" spans="6:6" ht="18" customHeight="1">
      <c r="F30256" s="129">
        <f t="shared" si="478"/>
        <v>0</v>
      </c>
    </row>
    <row r="30257" spans="6:6" ht="18" customHeight="1">
      <c r="F30257" s="129">
        <f t="shared" si="478"/>
        <v>0</v>
      </c>
    </row>
    <row r="30258" spans="6:6" ht="18" customHeight="1">
      <c r="F30258" s="129">
        <f t="shared" ref="F30258:F30321" si="479">E30258*D30258</f>
        <v>0</v>
      </c>
    </row>
    <row r="30259" spans="6:6" ht="18" customHeight="1">
      <c r="F30259" s="129">
        <f t="shared" si="479"/>
        <v>0</v>
      </c>
    </row>
    <row r="30260" spans="6:6" ht="18" customHeight="1">
      <c r="F30260" s="129">
        <f t="shared" si="479"/>
        <v>0</v>
      </c>
    </row>
    <row r="30261" spans="6:6" ht="18" customHeight="1">
      <c r="F30261" s="129">
        <f t="shared" si="479"/>
        <v>0</v>
      </c>
    </row>
    <row r="30262" spans="6:6" ht="18" customHeight="1">
      <c r="F30262" s="129">
        <f t="shared" si="479"/>
        <v>0</v>
      </c>
    </row>
    <row r="30263" spans="6:6" ht="18" customHeight="1">
      <c r="F30263" s="129">
        <f t="shared" si="479"/>
        <v>0</v>
      </c>
    </row>
    <row r="30264" spans="6:6" ht="18" customHeight="1">
      <c r="F30264" s="129">
        <f t="shared" si="479"/>
        <v>0</v>
      </c>
    </row>
    <row r="30265" spans="6:6" ht="18" customHeight="1">
      <c r="F30265" s="129">
        <f t="shared" si="479"/>
        <v>0</v>
      </c>
    </row>
    <row r="30266" spans="6:6" ht="18" customHeight="1">
      <c r="F30266" s="129">
        <f t="shared" si="479"/>
        <v>0</v>
      </c>
    </row>
    <row r="30267" spans="6:6" ht="18" customHeight="1">
      <c r="F30267" s="129">
        <f t="shared" si="479"/>
        <v>0</v>
      </c>
    </row>
    <row r="30268" spans="6:6" ht="18" customHeight="1">
      <c r="F30268" s="129">
        <f t="shared" si="479"/>
        <v>0</v>
      </c>
    </row>
    <row r="30269" spans="6:6" ht="18" customHeight="1">
      <c r="F30269" s="129">
        <f t="shared" si="479"/>
        <v>0</v>
      </c>
    </row>
    <row r="30270" spans="6:6" ht="18" customHeight="1">
      <c r="F30270" s="129">
        <f t="shared" si="479"/>
        <v>0</v>
      </c>
    </row>
    <row r="30271" spans="6:6" ht="18" customHeight="1">
      <c r="F30271" s="129">
        <f t="shared" si="479"/>
        <v>0</v>
      </c>
    </row>
    <row r="30272" spans="6:6" ht="18" customHeight="1">
      <c r="F30272" s="129">
        <f t="shared" si="479"/>
        <v>0</v>
      </c>
    </row>
    <row r="30273" spans="6:6" ht="18" customHeight="1">
      <c r="F30273" s="129">
        <f t="shared" si="479"/>
        <v>0</v>
      </c>
    </row>
    <row r="30274" spans="6:6" ht="18" customHeight="1">
      <c r="F30274" s="129">
        <f t="shared" si="479"/>
        <v>0</v>
      </c>
    </row>
    <row r="30275" spans="6:6" ht="18" customHeight="1">
      <c r="F30275" s="129">
        <f t="shared" si="479"/>
        <v>0</v>
      </c>
    </row>
    <row r="30276" spans="6:6" ht="18" customHeight="1">
      <c r="F30276" s="129">
        <f t="shared" si="479"/>
        <v>0</v>
      </c>
    </row>
    <row r="30277" spans="6:6" ht="18" customHeight="1">
      <c r="F30277" s="129">
        <f t="shared" si="479"/>
        <v>0</v>
      </c>
    </row>
    <row r="30278" spans="6:6" ht="18" customHeight="1">
      <c r="F30278" s="129">
        <f t="shared" si="479"/>
        <v>0</v>
      </c>
    </row>
    <row r="30279" spans="6:6" ht="18" customHeight="1">
      <c r="F30279" s="129">
        <f t="shared" si="479"/>
        <v>0</v>
      </c>
    </row>
    <row r="30280" spans="6:6" ht="18" customHeight="1">
      <c r="F30280" s="129">
        <f t="shared" si="479"/>
        <v>0</v>
      </c>
    </row>
    <row r="30281" spans="6:6" ht="18" customHeight="1">
      <c r="F30281" s="129">
        <f t="shared" si="479"/>
        <v>0</v>
      </c>
    </row>
    <row r="30282" spans="6:6" ht="18" customHeight="1">
      <c r="F30282" s="129">
        <f t="shared" si="479"/>
        <v>0</v>
      </c>
    </row>
    <row r="30283" spans="6:6" ht="18" customHeight="1">
      <c r="F30283" s="129">
        <f t="shared" si="479"/>
        <v>0</v>
      </c>
    </row>
    <row r="30284" spans="6:6" ht="18" customHeight="1">
      <c r="F30284" s="129">
        <f t="shared" si="479"/>
        <v>0</v>
      </c>
    </row>
    <row r="30285" spans="6:6" ht="18" customHeight="1">
      <c r="F30285" s="129">
        <f t="shared" si="479"/>
        <v>0</v>
      </c>
    </row>
    <row r="30286" spans="6:6" ht="18" customHeight="1">
      <c r="F30286" s="129">
        <f t="shared" si="479"/>
        <v>0</v>
      </c>
    </row>
    <row r="30287" spans="6:6" ht="18" customHeight="1">
      <c r="F30287" s="129">
        <f t="shared" si="479"/>
        <v>0</v>
      </c>
    </row>
    <row r="30288" spans="6:6" ht="18" customHeight="1">
      <c r="F30288" s="129">
        <f t="shared" si="479"/>
        <v>0</v>
      </c>
    </row>
    <row r="30289" spans="6:6" ht="18" customHeight="1">
      <c r="F30289" s="129">
        <f t="shared" si="479"/>
        <v>0</v>
      </c>
    </row>
    <row r="30290" spans="6:6" ht="18" customHeight="1">
      <c r="F30290" s="129">
        <f t="shared" si="479"/>
        <v>0</v>
      </c>
    </row>
    <row r="30291" spans="6:6" ht="18" customHeight="1">
      <c r="F30291" s="129">
        <f t="shared" si="479"/>
        <v>0</v>
      </c>
    </row>
    <row r="30292" spans="6:6" ht="18" customHeight="1">
      <c r="F30292" s="129">
        <f t="shared" si="479"/>
        <v>0</v>
      </c>
    </row>
    <row r="30293" spans="6:6" ht="18" customHeight="1">
      <c r="F30293" s="129">
        <f t="shared" si="479"/>
        <v>0</v>
      </c>
    </row>
    <row r="30294" spans="6:6" ht="18" customHeight="1">
      <c r="F30294" s="129">
        <f t="shared" si="479"/>
        <v>0</v>
      </c>
    </row>
    <row r="30295" spans="6:6" ht="18" customHeight="1">
      <c r="F30295" s="129">
        <f t="shared" si="479"/>
        <v>0</v>
      </c>
    </row>
    <row r="30296" spans="6:6" ht="18" customHeight="1">
      <c r="F30296" s="129">
        <f t="shared" si="479"/>
        <v>0</v>
      </c>
    </row>
    <row r="30297" spans="6:6" ht="18" customHeight="1">
      <c r="F30297" s="129">
        <f t="shared" si="479"/>
        <v>0</v>
      </c>
    </row>
    <row r="30298" spans="6:6" ht="18" customHeight="1">
      <c r="F30298" s="129">
        <f t="shared" si="479"/>
        <v>0</v>
      </c>
    </row>
    <row r="30299" spans="6:6" ht="18" customHeight="1">
      <c r="F30299" s="129">
        <f t="shared" si="479"/>
        <v>0</v>
      </c>
    </row>
    <row r="30300" spans="6:6" ht="18" customHeight="1">
      <c r="F30300" s="129">
        <f t="shared" si="479"/>
        <v>0</v>
      </c>
    </row>
    <row r="30301" spans="6:6" ht="18" customHeight="1">
      <c r="F30301" s="129">
        <f t="shared" si="479"/>
        <v>0</v>
      </c>
    </row>
    <row r="30302" spans="6:6" ht="18" customHeight="1">
      <c r="F30302" s="129">
        <f t="shared" si="479"/>
        <v>0</v>
      </c>
    </row>
    <row r="30303" spans="6:6" ht="18" customHeight="1">
      <c r="F30303" s="129">
        <f t="shared" si="479"/>
        <v>0</v>
      </c>
    </row>
    <row r="30304" spans="6:6" ht="18" customHeight="1">
      <c r="F30304" s="129">
        <f t="shared" si="479"/>
        <v>0</v>
      </c>
    </row>
    <row r="30305" spans="6:6" ht="18" customHeight="1">
      <c r="F30305" s="129">
        <f t="shared" si="479"/>
        <v>0</v>
      </c>
    </row>
    <row r="30306" spans="6:6" ht="18" customHeight="1">
      <c r="F30306" s="129">
        <f t="shared" si="479"/>
        <v>0</v>
      </c>
    </row>
    <row r="30307" spans="6:6" ht="18" customHeight="1">
      <c r="F30307" s="129">
        <f t="shared" si="479"/>
        <v>0</v>
      </c>
    </row>
    <row r="30308" spans="6:6" ht="18" customHeight="1">
      <c r="F30308" s="129">
        <f t="shared" si="479"/>
        <v>0</v>
      </c>
    </row>
    <row r="30309" spans="6:6" ht="18" customHeight="1">
      <c r="F30309" s="129">
        <f t="shared" si="479"/>
        <v>0</v>
      </c>
    </row>
    <row r="30310" spans="6:6" ht="18" customHeight="1">
      <c r="F30310" s="129">
        <f t="shared" si="479"/>
        <v>0</v>
      </c>
    </row>
    <row r="30311" spans="6:6" ht="18" customHeight="1">
      <c r="F30311" s="129">
        <f t="shared" si="479"/>
        <v>0</v>
      </c>
    </row>
    <row r="30312" spans="6:6" ht="18" customHeight="1">
      <c r="F30312" s="129">
        <f t="shared" si="479"/>
        <v>0</v>
      </c>
    </row>
    <row r="30313" spans="6:6" ht="18" customHeight="1">
      <c r="F30313" s="129">
        <f t="shared" si="479"/>
        <v>0</v>
      </c>
    </row>
    <row r="30314" spans="6:6" ht="18" customHeight="1">
      <c r="F30314" s="129">
        <f t="shared" si="479"/>
        <v>0</v>
      </c>
    </row>
    <row r="30315" spans="6:6" ht="18" customHeight="1">
      <c r="F30315" s="129">
        <f t="shared" si="479"/>
        <v>0</v>
      </c>
    </row>
    <row r="30316" spans="6:6" ht="18" customHeight="1">
      <c r="F30316" s="129">
        <f t="shared" si="479"/>
        <v>0</v>
      </c>
    </row>
    <row r="30317" spans="6:6" ht="18" customHeight="1">
      <c r="F30317" s="129">
        <f t="shared" si="479"/>
        <v>0</v>
      </c>
    </row>
    <row r="30318" spans="6:6" ht="18" customHeight="1">
      <c r="F30318" s="129">
        <f t="shared" si="479"/>
        <v>0</v>
      </c>
    </row>
    <row r="30319" spans="6:6" ht="18" customHeight="1">
      <c r="F30319" s="129">
        <f t="shared" si="479"/>
        <v>0</v>
      </c>
    </row>
    <row r="30320" spans="6:6" ht="18" customHeight="1">
      <c r="F30320" s="129">
        <f t="shared" si="479"/>
        <v>0</v>
      </c>
    </row>
    <row r="30321" spans="6:6" ht="18" customHeight="1">
      <c r="F30321" s="129">
        <f t="shared" si="479"/>
        <v>0</v>
      </c>
    </row>
    <row r="30322" spans="6:6" ht="18" customHeight="1">
      <c r="F30322" s="129">
        <f t="shared" ref="F30322:F30385" si="480">E30322*D30322</f>
        <v>0</v>
      </c>
    </row>
    <row r="30323" spans="6:6" ht="18" customHeight="1">
      <c r="F30323" s="129">
        <f t="shared" si="480"/>
        <v>0</v>
      </c>
    </row>
    <row r="30324" spans="6:6" ht="18" customHeight="1">
      <c r="F30324" s="129">
        <f t="shared" si="480"/>
        <v>0</v>
      </c>
    </row>
    <row r="30325" spans="6:6" ht="18" customHeight="1">
      <c r="F30325" s="129">
        <f t="shared" si="480"/>
        <v>0</v>
      </c>
    </row>
    <row r="30326" spans="6:6" ht="18" customHeight="1">
      <c r="F30326" s="129">
        <f t="shared" si="480"/>
        <v>0</v>
      </c>
    </row>
    <row r="30327" spans="6:6" ht="18" customHeight="1">
      <c r="F30327" s="129">
        <f t="shared" si="480"/>
        <v>0</v>
      </c>
    </row>
    <row r="30328" spans="6:6" ht="18" customHeight="1">
      <c r="F30328" s="129">
        <f t="shared" si="480"/>
        <v>0</v>
      </c>
    </row>
    <row r="30329" spans="6:6" ht="18" customHeight="1">
      <c r="F30329" s="129">
        <f t="shared" si="480"/>
        <v>0</v>
      </c>
    </row>
    <row r="30330" spans="6:6" ht="18" customHeight="1">
      <c r="F30330" s="129">
        <f t="shared" si="480"/>
        <v>0</v>
      </c>
    </row>
    <row r="30331" spans="6:6" ht="18" customHeight="1">
      <c r="F30331" s="129">
        <f t="shared" si="480"/>
        <v>0</v>
      </c>
    </row>
    <row r="30332" spans="6:6" ht="18" customHeight="1">
      <c r="F30332" s="129">
        <f t="shared" si="480"/>
        <v>0</v>
      </c>
    </row>
    <row r="30333" spans="6:6" ht="18" customHeight="1">
      <c r="F30333" s="129">
        <f t="shared" si="480"/>
        <v>0</v>
      </c>
    </row>
    <row r="30334" spans="6:6" ht="18" customHeight="1">
      <c r="F30334" s="129">
        <f t="shared" si="480"/>
        <v>0</v>
      </c>
    </row>
    <row r="30335" spans="6:6" ht="18" customHeight="1">
      <c r="F30335" s="129">
        <f t="shared" si="480"/>
        <v>0</v>
      </c>
    </row>
    <row r="30336" spans="6:6" ht="18" customHeight="1">
      <c r="F30336" s="129">
        <f t="shared" si="480"/>
        <v>0</v>
      </c>
    </row>
    <row r="30337" spans="6:6" ht="18" customHeight="1">
      <c r="F30337" s="129">
        <f t="shared" si="480"/>
        <v>0</v>
      </c>
    </row>
    <row r="30338" spans="6:6" ht="18" customHeight="1">
      <c r="F30338" s="129">
        <f t="shared" si="480"/>
        <v>0</v>
      </c>
    </row>
    <row r="30339" spans="6:6" ht="18" customHeight="1">
      <c r="F30339" s="129">
        <f t="shared" si="480"/>
        <v>0</v>
      </c>
    </row>
    <row r="30340" spans="6:6" ht="18" customHeight="1">
      <c r="F30340" s="129">
        <f t="shared" si="480"/>
        <v>0</v>
      </c>
    </row>
    <row r="30341" spans="6:6" ht="18" customHeight="1">
      <c r="F30341" s="129">
        <f t="shared" si="480"/>
        <v>0</v>
      </c>
    </row>
    <row r="30342" spans="6:6" ht="18" customHeight="1">
      <c r="F30342" s="129">
        <f t="shared" si="480"/>
        <v>0</v>
      </c>
    </row>
    <row r="30343" spans="6:6" ht="18" customHeight="1">
      <c r="F30343" s="129">
        <f t="shared" si="480"/>
        <v>0</v>
      </c>
    </row>
    <row r="30344" spans="6:6" ht="18" customHeight="1">
      <c r="F30344" s="129">
        <f t="shared" si="480"/>
        <v>0</v>
      </c>
    </row>
    <row r="30345" spans="6:6" ht="18" customHeight="1">
      <c r="F30345" s="129">
        <f t="shared" si="480"/>
        <v>0</v>
      </c>
    </row>
    <row r="30346" spans="6:6" ht="18" customHeight="1">
      <c r="F30346" s="129">
        <f t="shared" si="480"/>
        <v>0</v>
      </c>
    </row>
    <row r="30347" spans="6:6" ht="18" customHeight="1">
      <c r="F30347" s="129">
        <f t="shared" si="480"/>
        <v>0</v>
      </c>
    </row>
    <row r="30348" spans="6:6" ht="18" customHeight="1">
      <c r="F30348" s="129">
        <f t="shared" si="480"/>
        <v>0</v>
      </c>
    </row>
    <row r="30349" spans="6:6" ht="18" customHeight="1">
      <c r="F30349" s="129">
        <f t="shared" si="480"/>
        <v>0</v>
      </c>
    </row>
    <row r="30350" spans="6:6" ht="18" customHeight="1">
      <c r="F30350" s="129">
        <f t="shared" si="480"/>
        <v>0</v>
      </c>
    </row>
    <row r="30351" spans="6:6" ht="18" customHeight="1">
      <c r="F30351" s="129">
        <f t="shared" si="480"/>
        <v>0</v>
      </c>
    </row>
    <row r="30352" spans="6:6" ht="18" customHeight="1">
      <c r="F30352" s="129">
        <f t="shared" si="480"/>
        <v>0</v>
      </c>
    </row>
    <row r="30353" spans="6:6" ht="18" customHeight="1">
      <c r="F30353" s="129">
        <f t="shared" si="480"/>
        <v>0</v>
      </c>
    </row>
    <row r="30354" spans="6:6" ht="18" customHeight="1">
      <c r="F30354" s="129">
        <f t="shared" si="480"/>
        <v>0</v>
      </c>
    </row>
    <row r="30355" spans="6:6" ht="18" customHeight="1">
      <c r="F30355" s="129">
        <f t="shared" si="480"/>
        <v>0</v>
      </c>
    </row>
    <row r="30356" spans="6:6" ht="18" customHeight="1">
      <c r="F30356" s="129">
        <f t="shared" si="480"/>
        <v>0</v>
      </c>
    </row>
    <row r="30357" spans="6:6" ht="18" customHeight="1">
      <c r="F30357" s="129">
        <f t="shared" si="480"/>
        <v>0</v>
      </c>
    </row>
    <row r="30358" spans="6:6" ht="18" customHeight="1">
      <c r="F30358" s="129">
        <f t="shared" si="480"/>
        <v>0</v>
      </c>
    </row>
    <row r="30359" spans="6:6" ht="18" customHeight="1">
      <c r="F30359" s="129">
        <f t="shared" si="480"/>
        <v>0</v>
      </c>
    </row>
    <row r="30360" spans="6:6" ht="18" customHeight="1">
      <c r="F30360" s="129">
        <f t="shared" si="480"/>
        <v>0</v>
      </c>
    </row>
    <row r="30361" spans="6:6" ht="18" customHeight="1">
      <c r="F30361" s="129">
        <f t="shared" si="480"/>
        <v>0</v>
      </c>
    </row>
    <row r="30362" spans="6:6" ht="18" customHeight="1">
      <c r="F30362" s="129">
        <f t="shared" si="480"/>
        <v>0</v>
      </c>
    </row>
    <row r="30363" spans="6:6" ht="18" customHeight="1">
      <c r="F30363" s="129">
        <f t="shared" si="480"/>
        <v>0</v>
      </c>
    </row>
    <row r="30364" spans="6:6" ht="18" customHeight="1">
      <c r="F30364" s="129">
        <f t="shared" si="480"/>
        <v>0</v>
      </c>
    </row>
    <row r="30365" spans="6:6" ht="18" customHeight="1">
      <c r="F30365" s="129">
        <f t="shared" si="480"/>
        <v>0</v>
      </c>
    </row>
    <row r="30366" spans="6:6" ht="18" customHeight="1">
      <c r="F30366" s="129">
        <f t="shared" si="480"/>
        <v>0</v>
      </c>
    </row>
    <row r="30367" spans="6:6" ht="18" customHeight="1">
      <c r="F30367" s="129">
        <f t="shared" si="480"/>
        <v>0</v>
      </c>
    </row>
    <row r="30368" spans="6:6" ht="18" customHeight="1">
      <c r="F30368" s="129">
        <f t="shared" si="480"/>
        <v>0</v>
      </c>
    </row>
    <row r="30369" spans="6:6" ht="18" customHeight="1">
      <c r="F30369" s="129">
        <f t="shared" si="480"/>
        <v>0</v>
      </c>
    </row>
    <row r="30370" spans="6:6" ht="18" customHeight="1">
      <c r="F30370" s="129">
        <f t="shared" si="480"/>
        <v>0</v>
      </c>
    </row>
    <row r="30371" spans="6:6" ht="18" customHeight="1">
      <c r="F30371" s="129">
        <f t="shared" si="480"/>
        <v>0</v>
      </c>
    </row>
    <row r="30372" spans="6:6" ht="18" customHeight="1">
      <c r="F30372" s="129">
        <f t="shared" si="480"/>
        <v>0</v>
      </c>
    </row>
    <row r="30373" spans="6:6" ht="18" customHeight="1">
      <c r="F30373" s="129">
        <f t="shared" si="480"/>
        <v>0</v>
      </c>
    </row>
    <row r="30374" spans="6:6" ht="18" customHeight="1">
      <c r="F30374" s="129">
        <f t="shared" si="480"/>
        <v>0</v>
      </c>
    </row>
    <row r="30375" spans="6:6" ht="18" customHeight="1">
      <c r="F30375" s="129">
        <f t="shared" si="480"/>
        <v>0</v>
      </c>
    </row>
    <row r="30376" spans="6:6" ht="18" customHeight="1">
      <c r="F30376" s="129">
        <f t="shared" si="480"/>
        <v>0</v>
      </c>
    </row>
    <row r="30377" spans="6:6" ht="18" customHeight="1">
      <c r="F30377" s="129">
        <f t="shared" si="480"/>
        <v>0</v>
      </c>
    </row>
    <row r="30378" spans="6:6" ht="18" customHeight="1">
      <c r="F30378" s="129">
        <f t="shared" si="480"/>
        <v>0</v>
      </c>
    </row>
    <row r="30379" spans="6:6" ht="18" customHeight="1">
      <c r="F30379" s="129">
        <f t="shared" si="480"/>
        <v>0</v>
      </c>
    </row>
    <row r="30380" spans="6:6" ht="18" customHeight="1">
      <c r="F30380" s="129">
        <f t="shared" si="480"/>
        <v>0</v>
      </c>
    </row>
    <row r="30381" spans="6:6" ht="18" customHeight="1">
      <c r="F30381" s="129">
        <f t="shared" si="480"/>
        <v>0</v>
      </c>
    </row>
    <row r="30382" spans="6:6" ht="18" customHeight="1">
      <c r="F30382" s="129">
        <f t="shared" si="480"/>
        <v>0</v>
      </c>
    </row>
    <row r="30383" spans="6:6" ht="18" customHeight="1">
      <c r="F30383" s="129">
        <f t="shared" si="480"/>
        <v>0</v>
      </c>
    </row>
    <row r="30384" spans="6:6" ht="18" customHeight="1">
      <c r="F30384" s="129">
        <f t="shared" si="480"/>
        <v>0</v>
      </c>
    </row>
    <row r="30385" spans="6:6" ht="18" customHeight="1">
      <c r="F30385" s="129">
        <f t="shared" si="480"/>
        <v>0</v>
      </c>
    </row>
    <row r="30386" spans="6:6" ht="18" customHeight="1">
      <c r="F30386" s="129">
        <f t="shared" ref="F30386:F30449" si="481">E30386*D30386</f>
        <v>0</v>
      </c>
    </row>
    <row r="30387" spans="6:6" ht="18" customHeight="1">
      <c r="F30387" s="129">
        <f t="shared" si="481"/>
        <v>0</v>
      </c>
    </row>
    <row r="30388" spans="6:6" ht="18" customHeight="1">
      <c r="F30388" s="129">
        <f t="shared" si="481"/>
        <v>0</v>
      </c>
    </row>
    <row r="30389" spans="6:6" ht="18" customHeight="1">
      <c r="F30389" s="129">
        <f t="shared" si="481"/>
        <v>0</v>
      </c>
    </row>
    <row r="30390" spans="6:6" ht="18" customHeight="1">
      <c r="F30390" s="129">
        <f t="shared" si="481"/>
        <v>0</v>
      </c>
    </row>
    <row r="30391" spans="6:6" ht="18" customHeight="1">
      <c r="F30391" s="129">
        <f t="shared" si="481"/>
        <v>0</v>
      </c>
    </row>
    <row r="30392" spans="6:6" ht="18" customHeight="1">
      <c r="F30392" s="129">
        <f t="shared" si="481"/>
        <v>0</v>
      </c>
    </row>
    <row r="30393" spans="6:6" ht="18" customHeight="1">
      <c r="F30393" s="129">
        <f t="shared" si="481"/>
        <v>0</v>
      </c>
    </row>
    <row r="30394" spans="6:6" ht="18" customHeight="1">
      <c r="F30394" s="129">
        <f t="shared" si="481"/>
        <v>0</v>
      </c>
    </row>
    <row r="30395" spans="6:6" ht="18" customHeight="1">
      <c r="F30395" s="129">
        <f t="shared" si="481"/>
        <v>0</v>
      </c>
    </row>
    <row r="30396" spans="6:6" ht="18" customHeight="1">
      <c r="F30396" s="129">
        <f t="shared" si="481"/>
        <v>0</v>
      </c>
    </row>
    <row r="30397" spans="6:6" ht="18" customHeight="1">
      <c r="F30397" s="129">
        <f t="shared" si="481"/>
        <v>0</v>
      </c>
    </row>
    <row r="30398" spans="6:6" ht="18" customHeight="1">
      <c r="F30398" s="129">
        <f t="shared" si="481"/>
        <v>0</v>
      </c>
    </row>
    <row r="30399" spans="6:6" ht="18" customHeight="1">
      <c r="F30399" s="129">
        <f t="shared" si="481"/>
        <v>0</v>
      </c>
    </row>
    <row r="30400" spans="6:6" ht="18" customHeight="1">
      <c r="F30400" s="129">
        <f t="shared" si="481"/>
        <v>0</v>
      </c>
    </row>
    <row r="30401" spans="6:6" ht="18" customHeight="1">
      <c r="F30401" s="129">
        <f t="shared" si="481"/>
        <v>0</v>
      </c>
    </row>
    <row r="30402" spans="6:6" ht="18" customHeight="1">
      <c r="F30402" s="129">
        <f t="shared" si="481"/>
        <v>0</v>
      </c>
    </row>
    <row r="30403" spans="6:6" ht="18" customHeight="1">
      <c r="F30403" s="129">
        <f t="shared" si="481"/>
        <v>0</v>
      </c>
    </row>
    <row r="30404" spans="6:6" ht="18" customHeight="1">
      <c r="F30404" s="129">
        <f t="shared" si="481"/>
        <v>0</v>
      </c>
    </row>
    <row r="30405" spans="6:6" ht="18" customHeight="1">
      <c r="F30405" s="129">
        <f t="shared" si="481"/>
        <v>0</v>
      </c>
    </row>
    <row r="30406" spans="6:6" ht="18" customHeight="1">
      <c r="F30406" s="129">
        <f t="shared" si="481"/>
        <v>0</v>
      </c>
    </row>
    <row r="30407" spans="6:6" ht="18" customHeight="1">
      <c r="F30407" s="129">
        <f t="shared" si="481"/>
        <v>0</v>
      </c>
    </row>
    <row r="30408" spans="6:6" ht="18" customHeight="1">
      <c r="F30408" s="129">
        <f t="shared" si="481"/>
        <v>0</v>
      </c>
    </row>
    <row r="30409" spans="6:6" ht="18" customHeight="1">
      <c r="F30409" s="129">
        <f t="shared" si="481"/>
        <v>0</v>
      </c>
    </row>
    <row r="30410" spans="6:6" ht="18" customHeight="1">
      <c r="F30410" s="129">
        <f t="shared" si="481"/>
        <v>0</v>
      </c>
    </row>
    <row r="30411" spans="6:6" ht="18" customHeight="1">
      <c r="F30411" s="129">
        <f t="shared" si="481"/>
        <v>0</v>
      </c>
    </row>
    <row r="30412" spans="6:6" ht="18" customHeight="1">
      <c r="F30412" s="129">
        <f t="shared" si="481"/>
        <v>0</v>
      </c>
    </row>
    <row r="30413" spans="6:6" ht="18" customHeight="1">
      <c r="F30413" s="129">
        <f t="shared" si="481"/>
        <v>0</v>
      </c>
    </row>
    <row r="30414" spans="6:6" ht="18" customHeight="1">
      <c r="F30414" s="129">
        <f t="shared" si="481"/>
        <v>0</v>
      </c>
    </row>
    <row r="30415" spans="6:6" ht="18" customHeight="1">
      <c r="F30415" s="129">
        <f t="shared" si="481"/>
        <v>0</v>
      </c>
    </row>
    <row r="30416" spans="6:6" ht="18" customHeight="1">
      <c r="F30416" s="129">
        <f t="shared" si="481"/>
        <v>0</v>
      </c>
    </row>
    <row r="30417" spans="6:6" ht="18" customHeight="1">
      <c r="F30417" s="129">
        <f t="shared" si="481"/>
        <v>0</v>
      </c>
    </row>
    <row r="30418" spans="6:6" ht="18" customHeight="1">
      <c r="F30418" s="129">
        <f t="shared" si="481"/>
        <v>0</v>
      </c>
    </row>
    <row r="30419" spans="6:6" ht="18" customHeight="1">
      <c r="F30419" s="129">
        <f t="shared" si="481"/>
        <v>0</v>
      </c>
    </row>
    <row r="30420" spans="6:6" ht="18" customHeight="1">
      <c r="F30420" s="129">
        <f t="shared" si="481"/>
        <v>0</v>
      </c>
    </row>
    <row r="30421" spans="6:6" ht="18" customHeight="1">
      <c r="F30421" s="129">
        <f t="shared" si="481"/>
        <v>0</v>
      </c>
    </row>
    <row r="30422" spans="6:6" ht="18" customHeight="1">
      <c r="F30422" s="129">
        <f t="shared" si="481"/>
        <v>0</v>
      </c>
    </row>
    <row r="30423" spans="6:6" ht="18" customHeight="1">
      <c r="F30423" s="129">
        <f t="shared" si="481"/>
        <v>0</v>
      </c>
    </row>
    <row r="30424" spans="6:6" ht="18" customHeight="1">
      <c r="F30424" s="129">
        <f t="shared" si="481"/>
        <v>0</v>
      </c>
    </row>
    <row r="30425" spans="6:6" ht="18" customHeight="1">
      <c r="F30425" s="129">
        <f t="shared" si="481"/>
        <v>0</v>
      </c>
    </row>
    <row r="30426" spans="6:6" ht="18" customHeight="1">
      <c r="F30426" s="129">
        <f t="shared" si="481"/>
        <v>0</v>
      </c>
    </row>
    <row r="30427" spans="6:6" ht="18" customHeight="1">
      <c r="F30427" s="129">
        <f t="shared" si="481"/>
        <v>0</v>
      </c>
    </row>
    <row r="30428" spans="6:6" ht="18" customHeight="1">
      <c r="F30428" s="129">
        <f t="shared" si="481"/>
        <v>0</v>
      </c>
    </row>
    <row r="30429" spans="6:6" ht="18" customHeight="1">
      <c r="F30429" s="129">
        <f t="shared" si="481"/>
        <v>0</v>
      </c>
    </row>
    <row r="30430" spans="6:6" ht="18" customHeight="1">
      <c r="F30430" s="129">
        <f t="shared" si="481"/>
        <v>0</v>
      </c>
    </row>
    <row r="30431" spans="6:6" ht="18" customHeight="1">
      <c r="F30431" s="129">
        <f t="shared" si="481"/>
        <v>0</v>
      </c>
    </row>
    <row r="30432" spans="6:6" ht="18" customHeight="1">
      <c r="F30432" s="129">
        <f t="shared" si="481"/>
        <v>0</v>
      </c>
    </row>
    <row r="30433" spans="6:6" ht="18" customHeight="1">
      <c r="F30433" s="129">
        <f t="shared" si="481"/>
        <v>0</v>
      </c>
    </row>
    <row r="30434" spans="6:6" ht="18" customHeight="1">
      <c r="F30434" s="129">
        <f t="shared" si="481"/>
        <v>0</v>
      </c>
    </row>
    <row r="30435" spans="6:6" ht="18" customHeight="1">
      <c r="F30435" s="129">
        <f t="shared" si="481"/>
        <v>0</v>
      </c>
    </row>
    <row r="30436" spans="6:6" ht="18" customHeight="1">
      <c r="F30436" s="129">
        <f t="shared" si="481"/>
        <v>0</v>
      </c>
    </row>
    <row r="30437" spans="6:6" ht="18" customHeight="1">
      <c r="F30437" s="129">
        <f t="shared" si="481"/>
        <v>0</v>
      </c>
    </row>
    <row r="30438" spans="6:6" ht="18" customHeight="1">
      <c r="F30438" s="129">
        <f t="shared" si="481"/>
        <v>0</v>
      </c>
    </row>
    <row r="30439" spans="6:6" ht="18" customHeight="1">
      <c r="F30439" s="129">
        <f t="shared" si="481"/>
        <v>0</v>
      </c>
    </row>
    <row r="30440" spans="6:6" ht="18" customHeight="1">
      <c r="F30440" s="129">
        <f t="shared" si="481"/>
        <v>0</v>
      </c>
    </row>
    <row r="30441" spans="6:6" ht="18" customHeight="1">
      <c r="F30441" s="129">
        <f t="shared" si="481"/>
        <v>0</v>
      </c>
    </row>
    <row r="30442" spans="6:6" ht="18" customHeight="1">
      <c r="F30442" s="129">
        <f t="shared" si="481"/>
        <v>0</v>
      </c>
    </row>
    <row r="30443" spans="6:6" ht="18" customHeight="1">
      <c r="F30443" s="129">
        <f t="shared" si="481"/>
        <v>0</v>
      </c>
    </row>
    <row r="30444" spans="6:6" ht="18" customHeight="1">
      <c r="F30444" s="129">
        <f t="shared" si="481"/>
        <v>0</v>
      </c>
    </row>
    <row r="30445" spans="6:6" ht="18" customHeight="1">
      <c r="F30445" s="129">
        <f t="shared" si="481"/>
        <v>0</v>
      </c>
    </row>
    <row r="30446" spans="6:6" ht="18" customHeight="1">
      <c r="F30446" s="129">
        <f t="shared" si="481"/>
        <v>0</v>
      </c>
    </row>
    <row r="30447" spans="6:6" ht="18" customHeight="1">
      <c r="F30447" s="129">
        <f t="shared" si="481"/>
        <v>0</v>
      </c>
    </row>
    <row r="30448" spans="6:6" ht="18" customHeight="1">
      <c r="F30448" s="129">
        <f t="shared" si="481"/>
        <v>0</v>
      </c>
    </row>
    <row r="30449" spans="6:6" ht="18" customHeight="1">
      <c r="F30449" s="129">
        <f t="shared" si="481"/>
        <v>0</v>
      </c>
    </row>
    <row r="30450" spans="6:6" ht="18" customHeight="1">
      <c r="F30450" s="129">
        <f t="shared" ref="F30450:F30513" si="482">E30450*D30450</f>
        <v>0</v>
      </c>
    </row>
    <row r="30451" spans="6:6" ht="18" customHeight="1">
      <c r="F30451" s="129">
        <f t="shared" si="482"/>
        <v>0</v>
      </c>
    </row>
    <row r="30452" spans="6:6" ht="18" customHeight="1">
      <c r="F30452" s="129">
        <f t="shared" si="482"/>
        <v>0</v>
      </c>
    </row>
    <row r="30453" spans="6:6" ht="18" customHeight="1">
      <c r="F30453" s="129">
        <f t="shared" si="482"/>
        <v>0</v>
      </c>
    </row>
    <row r="30454" spans="6:6" ht="18" customHeight="1">
      <c r="F30454" s="129">
        <f t="shared" si="482"/>
        <v>0</v>
      </c>
    </row>
    <row r="30455" spans="6:6" ht="18" customHeight="1">
      <c r="F30455" s="129">
        <f t="shared" si="482"/>
        <v>0</v>
      </c>
    </row>
    <row r="30456" spans="6:6" ht="18" customHeight="1">
      <c r="F30456" s="129">
        <f t="shared" si="482"/>
        <v>0</v>
      </c>
    </row>
    <row r="30457" spans="6:6" ht="18" customHeight="1">
      <c r="F30457" s="129">
        <f t="shared" si="482"/>
        <v>0</v>
      </c>
    </row>
    <row r="30458" spans="6:6" ht="18" customHeight="1">
      <c r="F30458" s="129">
        <f t="shared" si="482"/>
        <v>0</v>
      </c>
    </row>
    <row r="30459" spans="6:6" ht="18" customHeight="1">
      <c r="F30459" s="129">
        <f t="shared" si="482"/>
        <v>0</v>
      </c>
    </row>
    <row r="30460" spans="6:6" ht="18" customHeight="1">
      <c r="F30460" s="129">
        <f t="shared" si="482"/>
        <v>0</v>
      </c>
    </row>
    <row r="30461" spans="6:6" ht="18" customHeight="1">
      <c r="F30461" s="129">
        <f t="shared" si="482"/>
        <v>0</v>
      </c>
    </row>
    <row r="30462" spans="6:6" ht="18" customHeight="1">
      <c r="F30462" s="129">
        <f t="shared" si="482"/>
        <v>0</v>
      </c>
    </row>
    <row r="30463" spans="6:6" ht="18" customHeight="1">
      <c r="F30463" s="129">
        <f t="shared" si="482"/>
        <v>0</v>
      </c>
    </row>
    <row r="30464" spans="6:6" ht="18" customHeight="1">
      <c r="F30464" s="129">
        <f t="shared" si="482"/>
        <v>0</v>
      </c>
    </row>
    <row r="30465" spans="6:6" ht="18" customHeight="1">
      <c r="F30465" s="129">
        <f t="shared" si="482"/>
        <v>0</v>
      </c>
    </row>
    <row r="30466" spans="6:6" ht="18" customHeight="1">
      <c r="F30466" s="129">
        <f t="shared" si="482"/>
        <v>0</v>
      </c>
    </row>
    <row r="30467" spans="6:6" ht="18" customHeight="1">
      <c r="F30467" s="129">
        <f t="shared" si="482"/>
        <v>0</v>
      </c>
    </row>
    <row r="30468" spans="6:6" ht="18" customHeight="1">
      <c r="F30468" s="129">
        <f t="shared" si="482"/>
        <v>0</v>
      </c>
    </row>
    <row r="30469" spans="6:6" ht="18" customHeight="1">
      <c r="F30469" s="129">
        <f t="shared" si="482"/>
        <v>0</v>
      </c>
    </row>
    <row r="30470" spans="6:6" ht="18" customHeight="1">
      <c r="F30470" s="129">
        <f t="shared" si="482"/>
        <v>0</v>
      </c>
    </row>
    <row r="30471" spans="6:6" ht="18" customHeight="1">
      <c r="F30471" s="129">
        <f t="shared" si="482"/>
        <v>0</v>
      </c>
    </row>
    <row r="30472" spans="6:6" ht="18" customHeight="1">
      <c r="F30472" s="129">
        <f t="shared" si="482"/>
        <v>0</v>
      </c>
    </row>
    <row r="30473" spans="6:6" ht="18" customHeight="1">
      <c r="F30473" s="129">
        <f t="shared" si="482"/>
        <v>0</v>
      </c>
    </row>
    <row r="30474" spans="6:6" ht="18" customHeight="1">
      <c r="F30474" s="129">
        <f t="shared" si="482"/>
        <v>0</v>
      </c>
    </row>
    <row r="30475" spans="6:6" ht="18" customHeight="1">
      <c r="F30475" s="129">
        <f t="shared" si="482"/>
        <v>0</v>
      </c>
    </row>
    <row r="30476" spans="6:6" ht="18" customHeight="1">
      <c r="F30476" s="129">
        <f t="shared" si="482"/>
        <v>0</v>
      </c>
    </row>
    <row r="30477" spans="6:6" ht="18" customHeight="1">
      <c r="F30477" s="129">
        <f t="shared" si="482"/>
        <v>0</v>
      </c>
    </row>
    <row r="30478" spans="6:6" ht="18" customHeight="1">
      <c r="F30478" s="129">
        <f t="shared" si="482"/>
        <v>0</v>
      </c>
    </row>
    <row r="30479" spans="6:6" ht="18" customHeight="1">
      <c r="F30479" s="129">
        <f t="shared" si="482"/>
        <v>0</v>
      </c>
    </row>
    <row r="30480" spans="6:6" ht="18" customHeight="1">
      <c r="F30480" s="129">
        <f t="shared" si="482"/>
        <v>0</v>
      </c>
    </row>
    <row r="30481" spans="6:6" ht="18" customHeight="1">
      <c r="F30481" s="129">
        <f t="shared" si="482"/>
        <v>0</v>
      </c>
    </row>
    <row r="30482" spans="6:6" ht="18" customHeight="1">
      <c r="F30482" s="129">
        <f t="shared" si="482"/>
        <v>0</v>
      </c>
    </row>
    <row r="30483" spans="6:6" ht="18" customHeight="1">
      <c r="F30483" s="129">
        <f t="shared" si="482"/>
        <v>0</v>
      </c>
    </row>
    <row r="30484" spans="6:6" ht="18" customHeight="1">
      <c r="F30484" s="129">
        <f t="shared" si="482"/>
        <v>0</v>
      </c>
    </row>
    <row r="30485" spans="6:6" ht="18" customHeight="1">
      <c r="F30485" s="129">
        <f t="shared" si="482"/>
        <v>0</v>
      </c>
    </row>
    <row r="30486" spans="6:6" ht="18" customHeight="1">
      <c r="F30486" s="129">
        <f t="shared" si="482"/>
        <v>0</v>
      </c>
    </row>
    <row r="30487" spans="6:6" ht="18" customHeight="1">
      <c r="F30487" s="129">
        <f t="shared" si="482"/>
        <v>0</v>
      </c>
    </row>
    <row r="30488" spans="6:6" ht="18" customHeight="1">
      <c r="F30488" s="129">
        <f t="shared" si="482"/>
        <v>0</v>
      </c>
    </row>
    <row r="30489" spans="6:6" ht="18" customHeight="1">
      <c r="F30489" s="129">
        <f t="shared" si="482"/>
        <v>0</v>
      </c>
    </row>
    <row r="30490" spans="6:6" ht="18" customHeight="1">
      <c r="F30490" s="129">
        <f t="shared" si="482"/>
        <v>0</v>
      </c>
    </row>
    <row r="30491" spans="6:6" ht="18" customHeight="1">
      <c r="F30491" s="129">
        <f t="shared" si="482"/>
        <v>0</v>
      </c>
    </row>
    <row r="30492" spans="6:6" ht="18" customHeight="1">
      <c r="F30492" s="129">
        <f t="shared" si="482"/>
        <v>0</v>
      </c>
    </row>
    <row r="30493" spans="6:6" ht="18" customHeight="1">
      <c r="F30493" s="129">
        <f t="shared" si="482"/>
        <v>0</v>
      </c>
    </row>
    <row r="30494" spans="6:6" ht="18" customHeight="1">
      <c r="F30494" s="129">
        <f t="shared" si="482"/>
        <v>0</v>
      </c>
    </row>
    <row r="30495" spans="6:6" ht="18" customHeight="1">
      <c r="F30495" s="129">
        <f t="shared" si="482"/>
        <v>0</v>
      </c>
    </row>
    <row r="30496" spans="6:6" ht="18" customHeight="1">
      <c r="F30496" s="129">
        <f t="shared" si="482"/>
        <v>0</v>
      </c>
    </row>
    <row r="30497" spans="6:6" ht="18" customHeight="1">
      <c r="F30497" s="129">
        <f t="shared" si="482"/>
        <v>0</v>
      </c>
    </row>
    <row r="30498" spans="6:6" ht="18" customHeight="1">
      <c r="F30498" s="129">
        <f t="shared" si="482"/>
        <v>0</v>
      </c>
    </row>
    <row r="30499" spans="6:6" ht="18" customHeight="1">
      <c r="F30499" s="129">
        <f t="shared" si="482"/>
        <v>0</v>
      </c>
    </row>
    <row r="30500" spans="6:6" ht="18" customHeight="1">
      <c r="F30500" s="129">
        <f t="shared" si="482"/>
        <v>0</v>
      </c>
    </row>
    <row r="30501" spans="6:6" ht="18" customHeight="1">
      <c r="F30501" s="129">
        <f t="shared" si="482"/>
        <v>0</v>
      </c>
    </row>
    <row r="30502" spans="6:6" ht="18" customHeight="1">
      <c r="F30502" s="129">
        <f t="shared" si="482"/>
        <v>0</v>
      </c>
    </row>
    <row r="30503" spans="6:6" ht="18" customHeight="1">
      <c r="F30503" s="129">
        <f t="shared" si="482"/>
        <v>0</v>
      </c>
    </row>
    <row r="30504" spans="6:6" ht="18" customHeight="1">
      <c r="F30504" s="129">
        <f t="shared" si="482"/>
        <v>0</v>
      </c>
    </row>
    <row r="30505" spans="6:6" ht="18" customHeight="1">
      <c r="F30505" s="129">
        <f t="shared" si="482"/>
        <v>0</v>
      </c>
    </row>
    <row r="30506" spans="6:6" ht="18" customHeight="1">
      <c r="F30506" s="129">
        <f t="shared" si="482"/>
        <v>0</v>
      </c>
    </row>
    <row r="30507" spans="6:6" ht="18" customHeight="1">
      <c r="F30507" s="129">
        <f t="shared" si="482"/>
        <v>0</v>
      </c>
    </row>
    <row r="30508" spans="6:6" ht="18" customHeight="1">
      <c r="F30508" s="129">
        <f t="shared" si="482"/>
        <v>0</v>
      </c>
    </row>
    <row r="30509" spans="6:6" ht="18" customHeight="1">
      <c r="F30509" s="129">
        <f t="shared" si="482"/>
        <v>0</v>
      </c>
    </row>
    <row r="30510" spans="6:6" ht="18" customHeight="1">
      <c r="F30510" s="129">
        <f t="shared" si="482"/>
        <v>0</v>
      </c>
    </row>
    <row r="30511" spans="6:6" ht="18" customHeight="1">
      <c r="F30511" s="129">
        <f t="shared" si="482"/>
        <v>0</v>
      </c>
    </row>
    <row r="30512" spans="6:6" ht="18" customHeight="1">
      <c r="F30512" s="129">
        <f t="shared" si="482"/>
        <v>0</v>
      </c>
    </row>
    <row r="30513" spans="6:6" ht="18" customHeight="1">
      <c r="F30513" s="129">
        <f t="shared" si="482"/>
        <v>0</v>
      </c>
    </row>
    <row r="30514" spans="6:6" ht="18" customHeight="1">
      <c r="F30514" s="129">
        <f t="shared" ref="F30514:F30577" si="483">E30514*D30514</f>
        <v>0</v>
      </c>
    </row>
    <row r="30515" spans="6:6" ht="18" customHeight="1">
      <c r="F30515" s="129">
        <f t="shared" si="483"/>
        <v>0</v>
      </c>
    </row>
    <row r="30516" spans="6:6" ht="18" customHeight="1">
      <c r="F30516" s="129">
        <f t="shared" si="483"/>
        <v>0</v>
      </c>
    </row>
    <row r="30517" spans="6:6" ht="18" customHeight="1">
      <c r="F30517" s="129">
        <f t="shared" si="483"/>
        <v>0</v>
      </c>
    </row>
    <row r="30518" spans="6:6" ht="18" customHeight="1">
      <c r="F30518" s="129">
        <f t="shared" si="483"/>
        <v>0</v>
      </c>
    </row>
    <row r="30519" spans="6:6" ht="18" customHeight="1">
      <c r="F30519" s="129">
        <f t="shared" si="483"/>
        <v>0</v>
      </c>
    </row>
    <row r="30520" spans="6:6" ht="18" customHeight="1">
      <c r="F30520" s="129">
        <f t="shared" si="483"/>
        <v>0</v>
      </c>
    </row>
    <row r="30521" spans="6:6" ht="18" customHeight="1">
      <c r="F30521" s="129">
        <f t="shared" si="483"/>
        <v>0</v>
      </c>
    </row>
    <row r="30522" spans="6:6" ht="18" customHeight="1">
      <c r="F30522" s="129">
        <f t="shared" si="483"/>
        <v>0</v>
      </c>
    </row>
    <row r="30523" spans="6:6" ht="18" customHeight="1">
      <c r="F30523" s="129">
        <f t="shared" si="483"/>
        <v>0</v>
      </c>
    </row>
    <row r="30524" spans="6:6" ht="18" customHeight="1">
      <c r="F30524" s="129">
        <f t="shared" si="483"/>
        <v>0</v>
      </c>
    </row>
    <row r="30525" spans="6:6" ht="18" customHeight="1">
      <c r="F30525" s="129">
        <f t="shared" si="483"/>
        <v>0</v>
      </c>
    </row>
    <row r="30526" spans="6:6" ht="18" customHeight="1">
      <c r="F30526" s="129">
        <f t="shared" si="483"/>
        <v>0</v>
      </c>
    </row>
    <row r="30527" spans="6:6" ht="18" customHeight="1">
      <c r="F30527" s="129">
        <f t="shared" si="483"/>
        <v>0</v>
      </c>
    </row>
    <row r="30528" spans="6:6" ht="18" customHeight="1">
      <c r="F30528" s="129">
        <f t="shared" si="483"/>
        <v>0</v>
      </c>
    </row>
    <row r="30529" spans="6:6" ht="18" customHeight="1">
      <c r="F30529" s="129">
        <f t="shared" si="483"/>
        <v>0</v>
      </c>
    </row>
    <row r="30530" spans="6:6" ht="18" customHeight="1">
      <c r="F30530" s="129">
        <f t="shared" si="483"/>
        <v>0</v>
      </c>
    </row>
    <row r="30531" spans="6:6" ht="18" customHeight="1">
      <c r="F30531" s="129">
        <f t="shared" si="483"/>
        <v>0</v>
      </c>
    </row>
    <row r="30532" spans="6:6" ht="18" customHeight="1">
      <c r="F30532" s="129">
        <f t="shared" si="483"/>
        <v>0</v>
      </c>
    </row>
    <row r="30533" spans="6:6" ht="18" customHeight="1">
      <c r="F30533" s="129">
        <f t="shared" si="483"/>
        <v>0</v>
      </c>
    </row>
    <row r="30534" spans="6:6" ht="18" customHeight="1">
      <c r="F30534" s="129">
        <f t="shared" si="483"/>
        <v>0</v>
      </c>
    </row>
    <row r="30535" spans="6:6" ht="18" customHeight="1">
      <c r="F30535" s="129">
        <f t="shared" si="483"/>
        <v>0</v>
      </c>
    </row>
    <row r="30536" spans="6:6" ht="18" customHeight="1">
      <c r="F30536" s="129">
        <f t="shared" si="483"/>
        <v>0</v>
      </c>
    </row>
    <row r="30537" spans="6:6" ht="18" customHeight="1">
      <c r="F30537" s="129">
        <f t="shared" si="483"/>
        <v>0</v>
      </c>
    </row>
    <row r="30538" spans="6:6" ht="18" customHeight="1">
      <c r="F30538" s="129">
        <f t="shared" si="483"/>
        <v>0</v>
      </c>
    </row>
    <row r="30539" spans="6:6" ht="18" customHeight="1">
      <c r="F30539" s="129">
        <f t="shared" si="483"/>
        <v>0</v>
      </c>
    </row>
    <row r="30540" spans="6:6" ht="18" customHeight="1">
      <c r="F30540" s="129">
        <f t="shared" si="483"/>
        <v>0</v>
      </c>
    </row>
    <row r="30541" spans="6:6" ht="18" customHeight="1">
      <c r="F30541" s="129">
        <f t="shared" si="483"/>
        <v>0</v>
      </c>
    </row>
    <row r="30542" spans="6:6" ht="18" customHeight="1">
      <c r="F30542" s="129">
        <f t="shared" si="483"/>
        <v>0</v>
      </c>
    </row>
    <row r="30543" spans="6:6" ht="18" customHeight="1">
      <c r="F30543" s="129">
        <f t="shared" si="483"/>
        <v>0</v>
      </c>
    </row>
    <row r="30544" spans="6:6" ht="18" customHeight="1">
      <c r="F30544" s="129">
        <f t="shared" si="483"/>
        <v>0</v>
      </c>
    </row>
    <row r="30545" spans="6:6" ht="18" customHeight="1">
      <c r="F30545" s="129">
        <f t="shared" si="483"/>
        <v>0</v>
      </c>
    </row>
    <row r="30546" spans="6:6" ht="18" customHeight="1">
      <c r="F30546" s="129">
        <f t="shared" si="483"/>
        <v>0</v>
      </c>
    </row>
    <row r="30547" spans="6:6" ht="18" customHeight="1">
      <c r="F30547" s="129">
        <f t="shared" si="483"/>
        <v>0</v>
      </c>
    </row>
    <row r="30548" spans="6:6" ht="18" customHeight="1">
      <c r="F30548" s="129">
        <f t="shared" si="483"/>
        <v>0</v>
      </c>
    </row>
    <row r="30549" spans="6:6" ht="18" customHeight="1">
      <c r="F30549" s="129">
        <f t="shared" si="483"/>
        <v>0</v>
      </c>
    </row>
    <row r="30550" spans="6:6" ht="18" customHeight="1">
      <c r="F30550" s="129">
        <f t="shared" si="483"/>
        <v>0</v>
      </c>
    </row>
    <row r="30551" spans="6:6" ht="18" customHeight="1">
      <c r="F30551" s="129">
        <f t="shared" si="483"/>
        <v>0</v>
      </c>
    </row>
    <row r="30552" spans="6:6" ht="18" customHeight="1">
      <c r="F30552" s="129">
        <f t="shared" si="483"/>
        <v>0</v>
      </c>
    </row>
    <row r="30553" spans="6:6" ht="18" customHeight="1">
      <c r="F30553" s="129">
        <f t="shared" si="483"/>
        <v>0</v>
      </c>
    </row>
    <row r="30554" spans="6:6" ht="18" customHeight="1">
      <c r="F30554" s="129">
        <f t="shared" si="483"/>
        <v>0</v>
      </c>
    </row>
    <row r="30555" spans="6:6" ht="18" customHeight="1">
      <c r="F30555" s="129">
        <f t="shared" si="483"/>
        <v>0</v>
      </c>
    </row>
    <row r="30556" spans="6:6" ht="18" customHeight="1">
      <c r="F30556" s="129">
        <f t="shared" si="483"/>
        <v>0</v>
      </c>
    </row>
    <row r="30557" spans="6:6" ht="18" customHeight="1">
      <c r="F30557" s="129">
        <f t="shared" si="483"/>
        <v>0</v>
      </c>
    </row>
    <row r="30558" spans="6:6" ht="18" customHeight="1">
      <c r="F30558" s="129">
        <f t="shared" si="483"/>
        <v>0</v>
      </c>
    </row>
    <row r="30559" spans="6:6" ht="18" customHeight="1">
      <c r="F30559" s="129">
        <f t="shared" si="483"/>
        <v>0</v>
      </c>
    </row>
    <row r="30560" spans="6:6" ht="18" customHeight="1">
      <c r="F30560" s="129">
        <f t="shared" si="483"/>
        <v>0</v>
      </c>
    </row>
    <row r="30561" spans="6:6" ht="18" customHeight="1">
      <c r="F30561" s="129">
        <f t="shared" si="483"/>
        <v>0</v>
      </c>
    </row>
    <row r="30562" spans="6:6" ht="18" customHeight="1">
      <c r="F30562" s="129">
        <f t="shared" si="483"/>
        <v>0</v>
      </c>
    </row>
    <row r="30563" spans="6:6" ht="18" customHeight="1">
      <c r="F30563" s="129">
        <f t="shared" si="483"/>
        <v>0</v>
      </c>
    </row>
    <row r="30564" spans="6:6" ht="18" customHeight="1">
      <c r="F30564" s="129">
        <f t="shared" si="483"/>
        <v>0</v>
      </c>
    </row>
    <row r="30565" spans="6:6" ht="18" customHeight="1">
      <c r="F30565" s="129">
        <f t="shared" si="483"/>
        <v>0</v>
      </c>
    </row>
    <row r="30566" spans="6:6" ht="18" customHeight="1">
      <c r="F30566" s="129">
        <f t="shared" si="483"/>
        <v>0</v>
      </c>
    </row>
    <row r="30567" spans="6:6" ht="18" customHeight="1">
      <c r="F30567" s="129">
        <f t="shared" si="483"/>
        <v>0</v>
      </c>
    </row>
    <row r="30568" spans="6:6" ht="18" customHeight="1">
      <c r="F30568" s="129">
        <f t="shared" si="483"/>
        <v>0</v>
      </c>
    </row>
    <row r="30569" spans="6:6" ht="18" customHeight="1">
      <c r="F30569" s="129">
        <f t="shared" si="483"/>
        <v>0</v>
      </c>
    </row>
    <row r="30570" spans="6:6" ht="18" customHeight="1">
      <c r="F30570" s="129">
        <f t="shared" si="483"/>
        <v>0</v>
      </c>
    </row>
    <row r="30571" spans="6:6" ht="18" customHeight="1">
      <c r="F30571" s="129">
        <f t="shared" si="483"/>
        <v>0</v>
      </c>
    </row>
    <row r="30572" spans="6:6" ht="18" customHeight="1">
      <c r="F30572" s="129">
        <f t="shared" si="483"/>
        <v>0</v>
      </c>
    </row>
    <row r="30573" spans="6:6" ht="18" customHeight="1">
      <c r="F30573" s="129">
        <f t="shared" si="483"/>
        <v>0</v>
      </c>
    </row>
    <row r="30574" spans="6:6" ht="18" customHeight="1">
      <c r="F30574" s="129">
        <f t="shared" si="483"/>
        <v>0</v>
      </c>
    </row>
    <row r="30575" spans="6:6" ht="18" customHeight="1">
      <c r="F30575" s="129">
        <f t="shared" si="483"/>
        <v>0</v>
      </c>
    </row>
    <row r="30576" spans="6:6" ht="18" customHeight="1">
      <c r="F30576" s="129">
        <f t="shared" si="483"/>
        <v>0</v>
      </c>
    </row>
    <row r="30577" spans="6:6" ht="18" customHeight="1">
      <c r="F30577" s="129">
        <f t="shared" si="483"/>
        <v>0</v>
      </c>
    </row>
    <row r="30578" spans="6:6" ht="18" customHeight="1">
      <c r="F30578" s="129">
        <f t="shared" ref="F30578:F30641" si="484">E30578*D30578</f>
        <v>0</v>
      </c>
    </row>
    <row r="30579" spans="6:6" ht="18" customHeight="1">
      <c r="F30579" s="129">
        <f t="shared" si="484"/>
        <v>0</v>
      </c>
    </row>
    <row r="30580" spans="6:6" ht="18" customHeight="1">
      <c r="F30580" s="129">
        <f t="shared" si="484"/>
        <v>0</v>
      </c>
    </row>
    <row r="30581" spans="6:6" ht="18" customHeight="1">
      <c r="F30581" s="129">
        <f t="shared" si="484"/>
        <v>0</v>
      </c>
    </row>
    <row r="30582" spans="6:6" ht="18" customHeight="1">
      <c r="F30582" s="129">
        <f t="shared" si="484"/>
        <v>0</v>
      </c>
    </row>
    <row r="30583" spans="6:6" ht="18" customHeight="1">
      <c r="F30583" s="129">
        <f t="shared" si="484"/>
        <v>0</v>
      </c>
    </row>
    <row r="30584" spans="6:6" ht="18" customHeight="1">
      <c r="F30584" s="129">
        <f t="shared" si="484"/>
        <v>0</v>
      </c>
    </row>
    <row r="30585" spans="6:6" ht="18" customHeight="1">
      <c r="F30585" s="129">
        <f t="shared" si="484"/>
        <v>0</v>
      </c>
    </row>
    <row r="30586" spans="6:6" ht="18" customHeight="1">
      <c r="F30586" s="129">
        <f t="shared" si="484"/>
        <v>0</v>
      </c>
    </row>
    <row r="30587" spans="6:6" ht="18" customHeight="1">
      <c r="F30587" s="129">
        <f t="shared" si="484"/>
        <v>0</v>
      </c>
    </row>
    <row r="30588" spans="6:6" ht="18" customHeight="1">
      <c r="F30588" s="129">
        <f t="shared" si="484"/>
        <v>0</v>
      </c>
    </row>
    <row r="30589" spans="6:6" ht="18" customHeight="1">
      <c r="F30589" s="129">
        <f t="shared" si="484"/>
        <v>0</v>
      </c>
    </row>
    <row r="30590" spans="6:6" ht="18" customHeight="1">
      <c r="F30590" s="129">
        <f t="shared" si="484"/>
        <v>0</v>
      </c>
    </row>
    <row r="30591" spans="6:6" ht="18" customHeight="1">
      <c r="F30591" s="129">
        <f t="shared" si="484"/>
        <v>0</v>
      </c>
    </row>
    <row r="30592" spans="6:6" ht="18" customHeight="1">
      <c r="F30592" s="129">
        <f t="shared" si="484"/>
        <v>0</v>
      </c>
    </row>
    <row r="30593" spans="6:6" ht="18" customHeight="1">
      <c r="F30593" s="129">
        <f t="shared" si="484"/>
        <v>0</v>
      </c>
    </row>
    <row r="30594" spans="6:6" ht="18" customHeight="1">
      <c r="F30594" s="129">
        <f t="shared" si="484"/>
        <v>0</v>
      </c>
    </row>
    <row r="30595" spans="6:6" ht="18" customHeight="1">
      <c r="F30595" s="129">
        <f t="shared" si="484"/>
        <v>0</v>
      </c>
    </row>
    <row r="30596" spans="6:6" ht="18" customHeight="1">
      <c r="F30596" s="129">
        <f t="shared" si="484"/>
        <v>0</v>
      </c>
    </row>
    <row r="30597" spans="6:6" ht="18" customHeight="1">
      <c r="F30597" s="129">
        <f t="shared" si="484"/>
        <v>0</v>
      </c>
    </row>
    <row r="30598" spans="6:6" ht="18" customHeight="1">
      <c r="F30598" s="129">
        <f t="shared" si="484"/>
        <v>0</v>
      </c>
    </row>
    <row r="30599" spans="6:6" ht="18" customHeight="1">
      <c r="F30599" s="129">
        <f t="shared" si="484"/>
        <v>0</v>
      </c>
    </row>
    <row r="30600" spans="6:6" ht="18" customHeight="1">
      <c r="F30600" s="129">
        <f t="shared" si="484"/>
        <v>0</v>
      </c>
    </row>
    <row r="30601" spans="6:6" ht="18" customHeight="1">
      <c r="F30601" s="129">
        <f t="shared" si="484"/>
        <v>0</v>
      </c>
    </row>
    <row r="30602" spans="6:6" ht="18" customHeight="1">
      <c r="F30602" s="129">
        <f t="shared" si="484"/>
        <v>0</v>
      </c>
    </row>
    <row r="30603" spans="6:6" ht="18" customHeight="1">
      <c r="F30603" s="129">
        <f t="shared" si="484"/>
        <v>0</v>
      </c>
    </row>
    <row r="30604" spans="6:6" ht="18" customHeight="1">
      <c r="F30604" s="129">
        <f t="shared" si="484"/>
        <v>0</v>
      </c>
    </row>
    <row r="30605" spans="6:6" ht="18" customHeight="1">
      <c r="F30605" s="129">
        <f t="shared" si="484"/>
        <v>0</v>
      </c>
    </row>
    <row r="30606" spans="6:6" ht="18" customHeight="1">
      <c r="F30606" s="129">
        <f t="shared" si="484"/>
        <v>0</v>
      </c>
    </row>
    <row r="30607" spans="6:6" ht="18" customHeight="1">
      <c r="F30607" s="129">
        <f t="shared" si="484"/>
        <v>0</v>
      </c>
    </row>
    <row r="30608" spans="6:6" ht="18" customHeight="1">
      <c r="F30608" s="129">
        <f t="shared" si="484"/>
        <v>0</v>
      </c>
    </row>
    <row r="30609" spans="6:6" ht="18" customHeight="1">
      <c r="F30609" s="129">
        <f t="shared" si="484"/>
        <v>0</v>
      </c>
    </row>
    <row r="30610" spans="6:6" ht="18" customHeight="1">
      <c r="F30610" s="129">
        <f t="shared" si="484"/>
        <v>0</v>
      </c>
    </row>
    <row r="30611" spans="6:6" ht="18" customHeight="1">
      <c r="F30611" s="129">
        <f t="shared" si="484"/>
        <v>0</v>
      </c>
    </row>
    <row r="30612" spans="6:6" ht="18" customHeight="1">
      <c r="F30612" s="129">
        <f t="shared" si="484"/>
        <v>0</v>
      </c>
    </row>
    <row r="30613" spans="6:6" ht="18" customHeight="1">
      <c r="F30613" s="129">
        <f t="shared" si="484"/>
        <v>0</v>
      </c>
    </row>
    <row r="30614" spans="6:6" ht="18" customHeight="1">
      <c r="F30614" s="129">
        <f t="shared" si="484"/>
        <v>0</v>
      </c>
    </row>
    <row r="30615" spans="6:6" ht="18" customHeight="1">
      <c r="F30615" s="129">
        <f t="shared" si="484"/>
        <v>0</v>
      </c>
    </row>
    <row r="30616" spans="6:6" ht="18" customHeight="1">
      <c r="F30616" s="129">
        <f t="shared" si="484"/>
        <v>0</v>
      </c>
    </row>
    <row r="30617" spans="6:6" ht="18" customHeight="1">
      <c r="F30617" s="129">
        <f t="shared" si="484"/>
        <v>0</v>
      </c>
    </row>
    <row r="30618" spans="6:6" ht="18" customHeight="1">
      <c r="F30618" s="129">
        <f t="shared" si="484"/>
        <v>0</v>
      </c>
    </row>
    <row r="30619" spans="6:6" ht="18" customHeight="1">
      <c r="F30619" s="129">
        <f t="shared" si="484"/>
        <v>0</v>
      </c>
    </row>
    <row r="30620" spans="6:6" ht="18" customHeight="1">
      <c r="F30620" s="129">
        <f t="shared" si="484"/>
        <v>0</v>
      </c>
    </row>
    <row r="30621" spans="6:6" ht="18" customHeight="1">
      <c r="F30621" s="129">
        <f t="shared" si="484"/>
        <v>0</v>
      </c>
    </row>
    <row r="30622" spans="6:6" ht="18" customHeight="1">
      <c r="F30622" s="129">
        <f t="shared" si="484"/>
        <v>0</v>
      </c>
    </row>
    <row r="30623" spans="6:6" ht="18" customHeight="1">
      <c r="F30623" s="129">
        <f t="shared" si="484"/>
        <v>0</v>
      </c>
    </row>
    <row r="30624" spans="6:6" ht="18" customHeight="1">
      <c r="F30624" s="129">
        <f t="shared" si="484"/>
        <v>0</v>
      </c>
    </row>
    <row r="30625" spans="6:6" ht="18" customHeight="1">
      <c r="F30625" s="129">
        <f t="shared" si="484"/>
        <v>0</v>
      </c>
    </row>
    <row r="30626" spans="6:6" ht="18" customHeight="1">
      <c r="F30626" s="129">
        <f t="shared" si="484"/>
        <v>0</v>
      </c>
    </row>
    <row r="30627" spans="6:6" ht="18" customHeight="1">
      <c r="F30627" s="129">
        <f t="shared" si="484"/>
        <v>0</v>
      </c>
    </row>
    <row r="30628" spans="6:6" ht="18" customHeight="1">
      <c r="F30628" s="129">
        <f t="shared" si="484"/>
        <v>0</v>
      </c>
    </row>
    <row r="30629" spans="6:6" ht="18" customHeight="1">
      <c r="F30629" s="129">
        <f t="shared" si="484"/>
        <v>0</v>
      </c>
    </row>
    <row r="30630" spans="6:6" ht="18" customHeight="1">
      <c r="F30630" s="129">
        <f t="shared" si="484"/>
        <v>0</v>
      </c>
    </row>
    <row r="30631" spans="6:6" ht="18" customHeight="1">
      <c r="F30631" s="129">
        <f t="shared" si="484"/>
        <v>0</v>
      </c>
    </row>
    <row r="30632" spans="6:6" ht="18" customHeight="1">
      <c r="F30632" s="129">
        <f t="shared" si="484"/>
        <v>0</v>
      </c>
    </row>
    <row r="30633" spans="6:6" ht="18" customHeight="1">
      <c r="F30633" s="129">
        <f t="shared" si="484"/>
        <v>0</v>
      </c>
    </row>
    <row r="30634" spans="6:6" ht="18" customHeight="1">
      <c r="F30634" s="129">
        <f t="shared" si="484"/>
        <v>0</v>
      </c>
    </row>
    <row r="30635" spans="6:6" ht="18" customHeight="1">
      <c r="F30635" s="129">
        <f t="shared" si="484"/>
        <v>0</v>
      </c>
    </row>
    <row r="30636" spans="6:6" ht="18" customHeight="1">
      <c r="F30636" s="129">
        <f t="shared" si="484"/>
        <v>0</v>
      </c>
    </row>
    <row r="30637" spans="6:6" ht="18" customHeight="1">
      <c r="F30637" s="129">
        <f t="shared" si="484"/>
        <v>0</v>
      </c>
    </row>
    <row r="30638" spans="6:6" ht="18" customHeight="1">
      <c r="F30638" s="129">
        <f t="shared" si="484"/>
        <v>0</v>
      </c>
    </row>
    <row r="30639" spans="6:6" ht="18" customHeight="1">
      <c r="F30639" s="129">
        <f t="shared" si="484"/>
        <v>0</v>
      </c>
    </row>
    <row r="30640" spans="6:6" ht="18" customHeight="1">
      <c r="F30640" s="129">
        <f t="shared" si="484"/>
        <v>0</v>
      </c>
    </row>
    <row r="30641" spans="6:6" ht="18" customHeight="1">
      <c r="F30641" s="129">
        <f t="shared" si="484"/>
        <v>0</v>
      </c>
    </row>
    <row r="30642" spans="6:6" ht="18" customHeight="1">
      <c r="F30642" s="129">
        <f t="shared" ref="F30642:F30705" si="485">E30642*D30642</f>
        <v>0</v>
      </c>
    </row>
    <row r="30643" spans="6:6" ht="18" customHeight="1">
      <c r="F30643" s="129">
        <f t="shared" si="485"/>
        <v>0</v>
      </c>
    </row>
    <row r="30644" spans="6:6" ht="18" customHeight="1">
      <c r="F30644" s="129">
        <f t="shared" si="485"/>
        <v>0</v>
      </c>
    </row>
    <row r="30645" spans="6:6" ht="18" customHeight="1">
      <c r="F30645" s="129">
        <f t="shared" si="485"/>
        <v>0</v>
      </c>
    </row>
    <row r="30646" spans="6:6" ht="18" customHeight="1">
      <c r="F30646" s="129">
        <f t="shared" si="485"/>
        <v>0</v>
      </c>
    </row>
    <row r="30647" spans="6:6" ht="18" customHeight="1">
      <c r="F30647" s="129">
        <f t="shared" si="485"/>
        <v>0</v>
      </c>
    </row>
    <row r="30648" spans="6:6" ht="18" customHeight="1">
      <c r="F30648" s="129">
        <f t="shared" si="485"/>
        <v>0</v>
      </c>
    </row>
    <row r="30649" spans="6:6" ht="18" customHeight="1">
      <c r="F30649" s="129">
        <f t="shared" si="485"/>
        <v>0</v>
      </c>
    </row>
    <row r="30650" spans="6:6" ht="18" customHeight="1">
      <c r="F30650" s="129">
        <f t="shared" si="485"/>
        <v>0</v>
      </c>
    </row>
    <row r="30651" spans="6:6" ht="18" customHeight="1">
      <c r="F30651" s="129">
        <f t="shared" si="485"/>
        <v>0</v>
      </c>
    </row>
    <row r="30652" spans="6:6" ht="18" customHeight="1">
      <c r="F30652" s="129">
        <f t="shared" si="485"/>
        <v>0</v>
      </c>
    </row>
    <row r="30653" spans="6:6" ht="18" customHeight="1">
      <c r="F30653" s="129">
        <f t="shared" si="485"/>
        <v>0</v>
      </c>
    </row>
    <row r="30654" spans="6:6" ht="18" customHeight="1">
      <c r="F30654" s="129">
        <f t="shared" si="485"/>
        <v>0</v>
      </c>
    </row>
    <row r="30655" spans="6:6" ht="18" customHeight="1">
      <c r="F30655" s="129">
        <f t="shared" si="485"/>
        <v>0</v>
      </c>
    </row>
    <row r="30656" spans="6:6" ht="18" customHeight="1">
      <c r="F30656" s="129">
        <f t="shared" si="485"/>
        <v>0</v>
      </c>
    </row>
    <row r="30657" spans="6:6" ht="18" customHeight="1">
      <c r="F30657" s="129">
        <f t="shared" si="485"/>
        <v>0</v>
      </c>
    </row>
    <row r="30658" spans="6:6" ht="18" customHeight="1">
      <c r="F30658" s="129">
        <f t="shared" si="485"/>
        <v>0</v>
      </c>
    </row>
    <row r="30659" spans="6:6" ht="18" customHeight="1">
      <c r="F30659" s="129">
        <f t="shared" si="485"/>
        <v>0</v>
      </c>
    </row>
    <row r="30660" spans="6:6" ht="18" customHeight="1">
      <c r="F30660" s="129">
        <f t="shared" si="485"/>
        <v>0</v>
      </c>
    </row>
    <row r="30661" spans="6:6" ht="18" customHeight="1">
      <c r="F30661" s="129">
        <f t="shared" si="485"/>
        <v>0</v>
      </c>
    </row>
    <row r="30662" spans="6:6" ht="18" customHeight="1">
      <c r="F30662" s="129">
        <f t="shared" si="485"/>
        <v>0</v>
      </c>
    </row>
    <row r="30663" spans="6:6" ht="18" customHeight="1">
      <c r="F30663" s="129">
        <f t="shared" si="485"/>
        <v>0</v>
      </c>
    </row>
    <row r="30664" spans="6:6" ht="18" customHeight="1">
      <c r="F30664" s="129">
        <f t="shared" si="485"/>
        <v>0</v>
      </c>
    </row>
    <row r="30665" spans="6:6" ht="18" customHeight="1">
      <c r="F30665" s="129">
        <f t="shared" si="485"/>
        <v>0</v>
      </c>
    </row>
    <row r="30666" spans="6:6" ht="18" customHeight="1">
      <c r="F30666" s="129">
        <f t="shared" si="485"/>
        <v>0</v>
      </c>
    </row>
    <row r="30667" spans="6:6" ht="18" customHeight="1">
      <c r="F30667" s="129">
        <f t="shared" si="485"/>
        <v>0</v>
      </c>
    </row>
    <row r="30668" spans="6:6" ht="18" customHeight="1">
      <c r="F30668" s="129">
        <f t="shared" si="485"/>
        <v>0</v>
      </c>
    </row>
    <row r="30669" spans="6:6" ht="18" customHeight="1">
      <c r="F30669" s="129">
        <f t="shared" si="485"/>
        <v>0</v>
      </c>
    </row>
    <row r="30670" spans="6:6" ht="18" customHeight="1">
      <c r="F30670" s="129">
        <f t="shared" si="485"/>
        <v>0</v>
      </c>
    </row>
    <row r="30671" spans="6:6" ht="18" customHeight="1">
      <c r="F30671" s="129">
        <f t="shared" si="485"/>
        <v>0</v>
      </c>
    </row>
    <row r="30672" spans="6:6" ht="18" customHeight="1">
      <c r="F30672" s="129">
        <f t="shared" si="485"/>
        <v>0</v>
      </c>
    </row>
    <row r="30673" spans="6:6" ht="18" customHeight="1">
      <c r="F30673" s="129">
        <f t="shared" si="485"/>
        <v>0</v>
      </c>
    </row>
    <row r="30674" spans="6:6" ht="18" customHeight="1">
      <c r="F30674" s="129">
        <f t="shared" si="485"/>
        <v>0</v>
      </c>
    </row>
    <row r="30675" spans="6:6" ht="18" customHeight="1">
      <c r="F30675" s="129">
        <f t="shared" si="485"/>
        <v>0</v>
      </c>
    </row>
    <row r="30676" spans="6:6" ht="18" customHeight="1">
      <c r="F30676" s="129">
        <f t="shared" si="485"/>
        <v>0</v>
      </c>
    </row>
    <row r="30677" spans="6:6" ht="18" customHeight="1">
      <c r="F30677" s="129">
        <f t="shared" si="485"/>
        <v>0</v>
      </c>
    </row>
    <row r="30678" spans="6:6" ht="18" customHeight="1">
      <c r="F30678" s="129">
        <f t="shared" si="485"/>
        <v>0</v>
      </c>
    </row>
    <row r="30679" spans="6:6" ht="18" customHeight="1">
      <c r="F30679" s="129">
        <f t="shared" si="485"/>
        <v>0</v>
      </c>
    </row>
    <row r="30680" spans="6:6" ht="18" customHeight="1">
      <c r="F30680" s="129">
        <f t="shared" si="485"/>
        <v>0</v>
      </c>
    </row>
    <row r="30681" spans="6:6" ht="18" customHeight="1">
      <c r="F30681" s="129">
        <f t="shared" si="485"/>
        <v>0</v>
      </c>
    </row>
    <row r="30682" spans="6:6" ht="18" customHeight="1">
      <c r="F30682" s="129">
        <f t="shared" si="485"/>
        <v>0</v>
      </c>
    </row>
    <row r="30683" spans="6:6" ht="18" customHeight="1">
      <c r="F30683" s="129">
        <f t="shared" si="485"/>
        <v>0</v>
      </c>
    </row>
    <row r="30684" spans="6:6" ht="18" customHeight="1">
      <c r="F30684" s="129">
        <f t="shared" si="485"/>
        <v>0</v>
      </c>
    </row>
    <row r="30685" spans="6:6" ht="18" customHeight="1">
      <c r="F30685" s="129">
        <f t="shared" si="485"/>
        <v>0</v>
      </c>
    </row>
    <row r="30686" spans="6:6" ht="18" customHeight="1">
      <c r="F30686" s="129">
        <f t="shared" si="485"/>
        <v>0</v>
      </c>
    </row>
    <row r="30687" spans="6:6" ht="18" customHeight="1">
      <c r="F30687" s="129">
        <f t="shared" si="485"/>
        <v>0</v>
      </c>
    </row>
    <row r="30688" spans="6:6" ht="18" customHeight="1">
      <c r="F30688" s="129">
        <f t="shared" si="485"/>
        <v>0</v>
      </c>
    </row>
    <row r="30689" spans="6:6" ht="18" customHeight="1">
      <c r="F30689" s="129">
        <f t="shared" si="485"/>
        <v>0</v>
      </c>
    </row>
    <row r="30690" spans="6:6" ht="18" customHeight="1">
      <c r="F30690" s="129">
        <f t="shared" si="485"/>
        <v>0</v>
      </c>
    </row>
    <row r="30691" spans="6:6" ht="18" customHeight="1">
      <c r="F30691" s="129">
        <f t="shared" si="485"/>
        <v>0</v>
      </c>
    </row>
    <row r="30692" spans="6:6" ht="18" customHeight="1">
      <c r="F30692" s="129">
        <f t="shared" si="485"/>
        <v>0</v>
      </c>
    </row>
    <row r="30693" spans="6:6" ht="18" customHeight="1">
      <c r="F30693" s="129">
        <f t="shared" si="485"/>
        <v>0</v>
      </c>
    </row>
    <row r="30694" spans="6:6" ht="18" customHeight="1">
      <c r="F30694" s="129">
        <f t="shared" si="485"/>
        <v>0</v>
      </c>
    </row>
    <row r="30695" spans="6:6" ht="18" customHeight="1">
      <c r="F30695" s="129">
        <f t="shared" si="485"/>
        <v>0</v>
      </c>
    </row>
    <row r="30696" spans="6:6" ht="18" customHeight="1">
      <c r="F30696" s="129">
        <f t="shared" si="485"/>
        <v>0</v>
      </c>
    </row>
    <row r="30697" spans="6:6" ht="18" customHeight="1">
      <c r="F30697" s="129">
        <f t="shared" si="485"/>
        <v>0</v>
      </c>
    </row>
    <row r="30698" spans="6:6" ht="18" customHeight="1">
      <c r="F30698" s="129">
        <f t="shared" si="485"/>
        <v>0</v>
      </c>
    </row>
    <row r="30699" spans="6:6" ht="18" customHeight="1">
      <c r="F30699" s="129">
        <f t="shared" si="485"/>
        <v>0</v>
      </c>
    </row>
    <row r="30700" spans="6:6" ht="18" customHeight="1">
      <c r="F30700" s="129">
        <f t="shared" si="485"/>
        <v>0</v>
      </c>
    </row>
    <row r="30701" spans="6:6" ht="18" customHeight="1">
      <c r="F30701" s="129">
        <f t="shared" si="485"/>
        <v>0</v>
      </c>
    </row>
    <row r="30702" spans="6:6" ht="18" customHeight="1">
      <c r="F30702" s="129">
        <f t="shared" si="485"/>
        <v>0</v>
      </c>
    </row>
    <row r="30703" spans="6:6" ht="18" customHeight="1">
      <c r="F30703" s="129">
        <f t="shared" si="485"/>
        <v>0</v>
      </c>
    </row>
    <row r="30704" spans="6:6" ht="18" customHeight="1">
      <c r="F30704" s="129">
        <f t="shared" si="485"/>
        <v>0</v>
      </c>
    </row>
    <row r="30705" spans="6:6" ht="18" customHeight="1">
      <c r="F30705" s="129">
        <f t="shared" si="485"/>
        <v>0</v>
      </c>
    </row>
    <row r="30706" spans="6:6" ht="18" customHeight="1">
      <c r="F30706" s="129">
        <f t="shared" ref="F30706:F30769" si="486">E30706*D30706</f>
        <v>0</v>
      </c>
    </row>
    <row r="30707" spans="6:6" ht="18" customHeight="1">
      <c r="F30707" s="129">
        <f t="shared" si="486"/>
        <v>0</v>
      </c>
    </row>
    <row r="30708" spans="6:6" ht="18" customHeight="1">
      <c r="F30708" s="129">
        <f t="shared" si="486"/>
        <v>0</v>
      </c>
    </row>
    <row r="30709" spans="6:6" ht="18" customHeight="1">
      <c r="F30709" s="129">
        <f t="shared" si="486"/>
        <v>0</v>
      </c>
    </row>
    <row r="30710" spans="6:6" ht="18" customHeight="1">
      <c r="F30710" s="129">
        <f t="shared" si="486"/>
        <v>0</v>
      </c>
    </row>
    <row r="30711" spans="6:6" ht="18" customHeight="1">
      <c r="F30711" s="129">
        <f t="shared" si="486"/>
        <v>0</v>
      </c>
    </row>
    <row r="30712" spans="6:6" ht="18" customHeight="1">
      <c r="F30712" s="129">
        <f t="shared" si="486"/>
        <v>0</v>
      </c>
    </row>
    <row r="30713" spans="6:6" ht="18" customHeight="1">
      <c r="F30713" s="129">
        <f t="shared" si="486"/>
        <v>0</v>
      </c>
    </row>
    <row r="30714" spans="6:6" ht="18" customHeight="1">
      <c r="F30714" s="129">
        <f t="shared" si="486"/>
        <v>0</v>
      </c>
    </row>
    <row r="30715" spans="6:6" ht="18" customHeight="1">
      <c r="F30715" s="129">
        <f t="shared" si="486"/>
        <v>0</v>
      </c>
    </row>
    <row r="30716" spans="6:6" ht="18" customHeight="1">
      <c r="F30716" s="129">
        <f t="shared" si="486"/>
        <v>0</v>
      </c>
    </row>
    <row r="30717" spans="6:6" ht="18" customHeight="1">
      <c r="F30717" s="129">
        <f t="shared" si="486"/>
        <v>0</v>
      </c>
    </row>
    <row r="30718" spans="6:6" ht="18" customHeight="1">
      <c r="F30718" s="129">
        <f t="shared" si="486"/>
        <v>0</v>
      </c>
    </row>
    <row r="30719" spans="6:6" ht="18" customHeight="1">
      <c r="F30719" s="129">
        <f t="shared" si="486"/>
        <v>0</v>
      </c>
    </row>
    <row r="30720" spans="6:6" ht="18" customHeight="1">
      <c r="F30720" s="129">
        <f t="shared" si="486"/>
        <v>0</v>
      </c>
    </row>
    <row r="30721" spans="6:6" ht="18" customHeight="1">
      <c r="F30721" s="129">
        <f t="shared" si="486"/>
        <v>0</v>
      </c>
    </row>
    <row r="30722" spans="6:6" ht="18" customHeight="1">
      <c r="F30722" s="129">
        <f t="shared" si="486"/>
        <v>0</v>
      </c>
    </row>
    <row r="30723" spans="6:6" ht="18" customHeight="1">
      <c r="F30723" s="129">
        <f t="shared" si="486"/>
        <v>0</v>
      </c>
    </row>
    <row r="30724" spans="6:6" ht="18" customHeight="1">
      <c r="F30724" s="129">
        <f t="shared" si="486"/>
        <v>0</v>
      </c>
    </row>
    <row r="30725" spans="6:6" ht="18" customHeight="1">
      <c r="F30725" s="129">
        <f t="shared" si="486"/>
        <v>0</v>
      </c>
    </row>
    <row r="30726" spans="6:6" ht="18" customHeight="1">
      <c r="F30726" s="129">
        <f t="shared" si="486"/>
        <v>0</v>
      </c>
    </row>
    <row r="30727" spans="6:6" ht="18" customHeight="1">
      <c r="F30727" s="129">
        <f t="shared" si="486"/>
        <v>0</v>
      </c>
    </row>
    <row r="30728" spans="6:6" ht="18" customHeight="1">
      <c r="F30728" s="129">
        <f t="shared" si="486"/>
        <v>0</v>
      </c>
    </row>
    <row r="30729" spans="6:6" ht="18" customHeight="1">
      <c r="F30729" s="129">
        <f t="shared" si="486"/>
        <v>0</v>
      </c>
    </row>
    <row r="30730" spans="6:6" ht="18" customHeight="1">
      <c r="F30730" s="129">
        <f t="shared" si="486"/>
        <v>0</v>
      </c>
    </row>
    <row r="30731" spans="6:6" ht="18" customHeight="1">
      <c r="F30731" s="129">
        <f t="shared" si="486"/>
        <v>0</v>
      </c>
    </row>
    <row r="30732" spans="6:6" ht="18" customHeight="1">
      <c r="F30732" s="129">
        <f t="shared" si="486"/>
        <v>0</v>
      </c>
    </row>
    <row r="30733" spans="6:6" ht="18" customHeight="1">
      <c r="F30733" s="129">
        <f t="shared" si="486"/>
        <v>0</v>
      </c>
    </row>
    <row r="30734" spans="6:6" ht="18" customHeight="1">
      <c r="F30734" s="129">
        <f t="shared" si="486"/>
        <v>0</v>
      </c>
    </row>
    <row r="30735" spans="6:6" ht="18" customHeight="1">
      <c r="F30735" s="129">
        <f t="shared" si="486"/>
        <v>0</v>
      </c>
    </row>
    <row r="30736" spans="6:6" ht="18" customHeight="1">
      <c r="F30736" s="129">
        <f t="shared" si="486"/>
        <v>0</v>
      </c>
    </row>
    <row r="30737" spans="6:6" ht="18" customHeight="1">
      <c r="F30737" s="129">
        <f t="shared" si="486"/>
        <v>0</v>
      </c>
    </row>
    <row r="30738" spans="6:6" ht="18" customHeight="1">
      <c r="F30738" s="129">
        <f t="shared" si="486"/>
        <v>0</v>
      </c>
    </row>
    <row r="30739" spans="6:6" ht="18" customHeight="1">
      <c r="F30739" s="129">
        <f t="shared" si="486"/>
        <v>0</v>
      </c>
    </row>
    <row r="30740" spans="6:6" ht="18" customHeight="1">
      <c r="F30740" s="129">
        <f t="shared" si="486"/>
        <v>0</v>
      </c>
    </row>
    <row r="30741" spans="6:6" ht="18" customHeight="1">
      <c r="F30741" s="129">
        <f t="shared" si="486"/>
        <v>0</v>
      </c>
    </row>
    <row r="30742" spans="6:6" ht="18" customHeight="1">
      <c r="F30742" s="129">
        <f t="shared" si="486"/>
        <v>0</v>
      </c>
    </row>
    <row r="30743" spans="6:6" ht="18" customHeight="1">
      <c r="F30743" s="129">
        <f t="shared" si="486"/>
        <v>0</v>
      </c>
    </row>
    <row r="30744" spans="6:6" ht="18" customHeight="1">
      <c r="F30744" s="129">
        <f t="shared" si="486"/>
        <v>0</v>
      </c>
    </row>
    <row r="30745" spans="6:6" ht="18" customHeight="1">
      <c r="F30745" s="129">
        <f t="shared" si="486"/>
        <v>0</v>
      </c>
    </row>
    <row r="30746" spans="6:6" ht="18" customHeight="1">
      <c r="F30746" s="129">
        <f t="shared" si="486"/>
        <v>0</v>
      </c>
    </row>
    <row r="30747" spans="6:6" ht="18" customHeight="1">
      <c r="F30747" s="129">
        <f t="shared" si="486"/>
        <v>0</v>
      </c>
    </row>
    <row r="30748" spans="6:6" ht="18" customHeight="1">
      <c r="F30748" s="129">
        <f t="shared" si="486"/>
        <v>0</v>
      </c>
    </row>
    <row r="30749" spans="6:6" ht="18" customHeight="1">
      <c r="F30749" s="129">
        <f t="shared" si="486"/>
        <v>0</v>
      </c>
    </row>
    <row r="30750" spans="6:6" ht="18" customHeight="1">
      <c r="F30750" s="129">
        <f t="shared" si="486"/>
        <v>0</v>
      </c>
    </row>
    <row r="30751" spans="6:6" ht="18" customHeight="1">
      <c r="F30751" s="129">
        <f t="shared" si="486"/>
        <v>0</v>
      </c>
    </row>
    <row r="30752" spans="6:6" ht="18" customHeight="1">
      <c r="F30752" s="129">
        <f t="shared" si="486"/>
        <v>0</v>
      </c>
    </row>
    <row r="30753" spans="6:6" ht="18" customHeight="1">
      <c r="F30753" s="129">
        <f t="shared" si="486"/>
        <v>0</v>
      </c>
    </row>
    <row r="30754" spans="6:6" ht="18" customHeight="1">
      <c r="F30754" s="129">
        <f t="shared" si="486"/>
        <v>0</v>
      </c>
    </row>
    <row r="30755" spans="6:6" ht="18" customHeight="1">
      <c r="F30755" s="129">
        <f t="shared" si="486"/>
        <v>0</v>
      </c>
    </row>
    <row r="30756" spans="6:6" ht="18" customHeight="1">
      <c r="F30756" s="129">
        <f t="shared" si="486"/>
        <v>0</v>
      </c>
    </row>
    <row r="30757" spans="6:6" ht="18" customHeight="1">
      <c r="F30757" s="129">
        <f t="shared" si="486"/>
        <v>0</v>
      </c>
    </row>
    <row r="30758" spans="6:6" ht="18" customHeight="1">
      <c r="F30758" s="129">
        <f t="shared" si="486"/>
        <v>0</v>
      </c>
    </row>
    <row r="30759" spans="6:6" ht="18" customHeight="1">
      <c r="F30759" s="129">
        <f t="shared" si="486"/>
        <v>0</v>
      </c>
    </row>
    <row r="30760" spans="6:6" ht="18" customHeight="1">
      <c r="F30760" s="129">
        <f t="shared" si="486"/>
        <v>0</v>
      </c>
    </row>
    <row r="30761" spans="6:6" ht="18" customHeight="1">
      <c r="F30761" s="129">
        <f t="shared" si="486"/>
        <v>0</v>
      </c>
    </row>
    <row r="30762" spans="6:6" ht="18" customHeight="1">
      <c r="F30762" s="129">
        <f t="shared" si="486"/>
        <v>0</v>
      </c>
    </row>
    <row r="30763" spans="6:6" ht="18" customHeight="1">
      <c r="F30763" s="129">
        <f t="shared" si="486"/>
        <v>0</v>
      </c>
    </row>
    <row r="30764" spans="6:6" ht="18" customHeight="1">
      <c r="F30764" s="129">
        <f t="shared" si="486"/>
        <v>0</v>
      </c>
    </row>
    <row r="30765" spans="6:6" ht="18" customHeight="1">
      <c r="F30765" s="129">
        <f t="shared" si="486"/>
        <v>0</v>
      </c>
    </row>
    <row r="30766" spans="6:6" ht="18" customHeight="1">
      <c r="F30766" s="129">
        <f t="shared" si="486"/>
        <v>0</v>
      </c>
    </row>
    <row r="30767" spans="6:6" ht="18" customHeight="1">
      <c r="F30767" s="129">
        <f t="shared" si="486"/>
        <v>0</v>
      </c>
    </row>
    <row r="30768" spans="6:6" ht="18" customHeight="1">
      <c r="F30768" s="129">
        <f t="shared" si="486"/>
        <v>0</v>
      </c>
    </row>
    <row r="30769" spans="6:6" ht="18" customHeight="1">
      <c r="F30769" s="129">
        <f t="shared" si="486"/>
        <v>0</v>
      </c>
    </row>
    <row r="30770" spans="6:6" ht="18" customHeight="1">
      <c r="F30770" s="129">
        <f t="shared" ref="F30770:F30833" si="487">E30770*D30770</f>
        <v>0</v>
      </c>
    </row>
    <row r="30771" spans="6:6" ht="18" customHeight="1">
      <c r="F30771" s="129">
        <f t="shared" si="487"/>
        <v>0</v>
      </c>
    </row>
    <row r="30772" spans="6:6" ht="18" customHeight="1">
      <c r="F30772" s="129">
        <f t="shared" si="487"/>
        <v>0</v>
      </c>
    </row>
    <row r="30773" spans="6:6" ht="18" customHeight="1">
      <c r="F30773" s="129">
        <f t="shared" si="487"/>
        <v>0</v>
      </c>
    </row>
    <row r="30774" spans="6:6" ht="18" customHeight="1">
      <c r="F30774" s="129">
        <f t="shared" si="487"/>
        <v>0</v>
      </c>
    </row>
    <row r="30775" spans="6:6" ht="18" customHeight="1">
      <c r="F30775" s="129">
        <f t="shared" si="487"/>
        <v>0</v>
      </c>
    </row>
    <row r="30776" spans="6:6" ht="18" customHeight="1">
      <c r="F30776" s="129">
        <f t="shared" si="487"/>
        <v>0</v>
      </c>
    </row>
    <row r="30777" spans="6:6" ht="18" customHeight="1">
      <c r="F30777" s="129">
        <f t="shared" si="487"/>
        <v>0</v>
      </c>
    </row>
    <row r="30778" spans="6:6" ht="18" customHeight="1">
      <c r="F30778" s="129">
        <f t="shared" si="487"/>
        <v>0</v>
      </c>
    </row>
    <row r="30779" spans="6:6" ht="18" customHeight="1">
      <c r="F30779" s="129">
        <f t="shared" si="487"/>
        <v>0</v>
      </c>
    </row>
    <row r="30780" spans="6:6" ht="18" customHeight="1">
      <c r="F30780" s="129">
        <f t="shared" si="487"/>
        <v>0</v>
      </c>
    </row>
    <row r="30781" spans="6:6" ht="18" customHeight="1">
      <c r="F30781" s="129">
        <f t="shared" si="487"/>
        <v>0</v>
      </c>
    </row>
    <row r="30782" spans="6:6" ht="18" customHeight="1">
      <c r="F30782" s="129">
        <f t="shared" si="487"/>
        <v>0</v>
      </c>
    </row>
    <row r="30783" spans="6:6" ht="18" customHeight="1">
      <c r="F30783" s="129">
        <f t="shared" si="487"/>
        <v>0</v>
      </c>
    </row>
    <row r="30784" spans="6:6" ht="18" customHeight="1">
      <c r="F30784" s="129">
        <f t="shared" si="487"/>
        <v>0</v>
      </c>
    </row>
    <row r="30785" spans="6:6" ht="18" customHeight="1">
      <c r="F30785" s="129">
        <f t="shared" si="487"/>
        <v>0</v>
      </c>
    </row>
    <row r="30786" spans="6:6" ht="18" customHeight="1">
      <c r="F30786" s="129">
        <f t="shared" si="487"/>
        <v>0</v>
      </c>
    </row>
    <row r="30787" spans="6:6" ht="18" customHeight="1">
      <c r="F30787" s="129">
        <f t="shared" si="487"/>
        <v>0</v>
      </c>
    </row>
    <row r="30788" spans="6:6" ht="18" customHeight="1">
      <c r="F30788" s="129">
        <f t="shared" si="487"/>
        <v>0</v>
      </c>
    </row>
    <row r="30789" spans="6:6" ht="18" customHeight="1">
      <c r="F30789" s="129">
        <f t="shared" si="487"/>
        <v>0</v>
      </c>
    </row>
    <row r="30790" spans="6:6" ht="18" customHeight="1">
      <c r="F30790" s="129">
        <f t="shared" si="487"/>
        <v>0</v>
      </c>
    </row>
    <row r="30791" spans="6:6" ht="18" customHeight="1">
      <c r="F30791" s="129">
        <f t="shared" si="487"/>
        <v>0</v>
      </c>
    </row>
    <row r="30792" spans="6:6" ht="18" customHeight="1">
      <c r="F30792" s="129">
        <f t="shared" si="487"/>
        <v>0</v>
      </c>
    </row>
    <row r="30793" spans="6:6" ht="18" customHeight="1">
      <c r="F30793" s="129">
        <f t="shared" si="487"/>
        <v>0</v>
      </c>
    </row>
    <row r="30794" spans="6:6" ht="18" customHeight="1">
      <c r="F30794" s="129">
        <f t="shared" si="487"/>
        <v>0</v>
      </c>
    </row>
    <row r="30795" spans="6:6" ht="18" customHeight="1">
      <c r="F30795" s="129">
        <f t="shared" si="487"/>
        <v>0</v>
      </c>
    </row>
    <row r="30796" spans="6:6" ht="18" customHeight="1">
      <c r="F30796" s="129">
        <f t="shared" si="487"/>
        <v>0</v>
      </c>
    </row>
    <row r="30797" spans="6:6" ht="18" customHeight="1">
      <c r="F30797" s="129">
        <f t="shared" si="487"/>
        <v>0</v>
      </c>
    </row>
    <row r="30798" spans="6:6" ht="18" customHeight="1">
      <c r="F30798" s="129">
        <f t="shared" si="487"/>
        <v>0</v>
      </c>
    </row>
    <row r="30799" spans="6:6" ht="18" customHeight="1">
      <c r="F30799" s="129">
        <f t="shared" si="487"/>
        <v>0</v>
      </c>
    </row>
    <row r="30800" spans="6:6" ht="18" customHeight="1">
      <c r="F30800" s="129">
        <f t="shared" si="487"/>
        <v>0</v>
      </c>
    </row>
    <row r="30801" spans="6:6" ht="18" customHeight="1">
      <c r="F30801" s="129">
        <f t="shared" si="487"/>
        <v>0</v>
      </c>
    </row>
    <row r="30802" spans="6:6" ht="18" customHeight="1">
      <c r="F30802" s="129">
        <f t="shared" si="487"/>
        <v>0</v>
      </c>
    </row>
    <row r="30803" spans="6:6" ht="18" customHeight="1">
      <c r="F30803" s="129">
        <f t="shared" si="487"/>
        <v>0</v>
      </c>
    </row>
    <row r="30804" spans="6:6" ht="18" customHeight="1">
      <c r="F30804" s="129">
        <f t="shared" si="487"/>
        <v>0</v>
      </c>
    </row>
    <row r="30805" spans="6:6" ht="18" customHeight="1">
      <c r="F30805" s="129">
        <f t="shared" si="487"/>
        <v>0</v>
      </c>
    </row>
    <row r="30806" spans="6:6" ht="18" customHeight="1">
      <c r="F30806" s="129">
        <f t="shared" si="487"/>
        <v>0</v>
      </c>
    </row>
    <row r="30807" spans="6:6" ht="18" customHeight="1">
      <c r="F30807" s="129">
        <f t="shared" si="487"/>
        <v>0</v>
      </c>
    </row>
    <row r="30808" spans="6:6" ht="18" customHeight="1">
      <c r="F30808" s="129">
        <f t="shared" si="487"/>
        <v>0</v>
      </c>
    </row>
    <row r="30809" spans="6:6" ht="18" customHeight="1">
      <c r="F30809" s="129">
        <f t="shared" si="487"/>
        <v>0</v>
      </c>
    </row>
    <row r="30810" spans="6:6" ht="18" customHeight="1">
      <c r="F30810" s="129">
        <f t="shared" si="487"/>
        <v>0</v>
      </c>
    </row>
    <row r="30811" spans="6:6" ht="18" customHeight="1">
      <c r="F30811" s="129">
        <f t="shared" si="487"/>
        <v>0</v>
      </c>
    </row>
    <row r="30812" spans="6:6" ht="18" customHeight="1">
      <c r="F30812" s="129">
        <f t="shared" si="487"/>
        <v>0</v>
      </c>
    </row>
    <row r="30813" spans="6:6" ht="18" customHeight="1">
      <c r="F30813" s="129">
        <f t="shared" si="487"/>
        <v>0</v>
      </c>
    </row>
    <row r="30814" spans="6:6" ht="18" customHeight="1">
      <c r="F30814" s="129">
        <f t="shared" si="487"/>
        <v>0</v>
      </c>
    </row>
    <row r="30815" spans="6:6" ht="18" customHeight="1">
      <c r="F30815" s="129">
        <f t="shared" si="487"/>
        <v>0</v>
      </c>
    </row>
    <row r="30816" spans="6:6" ht="18" customHeight="1">
      <c r="F30816" s="129">
        <f t="shared" si="487"/>
        <v>0</v>
      </c>
    </row>
    <row r="30817" spans="6:6" ht="18" customHeight="1">
      <c r="F30817" s="129">
        <f t="shared" si="487"/>
        <v>0</v>
      </c>
    </row>
    <row r="30818" spans="6:6" ht="18" customHeight="1">
      <c r="F30818" s="129">
        <f t="shared" si="487"/>
        <v>0</v>
      </c>
    </row>
    <row r="30819" spans="6:6" ht="18" customHeight="1">
      <c r="F30819" s="129">
        <f t="shared" si="487"/>
        <v>0</v>
      </c>
    </row>
    <row r="30820" spans="6:6" ht="18" customHeight="1">
      <c r="F30820" s="129">
        <f t="shared" si="487"/>
        <v>0</v>
      </c>
    </row>
    <row r="30821" spans="6:6" ht="18" customHeight="1">
      <c r="F30821" s="129">
        <f t="shared" si="487"/>
        <v>0</v>
      </c>
    </row>
    <row r="30822" spans="6:6" ht="18" customHeight="1">
      <c r="F30822" s="129">
        <f t="shared" si="487"/>
        <v>0</v>
      </c>
    </row>
    <row r="30823" spans="6:6" ht="18" customHeight="1">
      <c r="F30823" s="129">
        <f t="shared" si="487"/>
        <v>0</v>
      </c>
    </row>
    <row r="30824" spans="6:6" ht="18" customHeight="1">
      <c r="F30824" s="129">
        <f t="shared" si="487"/>
        <v>0</v>
      </c>
    </row>
    <row r="30825" spans="6:6" ht="18" customHeight="1">
      <c r="F30825" s="129">
        <f t="shared" si="487"/>
        <v>0</v>
      </c>
    </row>
    <row r="30826" spans="6:6" ht="18" customHeight="1">
      <c r="F30826" s="129">
        <f t="shared" si="487"/>
        <v>0</v>
      </c>
    </row>
    <row r="30827" spans="6:6" ht="18" customHeight="1">
      <c r="F30827" s="129">
        <f t="shared" si="487"/>
        <v>0</v>
      </c>
    </row>
    <row r="30828" spans="6:6" ht="18" customHeight="1">
      <c r="F30828" s="129">
        <f t="shared" si="487"/>
        <v>0</v>
      </c>
    </row>
    <row r="30829" spans="6:6" ht="18" customHeight="1">
      <c r="F30829" s="129">
        <f t="shared" si="487"/>
        <v>0</v>
      </c>
    </row>
    <row r="30830" spans="6:6" ht="18" customHeight="1">
      <c r="F30830" s="129">
        <f t="shared" si="487"/>
        <v>0</v>
      </c>
    </row>
    <row r="30831" spans="6:6" ht="18" customHeight="1">
      <c r="F30831" s="129">
        <f t="shared" si="487"/>
        <v>0</v>
      </c>
    </row>
    <row r="30832" spans="6:6" ht="18" customHeight="1">
      <c r="F30832" s="129">
        <f t="shared" si="487"/>
        <v>0</v>
      </c>
    </row>
    <row r="30833" spans="6:6" ht="18" customHeight="1">
      <c r="F30833" s="129">
        <f t="shared" si="487"/>
        <v>0</v>
      </c>
    </row>
    <row r="30834" spans="6:6" ht="18" customHeight="1">
      <c r="F30834" s="129">
        <f t="shared" ref="F30834:F30897" si="488">E30834*D30834</f>
        <v>0</v>
      </c>
    </row>
    <row r="30835" spans="6:6" ht="18" customHeight="1">
      <c r="F30835" s="129">
        <f t="shared" si="488"/>
        <v>0</v>
      </c>
    </row>
    <row r="30836" spans="6:6" ht="18" customHeight="1">
      <c r="F30836" s="129">
        <f t="shared" si="488"/>
        <v>0</v>
      </c>
    </row>
    <row r="30837" spans="6:6" ht="18" customHeight="1">
      <c r="F30837" s="129">
        <f t="shared" si="488"/>
        <v>0</v>
      </c>
    </row>
    <row r="30838" spans="6:6" ht="18" customHeight="1">
      <c r="F30838" s="129">
        <f t="shared" si="488"/>
        <v>0</v>
      </c>
    </row>
    <row r="30839" spans="6:6" ht="18" customHeight="1">
      <c r="F30839" s="129">
        <f t="shared" si="488"/>
        <v>0</v>
      </c>
    </row>
    <row r="30840" spans="6:6" ht="18" customHeight="1">
      <c r="F30840" s="129">
        <f t="shared" si="488"/>
        <v>0</v>
      </c>
    </row>
    <row r="30841" spans="6:6" ht="18" customHeight="1">
      <c r="F30841" s="129">
        <f t="shared" si="488"/>
        <v>0</v>
      </c>
    </row>
    <row r="30842" spans="6:6" ht="18" customHeight="1">
      <c r="F30842" s="129">
        <f t="shared" si="488"/>
        <v>0</v>
      </c>
    </row>
    <row r="30843" spans="6:6" ht="18" customHeight="1">
      <c r="F30843" s="129">
        <f t="shared" si="488"/>
        <v>0</v>
      </c>
    </row>
    <row r="30844" spans="6:6" ht="18" customHeight="1">
      <c r="F30844" s="129">
        <f t="shared" si="488"/>
        <v>0</v>
      </c>
    </row>
    <row r="30845" spans="6:6" ht="18" customHeight="1">
      <c r="F30845" s="129">
        <f t="shared" si="488"/>
        <v>0</v>
      </c>
    </row>
    <row r="30846" spans="6:6" ht="18" customHeight="1">
      <c r="F30846" s="129">
        <f t="shared" si="488"/>
        <v>0</v>
      </c>
    </row>
    <row r="30847" spans="6:6" ht="18" customHeight="1">
      <c r="F30847" s="129">
        <f t="shared" si="488"/>
        <v>0</v>
      </c>
    </row>
    <row r="30848" spans="6:6" ht="18" customHeight="1">
      <c r="F30848" s="129">
        <f t="shared" si="488"/>
        <v>0</v>
      </c>
    </row>
    <row r="30849" spans="6:6" ht="18" customHeight="1">
      <c r="F30849" s="129">
        <f t="shared" si="488"/>
        <v>0</v>
      </c>
    </row>
    <row r="30850" spans="6:6" ht="18" customHeight="1">
      <c r="F30850" s="129">
        <f t="shared" si="488"/>
        <v>0</v>
      </c>
    </row>
    <row r="30851" spans="6:6" ht="18" customHeight="1">
      <c r="F30851" s="129">
        <f t="shared" si="488"/>
        <v>0</v>
      </c>
    </row>
    <row r="30852" spans="6:6" ht="18" customHeight="1">
      <c r="F30852" s="129">
        <f t="shared" si="488"/>
        <v>0</v>
      </c>
    </row>
    <row r="30853" spans="6:6" ht="18" customHeight="1">
      <c r="F30853" s="129">
        <f t="shared" si="488"/>
        <v>0</v>
      </c>
    </row>
    <row r="30854" spans="6:6" ht="18" customHeight="1">
      <c r="F30854" s="129">
        <f t="shared" si="488"/>
        <v>0</v>
      </c>
    </row>
    <row r="30855" spans="6:6" ht="18" customHeight="1">
      <c r="F30855" s="129">
        <f t="shared" si="488"/>
        <v>0</v>
      </c>
    </row>
    <row r="30856" spans="6:6" ht="18" customHeight="1">
      <c r="F30856" s="129">
        <f t="shared" si="488"/>
        <v>0</v>
      </c>
    </row>
    <row r="30857" spans="6:6" ht="18" customHeight="1">
      <c r="F30857" s="129">
        <f t="shared" si="488"/>
        <v>0</v>
      </c>
    </row>
    <row r="30858" spans="6:6" ht="18" customHeight="1">
      <c r="F30858" s="129">
        <f t="shared" si="488"/>
        <v>0</v>
      </c>
    </row>
    <row r="30859" spans="6:6" ht="18" customHeight="1">
      <c r="F30859" s="129">
        <f t="shared" si="488"/>
        <v>0</v>
      </c>
    </row>
    <row r="30860" spans="6:6" ht="18" customHeight="1">
      <c r="F30860" s="129">
        <f t="shared" si="488"/>
        <v>0</v>
      </c>
    </row>
    <row r="30861" spans="6:6" ht="18" customHeight="1">
      <c r="F30861" s="129">
        <f t="shared" si="488"/>
        <v>0</v>
      </c>
    </row>
    <row r="30862" spans="6:6" ht="18" customHeight="1">
      <c r="F30862" s="129">
        <f t="shared" si="488"/>
        <v>0</v>
      </c>
    </row>
    <row r="30863" spans="6:6" ht="18" customHeight="1">
      <c r="F30863" s="129">
        <f t="shared" si="488"/>
        <v>0</v>
      </c>
    </row>
    <row r="30864" spans="6:6" ht="18" customHeight="1">
      <c r="F30864" s="129">
        <f t="shared" si="488"/>
        <v>0</v>
      </c>
    </row>
    <row r="30865" spans="6:6" ht="18" customHeight="1">
      <c r="F30865" s="129">
        <f t="shared" si="488"/>
        <v>0</v>
      </c>
    </row>
    <row r="30866" spans="6:6" ht="18" customHeight="1">
      <c r="F30866" s="129">
        <f t="shared" si="488"/>
        <v>0</v>
      </c>
    </row>
    <row r="30867" spans="6:6" ht="18" customHeight="1">
      <c r="F30867" s="129">
        <f t="shared" si="488"/>
        <v>0</v>
      </c>
    </row>
    <row r="30868" spans="6:6" ht="18" customHeight="1">
      <c r="F30868" s="129">
        <f t="shared" si="488"/>
        <v>0</v>
      </c>
    </row>
    <row r="30869" spans="6:6" ht="18" customHeight="1">
      <c r="F30869" s="129">
        <f t="shared" si="488"/>
        <v>0</v>
      </c>
    </row>
    <row r="30870" spans="6:6" ht="18" customHeight="1">
      <c r="F30870" s="129">
        <f t="shared" si="488"/>
        <v>0</v>
      </c>
    </row>
    <row r="30871" spans="6:6" ht="18" customHeight="1">
      <c r="F30871" s="129">
        <f t="shared" si="488"/>
        <v>0</v>
      </c>
    </row>
    <row r="30872" spans="6:6" ht="18" customHeight="1">
      <c r="F30872" s="129">
        <f t="shared" si="488"/>
        <v>0</v>
      </c>
    </row>
    <row r="30873" spans="6:6" ht="18" customHeight="1">
      <c r="F30873" s="129">
        <f t="shared" si="488"/>
        <v>0</v>
      </c>
    </row>
    <row r="30874" spans="6:6" ht="18" customHeight="1">
      <c r="F30874" s="129">
        <f t="shared" si="488"/>
        <v>0</v>
      </c>
    </row>
    <row r="30875" spans="6:6" ht="18" customHeight="1">
      <c r="F30875" s="129">
        <f t="shared" si="488"/>
        <v>0</v>
      </c>
    </row>
    <row r="30876" spans="6:6" ht="18" customHeight="1">
      <c r="F30876" s="129">
        <f t="shared" si="488"/>
        <v>0</v>
      </c>
    </row>
    <row r="30877" spans="6:6" ht="18" customHeight="1">
      <c r="F30877" s="129">
        <f t="shared" si="488"/>
        <v>0</v>
      </c>
    </row>
    <row r="30878" spans="6:6" ht="18" customHeight="1">
      <c r="F30878" s="129">
        <f t="shared" si="488"/>
        <v>0</v>
      </c>
    </row>
    <row r="30879" spans="6:6" ht="18" customHeight="1">
      <c r="F30879" s="129">
        <f t="shared" si="488"/>
        <v>0</v>
      </c>
    </row>
    <row r="30880" spans="6:6" ht="18" customHeight="1">
      <c r="F30880" s="129">
        <f t="shared" si="488"/>
        <v>0</v>
      </c>
    </row>
    <row r="30881" spans="6:6" ht="18" customHeight="1">
      <c r="F30881" s="129">
        <f t="shared" si="488"/>
        <v>0</v>
      </c>
    </row>
    <row r="30882" spans="6:6" ht="18" customHeight="1">
      <c r="F30882" s="129">
        <f t="shared" si="488"/>
        <v>0</v>
      </c>
    </row>
    <row r="30883" spans="6:6" ht="18" customHeight="1">
      <c r="F30883" s="129">
        <f t="shared" si="488"/>
        <v>0</v>
      </c>
    </row>
    <row r="30884" spans="6:6" ht="18" customHeight="1">
      <c r="F30884" s="129">
        <f t="shared" si="488"/>
        <v>0</v>
      </c>
    </row>
    <row r="30885" spans="6:6" ht="18" customHeight="1">
      <c r="F30885" s="129">
        <f t="shared" si="488"/>
        <v>0</v>
      </c>
    </row>
    <row r="30886" spans="6:6" ht="18" customHeight="1">
      <c r="F30886" s="129">
        <f t="shared" si="488"/>
        <v>0</v>
      </c>
    </row>
    <row r="30887" spans="6:6" ht="18" customHeight="1">
      <c r="F30887" s="129">
        <f t="shared" si="488"/>
        <v>0</v>
      </c>
    </row>
    <row r="30888" spans="6:6" ht="18" customHeight="1">
      <c r="F30888" s="129">
        <f t="shared" si="488"/>
        <v>0</v>
      </c>
    </row>
    <row r="30889" spans="6:6" ht="18" customHeight="1">
      <c r="F30889" s="129">
        <f t="shared" si="488"/>
        <v>0</v>
      </c>
    </row>
    <row r="30890" spans="6:6" ht="18" customHeight="1">
      <c r="F30890" s="129">
        <f t="shared" si="488"/>
        <v>0</v>
      </c>
    </row>
    <row r="30891" spans="6:6" ht="18" customHeight="1">
      <c r="F30891" s="129">
        <f t="shared" si="488"/>
        <v>0</v>
      </c>
    </row>
    <row r="30892" spans="6:6" ht="18" customHeight="1">
      <c r="F30892" s="129">
        <f t="shared" si="488"/>
        <v>0</v>
      </c>
    </row>
    <row r="30893" spans="6:6" ht="18" customHeight="1">
      <c r="F30893" s="129">
        <f t="shared" si="488"/>
        <v>0</v>
      </c>
    </row>
    <row r="30894" spans="6:6" ht="18" customHeight="1">
      <c r="F30894" s="129">
        <f t="shared" si="488"/>
        <v>0</v>
      </c>
    </row>
    <row r="30895" spans="6:6" ht="18" customHeight="1">
      <c r="F30895" s="129">
        <f t="shared" si="488"/>
        <v>0</v>
      </c>
    </row>
    <row r="30896" spans="6:6" ht="18" customHeight="1">
      <c r="F30896" s="129">
        <f t="shared" si="488"/>
        <v>0</v>
      </c>
    </row>
    <row r="30897" spans="6:6" ht="18" customHeight="1">
      <c r="F30897" s="129">
        <f t="shared" si="488"/>
        <v>0</v>
      </c>
    </row>
    <row r="30898" spans="6:6" ht="18" customHeight="1">
      <c r="F30898" s="129">
        <f t="shared" ref="F30898:F30961" si="489">E30898*D30898</f>
        <v>0</v>
      </c>
    </row>
    <row r="30899" spans="6:6" ht="18" customHeight="1">
      <c r="F30899" s="129">
        <f t="shared" si="489"/>
        <v>0</v>
      </c>
    </row>
    <row r="30900" spans="6:6" ht="18" customHeight="1">
      <c r="F30900" s="129">
        <f t="shared" si="489"/>
        <v>0</v>
      </c>
    </row>
    <row r="30901" spans="6:6" ht="18" customHeight="1">
      <c r="F30901" s="129">
        <f t="shared" si="489"/>
        <v>0</v>
      </c>
    </row>
    <row r="30902" spans="6:6" ht="18" customHeight="1">
      <c r="F30902" s="129">
        <f t="shared" si="489"/>
        <v>0</v>
      </c>
    </row>
    <row r="30903" spans="6:6" ht="18" customHeight="1">
      <c r="F30903" s="129">
        <f t="shared" si="489"/>
        <v>0</v>
      </c>
    </row>
    <row r="30904" spans="6:6" ht="18" customHeight="1">
      <c r="F30904" s="129">
        <f t="shared" si="489"/>
        <v>0</v>
      </c>
    </row>
    <row r="30905" spans="6:6" ht="18" customHeight="1">
      <c r="F30905" s="129">
        <f t="shared" si="489"/>
        <v>0</v>
      </c>
    </row>
    <row r="30906" spans="6:6" ht="18" customHeight="1">
      <c r="F30906" s="129">
        <f t="shared" si="489"/>
        <v>0</v>
      </c>
    </row>
    <row r="30907" spans="6:6" ht="18" customHeight="1">
      <c r="F30907" s="129">
        <f t="shared" si="489"/>
        <v>0</v>
      </c>
    </row>
    <row r="30908" spans="6:6" ht="18" customHeight="1">
      <c r="F30908" s="129">
        <f t="shared" si="489"/>
        <v>0</v>
      </c>
    </row>
    <row r="30909" spans="6:6" ht="18" customHeight="1">
      <c r="F30909" s="129">
        <f t="shared" si="489"/>
        <v>0</v>
      </c>
    </row>
    <row r="30910" spans="6:6" ht="18" customHeight="1">
      <c r="F30910" s="129">
        <f t="shared" si="489"/>
        <v>0</v>
      </c>
    </row>
    <row r="30911" spans="6:6" ht="18" customHeight="1">
      <c r="F30911" s="129">
        <f t="shared" si="489"/>
        <v>0</v>
      </c>
    </row>
    <row r="30912" spans="6:6" ht="18" customHeight="1">
      <c r="F30912" s="129">
        <f t="shared" si="489"/>
        <v>0</v>
      </c>
    </row>
    <row r="30913" spans="6:6" ht="18" customHeight="1">
      <c r="F30913" s="129">
        <f t="shared" si="489"/>
        <v>0</v>
      </c>
    </row>
    <row r="30914" spans="6:6" ht="18" customHeight="1">
      <c r="F30914" s="129">
        <f t="shared" si="489"/>
        <v>0</v>
      </c>
    </row>
    <row r="30915" spans="6:6" ht="18" customHeight="1">
      <c r="F30915" s="129">
        <f t="shared" si="489"/>
        <v>0</v>
      </c>
    </row>
    <row r="30916" spans="6:6" ht="18" customHeight="1">
      <c r="F30916" s="129">
        <f t="shared" si="489"/>
        <v>0</v>
      </c>
    </row>
    <row r="30917" spans="6:6" ht="18" customHeight="1">
      <c r="F30917" s="129">
        <f t="shared" si="489"/>
        <v>0</v>
      </c>
    </row>
    <row r="30918" spans="6:6" ht="18" customHeight="1">
      <c r="F30918" s="129">
        <f t="shared" si="489"/>
        <v>0</v>
      </c>
    </row>
    <row r="30919" spans="6:6" ht="18" customHeight="1">
      <c r="F30919" s="129">
        <f t="shared" si="489"/>
        <v>0</v>
      </c>
    </row>
    <row r="30920" spans="6:6" ht="18" customHeight="1">
      <c r="F30920" s="129">
        <f t="shared" si="489"/>
        <v>0</v>
      </c>
    </row>
    <row r="30921" spans="6:6" ht="18" customHeight="1">
      <c r="F30921" s="129">
        <f t="shared" si="489"/>
        <v>0</v>
      </c>
    </row>
    <row r="30922" spans="6:6" ht="18" customHeight="1">
      <c r="F30922" s="129">
        <f t="shared" si="489"/>
        <v>0</v>
      </c>
    </row>
    <row r="30923" spans="6:6" ht="18" customHeight="1">
      <c r="F30923" s="129">
        <f t="shared" si="489"/>
        <v>0</v>
      </c>
    </row>
    <row r="30924" spans="6:6" ht="18" customHeight="1">
      <c r="F30924" s="129">
        <f t="shared" si="489"/>
        <v>0</v>
      </c>
    </row>
    <row r="30925" spans="6:6" ht="18" customHeight="1">
      <c r="F30925" s="129">
        <f t="shared" si="489"/>
        <v>0</v>
      </c>
    </row>
    <row r="30926" spans="6:6" ht="18" customHeight="1">
      <c r="F30926" s="129">
        <f t="shared" si="489"/>
        <v>0</v>
      </c>
    </row>
    <row r="30927" spans="6:6" ht="18" customHeight="1">
      <c r="F30927" s="129">
        <f t="shared" si="489"/>
        <v>0</v>
      </c>
    </row>
    <row r="30928" spans="6:6" ht="18" customHeight="1">
      <c r="F30928" s="129">
        <f t="shared" si="489"/>
        <v>0</v>
      </c>
    </row>
    <row r="30929" spans="6:6" ht="18" customHeight="1">
      <c r="F30929" s="129">
        <f t="shared" si="489"/>
        <v>0</v>
      </c>
    </row>
    <row r="30930" spans="6:6" ht="18" customHeight="1">
      <c r="F30930" s="129">
        <f t="shared" si="489"/>
        <v>0</v>
      </c>
    </row>
    <row r="30931" spans="6:6" ht="18" customHeight="1">
      <c r="F30931" s="129">
        <f t="shared" si="489"/>
        <v>0</v>
      </c>
    </row>
    <row r="30932" spans="6:6" ht="18" customHeight="1">
      <c r="F30932" s="129">
        <f t="shared" si="489"/>
        <v>0</v>
      </c>
    </row>
    <row r="30933" spans="6:6" ht="18" customHeight="1">
      <c r="F30933" s="129">
        <f t="shared" si="489"/>
        <v>0</v>
      </c>
    </row>
    <row r="30934" spans="6:6" ht="18" customHeight="1">
      <c r="F30934" s="129">
        <f t="shared" si="489"/>
        <v>0</v>
      </c>
    </row>
    <row r="30935" spans="6:6" ht="18" customHeight="1">
      <c r="F30935" s="129">
        <f t="shared" si="489"/>
        <v>0</v>
      </c>
    </row>
    <row r="30936" spans="6:6" ht="18" customHeight="1">
      <c r="F30936" s="129">
        <f t="shared" si="489"/>
        <v>0</v>
      </c>
    </row>
    <row r="30937" spans="6:6" ht="18" customHeight="1">
      <c r="F30937" s="129">
        <f t="shared" si="489"/>
        <v>0</v>
      </c>
    </row>
    <row r="30938" spans="6:6" ht="18" customHeight="1">
      <c r="F30938" s="129">
        <f t="shared" si="489"/>
        <v>0</v>
      </c>
    </row>
    <row r="30939" spans="6:6" ht="18" customHeight="1">
      <c r="F30939" s="129">
        <f t="shared" si="489"/>
        <v>0</v>
      </c>
    </row>
    <row r="30940" spans="6:6" ht="18" customHeight="1">
      <c r="F30940" s="129">
        <f t="shared" si="489"/>
        <v>0</v>
      </c>
    </row>
    <row r="30941" spans="6:6" ht="18" customHeight="1">
      <c r="F30941" s="129">
        <f t="shared" si="489"/>
        <v>0</v>
      </c>
    </row>
    <row r="30942" spans="6:6" ht="18" customHeight="1">
      <c r="F30942" s="129">
        <f t="shared" si="489"/>
        <v>0</v>
      </c>
    </row>
    <row r="30943" spans="6:6" ht="18" customHeight="1">
      <c r="F30943" s="129">
        <f t="shared" si="489"/>
        <v>0</v>
      </c>
    </row>
    <row r="30944" spans="6:6" ht="18" customHeight="1">
      <c r="F30944" s="129">
        <f t="shared" si="489"/>
        <v>0</v>
      </c>
    </row>
    <row r="30945" spans="6:6" ht="18" customHeight="1">
      <c r="F30945" s="129">
        <f t="shared" si="489"/>
        <v>0</v>
      </c>
    </row>
    <row r="30946" spans="6:6" ht="18" customHeight="1">
      <c r="F30946" s="129">
        <f t="shared" si="489"/>
        <v>0</v>
      </c>
    </row>
    <row r="30947" spans="6:6" ht="18" customHeight="1">
      <c r="F30947" s="129">
        <f t="shared" si="489"/>
        <v>0</v>
      </c>
    </row>
    <row r="30948" spans="6:6" ht="18" customHeight="1">
      <c r="F30948" s="129">
        <f t="shared" si="489"/>
        <v>0</v>
      </c>
    </row>
    <row r="30949" spans="6:6" ht="18" customHeight="1">
      <c r="F30949" s="129">
        <f t="shared" si="489"/>
        <v>0</v>
      </c>
    </row>
    <row r="30950" spans="6:6" ht="18" customHeight="1">
      <c r="F30950" s="129">
        <f t="shared" si="489"/>
        <v>0</v>
      </c>
    </row>
    <row r="30951" spans="6:6" ht="18" customHeight="1">
      <c r="F30951" s="129">
        <f t="shared" si="489"/>
        <v>0</v>
      </c>
    </row>
    <row r="30952" spans="6:6" ht="18" customHeight="1">
      <c r="F30952" s="129">
        <f t="shared" si="489"/>
        <v>0</v>
      </c>
    </row>
    <row r="30953" spans="6:6" ht="18" customHeight="1">
      <c r="F30953" s="129">
        <f t="shared" si="489"/>
        <v>0</v>
      </c>
    </row>
    <row r="30954" spans="6:6" ht="18" customHeight="1">
      <c r="F30954" s="129">
        <f t="shared" si="489"/>
        <v>0</v>
      </c>
    </row>
    <row r="30955" spans="6:6" ht="18" customHeight="1">
      <c r="F30955" s="129">
        <f t="shared" si="489"/>
        <v>0</v>
      </c>
    </row>
    <row r="30956" spans="6:6" ht="18" customHeight="1">
      <c r="F30956" s="129">
        <f t="shared" si="489"/>
        <v>0</v>
      </c>
    </row>
    <row r="30957" spans="6:6" ht="18" customHeight="1">
      <c r="F30957" s="129">
        <f t="shared" si="489"/>
        <v>0</v>
      </c>
    </row>
    <row r="30958" spans="6:6" ht="18" customHeight="1">
      <c r="F30958" s="129">
        <f t="shared" si="489"/>
        <v>0</v>
      </c>
    </row>
    <row r="30959" spans="6:6" ht="18" customHeight="1">
      <c r="F30959" s="129">
        <f t="shared" si="489"/>
        <v>0</v>
      </c>
    </row>
    <row r="30960" spans="6:6" ht="18" customHeight="1">
      <c r="F30960" s="129">
        <f t="shared" si="489"/>
        <v>0</v>
      </c>
    </row>
    <row r="30961" spans="6:6" ht="18" customHeight="1">
      <c r="F30961" s="129">
        <f t="shared" si="489"/>
        <v>0</v>
      </c>
    </row>
    <row r="30962" spans="6:6" ht="18" customHeight="1">
      <c r="F30962" s="129">
        <f t="shared" ref="F30962:F31025" si="490">E30962*D30962</f>
        <v>0</v>
      </c>
    </row>
    <row r="30963" spans="6:6" ht="18" customHeight="1">
      <c r="F30963" s="129">
        <f t="shared" si="490"/>
        <v>0</v>
      </c>
    </row>
    <row r="30964" spans="6:6" ht="18" customHeight="1">
      <c r="F30964" s="129">
        <f t="shared" si="490"/>
        <v>0</v>
      </c>
    </row>
    <row r="30965" spans="6:6" ht="18" customHeight="1">
      <c r="F30965" s="129">
        <f t="shared" si="490"/>
        <v>0</v>
      </c>
    </row>
    <row r="30966" spans="6:6" ht="18" customHeight="1">
      <c r="F30966" s="129">
        <f t="shared" si="490"/>
        <v>0</v>
      </c>
    </row>
    <row r="30967" spans="6:6" ht="18" customHeight="1">
      <c r="F30967" s="129">
        <f t="shared" si="490"/>
        <v>0</v>
      </c>
    </row>
    <row r="30968" spans="6:6" ht="18" customHeight="1">
      <c r="F30968" s="129">
        <f t="shared" si="490"/>
        <v>0</v>
      </c>
    </row>
    <row r="30969" spans="6:6" ht="18" customHeight="1">
      <c r="F30969" s="129">
        <f t="shared" si="490"/>
        <v>0</v>
      </c>
    </row>
    <row r="30970" spans="6:6" ht="18" customHeight="1">
      <c r="F30970" s="129">
        <f t="shared" si="490"/>
        <v>0</v>
      </c>
    </row>
    <row r="30971" spans="6:6" ht="18" customHeight="1">
      <c r="F30971" s="129">
        <f t="shared" si="490"/>
        <v>0</v>
      </c>
    </row>
    <row r="30972" spans="6:6" ht="18" customHeight="1">
      <c r="F30972" s="129">
        <f t="shared" si="490"/>
        <v>0</v>
      </c>
    </row>
    <row r="30973" spans="6:6" ht="18" customHeight="1">
      <c r="F30973" s="129">
        <f t="shared" si="490"/>
        <v>0</v>
      </c>
    </row>
    <row r="30974" spans="6:6" ht="18" customHeight="1">
      <c r="F30974" s="129">
        <f t="shared" si="490"/>
        <v>0</v>
      </c>
    </row>
    <row r="30975" spans="6:6" ht="18" customHeight="1">
      <c r="F30975" s="129">
        <f t="shared" si="490"/>
        <v>0</v>
      </c>
    </row>
    <row r="30976" spans="6:6" ht="18" customHeight="1">
      <c r="F30976" s="129">
        <f t="shared" si="490"/>
        <v>0</v>
      </c>
    </row>
    <row r="30977" spans="6:6" ht="18" customHeight="1">
      <c r="F30977" s="129">
        <f t="shared" si="490"/>
        <v>0</v>
      </c>
    </row>
    <row r="30978" spans="6:6" ht="18" customHeight="1">
      <c r="F30978" s="129">
        <f t="shared" si="490"/>
        <v>0</v>
      </c>
    </row>
    <row r="30979" spans="6:6" ht="18" customHeight="1">
      <c r="F30979" s="129">
        <f t="shared" si="490"/>
        <v>0</v>
      </c>
    </row>
    <row r="30980" spans="6:6" ht="18" customHeight="1">
      <c r="F30980" s="129">
        <f t="shared" si="490"/>
        <v>0</v>
      </c>
    </row>
    <row r="30981" spans="6:6" ht="18" customHeight="1">
      <c r="F30981" s="129">
        <f t="shared" si="490"/>
        <v>0</v>
      </c>
    </row>
    <row r="30982" spans="6:6" ht="18" customHeight="1">
      <c r="F30982" s="129">
        <f t="shared" si="490"/>
        <v>0</v>
      </c>
    </row>
    <row r="30983" spans="6:6" ht="18" customHeight="1">
      <c r="F30983" s="129">
        <f t="shared" si="490"/>
        <v>0</v>
      </c>
    </row>
    <row r="30984" spans="6:6" ht="18" customHeight="1">
      <c r="F30984" s="129">
        <f t="shared" si="490"/>
        <v>0</v>
      </c>
    </row>
    <row r="30985" spans="6:6" ht="18" customHeight="1">
      <c r="F30985" s="129">
        <f t="shared" si="490"/>
        <v>0</v>
      </c>
    </row>
    <row r="30986" spans="6:6" ht="18" customHeight="1">
      <c r="F30986" s="129">
        <f t="shared" si="490"/>
        <v>0</v>
      </c>
    </row>
    <row r="30987" spans="6:6" ht="18" customHeight="1">
      <c r="F30987" s="129">
        <f t="shared" si="490"/>
        <v>0</v>
      </c>
    </row>
    <row r="30988" spans="6:6" ht="18" customHeight="1">
      <c r="F30988" s="129">
        <f t="shared" si="490"/>
        <v>0</v>
      </c>
    </row>
    <row r="30989" spans="6:6" ht="18" customHeight="1">
      <c r="F30989" s="129">
        <f t="shared" si="490"/>
        <v>0</v>
      </c>
    </row>
    <row r="30990" spans="6:6" ht="18" customHeight="1">
      <c r="F30990" s="129">
        <f t="shared" si="490"/>
        <v>0</v>
      </c>
    </row>
    <row r="30991" spans="6:6" ht="18" customHeight="1">
      <c r="F30991" s="129">
        <f t="shared" si="490"/>
        <v>0</v>
      </c>
    </row>
    <row r="30992" spans="6:6" ht="18" customHeight="1">
      <c r="F30992" s="129">
        <f t="shared" si="490"/>
        <v>0</v>
      </c>
    </row>
    <row r="30993" spans="6:6" ht="18" customHeight="1">
      <c r="F30993" s="129">
        <f t="shared" si="490"/>
        <v>0</v>
      </c>
    </row>
    <row r="30994" spans="6:6" ht="18" customHeight="1">
      <c r="F30994" s="129">
        <f t="shared" si="490"/>
        <v>0</v>
      </c>
    </row>
    <row r="30995" spans="6:6" ht="18" customHeight="1">
      <c r="F30995" s="129">
        <f t="shared" si="490"/>
        <v>0</v>
      </c>
    </row>
    <row r="30996" spans="6:6" ht="18" customHeight="1">
      <c r="F30996" s="129">
        <f t="shared" si="490"/>
        <v>0</v>
      </c>
    </row>
    <row r="30997" spans="6:6" ht="18" customHeight="1">
      <c r="F30997" s="129">
        <f t="shared" si="490"/>
        <v>0</v>
      </c>
    </row>
    <row r="30998" spans="6:6" ht="18" customHeight="1">
      <c r="F30998" s="129">
        <f t="shared" si="490"/>
        <v>0</v>
      </c>
    </row>
    <row r="30999" spans="6:6" ht="18" customHeight="1">
      <c r="F30999" s="129">
        <f t="shared" si="490"/>
        <v>0</v>
      </c>
    </row>
    <row r="31000" spans="6:6" ht="18" customHeight="1">
      <c r="F31000" s="129">
        <f t="shared" si="490"/>
        <v>0</v>
      </c>
    </row>
    <row r="31001" spans="6:6" ht="18" customHeight="1">
      <c r="F31001" s="129">
        <f t="shared" si="490"/>
        <v>0</v>
      </c>
    </row>
    <row r="31002" spans="6:6" ht="18" customHeight="1">
      <c r="F31002" s="129">
        <f t="shared" si="490"/>
        <v>0</v>
      </c>
    </row>
    <row r="31003" spans="6:6" ht="18" customHeight="1">
      <c r="F31003" s="129">
        <f t="shared" si="490"/>
        <v>0</v>
      </c>
    </row>
    <row r="31004" spans="6:6" ht="18" customHeight="1">
      <c r="F31004" s="129">
        <f t="shared" si="490"/>
        <v>0</v>
      </c>
    </row>
    <row r="31005" spans="6:6" ht="18" customHeight="1">
      <c r="F31005" s="129">
        <f t="shared" si="490"/>
        <v>0</v>
      </c>
    </row>
    <row r="31006" spans="6:6" ht="18" customHeight="1">
      <c r="F31006" s="129">
        <f t="shared" si="490"/>
        <v>0</v>
      </c>
    </row>
    <row r="31007" spans="6:6" ht="18" customHeight="1">
      <c r="F31007" s="129">
        <f t="shared" si="490"/>
        <v>0</v>
      </c>
    </row>
    <row r="31008" spans="6:6" ht="18" customHeight="1">
      <c r="F31008" s="129">
        <f t="shared" si="490"/>
        <v>0</v>
      </c>
    </row>
    <row r="31009" spans="6:6" ht="18" customHeight="1">
      <c r="F31009" s="129">
        <f t="shared" si="490"/>
        <v>0</v>
      </c>
    </row>
    <row r="31010" spans="6:6" ht="18" customHeight="1">
      <c r="F31010" s="129">
        <f t="shared" si="490"/>
        <v>0</v>
      </c>
    </row>
    <row r="31011" spans="6:6" ht="18" customHeight="1">
      <c r="F31011" s="129">
        <f t="shared" si="490"/>
        <v>0</v>
      </c>
    </row>
    <row r="31012" spans="6:6" ht="18" customHeight="1">
      <c r="F31012" s="129">
        <f t="shared" si="490"/>
        <v>0</v>
      </c>
    </row>
    <row r="31013" spans="6:6" ht="18" customHeight="1">
      <c r="F31013" s="129">
        <f t="shared" si="490"/>
        <v>0</v>
      </c>
    </row>
    <row r="31014" spans="6:6" ht="18" customHeight="1">
      <c r="F31014" s="129">
        <f t="shared" si="490"/>
        <v>0</v>
      </c>
    </row>
    <row r="31015" spans="6:6" ht="18" customHeight="1">
      <c r="F31015" s="129">
        <f t="shared" si="490"/>
        <v>0</v>
      </c>
    </row>
    <row r="31016" spans="6:6" ht="18" customHeight="1">
      <c r="F31016" s="129">
        <f t="shared" si="490"/>
        <v>0</v>
      </c>
    </row>
    <row r="31017" spans="6:6" ht="18" customHeight="1">
      <c r="F31017" s="129">
        <f t="shared" si="490"/>
        <v>0</v>
      </c>
    </row>
    <row r="31018" spans="6:6" ht="18" customHeight="1">
      <c r="F31018" s="129">
        <f t="shared" si="490"/>
        <v>0</v>
      </c>
    </row>
    <row r="31019" spans="6:6" ht="18" customHeight="1">
      <c r="F31019" s="129">
        <f t="shared" si="490"/>
        <v>0</v>
      </c>
    </row>
    <row r="31020" spans="6:6" ht="18" customHeight="1">
      <c r="F31020" s="129">
        <f t="shared" si="490"/>
        <v>0</v>
      </c>
    </row>
    <row r="31021" spans="6:6" ht="18" customHeight="1">
      <c r="F31021" s="129">
        <f t="shared" si="490"/>
        <v>0</v>
      </c>
    </row>
    <row r="31022" spans="6:6" ht="18" customHeight="1">
      <c r="F31022" s="129">
        <f t="shared" si="490"/>
        <v>0</v>
      </c>
    </row>
    <row r="31023" spans="6:6" ht="18" customHeight="1">
      <c r="F31023" s="129">
        <f t="shared" si="490"/>
        <v>0</v>
      </c>
    </row>
    <row r="31024" spans="6:6" ht="18" customHeight="1">
      <c r="F31024" s="129">
        <f t="shared" si="490"/>
        <v>0</v>
      </c>
    </row>
    <row r="31025" spans="6:6" ht="18" customHeight="1">
      <c r="F31025" s="129">
        <f t="shared" si="490"/>
        <v>0</v>
      </c>
    </row>
    <row r="31026" spans="6:6" ht="18" customHeight="1">
      <c r="F31026" s="129">
        <f t="shared" ref="F31026:F31089" si="491">E31026*D31026</f>
        <v>0</v>
      </c>
    </row>
    <row r="31027" spans="6:6" ht="18" customHeight="1">
      <c r="F31027" s="129">
        <f t="shared" si="491"/>
        <v>0</v>
      </c>
    </row>
    <row r="31028" spans="6:6" ht="18" customHeight="1">
      <c r="F31028" s="129">
        <f t="shared" si="491"/>
        <v>0</v>
      </c>
    </row>
    <row r="31029" spans="6:6" ht="18" customHeight="1">
      <c r="F31029" s="129">
        <f t="shared" si="491"/>
        <v>0</v>
      </c>
    </row>
    <row r="31030" spans="6:6" ht="18" customHeight="1">
      <c r="F31030" s="129">
        <f t="shared" si="491"/>
        <v>0</v>
      </c>
    </row>
    <row r="31031" spans="6:6" ht="18" customHeight="1">
      <c r="F31031" s="129">
        <f t="shared" si="491"/>
        <v>0</v>
      </c>
    </row>
    <row r="31032" spans="6:6" ht="18" customHeight="1">
      <c r="F31032" s="129">
        <f t="shared" si="491"/>
        <v>0</v>
      </c>
    </row>
    <row r="31033" spans="6:6" ht="18" customHeight="1">
      <c r="F31033" s="129">
        <f t="shared" si="491"/>
        <v>0</v>
      </c>
    </row>
    <row r="31034" spans="6:6" ht="18" customHeight="1">
      <c r="F31034" s="129">
        <f t="shared" si="491"/>
        <v>0</v>
      </c>
    </row>
    <row r="31035" spans="6:6" ht="18" customHeight="1">
      <c r="F31035" s="129">
        <f t="shared" si="491"/>
        <v>0</v>
      </c>
    </row>
    <row r="31036" spans="6:6" ht="18" customHeight="1">
      <c r="F31036" s="129">
        <f t="shared" si="491"/>
        <v>0</v>
      </c>
    </row>
    <row r="31037" spans="6:6" ht="18" customHeight="1">
      <c r="F31037" s="129">
        <f t="shared" si="491"/>
        <v>0</v>
      </c>
    </row>
    <row r="31038" spans="6:6" ht="18" customHeight="1">
      <c r="F31038" s="129">
        <f t="shared" si="491"/>
        <v>0</v>
      </c>
    </row>
    <row r="31039" spans="6:6" ht="18" customHeight="1">
      <c r="F31039" s="129">
        <f t="shared" si="491"/>
        <v>0</v>
      </c>
    </row>
    <row r="31040" spans="6:6" ht="18" customHeight="1">
      <c r="F31040" s="129">
        <f t="shared" si="491"/>
        <v>0</v>
      </c>
    </row>
    <row r="31041" spans="6:6" ht="18" customHeight="1">
      <c r="F31041" s="129">
        <f t="shared" si="491"/>
        <v>0</v>
      </c>
    </row>
    <row r="31042" spans="6:6" ht="18" customHeight="1">
      <c r="F31042" s="129">
        <f t="shared" si="491"/>
        <v>0</v>
      </c>
    </row>
    <row r="31043" spans="6:6" ht="18" customHeight="1">
      <c r="F31043" s="129">
        <f t="shared" si="491"/>
        <v>0</v>
      </c>
    </row>
    <row r="31044" spans="6:6" ht="18" customHeight="1">
      <c r="F31044" s="129">
        <f t="shared" si="491"/>
        <v>0</v>
      </c>
    </row>
    <row r="31045" spans="6:6" ht="18" customHeight="1">
      <c r="F31045" s="129">
        <f t="shared" si="491"/>
        <v>0</v>
      </c>
    </row>
    <row r="31046" spans="6:6" ht="18" customHeight="1">
      <c r="F31046" s="129">
        <f t="shared" si="491"/>
        <v>0</v>
      </c>
    </row>
    <row r="31047" spans="6:6" ht="18" customHeight="1">
      <c r="F31047" s="129">
        <f t="shared" si="491"/>
        <v>0</v>
      </c>
    </row>
    <row r="31048" spans="6:6" ht="18" customHeight="1">
      <c r="F31048" s="129">
        <f t="shared" si="491"/>
        <v>0</v>
      </c>
    </row>
    <row r="31049" spans="6:6" ht="18" customHeight="1">
      <c r="F31049" s="129">
        <f t="shared" si="491"/>
        <v>0</v>
      </c>
    </row>
    <row r="31050" spans="6:6" ht="18" customHeight="1">
      <c r="F31050" s="129">
        <f t="shared" si="491"/>
        <v>0</v>
      </c>
    </row>
    <row r="31051" spans="6:6" ht="18" customHeight="1">
      <c r="F31051" s="129">
        <f t="shared" si="491"/>
        <v>0</v>
      </c>
    </row>
    <row r="31052" spans="6:6" ht="18" customHeight="1">
      <c r="F31052" s="129">
        <f t="shared" si="491"/>
        <v>0</v>
      </c>
    </row>
    <row r="31053" spans="6:6" ht="18" customHeight="1">
      <c r="F31053" s="129">
        <f t="shared" si="491"/>
        <v>0</v>
      </c>
    </row>
    <row r="31054" spans="6:6" ht="18" customHeight="1">
      <c r="F31054" s="129">
        <f t="shared" si="491"/>
        <v>0</v>
      </c>
    </row>
    <row r="31055" spans="6:6" ht="18" customHeight="1">
      <c r="F31055" s="129">
        <f t="shared" si="491"/>
        <v>0</v>
      </c>
    </row>
    <row r="31056" spans="6:6" ht="18" customHeight="1">
      <c r="F31056" s="129">
        <f t="shared" si="491"/>
        <v>0</v>
      </c>
    </row>
    <row r="31057" spans="6:6" ht="18" customHeight="1">
      <c r="F31057" s="129">
        <f t="shared" si="491"/>
        <v>0</v>
      </c>
    </row>
    <row r="31058" spans="6:6" ht="18" customHeight="1">
      <c r="F31058" s="129">
        <f t="shared" si="491"/>
        <v>0</v>
      </c>
    </row>
    <row r="31059" spans="6:6" ht="18" customHeight="1">
      <c r="F31059" s="129">
        <f t="shared" si="491"/>
        <v>0</v>
      </c>
    </row>
    <row r="31060" spans="6:6" ht="18" customHeight="1">
      <c r="F31060" s="129">
        <f t="shared" si="491"/>
        <v>0</v>
      </c>
    </row>
    <row r="31061" spans="6:6" ht="18" customHeight="1">
      <c r="F31061" s="129">
        <f t="shared" si="491"/>
        <v>0</v>
      </c>
    </row>
    <row r="31062" spans="6:6" ht="18" customHeight="1">
      <c r="F31062" s="129">
        <f t="shared" si="491"/>
        <v>0</v>
      </c>
    </row>
    <row r="31063" spans="6:6" ht="18" customHeight="1">
      <c r="F31063" s="129">
        <f t="shared" si="491"/>
        <v>0</v>
      </c>
    </row>
    <row r="31064" spans="6:6" ht="18" customHeight="1">
      <c r="F31064" s="129">
        <f t="shared" si="491"/>
        <v>0</v>
      </c>
    </row>
    <row r="31065" spans="6:6" ht="18" customHeight="1">
      <c r="F31065" s="129">
        <f t="shared" si="491"/>
        <v>0</v>
      </c>
    </row>
    <row r="31066" spans="6:6" ht="18" customHeight="1">
      <c r="F31066" s="129">
        <f t="shared" si="491"/>
        <v>0</v>
      </c>
    </row>
    <row r="31067" spans="6:6" ht="18" customHeight="1">
      <c r="F31067" s="129">
        <f t="shared" si="491"/>
        <v>0</v>
      </c>
    </row>
    <row r="31068" spans="6:6" ht="18" customHeight="1">
      <c r="F31068" s="129">
        <f t="shared" si="491"/>
        <v>0</v>
      </c>
    </row>
    <row r="31069" spans="6:6" ht="18" customHeight="1">
      <c r="F31069" s="129">
        <f t="shared" si="491"/>
        <v>0</v>
      </c>
    </row>
    <row r="31070" spans="6:6" ht="18" customHeight="1">
      <c r="F31070" s="129">
        <f t="shared" si="491"/>
        <v>0</v>
      </c>
    </row>
    <row r="31071" spans="6:6" ht="18" customHeight="1">
      <c r="F31071" s="129">
        <f t="shared" si="491"/>
        <v>0</v>
      </c>
    </row>
    <row r="31072" spans="6:6" ht="18" customHeight="1">
      <c r="F31072" s="129">
        <f t="shared" si="491"/>
        <v>0</v>
      </c>
    </row>
    <row r="31073" spans="6:6" ht="18" customHeight="1">
      <c r="F31073" s="129">
        <f t="shared" si="491"/>
        <v>0</v>
      </c>
    </row>
    <row r="31074" spans="6:6" ht="18" customHeight="1">
      <c r="F31074" s="129">
        <f t="shared" si="491"/>
        <v>0</v>
      </c>
    </row>
    <row r="31075" spans="6:6" ht="18" customHeight="1">
      <c r="F31075" s="129">
        <f t="shared" si="491"/>
        <v>0</v>
      </c>
    </row>
    <row r="31076" spans="6:6" ht="18" customHeight="1">
      <c r="F31076" s="129">
        <f t="shared" si="491"/>
        <v>0</v>
      </c>
    </row>
    <row r="31077" spans="6:6" ht="18" customHeight="1">
      <c r="F31077" s="129">
        <f t="shared" si="491"/>
        <v>0</v>
      </c>
    </row>
    <row r="31078" spans="6:6" ht="18" customHeight="1">
      <c r="F31078" s="129">
        <f t="shared" si="491"/>
        <v>0</v>
      </c>
    </row>
    <row r="31079" spans="6:6" ht="18" customHeight="1">
      <c r="F31079" s="129">
        <f t="shared" si="491"/>
        <v>0</v>
      </c>
    </row>
    <row r="31080" spans="6:6" ht="18" customHeight="1">
      <c r="F31080" s="129">
        <f t="shared" si="491"/>
        <v>0</v>
      </c>
    </row>
    <row r="31081" spans="6:6" ht="18" customHeight="1">
      <c r="F31081" s="129">
        <f t="shared" si="491"/>
        <v>0</v>
      </c>
    </row>
    <row r="31082" spans="6:6" ht="18" customHeight="1">
      <c r="F31082" s="129">
        <f t="shared" si="491"/>
        <v>0</v>
      </c>
    </row>
    <row r="31083" spans="6:6" ht="18" customHeight="1">
      <c r="F31083" s="129">
        <f t="shared" si="491"/>
        <v>0</v>
      </c>
    </row>
    <row r="31084" spans="6:6" ht="18" customHeight="1">
      <c r="F31084" s="129">
        <f t="shared" si="491"/>
        <v>0</v>
      </c>
    </row>
    <row r="31085" spans="6:6" ht="18" customHeight="1">
      <c r="F31085" s="129">
        <f t="shared" si="491"/>
        <v>0</v>
      </c>
    </row>
    <row r="31086" spans="6:6" ht="18" customHeight="1">
      <c r="F31086" s="129">
        <f t="shared" si="491"/>
        <v>0</v>
      </c>
    </row>
    <row r="31087" spans="6:6" ht="18" customHeight="1">
      <c r="F31087" s="129">
        <f t="shared" si="491"/>
        <v>0</v>
      </c>
    </row>
    <row r="31088" spans="6:6" ht="18" customHeight="1">
      <c r="F31088" s="129">
        <f t="shared" si="491"/>
        <v>0</v>
      </c>
    </row>
    <row r="31089" spans="6:6" ht="18" customHeight="1">
      <c r="F31089" s="129">
        <f t="shared" si="491"/>
        <v>0</v>
      </c>
    </row>
    <row r="31090" spans="6:6" ht="18" customHeight="1">
      <c r="F31090" s="129">
        <f t="shared" ref="F31090:F31153" si="492">E31090*D31090</f>
        <v>0</v>
      </c>
    </row>
    <row r="31091" spans="6:6" ht="18" customHeight="1">
      <c r="F31091" s="129">
        <f t="shared" si="492"/>
        <v>0</v>
      </c>
    </row>
    <row r="31092" spans="6:6" ht="18" customHeight="1">
      <c r="F31092" s="129">
        <f t="shared" si="492"/>
        <v>0</v>
      </c>
    </row>
    <row r="31093" spans="6:6" ht="18" customHeight="1">
      <c r="F31093" s="129">
        <f t="shared" si="492"/>
        <v>0</v>
      </c>
    </row>
    <row r="31094" spans="6:6" ht="18" customHeight="1">
      <c r="F31094" s="129">
        <f t="shared" si="492"/>
        <v>0</v>
      </c>
    </row>
    <row r="31095" spans="6:6" ht="18" customHeight="1">
      <c r="F31095" s="129">
        <f t="shared" si="492"/>
        <v>0</v>
      </c>
    </row>
    <row r="31096" spans="6:6" ht="18" customHeight="1">
      <c r="F31096" s="129">
        <f t="shared" si="492"/>
        <v>0</v>
      </c>
    </row>
    <row r="31097" spans="6:6" ht="18" customHeight="1">
      <c r="F31097" s="129">
        <f t="shared" si="492"/>
        <v>0</v>
      </c>
    </row>
    <row r="31098" spans="6:6" ht="18" customHeight="1">
      <c r="F31098" s="129">
        <f t="shared" si="492"/>
        <v>0</v>
      </c>
    </row>
    <row r="31099" spans="6:6" ht="18" customHeight="1">
      <c r="F31099" s="129">
        <f t="shared" si="492"/>
        <v>0</v>
      </c>
    </row>
    <row r="31100" spans="6:6" ht="18" customHeight="1">
      <c r="F31100" s="129">
        <f t="shared" si="492"/>
        <v>0</v>
      </c>
    </row>
    <row r="31101" spans="6:6" ht="18" customHeight="1">
      <c r="F31101" s="129">
        <f t="shared" si="492"/>
        <v>0</v>
      </c>
    </row>
    <row r="31102" spans="6:6" ht="18" customHeight="1">
      <c r="F31102" s="129">
        <f t="shared" si="492"/>
        <v>0</v>
      </c>
    </row>
    <row r="31103" spans="6:6" ht="18" customHeight="1">
      <c r="F31103" s="129">
        <f t="shared" si="492"/>
        <v>0</v>
      </c>
    </row>
    <row r="31104" spans="6:6" ht="18" customHeight="1">
      <c r="F31104" s="129">
        <f t="shared" si="492"/>
        <v>0</v>
      </c>
    </row>
    <row r="31105" spans="6:6" ht="18" customHeight="1">
      <c r="F31105" s="129">
        <f t="shared" si="492"/>
        <v>0</v>
      </c>
    </row>
    <row r="31106" spans="6:6" ht="18" customHeight="1">
      <c r="F31106" s="129">
        <f t="shared" si="492"/>
        <v>0</v>
      </c>
    </row>
    <row r="31107" spans="6:6" ht="18" customHeight="1">
      <c r="F31107" s="129">
        <f t="shared" si="492"/>
        <v>0</v>
      </c>
    </row>
    <row r="31108" spans="6:6" ht="18" customHeight="1">
      <c r="F31108" s="129">
        <f t="shared" si="492"/>
        <v>0</v>
      </c>
    </row>
    <row r="31109" spans="6:6" ht="18" customHeight="1">
      <c r="F31109" s="129">
        <f t="shared" si="492"/>
        <v>0</v>
      </c>
    </row>
    <row r="31110" spans="6:6" ht="18" customHeight="1">
      <c r="F31110" s="129">
        <f t="shared" si="492"/>
        <v>0</v>
      </c>
    </row>
    <row r="31111" spans="6:6" ht="18" customHeight="1">
      <c r="F31111" s="129">
        <f t="shared" si="492"/>
        <v>0</v>
      </c>
    </row>
    <row r="31112" spans="6:6" ht="18" customHeight="1">
      <c r="F31112" s="129">
        <f t="shared" si="492"/>
        <v>0</v>
      </c>
    </row>
    <row r="31113" spans="6:6" ht="18" customHeight="1">
      <c r="F31113" s="129">
        <f t="shared" si="492"/>
        <v>0</v>
      </c>
    </row>
    <row r="31114" spans="6:6" ht="18" customHeight="1">
      <c r="F31114" s="129">
        <f t="shared" si="492"/>
        <v>0</v>
      </c>
    </row>
    <row r="31115" spans="6:6" ht="18" customHeight="1">
      <c r="F31115" s="129">
        <f t="shared" si="492"/>
        <v>0</v>
      </c>
    </row>
    <row r="31116" spans="6:6" ht="18" customHeight="1">
      <c r="F31116" s="129">
        <f t="shared" si="492"/>
        <v>0</v>
      </c>
    </row>
    <row r="31117" spans="6:6" ht="18" customHeight="1">
      <c r="F31117" s="129">
        <f t="shared" si="492"/>
        <v>0</v>
      </c>
    </row>
    <row r="31118" spans="6:6" ht="18" customHeight="1">
      <c r="F31118" s="129">
        <f t="shared" si="492"/>
        <v>0</v>
      </c>
    </row>
    <row r="31119" spans="6:6" ht="18" customHeight="1">
      <c r="F31119" s="129">
        <f t="shared" si="492"/>
        <v>0</v>
      </c>
    </row>
    <row r="31120" spans="6:6" ht="18" customHeight="1">
      <c r="F31120" s="129">
        <f t="shared" si="492"/>
        <v>0</v>
      </c>
    </row>
    <row r="31121" spans="6:6" ht="18" customHeight="1">
      <c r="F31121" s="129">
        <f t="shared" si="492"/>
        <v>0</v>
      </c>
    </row>
    <row r="31122" spans="6:6" ht="18" customHeight="1">
      <c r="F31122" s="129">
        <f t="shared" si="492"/>
        <v>0</v>
      </c>
    </row>
    <row r="31123" spans="6:6" ht="18" customHeight="1">
      <c r="F31123" s="129">
        <f t="shared" si="492"/>
        <v>0</v>
      </c>
    </row>
    <row r="31124" spans="6:6" ht="18" customHeight="1">
      <c r="F31124" s="129">
        <f t="shared" si="492"/>
        <v>0</v>
      </c>
    </row>
    <row r="31125" spans="6:6" ht="18" customHeight="1">
      <c r="F31125" s="129">
        <f t="shared" si="492"/>
        <v>0</v>
      </c>
    </row>
    <row r="31126" spans="6:6" ht="18" customHeight="1">
      <c r="F31126" s="129">
        <f t="shared" si="492"/>
        <v>0</v>
      </c>
    </row>
    <row r="31127" spans="6:6" ht="18" customHeight="1">
      <c r="F31127" s="129">
        <f t="shared" si="492"/>
        <v>0</v>
      </c>
    </row>
    <row r="31128" spans="6:6" ht="18" customHeight="1">
      <c r="F31128" s="129">
        <f t="shared" si="492"/>
        <v>0</v>
      </c>
    </row>
    <row r="31129" spans="6:6" ht="18" customHeight="1">
      <c r="F31129" s="129">
        <f t="shared" si="492"/>
        <v>0</v>
      </c>
    </row>
    <row r="31130" spans="6:6" ht="18" customHeight="1">
      <c r="F31130" s="129">
        <f t="shared" si="492"/>
        <v>0</v>
      </c>
    </row>
    <row r="31131" spans="6:6" ht="18" customHeight="1">
      <c r="F31131" s="129">
        <f t="shared" si="492"/>
        <v>0</v>
      </c>
    </row>
    <row r="31132" spans="6:6" ht="18" customHeight="1">
      <c r="F31132" s="129">
        <f t="shared" si="492"/>
        <v>0</v>
      </c>
    </row>
    <row r="31133" spans="6:6" ht="18" customHeight="1">
      <c r="F31133" s="129">
        <f t="shared" si="492"/>
        <v>0</v>
      </c>
    </row>
    <row r="31134" spans="6:6" ht="18" customHeight="1">
      <c r="F31134" s="129">
        <f t="shared" si="492"/>
        <v>0</v>
      </c>
    </row>
    <row r="31135" spans="6:6" ht="18" customHeight="1">
      <c r="F31135" s="129">
        <f t="shared" si="492"/>
        <v>0</v>
      </c>
    </row>
    <row r="31136" spans="6:6" ht="18" customHeight="1">
      <c r="F31136" s="129">
        <f t="shared" si="492"/>
        <v>0</v>
      </c>
    </row>
    <row r="31137" spans="6:6" ht="18" customHeight="1">
      <c r="F31137" s="129">
        <f t="shared" si="492"/>
        <v>0</v>
      </c>
    </row>
    <row r="31138" spans="6:6" ht="18" customHeight="1">
      <c r="F31138" s="129">
        <f t="shared" si="492"/>
        <v>0</v>
      </c>
    </row>
    <row r="31139" spans="6:6" ht="18" customHeight="1">
      <c r="F31139" s="129">
        <f t="shared" si="492"/>
        <v>0</v>
      </c>
    </row>
    <row r="31140" spans="6:6" ht="18" customHeight="1">
      <c r="F31140" s="129">
        <f t="shared" si="492"/>
        <v>0</v>
      </c>
    </row>
    <row r="31141" spans="6:6" ht="18" customHeight="1">
      <c r="F31141" s="129">
        <f t="shared" si="492"/>
        <v>0</v>
      </c>
    </row>
    <row r="31142" spans="6:6" ht="18" customHeight="1">
      <c r="F31142" s="129">
        <f t="shared" si="492"/>
        <v>0</v>
      </c>
    </row>
    <row r="31143" spans="6:6" ht="18" customHeight="1">
      <c r="F31143" s="129">
        <f t="shared" si="492"/>
        <v>0</v>
      </c>
    </row>
    <row r="31144" spans="6:6" ht="18" customHeight="1">
      <c r="F31144" s="129">
        <f t="shared" si="492"/>
        <v>0</v>
      </c>
    </row>
    <row r="31145" spans="6:6" ht="18" customHeight="1">
      <c r="F31145" s="129">
        <f t="shared" si="492"/>
        <v>0</v>
      </c>
    </row>
    <row r="31146" spans="6:6" ht="18" customHeight="1">
      <c r="F31146" s="129">
        <f t="shared" si="492"/>
        <v>0</v>
      </c>
    </row>
    <row r="31147" spans="6:6" ht="18" customHeight="1">
      <c r="F31147" s="129">
        <f t="shared" si="492"/>
        <v>0</v>
      </c>
    </row>
    <row r="31148" spans="6:6" ht="18" customHeight="1">
      <c r="F31148" s="129">
        <f t="shared" si="492"/>
        <v>0</v>
      </c>
    </row>
    <row r="31149" spans="6:6" ht="18" customHeight="1">
      <c r="F31149" s="129">
        <f t="shared" si="492"/>
        <v>0</v>
      </c>
    </row>
    <row r="31150" spans="6:6" ht="18" customHeight="1">
      <c r="F31150" s="129">
        <f t="shared" si="492"/>
        <v>0</v>
      </c>
    </row>
    <row r="31151" spans="6:6" ht="18" customHeight="1">
      <c r="F31151" s="129">
        <f t="shared" si="492"/>
        <v>0</v>
      </c>
    </row>
    <row r="31152" spans="6:6" ht="18" customHeight="1">
      <c r="F31152" s="129">
        <f t="shared" si="492"/>
        <v>0</v>
      </c>
    </row>
    <row r="31153" spans="6:6" ht="18" customHeight="1">
      <c r="F31153" s="129">
        <f t="shared" si="492"/>
        <v>0</v>
      </c>
    </row>
    <row r="31154" spans="6:6" ht="18" customHeight="1">
      <c r="F31154" s="129">
        <f t="shared" ref="F31154:F31217" si="493">E31154*D31154</f>
        <v>0</v>
      </c>
    </row>
    <row r="31155" spans="6:6" ht="18" customHeight="1">
      <c r="F31155" s="129">
        <f t="shared" si="493"/>
        <v>0</v>
      </c>
    </row>
    <row r="31156" spans="6:6" ht="18" customHeight="1">
      <c r="F31156" s="129">
        <f t="shared" si="493"/>
        <v>0</v>
      </c>
    </row>
    <row r="31157" spans="6:6" ht="18" customHeight="1">
      <c r="F31157" s="129">
        <f t="shared" si="493"/>
        <v>0</v>
      </c>
    </row>
    <row r="31158" spans="6:6" ht="18" customHeight="1">
      <c r="F31158" s="129">
        <f t="shared" si="493"/>
        <v>0</v>
      </c>
    </row>
    <row r="31159" spans="6:6" ht="18" customHeight="1">
      <c r="F31159" s="129">
        <f t="shared" si="493"/>
        <v>0</v>
      </c>
    </row>
    <row r="31160" spans="6:6" ht="18" customHeight="1">
      <c r="F31160" s="129">
        <f t="shared" si="493"/>
        <v>0</v>
      </c>
    </row>
    <row r="31161" spans="6:6" ht="18" customHeight="1">
      <c r="F31161" s="129">
        <f t="shared" si="493"/>
        <v>0</v>
      </c>
    </row>
    <row r="31162" spans="6:6" ht="18" customHeight="1">
      <c r="F31162" s="129">
        <f t="shared" si="493"/>
        <v>0</v>
      </c>
    </row>
    <row r="31163" spans="6:6" ht="18" customHeight="1">
      <c r="F31163" s="129">
        <f t="shared" si="493"/>
        <v>0</v>
      </c>
    </row>
    <row r="31164" spans="6:6" ht="18" customHeight="1">
      <c r="F31164" s="129">
        <f t="shared" si="493"/>
        <v>0</v>
      </c>
    </row>
    <row r="31165" spans="6:6" ht="18" customHeight="1">
      <c r="F31165" s="129">
        <f t="shared" si="493"/>
        <v>0</v>
      </c>
    </row>
    <row r="31166" spans="6:6" ht="18" customHeight="1">
      <c r="F31166" s="129">
        <f t="shared" si="493"/>
        <v>0</v>
      </c>
    </row>
    <row r="31167" spans="6:6" ht="18" customHeight="1">
      <c r="F31167" s="129">
        <f t="shared" si="493"/>
        <v>0</v>
      </c>
    </row>
    <row r="31168" spans="6:6" ht="18" customHeight="1">
      <c r="F31168" s="129">
        <f t="shared" si="493"/>
        <v>0</v>
      </c>
    </row>
    <row r="31169" spans="6:6" ht="18" customHeight="1">
      <c r="F31169" s="129">
        <f t="shared" si="493"/>
        <v>0</v>
      </c>
    </row>
    <row r="31170" spans="6:6" ht="18" customHeight="1">
      <c r="F31170" s="129">
        <f t="shared" si="493"/>
        <v>0</v>
      </c>
    </row>
    <row r="31171" spans="6:6" ht="18" customHeight="1">
      <c r="F31171" s="129">
        <f t="shared" si="493"/>
        <v>0</v>
      </c>
    </row>
    <row r="31172" spans="6:6" ht="18" customHeight="1">
      <c r="F31172" s="129">
        <f t="shared" si="493"/>
        <v>0</v>
      </c>
    </row>
    <row r="31173" spans="6:6" ht="18" customHeight="1">
      <c r="F31173" s="129">
        <f t="shared" si="493"/>
        <v>0</v>
      </c>
    </row>
    <row r="31174" spans="6:6" ht="18" customHeight="1">
      <c r="F31174" s="129">
        <f t="shared" si="493"/>
        <v>0</v>
      </c>
    </row>
    <row r="31175" spans="6:6" ht="18" customHeight="1">
      <c r="F31175" s="129">
        <f t="shared" si="493"/>
        <v>0</v>
      </c>
    </row>
    <row r="31176" spans="6:6" ht="18" customHeight="1">
      <c r="F31176" s="129">
        <f t="shared" si="493"/>
        <v>0</v>
      </c>
    </row>
    <row r="31177" spans="6:6" ht="18" customHeight="1">
      <c r="F31177" s="129">
        <f t="shared" si="493"/>
        <v>0</v>
      </c>
    </row>
    <row r="31178" spans="6:6" ht="18" customHeight="1">
      <c r="F31178" s="129">
        <f t="shared" si="493"/>
        <v>0</v>
      </c>
    </row>
    <row r="31179" spans="6:6" ht="18" customHeight="1">
      <c r="F31179" s="129">
        <f t="shared" si="493"/>
        <v>0</v>
      </c>
    </row>
    <row r="31180" spans="6:6" ht="18" customHeight="1">
      <c r="F31180" s="129">
        <f t="shared" si="493"/>
        <v>0</v>
      </c>
    </row>
    <row r="31181" spans="6:6" ht="18" customHeight="1">
      <c r="F31181" s="129">
        <f t="shared" si="493"/>
        <v>0</v>
      </c>
    </row>
    <row r="31182" spans="6:6" ht="18" customHeight="1">
      <c r="F31182" s="129">
        <f t="shared" si="493"/>
        <v>0</v>
      </c>
    </row>
    <row r="31183" spans="6:6" ht="18" customHeight="1">
      <c r="F31183" s="129">
        <f t="shared" si="493"/>
        <v>0</v>
      </c>
    </row>
    <row r="31184" spans="6:6" ht="18" customHeight="1">
      <c r="F31184" s="129">
        <f t="shared" si="493"/>
        <v>0</v>
      </c>
    </row>
    <row r="31185" spans="6:6" ht="18" customHeight="1">
      <c r="F31185" s="129">
        <f t="shared" si="493"/>
        <v>0</v>
      </c>
    </row>
    <row r="31186" spans="6:6" ht="18" customHeight="1">
      <c r="F31186" s="129">
        <f t="shared" si="493"/>
        <v>0</v>
      </c>
    </row>
    <row r="31187" spans="6:6" ht="18" customHeight="1">
      <c r="F31187" s="129">
        <f t="shared" si="493"/>
        <v>0</v>
      </c>
    </row>
    <row r="31188" spans="6:6" ht="18" customHeight="1">
      <c r="F31188" s="129">
        <f t="shared" si="493"/>
        <v>0</v>
      </c>
    </row>
    <row r="31189" spans="6:6" ht="18" customHeight="1">
      <c r="F31189" s="129">
        <f t="shared" si="493"/>
        <v>0</v>
      </c>
    </row>
    <row r="31190" spans="6:6" ht="18" customHeight="1">
      <c r="F31190" s="129">
        <f t="shared" si="493"/>
        <v>0</v>
      </c>
    </row>
    <row r="31191" spans="6:6" ht="18" customHeight="1">
      <c r="F31191" s="129">
        <f t="shared" si="493"/>
        <v>0</v>
      </c>
    </row>
    <row r="31192" spans="6:6" ht="18" customHeight="1">
      <c r="F31192" s="129">
        <f t="shared" si="493"/>
        <v>0</v>
      </c>
    </row>
    <row r="31193" spans="6:6" ht="18" customHeight="1">
      <c r="F31193" s="129">
        <f t="shared" si="493"/>
        <v>0</v>
      </c>
    </row>
    <row r="31194" spans="6:6" ht="18" customHeight="1">
      <c r="F31194" s="129">
        <f t="shared" si="493"/>
        <v>0</v>
      </c>
    </row>
    <row r="31195" spans="6:6" ht="18" customHeight="1">
      <c r="F31195" s="129">
        <f t="shared" si="493"/>
        <v>0</v>
      </c>
    </row>
    <row r="31196" spans="6:6" ht="18" customHeight="1">
      <c r="F31196" s="129">
        <f t="shared" si="493"/>
        <v>0</v>
      </c>
    </row>
    <row r="31197" spans="6:6" ht="18" customHeight="1">
      <c r="F31197" s="129">
        <f t="shared" si="493"/>
        <v>0</v>
      </c>
    </row>
    <row r="31198" spans="6:6" ht="18" customHeight="1">
      <c r="F31198" s="129">
        <f t="shared" si="493"/>
        <v>0</v>
      </c>
    </row>
    <row r="31199" spans="6:6" ht="18" customHeight="1">
      <c r="F31199" s="129">
        <f t="shared" si="493"/>
        <v>0</v>
      </c>
    </row>
    <row r="31200" spans="6:6" ht="18" customHeight="1">
      <c r="F31200" s="129">
        <f t="shared" si="493"/>
        <v>0</v>
      </c>
    </row>
    <row r="31201" spans="6:6" ht="18" customHeight="1">
      <c r="F31201" s="129">
        <f t="shared" si="493"/>
        <v>0</v>
      </c>
    </row>
    <row r="31202" spans="6:6" ht="18" customHeight="1">
      <c r="F31202" s="129">
        <f t="shared" si="493"/>
        <v>0</v>
      </c>
    </row>
    <row r="31203" spans="6:6" ht="18" customHeight="1">
      <c r="F31203" s="129">
        <f t="shared" si="493"/>
        <v>0</v>
      </c>
    </row>
    <row r="31204" spans="6:6" ht="18" customHeight="1">
      <c r="F31204" s="129">
        <f t="shared" si="493"/>
        <v>0</v>
      </c>
    </row>
    <row r="31205" spans="6:6" ht="18" customHeight="1">
      <c r="F31205" s="129">
        <f t="shared" si="493"/>
        <v>0</v>
      </c>
    </row>
    <row r="31206" spans="6:6" ht="18" customHeight="1">
      <c r="F31206" s="129">
        <f t="shared" si="493"/>
        <v>0</v>
      </c>
    </row>
    <row r="31207" spans="6:6" ht="18" customHeight="1">
      <c r="F31207" s="129">
        <f t="shared" si="493"/>
        <v>0</v>
      </c>
    </row>
    <row r="31208" spans="6:6" ht="18" customHeight="1">
      <c r="F31208" s="129">
        <f t="shared" si="493"/>
        <v>0</v>
      </c>
    </row>
    <row r="31209" spans="6:6" ht="18" customHeight="1">
      <c r="F31209" s="129">
        <f t="shared" si="493"/>
        <v>0</v>
      </c>
    </row>
    <row r="31210" spans="6:6" ht="18" customHeight="1">
      <c r="F31210" s="129">
        <f t="shared" si="493"/>
        <v>0</v>
      </c>
    </row>
    <row r="31211" spans="6:6" ht="18" customHeight="1">
      <c r="F31211" s="129">
        <f t="shared" si="493"/>
        <v>0</v>
      </c>
    </row>
    <row r="31212" spans="6:6" ht="18" customHeight="1">
      <c r="F31212" s="129">
        <f t="shared" si="493"/>
        <v>0</v>
      </c>
    </row>
    <row r="31213" spans="6:6" ht="18" customHeight="1">
      <c r="F31213" s="129">
        <f t="shared" si="493"/>
        <v>0</v>
      </c>
    </row>
    <row r="31214" spans="6:6" ht="18" customHeight="1">
      <c r="F31214" s="129">
        <f t="shared" si="493"/>
        <v>0</v>
      </c>
    </row>
    <row r="31215" spans="6:6" ht="18" customHeight="1">
      <c r="F31215" s="129">
        <f t="shared" si="493"/>
        <v>0</v>
      </c>
    </row>
    <row r="31216" spans="6:6" ht="18" customHeight="1">
      <c r="F31216" s="129">
        <f t="shared" si="493"/>
        <v>0</v>
      </c>
    </row>
    <row r="31217" spans="6:6" ht="18" customHeight="1">
      <c r="F31217" s="129">
        <f t="shared" si="493"/>
        <v>0</v>
      </c>
    </row>
    <row r="31218" spans="6:6" ht="18" customHeight="1">
      <c r="F31218" s="129">
        <f t="shared" ref="F31218:F31281" si="494">E31218*D31218</f>
        <v>0</v>
      </c>
    </row>
    <row r="31219" spans="6:6" ht="18" customHeight="1">
      <c r="F31219" s="129">
        <f t="shared" si="494"/>
        <v>0</v>
      </c>
    </row>
    <row r="31220" spans="6:6" ht="18" customHeight="1">
      <c r="F31220" s="129">
        <f t="shared" si="494"/>
        <v>0</v>
      </c>
    </row>
    <row r="31221" spans="6:6" ht="18" customHeight="1">
      <c r="F31221" s="129">
        <f t="shared" si="494"/>
        <v>0</v>
      </c>
    </row>
    <row r="31222" spans="6:6" ht="18" customHeight="1">
      <c r="F31222" s="129">
        <f t="shared" si="494"/>
        <v>0</v>
      </c>
    </row>
    <row r="31223" spans="6:6" ht="18" customHeight="1">
      <c r="F31223" s="129">
        <f t="shared" si="494"/>
        <v>0</v>
      </c>
    </row>
    <row r="31224" spans="6:6" ht="18" customHeight="1">
      <c r="F31224" s="129">
        <f t="shared" si="494"/>
        <v>0</v>
      </c>
    </row>
    <row r="31225" spans="6:6" ht="18" customHeight="1">
      <c r="F31225" s="129">
        <f t="shared" si="494"/>
        <v>0</v>
      </c>
    </row>
    <row r="31226" spans="6:6" ht="18" customHeight="1">
      <c r="F31226" s="129">
        <f t="shared" si="494"/>
        <v>0</v>
      </c>
    </row>
    <row r="31227" spans="6:6" ht="18" customHeight="1">
      <c r="F31227" s="129">
        <f t="shared" si="494"/>
        <v>0</v>
      </c>
    </row>
    <row r="31228" spans="6:6" ht="18" customHeight="1">
      <c r="F31228" s="129">
        <f t="shared" si="494"/>
        <v>0</v>
      </c>
    </row>
    <row r="31229" spans="6:6" ht="18" customHeight="1">
      <c r="F31229" s="129">
        <f t="shared" si="494"/>
        <v>0</v>
      </c>
    </row>
    <row r="31230" spans="6:6" ht="18" customHeight="1">
      <c r="F31230" s="129">
        <f t="shared" si="494"/>
        <v>0</v>
      </c>
    </row>
    <row r="31231" spans="6:6" ht="18" customHeight="1">
      <c r="F31231" s="129">
        <f t="shared" si="494"/>
        <v>0</v>
      </c>
    </row>
    <row r="31232" spans="6:6" ht="18" customHeight="1">
      <c r="F31232" s="129">
        <f t="shared" si="494"/>
        <v>0</v>
      </c>
    </row>
    <row r="31233" spans="6:6" ht="18" customHeight="1">
      <c r="F31233" s="129">
        <f t="shared" si="494"/>
        <v>0</v>
      </c>
    </row>
    <row r="31234" spans="6:6" ht="18" customHeight="1">
      <c r="F31234" s="129">
        <f t="shared" si="494"/>
        <v>0</v>
      </c>
    </row>
    <row r="31235" spans="6:6" ht="18" customHeight="1">
      <c r="F31235" s="129">
        <f t="shared" si="494"/>
        <v>0</v>
      </c>
    </row>
    <row r="31236" spans="6:6" ht="18" customHeight="1">
      <c r="F31236" s="129">
        <f t="shared" si="494"/>
        <v>0</v>
      </c>
    </row>
    <row r="31237" spans="6:6" ht="18" customHeight="1">
      <c r="F31237" s="129">
        <f t="shared" si="494"/>
        <v>0</v>
      </c>
    </row>
    <row r="31238" spans="6:6" ht="18" customHeight="1">
      <c r="F31238" s="129">
        <f t="shared" si="494"/>
        <v>0</v>
      </c>
    </row>
    <row r="31239" spans="6:6" ht="18" customHeight="1">
      <c r="F31239" s="129">
        <f t="shared" si="494"/>
        <v>0</v>
      </c>
    </row>
    <row r="31240" spans="6:6" ht="18" customHeight="1">
      <c r="F31240" s="129">
        <f t="shared" si="494"/>
        <v>0</v>
      </c>
    </row>
    <row r="31241" spans="6:6" ht="18" customHeight="1">
      <c r="F31241" s="129">
        <f t="shared" si="494"/>
        <v>0</v>
      </c>
    </row>
    <row r="31242" spans="6:6" ht="18" customHeight="1">
      <c r="F31242" s="129">
        <f t="shared" si="494"/>
        <v>0</v>
      </c>
    </row>
    <row r="31243" spans="6:6" ht="18" customHeight="1">
      <c r="F31243" s="129">
        <f t="shared" si="494"/>
        <v>0</v>
      </c>
    </row>
    <row r="31244" spans="6:6" ht="18" customHeight="1">
      <c r="F31244" s="129">
        <f t="shared" si="494"/>
        <v>0</v>
      </c>
    </row>
    <row r="31245" spans="6:6" ht="18" customHeight="1">
      <c r="F31245" s="129">
        <f t="shared" si="494"/>
        <v>0</v>
      </c>
    </row>
    <row r="31246" spans="6:6" ht="18" customHeight="1">
      <c r="F31246" s="129">
        <f t="shared" si="494"/>
        <v>0</v>
      </c>
    </row>
    <row r="31247" spans="6:6" ht="18" customHeight="1">
      <c r="F31247" s="129">
        <f t="shared" si="494"/>
        <v>0</v>
      </c>
    </row>
    <row r="31248" spans="6:6" ht="18" customHeight="1">
      <c r="F31248" s="129">
        <f t="shared" si="494"/>
        <v>0</v>
      </c>
    </row>
    <row r="31249" spans="6:6" ht="18" customHeight="1">
      <c r="F31249" s="129">
        <f t="shared" si="494"/>
        <v>0</v>
      </c>
    </row>
    <row r="31250" spans="6:6" ht="18" customHeight="1">
      <c r="F31250" s="129">
        <f t="shared" si="494"/>
        <v>0</v>
      </c>
    </row>
    <row r="31251" spans="6:6" ht="18" customHeight="1">
      <c r="F31251" s="129">
        <f t="shared" si="494"/>
        <v>0</v>
      </c>
    </row>
    <row r="31252" spans="6:6" ht="18" customHeight="1">
      <c r="F31252" s="129">
        <f t="shared" si="494"/>
        <v>0</v>
      </c>
    </row>
    <row r="31253" spans="6:6" ht="18" customHeight="1">
      <c r="F31253" s="129">
        <f t="shared" si="494"/>
        <v>0</v>
      </c>
    </row>
    <row r="31254" spans="6:6" ht="18" customHeight="1">
      <c r="F31254" s="129">
        <f t="shared" si="494"/>
        <v>0</v>
      </c>
    </row>
    <row r="31255" spans="6:6" ht="18" customHeight="1">
      <c r="F31255" s="129">
        <f t="shared" si="494"/>
        <v>0</v>
      </c>
    </row>
    <row r="31256" spans="6:6" ht="18" customHeight="1">
      <c r="F31256" s="129">
        <f t="shared" si="494"/>
        <v>0</v>
      </c>
    </row>
    <row r="31257" spans="6:6" ht="18" customHeight="1">
      <c r="F31257" s="129">
        <f t="shared" si="494"/>
        <v>0</v>
      </c>
    </row>
    <row r="31258" spans="6:6" ht="18" customHeight="1">
      <c r="F31258" s="129">
        <f t="shared" si="494"/>
        <v>0</v>
      </c>
    </row>
    <row r="31259" spans="6:6" ht="18" customHeight="1">
      <c r="F31259" s="129">
        <f t="shared" si="494"/>
        <v>0</v>
      </c>
    </row>
    <row r="31260" spans="6:6" ht="18" customHeight="1">
      <c r="F31260" s="129">
        <f t="shared" si="494"/>
        <v>0</v>
      </c>
    </row>
    <row r="31261" spans="6:6" ht="18" customHeight="1">
      <c r="F31261" s="129">
        <f t="shared" si="494"/>
        <v>0</v>
      </c>
    </row>
    <row r="31262" spans="6:6" ht="18" customHeight="1">
      <c r="F31262" s="129">
        <f t="shared" si="494"/>
        <v>0</v>
      </c>
    </row>
    <row r="31263" spans="6:6" ht="18" customHeight="1">
      <c r="F31263" s="129">
        <f t="shared" si="494"/>
        <v>0</v>
      </c>
    </row>
    <row r="31264" spans="6:6" ht="18" customHeight="1">
      <c r="F31264" s="129">
        <f t="shared" si="494"/>
        <v>0</v>
      </c>
    </row>
    <row r="31265" spans="6:6" ht="18" customHeight="1">
      <c r="F31265" s="129">
        <f t="shared" si="494"/>
        <v>0</v>
      </c>
    </row>
    <row r="31266" spans="6:6" ht="18" customHeight="1">
      <c r="F31266" s="129">
        <f t="shared" si="494"/>
        <v>0</v>
      </c>
    </row>
    <row r="31267" spans="6:6" ht="18" customHeight="1">
      <c r="F31267" s="129">
        <f t="shared" si="494"/>
        <v>0</v>
      </c>
    </row>
    <row r="31268" spans="6:6" ht="18" customHeight="1">
      <c r="F31268" s="129">
        <f t="shared" si="494"/>
        <v>0</v>
      </c>
    </row>
    <row r="31269" spans="6:6" ht="18" customHeight="1">
      <c r="F31269" s="129">
        <f t="shared" si="494"/>
        <v>0</v>
      </c>
    </row>
    <row r="31270" spans="6:6" ht="18" customHeight="1">
      <c r="F31270" s="129">
        <f t="shared" si="494"/>
        <v>0</v>
      </c>
    </row>
    <row r="31271" spans="6:6" ht="18" customHeight="1">
      <c r="F31271" s="129">
        <f t="shared" si="494"/>
        <v>0</v>
      </c>
    </row>
    <row r="31272" spans="6:6" ht="18" customHeight="1">
      <c r="F31272" s="129">
        <f t="shared" si="494"/>
        <v>0</v>
      </c>
    </row>
    <row r="31273" spans="6:6" ht="18" customHeight="1">
      <c r="F31273" s="129">
        <f t="shared" si="494"/>
        <v>0</v>
      </c>
    </row>
    <row r="31274" spans="6:6" ht="18" customHeight="1">
      <c r="F31274" s="129">
        <f t="shared" si="494"/>
        <v>0</v>
      </c>
    </row>
    <row r="31275" spans="6:6" ht="18" customHeight="1">
      <c r="F31275" s="129">
        <f t="shared" si="494"/>
        <v>0</v>
      </c>
    </row>
    <row r="31276" spans="6:6" ht="18" customHeight="1">
      <c r="F31276" s="129">
        <f t="shared" si="494"/>
        <v>0</v>
      </c>
    </row>
    <row r="31277" spans="6:6" ht="18" customHeight="1">
      <c r="F31277" s="129">
        <f t="shared" si="494"/>
        <v>0</v>
      </c>
    </row>
    <row r="31278" spans="6:6" ht="18" customHeight="1">
      <c r="F31278" s="129">
        <f t="shared" si="494"/>
        <v>0</v>
      </c>
    </row>
    <row r="31279" spans="6:6" ht="18" customHeight="1">
      <c r="F31279" s="129">
        <f t="shared" si="494"/>
        <v>0</v>
      </c>
    </row>
    <row r="31280" spans="6:6" ht="18" customHeight="1">
      <c r="F31280" s="129">
        <f t="shared" si="494"/>
        <v>0</v>
      </c>
    </row>
    <row r="31281" spans="6:6" ht="18" customHeight="1">
      <c r="F31281" s="129">
        <f t="shared" si="494"/>
        <v>0</v>
      </c>
    </row>
    <row r="31282" spans="6:6" ht="18" customHeight="1">
      <c r="F31282" s="129">
        <f t="shared" ref="F31282:F31345" si="495">E31282*D31282</f>
        <v>0</v>
      </c>
    </row>
    <row r="31283" spans="6:6" ht="18" customHeight="1">
      <c r="F31283" s="129">
        <f t="shared" si="495"/>
        <v>0</v>
      </c>
    </row>
    <row r="31284" spans="6:6" ht="18" customHeight="1">
      <c r="F31284" s="129">
        <f t="shared" si="495"/>
        <v>0</v>
      </c>
    </row>
    <row r="31285" spans="6:6" ht="18" customHeight="1">
      <c r="F31285" s="129">
        <f t="shared" si="495"/>
        <v>0</v>
      </c>
    </row>
    <row r="31286" spans="6:6" ht="18" customHeight="1">
      <c r="F31286" s="129">
        <f t="shared" si="495"/>
        <v>0</v>
      </c>
    </row>
    <row r="31287" spans="6:6" ht="18" customHeight="1">
      <c r="F31287" s="129">
        <f t="shared" si="495"/>
        <v>0</v>
      </c>
    </row>
    <row r="31288" spans="6:6" ht="18" customHeight="1">
      <c r="F31288" s="129">
        <f t="shared" si="495"/>
        <v>0</v>
      </c>
    </row>
    <row r="31289" spans="6:6" ht="18" customHeight="1">
      <c r="F31289" s="129">
        <f t="shared" si="495"/>
        <v>0</v>
      </c>
    </row>
    <row r="31290" spans="6:6" ht="18" customHeight="1">
      <c r="F31290" s="129">
        <f t="shared" si="495"/>
        <v>0</v>
      </c>
    </row>
    <row r="31291" spans="6:6" ht="18" customHeight="1">
      <c r="F31291" s="129">
        <f t="shared" si="495"/>
        <v>0</v>
      </c>
    </row>
    <row r="31292" spans="6:6" ht="18" customHeight="1">
      <c r="F31292" s="129">
        <f t="shared" si="495"/>
        <v>0</v>
      </c>
    </row>
    <row r="31293" spans="6:6" ht="18" customHeight="1">
      <c r="F31293" s="129">
        <f t="shared" si="495"/>
        <v>0</v>
      </c>
    </row>
    <row r="31294" spans="6:6" ht="18" customHeight="1">
      <c r="F31294" s="129">
        <f t="shared" si="495"/>
        <v>0</v>
      </c>
    </row>
    <row r="31295" spans="6:6" ht="18" customHeight="1">
      <c r="F31295" s="129">
        <f t="shared" si="495"/>
        <v>0</v>
      </c>
    </row>
    <row r="31296" spans="6:6" ht="18" customHeight="1">
      <c r="F31296" s="129">
        <f t="shared" si="495"/>
        <v>0</v>
      </c>
    </row>
    <row r="31297" spans="6:6" ht="18" customHeight="1">
      <c r="F31297" s="129">
        <f t="shared" si="495"/>
        <v>0</v>
      </c>
    </row>
    <row r="31298" spans="6:6" ht="18" customHeight="1">
      <c r="F31298" s="129">
        <f t="shared" si="495"/>
        <v>0</v>
      </c>
    </row>
    <row r="31299" spans="6:6" ht="18" customHeight="1">
      <c r="F31299" s="129">
        <f t="shared" si="495"/>
        <v>0</v>
      </c>
    </row>
    <row r="31300" spans="6:6" ht="18" customHeight="1">
      <c r="F31300" s="129">
        <f t="shared" si="495"/>
        <v>0</v>
      </c>
    </row>
    <row r="31301" spans="6:6" ht="18" customHeight="1">
      <c r="F31301" s="129">
        <f t="shared" si="495"/>
        <v>0</v>
      </c>
    </row>
    <row r="31302" spans="6:6" ht="18" customHeight="1">
      <c r="F31302" s="129">
        <f t="shared" si="495"/>
        <v>0</v>
      </c>
    </row>
    <row r="31303" spans="6:6" ht="18" customHeight="1">
      <c r="F31303" s="129">
        <f t="shared" si="495"/>
        <v>0</v>
      </c>
    </row>
    <row r="31304" spans="6:6" ht="18" customHeight="1">
      <c r="F31304" s="129">
        <f t="shared" si="495"/>
        <v>0</v>
      </c>
    </row>
    <row r="31305" spans="6:6" ht="18" customHeight="1">
      <c r="F31305" s="129">
        <f t="shared" si="495"/>
        <v>0</v>
      </c>
    </row>
    <row r="31306" spans="6:6" ht="18" customHeight="1">
      <c r="F31306" s="129">
        <f t="shared" si="495"/>
        <v>0</v>
      </c>
    </row>
    <row r="31307" spans="6:6" ht="18" customHeight="1">
      <c r="F31307" s="129">
        <f t="shared" si="495"/>
        <v>0</v>
      </c>
    </row>
    <row r="31308" spans="6:6" ht="18" customHeight="1">
      <c r="F31308" s="129">
        <f t="shared" si="495"/>
        <v>0</v>
      </c>
    </row>
    <row r="31309" spans="6:6" ht="18" customHeight="1">
      <c r="F31309" s="129">
        <f t="shared" si="495"/>
        <v>0</v>
      </c>
    </row>
    <row r="31310" spans="6:6" ht="18" customHeight="1">
      <c r="F31310" s="129">
        <f t="shared" si="495"/>
        <v>0</v>
      </c>
    </row>
    <row r="31311" spans="6:6" ht="18" customHeight="1">
      <c r="F31311" s="129">
        <f t="shared" si="495"/>
        <v>0</v>
      </c>
    </row>
    <row r="31312" spans="6:6" ht="18" customHeight="1">
      <c r="F31312" s="129">
        <f t="shared" si="495"/>
        <v>0</v>
      </c>
    </row>
    <row r="31313" spans="6:6" ht="18" customHeight="1">
      <c r="F31313" s="129">
        <f t="shared" si="495"/>
        <v>0</v>
      </c>
    </row>
    <row r="31314" spans="6:6" ht="18" customHeight="1">
      <c r="F31314" s="129">
        <f t="shared" si="495"/>
        <v>0</v>
      </c>
    </row>
    <row r="31315" spans="6:6" ht="18" customHeight="1">
      <c r="F31315" s="129">
        <f t="shared" si="495"/>
        <v>0</v>
      </c>
    </row>
    <row r="31316" spans="6:6" ht="18" customHeight="1">
      <c r="F31316" s="129">
        <f t="shared" si="495"/>
        <v>0</v>
      </c>
    </row>
    <row r="31317" spans="6:6" ht="18" customHeight="1">
      <c r="F31317" s="129">
        <f t="shared" si="495"/>
        <v>0</v>
      </c>
    </row>
    <row r="31318" spans="6:6" ht="18" customHeight="1">
      <c r="F31318" s="129">
        <f t="shared" si="495"/>
        <v>0</v>
      </c>
    </row>
    <row r="31319" spans="6:6" ht="18" customHeight="1">
      <c r="F31319" s="129">
        <f t="shared" si="495"/>
        <v>0</v>
      </c>
    </row>
    <row r="31320" spans="6:6" ht="18" customHeight="1">
      <c r="F31320" s="129">
        <f t="shared" si="495"/>
        <v>0</v>
      </c>
    </row>
    <row r="31321" spans="6:6" ht="18" customHeight="1">
      <c r="F31321" s="129">
        <f t="shared" si="495"/>
        <v>0</v>
      </c>
    </row>
    <row r="31322" spans="6:6" ht="18" customHeight="1">
      <c r="F31322" s="129">
        <f t="shared" si="495"/>
        <v>0</v>
      </c>
    </row>
    <row r="31323" spans="6:6" ht="18" customHeight="1">
      <c r="F31323" s="129">
        <f t="shared" si="495"/>
        <v>0</v>
      </c>
    </row>
    <row r="31324" spans="6:6" ht="18" customHeight="1">
      <c r="F31324" s="129">
        <f t="shared" si="495"/>
        <v>0</v>
      </c>
    </row>
    <row r="31325" spans="6:6" ht="18" customHeight="1">
      <c r="F31325" s="129">
        <f t="shared" si="495"/>
        <v>0</v>
      </c>
    </row>
    <row r="31326" spans="6:6" ht="18" customHeight="1">
      <c r="F31326" s="129">
        <f t="shared" si="495"/>
        <v>0</v>
      </c>
    </row>
    <row r="31327" spans="6:6" ht="18" customHeight="1">
      <c r="F31327" s="129">
        <f t="shared" si="495"/>
        <v>0</v>
      </c>
    </row>
    <row r="31328" spans="6:6" ht="18" customHeight="1">
      <c r="F31328" s="129">
        <f t="shared" si="495"/>
        <v>0</v>
      </c>
    </row>
    <row r="31329" spans="6:6" ht="18" customHeight="1">
      <c r="F31329" s="129">
        <f t="shared" si="495"/>
        <v>0</v>
      </c>
    </row>
    <row r="31330" spans="6:6" ht="18" customHeight="1">
      <c r="F31330" s="129">
        <f t="shared" si="495"/>
        <v>0</v>
      </c>
    </row>
    <row r="31331" spans="6:6" ht="18" customHeight="1">
      <c r="F31331" s="129">
        <f t="shared" si="495"/>
        <v>0</v>
      </c>
    </row>
    <row r="31332" spans="6:6" ht="18" customHeight="1">
      <c r="F31332" s="129">
        <f t="shared" si="495"/>
        <v>0</v>
      </c>
    </row>
    <row r="31333" spans="6:6" ht="18" customHeight="1">
      <c r="F31333" s="129">
        <f t="shared" si="495"/>
        <v>0</v>
      </c>
    </row>
    <row r="31334" spans="6:6" ht="18" customHeight="1">
      <c r="F31334" s="129">
        <f t="shared" si="495"/>
        <v>0</v>
      </c>
    </row>
    <row r="31335" spans="6:6" ht="18" customHeight="1">
      <c r="F31335" s="129">
        <f t="shared" si="495"/>
        <v>0</v>
      </c>
    </row>
    <row r="31336" spans="6:6" ht="18" customHeight="1">
      <c r="F31336" s="129">
        <f t="shared" si="495"/>
        <v>0</v>
      </c>
    </row>
    <row r="31337" spans="6:6" ht="18" customHeight="1">
      <c r="F31337" s="129">
        <f t="shared" si="495"/>
        <v>0</v>
      </c>
    </row>
    <row r="31338" spans="6:6" ht="18" customHeight="1">
      <c r="F31338" s="129">
        <f t="shared" si="495"/>
        <v>0</v>
      </c>
    </row>
    <row r="31339" spans="6:6" ht="18" customHeight="1">
      <c r="F31339" s="129">
        <f t="shared" si="495"/>
        <v>0</v>
      </c>
    </row>
    <row r="31340" spans="6:6" ht="18" customHeight="1">
      <c r="F31340" s="129">
        <f t="shared" si="495"/>
        <v>0</v>
      </c>
    </row>
    <row r="31341" spans="6:6" ht="18" customHeight="1">
      <c r="F31341" s="129">
        <f t="shared" si="495"/>
        <v>0</v>
      </c>
    </row>
    <row r="31342" spans="6:6" ht="18" customHeight="1">
      <c r="F31342" s="129">
        <f t="shared" si="495"/>
        <v>0</v>
      </c>
    </row>
    <row r="31343" spans="6:6" ht="18" customHeight="1">
      <c r="F31343" s="129">
        <f t="shared" si="495"/>
        <v>0</v>
      </c>
    </row>
    <row r="31344" spans="6:6" ht="18" customHeight="1">
      <c r="F31344" s="129">
        <f t="shared" si="495"/>
        <v>0</v>
      </c>
    </row>
    <row r="31345" spans="6:6" ht="18" customHeight="1">
      <c r="F31345" s="129">
        <f t="shared" si="495"/>
        <v>0</v>
      </c>
    </row>
    <row r="31346" spans="6:6" ht="18" customHeight="1">
      <c r="F31346" s="129">
        <f t="shared" ref="F31346:F31409" si="496">E31346*D31346</f>
        <v>0</v>
      </c>
    </row>
    <row r="31347" spans="6:6" ht="18" customHeight="1">
      <c r="F31347" s="129">
        <f t="shared" si="496"/>
        <v>0</v>
      </c>
    </row>
    <row r="31348" spans="6:6" ht="18" customHeight="1">
      <c r="F31348" s="129">
        <f t="shared" si="496"/>
        <v>0</v>
      </c>
    </row>
    <row r="31349" spans="6:6" ht="18" customHeight="1">
      <c r="F31349" s="129">
        <f t="shared" si="496"/>
        <v>0</v>
      </c>
    </row>
    <row r="31350" spans="6:6" ht="18" customHeight="1">
      <c r="F31350" s="129">
        <f t="shared" si="496"/>
        <v>0</v>
      </c>
    </row>
    <row r="31351" spans="6:6" ht="18" customHeight="1">
      <c r="F31351" s="129">
        <f t="shared" si="496"/>
        <v>0</v>
      </c>
    </row>
    <row r="31352" spans="6:6" ht="18" customHeight="1">
      <c r="F31352" s="129">
        <f t="shared" si="496"/>
        <v>0</v>
      </c>
    </row>
    <row r="31353" spans="6:6" ht="18" customHeight="1">
      <c r="F31353" s="129">
        <f t="shared" si="496"/>
        <v>0</v>
      </c>
    </row>
    <row r="31354" spans="6:6" ht="18" customHeight="1">
      <c r="F31354" s="129">
        <f t="shared" si="496"/>
        <v>0</v>
      </c>
    </row>
    <row r="31355" spans="6:6" ht="18" customHeight="1">
      <c r="F31355" s="129">
        <f t="shared" si="496"/>
        <v>0</v>
      </c>
    </row>
    <row r="31356" spans="6:6" ht="18" customHeight="1">
      <c r="F31356" s="129">
        <f t="shared" si="496"/>
        <v>0</v>
      </c>
    </row>
    <row r="31357" spans="6:6" ht="18" customHeight="1">
      <c r="F31357" s="129">
        <f t="shared" si="496"/>
        <v>0</v>
      </c>
    </row>
    <row r="31358" spans="6:6" ht="18" customHeight="1">
      <c r="F31358" s="129">
        <f t="shared" si="496"/>
        <v>0</v>
      </c>
    </row>
    <row r="31359" spans="6:6" ht="18" customHeight="1">
      <c r="F31359" s="129">
        <f t="shared" si="496"/>
        <v>0</v>
      </c>
    </row>
    <row r="31360" spans="6:6" ht="18" customHeight="1">
      <c r="F31360" s="129">
        <f t="shared" si="496"/>
        <v>0</v>
      </c>
    </row>
    <row r="31361" spans="6:6" ht="18" customHeight="1">
      <c r="F31361" s="129">
        <f t="shared" si="496"/>
        <v>0</v>
      </c>
    </row>
    <row r="31362" spans="6:6" ht="18" customHeight="1">
      <c r="F31362" s="129">
        <f t="shared" si="496"/>
        <v>0</v>
      </c>
    </row>
    <row r="31363" spans="6:6" ht="18" customHeight="1">
      <c r="F31363" s="129">
        <f t="shared" si="496"/>
        <v>0</v>
      </c>
    </row>
    <row r="31364" spans="6:6" ht="18" customHeight="1">
      <c r="F31364" s="129">
        <f t="shared" si="496"/>
        <v>0</v>
      </c>
    </row>
    <row r="31365" spans="6:6" ht="18" customHeight="1">
      <c r="F31365" s="129">
        <f t="shared" si="496"/>
        <v>0</v>
      </c>
    </row>
    <row r="31366" spans="6:6" ht="18" customHeight="1">
      <c r="F31366" s="129">
        <f t="shared" si="496"/>
        <v>0</v>
      </c>
    </row>
    <row r="31367" spans="6:6" ht="18" customHeight="1">
      <c r="F31367" s="129">
        <f t="shared" si="496"/>
        <v>0</v>
      </c>
    </row>
    <row r="31368" spans="6:6" ht="18" customHeight="1">
      <c r="F31368" s="129">
        <f t="shared" si="496"/>
        <v>0</v>
      </c>
    </row>
    <row r="31369" spans="6:6" ht="18" customHeight="1">
      <c r="F31369" s="129">
        <f t="shared" si="496"/>
        <v>0</v>
      </c>
    </row>
    <row r="31370" spans="6:6" ht="18" customHeight="1">
      <c r="F31370" s="129">
        <f t="shared" si="496"/>
        <v>0</v>
      </c>
    </row>
    <row r="31371" spans="6:6" ht="18" customHeight="1">
      <c r="F31371" s="129">
        <f t="shared" si="496"/>
        <v>0</v>
      </c>
    </row>
    <row r="31372" spans="6:6" ht="18" customHeight="1">
      <c r="F31372" s="129">
        <f t="shared" si="496"/>
        <v>0</v>
      </c>
    </row>
    <row r="31373" spans="6:6" ht="18" customHeight="1">
      <c r="F31373" s="129">
        <f t="shared" si="496"/>
        <v>0</v>
      </c>
    </row>
    <row r="31374" spans="6:6" ht="18" customHeight="1">
      <c r="F31374" s="129">
        <f t="shared" si="496"/>
        <v>0</v>
      </c>
    </row>
    <row r="31375" spans="6:6" ht="18" customHeight="1">
      <c r="F31375" s="129">
        <f t="shared" si="496"/>
        <v>0</v>
      </c>
    </row>
    <row r="31376" spans="6:6" ht="18" customHeight="1">
      <c r="F31376" s="129">
        <f t="shared" si="496"/>
        <v>0</v>
      </c>
    </row>
    <row r="31377" spans="6:6" ht="18" customHeight="1">
      <c r="F31377" s="129">
        <f t="shared" si="496"/>
        <v>0</v>
      </c>
    </row>
    <row r="31378" spans="6:6" ht="18" customHeight="1">
      <c r="F31378" s="129">
        <f t="shared" si="496"/>
        <v>0</v>
      </c>
    </row>
    <row r="31379" spans="6:6" ht="18" customHeight="1">
      <c r="F31379" s="129">
        <f t="shared" si="496"/>
        <v>0</v>
      </c>
    </row>
    <row r="31380" spans="6:6" ht="18" customHeight="1">
      <c r="F31380" s="129">
        <f t="shared" si="496"/>
        <v>0</v>
      </c>
    </row>
    <row r="31381" spans="6:6" ht="18" customHeight="1">
      <c r="F31381" s="129">
        <f t="shared" si="496"/>
        <v>0</v>
      </c>
    </row>
    <row r="31382" spans="6:6" ht="18" customHeight="1">
      <c r="F31382" s="129">
        <f t="shared" si="496"/>
        <v>0</v>
      </c>
    </row>
    <row r="31383" spans="6:6" ht="18" customHeight="1">
      <c r="F31383" s="129">
        <f t="shared" si="496"/>
        <v>0</v>
      </c>
    </row>
    <row r="31384" spans="6:6" ht="18" customHeight="1">
      <c r="F31384" s="129">
        <f t="shared" si="496"/>
        <v>0</v>
      </c>
    </row>
    <row r="31385" spans="6:6" ht="18" customHeight="1">
      <c r="F31385" s="129">
        <f t="shared" si="496"/>
        <v>0</v>
      </c>
    </row>
    <row r="31386" spans="6:6" ht="18" customHeight="1">
      <c r="F31386" s="129">
        <f t="shared" si="496"/>
        <v>0</v>
      </c>
    </row>
    <row r="31387" spans="6:6" ht="18" customHeight="1">
      <c r="F31387" s="129">
        <f t="shared" si="496"/>
        <v>0</v>
      </c>
    </row>
    <row r="31388" spans="6:6" ht="18" customHeight="1">
      <c r="F31388" s="129">
        <f t="shared" si="496"/>
        <v>0</v>
      </c>
    </row>
    <row r="31389" spans="6:6" ht="18" customHeight="1">
      <c r="F31389" s="129">
        <f t="shared" si="496"/>
        <v>0</v>
      </c>
    </row>
    <row r="31390" spans="6:6" ht="18" customHeight="1">
      <c r="F31390" s="129">
        <f t="shared" si="496"/>
        <v>0</v>
      </c>
    </row>
    <row r="31391" spans="6:6" ht="18" customHeight="1">
      <c r="F31391" s="129">
        <f t="shared" si="496"/>
        <v>0</v>
      </c>
    </row>
    <row r="31392" spans="6:6" ht="18" customHeight="1">
      <c r="F31392" s="129">
        <f t="shared" si="496"/>
        <v>0</v>
      </c>
    </row>
    <row r="31393" spans="6:6" ht="18" customHeight="1">
      <c r="F31393" s="129">
        <f t="shared" si="496"/>
        <v>0</v>
      </c>
    </row>
    <row r="31394" spans="6:6" ht="18" customHeight="1">
      <c r="F31394" s="129">
        <f t="shared" si="496"/>
        <v>0</v>
      </c>
    </row>
    <row r="31395" spans="6:6" ht="18" customHeight="1">
      <c r="F31395" s="129">
        <f t="shared" si="496"/>
        <v>0</v>
      </c>
    </row>
    <row r="31396" spans="6:6" ht="18" customHeight="1">
      <c r="F31396" s="129">
        <f t="shared" si="496"/>
        <v>0</v>
      </c>
    </row>
    <row r="31397" spans="6:6" ht="18" customHeight="1">
      <c r="F31397" s="129">
        <f t="shared" si="496"/>
        <v>0</v>
      </c>
    </row>
    <row r="31398" spans="6:6" ht="18" customHeight="1">
      <c r="F31398" s="129">
        <f t="shared" si="496"/>
        <v>0</v>
      </c>
    </row>
    <row r="31399" spans="6:6" ht="18" customHeight="1">
      <c r="F31399" s="129">
        <f t="shared" si="496"/>
        <v>0</v>
      </c>
    </row>
    <row r="31400" spans="6:6" ht="18" customHeight="1">
      <c r="F31400" s="129">
        <f t="shared" si="496"/>
        <v>0</v>
      </c>
    </row>
    <row r="31401" spans="6:6" ht="18" customHeight="1">
      <c r="F31401" s="129">
        <f t="shared" si="496"/>
        <v>0</v>
      </c>
    </row>
    <row r="31402" spans="6:6" ht="18" customHeight="1">
      <c r="F31402" s="129">
        <f t="shared" si="496"/>
        <v>0</v>
      </c>
    </row>
    <row r="31403" spans="6:6" ht="18" customHeight="1">
      <c r="F31403" s="129">
        <f t="shared" si="496"/>
        <v>0</v>
      </c>
    </row>
    <row r="31404" spans="6:6" ht="18" customHeight="1">
      <c r="F31404" s="129">
        <f t="shared" si="496"/>
        <v>0</v>
      </c>
    </row>
    <row r="31405" spans="6:6" ht="18" customHeight="1">
      <c r="F31405" s="129">
        <f t="shared" si="496"/>
        <v>0</v>
      </c>
    </row>
    <row r="31406" spans="6:6" ht="18" customHeight="1">
      <c r="F31406" s="129">
        <f t="shared" si="496"/>
        <v>0</v>
      </c>
    </row>
    <row r="31407" spans="6:6" ht="18" customHeight="1">
      <c r="F31407" s="129">
        <f t="shared" si="496"/>
        <v>0</v>
      </c>
    </row>
    <row r="31408" spans="6:6" ht="18" customHeight="1">
      <c r="F31408" s="129">
        <f t="shared" si="496"/>
        <v>0</v>
      </c>
    </row>
    <row r="31409" spans="6:6" ht="18" customHeight="1">
      <c r="F31409" s="129">
        <f t="shared" si="496"/>
        <v>0</v>
      </c>
    </row>
    <row r="31410" spans="6:6" ht="18" customHeight="1">
      <c r="F31410" s="129">
        <f t="shared" ref="F31410:F31473" si="497">E31410*D31410</f>
        <v>0</v>
      </c>
    </row>
    <row r="31411" spans="6:6" ht="18" customHeight="1">
      <c r="F31411" s="129">
        <f t="shared" si="497"/>
        <v>0</v>
      </c>
    </row>
    <row r="31412" spans="6:6" ht="18" customHeight="1">
      <c r="F31412" s="129">
        <f t="shared" si="497"/>
        <v>0</v>
      </c>
    </row>
    <row r="31413" spans="6:6" ht="18" customHeight="1">
      <c r="F31413" s="129">
        <f t="shared" si="497"/>
        <v>0</v>
      </c>
    </row>
    <row r="31414" spans="6:6" ht="18" customHeight="1">
      <c r="F31414" s="129">
        <f t="shared" si="497"/>
        <v>0</v>
      </c>
    </row>
    <row r="31415" spans="6:6" ht="18" customHeight="1">
      <c r="F31415" s="129">
        <f t="shared" si="497"/>
        <v>0</v>
      </c>
    </row>
    <row r="31416" spans="6:6" ht="18" customHeight="1">
      <c r="F31416" s="129">
        <f t="shared" si="497"/>
        <v>0</v>
      </c>
    </row>
    <row r="31417" spans="6:6" ht="18" customHeight="1">
      <c r="F31417" s="129">
        <f t="shared" si="497"/>
        <v>0</v>
      </c>
    </row>
    <row r="31418" spans="6:6" ht="18" customHeight="1">
      <c r="F31418" s="129">
        <f t="shared" si="497"/>
        <v>0</v>
      </c>
    </row>
    <row r="31419" spans="6:6" ht="18" customHeight="1">
      <c r="F31419" s="129">
        <f t="shared" si="497"/>
        <v>0</v>
      </c>
    </row>
    <row r="31420" spans="6:6" ht="18" customHeight="1">
      <c r="F31420" s="129">
        <f t="shared" si="497"/>
        <v>0</v>
      </c>
    </row>
    <row r="31421" spans="6:6" ht="18" customHeight="1">
      <c r="F31421" s="129">
        <f t="shared" si="497"/>
        <v>0</v>
      </c>
    </row>
    <row r="31422" spans="6:6" ht="18" customHeight="1">
      <c r="F31422" s="129">
        <f t="shared" si="497"/>
        <v>0</v>
      </c>
    </row>
    <row r="31423" spans="6:6" ht="18" customHeight="1">
      <c r="F31423" s="129">
        <f t="shared" si="497"/>
        <v>0</v>
      </c>
    </row>
    <row r="31424" spans="6:6" ht="18" customHeight="1">
      <c r="F31424" s="129">
        <f t="shared" si="497"/>
        <v>0</v>
      </c>
    </row>
    <row r="31425" spans="6:6" ht="18" customHeight="1">
      <c r="F31425" s="129">
        <f t="shared" si="497"/>
        <v>0</v>
      </c>
    </row>
    <row r="31426" spans="6:6" ht="18" customHeight="1">
      <c r="F31426" s="129">
        <f t="shared" si="497"/>
        <v>0</v>
      </c>
    </row>
    <row r="31427" spans="6:6" ht="18" customHeight="1">
      <c r="F31427" s="129">
        <f t="shared" si="497"/>
        <v>0</v>
      </c>
    </row>
    <row r="31428" spans="6:6" ht="18" customHeight="1">
      <c r="F31428" s="129">
        <f t="shared" si="497"/>
        <v>0</v>
      </c>
    </row>
    <row r="31429" spans="6:6" ht="18" customHeight="1">
      <c r="F31429" s="129">
        <f t="shared" si="497"/>
        <v>0</v>
      </c>
    </row>
    <row r="31430" spans="6:6" ht="18" customHeight="1">
      <c r="F31430" s="129">
        <f t="shared" si="497"/>
        <v>0</v>
      </c>
    </row>
    <row r="31431" spans="6:6" ht="18" customHeight="1">
      <c r="F31431" s="129">
        <f t="shared" si="497"/>
        <v>0</v>
      </c>
    </row>
    <row r="31432" spans="6:6" ht="18" customHeight="1">
      <c r="F31432" s="129">
        <f t="shared" si="497"/>
        <v>0</v>
      </c>
    </row>
    <row r="31433" spans="6:6" ht="18" customHeight="1">
      <c r="F31433" s="129">
        <f t="shared" si="497"/>
        <v>0</v>
      </c>
    </row>
    <row r="31434" spans="6:6" ht="18" customHeight="1">
      <c r="F31434" s="129">
        <f t="shared" si="497"/>
        <v>0</v>
      </c>
    </row>
    <row r="31435" spans="6:6" ht="18" customHeight="1">
      <c r="F31435" s="129">
        <f t="shared" si="497"/>
        <v>0</v>
      </c>
    </row>
    <row r="31436" spans="6:6" ht="18" customHeight="1">
      <c r="F31436" s="129">
        <f t="shared" si="497"/>
        <v>0</v>
      </c>
    </row>
    <row r="31437" spans="6:6" ht="18" customHeight="1">
      <c r="F31437" s="129">
        <f t="shared" si="497"/>
        <v>0</v>
      </c>
    </row>
    <row r="31438" spans="6:6" ht="18" customHeight="1">
      <c r="F31438" s="129">
        <f t="shared" si="497"/>
        <v>0</v>
      </c>
    </row>
    <row r="31439" spans="6:6" ht="18" customHeight="1">
      <c r="F31439" s="129">
        <f t="shared" si="497"/>
        <v>0</v>
      </c>
    </row>
    <row r="31440" spans="6:6" ht="18" customHeight="1">
      <c r="F31440" s="129">
        <f t="shared" si="497"/>
        <v>0</v>
      </c>
    </row>
    <row r="31441" spans="6:6" ht="18" customHeight="1">
      <c r="F31441" s="129">
        <f t="shared" si="497"/>
        <v>0</v>
      </c>
    </row>
    <row r="31442" spans="6:6" ht="18" customHeight="1">
      <c r="F31442" s="129">
        <f t="shared" si="497"/>
        <v>0</v>
      </c>
    </row>
    <row r="31443" spans="6:6" ht="18" customHeight="1">
      <c r="F31443" s="129">
        <f t="shared" si="497"/>
        <v>0</v>
      </c>
    </row>
    <row r="31444" spans="6:6" ht="18" customHeight="1">
      <c r="F31444" s="129">
        <f t="shared" si="497"/>
        <v>0</v>
      </c>
    </row>
    <row r="31445" spans="6:6" ht="18" customHeight="1">
      <c r="F31445" s="129">
        <f t="shared" si="497"/>
        <v>0</v>
      </c>
    </row>
    <row r="31446" spans="6:6" ht="18" customHeight="1">
      <c r="F31446" s="129">
        <f t="shared" si="497"/>
        <v>0</v>
      </c>
    </row>
    <row r="31447" spans="6:6" ht="18" customHeight="1">
      <c r="F31447" s="129">
        <f t="shared" si="497"/>
        <v>0</v>
      </c>
    </row>
    <row r="31448" spans="6:6" ht="18" customHeight="1">
      <c r="F31448" s="129">
        <f t="shared" si="497"/>
        <v>0</v>
      </c>
    </row>
    <row r="31449" spans="6:6" ht="18" customHeight="1">
      <c r="F31449" s="129">
        <f t="shared" si="497"/>
        <v>0</v>
      </c>
    </row>
    <row r="31450" spans="6:6" ht="18" customHeight="1">
      <c r="F31450" s="129">
        <f t="shared" si="497"/>
        <v>0</v>
      </c>
    </row>
    <row r="31451" spans="6:6" ht="18" customHeight="1">
      <c r="F31451" s="129">
        <f t="shared" si="497"/>
        <v>0</v>
      </c>
    </row>
    <row r="31452" spans="6:6" ht="18" customHeight="1">
      <c r="F31452" s="129">
        <f t="shared" si="497"/>
        <v>0</v>
      </c>
    </row>
    <row r="31453" spans="6:6" ht="18" customHeight="1">
      <c r="F31453" s="129">
        <f t="shared" si="497"/>
        <v>0</v>
      </c>
    </row>
    <row r="31454" spans="6:6" ht="18" customHeight="1">
      <c r="F31454" s="129">
        <f t="shared" si="497"/>
        <v>0</v>
      </c>
    </row>
    <row r="31455" spans="6:6" ht="18" customHeight="1">
      <c r="F31455" s="129">
        <f t="shared" si="497"/>
        <v>0</v>
      </c>
    </row>
    <row r="31456" spans="6:6" ht="18" customHeight="1">
      <c r="F31456" s="129">
        <f t="shared" si="497"/>
        <v>0</v>
      </c>
    </row>
    <row r="31457" spans="6:6" ht="18" customHeight="1">
      <c r="F31457" s="129">
        <f t="shared" si="497"/>
        <v>0</v>
      </c>
    </row>
    <row r="31458" spans="6:6" ht="18" customHeight="1">
      <c r="F31458" s="129">
        <f t="shared" si="497"/>
        <v>0</v>
      </c>
    </row>
    <row r="31459" spans="6:6" ht="18" customHeight="1">
      <c r="F31459" s="129">
        <f t="shared" si="497"/>
        <v>0</v>
      </c>
    </row>
    <row r="31460" spans="6:6" ht="18" customHeight="1">
      <c r="F31460" s="129">
        <f t="shared" si="497"/>
        <v>0</v>
      </c>
    </row>
    <row r="31461" spans="6:6" ht="18" customHeight="1">
      <c r="F31461" s="129">
        <f t="shared" si="497"/>
        <v>0</v>
      </c>
    </row>
    <row r="31462" spans="6:6" ht="18" customHeight="1">
      <c r="F31462" s="129">
        <f t="shared" si="497"/>
        <v>0</v>
      </c>
    </row>
    <row r="31463" spans="6:6" ht="18" customHeight="1">
      <c r="F31463" s="129">
        <f t="shared" si="497"/>
        <v>0</v>
      </c>
    </row>
    <row r="31464" spans="6:6" ht="18" customHeight="1">
      <c r="F31464" s="129">
        <f t="shared" si="497"/>
        <v>0</v>
      </c>
    </row>
    <row r="31465" spans="6:6" ht="18" customHeight="1">
      <c r="F31465" s="129">
        <f t="shared" si="497"/>
        <v>0</v>
      </c>
    </row>
    <row r="31466" spans="6:6" ht="18" customHeight="1">
      <c r="F31466" s="129">
        <f t="shared" si="497"/>
        <v>0</v>
      </c>
    </row>
    <row r="31467" spans="6:6" ht="18" customHeight="1">
      <c r="F31467" s="129">
        <f t="shared" si="497"/>
        <v>0</v>
      </c>
    </row>
    <row r="31468" spans="6:6" ht="18" customHeight="1">
      <c r="F31468" s="129">
        <f t="shared" si="497"/>
        <v>0</v>
      </c>
    </row>
    <row r="31469" spans="6:6" ht="18" customHeight="1">
      <c r="F31469" s="129">
        <f t="shared" si="497"/>
        <v>0</v>
      </c>
    </row>
    <row r="31470" spans="6:6" ht="18" customHeight="1">
      <c r="F31470" s="129">
        <f t="shared" si="497"/>
        <v>0</v>
      </c>
    </row>
    <row r="31471" spans="6:6" ht="18" customHeight="1">
      <c r="F31471" s="129">
        <f t="shared" si="497"/>
        <v>0</v>
      </c>
    </row>
    <row r="31472" spans="6:6" ht="18" customHeight="1">
      <c r="F31472" s="129">
        <f t="shared" si="497"/>
        <v>0</v>
      </c>
    </row>
    <row r="31473" spans="6:6" ht="18" customHeight="1">
      <c r="F31473" s="129">
        <f t="shared" si="497"/>
        <v>0</v>
      </c>
    </row>
    <row r="31474" spans="6:6" ht="18" customHeight="1">
      <c r="F31474" s="129">
        <f t="shared" ref="F31474:F31537" si="498">E31474*D31474</f>
        <v>0</v>
      </c>
    </row>
    <row r="31475" spans="6:6" ht="18" customHeight="1">
      <c r="F31475" s="129">
        <f t="shared" si="498"/>
        <v>0</v>
      </c>
    </row>
    <row r="31476" spans="6:6" ht="18" customHeight="1">
      <c r="F31476" s="129">
        <f t="shared" si="498"/>
        <v>0</v>
      </c>
    </row>
    <row r="31477" spans="6:6" ht="18" customHeight="1">
      <c r="F31477" s="129">
        <f t="shared" si="498"/>
        <v>0</v>
      </c>
    </row>
    <row r="31478" spans="6:6" ht="18" customHeight="1">
      <c r="F31478" s="129">
        <f t="shared" si="498"/>
        <v>0</v>
      </c>
    </row>
    <row r="31479" spans="6:6" ht="18" customHeight="1">
      <c r="F31479" s="129">
        <f t="shared" si="498"/>
        <v>0</v>
      </c>
    </row>
    <row r="31480" spans="6:6" ht="18" customHeight="1">
      <c r="F31480" s="129">
        <f t="shared" si="498"/>
        <v>0</v>
      </c>
    </row>
    <row r="31481" spans="6:6" ht="18" customHeight="1">
      <c r="F31481" s="129">
        <f t="shared" si="498"/>
        <v>0</v>
      </c>
    </row>
    <row r="31482" spans="6:6" ht="18" customHeight="1">
      <c r="F31482" s="129">
        <f t="shared" si="498"/>
        <v>0</v>
      </c>
    </row>
    <row r="31483" spans="6:6" ht="18" customHeight="1">
      <c r="F31483" s="129">
        <f t="shared" si="498"/>
        <v>0</v>
      </c>
    </row>
    <row r="31484" spans="6:6" ht="18" customHeight="1">
      <c r="F31484" s="129">
        <f t="shared" si="498"/>
        <v>0</v>
      </c>
    </row>
    <row r="31485" spans="6:6" ht="18" customHeight="1">
      <c r="F31485" s="129">
        <f t="shared" si="498"/>
        <v>0</v>
      </c>
    </row>
    <row r="31486" spans="6:6" ht="18" customHeight="1">
      <c r="F31486" s="129">
        <f t="shared" si="498"/>
        <v>0</v>
      </c>
    </row>
    <row r="31487" spans="6:6" ht="18" customHeight="1">
      <c r="F31487" s="129">
        <f t="shared" si="498"/>
        <v>0</v>
      </c>
    </row>
    <row r="31488" spans="6:6" ht="18" customHeight="1">
      <c r="F31488" s="129">
        <f t="shared" si="498"/>
        <v>0</v>
      </c>
    </row>
    <row r="31489" spans="6:6" ht="18" customHeight="1">
      <c r="F31489" s="129">
        <f t="shared" si="498"/>
        <v>0</v>
      </c>
    </row>
    <row r="31490" spans="6:6" ht="18" customHeight="1">
      <c r="F31490" s="129">
        <f t="shared" si="498"/>
        <v>0</v>
      </c>
    </row>
    <row r="31491" spans="6:6" ht="18" customHeight="1">
      <c r="F31491" s="129">
        <f t="shared" si="498"/>
        <v>0</v>
      </c>
    </row>
    <row r="31492" spans="6:6" ht="18" customHeight="1">
      <c r="F31492" s="129">
        <f t="shared" si="498"/>
        <v>0</v>
      </c>
    </row>
    <row r="31493" spans="6:6" ht="18" customHeight="1">
      <c r="F31493" s="129">
        <f t="shared" si="498"/>
        <v>0</v>
      </c>
    </row>
    <row r="31494" spans="6:6" ht="18" customHeight="1">
      <c r="F31494" s="129">
        <f t="shared" si="498"/>
        <v>0</v>
      </c>
    </row>
    <row r="31495" spans="6:6" ht="18" customHeight="1">
      <c r="F31495" s="129">
        <f t="shared" si="498"/>
        <v>0</v>
      </c>
    </row>
    <row r="31496" spans="6:6" ht="18" customHeight="1">
      <c r="F31496" s="129">
        <f t="shared" si="498"/>
        <v>0</v>
      </c>
    </row>
    <row r="31497" spans="6:6" ht="18" customHeight="1">
      <c r="F31497" s="129">
        <f t="shared" si="498"/>
        <v>0</v>
      </c>
    </row>
    <row r="31498" spans="6:6" ht="18" customHeight="1">
      <c r="F31498" s="129">
        <f t="shared" si="498"/>
        <v>0</v>
      </c>
    </row>
    <row r="31499" spans="6:6" ht="18" customHeight="1">
      <c r="F31499" s="129">
        <f t="shared" si="498"/>
        <v>0</v>
      </c>
    </row>
    <row r="31500" spans="6:6" ht="18" customHeight="1">
      <c r="F31500" s="129">
        <f t="shared" si="498"/>
        <v>0</v>
      </c>
    </row>
    <row r="31501" spans="6:6" ht="18" customHeight="1">
      <c r="F31501" s="129">
        <f t="shared" si="498"/>
        <v>0</v>
      </c>
    </row>
    <row r="31502" spans="6:6" ht="18" customHeight="1">
      <c r="F31502" s="129">
        <f t="shared" si="498"/>
        <v>0</v>
      </c>
    </row>
    <row r="31503" spans="6:6" ht="18" customHeight="1">
      <c r="F31503" s="129">
        <f t="shared" si="498"/>
        <v>0</v>
      </c>
    </row>
    <row r="31504" spans="6:6" ht="18" customHeight="1">
      <c r="F31504" s="129">
        <f t="shared" si="498"/>
        <v>0</v>
      </c>
    </row>
    <row r="31505" spans="6:6" ht="18" customHeight="1">
      <c r="F31505" s="129">
        <f t="shared" si="498"/>
        <v>0</v>
      </c>
    </row>
    <row r="31506" spans="6:6" ht="18" customHeight="1">
      <c r="F31506" s="129">
        <f t="shared" si="498"/>
        <v>0</v>
      </c>
    </row>
    <row r="31507" spans="6:6" ht="18" customHeight="1">
      <c r="F31507" s="129">
        <f t="shared" si="498"/>
        <v>0</v>
      </c>
    </row>
    <row r="31508" spans="6:6" ht="18" customHeight="1">
      <c r="F31508" s="129">
        <f t="shared" si="498"/>
        <v>0</v>
      </c>
    </row>
    <row r="31509" spans="6:6" ht="18" customHeight="1">
      <c r="F31509" s="129">
        <f t="shared" si="498"/>
        <v>0</v>
      </c>
    </row>
    <row r="31510" spans="6:6" ht="18" customHeight="1">
      <c r="F31510" s="129">
        <f t="shared" si="498"/>
        <v>0</v>
      </c>
    </row>
    <row r="31511" spans="6:6" ht="18" customHeight="1">
      <c r="F31511" s="129">
        <f t="shared" si="498"/>
        <v>0</v>
      </c>
    </row>
    <row r="31512" spans="6:6" ht="18" customHeight="1">
      <c r="F31512" s="129">
        <f t="shared" si="498"/>
        <v>0</v>
      </c>
    </row>
    <row r="31513" spans="6:6" ht="18" customHeight="1">
      <c r="F31513" s="129">
        <f t="shared" si="498"/>
        <v>0</v>
      </c>
    </row>
    <row r="31514" spans="6:6" ht="18" customHeight="1">
      <c r="F31514" s="129">
        <f t="shared" si="498"/>
        <v>0</v>
      </c>
    </row>
    <row r="31515" spans="6:6" ht="18" customHeight="1">
      <c r="F31515" s="129">
        <f t="shared" si="498"/>
        <v>0</v>
      </c>
    </row>
    <row r="31516" spans="6:6" ht="18" customHeight="1">
      <c r="F31516" s="129">
        <f t="shared" si="498"/>
        <v>0</v>
      </c>
    </row>
    <row r="31517" spans="6:6" ht="18" customHeight="1">
      <c r="F31517" s="129">
        <f t="shared" si="498"/>
        <v>0</v>
      </c>
    </row>
    <row r="31518" spans="6:6" ht="18" customHeight="1">
      <c r="F31518" s="129">
        <f t="shared" si="498"/>
        <v>0</v>
      </c>
    </row>
    <row r="31519" spans="6:6" ht="18" customHeight="1">
      <c r="F31519" s="129">
        <f t="shared" si="498"/>
        <v>0</v>
      </c>
    </row>
    <row r="31520" spans="6:6" ht="18" customHeight="1">
      <c r="F31520" s="129">
        <f t="shared" si="498"/>
        <v>0</v>
      </c>
    </row>
    <row r="31521" spans="6:6" ht="18" customHeight="1">
      <c r="F31521" s="129">
        <f t="shared" si="498"/>
        <v>0</v>
      </c>
    </row>
    <row r="31522" spans="6:6" ht="18" customHeight="1">
      <c r="F31522" s="129">
        <f t="shared" si="498"/>
        <v>0</v>
      </c>
    </row>
    <row r="31523" spans="6:6" ht="18" customHeight="1">
      <c r="F31523" s="129">
        <f t="shared" si="498"/>
        <v>0</v>
      </c>
    </row>
    <row r="31524" spans="6:6" ht="18" customHeight="1">
      <c r="F31524" s="129">
        <f t="shared" si="498"/>
        <v>0</v>
      </c>
    </row>
    <row r="31525" spans="6:6" ht="18" customHeight="1">
      <c r="F31525" s="129">
        <f t="shared" si="498"/>
        <v>0</v>
      </c>
    </row>
    <row r="31526" spans="6:6" ht="18" customHeight="1">
      <c r="F31526" s="129">
        <f t="shared" si="498"/>
        <v>0</v>
      </c>
    </row>
    <row r="31527" spans="6:6" ht="18" customHeight="1">
      <c r="F31527" s="129">
        <f t="shared" si="498"/>
        <v>0</v>
      </c>
    </row>
    <row r="31528" spans="6:6" ht="18" customHeight="1">
      <c r="F31528" s="129">
        <f t="shared" si="498"/>
        <v>0</v>
      </c>
    </row>
    <row r="31529" spans="6:6" ht="18" customHeight="1">
      <c r="F31529" s="129">
        <f t="shared" si="498"/>
        <v>0</v>
      </c>
    </row>
    <row r="31530" spans="6:6" ht="18" customHeight="1">
      <c r="F31530" s="129">
        <f t="shared" si="498"/>
        <v>0</v>
      </c>
    </row>
    <row r="31531" spans="6:6" ht="18" customHeight="1">
      <c r="F31531" s="129">
        <f t="shared" si="498"/>
        <v>0</v>
      </c>
    </row>
    <row r="31532" spans="6:6" ht="18" customHeight="1">
      <c r="F31532" s="129">
        <f t="shared" si="498"/>
        <v>0</v>
      </c>
    </row>
    <row r="31533" spans="6:6" ht="18" customHeight="1">
      <c r="F31533" s="129">
        <f t="shared" si="498"/>
        <v>0</v>
      </c>
    </row>
    <row r="31534" spans="6:6" ht="18" customHeight="1">
      <c r="F31534" s="129">
        <f t="shared" si="498"/>
        <v>0</v>
      </c>
    </row>
    <row r="31535" spans="6:6" ht="18" customHeight="1">
      <c r="F31535" s="129">
        <f t="shared" si="498"/>
        <v>0</v>
      </c>
    </row>
    <row r="31536" spans="6:6" ht="18" customHeight="1">
      <c r="F31536" s="129">
        <f t="shared" si="498"/>
        <v>0</v>
      </c>
    </row>
    <row r="31537" spans="6:6" ht="18" customHeight="1">
      <c r="F31537" s="129">
        <f t="shared" si="498"/>
        <v>0</v>
      </c>
    </row>
    <row r="31538" spans="6:6" ht="18" customHeight="1">
      <c r="F31538" s="129">
        <f t="shared" ref="F31538:F31601" si="499">E31538*D31538</f>
        <v>0</v>
      </c>
    </row>
    <row r="31539" spans="6:6" ht="18" customHeight="1">
      <c r="F31539" s="129">
        <f t="shared" si="499"/>
        <v>0</v>
      </c>
    </row>
    <row r="31540" spans="6:6" ht="18" customHeight="1">
      <c r="F31540" s="129">
        <f t="shared" si="499"/>
        <v>0</v>
      </c>
    </row>
    <row r="31541" spans="6:6" ht="18" customHeight="1">
      <c r="F31541" s="129">
        <f t="shared" si="499"/>
        <v>0</v>
      </c>
    </row>
    <row r="31542" spans="6:6" ht="18" customHeight="1">
      <c r="F31542" s="129">
        <f t="shared" si="499"/>
        <v>0</v>
      </c>
    </row>
    <row r="31543" spans="6:6" ht="18" customHeight="1">
      <c r="F31543" s="129">
        <f t="shared" si="499"/>
        <v>0</v>
      </c>
    </row>
    <row r="31544" spans="6:6" ht="18" customHeight="1">
      <c r="F31544" s="129">
        <f t="shared" si="499"/>
        <v>0</v>
      </c>
    </row>
    <row r="31545" spans="6:6" ht="18" customHeight="1">
      <c r="F31545" s="129">
        <f t="shared" si="499"/>
        <v>0</v>
      </c>
    </row>
    <row r="31546" spans="6:6" ht="18" customHeight="1">
      <c r="F31546" s="129">
        <f t="shared" si="499"/>
        <v>0</v>
      </c>
    </row>
    <row r="31547" spans="6:6" ht="18" customHeight="1">
      <c r="F31547" s="129">
        <f t="shared" si="499"/>
        <v>0</v>
      </c>
    </row>
    <row r="31548" spans="6:6" ht="18" customHeight="1">
      <c r="F31548" s="129">
        <f t="shared" si="499"/>
        <v>0</v>
      </c>
    </row>
    <row r="31549" spans="6:6" ht="18" customHeight="1">
      <c r="F31549" s="129">
        <f t="shared" si="499"/>
        <v>0</v>
      </c>
    </row>
    <row r="31550" spans="6:6" ht="18" customHeight="1">
      <c r="F31550" s="129">
        <f t="shared" si="499"/>
        <v>0</v>
      </c>
    </row>
    <row r="31551" spans="6:6" ht="18" customHeight="1">
      <c r="F31551" s="129">
        <f t="shared" si="499"/>
        <v>0</v>
      </c>
    </row>
    <row r="31552" spans="6:6" ht="18" customHeight="1">
      <c r="F31552" s="129">
        <f t="shared" si="499"/>
        <v>0</v>
      </c>
    </row>
    <row r="31553" spans="6:6" ht="18" customHeight="1">
      <c r="F31553" s="129">
        <f t="shared" si="499"/>
        <v>0</v>
      </c>
    </row>
    <row r="31554" spans="6:6" ht="18" customHeight="1">
      <c r="F31554" s="129">
        <f t="shared" si="499"/>
        <v>0</v>
      </c>
    </row>
    <row r="31555" spans="6:6" ht="18" customHeight="1">
      <c r="F31555" s="129">
        <f t="shared" si="499"/>
        <v>0</v>
      </c>
    </row>
    <row r="31556" spans="6:6" ht="18" customHeight="1">
      <c r="F31556" s="129">
        <f t="shared" si="499"/>
        <v>0</v>
      </c>
    </row>
    <row r="31557" spans="6:6" ht="18" customHeight="1">
      <c r="F31557" s="129">
        <f t="shared" si="499"/>
        <v>0</v>
      </c>
    </row>
    <row r="31558" spans="6:6" ht="18" customHeight="1">
      <c r="F31558" s="129">
        <f t="shared" si="499"/>
        <v>0</v>
      </c>
    </row>
    <row r="31559" spans="6:6" ht="18" customHeight="1">
      <c r="F31559" s="129">
        <f t="shared" si="499"/>
        <v>0</v>
      </c>
    </row>
    <row r="31560" spans="6:6" ht="18" customHeight="1">
      <c r="F31560" s="129">
        <f t="shared" si="499"/>
        <v>0</v>
      </c>
    </row>
    <row r="31561" spans="6:6" ht="18" customHeight="1">
      <c r="F31561" s="129">
        <f t="shared" si="499"/>
        <v>0</v>
      </c>
    </row>
    <row r="31562" spans="6:6" ht="18" customHeight="1">
      <c r="F31562" s="129">
        <f t="shared" si="499"/>
        <v>0</v>
      </c>
    </row>
    <row r="31563" spans="6:6" ht="18" customHeight="1">
      <c r="F31563" s="129">
        <f t="shared" si="499"/>
        <v>0</v>
      </c>
    </row>
    <row r="31564" spans="6:6" ht="18" customHeight="1">
      <c r="F31564" s="129">
        <f t="shared" si="499"/>
        <v>0</v>
      </c>
    </row>
    <row r="31565" spans="6:6" ht="18" customHeight="1">
      <c r="F31565" s="129">
        <f t="shared" si="499"/>
        <v>0</v>
      </c>
    </row>
    <row r="31566" spans="6:6" ht="18" customHeight="1">
      <c r="F31566" s="129">
        <f t="shared" si="499"/>
        <v>0</v>
      </c>
    </row>
    <row r="31567" spans="6:6" ht="18" customHeight="1">
      <c r="F31567" s="129">
        <f t="shared" si="499"/>
        <v>0</v>
      </c>
    </row>
    <row r="31568" spans="6:6" ht="18" customHeight="1">
      <c r="F31568" s="129">
        <f t="shared" si="499"/>
        <v>0</v>
      </c>
    </row>
    <row r="31569" spans="6:6" ht="18" customHeight="1">
      <c r="F31569" s="129">
        <f t="shared" si="499"/>
        <v>0</v>
      </c>
    </row>
    <row r="31570" spans="6:6" ht="18" customHeight="1">
      <c r="F31570" s="129">
        <f t="shared" si="499"/>
        <v>0</v>
      </c>
    </row>
    <row r="31571" spans="6:6" ht="18" customHeight="1">
      <c r="F31571" s="129">
        <f t="shared" si="499"/>
        <v>0</v>
      </c>
    </row>
    <row r="31572" spans="6:6" ht="18" customHeight="1">
      <c r="F31572" s="129">
        <f t="shared" si="499"/>
        <v>0</v>
      </c>
    </row>
    <row r="31573" spans="6:6" ht="18" customHeight="1">
      <c r="F31573" s="129">
        <f t="shared" si="499"/>
        <v>0</v>
      </c>
    </row>
    <row r="31574" spans="6:6" ht="18" customHeight="1">
      <c r="F31574" s="129">
        <f t="shared" si="499"/>
        <v>0</v>
      </c>
    </row>
    <row r="31575" spans="6:6" ht="18" customHeight="1">
      <c r="F31575" s="129">
        <f t="shared" si="499"/>
        <v>0</v>
      </c>
    </row>
    <row r="31576" spans="6:6" ht="18" customHeight="1">
      <c r="F31576" s="129">
        <f t="shared" si="499"/>
        <v>0</v>
      </c>
    </row>
    <row r="31577" spans="6:6" ht="18" customHeight="1">
      <c r="F31577" s="129">
        <f t="shared" si="499"/>
        <v>0</v>
      </c>
    </row>
    <row r="31578" spans="6:6" ht="18" customHeight="1">
      <c r="F31578" s="129">
        <f t="shared" si="499"/>
        <v>0</v>
      </c>
    </row>
    <row r="31579" spans="6:6" ht="18" customHeight="1">
      <c r="F31579" s="129">
        <f t="shared" si="499"/>
        <v>0</v>
      </c>
    </row>
    <row r="31580" spans="6:6" ht="18" customHeight="1">
      <c r="F31580" s="129">
        <f t="shared" si="499"/>
        <v>0</v>
      </c>
    </row>
    <row r="31581" spans="6:6" ht="18" customHeight="1">
      <c r="F31581" s="129">
        <f t="shared" si="499"/>
        <v>0</v>
      </c>
    </row>
    <row r="31582" spans="6:6" ht="18" customHeight="1">
      <c r="F31582" s="129">
        <f t="shared" si="499"/>
        <v>0</v>
      </c>
    </row>
    <row r="31583" spans="6:6" ht="18" customHeight="1">
      <c r="F31583" s="129">
        <f t="shared" si="499"/>
        <v>0</v>
      </c>
    </row>
    <row r="31584" spans="6:6" ht="18" customHeight="1">
      <c r="F31584" s="129">
        <f t="shared" si="499"/>
        <v>0</v>
      </c>
    </row>
    <row r="31585" spans="6:6" ht="18" customHeight="1">
      <c r="F31585" s="129">
        <f t="shared" si="499"/>
        <v>0</v>
      </c>
    </row>
    <row r="31586" spans="6:6" ht="18" customHeight="1">
      <c r="F31586" s="129">
        <f t="shared" si="499"/>
        <v>0</v>
      </c>
    </row>
    <row r="31587" spans="6:6" ht="18" customHeight="1">
      <c r="F31587" s="129">
        <f t="shared" si="499"/>
        <v>0</v>
      </c>
    </row>
    <row r="31588" spans="6:6" ht="18" customHeight="1">
      <c r="F31588" s="129">
        <f t="shared" si="499"/>
        <v>0</v>
      </c>
    </row>
    <row r="31589" spans="6:6" ht="18" customHeight="1">
      <c r="F31589" s="129">
        <f t="shared" si="499"/>
        <v>0</v>
      </c>
    </row>
    <row r="31590" spans="6:6" ht="18" customHeight="1">
      <c r="F31590" s="129">
        <f t="shared" si="499"/>
        <v>0</v>
      </c>
    </row>
    <row r="31591" spans="6:6" ht="18" customHeight="1">
      <c r="F31591" s="129">
        <f t="shared" si="499"/>
        <v>0</v>
      </c>
    </row>
    <row r="31592" spans="6:6" ht="18" customHeight="1">
      <c r="F31592" s="129">
        <f t="shared" si="499"/>
        <v>0</v>
      </c>
    </row>
    <row r="31593" spans="6:6" ht="18" customHeight="1">
      <c r="F31593" s="129">
        <f t="shared" si="499"/>
        <v>0</v>
      </c>
    </row>
    <row r="31594" spans="6:6" ht="18" customHeight="1">
      <c r="F31594" s="129">
        <f t="shared" si="499"/>
        <v>0</v>
      </c>
    </row>
    <row r="31595" spans="6:6" ht="18" customHeight="1">
      <c r="F31595" s="129">
        <f t="shared" si="499"/>
        <v>0</v>
      </c>
    </row>
    <row r="31596" spans="6:6" ht="18" customHeight="1">
      <c r="F31596" s="129">
        <f t="shared" si="499"/>
        <v>0</v>
      </c>
    </row>
    <row r="31597" spans="6:6" ht="18" customHeight="1">
      <c r="F31597" s="129">
        <f t="shared" si="499"/>
        <v>0</v>
      </c>
    </row>
    <row r="31598" spans="6:6" ht="18" customHeight="1">
      <c r="F31598" s="129">
        <f t="shared" si="499"/>
        <v>0</v>
      </c>
    </row>
    <row r="31599" spans="6:6" ht="18" customHeight="1">
      <c r="F31599" s="129">
        <f t="shared" si="499"/>
        <v>0</v>
      </c>
    </row>
    <row r="31600" spans="6:6" ht="18" customHeight="1">
      <c r="F31600" s="129">
        <f t="shared" si="499"/>
        <v>0</v>
      </c>
    </row>
    <row r="31601" spans="6:6" ht="18" customHeight="1">
      <c r="F31601" s="129">
        <f t="shared" si="499"/>
        <v>0</v>
      </c>
    </row>
    <row r="31602" spans="6:6" ht="18" customHeight="1">
      <c r="F31602" s="129">
        <f t="shared" ref="F31602:F31665" si="500">E31602*D31602</f>
        <v>0</v>
      </c>
    </row>
    <row r="31603" spans="6:6" ht="18" customHeight="1">
      <c r="F31603" s="129">
        <f t="shared" si="500"/>
        <v>0</v>
      </c>
    </row>
    <row r="31604" spans="6:6" ht="18" customHeight="1">
      <c r="F31604" s="129">
        <f t="shared" si="500"/>
        <v>0</v>
      </c>
    </row>
    <row r="31605" spans="6:6" ht="18" customHeight="1">
      <c r="F31605" s="129">
        <f t="shared" si="500"/>
        <v>0</v>
      </c>
    </row>
    <row r="31606" spans="6:6" ht="18" customHeight="1">
      <c r="F31606" s="129">
        <f t="shared" si="500"/>
        <v>0</v>
      </c>
    </row>
    <row r="31607" spans="6:6" ht="18" customHeight="1">
      <c r="F31607" s="129">
        <f t="shared" si="500"/>
        <v>0</v>
      </c>
    </row>
    <row r="31608" spans="6:6" ht="18" customHeight="1">
      <c r="F31608" s="129">
        <f t="shared" si="500"/>
        <v>0</v>
      </c>
    </row>
    <row r="31609" spans="6:6" ht="18" customHeight="1">
      <c r="F31609" s="129">
        <f t="shared" si="500"/>
        <v>0</v>
      </c>
    </row>
    <row r="31610" spans="6:6" ht="18" customHeight="1">
      <c r="F31610" s="129">
        <f t="shared" si="500"/>
        <v>0</v>
      </c>
    </row>
    <row r="31611" spans="6:6" ht="18" customHeight="1">
      <c r="F31611" s="129">
        <f t="shared" si="500"/>
        <v>0</v>
      </c>
    </row>
    <row r="31612" spans="6:6" ht="18" customHeight="1">
      <c r="F31612" s="129">
        <f t="shared" si="500"/>
        <v>0</v>
      </c>
    </row>
    <row r="31613" spans="6:6" ht="18" customHeight="1">
      <c r="F31613" s="129">
        <f t="shared" si="500"/>
        <v>0</v>
      </c>
    </row>
    <row r="31614" spans="6:6" ht="18" customHeight="1">
      <c r="F31614" s="129">
        <f t="shared" si="500"/>
        <v>0</v>
      </c>
    </row>
    <row r="31615" spans="6:6" ht="18" customHeight="1">
      <c r="F31615" s="129">
        <f t="shared" si="500"/>
        <v>0</v>
      </c>
    </row>
    <row r="31616" spans="6:6" ht="18" customHeight="1">
      <c r="F31616" s="129">
        <f t="shared" si="500"/>
        <v>0</v>
      </c>
    </row>
    <row r="31617" spans="6:6" ht="18" customHeight="1">
      <c r="F31617" s="129">
        <f t="shared" si="500"/>
        <v>0</v>
      </c>
    </row>
    <row r="31618" spans="6:6" ht="18" customHeight="1">
      <c r="F31618" s="129">
        <f t="shared" si="500"/>
        <v>0</v>
      </c>
    </row>
    <row r="31619" spans="6:6" ht="18" customHeight="1">
      <c r="F31619" s="129">
        <f t="shared" si="500"/>
        <v>0</v>
      </c>
    </row>
    <row r="31620" spans="6:6" ht="18" customHeight="1">
      <c r="F31620" s="129">
        <f t="shared" si="500"/>
        <v>0</v>
      </c>
    </row>
    <row r="31621" spans="6:6" ht="18" customHeight="1">
      <c r="F31621" s="129">
        <f t="shared" si="500"/>
        <v>0</v>
      </c>
    </row>
    <row r="31622" spans="6:6" ht="18" customHeight="1">
      <c r="F31622" s="129">
        <f t="shared" si="500"/>
        <v>0</v>
      </c>
    </row>
    <row r="31623" spans="6:6" ht="18" customHeight="1">
      <c r="F31623" s="129">
        <f t="shared" si="500"/>
        <v>0</v>
      </c>
    </row>
    <row r="31624" spans="6:6" ht="18" customHeight="1">
      <c r="F31624" s="129">
        <f t="shared" si="500"/>
        <v>0</v>
      </c>
    </row>
    <row r="31625" spans="6:6" ht="18" customHeight="1">
      <c r="F31625" s="129">
        <f t="shared" si="500"/>
        <v>0</v>
      </c>
    </row>
    <row r="31626" spans="6:6" ht="18" customHeight="1">
      <c r="F31626" s="129">
        <f t="shared" si="500"/>
        <v>0</v>
      </c>
    </row>
    <row r="31627" spans="6:6" ht="18" customHeight="1">
      <c r="F31627" s="129">
        <f t="shared" si="500"/>
        <v>0</v>
      </c>
    </row>
    <row r="31628" spans="6:6" ht="18" customHeight="1">
      <c r="F31628" s="129">
        <f t="shared" si="500"/>
        <v>0</v>
      </c>
    </row>
    <row r="31629" spans="6:6" ht="18" customHeight="1">
      <c r="F31629" s="129">
        <f t="shared" si="500"/>
        <v>0</v>
      </c>
    </row>
    <row r="31630" spans="6:6" ht="18" customHeight="1">
      <c r="F31630" s="129">
        <f t="shared" si="500"/>
        <v>0</v>
      </c>
    </row>
    <row r="31631" spans="6:6" ht="18" customHeight="1">
      <c r="F31631" s="129">
        <f t="shared" si="500"/>
        <v>0</v>
      </c>
    </row>
    <row r="31632" spans="6:6" ht="18" customHeight="1">
      <c r="F31632" s="129">
        <f t="shared" si="500"/>
        <v>0</v>
      </c>
    </row>
    <row r="31633" spans="6:6" ht="18" customHeight="1">
      <c r="F31633" s="129">
        <f t="shared" si="500"/>
        <v>0</v>
      </c>
    </row>
    <row r="31634" spans="6:6" ht="18" customHeight="1">
      <c r="F31634" s="129">
        <f t="shared" si="500"/>
        <v>0</v>
      </c>
    </row>
    <row r="31635" spans="6:6" ht="18" customHeight="1">
      <c r="F31635" s="129">
        <f t="shared" si="500"/>
        <v>0</v>
      </c>
    </row>
    <row r="31636" spans="6:6" ht="18" customHeight="1">
      <c r="F31636" s="129">
        <f t="shared" si="500"/>
        <v>0</v>
      </c>
    </row>
    <row r="31637" spans="6:6" ht="18" customHeight="1">
      <c r="F31637" s="129">
        <f t="shared" si="500"/>
        <v>0</v>
      </c>
    </row>
    <row r="31638" spans="6:6" ht="18" customHeight="1">
      <c r="F31638" s="129">
        <f t="shared" si="500"/>
        <v>0</v>
      </c>
    </row>
    <row r="31639" spans="6:6" ht="18" customHeight="1">
      <c r="F31639" s="129">
        <f t="shared" si="500"/>
        <v>0</v>
      </c>
    </row>
    <row r="31640" spans="6:6" ht="18" customHeight="1">
      <c r="F31640" s="129">
        <f t="shared" si="500"/>
        <v>0</v>
      </c>
    </row>
    <row r="31641" spans="6:6" ht="18" customHeight="1">
      <c r="F31641" s="129">
        <f t="shared" si="500"/>
        <v>0</v>
      </c>
    </row>
    <row r="31642" spans="6:6" ht="18" customHeight="1">
      <c r="F31642" s="129">
        <f t="shared" si="500"/>
        <v>0</v>
      </c>
    </row>
    <row r="31643" spans="6:6" ht="18" customHeight="1">
      <c r="F31643" s="129">
        <f t="shared" si="500"/>
        <v>0</v>
      </c>
    </row>
    <row r="31644" spans="6:6" ht="18" customHeight="1">
      <c r="F31644" s="129">
        <f t="shared" si="500"/>
        <v>0</v>
      </c>
    </row>
    <row r="31645" spans="6:6" ht="18" customHeight="1">
      <c r="F31645" s="129">
        <f t="shared" si="500"/>
        <v>0</v>
      </c>
    </row>
    <row r="31646" spans="6:6" ht="18" customHeight="1">
      <c r="F31646" s="129">
        <f t="shared" si="500"/>
        <v>0</v>
      </c>
    </row>
    <row r="31647" spans="6:6" ht="18" customHeight="1">
      <c r="F31647" s="129">
        <f t="shared" si="500"/>
        <v>0</v>
      </c>
    </row>
    <row r="31648" spans="6:6" ht="18" customHeight="1">
      <c r="F31648" s="129">
        <f t="shared" si="500"/>
        <v>0</v>
      </c>
    </row>
    <row r="31649" spans="6:6" ht="18" customHeight="1">
      <c r="F31649" s="129">
        <f t="shared" si="500"/>
        <v>0</v>
      </c>
    </row>
    <row r="31650" spans="6:6" ht="18" customHeight="1">
      <c r="F31650" s="129">
        <f t="shared" si="500"/>
        <v>0</v>
      </c>
    </row>
    <row r="31651" spans="6:6" ht="18" customHeight="1">
      <c r="F31651" s="129">
        <f t="shared" si="500"/>
        <v>0</v>
      </c>
    </row>
    <row r="31652" spans="6:6" ht="18" customHeight="1">
      <c r="F31652" s="129">
        <f t="shared" si="500"/>
        <v>0</v>
      </c>
    </row>
    <row r="31653" spans="6:6" ht="18" customHeight="1">
      <c r="F31653" s="129">
        <f t="shared" si="500"/>
        <v>0</v>
      </c>
    </row>
    <row r="31654" spans="6:6" ht="18" customHeight="1">
      <c r="F31654" s="129">
        <f t="shared" si="500"/>
        <v>0</v>
      </c>
    </row>
    <row r="31655" spans="6:6" ht="18" customHeight="1">
      <c r="F31655" s="129">
        <f t="shared" si="500"/>
        <v>0</v>
      </c>
    </row>
    <row r="31656" spans="6:6" ht="18" customHeight="1">
      <c r="F31656" s="129">
        <f t="shared" si="500"/>
        <v>0</v>
      </c>
    </row>
    <row r="31657" spans="6:6" ht="18" customHeight="1">
      <c r="F31657" s="129">
        <f t="shared" si="500"/>
        <v>0</v>
      </c>
    </row>
    <row r="31658" spans="6:6" ht="18" customHeight="1">
      <c r="F31658" s="129">
        <f t="shared" si="500"/>
        <v>0</v>
      </c>
    </row>
    <row r="31659" spans="6:6" ht="18" customHeight="1">
      <c r="F31659" s="129">
        <f t="shared" si="500"/>
        <v>0</v>
      </c>
    </row>
    <row r="31660" spans="6:6" ht="18" customHeight="1">
      <c r="F31660" s="129">
        <f t="shared" si="500"/>
        <v>0</v>
      </c>
    </row>
    <row r="31661" spans="6:6" ht="18" customHeight="1">
      <c r="F31661" s="129">
        <f t="shared" si="500"/>
        <v>0</v>
      </c>
    </row>
    <row r="31662" spans="6:6" ht="18" customHeight="1">
      <c r="F31662" s="129">
        <f t="shared" si="500"/>
        <v>0</v>
      </c>
    </row>
    <row r="31663" spans="6:6" ht="18" customHeight="1">
      <c r="F31663" s="129">
        <f t="shared" si="500"/>
        <v>0</v>
      </c>
    </row>
    <row r="31664" spans="6:6" ht="18" customHeight="1">
      <c r="F31664" s="129">
        <f t="shared" si="500"/>
        <v>0</v>
      </c>
    </row>
    <row r="31665" spans="6:6" ht="18" customHeight="1">
      <c r="F31665" s="129">
        <f t="shared" si="500"/>
        <v>0</v>
      </c>
    </row>
    <row r="31666" spans="6:6" ht="18" customHeight="1">
      <c r="F31666" s="129">
        <f t="shared" ref="F31666:F31729" si="501">E31666*D31666</f>
        <v>0</v>
      </c>
    </row>
    <row r="31667" spans="6:6" ht="18" customHeight="1">
      <c r="F31667" s="129">
        <f t="shared" si="501"/>
        <v>0</v>
      </c>
    </row>
    <row r="31668" spans="6:6" ht="18" customHeight="1">
      <c r="F31668" s="129">
        <f t="shared" si="501"/>
        <v>0</v>
      </c>
    </row>
    <row r="31669" spans="6:6" ht="18" customHeight="1">
      <c r="F31669" s="129">
        <f t="shared" si="501"/>
        <v>0</v>
      </c>
    </row>
    <row r="31670" spans="6:6" ht="18" customHeight="1">
      <c r="F31670" s="129">
        <f t="shared" si="501"/>
        <v>0</v>
      </c>
    </row>
    <row r="31671" spans="6:6" ht="18" customHeight="1">
      <c r="F31671" s="129">
        <f t="shared" si="501"/>
        <v>0</v>
      </c>
    </row>
    <row r="31672" spans="6:6" ht="18" customHeight="1">
      <c r="F31672" s="129">
        <f t="shared" si="501"/>
        <v>0</v>
      </c>
    </row>
    <row r="31673" spans="6:6" ht="18" customHeight="1">
      <c r="F31673" s="129">
        <f t="shared" si="501"/>
        <v>0</v>
      </c>
    </row>
    <row r="31674" spans="6:6" ht="18" customHeight="1">
      <c r="F31674" s="129">
        <f t="shared" si="501"/>
        <v>0</v>
      </c>
    </row>
    <row r="31675" spans="6:6" ht="18" customHeight="1">
      <c r="F31675" s="129">
        <f t="shared" si="501"/>
        <v>0</v>
      </c>
    </row>
    <row r="31676" spans="6:6" ht="18" customHeight="1">
      <c r="F31676" s="129">
        <f t="shared" si="501"/>
        <v>0</v>
      </c>
    </row>
    <row r="31677" spans="6:6" ht="18" customHeight="1">
      <c r="F31677" s="129">
        <f t="shared" si="501"/>
        <v>0</v>
      </c>
    </row>
    <row r="31678" spans="6:6" ht="18" customHeight="1">
      <c r="F31678" s="129">
        <f t="shared" si="501"/>
        <v>0</v>
      </c>
    </row>
    <row r="31679" spans="6:6" ht="18" customHeight="1">
      <c r="F31679" s="129">
        <f t="shared" si="501"/>
        <v>0</v>
      </c>
    </row>
    <row r="31680" spans="6:6" ht="18" customHeight="1">
      <c r="F31680" s="129">
        <f t="shared" si="501"/>
        <v>0</v>
      </c>
    </row>
    <row r="31681" spans="6:6" ht="18" customHeight="1">
      <c r="F31681" s="129">
        <f t="shared" si="501"/>
        <v>0</v>
      </c>
    </row>
    <row r="31682" spans="6:6" ht="18" customHeight="1">
      <c r="F31682" s="129">
        <f t="shared" si="501"/>
        <v>0</v>
      </c>
    </row>
    <row r="31683" spans="6:6" ht="18" customHeight="1">
      <c r="F31683" s="129">
        <f t="shared" si="501"/>
        <v>0</v>
      </c>
    </row>
    <row r="31684" spans="6:6" ht="18" customHeight="1">
      <c r="F31684" s="129">
        <f t="shared" si="501"/>
        <v>0</v>
      </c>
    </row>
    <row r="31685" spans="6:6" ht="18" customHeight="1">
      <c r="F31685" s="129">
        <f t="shared" si="501"/>
        <v>0</v>
      </c>
    </row>
    <row r="31686" spans="6:6" ht="18" customHeight="1">
      <c r="F31686" s="129">
        <f t="shared" si="501"/>
        <v>0</v>
      </c>
    </row>
    <row r="31687" spans="6:6" ht="18" customHeight="1">
      <c r="F31687" s="129">
        <f t="shared" si="501"/>
        <v>0</v>
      </c>
    </row>
    <row r="31688" spans="6:6" ht="18" customHeight="1">
      <c r="F31688" s="129">
        <f t="shared" si="501"/>
        <v>0</v>
      </c>
    </row>
    <row r="31689" spans="6:6" ht="18" customHeight="1">
      <c r="F31689" s="129">
        <f t="shared" si="501"/>
        <v>0</v>
      </c>
    </row>
    <row r="31690" spans="6:6" ht="18" customHeight="1">
      <c r="F31690" s="129">
        <f t="shared" si="501"/>
        <v>0</v>
      </c>
    </row>
    <row r="31691" spans="6:6" ht="18" customHeight="1">
      <c r="F31691" s="129">
        <f t="shared" si="501"/>
        <v>0</v>
      </c>
    </row>
    <row r="31692" spans="6:6" ht="18" customHeight="1">
      <c r="F31692" s="129">
        <f t="shared" si="501"/>
        <v>0</v>
      </c>
    </row>
    <row r="31693" spans="6:6" ht="18" customHeight="1">
      <c r="F31693" s="129">
        <f t="shared" si="501"/>
        <v>0</v>
      </c>
    </row>
    <row r="31694" spans="6:6" ht="18" customHeight="1">
      <c r="F31694" s="129">
        <f t="shared" si="501"/>
        <v>0</v>
      </c>
    </row>
    <row r="31695" spans="6:6" ht="18" customHeight="1">
      <c r="F31695" s="129">
        <f t="shared" si="501"/>
        <v>0</v>
      </c>
    </row>
    <row r="31696" spans="6:6" ht="18" customHeight="1">
      <c r="F31696" s="129">
        <f t="shared" si="501"/>
        <v>0</v>
      </c>
    </row>
    <row r="31697" spans="6:6" ht="18" customHeight="1">
      <c r="F31697" s="129">
        <f t="shared" si="501"/>
        <v>0</v>
      </c>
    </row>
    <row r="31698" spans="6:6" ht="18" customHeight="1">
      <c r="F31698" s="129">
        <f t="shared" si="501"/>
        <v>0</v>
      </c>
    </row>
    <row r="31699" spans="6:6" ht="18" customHeight="1">
      <c r="F31699" s="129">
        <f t="shared" si="501"/>
        <v>0</v>
      </c>
    </row>
    <row r="31700" spans="6:6" ht="18" customHeight="1">
      <c r="F31700" s="129">
        <f t="shared" si="501"/>
        <v>0</v>
      </c>
    </row>
    <row r="31701" spans="6:6" ht="18" customHeight="1">
      <c r="F31701" s="129">
        <f t="shared" si="501"/>
        <v>0</v>
      </c>
    </row>
    <row r="31702" spans="6:6" ht="18" customHeight="1">
      <c r="F31702" s="129">
        <f t="shared" si="501"/>
        <v>0</v>
      </c>
    </row>
    <row r="31703" spans="6:6" ht="18" customHeight="1">
      <c r="F31703" s="129">
        <f t="shared" si="501"/>
        <v>0</v>
      </c>
    </row>
    <row r="31704" spans="6:6" ht="18" customHeight="1">
      <c r="F31704" s="129">
        <f t="shared" si="501"/>
        <v>0</v>
      </c>
    </row>
    <row r="31705" spans="6:6" ht="18" customHeight="1">
      <c r="F31705" s="129">
        <f t="shared" si="501"/>
        <v>0</v>
      </c>
    </row>
    <row r="31706" spans="6:6" ht="18" customHeight="1">
      <c r="F31706" s="129">
        <f t="shared" si="501"/>
        <v>0</v>
      </c>
    </row>
    <row r="31707" spans="6:6" ht="18" customHeight="1">
      <c r="F31707" s="129">
        <f t="shared" si="501"/>
        <v>0</v>
      </c>
    </row>
    <row r="31708" spans="6:6" ht="18" customHeight="1">
      <c r="F31708" s="129">
        <f t="shared" si="501"/>
        <v>0</v>
      </c>
    </row>
    <row r="31709" spans="6:6" ht="18" customHeight="1">
      <c r="F31709" s="129">
        <f t="shared" si="501"/>
        <v>0</v>
      </c>
    </row>
    <row r="31710" spans="6:6" ht="18" customHeight="1">
      <c r="F31710" s="129">
        <f t="shared" si="501"/>
        <v>0</v>
      </c>
    </row>
    <row r="31711" spans="6:6" ht="18" customHeight="1">
      <c r="F31711" s="129">
        <f t="shared" si="501"/>
        <v>0</v>
      </c>
    </row>
    <row r="31712" spans="6:6" ht="18" customHeight="1">
      <c r="F31712" s="129">
        <f t="shared" si="501"/>
        <v>0</v>
      </c>
    </row>
    <row r="31713" spans="6:6" ht="18" customHeight="1">
      <c r="F31713" s="129">
        <f t="shared" si="501"/>
        <v>0</v>
      </c>
    </row>
    <row r="31714" spans="6:6" ht="18" customHeight="1">
      <c r="F31714" s="129">
        <f t="shared" si="501"/>
        <v>0</v>
      </c>
    </row>
    <row r="31715" spans="6:6" ht="18" customHeight="1">
      <c r="F31715" s="129">
        <f t="shared" si="501"/>
        <v>0</v>
      </c>
    </row>
    <row r="31716" spans="6:6" ht="18" customHeight="1">
      <c r="F31716" s="129">
        <f t="shared" si="501"/>
        <v>0</v>
      </c>
    </row>
    <row r="31717" spans="6:6" ht="18" customHeight="1">
      <c r="F31717" s="129">
        <f t="shared" si="501"/>
        <v>0</v>
      </c>
    </row>
    <row r="31718" spans="6:6" ht="18" customHeight="1">
      <c r="F31718" s="129">
        <f t="shared" si="501"/>
        <v>0</v>
      </c>
    </row>
    <row r="31719" spans="6:6" ht="18" customHeight="1">
      <c r="F31719" s="129">
        <f t="shared" si="501"/>
        <v>0</v>
      </c>
    </row>
    <row r="31720" spans="6:6" ht="18" customHeight="1">
      <c r="F31720" s="129">
        <f t="shared" si="501"/>
        <v>0</v>
      </c>
    </row>
    <row r="31721" spans="6:6" ht="18" customHeight="1">
      <c r="F31721" s="129">
        <f t="shared" si="501"/>
        <v>0</v>
      </c>
    </row>
    <row r="31722" spans="6:6" ht="18" customHeight="1">
      <c r="F31722" s="129">
        <f t="shared" si="501"/>
        <v>0</v>
      </c>
    </row>
    <row r="31723" spans="6:6" ht="18" customHeight="1">
      <c r="F31723" s="129">
        <f t="shared" si="501"/>
        <v>0</v>
      </c>
    </row>
    <row r="31724" spans="6:6" ht="18" customHeight="1">
      <c r="F31724" s="129">
        <f t="shared" si="501"/>
        <v>0</v>
      </c>
    </row>
    <row r="31725" spans="6:6" ht="18" customHeight="1">
      <c r="F31725" s="129">
        <f t="shared" si="501"/>
        <v>0</v>
      </c>
    </row>
    <row r="31726" spans="6:6" ht="18" customHeight="1">
      <c r="F31726" s="129">
        <f t="shared" si="501"/>
        <v>0</v>
      </c>
    </row>
    <row r="31727" spans="6:6" ht="18" customHeight="1">
      <c r="F31727" s="129">
        <f t="shared" si="501"/>
        <v>0</v>
      </c>
    </row>
    <row r="31728" spans="6:6" ht="18" customHeight="1">
      <c r="F31728" s="129">
        <f t="shared" si="501"/>
        <v>0</v>
      </c>
    </row>
    <row r="31729" spans="6:6" ht="18" customHeight="1">
      <c r="F31729" s="129">
        <f t="shared" si="501"/>
        <v>0</v>
      </c>
    </row>
    <row r="31730" spans="6:6" ht="18" customHeight="1">
      <c r="F31730" s="129">
        <f t="shared" ref="F31730:F31793" si="502">E31730*D31730</f>
        <v>0</v>
      </c>
    </row>
    <row r="31731" spans="6:6" ht="18" customHeight="1">
      <c r="F31731" s="129">
        <f t="shared" si="502"/>
        <v>0</v>
      </c>
    </row>
    <row r="31732" spans="6:6" ht="18" customHeight="1">
      <c r="F31732" s="129">
        <f t="shared" si="502"/>
        <v>0</v>
      </c>
    </row>
    <row r="31733" spans="6:6" ht="18" customHeight="1">
      <c r="F31733" s="129">
        <f t="shared" si="502"/>
        <v>0</v>
      </c>
    </row>
    <row r="31734" spans="6:6" ht="18" customHeight="1">
      <c r="F31734" s="129">
        <f t="shared" si="502"/>
        <v>0</v>
      </c>
    </row>
    <row r="31735" spans="6:6" ht="18" customHeight="1">
      <c r="F31735" s="129">
        <f t="shared" si="502"/>
        <v>0</v>
      </c>
    </row>
    <row r="31736" spans="6:6" ht="18" customHeight="1">
      <c r="F31736" s="129">
        <f t="shared" si="502"/>
        <v>0</v>
      </c>
    </row>
    <row r="31737" spans="6:6" ht="18" customHeight="1">
      <c r="F31737" s="129">
        <f t="shared" si="502"/>
        <v>0</v>
      </c>
    </row>
    <row r="31738" spans="6:6" ht="18" customHeight="1">
      <c r="F31738" s="129">
        <f t="shared" si="502"/>
        <v>0</v>
      </c>
    </row>
    <row r="31739" spans="6:6" ht="18" customHeight="1">
      <c r="F31739" s="129">
        <f t="shared" si="502"/>
        <v>0</v>
      </c>
    </row>
    <row r="31740" spans="6:6" ht="18" customHeight="1">
      <c r="F31740" s="129">
        <f t="shared" si="502"/>
        <v>0</v>
      </c>
    </row>
    <row r="31741" spans="6:6" ht="18" customHeight="1">
      <c r="F31741" s="129">
        <f t="shared" si="502"/>
        <v>0</v>
      </c>
    </row>
    <row r="31742" spans="6:6" ht="18" customHeight="1">
      <c r="F31742" s="129">
        <f t="shared" si="502"/>
        <v>0</v>
      </c>
    </row>
    <row r="31743" spans="6:6" ht="18" customHeight="1">
      <c r="F31743" s="129">
        <f t="shared" si="502"/>
        <v>0</v>
      </c>
    </row>
    <row r="31744" spans="6:6" ht="18" customHeight="1">
      <c r="F31744" s="129">
        <f t="shared" si="502"/>
        <v>0</v>
      </c>
    </row>
    <row r="31745" spans="6:6" ht="18" customHeight="1">
      <c r="F31745" s="129">
        <f t="shared" si="502"/>
        <v>0</v>
      </c>
    </row>
    <row r="31746" spans="6:6" ht="18" customHeight="1">
      <c r="F31746" s="129">
        <f t="shared" si="502"/>
        <v>0</v>
      </c>
    </row>
    <row r="31747" spans="6:6" ht="18" customHeight="1">
      <c r="F31747" s="129">
        <f t="shared" si="502"/>
        <v>0</v>
      </c>
    </row>
    <row r="31748" spans="6:6" ht="18" customHeight="1">
      <c r="F31748" s="129">
        <f t="shared" si="502"/>
        <v>0</v>
      </c>
    </row>
    <row r="31749" spans="6:6" ht="18" customHeight="1">
      <c r="F31749" s="129">
        <f t="shared" si="502"/>
        <v>0</v>
      </c>
    </row>
    <row r="31750" spans="6:6" ht="18" customHeight="1">
      <c r="F31750" s="129">
        <f t="shared" si="502"/>
        <v>0</v>
      </c>
    </row>
    <row r="31751" spans="6:6" ht="18" customHeight="1">
      <c r="F31751" s="129">
        <f t="shared" si="502"/>
        <v>0</v>
      </c>
    </row>
    <row r="31752" spans="6:6" ht="18" customHeight="1">
      <c r="F31752" s="129">
        <f t="shared" si="502"/>
        <v>0</v>
      </c>
    </row>
    <row r="31753" spans="6:6" ht="18" customHeight="1">
      <c r="F31753" s="129">
        <f t="shared" si="502"/>
        <v>0</v>
      </c>
    </row>
    <row r="31754" spans="6:6" ht="18" customHeight="1">
      <c r="F31754" s="129">
        <f t="shared" si="502"/>
        <v>0</v>
      </c>
    </row>
    <row r="31755" spans="6:6" ht="18" customHeight="1">
      <c r="F31755" s="129">
        <f t="shared" si="502"/>
        <v>0</v>
      </c>
    </row>
    <row r="31756" spans="6:6" ht="18" customHeight="1">
      <c r="F31756" s="129">
        <f t="shared" si="502"/>
        <v>0</v>
      </c>
    </row>
    <row r="31757" spans="6:6" ht="18" customHeight="1">
      <c r="F31757" s="129">
        <f t="shared" si="502"/>
        <v>0</v>
      </c>
    </row>
    <row r="31758" spans="6:6" ht="18" customHeight="1">
      <c r="F31758" s="129">
        <f t="shared" si="502"/>
        <v>0</v>
      </c>
    </row>
    <row r="31759" spans="6:6" ht="18" customHeight="1">
      <c r="F31759" s="129">
        <f t="shared" si="502"/>
        <v>0</v>
      </c>
    </row>
    <row r="31760" spans="6:6" ht="18" customHeight="1">
      <c r="F31760" s="129">
        <f t="shared" si="502"/>
        <v>0</v>
      </c>
    </row>
    <row r="31761" spans="6:6" ht="18" customHeight="1">
      <c r="F31761" s="129">
        <f t="shared" si="502"/>
        <v>0</v>
      </c>
    </row>
    <row r="31762" spans="6:6" ht="18" customHeight="1">
      <c r="F31762" s="129">
        <f t="shared" si="502"/>
        <v>0</v>
      </c>
    </row>
    <row r="31763" spans="6:6" ht="18" customHeight="1">
      <c r="F31763" s="129">
        <f t="shared" si="502"/>
        <v>0</v>
      </c>
    </row>
    <row r="31764" spans="6:6" ht="18" customHeight="1">
      <c r="F31764" s="129">
        <f t="shared" si="502"/>
        <v>0</v>
      </c>
    </row>
    <row r="31765" spans="6:6" ht="18" customHeight="1">
      <c r="F31765" s="129">
        <f t="shared" si="502"/>
        <v>0</v>
      </c>
    </row>
    <row r="31766" spans="6:6" ht="18" customHeight="1">
      <c r="F31766" s="129">
        <f t="shared" si="502"/>
        <v>0</v>
      </c>
    </row>
    <row r="31767" spans="6:6" ht="18" customHeight="1">
      <c r="F31767" s="129">
        <f t="shared" si="502"/>
        <v>0</v>
      </c>
    </row>
    <row r="31768" spans="6:6" ht="18" customHeight="1">
      <c r="F31768" s="129">
        <f t="shared" si="502"/>
        <v>0</v>
      </c>
    </row>
    <row r="31769" spans="6:6" ht="18" customHeight="1">
      <c r="F31769" s="129">
        <f t="shared" si="502"/>
        <v>0</v>
      </c>
    </row>
    <row r="31770" spans="6:6" ht="18" customHeight="1">
      <c r="F31770" s="129">
        <f t="shared" si="502"/>
        <v>0</v>
      </c>
    </row>
    <row r="31771" spans="6:6" ht="18" customHeight="1">
      <c r="F31771" s="129">
        <f t="shared" si="502"/>
        <v>0</v>
      </c>
    </row>
    <row r="31772" spans="6:6" ht="18" customHeight="1">
      <c r="F31772" s="129">
        <f t="shared" si="502"/>
        <v>0</v>
      </c>
    </row>
    <row r="31773" spans="6:6" ht="18" customHeight="1">
      <c r="F31773" s="129">
        <f t="shared" si="502"/>
        <v>0</v>
      </c>
    </row>
    <row r="31774" spans="6:6" ht="18" customHeight="1">
      <c r="F31774" s="129">
        <f t="shared" si="502"/>
        <v>0</v>
      </c>
    </row>
    <row r="31775" spans="6:6" ht="18" customHeight="1">
      <c r="F31775" s="129">
        <f t="shared" si="502"/>
        <v>0</v>
      </c>
    </row>
    <row r="31776" spans="6:6" ht="18" customHeight="1">
      <c r="F31776" s="129">
        <f t="shared" si="502"/>
        <v>0</v>
      </c>
    </row>
    <row r="31777" spans="6:6" ht="18" customHeight="1">
      <c r="F31777" s="129">
        <f t="shared" si="502"/>
        <v>0</v>
      </c>
    </row>
    <row r="31778" spans="6:6" ht="18" customHeight="1">
      <c r="F31778" s="129">
        <f t="shared" si="502"/>
        <v>0</v>
      </c>
    </row>
    <row r="31779" spans="6:6" ht="18" customHeight="1">
      <c r="F31779" s="129">
        <f t="shared" si="502"/>
        <v>0</v>
      </c>
    </row>
    <row r="31780" spans="6:6" ht="18" customHeight="1">
      <c r="F31780" s="129">
        <f t="shared" si="502"/>
        <v>0</v>
      </c>
    </row>
    <row r="31781" spans="6:6" ht="18" customHeight="1">
      <c r="F31781" s="129">
        <f t="shared" si="502"/>
        <v>0</v>
      </c>
    </row>
    <row r="31782" spans="6:6" ht="18" customHeight="1">
      <c r="F31782" s="129">
        <f t="shared" si="502"/>
        <v>0</v>
      </c>
    </row>
    <row r="31783" spans="6:6" ht="18" customHeight="1">
      <c r="F31783" s="129">
        <f t="shared" si="502"/>
        <v>0</v>
      </c>
    </row>
    <row r="31784" spans="6:6" ht="18" customHeight="1">
      <c r="F31784" s="129">
        <f t="shared" si="502"/>
        <v>0</v>
      </c>
    </row>
    <row r="31785" spans="6:6" ht="18" customHeight="1">
      <c r="F31785" s="129">
        <f t="shared" si="502"/>
        <v>0</v>
      </c>
    </row>
    <row r="31786" spans="6:6" ht="18" customHeight="1">
      <c r="F31786" s="129">
        <f t="shared" si="502"/>
        <v>0</v>
      </c>
    </row>
    <row r="31787" spans="6:6" ht="18" customHeight="1">
      <c r="F31787" s="129">
        <f t="shared" si="502"/>
        <v>0</v>
      </c>
    </row>
    <row r="31788" spans="6:6" ht="18" customHeight="1">
      <c r="F31788" s="129">
        <f t="shared" si="502"/>
        <v>0</v>
      </c>
    </row>
    <row r="31789" spans="6:6" ht="18" customHeight="1">
      <c r="F31789" s="129">
        <f t="shared" si="502"/>
        <v>0</v>
      </c>
    </row>
    <row r="31790" spans="6:6" ht="18" customHeight="1">
      <c r="F31790" s="129">
        <f t="shared" si="502"/>
        <v>0</v>
      </c>
    </row>
    <row r="31791" spans="6:6" ht="18" customHeight="1">
      <c r="F31791" s="129">
        <f t="shared" si="502"/>
        <v>0</v>
      </c>
    </row>
    <row r="31792" spans="6:6" ht="18" customHeight="1">
      <c r="F31792" s="129">
        <f t="shared" si="502"/>
        <v>0</v>
      </c>
    </row>
    <row r="31793" spans="6:6" ht="18" customHeight="1">
      <c r="F31793" s="129">
        <f t="shared" si="502"/>
        <v>0</v>
      </c>
    </row>
    <row r="31794" spans="6:6" ht="18" customHeight="1">
      <c r="F31794" s="129">
        <f t="shared" ref="F31794:F31857" si="503">E31794*D31794</f>
        <v>0</v>
      </c>
    </row>
    <row r="31795" spans="6:6" ht="18" customHeight="1">
      <c r="F31795" s="129">
        <f t="shared" si="503"/>
        <v>0</v>
      </c>
    </row>
    <row r="31796" spans="6:6" ht="18" customHeight="1">
      <c r="F31796" s="129">
        <f t="shared" si="503"/>
        <v>0</v>
      </c>
    </row>
    <row r="31797" spans="6:6" ht="18" customHeight="1">
      <c r="F31797" s="129">
        <f t="shared" si="503"/>
        <v>0</v>
      </c>
    </row>
    <row r="31798" spans="6:6" ht="18" customHeight="1">
      <c r="F31798" s="129">
        <f t="shared" si="503"/>
        <v>0</v>
      </c>
    </row>
    <row r="31799" spans="6:6" ht="18" customHeight="1">
      <c r="F31799" s="129">
        <f t="shared" si="503"/>
        <v>0</v>
      </c>
    </row>
    <row r="31800" spans="6:6" ht="18" customHeight="1">
      <c r="F31800" s="129">
        <f t="shared" si="503"/>
        <v>0</v>
      </c>
    </row>
    <row r="31801" spans="6:6" ht="18" customHeight="1">
      <c r="F31801" s="129">
        <f t="shared" si="503"/>
        <v>0</v>
      </c>
    </row>
    <row r="31802" spans="6:6" ht="18" customHeight="1">
      <c r="F31802" s="129">
        <f t="shared" si="503"/>
        <v>0</v>
      </c>
    </row>
    <row r="31803" spans="6:6" ht="18" customHeight="1">
      <c r="F31803" s="129">
        <f t="shared" si="503"/>
        <v>0</v>
      </c>
    </row>
    <row r="31804" spans="6:6" ht="18" customHeight="1">
      <c r="F31804" s="129">
        <f t="shared" si="503"/>
        <v>0</v>
      </c>
    </row>
    <row r="31805" spans="6:6" ht="18" customHeight="1">
      <c r="F31805" s="129">
        <f t="shared" si="503"/>
        <v>0</v>
      </c>
    </row>
    <row r="31806" spans="6:6" ht="18" customHeight="1">
      <c r="F31806" s="129">
        <f t="shared" si="503"/>
        <v>0</v>
      </c>
    </row>
    <row r="31807" spans="6:6" ht="18" customHeight="1">
      <c r="F31807" s="129">
        <f t="shared" si="503"/>
        <v>0</v>
      </c>
    </row>
    <row r="31808" spans="6:6" ht="18" customHeight="1">
      <c r="F31808" s="129">
        <f t="shared" si="503"/>
        <v>0</v>
      </c>
    </row>
    <row r="31809" spans="6:6" ht="18" customHeight="1">
      <c r="F31809" s="129">
        <f t="shared" si="503"/>
        <v>0</v>
      </c>
    </row>
    <row r="31810" spans="6:6" ht="18" customHeight="1">
      <c r="F31810" s="129">
        <f t="shared" si="503"/>
        <v>0</v>
      </c>
    </row>
    <row r="31811" spans="6:6" ht="18" customHeight="1">
      <c r="F31811" s="129">
        <f t="shared" si="503"/>
        <v>0</v>
      </c>
    </row>
    <row r="31812" spans="6:6" ht="18" customHeight="1">
      <c r="F31812" s="129">
        <f t="shared" si="503"/>
        <v>0</v>
      </c>
    </row>
    <row r="31813" spans="6:6" ht="18" customHeight="1">
      <c r="F31813" s="129">
        <f t="shared" si="503"/>
        <v>0</v>
      </c>
    </row>
    <row r="31814" spans="6:6" ht="18" customHeight="1">
      <c r="F31814" s="129">
        <f t="shared" si="503"/>
        <v>0</v>
      </c>
    </row>
    <row r="31815" spans="6:6" ht="18" customHeight="1">
      <c r="F31815" s="129">
        <f t="shared" si="503"/>
        <v>0</v>
      </c>
    </row>
    <row r="31816" spans="6:6" ht="18" customHeight="1">
      <c r="F31816" s="129">
        <f t="shared" si="503"/>
        <v>0</v>
      </c>
    </row>
    <row r="31817" spans="6:6" ht="18" customHeight="1">
      <c r="F31817" s="129">
        <f t="shared" si="503"/>
        <v>0</v>
      </c>
    </row>
    <row r="31818" spans="6:6" ht="18" customHeight="1">
      <c r="F31818" s="129">
        <f t="shared" si="503"/>
        <v>0</v>
      </c>
    </row>
    <row r="31819" spans="6:6" ht="18" customHeight="1">
      <c r="F31819" s="129">
        <f t="shared" si="503"/>
        <v>0</v>
      </c>
    </row>
    <row r="31820" spans="6:6" ht="18" customHeight="1">
      <c r="F31820" s="129">
        <f t="shared" si="503"/>
        <v>0</v>
      </c>
    </row>
    <row r="31821" spans="6:6" ht="18" customHeight="1">
      <c r="F31821" s="129">
        <f t="shared" si="503"/>
        <v>0</v>
      </c>
    </row>
    <row r="31822" spans="6:6" ht="18" customHeight="1">
      <c r="F31822" s="129">
        <f t="shared" si="503"/>
        <v>0</v>
      </c>
    </row>
    <row r="31823" spans="6:6" ht="18" customHeight="1">
      <c r="F31823" s="129">
        <f t="shared" si="503"/>
        <v>0</v>
      </c>
    </row>
    <row r="31824" spans="6:6" ht="18" customHeight="1">
      <c r="F31824" s="129">
        <f t="shared" si="503"/>
        <v>0</v>
      </c>
    </row>
    <row r="31825" spans="6:6" ht="18" customHeight="1">
      <c r="F31825" s="129">
        <f t="shared" si="503"/>
        <v>0</v>
      </c>
    </row>
    <row r="31826" spans="6:6" ht="18" customHeight="1">
      <c r="F31826" s="129">
        <f t="shared" si="503"/>
        <v>0</v>
      </c>
    </row>
    <row r="31827" spans="6:6" ht="18" customHeight="1">
      <c r="F31827" s="129">
        <f t="shared" si="503"/>
        <v>0</v>
      </c>
    </row>
    <row r="31828" spans="6:6" ht="18" customHeight="1">
      <c r="F31828" s="129">
        <f t="shared" si="503"/>
        <v>0</v>
      </c>
    </row>
    <row r="31829" spans="6:6" ht="18" customHeight="1">
      <c r="F31829" s="129">
        <f t="shared" si="503"/>
        <v>0</v>
      </c>
    </row>
    <row r="31830" spans="6:6" ht="18" customHeight="1">
      <c r="F31830" s="129">
        <f t="shared" si="503"/>
        <v>0</v>
      </c>
    </row>
    <row r="31831" spans="6:6" ht="18" customHeight="1">
      <c r="F31831" s="129">
        <f t="shared" si="503"/>
        <v>0</v>
      </c>
    </row>
    <row r="31832" spans="6:6" ht="18" customHeight="1">
      <c r="F31832" s="129">
        <f t="shared" si="503"/>
        <v>0</v>
      </c>
    </row>
    <row r="31833" spans="6:6" ht="18" customHeight="1">
      <c r="F31833" s="129">
        <f t="shared" si="503"/>
        <v>0</v>
      </c>
    </row>
    <row r="31834" spans="6:6" ht="18" customHeight="1">
      <c r="F31834" s="129">
        <f t="shared" si="503"/>
        <v>0</v>
      </c>
    </row>
    <row r="31835" spans="6:6" ht="18" customHeight="1">
      <c r="F31835" s="129">
        <f t="shared" si="503"/>
        <v>0</v>
      </c>
    </row>
    <row r="31836" spans="6:6" ht="18" customHeight="1">
      <c r="F31836" s="129">
        <f t="shared" si="503"/>
        <v>0</v>
      </c>
    </row>
    <row r="31837" spans="6:6" ht="18" customHeight="1">
      <c r="F31837" s="129">
        <f t="shared" si="503"/>
        <v>0</v>
      </c>
    </row>
    <row r="31838" spans="6:6" ht="18" customHeight="1">
      <c r="F31838" s="129">
        <f t="shared" si="503"/>
        <v>0</v>
      </c>
    </row>
    <row r="31839" spans="6:6" ht="18" customHeight="1">
      <c r="F31839" s="129">
        <f t="shared" si="503"/>
        <v>0</v>
      </c>
    </row>
    <row r="31840" spans="6:6" ht="18" customHeight="1">
      <c r="F31840" s="129">
        <f t="shared" si="503"/>
        <v>0</v>
      </c>
    </row>
    <row r="31841" spans="6:6" ht="18" customHeight="1">
      <c r="F31841" s="129">
        <f t="shared" si="503"/>
        <v>0</v>
      </c>
    </row>
    <row r="31842" spans="6:6" ht="18" customHeight="1">
      <c r="F31842" s="129">
        <f t="shared" si="503"/>
        <v>0</v>
      </c>
    </row>
    <row r="31843" spans="6:6" ht="18" customHeight="1">
      <c r="F31843" s="129">
        <f t="shared" si="503"/>
        <v>0</v>
      </c>
    </row>
    <row r="31844" spans="6:6" ht="18" customHeight="1">
      <c r="F31844" s="129">
        <f t="shared" si="503"/>
        <v>0</v>
      </c>
    </row>
    <row r="31845" spans="6:6" ht="18" customHeight="1">
      <c r="F31845" s="129">
        <f t="shared" si="503"/>
        <v>0</v>
      </c>
    </row>
    <row r="31846" spans="6:6" ht="18" customHeight="1">
      <c r="F31846" s="129">
        <f t="shared" si="503"/>
        <v>0</v>
      </c>
    </row>
    <row r="31847" spans="6:6" ht="18" customHeight="1">
      <c r="F31847" s="129">
        <f t="shared" si="503"/>
        <v>0</v>
      </c>
    </row>
    <row r="31848" spans="6:6" ht="18" customHeight="1">
      <c r="F31848" s="129">
        <f t="shared" si="503"/>
        <v>0</v>
      </c>
    </row>
    <row r="31849" spans="6:6" ht="18" customHeight="1">
      <c r="F31849" s="129">
        <f t="shared" si="503"/>
        <v>0</v>
      </c>
    </row>
    <row r="31850" spans="6:6" ht="18" customHeight="1">
      <c r="F31850" s="129">
        <f t="shared" si="503"/>
        <v>0</v>
      </c>
    </row>
    <row r="31851" spans="6:6" ht="18" customHeight="1">
      <c r="F31851" s="129">
        <f t="shared" si="503"/>
        <v>0</v>
      </c>
    </row>
    <row r="31852" spans="6:6" ht="18" customHeight="1">
      <c r="F31852" s="129">
        <f t="shared" si="503"/>
        <v>0</v>
      </c>
    </row>
    <row r="31853" spans="6:6" ht="18" customHeight="1">
      <c r="F31853" s="129">
        <f t="shared" si="503"/>
        <v>0</v>
      </c>
    </row>
    <row r="31854" spans="6:6" ht="18" customHeight="1">
      <c r="F31854" s="129">
        <f t="shared" si="503"/>
        <v>0</v>
      </c>
    </row>
    <row r="31855" spans="6:6" ht="18" customHeight="1">
      <c r="F31855" s="129">
        <f t="shared" si="503"/>
        <v>0</v>
      </c>
    </row>
    <row r="31856" spans="6:6" ht="18" customHeight="1">
      <c r="F31856" s="129">
        <f t="shared" si="503"/>
        <v>0</v>
      </c>
    </row>
    <row r="31857" spans="6:6" ht="18" customHeight="1">
      <c r="F31857" s="129">
        <f t="shared" si="503"/>
        <v>0</v>
      </c>
    </row>
    <row r="31858" spans="6:6" ht="18" customHeight="1">
      <c r="F31858" s="129">
        <f t="shared" ref="F31858:F31921" si="504">E31858*D31858</f>
        <v>0</v>
      </c>
    </row>
    <row r="31859" spans="6:6" ht="18" customHeight="1">
      <c r="F31859" s="129">
        <f t="shared" si="504"/>
        <v>0</v>
      </c>
    </row>
    <row r="31860" spans="6:6" ht="18" customHeight="1">
      <c r="F31860" s="129">
        <f t="shared" si="504"/>
        <v>0</v>
      </c>
    </row>
    <row r="31861" spans="6:6" ht="18" customHeight="1">
      <c r="F31861" s="129">
        <f t="shared" si="504"/>
        <v>0</v>
      </c>
    </row>
    <row r="31862" spans="6:6" ht="18" customHeight="1">
      <c r="F31862" s="129">
        <f t="shared" si="504"/>
        <v>0</v>
      </c>
    </row>
    <row r="31863" spans="6:6" ht="18" customHeight="1">
      <c r="F31863" s="129">
        <f t="shared" si="504"/>
        <v>0</v>
      </c>
    </row>
    <row r="31864" spans="6:6" ht="18" customHeight="1">
      <c r="F31864" s="129">
        <f t="shared" si="504"/>
        <v>0</v>
      </c>
    </row>
    <row r="31865" spans="6:6" ht="18" customHeight="1">
      <c r="F31865" s="129">
        <f t="shared" si="504"/>
        <v>0</v>
      </c>
    </row>
    <row r="31866" spans="6:6" ht="18" customHeight="1">
      <c r="F31866" s="129">
        <f t="shared" si="504"/>
        <v>0</v>
      </c>
    </row>
    <row r="31867" spans="6:6" ht="18" customHeight="1">
      <c r="F31867" s="129">
        <f t="shared" si="504"/>
        <v>0</v>
      </c>
    </row>
    <row r="31868" spans="6:6" ht="18" customHeight="1">
      <c r="F31868" s="129">
        <f t="shared" si="504"/>
        <v>0</v>
      </c>
    </row>
    <row r="31869" spans="6:6" ht="18" customHeight="1">
      <c r="F31869" s="129">
        <f t="shared" si="504"/>
        <v>0</v>
      </c>
    </row>
    <row r="31870" spans="6:6" ht="18" customHeight="1">
      <c r="F31870" s="129">
        <f t="shared" si="504"/>
        <v>0</v>
      </c>
    </row>
    <row r="31871" spans="6:6" ht="18" customHeight="1">
      <c r="F31871" s="129">
        <f t="shared" si="504"/>
        <v>0</v>
      </c>
    </row>
    <row r="31872" spans="6:6" ht="18" customHeight="1">
      <c r="F31872" s="129">
        <f t="shared" si="504"/>
        <v>0</v>
      </c>
    </row>
    <row r="31873" spans="6:6" ht="18" customHeight="1">
      <c r="F31873" s="129">
        <f t="shared" si="504"/>
        <v>0</v>
      </c>
    </row>
    <row r="31874" spans="6:6" ht="18" customHeight="1">
      <c r="F31874" s="129">
        <f t="shared" si="504"/>
        <v>0</v>
      </c>
    </row>
    <row r="31875" spans="6:6" ht="18" customHeight="1">
      <c r="F31875" s="129">
        <f t="shared" si="504"/>
        <v>0</v>
      </c>
    </row>
    <row r="31876" spans="6:6" ht="18" customHeight="1">
      <c r="F31876" s="129">
        <f t="shared" si="504"/>
        <v>0</v>
      </c>
    </row>
    <row r="31877" spans="6:6" ht="18" customHeight="1">
      <c r="F31877" s="129">
        <f t="shared" si="504"/>
        <v>0</v>
      </c>
    </row>
    <row r="31878" spans="6:6" ht="18" customHeight="1">
      <c r="F31878" s="129">
        <f t="shared" si="504"/>
        <v>0</v>
      </c>
    </row>
    <row r="31879" spans="6:6" ht="18" customHeight="1">
      <c r="F31879" s="129">
        <f t="shared" si="504"/>
        <v>0</v>
      </c>
    </row>
    <row r="31880" spans="6:6" ht="18" customHeight="1">
      <c r="F31880" s="129">
        <f t="shared" si="504"/>
        <v>0</v>
      </c>
    </row>
    <row r="31881" spans="6:6" ht="18" customHeight="1">
      <c r="F31881" s="129">
        <f t="shared" si="504"/>
        <v>0</v>
      </c>
    </row>
    <row r="31882" spans="6:6" ht="18" customHeight="1">
      <c r="F31882" s="129">
        <f t="shared" si="504"/>
        <v>0</v>
      </c>
    </row>
    <row r="31883" spans="6:6" ht="18" customHeight="1">
      <c r="F31883" s="129">
        <f t="shared" si="504"/>
        <v>0</v>
      </c>
    </row>
    <row r="31884" spans="6:6" ht="18" customHeight="1">
      <c r="F31884" s="129">
        <f t="shared" si="504"/>
        <v>0</v>
      </c>
    </row>
    <row r="31885" spans="6:6" ht="18" customHeight="1">
      <c r="F31885" s="129">
        <f t="shared" si="504"/>
        <v>0</v>
      </c>
    </row>
    <row r="31886" spans="6:6" ht="18" customHeight="1">
      <c r="F31886" s="129">
        <f t="shared" si="504"/>
        <v>0</v>
      </c>
    </row>
    <row r="31887" spans="6:6" ht="18" customHeight="1">
      <c r="F31887" s="129">
        <f t="shared" si="504"/>
        <v>0</v>
      </c>
    </row>
    <row r="31888" spans="6:6" ht="18" customHeight="1">
      <c r="F31888" s="129">
        <f t="shared" si="504"/>
        <v>0</v>
      </c>
    </row>
    <row r="31889" spans="6:6" ht="18" customHeight="1">
      <c r="F31889" s="129">
        <f t="shared" si="504"/>
        <v>0</v>
      </c>
    </row>
    <row r="31890" spans="6:6" ht="18" customHeight="1">
      <c r="F31890" s="129">
        <f t="shared" si="504"/>
        <v>0</v>
      </c>
    </row>
    <row r="31891" spans="6:6" ht="18" customHeight="1">
      <c r="F31891" s="129">
        <f t="shared" si="504"/>
        <v>0</v>
      </c>
    </row>
    <row r="31892" spans="6:6" ht="18" customHeight="1">
      <c r="F31892" s="129">
        <f t="shared" si="504"/>
        <v>0</v>
      </c>
    </row>
    <row r="31893" spans="6:6" ht="18" customHeight="1">
      <c r="F31893" s="129">
        <f t="shared" si="504"/>
        <v>0</v>
      </c>
    </row>
    <row r="31894" spans="6:6" ht="18" customHeight="1">
      <c r="F31894" s="129">
        <f t="shared" si="504"/>
        <v>0</v>
      </c>
    </row>
    <row r="31895" spans="6:6" ht="18" customHeight="1">
      <c r="F31895" s="129">
        <f t="shared" si="504"/>
        <v>0</v>
      </c>
    </row>
    <row r="31896" spans="6:6" ht="18" customHeight="1">
      <c r="F31896" s="129">
        <f t="shared" si="504"/>
        <v>0</v>
      </c>
    </row>
    <row r="31897" spans="6:6" ht="18" customHeight="1">
      <c r="F31897" s="129">
        <f t="shared" si="504"/>
        <v>0</v>
      </c>
    </row>
    <row r="31898" spans="6:6" ht="18" customHeight="1">
      <c r="F31898" s="129">
        <f t="shared" si="504"/>
        <v>0</v>
      </c>
    </row>
    <row r="31899" spans="6:6" ht="18" customHeight="1">
      <c r="F31899" s="129">
        <f t="shared" si="504"/>
        <v>0</v>
      </c>
    </row>
    <row r="31900" spans="6:6" ht="18" customHeight="1">
      <c r="F31900" s="129">
        <f t="shared" si="504"/>
        <v>0</v>
      </c>
    </row>
    <row r="31901" spans="6:6" ht="18" customHeight="1">
      <c r="F31901" s="129">
        <f t="shared" si="504"/>
        <v>0</v>
      </c>
    </row>
    <row r="31902" spans="6:6" ht="18" customHeight="1">
      <c r="F31902" s="129">
        <f t="shared" si="504"/>
        <v>0</v>
      </c>
    </row>
    <row r="31903" spans="6:6" ht="18" customHeight="1">
      <c r="F31903" s="129">
        <f t="shared" si="504"/>
        <v>0</v>
      </c>
    </row>
    <row r="31904" spans="6:6" ht="18" customHeight="1">
      <c r="F31904" s="129">
        <f t="shared" si="504"/>
        <v>0</v>
      </c>
    </row>
    <row r="31905" spans="6:6" ht="18" customHeight="1">
      <c r="F31905" s="129">
        <f t="shared" si="504"/>
        <v>0</v>
      </c>
    </row>
    <row r="31906" spans="6:6" ht="18" customHeight="1">
      <c r="F31906" s="129">
        <f t="shared" si="504"/>
        <v>0</v>
      </c>
    </row>
    <row r="31907" spans="6:6" ht="18" customHeight="1">
      <c r="F31907" s="129">
        <f t="shared" si="504"/>
        <v>0</v>
      </c>
    </row>
    <row r="31908" spans="6:6" ht="18" customHeight="1">
      <c r="F31908" s="129">
        <f t="shared" si="504"/>
        <v>0</v>
      </c>
    </row>
    <row r="31909" spans="6:6" ht="18" customHeight="1">
      <c r="F31909" s="129">
        <f t="shared" si="504"/>
        <v>0</v>
      </c>
    </row>
    <row r="31910" spans="6:6" ht="18" customHeight="1">
      <c r="F31910" s="129">
        <f t="shared" si="504"/>
        <v>0</v>
      </c>
    </row>
    <row r="31911" spans="6:6" ht="18" customHeight="1">
      <c r="F31911" s="129">
        <f t="shared" si="504"/>
        <v>0</v>
      </c>
    </row>
    <row r="31912" spans="6:6" ht="18" customHeight="1">
      <c r="F31912" s="129">
        <f t="shared" si="504"/>
        <v>0</v>
      </c>
    </row>
    <row r="31913" spans="6:6" ht="18" customHeight="1">
      <c r="F31913" s="129">
        <f t="shared" si="504"/>
        <v>0</v>
      </c>
    </row>
    <row r="31914" spans="6:6" ht="18" customHeight="1">
      <c r="F31914" s="129">
        <f t="shared" si="504"/>
        <v>0</v>
      </c>
    </row>
    <row r="31915" spans="6:6" ht="18" customHeight="1">
      <c r="F31915" s="129">
        <f t="shared" si="504"/>
        <v>0</v>
      </c>
    </row>
    <row r="31916" spans="6:6" ht="18" customHeight="1">
      <c r="F31916" s="129">
        <f t="shared" si="504"/>
        <v>0</v>
      </c>
    </row>
    <row r="31917" spans="6:6" ht="18" customHeight="1">
      <c r="F31917" s="129">
        <f t="shared" si="504"/>
        <v>0</v>
      </c>
    </row>
    <row r="31918" spans="6:6" ht="18" customHeight="1">
      <c r="F31918" s="129">
        <f t="shared" si="504"/>
        <v>0</v>
      </c>
    </row>
    <row r="31919" spans="6:6" ht="18" customHeight="1">
      <c r="F31919" s="129">
        <f t="shared" si="504"/>
        <v>0</v>
      </c>
    </row>
    <row r="31920" spans="6:6" ht="18" customHeight="1">
      <c r="F31920" s="129">
        <f t="shared" si="504"/>
        <v>0</v>
      </c>
    </row>
    <row r="31921" spans="6:6" ht="18" customHeight="1">
      <c r="F31921" s="129">
        <f t="shared" si="504"/>
        <v>0</v>
      </c>
    </row>
    <row r="31922" spans="6:6" ht="18" customHeight="1">
      <c r="F31922" s="129">
        <f t="shared" ref="F31922:F31985" si="505">E31922*D31922</f>
        <v>0</v>
      </c>
    </row>
    <row r="31923" spans="6:6" ht="18" customHeight="1">
      <c r="F31923" s="129">
        <f t="shared" si="505"/>
        <v>0</v>
      </c>
    </row>
    <row r="31924" spans="6:6" ht="18" customHeight="1">
      <c r="F31924" s="129">
        <f t="shared" si="505"/>
        <v>0</v>
      </c>
    </row>
    <row r="31925" spans="6:6" ht="18" customHeight="1">
      <c r="F31925" s="129">
        <f t="shared" si="505"/>
        <v>0</v>
      </c>
    </row>
    <row r="31926" spans="6:6" ht="18" customHeight="1">
      <c r="F31926" s="129">
        <f t="shared" si="505"/>
        <v>0</v>
      </c>
    </row>
    <row r="31927" spans="6:6" ht="18" customHeight="1">
      <c r="F31927" s="129">
        <f t="shared" si="505"/>
        <v>0</v>
      </c>
    </row>
    <row r="31928" spans="6:6" ht="18" customHeight="1">
      <c r="F31928" s="129">
        <f t="shared" si="505"/>
        <v>0</v>
      </c>
    </row>
    <row r="31929" spans="6:6" ht="18" customHeight="1">
      <c r="F31929" s="129">
        <f t="shared" si="505"/>
        <v>0</v>
      </c>
    </row>
    <row r="31930" spans="6:6" ht="18" customHeight="1">
      <c r="F31930" s="129">
        <f t="shared" si="505"/>
        <v>0</v>
      </c>
    </row>
    <row r="31931" spans="6:6" ht="18" customHeight="1">
      <c r="F31931" s="129">
        <f t="shared" si="505"/>
        <v>0</v>
      </c>
    </row>
    <row r="31932" spans="6:6" ht="18" customHeight="1">
      <c r="F31932" s="129">
        <f t="shared" si="505"/>
        <v>0</v>
      </c>
    </row>
    <row r="31933" spans="6:6" ht="18" customHeight="1">
      <c r="F31933" s="129">
        <f t="shared" si="505"/>
        <v>0</v>
      </c>
    </row>
    <row r="31934" spans="6:6" ht="18" customHeight="1">
      <c r="F31934" s="129">
        <f t="shared" si="505"/>
        <v>0</v>
      </c>
    </row>
    <row r="31935" spans="6:6" ht="18" customHeight="1">
      <c r="F31935" s="129">
        <f t="shared" si="505"/>
        <v>0</v>
      </c>
    </row>
    <row r="31936" spans="6:6" ht="18" customHeight="1">
      <c r="F31936" s="129">
        <f t="shared" si="505"/>
        <v>0</v>
      </c>
    </row>
    <row r="31937" spans="6:6" ht="18" customHeight="1">
      <c r="F31937" s="129">
        <f t="shared" si="505"/>
        <v>0</v>
      </c>
    </row>
    <row r="31938" spans="6:6" ht="18" customHeight="1">
      <c r="F31938" s="129">
        <f t="shared" si="505"/>
        <v>0</v>
      </c>
    </row>
    <row r="31939" spans="6:6" ht="18" customHeight="1">
      <c r="F31939" s="129">
        <f t="shared" si="505"/>
        <v>0</v>
      </c>
    </row>
    <row r="31940" spans="6:6" ht="18" customHeight="1">
      <c r="F31940" s="129">
        <f t="shared" si="505"/>
        <v>0</v>
      </c>
    </row>
    <row r="31941" spans="6:6" ht="18" customHeight="1">
      <c r="F31941" s="129">
        <f t="shared" si="505"/>
        <v>0</v>
      </c>
    </row>
    <row r="31942" spans="6:6" ht="18" customHeight="1">
      <c r="F31942" s="129">
        <f t="shared" si="505"/>
        <v>0</v>
      </c>
    </row>
    <row r="31943" spans="6:6" ht="18" customHeight="1">
      <c r="F31943" s="129">
        <f t="shared" si="505"/>
        <v>0</v>
      </c>
    </row>
    <row r="31944" spans="6:6" ht="18" customHeight="1">
      <c r="F31944" s="129">
        <f t="shared" si="505"/>
        <v>0</v>
      </c>
    </row>
    <row r="31945" spans="6:6" ht="18" customHeight="1">
      <c r="F31945" s="129">
        <f t="shared" si="505"/>
        <v>0</v>
      </c>
    </row>
    <row r="31946" spans="6:6" ht="18" customHeight="1">
      <c r="F31946" s="129">
        <f t="shared" si="505"/>
        <v>0</v>
      </c>
    </row>
    <row r="31947" spans="6:6" ht="18" customHeight="1">
      <c r="F31947" s="129">
        <f t="shared" si="505"/>
        <v>0</v>
      </c>
    </row>
    <row r="31948" spans="6:6" ht="18" customHeight="1">
      <c r="F31948" s="129">
        <f t="shared" si="505"/>
        <v>0</v>
      </c>
    </row>
    <row r="31949" spans="6:6" ht="18" customHeight="1">
      <c r="F31949" s="129">
        <f t="shared" si="505"/>
        <v>0</v>
      </c>
    </row>
    <row r="31950" spans="6:6" ht="18" customHeight="1">
      <c r="F31950" s="129">
        <f t="shared" si="505"/>
        <v>0</v>
      </c>
    </row>
    <row r="31951" spans="6:6" ht="18" customHeight="1">
      <c r="F31951" s="129">
        <f t="shared" si="505"/>
        <v>0</v>
      </c>
    </row>
    <row r="31952" spans="6:6" ht="18" customHeight="1">
      <c r="F31952" s="129">
        <f t="shared" si="505"/>
        <v>0</v>
      </c>
    </row>
    <row r="31953" spans="6:6" ht="18" customHeight="1">
      <c r="F31953" s="129">
        <f t="shared" si="505"/>
        <v>0</v>
      </c>
    </row>
    <row r="31954" spans="6:6" ht="18" customHeight="1">
      <c r="F31954" s="129">
        <f t="shared" si="505"/>
        <v>0</v>
      </c>
    </row>
    <row r="31955" spans="6:6" ht="18" customHeight="1">
      <c r="F31955" s="129">
        <f t="shared" si="505"/>
        <v>0</v>
      </c>
    </row>
    <row r="31956" spans="6:6" ht="18" customHeight="1">
      <c r="F31956" s="129">
        <f t="shared" si="505"/>
        <v>0</v>
      </c>
    </row>
    <row r="31957" spans="6:6" ht="18" customHeight="1">
      <c r="F31957" s="129">
        <f t="shared" si="505"/>
        <v>0</v>
      </c>
    </row>
    <row r="31958" spans="6:6" ht="18" customHeight="1">
      <c r="F31958" s="129">
        <f t="shared" si="505"/>
        <v>0</v>
      </c>
    </row>
    <row r="31959" spans="6:6" ht="18" customHeight="1">
      <c r="F31959" s="129">
        <f t="shared" si="505"/>
        <v>0</v>
      </c>
    </row>
    <row r="31960" spans="6:6" ht="18" customHeight="1">
      <c r="F31960" s="129">
        <f t="shared" si="505"/>
        <v>0</v>
      </c>
    </row>
    <row r="31961" spans="6:6" ht="18" customHeight="1">
      <c r="F31961" s="129">
        <f t="shared" si="505"/>
        <v>0</v>
      </c>
    </row>
    <row r="31962" spans="6:6" ht="18" customHeight="1">
      <c r="F31962" s="129">
        <f t="shared" si="505"/>
        <v>0</v>
      </c>
    </row>
    <row r="31963" spans="6:6" ht="18" customHeight="1">
      <c r="F31963" s="129">
        <f t="shared" si="505"/>
        <v>0</v>
      </c>
    </row>
    <row r="31964" spans="6:6" ht="18" customHeight="1">
      <c r="F31964" s="129">
        <f t="shared" si="505"/>
        <v>0</v>
      </c>
    </row>
    <row r="31965" spans="6:6" ht="18" customHeight="1">
      <c r="F31965" s="129">
        <f t="shared" si="505"/>
        <v>0</v>
      </c>
    </row>
    <row r="31966" spans="6:6" ht="18" customHeight="1">
      <c r="F31966" s="129">
        <f t="shared" si="505"/>
        <v>0</v>
      </c>
    </row>
    <row r="31967" spans="6:6" ht="18" customHeight="1">
      <c r="F31967" s="129">
        <f t="shared" si="505"/>
        <v>0</v>
      </c>
    </row>
    <row r="31968" spans="6:6" ht="18" customHeight="1">
      <c r="F31968" s="129">
        <f t="shared" si="505"/>
        <v>0</v>
      </c>
    </row>
    <row r="31969" spans="6:6" ht="18" customHeight="1">
      <c r="F31969" s="129">
        <f t="shared" si="505"/>
        <v>0</v>
      </c>
    </row>
    <row r="31970" spans="6:6" ht="18" customHeight="1">
      <c r="F31970" s="129">
        <f t="shared" si="505"/>
        <v>0</v>
      </c>
    </row>
    <row r="31971" spans="6:6" ht="18" customHeight="1">
      <c r="F31971" s="129">
        <f t="shared" si="505"/>
        <v>0</v>
      </c>
    </row>
    <row r="31972" spans="6:6" ht="18" customHeight="1">
      <c r="F31972" s="129">
        <f t="shared" si="505"/>
        <v>0</v>
      </c>
    </row>
    <row r="31973" spans="6:6" ht="18" customHeight="1">
      <c r="F31973" s="129">
        <f t="shared" si="505"/>
        <v>0</v>
      </c>
    </row>
    <row r="31974" spans="6:6" ht="18" customHeight="1">
      <c r="F31974" s="129">
        <f t="shared" si="505"/>
        <v>0</v>
      </c>
    </row>
    <row r="31975" spans="6:6" ht="18" customHeight="1">
      <c r="F31975" s="129">
        <f t="shared" si="505"/>
        <v>0</v>
      </c>
    </row>
    <row r="31976" spans="6:6" ht="18" customHeight="1">
      <c r="F31976" s="129">
        <f t="shared" si="505"/>
        <v>0</v>
      </c>
    </row>
    <row r="31977" spans="6:6" ht="18" customHeight="1">
      <c r="F31977" s="129">
        <f t="shared" si="505"/>
        <v>0</v>
      </c>
    </row>
    <row r="31978" spans="6:6" ht="18" customHeight="1">
      <c r="F31978" s="129">
        <f t="shared" si="505"/>
        <v>0</v>
      </c>
    </row>
    <row r="31979" spans="6:6" ht="18" customHeight="1">
      <c r="F31979" s="129">
        <f t="shared" si="505"/>
        <v>0</v>
      </c>
    </row>
    <row r="31980" spans="6:6" ht="18" customHeight="1">
      <c r="F31980" s="129">
        <f t="shared" si="505"/>
        <v>0</v>
      </c>
    </row>
    <row r="31981" spans="6:6" ht="18" customHeight="1">
      <c r="F31981" s="129">
        <f t="shared" si="505"/>
        <v>0</v>
      </c>
    </row>
    <row r="31982" spans="6:6" ht="18" customHeight="1">
      <c r="F31982" s="129">
        <f t="shared" si="505"/>
        <v>0</v>
      </c>
    </row>
    <row r="31983" spans="6:6" ht="18" customHeight="1">
      <c r="F31983" s="129">
        <f t="shared" si="505"/>
        <v>0</v>
      </c>
    </row>
    <row r="31984" spans="6:6" ht="18" customHeight="1">
      <c r="F31984" s="129">
        <f t="shared" si="505"/>
        <v>0</v>
      </c>
    </row>
    <row r="31985" spans="6:6" ht="18" customHeight="1">
      <c r="F31985" s="129">
        <f t="shared" si="505"/>
        <v>0</v>
      </c>
    </row>
    <row r="31986" spans="6:6" ht="18" customHeight="1">
      <c r="F31986" s="129">
        <f t="shared" ref="F31986:F32049" si="506">E31986*D31986</f>
        <v>0</v>
      </c>
    </row>
    <row r="31987" spans="6:6" ht="18" customHeight="1">
      <c r="F31987" s="129">
        <f t="shared" si="506"/>
        <v>0</v>
      </c>
    </row>
    <row r="31988" spans="6:6" ht="18" customHeight="1">
      <c r="F31988" s="129">
        <f t="shared" si="506"/>
        <v>0</v>
      </c>
    </row>
    <row r="31989" spans="6:6" ht="18" customHeight="1">
      <c r="F31989" s="129">
        <f t="shared" si="506"/>
        <v>0</v>
      </c>
    </row>
    <row r="31990" spans="6:6" ht="18" customHeight="1">
      <c r="F31990" s="129">
        <f t="shared" si="506"/>
        <v>0</v>
      </c>
    </row>
    <row r="31991" spans="6:6" ht="18" customHeight="1">
      <c r="F31991" s="129">
        <f t="shared" si="506"/>
        <v>0</v>
      </c>
    </row>
    <row r="31992" spans="6:6" ht="18" customHeight="1">
      <c r="F31992" s="129">
        <f t="shared" si="506"/>
        <v>0</v>
      </c>
    </row>
    <row r="31993" spans="6:6" ht="18" customHeight="1">
      <c r="F31993" s="129">
        <f t="shared" si="506"/>
        <v>0</v>
      </c>
    </row>
    <row r="31994" spans="6:6" ht="18" customHeight="1">
      <c r="F31994" s="129">
        <f t="shared" si="506"/>
        <v>0</v>
      </c>
    </row>
    <row r="31995" spans="6:6" ht="18" customHeight="1">
      <c r="F31995" s="129">
        <f t="shared" si="506"/>
        <v>0</v>
      </c>
    </row>
    <row r="31996" spans="6:6" ht="18" customHeight="1">
      <c r="F31996" s="129">
        <f t="shared" si="506"/>
        <v>0</v>
      </c>
    </row>
    <row r="31997" spans="6:6" ht="18" customHeight="1">
      <c r="F31997" s="129">
        <f t="shared" si="506"/>
        <v>0</v>
      </c>
    </row>
    <row r="31998" spans="6:6" ht="18" customHeight="1">
      <c r="F31998" s="129">
        <f t="shared" si="506"/>
        <v>0</v>
      </c>
    </row>
    <row r="31999" spans="6:6" ht="18" customHeight="1">
      <c r="F31999" s="129">
        <f t="shared" si="506"/>
        <v>0</v>
      </c>
    </row>
    <row r="32000" spans="6:6" ht="18" customHeight="1">
      <c r="F32000" s="129">
        <f t="shared" si="506"/>
        <v>0</v>
      </c>
    </row>
    <row r="32001" spans="6:6" ht="18" customHeight="1">
      <c r="F32001" s="129">
        <f t="shared" si="506"/>
        <v>0</v>
      </c>
    </row>
    <row r="32002" spans="6:6" ht="18" customHeight="1">
      <c r="F32002" s="129">
        <f t="shared" si="506"/>
        <v>0</v>
      </c>
    </row>
    <row r="32003" spans="6:6" ht="18" customHeight="1">
      <c r="F32003" s="129">
        <f t="shared" si="506"/>
        <v>0</v>
      </c>
    </row>
    <row r="32004" spans="6:6" ht="18" customHeight="1">
      <c r="F32004" s="129">
        <f t="shared" si="506"/>
        <v>0</v>
      </c>
    </row>
    <row r="32005" spans="6:6" ht="18" customHeight="1">
      <c r="F32005" s="129">
        <f t="shared" si="506"/>
        <v>0</v>
      </c>
    </row>
    <row r="32006" spans="6:6" ht="18" customHeight="1">
      <c r="F32006" s="129">
        <f t="shared" si="506"/>
        <v>0</v>
      </c>
    </row>
    <row r="32007" spans="6:6" ht="18" customHeight="1">
      <c r="F32007" s="129">
        <f t="shared" si="506"/>
        <v>0</v>
      </c>
    </row>
    <row r="32008" spans="6:6" ht="18" customHeight="1">
      <c r="F32008" s="129">
        <f t="shared" si="506"/>
        <v>0</v>
      </c>
    </row>
    <row r="32009" spans="6:6" ht="18" customHeight="1">
      <c r="F32009" s="129">
        <f t="shared" si="506"/>
        <v>0</v>
      </c>
    </row>
    <row r="32010" spans="6:6" ht="18" customHeight="1">
      <c r="F32010" s="129">
        <f t="shared" si="506"/>
        <v>0</v>
      </c>
    </row>
    <row r="32011" spans="6:6" ht="18" customHeight="1">
      <c r="F32011" s="129">
        <f t="shared" si="506"/>
        <v>0</v>
      </c>
    </row>
    <row r="32012" spans="6:6" ht="18" customHeight="1">
      <c r="F32012" s="129">
        <f t="shared" si="506"/>
        <v>0</v>
      </c>
    </row>
    <row r="32013" spans="6:6" ht="18" customHeight="1">
      <c r="F32013" s="129">
        <f t="shared" si="506"/>
        <v>0</v>
      </c>
    </row>
    <row r="32014" spans="6:6" ht="18" customHeight="1">
      <c r="F32014" s="129">
        <f t="shared" si="506"/>
        <v>0</v>
      </c>
    </row>
    <row r="32015" spans="6:6" ht="18" customHeight="1">
      <c r="F32015" s="129">
        <f t="shared" si="506"/>
        <v>0</v>
      </c>
    </row>
    <row r="32016" spans="6:6" ht="18" customHeight="1">
      <c r="F32016" s="129">
        <f t="shared" si="506"/>
        <v>0</v>
      </c>
    </row>
    <row r="32017" spans="6:6" ht="18" customHeight="1">
      <c r="F32017" s="129">
        <f t="shared" si="506"/>
        <v>0</v>
      </c>
    </row>
    <row r="32018" spans="6:6" ht="18" customHeight="1">
      <c r="F32018" s="129">
        <f t="shared" si="506"/>
        <v>0</v>
      </c>
    </row>
    <row r="32019" spans="6:6" ht="18" customHeight="1">
      <c r="F32019" s="129">
        <f t="shared" si="506"/>
        <v>0</v>
      </c>
    </row>
    <row r="32020" spans="6:6" ht="18" customHeight="1">
      <c r="F32020" s="129">
        <f t="shared" si="506"/>
        <v>0</v>
      </c>
    </row>
    <row r="32021" spans="6:6" ht="18" customHeight="1">
      <c r="F32021" s="129">
        <f t="shared" si="506"/>
        <v>0</v>
      </c>
    </row>
    <row r="32022" spans="6:6" ht="18" customHeight="1">
      <c r="F32022" s="129">
        <f t="shared" si="506"/>
        <v>0</v>
      </c>
    </row>
    <row r="32023" spans="6:6" ht="18" customHeight="1">
      <c r="F32023" s="129">
        <f t="shared" si="506"/>
        <v>0</v>
      </c>
    </row>
    <row r="32024" spans="6:6" ht="18" customHeight="1">
      <c r="F32024" s="129">
        <f t="shared" si="506"/>
        <v>0</v>
      </c>
    </row>
    <row r="32025" spans="6:6" ht="18" customHeight="1">
      <c r="F32025" s="129">
        <f t="shared" si="506"/>
        <v>0</v>
      </c>
    </row>
    <row r="32026" spans="6:6" ht="18" customHeight="1">
      <c r="F32026" s="129">
        <f t="shared" si="506"/>
        <v>0</v>
      </c>
    </row>
    <row r="32027" spans="6:6" ht="18" customHeight="1">
      <c r="F32027" s="129">
        <f t="shared" si="506"/>
        <v>0</v>
      </c>
    </row>
    <row r="32028" spans="6:6" ht="18" customHeight="1">
      <c r="F32028" s="129">
        <f t="shared" si="506"/>
        <v>0</v>
      </c>
    </row>
    <row r="32029" spans="6:6" ht="18" customHeight="1">
      <c r="F32029" s="129">
        <f t="shared" si="506"/>
        <v>0</v>
      </c>
    </row>
    <row r="32030" spans="6:6" ht="18" customHeight="1">
      <c r="F32030" s="129">
        <f t="shared" si="506"/>
        <v>0</v>
      </c>
    </row>
    <row r="32031" spans="6:6" ht="18" customHeight="1">
      <c r="F32031" s="129">
        <f t="shared" si="506"/>
        <v>0</v>
      </c>
    </row>
    <row r="32032" spans="6:6" ht="18" customHeight="1">
      <c r="F32032" s="129">
        <f t="shared" si="506"/>
        <v>0</v>
      </c>
    </row>
    <row r="32033" spans="6:6" ht="18" customHeight="1">
      <c r="F32033" s="129">
        <f t="shared" si="506"/>
        <v>0</v>
      </c>
    </row>
    <row r="32034" spans="6:6" ht="18" customHeight="1">
      <c r="F32034" s="129">
        <f t="shared" si="506"/>
        <v>0</v>
      </c>
    </row>
    <row r="32035" spans="6:6" ht="18" customHeight="1">
      <c r="F32035" s="129">
        <f t="shared" si="506"/>
        <v>0</v>
      </c>
    </row>
    <row r="32036" spans="6:6" ht="18" customHeight="1">
      <c r="F32036" s="129">
        <f t="shared" si="506"/>
        <v>0</v>
      </c>
    </row>
    <row r="32037" spans="6:6" ht="18" customHeight="1">
      <c r="F32037" s="129">
        <f t="shared" si="506"/>
        <v>0</v>
      </c>
    </row>
    <row r="32038" spans="6:6" ht="18" customHeight="1">
      <c r="F32038" s="129">
        <f t="shared" si="506"/>
        <v>0</v>
      </c>
    </row>
    <row r="32039" spans="6:6" ht="18" customHeight="1">
      <c r="F32039" s="129">
        <f t="shared" si="506"/>
        <v>0</v>
      </c>
    </row>
    <row r="32040" spans="6:6" ht="18" customHeight="1">
      <c r="F32040" s="129">
        <f t="shared" si="506"/>
        <v>0</v>
      </c>
    </row>
    <row r="32041" spans="6:6" ht="18" customHeight="1">
      <c r="F32041" s="129">
        <f t="shared" si="506"/>
        <v>0</v>
      </c>
    </row>
    <row r="32042" spans="6:6" ht="18" customHeight="1">
      <c r="F32042" s="129">
        <f t="shared" si="506"/>
        <v>0</v>
      </c>
    </row>
    <row r="32043" spans="6:6" ht="18" customHeight="1">
      <c r="F32043" s="129">
        <f t="shared" si="506"/>
        <v>0</v>
      </c>
    </row>
    <row r="32044" spans="6:6" ht="18" customHeight="1">
      <c r="F32044" s="129">
        <f t="shared" si="506"/>
        <v>0</v>
      </c>
    </row>
    <row r="32045" spans="6:6" ht="18" customHeight="1">
      <c r="F32045" s="129">
        <f t="shared" si="506"/>
        <v>0</v>
      </c>
    </row>
    <row r="32046" spans="6:6" ht="18" customHeight="1">
      <c r="F32046" s="129">
        <f t="shared" si="506"/>
        <v>0</v>
      </c>
    </row>
    <row r="32047" spans="6:6" ht="18" customHeight="1">
      <c r="F32047" s="129">
        <f t="shared" si="506"/>
        <v>0</v>
      </c>
    </row>
    <row r="32048" spans="6:6" ht="18" customHeight="1">
      <c r="F32048" s="129">
        <f t="shared" si="506"/>
        <v>0</v>
      </c>
    </row>
    <row r="32049" spans="6:6" ht="18" customHeight="1">
      <c r="F32049" s="129">
        <f t="shared" si="506"/>
        <v>0</v>
      </c>
    </row>
    <row r="32050" spans="6:6" ht="18" customHeight="1">
      <c r="F32050" s="129">
        <f t="shared" ref="F32050:F32113" si="507">E32050*D32050</f>
        <v>0</v>
      </c>
    </row>
    <row r="32051" spans="6:6" ht="18" customHeight="1">
      <c r="F32051" s="129">
        <f t="shared" si="507"/>
        <v>0</v>
      </c>
    </row>
    <row r="32052" spans="6:6" ht="18" customHeight="1">
      <c r="F32052" s="129">
        <f t="shared" si="507"/>
        <v>0</v>
      </c>
    </row>
    <row r="32053" spans="6:6" ht="18" customHeight="1">
      <c r="F32053" s="129">
        <f t="shared" si="507"/>
        <v>0</v>
      </c>
    </row>
    <row r="32054" spans="6:6" ht="18" customHeight="1">
      <c r="F32054" s="129">
        <f t="shared" si="507"/>
        <v>0</v>
      </c>
    </row>
    <row r="32055" spans="6:6" ht="18" customHeight="1">
      <c r="F32055" s="129">
        <f t="shared" si="507"/>
        <v>0</v>
      </c>
    </row>
    <row r="32056" spans="6:6" ht="18" customHeight="1">
      <c r="F32056" s="129">
        <f t="shared" si="507"/>
        <v>0</v>
      </c>
    </row>
    <row r="32057" spans="6:6" ht="18" customHeight="1">
      <c r="F32057" s="129">
        <f t="shared" si="507"/>
        <v>0</v>
      </c>
    </row>
    <row r="32058" spans="6:6" ht="18" customHeight="1">
      <c r="F32058" s="129">
        <f t="shared" si="507"/>
        <v>0</v>
      </c>
    </row>
    <row r="32059" spans="6:6" ht="18" customHeight="1">
      <c r="F32059" s="129">
        <f t="shared" si="507"/>
        <v>0</v>
      </c>
    </row>
    <row r="32060" spans="6:6" ht="18" customHeight="1">
      <c r="F32060" s="129">
        <f t="shared" si="507"/>
        <v>0</v>
      </c>
    </row>
    <row r="32061" spans="6:6" ht="18" customHeight="1">
      <c r="F32061" s="129">
        <f t="shared" si="507"/>
        <v>0</v>
      </c>
    </row>
    <row r="32062" spans="6:6" ht="18" customHeight="1">
      <c r="F32062" s="129">
        <f t="shared" si="507"/>
        <v>0</v>
      </c>
    </row>
    <row r="32063" spans="6:6" ht="18" customHeight="1">
      <c r="F32063" s="129">
        <f t="shared" si="507"/>
        <v>0</v>
      </c>
    </row>
    <row r="32064" spans="6:6" ht="18" customHeight="1">
      <c r="F32064" s="129">
        <f t="shared" si="507"/>
        <v>0</v>
      </c>
    </row>
    <row r="32065" spans="6:6" ht="18" customHeight="1">
      <c r="F32065" s="129">
        <f t="shared" si="507"/>
        <v>0</v>
      </c>
    </row>
    <row r="32066" spans="6:6" ht="18" customHeight="1">
      <c r="F32066" s="129">
        <f t="shared" si="507"/>
        <v>0</v>
      </c>
    </row>
    <row r="32067" spans="6:6" ht="18" customHeight="1">
      <c r="F32067" s="129">
        <f t="shared" si="507"/>
        <v>0</v>
      </c>
    </row>
    <row r="32068" spans="6:6" ht="18" customHeight="1">
      <c r="F32068" s="129">
        <f t="shared" si="507"/>
        <v>0</v>
      </c>
    </row>
    <row r="32069" spans="6:6" ht="18" customHeight="1">
      <c r="F32069" s="129">
        <f t="shared" si="507"/>
        <v>0</v>
      </c>
    </row>
    <row r="32070" spans="6:6" ht="18" customHeight="1">
      <c r="F32070" s="129">
        <f t="shared" si="507"/>
        <v>0</v>
      </c>
    </row>
    <row r="32071" spans="6:6" ht="18" customHeight="1">
      <c r="F32071" s="129">
        <f t="shared" si="507"/>
        <v>0</v>
      </c>
    </row>
    <row r="32072" spans="6:6" ht="18" customHeight="1">
      <c r="F32072" s="129">
        <f t="shared" si="507"/>
        <v>0</v>
      </c>
    </row>
    <row r="32073" spans="6:6" ht="18" customHeight="1">
      <c r="F32073" s="129">
        <f t="shared" si="507"/>
        <v>0</v>
      </c>
    </row>
    <row r="32074" spans="6:6" ht="18" customHeight="1">
      <c r="F32074" s="129">
        <f t="shared" si="507"/>
        <v>0</v>
      </c>
    </row>
    <row r="32075" spans="6:6" ht="18" customHeight="1">
      <c r="F32075" s="129">
        <f t="shared" si="507"/>
        <v>0</v>
      </c>
    </row>
    <row r="32076" spans="6:6" ht="18" customHeight="1">
      <c r="F32076" s="129">
        <f t="shared" si="507"/>
        <v>0</v>
      </c>
    </row>
    <row r="32077" spans="6:6" ht="18" customHeight="1">
      <c r="F32077" s="129">
        <f t="shared" si="507"/>
        <v>0</v>
      </c>
    </row>
    <row r="32078" spans="6:6" ht="18" customHeight="1">
      <c r="F32078" s="129">
        <f t="shared" si="507"/>
        <v>0</v>
      </c>
    </row>
    <row r="32079" spans="6:6" ht="18" customHeight="1">
      <c r="F32079" s="129">
        <f t="shared" si="507"/>
        <v>0</v>
      </c>
    </row>
    <row r="32080" spans="6:6" ht="18" customHeight="1">
      <c r="F32080" s="129">
        <f t="shared" si="507"/>
        <v>0</v>
      </c>
    </row>
    <row r="32081" spans="6:6" ht="18" customHeight="1">
      <c r="F32081" s="129">
        <f t="shared" si="507"/>
        <v>0</v>
      </c>
    </row>
    <row r="32082" spans="6:6" ht="18" customHeight="1">
      <c r="F32082" s="129">
        <f t="shared" si="507"/>
        <v>0</v>
      </c>
    </row>
    <row r="32083" spans="6:6" ht="18" customHeight="1">
      <c r="F32083" s="129">
        <f t="shared" si="507"/>
        <v>0</v>
      </c>
    </row>
    <row r="32084" spans="6:6" ht="18" customHeight="1">
      <c r="F32084" s="129">
        <f t="shared" si="507"/>
        <v>0</v>
      </c>
    </row>
    <row r="32085" spans="6:6" ht="18" customHeight="1">
      <c r="F32085" s="129">
        <f t="shared" si="507"/>
        <v>0</v>
      </c>
    </row>
    <row r="32086" spans="6:6" ht="18" customHeight="1">
      <c r="F32086" s="129">
        <f t="shared" si="507"/>
        <v>0</v>
      </c>
    </row>
    <row r="32087" spans="6:6" ht="18" customHeight="1">
      <c r="F32087" s="129">
        <f t="shared" si="507"/>
        <v>0</v>
      </c>
    </row>
    <row r="32088" spans="6:6" ht="18" customHeight="1">
      <c r="F32088" s="129">
        <f t="shared" si="507"/>
        <v>0</v>
      </c>
    </row>
    <row r="32089" spans="6:6" ht="18" customHeight="1">
      <c r="F32089" s="129">
        <f t="shared" si="507"/>
        <v>0</v>
      </c>
    </row>
    <row r="32090" spans="6:6" ht="18" customHeight="1">
      <c r="F32090" s="129">
        <f t="shared" si="507"/>
        <v>0</v>
      </c>
    </row>
    <row r="32091" spans="6:6" ht="18" customHeight="1">
      <c r="F32091" s="129">
        <f t="shared" si="507"/>
        <v>0</v>
      </c>
    </row>
    <row r="32092" spans="6:6" ht="18" customHeight="1">
      <c r="F32092" s="129">
        <f t="shared" si="507"/>
        <v>0</v>
      </c>
    </row>
    <row r="32093" spans="6:6" ht="18" customHeight="1">
      <c r="F32093" s="129">
        <f t="shared" si="507"/>
        <v>0</v>
      </c>
    </row>
    <row r="32094" spans="6:6" ht="18" customHeight="1">
      <c r="F32094" s="129">
        <f t="shared" si="507"/>
        <v>0</v>
      </c>
    </row>
    <row r="32095" spans="6:6" ht="18" customHeight="1">
      <c r="F32095" s="129">
        <f t="shared" si="507"/>
        <v>0</v>
      </c>
    </row>
    <row r="32096" spans="6:6" ht="18" customHeight="1">
      <c r="F32096" s="129">
        <f t="shared" si="507"/>
        <v>0</v>
      </c>
    </row>
    <row r="32097" spans="6:6" ht="18" customHeight="1">
      <c r="F32097" s="129">
        <f t="shared" si="507"/>
        <v>0</v>
      </c>
    </row>
    <row r="32098" spans="6:6" ht="18" customHeight="1">
      <c r="F32098" s="129">
        <f t="shared" si="507"/>
        <v>0</v>
      </c>
    </row>
    <row r="32099" spans="6:6" ht="18" customHeight="1">
      <c r="F32099" s="129">
        <f t="shared" si="507"/>
        <v>0</v>
      </c>
    </row>
    <row r="32100" spans="6:6" ht="18" customHeight="1">
      <c r="F32100" s="129">
        <f t="shared" si="507"/>
        <v>0</v>
      </c>
    </row>
    <row r="32101" spans="6:6" ht="18" customHeight="1">
      <c r="F32101" s="129">
        <f t="shared" si="507"/>
        <v>0</v>
      </c>
    </row>
    <row r="32102" spans="6:6" ht="18" customHeight="1">
      <c r="F32102" s="129">
        <f t="shared" si="507"/>
        <v>0</v>
      </c>
    </row>
    <row r="32103" spans="6:6" ht="18" customHeight="1">
      <c r="F32103" s="129">
        <f t="shared" si="507"/>
        <v>0</v>
      </c>
    </row>
    <row r="32104" spans="6:6" ht="18" customHeight="1">
      <c r="F32104" s="129">
        <f t="shared" si="507"/>
        <v>0</v>
      </c>
    </row>
    <row r="32105" spans="6:6" ht="18" customHeight="1">
      <c r="F32105" s="129">
        <f t="shared" si="507"/>
        <v>0</v>
      </c>
    </row>
    <row r="32106" spans="6:6" ht="18" customHeight="1">
      <c r="F32106" s="129">
        <f t="shared" si="507"/>
        <v>0</v>
      </c>
    </row>
    <row r="32107" spans="6:6" ht="18" customHeight="1">
      <c r="F32107" s="129">
        <f t="shared" si="507"/>
        <v>0</v>
      </c>
    </row>
    <row r="32108" spans="6:6" ht="18" customHeight="1">
      <c r="F32108" s="129">
        <f t="shared" si="507"/>
        <v>0</v>
      </c>
    </row>
    <row r="32109" spans="6:6" ht="18" customHeight="1">
      <c r="F32109" s="129">
        <f t="shared" si="507"/>
        <v>0</v>
      </c>
    </row>
    <row r="32110" spans="6:6" ht="18" customHeight="1">
      <c r="F32110" s="129">
        <f t="shared" si="507"/>
        <v>0</v>
      </c>
    </row>
    <row r="32111" spans="6:6" ht="18" customHeight="1">
      <c r="F32111" s="129">
        <f t="shared" si="507"/>
        <v>0</v>
      </c>
    </row>
    <row r="32112" spans="6:6" ht="18" customHeight="1">
      <c r="F32112" s="129">
        <f t="shared" si="507"/>
        <v>0</v>
      </c>
    </row>
    <row r="32113" spans="6:6" ht="18" customHeight="1">
      <c r="F32113" s="129">
        <f t="shared" si="507"/>
        <v>0</v>
      </c>
    </row>
    <row r="32114" spans="6:6" ht="18" customHeight="1">
      <c r="F32114" s="129">
        <f t="shared" ref="F32114:F32177" si="508">E32114*D32114</f>
        <v>0</v>
      </c>
    </row>
    <row r="32115" spans="6:6" ht="18" customHeight="1">
      <c r="F32115" s="129">
        <f t="shared" si="508"/>
        <v>0</v>
      </c>
    </row>
    <row r="32116" spans="6:6" ht="18" customHeight="1">
      <c r="F32116" s="129">
        <f t="shared" si="508"/>
        <v>0</v>
      </c>
    </row>
    <row r="32117" spans="6:6" ht="18" customHeight="1">
      <c r="F32117" s="129">
        <f t="shared" si="508"/>
        <v>0</v>
      </c>
    </row>
    <row r="32118" spans="6:6" ht="18" customHeight="1">
      <c r="F32118" s="129">
        <f t="shared" si="508"/>
        <v>0</v>
      </c>
    </row>
    <row r="32119" spans="6:6" ht="18" customHeight="1">
      <c r="F32119" s="129">
        <f t="shared" si="508"/>
        <v>0</v>
      </c>
    </row>
    <row r="32120" spans="6:6" ht="18" customHeight="1">
      <c r="F32120" s="129">
        <f t="shared" si="508"/>
        <v>0</v>
      </c>
    </row>
    <row r="32121" spans="6:6" ht="18" customHeight="1">
      <c r="F32121" s="129">
        <f t="shared" si="508"/>
        <v>0</v>
      </c>
    </row>
    <row r="32122" spans="6:6" ht="18" customHeight="1">
      <c r="F32122" s="129">
        <f t="shared" si="508"/>
        <v>0</v>
      </c>
    </row>
    <row r="32123" spans="6:6" ht="18" customHeight="1">
      <c r="F32123" s="129">
        <f t="shared" si="508"/>
        <v>0</v>
      </c>
    </row>
    <row r="32124" spans="6:6" ht="18" customHeight="1">
      <c r="F32124" s="129">
        <f t="shared" si="508"/>
        <v>0</v>
      </c>
    </row>
    <row r="32125" spans="6:6" ht="18" customHeight="1">
      <c r="F32125" s="129">
        <f t="shared" si="508"/>
        <v>0</v>
      </c>
    </row>
    <row r="32126" spans="6:6" ht="18" customHeight="1">
      <c r="F32126" s="129">
        <f t="shared" si="508"/>
        <v>0</v>
      </c>
    </row>
    <row r="32127" spans="6:6" ht="18" customHeight="1">
      <c r="F32127" s="129">
        <f t="shared" si="508"/>
        <v>0</v>
      </c>
    </row>
    <row r="32128" spans="6:6" ht="18" customHeight="1">
      <c r="F32128" s="129">
        <f t="shared" si="508"/>
        <v>0</v>
      </c>
    </row>
    <row r="32129" spans="6:6" ht="18" customHeight="1">
      <c r="F32129" s="129">
        <f t="shared" si="508"/>
        <v>0</v>
      </c>
    </row>
    <row r="32130" spans="6:6" ht="18" customHeight="1">
      <c r="F32130" s="129">
        <f t="shared" si="508"/>
        <v>0</v>
      </c>
    </row>
    <row r="32131" spans="6:6" ht="18" customHeight="1">
      <c r="F32131" s="129">
        <f t="shared" si="508"/>
        <v>0</v>
      </c>
    </row>
    <row r="32132" spans="6:6" ht="18" customHeight="1">
      <c r="F32132" s="129">
        <f t="shared" si="508"/>
        <v>0</v>
      </c>
    </row>
    <row r="32133" spans="6:6" ht="18" customHeight="1">
      <c r="F32133" s="129">
        <f t="shared" si="508"/>
        <v>0</v>
      </c>
    </row>
    <row r="32134" spans="6:6" ht="18" customHeight="1">
      <c r="F32134" s="129">
        <f t="shared" si="508"/>
        <v>0</v>
      </c>
    </row>
    <row r="32135" spans="6:6" ht="18" customHeight="1">
      <c r="F32135" s="129">
        <f t="shared" si="508"/>
        <v>0</v>
      </c>
    </row>
    <row r="32136" spans="6:6" ht="18" customHeight="1">
      <c r="F32136" s="129">
        <f t="shared" si="508"/>
        <v>0</v>
      </c>
    </row>
    <row r="32137" spans="6:6" ht="18" customHeight="1">
      <c r="F32137" s="129">
        <f t="shared" si="508"/>
        <v>0</v>
      </c>
    </row>
    <row r="32138" spans="6:6" ht="18" customHeight="1">
      <c r="F32138" s="129">
        <f t="shared" si="508"/>
        <v>0</v>
      </c>
    </row>
    <row r="32139" spans="6:6" ht="18" customHeight="1">
      <c r="F32139" s="129">
        <f t="shared" si="508"/>
        <v>0</v>
      </c>
    </row>
    <row r="32140" spans="6:6" ht="18" customHeight="1">
      <c r="F32140" s="129">
        <f t="shared" si="508"/>
        <v>0</v>
      </c>
    </row>
    <row r="32141" spans="6:6" ht="18" customHeight="1">
      <c r="F32141" s="129">
        <f t="shared" si="508"/>
        <v>0</v>
      </c>
    </row>
    <row r="32142" spans="6:6" ht="18" customHeight="1">
      <c r="F32142" s="129">
        <f t="shared" si="508"/>
        <v>0</v>
      </c>
    </row>
    <row r="32143" spans="6:6" ht="18" customHeight="1">
      <c r="F32143" s="129">
        <f t="shared" si="508"/>
        <v>0</v>
      </c>
    </row>
    <row r="32144" spans="6:6" ht="18" customHeight="1">
      <c r="F32144" s="129">
        <f t="shared" si="508"/>
        <v>0</v>
      </c>
    </row>
    <row r="32145" spans="6:6" ht="18" customHeight="1">
      <c r="F32145" s="129">
        <f t="shared" si="508"/>
        <v>0</v>
      </c>
    </row>
    <row r="32146" spans="6:6" ht="18" customHeight="1">
      <c r="F32146" s="129">
        <f t="shared" si="508"/>
        <v>0</v>
      </c>
    </row>
    <row r="32147" spans="6:6" ht="18" customHeight="1">
      <c r="F32147" s="129">
        <f t="shared" si="508"/>
        <v>0</v>
      </c>
    </row>
    <row r="32148" spans="6:6" ht="18" customHeight="1">
      <c r="F32148" s="129">
        <f t="shared" si="508"/>
        <v>0</v>
      </c>
    </row>
    <row r="32149" spans="6:6" ht="18" customHeight="1">
      <c r="F32149" s="129">
        <f t="shared" si="508"/>
        <v>0</v>
      </c>
    </row>
    <row r="32150" spans="6:6" ht="18" customHeight="1">
      <c r="F32150" s="129">
        <f t="shared" si="508"/>
        <v>0</v>
      </c>
    </row>
    <row r="32151" spans="6:6" ht="18" customHeight="1">
      <c r="F32151" s="129">
        <f t="shared" si="508"/>
        <v>0</v>
      </c>
    </row>
    <row r="32152" spans="6:6" ht="18" customHeight="1">
      <c r="F32152" s="129">
        <f t="shared" si="508"/>
        <v>0</v>
      </c>
    </row>
    <row r="32153" spans="6:6" ht="18" customHeight="1">
      <c r="F32153" s="129">
        <f t="shared" si="508"/>
        <v>0</v>
      </c>
    </row>
    <row r="32154" spans="6:6" ht="18" customHeight="1">
      <c r="F32154" s="129">
        <f t="shared" si="508"/>
        <v>0</v>
      </c>
    </row>
    <row r="32155" spans="6:6" ht="18" customHeight="1">
      <c r="F32155" s="129">
        <f t="shared" si="508"/>
        <v>0</v>
      </c>
    </row>
    <row r="32156" spans="6:6" ht="18" customHeight="1">
      <c r="F32156" s="129">
        <f t="shared" si="508"/>
        <v>0</v>
      </c>
    </row>
    <row r="32157" spans="6:6" ht="18" customHeight="1">
      <c r="F32157" s="129">
        <f t="shared" si="508"/>
        <v>0</v>
      </c>
    </row>
    <row r="32158" spans="6:6" ht="18" customHeight="1">
      <c r="F32158" s="129">
        <f t="shared" si="508"/>
        <v>0</v>
      </c>
    </row>
    <row r="32159" spans="6:6" ht="18" customHeight="1">
      <c r="F32159" s="129">
        <f t="shared" si="508"/>
        <v>0</v>
      </c>
    </row>
    <row r="32160" spans="6:6" ht="18" customHeight="1">
      <c r="F32160" s="129">
        <f t="shared" si="508"/>
        <v>0</v>
      </c>
    </row>
    <row r="32161" spans="6:6" ht="18" customHeight="1">
      <c r="F32161" s="129">
        <f t="shared" si="508"/>
        <v>0</v>
      </c>
    </row>
    <row r="32162" spans="6:6" ht="18" customHeight="1">
      <c r="F32162" s="129">
        <f t="shared" si="508"/>
        <v>0</v>
      </c>
    </row>
    <row r="32163" spans="6:6" ht="18" customHeight="1">
      <c r="F32163" s="129">
        <f t="shared" si="508"/>
        <v>0</v>
      </c>
    </row>
    <row r="32164" spans="6:6" ht="18" customHeight="1">
      <c r="F32164" s="129">
        <f t="shared" si="508"/>
        <v>0</v>
      </c>
    </row>
    <row r="32165" spans="6:6" ht="18" customHeight="1">
      <c r="F32165" s="129">
        <f t="shared" si="508"/>
        <v>0</v>
      </c>
    </row>
    <row r="32166" spans="6:6" ht="18" customHeight="1">
      <c r="F32166" s="129">
        <f t="shared" si="508"/>
        <v>0</v>
      </c>
    </row>
    <row r="32167" spans="6:6" ht="18" customHeight="1">
      <c r="F32167" s="129">
        <f t="shared" si="508"/>
        <v>0</v>
      </c>
    </row>
    <row r="32168" spans="6:6" ht="18" customHeight="1">
      <c r="F32168" s="129">
        <f t="shared" si="508"/>
        <v>0</v>
      </c>
    </row>
    <row r="32169" spans="6:6" ht="18" customHeight="1">
      <c r="F32169" s="129">
        <f t="shared" si="508"/>
        <v>0</v>
      </c>
    </row>
    <row r="32170" spans="6:6" ht="18" customHeight="1">
      <c r="F32170" s="129">
        <f t="shared" si="508"/>
        <v>0</v>
      </c>
    </row>
    <row r="32171" spans="6:6" ht="18" customHeight="1">
      <c r="F32171" s="129">
        <f t="shared" si="508"/>
        <v>0</v>
      </c>
    </row>
    <row r="32172" spans="6:6" ht="18" customHeight="1">
      <c r="F32172" s="129">
        <f t="shared" si="508"/>
        <v>0</v>
      </c>
    </row>
    <row r="32173" spans="6:6" ht="18" customHeight="1">
      <c r="F32173" s="129">
        <f t="shared" si="508"/>
        <v>0</v>
      </c>
    </row>
    <row r="32174" spans="6:6" ht="18" customHeight="1">
      <c r="F32174" s="129">
        <f t="shared" si="508"/>
        <v>0</v>
      </c>
    </row>
    <row r="32175" spans="6:6" ht="18" customHeight="1">
      <c r="F32175" s="129">
        <f t="shared" si="508"/>
        <v>0</v>
      </c>
    </row>
    <row r="32176" spans="6:6" ht="18" customHeight="1">
      <c r="F32176" s="129">
        <f t="shared" si="508"/>
        <v>0</v>
      </c>
    </row>
    <row r="32177" spans="6:6" ht="18" customHeight="1">
      <c r="F32177" s="129">
        <f t="shared" si="508"/>
        <v>0</v>
      </c>
    </row>
    <row r="32178" spans="6:6" ht="18" customHeight="1">
      <c r="F32178" s="129">
        <f t="shared" ref="F32178:F32241" si="509">E32178*D32178</f>
        <v>0</v>
      </c>
    </row>
    <row r="32179" spans="6:6" ht="18" customHeight="1">
      <c r="F32179" s="129">
        <f t="shared" si="509"/>
        <v>0</v>
      </c>
    </row>
    <row r="32180" spans="6:6" ht="18" customHeight="1">
      <c r="F32180" s="129">
        <f t="shared" si="509"/>
        <v>0</v>
      </c>
    </row>
    <row r="32181" spans="6:6" ht="18" customHeight="1">
      <c r="F32181" s="129">
        <f t="shared" si="509"/>
        <v>0</v>
      </c>
    </row>
    <row r="32182" spans="6:6" ht="18" customHeight="1">
      <c r="F32182" s="129">
        <f t="shared" si="509"/>
        <v>0</v>
      </c>
    </row>
    <row r="32183" spans="6:6" ht="18" customHeight="1">
      <c r="F32183" s="129">
        <f t="shared" si="509"/>
        <v>0</v>
      </c>
    </row>
    <row r="32184" spans="6:6" ht="18" customHeight="1">
      <c r="F32184" s="129">
        <f t="shared" si="509"/>
        <v>0</v>
      </c>
    </row>
    <row r="32185" spans="6:6" ht="18" customHeight="1">
      <c r="F32185" s="129">
        <f t="shared" si="509"/>
        <v>0</v>
      </c>
    </row>
    <row r="32186" spans="6:6" ht="18" customHeight="1">
      <c r="F32186" s="129">
        <f t="shared" si="509"/>
        <v>0</v>
      </c>
    </row>
    <row r="32187" spans="6:6" ht="18" customHeight="1">
      <c r="F32187" s="129">
        <f t="shared" si="509"/>
        <v>0</v>
      </c>
    </row>
    <row r="32188" spans="6:6" ht="18" customHeight="1">
      <c r="F32188" s="129">
        <f t="shared" si="509"/>
        <v>0</v>
      </c>
    </row>
    <row r="32189" spans="6:6" ht="18" customHeight="1">
      <c r="F32189" s="129">
        <f t="shared" si="509"/>
        <v>0</v>
      </c>
    </row>
    <row r="32190" spans="6:6" ht="18" customHeight="1">
      <c r="F32190" s="129">
        <f t="shared" si="509"/>
        <v>0</v>
      </c>
    </row>
    <row r="32191" spans="6:6" ht="18" customHeight="1">
      <c r="F32191" s="129">
        <f t="shared" si="509"/>
        <v>0</v>
      </c>
    </row>
    <row r="32192" spans="6:6" ht="18" customHeight="1">
      <c r="F32192" s="129">
        <f t="shared" si="509"/>
        <v>0</v>
      </c>
    </row>
    <row r="32193" spans="6:6" ht="18" customHeight="1">
      <c r="F32193" s="129">
        <f t="shared" si="509"/>
        <v>0</v>
      </c>
    </row>
    <row r="32194" spans="6:6" ht="18" customHeight="1">
      <c r="F32194" s="129">
        <f t="shared" si="509"/>
        <v>0</v>
      </c>
    </row>
    <row r="32195" spans="6:6" ht="18" customHeight="1">
      <c r="F32195" s="129">
        <f t="shared" si="509"/>
        <v>0</v>
      </c>
    </row>
    <row r="32196" spans="6:6" ht="18" customHeight="1">
      <c r="F32196" s="129">
        <f t="shared" si="509"/>
        <v>0</v>
      </c>
    </row>
    <row r="32197" spans="6:6" ht="18" customHeight="1">
      <c r="F32197" s="129">
        <f t="shared" si="509"/>
        <v>0</v>
      </c>
    </row>
    <row r="32198" spans="6:6" ht="18" customHeight="1">
      <c r="F32198" s="129">
        <f t="shared" si="509"/>
        <v>0</v>
      </c>
    </row>
    <row r="32199" spans="6:6" ht="18" customHeight="1">
      <c r="F32199" s="129">
        <f t="shared" si="509"/>
        <v>0</v>
      </c>
    </row>
    <row r="32200" spans="6:6" ht="18" customHeight="1">
      <c r="F32200" s="129">
        <f t="shared" si="509"/>
        <v>0</v>
      </c>
    </row>
    <row r="32201" spans="6:6" ht="18" customHeight="1">
      <c r="F32201" s="129">
        <f t="shared" si="509"/>
        <v>0</v>
      </c>
    </row>
    <row r="32202" spans="6:6" ht="18" customHeight="1">
      <c r="F32202" s="129">
        <f t="shared" si="509"/>
        <v>0</v>
      </c>
    </row>
    <row r="32203" spans="6:6" ht="18" customHeight="1">
      <c r="F32203" s="129">
        <f t="shared" si="509"/>
        <v>0</v>
      </c>
    </row>
    <row r="32204" spans="6:6" ht="18" customHeight="1">
      <c r="F32204" s="129">
        <f t="shared" si="509"/>
        <v>0</v>
      </c>
    </row>
    <row r="32205" spans="6:6" ht="18" customHeight="1">
      <c r="F32205" s="129">
        <f t="shared" si="509"/>
        <v>0</v>
      </c>
    </row>
    <row r="32206" spans="6:6" ht="18" customHeight="1">
      <c r="F32206" s="129">
        <f t="shared" si="509"/>
        <v>0</v>
      </c>
    </row>
    <row r="32207" spans="6:6" ht="18" customHeight="1">
      <c r="F32207" s="129">
        <f t="shared" si="509"/>
        <v>0</v>
      </c>
    </row>
    <row r="32208" spans="6:6" ht="18" customHeight="1">
      <c r="F32208" s="129">
        <f t="shared" si="509"/>
        <v>0</v>
      </c>
    </row>
    <row r="32209" spans="6:6" ht="18" customHeight="1">
      <c r="F32209" s="129">
        <f t="shared" si="509"/>
        <v>0</v>
      </c>
    </row>
    <row r="32210" spans="6:6" ht="18" customHeight="1">
      <c r="F32210" s="129">
        <f t="shared" si="509"/>
        <v>0</v>
      </c>
    </row>
    <row r="32211" spans="6:6" ht="18" customHeight="1">
      <c r="F32211" s="129">
        <f t="shared" si="509"/>
        <v>0</v>
      </c>
    </row>
    <row r="32212" spans="6:6" ht="18" customHeight="1">
      <c r="F32212" s="129">
        <f t="shared" si="509"/>
        <v>0</v>
      </c>
    </row>
    <row r="32213" spans="6:6" ht="18" customHeight="1">
      <c r="F32213" s="129">
        <f t="shared" si="509"/>
        <v>0</v>
      </c>
    </row>
    <row r="32214" spans="6:6" ht="18" customHeight="1">
      <c r="F32214" s="129">
        <f t="shared" si="509"/>
        <v>0</v>
      </c>
    </row>
    <row r="32215" spans="6:6" ht="18" customHeight="1">
      <c r="F32215" s="129">
        <f t="shared" si="509"/>
        <v>0</v>
      </c>
    </row>
    <row r="32216" spans="6:6" ht="18" customHeight="1">
      <c r="F32216" s="129">
        <f t="shared" si="509"/>
        <v>0</v>
      </c>
    </row>
    <row r="32217" spans="6:6" ht="18" customHeight="1">
      <c r="F32217" s="129">
        <f t="shared" si="509"/>
        <v>0</v>
      </c>
    </row>
    <row r="32218" spans="6:6" ht="18" customHeight="1">
      <c r="F32218" s="129">
        <f t="shared" si="509"/>
        <v>0</v>
      </c>
    </row>
    <row r="32219" spans="6:6" ht="18" customHeight="1">
      <c r="F32219" s="129">
        <f t="shared" si="509"/>
        <v>0</v>
      </c>
    </row>
    <row r="32220" spans="6:6" ht="18" customHeight="1">
      <c r="F32220" s="129">
        <f t="shared" si="509"/>
        <v>0</v>
      </c>
    </row>
    <row r="32221" spans="6:6" ht="18" customHeight="1">
      <c r="F32221" s="129">
        <f t="shared" si="509"/>
        <v>0</v>
      </c>
    </row>
    <row r="32222" spans="6:6" ht="18" customHeight="1">
      <c r="F32222" s="129">
        <f t="shared" si="509"/>
        <v>0</v>
      </c>
    </row>
    <row r="32223" spans="6:6" ht="18" customHeight="1">
      <c r="F32223" s="129">
        <f t="shared" si="509"/>
        <v>0</v>
      </c>
    </row>
    <row r="32224" spans="6:6" ht="18" customHeight="1">
      <c r="F32224" s="129">
        <f t="shared" si="509"/>
        <v>0</v>
      </c>
    </row>
    <row r="32225" spans="6:6" ht="18" customHeight="1">
      <c r="F32225" s="129">
        <f t="shared" si="509"/>
        <v>0</v>
      </c>
    </row>
    <row r="32226" spans="6:6" ht="18" customHeight="1">
      <c r="F32226" s="129">
        <f t="shared" si="509"/>
        <v>0</v>
      </c>
    </row>
    <row r="32227" spans="6:6" ht="18" customHeight="1">
      <c r="F32227" s="129">
        <f t="shared" si="509"/>
        <v>0</v>
      </c>
    </row>
    <row r="32228" spans="6:6" ht="18" customHeight="1">
      <c r="F32228" s="129">
        <f t="shared" si="509"/>
        <v>0</v>
      </c>
    </row>
    <row r="32229" spans="6:6" ht="18" customHeight="1">
      <c r="F32229" s="129">
        <f t="shared" si="509"/>
        <v>0</v>
      </c>
    </row>
    <row r="32230" spans="6:6" ht="18" customHeight="1">
      <c r="F32230" s="129">
        <f t="shared" si="509"/>
        <v>0</v>
      </c>
    </row>
    <row r="32231" spans="6:6" ht="18" customHeight="1">
      <c r="F32231" s="129">
        <f t="shared" si="509"/>
        <v>0</v>
      </c>
    </row>
    <row r="32232" spans="6:6" ht="18" customHeight="1">
      <c r="F32232" s="129">
        <f t="shared" si="509"/>
        <v>0</v>
      </c>
    </row>
    <row r="32233" spans="6:6" ht="18" customHeight="1">
      <c r="F32233" s="129">
        <f t="shared" si="509"/>
        <v>0</v>
      </c>
    </row>
    <row r="32234" spans="6:6" ht="18" customHeight="1">
      <c r="F32234" s="129">
        <f t="shared" si="509"/>
        <v>0</v>
      </c>
    </row>
    <row r="32235" spans="6:6" ht="18" customHeight="1">
      <c r="F32235" s="129">
        <f t="shared" si="509"/>
        <v>0</v>
      </c>
    </row>
    <row r="32236" spans="6:6" ht="18" customHeight="1">
      <c r="F32236" s="129">
        <f t="shared" si="509"/>
        <v>0</v>
      </c>
    </row>
    <row r="32237" spans="6:6" ht="18" customHeight="1">
      <c r="F32237" s="129">
        <f t="shared" si="509"/>
        <v>0</v>
      </c>
    </row>
    <row r="32238" spans="6:6" ht="18" customHeight="1">
      <c r="F32238" s="129">
        <f t="shared" si="509"/>
        <v>0</v>
      </c>
    </row>
    <row r="32239" spans="6:6" ht="18" customHeight="1">
      <c r="F32239" s="129">
        <f t="shared" si="509"/>
        <v>0</v>
      </c>
    </row>
    <row r="32240" spans="6:6" ht="18" customHeight="1">
      <c r="F32240" s="129">
        <f t="shared" si="509"/>
        <v>0</v>
      </c>
    </row>
    <row r="32241" spans="6:6" ht="18" customHeight="1">
      <c r="F32241" s="129">
        <f t="shared" si="509"/>
        <v>0</v>
      </c>
    </row>
    <row r="32242" spans="6:6" ht="18" customHeight="1">
      <c r="F32242" s="129">
        <f t="shared" ref="F32242:F32305" si="510">E32242*D32242</f>
        <v>0</v>
      </c>
    </row>
    <row r="32243" spans="6:6" ht="18" customHeight="1">
      <c r="F32243" s="129">
        <f t="shared" si="510"/>
        <v>0</v>
      </c>
    </row>
    <row r="32244" spans="6:6" ht="18" customHeight="1">
      <c r="F32244" s="129">
        <f t="shared" si="510"/>
        <v>0</v>
      </c>
    </row>
    <row r="32245" spans="6:6" ht="18" customHeight="1">
      <c r="F32245" s="129">
        <f t="shared" si="510"/>
        <v>0</v>
      </c>
    </row>
    <row r="32246" spans="6:6" ht="18" customHeight="1">
      <c r="F32246" s="129">
        <f t="shared" si="510"/>
        <v>0</v>
      </c>
    </row>
    <row r="32247" spans="6:6" ht="18" customHeight="1">
      <c r="F32247" s="129">
        <f t="shared" si="510"/>
        <v>0</v>
      </c>
    </row>
    <row r="32248" spans="6:6" ht="18" customHeight="1">
      <c r="F32248" s="129">
        <f t="shared" si="510"/>
        <v>0</v>
      </c>
    </row>
    <row r="32249" spans="6:6" ht="18" customHeight="1">
      <c r="F32249" s="129">
        <f t="shared" si="510"/>
        <v>0</v>
      </c>
    </row>
    <row r="32250" spans="6:6" ht="18" customHeight="1">
      <c r="F32250" s="129">
        <f t="shared" si="510"/>
        <v>0</v>
      </c>
    </row>
    <row r="32251" spans="6:6" ht="18" customHeight="1">
      <c r="F32251" s="129">
        <f t="shared" si="510"/>
        <v>0</v>
      </c>
    </row>
    <row r="32252" spans="6:6" ht="18" customHeight="1">
      <c r="F32252" s="129">
        <f t="shared" si="510"/>
        <v>0</v>
      </c>
    </row>
    <row r="32253" spans="6:6" ht="18" customHeight="1">
      <c r="F32253" s="129">
        <f t="shared" si="510"/>
        <v>0</v>
      </c>
    </row>
    <row r="32254" spans="6:6" ht="18" customHeight="1">
      <c r="F32254" s="129">
        <f t="shared" si="510"/>
        <v>0</v>
      </c>
    </row>
    <row r="32255" spans="6:6" ht="18" customHeight="1">
      <c r="F32255" s="129">
        <f t="shared" si="510"/>
        <v>0</v>
      </c>
    </row>
    <row r="32256" spans="6:6" ht="18" customHeight="1">
      <c r="F32256" s="129">
        <f t="shared" si="510"/>
        <v>0</v>
      </c>
    </row>
    <row r="32257" spans="6:6" ht="18" customHeight="1">
      <c r="F32257" s="129">
        <f t="shared" si="510"/>
        <v>0</v>
      </c>
    </row>
    <row r="32258" spans="6:6" ht="18" customHeight="1">
      <c r="F32258" s="129">
        <f t="shared" si="510"/>
        <v>0</v>
      </c>
    </row>
    <row r="32259" spans="6:6" ht="18" customHeight="1">
      <c r="F32259" s="129">
        <f t="shared" si="510"/>
        <v>0</v>
      </c>
    </row>
    <row r="32260" spans="6:6" ht="18" customHeight="1">
      <c r="F32260" s="129">
        <f t="shared" si="510"/>
        <v>0</v>
      </c>
    </row>
    <row r="32261" spans="6:6" ht="18" customHeight="1">
      <c r="F32261" s="129">
        <f t="shared" si="510"/>
        <v>0</v>
      </c>
    </row>
    <row r="32262" spans="6:6" ht="18" customHeight="1">
      <c r="F32262" s="129">
        <f t="shared" si="510"/>
        <v>0</v>
      </c>
    </row>
    <row r="32263" spans="6:6" ht="18" customHeight="1">
      <c r="F32263" s="129">
        <f t="shared" si="510"/>
        <v>0</v>
      </c>
    </row>
    <row r="32264" spans="6:6" ht="18" customHeight="1">
      <c r="F32264" s="129">
        <f t="shared" si="510"/>
        <v>0</v>
      </c>
    </row>
    <row r="32265" spans="6:6" ht="18" customHeight="1">
      <c r="F32265" s="129">
        <f t="shared" si="510"/>
        <v>0</v>
      </c>
    </row>
    <row r="32266" spans="6:6" ht="18" customHeight="1">
      <c r="F32266" s="129">
        <f t="shared" si="510"/>
        <v>0</v>
      </c>
    </row>
    <row r="32267" spans="6:6" ht="18" customHeight="1">
      <c r="F32267" s="129">
        <f t="shared" si="510"/>
        <v>0</v>
      </c>
    </row>
    <row r="32268" spans="6:6" ht="18" customHeight="1">
      <c r="F32268" s="129">
        <f t="shared" si="510"/>
        <v>0</v>
      </c>
    </row>
    <row r="32269" spans="6:6" ht="18" customHeight="1">
      <c r="F32269" s="129">
        <f t="shared" si="510"/>
        <v>0</v>
      </c>
    </row>
    <row r="32270" spans="6:6" ht="18" customHeight="1">
      <c r="F32270" s="129">
        <f t="shared" si="510"/>
        <v>0</v>
      </c>
    </row>
    <row r="32271" spans="6:6" ht="18" customHeight="1">
      <c r="F32271" s="129">
        <f t="shared" si="510"/>
        <v>0</v>
      </c>
    </row>
    <row r="32272" spans="6:6" ht="18" customHeight="1">
      <c r="F32272" s="129">
        <f t="shared" si="510"/>
        <v>0</v>
      </c>
    </row>
    <row r="32273" spans="6:6" ht="18" customHeight="1">
      <c r="F32273" s="129">
        <f t="shared" si="510"/>
        <v>0</v>
      </c>
    </row>
    <row r="32274" spans="6:6" ht="18" customHeight="1">
      <c r="F32274" s="129">
        <f t="shared" si="510"/>
        <v>0</v>
      </c>
    </row>
    <row r="32275" spans="6:6" ht="18" customHeight="1">
      <c r="F32275" s="129">
        <f t="shared" si="510"/>
        <v>0</v>
      </c>
    </row>
    <row r="32276" spans="6:6" ht="18" customHeight="1">
      <c r="F32276" s="129">
        <f t="shared" si="510"/>
        <v>0</v>
      </c>
    </row>
    <row r="32277" spans="6:6" ht="18" customHeight="1">
      <c r="F32277" s="129">
        <f t="shared" si="510"/>
        <v>0</v>
      </c>
    </row>
    <row r="32278" spans="6:6" ht="18" customHeight="1">
      <c r="F32278" s="129">
        <f t="shared" si="510"/>
        <v>0</v>
      </c>
    </row>
    <row r="32279" spans="6:6" ht="18" customHeight="1">
      <c r="F32279" s="129">
        <f t="shared" si="510"/>
        <v>0</v>
      </c>
    </row>
    <row r="32280" spans="6:6" ht="18" customHeight="1">
      <c r="F32280" s="129">
        <f t="shared" si="510"/>
        <v>0</v>
      </c>
    </row>
    <row r="32281" spans="6:6" ht="18" customHeight="1">
      <c r="F32281" s="129">
        <f t="shared" si="510"/>
        <v>0</v>
      </c>
    </row>
    <row r="32282" spans="6:6" ht="18" customHeight="1">
      <c r="F32282" s="129">
        <f t="shared" si="510"/>
        <v>0</v>
      </c>
    </row>
    <row r="32283" spans="6:6" ht="18" customHeight="1">
      <c r="F32283" s="129">
        <f t="shared" si="510"/>
        <v>0</v>
      </c>
    </row>
    <row r="32284" spans="6:6" ht="18" customHeight="1">
      <c r="F32284" s="129">
        <f t="shared" si="510"/>
        <v>0</v>
      </c>
    </row>
    <row r="32285" spans="6:6" ht="18" customHeight="1">
      <c r="F32285" s="129">
        <f t="shared" si="510"/>
        <v>0</v>
      </c>
    </row>
    <row r="32286" spans="6:6" ht="18" customHeight="1">
      <c r="F32286" s="129">
        <f t="shared" si="510"/>
        <v>0</v>
      </c>
    </row>
    <row r="32287" spans="6:6" ht="18" customHeight="1">
      <c r="F32287" s="129">
        <f t="shared" si="510"/>
        <v>0</v>
      </c>
    </row>
    <row r="32288" spans="6:6" ht="18" customHeight="1">
      <c r="F32288" s="129">
        <f t="shared" si="510"/>
        <v>0</v>
      </c>
    </row>
    <row r="32289" spans="6:6" ht="18" customHeight="1">
      <c r="F32289" s="129">
        <f t="shared" si="510"/>
        <v>0</v>
      </c>
    </row>
    <row r="32290" spans="6:6" ht="18" customHeight="1">
      <c r="F32290" s="129">
        <f t="shared" si="510"/>
        <v>0</v>
      </c>
    </row>
    <row r="32291" spans="6:6" ht="18" customHeight="1">
      <c r="F32291" s="129">
        <f t="shared" si="510"/>
        <v>0</v>
      </c>
    </row>
    <row r="32292" spans="6:6" ht="18" customHeight="1">
      <c r="F32292" s="129">
        <f t="shared" si="510"/>
        <v>0</v>
      </c>
    </row>
    <row r="32293" spans="6:6" ht="18" customHeight="1">
      <c r="F32293" s="129">
        <f t="shared" si="510"/>
        <v>0</v>
      </c>
    </row>
    <row r="32294" spans="6:6" ht="18" customHeight="1">
      <c r="F32294" s="129">
        <f t="shared" si="510"/>
        <v>0</v>
      </c>
    </row>
    <row r="32295" spans="6:6" ht="18" customHeight="1">
      <c r="F32295" s="129">
        <f t="shared" si="510"/>
        <v>0</v>
      </c>
    </row>
    <row r="32296" spans="6:6" ht="18" customHeight="1">
      <c r="F32296" s="129">
        <f t="shared" si="510"/>
        <v>0</v>
      </c>
    </row>
    <row r="32297" spans="6:6" ht="18" customHeight="1">
      <c r="F32297" s="129">
        <f t="shared" si="510"/>
        <v>0</v>
      </c>
    </row>
    <row r="32298" spans="6:6" ht="18" customHeight="1">
      <c r="F32298" s="129">
        <f t="shared" si="510"/>
        <v>0</v>
      </c>
    </row>
    <row r="32299" spans="6:6" ht="18" customHeight="1">
      <c r="F32299" s="129">
        <f t="shared" si="510"/>
        <v>0</v>
      </c>
    </row>
    <row r="32300" spans="6:6" ht="18" customHeight="1">
      <c r="F32300" s="129">
        <f t="shared" si="510"/>
        <v>0</v>
      </c>
    </row>
    <row r="32301" spans="6:6" ht="18" customHeight="1">
      <c r="F32301" s="129">
        <f t="shared" si="510"/>
        <v>0</v>
      </c>
    </row>
    <row r="32302" spans="6:6" ht="18" customHeight="1">
      <c r="F32302" s="129">
        <f t="shared" si="510"/>
        <v>0</v>
      </c>
    </row>
    <row r="32303" spans="6:6" ht="18" customHeight="1">
      <c r="F32303" s="129">
        <f t="shared" si="510"/>
        <v>0</v>
      </c>
    </row>
    <row r="32304" spans="6:6" ht="18" customHeight="1">
      <c r="F32304" s="129">
        <f t="shared" si="510"/>
        <v>0</v>
      </c>
    </row>
    <row r="32305" spans="6:6" ht="18" customHeight="1">
      <c r="F32305" s="129">
        <f t="shared" si="510"/>
        <v>0</v>
      </c>
    </row>
    <row r="32306" spans="6:6" ht="18" customHeight="1">
      <c r="F32306" s="129">
        <f t="shared" ref="F32306:F32369" si="511">E32306*D32306</f>
        <v>0</v>
      </c>
    </row>
    <row r="32307" spans="6:6" ht="18" customHeight="1">
      <c r="F32307" s="129">
        <f t="shared" si="511"/>
        <v>0</v>
      </c>
    </row>
    <row r="32308" spans="6:6" ht="18" customHeight="1">
      <c r="F32308" s="129">
        <f t="shared" si="511"/>
        <v>0</v>
      </c>
    </row>
    <row r="32309" spans="6:6" ht="18" customHeight="1">
      <c r="F32309" s="129">
        <f t="shared" si="511"/>
        <v>0</v>
      </c>
    </row>
    <row r="32310" spans="6:6" ht="18" customHeight="1">
      <c r="F32310" s="129">
        <f t="shared" si="511"/>
        <v>0</v>
      </c>
    </row>
    <row r="32311" spans="6:6" ht="18" customHeight="1">
      <c r="F32311" s="129">
        <f t="shared" si="511"/>
        <v>0</v>
      </c>
    </row>
    <row r="32312" spans="6:6" ht="18" customHeight="1">
      <c r="F32312" s="129">
        <f t="shared" si="511"/>
        <v>0</v>
      </c>
    </row>
    <row r="32313" spans="6:6" ht="18" customHeight="1">
      <c r="F32313" s="129">
        <f t="shared" si="511"/>
        <v>0</v>
      </c>
    </row>
    <row r="32314" spans="6:6" ht="18" customHeight="1">
      <c r="F32314" s="129">
        <f t="shared" si="511"/>
        <v>0</v>
      </c>
    </row>
    <row r="32315" spans="6:6" ht="18" customHeight="1">
      <c r="F32315" s="129">
        <f t="shared" si="511"/>
        <v>0</v>
      </c>
    </row>
    <row r="32316" spans="6:6" ht="18" customHeight="1">
      <c r="F32316" s="129">
        <f t="shared" si="511"/>
        <v>0</v>
      </c>
    </row>
    <row r="32317" spans="6:6" ht="18" customHeight="1">
      <c r="F32317" s="129">
        <f t="shared" si="511"/>
        <v>0</v>
      </c>
    </row>
    <row r="32318" spans="6:6" ht="18" customHeight="1">
      <c r="F32318" s="129">
        <f t="shared" si="511"/>
        <v>0</v>
      </c>
    </row>
    <row r="32319" spans="6:6" ht="18" customHeight="1">
      <c r="F32319" s="129">
        <f t="shared" si="511"/>
        <v>0</v>
      </c>
    </row>
    <row r="32320" spans="6:6" ht="18" customHeight="1">
      <c r="F32320" s="129">
        <f t="shared" si="511"/>
        <v>0</v>
      </c>
    </row>
    <row r="32321" spans="6:6" ht="18" customHeight="1">
      <c r="F32321" s="129">
        <f t="shared" si="511"/>
        <v>0</v>
      </c>
    </row>
    <row r="32322" spans="6:6" ht="18" customHeight="1">
      <c r="F32322" s="129">
        <f t="shared" si="511"/>
        <v>0</v>
      </c>
    </row>
    <row r="32323" spans="6:6" ht="18" customHeight="1">
      <c r="F32323" s="129">
        <f t="shared" si="511"/>
        <v>0</v>
      </c>
    </row>
    <row r="32324" spans="6:6" ht="18" customHeight="1">
      <c r="F32324" s="129">
        <f t="shared" si="511"/>
        <v>0</v>
      </c>
    </row>
    <row r="32325" spans="6:6" ht="18" customHeight="1">
      <c r="F32325" s="129">
        <f t="shared" si="511"/>
        <v>0</v>
      </c>
    </row>
    <row r="32326" spans="6:6" ht="18" customHeight="1">
      <c r="F32326" s="129">
        <f t="shared" si="511"/>
        <v>0</v>
      </c>
    </row>
    <row r="32327" spans="6:6" ht="18" customHeight="1">
      <c r="F32327" s="129">
        <f t="shared" si="511"/>
        <v>0</v>
      </c>
    </row>
    <row r="32328" spans="6:6" ht="18" customHeight="1">
      <c r="F32328" s="129">
        <f t="shared" si="511"/>
        <v>0</v>
      </c>
    </row>
    <row r="32329" spans="6:6" ht="18" customHeight="1">
      <c r="F32329" s="129">
        <f t="shared" si="511"/>
        <v>0</v>
      </c>
    </row>
    <row r="32330" spans="6:6" ht="18" customHeight="1">
      <c r="F32330" s="129">
        <f t="shared" si="511"/>
        <v>0</v>
      </c>
    </row>
    <row r="32331" spans="6:6" ht="18" customHeight="1">
      <c r="F32331" s="129">
        <f t="shared" si="511"/>
        <v>0</v>
      </c>
    </row>
    <row r="32332" spans="6:6" ht="18" customHeight="1">
      <c r="F32332" s="129">
        <f t="shared" si="511"/>
        <v>0</v>
      </c>
    </row>
    <row r="32333" spans="6:6" ht="18" customHeight="1">
      <c r="F32333" s="129">
        <f t="shared" si="511"/>
        <v>0</v>
      </c>
    </row>
    <row r="32334" spans="6:6" ht="18" customHeight="1">
      <c r="F32334" s="129">
        <f t="shared" si="511"/>
        <v>0</v>
      </c>
    </row>
    <row r="32335" spans="6:6" ht="18" customHeight="1">
      <c r="F32335" s="129">
        <f t="shared" si="511"/>
        <v>0</v>
      </c>
    </row>
    <row r="32336" spans="6:6" ht="18" customHeight="1">
      <c r="F32336" s="129">
        <f t="shared" si="511"/>
        <v>0</v>
      </c>
    </row>
    <row r="32337" spans="6:6" ht="18" customHeight="1">
      <c r="F32337" s="129">
        <f t="shared" si="511"/>
        <v>0</v>
      </c>
    </row>
    <row r="32338" spans="6:6" ht="18" customHeight="1">
      <c r="F32338" s="129">
        <f t="shared" si="511"/>
        <v>0</v>
      </c>
    </row>
    <row r="32339" spans="6:6" ht="18" customHeight="1">
      <c r="F32339" s="129">
        <f t="shared" si="511"/>
        <v>0</v>
      </c>
    </row>
    <row r="32340" spans="6:6" ht="18" customHeight="1">
      <c r="F32340" s="129">
        <f t="shared" si="511"/>
        <v>0</v>
      </c>
    </row>
    <row r="32341" spans="6:6" ht="18" customHeight="1">
      <c r="F32341" s="129">
        <f t="shared" si="511"/>
        <v>0</v>
      </c>
    </row>
    <row r="32342" spans="6:6" ht="18" customHeight="1">
      <c r="F32342" s="129">
        <f t="shared" si="511"/>
        <v>0</v>
      </c>
    </row>
    <row r="32343" spans="6:6" ht="18" customHeight="1">
      <c r="F32343" s="129">
        <f t="shared" si="511"/>
        <v>0</v>
      </c>
    </row>
    <row r="32344" spans="6:6" ht="18" customHeight="1">
      <c r="F32344" s="129">
        <f t="shared" si="511"/>
        <v>0</v>
      </c>
    </row>
    <row r="32345" spans="6:6" ht="18" customHeight="1">
      <c r="F32345" s="129">
        <f t="shared" si="511"/>
        <v>0</v>
      </c>
    </row>
    <row r="32346" spans="6:6" ht="18" customHeight="1">
      <c r="F32346" s="129">
        <f t="shared" si="511"/>
        <v>0</v>
      </c>
    </row>
    <row r="32347" spans="6:6" ht="18" customHeight="1">
      <c r="F32347" s="129">
        <f t="shared" si="511"/>
        <v>0</v>
      </c>
    </row>
    <row r="32348" spans="6:6" ht="18" customHeight="1">
      <c r="F32348" s="129">
        <f t="shared" si="511"/>
        <v>0</v>
      </c>
    </row>
    <row r="32349" spans="6:6" ht="18" customHeight="1">
      <c r="F32349" s="129">
        <f t="shared" si="511"/>
        <v>0</v>
      </c>
    </row>
    <row r="32350" spans="6:6" ht="18" customHeight="1">
      <c r="F32350" s="129">
        <f t="shared" si="511"/>
        <v>0</v>
      </c>
    </row>
    <row r="32351" spans="6:6" ht="18" customHeight="1">
      <c r="F32351" s="129">
        <f t="shared" si="511"/>
        <v>0</v>
      </c>
    </row>
    <row r="32352" spans="6:6" ht="18" customHeight="1">
      <c r="F32352" s="129">
        <f t="shared" si="511"/>
        <v>0</v>
      </c>
    </row>
    <row r="32353" spans="6:6" ht="18" customHeight="1">
      <c r="F32353" s="129">
        <f t="shared" si="511"/>
        <v>0</v>
      </c>
    </row>
    <row r="32354" spans="6:6" ht="18" customHeight="1">
      <c r="F32354" s="129">
        <f t="shared" si="511"/>
        <v>0</v>
      </c>
    </row>
    <row r="32355" spans="6:6" ht="18" customHeight="1">
      <c r="F32355" s="129">
        <f t="shared" si="511"/>
        <v>0</v>
      </c>
    </row>
    <row r="32356" spans="6:6" ht="18" customHeight="1">
      <c r="F32356" s="129">
        <f t="shared" si="511"/>
        <v>0</v>
      </c>
    </row>
    <row r="32357" spans="6:6" ht="18" customHeight="1">
      <c r="F32357" s="129">
        <f t="shared" si="511"/>
        <v>0</v>
      </c>
    </row>
    <row r="32358" spans="6:6" ht="18" customHeight="1">
      <c r="F32358" s="129">
        <f t="shared" si="511"/>
        <v>0</v>
      </c>
    </row>
    <row r="32359" spans="6:6" ht="18" customHeight="1">
      <c r="F32359" s="129">
        <f t="shared" si="511"/>
        <v>0</v>
      </c>
    </row>
    <row r="32360" spans="6:6" ht="18" customHeight="1">
      <c r="F32360" s="129">
        <f t="shared" si="511"/>
        <v>0</v>
      </c>
    </row>
    <row r="32361" spans="6:6" ht="18" customHeight="1">
      <c r="F32361" s="129">
        <f t="shared" si="511"/>
        <v>0</v>
      </c>
    </row>
    <row r="32362" spans="6:6" ht="18" customHeight="1">
      <c r="F32362" s="129">
        <f t="shared" si="511"/>
        <v>0</v>
      </c>
    </row>
    <row r="32363" spans="6:6" ht="18" customHeight="1">
      <c r="F32363" s="129">
        <f t="shared" si="511"/>
        <v>0</v>
      </c>
    </row>
    <row r="32364" spans="6:6" ht="18" customHeight="1">
      <c r="F32364" s="129">
        <f t="shared" si="511"/>
        <v>0</v>
      </c>
    </row>
    <row r="32365" spans="6:6" ht="18" customHeight="1">
      <c r="F32365" s="129">
        <f t="shared" si="511"/>
        <v>0</v>
      </c>
    </row>
    <row r="32366" spans="6:6" ht="18" customHeight="1">
      <c r="F32366" s="129">
        <f t="shared" si="511"/>
        <v>0</v>
      </c>
    </row>
    <row r="32367" spans="6:6" ht="18" customHeight="1">
      <c r="F32367" s="129">
        <f t="shared" si="511"/>
        <v>0</v>
      </c>
    </row>
    <row r="32368" spans="6:6" ht="18" customHeight="1">
      <c r="F32368" s="129">
        <f t="shared" si="511"/>
        <v>0</v>
      </c>
    </row>
    <row r="32369" spans="6:6" ht="18" customHeight="1">
      <c r="F32369" s="129">
        <f t="shared" si="511"/>
        <v>0</v>
      </c>
    </row>
    <row r="32370" spans="6:6" ht="18" customHeight="1">
      <c r="F32370" s="129">
        <f t="shared" ref="F32370:F32433" si="512">E32370*D32370</f>
        <v>0</v>
      </c>
    </row>
    <row r="32371" spans="6:6" ht="18" customHeight="1">
      <c r="F32371" s="129">
        <f t="shared" si="512"/>
        <v>0</v>
      </c>
    </row>
    <row r="32372" spans="6:6" ht="18" customHeight="1">
      <c r="F32372" s="129">
        <f t="shared" si="512"/>
        <v>0</v>
      </c>
    </row>
    <row r="32373" spans="6:6" ht="18" customHeight="1">
      <c r="F32373" s="129">
        <f t="shared" si="512"/>
        <v>0</v>
      </c>
    </row>
    <row r="32374" spans="6:6" ht="18" customHeight="1">
      <c r="F32374" s="129">
        <f t="shared" si="512"/>
        <v>0</v>
      </c>
    </row>
    <row r="32375" spans="6:6" ht="18" customHeight="1">
      <c r="F32375" s="129">
        <f t="shared" si="512"/>
        <v>0</v>
      </c>
    </row>
    <row r="32376" spans="6:6" ht="18" customHeight="1">
      <c r="F32376" s="129">
        <f t="shared" si="512"/>
        <v>0</v>
      </c>
    </row>
    <row r="32377" spans="6:6" ht="18" customHeight="1">
      <c r="F32377" s="129">
        <f t="shared" si="512"/>
        <v>0</v>
      </c>
    </row>
    <row r="32378" spans="6:6" ht="18" customHeight="1">
      <c r="F32378" s="129">
        <f t="shared" si="512"/>
        <v>0</v>
      </c>
    </row>
    <row r="32379" spans="6:6" ht="18" customHeight="1">
      <c r="F32379" s="129">
        <f t="shared" si="512"/>
        <v>0</v>
      </c>
    </row>
    <row r="32380" spans="6:6" ht="18" customHeight="1">
      <c r="F32380" s="129">
        <f t="shared" si="512"/>
        <v>0</v>
      </c>
    </row>
    <row r="32381" spans="6:6" ht="18" customHeight="1">
      <c r="F32381" s="129">
        <f t="shared" si="512"/>
        <v>0</v>
      </c>
    </row>
    <row r="32382" spans="6:6" ht="18" customHeight="1">
      <c r="F32382" s="129">
        <f t="shared" si="512"/>
        <v>0</v>
      </c>
    </row>
    <row r="32383" spans="6:6" ht="18" customHeight="1">
      <c r="F32383" s="129">
        <f t="shared" si="512"/>
        <v>0</v>
      </c>
    </row>
    <row r="32384" spans="6:6" ht="18" customHeight="1">
      <c r="F32384" s="129">
        <f t="shared" si="512"/>
        <v>0</v>
      </c>
    </row>
    <row r="32385" spans="6:6" ht="18" customHeight="1">
      <c r="F32385" s="129">
        <f t="shared" si="512"/>
        <v>0</v>
      </c>
    </row>
    <row r="32386" spans="6:6" ht="18" customHeight="1">
      <c r="F32386" s="129">
        <f t="shared" si="512"/>
        <v>0</v>
      </c>
    </row>
    <row r="32387" spans="6:6" ht="18" customHeight="1">
      <c r="F32387" s="129">
        <f t="shared" si="512"/>
        <v>0</v>
      </c>
    </row>
    <row r="32388" spans="6:6" ht="18" customHeight="1">
      <c r="F32388" s="129">
        <f t="shared" si="512"/>
        <v>0</v>
      </c>
    </row>
    <row r="32389" spans="6:6" ht="18" customHeight="1">
      <c r="F32389" s="129">
        <f t="shared" si="512"/>
        <v>0</v>
      </c>
    </row>
    <row r="32390" spans="6:6" ht="18" customHeight="1">
      <c r="F32390" s="129">
        <f t="shared" si="512"/>
        <v>0</v>
      </c>
    </row>
    <row r="32391" spans="6:6" ht="18" customHeight="1">
      <c r="F32391" s="129">
        <f t="shared" si="512"/>
        <v>0</v>
      </c>
    </row>
    <row r="32392" spans="6:6" ht="18" customHeight="1">
      <c r="F32392" s="129">
        <f t="shared" si="512"/>
        <v>0</v>
      </c>
    </row>
    <row r="32393" spans="6:6" ht="18" customHeight="1">
      <c r="F32393" s="129">
        <f t="shared" si="512"/>
        <v>0</v>
      </c>
    </row>
    <row r="32394" spans="6:6" ht="18" customHeight="1">
      <c r="F32394" s="129">
        <f t="shared" si="512"/>
        <v>0</v>
      </c>
    </row>
    <row r="32395" spans="6:6" ht="18" customHeight="1">
      <c r="F32395" s="129">
        <f t="shared" si="512"/>
        <v>0</v>
      </c>
    </row>
    <row r="32396" spans="6:6" ht="18" customHeight="1">
      <c r="F32396" s="129">
        <f t="shared" si="512"/>
        <v>0</v>
      </c>
    </row>
    <row r="32397" spans="6:6" ht="18" customHeight="1">
      <c r="F32397" s="129">
        <f t="shared" si="512"/>
        <v>0</v>
      </c>
    </row>
    <row r="32398" spans="6:6" ht="18" customHeight="1">
      <c r="F32398" s="129">
        <f t="shared" si="512"/>
        <v>0</v>
      </c>
    </row>
    <row r="32399" spans="6:6" ht="18" customHeight="1">
      <c r="F32399" s="129">
        <f t="shared" si="512"/>
        <v>0</v>
      </c>
    </row>
    <row r="32400" spans="6:6" ht="18" customHeight="1">
      <c r="F32400" s="129">
        <f t="shared" si="512"/>
        <v>0</v>
      </c>
    </row>
    <row r="32401" spans="6:6" ht="18" customHeight="1">
      <c r="F32401" s="129">
        <f t="shared" si="512"/>
        <v>0</v>
      </c>
    </row>
    <row r="32402" spans="6:6" ht="18" customHeight="1">
      <c r="F32402" s="129">
        <f t="shared" si="512"/>
        <v>0</v>
      </c>
    </row>
    <row r="32403" spans="6:6" ht="18" customHeight="1">
      <c r="F32403" s="129">
        <f t="shared" si="512"/>
        <v>0</v>
      </c>
    </row>
    <row r="32404" spans="6:6" ht="18" customHeight="1">
      <c r="F32404" s="129">
        <f t="shared" si="512"/>
        <v>0</v>
      </c>
    </row>
    <row r="32405" spans="6:6" ht="18" customHeight="1">
      <c r="F32405" s="129">
        <f t="shared" si="512"/>
        <v>0</v>
      </c>
    </row>
    <row r="32406" spans="6:6" ht="18" customHeight="1">
      <c r="F32406" s="129">
        <f t="shared" si="512"/>
        <v>0</v>
      </c>
    </row>
    <row r="32407" spans="6:6" ht="18" customHeight="1">
      <c r="F32407" s="129">
        <f t="shared" si="512"/>
        <v>0</v>
      </c>
    </row>
    <row r="32408" spans="6:6" ht="18" customHeight="1">
      <c r="F32408" s="129">
        <f t="shared" si="512"/>
        <v>0</v>
      </c>
    </row>
    <row r="32409" spans="6:6" ht="18" customHeight="1">
      <c r="F32409" s="129">
        <f t="shared" si="512"/>
        <v>0</v>
      </c>
    </row>
    <row r="32410" spans="6:6" ht="18" customHeight="1">
      <c r="F32410" s="129">
        <f t="shared" si="512"/>
        <v>0</v>
      </c>
    </row>
    <row r="32411" spans="6:6" ht="18" customHeight="1">
      <c r="F32411" s="129">
        <f t="shared" si="512"/>
        <v>0</v>
      </c>
    </row>
    <row r="32412" spans="6:6" ht="18" customHeight="1">
      <c r="F32412" s="129">
        <f t="shared" si="512"/>
        <v>0</v>
      </c>
    </row>
    <row r="32413" spans="6:6" ht="18" customHeight="1">
      <c r="F32413" s="129">
        <f t="shared" si="512"/>
        <v>0</v>
      </c>
    </row>
    <row r="32414" spans="6:6" ht="18" customHeight="1">
      <c r="F32414" s="129">
        <f t="shared" si="512"/>
        <v>0</v>
      </c>
    </row>
    <row r="32415" spans="6:6" ht="18" customHeight="1">
      <c r="F32415" s="129">
        <f t="shared" si="512"/>
        <v>0</v>
      </c>
    </row>
    <row r="32416" spans="6:6" ht="18" customHeight="1">
      <c r="F32416" s="129">
        <f t="shared" si="512"/>
        <v>0</v>
      </c>
    </row>
    <row r="32417" spans="6:6" ht="18" customHeight="1">
      <c r="F32417" s="129">
        <f t="shared" si="512"/>
        <v>0</v>
      </c>
    </row>
    <row r="32418" spans="6:6" ht="18" customHeight="1">
      <c r="F32418" s="129">
        <f t="shared" si="512"/>
        <v>0</v>
      </c>
    </row>
    <row r="32419" spans="6:6" ht="18" customHeight="1">
      <c r="F32419" s="129">
        <f t="shared" si="512"/>
        <v>0</v>
      </c>
    </row>
    <row r="32420" spans="6:6" ht="18" customHeight="1">
      <c r="F32420" s="129">
        <f t="shared" si="512"/>
        <v>0</v>
      </c>
    </row>
    <row r="32421" spans="6:6" ht="18" customHeight="1">
      <c r="F32421" s="129">
        <f t="shared" si="512"/>
        <v>0</v>
      </c>
    </row>
    <row r="32422" spans="6:6" ht="18" customHeight="1">
      <c r="F32422" s="129">
        <f t="shared" si="512"/>
        <v>0</v>
      </c>
    </row>
    <row r="32423" spans="6:6" ht="18" customHeight="1">
      <c r="F32423" s="129">
        <f t="shared" si="512"/>
        <v>0</v>
      </c>
    </row>
    <row r="32424" spans="6:6" ht="18" customHeight="1">
      <c r="F32424" s="129">
        <f t="shared" si="512"/>
        <v>0</v>
      </c>
    </row>
    <row r="32425" spans="6:6" ht="18" customHeight="1">
      <c r="F32425" s="129">
        <f t="shared" si="512"/>
        <v>0</v>
      </c>
    </row>
    <row r="32426" spans="6:6" ht="18" customHeight="1">
      <c r="F32426" s="129">
        <f t="shared" si="512"/>
        <v>0</v>
      </c>
    </row>
    <row r="32427" spans="6:6" ht="18" customHeight="1">
      <c r="F32427" s="129">
        <f t="shared" si="512"/>
        <v>0</v>
      </c>
    </row>
    <row r="32428" spans="6:6" ht="18" customHeight="1">
      <c r="F32428" s="129">
        <f t="shared" si="512"/>
        <v>0</v>
      </c>
    </row>
    <row r="32429" spans="6:6" ht="18" customHeight="1">
      <c r="F32429" s="129">
        <f t="shared" si="512"/>
        <v>0</v>
      </c>
    </row>
    <row r="32430" spans="6:6" ht="18" customHeight="1">
      <c r="F32430" s="129">
        <f t="shared" si="512"/>
        <v>0</v>
      </c>
    </row>
    <row r="32431" spans="6:6" ht="18" customHeight="1">
      <c r="F32431" s="129">
        <f t="shared" si="512"/>
        <v>0</v>
      </c>
    </row>
    <row r="32432" spans="6:6" ht="18" customHeight="1">
      <c r="F32432" s="129">
        <f t="shared" si="512"/>
        <v>0</v>
      </c>
    </row>
    <row r="32433" spans="6:6" ht="18" customHeight="1">
      <c r="F32433" s="129">
        <f t="shared" si="512"/>
        <v>0</v>
      </c>
    </row>
    <row r="32434" spans="6:6" ht="18" customHeight="1">
      <c r="F32434" s="129">
        <f t="shared" ref="F32434:F32497" si="513">E32434*D32434</f>
        <v>0</v>
      </c>
    </row>
    <row r="32435" spans="6:6" ht="18" customHeight="1">
      <c r="F32435" s="129">
        <f t="shared" si="513"/>
        <v>0</v>
      </c>
    </row>
    <row r="32436" spans="6:6" ht="18" customHeight="1">
      <c r="F32436" s="129">
        <f t="shared" si="513"/>
        <v>0</v>
      </c>
    </row>
    <row r="32437" spans="6:6" ht="18" customHeight="1">
      <c r="F32437" s="129">
        <f t="shared" si="513"/>
        <v>0</v>
      </c>
    </row>
    <row r="32438" spans="6:6" ht="18" customHeight="1">
      <c r="F32438" s="129">
        <f t="shared" si="513"/>
        <v>0</v>
      </c>
    </row>
    <row r="32439" spans="6:6" ht="18" customHeight="1">
      <c r="F32439" s="129">
        <f t="shared" si="513"/>
        <v>0</v>
      </c>
    </row>
    <row r="32440" spans="6:6" ht="18" customHeight="1">
      <c r="F32440" s="129">
        <f t="shared" si="513"/>
        <v>0</v>
      </c>
    </row>
    <row r="32441" spans="6:6" ht="18" customHeight="1">
      <c r="F32441" s="129">
        <f t="shared" si="513"/>
        <v>0</v>
      </c>
    </row>
    <row r="32442" spans="6:6" ht="18" customHeight="1">
      <c r="F32442" s="129">
        <f t="shared" si="513"/>
        <v>0</v>
      </c>
    </row>
    <row r="32443" spans="6:6" ht="18" customHeight="1">
      <c r="F32443" s="129">
        <f t="shared" si="513"/>
        <v>0</v>
      </c>
    </row>
    <row r="32444" spans="6:6" ht="18" customHeight="1">
      <c r="F32444" s="129">
        <f t="shared" si="513"/>
        <v>0</v>
      </c>
    </row>
    <row r="32445" spans="6:6" ht="18" customHeight="1">
      <c r="F32445" s="129">
        <f t="shared" si="513"/>
        <v>0</v>
      </c>
    </row>
    <row r="32446" spans="6:6" ht="18" customHeight="1">
      <c r="F32446" s="129">
        <f t="shared" si="513"/>
        <v>0</v>
      </c>
    </row>
    <row r="32447" spans="6:6" ht="18" customHeight="1">
      <c r="F32447" s="129">
        <f t="shared" si="513"/>
        <v>0</v>
      </c>
    </row>
    <row r="32448" spans="6:6" ht="18" customHeight="1">
      <c r="F32448" s="129">
        <f t="shared" si="513"/>
        <v>0</v>
      </c>
    </row>
    <row r="32449" spans="6:6" ht="18" customHeight="1">
      <c r="F32449" s="129">
        <f t="shared" si="513"/>
        <v>0</v>
      </c>
    </row>
    <row r="32450" spans="6:6" ht="18" customHeight="1">
      <c r="F32450" s="129">
        <f t="shared" si="513"/>
        <v>0</v>
      </c>
    </row>
    <row r="32451" spans="6:6" ht="18" customHeight="1">
      <c r="F32451" s="129">
        <f t="shared" si="513"/>
        <v>0</v>
      </c>
    </row>
    <row r="32452" spans="6:6" ht="18" customHeight="1">
      <c r="F32452" s="129">
        <f t="shared" si="513"/>
        <v>0</v>
      </c>
    </row>
    <row r="32453" spans="6:6" ht="18" customHeight="1">
      <c r="F32453" s="129">
        <f t="shared" si="513"/>
        <v>0</v>
      </c>
    </row>
    <row r="32454" spans="6:6" ht="18" customHeight="1">
      <c r="F32454" s="129">
        <f t="shared" si="513"/>
        <v>0</v>
      </c>
    </row>
    <row r="32455" spans="6:6" ht="18" customHeight="1">
      <c r="F32455" s="129">
        <f t="shared" si="513"/>
        <v>0</v>
      </c>
    </row>
    <row r="32456" spans="6:6" ht="18" customHeight="1">
      <c r="F32456" s="129">
        <f t="shared" si="513"/>
        <v>0</v>
      </c>
    </row>
    <row r="32457" spans="6:6" ht="18" customHeight="1">
      <c r="F32457" s="129">
        <f t="shared" si="513"/>
        <v>0</v>
      </c>
    </row>
    <row r="32458" spans="6:6" ht="18" customHeight="1">
      <c r="F32458" s="129">
        <f t="shared" si="513"/>
        <v>0</v>
      </c>
    </row>
    <row r="32459" spans="6:6" ht="18" customHeight="1">
      <c r="F32459" s="129">
        <f t="shared" si="513"/>
        <v>0</v>
      </c>
    </row>
    <row r="32460" spans="6:6" ht="18" customHeight="1">
      <c r="F32460" s="129">
        <f t="shared" si="513"/>
        <v>0</v>
      </c>
    </row>
    <row r="32461" spans="6:6" ht="18" customHeight="1">
      <c r="F32461" s="129">
        <f t="shared" si="513"/>
        <v>0</v>
      </c>
    </row>
    <row r="32462" spans="6:6" ht="18" customHeight="1">
      <c r="F32462" s="129">
        <f t="shared" si="513"/>
        <v>0</v>
      </c>
    </row>
    <row r="32463" spans="6:6" ht="18" customHeight="1">
      <c r="F32463" s="129">
        <f t="shared" si="513"/>
        <v>0</v>
      </c>
    </row>
    <row r="32464" spans="6:6" ht="18" customHeight="1">
      <c r="F32464" s="129">
        <f t="shared" si="513"/>
        <v>0</v>
      </c>
    </row>
    <row r="32465" spans="6:6" ht="18" customHeight="1">
      <c r="F32465" s="129">
        <f t="shared" si="513"/>
        <v>0</v>
      </c>
    </row>
    <row r="32466" spans="6:6" ht="18" customHeight="1">
      <c r="F32466" s="129">
        <f t="shared" si="513"/>
        <v>0</v>
      </c>
    </row>
    <row r="32467" spans="6:6" ht="18" customHeight="1">
      <c r="F32467" s="129">
        <f t="shared" si="513"/>
        <v>0</v>
      </c>
    </row>
    <row r="32468" spans="6:6" ht="18" customHeight="1">
      <c r="F32468" s="129">
        <f t="shared" si="513"/>
        <v>0</v>
      </c>
    </row>
    <row r="32469" spans="6:6" ht="18" customHeight="1">
      <c r="F32469" s="129">
        <f t="shared" si="513"/>
        <v>0</v>
      </c>
    </row>
    <row r="32470" spans="6:6" ht="18" customHeight="1">
      <c r="F32470" s="129">
        <f t="shared" si="513"/>
        <v>0</v>
      </c>
    </row>
    <row r="32471" spans="6:6" ht="18" customHeight="1">
      <c r="F32471" s="129">
        <f t="shared" si="513"/>
        <v>0</v>
      </c>
    </row>
    <row r="32472" spans="6:6" ht="18" customHeight="1">
      <c r="F32472" s="129">
        <f t="shared" si="513"/>
        <v>0</v>
      </c>
    </row>
    <row r="32473" spans="6:6" ht="18" customHeight="1">
      <c r="F32473" s="129">
        <f t="shared" si="513"/>
        <v>0</v>
      </c>
    </row>
    <row r="32474" spans="6:6" ht="18" customHeight="1">
      <c r="F32474" s="129">
        <f t="shared" si="513"/>
        <v>0</v>
      </c>
    </row>
    <row r="32475" spans="6:6" ht="18" customHeight="1">
      <c r="F32475" s="129">
        <f t="shared" si="513"/>
        <v>0</v>
      </c>
    </row>
    <row r="32476" spans="6:6" ht="18" customHeight="1">
      <c r="F32476" s="129">
        <f t="shared" si="513"/>
        <v>0</v>
      </c>
    </row>
    <row r="32477" spans="6:6" ht="18" customHeight="1">
      <c r="F32477" s="129">
        <f t="shared" si="513"/>
        <v>0</v>
      </c>
    </row>
    <row r="32478" spans="6:6" ht="18" customHeight="1">
      <c r="F32478" s="129">
        <f t="shared" si="513"/>
        <v>0</v>
      </c>
    </row>
    <row r="32479" spans="6:6" ht="18" customHeight="1">
      <c r="F32479" s="129">
        <f t="shared" si="513"/>
        <v>0</v>
      </c>
    </row>
    <row r="32480" spans="6:6" ht="18" customHeight="1">
      <c r="F32480" s="129">
        <f t="shared" si="513"/>
        <v>0</v>
      </c>
    </row>
    <row r="32481" spans="6:6" ht="18" customHeight="1">
      <c r="F32481" s="129">
        <f t="shared" si="513"/>
        <v>0</v>
      </c>
    </row>
    <row r="32482" spans="6:6" ht="18" customHeight="1">
      <c r="F32482" s="129">
        <f t="shared" si="513"/>
        <v>0</v>
      </c>
    </row>
    <row r="32483" spans="6:6" ht="18" customHeight="1">
      <c r="F32483" s="129">
        <f t="shared" si="513"/>
        <v>0</v>
      </c>
    </row>
    <row r="32484" spans="6:6" ht="18" customHeight="1">
      <c r="F32484" s="129">
        <f t="shared" si="513"/>
        <v>0</v>
      </c>
    </row>
    <row r="32485" spans="6:6" ht="18" customHeight="1">
      <c r="F32485" s="129">
        <f t="shared" si="513"/>
        <v>0</v>
      </c>
    </row>
    <row r="32486" spans="6:6" ht="18" customHeight="1">
      <c r="F32486" s="129">
        <f t="shared" si="513"/>
        <v>0</v>
      </c>
    </row>
    <row r="32487" spans="6:6" ht="18" customHeight="1">
      <c r="F32487" s="129">
        <f t="shared" si="513"/>
        <v>0</v>
      </c>
    </row>
    <row r="32488" spans="6:6" ht="18" customHeight="1">
      <c r="F32488" s="129">
        <f t="shared" si="513"/>
        <v>0</v>
      </c>
    </row>
    <row r="32489" spans="6:6" ht="18" customHeight="1">
      <c r="F32489" s="129">
        <f t="shared" si="513"/>
        <v>0</v>
      </c>
    </row>
    <row r="32490" spans="6:6" ht="18" customHeight="1">
      <c r="F32490" s="129">
        <f t="shared" si="513"/>
        <v>0</v>
      </c>
    </row>
    <row r="32491" spans="6:6" ht="18" customHeight="1">
      <c r="F32491" s="129">
        <f t="shared" si="513"/>
        <v>0</v>
      </c>
    </row>
    <row r="32492" spans="6:6" ht="18" customHeight="1">
      <c r="F32492" s="129">
        <f t="shared" si="513"/>
        <v>0</v>
      </c>
    </row>
    <row r="32493" spans="6:6" ht="18" customHeight="1">
      <c r="F32493" s="129">
        <f t="shared" si="513"/>
        <v>0</v>
      </c>
    </row>
    <row r="32494" spans="6:6" ht="18" customHeight="1">
      <c r="F32494" s="129">
        <f t="shared" si="513"/>
        <v>0</v>
      </c>
    </row>
    <row r="32495" spans="6:6" ht="18" customHeight="1">
      <c r="F32495" s="129">
        <f t="shared" si="513"/>
        <v>0</v>
      </c>
    </row>
    <row r="32496" spans="6:6" ht="18" customHeight="1">
      <c r="F32496" s="129">
        <f t="shared" si="513"/>
        <v>0</v>
      </c>
    </row>
    <row r="32497" spans="6:6" ht="18" customHeight="1">
      <c r="F32497" s="129">
        <f t="shared" si="513"/>
        <v>0</v>
      </c>
    </row>
    <row r="32498" spans="6:6" ht="18" customHeight="1">
      <c r="F32498" s="129">
        <f t="shared" ref="F32498:F32561" si="514">E32498*D32498</f>
        <v>0</v>
      </c>
    </row>
    <row r="32499" spans="6:6" ht="18" customHeight="1">
      <c r="F32499" s="129">
        <f t="shared" si="514"/>
        <v>0</v>
      </c>
    </row>
    <row r="32500" spans="6:6" ht="18" customHeight="1">
      <c r="F32500" s="129">
        <f t="shared" si="514"/>
        <v>0</v>
      </c>
    </row>
    <row r="32501" spans="6:6" ht="18" customHeight="1">
      <c r="F32501" s="129">
        <f t="shared" si="514"/>
        <v>0</v>
      </c>
    </row>
    <row r="32502" spans="6:6" ht="18" customHeight="1">
      <c r="F32502" s="129">
        <f t="shared" si="514"/>
        <v>0</v>
      </c>
    </row>
    <row r="32503" spans="6:6" ht="18" customHeight="1">
      <c r="F32503" s="129">
        <f t="shared" si="514"/>
        <v>0</v>
      </c>
    </row>
    <row r="32504" spans="6:6" ht="18" customHeight="1">
      <c r="F32504" s="129">
        <f t="shared" si="514"/>
        <v>0</v>
      </c>
    </row>
    <row r="32505" spans="6:6" ht="18" customHeight="1">
      <c r="F32505" s="129">
        <f t="shared" si="514"/>
        <v>0</v>
      </c>
    </row>
    <row r="32506" spans="6:6" ht="18" customHeight="1">
      <c r="F32506" s="129">
        <f t="shared" si="514"/>
        <v>0</v>
      </c>
    </row>
    <row r="32507" spans="6:6" ht="18" customHeight="1">
      <c r="F32507" s="129">
        <f t="shared" si="514"/>
        <v>0</v>
      </c>
    </row>
    <row r="32508" spans="6:6" ht="18" customHeight="1">
      <c r="F32508" s="129">
        <f t="shared" si="514"/>
        <v>0</v>
      </c>
    </row>
    <row r="32509" spans="6:6" ht="18" customHeight="1">
      <c r="F32509" s="129">
        <f t="shared" si="514"/>
        <v>0</v>
      </c>
    </row>
    <row r="32510" spans="6:6" ht="18" customHeight="1">
      <c r="F32510" s="129">
        <f t="shared" si="514"/>
        <v>0</v>
      </c>
    </row>
    <row r="32511" spans="6:6" ht="18" customHeight="1">
      <c r="F32511" s="129">
        <f t="shared" si="514"/>
        <v>0</v>
      </c>
    </row>
    <row r="32512" spans="6:6" ht="18" customHeight="1">
      <c r="F32512" s="129">
        <f t="shared" si="514"/>
        <v>0</v>
      </c>
    </row>
    <row r="32513" spans="6:6" ht="18" customHeight="1">
      <c r="F32513" s="129">
        <f t="shared" si="514"/>
        <v>0</v>
      </c>
    </row>
    <row r="32514" spans="6:6" ht="18" customHeight="1">
      <c r="F32514" s="129">
        <f t="shared" si="514"/>
        <v>0</v>
      </c>
    </row>
    <row r="32515" spans="6:6" ht="18" customHeight="1">
      <c r="F32515" s="129">
        <f t="shared" si="514"/>
        <v>0</v>
      </c>
    </row>
    <row r="32516" spans="6:6" ht="18" customHeight="1">
      <c r="F32516" s="129">
        <f t="shared" si="514"/>
        <v>0</v>
      </c>
    </row>
    <row r="32517" spans="6:6" ht="18" customHeight="1">
      <c r="F32517" s="129">
        <f t="shared" si="514"/>
        <v>0</v>
      </c>
    </row>
    <row r="32518" spans="6:6" ht="18" customHeight="1">
      <c r="F32518" s="129">
        <f t="shared" si="514"/>
        <v>0</v>
      </c>
    </row>
    <row r="32519" spans="6:6" ht="18" customHeight="1">
      <c r="F32519" s="129">
        <f t="shared" si="514"/>
        <v>0</v>
      </c>
    </row>
    <row r="32520" spans="6:6" ht="18" customHeight="1">
      <c r="F32520" s="129">
        <f t="shared" si="514"/>
        <v>0</v>
      </c>
    </row>
    <row r="32521" spans="6:6" ht="18" customHeight="1">
      <c r="F32521" s="129">
        <f t="shared" si="514"/>
        <v>0</v>
      </c>
    </row>
    <row r="32522" spans="6:6" ht="18" customHeight="1">
      <c r="F32522" s="129">
        <f t="shared" si="514"/>
        <v>0</v>
      </c>
    </row>
    <row r="32523" spans="6:6" ht="18" customHeight="1">
      <c r="F32523" s="129">
        <f t="shared" si="514"/>
        <v>0</v>
      </c>
    </row>
    <row r="32524" spans="6:6" ht="18" customHeight="1">
      <c r="F32524" s="129">
        <f t="shared" si="514"/>
        <v>0</v>
      </c>
    </row>
    <row r="32525" spans="6:6" ht="18" customHeight="1">
      <c r="F32525" s="129">
        <f t="shared" si="514"/>
        <v>0</v>
      </c>
    </row>
    <row r="32526" spans="6:6" ht="18" customHeight="1">
      <c r="F32526" s="129">
        <f t="shared" si="514"/>
        <v>0</v>
      </c>
    </row>
    <row r="32527" spans="6:6" ht="18" customHeight="1">
      <c r="F32527" s="129">
        <f t="shared" si="514"/>
        <v>0</v>
      </c>
    </row>
    <row r="32528" spans="6:6" ht="18" customHeight="1">
      <c r="F32528" s="129">
        <f t="shared" si="514"/>
        <v>0</v>
      </c>
    </row>
    <row r="32529" spans="6:6" ht="18" customHeight="1">
      <c r="F32529" s="129">
        <f t="shared" si="514"/>
        <v>0</v>
      </c>
    </row>
    <row r="32530" spans="6:6" ht="18" customHeight="1">
      <c r="F32530" s="129">
        <f t="shared" si="514"/>
        <v>0</v>
      </c>
    </row>
    <row r="32531" spans="6:6" ht="18" customHeight="1">
      <c r="F32531" s="129">
        <f t="shared" si="514"/>
        <v>0</v>
      </c>
    </row>
    <row r="32532" spans="6:6" ht="18" customHeight="1">
      <c r="F32532" s="129">
        <f t="shared" si="514"/>
        <v>0</v>
      </c>
    </row>
    <row r="32533" spans="6:6" ht="18" customHeight="1">
      <c r="F32533" s="129">
        <f t="shared" si="514"/>
        <v>0</v>
      </c>
    </row>
    <row r="32534" spans="6:6" ht="18" customHeight="1">
      <c r="F32534" s="129">
        <f t="shared" si="514"/>
        <v>0</v>
      </c>
    </row>
    <row r="32535" spans="6:6" ht="18" customHeight="1">
      <c r="F32535" s="129">
        <f t="shared" si="514"/>
        <v>0</v>
      </c>
    </row>
    <row r="32536" spans="6:6" ht="18" customHeight="1">
      <c r="F32536" s="129">
        <f t="shared" si="514"/>
        <v>0</v>
      </c>
    </row>
    <row r="32537" spans="6:6" ht="18" customHeight="1">
      <c r="F32537" s="129">
        <f t="shared" si="514"/>
        <v>0</v>
      </c>
    </row>
    <row r="32538" spans="6:6" ht="18" customHeight="1">
      <c r="F32538" s="129">
        <f t="shared" si="514"/>
        <v>0</v>
      </c>
    </row>
    <row r="32539" spans="6:6" ht="18" customHeight="1">
      <c r="F32539" s="129">
        <f t="shared" si="514"/>
        <v>0</v>
      </c>
    </row>
    <row r="32540" spans="6:6" ht="18" customHeight="1">
      <c r="F32540" s="129">
        <f t="shared" si="514"/>
        <v>0</v>
      </c>
    </row>
    <row r="32541" spans="6:6" ht="18" customHeight="1">
      <c r="F32541" s="129">
        <f t="shared" si="514"/>
        <v>0</v>
      </c>
    </row>
    <row r="32542" spans="6:6" ht="18" customHeight="1">
      <c r="F32542" s="129">
        <f t="shared" si="514"/>
        <v>0</v>
      </c>
    </row>
    <row r="32543" spans="6:6" ht="18" customHeight="1">
      <c r="F32543" s="129">
        <f t="shared" si="514"/>
        <v>0</v>
      </c>
    </row>
    <row r="32544" spans="6:6" ht="18" customHeight="1">
      <c r="F32544" s="129">
        <f t="shared" si="514"/>
        <v>0</v>
      </c>
    </row>
    <row r="32545" spans="6:6" ht="18" customHeight="1">
      <c r="F32545" s="129">
        <f t="shared" si="514"/>
        <v>0</v>
      </c>
    </row>
    <row r="32546" spans="6:6" ht="18" customHeight="1">
      <c r="F32546" s="129">
        <f t="shared" si="514"/>
        <v>0</v>
      </c>
    </row>
    <row r="32547" spans="6:6" ht="18" customHeight="1">
      <c r="F32547" s="129">
        <f t="shared" si="514"/>
        <v>0</v>
      </c>
    </row>
    <row r="32548" spans="6:6" ht="18" customHeight="1">
      <c r="F32548" s="129">
        <f t="shared" si="514"/>
        <v>0</v>
      </c>
    </row>
    <row r="32549" spans="6:6" ht="18" customHeight="1">
      <c r="F32549" s="129">
        <f t="shared" si="514"/>
        <v>0</v>
      </c>
    </row>
    <row r="32550" spans="6:6" ht="18" customHeight="1">
      <c r="F32550" s="129">
        <f t="shared" si="514"/>
        <v>0</v>
      </c>
    </row>
    <row r="32551" spans="6:6" ht="18" customHeight="1">
      <c r="F32551" s="129">
        <f t="shared" si="514"/>
        <v>0</v>
      </c>
    </row>
    <row r="32552" spans="6:6" ht="18" customHeight="1">
      <c r="F32552" s="129">
        <f t="shared" si="514"/>
        <v>0</v>
      </c>
    </row>
    <row r="32553" spans="6:6" ht="18" customHeight="1">
      <c r="F32553" s="129">
        <f t="shared" si="514"/>
        <v>0</v>
      </c>
    </row>
    <row r="32554" spans="6:6" ht="18" customHeight="1">
      <c r="F32554" s="129">
        <f t="shared" si="514"/>
        <v>0</v>
      </c>
    </row>
    <row r="32555" spans="6:6" ht="18" customHeight="1">
      <c r="F32555" s="129">
        <f t="shared" si="514"/>
        <v>0</v>
      </c>
    </row>
    <row r="32556" spans="6:6" ht="18" customHeight="1">
      <c r="F32556" s="129">
        <f t="shared" si="514"/>
        <v>0</v>
      </c>
    </row>
    <row r="32557" spans="6:6" ht="18" customHeight="1">
      <c r="F32557" s="129">
        <f t="shared" si="514"/>
        <v>0</v>
      </c>
    </row>
    <row r="32558" spans="6:6" ht="18" customHeight="1">
      <c r="F32558" s="129">
        <f t="shared" si="514"/>
        <v>0</v>
      </c>
    </row>
    <row r="32559" spans="6:6" ht="18" customHeight="1">
      <c r="F32559" s="129">
        <f t="shared" si="514"/>
        <v>0</v>
      </c>
    </row>
    <row r="32560" spans="6:6" ht="18" customHeight="1">
      <c r="F32560" s="129">
        <f t="shared" si="514"/>
        <v>0</v>
      </c>
    </row>
    <row r="32561" spans="6:6" ht="18" customHeight="1">
      <c r="F32561" s="129">
        <f t="shared" si="514"/>
        <v>0</v>
      </c>
    </row>
    <row r="32562" spans="6:6" ht="18" customHeight="1">
      <c r="F32562" s="129">
        <f t="shared" ref="F32562:F32625" si="515">E32562*D32562</f>
        <v>0</v>
      </c>
    </row>
    <row r="32563" spans="6:6" ht="18" customHeight="1">
      <c r="F32563" s="129">
        <f t="shared" si="515"/>
        <v>0</v>
      </c>
    </row>
    <row r="32564" spans="6:6" ht="18" customHeight="1">
      <c r="F32564" s="129">
        <f t="shared" si="515"/>
        <v>0</v>
      </c>
    </row>
    <row r="32565" spans="6:6" ht="18" customHeight="1">
      <c r="F32565" s="129">
        <f t="shared" si="515"/>
        <v>0</v>
      </c>
    </row>
    <row r="32566" spans="6:6" ht="18" customHeight="1">
      <c r="F32566" s="129">
        <f t="shared" si="515"/>
        <v>0</v>
      </c>
    </row>
    <row r="32567" spans="6:6" ht="18" customHeight="1">
      <c r="F32567" s="129">
        <f t="shared" si="515"/>
        <v>0</v>
      </c>
    </row>
    <row r="32568" spans="6:6" ht="18" customHeight="1">
      <c r="F32568" s="129">
        <f t="shared" si="515"/>
        <v>0</v>
      </c>
    </row>
    <row r="32569" spans="6:6" ht="18" customHeight="1">
      <c r="F32569" s="129">
        <f t="shared" si="515"/>
        <v>0</v>
      </c>
    </row>
    <row r="32570" spans="6:6" ht="18" customHeight="1">
      <c r="F32570" s="129">
        <f t="shared" si="515"/>
        <v>0</v>
      </c>
    </row>
    <row r="32571" spans="6:6" ht="18" customHeight="1">
      <c r="F32571" s="129">
        <f t="shared" si="515"/>
        <v>0</v>
      </c>
    </row>
    <row r="32572" spans="6:6" ht="18" customHeight="1">
      <c r="F32572" s="129">
        <f t="shared" si="515"/>
        <v>0</v>
      </c>
    </row>
    <row r="32573" spans="6:6" ht="18" customHeight="1">
      <c r="F32573" s="129">
        <f t="shared" si="515"/>
        <v>0</v>
      </c>
    </row>
    <row r="32574" spans="6:6" ht="18" customHeight="1">
      <c r="F32574" s="129">
        <f t="shared" si="515"/>
        <v>0</v>
      </c>
    </row>
    <row r="32575" spans="6:6" ht="18" customHeight="1">
      <c r="F32575" s="129">
        <f t="shared" si="515"/>
        <v>0</v>
      </c>
    </row>
    <row r="32576" spans="6:6" ht="18" customHeight="1">
      <c r="F32576" s="129">
        <f t="shared" si="515"/>
        <v>0</v>
      </c>
    </row>
    <row r="32577" spans="6:6" ht="18" customHeight="1">
      <c r="F32577" s="129">
        <f t="shared" si="515"/>
        <v>0</v>
      </c>
    </row>
    <row r="32578" spans="6:6" ht="18" customHeight="1">
      <c r="F32578" s="129">
        <f t="shared" si="515"/>
        <v>0</v>
      </c>
    </row>
    <row r="32579" spans="6:6" ht="18" customHeight="1">
      <c r="F32579" s="129">
        <f t="shared" si="515"/>
        <v>0</v>
      </c>
    </row>
    <row r="32580" spans="6:6" ht="18" customHeight="1">
      <c r="F32580" s="129">
        <f t="shared" si="515"/>
        <v>0</v>
      </c>
    </row>
    <row r="32581" spans="6:6" ht="18" customHeight="1">
      <c r="F32581" s="129">
        <f t="shared" si="515"/>
        <v>0</v>
      </c>
    </row>
    <row r="32582" spans="6:6" ht="18" customHeight="1">
      <c r="F32582" s="129">
        <f t="shared" si="515"/>
        <v>0</v>
      </c>
    </row>
    <row r="32583" spans="6:6" ht="18" customHeight="1">
      <c r="F32583" s="129">
        <f t="shared" si="515"/>
        <v>0</v>
      </c>
    </row>
    <row r="32584" spans="6:6" ht="18" customHeight="1">
      <c r="F32584" s="129">
        <f t="shared" si="515"/>
        <v>0</v>
      </c>
    </row>
    <row r="32585" spans="6:6" ht="18" customHeight="1">
      <c r="F32585" s="129">
        <f t="shared" si="515"/>
        <v>0</v>
      </c>
    </row>
    <row r="32586" spans="6:6" ht="18" customHeight="1">
      <c r="F32586" s="129">
        <f t="shared" si="515"/>
        <v>0</v>
      </c>
    </row>
    <row r="32587" spans="6:6" ht="18" customHeight="1">
      <c r="F32587" s="129">
        <f t="shared" si="515"/>
        <v>0</v>
      </c>
    </row>
    <row r="32588" spans="6:6" ht="18" customHeight="1">
      <c r="F32588" s="129">
        <f t="shared" si="515"/>
        <v>0</v>
      </c>
    </row>
    <row r="32589" spans="6:6" ht="18" customHeight="1">
      <c r="F32589" s="129">
        <f t="shared" si="515"/>
        <v>0</v>
      </c>
    </row>
    <row r="32590" spans="6:6" ht="18" customHeight="1">
      <c r="F32590" s="129">
        <f t="shared" si="515"/>
        <v>0</v>
      </c>
    </row>
    <row r="32591" spans="6:6" ht="18" customHeight="1">
      <c r="F32591" s="129">
        <f t="shared" si="515"/>
        <v>0</v>
      </c>
    </row>
    <row r="32592" spans="6:6" ht="18" customHeight="1">
      <c r="F32592" s="129">
        <f t="shared" si="515"/>
        <v>0</v>
      </c>
    </row>
    <row r="32593" spans="6:6" ht="18" customHeight="1">
      <c r="F32593" s="129">
        <f t="shared" si="515"/>
        <v>0</v>
      </c>
    </row>
    <row r="32594" spans="6:6" ht="18" customHeight="1">
      <c r="F32594" s="129">
        <f t="shared" si="515"/>
        <v>0</v>
      </c>
    </row>
    <row r="32595" spans="6:6" ht="18" customHeight="1">
      <c r="F32595" s="129">
        <f t="shared" si="515"/>
        <v>0</v>
      </c>
    </row>
    <row r="32596" spans="6:6" ht="18" customHeight="1">
      <c r="F32596" s="129">
        <f t="shared" si="515"/>
        <v>0</v>
      </c>
    </row>
    <row r="32597" spans="6:6" ht="18" customHeight="1">
      <c r="F32597" s="129">
        <f t="shared" si="515"/>
        <v>0</v>
      </c>
    </row>
    <row r="32598" spans="6:6" ht="18" customHeight="1">
      <c r="F32598" s="129">
        <f t="shared" si="515"/>
        <v>0</v>
      </c>
    </row>
    <row r="32599" spans="6:6" ht="18" customHeight="1">
      <c r="F32599" s="129">
        <f t="shared" si="515"/>
        <v>0</v>
      </c>
    </row>
    <row r="32600" spans="6:6" ht="18" customHeight="1">
      <c r="F32600" s="129">
        <f t="shared" si="515"/>
        <v>0</v>
      </c>
    </row>
    <row r="32601" spans="6:6" ht="18" customHeight="1">
      <c r="F32601" s="129">
        <f t="shared" si="515"/>
        <v>0</v>
      </c>
    </row>
    <row r="32602" spans="6:6" ht="18" customHeight="1">
      <c r="F32602" s="129">
        <f t="shared" si="515"/>
        <v>0</v>
      </c>
    </row>
    <row r="32603" spans="6:6" ht="18" customHeight="1">
      <c r="F32603" s="129">
        <f t="shared" si="515"/>
        <v>0</v>
      </c>
    </row>
    <row r="32604" spans="6:6" ht="18" customHeight="1">
      <c r="F32604" s="129">
        <f t="shared" si="515"/>
        <v>0</v>
      </c>
    </row>
    <row r="32605" spans="6:6" ht="18" customHeight="1">
      <c r="F32605" s="129">
        <f t="shared" si="515"/>
        <v>0</v>
      </c>
    </row>
    <row r="32606" spans="6:6" ht="18" customHeight="1">
      <c r="F32606" s="129">
        <f t="shared" si="515"/>
        <v>0</v>
      </c>
    </row>
    <row r="32607" spans="6:6" ht="18" customHeight="1">
      <c r="F32607" s="129">
        <f t="shared" si="515"/>
        <v>0</v>
      </c>
    </row>
    <row r="32608" spans="6:6" ht="18" customHeight="1">
      <c r="F32608" s="129">
        <f t="shared" si="515"/>
        <v>0</v>
      </c>
    </row>
    <row r="32609" spans="6:6" ht="18" customHeight="1">
      <c r="F32609" s="129">
        <f t="shared" si="515"/>
        <v>0</v>
      </c>
    </row>
    <row r="32610" spans="6:6" ht="18" customHeight="1">
      <c r="F32610" s="129">
        <f t="shared" si="515"/>
        <v>0</v>
      </c>
    </row>
    <row r="32611" spans="6:6" ht="18" customHeight="1">
      <c r="F32611" s="129">
        <f t="shared" si="515"/>
        <v>0</v>
      </c>
    </row>
    <row r="32612" spans="6:6" ht="18" customHeight="1">
      <c r="F32612" s="129">
        <f t="shared" si="515"/>
        <v>0</v>
      </c>
    </row>
    <row r="32613" spans="6:6" ht="18" customHeight="1">
      <c r="F32613" s="129">
        <f t="shared" si="515"/>
        <v>0</v>
      </c>
    </row>
    <row r="32614" spans="6:6" ht="18" customHeight="1">
      <c r="F32614" s="129">
        <f t="shared" si="515"/>
        <v>0</v>
      </c>
    </row>
    <row r="32615" spans="6:6" ht="18" customHeight="1">
      <c r="F32615" s="129">
        <f t="shared" si="515"/>
        <v>0</v>
      </c>
    </row>
    <row r="32616" spans="6:6" ht="18" customHeight="1">
      <c r="F32616" s="129">
        <f t="shared" si="515"/>
        <v>0</v>
      </c>
    </row>
    <row r="32617" spans="6:6" ht="18" customHeight="1">
      <c r="F32617" s="129">
        <f t="shared" si="515"/>
        <v>0</v>
      </c>
    </row>
    <row r="32618" spans="6:6" ht="18" customHeight="1">
      <c r="F32618" s="129">
        <f t="shared" si="515"/>
        <v>0</v>
      </c>
    </row>
    <row r="32619" spans="6:6" ht="18" customHeight="1">
      <c r="F32619" s="129">
        <f t="shared" si="515"/>
        <v>0</v>
      </c>
    </row>
    <row r="32620" spans="6:6" ht="18" customHeight="1">
      <c r="F32620" s="129">
        <f t="shared" si="515"/>
        <v>0</v>
      </c>
    </row>
    <row r="32621" spans="6:6" ht="18" customHeight="1">
      <c r="F32621" s="129">
        <f t="shared" si="515"/>
        <v>0</v>
      </c>
    </row>
    <row r="32622" spans="6:6" ht="18" customHeight="1">
      <c r="F32622" s="129">
        <f t="shared" si="515"/>
        <v>0</v>
      </c>
    </row>
    <row r="32623" spans="6:6" ht="18" customHeight="1">
      <c r="F32623" s="129">
        <f t="shared" si="515"/>
        <v>0</v>
      </c>
    </row>
    <row r="32624" spans="6:6" ht="18" customHeight="1">
      <c r="F32624" s="129">
        <f t="shared" si="515"/>
        <v>0</v>
      </c>
    </row>
    <row r="32625" spans="6:6" ht="18" customHeight="1">
      <c r="F32625" s="129">
        <f t="shared" si="515"/>
        <v>0</v>
      </c>
    </row>
    <row r="32626" spans="6:6" ht="18" customHeight="1">
      <c r="F32626" s="129">
        <f t="shared" ref="F32626:F32689" si="516">E32626*D32626</f>
        <v>0</v>
      </c>
    </row>
    <row r="32627" spans="6:6" ht="18" customHeight="1">
      <c r="F32627" s="129">
        <f t="shared" si="516"/>
        <v>0</v>
      </c>
    </row>
    <row r="32628" spans="6:6" ht="18" customHeight="1">
      <c r="F32628" s="129">
        <f t="shared" si="516"/>
        <v>0</v>
      </c>
    </row>
    <row r="32629" spans="6:6" ht="18" customHeight="1">
      <c r="F32629" s="129">
        <f t="shared" si="516"/>
        <v>0</v>
      </c>
    </row>
    <row r="32630" spans="6:6" ht="18" customHeight="1">
      <c r="F32630" s="129">
        <f t="shared" si="516"/>
        <v>0</v>
      </c>
    </row>
    <row r="32631" spans="6:6" ht="18" customHeight="1">
      <c r="F32631" s="129">
        <f t="shared" si="516"/>
        <v>0</v>
      </c>
    </row>
    <row r="32632" spans="6:6" ht="18" customHeight="1">
      <c r="F32632" s="129">
        <f t="shared" si="516"/>
        <v>0</v>
      </c>
    </row>
    <row r="32633" spans="6:6" ht="18" customHeight="1">
      <c r="F32633" s="129">
        <f t="shared" si="516"/>
        <v>0</v>
      </c>
    </row>
    <row r="32634" spans="6:6" ht="18" customHeight="1">
      <c r="F32634" s="129">
        <f t="shared" si="516"/>
        <v>0</v>
      </c>
    </row>
    <row r="32635" spans="6:6" ht="18" customHeight="1">
      <c r="F32635" s="129">
        <f t="shared" si="516"/>
        <v>0</v>
      </c>
    </row>
    <row r="32636" spans="6:6" ht="18" customHeight="1">
      <c r="F32636" s="129">
        <f t="shared" si="516"/>
        <v>0</v>
      </c>
    </row>
    <row r="32637" spans="6:6" ht="18" customHeight="1">
      <c r="F32637" s="129">
        <f t="shared" si="516"/>
        <v>0</v>
      </c>
    </row>
    <row r="32638" spans="6:6" ht="18" customHeight="1">
      <c r="F32638" s="129">
        <f t="shared" si="516"/>
        <v>0</v>
      </c>
    </row>
    <row r="32639" spans="6:6" ht="18" customHeight="1">
      <c r="F32639" s="129">
        <f t="shared" si="516"/>
        <v>0</v>
      </c>
    </row>
    <row r="32640" spans="6:6" ht="18" customHeight="1">
      <c r="F32640" s="129">
        <f t="shared" si="516"/>
        <v>0</v>
      </c>
    </row>
    <row r="32641" spans="6:6" ht="18" customHeight="1">
      <c r="F32641" s="129">
        <f t="shared" si="516"/>
        <v>0</v>
      </c>
    </row>
    <row r="32642" spans="6:6" ht="18" customHeight="1">
      <c r="F32642" s="129">
        <f t="shared" si="516"/>
        <v>0</v>
      </c>
    </row>
    <row r="32643" spans="6:6" ht="18" customHeight="1">
      <c r="F32643" s="129">
        <f t="shared" si="516"/>
        <v>0</v>
      </c>
    </row>
    <row r="32644" spans="6:6" ht="18" customHeight="1">
      <c r="F32644" s="129">
        <f t="shared" si="516"/>
        <v>0</v>
      </c>
    </row>
    <row r="32645" spans="6:6" ht="18" customHeight="1">
      <c r="F32645" s="129">
        <f t="shared" si="516"/>
        <v>0</v>
      </c>
    </row>
    <row r="32646" spans="6:6" ht="18" customHeight="1">
      <c r="F32646" s="129">
        <f t="shared" si="516"/>
        <v>0</v>
      </c>
    </row>
    <row r="32647" spans="6:6" ht="18" customHeight="1">
      <c r="F32647" s="129">
        <f t="shared" si="516"/>
        <v>0</v>
      </c>
    </row>
    <row r="32648" spans="6:6" ht="18" customHeight="1">
      <c r="F32648" s="129">
        <f t="shared" si="516"/>
        <v>0</v>
      </c>
    </row>
    <row r="32649" spans="6:6" ht="18" customHeight="1">
      <c r="F32649" s="129">
        <f t="shared" si="516"/>
        <v>0</v>
      </c>
    </row>
    <row r="32650" spans="6:6" ht="18" customHeight="1">
      <c r="F32650" s="129">
        <f t="shared" si="516"/>
        <v>0</v>
      </c>
    </row>
    <row r="32651" spans="6:6" ht="18" customHeight="1">
      <c r="F32651" s="129">
        <f t="shared" si="516"/>
        <v>0</v>
      </c>
    </row>
    <row r="32652" spans="6:6" ht="18" customHeight="1">
      <c r="F32652" s="129">
        <f t="shared" si="516"/>
        <v>0</v>
      </c>
    </row>
    <row r="32653" spans="6:6" ht="18" customHeight="1">
      <c r="F32653" s="129">
        <f t="shared" si="516"/>
        <v>0</v>
      </c>
    </row>
    <row r="32654" spans="6:6" ht="18" customHeight="1">
      <c r="F32654" s="129">
        <f t="shared" si="516"/>
        <v>0</v>
      </c>
    </row>
    <row r="32655" spans="6:6" ht="18" customHeight="1">
      <c r="F32655" s="129">
        <f t="shared" si="516"/>
        <v>0</v>
      </c>
    </row>
    <row r="32656" spans="6:6" ht="18" customHeight="1">
      <c r="F32656" s="129">
        <f t="shared" si="516"/>
        <v>0</v>
      </c>
    </row>
    <row r="32657" spans="6:6" ht="18" customHeight="1">
      <c r="F32657" s="129">
        <f t="shared" si="516"/>
        <v>0</v>
      </c>
    </row>
    <row r="32658" spans="6:6" ht="18" customHeight="1">
      <c r="F32658" s="129">
        <f t="shared" si="516"/>
        <v>0</v>
      </c>
    </row>
    <row r="32659" spans="6:6" ht="18" customHeight="1">
      <c r="F32659" s="129">
        <f t="shared" si="516"/>
        <v>0</v>
      </c>
    </row>
    <row r="32660" spans="6:6" ht="18" customHeight="1">
      <c r="F32660" s="129">
        <f t="shared" si="516"/>
        <v>0</v>
      </c>
    </row>
    <row r="32661" spans="6:6" ht="18" customHeight="1">
      <c r="F32661" s="129">
        <f t="shared" si="516"/>
        <v>0</v>
      </c>
    </row>
    <row r="32662" spans="6:6" ht="18" customHeight="1">
      <c r="F32662" s="129">
        <f t="shared" si="516"/>
        <v>0</v>
      </c>
    </row>
    <row r="32663" spans="6:6" ht="18" customHeight="1">
      <c r="F32663" s="129">
        <f t="shared" si="516"/>
        <v>0</v>
      </c>
    </row>
    <row r="32664" spans="6:6" ht="18" customHeight="1">
      <c r="F32664" s="129">
        <f t="shared" si="516"/>
        <v>0</v>
      </c>
    </row>
    <row r="32665" spans="6:6" ht="18" customHeight="1">
      <c r="F32665" s="129">
        <f t="shared" si="516"/>
        <v>0</v>
      </c>
    </row>
    <row r="32666" spans="6:6" ht="18" customHeight="1">
      <c r="F32666" s="129">
        <f t="shared" si="516"/>
        <v>0</v>
      </c>
    </row>
    <row r="32667" spans="6:6" ht="18" customHeight="1">
      <c r="F32667" s="129">
        <f t="shared" si="516"/>
        <v>0</v>
      </c>
    </row>
    <row r="32668" spans="6:6" ht="18" customHeight="1">
      <c r="F32668" s="129">
        <f t="shared" si="516"/>
        <v>0</v>
      </c>
    </row>
    <row r="32669" spans="6:6" ht="18" customHeight="1">
      <c r="F32669" s="129">
        <f t="shared" si="516"/>
        <v>0</v>
      </c>
    </row>
    <row r="32670" spans="6:6" ht="18" customHeight="1">
      <c r="F32670" s="129">
        <f t="shared" si="516"/>
        <v>0</v>
      </c>
    </row>
    <row r="32671" spans="6:6" ht="18" customHeight="1">
      <c r="F32671" s="129">
        <f t="shared" si="516"/>
        <v>0</v>
      </c>
    </row>
    <row r="32672" spans="6:6" ht="18" customHeight="1">
      <c r="F32672" s="129">
        <f t="shared" si="516"/>
        <v>0</v>
      </c>
    </row>
    <row r="32673" spans="6:6" ht="18" customHeight="1">
      <c r="F32673" s="129">
        <f t="shared" si="516"/>
        <v>0</v>
      </c>
    </row>
    <row r="32674" spans="6:6" ht="18" customHeight="1">
      <c r="F32674" s="129">
        <f t="shared" si="516"/>
        <v>0</v>
      </c>
    </row>
    <row r="32675" spans="6:6" ht="18" customHeight="1">
      <c r="F32675" s="129">
        <f t="shared" si="516"/>
        <v>0</v>
      </c>
    </row>
    <row r="32676" spans="6:6" ht="18" customHeight="1">
      <c r="F32676" s="129">
        <f t="shared" si="516"/>
        <v>0</v>
      </c>
    </row>
    <row r="32677" spans="6:6" ht="18" customHeight="1">
      <c r="F32677" s="129">
        <f t="shared" si="516"/>
        <v>0</v>
      </c>
    </row>
    <row r="32678" spans="6:6" ht="18" customHeight="1">
      <c r="F32678" s="129">
        <f t="shared" si="516"/>
        <v>0</v>
      </c>
    </row>
    <row r="32679" spans="6:6" ht="18" customHeight="1">
      <c r="F32679" s="129">
        <f t="shared" si="516"/>
        <v>0</v>
      </c>
    </row>
    <row r="32680" spans="6:6" ht="18" customHeight="1">
      <c r="F32680" s="129">
        <f t="shared" si="516"/>
        <v>0</v>
      </c>
    </row>
    <row r="32681" spans="6:6" ht="18" customHeight="1">
      <c r="F32681" s="129">
        <f t="shared" si="516"/>
        <v>0</v>
      </c>
    </row>
    <row r="32682" spans="6:6" ht="18" customHeight="1">
      <c r="F32682" s="129">
        <f t="shared" si="516"/>
        <v>0</v>
      </c>
    </row>
    <row r="32683" spans="6:6" ht="18" customHeight="1">
      <c r="F32683" s="129">
        <f t="shared" si="516"/>
        <v>0</v>
      </c>
    </row>
    <row r="32684" spans="6:6" ht="18" customHeight="1">
      <c r="F32684" s="129">
        <f t="shared" si="516"/>
        <v>0</v>
      </c>
    </row>
    <row r="32685" spans="6:6" ht="18" customHeight="1">
      <c r="F32685" s="129">
        <f t="shared" si="516"/>
        <v>0</v>
      </c>
    </row>
    <row r="32686" spans="6:6" ht="18" customHeight="1">
      <c r="F32686" s="129">
        <f t="shared" si="516"/>
        <v>0</v>
      </c>
    </row>
    <row r="32687" spans="6:6" ht="18" customHeight="1">
      <c r="F32687" s="129">
        <f t="shared" si="516"/>
        <v>0</v>
      </c>
    </row>
    <row r="32688" spans="6:6" ht="18" customHeight="1">
      <c r="F32688" s="129">
        <f t="shared" si="516"/>
        <v>0</v>
      </c>
    </row>
    <row r="32689" spans="6:6" ht="18" customHeight="1">
      <c r="F32689" s="129">
        <f t="shared" si="516"/>
        <v>0</v>
      </c>
    </row>
    <row r="32690" spans="6:6" ht="18" customHeight="1">
      <c r="F32690" s="129">
        <f t="shared" ref="F32690:F32753" si="517">E32690*D32690</f>
        <v>0</v>
      </c>
    </row>
    <row r="32691" spans="6:6" ht="18" customHeight="1">
      <c r="F32691" s="129">
        <f t="shared" si="517"/>
        <v>0</v>
      </c>
    </row>
    <row r="32692" spans="6:6" ht="18" customHeight="1">
      <c r="F32692" s="129">
        <f t="shared" si="517"/>
        <v>0</v>
      </c>
    </row>
    <row r="32693" spans="6:6" ht="18" customHeight="1">
      <c r="F32693" s="129">
        <f t="shared" si="517"/>
        <v>0</v>
      </c>
    </row>
    <row r="32694" spans="6:6" ht="18" customHeight="1">
      <c r="F32694" s="129">
        <f t="shared" si="517"/>
        <v>0</v>
      </c>
    </row>
    <row r="32695" spans="6:6" ht="18" customHeight="1">
      <c r="F32695" s="129">
        <f t="shared" si="517"/>
        <v>0</v>
      </c>
    </row>
    <row r="32696" spans="6:6" ht="18" customHeight="1">
      <c r="F32696" s="129">
        <f t="shared" si="517"/>
        <v>0</v>
      </c>
    </row>
    <row r="32697" spans="6:6" ht="18" customHeight="1">
      <c r="F32697" s="129">
        <f t="shared" si="517"/>
        <v>0</v>
      </c>
    </row>
    <row r="32698" spans="6:6" ht="18" customHeight="1">
      <c r="F32698" s="129">
        <f t="shared" si="517"/>
        <v>0</v>
      </c>
    </row>
    <row r="32699" spans="6:6" ht="18" customHeight="1">
      <c r="F32699" s="129">
        <f t="shared" si="517"/>
        <v>0</v>
      </c>
    </row>
    <row r="32700" spans="6:6" ht="18" customHeight="1">
      <c r="F32700" s="129">
        <f t="shared" si="517"/>
        <v>0</v>
      </c>
    </row>
    <row r="32701" spans="6:6" ht="18" customHeight="1">
      <c r="F32701" s="129">
        <f t="shared" si="517"/>
        <v>0</v>
      </c>
    </row>
    <row r="32702" spans="6:6" ht="18" customHeight="1">
      <c r="F32702" s="129">
        <f t="shared" si="517"/>
        <v>0</v>
      </c>
    </row>
    <row r="32703" spans="6:6" ht="18" customHeight="1">
      <c r="F32703" s="129">
        <f t="shared" si="517"/>
        <v>0</v>
      </c>
    </row>
    <row r="32704" spans="6:6" ht="18" customHeight="1">
      <c r="F32704" s="129">
        <f t="shared" si="517"/>
        <v>0</v>
      </c>
    </row>
    <row r="32705" spans="6:6" ht="18" customHeight="1">
      <c r="F32705" s="129">
        <f t="shared" si="517"/>
        <v>0</v>
      </c>
    </row>
    <row r="32706" spans="6:6" ht="18" customHeight="1">
      <c r="F32706" s="129">
        <f t="shared" si="517"/>
        <v>0</v>
      </c>
    </row>
    <row r="32707" spans="6:6" ht="18" customHeight="1">
      <c r="F32707" s="129">
        <f t="shared" si="517"/>
        <v>0</v>
      </c>
    </row>
    <row r="32708" spans="6:6" ht="18" customHeight="1">
      <c r="F32708" s="129">
        <f t="shared" si="517"/>
        <v>0</v>
      </c>
    </row>
    <row r="32709" spans="6:6" ht="18" customHeight="1">
      <c r="F32709" s="129">
        <f t="shared" si="517"/>
        <v>0</v>
      </c>
    </row>
    <row r="32710" spans="6:6" ht="18" customHeight="1">
      <c r="F32710" s="129">
        <f t="shared" si="517"/>
        <v>0</v>
      </c>
    </row>
    <row r="32711" spans="6:6" ht="18" customHeight="1">
      <c r="F32711" s="129">
        <f t="shared" si="517"/>
        <v>0</v>
      </c>
    </row>
    <row r="32712" spans="6:6" ht="18" customHeight="1">
      <c r="F32712" s="129">
        <f t="shared" si="517"/>
        <v>0</v>
      </c>
    </row>
    <row r="32713" spans="6:6" ht="18" customHeight="1">
      <c r="F32713" s="129">
        <f t="shared" si="517"/>
        <v>0</v>
      </c>
    </row>
    <row r="32714" spans="6:6" ht="18" customHeight="1">
      <c r="F32714" s="129">
        <f t="shared" si="517"/>
        <v>0</v>
      </c>
    </row>
    <row r="32715" spans="6:6" ht="18" customHeight="1">
      <c r="F32715" s="129">
        <f t="shared" si="517"/>
        <v>0</v>
      </c>
    </row>
    <row r="32716" spans="6:6" ht="18" customHeight="1">
      <c r="F32716" s="129">
        <f t="shared" si="517"/>
        <v>0</v>
      </c>
    </row>
    <row r="32717" spans="6:6" ht="18" customHeight="1">
      <c r="F32717" s="129">
        <f t="shared" si="517"/>
        <v>0</v>
      </c>
    </row>
    <row r="32718" spans="6:6" ht="18" customHeight="1">
      <c r="F32718" s="129">
        <f t="shared" si="517"/>
        <v>0</v>
      </c>
    </row>
    <row r="32719" spans="6:6" ht="18" customHeight="1">
      <c r="F32719" s="129">
        <f t="shared" si="517"/>
        <v>0</v>
      </c>
    </row>
    <row r="32720" spans="6:6" ht="18" customHeight="1">
      <c r="F32720" s="129">
        <f t="shared" si="517"/>
        <v>0</v>
      </c>
    </row>
    <row r="32721" spans="6:6" ht="18" customHeight="1">
      <c r="F32721" s="129">
        <f t="shared" si="517"/>
        <v>0</v>
      </c>
    </row>
    <row r="32722" spans="6:6" ht="18" customHeight="1">
      <c r="F32722" s="129">
        <f t="shared" si="517"/>
        <v>0</v>
      </c>
    </row>
    <row r="32723" spans="6:6" ht="18" customHeight="1">
      <c r="F32723" s="129">
        <f t="shared" si="517"/>
        <v>0</v>
      </c>
    </row>
    <row r="32724" spans="6:6" ht="18" customHeight="1">
      <c r="F32724" s="129">
        <f t="shared" si="517"/>
        <v>0</v>
      </c>
    </row>
    <row r="32725" spans="6:6" ht="18" customHeight="1">
      <c r="F32725" s="129">
        <f t="shared" si="517"/>
        <v>0</v>
      </c>
    </row>
    <row r="32726" spans="6:6" ht="18" customHeight="1">
      <c r="F32726" s="129">
        <f t="shared" si="517"/>
        <v>0</v>
      </c>
    </row>
    <row r="32727" spans="6:6" ht="18" customHeight="1">
      <c r="F32727" s="129">
        <f t="shared" si="517"/>
        <v>0</v>
      </c>
    </row>
    <row r="32728" spans="6:6" ht="18" customHeight="1">
      <c r="F32728" s="129">
        <f t="shared" si="517"/>
        <v>0</v>
      </c>
    </row>
    <row r="32729" spans="6:6" ht="18" customHeight="1">
      <c r="F32729" s="129">
        <f t="shared" si="517"/>
        <v>0</v>
      </c>
    </row>
    <row r="32730" spans="6:6" ht="18" customHeight="1">
      <c r="F32730" s="129">
        <f t="shared" si="517"/>
        <v>0</v>
      </c>
    </row>
    <row r="32731" spans="6:6" ht="18" customHeight="1">
      <c r="F32731" s="129">
        <f t="shared" si="517"/>
        <v>0</v>
      </c>
    </row>
    <row r="32732" spans="6:6" ht="18" customHeight="1">
      <c r="F32732" s="129">
        <f t="shared" si="517"/>
        <v>0</v>
      </c>
    </row>
    <row r="32733" spans="6:6" ht="18" customHeight="1">
      <c r="F32733" s="129">
        <f t="shared" si="517"/>
        <v>0</v>
      </c>
    </row>
    <row r="32734" spans="6:6" ht="18" customHeight="1">
      <c r="F32734" s="129">
        <f t="shared" si="517"/>
        <v>0</v>
      </c>
    </row>
    <row r="32735" spans="6:6" ht="18" customHeight="1">
      <c r="F32735" s="129">
        <f t="shared" si="517"/>
        <v>0</v>
      </c>
    </row>
    <row r="32736" spans="6:6" ht="18" customHeight="1">
      <c r="F32736" s="129">
        <f t="shared" si="517"/>
        <v>0</v>
      </c>
    </row>
    <row r="32737" spans="6:6" ht="18" customHeight="1">
      <c r="F32737" s="129">
        <f t="shared" si="517"/>
        <v>0</v>
      </c>
    </row>
    <row r="32738" spans="6:6" ht="18" customHeight="1">
      <c r="F32738" s="129">
        <f t="shared" si="517"/>
        <v>0</v>
      </c>
    </row>
    <row r="32739" spans="6:6" ht="18" customHeight="1">
      <c r="F32739" s="129">
        <f t="shared" si="517"/>
        <v>0</v>
      </c>
    </row>
    <row r="32740" spans="6:6" ht="18" customHeight="1">
      <c r="F32740" s="129">
        <f t="shared" si="517"/>
        <v>0</v>
      </c>
    </row>
    <row r="32741" spans="6:6" ht="18" customHeight="1">
      <c r="F32741" s="129">
        <f t="shared" si="517"/>
        <v>0</v>
      </c>
    </row>
    <row r="32742" spans="6:6" ht="18" customHeight="1">
      <c r="F32742" s="129">
        <f t="shared" si="517"/>
        <v>0</v>
      </c>
    </row>
    <row r="32743" spans="6:6" ht="18" customHeight="1">
      <c r="F32743" s="129">
        <f t="shared" si="517"/>
        <v>0</v>
      </c>
    </row>
    <row r="32744" spans="6:6" ht="18" customHeight="1">
      <c r="F32744" s="129">
        <f t="shared" si="517"/>
        <v>0</v>
      </c>
    </row>
    <row r="32745" spans="6:6" ht="18" customHeight="1">
      <c r="F32745" s="129">
        <f t="shared" si="517"/>
        <v>0</v>
      </c>
    </row>
    <row r="32746" spans="6:6" ht="18" customHeight="1">
      <c r="F32746" s="129">
        <f t="shared" si="517"/>
        <v>0</v>
      </c>
    </row>
    <row r="32747" spans="6:6" ht="18" customHeight="1">
      <c r="F32747" s="129">
        <f t="shared" si="517"/>
        <v>0</v>
      </c>
    </row>
    <row r="32748" spans="6:6" ht="18" customHeight="1">
      <c r="F32748" s="129">
        <f t="shared" si="517"/>
        <v>0</v>
      </c>
    </row>
    <row r="32749" spans="6:6" ht="18" customHeight="1">
      <c r="F32749" s="129">
        <f t="shared" si="517"/>
        <v>0</v>
      </c>
    </row>
    <row r="32750" spans="6:6" ht="18" customHeight="1">
      <c r="F32750" s="129">
        <f t="shared" si="517"/>
        <v>0</v>
      </c>
    </row>
    <row r="32751" spans="6:6" ht="18" customHeight="1">
      <c r="F32751" s="129">
        <f t="shared" si="517"/>
        <v>0</v>
      </c>
    </row>
    <row r="32752" spans="6:6" ht="18" customHeight="1">
      <c r="F32752" s="129">
        <f t="shared" si="517"/>
        <v>0</v>
      </c>
    </row>
    <row r="32753" spans="6:6" ht="18" customHeight="1">
      <c r="F32753" s="129">
        <f t="shared" si="517"/>
        <v>0</v>
      </c>
    </row>
    <row r="32754" spans="6:6" ht="18" customHeight="1">
      <c r="F32754" s="129">
        <f t="shared" ref="F32754:F32817" si="518">E32754*D32754</f>
        <v>0</v>
      </c>
    </row>
    <row r="32755" spans="6:6" ht="18" customHeight="1">
      <c r="F32755" s="129">
        <f t="shared" si="518"/>
        <v>0</v>
      </c>
    </row>
    <row r="32756" spans="6:6" ht="18" customHeight="1">
      <c r="F32756" s="129">
        <f t="shared" si="518"/>
        <v>0</v>
      </c>
    </row>
    <row r="32757" spans="6:6" ht="18" customHeight="1">
      <c r="F32757" s="129">
        <f t="shared" si="518"/>
        <v>0</v>
      </c>
    </row>
    <row r="32758" spans="6:6" ht="18" customHeight="1">
      <c r="F32758" s="129">
        <f t="shared" si="518"/>
        <v>0</v>
      </c>
    </row>
    <row r="32759" spans="6:6" ht="18" customHeight="1">
      <c r="F32759" s="129">
        <f t="shared" si="518"/>
        <v>0</v>
      </c>
    </row>
    <row r="32760" spans="6:6" ht="18" customHeight="1">
      <c r="F32760" s="129">
        <f t="shared" si="518"/>
        <v>0</v>
      </c>
    </row>
    <row r="32761" spans="6:6" ht="18" customHeight="1">
      <c r="F32761" s="129">
        <f t="shared" si="518"/>
        <v>0</v>
      </c>
    </row>
    <row r="32762" spans="6:6" ht="18" customHeight="1">
      <c r="F32762" s="129">
        <f t="shared" si="518"/>
        <v>0</v>
      </c>
    </row>
    <row r="32763" spans="6:6" ht="18" customHeight="1">
      <c r="F32763" s="129">
        <f t="shared" si="518"/>
        <v>0</v>
      </c>
    </row>
    <row r="32764" spans="6:6" ht="18" customHeight="1">
      <c r="F32764" s="129">
        <f t="shared" si="518"/>
        <v>0</v>
      </c>
    </row>
    <row r="32765" spans="6:6" ht="18" customHeight="1">
      <c r="F32765" s="129">
        <f t="shared" si="518"/>
        <v>0</v>
      </c>
    </row>
    <row r="32766" spans="6:6" ht="18" customHeight="1">
      <c r="F32766" s="129">
        <f t="shared" si="518"/>
        <v>0</v>
      </c>
    </row>
    <row r="32767" spans="6:6" ht="18" customHeight="1">
      <c r="F32767" s="129">
        <f t="shared" si="518"/>
        <v>0</v>
      </c>
    </row>
    <row r="32768" spans="6:6" ht="18" customHeight="1">
      <c r="F32768" s="129">
        <f t="shared" si="518"/>
        <v>0</v>
      </c>
    </row>
    <row r="32769" spans="6:6" ht="18" customHeight="1">
      <c r="F32769" s="129">
        <f t="shared" si="518"/>
        <v>0</v>
      </c>
    </row>
    <row r="32770" spans="6:6" ht="18" customHeight="1">
      <c r="F32770" s="129">
        <f t="shared" si="518"/>
        <v>0</v>
      </c>
    </row>
    <row r="32771" spans="6:6" ht="18" customHeight="1">
      <c r="F32771" s="129">
        <f t="shared" si="518"/>
        <v>0</v>
      </c>
    </row>
    <row r="32772" spans="6:6" ht="18" customHeight="1">
      <c r="F32772" s="129">
        <f t="shared" si="518"/>
        <v>0</v>
      </c>
    </row>
    <row r="32773" spans="6:6" ht="18" customHeight="1">
      <c r="F32773" s="129">
        <f t="shared" si="518"/>
        <v>0</v>
      </c>
    </row>
    <row r="32774" spans="6:6" ht="18" customHeight="1">
      <c r="F32774" s="129">
        <f t="shared" si="518"/>
        <v>0</v>
      </c>
    </row>
    <row r="32775" spans="6:6" ht="18" customHeight="1">
      <c r="F32775" s="129">
        <f t="shared" si="518"/>
        <v>0</v>
      </c>
    </row>
    <row r="32776" spans="6:6" ht="18" customHeight="1">
      <c r="F32776" s="129">
        <f t="shared" si="518"/>
        <v>0</v>
      </c>
    </row>
    <row r="32777" spans="6:6" ht="18" customHeight="1">
      <c r="F32777" s="129">
        <f t="shared" si="518"/>
        <v>0</v>
      </c>
    </row>
    <row r="32778" spans="6:6" ht="18" customHeight="1">
      <c r="F32778" s="129">
        <f t="shared" si="518"/>
        <v>0</v>
      </c>
    </row>
    <row r="32779" spans="6:6" ht="18" customHeight="1">
      <c r="F32779" s="129">
        <f t="shared" si="518"/>
        <v>0</v>
      </c>
    </row>
    <row r="32780" spans="6:6" ht="18" customHeight="1">
      <c r="F32780" s="129">
        <f t="shared" si="518"/>
        <v>0</v>
      </c>
    </row>
    <row r="32781" spans="6:6" ht="18" customHeight="1">
      <c r="F32781" s="129">
        <f t="shared" si="518"/>
        <v>0</v>
      </c>
    </row>
    <row r="32782" spans="6:6" ht="18" customHeight="1">
      <c r="F32782" s="129">
        <f t="shared" si="518"/>
        <v>0</v>
      </c>
    </row>
    <row r="32783" spans="6:6" ht="18" customHeight="1">
      <c r="F32783" s="129">
        <f t="shared" si="518"/>
        <v>0</v>
      </c>
    </row>
    <row r="32784" spans="6:6" ht="18" customHeight="1">
      <c r="F32784" s="129">
        <f t="shared" si="518"/>
        <v>0</v>
      </c>
    </row>
    <row r="32785" spans="6:6" ht="18" customHeight="1">
      <c r="F32785" s="129">
        <f t="shared" si="518"/>
        <v>0</v>
      </c>
    </row>
    <row r="32786" spans="6:6" ht="18" customHeight="1">
      <c r="F32786" s="129">
        <f t="shared" si="518"/>
        <v>0</v>
      </c>
    </row>
    <row r="32787" spans="6:6" ht="18" customHeight="1">
      <c r="F32787" s="129">
        <f t="shared" si="518"/>
        <v>0</v>
      </c>
    </row>
    <row r="32788" spans="6:6" ht="18" customHeight="1">
      <c r="F32788" s="129">
        <f t="shared" si="518"/>
        <v>0</v>
      </c>
    </row>
    <row r="32789" spans="6:6" ht="18" customHeight="1">
      <c r="F32789" s="129">
        <f t="shared" si="518"/>
        <v>0</v>
      </c>
    </row>
    <row r="32790" spans="6:6" ht="18" customHeight="1">
      <c r="F32790" s="129">
        <f t="shared" si="518"/>
        <v>0</v>
      </c>
    </row>
    <row r="32791" spans="6:6" ht="18" customHeight="1">
      <c r="F32791" s="129">
        <f t="shared" si="518"/>
        <v>0</v>
      </c>
    </row>
    <row r="32792" spans="6:6" ht="18" customHeight="1">
      <c r="F32792" s="129">
        <f t="shared" si="518"/>
        <v>0</v>
      </c>
    </row>
    <row r="32793" spans="6:6" ht="18" customHeight="1">
      <c r="F32793" s="129">
        <f t="shared" si="518"/>
        <v>0</v>
      </c>
    </row>
    <row r="32794" spans="6:6" ht="18" customHeight="1">
      <c r="F32794" s="129">
        <f t="shared" si="518"/>
        <v>0</v>
      </c>
    </row>
    <row r="32795" spans="6:6" ht="18" customHeight="1">
      <c r="F32795" s="129">
        <f t="shared" si="518"/>
        <v>0</v>
      </c>
    </row>
    <row r="32796" spans="6:6" ht="18" customHeight="1">
      <c r="F32796" s="129">
        <f t="shared" si="518"/>
        <v>0</v>
      </c>
    </row>
    <row r="32797" spans="6:6" ht="18" customHeight="1">
      <c r="F32797" s="129">
        <f t="shared" si="518"/>
        <v>0</v>
      </c>
    </row>
    <row r="32798" spans="6:6" ht="18" customHeight="1">
      <c r="F32798" s="129">
        <f t="shared" si="518"/>
        <v>0</v>
      </c>
    </row>
    <row r="32799" spans="6:6" ht="18" customHeight="1">
      <c r="F32799" s="129">
        <f t="shared" si="518"/>
        <v>0</v>
      </c>
    </row>
    <row r="32800" spans="6:6" ht="18" customHeight="1">
      <c r="F32800" s="129">
        <f t="shared" si="518"/>
        <v>0</v>
      </c>
    </row>
    <row r="32801" spans="6:6" ht="18" customHeight="1">
      <c r="F32801" s="129">
        <f t="shared" si="518"/>
        <v>0</v>
      </c>
    </row>
    <row r="32802" spans="6:6" ht="18" customHeight="1">
      <c r="F32802" s="129">
        <f t="shared" si="518"/>
        <v>0</v>
      </c>
    </row>
    <row r="32803" spans="6:6" ht="18" customHeight="1">
      <c r="F32803" s="129">
        <f t="shared" si="518"/>
        <v>0</v>
      </c>
    </row>
    <row r="32804" spans="6:6" ht="18" customHeight="1">
      <c r="F32804" s="129">
        <f t="shared" si="518"/>
        <v>0</v>
      </c>
    </row>
    <row r="32805" spans="6:6" ht="18" customHeight="1">
      <c r="F32805" s="129">
        <f t="shared" si="518"/>
        <v>0</v>
      </c>
    </row>
    <row r="32806" spans="6:6" ht="18" customHeight="1">
      <c r="F32806" s="129">
        <f t="shared" si="518"/>
        <v>0</v>
      </c>
    </row>
    <row r="32807" spans="6:6" ht="18" customHeight="1">
      <c r="F32807" s="129">
        <f t="shared" si="518"/>
        <v>0</v>
      </c>
    </row>
    <row r="32808" spans="6:6" ht="18" customHeight="1">
      <c r="F32808" s="129">
        <f t="shared" si="518"/>
        <v>0</v>
      </c>
    </row>
    <row r="32809" spans="6:6" ht="18" customHeight="1">
      <c r="F32809" s="129">
        <f t="shared" si="518"/>
        <v>0</v>
      </c>
    </row>
    <row r="32810" spans="6:6" ht="18" customHeight="1">
      <c r="F32810" s="129">
        <f t="shared" si="518"/>
        <v>0</v>
      </c>
    </row>
    <row r="32811" spans="6:6" ht="18" customHeight="1">
      <c r="F32811" s="129">
        <f t="shared" si="518"/>
        <v>0</v>
      </c>
    </row>
    <row r="32812" spans="6:6" ht="18" customHeight="1">
      <c r="F32812" s="129">
        <f t="shared" si="518"/>
        <v>0</v>
      </c>
    </row>
    <row r="32813" spans="6:6" ht="18" customHeight="1">
      <c r="F32813" s="129">
        <f t="shared" si="518"/>
        <v>0</v>
      </c>
    </row>
    <row r="32814" spans="6:6" ht="18" customHeight="1">
      <c r="F32814" s="129">
        <f t="shared" si="518"/>
        <v>0</v>
      </c>
    </row>
    <row r="32815" spans="6:6" ht="18" customHeight="1">
      <c r="F32815" s="129">
        <f t="shared" si="518"/>
        <v>0</v>
      </c>
    </row>
    <row r="32816" spans="6:6" ht="18" customHeight="1">
      <c r="F32816" s="129">
        <f t="shared" si="518"/>
        <v>0</v>
      </c>
    </row>
    <row r="32817" spans="6:6" ht="18" customHeight="1">
      <c r="F32817" s="129">
        <f t="shared" si="518"/>
        <v>0</v>
      </c>
    </row>
    <row r="32818" spans="6:6" ht="18" customHeight="1">
      <c r="F32818" s="129">
        <f t="shared" ref="F32818:F32881" si="519">E32818*D32818</f>
        <v>0</v>
      </c>
    </row>
    <row r="32819" spans="6:6" ht="18" customHeight="1">
      <c r="F32819" s="129">
        <f t="shared" si="519"/>
        <v>0</v>
      </c>
    </row>
    <row r="32820" spans="6:6" ht="18" customHeight="1">
      <c r="F32820" s="129">
        <f t="shared" si="519"/>
        <v>0</v>
      </c>
    </row>
    <row r="32821" spans="6:6" ht="18" customHeight="1">
      <c r="F32821" s="129">
        <f t="shared" si="519"/>
        <v>0</v>
      </c>
    </row>
    <row r="32822" spans="6:6" ht="18" customHeight="1">
      <c r="F32822" s="129">
        <f t="shared" si="519"/>
        <v>0</v>
      </c>
    </row>
    <row r="32823" spans="6:6" ht="18" customHeight="1">
      <c r="F32823" s="129">
        <f t="shared" si="519"/>
        <v>0</v>
      </c>
    </row>
    <row r="32824" spans="6:6" ht="18" customHeight="1">
      <c r="F32824" s="129">
        <f t="shared" si="519"/>
        <v>0</v>
      </c>
    </row>
    <row r="32825" spans="6:6" ht="18" customHeight="1">
      <c r="F32825" s="129">
        <f t="shared" si="519"/>
        <v>0</v>
      </c>
    </row>
    <row r="32826" spans="6:6" ht="18" customHeight="1">
      <c r="F32826" s="129">
        <f t="shared" si="519"/>
        <v>0</v>
      </c>
    </row>
    <row r="32827" spans="6:6" ht="18" customHeight="1">
      <c r="F32827" s="129">
        <f t="shared" si="519"/>
        <v>0</v>
      </c>
    </row>
    <row r="32828" spans="6:6" ht="18" customHeight="1">
      <c r="F32828" s="129">
        <f t="shared" si="519"/>
        <v>0</v>
      </c>
    </row>
    <row r="32829" spans="6:6" ht="18" customHeight="1">
      <c r="F32829" s="129">
        <f t="shared" si="519"/>
        <v>0</v>
      </c>
    </row>
    <row r="32830" spans="6:6" ht="18" customHeight="1">
      <c r="F32830" s="129">
        <f t="shared" si="519"/>
        <v>0</v>
      </c>
    </row>
    <row r="32831" spans="6:6" ht="18" customHeight="1">
      <c r="F32831" s="129">
        <f t="shared" si="519"/>
        <v>0</v>
      </c>
    </row>
    <row r="32832" spans="6:6" ht="18" customHeight="1">
      <c r="F32832" s="129">
        <f t="shared" si="519"/>
        <v>0</v>
      </c>
    </row>
    <row r="32833" spans="6:6" ht="18" customHeight="1">
      <c r="F32833" s="129">
        <f t="shared" si="519"/>
        <v>0</v>
      </c>
    </row>
    <row r="32834" spans="6:6" ht="18" customHeight="1">
      <c r="F32834" s="129">
        <f t="shared" si="519"/>
        <v>0</v>
      </c>
    </row>
    <row r="32835" spans="6:6" ht="18" customHeight="1">
      <c r="F32835" s="129">
        <f t="shared" si="519"/>
        <v>0</v>
      </c>
    </row>
    <row r="32836" spans="6:6" ht="18" customHeight="1">
      <c r="F32836" s="129">
        <f t="shared" si="519"/>
        <v>0</v>
      </c>
    </row>
    <row r="32837" spans="6:6" ht="18" customHeight="1">
      <c r="F32837" s="129">
        <f t="shared" si="519"/>
        <v>0</v>
      </c>
    </row>
    <row r="32838" spans="6:6" ht="18" customHeight="1">
      <c r="F32838" s="129">
        <f t="shared" si="519"/>
        <v>0</v>
      </c>
    </row>
    <row r="32839" spans="6:6" ht="18" customHeight="1">
      <c r="F32839" s="129">
        <f t="shared" si="519"/>
        <v>0</v>
      </c>
    </row>
    <row r="32840" spans="6:6" ht="18" customHeight="1">
      <c r="F32840" s="129">
        <f t="shared" si="519"/>
        <v>0</v>
      </c>
    </row>
    <row r="32841" spans="6:6" ht="18" customHeight="1">
      <c r="F32841" s="129">
        <f t="shared" si="519"/>
        <v>0</v>
      </c>
    </row>
    <row r="32842" spans="6:6" ht="18" customHeight="1">
      <c r="F32842" s="129">
        <f t="shared" si="519"/>
        <v>0</v>
      </c>
    </row>
    <row r="32843" spans="6:6" ht="18" customHeight="1">
      <c r="F32843" s="129">
        <f t="shared" si="519"/>
        <v>0</v>
      </c>
    </row>
    <row r="32844" spans="6:6" ht="18" customHeight="1">
      <c r="F32844" s="129">
        <f t="shared" si="519"/>
        <v>0</v>
      </c>
    </row>
    <row r="32845" spans="6:6" ht="18" customHeight="1">
      <c r="F32845" s="129">
        <f t="shared" si="519"/>
        <v>0</v>
      </c>
    </row>
    <row r="32846" spans="6:6" ht="18" customHeight="1">
      <c r="F32846" s="129">
        <f t="shared" si="519"/>
        <v>0</v>
      </c>
    </row>
    <row r="32847" spans="6:6" ht="18" customHeight="1">
      <c r="F32847" s="129">
        <f t="shared" si="519"/>
        <v>0</v>
      </c>
    </row>
    <row r="32848" spans="6:6" ht="18" customHeight="1">
      <c r="F32848" s="129">
        <f t="shared" si="519"/>
        <v>0</v>
      </c>
    </row>
    <row r="32849" spans="6:6" ht="18" customHeight="1">
      <c r="F32849" s="129">
        <f t="shared" si="519"/>
        <v>0</v>
      </c>
    </row>
    <row r="32850" spans="6:6" ht="18" customHeight="1">
      <c r="F32850" s="129">
        <f t="shared" si="519"/>
        <v>0</v>
      </c>
    </row>
    <row r="32851" spans="6:6" ht="18" customHeight="1">
      <c r="F32851" s="129">
        <f t="shared" si="519"/>
        <v>0</v>
      </c>
    </row>
    <row r="32852" spans="6:6" ht="18" customHeight="1">
      <c r="F32852" s="129">
        <f t="shared" si="519"/>
        <v>0</v>
      </c>
    </row>
    <row r="32853" spans="6:6" ht="18" customHeight="1">
      <c r="F32853" s="129">
        <f t="shared" si="519"/>
        <v>0</v>
      </c>
    </row>
    <row r="32854" spans="6:6" ht="18" customHeight="1">
      <c r="F32854" s="129">
        <f t="shared" si="519"/>
        <v>0</v>
      </c>
    </row>
    <row r="32855" spans="6:6" ht="18" customHeight="1">
      <c r="F32855" s="129">
        <f t="shared" si="519"/>
        <v>0</v>
      </c>
    </row>
    <row r="32856" spans="6:6" ht="18" customHeight="1">
      <c r="F32856" s="129">
        <f t="shared" si="519"/>
        <v>0</v>
      </c>
    </row>
    <row r="32857" spans="6:6" ht="18" customHeight="1">
      <c r="F32857" s="129">
        <f t="shared" si="519"/>
        <v>0</v>
      </c>
    </row>
    <row r="32858" spans="6:6" ht="18" customHeight="1">
      <c r="F32858" s="129">
        <f t="shared" si="519"/>
        <v>0</v>
      </c>
    </row>
    <row r="32859" spans="6:6" ht="18" customHeight="1">
      <c r="F32859" s="129">
        <f t="shared" si="519"/>
        <v>0</v>
      </c>
    </row>
    <row r="32860" spans="6:6" ht="18" customHeight="1">
      <c r="F32860" s="129">
        <f t="shared" si="519"/>
        <v>0</v>
      </c>
    </row>
    <row r="32861" spans="6:6" ht="18" customHeight="1">
      <c r="F32861" s="129">
        <f t="shared" si="519"/>
        <v>0</v>
      </c>
    </row>
    <row r="32862" spans="6:6" ht="18" customHeight="1">
      <c r="F32862" s="129">
        <f t="shared" si="519"/>
        <v>0</v>
      </c>
    </row>
    <row r="32863" spans="6:6" ht="18" customHeight="1">
      <c r="F32863" s="129">
        <f t="shared" si="519"/>
        <v>0</v>
      </c>
    </row>
    <row r="32864" spans="6:6" ht="18" customHeight="1">
      <c r="F32864" s="129">
        <f t="shared" si="519"/>
        <v>0</v>
      </c>
    </row>
    <row r="32865" spans="6:6" ht="18" customHeight="1">
      <c r="F32865" s="129">
        <f t="shared" si="519"/>
        <v>0</v>
      </c>
    </row>
    <row r="32866" spans="6:6" ht="18" customHeight="1">
      <c r="F32866" s="129">
        <f t="shared" si="519"/>
        <v>0</v>
      </c>
    </row>
    <row r="32867" spans="6:6" ht="18" customHeight="1">
      <c r="F32867" s="129">
        <f t="shared" si="519"/>
        <v>0</v>
      </c>
    </row>
    <row r="32868" spans="6:6" ht="18" customHeight="1">
      <c r="F32868" s="129">
        <f t="shared" si="519"/>
        <v>0</v>
      </c>
    </row>
    <row r="32869" spans="6:6" ht="18" customHeight="1">
      <c r="F32869" s="129">
        <f t="shared" si="519"/>
        <v>0</v>
      </c>
    </row>
    <row r="32870" spans="6:6" ht="18" customHeight="1">
      <c r="F32870" s="129">
        <f t="shared" si="519"/>
        <v>0</v>
      </c>
    </row>
    <row r="32871" spans="6:6" ht="18" customHeight="1">
      <c r="F32871" s="129">
        <f t="shared" si="519"/>
        <v>0</v>
      </c>
    </row>
    <row r="32872" spans="6:6" ht="18" customHeight="1">
      <c r="F32872" s="129">
        <f t="shared" si="519"/>
        <v>0</v>
      </c>
    </row>
    <row r="32873" spans="6:6" ht="18" customHeight="1">
      <c r="F32873" s="129">
        <f t="shared" si="519"/>
        <v>0</v>
      </c>
    </row>
    <row r="32874" spans="6:6" ht="18" customHeight="1">
      <c r="F32874" s="129">
        <f t="shared" si="519"/>
        <v>0</v>
      </c>
    </row>
    <row r="32875" spans="6:6" ht="18" customHeight="1">
      <c r="F32875" s="129">
        <f t="shared" si="519"/>
        <v>0</v>
      </c>
    </row>
    <row r="32876" spans="6:6" ht="18" customHeight="1">
      <c r="F32876" s="129">
        <f t="shared" si="519"/>
        <v>0</v>
      </c>
    </row>
    <row r="32877" spans="6:6" ht="18" customHeight="1">
      <c r="F32877" s="129">
        <f t="shared" si="519"/>
        <v>0</v>
      </c>
    </row>
    <row r="32878" spans="6:6" ht="18" customHeight="1">
      <c r="F32878" s="129">
        <f t="shared" si="519"/>
        <v>0</v>
      </c>
    </row>
    <row r="32879" spans="6:6" ht="18" customHeight="1">
      <c r="F32879" s="129">
        <f t="shared" si="519"/>
        <v>0</v>
      </c>
    </row>
    <row r="32880" spans="6:6" ht="18" customHeight="1">
      <c r="F32880" s="129">
        <f t="shared" si="519"/>
        <v>0</v>
      </c>
    </row>
    <row r="32881" spans="6:6" ht="18" customHeight="1">
      <c r="F32881" s="129">
        <f t="shared" si="519"/>
        <v>0</v>
      </c>
    </row>
    <row r="32882" spans="6:6" ht="18" customHeight="1">
      <c r="F32882" s="129">
        <f t="shared" ref="F32882:F32945" si="520">E32882*D32882</f>
        <v>0</v>
      </c>
    </row>
    <row r="32883" spans="6:6" ht="18" customHeight="1">
      <c r="F32883" s="129">
        <f t="shared" si="520"/>
        <v>0</v>
      </c>
    </row>
    <row r="32884" spans="6:6" ht="18" customHeight="1">
      <c r="F32884" s="129">
        <f t="shared" si="520"/>
        <v>0</v>
      </c>
    </row>
    <row r="32885" spans="6:6" ht="18" customHeight="1">
      <c r="F32885" s="129">
        <f t="shared" si="520"/>
        <v>0</v>
      </c>
    </row>
    <row r="32886" spans="6:6" ht="18" customHeight="1">
      <c r="F32886" s="129">
        <f t="shared" si="520"/>
        <v>0</v>
      </c>
    </row>
    <row r="32887" spans="6:6" ht="18" customHeight="1">
      <c r="F32887" s="129">
        <f t="shared" si="520"/>
        <v>0</v>
      </c>
    </row>
    <row r="32888" spans="6:6" ht="18" customHeight="1">
      <c r="F32888" s="129">
        <f t="shared" si="520"/>
        <v>0</v>
      </c>
    </row>
    <row r="32889" spans="6:6" ht="18" customHeight="1">
      <c r="F32889" s="129">
        <f t="shared" si="520"/>
        <v>0</v>
      </c>
    </row>
    <row r="32890" spans="6:6" ht="18" customHeight="1">
      <c r="F32890" s="129">
        <f t="shared" si="520"/>
        <v>0</v>
      </c>
    </row>
    <row r="32891" spans="6:6" ht="18" customHeight="1">
      <c r="F32891" s="129">
        <f t="shared" si="520"/>
        <v>0</v>
      </c>
    </row>
    <row r="32892" spans="6:6" ht="18" customHeight="1">
      <c r="F32892" s="129">
        <f t="shared" si="520"/>
        <v>0</v>
      </c>
    </row>
    <row r="32893" spans="6:6" ht="18" customHeight="1">
      <c r="F32893" s="129">
        <f t="shared" si="520"/>
        <v>0</v>
      </c>
    </row>
    <row r="32894" spans="6:6" ht="18" customHeight="1">
      <c r="F32894" s="129">
        <f t="shared" si="520"/>
        <v>0</v>
      </c>
    </row>
    <row r="32895" spans="6:6" ht="18" customHeight="1">
      <c r="F32895" s="129">
        <f t="shared" si="520"/>
        <v>0</v>
      </c>
    </row>
    <row r="32896" spans="6:6" ht="18" customHeight="1">
      <c r="F32896" s="129">
        <f t="shared" si="520"/>
        <v>0</v>
      </c>
    </row>
    <row r="32897" spans="6:6" ht="18" customHeight="1">
      <c r="F32897" s="129">
        <f t="shared" si="520"/>
        <v>0</v>
      </c>
    </row>
    <row r="32898" spans="6:6" ht="18" customHeight="1">
      <c r="F32898" s="129">
        <f t="shared" si="520"/>
        <v>0</v>
      </c>
    </row>
    <row r="32899" spans="6:6" ht="18" customHeight="1">
      <c r="F32899" s="129">
        <f t="shared" si="520"/>
        <v>0</v>
      </c>
    </row>
    <row r="32900" spans="6:6" ht="18" customHeight="1">
      <c r="F32900" s="129">
        <f t="shared" si="520"/>
        <v>0</v>
      </c>
    </row>
    <row r="32901" spans="6:6" ht="18" customHeight="1">
      <c r="F32901" s="129">
        <f t="shared" si="520"/>
        <v>0</v>
      </c>
    </row>
    <row r="32902" spans="6:6" ht="18" customHeight="1">
      <c r="F32902" s="129">
        <f t="shared" si="520"/>
        <v>0</v>
      </c>
    </row>
    <row r="32903" spans="6:6" ht="18" customHeight="1">
      <c r="F32903" s="129">
        <f t="shared" si="520"/>
        <v>0</v>
      </c>
    </row>
    <row r="32904" spans="6:6" ht="18" customHeight="1">
      <c r="F32904" s="129">
        <f t="shared" si="520"/>
        <v>0</v>
      </c>
    </row>
    <row r="32905" spans="6:6" ht="18" customHeight="1">
      <c r="F32905" s="129">
        <f t="shared" si="520"/>
        <v>0</v>
      </c>
    </row>
    <row r="32906" spans="6:6" ht="18" customHeight="1">
      <c r="F32906" s="129">
        <f t="shared" si="520"/>
        <v>0</v>
      </c>
    </row>
    <row r="32907" spans="6:6" ht="18" customHeight="1">
      <c r="F32907" s="129">
        <f t="shared" si="520"/>
        <v>0</v>
      </c>
    </row>
    <row r="32908" spans="6:6" ht="18" customHeight="1">
      <c r="F32908" s="129">
        <f t="shared" si="520"/>
        <v>0</v>
      </c>
    </row>
    <row r="32909" spans="6:6" ht="18" customHeight="1">
      <c r="F32909" s="129">
        <f t="shared" si="520"/>
        <v>0</v>
      </c>
    </row>
    <row r="32910" spans="6:6" ht="18" customHeight="1">
      <c r="F32910" s="129">
        <f t="shared" si="520"/>
        <v>0</v>
      </c>
    </row>
    <row r="32911" spans="6:6" ht="18" customHeight="1">
      <c r="F32911" s="129">
        <f t="shared" si="520"/>
        <v>0</v>
      </c>
    </row>
    <row r="32912" spans="6:6" ht="18" customHeight="1">
      <c r="F32912" s="129">
        <f t="shared" si="520"/>
        <v>0</v>
      </c>
    </row>
    <row r="32913" spans="6:6" ht="18" customHeight="1">
      <c r="F32913" s="129">
        <f t="shared" si="520"/>
        <v>0</v>
      </c>
    </row>
    <row r="32914" spans="6:6" ht="18" customHeight="1">
      <c r="F32914" s="129">
        <f t="shared" si="520"/>
        <v>0</v>
      </c>
    </row>
    <row r="32915" spans="6:6" ht="18" customHeight="1">
      <c r="F32915" s="129">
        <f t="shared" si="520"/>
        <v>0</v>
      </c>
    </row>
    <row r="32916" spans="6:6" ht="18" customHeight="1">
      <c r="F32916" s="129">
        <f t="shared" si="520"/>
        <v>0</v>
      </c>
    </row>
    <row r="32917" spans="6:6" ht="18" customHeight="1">
      <c r="F32917" s="129">
        <f t="shared" si="520"/>
        <v>0</v>
      </c>
    </row>
    <row r="32918" spans="6:6" ht="18" customHeight="1">
      <c r="F32918" s="129">
        <f t="shared" si="520"/>
        <v>0</v>
      </c>
    </row>
    <row r="32919" spans="6:6" ht="18" customHeight="1">
      <c r="F32919" s="129">
        <f t="shared" si="520"/>
        <v>0</v>
      </c>
    </row>
    <row r="32920" spans="6:6" ht="18" customHeight="1">
      <c r="F32920" s="129">
        <f t="shared" si="520"/>
        <v>0</v>
      </c>
    </row>
    <row r="32921" spans="6:6" ht="18" customHeight="1">
      <c r="F32921" s="129">
        <f t="shared" si="520"/>
        <v>0</v>
      </c>
    </row>
    <row r="32922" spans="6:6" ht="18" customHeight="1">
      <c r="F32922" s="129">
        <f t="shared" si="520"/>
        <v>0</v>
      </c>
    </row>
    <row r="32923" spans="6:6" ht="18" customHeight="1">
      <c r="F32923" s="129">
        <f t="shared" si="520"/>
        <v>0</v>
      </c>
    </row>
    <row r="32924" spans="6:6" ht="18" customHeight="1">
      <c r="F32924" s="129">
        <f t="shared" si="520"/>
        <v>0</v>
      </c>
    </row>
    <row r="32925" spans="6:6" ht="18" customHeight="1">
      <c r="F32925" s="129">
        <f t="shared" si="520"/>
        <v>0</v>
      </c>
    </row>
    <row r="32926" spans="6:6" ht="18" customHeight="1">
      <c r="F32926" s="129">
        <f t="shared" si="520"/>
        <v>0</v>
      </c>
    </row>
    <row r="32927" spans="6:6" ht="18" customHeight="1">
      <c r="F32927" s="129">
        <f t="shared" si="520"/>
        <v>0</v>
      </c>
    </row>
    <row r="32928" spans="6:6" ht="18" customHeight="1">
      <c r="F32928" s="129">
        <f t="shared" si="520"/>
        <v>0</v>
      </c>
    </row>
    <row r="32929" spans="6:6" ht="18" customHeight="1">
      <c r="F32929" s="129">
        <f t="shared" si="520"/>
        <v>0</v>
      </c>
    </row>
    <row r="32930" spans="6:6" ht="18" customHeight="1">
      <c r="F32930" s="129">
        <f t="shared" si="520"/>
        <v>0</v>
      </c>
    </row>
    <row r="32931" spans="6:6" ht="18" customHeight="1">
      <c r="F32931" s="129">
        <f t="shared" si="520"/>
        <v>0</v>
      </c>
    </row>
    <row r="32932" spans="6:6" ht="18" customHeight="1">
      <c r="F32932" s="129">
        <f t="shared" si="520"/>
        <v>0</v>
      </c>
    </row>
    <row r="32933" spans="6:6" ht="18" customHeight="1">
      <c r="F32933" s="129">
        <f t="shared" si="520"/>
        <v>0</v>
      </c>
    </row>
    <row r="32934" spans="6:6" ht="18" customHeight="1">
      <c r="F32934" s="129">
        <f t="shared" si="520"/>
        <v>0</v>
      </c>
    </row>
    <row r="32935" spans="6:6" ht="18" customHeight="1">
      <c r="F32935" s="129">
        <f t="shared" si="520"/>
        <v>0</v>
      </c>
    </row>
    <row r="32936" spans="6:6" ht="18" customHeight="1">
      <c r="F32936" s="129">
        <f t="shared" si="520"/>
        <v>0</v>
      </c>
    </row>
    <row r="32937" spans="6:6" ht="18" customHeight="1">
      <c r="F32937" s="129">
        <f t="shared" si="520"/>
        <v>0</v>
      </c>
    </row>
    <row r="32938" spans="6:6" ht="18" customHeight="1">
      <c r="F32938" s="129">
        <f t="shared" si="520"/>
        <v>0</v>
      </c>
    </row>
    <row r="32939" spans="6:6" ht="18" customHeight="1">
      <c r="F32939" s="129">
        <f t="shared" si="520"/>
        <v>0</v>
      </c>
    </row>
    <row r="32940" spans="6:6" ht="18" customHeight="1">
      <c r="F32940" s="129">
        <f t="shared" si="520"/>
        <v>0</v>
      </c>
    </row>
    <row r="32941" spans="6:6" ht="18" customHeight="1">
      <c r="F32941" s="129">
        <f t="shared" si="520"/>
        <v>0</v>
      </c>
    </row>
    <row r="32942" spans="6:6" ht="18" customHeight="1">
      <c r="F32942" s="129">
        <f t="shared" si="520"/>
        <v>0</v>
      </c>
    </row>
    <row r="32943" spans="6:6" ht="18" customHeight="1">
      <c r="F32943" s="129">
        <f t="shared" si="520"/>
        <v>0</v>
      </c>
    </row>
    <row r="32944" spans="6:6" ht="18" customHeight="1">
      <c r="F32944" s="129">
        <f t="shared" si="520"/>
        <v>0</v>
      </c>
    </row>
    <row r="32945" spans="6:6" ht="18" customHeight="1">
      <c r="F32945" s="129">
        <f t="shared" si="520"/>
        <v>0</v>
      </c>
    </row>
    <row r="32946" spans="6:6" ht="18" customHeight="1">
      <c r="F32946" s="129">
        <f t="shared" ref="F32946:F33009" si="521">E32946*D32946</f>
        <v>0</v>
      </c>
    </row>
    <row r="32947" spans="6:6" ht="18" customHeight="1">
      <c r="F32947" s="129">
        <f t="shared" si="521"/>
        <v>0</v>
      </c>
    </row>
    <row r="32948" spans="6:6" ht="18" customHeight="1">
      <c r="F32948" s="129">
        <f t="shared" si="521"/>
        <v>0</v>
      </c>
    </row>
    <row r="32949" spans="6:6" ht="18" customHeight="1">
      <c r="F32949" s="129">
        <f t="shared" si="521"/>
        <v>0</v>
      </c>
    </row>
    <row r="32950" spans="6:6" ht="18" customHeight="1">
      <c r="F32950" s="129">
        <f t="shared" si="521"/>
        <v>0</v>
      </c>
    </row>
    <row r="32951" spans="6:6" ht="18" customHeight="1">
      <c r="F32951" s="129">
        <f t="shared" si="521"/>
        <v>0</v>
      </c>
    </row>
    <row r="32952" spans="6:6" ht="18" customHeight="1">
      <c r="F32952" s="129">
        <f t="shared" si="521"/>
        <v>0</v>
      </c>
    </row>
    <row r="32953" spans="6:6" ht="18" customHeight="1">
      <c r="F32953" s="129">
        <f t="shared" si="521"/>
        <v>0</v>
      </c>
    </row>
    <row r="32954" spans="6:6" ht="18" customHeight="1">
      <c r="F32954" s="129">
        <f t="shared" si="521"/>
        <v>0</v>
      </c>
    </row>
    <row r="32955" spans="6:6" ht="18" customHeight="1">
      <c r="F32955" s="129">
        <f t="shared" si="521"/>
        <v>0</v>
      </c>
    </row>
    <row r="32956" spans="6:6" ht="18" customHeight="1">
      <c r="F32956" s="129">
        <f t="shared" si="521"/>
        <v>0</v>
      </c>
    </row>
    <row r="32957" spans="6:6" ht="18" customHeight="1">
      <c r="F32957" s="129">
        <f t="shared" si="521"/>
        <v>0</v>
      </c>
    </row>
    <row r="32958" spans="6:6" ht="18" customHeight="1">
      <c r="F32958" s="129">
        <f t="shared" si="521"/>
        <v>0</v>
      </c>
    </row>
    <row r="32959" spans="6:6" ht="18" customHeight="1">
      <c r="F32959" s="129">
        <f t="shared" si="521"/>
        <v>0</v>
      </c>
    </row>
    <row r="32960" spans="6:6" ht="18" customHeight="1">
      <c r="F32960" s="129">
        <f t="shared" si="521"/>
        <v>0</v>
      </c>
    </row>
    <row r="32961" spans="6:6" ht="18" customHeight="1">
      <c r="F32961" s="129">
        <f t="shared" si="521"/>
        <v>0</v>
      </c>
    </row>
    <row r="32962" spans="6:6" ht="18" customHeight="1">
      <c r="F32962" s="129">
        <f t="shared" si="521"/>
        <v>0</v>
      </c>
    </row>
    <row r="32963" spans="6:6" ht="18" customHeight="1">
      <c r="F32963" s="129">
        <f t="shared" si="521"/>
        <v>0</v>
      </c>
    </row>
    <row r="32964" spans="6:6" ht="18" customHeight="1">
      <c r="F32964" s="129">
        <f t="shared" si="521"/>
        <v>0</v>
      </c>
    </row>
    <row r="32965" spans="6:6" ht="18" customHeight="1">
      <c r="F32965" s="129">
        <f t="shared" si="521"/>
        <v>0</v>
      </c>
    </row>
    <row r="32966" spans="6:6" ht="18" customHeight="1">
      <c r="F32966" s="129">
        <f t="shared" si="521"/>
        <v>0</v>
      </c>
    </row>
    <row r="32967" spans="6:6" ht="18" customHeight="1">
      <c r="F32967" s="129">
        <f t="shared" si="521"/>
        <v>0</v>
      </c>
    </row>
    <row r="32968" spans="6:6" ht="18" customHeight="1">
      <c r="F32968" s="129">
        <f t="shared" si="521"/>
        <v>0</v>
      </c>
    </row>
    <row r="32969" spans="6:6" ht="18" customHeight="1">
      <c r="F32969" s="129">
        <f t="shared" si="521"/>
        <v>0</v>
      </c>
    </row>
    <row r="32970" spans="6:6" ht="18" customHeight="1">
      <c r="F32970" s="129">
        <f t="shared" si="521"/>
        <v>0</v>
      </c>
    </row>
    <row r="32971" spans="6:6" ht="18" customHeight="1">
      <c r="F32971" s="129">
        <f t="shared" si="521"/>
        <v>0</v>
      </c>
    </row>
    <row r="32972" spans="6:6" ht="18" customHeight="1">
      <c r="F32972" s="129">
        <f t="shared" si="521"/>
        <v>0</v>
      </c>
    </row>
    <row r="32973" spans="6:6" ht="18" customHeight="1">
      <c r="F32973" s="129">
        <f t="shared" si="521"/>
        <v>0</v>
      </c>
    </row>
    <row r="32974" spans="6:6" ht="18" customHeight="1">
      <c r="F32974" s="129">
        <f t="shared" si="521"/>
        <v>0</v>
      </c>
    </row>
    <row r="32975" spans="6:6" ht="18" customHeight="1">
      <c r="F32975" s="129">
        <f t="shared" si="521"/>
        <v>0</v>
      </c>
    </row>
    <row r="32976" spans="6:6" ht="18" customHeight="1">
      <c r="F32976" s="129">
        <f t="shared" si="521"/>
        <v>0</v>
      </c>
    </row>
    <row r="32977" spans="6:6" ht="18" customHeight="1">
      <c r="F32977" s="129">
        <f t="shared" si="521"/>
        <v>0</v>
      </c>
    </row>
    <row r="32978" spans="6:6" ht="18" customHeight="1">
      <c r="F32978" s="129">
        <f t="shared" si="521"/>
        <v>0</v>
      </c>
    </row>
    <row r="32979" spans="6:6" ht="18" customHeight="1">
      <c r="F32979" s="129">
        <f t="shared" si="521"/>
        <v>0</v>
      </c>
    </row>
    <row r="32980" spans="6:6" ht="18" customHeight="1">
      <c r="F32980" s="129">
        <f t="shared" si="521"/>
        <v>0</v>
      </c>
    </row>
    <row r="32981" spans="6:6" ht="18" customHeight="1">
      <c r="F32981" s="129">
        <f t="shared" si="521"/>
        <v>0</v>
      </c>
    </row>
    <row r="32982" spans="6:6" ht="18" customHeight="1">
      <c r="F32982" s="129">
        <f t="shared" si="521"/>
        <v>0</v>
      </c>
    </row>
    <row r="32983" spans="6:6" ht="18" customHeight="1">
      <c r="F32983" s="129">
        <f t="shared" si="521"/>
        <v>0</v>
      </c>
    </row>
    <row r="32984" spans="6:6" ht="18" customHeight="1">
      <c r="F32984" s="129">
        <f t="shared" si="521"/>
        <v>0</v>
      </c>
    </row>
    <row r="32985" spans="6:6" ht="18" customHeight="1">
      <c r="F32985" s="129">
        <f t="shared" si="521"/>
        <v>0</v>
      </c>
    </row>
    <row r="32986" spans="6:6" ht="18" customHeight="1">
      <c r="F32986" s="129">
        <f t="shared" si="521"/>
        <v>0</v>
      </c>
    </row>
    <row r="32987" spans="6:6" ht="18" customHeight="1">
      <c r="F32987" s="129">
        <f t="shared" si="521"/>
        <v>0</v>
      </c>
    </row>
    <row r="32988" spans="6:6" ht="18" customHeight="1">
      <c r="F32988" s="129">
        <f t="shared" si="521"/>
        <v>0</v>
      </c>
    </row>
    <row r="32989" spans="6:6" ht="18" customHeight="1">
      <c r="F32989" s="129">
        <f t="shared" si="521"/>
        <v>0</v>
      </c>
    </row>
    <row r="32990" spans="6:6" ht="18" customHeight="1">
      <c r="F32990" s="129">
        <f t="shared" si="521"/>
        <v>0</v>
      </c>
    </row>
    <row r="32991" spans="6:6" ht="18" customHeight="1">
      <c r="F32991" s="129">
        <f t="shared" si="521"/>
        <v>0</v>
      </c>
    </row>
    <row r="32992" spans="6:6" ht="18" customHeight="1">
      <c r="F32992" s="129">
        <f t="shared" si="521"/>
        <v>0</v>
      </c>
    </row>
    <row r="32993" spans="6:6" ht="18" customHeight="1">
      <c r="F32993" s="129">
        <f t="shared" si="521"/>
        <v>0</v>
      </c>
    </row>
    <row r="32994" spans="6:6" ht="18" customHeight="1">
      <c r="F32994" s="129">
        <f t="shared" si="521"/>
        <v>0</v>
      </c>
    </row>
    <row r="32995" spans="6:6" ht="18" customHeight="1">
      <c r="F32995" s="129">
        <f t="shared" si="521"/>
        <v>0</v>
      </c>
    </row>
    <row r="32996" spans="6:6" ht="18" customHeight="1">
      <c r="F32996" s="129">
        <f t="shared" si="521"/>
        <v>0</v>
      </c>
    </row>
    <row r="32997" spans="6:6" ht="18" customHeight="1">
      <c r="F32997" s="129">
        <f t="shared" si="521"/>
        <v>0</v>
      </c>
    </row>
    <row r="32998" spans="6:6" ht="18" customHeight="1">
      <c r="F32998" s="129">
        <f t="shared" si="521"/>
        <v>0</v>
      </c>
    </row>
    <row r="32999" spans="6:6" ht="18" customHeight="1">
      <c r="F32999" s="129">
        <f t="shared" si="521"/>
        <v>0</v>
      </c>
    </row>
    <row r="33000" spans="6:6" ht="18" customHeight="1">
      <c r="F33000" s="129">
        <f t="shared" si="521"/>
        <v>0</v>
      </c>
    </row>
    <row r="33001" spans="6:6" ht="18" customHeight="1">
      <c r="F33001" s="129">
        <f t="shared" si="521"/>
        <v>0</v>
      </c>
    </row>
    <row r="33002" spans="6:6" ht="18" customHeight="1">
      <c r="F33002" s="129">
        <f t="shared" si="521"/>
        <v>0</v>
      </c>
    </row>
    <row r="33003" spans="6:6" ht="18" customHeight="1">
      <c r="F33003" s="129">
        <f t="shared" si="521"/>
        <v>0</v>
      </c>
    </row>
    <row r="33004" spans="6:6" ht="18" customHeight="1">
      <c r="F33004" s="129">
        <f t="shared" si="521"/>
        <v>0</v>
      </c>
    </row>
    <row r="33005" spans="6:6" ht="18" customHeight="1">
      <c r="F33005" s="129">
        <f t="shared" si="521"/>
        <v>0</v>
      </c>
    </row>
    <row r="33006" spans="6:6" ht="18" customHeight="1">
      <c r="F33006" s="129">
        <f t="shared" si="521"/>
        <v>0</v>
      </c>
    </row>
    <row r="33007" spans="6:6" ht="18" customHeight="1">
      <c r="F33007" s="129">
        <f t="shared" si="521"/>
        <v>0</v>
      </c>
    </row>
    <row r="33008" spans="6:6" ht="18" customHeight="1">
      <c r="F33008" s="129">
        <f t="shared" si="521"/>
        <v>0</v>
      </c>
    </row>
    <row r="33009" spans="6:6" ht="18" customHeight="1">
      <c r="F33009" s="129">
        <f t="shared" si="521"/>
        <v>0</v>
      </c>
    </row>
    <row r="33010" spans="6:6" ht="18" customHeight="1">
      <c r="F33010" s="129">
        <f t="shared" ref="F33010:F33073" si="522">E33010*D33010</f>
        <v>0</v>
      </c>
    </row>
    <row r="33011" spans="6:6" ht="18" customHeight="1">
      <c r="F33011" s="129">
        <f t="shared" si="522"/>
        <v>0</v>
      </c>
    </row>
    <row r="33012" spans="6:6" ht="18" customHeight="1">
      <c r="F33012" s="129">
        <f t="shared" si="522"/>
        <v>0</v>
      </c>
    </row>
    <row r="33013" spans="6:6" ht="18" customHeight="1">
      <c r="F33013" s="129">
        <f t="shared" si="522"/>
        <v>0</v>
      </c>
    </row>
    <row r="33014" spans="6:6" ht="18" customHeight="1">
      <c r="F33014" s="129">
        <f t="shared" si="522"/>
        <v>0</v>
      </c>
    </row>
    <row r="33015" spans="6:6" ht="18" customHeight="1">
      <c r="F33015" s="129">
        <f t="shared" si="522"/>
        <v>0</v>
      </c>
    </row>
    <row r="33016" spans="6:6" ht="18" customHeight="1">
      <c r="F33016" s="129">
        <f t="shared" si="522"/>
        <v>0</v>
      </c>
    </row>
    <row r="33017" spans="6:6" ht="18" customHeight="1">
      <c r="F33017" s="129">
        <f t="shared" si="522"/>
        <v>0</v>
      </c>
    </row>
    <row r="33018" spans="6:6" ht="18" customHeight="1">
      <c r="F33018" s="129">
        <f t="shared" si="522"/>
        <v>0</v>
      </c>
    </row>
    <row r="33019" spans="6:6" ht="18" customHeight="1">
      <c r="F33019" s="129">
        <f t="shared" si="522"/>
        <v>0</v>
      </c>
    </row>
    <row r="33020" spans="6:6" ht="18" customHeight="1">
      <c r="F33020" s="129">
        <f t="shared" si="522"/>
        <v>0</v>
      </c>
    </row>
    <row r="33021" spans="6:6" ht="18" customHeight="1">
      <c r="F33021" s="129">
        <f t="shared" si="522"/>
        <v>0</v>
      </c>
    </row>
    <row r="33022" spans="6:6" ht="18" customHeight="1">
      <c r="F33022" s="129">
        <f t="shared" si="522"/>
        <v>0</v>
      </c>
    </row>
    <row r="33023" spans="6:6" ht="18" customHeight="1">
      <c r="F33023" s="129">
        <f t="shared" si="522"/>
        <v>0</v>
      </c>
    </row>
    <row r="33024" spans="6:6" ht="18" customHeight="1">
      <c r="F33024" s="129">
        <f t="shared" si="522"/>
        <v>0</v>
      </c>
    </row>
    <row r="33025" spans="6:6" ht="18" customHeight="1">
      <c r="F33025" s="129">
        <f t="shared" si="522"/>
        <v>0</v>
      </c>
    </row>
    <row r="33026" spans="6:6" ht="18" customHeight="1">
      <c r="F33026" s="129">
        <f t="shared" si="522"/>
        <v>0</v>
      </c>
    </row>
    <row r="33027" spans="6:6" ht="18" customHeight="1">
      <c r="F33027" s="129">
        <f t="shared" si="522"/>
        <v>0</v>
      </c>
    </row>
    <row r="33028" spans="6:6" ht="18" customHeight="1">
      <c r="F33028" s="129">
        <f t="shared" si="522"/>
        <v>0</v>
      </c>
    </row>
    <row r="33029" spans="6:6" ht="18" customHeight="1">
      <c r="F33029" s="129">
        <f t="shared" si="522"/>
        <v>0</v>
      </c>
    </row>
    <row r="33030" spans="6:6" ht="18" customHeight="1">
      <c r="F33030" s="129">
        <f t="shared" si="522"/>
        <v>0</v>
      </c>
    </row>
    <row r="33031" spans="6:6" ht="18" customHeight="1">
      <c r="F33031" s="129">
        <f t="shared" si="522"/>
        <v>0</v>
      </c>
    </row>
    <row r="33032" spans="6:6" ht="18" customHeight="1">
      <c r="F33032" s="129">
        <f t="shared" si="522"/>
        <v>0</v>
      </c>
    </row>
    <row r="33033" spans="6:6" ht="18" customHeight="1">
      <c r="F33033" s="129">
        <f t="shared" si="522"/>
        <v>0</v>
      </c>
    </row>
    <row r="33034" spans="6:6" ht="18" customHeight="1">
      <c r="F33034" s="129">
        <f t="shared" si="522"/>
        <v>0</v>
      </c>
    </row>
    <row r="33035" spans="6:6" ht="18" customHeight="1">
      <c r="F33035" s="129">
        <f t="shared" si="522"/>
        <v>0</v>
      </c>
    </row>
    <row r="33036" spans="6:6" ht="18" customHeight="1">
      <c r="F33036" s="129">
        <f t="shared" si="522"/>
        <v>0</v>
      </c>
    </row>
    <row r="33037" spans="6:6" ht="18" customHeight="1">
      <c r="F33037" s="129">
        <f t="shared" si="522"/>
        <v>0</v>
      </c>
    </row>
    <row r="33038" spans="6:6" ht="18" customHeight="1">
      <c r="F33038" s="129">
        <f t="shared" si="522"/>
        <v>0</v>
      </c>
    </row>
    <row r="33039" spans="6:6" ht="18" customHeight="1">
      <c r="F33039" s="129">
        <f t="shared" si="522"/>
        <v>0</v>
      </c>
    </row>
    <row r="33040" spans="6:6" ht="18" customHeight="1">
      <c r="F33040" s="129">
        <f t="shared" si="522"/>
        <v>0</v>
      </c>
    </row>
    <row r="33041" spans="6:6" ht="18" customHeight="1">
      <c r="F33041" s="129">
        <f t="shared" si="522"/>
        <v>0</v>
      </c>
    </row>
    <row r="33042" spans="6:6" ht="18" customHeight="1">
      <c r="F33042" s="129">
        <f t="shared" si="522"/>
        <v>0</v>
      </c>
    </row>
    <row r="33043" spans="6:6" ht="18" customHeight="1">
      <c r="F33043" s="129">
        <f t="shared" si="522"/>
        <v>0</v>
      </c>
    </row>
    <row r="33044" spans="6:6" ht="18" customHeight="1">
      <c r="F33044" s="129">
        <f t="shared" si="522"/>
        <v>0</v>
      </c>
    </row>
    <row r="33045" spans="6:6" ht="18" customHeight="1">
      <c r="F33045" s="129">
        <f t="shared" si="522"/>
        <v>0</v>
      </c>
    </row>
    <row r="33046" spans="6:6" ht="18" customHeight="1">
      <c r="F33046" s="129">
        <f t="shared" si="522"/>
        <v>0</v>
      </c>
    </row>
    <row r="33047" spans="6:6" ht="18" customHeight="1">
      <c r="F33047" s="129">
        <f t="shared" si="522"/>
        <v>0</v>
      </c>
    </row>
    <row r="33048" spans="6:6" ht="18" customHeight="1">
      <c r="F33048" s="129">
        <f t="shared" si="522"/>
        <v>0</v>
      </c>
    </row>
    <row r="33049" spans="6:6" ht="18" customHeight="1">
      <c r="F33049" s="129">
        <f t="shared" si="522"/>
        <v>0</v>
      </c>
    </row>
    <row r="33050" spans="6:6" ht="18" customHeight="1">
      <c r="F33050" s="129">
        <f t="shared" si="522"/>
        <v>0</v>
      </c>
    </row>
    <row r="33051" spans="6:6" ht="18" customHeight="1">
      <c r="F33051" s="129">
        <f t="shared" si="522"/>
        <v>0</v>
      </c>
    </row>
    <row r="33052" spans="6:6" ht="18" customHeight="1">
      <c r="F33052" s="129">
        <f t="shared" si="522"/>
        <v>0</v>
      </c>
    </row>
    <row r="33053" spans="6:6" ht="18" customHeight="1">
      <c r="F33053" s="129">
        <f t="shared" si="522"/>
        <v>0</v>
      </c>
    </row>
    <row r="33054" spans="6:6" ht="18" customHeight="1">
      <c r="F33054" s="129">
        <f t="shared" si="522"/>
        <v>0</v>
      </c>
    </row>
    <row r="33055" spans="6:6" ht="18" customHeight="1">
      <c r="F33055" s="129">
        <f t="shared" si="522"/>
        <v>0</v>
      </c>
    </row>
    <row r="33056" spans="6:6" ht="18" customHeight="1">
      <c r="F33056" s="129">
        <f t="shared" si="522"/>
        <v>0</v>
      </c>
    </row>
    <row r="33057" spans="6:6" ht="18" customHeight="1">
      <c r="F33057" s="129">
        <f t="shared" si="522"/>
        <v>0</v>
      </c>
    </row>
    <row r="33058" spans="6:6" ht="18" customHeight="1">
      <c r="F33058" s="129">
        <f t="shared" si="522"/>
        <v>0</v>
      </c>
    </row>
    <row r="33059" spans="6:6" ht="18" customHeight="1">
      <c r="F33059" s="129">
        <f t="shared" si="522"/>
        <v>0</v>
      </c>
    </row>
    <row r="33060" spans="6:6" ht="18" customHeight="1">
      <c r="F33060" s="129">
        <f t="shared" si="522"/>
        <v>0</v>
      </c>
    </row>
    <row r="33061" spans="6:6" ht="18" customHeight="1">
      <c r="F33061" s="129">
        <f t="shared" si="522"/>
        <v>0</v>
      </c>
    </row>
    <row r="33062" spans="6:6" ht="18" customHeight="1">
      <c r="F33062" s="129">
        <f t="shared" si="522"/>
        <v>0</v>
      </c>
    </row>
    <row r="33063" spans="6:6" ht="18" customHeight="1">
      <c r="F33063" s="129">
        <f t="shared" si="522"/>
        <v>0</v>
      </c>
    </row>
    <row r="33064" spans="6:6" ht="18" customHeight="1">
      <c r="F33064" s="129">
        <f t="shared" si="522"/>
        <v>0</v>
      </c>
    </row>
    <row r="33065" spans="6:6" ht="18" customHeight="1">
      <c r="F33065" s="129">
        <f t="shared" si="522"/>
        <v>0</v>
      </c>
    </row>
    <row r="33066" spans="6:6" ht="18" customHeight="1">
      <c r="F33066" s="129">
        <f t="shared" si="522"/>
        <v>0</v>
      </c>
    </row>
    <row r="33067" spans="6:6" ht="18" customHeight="1">
      <c r="F33067" s="129">
        <f t="shared" si="522"/>
        <v>0</v>
      </c>
    </row>
    <row r="33068" spans="6:6" ht="18" customHeight="1">
      <c r="F33068" s="129">
        <f t="shared" si="522"/>
        <v>0</v>
      </c>
    </row>
    <row r="33069" spans="6:6" ht="18" customHeight="1">
      <c r="F33069" s="129">
        <f t="shared" si="522"/>
        <v>0</v>
      </c>
    </row>
    <row r="33070" spans="6:6" ht="18" customHeight="1">
      <c r="F33070" s="129">
        <f t="shared" si="522"/>
        <v>0</v>
      </c>
    </row>
    <row r="33071" spans="6:6" ht="18" customHeight="1">
      <c r="F33071" s="129">
        <f t="shared" si="522"/>
        <v>0</v>
      </c>
    </row>
    <row r="33072" spans="6:6" ht="18" customHeight="1">
      <c r="F33072" s="129">
        <f t="shared" si="522"/>
        <v>0</v>
      </c>
    </row>
    <row r="33073" spans="6:6" ht="18" customHeight="1">
      <c r="F33073" s="129">
        <f t="shared" si="522"/>
        <v>0</v>
      </c>
    </row>
    <row r="33074" spans="6:6" ht="18" customHeight="1">
      <c r="F33074" s="129">
        <f t="shared" ref="F33074:F33137" si="523">E33074*D33074</f>
        <v>0</v>
      </c>
    </row>
    <row r="33075" spans="6:6" ht="18" customHeight="1">
      <c r="F33075" s="129">
        <f t="shared" si="523"/>
        <v>0</v>
      </c>
    </row>
    <row r="33076" spans="6:6" ht="18" customHeight="1">
      <c r="F33076" s="129">
        <f t="shared" si="523"/>
        <v>0</v>
      </c>
    </row>
    <row r="33077" spans="6:6" ht="18" customHeight="1">
      <c r="F33077" s="129">
        <f t="shared" si="523"/>
        <v>0</v>
      </c>
    </row>
    <row r="33078" spans="6:6" ht="18" customHeight="1">
      <c r="F33078" s="129">
        <f t="shared" si="523"/>
        <v>0</v>
      </c>
    </row>
    <row r="33079" spans="6:6" ht="18" customHeight="1">
      <c r="F33079" s="129">
        <f t="shared" si="523"/>
        <v>0</v>
      </c>
    </row>
    <row r="33080" spans="6:6" ht="18" customHeight="1">
      <c r="F33080" s="129">
        <f t="shared" si="523"/>
        <v>0</v>
      </c>
    </row>
    <row r="33081" spans="6:6" ht="18" customHeight="1">
      <c r="F33081" s="129">
        <f t="shared" si="523"/>
        <v>0</v>
      </c>
    </row>
    <row r="33082" spans="6:6" ht="18" customHeight="1">
      <c r="F33082" s="129">
        <f t="shared" si="523"/>
        <v>0</v>
      </c>
    </row>
    <row r="33083" spans="6:6" ht="18" customHeight="1">
      <c r="F33083" s="129">
        <f t="shared" si="523"/>
        <v>0</v>
      </c>
    </row>
    <row r="33084" spans="6:6" ht="18" customHeight="1">
      <c r="F33084" s="129">
        <f t="shared" si="523"/>
        <v>0</v>
      </c>
    </row>
    <row r="33085" spans="6:6" ht="18" customHeight="1">
      <c r="F33085" s="129">
        <f t="shared" si="523"/>
        <v>0</v>
      </c>
    </row>
    <row r="33086" spans="6:6" ht="18" customHeight="1">
      <c r="F33086" s="129">
        <f t="shared" si="523"/>
        <v>0</v>
      </c>
    </row>
    <row r="33087" spans="6:6" ht="18" customHeight="1">
      <c r="F33087" s="129">
        <f t="shared" si="523"/>
        <v>0</v>
      </c>
    </row>
    <row r="33088" spans="6:6" ht="18" customHeight="1">
      <c r="F33088" s="129">
        <f t="shared" si="523"/>
        <v>0</v>
      </c>
    </row>
    <row r="33089" spans="6:6" ht="18" customHeight="1">
      <c r="F33089" s="129">
        <f t="shared" si="523"/>
        <v>0</v>
      </c>
    </row>
    <row r="33090" spans="6:6" ht="18" customHeight="1">
      <c r="F33090" s="129">
        <f t="shared" si="523"/>
        <v>0</v>
      </c>
    </row>
    <row r="33091" spans="6:6" ht="18" customHeight="1">
      <c r="F33091" s="129">
        <f t="shared" si="523"/>
        <v>0</v>
      </c>
    </row>
    <row r="33092" spans="6:6" ht="18" customHeight="1">
      <c r="F33092" s="129">
        <f t="shared" si="523"/>
        <v>0</v>
      </c>
    </row>
    <row r="33093" spans="6:6" ht="18" customHeight="1">
      <c r="F33093" s="129">
        <f t="shared" si="523"/>
        <v>0</v>
      </c>
    </row>
    <row r="33094" spans="6:6" ht="18" customHeight="1">
      <c r="F33094" s="129">
        <f t="shared" si="523"/>
        <v>0</v>
      </c>
    </row>
    <row r="33095" spans="6:6" ht="18" customHeight="1">
      <c r="F33095" s="129">
        <f t="shared" si="523"/>
        <v>0</v>
      </c>
    </row>
    <row r="33096" spans="6:6" ht="18" customHeight="1">
      <c r="F33096" s="129">
        <f t="shared" si="523"/>
        <v>0</v>
      </c>
    </row>
    <row r="33097" spans="6:6" ht="18" customHeight="1">
      <c r="F33097" s="129">
        <f t="shared" si="523"/>
        <v>0</v>
      </c>
    </row>
    <row r="33098" spans="6:6" ht="18" customHeight="1">
      <c r="F33098" s="129">
        <f t="shared" si="523"/>
        <v>0</v>
      </c>
    </row>
    <row r="33099" spans="6:6" ht="18" customHeight="1">
      <c r="F33099" s="129">
        <f t="shared" si="523"/>
        <v>0</v>
      </c>
    </row>
    <row r="33100" spans="6:6" ht="18" customHeight="1">
      <c r="F33100" s="129">
        <f t="shared" si="523"/>
        <v>0</v>
      </c>
    </row>
    <row r="33101" spans="6:6" ht="18" customHeight="1">
      <c r="F33101" s="129">
        <f t="shared" si="523"/>
        <v>0</v>
      </c>
    </row>
    <row r="33102" spans="6:6" ht="18" customHeight="1">
      <c r="F33102" s="129">
        <f t="shared" si="523"/>
        <v>0</v>
      </c>
    </row>
    <row r="33103" spans="6:6" ht="18" customHeight="1">
      <c r="F33103" s="129">
        <f t="shared" si="523"/>
        <v>0</v>
      </c>
    </row>
    <row r="33104" spans="6:6" ht="18" customHeight="1">
      <c r="F33104" s="129">
        <f t="shared" si="523"/>
        <v>0</v>
      </c>
    </row>
    <row r="33105" spans="6:6" ht="18" customHeight="1">
      <c r="F33105" s="129">
        <f t="shared" si="523"/>
        <v>0</v>
      </c>
    </row>
    <row r="33106" spans="6:6" ht="18" customHeight="1">
      <c r="F33106" s="129">
        <f t="shared" si="523"/>
        <v>0</v>
      </c>
    </row>
    <row r="33107" spans="6:6" ht="18" customHeight="1">
      <c r="F33107" s="129">
        <f t="shared" si="523"/>
        <v>0</v>
      </c>
    </row>
    <row r="33108" spans="6:6" ht="18" customHeight="1">
      <c r="F33108" s="129">
        <f t="shared" si="523"/>
        <v>0</v>
      </c>
    </row>
    <row r="33109" spans="6:6" ht="18" customHeight="1">
      <c r="F33109" s="129">
        <f t="shared" si="523"/>
        <v>0</v>
      </c>
    </row>
    <row r="33110" spans="6:6" ht="18" customHeight="1">
      <c r="F33110" s="129">
        <f t="shared" si="523"/>
        <v>0</v>
      </c>
    </row>
    <row r="33111" spans="6:6" ht="18" customHeight="1">
      <c r="F33111" s="129">
        <f t="shared" si="523"/>
        <v>0</v>
      </c>
    </row>
    <row r="33112" spans="6:6" ht="18" customHeight="1">
      <c r="F33112" s="129">
        <f t="shared" si="523"/>
        <v>0</v>
      </c>
    </row>
    <row r="33113" spans="6:6" ht="18" customHeight="1">
      <c r="F33113" s="129">
        <f t="shared" si="523"/>
        <v>0</v>
      </c>
    </row>
    <row r="33114" spans="6:6" ht="18" customHeight="1">
      <c r="F33114" s="129">
        <f t="shared" si="523"/>
        <v>0</v>
      </c>
    </row>
    <row r="33115" spans="6:6" ht="18" customHeight="1">
      <c r="F33115" s="129">
        <f t="shared" si="523"/>
        <v>0</v>
      </c>
    </row>
    <row r="33116" spans="6:6" ht="18" customHeight="1">
      <c r="F33116" s="129">
        <f t="shared" si="523"/>
        <v>0</v>
      </c>
    </row>
    <row r="33117" spans="6:6" ht="18" customHeight="1">
      <c r="F33117" s="129">
        <f t="shared" si="523"/>
        <v>0</v>
      </c>
    </row>
    <row r="33118" spans="6:6" ht="18" customHeight="1">
      <c r="F33118" s="129">
        <f t="shared" si="523"/>
        <v>0</v>
      </c>
    </row>
    <row r="33119" spans="6:6" ht="18" customHeight="1">
      <c r="F33119" s="129">
        <f t="shared" si="523"/>
        <v>0</v>
      </c>
    </row>
    <row r="33120" spans="6:6" ht="18" customHeight="1">
      <c r="F33120" s="129">
        <f t="shared" si="523"/>
        <v>0</v>
      </c>
    </row>
    <row r="33121" spans="6:6" ht="18" customHeight="1">
      <c r="F33121" s="129">
        <f t="shared" si="523"/>
        <v>0</v>
      </c>
    </row>
    <row r="33122" spans="6:6" ht="18" customHeight="1">
      <c r="F33122" s="129">
        <f t="shared" si="523"/>
        <v>0</v>
      </c>
    </row>
    <row r="33123" spans="6:6" ht="18" customHeight="1">
      <c r="F33123" s="129">
        <f t="shared" si="523"/>
        <v>0</v>
      </c>
    </row>
    <row r="33124" spans="6:6" ht="18" customHeight="1">
      <c r="F33124" s="129">
        <f t="shared" si="523"/>
        <v>0</v>
      </c>
    </row>
    <row r="33125" spans="6:6" ht="18" customHeight="1">
      <c r="F33125" s="129">
        <f t="shared" si="523"/>
        <v>0</v>
      </c>
    </row>
    <row r="33126" spans="6:6" ht="18" customHeight="1">
      <c r="F33126" s="129">
        <f t="shared" si="523"/>
        <v>0</v>
      </c>
    </row>
    <row r="33127" spans="6:6" ht="18" customHeight="1">
      <c r="F33127" s="129">
        <f t="shared" si="523"/>
        <v>0</v>
      </c>
    </row>
    <row r="33128" spans="6:6" ht="18" customHeight="1">
      <c r="F33128" s="129">
        <f t="shared" si="523"/>
        <v>0</v>
      </c>
    </row>
    <row r="33129" spans="6:6" ht="18" customHeight="1">
      <c r="F33129" s="129">
        <f t="shared" si="523"/>
        <v>0</v>
      </c>
    </row>
    <row r="33130" spans="6:6" ht="18" customHeight="1">
      <c r="F33130" s="129">
        <f t="shared" si="523"/>
        <v>0</v>
      </c>
    </row>
    <row r="33131" spans="6:6" ht="18" customHeight="1">
      <c r="F33131" s="129">
        <f t="shared" si="523"/>
        <v>0</v>
      </c>
    </row>
    <row r="33132" spans="6:6" ht="18" customHeight="1">
      <c r="F33132" s="129">
        <f t="shared" si="523"/>
        <v>0</v>
      </c>
    </row>
    <row r="33133" spans="6:6" ht="18" customHeight="1">
      <c r="F33133" s="129">
        <f t="shared" si="523"/>
        <v>0</v>
      </c>
    </row>
    <row r="33134" spans="6:6" ht="18" customHeight="1">
      <c r="F33134" s="129">
        <f t="shared" si="523"/>
        <v>0</v>
      </c>
    </row>
    <row r="33135" spans="6:6" ht="18" customHeight="1">
      <c r="F33135" s="129">
        <f t="shared" si="523"/>
        <v>0</v>
      </c>
    </row>
    <row r="33136" spans="6:6" ht="18" customHeight="1">
      <c r="F33136" s="129">
        <f t="shared" si="523"/>
        <v>0</v>
      </c>
    </row>
    <row r="33137" spans="6:6" ht="18" customHeight="1">
      <c r="F33137" s="129">
        <f t="shared" si="523"/>
        <v>0</v>
      </c>
    </row>
    <row r="33138" spans="6:6" ht="18" customHeight="1">
      <c r="F33138" s="129">
        <f t="shared" ref="F33138:F33201" si="524">E33138*D33138</f>
        <v>0</v>
      </c>
    </row>
    <row r="33139" spans="6:6" ht="18" customHeight="1">
      <c r="F33139" s="129">
        <f t="shared" si="524"/>
        <v>0</v>
      </c>
    </row>
    <row r="33140" spans="6:6" ht="18" customHeight="1">
      <c r="F33140" s="129">
        <f t="shared" si="524"/>
        <v>0</v>
      </c>
    </row>
    <row r="33141" spans="6:6" ht="18" customHeight="1">
      <c r="F33141" s="129">
        <f t="shared" si="524"/>
        <v>0</v>
      </c>
    </row>
    <row r="33142" spans="6:6" ht="18" customHeight="1">
      <c r="F33142" s="129">
        <f t="shared" si="524"/>
        <v>0</v>
      </c>
    </row>
    <row r="33143" spans="6:6" ht="18" customHeight="1">
      <c r="F33143" s="129">
        <f t="shared" si="524"/>
        <v>0</v>
      </c>
    </row>
    <row r="33144" spans="6:6" ht="18" customHeight="1">
      <c r="F33144" s="129">
        <f t="shared" si="524"/>
        <v>0</v>
      </c>
    </row>
    <row r="33145" spans="6:6" ht="18" customHeight="1">
      <c r="F33145" s="129">
        <f t="shared" si="524"/>
        <v>0</v>
      </c>
    </row>
    <row r="33146" spans="6:6" ht="18" customHeight="1">
      <c r="F33146" s="129">
        <f t="shared" si="524"/>
        <v>0</v>
      </c>
    </row>
    <row r="33147" spans="6:6" ht="18" customHeight="1">
      <c r="F33147" s="129">
        <f t="shared" si="524"/>
        <v>0</v>
      </c>
    </row>
    <row r="33148" spans="6:6" ht="18" customHeight="1">
      <c r="F33148" s="129">
        <f t="shared" si="524"/>
        <v>0</v>
      </c>
    </row>
    <row r="33149" spans="6:6" ht="18" customHeight="1">
      <c r="F33149" s="129">
        <f t="shared" si="524"/>
        <v>0</v>
      </c>
    </row>
    <row r="33150" spans="6:6" ht="18" customHeight="1">
      <c r="F33150" s="129">
        <f t="shared" si="524"/>
        <v>0</v>
      </c>
    </row>
    <row r="33151" spans="6:6" ht="18" customHeight="1">
      <c r="F33151" s="129">
        <f t="shared" si="524"/>
        <v>0</v>
      </c>
    </row>
    <row r="33152" spans="6:6" ht="18" customHeight="1">
      <c r="F33152" s="129">
        <f t="shared" si="524"/>
        <v>0</v>
      </c>
    </row>
    <row r="33153" spans="6:6" ht="18" customHeight="1">
      <c r="F33153" s="129">
        <f t="shared" si="524"/>
        <v>0</v>
      </c>
    </row>
    <row r="33154" spans="6:6" ht="18" customHeight="1">
      <c r="F33154" s="129">
        <f t="shared" si="524"/>
        <v>0</v>
      </c>
    </row>
    <row r="33155" spans="6:6" ht="18" customHeight="1">
      <c r="F33155" s="129">
        <f t="shared" si="524"/>
        <v>0</v>
      </c>
    </row>
    <row r="33156" spans="6:6" ht="18" customHeight="1">
      <c r="F33156" s="129">
        <f t="shared" si="524"/>
        <v>0</v>
      </c>
    </row>
    <row r="33157" spans="6:6" ht="18" customHeight="1">
      <c r="F33157" s="129">
        <f t="shared" si="524"/>
        <v>0</v>
      </c>
    </row>
    <row r="33158" spans="6:6" ht="18" customHeight="1">
      <c r="F33158" s="129">
        <f t="shared" si="524"/>
        <v>0</v>
      </c>
    </row>
    <row r="33159" spans="6:6" ht="18" customHeight="1">
      <c r="F33159" s="129">
        <f t="shared" si="524"/>
        <v>0</v>
      </c>
    </row>
    <row r="33160" spans="6:6" ht="18" customHeight="1">
      <c r="F33160" s="129">
        <f t="shared" si="524"/>
        <v>0</v>
      </c>
    </row>
    <row r="33161" spans="6:6" ht="18" customHeight="1">
      <c r="F33161" s="129">
        <f t="shared" si="524"/>
        <v>0</v>
      </c>
    </row>
    <row r="33162" spans="6:6" ht="18" customHeight="1">
      <c r="F33162" s="129">
        <f t="shared" si="524"/>
        <v>0</v>
      </c>
    </row>
    <row r="33163" spans="6:6" ht="18" customHeight="1">
      <c r="F33163" s="129">
        <f t="shared" si="524"/>
        <v>0</v>
      </c>
    </row>
    <row r="33164" spans="6:6" ht="18" customHeight="1">
      <c r="F33164" s="129">
        <f t="shared" si="524"/>
        <v>0</v>
      </c>
    </row>
    <row r="33165" spans="6:6" ht="18" customHeight="1">
      <c r="F33165" s="129">
        <f t="shared" si="524"/>
        <v>0</v>
      </c>
    </row>
    <row r="33166" spans="6:6" ht="18" customHeight="1">
      <c r="F33166" s="129">
        <f t="shared" si="524"/>
        <v>0</v>
      </c>
    </row>
    <row r="33167" spans="6:6" ht="18" customHeight="1">
      <c r="F33167" s="129">
        <f t="shared" si="524"/>
        <v>0</v>
      </c>
    </row>
    <row r="33168" spans="6:6" ht="18" customHeight="1">
      <c r="F33168" s="129">
        <f t="shared" si="524"/>
        <v>0</v>
      </c>
    </row>
    <row r="33169" spans="6:6" ht="18" customHeight="1">
      <c r="F33169" s="129">
        <f t="shared" si="524"/>
        <v>0</v>
      </c>
    </row>
    <row r="33170" spans="6:6" ht="18" customHeight="1">
      <c r="F33170" s="129">
        <f t="shared" si="524"/>
        <v>0</v>
      </c>
    </row>
    <row r="33171" spans="6:6" ht="18" customHeight="1">
      <c r="F33171" s="129">
        <f t="shared" si="524"/>
        <v>0</v>
      </c>
    </row>
    <row r="33172" spans="6:6" ht="18" customHeight="1">
      <c r="F33172" s="129">
        <f t="shared" si="524"/>
        <v>0</v>
      </c>
    </row>
    <row r="33173" spans="6:6" ht="18" customHeight="1">
      <c r="F33173" s="129">
        <f t="shared" si="524"/>
        <v>0</v>
      </c>
    </row>
    <row r="33174" spans="6:6" ht="18" customHeight="1">
      <c r="F33174" s="129">
        <f t="shared" si="524"/>
        <v>0</v>
      </c>
    </row>
    <row r="33175" spans="6:6" ht="18" customHeight="1">
      <c r="F33175" s="129">
        <f t="shared" si="524"/>
        <v>0</v>
      </c>
    </row>
    <row r="33176" spans="6:6" ht="18" customHeight="1">
      <c r="F33176" s="129">
        <f t="shared" si="524"/>
        <v>0</v>
      </c>
    </row>
    <row r="33177" spans="6:6" ht="18" customHeight="1">
      <c r="F33177" s="129">
        <f t="shared" si="524"/>
        <v>0</v>
      </c>
    </row>
    <row r="33178" spans="6:6" ht="18" customHeight="1">
      <c r="F33178" s="129">
        <f t="shared" si="524"/>
        <v>0</v>
      </c>
    </row>
    <row r="33179" spans="6:6" ht="18" customHeight="1">
      <c r="F33179" s="129">
        <f t="shared" si="524"/>
        <v>0</v>
      </c>
    </row>
    <row r="33180" spans="6:6" ht="18" customHeight="1">
      <c r="F33180" s="129">
        <f t="shared" si="524"/>
        <v>0</v>
      </c>
    </row>
    <row r="33181" spans="6:6" ht="18" customHeight="1">
      <c r="F33181" s="129">
        <f t="shared" si="524"/>
        <v>0</v>
      </c>
    </row>
    <row r="33182" spans="6:6" ht="18" customHeight="1">
      <c r="F33182" s="129">
        <f t="shared" si="524"/>
        <v>0</v>
      </c>
    </row>
    <row r="33183" spans="6:6" ht="18" customHeight="1">
      <c r="F33183" s="129">
        <f t="shared" si="524"/>
        <v>0</v>
      </c>
    </row>
    <row r="33184" spans="6:6" ht="18" customHeight="1">
      <c r="F33184" s="129">
        <f t="shared" si="524"/>
        <v>0</v>
      </c>
    </row>
    <row r="33185" spans="6:6" ht="18" customHeight="1">
      <c r="F33185" s="129">
        <f t="shared" si="524"/>
        <v>0</v>
      </c>
    </row>
    <row r="33186" spans="6:6" ht="18" customHeight="1">
      <c r="F33186" s="129">
        <f t="shared" si="524"/>
        <v>0</v>
      </c>
    </row>
    <row r="33187" spans="6:6" ht="18" customHeight="1">
      <c r="F33187" s="129">
        <f t="shared" si="524"/>
        <v>0</v>
      </c>
    </row>
    <row r="33188" spans="6:6" ht="18" customHeight="1">
      <c r="F33188" s="129">
        <f t="shared" si="524"/>
        <v>0</v>
      </c>
    </row>
    <row r="33189" spans="6:6" ht="18" customHeight="1">
      <c r="F33189" s="129">
        <f t="shared" si="524"/>
        <v>0</v>
      </c>
    </row>
    <row r="33190" spans="6:6" ht="18" customHeight="1">
      <c r="F33190" s="129">
        <f t="shared" si="524"/>
        <v>0</v>
      </c>
    </row>
    <row r="33191" spans="6:6" ht="18" customHeight="1">
      <c r="F33191" s="129">
        <f t="shared" si="524"/>
        <v>0</v>
      </c>
    </row>
    <row r="33192" spans="6:6" ht="18" customHeight="1">
      <c r="F33192" s="129">
        <f t="shared" si="524"/>
        <v>0</v>
      </c>
    </row>
    <row r="33193" spans="6:6" ht="18" customHeight="1">
      <c r="F33193" s="129">
        <f t="shared" si="524"/>
        <v>0</v>
      </c>
    </row>
    <row r="33194" spans="6:6" ht="18" customHeight="1">
      <c r="F33194" s="129">
        <f t="shared" si="524"/>
        <v>0</v>
      </c>
    </row>
    <row r="33195" spans="6:6" ht="18" customHeight="1">
      <c r="F33195" s="129">
        <f t="shared" si="524"/>
        <v>0</v>
      </c>
    </row>
    <row r="33196" spans="6:6" ht="18" customHeight="1">
      <c r="F33196" s="129">
        <f t="shared" si="524"/>
        <v>0</v>
      </c>
    </row>
    <row r="33197" spans="6:6" ht="18" customHeight="1">
      <c r="F33197" s="129">
        <f t="shared" si="524"/>
        <v>0</v>
      </c>
    </row>
    <row r="33198" spans="6:6" ht="18" customHeight="1">
      <c r="F33198" s="129">
        <f t="shared" si="524"/>
        <v>0</v>
      </c>
    </row>
    <row r="33199" spans="6:6" ht="18" customHeight="1">
      <c r="F33199" s="129">
        <f t="shared" si="524"/>
        <v>0</v>
      </c>
    </row>
    <row r="33200" spans="6:6" ht="18" customHeight="1">
      <c r="F33200" s="129">
        <f t="shared" si="524"/>
        <v>0</v>
      </c>
    </row>
    <row r="33201" spans="6:6" ht="18" customHeight="1">
      <c r="F33201" s="129">
        <f t="shared" si="524"/>
        <v>0</v>
      </c>
    </row>
    <row r="33202" spans="6:6" ht="18" customHeight="1">
      <c r="F33202" s="129">
        <f t="shared" ref="F33202:F33265" si="525">E33202*D33202</f>
        <v>0</v>
      </c>
    </row>
    <row r="33203" spans="6:6" ht="18" customHeight="1">
      <c r="F33203" s="129">
        <f t="shared" si="525"/>
        <v>0</v>
      </c>
    </row>
    <row r="33204" spans="6:6" ht="18" customHeight="1">
      <c r="F33204" s="129">
        <f t="shared" si="525"/>
        <v>0</v>
      </c>
    </row>
    <row r="33205" spans="6:6" ht="18" customHeight="1">
      <c r="F33205" s="129">
        <f t="shared" si="525"/>
        <v>0</v>
      </c>
    </row>
    <row r="33206" spans="6:6" ht="18" customHeight="1">
      <c r="F33206" s="129">
        <f t="shared" si="525"/>
        <v>0</v>
      </c>
    </row>
    <row r="33207" spans="6:6" ht="18" customHeight="1">
      <c r="F33207" s="129">
        <f t="shared" si="525"/>
        <v>0</v>
      </c>
    </row>
    <row r="33208" spans="6:6" ht="18" customHeight="1">
      <c r="F33208" s="129">
        <f t="shared" si="525"/>
        <v>0</v>
      </c>
    </row>
    <row r="33209" spans="6:6" ht="18" customHeight="1">
      <c r="F33209" s="129">
        <f t="shared" si="525"/>
        <v>0</v>
      </c>
    </row>
    <row r="33210" spans="6:6" ht="18" customHeight="1">
      <c r="F33210" s="129">
        <f t="shared" si="525"/>
        <v>0</v>
      </c>
    </row>
    <row r="33211" spans="6:6" ht="18" customHeight="1">
      <c r="F33211" s="129">
        <f t="shared" si="525"/>
        <v>0</v>
      </c>
    </row>
    <row r="33212" spans="6:6" ht="18" customHeight="1">
      <c r="F33212" s="129">
        <f t="shared" si="525"/>
        <v>0</v>
      </c>
    </row>
    <row r="33213" spans="6:6" ht="18" customHeight="1">
      <c r="F33213" s="129">
        <f t="shared" si="525"/>
        <v>0</v>
      </c>
    </row>
    <row r="33214" spans="6:6" ht="18" customHeight="1">
      <c r="F33214" s="129">
        <f t="shared" si="525"/>
        <v>0</v>
      </c>
    </row>
    <row r="33215" spans="6:6" ht="18" customHeight="1">
      <c r="F33215" s="129">
        <f t="shared" si="525"/>
        <v>0</v>
      </c>
    </row>
    <row r="33216" spans="6:6" ht="18" customHeight="1">
      <c r="F33216" s="129">
        <f t="shared" si="525"/>
        <v>0</v>
      </c>
    </row>
    <row r="33217" spans="6:6" ht="18" customHeight="1">
      <c r="F33217" s="129">
        <f t="shared" si="525"/>
        <v>0</v>
      </c>
    </row>
    <row r="33218" spans="6:6" ht="18" customHeight="1">
      <c r="F33218" s="129">
        <f t="shared" si="525"/>
        <v>0</v>
      </c>
    </row>
    <row r="33219" spans="6:6" ht="18" customHeight="1">
      <c r="F33219" s="129">
        <f t="shared" si="525"/>
        <v>0</v>
      </c>
    </row>
    <row r="33220" spans="6:6" ht="18" customHeight="1">
      <c r="F33220" s="129">
        <f t="shared" si="525"/>
        <v>0</v>
      </c>
    </row>
    <row r="33221" spans="6:6" ht="18" customHeight="1">
      <c r="F33221" s="129">
        <f t="shared" si="525"/>
        <v>0</v>
      </c>
    </row>
    <row r="33222" spans="6:6" ht="18" customHeight="1">
      <c r="F33222" s="129">
        <f t="shared" si="525"/>
        <v>0</v>
      </c>
    </row>
    <row r="33223" spans="6:6" ht="18" customHeight="1">
      <c r="F33223" s="129">
        <f t="shared" si="525"/>
        <v>0</v>
      </c>
    </row>
    <row r="33224" spans="6:6" ht="18" customHeight="1">
      <c r="F33224" s="129">
        <f t="shared" si="525"/>
        <v>0</v>
      </c>
    </row>
    <row r="33225" spans="6:6" ht="18" customHeight="1">
      <c r="F33225" s="129">
        <f t="shared" si="525"/>
        <v>0</v>
      </c>
    </row>
    <row r="33226" spans="6:6" ht="18" customHeight="1">
      <c r="F33226" s="129">
        <f t="shared" si="525"/>
        <v>0</v>
      </c>
    </row>
    <row r="33227" spans="6:6" ht="18" customHeight="1">
      <c r="F33227" s="129">
        <f t="shared" si="525"/>
        <v>0</v>
      </c>
    </row>
    <row r="33228" spans="6:6" ht="18" customHeight="1">
      <c r="F33228" s="129">
        <f t="shared" si="525"/>
        <v>0</v>
      </c>
    </row>
    <row r="33229" spans="6:6" ht="18" customHeight="1">
      <c r="F33229" s="129">
        <f t="shared" si="525"/>
        <v>0</v>
      </c>
    </row>
    <row r="33230" spans="6:6" ht="18" customHeight="1">
      <c r="F33230" s="129">
        <f t="shared" si="525"/>
        <v>0</v>
      </c>
    </row>
    <row r="33231" spans="6:6" ht="18" customHeight="1">
      <c r="F33231" s="129">
        <f t="shared" si="525"/>
        <v>0</v>
      </c>
    </row>
    <row r="33232" spans="6:6" ht="18" customHeight="1">
      <c r="F33232" s="129">
        <f t="shared" si="525"/>
        <v>0</v>
      </c>
    </row>
    <row r="33233" spans="6:6" ht="18" customHeight="1">
      <c r="F33233" s="129">
        <f t="shared" si="525"/>
        <v>0</v>
      </c>
    </row>
    <row r="33234" spans="6:6" ht="18" customHeight="1">
      <c r="F33234" s="129">
        <f t="shared" si="525"/>
        <v>0</v>
      </c>
    </row>
    <row r="33235" spans="6:6" ht="18" customHeight="1">
      <c r="F33235" s="129">
        <f t="shared" si="525"/>
        <v>0</v>
      </c>
    </row>
    <row r="33236" spans="6:6" ht="18" customHeight="1">
      <c r="F33236" s="129">
        <f t="shared" si="525"/>
        <v>0</v>
      </c>
    </row>
    <row r="33237" spans="6:6" ht="18" customHeight="1">
      <c r="F33237" s="129">
        <f t="shared" si="525"/>
        <v>0</v>
      </c>
    </row>
    <row r="33238" spans="6:6" ht="18" customHeight="1">
      <c r="F33238" s="129">
        <f t="shared" si="525"/>
        <v>0</v>
      </c>
    </row>
    <row r="33239" spans="6:6" ht="18" customHeight="1">
      <c r="F33239" s="129">
        <f t="shared" si="525"/>
        <v>0</v>
      </c>
    </row>
    <row r="33240" spans="6:6" ht="18" customHeight="1">
      <c r="F33240" s="129">
        <f t="shared" si="525"/>
        <v>0</v>
      </c>
    </row>
    <row r="33241" spans="6:6" ht="18" customHeight="1">
      <c r="F33241" s="129">
        <f t="shared" si="525"/>
        <v>0</v>
      </c>
    </row>
    <row r="33242" spans="6:6" ht="18" customHeight="1">
      <c r="F33242" s="129">
        <f t="shared" si="525"/>
        <v>0</v>
      </c>
    </row>
    <row r="33243" spans="6:6" ht="18" customHeight="1">
      <c r="F33243" s="129">
        <f t="shared" si="525"/>
        <v>0</v>
      </c>
    </row>
    <row r="33244" spans="6:6" ht="18" customHeight="1">
      <c r="F33244" s="129">
        <f t="shared" si="525"/>
        <v>0</v>
      </c>
    </row>
    <row r="33245" spans="6:6" ht="18" customHeight="1">
      <c r="F33245" s="129">
        <f t="shared" si="525"/>
        <v>0</v>
      </c>
    </row>
    <row r="33246" spans="6:6" ht="18" customHeight="1">
      <c r="F33246" s="129">
        <f t="shared" si="525"/>
        <v>0</v>
      </c>
    </row>
    <row r="33247" spans="6:6" ht="18" customHeight="1">
      <c r="F33247" s="129">
        <f t="shared" si="525"/>
        <v>0</v>
      </c>
    </row>
    <row r="33248" spans="6:6" ht="18" customHeight="1">
      <c r="F33248" s="129">
        <f t="shared" si="525"/>
        <v>0</v>
      </c>
    </row>
    <row r="33249" spans="6:6" ht="18" customHeight="1">
      <c r="F33249" s="129">
        <f t="shared" si="525"/>
        <v>0</v>
      </c>
    </row>
    <row r="33250" spans="6:6" ht="18" customHeight="1">
      <c r="F33250" s="129">
        <f t="shared" si="525"/>
        <v>0</v>
      </c>
    </row>
    <row r="33251" spans="6:6" ht="18" customHeight="1">
      <c r="F33251" s="129">
        <f t="shared" si="525"/>
        <v>0</v>
      </c>
    </row>
    <row r="33252" spans="6:6" ht="18" customHeight="1">
      <c r="F33252" s="129">
        <f t="shared" si="525"/>
        <v>0</v>
      </c>
    </row>
    <row r="33253" spans="6:6" ht="18" customHeight="1">
      <c r="F33253" s="129">
        <f t="shared" si="525"/>
        <v>0</v>
      </c>
    </row>
    <row r="33254" spans="6:6" ht="18" customHeight="1">
      <c r="F33254" s="129">
        <f t="shared" si="525"/>
        <v>0</v>
      </c>
    </row>
    <row r="33255" spans="6:6" ht="18" customHeight="1">
      <c r="F33255" s="129">
        <f t="shared" si="525"/>
        <v>0</v>
      </c>
    </row>
    <row r="33256" spans="6:6" ht="18" customHeight="1">
      <c r="F33256" s="129">
        <f t="shared" si="525"/>
        <v>0</v>
      </c>
    </row>
    <row r="33257" spans="6:6" ht="18" customHeight="1">
      <c r="F33257" s="129">
        <f t="shared" si="525"/>
        <v>0</v>
      </c>
    </row>
    <row r="33258" spans="6:6" ht="18" customHeight="1">
      <c r="F33258" s="129">
        <f t="shared" si="525"/>
        <v>0</v>
      </c>
    </row>
    <row r="33259" spans="6:6" ht="18" customHeight="1">
      <c r="F33259" s="129">
        <f t="shared" si="525"/>
        <v>0</v>
      </c>
    </row>
    <row r="33260" spans="6:6" ht="18" customHeight="1">
      <c r="F33260" s="129">
        <f t="shared" si="525"/>
        <v>0</v>
      </c>
    </row>
    <row r="33261" spans="6:6" ht="18" customHeight="1">
      <c r="F33261" s="129">
        <f t="shared" si="525"/>
        <v>0</v>
      </c>
    </row>
    <row r="33262" spans="6:6" ht="18" customHeight="1">
      <c r="F33262" s="129">
        <f t="shared" si="525"/>
        <v>0</v>
      </c>
    </row>
    <row r="33263" spans="6:6" ht="18" customHeight="1">
      <c r="F33263" s="129">
        <f t="shared" si="525"/>
        <v>0</v>
      </c>
    </row>
    <row r="33264" spans="6:6" ht="18" customHeight="1">
      <c r="F33264" s="129">
        <f t="shared" si="525"/>
        <v>0</v>
      </c>
    </row>
    <row r="33265" spans="6:6" ht="18" customHeight="1">
      <c r="F33265" s="129">
        <f t="shared" si="525"/>
        <v>0</v>
      </c>
    </row>
    <row r="33266" spans="6:6" ht="18" customHeight="1">
      <c r="F33266" s="129">
        <f t="shared" ref="F33266:F33329" si="526">E33266*D33266</f>
        <v>0</v>
      </c>
    </row>
    <row r="33267" spans="6:6" ht="18" customHeight="1">
      <c r="F33267" s="129">
        <f t="shared" si="526"/>
        <v>0</v>
      </c>
    </row>
    <row r="33268" spans="6:6" ht="18" customHeight="1">
      <c r="F33268" s="129">
        <f t="shared" si="526"/>
        <v>0</v>
      </c>
    </row>
    <row r="33269" spans="6:6" ht="18" customHeight="1">
      <c r="F33269" s="129">
        <f t="shared" si="526"/>
        <v>0</v>
      </c>
    </row>
    <row r="33270" spans="6:6" ht="18" customHeight="1">
      <c r="F33270" s="129">
        <f t="shared" si="526"/>
        <v>0</v>
      </c>
    </row>
    <row r="33271" spans="6:6" ht="18" customHeight="1">
      <c r="F33271" s="129">
        <f t="shared" si="526"/>
        <v>0</v>
      </c>
    </row>
    <row r="33272" spans="6:6" ht="18" customHeight="1">
      <c r="F33272" s="129">
        <f t="shared" si="526"/>
        <v>0</v>
      </c>
    </row>
    <row r="33273" spans="6:6" ht="18" customHeight="1">
      <c r="F33273" s="129">
        <f t="shared" si="526"/>
        <v>0</v>
      </c>
    </row>
    <row r="33274" spans="6:6" ht="18" customHeight="1">
      <c r="F33274" s="129">
        <f t="shared" si="526"/>
        <v>0</v>
      </c>
    </row>
    <row r="33275" spans="6:6" ht="18" customHeight="1">
      <c r="F33275" s="129">
        <f t="shared" si="526"/>
        <v>0</v>
      </c>
    </row>
    <row r="33276" spans="6:6" ht="18" customHeight="1">
      <c r="F33276" s="129">
        <f t="shared" si="526"/>
        <v>0</v>
      </c>
    </row>
    <row r="33277" spans="6:6" ht="18" customHeight="1">
      <c r="F33277" s="129">
        <f t="shared" si="526"/>
        <v>0</v>
      </c>
    </row>
    <row r="33278" spans="6:6" ht="18" customHeight="1">
      <c r="F33278" s="129">
        <f t="shared" si="526"/>
        <v>0</v>
      </c>
    </row>
    <row r="33279" spans="6:6" ht="18" customHeight="1">
      <c r="F33279" s="129">
        <f t="shared" si="526"/>
        <v>0</v>
      </c>
    </row>
    <row r="33280" spans="6:6" ht="18" customHeight="1">
      <c r="F33280" s="129">
        <f t="shared" si="526"/>
        <v>0</v>
      </c>
    </row>
    <row r="33281" spans="6:6" ht="18" customHeight="1">
      <c r="F33281" s="129">
        <f t="shared" si="526"/>
        <v>0</v>
      </c>
    </row>
    <row r="33282" spans="6:6" ht="18" customHeight="1">
      <c r="F33282" s="129">
        <f t="shared" si="526"/>
        <v>0</v>
      </c>
    </row>
    <row r="33283" spans="6:6" ht="18" customHeight="1">
      <c r="F33283" s="129">
        <f t="shared" si="526"/>
        <v>0</v>
      </c>
    </row>
    <row r="33284" spans="6:6" ht="18" customHeight="1">
      <c r="F33284" s="129">
        <f t="shared" si="526"/>
        <v>0</v>
      </c>
    </row>
    <row r="33285" spans="6:6" ht="18" customHeight="1">
      <c r="F33285" s="129">
        <f t="shared" si="526"/>
        <v>0</v>
      </c>
    </row>
    <row r="33286" spans="6:6" ht="18" customHeight="1">
      <c r="F33286" s="129">
        <f t="shared" si="526"/>
        <v>0</v>
      </c>
    </row>
    <row r="33287" spans="6:6" ht="18" customHeight="1">
      <c r="F33287" s="129">
        <f t="shared" si="526"/>
        <v>0</v>
      </c>
    </row>
    <row r="33288" spans="6:6" ht="18" customHeight="1">
      <c r="F33288" s="129">
        <f t="shared" si="526"/>
        <v>0</v>
      </c>
    </row>
    <row r="33289" spans="6:6" ht="18" customHeight="1">
      <c r="F33289" s="129">
        <f t="shared" si="526"/>
        <v>0</v>
      </c>
    </row>
    <row r="33290" spans="6:6" ht="18" customHeight="1">
      <c r="F33290" s="129">
        <f t="shared" si="526"/>
        <v>0</v>
      </c>
    </row>
    <row r="33291" spans="6:6" ht="18" customHeight="1">
      <c r="F33291" s="129">
        <f t="shared" si="526"/>
        <v>0</v>
      </c>
    </row>
    <row r="33292" spans="6:6" ht="18" customHeight="1">
      <c r="F33292" s="129">
        <f t="shared" si="526"/>
        <v>0</v>
      </c>
    </row>
    <row r="33293" spans="6:6" ht="18" customHeight="1">
      <c r="F33293" s="129">
        <f t="shared" si="526"/>
        <v>0</v>
      </c>
    </row>
    <row r="33294" spans="6:6" ht="18" customHeight="1">
      <c r="F33294" s="129">
        <f t="shared" si="526"/>
        <v>0</v>
      </c>
    </row>
    <row r="33295" spans="6:6" ht="18" customHeight="1">
      <c r="F33295" s="129">
        <f t="shared" si="526"/>
        <v>0</v>
      </c>
    </row>
    <row r="33296" spans="6:6" ht="18" customHeight="1">
      <c r="F33296" s="129">
        <f t="shared" si="526"/>
        <v>0</v>
      </c>
    </row>
    <row r="33297" spans="6:6" ht="18" customHeight="1">
      <c r="F33297" s="129">
        <f t="shared" si="526"/>
        <v>0</v>
      </c>
    </row>
    <row r="33298" spans="6:6" ht="18" customHeight="1">
      <c r="F33298" s="129">
        <f t="shared" si="526"/>
        <v>0</v>
      </c>
    </row>
    <row r="33299" spans="6:6" ht="18" customHeight="1">
      <c r="F33299" s="129">
        <f t="shared" si="526"/>
        <v>0</v>
      </c>
    </row>
    <row r="33300" spans="6:6" ht="18" customHeight="1">
      <c r="F33300" s="129">
        <f t="shared" si="526"/>
        <v>0</v>
      </c>
    </row>
    <row r="33301" spans="6:6" ht="18" customHeight="1">
      <c r="F33301" s="129">
        <f t="shared" si="526"/>
        <v>0</v>
      </c>
    </row>
    <row r="33302" spans="6:6" ht="18" customHeight="1">
      <c r="F33302" s="129">
        <f t="shared" si="526"/>
        <v>0</v>
      </c>
    </row>
    <row r="33303" spans="6:6" ht="18" customHeight="1">
      <c r="F33303" s="129">
        <f t="shared" si="526"/>
        <v>0</v>
      </c>
    </row>
    <row r="33304" spans="6:6" ht="18" customHeight="1">
      <c r="F33304" s="129">
        <f t="shared" si="526"/>
        <v>0</v>
      </c>
    </row>
    <row r="33305" spans="6:6" ht="18" customHeight="1">
      <c r="F33305" s="129">
        <f t="shared" si="526"/>
        <v>0</v>
      </c>
    </row>
    <row r="33306" spans="6:6" ht="18" customHeight="1">
      <c r="F33306" s="129">
        <f t="shared" si="526"/>
        <v>0</v>
      </c>
    </row>
    <row r="33307" spans="6:6" ht="18" customHeight="1">
      <c r="F33307" s="129">
        <f t="shared" si="526"/>
        <v>0</v>
      </c>
    </row>
    <row r="33308" spans="6:6" ht="18" customHeight="1">
      <c r="F33308" s="129">
        <f t="shared" si="526"/>
        <v>0</v>
      </c>
    </row>
    <row r="33309" spans="6:6" ht="18" customHeight="1">
      <c r="F33309" s="129">
        <f t="shared" si="526"/>
        <v>0</v>
      </c>
    </row>
    <row r="33310" spans="6:6" ht="18" customHeight="1">
      <c r="F33310" s="129">
        <f t="shared" si="526"/>
        <v>0</v>
      </c>
    </row>
    <row r="33311" spans="6:6" ht="18" customHeight="1">
      <c r="F33311" s="129">
        <f t="shared" si="526"/>
        <v>0</v>
      </c>
    </row>
    <row r="33312" spans="6:6" ht="18" customHeight="1">
      <c r="F33312" s="129">
        <f t="shared" si="526"/>
        <v>0</v>
      </c>
    </row>
    <row r="33313" spans="6:6" ht="18" customHeight="1">
      <c r="F33313" s="129">
        <f t="shared" si="526"/>
        <v>0</v>
      </c>
    </row>
    <row r="33314" spans="6:6" ht="18" customHeight="1">
      <c r="F33314" s="129">
        <f t="shared" si="526"/>
        <v>0</v>
      </c>
    </row>
    <row r="33315" spans="6:6" ht="18" customHeight="1">
      <c r="F33315" s="129">
        <f t="shared" si="526"/>
        <v>0</v>
      </c>
    </row>
    <row r="33316" spans="6:6" ht="18" customHeight="1">
      <c r="F33316" s="129">
        <f t="shared" si="526"/>
        <v>0</v>
      </c>
    </row>
    <row r="33317" spans="6:6" ht="18" customHeight="1">
      <c r="F33317" s="129">
        <f t="shared" si="526"/>
        <v>0</v>
      </c>
    </row>
    <row r="33318" spans="6:6" ht="18" customHeight="1">
      <c r="F33318" s="129">
        <f t="shared" si="526"/>
        <v>0</v>
      </c>
    </row>
    <row r="33319" spans="6:6" ht="18" customHeight="1">
      <c r="F33319" s="129">
        <f t="shared" si="526"/>
        <v>0</v>
      </c>
    </row>
    <row r="33320" spans="6:6" ht="18" customHeight="1">
      <c r="F33320" s="129">
        <f t="shared" si="526"/>
        <v>0</v>
      </c>
    </row>
    <row r="33321" spans="6:6" ht="18" customHeight="1">
      <c r="F33321" s="129">
        <f t="shared" si="526"/>
        <v>0</v>
      </c>
    </row>
    <row r="33322" spans="6:6" ht="18" customHeight="1">
      <c r="F33322" s="129">
        <f t="shared" si="526"/>
        <v>0</v>
      </c>
    </row>
    <row r="33323" spans="6:6" ht="18" customHeight="1">
      <c r="F33323" s="129">
        <f t="shared" si="526"/>
        <v>0</v>
      </c>
    </row>
    <row r="33324" spans="6:6" ht="18" customHeight="1">
      <c r="F33324" s="129">
        <f t="shared" si="526"/>
        <v>0</v>
      </c>
    </row>
    <row r="33325" spans="6:6" ht="18" customHeight="1">
      <c r="F33325" s="129">
        <f t="shared" si="526"/>
        <v>0</v>
      </c>
    </row>
    <row r="33326" spans="6:6" ht="18" customHeight="1">
      <c r="F33326" s="129">
        <f t="shared" si="526"/>
        <v>0</v>
      </c>
    </row>
    <row r="33327" spans="6:6" ht="18" customHeight="1">
      <c r="F33327" s="129">
        <f t="shared" si="526"/>
        <v>0</v>
      </c>
    </row>
    <row r="33328" spans="6:6" ht="18" customHeight="1">
      <c r="F33328" s="129">
        <f t="shared" si="526"/>
        <v>0</v>
      </c>
    </row>
    <row r="33329" spans="6:6" ht="18" customHeight="1">
      <c r="F33329" s="129">
        <f t="shared" si="526"/>
        <v>0</v>
      </c>
    </row>
    <row r="33330" spans="6:6" ht="18" customHeight="1">
      <c r="F33330" s="129">
        <f t="shared" ref="F33330:F33393" si="527">E33330*D33330</f>
        <v>0</v>
      </c>
    </row>
    <row r="33331" spans="6:6" ht="18" customHeight="1">
      <c r="F33331" s="129">
        <f t="shared" si="527"/>
        <v>0</v>
      </c>
    </row>
    <row r="33332" spans="6:6" ht="18" customHeight="1">
      <c r="F33332" s="129">
        <f t="shared" si="527"/>
        <v>0</v>
      </c>
    </row>
    <row r="33333" spans="6:6" ht="18" customHeight="1">
      <c r="F33333" s="129">
        <f t="shared" si="527"/>
        <v>0</v>
      </c>
    </row>
    <row r="33334" spans="6:6" ht="18" customHeight="1">
      <c r="F33334" s="129">
        <f t="shared" si="527"/>
        <v>0</v>
      </c>
    </row>
    <row r="33335" spans="6:6" ht="18" customHeight="1">
      <c r="F33335" s="129">
        <f t="shared" si="527"/>
        <v>0</v>
      </c>
    </row>
    <row r="33336" spans="6:6" ht="18" customHeight="1">
      <c r="F33336" s="129">
        <f t="shared" si="527"/>
        <v>0</v>
      </c>
    </row>
    <row r="33337" spans="6:6" ht="18" customHeight="1">
      <c r="F33337" s="129">
        <f t="shared" si="527"/>
        <v>0</v>
      </c>
    </row>
    <row r="33338" spans="6:6" ht="18" customHeight="1">
      <c r="F33338" s="129">
        <f t="shared" si="527"/>
        <v>0</v>
      </c>
    </row>
    <row r="33339" spans="6:6" ht="18" customHeight="1">
      <c r="F33339" s="129">
        <f t="shared" si="527"/>
        <v>0</v>
      </c>
    </row>
    <row r="33340" spans="6:6" ht="18" customHeight="1">
      <c r="F33340" s="129">
        <f t="shared" si="527"/>
        <v>0</v>
      </c>
    </row>
    <row r="33341" spans="6:6" ht="18" customHeight="1">
      <c r="F33341" s="129">
        <f t="shared" si="527"/>
        <v>0</v>
      </c>
    </row>
    <row r="33342" spans="6:6" ht="18" customHeight="1">
      <c r="F33342" s="129">
        <f t="shared" si="527"/>
        <v>0</v>
      </c>
    </row>
    <row r="33343" spans="6:6" ht="18" customHeight="1">
      <c r="F33343" s="129">
        <f t="shared" si="527"/>
        <v>0</v>
      </c>
    </row>
    <row r="33344" spans="6:6" ht="18" customHeight="1">
      <c r="F33344" s="129">
        <f t="shared" si="527"/>
        <v>0</v>
      </c>
    </row>
    <row r="33345" spans="6:6" ht="18" customHeight="1">
      <c r="F33345" s="129">
        <f t="shared" si="527"/>
        <v>0</v>
      </c>
    </row>
    <row r="33346" spans="6:6" ht="18" customHeight="1">
      <c r="F33346" s="129">
        <f t="shared" si="527"/>
        <v>0</v>
      </c>
    </row>
    <row r="33347" spans="6:6" ht="18" customHeight="1">
      <c r="F33347" s="129">
        <f t="shared" si="527"/>
        <v>0</v>
      </c>
    </row>
    <row r="33348" spans="6:6" ht="18" customHeight="1">
      <c r="F33348" s="129">
        <f t="shared" si="527"/>
        <v>0</v>
      </c>
    </row>
    <row r="33349" spans="6:6" ht="18" customHeight="1">
      <c r="F33349" s="129">
        <f t="shared" si="527"/>
        <v>0</v>
      </c>
    </row>
    <row r="33350" spans="6:6" ht="18" customHeight="1">
      <c r="F33350" s="129">
        <f t="shared" si="527"/>
        <v>0</v>
      </c>
    </row>
    <row r="33351" spans="6:6" ht="18" customHeight="1">
      <c r="F33351" s="129">
        <f t="shared" si="527"/>
        <v>0</v>
      </c>
    </row>
    <row r="33352" spans="6:6" ht="18" customHeight="1">
      <c r="F33352" s="129">
        <f t="shared" si="527"/>
        <v>0</v>
      </c>
    </row>
    <row r="33353" spans="6:6" ht="18" customHeight="1">
      <c r="F33353" s="129">
        <f t="shared" si="527"/>
        <v>0</v>
      </c>
    </row>
    <row r="33354" spans="6:6" ht="18" customHeight="1">
      <c r="F33354" s="129">
        <f t="shared" si="527"/>
        <v>0</v>
      </c>
    </row>
    <row r="33355" spans="6:6" ht="18" customHeight="1">
      <c r="F33355" s="129">
        <f t="shared" si="527"/>
        <v>0</v>
      </c>
    </row>
    <row r="33356" spans="6:6" ht="18" customHeight="1">
      <c r="F33356" s="129">
        <f t="shared" si="527"/>
        <v>0</v>
      </c>
    </row>
    <row r="33357" spans="6:6" ht="18" customHeight="1">
      <c r="F33357" s="129">
        <f t="shared" si="527"/>
        <v>0</v>
      </c>
    </row>
    <row r="33358" spans="6:6" ht="18" customHeight="1">
      <c r="F33358" s="129">
        <f t="shared" si="527"/>
        <v>0</v>
      </c>
    </row>
    <row r="33359" spans="6:6" ht="18" customHeight="1">
      <c r="F33359" s="129">
        <f t="shared" si="527"/>
        <v>0</v>
      </c>
    </row>
    <row r="33360" spans="6:6" ht="18" customHeight="1">
      <c r="F33360" s="129">
        <f t="shared" si="527"/>
        <v>0</v>
      </c>
    </row>
    <row r="33361" spans="6:6" ht="18" customHeight="1">
      <c r="F33361" s="129">
        <f t="shared" si="527"/>
        <v>0</v>
      </c>
    </row>
    <row r="33362" spans="6:6" ht="18" customHeight="1">
      <c r="F33362" s="129">
        <f t="shared" si="527"/>
        <v>0</v>
      </c>
    </row>
    <row r="33363" spans="6:6" ht="18" customHeight="1">
      <c r="F33363" s="129">
        <f t="shared" si="527"/>
        <v>0</v>
      </c>
    </row>
    <row r="33364" spans="6:6" ht="18" customHeight="1">
      <c r="F33364" s="129">
        <f t="shared" si="527"/>
        <v>0</v>
      </c>
    </row>
    <row r="33365" spans="6:6" ht="18" customHeight="1">
      <c r="F33365" s="129">
        <f t="shared" si="527"/>
        <v>0</v>
      </c>
    </row>
    <row r="33366" spans="6:6" ht="18" customHeight="1">
      <c r="F33366" s="129">
        <f t="shared" si="527"/>
        <v>0</v>
      </c>
    </row>
    <row r="33367" spans="6:6" ht="18" customHeight="1">
      <c r="F33367" s="129">
        <f t="shared" si="527"/>
        <v>0</v>
      </c>
    </row>
    <row r="33368" spans="6:6" ht="18" customHeight="1">
      <c r="F33368" s="129">
        <f t="shared" si="527"/>
        <v>0</v>
      </c>
    </row>
    <row r="33369" spans="6:6" ht="18" customHeight="1">
      <c r="F33369" s="129">
        <f t="shared" si="527"/>
        <v>0</v>
      </c>
    </row>
    <row r="33370" spans="6:6" ht="18" customHeight="1">
      <c r="F33370" s="129">
        <f t="shared" si="527"/>
        <v>0</v>
      </c>
    </row>
    <row r="33371" spans="6:6" ht="18" customHeight="1">
      <c r="F33371" s="129">
        <f t="shared" si="527"/>
        <v>0</v>
      </c>
    </row>
    <row r="33372" spans="6:6" ht="18" customHeight="1">
      <c r="F33372" s="129">
        <f t="shared" si="527"/>
        <v>0</v>
      </c>
    </row>
    <row r="33373" spans="6:6" ht="18" customHeight="1">
      <c r="F33373" s="129">
        <f t="shared" si="527"/>
        <v>0</v>
      </c>
    </row>
    <row r="33374" spans="6:6" ht="18" customHeight="1">
      <c r="F33374" s="129">
        <f t="shared" si="527"/>
        <v>0</v>
      </c>
    </row>
    <row r="33375" spans="6:6" ht="18" customHeight="1">
      <c r="F33375" s="129">
        <f t="shared" si="527"/>
        <v>0</v>
      </c>
    </row>
    <row r="33376" spans="6:6" ht="18" customHeight="1">
      <c r="F33376" s="129">
        <f t="shared" si="527"/>
        <v>0</v>
      </c>
    </row>
    <row r="33377" spans="6:6" ht="18" customHeight="1">
      <c r="F33377" s="129">
        <f t="shared" si="527"/>
        <v>0</v>
      </c>
    </row>
    <row r="33378" spans="6:6" ht="18" customHeight="1">
      <c r="F33378" s="129">
        <f t="shared" si="527"/>
        <v>0</v>
      </c>
    </row>
    <row r="33379" spans="6:6" ht="18" customHeight="1">
      <c r="F33379" s="129">
        <f t="shared" si="527"/>
        <v>0</v>
      </c>
    </row>
    <row r="33380" spans="6:6" ht="18" customHeight="1">
      <c r="F33380" s="129">
        <f t="shared" si="527"/>
        <v>0</v>
      </c>
    </row>
    <row r="33381" spans="6:6" ht="18" customHeight="1">
      <c r="F33381" s="129">
        <f t="shared" si="527"/>
        <v>0</v>
      </c>
    </row>
    <row r="33382" spans="6:6" ht="18" customHeight="1">
      <c r="F33382" s="129">
        <f t="shared" si="527"/>
        <v>0</v>
      </c>
    </row>
    <row r="33383" spans="6:6" ht="18" customHeight="1">
      <c r="F33383" s="129">
        <f t="shared" si="527"/>
        <v>0</v>
      </c>
    </row>
    <row r="33384" spans="6:6" ht="18" customHeight="1">
      <c r="F33384" s="129">
        <f t="shared" si="527"/>
        <v>0</v>
      </c>
    </row>
    <row r="33385" spans="6:6" ht="18" customHeight="1">
      <c r="F33385" s="129">
        <f t="shared" si="527"/>
        <v>0</v>
      </c>
    </row>
    <row r="33386" spans="6:6" ht="18" customHeight="1">
      <c r="F33386" s="129">
        <f t="shared" si="527"/>
        <v>0</v>
      </c>
    </row>
    <row r="33387" spans="6:6" ht="18" customHeight="1">
      <c r="F33387" s="129">
        <f t="shared" si="527"/>
        <v>0</v>
      </c>
    </row>
    <row r="33388" spans="6:6" ht="18" customHeight="1">
      <c r="F33388" s="129">
        <f t="shared" si="527"/>
        <v>0</v>
      </c>
    </row>
    <row r="33389" spans="6:6" ht="18" customHeight="1">
      <c r="F33389" s="129">
        <f t="shared" si="527"/>
        <v>0</v>
      </c>
    </row>
    <row r="33390" spans="6:6" ht="18" customHeight="1">
      <c r="F33390" s="129">
        <f t="shared" si="527"/>
        <v>0</v>
      </c>
    </row>
    <row r="33391" spans="6:6" ht="18" customHeight="1">
      <c r="F33391" s="129">
        <f t="shared" si="527"/>
        <v>0</v>
      </c>
    </row>
    <row r="33392" spans="6:6" ht="18" customHeight="1">
      <c r="F33392" s="129">
        <f t="shared" si="527"/>
        <v>0</v>
      </c>
    </row>
    <row r="33393" spans="6:6" ht="18" customHeight="1">
      <c r="F33393" s="129">
        <f t="shared" si="527"/>
        <v>0</v>
      </c>
    </row>
    <row r="33394" spans="6:6" ht="18" customHeight="1">
      <c r="F33394" s="129">
        <f t="shared" ref="F33394:F33457" si="528">E33394*D33394</f>
        <v>0</v>
      </c>
    </row>
    <row r="33395" spans="6:6" ht="18" customHeight="1">
      <c r="F33395" s="129">
        <f t="shared" si="528"/>
        <v>0</v>
      </c>
    </row>
    <row r="33396" spans="6:6" ht="18" customHeight="1">
      <c r="F33396" s="129">
        <f t="shared" si="528"/>
        <v>0</v>
      </c>
    </row>
    <row r="33397" spans="6:6" ht="18" customHeight="1">
      <c r="F33397" s="129">
        <f t="shared" si="528"/>
        <v>0</v>
      </c>
    </row>
    <row r="33398" spans="6:6" ht="18" customHeight="1">
      <c r="F33398" s="129">
        <f t="shared" si="528"/>
        <v>0</v>
      </c>
    </row>
    <row r="33399" spans="6:6" ht="18" customHeight="1">
      <c r="F33399" s="129">
        <f t="shared" si="528"/>
        <v>0</v>
      </c>
    </row>
    <row r="33400" spans="6:6" ht="18" customHeight="1">
      <c r="F33400" s="129">
        <f t="shared" si="528"/>
        <v>0</v>
      </c>
    </row>
    <row r="33401" spans="6:6" ht="18" customHeight="1">
      <c r="F33401" s="129">
        <f t="shared" si="528"/>
        <v>0</v>
      </c>
    </row>
    <row r="33402" spans="6:6" ht="18" customHeight="1">
      <c r="F33402" s="129">
        <f t="shared" si="528"/>
        <v>0</v>
      </c>
    </row>
    <row r="33403" spans="6:6" ht="18" customHeight="1">
      <c r="F33403" s="129">
        <f t="shared" si="528"/>
        <v>0</v>
      </c>
    </row>
    <row r="33404" spans="6:6" ht="18" customHeight="1">
      <c r="F33404" s="129">
        <f t="shared" si="528"/>
        <v>0</v>
      </c>
    </row>
    <row r="33405" spans="6:6" ht="18" customHeight="1">
      <c r="F33405" s="129">
        <f t="shared" si="528"/>
        <v>0</v>
      </c>
    </row>
    <row r="33406" spans="6:6" ht="18" customHeight="1">
      <c r="F33406" s="129">
        <f t="shared" si="528"/>
        <v>0</v>
      </c>
    </row>
    <row r="33407" spans="6:6" ht="18" customHeight="1">
      <c r="F33407" s="129">
        <f t="shared" si="528"/>
        <v>0</v>
      </c>
    </row>
    <row r="33408" spans="6:6" ht="18" customHeight="1">
      <c r="F33408" s="129">
        <f t="shared" si="528"/>
        <v>0</v>
      </c>
    </row>
    <row r="33409" spans="6:6" ht="18" customHeight="1">
      <c r="F33409" s="129">
        <f t="shared" si="528"/>
        <v>0</v>
      </c>
    </row>
    <row r="33410" spans="6:6" ht="18" customHeight="1">
      <c r="F33410" s="129">
        <f t="shared" si="528"/>
        <v>0</v>
      </c>
    </row>
    <row r="33411" spans="6:6" ht="18" customHeight="1">
      <c r="F33411" s="129">
        <f t="shared" si="528"/>
        <v>0</v>
      </c>
    </row>
    <row r="33412" spans="6:6" ht="18" customHeight="1">
      <c r="F33412" s="129">
        <f t="shared" si="528"/>
        <v>0</v>
      </c>
    </row>
    <row r="33413" spans="6:6" ht="18" customHeight="1">
      <c r="F33413" s="129">
        <f t="shared" si="528"/>
        <v>0</v>
      </c>
    </row>
    <row r="33414" spans="6:6" ht="18" customHeight="1">
      <c r="F33414" s="129">
        <f t="shared" si="528"/>
        <v>0</v>
      </c>
    </row>
    <row r="33415" spans="6:6" ht="18" customHeight="1">
      <c r="F33415" s="129">
        <f t="shared" si="528"/>
        <v>0</v>
      </c>
    </row>
    <row r="33416" spans="6:6" ht="18" customHeight="1">
      <c r="F33416" s="129">
        <f t="shared" si="528"/>
        <v>0</v>
      </c>
    </row>
    <row r="33417" spans="6:6" ht="18" customHeight="1">
      <c r="F33417" s="129">
        <f t="shared" si="528"/>
        <v>0</v>
      </c>
    </row>
    <row r="33418" spans="6:6" ht="18" customHeight="1">
      <c r="F33418" s="129">
        <f t="shared" si="528"/>
        <v>0</v>
      </c>
    </row>
    <row r="33419" spans="6:6" ht="18" customHeight="1">
      <c r="F33419" s="129">
        <f t="shared" si="528"/>
        <v>0</v>
      </c>
    </row>
    <row r="33420" spans="6:6" ht="18" customHeight="1">
      <c r="F33420" s="129">
        <f t="shared" si="528"/>
        <v>0</v>
      </c>
    </row>
    <row r="33421" spans="6:6" ht="18" customHeight="1">
      <c r="F33421" s="129">
        <f t="shared" si="528"/>
        <v>0</v>
      </c>
    </row>
    <row r="33422" spans="6:6" ht="18" customHeight="1">
      <c r="F33422" s="129">
        <f t="shared" si="528"/>
        <v>0</v>
      </c>
    </row>
    <row r="33423" spans="6:6" ht="18" customHeight="1">
      <c r="F33423" s="129">
        <f t="shared" si="528"/>
        <v>0</v>
      </c>
    </row>
    <row r="33424" spans="6:6" ht="18" customHeight="1">
      <c r="F33424" s="129">
        <f t="shared" si="528"/>
        <v>0</v>
      </c>
    </row>
    <row r="33425" spans="6:6" ht="18" customHeight="1">
      <c r="F33425" s="129">
        <f t="shared" si="528"/>
        <v>0</v>
      </c>
    </row>
    <row r="33426" spans="6:6" ht="18" customHeight="1">
      <c r="F33426" s="129">
        <f t="shared" si="528"/>
        <v>0</v>
      </c>
    </row>
    <row r="33427" spans="6:6" ht="18" customHeight="1">
      <c r="F33427" s="129">
        <f t="shared" si="528"/>
        <v>0</v>
      </c>
    </row>
    <row r="33428" spans="6:6" ht="18" customHeight="1">
      <c r="F33428" s="129">
        <f t="shared" si="528"/>
        <v>0</v>
      </c>
    </row>
    <row r="33429" spans="6:6" ht="18" customHeight="1">
      <c r="F33429" s="129">
        <f t="shared" si="528"/>
        <v>0</v>
      </c>
    </row>
    <row r="33430" spans="6:6" ht="18" customHeight="1">
      <c r="F33430" s="129">
        <f t="shared" si="528"/>
        <v>0</v>
      </c>
    </row>
    <row r="33431" spans="6:6" ht="18" customHeight="1">
      <c r="F33431" s="129">
        <f t="shared" si="528"/>
        <v>0</v>
      </c>
    </row>
    <row r="33432" spans="6:6" ht="18" customHeight="1">
      <c r="F33432" s="129">
        <f t="shared" si="528"/>
        <v>0</v>
      </c>
    </row>
    <row r="33433" spans="6:6" ht="18" customHeight="1">
      <c r="F33433" s="129">
        <f t="shared" si="528"/>
        <v>0</v>
      </c>
    </row>
    <row r="33434" spans="6:6" ht="18" customHeight="1">
      <c r="F33434" s="129">
        <f t="shared" si="528"/>
        <v>0</v>
      </c>
    </row>
    <row r="33435" spans="6:6" ht="18" customHeight="1">
      <c r="F33435" s="129">
        <f t="shared" si="528"/>
        <v>0</v>
      </c>
    </row>
    <row r="33436" spans="6:6" ht="18" customHeight="1">
      <c r="F33436" s="129">
        <f t="shared" si="528"/>
        <v>0</v>
      </c>
    </row>
    <row r="33437" spans="6:6" ht="18" customHeight="1">
      <c r="F33437" s="129">
        <f t="shared" si="528"/>
        <v>0</v>
      </c>
    </row>
    <row r="33438" spans="6:6" ht="18" customHeight="1">
      <c r="F33438" s="129">
        <f t="shared" si="528"/>
        <v>0</v>
      </c>
    </row>
    <row r="33439" spans="6:6" ht="18" customHeight="1">
      <c r="F33439" s="129">
        <f t="shared" si="528"/>
        <v>0</v>
      </c>
    </row>
    <row r="33440" spans="6:6" ht="18" customHeight="1">
      <c r="F33440" s="129">
        <f t="shared" si="528"/>
        <v>0</v>
      </c>
    </row>
    <row r="33441" spans="6:6" ht="18" customHeight="1">
      <c r="F33441" s="129">
        <f t="shared" si="528"/>
        <v>0</v>
      </c>
    </row>
    <row r="33442" spans="6:6" ht="18" customHeight="1">
      <c r="F33442" s="129">
        <f t="shared" si="528"/>
        <v>0</v>
      </c>
    </row>
    <row r="33443" spans="6:6" ht="18" customHeight="1">
      <c r="F33443" s="129">
        <f t="shared" si="528"/>
        <v>0</v>
      </c>
    </row>
    <row r="33444" spans="6:6" ht="18" customHeight="1">
      <c r="F33444" s="129">
        <f t="shared" si="528"/>
        <v>0</v>
      </c>
    </row>
    <row r="33445" spans="6:6" ht="18" customHeight="1">
      <c r="F33445" s="129">
        <f t="shared" si="528"/>
        <v>0</v>
      </c>
    </row>
    <row r="33446" spans="6:6" ht="18" customHeight="1">
      <c r="F33446" s="129">
        <f t="shared" si="528"/>
        <v>0</v>
      </c>
    </row>
    <row r="33447" spans="6:6" ht="18" customHeight="1">
      <c r="F33447" s="129">
        <f t="shared" si="528"/>
        <v>0</v>
      </c>
    </row>
    <row r="33448" spans="6:6" ht="18" customHeight="1">
      <c r="F33448" s="129">
        <f t="shared" si="528"/>
        <v>0</v>
      </c>
    </row>
    <row r="33449" spans="6:6" ht="18" customHeight="1">
      <c r="F33449" s="129">
        <f t="shared" si="528"/>
        <v>0</v>
      </c>
    </row>
    <row r="33450" spans="6:6" ht="18" customHeight="1">
      <c r="F33450" s="129">
        <f t="shared" si="528"/>
        <v>0</v>
      </c>
    </row>
    <row r="33451" spans="6:6" ht="18" customHeight="1">
      <c r="F33451" s="129">
        <f t="shared" si="528"/>
        <v>0</v>
      </c>
    </row>
    <row r="33452" spans="6:6" ht="18" customHeight="1">
      <c r="F33452" s="129">
        <f t="shared" si="528"/>
        <v>0</v>
      </c>
    </row>
    <row r="33453" spans="6:6" ht="18" customHeight="1">
      <c r="F33453" s="129">
        <f t="shared" si="528"/>
        <v>0</v>
      </c>
    </row>
    <row r="33454" spans="6:6" ht="18" customHeight="1">
      <c r="F33454" s="129">
        <f t="shared" si="528"/>
        <v>0</v>
      </c>
    </row>
    <row r="33455" spans="6:6" ht="18" customHeight="1">
      <c r="F33455" s="129">
        <f t="shared" si="528"/>
        <v>0</v>
      </c>
    </row>
    <row r="33456" spans="6:6" ht="18" customHeight="1">
      <c r="F33456" s="129">
        <f t="shared" si="528"/>
        <v>0</v>
      </c>
    </row>
    <row r="33457" spans="6:6" ht="18" customHeight="1">
      <c r="F33457" s="129">
        <f t="shared" si="528"/>
        <v>0</v>
      </c>
    </row>
    <row r="33458" spans="6:6" ht="18" customHeight="1">
      <c r="F33458" s="129">
        <f t="shared" ref="F33458:F33521" si="529">E33458*D33458</f>
        <v>0</v>
      </c>
    </row>
    <row r="33459" spans="6:6" ht="18" customHeight="1">
      <c r="F33459" s="129">
        <f t="shared" si="529"/>
        <v>0</v>
      </c>
    </row>
    <row r="33460" spans="6:6" ht="18" customHeight="1">
      <c r="F33460" s="129">
        <f t="shared" si="529"/>
        <v>0</v>
      </c>
    </row>
    <row r="33461" spans="6:6" ht="18" customHeight="1">
      <c r="F33461" s="129">
        <f t="shared" si="529"/>
        <v>0</v>
      </c>
    </row>
    <row r="33462" spans="6:6" ht="18" customHeight="1">
      <c r="F33462" s="129">
        <f t="shared" si="529"/>
        <v>0</v>
      </c>
    </row>
    <row r="33463" spans="6:6" ht="18" customHeight="1">
      <c r="F33463" s="129">
        <f t="shared" si="529"/>
        <v>0</v>
      </c>
    </row>
    <row r="33464" spans="6:6" ht="18" customHeight="1">
      <c r="F33464" s="129">
        <f t="shared" si="529"/>
        <v>0</v>
      </c>
    </row>
    <row r="33465" spans="6:6" ht="18" customHeight="1">
      <c r="F33465" s="129">
        <f t="shared" si="529"/>
        <v>0</v>
      </c>
    </row>
    <row r="33466" spans="6:6" ht="18" customHeight="1">
      <c r="F33466" s="129">
        <f t="shared" si="529"/>
        <v>0</v>
      </c>
    </row>
    <row r="33467" spans="6:6" ht="18" customHeight="1">
      <c r="F33467" s="129">
        <f t="shared" si="529"/>
        <v>0</v>
      </c>
    </row>
    <row r="33468" spans="6:6" ht="18" customHeight="1">
      <c r="F33468" s="129">
        <f t="shared" si="529"/>
        <v>0</v>
      </c>
    </row>
    <row r="33469" spans="6:6" ht="18" customHeight="1">
      <c r="F33469" s="129">
        <f t="shared" si="529"/>
        <v>0</v>
      </c>
    </row>
    <row r="33470" spans="6:6" ht="18" customHeight="1">
      <c r="F33470" s="129">
        <f t="shared" si="529"/>
        <v>0</v>
      </c>
    </row>
    <row r="33471" spans="6:6" ht="18" customHeight="1">
      <c r="F33471" s="129">
        <f t="shared" si="529"/>
        <v>0</v>
      </c>
    </row>
    <row r="33472" spans="6:6" ht="18" customHeight="1">
      <c r="F33472" s="129">
        <f t="shared" si="529"/>
        <v>0</v>
      </c>
    </row>
    <row r="33473" spans="6:6" ht="18" customHeight="1">
      <c r="F33473" s="129">
        <f t="shared" si="529"/>
        <v>0</v>
      </c>
    </row>
    <row r="33474" spans="6:6" ht="18" customHeight="1">
      <c r="F33474" s="129">
        <f t="shared" si="529"/>
        <v>0</v>
      </c>
    </row>
    <row r="33475" spans="6:6" ht="18" customHeight="1">
      <c r="F33475" s="129">
        <f t="shared" si="529"/>
        <v>0</v>
      </c>
    </row>
    <row r="33476" spans="6:6" ht="18" customHeight="1">
      <c r="F33476" s="129">
        <f t="shared" si="529"/>
        <v>0</v>
      </c>
    </row>
    <row r="33477" spans="6:6" ht="18" customHeight="1">
      <c r="F33477" s="129">
        <f t="shared" si="529"/>
        <v>0</v>
      </c>
    </row>
    <row r="33478" spans="6:6" ht="18" customHeight="1">
      <c r="F33478" s="129">
        <f t="shared" si="529"/>
        <v>0</v>
      </c>
    </row>
    <row r="33479" spans="6:6" ht="18" customHeight="1">
      <c r="F33479" s="129">
        <f t="shared" si="529"/>
        <v>0</v>
      </c>
    </row>
    <row r="33480" spans="6:6" ht="18" customHeight="1">
      <c r="F33480" s="129">
        <f t="shared" si="529"/>
        <v>0</v>
      </c>
    </row>
    <row r="33481" spans="6:6" ht="18" customHeight="1">
      <c r="F33481" s="129">
        <f t="shared" si="529"/>
        <v>0</v>
      </c>
    </row>
    <row r="33482" spans="6:6" ht="18" customHeight="1">
      <c r="F33482" s="129">
        <f t="shared" si="529"/>
        <v>0</v>
      </c>
    </row>
    <row r="33483" spans="6:6" ht="18" customHeight="1">
      <c r="F33483" s="129">
        <f t="shared" si="529"/>
        <v>0</v>
      </c>
    </row>
    <row r="33484" spans="6:6" ht="18" customHeight="1">
      <c r="F33484" s="129">
        <f t="shared" si="529"/>
        <v>0</v>
      </c>
    </row>
    <row r="33485" spans="6:6" ht="18" customHeight="1">
      <c r="F33485" s="129">
        <f t="shared" si="529"/>
        <v>0</v>
      </c>
    </row>
    <row r="33486" spans="6:6" ht="18" customHeight="1">
      <c r="F33486" s="129">
        <f t="shared" si="529"/>
        <v>0</v>
      </c>
    </row>
    <row r="33487" spans="6:6" ht="18" customHeight="1">
      <c r="F33487" s="129">
        <f t="shared" si="529"/>
        <v>0</v>
      </c>
    </row>
    <row r="33488" spans="6:6" ht="18" customHeight="1">
      <c r="F33488" s="129">
        <f t="shared" si="529"/>
        <v>0</v>
      </c>
    </row>
    <row r="33489" spans="6:6" ht="18" customHeight="1">
      <c r="F33489" s="129">
        <f t="shared" si="529"/>
        <v>0</v>
      </c>
    </row>
    <row r="33490" spans="6:6" ht="18" customHeight="1">
      <c r="F33490" s="129">
        <f t="shared" si="529"/>
        <v>0</v>
      </c>
    </row>
    <row r="33491" spans="6:6" ht="18" customHeight="1">
      <c r="F33491" s="129">
        <f t="shared" si="529"/>
        <v>0</v>
      </c>
    </row>
    <row r="33492" spans="6:6" ht="18" customHeight="1">
      <c r="F33492" s="129">
        <f t="shared" si="529"/>
        <v>0</v>
      </c>
    </row>
    <row r="33493" spans="6:6" ht="18" customHeight="1">
      <c r="F33493" s="129">
        <f t="shared" si="529"/>
        <v>0</v>
      </c>
    </row>
    <row r="33494" spans="6:6" ht="18" customHeight="1">
      <c r="F33494" s="129">
        <f t="shared" si="529"/>
        <v>0</v>
      </c>
    </row>
    <row r="33495" spans="6:6" ht="18" customHeight="1">
      <c r="F33495" s="129">
        <f t="shared" si="529"/>
        <v>0</v>
      </c>
    </row>
    <row r="33496" spans="6:6" ht="18" customHeight="1">
      <c r="F33496" s="129">
        <f t="shared" si="529"/>
        <v>0</v>
      </c>
    </row>
    <row r="33497" spans="6:6" ht="18" customHeight="1">
      <c r="F33497" s="129">
        <f t="shared" si="529"/>
        <v>0</v>
      </c>
    </row>
    <row r="33498" spans="6:6" ht="18" customHeight="1">
      <c r="F33498" s="129">
        <f t="shared" si="529"/>
        <v>0</v>
      </c>
    </row>
    <row r="33499" spans="6:6" ht="18" customHeight="1">
      <c r="F33499" s="129">
        <f t="shared" si="529"/>
        <v>0</v>
      </c>
    </row>
    <row r="33500" spans="6:6" ht="18" customHeight="1">
      <c r="F33500" s="129">
        <f t="shared" si="529"/>
        <v>0</v>
      </c>
    </row>
    <row r="33501" spans="6:6" ht="18" customHeight="1">
      <c r="F33501" s="129">
        <f t="shared" si="529"/>
        <v>0</v>
      </c>
    </row>
    <row r="33502" spans="6:6" ht="18" customHeight="1">
      <c r="F33502" s="129">
        <f t="shared" si="529"/>
        <v>0</v>
      </c>
    </row>
    <row r="33503" spans="6:6" ht="18" customHeight="1">
      <c r="F33503" s="129">
        <f t="shared" si="529"/>
        <v>0</v>
      </c>
    </row>
    <row r="33504" spans="6:6" ht="18" customHeight="1">
      <c r="F33504" s="129">
        <f t="shared" si="529"/>
        <v>0</v>
      </c>
    </row>
    <row r="33505" spans="6:6" ht="18" customHeight="1">
      <c r="F33505" s="129">
        <f t="shared" si="529"/>
        <v>0</v>
      </c>
    </row>
    <row r="33506" spans="6:6" ht="18" customHeight="1">
      <c r="F33506" s="129">
        <f t="shared" si="529"/>
        <v>0</v>
      </c>
    </row>
    <row r="33507" spans="6:6" ht="18" customHeight="1">
      <c r="F33507" s="129">
        <f t="shared" si="529"/>
        <v>0</v>
      </c>
    </row>
    <row r="33508" spans="6:6" ht="18" customHeight="1">
      <c r="F33508" s="129">
        <f t="shared" si="529"/>
        <v>0</v>
      </c>
    </row>
    <row r="33509" spans="6:6" ht="18" customHeight="1">
      <c r="F33509" s="129">
        <f t="shared" si="529"/>
        <v>0</v>
      </c>
    </row>
    <row r="33510" spans="6:6" ht="18" customHeight="1">
      <c r="F33510" s="129">
        <f t="shared" si="529"/>
        <v>0</v>
      </c>
    </row>
    <row r="33511" spans="6:6" ht="18" customHeight="1">
      <c r="F33511" s="129">
        <f t="shared" si="529"/>
        <v>0</v>
      </c>
    </row>
    <row r="33512" spans="6:6" ht="18" customHeight="1">
      <c r="F33512" s="129">
        <f t="shared" si="529"/>
        <v>0</v>
      </c>
    </row>
    <row r="33513" spans="6:6" ht="18" customHeight="1">
      <c r="F33513" s="129">
        <f t="shared" si="529"/>
        <v>0</v>
      </c>
    </row>
    <row r="33514" spans="6:6" ht="18" customHeight="1">
      <c r="F33514" s="129">
        <f t="shared" si="529"/>
        <v>0</v>
      </c>
    </row>
    <row r="33515" spans="6:6" ht="18" customHeight="1">
      <c r="F33515" s="129">
        <f t="shared" si="529"/>
        <v>0</v>
      </c>
    </row>
    <row r="33516" spans="6:6" ht="18" customHeight="1">
      <c r="F33516" s="129">
        <f t="shared" si="529"/>
        <v>0</v>
      </c>
    </row>
    <row r="33517" spans="6:6" ht="18" customHeight="1">
      <c r="F33517" s="129">
        <f t="shared" si="529"/>
        <v>0</v>
      </c>
    </row>
    <row r="33518" spans="6:6" ht="18" customHeight="1">
      <c r="F33518" s="129">
        <f t="shared" si="529"/>
        <v>0</v>
      </c>
    </row>
    <row r="33519" spans="6:6" ht="18" customHeight="1">
      <c r="F33519" s="129">
        <f t="shared" si="529"/>
        <v>0</v>
      </c>
    </row>
    <row r="33520" spans="6:6" ht="18" customHeight="1">
      <c r="F33520" s="129">
        <f t="shared" si="529"/>
        <v>0</v>
      </c>
    </row>
    <row r="33521" spans="6:6" ht="18" customHeight="1">
      <c r="F33521" s="129">
        <f t="shared" si="529"/>
        <v>0</v>
      </c>
    </row>
    <row r="33522" spans="6:6" ht="18" customHeight="1">
      <c r="F33522" s="129">
        <f t="shared" ref="F33522:F33585" si="530">E33522*D33522</f>
        <v>0</v>
      </c>
    </row>
    <row r="33523" spans="6:6" ht="18" customHeight="1">
      <c r="F33523" s="129">
        <f t="shared" si="530"/>
        <v>0</v>
      </c>
    </row>
    <row r="33524" spans="6:6" ht="18" customHeight="1">
      <c r="F33524" s="129">
        <f t="shared" si="530"/>
        <v>0</v>
      </c>
    </row>
    <row r="33525" spans="6:6" ht="18" customHeight="1">
      <c r="F33525" s="129">
        <f t="shared" si="530"/>
        <v>0</v>
      </c>
    </row>
    <row r="33526" spans="6:6" ht="18" customHeight="1">
      <c r="F33526" s="129">
        <f t="shared" si="530"/>
        <v>0</v>
      </c>
    </row>
    <row r="33527" spans="6:6" ht="18" customHeight="1">
      <c r="F33527" s="129">
        <f t="shared" si="530"/>
        <v>0</v>
      </c>
    </row>
    <row r="33528" spans="6:6" ht="18" customHeight="1">
      <c r="F33528" s="129">
        <f t="shared" si="530"/>
        <v>0</v>
      </c>
    </row>
    <row r="33529" spans="6:6" ht="18" customHeight="1">
      <c r="F33529" s="129">
        <f t="shared" si="530"/>
        <v>0</v>
      </c>
    </row>
    <row r="33530" spans="6:6" ht="18" customHeight="1">
      <c r="F33530" s="129">
        <f t="shared" si="530"/>
        <v>0</v>
      </c>
    </row>
    <row r="33531" spans="6:6" ht="18" customHeight="1">
      <c r="F33531" s="129">
        <f t="shared" si="530"/>
        <v>0</v>
      </c>
    </row>
    <row r="33532" spans="6:6" ht="18" customHeight="1">
      <c r="F33532" s="129">
        <f t="shared" si="530"/>
        <v>0</v>
      </c>
    </row>
    <row r="33533" spans="6:6" ht="18" customHeight="1">
      <c r="F33533" s="129">
        <f t="shared" si="530"/>
        <v>0</v>
      </c>
    </row>
    <row r="33534" spans="6:6" ht="18" customHeight="1">
      <c r="F33534" s="129">
        <f t="shared" si="530"/>
        <v>0</v>
      </c>
    </row>
    <row r="33535" spans="6:6" ht="18" customHeight="1">
      <c r="F33535" s="129">
        <f t="shared" si="530"/>
        <v>0</v>
      </c>
    </row>
    <row r="33536" spans="6:6" ht="18" customHeight="1">
      <c r="F33536" s="129">
        <f t="shared" si="530"/>
        <v>0</v>
      </c>
    </row>
    <row r="33537" spans="6:6" ht="18" customHeight="1">
      <c r="F33537" s="129">
        <f t="shared" si="530"/>
        <v>0</v>
      </c>
    </row>
    <row r="33538" spans="6:6" ht="18" customHeight="1">
      <c r="F33538" s="129">
        <f t="shared" si="530"/>
        <v>0</v>
      </c>
    </row>
    <row r="33539" spans="6:6" ht="18" customHeight="1">
      <c r="F33539" s="129">
        <f t="shared" si="530"/>
        <v>0</v>
      </c>
    </row>
    <row r="33540" spans="6:6" ht="18" customHeight="1">
      <c r="F33540" s="129">
        <f t="shared" si="530"/>
        <v>0</v>
      </c>
    </row>
    <row r="33541" spans="6:6" ht="18" customHeight="1">
      <c r="F33541" s="129">
        <f t="shared" si="530"/>
        <v>0</v>
      </c>
    </row>
    <row r="33542" spans="6:6" ht="18" customHeight="1">
      <c r="F33542" s="129">
        <f t="shared" si="530"/>
        <v>0</v>
      </c>
    </row>
    <row r="33543" spans="6:6" ht="18" customHeight="1">
      <c r="F33543" s="129">
        <f t="shared" si="530"/>
        <v>0</v>
      </c>
    </row>
    <row r="33544" spans="6:6" ht="18" customHeight="1">
      <c r="F33544" s="129">
        <f t="shared" si="530"/>
        <v>0</v>
      </c>
    </row>
    <row r="33545" spans="6:6" ht="18" customHeight="1">
      <c r="F33545" s="129">
        <f t="shared" si="530"/>
        <v>0</v>
      </c>
    </row>
    <row r="33546" spans="6:6" ht="18" customHeight="1">
      <c r="F33546" s="129">
        <f t="shared" si="530"/>
        <v>0</v>
      </c>
    </row>
    <row r="33547" spans="6:6" ht="18" customHeight="1">
      <c r="F33547" s="129">
        <f t="shared" si="530"/>
        <v>0</v>
      </c>
    </row>
    <row r="33548" spans="6:6" ht="18" customHeight="1">
      <c r="F33548" s="129">
        <f t="shared" si="530"/>
        <v>0</v>
      </c>
    </row>
    <row r="33549" spans="6:6" ht="18" customHeight="1">
      <c r="F33549" s="129">
        <f t="shared" si="530"/>
        <v>0</v>
      </c>
    </row>
    <row r="33550" spans="6:6" ht="18" customHeight="1">
      <c r="F33550" s="129">
        <f t="shared" si="530"/>
        <v>0</v>
      </c>
    </row>
    <row r="33551" spans="6:6" ht="18" customHeight="1">
      <c r="F33551" s="129">
        <f t="shared" si="530"/>
        <v>0</v>
      </c>
    </row>
    <row r="33552" spans="6:6" ht="18" customHeight="1">
      <c r="F33552" s="129">
        <f t="shared" si="530"/>
        <v>0</v>
      </c>
    </row>
    <row r="33553" spans="6:6" ht="18" customHeight="1">
      <c r="F33553" s="129">
        <f t="shared" si="530"/>
        <v>0</v>
      </c>
    </row>
    <row r="33554" spans="6:6" ht="18" customHeight="1">
      <c r="F33554" s="129">
        <f t="shared" si="530"/>
        <v>0</v>
      </c>
    </row>
    <row r="33555" spans="6:6" ht="18" customHeight="1">
      <c r="F33555" s="129">
        <f t="shared" si="530"/>
        <v>0</v>
      </c>
    </row>
    <row r="33556" spans="6:6" ht="18" customHeight="1">
      <c r="F33556" s="129">
        <f t="shared" si="530"/>
        <v>0</v>
      </c>
    </row>
    <row r="33557" spans="6:6" ht="18" customHeight="1">
      <c r="F33557" s="129">
        <f t="shared" si="530"/>
        <v>0</v>
      </c>
    </row>
    <row r="33558" spans="6:6" ht="18" customHeight="1">
      <c r="F33558" s="129">
        <f t="shared" si="530"/>
        <v>0</v>
      </c>
    </row>
    <row r="33559" spans="6:6" ht="18" customHeight="1">
      <c r="F33559" s="129">
        <f t="shared" si="530"/>
        <v>0</v>
      </c>
    </row>
    <row r="33560" spans="6:6" ht="18" customHeight="1">
      <c r="F33560" s="129">
        <f t="shared" si="530"/>
        <v>0</v>
      </c>
    </row>
    <row r="33561" spans="6:6" ht="18" customHeight="1">
      <c r="F33561" s="129">
        <f t="shared" si="530"/>
        <v>0</v>
      </c>
    </row>
    <row r="33562" spans="6:6" ht="18" customHeight="1">
      <c r="F33562" s="129">
        <f t="shared" si="530"/>
        <v>0</v>
      </c>
    </row>
    <row r="33563" spans="6:6" ht="18" customHeight="1">
      <c r="F33563" s="129">
        <f t="shared" si="530"/>
        <v>0</v>
      </c>
    </row>
    <row r="33564" spans="6:6" ht="18" customHeight="1">
      <c r="F33564" s="129">
        <f t="shared" si="530"/>
        <v>0</v>
      </c>
    </row>
    <row r="33565" spans="6:6" ht="18" customHeight="1">
      <c r="F33565" s="129">
        <f t="shared" si="530"/>
        <v>0</v>
      </c>
    </row>
    <row r="33566" spans="6:6" ht="18" customHeight="1">
      <c r="F33566" s="129">
        <f t="shared" si="530"/>
        <v>0</v>
      </c>
    </row>
    <row r="33567" spans="6:6" ht="18" customHeight="1">
      <c r="F33567" s="129">
        <f t="shared" si="530"/>
        <v>0</v>
      </c>
    </row>
    <row r="33568" spans="6:6" ht="18" customHeight="1">
      <c r="F33568" s="129">
        <f t="shared" si="530"/>
        <v>0</v>
      </c>
    </row>
    <row r="33569" spans="6:6" ht="18" customHeight="1">
      <c r="F33569" s="129">
        <f t="shared" si="530"/>
        <v>0</v>
      </c>
    </row>
    <row r="33570" spans="6:6" ht="18" customHeight="1">
      <c r="F33570" s="129">
        <f t="shared" si="530"/>
        <v>0</v>
      </c>
    </row>
    <row r="33571" spans="6:6" ht="18" customHeight="1">
      <c r="F33571" s="129">
        <f t="shared" si="530"/>
        <v>0</v>
      </c>
    </row>
    <row r="33572" spans="6:6" ht="18" customHeight="1">
      <c r="F33572" s="129">
        <f t="shared" si="530"/>
        <v>0</v>
      </c>
    </row>
    <row r="33573" spans="6:6" ht="18" customHeight="1">
      <c r="F33573" s="129">
        <f t="shared" si="530"/>
        <v>0</v>
      </c>
    </row>
    <row r="33574" spans="6:6" ht="18" customHeight="1">
      <c r="F33574" s="129">
        <f t="shared" si="530"/>
        <v>0</v>
      </c>
    </row>
    <row r="33575" spans="6:6" ht="18" customHeight="1">
      <c r="F33575" s="129">
        <f t="shared" si="530"/>
        <v>0</v>
      </c>
    </row>
    <row r="33576" spans="6:6" ht="18" customHeight="1">
      <c r="F33576" s="129">
        <f t="shared" si="530"/>
        <v>0</v>
      </c>
    </row>
    <row r="33577" spans="6:6" ht="18" customHeight="1">
      <c r="F33577" s="129">
        <f t="shared" si="530"/>
        <v>0</v>
      </c>
    </row>
    <row r="33578" spans="6:6" ht="18" customHeight="1">
      <c r="F33578" s="129">
        <f t="shared" si="530"/>
        <v>0</v>
      </c>
    </row>
    <row r="33579" spans="6:6" ht="18" customHeight="1">
      <c r="F33579" s="129">
        <f t="shared" si="530"/>
        <v>0</v>
      </c>
    </row>
    <row r="33580" spans="6:6" ht="18" customHeight="1">
      <c r="F33580" s="129">
        <f t="shared" si="530"/>
        <v>0</v>
      </c>
    </row>
    <row r="33581" spans="6:6" ht="18" customHeight="1">
      <c r="F33581" s="129">
        <f t="shared" si="530"/>
        <v>0</v>
      </c>
    </row>
    <row r="33582" spans="6:6" ht="18" customHeight="1">
      <c r="F33582" s="129">
        <f t="shared" si="530"/>
        <v>0</v>
      </c>
    </row>
    <row r="33583" spans="6:6" ht="18" customHeight="1">
      <c r="F33583" s="129">
        <f t="shared" si="530"/>
        <v>0</v>
      </c>
    </row>
    <row r="33584" spans="6:6" ht="18" customHeight="1">
      <c r="F33584" s="129">
        <f t="shared" si="530"/>
        <v>0</v>
      </c>
    </row>
    <row r="33585" spans="6:6" ht="18" customHeight="1">
      <c r="F33585" s="129">
        <f t="shared" si="530"/>
        <v>0</v>
      </c>
    </row>
    <row r="33586" spans="6:6" ht="18" customHeight="1">
      <c r="F33586" s="129">
        <f t="shared" ref="F33586:F33649" si="531">E33586*D33586</f>
        <v>0</v>
      </c>
    </row>
    <row r="33587" spans="6:6" ht="18" customHeight="1">
      <c r="F33587" s="129">
        <f t="shared" si="531"/>
        <v>0</v>
      </c>
    </row>
    <row r="33588" spans="6:6" ht="18" customHeight="1">
      <c r="F33588" s="129">
        <f t="shared" si="531"/>
        <v>0</v>
      </c>
    </row>
    <row r="33589" spans="6:6" ht="18" customHeight="1">
      <c r="F33589" s="129">
        <f t="shared" si="531"/>
        <v>0</v>
      </c>
    </row>
    <row r="33590" spans="6:6" ht="18" customHeight="1">
      <c r="F33590" s="129">
        <f t="shared" si="531"/>
        <v>0</v>
      </c>
    </row>
    <row r="33591" spans="6:6" ht="18" customHeight="1">
      <c r="F33591" s="129">
        <f t="shared" si="531"/>
        <v>0</v>
      </c>
    </row>
    <row r="33592" spans="6:6" ht="18" customHeight="1">
      <c r="F33592" s="129">
        <f t="shared" si="531"/>
        <v>0</v>
      </c>
    </row>
    <row r="33593" spans="6:6" ht="18" customHeight="1">
      <c r="F33593" s="129">
        <f t="shared" si="531"/>
        <v>0</v>
      </c>
    </row>
    <row r="33594" spans="6:6" ht="18" customHeight="1">
      <c r="F33594" s="129">
        <f t="shared" si="531"/>
        <v>0</v>
      </c>
    </row>
    <row r="33595" spans="6:6" ht="18" customHeight="1">
      <c r="F33595" s="129">
        <f t="shared" si="531"/>
        <v>0</v>
      </c>
    </row>
    <row r="33596" spans="6:6" ht="18" customHeight="1">
      <c r="F33596" s="129">
        <f t="shared" si="531"/>
        <v>0</v>
      </c>
    </row>
    <row r="33597" spans="6:6" ht="18" customHeight="1">
      <c r="F33597" s="129">
        <f t="shared" si="531"/>
        <v>0</v>
      </c>
    </row>
    <row r="33598" spans="6:6" ht="18" customHeight="1">
      <c r="F33598" s="129">
        <f t="shared" si="531"/>
        <v>0</v>
      </c>
    </row>
    <row r="33599" spans="6:6" ht="18" customHeight="1">
      <c r="F33599" s="129">
        <f t="shared" si="531"/>
        <v>0</v>
      </c>
    </row>
    <row r="33600" spans="6:6" ht="18" customHeight="1">
      <c r="F33600" s="129">
        <f t="shared" si="531"/>
        <v>0</v>
      </c>
    </row>
    <row r="33601" spans="6:6" ht="18" customHeight="1">
      <c r="F33601" s="129">
        <f t="shared" si="531"/>
        <v>0</v>
      </c>
    </row>
    <row r="33602" spans="6:6" ht="18" customHeight="1">
      <c r="F33602" s="129">
        <f t="shared" si="531"/>
        <v>0</v>
      </c>
    </row>
    <row r="33603" spans="6:6" ht="18" customHeight="1">
      <c r="F33603" s="129">
        <f t="shared" si="531"/>
        <v>0</v>
      </c>
    </row>
    <row r="33604" spans="6:6" ht="18" customHeight="1">
      <c r="F33604" s="129">
        <f t="shared" si="531"/>
        <v>0</v>
      </c>
    </row>
    <row r="33605" spans="6:6" ht="18" customHeight="1">
      <c r="F33605" s="129">
        <f t="shared" si="531"/>
        <v>0</v>
      </c>
    </row>
    <row r="33606" spans="6:6" ht="18" customHeight="1">
      <c r="F33606" s="129">
        <f t="shared" si="531"/>
        <v>0</v>
      </c>
    </row>
    <row r="33607" spans="6:6" ht="18" customHeight="1">
      <c r="F33607" s="129">
        <f t="shared" si="531"/>
        <v>0</v>
      </c>
    </row>
    <row r="33608" spans="6:6" ht="18" customHeight="1">
      <c r="F33608" s="129">
        <f t="shared" si="531"/>
        <v>0</v>
      </c>
    </row>
    <row r="33609" spans="6:6" ht="18" customHeight="1">
      <c r="F33609" s="129">
        <f t="shared" si="531"/>
        <v>0</v>
      </c>
    </row>
    <row r="33610" spans="6:6" ht="18" customHeight="1">
      <c r="F33610" s="129">
        <f t="shared" si="531"/>
        <v>0</v>
      </c>
    </row>
    <row r="33611" spans="6:6" ht="18" customHeight="1">
      <c r="F33611" s="129">
        <f t="shared" si="531"/>
        <v>0</v>
      </c>
    </row>
    <row r="33612" spans="6:6" ht="18" customHeight="1">
      <c r="F33612" s="129">
        <f t="shared" si="531"/>
        <v>0</v>
      </c>
    </row>
    <row r="33613" spans="6:6" ht="18" customHeight="1">
      <c r="F33613" s="129">
        <f t="shared" si="531"/>
        <v>0</v>
      </c>
    </row>
    <row r="33614" spans="6:6" ht="18" customHeight="1">
      <c r="F33614" s="129">
        <f t="shared" si="531"/>
        <v>0</v>
      </c>
    </row>
    <row r="33615" spans="6:6" ht="18" customHeight="1">
      <c r="F33615" s="129">
        <f t="shared" si="531"/>
        <v>0</v>
      </c>
    </row>
    <row r="33616" spans="6:6" ht="18" customHeight="1">
      <c r="F33616" s="129">
        <f t="shared" si="531"/>
        <v>0</v>
      </c>
    </row>
    <row r="33617" spans="6:6" ht="18" customHeight="1">
      <c r="F33617" s="129">
        <f t="shared" si="531"/>
        <v>0</v>
      </c>
    </row>
    <row r="33618" spans="6:6" ht="18" customHeight="1">
      <c r="F33618" s="129">
        <f t="shared" si="531"/>
        <v>0</v>
      </c>
    </row>
    <row r="33619" spans="6:6" ht="18" customHeight="1">
      <c r="F33619" s="129">
        <f t="shared" si="531"/>
        <v>0</v>
      </c>
    </row>
    <row r="33620" spans="6:6" ht="18" customHeight="1">
      <c r="F33620" s="129">
        <f t="shared" si="531"/>
        <v>0</v>
      </c>
    </row>
    <row r="33621" spans="6:6" ht="18" customHeight="1">
      <c r="F33621" s="129">
        <f t="shared" si="531"/>
        <v>0</v>
      </c>
    </row>
    <row r="33622" spans="6:6" ht="18" customHeight="1">
      <c r="F33622" s="129">
        <f t="shared" si="531"/>
        <v>0</v>
      </c>
    </row>
    <row r="33623" spans="6:6" ht="18" customHeight="1">
      <c r="F33623" s="129">
        <f t="shared" si="531"/>
        <v>0</v>
      </c>
    </row>
    <row r="33624" spans="6:6" ht="18" customHeight="1">
      <c r="F33624" s="129">
        <f t="shared" si="531"/>
        <v>0</v>
      </c>
    </row>
    <row r="33625" spans="6:6" ht="18" customHeight="1">
      <c r="F33625" s="129">
        <f t="shared" si="531"/>
        <v>0</v>
      </c>
    </row>
    <row r="33626" spans="6:6" ht="18" customHeight="1">
      <c r="F33626" s="129">
        <f t="shared" si="531"/>
        <v>0</v>
      </c>
    </row>
    <row r="33627" spans="6:6" ht="18" customHeight="1">
      <c r="F33627" s="129">
        <f t="shared" si="531"/>
        <v>0</v>
      </c>
    </row>
    <row r="33628" spans="6:6" ht="18" customHeight="1">
      <c r="F33628" s="129">
        <f t="shared" si="531"/>
        <v>0</v>
      </c>
    </row>
    <row r="33629" spans="6:6" ht="18" customHeight="1">
      <c r="F33629" s="129">
        <f t="shared" si="531"/>
        <v>0</v>
      </c>
    </row>
    <row r="33630" spans="6:6" ht="18" customHeight="1">
      <c r="F33630" s="129">
        <f t="shared" si="531"/>
        <v>0</v>
      </c>
    </row>
    <row r="33631" spans="6:6" ht="18" customHeight="1">
      <c r="F33631" s="129">
        <f t="shared" si="531"/>
        <v>0</v>
      </c>
    </row>
    <row r="33632" spans="6:6" ht="18" customHeight="1">
      <c r="F33632" s="129">
        <f t="shared" si="531"/>
        <v>0</v>
      </c>
    </row>
    <row r="33633" spans="6:6" ht="18" customHeight="1">
      <c r="F33633" s="129">
        <f t="shared" si="531"/>
        <v>0</v>
      </c>
    </row>
    <row r="33634" spans="6:6" ht="18" customHeight="1">
      <c r="F33634" s="129">
        <f t="shared" si="531"/>
        <v>0</v>
      </c>
    </row>
    <row r="33635" spans="6:6" ht="18" customHeight="1">
      <c r="F33635" s="129">
        <f t="shared" si="531"/>
        <v>0</v>
      </c>
    </row>
    <row r="33636" spans="6:6" ht="18" customHeight="1">
      <c r="F33636" s="129">
        <f t="shared" si="531"/>
        <v>0</v>
      </c>
    </row>
    <row r="33637" spans="6:6" ht="18" customHeight="1">
      <c r="F33637" s="129">
        <f t="shared" si="531"/>
        <v>0</v>
      </c>
    </row>
    <row r="33638" spans="6:6" ht="18" customHeight="1">
      <c r="F33638" s="129">
        <f t="shared" si="531"/>
        <v>0</v>
      </c>
    </row>
    <row r="33639" spans="6:6" ht="18" customHeight="1">
      <c r="F33639" s="129">
        <f t="shared" si="531"/>
        <v>0</v>
      </c>
    </row>
    <row r="33640" spans="6:6" ht="18" customHeight="1">
      <c r="F33640" s="129">
        <f t="shared" si="531"/>
        <v>0</v>
      </c>
    </row>
    <row r="33641" spans="6:6" ht="18" customHeight="1">
      <c r="F33641" s="129">
        <f t="shared" si="531"/>
        <v>0</v>
      </c>
    </row>
    <row r="33642" spans="6:6" ht="18" customHeight="1">
      <c r="F33642" s="129">
        <f t="shared" si="531"/>
        <v>0</v>
      </c>
    </row>
    <row r="33643" spans="6:6" ht="18" customHeight="1">
      <c r="F33643" s="129">
        <f t="shared" si="531"/>
        <v>0</v>
      </c>
    </row>
    <row r="33644" spans="6:6" ht="18" customHeight="1">
      <c r="F33644" s="129">
        <f t="shared" si="531"/>
        <v>0</v>
      </c>
    </row>
    <row r="33645" spans="6:6" ht="18" customHeight="1">
      <c r="F33645" s="129">
        <f t="shared" si="531"/>
        <v>0</v>
      </c>
    </row>
    <row r="33646" spans="6:6" ht="18" customHeight="1">
      <c r="F33646" s="129">
        <f t="shared" si="531"/>
        <v>0</v>
      </c>
    </row>
    <row r="33647" spans="6:6" ht="18" customHeight="1">
      <c r="F33647" s="129">
        <f t="shared" si="531"/>
        <v>0</v>
      </c>
    </row>
    <row r="33648" spans="6:6" ht="18" customHeight="1">
      <c r="F33648" s="129">
        <f t="shared" si="531"/>
        <v>0</v>
      </c>
    </row>
    <row r="33649" spans="6:6" ht="18" customHeight="1">
      <c r="F33649" s="129">
        <f t="shared" si="531"/>
        <v>0</v>
      </c>
    </row>
    <row r="33650" spans="6:6" ht="18" customHeight="1">
      <c r="F33650" s="129">
        <f t="shared" ref="F33650:F33713" si="532">E33650*D33650</f>
        <v>0</v>
      </c>
    </row>
    <row r="33651" spans="6:6" ht="18" customHeight="1">
      <c r="F33651" s="129">
        <f t="shared" si="532"/>
        <v>0</v>
      </c>
    </row>
    <row r="33652" spans="6:6" ht="18" customHeight="1">
      <c r="F33652" s="129">
        <f t="shared" si="532"/>
        <v>0</v>
      </c>
    </row>
    <row r="33653" spans="6:6" ht="18" customHeight="1">
      <c r="F33653" s="129">
        <f t="shared" si="532"/>
        <v>0</v>
      </c>
    </row>
    <row r="33654" spans="6:6" ht="18" customHeight="1">
      <c r="F33654" s="129">
        <f t="shared" si="532"/>
        <v>0</v>
      </c>
    </row>
    <row r="33655" spans="6:6" ht="18" customHeight="1">
      <c r="F33655" s="129">
        <f t="shared" si="532"/>
        <v>0</v>
      </c>
    </row>
    <row r="33656" spans="6:6" ht="18" customHeight="1">
      <c r="F33656" s="129">
        <f t="shared" si="532"/>
        <v>0</v>
      </c>
    </row>
    <row r="33657" spans="6:6" ht="18" customHeight="1">
      <c r="F33657" s="129">
        <f t="shared" si="532"/>
        <v>0</v>
      </c>
    </row>
    <row r="33658" spans="6:6" ht="18" customHeight="1">
      <c r="F33658" s="129">
        <f t="shared" si="532"/>
        <v>0</v>
      </c>
    </row>
    <row r="33659" spans="6:6" ht="18" customHeight="1">
      <c r="F33659" s="129">
        <f t="shared" si="532"/>
        <v>0</v>
      </c>
    </row>
    <row r="33660" spans="6:6" ht="18" customHeight="1">
      <c r="F33660" s="129">
        <f t="shared" si="532"/>
        <v>0</v>
      </c>
    </row>
    <row r="33661" spans="6:6" ht="18" customHeight="1">
      <c r="F33661" s="129">
        <f t="shared" si="532"/>
        <v>0</v>
      </c>
    </row>
    <row r="33662" spans="6:6" ht="18" customHeight="1">
      <c r="F33662" s="129">
        <f t="shared" si="532"/>
        <v>0</v>
      </c>
    </row>
    <row r="33663" spans="6:6" ht="18" customHeight="1">
      <c r="F33663" s="129">
        <f t="shared" si="532"/>
        <v>0</v>
      </c>
    </row>
    <row r="33664" spans="6:6" ht="18" customHeight="1">
      <c r="F33664" s="129">
        <f t="shared" si="532"/>
        <v>0</v>
      </c>
    </row>
    <row r="33665" spans="6:6" ht="18" customHeight="1">
      <c r="F33665" s="129">
        <f t="shared" si="532"/>
        <v>0</v>
      </c>
    </row>
    <row r="33666" spans="6:6" ht="18" customHeight="1">
      <c r="F33666" s="129">
        <f t="shared" si="532"/>
        <v>0</v>
      </c>
    </row>
    <row r="33667" spans="6:6" ht="18" customHeight="1">
      <c r="F33667" s="129">
        <f t="shared" si="532"/>
        <v>0</v>
      </c>
    </row>
    <row r="33668" spans="6:6" ht="18" customHeight="1">
      <c r="F33668" s="129">
        <f t="shared" si="532"/>
        <v>0</v>
      </c>
    </row>
    <row r="33669" spans="6:6" ht="18" customHeight="1">
      <c r="F33669" s="129">
        <f t="shared" si="532"/>
        <v>0</v>
      </c>
    </row>
    <row r="33670" spans="6:6" ht="18" customHeight="1">
      <c r="F33670" s="129">
        <f t="shared" si="532"/>
        <v>0</v>
      </c>
    </row>
    <row r="33671" spans="6:6" ht="18" customHeight="1">
      <c r="F33671" s="129">
        <f t="shared" si="532"/>
        <v>0</v>
      </c>
    </row>
    <row r="33672" spans="6:6" ht="18" customHeight="1">
      <c r="F33672" s="129">
        <f t="shared" si="532"/>
        <v>0</v>
      </c>
    </row>
    <row r="33673" spans="6:6" ht="18" customHeight="1">
      <c r="F33673" s="129">
        <f t="shared" si="532"/>
        <v>0</v>
      </c>
    </row>
    <row r="33674" spans="6:6" ht="18" customHeight="1">
      <c r="F33674" s="129">
        <f t="shared" si="532"/>
        <v>0</v>
      </c>
    </row>
    <row r="33675" spans="6:6" ht="18" customHeight="1">
      <c r="F33675" s="129">
        <f t="shared" si="532"/>
        <v>0</v>
      </c>
    </row>
    <row r="33676" spans="6:6" ht="18" customHeight="1">
      <c r="F33676" s="129">
        <f t="shared" si="532"/>
        <v>0</v>
      </c>
    </row>
    <row r="33677" spans="6:6" ht="18" customHeight="1">
      <c r="F33677" s="129">
        <f t="shared" si="532"/>
        <v>0</v>
      </c>
    </row>
    <row r="33678" spans="6:6" ht="18" customHeight="1">
      <c r="F33678" s="129">
        <f t="shared" si="532"/>
        <v>0</v>
      </c>
    </row>
    <row r="33679" spans="6:6" ht="18" customHeight="1">
      <c r="F33679" s="129">
        <f t="shared" si="532"/>
        <v>0</v>
      </c>
    </row>
    <row r="33680" spans="6:6" ht="18" customHeight="1">
      <c r="F33680" s="129">
        <f t="shared" si="532"/>
        <v>0</v>
      </c>
    </row>
    <row r="33681" spans="6:6" ht="18" customHeight="1">
      <c r="F33681" s="129">
        <f t="shared" si="532"/>
        <v>0</v>
      </c>
    </row>
    <row r="33682" spans="6:6" ht="18" customHeight="1">
      <c r="F33682" s="129">
        <f t="shared" si="532"/>
        <v>0</v>
      </c>
    </row>
    <row r="33683" spans="6:6" ht="18" customHeight="1">
      <c r="F33683" s="129">
        <f t="shared" si="532"/>
        <v>0</v>
      </c>
    </row>
    <row r="33684" spans="6:6" ht="18" customHeight="1">
      <c r="F33684" s="129">
        <f t="shared" si="532"/>
        <v>0</v>
      </c>
    </row>
    <row r="33685" spans="6:6" ht="18" customHeight="1">
      <c r="F33685" s="129">
        <f t="shared" si="532"/>
        <v>0</v>
      </c>
    </row>
    <row r="33686" spans="6:6" ht="18" customHeight="1">
      <c r="F33686" s="129">
        <f t="shared" si="532"/>
        <v>0</v>
      </c>
    </row>
    <row r="33687" spans="6:6" ht="18" customHeight="1">
      <c r="F33687" s="129">
        <f t="shared" si="532"/>
        <v>0</v>
      </c>
    </row>
    <row r="33688" spans="6:6" ht="18" customHeight="1">
      <c r="F33688" s="129">
        <f t="shared" si="532"/>
        <v>0</v>
      </c>
    </row>
    <row r="33689" spans="6:6" ht="18" customHeight="1">
      <c r="F33689" s="129">
        <f t="shared" si="532"/>
        <v>0</v>
      </c>
    </row>
    <row r="33690" spans="6:6" ht="18" customHeight="1">
      <c r="F33690" s="129">
        <f t="shared" si="532"/>
        <v>0</v>
      </c>
    </row>
    <row r="33691" spans="6:6" ht="18" customHeight="1">
      <c r="F33691" s="129">
        <f t="shared" si="532"/>
        <v>0</v>
      </c>
    </row>
    <row r="33692" spans="6:6" ht="18" customHeight="1">
      <c r="F33692" s="129">
        <f t="shared" si="532"/>
        <v>0</v>
      </c>
    </row>
    <row r="33693" spans="6:6" ht="18" customHeight="1">
      <c r="F33693" s="129">
        <f t="shared" si="532"/>
        <v>0</v>
      </c>
    </row>
    <row r="33694" spans="6:6" ht="18" customHeight="1">
      <c r="F33694" s="129">
        <f t="shared" si="532"/>
        <v>0</v>
      </c>
    </row>
    <row r="33695" spans="6:6" ht="18" customHeight="1">
      <c r="F33695" s="129">
        <f t="shared" si="532"/>
        <v>0</v>
      </c>
    </row>
    <row r="33696" spans="6:6" ht="18" customHeight="1">
      <c r="F33696" s="129">
        <f t="shared" si="532"/>
        <v>0</v>
      </c>
    </row>
    <row r="33697" spans="6:6" ht="18" customHeight="1">
      <c r="F33697" s="129">
        <f t="shared" si="532"/>
        <v>0</v>
      </c>
    </row>
    <row r="33698" spans="6:6" ht="18" customHeight="1">
      <c r="F33698" s="129">
        <f t="shared" si="532"/>
        <v>0</v>
      </c>
    </row>
    <row r="33699" spans="6:6" ht="18" customHeight="1">
      <c r="F33699" s="129">
        <f t="shared" si="532"/>
        <v>0</v>
      </c>
    </row>
    <row r="33700" spans="6:6" ht="18" customHeight="1">
      <c r="F33700" s="129">
        <f t="shared" si="532"/>
        <v>0</v>
      </c>
    </row>
    <row r="33701" spans="6:6" ht="18" customHeight="1">
      <c r="F33701" s="129">
        <f t="shared" si="532"/>
        <v>0</v>
      </c>
    </row>
    <row r="33702" spans="6:6" ht="18" customHeight="1">
      <c r="F33702" s="129">
        <f t="shared" si="532"/>
        <v>0</v>
      </c>
    </row>
    <row r="33703" spans="6:6" ht="18" customHeight="1">
      <c r="F33703" s="129">
        <f t="shared" si="532"/>
        <v>0</v>
      </c>
    </row>
    <row r="33704" spans="6:6" ht="18" customHeight="1">
      <c r="F33704" s="129">
        <f t="shared" si="532"/>
        <v>0</v>
      </c>
    </row>
    <row r="33705" spans="6:6" ht="18" customHeight="1">
      <c r="F33705" s="129">
        <f t="shared" si="532"/>
        <v>0</v>
      </c>
    </row>
    <row r="33706" spans="6:6" ht="18" customHeight="1">
      <c r="F33706" s="129">
        <f t="shared" si="532"/>
        <v>0</v>
      </c>
    </row>
    <row r="33707" spans="6:6" ht="18" customHeight="1">
      <c r="F33707" s="129">
        <f t="shared" si="532"/>
        <v>0</v>
      </c>
    </row>
    <row r="33708" spans="6:6" ht="18" customHeight="1">
      <c r="F33708" s="129">
        <f t="shared" si="532"/>
        <v>0</v>
      </c>
    </row>
    <row r="33709" spans="6:6" ht="18" customHeight="1">
      <c r="F33709" s="129">
        <f t="shared" si="532"/>
        <v>0</v>
      </c>
    </row>
    <row r="33710" spans="6:6" ht="18" customHeight="1">
      <c r="F33710" s="129">
        <f t="shared" si="532"/>
        <v>0</v>
      </c>
    </row>
    <row r="33711" spans="6:6" ht="18" customHeight="1">
      <c r="F33711" s="129">
        <f t="shared" si="532"/>
        <v>0</v>
      </c>
    </row>
    <row r="33712" spans="6:6" ht="18" customHeight="1">
      <c r="F33712" s="129">
        <f t="shared" si="532"/>
        <v>0</v>
      </c>
    </row>
    <row r="33713" spans="6:6" ht="18" customHeight="1">
      <c r="F33713" s="129">
        <f t="shared" si="532"/>
        <v>0</v>
      </c>
    </row>
    <row r="33714" spans="6:6" ht="18" customHeight="1">
      <c r="F33714" s="129">
        <f t="shared" ref="F33714:F33777" si="533">E33714*D33714</f>
        <v>0</v>
      </c>
    </row>
    <row r="33715" spans="6:6" ht="18" customHeight="1">
      <c r="F33715" s="129">
        <f t="shared" si="533"/>
        <v>0</v>
      </c>
    </row>
    <row r="33716" spans="6:6" ht="18" customHeight="1">
      <c r="F33716" s="129">
        <f t="shared" si="533"/>
        <v>0</v>
      </c>
    </row>
    <row r="33717" spans="6:6" ht="18" customHeight="1">
      <c r="F33717" s="129">
        <f t="shared" si="533"/>
        <v>0</v>
      </c>
    </row>
    <row r="33718" spans="6:6" ht="18" customHeight="1">
      <c r="F33718" s="129">
        <f t="shared" si="533"/>
        <v>0</v>
      </c>
    </row>
    <row r="33719" spans="6:6" ht="18" customHeight="1">
      <c r="F33719" s="129">
        <f t="shared" si="533"/>
        <v>0</v>
      </c>
    </row>
    <row r="33720" spans="6:6" ht="18" customHeight="1">
      <c r="F33720" s="129">
        <f t="shared" si="533"/>
        <v>0</v>
      </c>
    </row>
    <row r="33721" spans="6:6" ht="18" customHeight="1">
      <c r="F33721" s="129">
        <f t="shared" si="533"/>
        <v>0</v>
      </c>
    </row>
    <row r="33722" spans="6:6" ht="18" customHeight="1">
      <c r="F33722" s="129">
        <f t="shared" si="533"/>
        <v>0</v>
      </c>
    </row>
    <row r="33723" spans="6:6" ht="18" customHeight="1">
      <c r="F33723" s="129">
        <f t="shared" si="533"/>
        <v>0</v>
      </c>
    </row>
    <row r="33724" spans="6:6" ht="18" customHeight="1">
      <c r="F33724" s="129">
        <f t="shared" si="533"/>
        <v>0</v>
      </c>
    </row>
    <row r="33725" spans="6:6" ht="18" customHeight="1">
      <c r="F33725" s="129">
        <f t="shared" si="533"/>
        <v>0</v>
      </c>
    </row>
    <row r="33726" spans="6:6" ht="18" customHeight="1">
      <c r="F33726" s="129">
        <f t="shared" si="533"/>
        <v>0</v>
      </c>
    </row>
    <row r="33727" spans="6:6" ht="18" customHeight="1">
      <c r="F33727" s="129">
        <f t="shared" si="533"/>
        <v>0</v>
      </c>
    </row>
    <row r="33728" spans="6:6" ht="18" customHeight="1">
      <c r="F33728" s="129">
        <f t="shared" si="533"/>
        <v>0</v>
      </c>
    </row>
    <row r="33729" spans="6:6" ht="18" customHeight="1">
      <c r="F33729" s="129">
        <f t="shared" si="533"/>
        <v>0</v>
      </c>
    </row>
    <row r="33730" spans="6:6" ht="18" customHeight="1">
      <c r="F33730" s="129">
        <f t="shared" si="533"/>
        <v>0</v>
      </c>
    </row>
    <row r="33731" spans="6:6" ht="18" customHeight="1">
      <c r="F33731" s="129">
        <f t="shared" si="533"/>
        <v>0</v>
      </c>
    </row>
    <row r="33732" spans="6:6" ht="18" customHeight="1">
      <c r="F33732" s="129">
        <f t="shared" si="533"/>
        <v>0</v>
      </c>
    </row>
    <row r="33733" spans="6:6" ht="18" customHeight="1">
      <c r="F33733" s="129">
        <f t="shared" si="533"/>
        <v>0</v>
      </c>
    </row>
    <row r="33734" spans="6:6" ht="18" customHeight="1">
      <c r="F33734" s="129">
        <f t="shared" si="533"/>
        <v>0</v>
      </c>
    </row>
    <row r="33735" spans="6:6" ht="18" customHeight="1">
      <c r="F33735" s="129">
        <f t="shared" si="533"/>
        <v>0</v>
      </c>
    </row>
    <row r="33736" spans="6:6" ht="18" customHeight="1">
      <c r="F33736" s="129">
        <f t="shared" si="533"/>
        <v>0</v>
      </c>
    </row>
    <row r="33737" spans="6:6" ht="18" customHeight="1">
      <c r="F33737" s="129">
        <f t="shared" si="533"/>
        <v>0</v>
      </c>
    </row>
    <row r="33738" spans="6:6" ht="18" customHeight="1">
      <c r="F33738" s="129">
        <f t="shared" si="533"/>
        <v>0</v>
      </c>
    </row>
    <row r="33739" spans="6:6" ht="18" customHeight="1">
      <c r="F33739" s="129">
        <f t="shared" si="533"/>
        <v>0</v>
      </c>
    </row>
    <row r="33740" spans="6:6" ht="18" customHeight="1">
      <c r="F33740" s="129">
        <f t="shared" si="533"/>
        <v>0</v>
      </c>
    </row>
    <row r="33741" spans="6:6" ht="18" customHeight="1">
      <c r="F33741" s="129">
        <f t="shared" si="533"/>
        <v>0</v>
      </c>
    </row>
    <row r="33742" spans="6:6" ht="18" customHeight="1">
      <c r="F33742" s="129">
        <f t="shared" si="533"/>
        <v>0</v>
      </c>
    </row>
    <row r="33743" spans="6:6" ht="18" customHeight="1">
      <c r="F33743" s="129">
        <f t="shared" si="533"/>
        <v>0</v>
      </c>
    </row>
    <row r="33744" spans="6:6" ht="18" customHeight="1">
      <c r="F33744" s="129">
        <f t="shared" si="533"/>
        <v>0</v>
      </c>
    </row>
    <row r="33745" spans="6:6" ht="18" customHeight="1">
      <c r="F33745" s="129">
        <f t="shared" si="533"/>
        <v>0</v>
      </c>
    </row>
    <row r="33746" spans="6:6" ht="18" customHeight="1">
      <c r="F33746" s="129">
        <f t="shared" si="533"/>
        <v>0</v>
      </c>
    </row>
    <row r="33747" spans="6:6" ht="18" customHeight="1">
      <c r="F33747" s="129">
        <f t="shared" si="533"/>
        <v>0</v>
      </c>
    </row>
    <row r="33748" spans="6:6" ht="18" customHeight="1">
      <c r="F33748" s="129">
        <f t="shared" si="533"/>
        <v>0</v>
      </c>
    </row>
    <row r="33749" spans="6:6" ht="18" customHeight="1">
      <c r="F33749" s="129">
        <f t="shared" si="533"/>
        <v>0</v>
      </c>
    </row>
    <row r="33750" spans="6:6" ht="18" customHeight="1">
      <c r="F33750" s="129">
        <f t="shared" si="533"/>
        <v>0</v>
      </c>
    </row>
    <row r="33751" spans="6:6" ht="18" customHeight="1">
      <c r="F33751" s="129">
        <f t="shared" si="533"/>
        <v>0</v>
      </c>
    </row>
    <row r="33752" spans="6:6" ht="18" customHeight="1">
      <c r="F33752" s="129">
        <f t="shared" si="533"/>
        <v>0</v>
      </c>
    </row>
    <row r="33753" spans="6:6" ht="18" customHeight="1">
      <c r="F33753" s="129">
        <f t="shared" si="533"/>
        <v>0</v>
      </c>
    </row>
    <row r="33754" spans="6:6" ht="18" customHeight="1">
      <c r="F33754" s="129">
        <f t="shared" si="533"/>
        <v>0</v>
      </c>
    </row>
    <row r="33755" spans="6:6" ht="18" customHeight="1">
      <c r="F33755" s="129">
        <f t="shared" si="533"/>
        <v>0</v>
      </c>
    </row>
    <row r="33756" spans="6:6" ht="18" customHeight="1">
      <c r="F33756" s="129">
        <f t="shared" si="533"/>
        <v>0</v>
      </c>
    </row>
    <row r="33757" spans="6:6" ht="18" customHeight="1">
      <c r="F33757" s="129">
        <f t="shared" si="533"/>
        <v>0</v>
      </c>
    </row>
    <row r="33758" spans="6:6" ht="18" customHeight="1">
      <c r="F33758" s="129">
        <f t="shared" si="533"/>
        <v>0</v>
      </c>
    </row>
    <row r="33759" spans="6:6" ht="18" customHeight="1">
      <c r="F33759" s="129">
        <f t="shared" si="533"/>
        <v>0</v>
      </c>
    </row>
    <row r="33760" spans="6:6" ht="18" customHeight="1">
      <c r="F33760" s="129">
        <f t="shared" si="533"/>
        <v>0</v>
      </c>
    </row>
    <row r="33761" spans="6:6" ht="18" customHeight="1">
      <c r="F33761" s="129">
        <f t="shared" si="533"/>
        <v>0</v>
      </c>
    </row>
    <row r="33762" spans="6:6" ht="18" customHeight="1">
      <c r="F33762" s="129">
        <f t="shared" si="533"/>
        <v>0</v>
      </c>
    </row>
    <row r="33763" spans="6:6" ht="18" customHeight="1">
      <c r="F33763" s="129">
        <f t="shared" si="533"/>
        <v>0</v>
      </c>
    </row>
    <row r="33764" spans="6:6" ht="18" customHeight="1">
      <c r="F33764" s="129">
        <f t="shared" si="533"/>
        <v>0</v>
      </c>
    </row>
    <row r="33765" spans="6:6" ht="18" customHeight="1">
      <c r="F33765" s="129">
        <f t="shared" si="533"/>
        <v>0</v>
      </c>
    </row>
    <row r="33766" spans="6:6" ht="18" customHeight="1">
      <c r="F33766" s="129">
        <f t="shared" si="533"/>
        <v>0</v>
      </c>
    </row>
    <row r="33767" spans="6:6" ht="18" customHeight="1">
      <c r="F33767" s="129">
        <f t="shared" si="533"/>
        <v>0</v>
      </c>
    </row>
    <row r="33768" spans="6:6" ht="18" customHeight="1">
      <c r="F33768" s="129">
        <f t="shared" si="533"/>
        <v>0</v>
      </c>
    </row>
    <row r="33769" spans="6:6" ht="18" customHeight="1">
      <c r="F33769" s="129">
        <f t="shared" si="533"/>
        <v>0</v>
      </c>
    </row>
    <row r="33770" spans="6:6" ht="18" customHeight="1">
      <c r="F33770" s="129">
        <f t="shared" si="533"/>
        <v>0</v>
      </c>
    </row>
    <row r="33771" spans="6:6" ht="18" customHeight="1">
      <c r="F33771" s="129">
        <f t="shared" si="533"/>
        <v>0</v>
      </c>
    </row>
    <row r="33772" spans="6:6" ht="18" customHeight="1">
      <c r="F33772" s="129">
        <f t="shared" si="533"/>
        <v>0</v>
      </c>
    </row>
    <row r="33773" spans="6:6" ht="18" customHeight="1">
      <c r="F33773" s="129">
        <f t="shared" si="533"/>
        <v>0</v>
      </c>
    </row>
    <row r="33774" spans="6:6" ht="18" customHeight="1">
      <c r="F33774" s="129">
        <f t="shared" si="533"/>
        <v>0</v>
      </c>
    </row>
    <row r="33775" spans="6:6" ht="18" customHeight="1">
      <c r="F33775" s="129">
        <f t="shared" si="533"/>
        <v>0</v>
      </c>
    </row>
    <row r="33776" spans="6:6" ht="18" customHeight="1">
      <c r="F33776" s="129">
        <f t="shared" si="533"/>
        <v>0</v>
      </c>
    </row>
    <row r="33777" spans="6:6" ht="18" customHeight="1">
      <c r="F33777" s="129">
        <f t="shared" si="533"/>
        <v>0</v>
      </c>
    </row>
    <row r="33778" spans="6:6" ht="18" customHeight="1">
      <c r="F33778" s="129">
        <f t="shared" ref="F33778:F33841" si="534">E33778*D33778</f>
        <v>0</v>
      </c>
    </row>
    <row r="33779" spans="6:6" ht="18" customHeight="1">
      <c r="F33779" s="129">
        <f t="shared" si="534"/>
        <v>0</v>
      </c>
    </row>
    <row r="33780" spans="6:6" ht="18" customHeight="1">
      <c r="F33780" s="129">
        <f t="shared" si="534"/>
        <v>0</v>
      </c>
    </row>
    <row r="33781" spans="6:6" ht="18" customHeight="1">
      <c r="F33781" s="129">
        <f t="shared" si="534"/>
        <v>0</v>
      </c>
    </row>
    <row r="33782" spans="6:6" ht="18" customHeight="1">
      <c r="F33782" s="129">
        <f t="shared" si="534"/>
        <v>0</v>
      </c>
    </row>
    <row r="33783" spans="6:6" ht="18" customHeight="1">
      <c r="F33783" s="129">
        <f t="shared" si="534"/>
        <v>0</v>
      </c>
    </row>
    <row r="33784" spans="6:6" ht="18" customHeight="1">
      <c r="F33784" s="129">
        <f t="shared" si="534"/>
        <v>0</v>
      </c>
    </row>
    <row r="33785" spans="6:6" ht="18" customHeight="1">
      <c r="F33785" s="129">
        <f t="shared" si="534"/>
        <v>0</v>
      </c>
    </row>
    <row r="33786" spans="6:6" ht="18" customHeight="1">
      <c r="F33786" s="129">
        <f t="shared" si="534"/>
        <v>0</v>
      </c>
    </row>
    <row r="33787" spans="6:6" ht="18" customHeight="1">
      <c r="F33787" s="129">
        <f t="shared" si="534"/>
        <v>0</v>
      </c>
    </row>
    <row r="33788" spans="6:6" ht="18" customHeight="1">
      <c r="F33788" s="129">
        <f t="shared" si="534"/>
        <v>0</v>
      </c>
    </row>
    <row r="33789" spans="6:6" ht="18" customHeight="1">
      <c r="F33789" s="129">
        <f t="shared" si="534"/>
        <v>0</v>
      </c>
    </row>
    <row r="33790" spans="6:6" ht="18" customHeight="1">
      <c r="F33790" s="129">
        <f t="shared" si="534"/>
        <v>0</v>
      </c>
    </row>
    <row r="33791" spans="6:6" ht="18" customHeight="1">
      <c r="F33791" s="129">
        <f t="shared" si="534"/>
        <v>0</v>
      </c>
    </row>
    <row r="33792" spans="6:6" ht="18" customHeight="1">
      <c r="F33792" s="129">
        <f t="shared" si="534"/>
        <v>0</v>
      </c>
    </row>
    <row r="33793" spans="6:6" ht="18" customHeight="1">
      <c r="F33793" s="129">
        <f t="shared" si="534"/>
        <v>0</v>
      </c>
    </row>
    <row r="33794" spans="6:6" ht="18" customHeight="1">
      <c r="F33794" s="129">
        <f t="shared" si="534"/>
        <v>0</v>
      </c>
    </row>
    <row r="33795" spans="6:6" ht="18" customHeight="1">
      <c r="F33795" s="129">
        <f t="shared" si="534"/>
        <v>0</v>
      </c>
    </row>
    <row r="33796" spans="6:6" ht="18" customHeight="1">
      <c r="F33796" s="129">
        <f t="shared" si="534"/>
        <v>0</v>
      </c>
    </row>
    <row r="33797" spans="6:6" ht="18" customHeight="1">
      <c r="F33797" s="129">
        <f t="shared" si="534"/>
        <v>0</v>
      </c>
    </row>
    <row r="33798" spans="6:6" ht="18" customHeight="1">
      <c r="F33798" s="129">
        <f t="shared" si="534"/>
        <v>0</v>
      </c>
    </row>
    <row r="33799" spans="6:6" ht="18" customHeight="1">
      <c r="F33799" s="129">
        <f t="shared" si="534"/>
        <v>0</v>
      </c>
    </row>
    <row r="33800" spans="6:6" ht="18" customHeight="1">
      <c r="F33800" s="129">
        <f t="shared" si="534"/>
        <v>0</v>
      </c>
    </row>
    <row r="33801" spans="6:6" ht="18" customHeight="1">
      <c r="F33801" s="129">
        <f t="shared" si="534"/>
        <v>0</v>
      </c>
    </row>
    <row r="33802" spans="6:6" ht="18" customHeight="1">
      <c r="F33802" s="129">
        <f t="shared" si="534"/>
        <v>0</v>
      </c>
    </row>
    <row r="33803" spans="6:6" ht="18" customHeight="1">
      <c r="F33803" s="129">
        <f t="shared" si="534"/>
        <v>0</v>
      </c>
    </row>
    <row r="33804" spans="6:6" ht="18" customHeight="1">
      <c r="F33804" s="129">
        <f t="shared" si="534"/>
        <v>0</v>
      </c>
    </row>
    <row r="33805" spans="6:6" ht="18" customHeight="1">
      <c r="F33805" s="129">
        <f t="shared" si="534"/>
        <v>0</v>
      </c>
    </row>
    <row r="33806" spans="6:6" ht="18" customHeight="1">
      <c r="F33806" s="129">
        <f t="shared" si="534"/>
        <v>0</v>
      </c>
    </row>
    <row r="33807" spans="6:6" ht="18" customHeight="1">
      <c r="F33807" s="129">
        <f t="shared" si="534"/>
        <v>0</v>
      </c>
    </row>
    <row r="33808" spans="6:6" ht="18" customHeight="1">
      <c r="F33808" s="129">
        <f t="shared" si="534"/>
        <v>0</v>
      </c>
    </row>
    <row r="33809" spans="6:6" ht="18" customHeight="1">
      <c r="F33809" s="129">
        <f t="shared" si="534"/>
        <v>0</v>
      </c>
    </row>
    <row r="33810" spans="6:6" ht="18" customHeight="1">
      <c r="F33810" s="129">
        <f t="shared" si="534"/>
        <v>0</v>
      </c>
    </row>
    <row r="33811" spans="6:6" ht="18" customHeight="1">
      <c r="F33811" s="129">
        <f t="shared" si="534"/>
        <v>0</v>
      </c>
    </row>
    <row r="33812" spans="6:6" ht="18" customHeight="1">
      <c r="F33812" s="129">
        <f t="shared" si="534"/>
        <v>0</v>
      </c>
    </row>
    <row r="33813" spans="6:6" ht="18" customHeight="1">
      <c r="F33813" s="129">
        <f t="shared" si="534"/>
        <v>0</v>
      </c>
    </row>
    <row r="33814" spans="6:6" ht="18" customHeight="1">
      <c r="F33814" s="129">
        <f t="shared" si="534"/>
        <v>0</v>
      </c>
    </row>
    <row r="33815" spans="6:6" ht="18" customHeight="1">
      <c r="F33815" s="129">
        <f t="shared" si="534"/>
        <v>0</v>
      </c>
    </row>
    <row r="33816" spans="6:6" ht="18" customHeight="1">
      <c r="F33816" s="129">
        <f t="shared" si="534"/>
        <v>0</v>
      </c>
    </row>
    <row r="33817" spans="6:6" ht="18" customHeight="1">
      <c r="F33817" s="129">
        <f t="shared" si="534"/>
        <v>0</v>
      </c>
    </row>
    <row r="33818" spans="6:6" ht="18" customHeight="1">
      <c r="F33818" s="129">
        <f t="shared" si="534"/>
        <v>0</v>
      </c>
    </row>
    <row r="33819" spans="6:6" ht="18" customHeight="1">
      <c r="F33819" s="129">
        <f t="shared" si="534"/>
        <v>0</v>
      </c>
    </row>
    <row r="33820" spans="6:6" ht="18" customHeight="1">
      <c r="F33820" s="129">
        <f t="shared" si="534"/>
        <v>0</v>
      </c>
    </row>
    <row r="33821" spans="6:6" ht="18" customHeight="1">
      <c r="F33821" s="129">
        <f t="shared" si="534"/>
        <v>0</v>
      </c>
    </row>
    <row r="33822" spans="6:6" ht="18" customHeight="1">
      <c r="F33822" s="129">
        <f t="shared" si="534"/>
        <v>0</v>
      </c>
    </row>
    <row r="33823" spans="6:6" ht="18" customHeight="1">
      <c r="F33823" s="129">
        <f t="shared" si="534"/>
        <v>0</v>
      </c>
    </row>
    <row r="33824" spans="6:6" ht="18" customHeight="1">
      <c r="F33824" s="129">
        <f t="shared" si="534"/>
        <v>0</v>
      </c>
    </row>
    <row r="33825" spans="6:6" ht="18" customHeight="1">
      <c r="F33825" s="129">
        <f t="shared" si="534"/>
        <v>0</v>
      </c>
    </row>
    <row r="33826" spans="6:6" ht="18" customHeight="1">
      <c r="F33826" s="129">
        <f t="shared" si="534"/>
        <v>0</v>
      </c>
    </row>
    <row r="33827" spans="6:6" ht="18" customHeight="1">
      <c r="F33827" s="129">
        <f t="shared" si="534"/>
        <v>0</v>
      </c>
    </row>
    <row r="33828" spans="6:6" ht="18" customHeight="1">
      <c r="F33828" s="129">
        <f t="shared" si="534"/>
        <v>0</v>
      </c>
    </row>
    <row r="33829" spans="6:6" ht="18" customHeight="1">
      <c r="F33829" s="129">
        <f t="shared" si="534"/>
        <v>0</v>
      </c>
    </row>
    <row r="33830" spans="6:6" ht="18" customHeight="1">
      <c r="F33830" s="129">
        <f t="shared" si="534"/>
        <v>0</v>
      </c>
    </row>
    <row r="33831" spans="6:6" ht="18" customHeight="1">
      <c r="F33831" s="129">
        <f t="shared" si="534"/>
        <v>0</v>
      </c>
    </row>
    <row r="33832" spans="6:6" ht="18" customHeight="1">
      <c r="F33832" s="129">
        <f t="shared" si="534"/>
        <v>0</v>
      </c>
    </row>
    <row r="33833" spans="6:6" ht="18" customHeight="1">
      <c r="F33833" s="129">
        <f t="shared" si="534"/>
        <v>0</v>
      </c>
    </row>
    <row r="33834" spans="6:6" ht="18" customHeight="1">
      <c r="F33834" s="129">
        <f t="shared" si="534"/>
        <v>0</v>
      </c>
    </row>
    <row r="33835" spans="6:6" ht="18" customHeight="1">
      <c r="F33835" s="129">
        <f t="shared" si="534"/>
        <v>0</v>
      </c>
    </row>
    <row r="33836" spans="6:6" ht="18" customHeight="1">
      <c r="F33836" s="129">
        <f t="shared" si="534"/>
        <v>0</v>
      </c>
    </row>
    <row r="33837" spans="6:6" ht="18" customHeight="1">
      <c r="F33837" s="129">
        <f t="shared" si="534"/>
        <v>0</v>
      </c>
    </row>
    <row r="33838" spans="6:6" ht="18" customHeight="1">
      <c r="F33838" s="129">
        <f t="shared" si="534"/>
        <v>0</v>
      </c>
    </row>
    <row r="33839" spans="6:6" ht="18" customHeight="1">
      <c r="F33839" s="129">
        <f t="shared" si="534"/>
        <v>0</v>
      </c>
    </row>
    <row r="33840" spans="6:6" ht="18" customHeight="1">
      <c r="F33840" s="129">
        <f t="shared" si="534"/>
        <v>0</v>
      </c>
    </row>
    <row r="33841" spans="6:6" ht="18" customHeight="1">
      <c r="F33841" s="129">
        <f t="shared" si="534"/>
        <v>0</v>
      </c>
    </row>
    <row r="33842" spans="6:6" ht="18" customHeight="1">
      <c r="F33842" s="129">
        <f t="shared" ref="F33842:F33905" si="535">E33842*D33842</f>
        <v>0</v>
      </c>
    </row>
    <row r="33843" spans="6:6" ht="18" customHeight="1">
      <c r="F33843" s="129">
        <f t="shared" si="535"/>
        <v>0</v>
      </c>
    </row>
    <row r="33844" spans="6:6" ht="18" customHeight="1">
      <c r="F33844" s="129">
        <f t="shared" si="535"/>
        <v>0</v>
      </c>
    </row>
    <row r="33845" spans="6:6" ht="18" customHeight="1">
      <c r="F33845" s="129">
        <f t="shared" si="535"/>
        <v>0</v>
      </c>
    </row>
    <row r="33846" spans="6:6" ht="18" customHeight="1">
      <c r="F33846" s="129">
        <f t="shared" si="535"/>
        <v>0</v>
      </c>
    </row>
    <row r="33847" spans="6:6" ht="18" customHeight="1">
      <c r="F33847" s="129">
        <f t="shared" si="535"/>
        <v>0</v>
      </c>
    </row>
    <row r="33848" spans="6:6" ht="18" customHeight="1">
      <c r="F33848" s="129">
        <f t="shared" si="535"/>
        <v>0</v>
      </c>
    </row>
    <row r="33849" spans="6:6" ht="18" customHeight="1">
      <c r="F33849" s="129">
        <f t="shared" si="535"/>
        <v>0</v>
      </c>
    </row>
    <row r="33850" spans="6:6" ht="18" customHeight="1">
      <c r="F33850" s="129">
        <f t="shared" si="535"/>
        <v>0</v>
      </c>
    </row>
    <row r="33851" spans="6:6" ht="18" customHeight="1">
      <c r="F33851" s="129">
        <f t="shared" si="535"/>
        <v>0</v>
      </c>
    </row>
    <row r="33852" spans="6:6" ht="18" customHeight="1">
      <c r="F33852" s="129">
        <f t="shared" si="535"/>
        <v>0</v>
      </c>
    </row>
    <row r="33853" spans="6:6" ht="18" customHeight="1">
      <c r="F33853" s="129">
        <f t="shared" si="535"/>
        <v>0</v>
      </c>
    </row>
    <row r="33854" spans="6:6" ht="18" customHeight="1">
      <c r="F33854" s="129">
        <f t="shared" si="535"/>
        <v>0</v>
      </c>
    </row>
    <row r="33855" spans="6:6" ht="18" customHeight="1">
      <c r="F33855" s="129">
        <f t="shared" si="535"/>
        <v>0</v>
      </c>
    </row>
    <row r="33856" spans="6:6" ht="18" customHeight="1">
      <c r="F33856" s="129">
        <f t="shared" si="535"/>
        <v>0</v>
      </c>
    </row>
    <row r="33857" spans="6:6" ht="18" customHeight="1">
      <c r="F33857" s="129">
        <f t="shared" si="535"/>
        <v>0</v>
      </c>
    </row>
    <row r="33858" spans="6:6" ht="18" customHeight="1">
      <c r="F33858" s="129">
        <f t="shared" si="535"/>
        <v>0</v>
      </c>
    </row>
    <row r="33859" spans="6:6" ht="18" customHeight="1">
      <c r="F33859" s="129">
        <f t="shared" si="535"/>
        <v>0</v>
      </c>
    </row>
    <row r="33860" spans="6:6" ht="18" customHeight="1">
      <c r="F33860" s="129">
        <f t="shared" si="535"/>
        <v>0</v>
      </c>
    </row>
    <row r="33861" spans="6:6" ht="18" customHeight="1">
      <c r="F33861" s="129">
        <f t="shared" si="535"/>
        <v>0</v>
      </c>
    </row>
    <row r="33862" spans="6:6" ht="18" customHeight="1">
      <c r="F33862" s="129">
        <f t="shared" si="535"/>
        <v>0</v>
      </c>
    </row>
    <row r="33863" spans="6:6" ht="18" customHeight="1">
      <c r="F33863" s="129">
        <f t="shared" si="535"/>
        <v>0</v>
      </c>
    </row>
    <row r="33864" spans="6:6" ht="18" customHeight="1">
      <c r="F33864" s="129">
        <f t="shared" si="535"/>
        <v>0</v>
      </c>
    </row>
    <row r="33865" spans="6:6" ht="18" customHeight="1">
      <c r="F33865" s="129">
        <f t="shared" si="535"/>
        <v>0</v>
      </c>
    </row>
    <row r="33866" spans="6:6" ht="18" customHeight="1">
      <c r="F33866" s="129">
        <f t="shared" si="535"/>
        <v>0</v>
      </c>
    </row>
    <row r="33867" spans="6:6" ht="18" customHeight="1">
      <c r="F33867" s="129">
        <f t="shared" si="535"/>
        <v>0</v>
      </c>
    </row>
    <row r="33868" spans="6:6" ht="18" customHeight="1">
      <c r="F33868" s="129">
        <f t="shared" si="535"/>
        <v>0</v>
      </c>
    </row>
    <row r="33869" spans="6:6" ht="18" customHeight="1">
      <c r="F33869" s="129">
        <f t="shared" si="535"/>
        <v>0</v>
      </c>
    </row>
    <row r="33870" spans="6:6" ht="18" customHeight="1">
      <c r="F33870" s="129">
        <f t="shared" si="535"/>
        <v>0</v>
      </c>
    </row>
    <row r="33871" spans="6:6" ht="18" customHeight="1">
      <c r="F33871" s="129">
        <f t="shared" si="535"/>
        <v>0</v>
      </c>
    </row>
    <row r="33872" spans="6:6" ht="18" customHeight="1">
      <c r="F33872" s="129">
        <f t="shared" si="535"/>
        <v>0</v>
      </c>
    </row>
    <row r="33873" spans="6:6" ht="18" customHeight="1">
      <c r="F33873" s="129">
        <f t="shared" si="535"/>
        <v>0</v>
      </c>
    </row>
    <row r="33874" spans="6:6" ht="18" customHeight="1">
      <c r="F33874" s="129">
        <f t="shared" si="535"/>
        <v>0</v>
      </c>
    </row>
    <row r="33875" spans="6:6" ht="18" customHeight="1">
      <c r="F33875" s="129">
        <f t="shared" si="535"/>
        <v>0</v>
      </c>
    </row>
    <row r="33876" spans="6:6" ht="18" customHeight="1">
      <c r="F33876" s="129">
        <f t="shared" si="535"/>
        <v>0</v>
      </c>
    </row>
    <row r="33877" spans="6:6" ht="18" customHeight="1">
      <c r="F33877" s="129">
        <f t="shared" si="535"/>
        <v>0</v>
      </c>
    </row>
    <row r="33878" spans="6:6" ht="18" customHeight="1">
      <c r="F33878" s="129">
        <f t="shared" si="535"/>
        <v>0</v>
      </c>
    </row>
    <row r="33879" spans="6:6" ht="18" customHeight="1">
      <c r="F33879" s="129">
        <f t="shared" si="535"/>
        <v>0</v>
      </c>
    </row>
    <row r="33880" spans="6:6" ht="18" customHeight="1">
      <c r="F33880" s="129">
        <f t="shared" si="535"/>
        <v>0</v>
      </c>
    </row>
    <row r="33881" spans="6:6" ht="18" customHeight="1">
      <c r="F33881" s="129">
        <f t="shared" si="535"/>
        <v>0</v>
      </c>
    </row>
    <row r="33882" spans="6:6" ht="18" customHeight="1">
      <c r="F33882" s="129">
        <f t="shared" si="535"/>
        <v>0</v>
      </c>
    </row>
    <row r="33883" spans="6:6" ht="18" customHeight="1">
      <c r="F33883" s="129">
        <f t="shared" si="535"/>
        <v>0</v>
      </c>
    </row>
    <row r="33884" spans="6:6" ht="18" customHeight="1">
      <c r="F33884" s="129">
        <f t="shared" si="535"/>
        <v>0</v>
      </c>
    </row>
    <row r="33885" spans="6:6" ht="18" customHeight="1">
      <c r="F33885" s="129">
        <f t="shared" si="535"/>
        <v>0</v>
      </c>
    </row>
    <row r="33886" spans="6:6" ht="18" customHeight="1">
      <c r="F33886" s="129">
        <f t="shared" si="535"/>
        <v>0</v>
      </c>
    </row>
    <row r="33887" spans="6:6" ht="18" customHeight="1">
      <c r="F33887" s="129">
        <f t="shared" si="535"/>
        <v>0</v>
      </c>
    </row>
    <row r="33888" spans="6:6" ht="18" customHeight="1">
      <c r="F33888" s="129">
        <f t="shared" si="535"/>
        <v>0</v>
      </c>
    </row>
    <row r="33889" spans="6:6" ht="18" customHeight="1">
      <c r="F33889" s="129">
        <f t="shared" si="535"/>
        <v>0</v>
      </c>
    </row>
    <row r="33890" spans="6:6" ht="18" customHeight="1">
      <c r="F33890" s="129">
        <f t="shared" si="535"/>
        <v>0</v>
      </c>
    </row>
    <row r="33891" spans="6:6" ht="18" customHeight="1">
      <c r="F33891" s="129">
        <f t="shared" si="535"/>
        <v>0</v>
      </c>
    </row>
    <row r="33892" spans="6:6" ht="18" customHeight="1">
      <c r="F33892" s="129">
        <f t="shared" si="535"/>
        <v>0</v>
      </c>
    </row>
    <row r="33893" spans="6:6" ht="18" customHeight="1">
      <c r="F33893" s="129">
        <f t="shared" si="535"/>
        <v>0</v>
      </c>
    </row>
    <row r="33894" spans="6:6" ht="18" customHeight="1">
      <c r="F33894" s="129">
        <f t="shared" si="535"/>
        <v>0</v>
      </c>
    </row>
    <row r="33895" spans="6:6" ht="18" customHeight="1">
      <c r="F33895" s="129">
        <f t="shared" si="535"/>
        <v>0</v>
      </c>
    </row>
    <row r="33896" spans="6:6" ht="18" customHeight="1">
      <c r="F33896" s="129">
        <f t="shared" si="535"/>
        <v>0</v>
      </c>
    </row>
    <row r="33897" spans="6:6" ht="18" customHeight="1">
      <c r="F33897" s="129">
        <f t="shared" si="535"/>
        <v>0</v>
      </c>
    </row>
    <row r="33898" spans="6:6" ht="18" customHeight="1">
      <c r="F33898" s="129">
        <f t="shared" si="535"/>
        <v>0</v>
      </c>
    </row>
    <row r="33899" spans="6:6" ht="18" customHeight="1">
      <c r="F33899" s="129">
        <f t="shared" si="535"/>
        <v>0</v>
      </c>
    </row>
    <row r="33900" spans="6:6" ht="18" customHeight="1">
      <c r="F33900" s="129">
        <f t="shared" si="535"/>
        <v>0</v>
      </c>
    </row>
    <row r="33901" spans="6:6" ht="18" customHeight="1">
      <c r="F33901" s="129">
        <f t="shared" si="535"/>
        <v>0</v>
      </c>
    </row>
    <row r="33902" spans="6:6" ht="18" customHeight="1">
      <c r="F33902" s="129">
        <f t="shared" si="535"/>
        <v>0</v>
      </c>
    </row>
    <row r="33903" spans="6:6" ht="18" customHeight="1">
      <c r="F33903" s="129">
        <f t="shared" si="535"/>
        <v>0</v>
      </c>
    </row>
    <row r="33904" spans="6:6" ht="18" customHeight="1">
      <c r="F33904" s="129">
        <f t="shared" si="535"/>
        <v>0</v>
      </c>
    </row>
    <row r="33905" spans="6:6" ht="18" customHeight="1">
      <c r="F33905" s="129">
        <f t="shared" si="535"/>
        <v>0</v>
      </c>
    </row>
    <row r="33906" spans="6:6" ht="18" customHeight="1">
      <c r="F33906" s="129">
        <f t="shared" ref="F33906:F33969" si="536">E33906*D33906</f>
        <v>0</v>
      </c>
    </row>
    <row r="33907" spans="6:6" ht="18" customHeight="1">
      <c r="F33907" s="129">
        <f t="shared" si="536"/>
        <v>0</v>
      </c>
    </row>
    <row r="33908" spans="6:6" ht="18" customHeight="1">
      <c r="F33908" s="129">
        <f t="shared" si="536"/>
        <v>0</v>
      </c>
    </row>
    <row r="33909" spans="6:6" ht="18" customHeight="1">
      <c r="F33909" s="129">
        <f t="shared" si="536"/>
        <v>0</v>
      </c>
    </row>
    <row r="33910" spans="6:6" ht="18" customHeight="1">
      <c r="F33910" s="129">
        <f t="shared" si="536"/>
        <v>0</v>
      </c>
    </row>
    <row r="33911" spans="6:6" ht="18" customHeight="1">
      <c r="F33911" s="129">
        <f t="shared" si="536"/>
        <v>0</v>
      </c>
    </row>
    <row r="33912" spans="6:6" ht="18" customHeight="1">
      <c r="F33912" s="129">
        <f t="shared" si="536"/>
        <v>0</v>
      </c>
    </row>
    <row r="33913" spans="6:6" ht="18" customHeight="1">
      <c r="F33913" s="129">
        <f t="shared" si="536"/>
        <v>0</v>
      </c>
    </row>
    <row r="33914" spans="6:6" ht="18" customHeight="1">
      <c r="F33914" s="129">
        <f t="shared" si="536"/>
        <v>0</v>
      </c>
    </row>
    <row r="33915" spans="6:6" ht="18" customHeight="1">
      <c r="F33915" s="129">
        <f t="shared" si="536"/>
        <v>0</v>
      </c>
    </row>
    <row r="33916" spans="6:6" ht="18" customHeight="1">
      <c r="F33916" s="129">
        <f t="shared" si="536"/>
        <v>0</v>
      </c>
    </row>
    <row r="33917" spans="6:6" ht="18" customHeight="1">
      <c r="F33917" s="129">
        <f t="shared" si="536"/>
        <v>0</v>
      </c>
    </row>
    <row r="33918" spans="6:6" ht="18" customHeight="1">
      <c r="F33918" s="129">
        <f t="shared" si="536"/>
        <v>0</v>
      </c>
    </row>
    <row r="33919" spans="6:6" ht="18" customHeight="1">
      <c r="F33919" s="129">
        <f t="shared" si="536"/>
        <v>0</v>
      </c>
    </row>
    <row r="33920" spans="6:6" ht="18" customHeight="1">
      <c r="F33920" s="129">
        <f t="shared" si="536"/>
        <v>0</v>
      </c>
    </row>
    <row r="33921" spans="6:6" ht="18" customHeight="1">
      <c r="F33921" s="129">
        <f t="shared" si="536"/>
        <v>0</v>
      </c>
    </row>
    <row r="33922" spans="6:6" ht="18" customHeight="1">
      <c r="F33922" s="129">
        <f t="shared" si="536"/>
        <v>0</v>
      </c>
    </row>
    <row r="33923" spans="6:6" ht="18" customHeight="1">
      <c r="F33923" s="129">
        <f t="shared" si="536"/>
        <v>0</v>
      </c>
    </row>
    <row r="33924" spans="6:6" ht="18" customHeight="1">
      <c r="F33924" s="129">
        <f t="shared" si="536"/>
        <v>0</v>
      </c>
    </row>
    <row r="33925" spans="6:6" ht="18" customHeight="1">
      <c r="F33925" s="129">
        <f t="shared" si="536"/>
        <v>0</v>
      </c>
    </row>
    <row r="33926" spans="6:6" ht="18" customHeight="1">
      <c r="F33926" s="129">
        <f t="shared" si="536"/>
        <v>0</v>
      </c>
    </row>
    <row r="33927" spans="6:6" ht="18" customHeight="1">
      <c r="F33927" s="129">
        <f t="shared" si="536"/>
        <v>0</v>
      </c>
    </row>
    <row r="33928" spans="6:6" ht="18" customHeight="1">
      <c r="F33928" s="129">
        <f t="shared" si="536"/>
        <v>0</v>
      </c>
    </row>
    <row r="33929" spans="6:6" ht="18" customHeight="1">
      <c r="F33929" s="129">
        <f t="shared" si="536"/>
        <v>0</v>
      </c>
    </row>
    <row r="33930" spans="6:6" ht="18" customHeight="1">
      <c r="F33930" s="129">
        <f t="shared" si="536"/>
        <v>0</v>
      </c>
    </row>
    <row r="33931" spans="6:6" ht="18" customHeight="1">
      <c r="F33931" s="129">
        <f t="shared" si="536"/>
        <v>0</v>
      </c>
    </row>
    <row r="33932" spans="6:6" ht="18" customHeight="1">
      <c r="F33932" s="129">
        <f t="shared" si="536"/>
        <v>0</v>
      </c>
    </row>
    <row r="33933" spans="6:6" ht="18" customHeight="1">
      <c r="F33933" s="129">
        <f t="shared" si="536"/>
        <v>0</v>
      </c>
    </row>
    <row r="33934" spans="6:6" ht="18" customHeight="1">
      <c r="F33934" s="129">
        <f t="shared" si="536"/>
        <v>0</v>
      </c>
    </row>
    <row r="33935" spans="6:6" ht="18" customHeight="1">
      <c r="F33935" s="129">
        <f t="shared" si="536"/>
        <v>0</v>
      </c>
    </row>
    <row r="33936" spans="6:6" ht="18" customHeight="1">
      <c r="F33936" s="129">
        <f t="shared" si="536"/>
        <v>0</v>
      </c>
    </row>
    <row r="33937" spans="6:6" ht="18" customHeight="1">
      <c r="F33937" s="129">
        <f t="shared" si="536"/>
        <v>0</v>
      </c>
    </row>
    <row r="33938" spans="6:6" ht="18" customHeight="1">
      <c r="F33938" s="129">
        <f t="shared" si="536"/>
        <v>0</v>
      </c>
    </row>
    <row r="33939" spans="6:6" ht="18" customHeight="1">
      <c r="F33939" s="129">
        <f t="shared" si="536"/>
        <v>0</v>
      </c>
    </row>
    <row r="33940" spans="6:6" ht="18" customHeight="1">
      <c r="F33940" s="129">
        <f t="shared" si="536"/>
        <v>0</v>
      </c>
    </row>
    <row r="33941" spans="6:6" ht="18" customHeight="1">
      <c r="F33941" s="129">
        <f t="shared" si="536"/>
        <v>0</v>
      </c>
    </row>
    <row r="33942" spans="6:6" ht="18" customHeight="1">
      <c r="F33942" s="129">
        <f t="shared" si="536"/>
        <v>0</v>
      </c>
    </row>
    <row r="33943" spans="6:6" ht="18" customHeight="1">
      <c r="F33943" s="129">
        <f t="shared" si="536"/>
        <v>0</v>
      </c>
    </row>
    <row r="33944" spans="6:6" ht="18" customHeight="1">
      <c r="F33944" s="129">
        <f t="shared" si="536"/>
        <v>0</v>
      </c>
    </row>
    <row r="33945" spans="6:6" ht="18" customHeight="1">
      <c r="F33945" s="129">
        <f t="shared" si="536"/>
        <v>0</v>
      </c>
    </row>
    <row r="33946" spans="6:6" ht="18" customHeight="1">
      <c r="F33946" s="129">
        <f t="shared" si="536"/>
        <v>0</v>
      </c>
    </row>
    <row r="33947" spans="6:6" ht="18" customHeight="1">
      <c r="F33947" s="129">
        <f t="shared" si="536"/>
        <v>0</v>
      </c>
    </row>
    <row r="33948" spans="6:6" ht="18" customHeight="1">
      <c r="F33948" s="129">
        <f t="shared" si="536"/>
        <v>0</v>
      </c>
    </row>
    <row r="33949" spans="6:6" ht="18" customHeight="1">
      <c r="F33949" s="129">
        <f t="shared" si="536"/>
        <v>0</v>
      </c>
    </row>
    <row r="33950" spans="6:6" ht="18" customHeight="1">
      <c r="F33950" s="129">
        <f t="shared" si="536"/>
        <v>0</v>
      </c>
    </row>
    <row r="33951" spans="6:6" ht="18" customHeight="1">
      <c r="F33951" s="129">
        <f t="shared" si="536"/>
        <v>0</v>
      </c>
    </row>
    <row r="33952" spans="6:6" ht="18" customHeight="1">
      <c r="F33952" s="129">
        <f t="shared" si="536"/>
        <v>0</v>
      </c>
    </row>
    <row r="33953" spans="6:6" ht="18" customHeight="1">
      <c r="F33953" s="129">
        <f t="shared" si="536"/>
        <v>0</v>
      </c>
    </row>
    <row r="33954" spans="6:6" ht="18" customHeight="1">
      <c r="F33954" s="129">
        <f t="shared" si="536"/>
        <v>0</v>
      </c>
    </row>
    <row r="33955" spans="6:6" ht="18" customHeight="1">
      <c r="F33955" s="129">
        <f t="shared" si="536"/>
        <v>0</v>
      </c>
    </row>
    <row r="33956" spans="6:6" ht="18" customHeight="1">
      <c r="F33956" s="129">
        <f t="shared" si="536"/>
        <v>0</v>
      </c>
    </row>
    <row r="33957" spans="6:6" ht="18" customHeight="1">
      <c r="F33957" s="129">
        <f t="shared" si="536"/>
        <v>0</v>
      </c>
    </row>
    <row r="33958" spans="6:6" ht="18" customHeight="1">
      <c r="F33958" s="129">
        <f t="shared" si="536"/>
        <v>0</v>
      </c>
    </row>
    <row r="33959" spans="6:6" ht="18" customHeight="1">
      <c r="F33959" s="129">
        <f t="shared" si="536"/>
        <v>0</v>
      </c>
    </row>
    <row r="33960" spans="6:6" ht="18" customHeight="1">
      <c r="F33960" s="129">
        <f t="shared" si="536"/>
        <v>0</v>
      </c>
    </row>
    <row r="33961" spans="6:6" ht="18" customHeight="1">
      <c r="F33961" s="129">
        <f t="shared" si="536"/>
        <v>0</v>
      </c>
    </row>
    <row r="33962" spans="6:6" ht="18" customHeight="1">
      <c r="F33962" s="129">
        <f t="shared" si="536"/>
        <v>0</v>
      </c>
    </row>
    <row r="33963" spans="6:6" ht="18" customHeight="1">
      <c r="F33963" s="129">
        <f t="shared" si="536"/>
        <v>0</v>
      </c>
    </row>
    <row r="33964" spans="6:6" ht="18" customHeight="1">
      <c r="F33964" s="129">
        <f t="shared" si="536"/>
        <v>0</v>
      </c>
    </row>
    <row r="33965" spans="6:6" ht="18" customHeight="1">
      <c r="F33965" s="129">
        <f t="shared" si="536"/>
        <v>0</v>
      </c>
    </row>
    <row r="33966" spans="6:6" ht="18" customHeight="1">
      <c r="F33966" s="129">
        <f t="shared" si="536"/>
        <v>0</v>
      </c>
    </row>
    <row r="33967" spans="6:6" ht="18" customHeight="1">
      <c r="F33967" s="129">
        <f t="shared" si="536"/>
        <v>0</v>
      </c>
    </row>
    <row r="33968" spans="6:6" ht="18" customHeight="1">
      <c r="F33968" s="129">
        <f t="shared" si="536"/>
        <v>0</v>
      </c>
    </row>
    <row r="33969" spans="6:6" ht="18" customHeight="1">
      <c r="F33969" s="129">
        <f t="shared" si="536"/>
        <v>0</v>
      </c>
    </row>
    <row r="33970" spans="6:6" ht="18" customHeight="1">
      <c r="F33970" s="129">
        <f t="shared" ref="F33970:F34033" si="537">E33970*D33970</f>
        <v>0</v>
      </c>
    </row>
    <row r="33971" spans="6:6" ht="18" customHeight="1">
      <c r="F33971" s="129">
        <f t="shared" si="537"/>
        <v>0</v>
      </c>
    </row>
    <row r="33972" spans="6:6" ht="18" customHeight="1">
      <c r="F33972" s="129">
        <f t="shared" si="537"/>
        <v>0</v>
      </c>
    </row>
    <row r="33973" spans="6:6" ht="18" customHeight="1">
      <c r="F33973" s="129">
        <f t="shared" si="537"/>
        <v>0</v>
      </c>
    </row>
    <row r="33974" spans="6:6" ht="18" customHeight="1">
      <c r="F33974" s="129">
        <f t="shared" si="537"/>
        <v>0</v>
      </c>
    </row>
    <row r="33975" spans="6:6" ht="18" customHeight="1">
      <c r="F33975" s="129">
        <f t="shared" si="537"/>
        <v>0</v>
      </c>
    </row>
    <row r="33976" spans="6:6" ht="18" customHeight="1">
      <c r="F33976" s="129">
        <f t="shared" si="537"/>
        <v>0</v>
      </c>
    </row>
    <row r="33977" spans="6:6" ht="18" customHeight="1">
      <c r="F33977" s="129">
        <f t="shared" si="537"/>
        <v>0</v>
      </c>
    </row>
    <row r="33978" spans="6:6" ht="18" customHeight="1">
      <c r="F33978" s="129">
        <f t="shared" si="537"/>
        <v>0</v>
      </c>
    </row>
    <row r="33979" spans="6:6" ht="18" customHeight="1">
      <c r="F33979" s="129">
        <f t="shared" si="537"/>
        <v>0</v>
      </c>
    </row>
    <row r="33980" spans="6:6" ht="18" customHeight="1">
      <c r="F33980" s="129">
        <f t="shared" si="537"/>
        <v>0</v>
      </c>
    </row>
    <row r="33981" spans="6:6" ht="18" customHeight="1">
      <c r="F33981" s="129">
        <f t="shared" si="537"/>
        <v>0</v>
      </c>
    </row>
    <row r="33982" spans="6:6" ht="18" customHeight="1">
      <c r="F33982" s="129">
        <f t="shared" si="537"/>
        <v>0</v>
      </c>
    </row>
    <row r="33983" spans="6:6" ht="18" customHeight="1">
      <c r="F33983" s="129">
        <f t="shared" si="537"/>
        <v>0</v>
      </c>
    </row>
    <row r="33984" spans="6:6" ht="18" customHeight="1">
      <c r="F33984" s="129">
        <f t="shared" si="537"/>
        <v>0</v>
      </c>
    </row>
    <row r="33985" spans="6:6" ht="18" customHeight="1">
      <c r="F33985" s="129">
        <f t="shared" si="537"/>
        <v>0</v>
      </c>
    </row>
    <row r="33986" spans="6:6" ht="18" customHeight="1">
      <c r="F33986" s="129">
        <f t="shared" si="537"/>
        <v>0</v>
      </c>
    </row>
    <row r="33987" spans="6:6" ht="18" customHeight="1">
      <c r="F33987" s="129">
        <f t="shared" si="537"/>
        <v>0</v>
      </c>
    </row>
    <row r="33988" spans="6:6" ht="18" customHeight="1">
      <c r="F33988" s="129">
        <f t="shared" si="537"/>
        <v>0</v>
      </c>
    </row>
    <row r="33989" spans="6:6" ht="18" customHeight="1">
      <c r="F33989" s="129">
        <f t="shared" si="537"/>
        <v>0</v>
      </c>
    </row>
    <row r="33990" spans="6:6" ht="18" customHeight="1">
      <c r="F33990" s="129">
        <f t="shared" si="537"/>
        <v>0</v>
      </c>
    </row>
    <row r="33991" spans="6:6" ht="18" customHeight="1">
      <c r="F33991" s="129">
        <f t="shared" si="537"/>
        <v>0</v>
      </c>
    </row>
    <row r="33992" spans="6:6" ht="18" customHeight="1">
      <c r="F33992" s="129">
        <f t="shared" si="537"/>
        <v>0</v>
      </c>
    </row>
    <row r="33993" spans="6:6" ht="18" customHeight="1">
      <c r="F33993" s="129">
        <f t="shared" si="537"/>
        <v>0</v>
      </c>
    </row>
    <row r="33994" spans="6:6" ht="18" customHeight="1">
      <c r="F33994" s="129">
        <f t="shared" si="537"/>
        <v>0</v>
      </c>
    </row>
    <row r="33995" spans="6:6" ht="18" customHeight="1">
      <c r="F33995" s="129">
        <f t="shared" si="537"/>
        <v>0</v>
      </c>
    </row>
    <row r="33996" spans="6:6" ht="18" customHeight="1">
      <c r="F33996" s="129">
        <f t="shared" si="537"/>
        <v>0</v>
      </c>
    </row>
    <row r="33997" spans="6:6" ht="18" customHeight="1">
      <c r="F33997" s="129">
        <f t="shared" si="537"/>
        <v>0</v>
      </c>
    </row>
    <row r="33998" spans="6:6" ht="18" customHeight="1">
      <c r="F33998" s="129">
        <f t="shared" si="537"/>
        <v>0</v>
      </c>
    </row>
    <row r="33999" spans="6:6" ht="18" customHeight="1">
      <c r="F33999" s="129">
        <f t="shared" si="537"/>
        <v>0</v>
      </c>
    </row>
    <row r="34000" spans="6:6" ht="18" customHeight="1">
      <c r="F34000" s="129">
        <f t="shared" si="537"/>
        <v>0</v>
      </c>
    </row>
    <row r="34001" spans="6:6" ht="18" customHeight="1">
      <c r="F34001" s="129">
        <f t="shared" si="537"/>
        <v>0</v>
      </c>
    </row>
    <row r="34002" spans="6:6" ht="18" customHeight="1">
      <c r="F34002" s="129">
        <f t="shared" si="537"/>
        <v>0</v>
      </c>
    </row>
    <row r="34003" spans="6:6" ht="18" customHeight="1">
      <c r="F34003" s="129">
        <f t="shared" si="537"/>
        <v>0</v>
      </c>
    </row>
    <row r="34004" spans="6:6" ht="18" customHeight="1">
      <c r="F34004" s="129">
        <f t="shared" si="537"/>
        <v>0</v>
      </c>
    </row>
    <row r="34005" spans="6:6" ht="18" customHeight="1">
      <c r="F34005" s="129">
        <f t="shared" si="537"/>
        <v>0</v>
      </c>
    </row>
    <row r="34006" spans="6:6" ht="18" customHeight="1">
      <c r="F34006" s="129">
        <f t="shared" si="537"/>
        <v>0</v>
      </c>
    </row>
    <row r="34007" spans="6:6" ht="18" customHeight="1">
      <c r="F34007" s="129">
        <f t="shared" si="537"/>
        <v>0</v>
      </c>
    </row>
    <row r="34008" spans="6:6" ht="18" customHeight="1">
      <c r="F34008" s="129">
        <f t="shared" si="537"/>
        <v>0</v>
      </c>
    </row>
    <row r="34009" spans="6:6" ht="18" customHeight="1">
      <c r="F34009" s="129">
        <f t="shared" si="537"/>
        <v>0</v>
      </c>
    </row>
    <row r="34010" spans="6:6" ht="18" customHeight="1">
      <c r="F34010" s="129">
        <f t="shared" si="537"/>
        <v>0</v>
      </c>
    </row>
    <row r="34011" spans="6:6" ht="18" customHeight="1">
      <c r="F34011" s="129">
        <f t="shared" si="537"/>
        <v>0</v>
      </c>
    </row>
    <row r="34012" spans="6:6" ht="18" customHeight="1">
      <c r="F34012" s="129">
        <f t="shared" si="537"/>
        <v>0</v>
      </c>
    </row>
    <row r="34013" spans="6:6" ht="18" customHeight="1">
      <c r="F34013" s="129">
        <f t="shared" si="537"/>
        <v>0</v>
      </c>
    </row>
    <row r="34014" spans="6:6" ht="18" customHeight="1">
      <c r="F34014" s="129">
        <f t="shared" si="537"/>
        <v>0</v>
      </c>
    </row>
    <row r="34015" spans="6:6" ht="18" customHeight="1">
      <c r="F34015" s="129">
        <f t="shared" si="537"/>
        <v>0</v>
      </c>
    </row>
    <row r="34016" spans="6:6" ht="18" customHeight="1">
      <c r="F34016" s="129">
        <f t="shared" si="537"/>
        <v>0</v>
      </c>
    </row>
    <row r="34017" spans="6:6" ht="18" customHeight="1">
      <c r="F34017" s="129">
        <f t="shared" si="537"/>
        <v>0</v>
      </c>
    </row>
    <row r="34018" spans="6:6" ht="18" customHeight="1">
      <c r="F34018" s="129">
        <f t="shared" si="537"/>
        <v>0</v>
      </c>
    </row>
    <row r="34019" spans="6:6" ht="18" customHeight="1">
      <c r="F34019" s="129">
        <f t="shared" si="537"/>
        <v>0</v>
      </c>
    </row>
    <row r="34020" spans="6:6" ht="18" customHeight="1">
      <c r="F34020" s="129">
        <f t="shared" si="537"/>
        <v>0</v>
      </c>
    </row>
    <row r="34021" spans="6:6" ht="18" customHeight="1">
      <c r="F34021" s="129">
        <f t="shared" si="537"/>
        <v>0</v>
      </c>
    </row>
    <row r="34022" spans="6:6" ht="18" customHeight="1">
      <c r="F34022" s="129">
        <f t="shared" si="537"/>
        <v>0</v>
      </c>
    </row>
    <row r="34023" spans="6:6" ht="18" customHeight="1">
      <c r="F34023" s="129">
        <f t="shared" si="537"/>
        <v>0</v>
      </c>
    </row>
    <row r="34024" spans="6:6" ht="18" customHeight="1">
      <c r="F34024" s="129">
        <f t="shared" si="537"/>
        <v>0</v>
      </c>
    </row>
    <row r="34025" spans="6:6" ht="18" customHeight="1">
      <c r="F34025" s="129">
        <f t="shared" si="537"/>
        <v>0</v>
      </c>
    </row>
    <row r="34026" spans="6:6" ht="18" customHeight="1">
      <c r="F34026" s="129">
        <f t="shared" si="537"/>
        <v>0</v>
      </c>
    </row>
    <row r="34027" spans="6:6" ht="18" customHeight="1">
      <c r="F34027" s="129">
        <f t="shared" si="537"/>
        <v>0</v>
      </c>
    </row>
    <row r="34028" spans="6:6" ht="18" customHeight="1">
      <c r="F34028" s="129">
        <f t="shared" si="537"/>
        <v>0</v>
      </c>
    </row>
    <row r="34029" spans="6:6" ht="18" customHeight="1">
      <c r="F34029" s="129">
        <f t="shared" si="537"/>
        <v>0</v>
      </c>
    </row>
    <row r="34030" spans="6:6" ht="18" customHeight="1">
      <c r="F34030" s="129">
        <f t="shared" si="537"/>
        <v>0</v>
      </c>
    </row>
    <row r="34031" spans="6:6" ht="18" customHeight="1">
      <c r="F34031" s="129">
        <f t="shared" si="537"/>
        <v>0</v>
      </c>
    </row>
    <row r="34032" spans="6:6" ht="18" customHeight="1">
      <c r="F34032" s="129">
        <f t="shared" si="537"/>
        <v>0</v>
      </c>
    </row>
    <row r="34033" spans="6:6" ht="18" customHeight="1">
      <c r="F34033" s="129">
        <f t="shared" si="537"/>
        <v>0</v>
      </c>
    </row>
    <row r="34034" spans="6:6" ht="18" customHeight="1">
      <c r="F34034" s="129">
        <f t="shared" ref="F34034:F34097" si="538">E34034*D34034</f>
        <v>0</v>
      </c>
    </row>
    <row r="34035" spans="6:6" ht="18" customHeight="1">
      <c r="F34035" s="129">
        <f t="shared" si="538"/>
        <v>0</v>
      </c>
    </row>
    <row r="34036" spans="6:6" ht="18" customHeight="1">
      <c r="F34036" s="129">
        <f t="shared" si="538"/>
        <v>0</v>
      </c>
    </row>
    <row r="34037" spans="6:6" ht="18" customHeight="1">
      <c r="F34037" s="129">
        <f t="shared" si="538"/>
        <v>0</v>
      </c>
    </row>
    <row r="34038" spans="6:6" ht="18" customHeight="1">
      <c r="F34038" s="129">
        <f t="shared" si="538"/>
        <v>0</v>
      </c>
    </row>
    <row r="34039" spans="6:6" ht="18" customHeight="1">
      <c r="F34039" s="129">
        <f t="shared" si="538"/>
        <v>0</v>
      </c>
    </row>
    <row r="34040" spans="6:6" ht="18" customHeight="1">
      <c r="F34040" s="129">
        <f t="shared" si="538"/>
        <v>0</v>
      </c>
    </row>
    <row r="34041" spans="6:6" ht="18" customHeight="1">
      <c r="F34041" s="129">
        <f t="shared" si="538"/>
        <v>0</v>
      </c>
    </row>
    <row r="34042" spans="6:6" ht="18" customHeight="1">
      <c r="F34042" s="129">
        <f t="shared" si="538"/>
        <v>0</v>
      </c>
    </row>
    <row r="34043" spans="6:6" ht="18" customHeight="1">
      <c r="F34043" s="129">
        <f t="shared" si="538"/>
        <v>0</v>
      </c>
    </row>
    <row r="34044" spans="6:6" ht="18" customHeight="1">
      <c r="F34044" s="129">
        <f t="shared" si="538"/>
        <v>0</v>
      </c>
    </row>
    <row r="34045" spans="6:6" ht="18" customHeight="1">
      <c r="F34045" s="129">
        <f t="shared" si="538"/>
        <v>0</v>
      </c>
    </row>
    <row r="34046" spans="6:6" ht="18" customHeight="1">
      <c r="F34046" s="129">
        <f t="shared" si="538"/>
        <v>0</v>
      </c>
    </row>
    <row r="34047" spans="6:6" ht="18" customHeight="1">
      <c r="F34047" s="129">
        <f t="shared" si="538"/>
        <v>0</v>
      </c>
    </row>
    <row r="34048" spans="6:6" ht="18" customHeight="1">
      <c r="F34048" s="129">
        <f t="shared" si="538"/>
        <v>0</v>
      </c>
    </row>
    <row r="34049" spans="6:6" ht="18" customHeight="1">
      <c r="F34049" s="129">
        <f t="shared" si="538"/>
        <v>0</v>
      </c>
    </row>
    <row r="34050" spans="6:6" ht="18" customHeight="1">
      <c r="F34050" s="129">
        <f t="shared" si="538"/>
        <v>0</v>
      </c>
    </row>
    <row r="34051" spans="6:6" ht="18" customHeight="1">
      <c r="F34051" s="129">
        <f t="shared" si="538"/>
        <v>0</v>
      </c>
    </row>
    <row r="34052" spans="6:6" ht="18" customHeight="1">
      <c r="F34052" s="129">
        <f t="shared" si="538"/>
        <v>0</v>
      </c>
    </row>
    <row r="34053" spans="6:6" ht="18" customHeight="1">
      <c r="F34053" s="129">
        <f t="shared" si="538"/>
        <v>0</v>
      </c>
    </row>
    <row r="34054" spans="6:6" ht="18" customHeight="1">
      <c r="F34054" s="129">
        <f t="shared" si="538"/>
        <v>0</v>
      </c>
    </row>
    <row r="34055" spans="6:6" ht="18" customHeight="1">
      <c r="F34055" s="129">
        <f t="shared" si="538"/>
        <v>0</v>
      </c>
    </row>
    <row r="34056" spans="6:6" ht="18" customHeight="1">
      <c r="F34056" s="129">
        <f t="shared" si="538"/>
        <v>0</v>
      </c>
    </row>
    <row r="34057" spans="6:6" ht="18" customHeight="1">
      <c r="F34057" s="129">
        <f t="shared" si="538"/>
        <v>0</v>
      </c>
    </row>
    <row r="34058" spans="6:6" ht="18" customHeight="1">
      <c r="F34058" s="129">
        <f t="shared" si="538"/>
        <v>0</v>
      </c>
    </row>
    <row r="34059" spans="6:6" ht="18" customHeight="1">
      <c r="F34059" s="129">
        <f t="shared" si="538"/>
        <v>0</v>
      </c>
    </row>
    <row r="34060" spans="6:6" ht="18" customHeight="1">
      <c r="F34060" s="129">
        <f t="shared" si="538"/>
        <v>0</v>
      </c>
    </row>
    <row r="34061" spans="6:6" ht="18" customHeight="1">
      <c r="F34061" s="129">
        <f t="shared" si="538"/>
        <v>0</v>
      </c>
    </row>
    <row r="34062" spans="6:6" ht="18" customHeight="1">
      <c r="F34062" s="129">
        <f t="shared" si="538"/>
        <v>0</v>
      </c>
    </row>
    <row r="34063" spans="6:6" ht="18" customHeight="1">
      <c r="F34063" s="129">
        <f t="shared" si="538"/>
        <v>0</v>
      </c>
    </row>
    <row r="34064" spans="6:6" ht="18" customHeight="1">
      <c r="F34064" s="129">
        <f t="shared" si="538"/>
        <v>0</v>
      </c>
    </row>
    <row r="34065" spans="6:6" ht="18" customHeight="1">
      <c r="F34065" s="129">
        <f t="shared" si="538"/>
        <v>0</v>
      </c>
    </row>
    <row r="34066" spans="6:6" ht="18" customHeight="1">
      <c r="F34066" s="129">
        <f t="shared" si="538"/>
        <v>0</v>
      </c>
    </row>
    <row r="34067" spans="6:6" ht="18" customHeight="1">
      <c r="F34067" s="129">
        <f t="shared" si="538"/>
        <v>0</v>
      </c>
    </row>
    <row r="34068" spans="6:6" ht="18" customHeight="1">
      <c r="F34068" s="129">
        <f t="shared" si="538"/>
        <v>0</v>
      </c>
    </row>
    <row r="34069" spans="6:6" ht="18" customHeight="1">
      <c r="F34069" s="129">
        <f t="shared" si="538"/>
        <v>0</v>
      </c>
    </row>
    <row r="34070" spans="6:6" ht="18" customHeight="1">
      <c r="F34070" s="129">
        <f t="shared" si="538"/>
        <v>0</v>
      </c>
    </row>
    <row r="34071" spans="6:6" ht="18" customHeight="1">
      <c r="F34071" s="129">
        <f t="shared" si="538"/>
        <v>0</v>
      </c>
    </row>
    <row r="34072" spans="6:6" ht="18" customHeight="1">
      <c r="F34072" s="129">
        <f t="shared" si="538"/>
        <v>0</v>
      </c>
    </row>
    <row r="34073" spans="6:6" ht="18" customHeight="1">
      <c r="F34073" s="129">
        <f t="shared" si="538"/>
        <v>0</v>
      </c>
    </row>
    <row r="34074" spans="6:6" ht="18" customHeight="1">
      <c r="F34074" s="129">
        <f t="shared" si="538"/>
        <v>0</v>
      </c>
    </row>
    <row r="34075" spans="6:6" ht="18" customHeight="1">
      <c r="F34075" s="129">
        <f t="shared" si="538"/>
        <v>0</v>
      </c>
    </row>
    <row r="34076" spans="6:6" ht="18" customHeight="1">
      <c r="F34076" s="129">
        <f t="shared" si="538"/>
        <v>0</v>
      </c>
    </row>
    <row r="34077" spans="6:6" ht="18" customHeight="1">
      <c r="F34077" s="129">
        <f t="shared" si="538"/>
        <v>0</v>
      </c>
    </row>
    <row r="34078" spans="6:6" ht="18" customHeight="1">
      <c r="F34078" s="129">
        <f t="shared" si="538"/>
        <v>0</v>
      </c>
    </row>
    <row r="34079" spans="6:6" ht="18" customHeight="1">
      <c r="F34079" s="129">
        <f t="shared" si="538"/>
        <v>0</v>
      </c>
    </row>
    <row r="34080" spans="6:6" ht="18" customHeight="1">
      <c r="F34080" s="129">
        <f t="shared" si="538"/>
        <v>0</v>
      </c>
    </row>
    <row r="34081" spans="6:6" ht="18" customHeight="1">
      <c r="F34081" s="129">
        <f t="shared" si="538"/>
        <v>0</v>
      </c>
    </row>
    <row r="34082" spans="6:6" ht="18" customHeight="1">
      <c r="F34082" s="129">
        <f t="shared" si="538"/>
        <v>0</v>
      </c>
    </row>
    <row r="34083" spans="6:6" ht="18" customHeight="1">
      <c r="F34083" s="129">
        <f t="shared" si="538"/>
        <v>0</v>
      </c>
    </row>
    <row r="34084" spans="6:6" ht="18" customHeight="1">
      <c r="F34084" s="129">
        <f t="shared" si="538"/>
        <v>0</v>
      </c>
    </row>
    <row r="34085" spans="6:6" ht="18" customHeight="1">
      <c r="F34085" s="129">
        <f t="shared" si="538"/>
        <v>0</v>
      </c>
    </row>
    <row r="34086" spans="6:6" ht="18" customHeight="1">
      <c r="F34086" s="129">
        <f t="shared" si="538"/>
        <v>0</v>
      </c>
    </row>
    <row r="34087" spans="6:6" ht="18" customHeight="1">
      <c r="F34087" s="129">
        <f t="shared" si="538"/>
        <v>0</v>
      </c>
    </row>
    <row r="34088" spans="6:6" ht="18" customHeight="1">
      <c r="F34088" s="129">
        <f t="shared" si="538"/>
        <v>0</v>
      </c>
    </row>
    <row r="34089" spans="6:6" ht="18" customHeight="1">
      <c r="F34089" s="129">
        <f t="shared" si="538"/>
        <v>0</v>
      </c>
    </row>
    <row r="34090" spans="6:6" ht="18" customHeight="1">
      <c r="F34090" s="129">
        <f t="shared" si="538"/>
        <v>0</v>
      </c>
    </row>
    <row r="34091" spans="6:6" ht="18" customHeight="1">
      <c r="F34091" s="129">
        <f t="shared" si="538"/>
        <v>0</v>
      </c>
    </row>
    <row r="34092" spans="6:6" ht="18" customHeight="1">
      <c r="F34092" s="129">
        <f t="shared" si="538"/>
        <v>0</v>
      </c>
    </row>
    <row r="34093" spans="6:6" ht="18" customHeight="1">
      <c r="F34093" s="129">
        <f t="shared" si="538"/>
        <v>0</v>
      </c>
    </row>
    <row r="34094" spans="6:6" ht="18" customHeight="1">
      <c r="F34094" s="129">
        <f t="shared" si="538"/>
        <v>0</v>
      </c>
    </row>
    <row r="34095" spans="6:6" ht="18" customHeight="1">
      <c r="F34095" s="129">
        <f t="shared" si="538"/>
        <v>0</v>
      </c>
    </row>
    <row r="34096" spans="6:6" ht="18" customHeight="1">
      <c r="F34096" s="129">
        <f t="shared" si="538"/>
        <v>0</v>
      </c>
    </row>
    <row r="34097" spans="6:6" ht="18" customHeight="1">
      <c r="F34097" s="129">
        <f t="shared" si="538"/>
        <v>0</v>
      </c>
    </row>
    <row r="34098" spans="6:6" ht="18" customHeight="1">
      <c r="F34098" s="129">
        <f t="shared" ref="F34098:F34161" si="539">E34098*D34098</f>
        <v>0</v>
      </c>
    </row>
    <row r="34099" spans="6:6" ht="18" customHeight="1">
      <c r="F34099" s="129">
        <f t="shared" si="539"/>
        <v>0</v>
      </c>
    </row>
    <row r="34100" spans="6:6" ht="18" customHeight="1">
      <c r="F34100" s="129">
        <f t="shared" si="539"/>
        <v>0</v>
      </c>
    </row>
    <row r="34101" spans="6:6" ht="18" customHeight="1">
      <c r="F34101" s="129">
        <f t="shared" si="539"/>
        <v>0</v>
      </c>
    </row>
    <row r="34102" spans="6:6" ht="18" customHeight="1">
      <c r="F34102" s="129">
        <f t="shared" si="539"/>
        <v>0</v>
      </c>
    </row>
    <row r="34103" spans="6:6" ht="18" customHeight="1">
      <c r="F34103" s="129">
        <f t="shared" si="539"/>
        <v>0</v>
      </c>
    </row>
    <row r="34104" spans="6:6" ht="18" customHeight="1">
      <c r="F34104" s="129">
        <f t="shared" si="539"/>
        <v>0</v>
      </c>
    </row>
    <row r="34105" spans="6:6" ht="18" customHeight="1">
      <c r="F34105" s="129">
        <f t="shared" si="539"/>
        <v>0</v>
      </c>
    </row>
    <row r="34106" spans="6:6" ht="18" customHeight="1">
      <c r="F34106" s="129">
        <f t="shared" si="539"/>
        <v>0</v>
      </c>
    </row>
    <row r="34107" spans="6:6" ht="18" customHeight="1">
      <c r="F34107" s="129">
        <f t="shared" si="539"/>
        <v>0</v>
      </c>
    </row>
    <row r="34108" spans="6:6" ht="18" customHeight="1">
      <c r="F34108" s="129">
        <f t="shared" si="539"/>
        <v>0</v>
      </c>
    </row>
    <row r="34109" spans="6:6" ht="18" customHeight="1">
      <c r="F34109" s="129">
        <f t="shared" si="539"/>
        <v>0</v>
      </c>
    </row>
    <row r="34110" spans="6:6" ht="18" customHeight="1">
      <c r="F34110" s="129">
        <f t="shared" si="539"/>
        <v>0</v>
      </c>
    </row>
    <row r="34111" spans="6:6" ht="18" customHeight="1">
      <c r="F34111" s="129">
        <f t="shared" si="539"/>
        <v>0</v>
      </c>
    </row>
    <row r="34112" spans="6:6" ht="18" customHeight="1">
      <c r="F34112" s="129">
        <f t="shared" si="539"/>
        <v>0</v>
      </c>
    </row>
    <row r="34113" spans="6:6" ht="18" customHeight="1">
      <c r="F34113" s="129">
        <f t="shared" si="539"/>
        <v>0</v>
      </c>
    </row>
    <row r="34114" spans="6:6" ht="18" customHeight="1">
      <c r="F34114" s="129">
        <f t="shared" si="539"/>
        <v>0</v>
      </c>
    </row>
    <row r="34115" spans="6:6" ht="18" customHeight="1">
      <c r="F34115" s="129">
        <f t="shared" si="539"/>
        <v>0</v>
      </c>
    </row>
    <row r="34116" spans="6:6" ht="18" customHeight="1">
      <c r="F34116" s="129">
        <f t="shared" si="539"/>
        <v>0</v>
      </c>
    </row>
    <row r="34117" spans="6:6" ht="18" customHeight="1">
      <c r="F34117" s="129">
        <f t="shared" si="539"/>
        <v>0</v>
      </c>
    </row>
    <row r="34118" spans="6:6" ht="18" customHeight="1">
      <c r="F34118" s="129">
        <f t="shared" si="539"/>
        <v>0</v>
      </c>
    </row>
    <row r="34119" spans="6:6" ht="18" customHeight="1">
      <c r="F34119" s="129">
        <f t="shared" si="539"/>
        <v>0</v>
      </c>
    </row>
    <row r="34120" spans="6:6" ht="18" customHeight="1">
      <c r="F34120" s="129">
        <f t="shared" si="539"/>
        <v>0</v>
      </c>
    </row>
    <row r="34121" spans="6:6" ht="18" customHeight="1">
      <c r="F34121" s="129">
        <f t="shared" si="539"/>
        <v>0</v>
      </c>
    </row>
    <row r="34122" spans="6:6" ht="18" customHeight="1">
      <c r="F34122" s="129">
        <f t="shared" si="539"/>
        <v>0</v>
      </c>
    </row>
    <row r="34123" spans="6:6" ht="18" customHeight="1">
      <c r="F34123" s="129">
        <f t="shared" si="539"/>
        <v>0</v>
      </c>
    </row>
    <row r="34124" spans="6:6" ht="18" customHeight="1">
      <c r="F34124" s="129">
        <f t="shared" si="539"/>
        <v>0</v>
      </c>
    </row>
    <row r="34125" spans="6:6" ht="18" customHeight="1">
      <c r="F34125" s="129">
        <f t="shared" si="539"/>
        <v>0</v>
      </c>
    </row>
    <row r="34126" spans="6:6" ht="18" customHeight="1">
      <c r="F34126" s="129">
        <f t="shared" si="539"/>
        <v>0</v>
      </c>
    </row>
    <row r="34127" spans="6:6" ht="18" customHeight="1">
      <c r="F34127" s="129">
        <f t="shared" si="539"/>
        <v>0</v>
      </c>
    </row>
    <row r="34128" spans="6:6" ht="18" customHeight="1">
      <c r="F34128" s="129">
        <f t="shared" si="539"/>
        <v>0</v>
      </c>
    </row>
    <row r="34129" spans="6:6" ht="18" customHeight="1">
      <c r="F34129" s="129">
        <f t="shared" si="539"/>
        <v>0</v>
      </c>
    </row>
    <row r="34130" spans="6:6" ht="18" customHeight="1">
      <c r="F34130" s="129">
        <f t="shared" si="539"/>
        <v>0</v>
      </c>
    </row>
    <row r="34131" spans="6:6" ht="18" customHeight="1">
      <c r="F34131" s="129">
        <f t="shared" si="539"/>
        <v>0</v>
      </c>
    </row>
    <row r="34132" spans="6:6" ht="18" customHeight="1">
      <c r="F34132" s="129">
        <f t="shared" si="539"/>
        <v>0</v>
      </c>
    </row>
    <row r="34133" spans="6:6" ht="18" customHeight="1">
      <c r="F34133" s="129">
        <f t="shared" si="539"/>
        <v>0</v>
      </c>
    </row>
    <row r="34134" spans="6:6" ht="18" customHeight="1">
      <c r="F34134" s="129">
        <f t="shared" si="539"/>
        <v>0</v>
      </c>
    </row>
    <row r="34135" spans="6:6" ht="18" customHeight="1">
      <c r="F34135" s="129">
        <f t="shared" si="539"/>
        <v>0</v>
      </c>
    </row>
    <row r="34136" spans="6:6" ht="18" customHeight="1">
      <c r="F34136" s="129">
        <f t="shared" si="539"/>
        <v>0</v>
      </c>
    </row>
    <row r="34137" spans="6:6" ht="18" customHeight="1">
      <c r="F34137" s="129">
        <f t="shared" si="539"/>
        <v>0</v>
      </c>
    </row>
    <row r="34138" spans="6:6" ht="18" customHeight="1">
      <c r="F34138" s="129">
        <f t="shared" si="539"/>
        <v>0</v>
      </c>
    </row>
    <row r="34139" spans="6:6" ht="18" customHeight="1">
      <c r="F34139" s="129">
        <f t="shared" si="539"/>
        <v>0</v>
      </c>
    </row>
    <row r="34140" spans="6:6" ht="18" customHeight="1">
      <c r="F34140" s="129">
        <f t="shared" si="539"/>
        <v>0</v>
      </c>
    </row>
    <row r="34141" spans="6:6" ht="18" customHeight="1">
      <c r="F34141" s="129">
        <f t="shared" si="539"/>
        <v>0</v>
      </c>
    </row>
    <row r="34142" spans="6:6" ht="18" customHeight="1">
      <c r="F34142" s="129">
        <f t="shared" si="539"/>
        <v>0</v>
      </c>
    </row>
    <row r="34143" spans="6:6" ht="18" customHeight="1">
      <c r="F34143" s="129">
        <f t="shared" si="539"/>
        <v>0</v>
      </c>
    </row>
    <row r="34144" spans="6:6" ht="18" customHeight="1">
      <c r="F34144" s="129">
        <f t="shared" si="539"/>
        <v>0</v>
      </c>
    </row>
    <row r="34145" spans="6:6" ht="18" customHeight="1">
      <c r="F34145" s="129">
        <f t="shared" si="539"/>
        <v>0</v>
      </c>
    </row>
    <row r="34146" spans="6:6" ht="18" customHeight="1">
      <c r="F34146" s="129">
        <f t="shared" si="539"/>
        <v>0</v>
      </c>
    </row>
    <row r="34147" spans="6:6" ht="18" customHeight="1">
      <c r="F34147" s="129">
        <f t="shared" si="539"/>
        <v>0</v>
      </c>
    </row>
    <row r="34148" spans="6:6" ht="18" customHeight="1">
      <c r="F34148" s="129">
        <f t="shared" si="539"/>
        <v>0</v>
      </c>
    </row>
    <row r="34149" spans="6:6" ht="18" customHeight="1">
      <c r="F34149" s="129">
        <f t="shared" si="539"/>
        <v>0</v>
      </c>
    </row>
    <row r="34150" spans="6:6" ht="18" customHeight="1">
      <c r="F34150" s="129">
        <f t="shared" si="539"/>
        <v>0</v>
      </c>
    </row>
    <row r="34151" spans="6:6" ht="18" customHeight="1">
      <c r="F34151" s="129">
        <f t="shared" si="539"/>
        <v>0</v>
      </c>
    </row>
    <row r="34152" spans="6:6" ht="18" customHeight="1">
      <c r="F34152" s="129">
        <f t="shared" si="539"/>
        <v>0</v>
      </c>
    </row>
    <row r="34153" spans="6:6" ht="18" customHeight="1">
      <c r="F34153" s="129">
        <f t="shared" si="539"/>
        <v>0</v>
      </c>
    </row>
    <row r="34154" spans="6:6" ht="18" customHeight="1">
      <c r="F34154" s="129">
        <f t="shared" si="539"/>
        <v>0</v>
      </c>
    </row>
    <row r="34155" spans="6:6" ht="18" customHeight="1">
      <c r="F34155" s="129">
        <f t="shared" si="539"/>
        <v>0</v>
      </c>
    </row>
    <row r="34156" spans="6:6" ht="18" customHeight="1">
      <c r="F34156" s="129">
        <f t="shared" si="539"/>
        <v>0</v>
      </c>
    </row>
    <row r="34157" spans="6:6" ht="18" customHeight="1">
      <c r="F34157" s="129">
        <f t="shared" si="539"/>
        <v>0</v>
      </c>
    </row>
    <row r="34158" spans="6:6" ht="18" customHeight="1">
      <c r="F34158" s="129">
        <f t="shared" si="539"/>
        <v>0</v>
      </c>
    </row>
    <row r="34159" spans="6:6" ht="18" customHeight="1">
      <c r="F34159" s="129">
        <f t="shared" si="539"/>
        <v>0</v>
      </c>
    </row>
    <row r="34160" spans="6:6" ht="18" customHeight="1">
      <c r="F34160" s="129">
        <f t="shared" si="539"/>
        <v>0</v>
      </c>
    </row>
    <row r="34161" spans="6:6" ht="18" customHeight="1">
      <c r="F34161" s="129">
        <f t="shared" si="539"/>
        <v>0</v>
      </c>
    </row>
    <row r="34162" spans="6:6" ht="18" customHeight="1">
      <c r="F34162" s="129">
        <f t="shared" ref="F34162:F34225" si="540">E34162*D34162</f>
        <v>0</v>
      </c>
    </row>
    <row r="34163" spans="6:6" ht="18" customHeight="1">
      <c r="F34163" s="129">
        <f t="shared" si="540"/>
        <v>0</v>
      </c>
    </row>
    <row r="34164" spans="6:6" ht="18" customHeight="1">
      <c r="F34164" s="129">
        <f t="shared" si="540"/>
        <v>0</v>
      </c>
    </row>
    <row r="34165" spans="6:6" ht="18" customHeight="1">
      <c r="F34165" s="129">
        <f t="shared" si="540"/>
        <v>0</v>
      </c>
    </row>
    <row r="34166" spans="6:6" ht="18" customHeight="1">
      <c r="F34166" s="129">
        <f t="shared" si="540"/>
        <v>0</v>
      </c>
    </row>
    <row r="34167" spans="6:6" ht="18" customHeight="1">
      <c r="F34167" s="129">
        <f t="shared" si="540"/>
        <v>0</v>
      </c>
    </row>
    <row r="34168" spans="6:6" ht="18" customHeight="1">
      <c r="F34168" s="129">
        <f t="shared" si="540"/>
        <v>0</v>
      </c>
    </row>
    <row r="34169" spans="6:6" ht="18" customHeight="1">
      <c r="F34169" s="129">
        <f t="shared" si="540"/>
        <v>0</v>
      </c>
    </row>
    <row r="34170" spans="6:6" ht="18" customHeight="1">
      <c r="F34170" s="129">
        <f t="shared" si="540"/>
        <v>0</v>
      </c>
    </row>
    <row r="34171" spans="6:6" ht="18" customHeight="1">
      <c r="F34171" s="129">
        <f t="shared" si="540"/>
        <v>0</v>
      </c>
    </row>
    <row r="34172" spans="6:6" ht="18" customHeight="1">
      <c r="F34172" s="129">
        <f t="shared" si="540"/>
        <v>0</v>
      </c>
    </row>
    <row r="34173" spans="6:6" ht="18" customHeight="1">
      <c r="F34173" s="129">
        <f t="shared" si="540"/>
        <v>0</v>
      </c>
    </row>
    <row r="34174" spans="6:6" ht="18" customHeight="1">
      <c r="F34174" s="129">
        <f t="shared" si="540"/>
        <v>0</v>
      </c>
    </row>
    <row r="34175" spans="6:6" ht="18" customHeight="1">
      <c r="F34175" s="129">
        <f t="shared" si="540"/>
        <v>0</v>
      </c>
    </row>
    <row r="34176" spans="6:6" ht="18" customHeight="1">
      <c r="F34176" s="129">
        <f t="shared" si="540"/>
        <v>0</v>
      </c>
    </row>
    <row r="34177" spans="6:6" ht="18" customHeight="1">
      <c r="F34177" s="129">
        <f t="shared" si="540"/>
        <v>0</v>
      </c>
    </row>
    <row r="34178" spans="6:6" ht="18" customHeight="1">
      <c r="F34178" s="129">
        <f t="shared" si="540"/>
        <v>0</v>
      </c>
    </row>
    <row r="34179" spans="6:6" ht="18" customHeight="1">
      <c r="F34179" s="129">
        <f t="shared" si="540"/>
        <v>0</v>
      </c>
    </row>
    <row r="34180" spans="6:6" ht="18" customHeight="1">
      <c r="F34180" s="129">
        <f t="shared" si="540"/>
        <v>0</v>
      </c>
    </row>
    <row r="34181" spans="6:6" ht="18" customHeight="1">
      <c r="F34181" s="129">
        <f t="shared" si="540"/>
        <v>0</v>
      </c>
    </row>
    <row r="34182" spans="6:6" ht="18" customHeight="1">
      <c r="F34182" s="129">
        <f t="shared" si="540"/>
        <v>0</v>
      </c>
    </row>
    <row r="34183" spans="6:6" ht="18" customHeight="1">
      <c r="F34183" s="129">
        <f t="shared" si="540"/>
        <v>0</v>
      </c>
    </row>
    <row r="34184" spans="6:6" ht="18" customHeight="1">
      <c r="F34184" s="129">
        <f t="shared" si="540"/>
        <v>0</v>
      </c>
    </row>
    <row r="34185" spans="6:6" ht="18" customHeight="1">
      <c r="F34185" s="129">
        <f t="shared" si="540"/>
        <v>0</v>
      </c>
    </row>
    <row r="34186" spans="6:6" ht="18" customHeight="1">
      <c r="F34186" s="129">
        <f t="shared" si="540"/>
        <v>0</v>
      </c>
    </row>
    <row r="34187" spans="6:6" ht="18" customHeight="1">
      <c r="F34187" s="129">
        <f t="shared" si="540"/>
        <v>0</v>
      </c>
    </row>
    <row r="34188" spans="6:6" ht="18" customHeight="1">
      <c r="F34188" s="129">
        <f t="shared" si="540"/>
        <v>0</v>
      </c>
    </row>
    <row r="34189" spans="6:6" ht="18" customHeight="1">
      <c r="F34189" s="129">
        <f t="shared" si="540"/>
        <v>0</v>
      </c>
    </row>
    <row r="34190" spans="6:6" ht="18" customHeight="1">
      <c r="F34190" s="129">
        <f t="shared" si="540"/>
        <v>0</v>
      </c>
    </row>
    <row r="34191" spans="6:6" ht="18" customHeight="1">
      <c r="F34191" s="129">
        <f t="shared" si="540"/>
        <v>0</v>
      </c>
    </row>
    <row r="34192" spans="6:6" ht="18" customHeight="1">
      <c r="F34192" s="129">
        <f t="shared" si="540"/>
        <v>0</v>
      </c>
    </row>
    <row r="34193" spans="6:6" ht="18" customHeight="1">
      <c r="F34193" s="129">
        <f t="shared" si="540"/>
        <v>0</v>
      </c>
    </row>
    <row r="34194" spans="6:6" ht="18" customHeight="1">
      <c r="F34194" s="129">
        <f t="shared" si="540"/>
        <v>0</v>
      </c>
    </row>
    <row r="34195" spans="6:6" ht="18" customHeight="1">
      <c r="F34195" s="129">
        <f t="shared" si="540"/>
        <v>0</v>
      </c>
    </row>
    <row r="34196" spans="6:6" ht="18" customHeight="1">
      <c r="F34196" s="129">
        <f t="shared" si="540"/>
        <v>0</v>
      </c>
    </row>
    <row r="34197" spans="6:6" ht="18" customHeight="1">
      <c r="F34197" s="129">
        <f t="shared" si="540"/>
        <v>0</v>
      </c>
    </row>
    <row r="34198" spans="6:6" ht="18" customHeight="1">
      <c r="F34198" s="129">
        <f t="shared" si="540"/>
        <v>0</v>
      </c>
    </row>
    <row r="34199" spans="6:6" ht="18" customHeight="1">
      <c r="F34199" s="129">
        <f t="shared" si="540"/>
        <v>0</v>
      </c>
    </row>
    <row r="34200" spans="6:6" ht="18" customHeight="1">
      <c r="F34200" s="129">
        <f t="shared" si="540"/>
        <v>0</v>
      </c>
    </row>
    <row r="34201" spans="6:6" ht="18" customHeight="1">
      <c r="F34201" s="129">
        <f t="shared" si="540"/>
        <v>0</v>
      </c>
    </row>
    <row r="34202" spans="6:6" ht="18" customHeight="1">
      <c r="F34202" s="129">
        <f t="shared" si="540"/>
        <v>0</v>
      </c>
    </row>
    <row r="34203" spans="6:6" ht="18" customHeight="1">
      <c r="F34203" s="129">
        <f t="shared" si="540"/>
        <v>0</v>
      </c>
    </row>
    <row r="34204" spans="6:6" ht="18" customHeight="1">
      <c r="F34204" s="129">
        <f t="shared" si="540"/>
        <v>0</v>
      </c>
    </row>
    <row r="34205" spans="6:6" ht="18" customHeight="1">
      <c r="F34205" s="129">
        <f t="shared" si="540"/>
        <v>0</v>
      </c>
    </row>
    <row r="34206" spans="6:6" ht="18" customHeight="1">
      <c r="F34206" s="129">
        <f t="shared" si="540"/>
        <v>0</v>
      </c>
    </row>
    <row r="34207" spans="6:6" ht="18" customHeight="1">
      <c r="F34207" s="129">
        <f t="shared" si="540"/>
        <v>0</v>
      </c>
    </row>
    <row r="34208" spans="6:6" ht="18" customHeight="1">
      <c r="F34208" s="129">
        <f t="shared" si="540"/>
        <v>0</v>
      </c>
    </row>
    <row r="34209" spans="6:6" ht="18" customHeight="1">
      <c r="F34209" s="129">
        <f t="shared" si="540"/>
        <v>0</v>
      </c>
    </row>
    <row r="34210" spans="6:6" ht="18" customHeight="1">
      <c r="F34210" s="129">
        <f t="shared" si="540"/>
        <v>0</v>
      </c>
    </row>
    <row r="34211" spans="6:6" ht="18" customHeight="1">
      <c r="F34211" s="129">
        <f t="shared" si="540"/>
        <v>0</v>
      </c>
    </row>
    <row r="34212" spans="6:6" ht="18" customHeight="1">
      <c r="F34212" s="129">
        <f t="shared" si="540"/>
        <v>0</v>
      </c>
    </row>
    <row r="34213" spans="6:6" ht="18" customHeight="1">
      <c r="F34213" s="129">
        <f t="shared" si="540"/>
        <v>0</v>
      </c>
    </row>
    <row r="34214" spans="6:6" ht="18" customHeight="1">
      <c r="F34214" s="129">
        <f t="shared" si="540"/>
        <v>0</v>
      </c>
    </row>
    <row r="34215" spans="6:6" ht="18" customHeight="1">
      <c r="F34215" s="129">
        <f t="shared" si="540"/>
        <v>0</v>
      </c>
    </row>
    <row r="34216" spans="6:6" ht="18" customHeight="1">
      <c r="F34216" s="129">
        <f t="shared" si="540"/>
        <v>0</v>
      </c>
    </row>
    <row r="34217" spans="6:6" ht="18" customHeight="1">
      <c r="F34217" s="129">
        <f t="shared" si="540"/>
        <v>0</v>
      </c>
    </row>
    <row r="34218" spans="6:6" ht="18" customHeight="1">
      <c r="F34218" s="129">
        <f t="shared" si="540"/>
        <v>0</v>
      </c>
    </row>
    <row r="34219" spans="6:6" ht="18" customHeight="1">
      <c r="F34219" s="129">
        <f t="shared" si="540"/>
        <v>0</v>
      </c>
    </row>
    <row r="34220" spans="6:6" ht="18" customHeight="1">
      <c r="F34220" s="129">
        <f t="shared" si="540"/>
        <v>0</v>
      </c>
    </row>
    <row r="34221" spans="6:6" ht="18" customHeight="1">
      <c r="F34221" s="129">
        <f t="shared" si="540"/>
        <v>0</v>
      </c>
    </row>
    <row r="34222" spans="6:6" ht="18" customHeight="1">
      <c r="F34222" s="129">
        <f t="shared" si="540"/>
        <v>0</v>
      </c>
    </row>
    <row r="34223" spans="6:6" ht="18" customHeight="1">
      <c r="F34223" s="129">
        <f t="shared" si="540"/>
        <v>0</v>
      </c>
    </row>
    <row r="34224" spans="6:6" ht="18" customHeight="1">
      <c r="F34224" s="129">
        <f t="shared" si="540"/>
        <v>0</v>
      </c>
    </row>
    <row r="34225" spans="6:6" ht="18" customHeight="1">
      <c r="F34225" s="129">
        <f t="shared" si="540"/>
        <v>0</v>
      </c>
    </row>
    <row r="34226" spans="6:6" ht="18" customHeight="1">
      <c r="F34226" s="129">
        <f t="shared" ref="F34226:F34289" si="541">E34226*D34226</f>
        <v>0</v>
      </c>
    </row>
    <row r="34227" spans="6:6" ht="18" customHeight="1">
      <c r="F34227" s="129">
        <f t="shared" si="541"/>
        <v>0</v>
      </c>
    </row>
    <row r="34228" spans="6:6" ht="18" customHeight="1">
      <c r="F34228" s="129">
        <f t="shared" si="541"/>
        <v>0</v>
      </c>
    </row>
    <row r="34229" spans="6:6" ht="18" customHeight="1">
      <c r="F34229" s="129">
        <f t="shared" si="541"/>
        <v>0</v>
      </c>
    </row>
    <row r="34230" spans="6:6" ht="18" customHeight="1">
      <c r="F34230" s="129">
        <f t="shared" si="541"/>
        <v>0</v>
      </c>
    </row>
    <row r="34231" spans="6:6" ht="18" customHeight="1">
      <c r="F34231" s="129">
        <f t="shared" si="541"/>
        <v>0</v>
      </c>
    </row>
    <row r="34232" spans="6:6" ht="18" customHeight="1">
      <c r="F34232" s="129">
        <f t="shared" si="541"/>
        <v>0</v>
      </c>
    </row>
    <row r="34233" spans="6:6" ht="18" customHeight="1">
      <c r="F34233" s="129">
        <f t="shared" si="541"/>
        <v>0</v>
      </c>
    </row>
    <row r="34234" spans="6:6" ht="18" customHeight="1">
      <c r="F34234" s="129">
        <f t="shared" si="541"/>
        <v>0</v>
      </c>
    </row>
    <row r="34235" spans="6:6" ht="18" customHeight="1">
      <c r="F34235" s="129">
        <f t="shared" si="541"/>
        <v>0</v>
      </c>
    </row>
    <row r="34236" spans="6:6" ht="18" customHeight="1">
      <c r="F34236" s="129">
        <f t="shared" si="541"/>
        <v>0</v>
      </c>
    </row>
    <row r="34237" spans="6:6" ht="18" customHeight="1">
      <c r="F34237" s="129">
        <f t="shared" si="541"/>
        <v>0</v>
      </c>
    </row>
    <row r="34238" spans="6:6" ht="18" customHeight="1">
      <c r="F34238" s="129">
        <f t="shared" si="541"/>
        <v>0</v>
      </c>
    </row>
    <row r="34239" spans="6:6" ht="18" customHeight="1">
      <c r="F34239" s="129">
        <f t="shared" si="541"/>
        <v>0</v>
      </c>
    </row>
    <row r="34240" spans="6:6" ht="18" customHeight="1">
      <c r="F34240" s="129">
        <f t="shared" si="541"/>
        <v>0</v>
      </c>
    </row>
    <row r="34241" spans="6:6" ht="18" customHeight="1">
      <c r="F34241" s="129">
        <f t="shared" si="541"/>
        <v>0</v>
      </c>
    </row>
    <row r="34242" spans="6:6" ht="18" customHeight="1">
      <c r="F34242" s="129">
        <f t="shared" si="541"/>
        <v>0</v>
      </c>
    </row>
    <row r="34243" spans="6:6" ht="18" customHeight="1">
      <c r="F34243" s="129">
        <f t="shared" si="541"/>
        <v>0</v>
      </c>
    </row>
    <row r="34244" spans="6:6" ht="18" customHeight="1">
      <c r="F34244" s="129">
        <f t="shared" si="541"/>
        <v>0</v>
      </c>
    </row>
    <row r="34245" spans="6:6" ht="18" customHeight="1">
      <c r="F34245" s="129">
        <f t="shared" si="541"/>
        <v>0</v>
      </c>
    </row>
    <row r="34246" spans="6:6" ht="18" customHeight="1">
      <c r="F34246" s="129">
        <f t="shared" si="541"/>
        <v>0</v>
      </c>
    </row>
    <row r="34247" spans="6:6" ht="18" customHeight="1">
      <c r="F34247" s="129">
        <f t="shared" si="541"/>
        <v>0</v>
      </c>
    </row>
    <row r="34248" spans="6:6" ht="18" customHeight="1">
      <c r="F34248" s="129">
        <f t="shared" si="541"/>
        <v>0</v>
      </c>
    </row>
    <row r="34249" spans="6:6" ht="18" customHeight="1">
      <c r="F34249" s="129">
        <f t="shared" si="541"/>
        <v>0</v>
      </c>
    </row>
    <row r="34250" spans="6:6" ht="18" customHeight="1">
      <c r="F34250" s="129">
        <f t="shared" si="541"/>
        <v>0</v>
      </c>
    </row>
    <row r="34251" spans="6:6" ht="18" customHeight="1">
      <c r="F34251" s="129">
        <f t="shared" si="541"/>
        <v>0</v>
      </c>
    </row>
    <row r="34252" spans="6:6" ht="18" customHeight="1">
      <c r="F34252" s="129">
        <f t="shared" si="541"/>
        <v>0</v>
      </c>
    </row>
    <row r="34253" spans="6:6" ht="18" customHeight="1">
      <c r="F34253" s="129">
        <f t="shared" si="541"/>
        <v>0</v>
      </c>
    </row>
    <row r="34254" spans="6:6" ht="18" customHeight="1">
      <c r="F34254" s="129">
        <f t="shared" si="541"/>
        <v>0</v>
      </c>
    </row>
    <row r="34255" spans="6:6" ht="18" customHeight="1">
      <c r="F34255" s="129">
        <f t="shared" si="541"/>
        <v>0</v>
      </c>
    </row>
    <row r="34256" spans="6:6" ht="18" customHeight="1">
      <c r="F34256" s="129">
        <f t="shared" si="541"/>
        <v>0</v>
      </c>
    </row>
    <row r="34257" spans="6:6" ht="18" customHeight="1">
      <c r="F34257" s="129">
        <f t="shared" si="541"/>
        <v>0</v>
      </c>
    </row>
    <row r="34258" spans="6:6" ht="18" customHeight="1">
      <c r="F34258" s="129">
        <f t="shared" si="541"/>
        <v>0</v>
      </c>
    </row>
    <row r="34259" spans="6:6" ht="18" customHeight="1">
      <c r="F34259" s="129">
        <f t="shared" si="541"/>
        <v>0</v>
      </c>
    </row>
    <row r="34260" spans="6:6" ht="18" customHeight="1">
      <c r="F34260" s="129">
        <f t="shared" si="541"/>
        <v>0</v>
      </c>
    </row>
    <row r="34261" spans="6:6" ht="18" customHeight="1">
      <c r="F34261" s="129">
        <f t="shared" si="541"/>
        <v>0</v>
      </c>
    </row>
    <row r="34262" spans="6:6" ht="18" customHeight="1">
      <c r="F34262" s="129">
        <f t="shared" si="541"/>
        <v>0</v>
      </c>
    </row>
    <row r="34263" spans="6:6" ht="18" customHeight="1">
      <c r="F34263" s="129">
        <f t="shared" si="541"/>
        <v>0</v>
      </c>
    </row>
    <row r="34264" spans="6:6" ht="18" customHeight="1">
      <c r="F34264" s="129">
        <f t="shared" si="541"/>
        <v>0</v>
      </c>
    </row>
    <row r="34265" spans="6:6" ht="18" customHeight="1">
      <c r="F34265" s="129">
        <f t="shared" si="541"/>
        <v>0</v>
      </c>
    </row>
    <row r="34266" spans="6:6" ht="18" customHeight="1">
      <c r="F34266" s="129">
        <f t="shared" si="541"/>
        <v>0</v>
      </c>
    </row>
    <row r="34267" spans="6:6" ht="18" customHeight="1">
      <c r="F34267" s="129">
        <f t="shared" si="541"/>
        <v>0</v>
      </c>
    </row>
    <row r="34268" spans="6:6" ht="18" customHeight="1">
      <c r="F34268" s="129">
        <f t="shared" si="541"/>
        <v>0</v>
      </c>
    </row>
    <row r="34269" spans="6:6" ht="18" customHeight="1">
      <c r="F34269" s="129">
        <f t="shared" si="541"/>
        <v>0</v>
      </c>
    </row>
    <row r="34270" spans="6:6" ht="18" customHeight="1">
      <c r="F34270" s="129">
        <f t="shared" si="541"/>
        <v>0</v>
      </c>
    </row>
    <row r="34271" spans="6:6" ht="18" customHeight="1">
      <c r="F34271" s="129">
        <f t="shared" si="541"/>
        <v>0</v>
      </c>
    </row>
    <row r="34272" spans="6:6" ht="18" customHeight="1">
      <c r="F34272" s="129">
        <f t="shared" si="541"/>
        <v>0</v>
      </c>
    </row>
    <row r="34273" spans="6:6" ht="18" customHeight="1">
      <c r="F34273" s="129">
        <f t="shared" si="541"/>
        <v>0</v>
      </c>
    </row>
    <row r="34274" spans="6:6" ht="18" customHeight="1">
      <c r="F34274" s="129">
        <f t="shared" si="541"/>
        <v>0</v>
      </c>
    </row>
    <row r="34275" spans="6:6" ht="18" customHeight="1">
      <c r="F34275" s="129">
        <f t="shared" si="541"/>
        <v>0</v>
      </c>
    </row>
    <row r="34276" spans="6:6" ht="18" customHeight="1">
      <c r="F34276" s="129">
        <f t="shared" si="541"/>
        <v>0</v>
      </c>
    </row>
    <row r="34277" spans="6:6" ht="18" customHeight="1">
      <c r="F34277" s="129">
        <f t="shared" si="541"/>
        <v>0</v>
      </c>
    </row>
    <row r="34278" spans="6:6" ht="18" customHeight="1">
      <c r="F34278" s="129">
        <f t="shared" si="541"/>
        <v>0</v>
      </c>
    </row>
    <row r="34279" spans="6:6" ht="18" customHeight="1">
      <c r="F34279" s="129">
        <f t="shared" si="541"/>
        <v>0</v>
      </c>
    </row>
    <row r="34280" spans="6:6" ht="18" customHeight="1">
      <c r="F34280" s="129">
        <f t="shared" si="541"/>
        <v>0</v>
      </c>
    </row>
    <row r="34281" spans="6:6" ht="18" customHeight="1">
      <c r="F34281" s="129">
        <f t="shared" si="541"/>
        <v>0</v>
      </c>
    </row>
    <row r="34282" spans="6:6" ht="18" customHeight="1">
      <c r="F34282" s="129">
        <f t="shared" si="541"/>
        <v>0</v>
      </c>
    </row>
    <row r="34283" spans="6:6" ht="18" customHeight="1">
      <c r="F34283" s="129">
        <f t="shared" si="541"/>
        <v>0</v>
      </c>
    </row>
    <row r="34284" spans="6:6" ht="18" customHeight="1">
      <c r="F34284" s="129">
        <f t="shared" si="541"/>
        <v>0</v>
      </c>
    </row>
    <row r="34285" spans="6:6" ht="18" customHeight="1">
      <c r="F34285" s="129">
        <f t="shared" si="541"/>
        <v>0</v>
      </c>
    </row>
    <row r="34286" spans="6:6" ht="18" customHeight="1">
      <c r="F34286" s="129">
        <f t="shared" si="541"/>
        <v>0</v>
      </c>
    </row>
    <row r="34287" spans="6:6" ht="18" customHeight="1">
      <c r="F34287" s="129">
        <f t="shared" si="541"/>
        <v>0</v>
      </c>
    </row>
    <row r="34288" spans="6:6" ht="18" customHeight="1">
      <c r="F34288" s="129">
        <f t="shared" si="541"/>
        <v>0</v>
      </c>
    </row>
    <row r="34289" spans="6:6" ht="18" customHeight="1">
      <c r="F34289" s="129">
        <f t="shared" si="541"/>
        <v>0</v>
      </c>
    </row>
    <row r="34290" spans="6:6" ht="18" customHeight="1">
      <c r="F34290" s="129">
        <f t="shared" ref="F34290:F34353" si="542">E34290*D34290</f>
        <v>0</v>
      </c>
    </row>
    <row r="34291" spans="6:6" ht="18" customHeight="1">
      <c r="F34291" s="129">
        <f t="shared" si="542"/>
        <v>0</v>
      </c>
    </row>
    <row r="34292" spans="6:6" ht="18" customHeight="1">
      <c r="F34292" s="129">
        <f t="shared" si="542"/>
        <v>0</v>
      </c>
    </row>
    <row r="34293" spans="6:6" ht="18" customHeight="1">
      <c r="F34293" s="129">
        <f t="shared" si="542"/>
        <v>0</v>
      </c>
    </row>
    <row r="34294" spans="6:6" ht="18" customHeight="1">
      <c r="F34294" s="129">
        <f t="shared" si="542"/>
        <v>0</v>
      </c>
    </row>
    <row r="34295" spans="6:6" ht="18" customHeight="1">
      <c r="F34295" s="129">
        <f t="shared" si="542"/>
        <v>0</v>
      </c>
    </row>
    <row r="34296" spans="6:6" ht="18" customHeight="1">
      <c r="F34296" s="129">
        <f t="shared" si="542"/>
        <v>0</v>
      </c>
    </row>
    <row r="34297" spans="6:6" ht="18" customHeight="1">
      <c r="F34297" s="129">
        <f t="shared" si="542"/>
        <v>0</v>
      </c>
    </row>
    <row r="34298" spans="6:6" ht="18" customHeight="1">
      <c r="F34298" s="129">
        <f t="shared" si="542"/>
        <v>0</v>
      </c>
    </row>
    <row r="34299" spans="6:6" ht="18" customHeight="1">
      <c r="F34299" s="129">
        <f t="shared" si="542"/>
        <v>0</v>
      </c>
    </row>
    <row r="34300" spans="6:6" ht="18" customHeight="1">
      <c r="F34300" s="129">
        <f t="shared" si="542"/>
        <v>0</v>
      </c>
    </row>
    <row r="34301" spans="6:6" ht="18" customHeight="1">
      <c r="F34301" s="129">
        <f t="shared" si="542"/>
        <v>0</v>
      </c>
    </row>
    <row r="34302" spans="6:6" ht="18" customHeight="1">
      <c r="F34302" s="129">
        <f t="shared" si="542"/>
        <v>0</v>
      </c>
    </row>
    <row r="34303" spans="6:6" ht="18" customHeight="1">
      <c r="F34303" s="129">
        <f t="shared" si="542"/>
        <v>0</v>
      </c>
    </row>
    <row r="34304" spans="6:6" ht="18" customHeight="1">
      <c r="F34304" s="129">
        <f t="shared" si="542"/>
        <v>0</v>
      </c>
    </row>
    <row r="34305" spans="6:6" ht="18" customHeight="1">
      <c r="F34305" s="129">
        <f t="shared" si="542"/>
        <v>0</v>
      </c>
    </row>
    <row r="34306" spans="6:6" ht="18" customHeight="1">
      <c r="F34306" s="129">
        <f t="shared" si="542"/>
        <v>0</v>
      </c>
    </row>
    <row r="34307" spans="6:6" ht="18" customHeight="1">
      <c r="F34307" s="129">
        <f t="shared" si="542"/>
        <v>0</v>
      </c>
    </row>
    <row r="34308" spans="6:6" ht="18" customHeight="1">
      <c r="F34308" s="129">
        <f t="shared" si="542"/>
        <v>0</v>
      </c>
    </row>
    <row r="34309" spans="6:6" ht="18" customHeight="1">
      <c r="F34309" s="129">
        <f t="shared" si="542"/>
        <v>0</v>
      </c>
    </row>
    <row r="34310" spans="6:6" ht="18" customHeight="1">
      <c r="F34310" s="129">
        <f t="shared" si="542"/>
        <v>0</v>
      </c>
    </row>
    <row r="34311" spans="6:6" ht="18" customHeight="1">
      <c r="F34311" s="129">
        <f t="shared" si="542"/>
        <v>0</v>
      </c>
    </row>
    <row r="34312" spans="6:6" ht="18" customHeight="1">
      <c r="F34312" s="129">
        <f t="shared" si="542"/>
        <v>0</v>
      </c>
    </row>
    <row r="34313" spans="6:6" ht="18" customHeight="1">
      <c r="F34313" s="129">
        <f t="shared" si="542"/>
        <v>0</v>
      </c>
    </row>
    <row r="34314" spans="6:6" ht="18" customHeight="1">
      <c r="F34314" s="129">
        <f t="shared" si="542"/>
        <v>0</v>
      </c>
    </row>
    <row r="34315" spans="6:6" ht="18" customHeight="1">
      <c r="F34315" s="129">
        <f t="shared" si="542"/>
        <v>0</v>
      </c>
    </row>
    <row r="34316" spans="6:6" ht="18" customHeight="1">
      <c r="F34316" s="129">
        <f t="shared" si="542"/>
        <v>0</v>
      </c>
    </row>
    <row r="34317" spans="6:6" ht="18" customHeight="1">
      <c r="F34317" s="129">
        <f t="shared" si="542"/>
        <v>0</v>
      </c>
    </row>
    <row r="34318" spans="6:6" ht="18" customHeight="1">
      <c r="F34318" s="129">
        <f t="shared" si="542"/>
        <v>0</v>
      </c>
    </row>
    <row r="34319" spans="6:6" ht="18" customHeight="1">
      <c r="F34319" s="129">
        <f t="shared" si="542"/>
        <v>0</v>
      </c>
    </row>
    <row r="34320" spans="6:6" ht="18" customHeight="1">
      <c r="F34320" s="129">
        <f t="shared" si="542"/>
        <v>0</v>
      </c>
    </row>
    <row r="34321" spans="6:6" ht="18" customHeight="1">
      <c r="F34321" s="129">
        <f t="shared" si="542"/>
        <v>0</v>
      </c>
    </row>
    <row r="34322" spans="6:6" ht="18" customHeight="1">
      <c r="F34322" s="129">
        <f t="shared" si="542"/>
        <v>0</v>
      </c>
    </row>
    <row r="34323" spans="6:6" ht="18" customHeight="1">
      <c r="F34323" s="129">
        <f t="shared" si="542"/>
        <v>0</v>
      </c>
    </row>
    <row r="34324" spans="6:6" ht="18" customHeight="1">
      <c r="F34324" s="129">
        <f t="shared" si="542"/>
        <v>0</v>
      </c>
    </row>
    <row r="34325" spans="6:6" ht="18" customHeight="1">
      <c r="F34325" s="129">
        <f t="shared" si="542"/>
        <v>0</v>
      </c>
    </row>
    <row r="34326" spans="6:6" ht="18" customHeight="1">
      <c r="F34326" s="129">
        <f t="shared" si="542"/>
        <v>0</v>
      </c>
    </row>
    <row r="34327" spans="6:6" ht="18" customHeight="1">
      <c r="F34327" s="129">
        <f t="shared" si="542"/>
        <v>0</v>
      </c>
    </row>
    <row r="34328" spans="6:6" ht="18" customHeight="1">
      <c r="F34328" s="129">
        <f t="shared" si="542"/>
        <v>0</v>
      </c>
    </row>
    <row r="34329" spans="6:6" ht="18" customHeight="1">
      <c r="F34329" s="129">
        <f t="shared" si="542"/>
        <v>0</v>
      </c>
    </row>
    <row r="34330" spans="6:6" ht="18" customHeight="1">
      <c r="F34330" s="129">
        <f t="shared" si="542"/>
        <v>0</v>
      </c>
    </row>
    <row r="34331" spans="6:6" ht="18" customHeight="1">
      <c r="F34331" s="129">
        <f t="shared" si="542"/>
        <v>0</v>
      </c>
    </row>
    <row r="34332" spans="6:6" ht="18" customHeight="1">
      <c r="F34332" s="129">
        <f t="shared" si="542"/>
        <v>0</v>
      </c>
    </row>
    <row r="34333" spans="6:6" ht="18" customHeight="1">
      <c r="F34333" s="129">
        <f t="shared" si="542"/>
        <v>0</v>
      </c>
    </row>
    <row r="34334" spans="6:6" ht="18" customHeight="1">
      <c r="F34334" s="129">
        <f t="shared" si="542"/>
        <v>0</v>
      </c>
    </row>
    <row r="34335" spans="6:6" ht="18" customHeight="1">
      <c r="F34335" s="129">
        <f t="shared" si="542"/>
        <v>0</v>
      </c>
    </row>
    <row r="34336" spans="6:6" ht="18" customHeight="1">
      <c r="F34336" s="129">
        <f t="shared" si="542"/>
        <v>0</v>
      </c>
    </row>
    <row r="34337" spans="6:6" ht="18" customHeight="1">
      <c r="F34337" s="129">
        <f t="shared" si="542"/>
        <v>0</v>
      </c>
    </row>
    <row r="34338" spans="6:6" ht="18" customHeight="1">
      <c r="F34338" s="129">
        <f t="shared" si="542"/>
        <v>0</v>
      </c>
    </row>
    <row r="34339" spans="6:6" ht="18" customHeight="1">
      <c r="F34339" s="129">
        <f t="shared" si="542"/>
        <v>0</v>
      </c>
    </row>
    <row r="34340" spans="6:6" ht="18" customHeight="1">
      <c r="F34340" s="129">
        <f t="shared" si="542"/>
        <v>0</v>
      </c>
    </row>
    <row r="34341" spans="6:6" ht="18" customHeight="1">
      <c r="F34341" s="129">
        <f t="shared" si="542"/>
        <v>0</v>
      </c>
    </row>
    <row r="34342" spans="6:6" ht="18" customHeight="1">
      <c r="F34342" s="129">
        <f t="shared" si="542"/>
        <v>0</v>
      </c>
    </row>
    <row r="34343" spans="6:6" ht="18" customHeight="1">
      <c r="F34343" s="129">
        <f t="shared" si="542"/>
        <v>0</v>
      </c>
    </row>
    <row r="34344" spans="6:6" ht="18" customHeight="1">
      <c r="F34344" s="129">
        <f t="shared" si="542"/>
        <v>0</v>
      </c>
    </row>
    <row r="34345" spans="6:6" ht="18" customHeight="1">
      <c r="F34345" s="129">
        <f t="shared" si="542"/>
        <v>0</v>
      </c>
    </row>
    <row r="34346" spans="6:6" ht="18" customHeight="1">
      <c r="F34346" s="129">
        <f t="shared" si="542"/>
        <v>0</v>
      </c>
    </row>
    <row r="34347" spans="6:6" ht="18" customHeight="1">
      <c r="F34347" s="129">
        <f t="shared" si="542"/>
        <v>0</v>
      </c>
    </row>
    <row r="34348" spans="6:6" ht="18" customHeight="1">
      <c r="F34348" s="129">
        <f t="shared" si="542"/>
        <v>0</v>
      </c>
    </row>
    <row r="34349" spans="6:6" ht="18" customHeight="1">
      <c r="F34349" s="129">
        <f t="shared" si="542"/>
        <v>0</v>
      </c>
    </row>
    <row r="34350" spans="6:6" ht="18" customHeight="1">
      <c r="F34350" s="129">
        <f t="shared" si="542"/>
        <v>0</v>
      </c>
    </row>
    <row r="34351" spans="6:6" ht="18" customHeight="1">
      <c r="F34351" s="129">
        <f t="shared" si="542"/>
        <v>0</v>
      </c>
    </row>
    <row r="34352" spans="6:6" ht="18" customHeight="1">
      <c r="F34352" s="129">
        <f t="shared" si="542"/>
        <v>0</v>
      </c>
    </row>
    <row r="34353" spans="6:6" ht="18" customHeight="1">
      <c r="F34353" s="129">
        <f t="shared" si="542"/>
        <v>0</v>
      </c>
    </row>
    <row r="34354" spans="6:6" ht="18" customHeight="1">
      <c r="F34354" s="129">
        <f t="shared" ref="F34354:F34417" si="543">E34354*D34354</f>
        <v>0</v>
      </c>
    </row>
    <row r="34355" spans="6:6" ht="18" customHeight="1">
      <c r="F34355" s="129">
        <f t="shared" si="543"/>
        <v>0</v>
      </c>
    </row>
    <row r="34356" spans="6:6" ht="18" customHeight="1">
      <c r="F34356" s="129">
        <f t="shared" si="543"/>
        <v>0</v>
      </c>
    </row>
    <row r="34357" spans="6:6" ht="18" customHeight="1">
      <c r="F34357" s="129">
        <f t="shared" si="543"/>
        <v>0</v>
      </c>
    </row>
    <row r="34358" spans="6:6" ht="18" customHeight="1">
      <c r="F34358" s="129">
        <f t="shared" si="543"/>
        <v>0</v>
      </c>
    </row>
    <row r="34359" spans="6:6" ht="18" customHeight="1">
      <c r="F34359" s="129">
        <f t="shared" si="543"/>
        <v>0</v>
      </c>
    </row>
    <row r="34360" spans="6:6" ht="18" customHeight="1">
      <c r="F34360" s="129">
        <f t="shared" si="543"/>
        <v>0</v>
      </c>
    </row>
    <row r="34361" spans="6:6" ht="18" customHeight="1">
      <c r="F34361" s="129">
        <f t="shared" si="543"/>
        <v>0</v>
      </c>
    </row>
    <row r="34362" spans="6:6" ht="18" customHeight="1">
      <c r="F34362" s="129">
        <f t="shared" si="543"/>
        <v>0</v>
      </c>
    </row>
    <row r="34363" spans="6:6" ht="18" customHeight="1">
      <c r="F34363" s="129">
        <f t="shared" si="543"/>
        <v>0</v>
      </c>
    </row>
    <row r="34364" spans="6:6" ht="18" customHeight="1">
      <c r="F34364" s="129">
        <f t="shared" si="543"/>
        <v>0</v>
      </c>
    </row>
    <row r="34365" spans="6:6" ht="18" customHeight="1">
      <c r="F34365" s="129">
        <f t="shared" si="543"/>
        <v>0</v>
      </c>
    </row>
    <row r="34366" spans="6:6" ht="18" customHeight="1">
      <c r="F34366" s="129">
        <f t="shared" si="543"/>
        <v>0</v>
      </c>
    </row>
    <row r="34367" spans="6:6" ht="18" customHeight="1">
      <c r="F34367" s="129">
        <f t="shared" si="543"/>
        <v>0</v>
      </c>
    </row>
    <row r="34368" spans="6:6" ht="18" customHeight="1">
      <c r="F34368" s="129">
        <f t="shared" si="543"/>
        <v>0</v>
      </c>
    </row>
    <row r="34369" spans="6:6" ht="18" customHeight="1">
      <c r="F34369" s="129">
        <f t="shared" si="543"/>
        <v>0</v>
      </c>
    </row>
    <row r="34370" spans="6:6" ht="18" customHeight="1">
      <c r="F34370" s="129">
        <f t="shared" si="543"/>
        <v>0</v>
      </c>
    </row>
    <row r="34371" spans="6:6" ht="18" customHeight="1">
      <c r="F34371" s="129">
        <f t="shared" si="543"/>
        <v>0</v>
      </c>
    </row>
    <row r="34372" spans="6:6" ht="18" customHeight="1">
      <c r="F34372" s="129">
        <f t="shared" si="543"/>
        <v>0</v>
      </c>
    </row>
    <row r="34373" spans="6:6" ht="18" customHeight="1">
      <c r="F34373" s="129">
        <f t="shared" si="543"/>
        <v>0</v>
      </c>
    </row>
    <row r="34374" spans="6:6" ht="18" customHeight="1">
      <c r="F34374" s="129">
        <f t="shared" si="543"/>
        <v>0</v>
      </c>
    </row>
    <row r="34375" spans="6:6" ht="18" customHeight="1">
      <c r="F34375" s="129">
        <f t="shared" si="543"/>
        <v>0</v>
      </c>
    </row>
    <row r="34376" spans="6:6" ht="18" customHeight="1">
      <c r="F34376" s="129">
        <f t="shared" si="543"/>
        <v>0</v>
      </c>
    </row>
    <row r="34377" spans="6:6" ht="18" customHeight="1">
      <c r="F34377" s="129">
        <f t="shared" si="543"/>
        <v>0</v>
      </c>
    </row>
    <row r="34378" spans="6:6" ht="18" customHeight="1">
      <c r="F34378" s="129">
        <f t="shared" si="543"/>
        <v>0</v>
      </c>
    </row>
    <row r="34379" spans="6:6" ht="18" customHeight="1">
      <c r="F34379" s="129">
        <f t="shared" si="543"/>
        <v>0</v>
      </c>
    </row>
    <row r="34380" spans="6:6" ht="18" customHeight="1">
      <c r="F34380" s="129">
        <f t="shared" si="543"/>
        <v>0</v>
      </c>
    </row>
    <row r="34381" spans="6:6" ht="18" customHeight="1">
      <c r="F34381" s="129">
        <f t="shared" si="543"/>
        <v>0</v>
      </c>
    </row>
    <row r="34382" spans="6:6" ht="18" customHeight="1">
      <c r="F34382" s="129">
        <f t="shared" si="543"/>
        <v>0</v>
      </c>
    </row>
    <row r="34383" spans="6:6" ht="18" customHeight="1">
      <c r="F34383" s="129">
        <f t="shared" si="543"/>
        <v>0</v>
      </c>
    </row>
    <row r="34384" spans="6:6" ht="18" customHeight="1">
      <c r="F34384" s="129">
        <f t="shared" si="543"/>
        <v>0</v>
      </c>
    </row>
    <row r="34385" spans="6:6" ht="18" customHeight="1">
      <c r="F34385" s="129">
        <f t="shared" si="543"/>
        <v>0</v>
      </c>
    </row>
    <row r="34386" spans="6:6" ht="18" customHeight="1">
      <c r="F34386" s="129">
        <f t="shared" si="543"/>
        <v>0</v>
      </c>
    </row>
    <row r="34387" spans="6:6" ht="18" customHeight="1">
      <c r="F34387" s="129">
        <f t="shared" si="543"/>
        <v>0</v>
      </c>
    </row>
    <row r="34388" spans="6:6" ht="18" customHeight="1">
      <c r="F34388" s="129">
        <f t="shared" si="543"/>
        <v>0</v>
      </c>
    </row>
    <row r="34389" spans="6:6" ht="18" customHeight="1">
      <c r="F34389" s="129">
        <f t="shared" si="543"/>
        <v>0</v>
      </c>
    </row>
    <row r="34390" spans="6:6" ht="18" customHeight="1">
      <c r="F34390" s="129">
        <f t="shared" si="543"/>
        <v>0</v>
      </c>
    </row>
    <row r="34391" spans="6:6" ht="18" customHeight="1">
      <c r="F34391" s="129">
        <f t="shared" si="543"/>
        <v>0</v>
      </c>
    </row>
    <row r="34392" spans="6:6" ht="18" customHeight="1">
      <c r="F34392" s="129">
        <f t="shared" si="543"/>
        <v>0</v>
      </c>
    </row>
    <row r="34393" spans="6:6" ht="18" customHeight="1">
      <c r="F34393" s="129">
        <f t="shared" si="543"/>
        <v>0</v>
      </c>
    </row>
    <row r="34394" spans="6:6" ht="18" customHeight="1">
      <c r="F34394" s="129">
        <f t="shared" si="543"/>
        <v>0</v>
      </c>
    </row>
    <row r="34395" spans="6:6" ht="18" customHeight="1">
      <c r="F34395" s="129">
        <f t="shared" si="543"/>
        <v>0</v>
      </c>
    </row>
    <row r="34396" spans="6:6" ht="18" customHeight="1">
      <c r="F34396" s="129">
        <f t="shared" si="543"/>
        <v>0</v>
      </c>
    </row>
    <row r="34397" spans="6:6" ht="18" customHeight="1">
      <c r="F34397" s="129">
        <f t="shared" si="543"/>
        <v>0</v>
      </c>
    </row>
    <row r="34398" spans="6:6" ht="18" customHeight="1">
      <c r="F34398" s="129">
        <f t="shared" si="543"/>
        <v>0</v>
      </c>
    </row>
    <row r="34399" spans="6:6" ht="18" customHeight="1">
      <c r="F34399" s="129">
        <f t="shared" si="543"/>
        <v>0</v>
      </c>
    </row>
    <row r="34400" spans="6:6" ht="18" customHeight="1">
      <c r="F34400" s="129">
        <f t="shared" si="543"/>
        <v>0</v>
      </c>
    </row>
    <row r="34401" spans="6:6" ht="18" customHeight="1">
      <c r="F34401" s="129">
        <f t="shared" si="543"/>
        <v>0</v>
      </c>
    </row>
    <row r="34402" spans="6:6" ht="18" customHeight="1">
      <c r="F34402" s="129">
        <f t="shared" si="543"/>
        <v>0</v>
      </c>
    </row>
    <row r="34403" spans="6:6" ht="18" customHeight="1">
      <c r="F34403" s="129">
        <f t="shared" si="543"/>
        <v>0</v>
      </c>
    </row>
    <row r="34404" spans="6:6" ht="18" customHeight="1">
      <c r="F34404" s="129">
        <f t="shared" si="543"/>
        <v>0</v>
      </c>
    </row>
    <row r="34405" spans="6:6" ht="18" customHeight="1">
      <c r="F34405" s="129">
        <f t="shared" si="543"/>
        <v>0</v>
      </c>
    </row>
    <row r="34406" spans="6:6" ht="18" customHeight="1">
      <c r="F34406" s="129">
        <f t="shared" si="543"/>
        <v>0</v>
      </c>
    </row>
    <row r="34407" spans="6:6" ht="18" customHeight="1">
      <c r="F34407" s="129">
        <f t="shared" si="543"/>
        <v>0</v>
      </c>
    </row>
    <row r="34408" spans="6:6" ht="18" customHeight="1">
      <c r="F34408" s="129">
        <f t="shared" si="543"/>
        <v>0</v>
      </c>
    </row>
    <row r="34409" spans="6:6" ht="18" customHeight="1">
      <c r="F34409" s="129">
        <f t="shared" si="543"/>
        <v>0</v>
      </c>
    </row>
    <row r="34410" spans="6:6" ht="18" customHeight="1">
      <c r="F34410" s="129">
        <f t="shared" si="543"/>
        <v>0</v>
      </c>
    </row>
    <row r="34411" spans="6:6" ht="18" customHeight="1">
      <c r="F34411" s="129">
        <f t="shared" si="543"/>
        <v>0</v>
      </c>
    </row>
    <row r="34412" spans="6:6" ht="18" customHeight="1">
      <c r="F34412" s="129">
        <f t="shared" si="543"/>
        <v>0</v>
      </c>
    </row>
    <row r="34413" spans="6:6" ht="18" customHeight="1">
      <c r="F34413" s="129">
        <f t="shared" si="543"/>
        <v>0</v>
      </c>
    </row>
    <row r="34414" spans="6:6" ht="18" customHeight="1">
      <c r="F34414" s="129">
        <f t="shared" si="543"/>
        <v>0</v>
      </c>
    </row>
    <row r="34415" spans="6:6" ht="18" customHeight="1">
      <c r="F34415" s="129">
        <f t="shared" si="543"/>
        <v>0</v>
      </c>
    </row>
    <row r="34416" spans="6:6" ht="18" customHeight="1">
      <c r="F34416" s="129">
        <f t="shared" si="543"/>
        <v>0</v>
      </c>
    </row>
    <row r="34417" spans="6:6" ht="18" customHeight="1">
      <c r="F34417" s="129">
        <f t="shared" si="543"/>
        <v>0</v>
      </c>
    </row>
    <row r="34418" spans="6:6" ht="18" customHeight="1">
      <c r="F34418" s="129">
        <f t="shared" ref="F34418:F34481" si="544">E34418*D34418</f>
        <v>0</v>
      </c>
    </row>
    <row r="34419" spans="6:6" ht="18" customHeight="1">
      <c r="F34419" s="129">
        <f t="shared" si="544"/>
        <v>0</v>
      </c>
    </row>
    <row r="34420" spans="6:6" ht="18" customHeight="1">
      <c r="F34420" s="129">
        <f t="shared" si="544"/>
        <v>0</v>
      </c>
    </row>
    <row r="34421" spans="6:6" ht="18" customHeight="1">
      <c r="F34421" s="129">
        <f t="shared" si="544"/>
        <v>0</v>
      </c>
    </row>
    <row r="34422" spans="6:6" ht="18" customHeight="1">
      <c r="F34422" s="129">
        <f t="shared" si="544"/>
        <v>0</v>
      </c>
    </row>
    <row r="34423" spans="6:6" ht="18" customHeight="1">
      <c r="F34423" s="129">
        <f t="shared" si="544"/>
        <v>0</v>
      </c>
    </row>
    <row r="34424" spans="6:6" ht="18" customHeight="1">
      <c r="F34424" s="129">
        <f t="shared" si="544"/>
        <v>0</v>
      </c>
    </row>
    <row r="34425" spans="6:6" ht="18" customHeight="1">
      <c r="F34425" s="129">
        <f t="shared" si="544"/>
        <v>0</v>
      </c>
    </row>
    <row r="34426" spans="6:6" ht="18" customHeight="1">
      <c r="F34426" s="129">
        <f t="shared" si="544"/>
        <v>0</v>
      </c>
    </row>
    <row r="34427" spans="6:6" ht="18" customHeight="1">
      <c r="F34427" s="129">
        <f t="shared" si="544"/>
        <v>0</v>
      </c>
    </row>
    <row r="34428" spans="6:6" ht="18" customHeight="1">
      <c r="F34428" s="129">
        <f t="shared" si="544"/>
        <v>0</v>
      </c>
    </row>
    <row r="34429" spans="6:6" ht="18" customHeight="1">
      <c r="F34429" s="129">
        <f t="shared" si="544"/>
        <v>0</v>
      </c>
    </row>
    <row r="34430" spans="6:6" ht="18" customHeight="1">
      <c r="F34430" s="129">
        <f t="shared" si="544"/>
        <v>0</v>
      </c>
    </row>
    <row r="34431" spans="6:6" ht="18" customHeight="1">
      <c r="F34431" s="129">
        <f t="shared" si="544"/>
        <v>0</v>
      </c>
    </row>
    <row r="34432" spans="6:6" ht="18" customHeight="1">
      <c r="F34432" s="129">
        <f t="shared" si="544"/>
        <v>0</v>
      </c>
    </row>
    <row r="34433" spans="6:6" ht="18" customHeight="1">
      <c r="F34433" s="129">
        <f t="shared" si="544"/>
        <v>0</v>
      </c>
    </row>
    <row r="34434" spans="6:6" ht="18" customHeight="1">
      <c r="F34434" s="129">
        <f t="shared" si="544"/>
        <v>0</v>
      </c>
    </row>
    <row r="34435" spans="6:6" ht="18" customHeight="1">
      <c r="F34435" s="129">
        <f t="shared" si="544"/>
        <v>0</v>
      </c>
    </row>
    <row r="34436" spans="6:6" ht="18" customHeight="1">
      <c r="F34436" s="129">
        <f t="shared" si="544"/>
        <v>0</v>
      </c>
    </row>
    <row r="34437" spans="6:6" ht="18" customHeight="1">
      <c r="F34437" s="129">
        <f t="shared" si="544"/>
        <v>0</v>
      </c>
    </row>
    <row r="34438" spans="6:6" ht="18" customHeight="1">
      <c r="F34438" s="129">
        <f t="shared" si="544"/>
        <v>0</v>
      </c>
    </row>
    <row r="34439" spans="6:6" ht="18" customHeight="1">
      <c r="F34439" s="129">
        <f t="shared" si="544"/>
        <v>0</v>
      </c>
    </row>
    <row r="34440" spans="6:6" ht="18" customHeight="1">
      <c r="F34440" s="129">
        <f t="shared" si="544"/>
        <v>0</v>
      </c>
    </row>
    <row r="34441" spans="6:6" ht="18" customHeight="1">
      <c r="F34441" s="129">
        <f t="shared" si="544"/>
        <v>0</v>
      </c>
    </row>
    <row r="34442" spans="6:6" ht="18" customHeight="1">
      <c r="F34442" s="129">
        <f t="shared" si="544"/>
        <v>0</v>
      </c>
    </row>
    <row r="34443" spans="6:6" ht="18" customHeight="1">
      <c r="F34443" s="129">
        <f t="shared" si="544"/>
        <v>0</v>
      </c>
    </row>
    <row r="34444" spans="6:6" ht="18" customHeight="1">
      <c r="F34444" s="129">
        <f t="shared" si="544"/>
        <v>0</v>
      </c>
    </row>
    <row r="34445" spans="6:6" ht="18" customHeight="1">
      <c r="F34445" s="129">
        <f t="shared" si="544"/>
        <v>0</v>
      </c>
    </row>
    <row r="34446" spans="6:6" ht="18" customHeight="1">
      <c r="F34446" s="129">
        <f t="shared" si="544"/>
        <v>0</v>
      </c>
    </row>
    <row r="34447" spans="6:6" ht="18" customHeight="1">
      <c r="F34447" s="129">
        <f t="shared" si="544"/>
        <v>0</v>
      </c>
    </row>
    <row r="34448" spans="6:6" ht="18" customHeight="1">
      <c r="F34448" s="129">
        <f t="shared" si="544"/>
        <v>0</v>
      </c>
    </row>
    <row r="34449" spans="6:6" ht="18" customHeight="1">
      <c r="F34449" s="129">
        <f t="shared" si="544"/>
        <v>0</v>
      </c>
    </row>
    <row r="34450" spans="6:6" ht="18" customHeight="1">
      <c r="F34450" s="129">
        <f t="shared" si="544"/>
        <v>0</v>
      </c>
    </row>
    <row r="34451" spans="6:6" ht="18" customHeight="1">
      <c r="F34451" s="129">
        <f t="shared" si="544"/>
        <v>0</v>
      </c>
    </row>
    <row r="34452" spans="6:6" ht="18" customHeight="1">
      <c r="F34452" s="129">
        <f t="shared" si="544"/>
        <v>0</v>
      </c>
    </row>
    <row r="34453" spans="6:6" ht="18" customHeight="1">
      <c r="F34453" s="129">
        <f t="shared" si="544"/>
        <v>0</v>
      </c>
    </row>
    <row r="34454" spans="6:6" ht="18" customHeight="1">
      <c r="F34454" s="129">
        <f t="shared" si="544"/>
        <v>0</v>
      </c>
    </row>
    <row r="34455" spans="6:6" ht="18" customHeight="1">
      <c r="F34455" s="129">
        <f t="shared" si="544"/>
        <v>0</v>
      </c>
    </row>
    <row r="34456" spans="6:6" ht="18" customHeight="1">
      <c r="F34456" s="129">
        <f t="shared" si="544"/>
        <v>0</v>
      </c>
    </row>
    <row r="34457" spans="6:6" ht="18" customHeight="1">
      <c r="F34457" s="129">
        <f t="shared" si="544"/>
        <v>0</v>
      </c>
    </row>
    <row r="34458" spans="6:6" ht="18" customHeight="1">
      <c r="F34458" s="129">
        <f t="shared" si="544"/>
        <v>0</v>
      </c>
    </row>
    <row r="34459" spans="6:6" ht="18" customHeight="1">
      <c r="F34459" s="129">
        <f t="shared" si="544"/>
        <v>0</v>
      </c>
    </row>
    <row r="34460" spans="6:6" ht="18" customHeight="1">
      <c r="F34460" s="129">
        <f t="shared" si="544"/>
        <v>0</v>
      </c>
    </row>
    <row r="34461" spans="6:6" ht="18" customHeight="1">
      <c r="F34461" s="129">
        <f t="shared" si="544"/>
        <v>0</v>
      </c>
    </row>
    <row r="34462" spans="6:6" ht="18" customHeight="1">
      <c r="F34462" s="129">
        <f t="shared" si="544"/>
        <v>0</v>
      </c>
    </row>
    <row r="34463" spans="6:6" ht="18" customHeight="1">
      <c r="F34463" s="129">
        <f t="shared" si="544"/>
        <v>0</v>
      </c>
    </row>
    <row r="34464" spans="6:6" ht="18" customHeight="1">
      <c r="F34464" s="129">
        <f t="shared" si="544"/>
        <v>0</v>
      </c>
    </row>
    <row r="34465" spans="6:6" ht="18" customHeight="1">
      <c r="F34465" s="129">
        <f t="shared" si="544"/>
        <v>0</v>
      </c>
    </row>
    <row r="34466" spans="6:6" ht="18" customHeight="1">
      <c r="F34466" s="129">
        <f t="shared" si="544"/>
        <v>0</v>
      </c>
    </row>
    <row r="34467" spans="6:6" ht="18" customHeight="1">
      <c r="F34467" s="129">
        <f t="shared" si="544"/>
        <v>0</v>
      </c>
    </row>
    <row r="34468" spans="6:6" ht="18" customHeight="1">
      <c r="F34468" s="129">
        <f t="shared" si="544"/>
        <v>0</v>
      </c>
    </row>
    <row r="34469" spans="6:6" ht="18" customHeight="1">
      <c r="F34469" s="129">
        <f t="shared" si="544"/>
        <v>0</v>
      </c>
    </row>
    <row r="34470" spans="6:6" ht="18" customHeight="1">
      <c r="F34470" s="129">
        <f t="shared" si="544"/>
        <v>0</v>
      </c>
    </row>
    <row r="34471" spans="6:6" ht="18" customHeight="1">
      <c r="F34471" s="129">
        <f t="shared" si="544"/>
        <v>0</v>
      </c>
    </row>
    <row r="34472" spans="6:6" ht="18" customHeight="1">
      <c r="F34472" s="129">
        <f t="shared" si="544"/>
        <v>0</v>
      </c>
    </row>
    <row r="34473" spans="6:6" ht="18" customHeight="1">
      <c r="F34473" s="129">
        <f t="shared" si="544"/>
        <v>0</v>
      </c>
    </row>
    <row r="34474" spans="6:6" ht="18" customHeight="1">
      <c r="F34474" s="129">
        <f t="shared" si="544"/>
        <v>0</v>
      </c>
    </row>
    <row r="34475" spans="6:6" ht="18" customHeight="1">
      <c r="F34475" s="129">
        <f t="shared" si="544"/>
        <v>0</v>
      </c>
    </row>
    <row r="34476" spans="6:6" ht="18" customHeight="1">
      <c r="F34476" s="129">
        <f t="shared" si="544"/>
        <v>0</v>
      </c>
    </row>
    <row r="34477" spans="6:6" ht="18" customHeight="1">
      <c r="F34477" s="129">
        <f t="shared" si="544"/>
        <v>0</v>
      </c>
    </row>
    <row r="34478" spans="6:6" ht="18" customHeight="1">
      <c r="F34478" s="129">
        <f t="shared" si="544"/>
        <v>0</v>
      </c>
    </row>
    <row r="34479" spans="6:6" ht="18" customHeight="1">
      <c r="F34479" s="129">
        <f t="shared" si="544"/>
        <v>0</v>
      </c>
    </row>
    <row r="34480" spans="6:6" ht="18" customHeight="1">
      <c r="F34480" s="129">
        <f t="shared" si="544"/>
        <v>0</v>
      </c>
    </row>
    <row r="34481" spans="6:6" ht="18" customHeight="1">
      <c r="F34481" s="129">
        <f t="shared" si="544"/>
        <v>0</v>
      </c>
    </row>
    <row r="34482" spans="6:6" ht="18" customHeight="1">
      <c r="F34482" s="129">
        <f t="shared" ref="F34482:F34545" si="545">E34482*D34482</f>
        <v>0</v>
      </c>
    </row>
    <row r="34483" spans="6:6" ht="18" customHeight="1">
      <c r="F34483" s="129">
        <f t="shared" si="545"/>
        <v>0</v>
      </c>
    </row>
    <row r="34484" spans="6:6" ht="18" customHeight="1">
      <c r="F34484" s="129">
        <f t="shared" si="545"/>
        <v>0</v>
      </c>
    </row>
    <row r="34485" spans="6:6" ht="18" customHeight="1">
      <c r="F34485" s="129">
        <f t="shared" si="545"/>
        <v>0</v>
      </c>
    </row>
    <row r="34486" spans="6:6" ht="18" customHeight="1">
      <c r="F34486" s="129">
        <f t="shared" si="545"/>
        <v>0</v>
      </c>
    </row>
    <row r="34487" spans="6:6" ht="18" customHeight="1">
      <c r="F34487" s="129">
        <f t="shared" si="545"/>
        <v>0</v>
      </c>
    </row>
    <row r="34488" spans="6:6" ht="18" customHeight="1">
      <c r="F34488" s="129">
        <f t="shared" si="545"/>
        <v>0</v>
      </c>
    </row>
    <row r="34489" spans="6:6" ht="18" customHeight="1">
      <c r="F34489" s="129">
        <f t="shared" si="545"/>
        <v>0</v>
      </c>
    </row>
    <row r="34490" spans="6:6" ht="18" customHeight="1">
      <c r="F34490" s="129">
        <f t="shared" si="545"/>
        <v>0</v>
      </c>
    </row>
    <row r="34491" spans="6:6" ht="18" customHeight="1">
      <c r="F34491" s="129">
        <f t="shared" si="545"/>
        <v>0</v>
      </c>
    </row>
    <row r="34492" spans="6:6" ht="18" customHeight="1">
      <c r="F34492" s="129">
        <f t="shared" si="545"/>
        <v>0</v>
      </c>
    </row>
    <row r="34493" spans="6:6" ht="18" customHeight="1">
      <c r="F34493" s="129">
        <f t="shared" si="545"/>
        <v>0</v>
      </c>
    </row>
    <row r="34494" spans="6:6" ht="18" customHeight="1">
      <c r="F34494" s="129">
        <f t="shared" si="545"/>
        <v>0</v>
      </c>
    </row>
    <row r="34495" spans="6:6" ht="18" customHeight="1">
      <c r="F34495" s="129">
        <f t="shared" si="545"/>
        <v>0</v>
      </c>
    </row>
    <row r="34496" spans="6:6" ht="18" customHeight="1">
      <c r="F34496" s="129">
        <f t="shared" si="545"/>
        <v>0</v>
      </c>
    </row>
    <row r="34497" spans="6:6" ht="18" customHeight="1">
      <c r="F34497" s="129">
        <f t="shared" si="545"/>
        <v>0</v>
      </c>
    </row>
    <row r="34498" spans="6:6" ht="18" customHeight="1">
      <c r="F34498" s="129">
        <f t="shared" si="545"/>
        <v>0</v>
      </c>
    </row>
    <row r="34499" spans="6:6" ht="18" customHeight="1">
      <c r="F34499" s="129">
        <f t="shared" si="545"/>
        <v>0</v>
      </c>
    </row>
    <row r="34500" spans="6:6" ht="18" customHeight="1">
      <c r="F34500" s="129">
        <f t="shared" si="545"/>
        <v>0</v>
      </c>
    </row>
    <row r="34501" spans="6:6" ht="18" customHeight="1">
      <c r="F34501" s="129">
        <f t="shared" si="545"/>
        <v>0</v>
      </c>
    </row>
    <row r="34502" spans="6:6" ht="18" customHeight="1">
      <c r="F34502" s="129">
        <f t="shared" si="545"/>
        <v>0</v>
      </c>
    </row>
    <row r="34503" spans="6:6" ht="18" customHeight="1">
      <c r="F34503" s="129">
        <f t="shared" si="545"/>
        <v>0</v>
      </c>
    </row>
    <row r="34504" spans="6:6" ht="18" customHeight="1">
      <c r="F34504" s="129">
        <f t="shared" si="545"/>
        <v>0</v>
      </c>
    </row>
    <row r="34505" spans="6:6" ht="18" customHeight="1">
      <c r="F34505" s="129">
        <f t="shared" si="545"/>
        <v>0</v>
      </c>
    </row>
    <row r="34506" spans="6:6" ht="18" customHeight="1">
      <c r="F34506" s="129">
        <f t="shared" si="545"/>
        <v>0</v>
      </c>
    </row>
    <row r="34507" spans="6:6" ht="18" customHeight="1">
      <c r="F34507" s="129">
        <f t="shared" si="545"/>
        <v>0</v>
      </c>
    </row>
    <row r="34508" spans="6:6" ht="18" customHeight="1">
      <c r="F34508" s="129">
        <f t="shared" si="545"/>
        <v>0</v>
      </c>
    </row>
    <row r="34509" spans="6:6" ht="18" customHeight="1">
      <c r="F34509" s="129">
        <f t="shared" si="545"/>
        <v>0</v>
      </c>
    </row>
    <row r="34510" spans="6:6" ht="18" customHeight="1">
      <c r="F34510" s="129">
        <f t="shared" si="545"/>
        <v>0</v>
      </c>
    </row>
    <row r="34511" spans="6:6" ht="18" customHeight="1">
      <c r="F34511" s="129">
        <f t="shared" si="545"/>
        <v>0</v>
      </c>
    </row>
    <row r="34512" spans="6:6" ht="18" customHeight="1">
      <c r="F34512" s="129">
        <f t="shared" si="545"/>
        <v>0</v>
      </c>
    </row>
    <row r="34513" spans="6:6" ht="18" customHeight="1">
      <c r="F34513" s="129">
        <f t="shared" si="545"/>
        <v>0</v>
      </c>
    </row>
    <row r="34514" spans="6:6" ht="18" customHeight="1">
      <c r="F34514" s="129">
        <f t="shared" si="545"/>
        <v>0</v>
      </c>
    </row>
    <row r="34515" spans="6:6" ht="18" customHeight="1">
      <c r="F34515" s="129">
        <f t="shared" si="545"/>
        <v>0</v>
      </c>
    </row>
    <row r="34516" spans="6:6" ht="18" customHeight="1">
      <c r="F34516" s="129">
        <f t="shared" si="545"/>
        <v>0</v>
      </c>
    </row>
    <row r="34517" spans="6:6" ht="18" customHeight="1">
      <c r="F34517" s="129">
        <f t="shared" si="545"/>
        <v>0</v>
      </c>
    </row>
    <row r="34518" spans="6:6" ht="18" customHeight="1">
      <c r="F34518" s="129">
        <f t="shared" si="545"/>
        <v>0</v>
      </c>
    </row>
    <row r="34519" spans="6:6" ht="18" customHeight="1">
      <c r="F34519" s="129">
        <f t="shared" si="545"/>
        <v>0</v>
      </c>
    </row>
    <row r="34520" spans="6:6" ht="18" customHeight="1">
      <c r="F34520" s="129">
        <f t="shared" si="545"/>
        <v>0</v>
      </c>
    </row>
    <row r="34521" spans="6:6" ht="18" customHeight="1">
      <c r="F34521" s="129">
        <f t="shared" si="545"/>
        <v>0</v>
      </c>
    </row>
    <row r="34522" spans="6:6" ht="18" customHeight="1">
      <c r="F34522" s="129">
        <f t="shared" si="545"/>
        <v>0</v>
      </c>
    </row>
    <row r="34523" spans="6:6" ht="18" customHeight="1">
      <c r="F34523" s="129">
        <f t="shared" si="545"/>
        <v>0</v>
      </c>
    </row>
    <row r="34524" spans="6:6" ht="18" customHeight="1">
      <c r="F34524" s="129">
        <f t="shared" si="545"/>
        <v>0</v>
      </c>
    </row>
    <row r="34525" spans="6:6" ht="18" customHeight="1">
      <c r="F34525" s="129">
        <f t="shared" si="545"/>
        <v>0</v>
      </c>
    </row>
    <row r="34526" spans="6:6" ht="18" customHeight="1">
      <c r="F34526" s="129">
        <f t="shared" si="545"/>
        <v>0</v>
      </c>
    </row>
    <row r="34527" spans="6:6" ht="18" customHeight="1">
      <c r="F34527" s="129">
        <f t="shared" si="545"/>
        <v>0</v>
      </c>
    </row>
    <row r="34528" spans="6:6" ht="18" customHeight="1">
      <c r="F34528" s="129">
        <f t="shared" si="545"/>
        <v>0</v>
      </c>
    </row>
    <row r="34529" spans="6:6" ht="18" customHeight="1">
      <c r="F34529" s="129">
        <f t="shared" si="545"/>
        <v>0</v>
      </c>
    </row>
    <row r="34530" spans="6:6" ht="18" customHeight="1">
      <c r="F34530" s="129">
        <f t="shared" si="545"/>
        <v>0</v>
      </c>
    </row>
    <row r="34531" spans="6:6" ht="18" customHeight="1">
      <c r="F34531" s="129">
        <f t="shared" si="545"/>
        <v>0</v>
      </c>
    </row>
    <row r="34532" spans="6:6" ht="18" customHeight="1">
      <c r="F34532" s="129">
        <f t="shared" si="545"/>
        <v>0</v>
      </c>
    </row>
    <row r="34533" spans="6:6" ht="18" customHeight="1">
      <c r="F34533" s="129">
        <f t="shared" si="545"/>
        <v>0</v>
      </c>
    </row>
    <row r="34534" spans="6:6" ht="18" customHeight="1">
      <c r="F34534" s="129">
        <f t="shared" si="545"/>
        <v>0</v>
      </c>
    </row>
    <row r="34535" spans="6:6" ht="18" customHeight="1">
      <c r="F34535" s="129">
        <f t="shared" si="545"/>
        <v>0</v>
      </c>
    </row>
    <row r="34536" spans="6:6" ht="18" customHeight="1">
      <c r="F34536" s="129">
        <f t="shared" si="545"/>
        <v>0</v>
      </c>
    </row>
    <row r="34537" spans="6:6" ht="18" customHeight="1">
      <c r="F34537" s="129">
        <f t="shared" si="545"/>
        <v>0</v>
      </c>
    </row>
    <row r="34538" spans="6:6" ht="18" customHeight="1">
      <c r="F34538" s="129">
        <f t="shared" si="545"/>
        <v>0</v>
      </c>
    </row>
    <row r="34539" spans="6:6" ht="18" customHeight="1">
      <c r="F34539" s="129">
        <f t="shared" si="545"/>
        <v>0</v>
      </c>
    </row>
    <row r="34540" spans="6:6" ht="18" customHeight="1">
      <c r="F34540" s="129">
        <f t="shared" si="545"/>
        <v>0</v>
      </c>
    </row>
    <row r="34541" spans="6:6" ht="18" customHeight="1">
      <c r="F34541" s="129">
        <f t="shared" si="545"/>
        <v>0</v>
      </c>
    </row>
    <row r="34542" spans="6:6" ht="18" customHeight="1">
      <c r="F34542" s="129">
        <f t="shared" si="545"/>
        <v>0</v>
      </c>
    </row>
    <row r="34543" spans="6:6" ht="18" customHeight="1">
      <c r="F34543" s="129">
        <f t="shared" si="545"/>
        <v>0</v>
      </c>
    </row>
    <row r="34544" spans="6:6" ht="18" customHeight="1">
      <c r="F34544" s="129">
        <f t="shared" si="545"/>
        <v>0</v>
      </c>
    </row>
    <row r="34545" spans="6:6" ht="18" customHeight="1">
      <c r="F34545" s="129">
        <f t="shared" si="545"/>
        <v>0</v>
      </c>
    </row>
    <row r="34546" spans="6:6" ht="18" customHeight="1">
      <c r="F34546" s="129">
        <f t="shared" ref="F34546:F34609" si="546">E34546*D34546</f>
        <v>0</v>
      </c>
    </row>
    <row r="34547" spans="6:6" ht="18" customHeight="1">
      <c r="F34547" s="129">
        <f t="shared" si="546"/>
        <v>0</v>
      </c>
    </row>
    <row r="34548" spans="6:6" ht="18" customHeight="1">
      <c r="F34548" s="129">
        <f t="shared" si="546"/>
        <v>0</v>
      </c>
    </row>
    <row r="34549" spans="6:6" ht="18" customHeight="1">
      <c r="F34549" s="129">
        <f t="shared" si="546"/>
        <v>0</v>
      </c>
    </row>
    <row r="34550" spans="6:6" ht="18" customHeight="1">
      <c r="F34550" s="129">
        <f t="shared" si="546"/>
        <v>0</v>
      </c>
    </row>
    <row r="34551" spans="6:6" ht="18" customHeight="1">
      <c r="F34551" s="129">
        <f t="shared" si="546"/>
        <v>0</v>
      </c>
    </row>
    <row r="34552" spans="6:6" ht="18" customHeight="1">
      <c r="F34552" s="129">
        <f t="shared" si="546"/>
        <v>0</v>
      </c>
    </row>
    <row r="34553" spans="6:6" ht="18" customHeight="1">
      <c r="F34553" s="129">
        <f t="shared" si="546"/>
        <v>0</v>
      </c>
    </row>
    <row r="34554" spans="6:6" ht="18" customHeight="1">
      <c r="F34554" s="129">
        <f t="shared" si="546"/>
        <v>0</v>
      </c>
    </row>
    <row r="34555" spans="6:6" ht="18" customHeight="1">
      <c r="F34555" s="129">
        <f t="shared" si="546"/>
        <v>0</v>
      </c>
    </row>
    <row r="34556" spans="6:6" ht="18" customHeight="1">
      <c r="F34556" s="129">
        <f t="shared" si="546"/>
        <v>0</v>
      </c>
    </row>
    <row r="34557" spans="6:6" ht="18" customHeight="1">
      <c r="F34557" s="129">
        <f t="shared" si="546"/>
        <v>0</v>
      </c>
    </row>
    <row r="34558" spans="6:6" ht="18" customHeight="1">
      <c r="F34558" s="129">
        <f t="shared" si="546"/>
        <v>0</v>
      </c>
    </row>
    <row r="34559" spans="6:6" ht="18" customHeight="1">
      <c r="F34559" s="129">
        <f t="shared" si="546"/>
        <v>0</v>
      </c>
    </row>
    <row r="34560" spans="6:6" ht="18" customHeight="1">
      <c r="F34560" s="129">
        <f t="shared" si="546"/>
        <v>0</v>
      </c>
    </row>
    <row r="34561" spans="6:6" ht="18" customHeight="1">
      <c r="F34561" s="129">
        <f t="shared" si="546"/>
        <v>0</v>
      </c>
    </row>
    <row r="34562" spans="6:6" ht="18" customHeight="1">
      <c r="F34562" s="129">
        <f t="shared" si="546"/>
        <v>0</v>
      </c>
    </row>
    <row r="34563" spans="6:6" ht="18" customHeight="1">
      <c r="F34563" s="129">
        <f t="shared" si="546"/>
        <v>0</v>
      </c>
    </row>
    <row r="34564" spans="6:6" ht="18" customHeight="1">
      <c r="F34564" s="129">
        <f t="shared" si="546"/>
        <v>0</v>
      </c>
    </row>
    <row r="34565" spans="6:6" ht="18" customHeight="1">
      <c r="F34565" s="129">
        <f t="shared" si="546"/>
        <v>0</v>
      </c>
    </row>
    <row r="34566" spans="6:6" ht="18" customHeight="1">
      <c r="F34566" s="129">
        <f t="shared" si="546"/>
        <v>0</v>
      </c>
    </row>
    <row r="34567" spans="6:6" ht="18" customHeight="1">
      <c r="F34567" s="129">
        <f t="shared" si="546"/>
        <v>0</v>
      </c>
    </row>
    <row r="34568" spans="6:6" ht="18" customHeight="1">
      <c r="F34568" s="129">
        <f t="shared" si="546"/>
        <v>0</v>
      </c>
    </row>
    <row r="34569" spans="6:6" ht="18" customHeight="1">
      <c r="F34569" s="129">
        <f t="shared" si="546"/>
        <v>0</v>
      </c>
    </row>
    <row r="34570" spans="6:6" ht="18" customHeight="1">
      <c r="F34570" s="129">
        <f t="shared" si="546"/>
        <v>0</v>
      </c>
    </row>
    <row r="34571" spans="6:6" ht="18" customHeight="1">
      <c r="F34571" s="129">
        <f t="shared" si="546"/>
        <v>0</v>
      </c>
    </row>
    <row r="34572" spans="6:6" ht="18" customHeight="1">
      <c r="F34572" s="129">
        <f t="shared" si="546"/>
        <v>0</v>
      </c>
    </row>
    <row r="34573" spans="6:6" ht="18" customHeight="1">
      <c r="F34573" s="129">
        <f t="shared" si="546"/>
        <v>0</v>
      </c>
    </row>
    <row r="34574" spans="6:6" ht="18" customHeight="1">
      <c r="F34574" s="129">
        <f t="shared" si="546"/>
        <v>0</v>
      </c>
    </row>
    <row r="34575" spans="6:6" ht="18" customHeight="1">
      <c r="F34575" s="129">
        <f t="shared" si="546"/>
        <v>0</v>
      </c>
    </row>
    <row r="34576" spans="6:6" ht="18" customHeight="1">
      <c r="F34576" s="129">
        <f t="shared" si="546"/>
        <v>0</v>
      </c>
    </row>
    <row r="34577" spans="6:6" ht="18" customHeight="1">
      <c r="F34577" s="129">
        <f t="shared" si="546"/>
        <v>0</v>
      </c>
    </row>
    <row r="34578" spans="6:6" ht="18" customHeight="1">
      <c r="F34578" s="129">
        <f t="shared" si="546"/>
        <v>0</v>
      </c>
    </row>
    <row r="34579" spans="6:6" ht="18" customHeight="1">
      <c r="F34579" s="129">
        <f t="shared" si="546"/>
        <v>0</v>
      </c>
    </row>
    <row r="34580" spans="6:6" ht="18" customHeight="1">
      <c r="F34580" s="129">
        <f t="shared" si="546"/>
        <v>0</v>
      </c>
    </row>
    <row r="34581" spans="6:6" ht="18" customHeight="1">
      <c r="F34581" s="129">
        <f t="shared" si="546"/>
        <v>0</v>
      </c>
    </row>
    <row r="34582" spans="6:6" ht="18" customHeight="1">
      <c r="F34582" s="129">
        <f t="shared" si="546"/>
        <v>0</v>
      </c>
    </row>
    <row r="34583" spans="6:6" ht="18" customHeight="1">
      <c r="F34583" s="129">
        <f t="shared" si="546"/>
        <v>0</v>
      </c>
    </row>
    <row r="34584" spans="6:6" ht="18" customHeight="1">
      <c r="F34584" s="129">
        <f t="shared" si="546"/>
        <v>0</v>
      </c>
    </row>
    <row r="34585" spans="6:6" ht="18" customHeight="1">
      <c r="F34585" s="129">
        <f t="shared" si="546"/>
        <v>0</v>
      </c>
    </row>
    <row r="34586" spans="6:6" ht="18" customHeight="1">
      <c r="F34586" s="129">
        <f t="shared" si="546"/>
        <v>0</v>
      </c>
    </row>
    <row r="34587" spans="6:6" ht="18" customHeight="1">
      <c r="F34587" s="129">
        <f t="shared" si="546"/>
        <v>0</v>
      </c>
    </row>
    <row r="34588" spans="6:6" ht="18" customHeight="1">
      <c r="F34588" s="129">
        <f t="shared" si="546"/>
        <v>0</v>
      </c>
    </row>
    <row r="34589" spans="6:6" ht="18" customHeight="1">
      <c r="F34589" s="129">
        <f t="shared" si="546"/>
        <v>0</v>
      </c>
    </row>
    <row r="34590" spans="6:6" ht="18" customHeight="1">
      <c r="F34590" s="129">
        <f t="shared" si="546"/>
        <v>0</v>
      </c>
    </row>
    <row r="34591" spans="6:6" ht="18" customHeight="1">
      <c r="F34591" s="129">
        <f t="shared" si="546"/>
        <v>0</v>
      </c>
    </row>
    <row r="34592" spans="6:6" ht="18" customHeight="1">
      <c r="F34592" s="129">
        <f t="shared" si="546"/>
        <v>0</v>
      </c>
    </row>
    <row r="34593" spans="6:6" ht="18" customHeight="1">
      <c r="F34593" s="129">
        <f t="shared" si="546"/>
        <v>0</v>
      </c>
    </row>
    <row r="34594" spans="6:6" ht="18" customHeight="1">
      <c r="F34594" s="129">
        <f t="shared" si="546"/>
        <v>0</v>
      </c>
    </row>
    <row r="34595" spans="6:6" ht="18" customHeight="1">
      <c r="F34595" s="129">
        <f t="shared" si="546"/>
        <v>0</v>
      </c>
    </row>
    <row r="34596" spans="6:6" ht="18" customHeight="1">
      <c r="F34596" s="129">
        <f t="shared" si="546"/>
        <v>0</v>
      </c>
    </row>
    <row r="34597" spans="6:6" ht="18" customHeight="1">
      <c r="F34597" s="129">
        <f t="shared" si="546"/>
        <v>0</v>
      </c>
    </row>
    <row r="34598" spans="6:6" ht="18" customHeight="1">
      <c r="F34598" s="129">
        <f t="shared" si="546"/>
        <v>0</v>
      </c>
    </row>
    <row r="34599" spans="6:6" ht="18" customHeight="1">
      <c r="F34599" s="129">
        <f t="shared" si="546"/>
        <v>0</v>
      </c>
    </row>
    <row r="34600" spans="6:6" ht="18" customHeight="1">
      <c r="F34600" s="129">
        <f t="shared" si="546"/>
        <v>0</v>
      </c>
    </row>
    <row r="34601" spans="6:6" ht="18" customHeight="1">
      <c r="F34601" s="129">
        <f t="shared" si="546"/>
        <v>0</v>
      </c>
    </row>
    <row r="34602" spans="6:6" ht="18" customHeight="1">
      <c r="F34602" s="129">
        <f t="shared" si="546"/>
        <v>0</v>
      </c>
    </row>
    <row r="34603" spans="6:6" ht="18" customHeight="1">
      <c r="F34603" s="129">
        <f t="shared" si="546"/>
        <v>0</v>
      </c>
    </row>
    <row r="34604" spans="6:6" ht="18" customHeight="1">
      <c r="F34604" s="129">
        <f t="shared" si="546"/>
        <v>0</v>
      </c>
    </row>
    <row r="34605" spans="6:6" ht="18" customHeight="1">
      <c r="F34605" s="129">
        <f t="shared" si="546"/>
        <v>0</v>
      </c>
    </row>
    <row r="34606" spans="6:6" ht="18" customHeight="1">
      <c r="F34606" s="129">
        <f t="shared" si="546"/>
        <v>0</v>
      </c>
    </row>
    <row r="34607" spans="6:6" ht="18" customHeight="1">
      <c r="F34607" s="129">
        <f t="shared" si="546"/>
        <v>0</v>
      </c>
    </row>
    <row r="34608" spans="6:6" ht="18" customHeight="1">
      <c r="F34608" s="129">
        <f t="shared" si="546"/>
        <v>0</v>
      </c>
    </row>
    <row r="34609" spans="6:6" ht="18" customHeight="1">
      <c r="F34609" s="129">
        <f t="shared" si="546"/>
        <v>0</v>
      </c>
    </row>
    <row r="34610" spans="6:6" ht="18" customHeight="1">
      <c r="F34610" s="129">
        <f t="shared" ref="F34610:F34673" si="547">E34610*D34610</f>
        <v>0</v>
      </c>
    </row>
    <row r="34611" spans="6:6" ht="18" customHeight="1">
      <c r="F34611" s="129">
        <f t="shared" si="547"/>
        <v>0</v>
      </c>
    </row>
    <row r="34612" spans="6:6" ht="18" customHeight="1">
      <c r="F34612" s="129">
        <f t="shared" si="547"/>
        <v>0</v>
      </c>
    </row>
    <row r="34613" spans="6:6" ht="18" customHeight="1">
      <c r="F34613" s="129">
        <f t="shared" si="547"/>
        <v>0</v>
      </c>
    </row>
    <row r="34614" spans="6:6" ht="18" customHeight="1">
      <c r="F34614" s="129">
        <f t="shared" si="547"/>
        <v>0</v>
      </c>
    </row>
    <row r="34615" spans="6:6" ht="18" customHeight="1">
      <c r="F34615" s="129">
        <f t="shared" si="547"/>
        <v>0</v>
      </c>
    </row>
    <row r="34616" spans="6:6" ht="18" customHeight="1">
      <c r="F34616" s="129">
        <f t="shared" si="547"/>
        <v>0</v>
      </c>
    </row>
    <row r="34617" spans="6:6" ht="18" customHeight="1">
      <c r="F34617" s="129">
        <f t="shared" si="547"/>
        <v>0</v>
      </c>
    </row>
    <row r="34618" spans="6:6" ht="18" customHeight="1">
      <c r="F34618" s="129">
        <f t="shared" si="547"/>
        <v>0</v>
      </c>
    </row>
    <row r="34619" spans="6:6" ht="18" customHeight="1">
      <c r="F34619" s="129">
        <f t="shared" si="547"/>
        <v>0</v>
      </c>
    </row>
    <row r="34620" spans="6:6" ht="18" customHeight="1">
      <c r="F34620" s="129">
        <f t="shared" si="547"/>
        <v>0</v>
      </c>
    </row>
    <row r="34621" spans="6:6" ht="18" customHeight="1">
      <c r="F34621" s="129">
        <f t="shared" si="547"/>
        <v>0</v>
      </c>
    </row>
    <row r="34622" spans="6:6" ht="18" customHeight="1">
      <c r="F34622" s="129">
        <f t="shared" si="547"/>
        <v>0</v>
      </c>
    </row>
    <row r="34623" spans="6:6" ht="18" customHeight="1">
      <c r="F34623" s="129">
        <f t="shared" si="547"/>
        <v>0</v>
      </c>
    </row>
    <row r="34624" spans="6:6" ht="18" customHeight="1">
      <c r="F34624" s="129">
        <f t="shared" si="547"/>
        <v>0</v>
      </c>
    </row>
    <row r="34625" spans="6:6" ht="18" customHeight="1">
      <c r="F34625" s="129">
        <f t="shared" si="547"/>
        <v>0</v>
      </c>
    </row>
    <row r="34626" spans="6:6" ht="18" customHeight="1">
      <c r="F34626" s="129">
        <f t="shared" si="547"/>
        <v>0</v>
      </c>
    </row>
    <row r="34627" spans="6:6" ht="18" customHeight="1">
      <c r="F34627" s="129">
        <f t="shared" si="547"/>
        <v>0</v>
      </c>
    </row>
    <row r="34628" spans="6:6" ht="18" customHeight="1">
      <c r="F34628" s="129">
        <f t="shared" si="547"/>
        <v>0</v>
      </c>
    </row>
    <row r="34629" spans="6:6" ht="18" customHeight="1">
      <c r="F34629" s="129">
        <f t="shared" si="547"/>
        <v>0</v>
      </c>
    </row>
    <row r="34630" spans="6:6" ht="18" customHeight="1">
      <c r="F34630" s="129">
        <f t="shared" si="547"/>
        <v>0</v>
      </c>
    </row>
    <row r="34631" spans="6:6" ht="18" customHeight="1">
      <c r="F34631" s="129">
        <f t="shared" si="547"/>
        <v>0</v>
      </c>
    </row>
    <row r="34632" spans="6:6" ht="18" customHeight="1">
      <c r="F34632" s="129">
        <f t="shared" si="547"/>
        <v>0</v>
      </c>
    </row>
    <row r="34633" spans="6:6" ht="18" customHeight="1">
      <c r="F34633" s="129">
        <f t="shared" si="547"/>
        <v>0</v>
      </c>
    </row>
    <row r="34634" spans="6:6" ht="18" customHeight="1">
      <c r="F34634" s="129">
        <f t="shared" si="547"/>
        <v>0</v>
      </c>
    </row>
    <row r="34635" spans="6:6" ht="18" customHeight="1">
      <c r="F34635" s="129">
        <f t="shared" si="547"/>
        <v>0</v>
      </c>
    </row>
    <row r="34636" spans="6:6" ht="18" customHeight="1">
      <c r="F34636" s="129">
        <f t="shared" si="547"/>
        <v>0</v>
      </c>
    </row>
    <row r="34637" spans="6:6" ht="18" customHeight="1">
      <c r="F34637" s="129">
        <f t="shared" si="547"/>
        <v>0</v>
      </c>
    </row>
    <row r="34638" spans="6:6" ht="18" customHeight="1">
      <c r="F34638" s="129">
        <f t="shared" si="547"/>
        <v>0</v>
      </c>
    </row>
    <row r="34639" spans="6:6" ht="18" customHeight="1">
      <c r="F34639" s="129">
        <f t="shared" si="547"/>
        <v>0</v>
      </c>
    </row>
    <row r="34640" spans="6:6" ht="18" customHeight="1">
      <c r="F34640" s="129">
        <f t="shared" si="547"/>
        <v>0</v>
      </c>
    </row>
    <row r="34641" spans="6:6" ht="18" customHeight="1">
      <c r="F34641" s="129">
        <f t="shared" si="547"/>
        <v>0</v>
      </c>
    </row>
    <row r="34642" spans="6:6" ht="18" customHeight="1">
      <c r="F34642" s="129">
        <f t="shared" si="547"/>
        <v>0</v>
      </c>
    </row>
    <row r="34643" spans="6:6" ht="18" customHeight="1">
      <c r="F34643" s="129">
        <f t="shared" si="547"/>
        <v>0</v>
      </c>
    </row>
    <row r="34644" spans="6:6" ht="18" customHeight="1">
      <c r="F34644" s="129">
        <f t="shared" si="547"/>
        <v>0</v>
      </c>
    </row>
    <row r="34645" spans="6:6" ht="18" customHeight="1">
      <c r="F34645" s="129">
        <f t="shared" si="547"/>
        <v>0</v>
      </c>
    </row>
    <row r="34646" spans="6:6" ht="18" customHeight="1">
      <c r="F34646" s="129">
        <f t="shared" si="547"/>
        <v>0</v>
      </c>
    </row>
    <row r="34647" spans="6:6" ht="18" customHeight="1">
      <c r="F34647" s="129">
        <f t="shared" si="547"/>
        <v>0</v>
      </c>
    </row>
    <row r="34648" spans="6:6" ht="18" customHeight="1">
      <c r="F34648" s="129">
        <f t="shared" si="547"/>
        <v>0</v>
      </c>
    </row>
    <row r="34649" spans="6:6" ht="18" customHeight="1">
      <c r="F34649" s="129">
        <f t="shared" si="547"/>
        <v>0</v>
      </c>
    </row>
    <row r="34650" spans="6:6" ht="18" customHeight="1">
      <c r="F34650" s="129">
        <f t="shared" si="547"/>
        <v>0</v>
      </c>
    </row>
    <row r="34651" spans="6:6" ht="18" customHeight="1">
      <c r="F34651" s="129">
        <f t="shared" si="547"/>
        <v>0</v>
      </c>
    </row>
    <row r="34652" spans="6:6" ht="18" customHeight="1">
      <c r="F34652" s="129">
        <f t="shared" si="547"/>
        <v>0</v>
      </c>
    </row>
    <row r="34653" spans="6:6" ht="18" customHeight="1">
      <c r="F34653" s="129">
        <f t="shared" si="547"/>
        <v>0</v>
      </c>
    </row>
    <row r="34654" spans="6:6" ht="18" customHeight="1">
      <c r="F34654" s="129">
        <f t="shared" si="547"/>
        <v>0</v>
      </c>
    </row>
    <row r="34655" spans="6:6" ht="18" customHeight="1">
      <c r="F34655" s="129">
        <f t="shared" si="547"/>
        <v>0</v>
      </c>
    </row>
    <row r="34656" spans="6:6" ht="18" customHeight="1">
      <c r="F34656" s="129">
        <f t="shared" si="547"/>
        <v>0</v>
      </c>
    </row>
    <row r="34657" spans="6:6" ht="18" customHeight="1">
      <c r="F34657" s="129">
        <f t="shared" si="547"/>
        <v>0</v>
      </c>
    </row>
    <row r="34658" spans="6:6" ht="18" customHeight="1">
      <c r="F34658" s="129">
        <f t="shared" si="547"/>
        <v>0</v>
      </c>
    </row>
    <row r="34659" spans="6:6" ht="18" customHeight="1">
      <c r="F34659" s="129">
        <f t="shared" si="547"/>
        <v>0</v>
      </c>
    </row>
    <row r="34660" spans="6:6" ht="18" customHeight="1">
      <c r="F34660" s="129">
        <f t="shared" si="547"/>
        <v>0</v>
      </c>
    </row>
    <row r="34661" spans="6:6" ht="18" customHeight="1">
      <c r="F34661" s="129">
        <f t="shared" si="547"/>
        <v>0</v>
      </c>
    </row>
    <row r="34662" spans="6:6" ht="18" customHeight="1">
      <c r="F34662" s="129">
        <f t="shared" si="547"/>
        <v>0</v>
      </c>
    </row>
    <row r="34663" spans="6:6" ht="18" customHeight="1">
      <c r="F34663" s="129">
        <f t="shared" si="547"/>
        <v>0</v>
      </c>
    </row>
    <row r="34664" spans="6:6" ht="18" customHeight="1">
      <c r="F34664" s="129">
        <f t="shared" si="547"/>
        <v>0</v>
      </c>
    </row>
    <row r="34665" spans="6:6" ht="18" customHeight="1">
      <c r="F34665" s="129">
        <f t="shared" si="547"/>
        <v>0</v>
      </c>
    </row>
    <row r="34666" spans="6:6" ht="18" customHeight="1">
      <c r="F34666" s="129">
        <f t="shared" si="547"/>
        <v>0</v>
      </c>
    </row>
    <row r="34667" spans="6:6" ht="18" customHeight="1">
      <c r="F34667" s="129">
        <f t="shared" si="547"/>
        <v>0</v>
      </c>
    </row>
    <row r="34668" spans="6:6" ht="18" customHeight="1">
      <c r="F34668" s="129">
        <f t="shared" si="547"/>
        <v>0</v>
      </c>
    </row>
    <row r="34669" spans="6:6" ht="18" customHeight="1">
      <c r="F34669" s="129">
        <f t="shared" si="547"/>
        <v>0</v>
      </c>
    </row>
    <row r="34670" spans="6:6" ht="18" customHeight="1">
      <c r="F34670" s="129">
        <f t="shared" si="547"/>
        <v>0</v>
      </c>
    </row>
    <row r="34671" spans="6:6" ht="18" customHeight="1">
      <c r="F34671" s="129">
        <f t="shared" si="547"/>
        <v>0</v>
      </c>
    </row>
    <row r="34672" spans="6:6" ht="18" customHeight="1">
      <c r="F34672" s="129">
        <f t="shared" si="547"/>
        <v>0</v>
      </c>
    </row>
    <row r="34673" spans="6:6" ht="18" customHeight="1">
      <c r="F34673" s="129">
        <f t="shared" si="547"/>
        <v>0</v>
      </c>
    </row>
    <row r="34674" spans="6:6" ht="18" customHeight="1">
      <c r="F34674" s="129">
        <f t="shared" ref="F34674:F34737" si="548">E34674*D34674</f>
        <v>0</v>
      </c>
    </row>
    <row r="34675" spans="6:6" ht="18" customHeight="1">
      <c r="F34675" s="129">
        <f t="shared" si="548"/>
        <v>0</v>
      </c>
    </row>
    <row r="34676" spans="6:6" ht="18" customHeight="1">
      <c r="F34676" s="129">
        <f t="shared" si="548"/>
        <v>0</v>
      </c>
    </row>
    <row r="34677" spans="6:6" ht="18" customHeight="1">
      <c r="F34677" s="129">
        <f t="shared" si="548"/>
        <v>0</v>
      </c>
    </row>
    <row r="34678" spans="6:6" ht="18" customHeight="1">
      <c r="F34678" s="129">
        <f t="shared" si="548"/>
        <v>0</v>
      </c>
    </row>
    <row r="34679" spans="6:6" ht="18" customHeight="1">
      <c r="F34679" s="129">
        <f t="shared" si="548"/>
        <v>0</v>
      </c>
    </row>
    <row r="34680" spans="6:6" ht="18" customHeight="1">
      <c r="F34680" s="129">
        <f t="shared" si="548"/>
        <v>0</v>
      </c>
    </row>
    <row r="34681" spans="6:6" ht="18" customHeight="1">
      <c r="F34681" s="129">
        <f t="shared" si="548"/>
        <v>0</v>
      </c>
    </row>
    <row r="34682" spans="6:6" ht="18" customHeight="1">
      <c r="F34682" s="129">
        <f t="shared" si="548"/>
        <v>0</v>
      </c>
    </row>
    <row r="34683" spans="6:6" ht="18" customHeight="1">
      <c r="F34683" s="129">
        <f t="shared" si="548"/>
        <v>0</v>
      </c>
    </row>
    <row r="34684" spans="6:6" ht="18" customHeight="1">
      <c r="F34684" s="129">
        <f t="shared" si="548"/>
        <v>0</v>
      </c>
    </row>
    <row r="34685" spans="6:6" ht="18" customHeight="1">
      <c r="F34685" s="129">
        <f t="shared" si="548"/>
        <v>0</v>
      </c>
    </row>
    <row r="34686" spans="6:6" ht="18" customHeight="1">
      <c r="F34686" s="129">
        <f t="shared" si="548"/>
        <v>0</v>
      </c>
    </row>
    <row r="34687" spans="6:6" ht="18" customHeight="1">
      <c r="F34687" s="129">
        <f t="shared" si="548"/>
        <v>0</v>
      </c>
    </row>
    <row r="34688" spans="6:6" ht="18" customHeight="1">
      <c r="F34688" s="129">
        <f t="shared" si="548"/>
        <v>0</v>
      </c>
    </row>
    <row r="34689" spans="6:6" ht="18" customHeight="1">
      <c r="F34689" s="129">
        <f t="shared" si="548"/>
        <v>0</v>
      </c>
    </row>
    <row r="34690" spans="6:6" ht="18" customHeight="1">
      <c r="F34690" s="129">
        <f t="shared" si="548"/>
        <v>0</v>
      </c>
    </row>
    <row r="34691" spans="6:6" ht="18" customHeight="1">
      <c r="F34691" s="129">
        <f t="shared" si="548"/>
        <v>0</v>
      </c>
    </row>
    <row r="34692" spans="6:6" ht="18" customHeight="1">
      <c r="F34692" s="129">
        <f t="shared" si="548"/>
        <v>0</v>
      </c>
    </row>
    <row r="34693" spans="6:6" ht="18" customHeight="1">
      <c r="F34693" s="129">
        <f t="shared" si="548"/>
        <v>0</v>
      </c>
    </row>
    <row r="34694" spans="6:6" ht="18" customHeight="1">
      <c r="F34694" s="129">
        <f t="shared" si="548"/>
        <v>0</v>
      </c>
    </row>
    <row r="34695" spans="6:6" ht="18" customHeight="1">
      <c r="F34695" s="129">
        <f t="shared" si="548"/>
        <v>0</v>
      </c>
    </row>
    <row r="34696" spans="6:6" ht="18" customHeight="1">
      <c r="F34696" s="129">
        <f t="shared" si="548"/>
        <v>0</v>
      </c>
    </row>
    <row r="34697" spans="6:6" ht="18" customHeight="1">
      <c r="F34697" s="129">
        <f t="shared" si="548"/>
        <v>0</v>
      </c>
    </row>
    <row r="34698" spans="6:6" ht="18" customHeight="1">
      <c r="F34698" s="129">
        <f t="shared" si="548"/>
        <v>0</v>
      </c>
    </row>
    <row r="34699" spans="6:6" ht="18" customHeight="1">
      <c r="F34699" s="129">
        <f t="shared" si="548"/>
        <v>0</v>
      </c>
    </row>
    <row r="34700" spans="6:6" ht="18" customHeight="1">
      <c r="F34700" s="129">
        <f t="shared" si="548"/>
        <v>0</v>
      </c>
    </row>
    <row r="34701" spans="6:6" ht="18" customHeight="1">
      <c r="F34701" s="129">
        <f t="shared" si="548"/>
        <v>0</v>
      </c>
    </row>
    <row r="34702" spans="6:6" ht="18" customHeight="1">
      <c r="F34702" s="129">
        <f t="shared" si="548"/>
        <v>0</v>
      </c>
    </row>
    <row r="34703" spans="6:6" ht="18" customHeight="1">
      <c r="F34703" s="129">
        <f t="shared" si="548"/>
        <v>0</v>
      </c>
    </row>
    <row r="34704" spans="6:6" ht="18" customHeight="1">
      <c r="F34704" s="129">
        <f t="shared" si="548"/>
        <v>0</v>
      </c>
    </row>
    <row r="34705" spans="6:6" ht="18" customHeight="1">
      <c r="F34705" s="129">
        <f t="shared" si="548"/>
        <v>0</v>
      </c>
    </row>
    <row r="34706" spans="6:6" ht="18" customHeight="1">
      <c r="F34706" s="129">
        <f t="shared" si="548"/>
        <v>0</v>
      </c>
    </row>
    <row r="34707" spans="6:6" ht="18" customHeight="1">
      <c r="F34707" s="129">
        <f t="shared" si="548"/>
        <v>0</v>
      </c>
    </row>
    <row r="34708" spans="6:6" ht="18" customHeight="1">
      <c r="F34708" s="129">
        <f t="shared" si="548"/>
        <v>0</v>
      </c>
    </row>
    <row r="34709" spans="6:6" ht="18" customHeight="1">
      <c r="F34709" s="129">
        <f t="shared" si="548"/>
        <v>0</v>
      </c>
    </row>
    <row r="34710" spans="6:6" ht="18" customHeight="1">
      <c r="F34710" s="129">
        <f t="shared" si="548"/>
        <v>0</v>
      </c>
    </row>
    <row r="34711" spans="6:6" ht="18" customHeight="1">
      <c r="F34711" s="129">
        <f t="shared" si="548"/>
        <v>0</v>
      </c>
    </row>
    <row r="34712" spans="6:6" ht="18" customHeight="1">
      <c r="F34712" s="129">
        <f t="shared" si="548"/>
        <v>0</v>
      </c>
    </row>
    <row r="34713" spans="6:6" ht="18" customHeight="1">
      <c r="F34713" s="129">
        <f t="shared" si="548"/>
        <v>0</v>
      </c>
    </row>
    <row r="34714" spans="6:6" ht="18" customHeight="1">
      <c r="F34714" s="129">
        <f t="shared" si="548"/>
        <v>0</v>
      </c>
    </row>
    <row r="34715" spans="6:6" ht="18" customHeight="1">
      <c r="F34715" s="129">
        <f t="shared" si="548"/>
        <v>0</v>
      </c>
    </row>
    <row r="34716" spans="6:6" ht="18" customHeight="1">
      <c r="F34716" s="129">
        <f t="shared" si="548"/>
        <v>0</v>
      </c>
    </row>
    <row r="34717" spans="6:6" ht="18" customHeight="1">
      <c r="F34717" s="129">
        <f t="shared" si="548"/>
        <v>0</v>
      </c>
    </row>
    <row r="34718" spans="6:6" ht="18" customHeight="1">
      <c r="F34718" s="129">
        <f t="shared" si="548"/>
        <v>0</v>
      </c>
    </row>
    <row r="34719" spans="6:6" ht="18" customHeight="1">
      <c r="F34719" s="129">
        <f t="shared" si="548"/>
        <v>0</v>
      </c>
    </row>
    <row r="34720" spans="6:6" ht="18" customHeight="1">
      <c r="F34720" s="129">
        <f t="shared" si="548"/>
        <v>0</v>
      </c>
    </row>
    <row r="34721" spans="6:6" ht="18" customHeight="1">
      <c r="F34721" s="129">
        <f t="shared" si="548"/>
        <v>0</v>
      </c>
    </row>
    <row r="34722" spans="6:6" ht="18" customHeight="1">
      <c r="F34722" s="129">
        <f t="shared" si="548"/>
        <v>0</v>
      </c>
    </row>
    <row r="34723" spans="6:6" ht="18" customHeight="1">
      <c r="F34723" s="129">
        <f t="shared" si="548"/>
        <v>0</v>
      </c>
    </row>
    <row r="34724" spans="6:6" ht="18" customHeight="1">
      <c r="F34724" s="129">
        <f t="shared" si="548"/>
        <v>0</v>
      </c>
    </row>
    <row r="34725" spans="6:6" ht="18" customHeight="1">
      <c r="F34725" s="129">
        <f t="shared" si="548"/>
        <v>0</v>
      </c>
    </row>
    <row r="34726" spans="6:6" ht="18" customHeight="1">
      <c r="F34726" s="129">
        <f t="shared" si="548"/>
        <v>0</v>
      </c>
    </row>
    <row r="34727" spans="6:6" ht="18" customHeight="1">
      <c r="F34727" s="129">
        <f t="shared" si="548"/>
        <v>0</v>
      </c>
    </row>
    <row r="34728" spans="6:6" ht="18" customHeight="1">
      <c r="F34728" s="129">
        <f t="shared" si="548"/>
        <v>0</v>
      </c>
    </row>
    <row r="34729" spans="6:6" ht="18" customHeight="1">
      <c r="F34729" s="129">
        <f t="shared" si="548"/>
        <v>0</v>
      </c>
    </row>
    <row r="34730" spans="6:6" ht="18" customHeight="1">
      <c r="F34730" s="129">
        <f t="shared" si="548"/>
        <v>0</v>
      </c>
    </row>
    <row r="34731" spans="6:6" ht="18" customHeight="1">
      <c r="F34731" s="129">
        <f t="shared" si="548"/>
        <v>0</v>
      </c>
    </row>
    <row r="34732" spans="6:6" ht="18" customHeight="1">
      <c r="F34732" s="129">
        <f t="shared" si="548"/>
        <v>0</v>
      </c>
    </row>
    <row r="34733" spans="6:6" ht="18" customHeight="1">
      <c r="F34733" s="129">
        <f t="shared" si="548"/>
        <v>0</v>
      </c>
    </row>
    <row r="34734" spans="6:6" ht="18" customHeight="1">
      <c r="F34734" s="129">
        <f t="shared" si="548"/>
        <v>0</v>
      </c>
    </row>
    <row r="34735" spans="6:6" ht="18" customHeight="1">
      <c r="F34735" s="129">
        <f t="shared" si="548"/>
        <v>0</v>
      </c>
    </row>
    <row r="34736" spans="6:6" ht="18" customHeight="1">
      <c r="F34736" s="129">
        <f t="shared" si="548"/>
        <v>0</v>
      </c>
    </row>
    <row r="34737" spans="6:6" ht="18" customHeight="1">
      <c r="F34737" s="129">
        <f t="shared" si="548"/>
        <v>0</v>
      </c>
    </row>
    <row r="34738" spans="6:6" ht="18" customHeight="1">
      <c r="F34738" s="129">
        <f t="shared" ref="F34738:F34801" si="549">E34738*D34738</f>
        <v>0</v>
      </c>
    </row>
    <row r="34739" spans="6:6" ht="18" customHeight="1">
      <c r="F34739" s="129">
        <f t="shared" si="549"/>
        <v>0</v>
      </c>
    </row>
    <row r="34740" spans="6:6" ht="18" customHeight="1">
      <c r="F34740" s="129">
        <f t="shared" si="549"/>
        <v>0</v>
      </c>
    </row>
    <row r="34741" spans="6:6" ht="18" customHeight="1">
      <c r="F34741" s="129">
        <f t="shared" si="549"/>
        <v>0</v>
      </c>
    </row>
    <row r="34742" spans="6:6" ht="18" customHeight="1">
      <c r="F34742" s="129">
        <f t="shared" si="549"/>
        <v>0</v>
      </c>
    </row>
    <row r="34743" spans="6:6" ht="18" customHeight="1">
      <c r="F34743" s="129">
        <f t="shared" si="549"/>
        <v>0</v>
      </c>
    </row>
    <row r="34744" spans="6:6" ht="18" customHeight="1">
      <c r="F34744" s="129">
        <f t="shared" si="549"/>
        <v>0</v>
      </c>
    </row>
    <row r="34745" spans="6:6" ht="18" customHeight="1">
      <c r="F34745" s="129">
        <f t="shared" si="549"/>
        <v>0</v>
      </c>
    </row>
    <row r="34746" spans="6:6" ht="18" customHeight="1">
      <c r="F34746" s="129">
        <f t="shared" si="549"/>
        <v>0</v>
      </c>
    </row>
    <row r="34747" spans="6:6" ht="18" customHeight="1">
      <c r="F34747" s="129">
        <f t="shared" si="549"/>
        <v>0</v>
      </c>
    </row>
    <row r="34748" spans="6:6" ht="18" customHeight="1">
      <c r="F34748" s="129">
        <f t="shared" si="549"/>
        <v>0</v>
      </c>
    </row>
    <row r="34749" spans="6:6" ht="18" customHeight="1">
      <c r="F34749" s="129">
        <f t="shared" si="549"/>
        <v>0</v>
      </c>
    </row>
    <row r="34750" spans="6:6" ht="18" customHeight="1">
      <c r="F34750" s="129">
        <f t="shared" si="549"/>
        <v>0</v>
      </c>
    </row>
    <row r="34751" spans="6:6" ht="18" customHeight="1">
      <c r="F34751" s="129">
        <f t="shared" si="549"/>
        <v>0</v>
      </c>
    </row>
    <row r="34752" spans="6:6" ht="18" customHeight="1">
      <c r="F34752" s="129">
        <f t="shared" si="549"/>
        <v>0</v>
      </c>
    </row>
    <row r="34753" spans="6:6" ht="18" customHeight="1">
      <c r="F34753" s="129">
        <f t="shared" si="549"/>
        <v>0</v>
      </c>
    </row>
    <row r="34754" spans="6:6" ht="18" customHeight="1">
      <c r="F34754" s="129">
        <f t="shared" si="549"/>
        <v>0</v>
      </c>
    </row>
    <row r="34755" spans="6:6" ht="18" customHeight="1">
      <c r="F34755" s="129">
        <f t="shared" si="549"/>
        <v>0</v>
      </c>
    </row>
    <row r="34756" spans="6:6" ht="18" customHeight="1">
      <c r="F34756" s="129">
        <f t="shared" si="549"/>
        <v>0</v>
      </c>
    </row>
    <row r="34757" spans="6:6" ht="18" customHeight="1">
      <c r="F34757" s="129">
        <f t="shared" si="549"/>
        <v>0</v>
      </c>
    </row>
    <row r="34758" spans="6:6" ht="18" customHeight="1">
      <c r="F34758" s="129">
        <f t="shared" si="549"/>
        <v>0</v>
      </c>
    </row>
    <row r="34759" spans="6:6" ht="18" customHeight="1">
      <c r="F34759" s="129">
        <f t="shared" si="549"/>
        <v>0</v>
      </c>
    </row>
    <row r="34760" spans="6:6" ht="18" customHeight="1">
      <c r="F34760" s="129">
        <f t="shared" si="549"/>
        <v>0</v>
      </c>
    </row>
    <row r="34761" spans="6:6" ht="18" customHeight="1">
      <c r="F34761" s="129">
        <f t="shared" si="549"/>
        <v>0</v>
      </c>
    </row>
    <row r="34762" spans="6:6" ht="18" customHeight="1">
      <c r="F34762" s="129">
        <f t="shared" si="549"/>
        <v>0</v>
      </c>
    </row>
    <row r="34763" spans="6:6" ht="18" customHeight="1">
      <c r="F34763" s="129">
        <f t="shared" si="549"/>
        <v>0</v>
      </c>
    </row>
    <row r="34764" spans="6:6" ht="18" customHeight="1">
      <c r="F34764" s="129">
        <f t="shared" si="549"/>
        <v>0</v>
      </c>
    </row>
    <row r="34765" spans="6:6" ht="18" customHeight="1">
      <c r="F34765" s="129">
        <f t="shared" si="549"/>
        <v>0</v>
      </c>
    </row>
    <row r="34766" spans="6:6" ht="18" customHeight="1">
      <c r="F34766" s="129">
        <f t="shared" si="549"/>
        <v>0</v>
      </c>
    </row>
    <row r="34767" spans="6:6" ht="18" customHeight="1">
      <c r="F34767" s="129">
        <f t="shared" si="549"/>
        <v>0</v>
      </c>
    </row>
    <row r="34768" spans="6:6" ht="18" customHeight="1">
      <c r="F34768" s="129">
        <f t="shared" si="549"/>
        <v>0</v>
      </c>
    </row>
    <row r="34769" spans="6:6" ht="18" customHeight="1">
      <c r="F34769" s="129">
        <f t="shared" si="549"/>
        <v>0</v>
      </c>
    </row>
    <row r="34770" spans="6:6" ht="18" customHeight="1">
      <c r="F34770" s="129">
        <f t="shared" si="549"/>
        <v>0</v>
      </c>
    </row>
    <row r="34771" spans="6:6" ht="18" customHeight="1">
      <c r="F34771" s="129">
        <f t="shared" si="549"/>
        <v>0</v>
      </c>
    </row>
    <row r="34772" spans="6:6" ht="18" customHeight="1">
      <c r="F34772" s="129">
        <f t="shared" si="549"/>
        <v>0</v>
      </c>
    </row>
    <row r="34773" spans="6:6" ht="18" customHeight="1">
      <c r="F34773" s="129">
        <f t="shared" si="549"/>
        <v>0</v>
      </c>
    </row>
    <row r="34774" spans="6:6" ht="18" customHeight="1">
      <c r="F34774" s="129">
        <f t="shared" si="549"/>
        <v>0</v>
      </c>
    </row>
    <row r="34775" spans="6:6" ht="18" customHeight="1">
      <c r="F34775" s="129">
        <f t="shared" si="549"/>
        <v>0</v>
      </c>
    </row>
    <row r="34776" spans="6:6" ht="18" customHeight="1">
      <c r="F34776" s="129">
        <f t="shared" si="549"/>
        <v>0</v>
      </c>
    </row>
    <row r="34777" spans="6:6" ht="18" customHeight="1">
      <c r="F34777" s="129">
        <f t="shared" si="549"/>
        <v>0</v>
      </c>
    </row>
    <row r="34778" spans="6:6" ht="18" customHeight="1">
      <c r="F34778" s="129">
        <f t="shared" si="549"/>
        <v>0</v>
      </c>
    </row>
    <row r="34779" spans="6:6" ht="18" customHeight="1">
      <c r="F34779" s="129">
        <f t="shared" si="549"/>
        <v>0</v>
      </c>
    </row>
    <row r="34780" spans="6:6" ht="18" customHeight="1">
      <c r="F34780" s="129">
        <f t="shared" si="549"/>
        <v>0</v>
      </c>
    </row>
    <row r="34781" spans="6:6" ht="18" customHeight="1">
      <c r="F34781" s="129">
        <f t="shared" si="549"/>
        <v>0</v>
      </c>
    </row>
    <row r="34782" spans="6:6" ht="18" customHeight="1">
      <c r="F34782" s="129">
        <f t="shared" si="549"/>
        <v>0</v>
      </c>
    </row>
    <row r="34783" spans="6:6" ht="18" customHeight="1">
      <c r="F34783" s="129">
        <f t="shared" si="549"/>
        <v>0</v>
      </c>
    </row>
    <row r="34784" spans="6:6" ht="18" customHeight="1">
      <c r="F34784" s="129">
        <f t="shared" si="549"/>
        <v>0</v>
      </c>
    </row>
    <row r="34785" spans="6:6" ht="18" customHeight="1">
      <c r="F34785" s="129">
        <f t="shared" si="549"/>
        <v>0</v>
      </c>
    </row>
    <row r="34786" spans="6:6" ht="18" customHeight="1">
      <c r="F34786" s="129">
        <f t="shared" si="549"/>
        <v>0</v>
      </c>
    </row>
    <row r="34787" spans="6:6" ht="18" customHeight="1">
      <c r="F34787" s="129">
        <f t="shared" si="549"/>
        <v>0</v>
      </c>
    </row>
    <row r="34788" spans="6:6" ht="18" customHeight="1">
      <c r="F34788" s="129">
        <f t="shared" si="549"/>
        <v>0</v>
      </c>
    </row>
    <row r="34789" spans="6:6" ht="18" customHeight="1">
      <c r="F34789" s="129">
        <f t="shared" si="549"/>
        <v>0</v>
      </c>
    </row>
    <row r="34790" spans="6:6" ht="18" customHeight="1">
      <c r="F34790" s="129">
        <f t="shared" si="549"/>
        <v>0</v>
      </c>
    </row>
    <row r="34791" spans="6:6" ht="18" customHeight="1">
      <c r="F34791" s="129">
        <f t="shared" si="549"/>
        <v>0</v>
      </c>
    </row>
    <row r="34792" spans="6:6" ht="18" customHeight="1">
      <c r="F34792" s="129">
        <f t="shared" si="549"/>
        <v>0</v>
      </c>
    </row>
    <row r="34793" spans="6:6" ht="18" customHeight="1">
      <c r="F34793" s="129">
        <f t="shared" si="549"/>
        <v>0</v>
      </c>
    </row>
    <row r="34794" spans="6:6" ht="18" customHeight="1">
      <c r="F34794" s="129">
        <f t="shared" si="549"/>
        <v>0</v>
      </c>
    </row>
    <row r="34795" spans="6:6" ht="18" customHeight="1">
      <c r="F34795" s="129">
        <f t="shared" si="549"/>
        <v>0</v>
      </c>
    </row>
    <row r="34796" spans="6:6" ht="18" customHeight="1">
      <c r="F34796" s="129">
        <f t="shared" si="549"/>
        <v>0</v>
      </c>
    </row>
    <row r="34797" spans="6:6" ht="18" customHeight="1">
      <c r="F34797" s="129">
        <f t="shared" si="549"/>
        <v>0</v>
      </c>
    </row>
    <row r="34798" spans="6:6" ht="18" customHeight="1">
      <c r="F34798" s="129">
        <f t="shared" si="549"/>
        <v>0</v>
      </c>
    </row>
    <row r="34799" spans="6:6" ht="18" customHeight="1">
      <c r="F34799" s="129">
        <f t="shared" si="549"/>
        <v>0</v>
      </c>
    </row>
    <row r="34800" spans="6:6" ht="18" customHeight="1">
      <c r="F34800" s="129">
        <f t="shared" si="549"/>
        <v>0</v>
      </c>
    </row>
    <row r="34801" spans="6:6" ht="18" customHeight="1">
      <c r="F34801" s="129">
        <f t="shared" si="549"/>
        <v>0</v>
      </c>
    </row>
    <row r="34802" spans="6:6" ht="18" customHeight="1">
      <c r="F34802" s="129">
        <f t="shared" ref="F34802:F34865" si="550">E34802*D34802</f>
        <v>0</v>
      </c>
    </row>
    <row r="34803" spans="6:6" ht="18" customHeight="1">
      <c r="F34803" s="129">
        <f t="shared" si="550"/>
        <v>0</v>
      </c>
    </row>
    <row r="34804" spans="6:6" ht="18" customHeight="1">
      <c r="F34804" s="129">
        <f t="shared" si="550"/>
        <v>0</v>
      </c>
    </row>
    <row r="34805" spans="6:6" ht="18" customHeight="1">
      <c r="F34805" s="129">
        <f t="shared" si="550"/>
        <v>0</v>
      </c>
    </row>
    <row r="34806" spans="6:6" ht="18" customHeight="1">
      <c r="F34806" s="129">
        <f t="shared" si="550"/>
        <v>0</v>
      </c>
    </row>
    <row r="34807" spans="6:6" ht="18" customHeight="1">
      <c r="F34807" s="129">
        <f t="shared" si="550"/>
        <v>0</v>
      </c>
    </row>
    <row r="34808" spans="6:6" ht="18" customHeight="1">
      <c r="F34808" s="129">
        <f t="shared" si="550"/>
        <v>0</v>
      </c>
    </row>
    <row r="34809" spans="6:6" ht="18" customHeight="1">
      <c r="F34809" s="129">
        <f t="shared" si="550"/>
        <v>0</v>
      </c>
    </row>
    <row r="34810" spans="6:6" ht="18" customHeight="1">
      <c r="F34810" s="129">
        <f t="shared" si="550"/>
        <v>0</v>
      </c>
    </row>
    <row r="34811" spans="6:6" ht="18" customHeight="1">
      <c r="F34811" s="129">
        <f t="shared" si="550"/>
        <v>0</v>
      </c>
    </row>
    <row r="34812" spans="6:6" ht="18" customHeight="1">
      <c r="F34812" s="129">
        <f t="shared" si="550"/>
        <v>0</v>
      </c>
    </row>
    <row r="34813" spans="6:6" ht="18" customHeight="1">
      <c r="F34813" s="129">
        <f t="shared" si="550"/>
        <v>0</v>
      </c>
    </row>
    <row r="34814" spans="6:6" ht="18" customHeight="1">
      <c r="F34814" s="129">
        <f t="shared" si="550"/>
        <v>0</v>
      </c>
    </row>
    <row r="34815" spans="6:6" ht="18" customHeight="1">
      <c r="F34815" s="129">
        <f t="shared" si="550"/>
        <v>0</v>
      </c>
    </row>
    <row r="34816" spans="6:6" ht="18" customHeight="1">
      <c r="F34816" s="129">
        <f t="shared" si="550"/>
        <v>0</v>
      </c>
    </row>
    <row r="34817" spans="6:6" ht="18" customHeight="1">
      <c r="F34817" s="129">
        <f t="shared" si="550"/>
        <v>0</v>
      </c>
    </row>
    <row r="34818" spans="6:6" ht="18" customHeight="1">
      <c r="F34818" s="129">
        <f t="shared" si="550"/>
        <v>0</v>
      </c>
    </row>
    <row r="34819" spans="6:6" ht="18" customHeight="1">
      <c r="F34819" s="129">
        <f t="shared" si="550"/>
        <v>0</v>
      </c>
    </row>
    <row r="34820" spans="6:6" ht="18" customHeight="1">
      <c r="F34820" s="129">
        <f t="shared" si="550"/>
        <v>0</v>
      </c>
    </row>
    <row r="34821" spans="6:6" ht="18" customHeight="1">
      <c r="F34821" s="129">
        <f t="shared" si="550"/>
        <v>0</v>
      </c>
    </row>
    <row r="34822" spans="6:6" ht="18" customHeight="1">
      <c r="F34822" s="129">
        <f t="shared" si="550"/>
        <v>0</v>
      </c>
    </row>
    <row r="34823" spans="6:6" ht="18" customHeight="1">
      <c r="F34823" s="129">
        <f t="shared" si="550"/>
        <v>0</v>
      </c>
    </row>
    <row r="34824" spans="6:6" ht="18" customHeight="1">
      <c r="F34824" s="129">
        <f t="shared" si="550"/>
        <v>0</v>
      </c>
    </row>
    <row r="34825" spans="6:6" ht="18" customHeight="1">
      <c r="F34825" s="129">
        <f t="shared" si="550"/>
        <v>0</v>
      </c>
    </row>
    <row r="34826" spans="6:6" ht="18" customHeight="1">
      <c r="F34826" s="129">
        <f t="shared" si="550"/>
        <v>0</v>
      </c>
    </row>
    <row r="34827" spans="6:6" ht="18" customHeight="1">
      <c r="F34827" s="129">
        <f t="shared" si="550"/>
        <v>0</v>
      </c>
    </row>
    <row r="34828" spans="6:6" ht="18" customHeight="1">
      <c r="F34828" s="129">
        <f t="shared" si="550"/>
        <v>0</v>
      </c>
    </row>
    <row r="34829" spans="6:6" ht="18" customHeight="1">
      <c r="F34829" s="129">
        <f t="shared" si="550"/>
        <v>0</v>
      </c>
    </row>
    <row r="34830" spans="6:6" ht="18" customHeight="1">
      <c r="F34830" s="129">
        <f t="shared" si="550"/>
        <v>0</v>
      </c>
    </row>
    <row r="34831" spans="6:6" ht="18" customHeight="1">
      <c r="F34831" s="129">
        <f t="shared" si="550"/>
        <v>0</v>
      </c>
    </row>
    <row r="34832" spans="6:6" ht="18" customHeight="1">
      <c r="F34832" s="129">
        <f t="shared" si="550"/>
        <v>0</v>
      </c>
    </row>
    <row r="34833" spans="6:6" ht="18" customHeight="1">
      <c r="F34833" s="129">
        <f t="shared" si="550"/>
        <v>0</v>
      </c>
    </row>
    <row r="34834" spans="6:6" ht="18" customHeight="1">
      <c r="F34834" s="129">
        <f t="shared" si="550"/>
        <v>0</v>
      </c>
    </row>
    <row r="34835" spans="6:6" ht="18" customHeight="1">
      <c r="F34835" s="129">
        <f t="shared" si="550"/>
        <v>0</v>
      </c>
    </row>
    <row r="34836" spans="6:6" ht="18" customHeight="1">
      <c r="F34836" s="129">
        <f t="shared" si="550"/>
        <v>0</v>
      </c>
    </row>
    <row r="34837" spans="6:6" ht="18" customHeight="1">
      <c r="F34837" s="129">
        <f t="shared" si="550"/>
        <v>0</v>
      </c>
    </row>
    <row r="34838" spans="6:6" ht="18" customHeight="1">
      <c r="F34838" s="129">
        <f t="shared" si="550"/>
        <v>0</v>
      </c>
    </row>
    <row r="34839" spans="6:6" ht="18" customHeight="1">
      <c r="F34839" s="129">
        <f t="shared" si="550"/>
        <v>0</v>
      </c>
    </row>
    <row r="34840" spans="6:6" ht="18" customHeight="1">
      <c r="F34840" s="129">
        <f t="shared" si="550"/>
        <v>0</v>
      </c>
    </row>
    <row r="34841" spans="6:6" ht="18" customHeight="1">
      <c r="F34841" s="129">
        <f t="shared" si="550"/>
        <v>0</v>
      </c>
    </row>
    <row r="34842" spans="6:6" ht="18" customHeight="1">
      <c r="F34842" s="129">
        <f t="shared" si="550"/>
        <v>0</v>
      </c>
    </row>
    <row r="34843" spans="6:6" ht="18" customHeight="1">
      <c r="F34843" s="129">
        <f t="shared" si="550"/>
        <v>0</v>
      </c>
    </row>
    <row r="34844" spans="6:6" ht="18" customHeight="1">
      <c r="F34844" s="129">
        <f t="shared" si="550"/>
        <v>0</v>
      </c>
    </row>
    <row r="34845" spans="6:6" ht="18" customHeight="1">
      <c r="F34845" s="129">
        <f t="shared" si="550"/>
        <v>0</v>
      </c>
    </row>
    <row r="34846" spans="6:6" ht="18" customHeight="1">
      <c r="F34846" s="129">
        <f t="shared" si="550"/>
        <v>0</v>
      </c>
    </row>
    <row r="34847" spans="6:6" ht="18" customHeight="1">
      <c r="F34847" s="129">
        <f t="shared" si="550"/>
        <v>0</v>
      </c>
    </row>
    <row r="34848" spans="6:6" ht="18" customHeight="1">
      <c r="F34848" s="129">
        <f t="shared" si="550"/>
        <v>0</v>
      </c>
    </row>
    <row r="34849" spans="6:6" ht="18" customHeight="1">
      <c r="F34849" s="129">
        <f t="shared" si="550"/>
        <v>0</v>
      </c>
    </row>
    <row r="34850" spans="6:6" ht="18" customHeight="1">
      <c r="F34850" s="129">
        <f t="shared" si="550"/>
        <v>0</v>
      </c>
    </row>
    <row r="34851" spans="6:6" ht="18" customHeight="1">
      <c r="F34851" s="129">
        <f t="shared" si="550"/>
        <v>0</v>
      </c>
    </row>
    <row r="34852" spans="6:6" ht="18" customHeight="1">
      <c r="F34852" s="129">
        <f t="shared" si="550"/>
        <v>0</v>
      </c>
    </row>
    <row r="34853" spans="6:6" ht="18" customHeight="1">
      <c r="F34853" s="129">
        <f t="shared" si="550"/>
        <v>0</v>
      </c>
    </row>
    <row r="34854" spans="6:6" ht="18" customHeight="1">
      <c r="F34854" s="129">
        <f t="shared" si="550"/>
        <v>0</v>
      </c>
    </row>
    <row r="34855" spans="6:6" ht="18" customHeight="1">
      <c r="F34855" s="129">
        <f t="shared" si="550"/>
        <v>0</v>
      </c>
    </row>
    <row r="34856" spans="6:6" ht="18" customHeight="1">
      <c r="F34856" s="129">
        <f t="shared" si="550"/>
        <v>0</v>
      </c>
    </row>
    <row r="34857" spans="6:6" ht="18" customHeight="1">
      <c r="F34857" s="129">
        <f t="shared" si="550"/>
        <v>0</v>
      </c>
    </row>
    <row r="34858" spans="6:6" ht="18" customHeight="1">
      <c r="F34858" s="129">
        <f t="shared" si="550"/>
        <v>0</v>
      </c>
    </row>
    <row r="34859" spans="6:6" ht="18" customHeight="1">
      <c r="F34859" s="129">
        <f t="shared" si="550"/>
        <v>0</v>
      </c>
    </row>
    <row r="34860" spans="6:6" ht="18" customHeight="1">
      <c r="F34860" s="129">
        <f t="shared" si="550"/>
        <v>0</v>
      </c>
    </row>
    <row r="34861" spans="6:6" ht="18" customHeight="1">
      <c r="F34861" s="129">
        <f t="shared" si="550"/>
        <v>0</v>
      </c>
    </row>
    <row r="34862" spans="6:6" ht="18" customHeight="1">
      <c r="F34862" s="129">
        <f t="shared" si="550"/>
        <v>0</v>
      </c>
    </row>
    <row r="34863" spans="6:6" ht="18" customHeight="1">
      <c r="F34863" s="129">
        <f t="shared" si="550"/>
        <v>0</v>
      </c>
    </row>
    <row r="34864" spans="6:6" ht="18" customHeight="1">
      <c r="F34864" s="129">
        <f t="shared" si="550"/>
        <v>0</v>
      </c>
    </row>
    <row r="34865" spans="6:6" ht="18" customHeight="1">
      <c r="F34865" s="129">
        <f t="shared" si="550"/>
        <v>0</v>
      </c>
    </row>
    <row r="34866" spans="6:6" ht="18" customHeight="1">
      <c r="F34866" s="129">
        <f t="shared" ref="F34866:F34929" si="551">E34866*D34866</f>
        <v>0</v>
      </c>
    </row>
    <row r="34867" spans="6:6" ht="18" customHeight="1">
      <c r="F34867" s="129">
        <f t="shared" si="551"/>
        <v>0</v>
      </c>
    </row>
    <row r="34868" spans="6:6" ht="18" customHeight="1">
      <c r="F34868" s="129">
        <f t="shared" si="551"/>
        <v>0</v>
      </c>
    </row>
    <row r="34869" spans="6:6" ht="18" customHeight="1">
      <c r="F34869" s="129">
        <f t="shared" si="551"/>
        <v>0</v>
      </c>
    </row>
    <row r="34870" spans="6:6" ht="18" customHeight="1">
      <c r="F34870" s="129">
        <f t="shared" si="551"/>
        <v>0</v>
      </c>
    </row>
    <row r="34871" spans="6:6" ht="18" customHeight="1">
      <c r="F34871" s="129">
        <f t="shared" si="551"/>
        <v>0</v>
      </c>
    </row>
    <row r="34872" spans="6:6" ht="18" customHeight="1">
      <c r="F34872" s="129">
        <f t="shared" si="551"/>
        <v>0</v>
      </c>
    </row>
    <row r="34873" spans="6:6" ht="18" customHeight="1">
      <c r="F34873" s="129">
        <f t="shared" si="551"/>
        <v>0</v>
      </c>
    </row>
    <row r="34874" spans="6:6" ht="18" customHeight="1">
      <c r="F34874" s="129">
        <f t="shared" si="551"/>
        <v>0</v>
      </c>
    </row>
    <row r="34875" spans="6:6" ht="18" customHeight="1">
      <c r="F34875" s="129">
        <f t="shared" si="551"/>
        <v>0</v>
      </c>
    </row>
    <row r="34876" spans="6:6" ht="18" customHeight="1">
      <c r="F34876" s="129">
        <f t="shared" si="551"/>
        <v>0</v>
      </c>
    </row>
    <row r="34877" spans="6:6" ht="18" customHeight="1">
      <c r="F34877" s="129">
        <f t="shared" si="551"/>
        <v>0</v>
      </c>
    </row>
    <row r="34878" spans="6:6" ht="18" customHeight="1">
      <c r="F34878" s="129">
        <f t="shared" si="551"/>
        <v>0</v>
      </c>
    </row>
    <row r="34879" spans="6:6" ht="18" customHeight="1">
      <c r="F34879" s="129">
        <f t="shared" si="551"/>
        <v>0</v>
      </c>
    </row>
    <row r="34880" spans="6:6" ht="18" customHeight="1">
      <c r="F34880" s="129">
        <f t="shared" si="551"/>
        <v>0</v>
      </c>
    </row>
    <row r="34881" spans="6:6" ht="18" customHeight="1">
      <c r="F34881" s="129">
        <f t="shared" si="551"/>
        <v>0</v>
      </c>
    </row>
    <row r="34882" spans="6:6" ht="18" customHeight="1">
      <c r="F34882" s="129">
        <f t="shared" si="551"/>
        <v>0</v>
      </c>
    </row>
    <row r="34883" spans="6:6" ht="18" customHeight="1">
      <c r="F34883" s="129">
        <f t="shared" si="551"/>
        <v>0</v>
      </c>
    </row>
    <row r="34884" spans="6:6" ht="18" customHeight="1">
      <c r="F34884" s="129">
        <f t="shared" si="551"/>
        <v>0</v>
      </c>
    </row>
    <row r="34885" spans="6:6" ht="18" customHeight="1">
      <c r="F34885" s="129">
        <f t="shared" si="551"/>
        <v>0</v>
      </c>
    </row>
    <row r="34886" spans="6:6" ht="18" customHeight="1">
      <c r="F34886" s="129">
        <f t="shared" si="551"/>
        <v>0</v>
      </c>
    </row>
    <row r="34887" spans="6:6" ht="18" customHeight="1">
      <c r="F34887" s="129">
        <f t="shared" si="551"/>
        <v>0</v>
      </c>
    </row>
    <row r="34888" spans="6:6" ht="18" customHeight="1">
      <c r="F34888" s="129">
        <f t="shared" si="551"/>
        <v>0</v>
      </c>
    </row>
    <row r="34889" spans="6:6" ht="18" customHeight="1">
      <c r="F34889" s="129">
        <f t="shared" si="551"/>
        <v>0</v>
      </c>
    </row>
    <row r="34890" spans="6:6" ht="18" customHeight="1">
      <c r="F34890" s="129">
        <f t="shared" si="551"/>
        <v>0</v>
      </c>
    </row>
    <row r="34891" spans="6:6" ht="18" customHeight="1">
      <c r="F34891" s="129">
        <f t="shared" si="551"/>
        <v>0</v>
      </c>
    </row>
    <row r="34892" spans="6:6" ht="18" customHeight="1">
      <c r="F34892" s="129">
        <f t="shared" si="551"/>
        <v>0</v>
      </c>
    </row>
    <row r="34893" spans="6:6" ht="18" customHeight="1">
      <c r="F34893" s="129">
        <f t="shared" si="551"/>
        <v>0</v>
      </c>
    </row>
    <row r="34894" spans="6:6" ht="18" customHeight="1">
      <c r="F34894" s="129">
        <f t="shared" si="551"/>
        <v>0</v>
      </c>
    </row>
    <row r="34895" spans="6:6" ht="18" customHeight="1">
      <c r="F34895" s="129">
        <f t="shared" si="551"/>
        <v>0</v>
      </c>
    </row>
    <row r="34896" spans="6:6" ht="18" customHeight="1">
      <c r="F34896" s="129">
        <f t="shared" si="551"/>
        <v>0</v>
      </c>
    </row>
    <row r="34897" spans="6:6" ht="18" customHeight="1">
      <c r="F34897" s="129">
        <f t="shared" si="551"/>
        <v>0</v>
      </c>
    </row>
    <row r="34898" spans="6:6" ht="18" customHeight="1">
      <c r="F34898" s="129">
        <f t="shared" si="551"/>
        <v>0</v>
      </c>
    </row>
    <row r="34899" spans="6:6" ht="18" customHeight="1">
      <c r="F34899" s="129">
        <f t="shared" si="551"/>
        <v>0</v>
      </c>
    </row>
    <row r="34900" spans="6:6" ht="18" customHeight="1">
      <c r="F34900" s="129">
        <f t="shared" si="551"/>
        <v>0</v>
      </c>
    </row>
    <row r="34901" spans="6:6" ht="18" customHeight="1">
      <c r="F34901" s="129">
        <f t="shared" si="551"/>
        <v>0</v>
      </c>
    </row>
    <row r="34902" spans="6:6" ht="18" customHeight="1">
      <c r="F34902" s="129">
        <f t="shared" si="551"/>
        <v>0</v>
      </c>
    </row>
    <row r="34903" spans="6:6" ht="18" customHeight="1">
      <c r="F34903" s="129">
        <f t="shared" si="551"/>
        <v>0</v>
      </c>
    </row>
    <row r="34904" spans="6:6" ht="18" customHeight="1">
      <c r="F34904" s="129">
        <f t="shared" si="551"/>
        <v>0</v>
      </c>
    </row>
    <row r="34905" spans="6:6" ht="18" customHeight="1">
      <c r="F34905" s="129">
        <f t="shared" si="551"/>
        <v>0</v>
      </c>
    </row>
    <row r="34906" spans="6:6" ht="18" customHeight="1">
      <c r="F34906" s="129">
        <f t="shared" si="551"/>
        <v>0</v>
      </c>
    </row>
    <row r="34907" spans="6:6" ht="18" customHeight="1">
      <c r="F34907" s="129">
        <f t="shared" si="551"/>
        <v>0</v>
      </c>
    </row>
    <row r="34908" spans="6:6" ht="18" customHeight="1">
      <c r="F34908" s="129">
        <f t="shared" si="551"/>
        <v>0</v>
      </c>
    </row>
    <row r="34909" spans="6:6" ht="18" customHeight="1">
      <c r="F34909" s="129">
        <f t="shared" si="551"/>
        <v>0</v>
      </c>
    </row>
    <row r="34910" spans="6:6" ht="18" customHeight="1">
      <c r="F34910" s="129">
        <f t="shared" si="551"/>
        <v>0</v>
      </c>
    </row>
    <row r="34911" spans="6:6" ht="18" customHeight="1">
      <c r="F34911" s="129">
        <f t="shared" si="551"/>
        <v>0</v>
      </c>
    </row>
    <row r="34912" spans="6:6" ht="18" customHeight="1">
      <c r="F34912" s="129">
        <f t="shared" si="551"/>
        <v>0</v>
      </c>
    </row>
    <row r="34913" spans="6:6" ht="18" customHeight="1">
      <c r="F34913" s="129">
        <f t="shared" si="551"/>
        <v>0</v>
      </c>
    </row>
    <row r="34914" spans="6:6" ht="18" customHeight="1">
      <c r="F34914" s="129">
        <f t="shared" si="551"/>
        <v>0</v>
      </c>
    </row>
    <row r="34915" spans="6:6" ht="18" customHeight="1">
      <c r="F34915" s="129">
        <f t="shared" si="551"/>
        <v>0</v>
      </c>
    </row>
    <row r="34916" spans="6:6" ht="18" customHeight="1">
      <c r="F34916" s="129">
        <f t="shared" si="551"/>
        <v>0</v>
      </c>
    </row>
    <row r="34917" spans="6:6" ht="18" customHeight="1">
      <c r="F34917" s="129">
        <f t="shared" si="551"/>
        <v>0</v>
      </c>
    </row>
    <row r="34918" spans="6:6" ht="18" customHeight="1">
      <c r="F34918" s="129">
        <f t="shared" si="551"/>
        <v>0</v>
      </c>
    </row>
    <row r="34919" spans="6:6" ht="18" customHeight="1">
      <c r="F34919" s="129">
        <f t="shared" si="551"/>
        <v>0</v>
      </c>
    </row>
    <row r="34920" spans="6:6" ht="18" customHeight="1">
      <c r="F34920" s="129">
        <f t="shared" si="551"/>
        <v>0</v>
      </c>
    </row>
    <row r="34921" spans="6:6" ht="18" customHeight="1">
      <c r="F34921" s="129">
        <f t="shared" si="551"/>
        <v>0</v>
      </c>
    </row>
    <row r="34922" spans="6:6" ht="18" customHeight="1">
      <c r="F34922" s="129">
        <f t="shared" si="551"/>
        <v>0</v>
      </c>
    </row>
    <row r="34923" spans="6:6" ht="18" customHeight="1">
      <c r="F34923" s="129">
        <f t="shared" si="551"/>
        <v>0</v>
      </c>
    </row>
    <row r="34924" spans="6:6" ht="18" customHeight="1">
      <c r="F34924" s="129">
        <f t="shared" si="551"/>
        <v>0</v>
      </c>
    </row>
    <row r="34925" spans="6:6" ht="18" customHeight="1">
      <c r="F34925" s="129">
        <f t="shared" si="551"/>
        <v>0</v>
      </c>
    </row>
    <row r="34926" spans="6:6" ht="18" customHeight="1">
      <c r="F34926" s="129">
        <f t="shared" si="551"/>
        <v>0</v>
      </c>
    </row>
    <row r="34927" spans="6:6" ht="18" customHeight="1">
      <c r="F34927" s="129">
        <f t="shared" si="551"/>
        <v>0</v>
      </c>
    </row>
    <row r="34928" spans="6:6" ht="18" customHeight="1">
      <c r="F34928" s="129">
        <f t="shared" si="551"/>
        <v>0</v>
      </c>
    </row>
    <row r="34929" spans="6:6" ht="18" customHeight="1">
      <c r="F34929" s="129">
        <f t="shared" si="551"/>
        <v>0</v>
      </c>
    </row>
    <row r="34930" spans="6:6" ht="18" customHeight="1">
      <c r="F34930" s="129">
        <f t="shared" ref="F34930:F34993" si="552">E34930*D34930</f>
        <v>0</v>
      </c>
    </row>
    <row r="34931" spans="6:6" ht="18" customHeight="1">
      <c r="F34931" s="129">
        <f t="shared" si="552"/>
        <v>0</v>
      </c>
    </row>
    <row r="34932" spans="6:6" ht="18" customHeight="1">
      <c r="F34932" s="129">
        <f t="shared" si="552"/>
        <v>0</v>
      </c>
    </row>
    <row r="34933" spans="6:6" ht="18" customHeight="1">
      <c r="F34933" s="129">
        <f t="shared" si="552"/>
        <v>0</v>
      </c>
    </row>
    <row r="34934" spans="6:6" ht="18" customHeight="1">
      <c r="F34934" s="129">
        <f t="shared" si="552"/>
        <v>0</v>
      </c>
    </row>
    <row r="34935" spans="6:6" ht="18" customHeight="1">
      <c r="F34935" s="129">
        <f t="shared" si="552"/>
        <v>0</v>
      </c>
    </row>
    <row r="34936" spans="6:6" ht="18" customHeight="1">
      <c r="F34936" s="129">
        <f t="shared" si="552"/>
        <v>0</v>
      </c>
    </row>
    <row r="34937" spans="6:6" ht="18" customHeight="1">
      <c r="F34937" s="129">
        <f t="shared" si="552"/>
        <v>0</v>
      </c>
    </row>
    <row r="34938" spans="6:6" ht="18" customHeight="1">
      <c r="F34938" s="129">
        <f t="shared" si="552"/>
        <v>0</v>
      </c>
    </row>
    <row r="34939" spans="6:6" ht="18" customHeight="1">
      <c r="F34939" s="129">
        <f t="shared" si="552"/>
        <v>0</v>
      </c>
    </row>
    <row r="34940" spans="6:6" ht="18" customHeight="1">
      <c r="F34940" s="129">
        <f t="shared" si="552"/>
        <v>0</v>
      </c>
    </row>
    <row r="34941" spans="6:6" ht="18" customHeight="1">
      <c r="F34941" s="129">
        <f t="shared" si="552"/>
        <v>0</v>
      </c>
    </row>
    <row r="34942" spans="6:6" ht="18" customHeight="1">
      <c r="F34942" s="129">
        <f t="shared" si="552"/>
        <v>0</v>
      </c>
    </row>
    <row r="34943" spans="6:6" ht="18" customHeight="1">
      <c r="F34943" s="129">
        <f t="shared" si="552"/>
        <v>0</v>
      </c>
    </row>
    <row r="34944" spans="6:6" ht="18" customHeight="1">
      <c r="F34944" s="129">
        <f t="shared" si="552"/>
        <v>0</v>
      </c>
    </row>
    <row r="34945" spans="6:6" ht="18" customHeight="1">
      <c r="F34945" s="129">
        <f t="shared" si="552"/>
        <v>0</v>
      </c>
    </row>
    <row r="34946" spans="6:6" ht="18" customHeight="1">
      <c r="F34946" s="129">
        <f t="shared" si="552"/>
        <v>0</v>
      </c>
    </row>
    <row r="34947" spans="6:6" ht="18" customHeight="1">
      <c r="F34947" s="129">
        <f t="shared" si="552"/>
        <v>0</v>
      </c>
    </row>
    <row r="34948" spans="6:6" ht="18" customHeight="1">
      <c r="F34948" s="129">
        <f t="shared" si="552"/>
        <v>0</v>
      </c>
    </row>
    <row r="34949" spans="6:6" ht="18" customHeight="1">
      <c r="F34949" s="129">
        <f t="shared" si="552"/>
        <v>0</v>
      </c>
    </row>
    <row r="34950" spans="6:6" ht="18" customHeight="1">
      <c r="F34950" s="129">
        <f t="shared" si="552"/>
        <v>0</v>
      </c>
    </row>
    <row r="34951" spans="6:6" ht="18" customHeight="1">
      <c r="F34951" s="129">
        <f t="shared" si="552"/>
        <v>0</v>
      </c>
    </row>
    <row r="34952" spans="6:6" ht="18" customHeight="1">
      <c r="F34952" s="129">
        <f t="shared" si="552"/>
        <v>0</v>
      </c>
    </row>
    <row r="34953" spans="6:6" ht="18" customHeight="1">
      <c r="F34953" s="129">
        <f t="shared" si="552"/>
        <v>0</v>
      </c>
    </row>
    <row r="34954" spans="6:6" ht="18" customHeight="1">
      <c r="F34954" s="129">
        <f t="shared" si="552"/>
        <v>0</v>
      </c>
    </row>
    <row r="34955" spans="6:6" ht="18" customHeight="1">
      <c r="F34955" s="129">
        <f t="shared" si="552"/>
        <v>0</v>
      </c>
    </row>
    <row r="34956" spans="6:6" ht="18" customHeight="1">
      <c r="F34956" s="129">
        <f t="shared" si="552"/>
        <v>0</v>
      </c>
    </row>
    <row r="34957" spans="6:6" ht="18" customHeight="1">
      <c r="F34957" s="129">
        <f t="shared" si="552"/>
        <v>0</v>
      </c>
    </row>
    <row r="34958" spans="6:6" ht="18" customHeight="1">
      <c r="F34958" s="129">
        <f t="shared" si="552"/>
        <v>0</v>
      </c>
    </row>
    <row r="34959" spans="6:6" ht="18" customHeight="1">
      <c r="F34959" s="129">
        <f t="shared" si="552"/>
        <v>0</v>
      </c>
    </row>
    <row r="34960" spans="6:6" ht="18" customHeight="1">
      <c r="F34960" s="129">
        <f t="shared" si="552"/>
        <v>0</v>
      </c>
    </row>
    <row r="34961" spans="6:6" ht="18" customHeight="1">
      <c r="F34961" s="129">
        <f t="shared" si="552"/>
        <v>0</v>
      </c>
    </row>
    <row r="34962" spans="6:6" ht="18" customHeight="1">
      <c r="F34962" s="129">
        <f t="shared" si="552"/>
        <v>0</v>
      </c>
    </row>
    <row r="34963" spans="6:6" ht="18" customHeight="1">
      <c r="F34963" s="129">
        <f t="shared" si="552"/>
        <v>0</v>
      </c>
    </row>
    <row r="34964" spans="6:6" ht="18" customHeight="1">
      <c r="F34964" s="129">
        <f t="shared" si="552"/>
        <v>0</v>
      </c>
    </row>
    <row r="34965" spans="6:6" ht="18" customHeight="1">
      <c r="F34965" s="129">
        <f t="shared" si="552"/>
        <v>0</v>
      </c>
    </row>
    <row r="34966" spans="6:6" ht="18" customHeight="1">
      <c r="F34966" s="129">
        <f t="shared" si="552"/>
        <v>0</v>
      </c>
    </row>
    <row r="34967" spans="6:6" ht="18" customHeight="1">
      <c r="F34967" s="129">
        <f t="shared" si="552"/>
        <v>0</v>
      </c>
    </row>
    <row r="34968" spans="6:6" ht="18" customHeight="1">
      <c r="F34968" s="129">
        <f t="shared" si="552"/>
        <v>0</v>
      </c>
    </row>
    <row r="34969" spans="6:6" ht="18" customHeight="1">
      <c r="F34969" s="129">
        <f t="shared" si="552"/>
        <v>0</v>
      </c>
    </row>
    <row r="34970" spans="6:6" ht="18" customHeight="1">
      <c r="F34970" s="129">
        <f t="shared" si="552"/>
        <v>0</v>
      </c>
    </row>
    <row r="34971" spans="6:6" ht="18" customHeight="1">
      <c r="F34971" s="129">
        <f t="shared" si="552"/>
        <v>0</v>
      </c>
    </row>
    <row r="34972" spans="6:6" ht="18" customHeight="1">
      <c r="F34972" s="129">
        <f t="shared" si="552"/>
        <v>0</v>
      </c>
    </row>
    <row r="34973" spans="6:6" ht="18" customHeight="1">
      <c r="F34973" s="129">
        <f t="shared" si="552"/>
        <v>0</v>
      </c>
    </row>
    <row r="34974" spans="6:6" ht="18" customHeight="1">
      <c r="F34974" s="129">
        <f t="shared" si="552"/>
        <v>0</v>
      </c>
    </row>
    <row r="34975" spans="6:6" ht="18" customHeight="1">
      <c r="F34975" s="129">
        <f t="shared" si="552"/>
        <v>0</v>
      </c>
    </row>
    <row r="34976" spans="6:6" ht="18" customHeight="1">
      <c r="F34976" s="129">
        <f t="shared" si="552"/>
        <v>0</v>
      </c>
    </row>
    <row r="34977" spans="6:6" ht="18" customHeight="1">
      <c r="F34977" s="129">
        <f t="shared" si="552"/>
        <v>0</v>
      </c>
    </row>
    <row r="34978" spans="6:6" ht="18" customHeight="1">
      <c r="F34978" s="129">
        <f t="shared" si="552"/>
        <v>0</v>
      </c>
    </row>
    <row r="34979" spans="6:6" ht="18" customHeight="1">
      <c r="F34979" s="129">
        <f t="shared" si="552"/>
        <v>0</v>
      </c>
    </row>
    <row r="34980" spans="6:6" ht="18" customHeight="1">
      <c r="F34980" s="129">
        <f t="shared" si="552"/>
        <v>0</v>
      </c>
    </row>
    <row r="34981" spans="6:6" ht="18" customHeight="1">
      <c r="F34981" s="129">
        <f t="shared" si="552"/>
        <v>0</v>
      </c>
    </row>
    <row r="34982" spans="6:6" ht="18" customHeight="1">
      <c r="F34982" s="129">
        <f t="shared" si="552"/>
        <v>0</v>
      </c>
    </row>
    <row r="34983" spans="6:6" ht="18" customHeight="1">
      <c r="F34983" s="129">
        <f t="shared" si="552"/>
        <v>0</v>
      </c>
    </row>
    <row r="34984" spans="6:6" ht="18" customHeight="1">
      <c r="F34984" s="129">
        <f t="shared" si="552"/>
        <v>0</v>
      </c>
    </row>
    <row r="34985" spans="6:6" ht="18" customHeight="1">
      <c r="F34985" s="129">
        <f t="shared" si="552"/>
        <v>0</v>
      </c>
    </row>
    <row r="34986" spans="6:6" ht="18" customHeight="1">
      <c r="F34986" s="129">
        <f t="shared" si="552"/>
        <v>0</v>
      </c>
    </row>
    <row r="34987" spans="6:6" ht="18" customHeight="1">
      <c r="F34987" s="129">
        <f t="shared" si="552"/>
        <v>0</v>
      </c>
    </row>
    <row r="34988" spans="6:6" ht="18" customHeight="1">
      <c r="F34988" s="129">
        <f t="shared" si="552"/>
        <v>0</v>
      </c>
    </row>
    <row r="34989" spans="6:6" ht="18" customHeight="1">
      <c r="F34989" s="129">
        <f t="shared" si="552"/>
        <v>0</v>
      </c>
    </row>
    <row r="34990" spans="6:6" ht="18" customHeight="1">
      <c r="F34990" s="129">
        <f t="shared" si="552"/>
        <v>0</v>
      </c>
    </row>
    <row r="34991" spans="6:6" ht="18" customHeight="1">
      <c r="F34991" s="129">
        <f t="shared" si="552"/>
        <v>0</v>
      </c>
    </row>
    <row r="34992" spans="6:6" ht="18" customHeight="1">
      <c r="F34992" s="129">
        <f t="shared" si="552"/>
        <v>0</v>
      </c>
    </row>
    <row r="34993" spans="6:6" ht="18" customHeight="1">
      <c r="F34993" s="129">
        <f t="shared" si="552"/>
        <v>0</v>
      </c>
    </row>
    <row r="34994" spans="6:6" ht="18" customHeight="1">
      <c r="F34994" s="129">
        <f t="shared" ref="F34994:F35057" si="553">E34994*D34994</f>
        <v>0</v>
      </c>
    </row>
    <row r="34995" spans="6:6" ht="18" customHeight="1">
      <c r="F34995" s="129">
        <f t="shared" si="553"/>
        <v>0</v>
      </c>
    </row>
    <row r="34996" spans="6:6" ht="18" customHeight="1">
      <c r="F34996" s="129">
        <f t="shared" si="553"/>
        <v>0</v>
      </c>
    </row>
    <row r="34997" spans="6:6" ht="18" customHeight="1">
      <c r="F34997" s="129">
        <f t="shared" si="553"/>
        <v>0</v>
      </c>
    </row>
    <row r="34998" spans="6:6" ht="18" customHeight="1">
      <c r="F34998" s="129">
        <f t="shared" si="553"/>
        <v>0</v>
      </c>
    </row>
    <row r="34999" spans="6:6" ht="18" customHeight="1">
      <c r="F34999" s="129">
        <f t="shared" si="553"/>
        <v>0</v>
      </c>
    </row>
    <row r="35000" spans="6:6" ht="18" customHeight="1">
      <c r="F35000" s="129">
        <f t="shared" si="553"/>
        <v>0</v>
      </c>
    </row>
    <row r="35001" spans="6:6" ht="18" customHeight="1">
      <c r="F35001" s="129">
        <f t="shared" si="553"/>
        <v>0</v>
      </c>
    </row>
    <row r="35002" spans="6:6" ht="18" customHeight="1">
      <c r="F35002" s="129">
        <f t="shared" si="553"/>
        <v>0</v>
      </c>
    </row>
    <row r="35003" spans="6:6" ht="18" customHeight="1">
      <c r="F35003" s="129">
        <f t="shared" si="553"/>
        <v>0</v>
      </c>
    </row>
    <row r="35004" spans="6:6" ht="18" customHeight="1">
      <c r="F35004" s="129">
        <f t="shared" si="553"/>
        <v>0</v>
      </c>
    </row>
    <row r="35005" spans="6:6" ht="18" customHeight="1">
      <c r="F35005" s="129">
        <f t="shared" si="553"/>
        <v>0</v>
      </c>
    </row>
    <row r="35006" spans="6:6" ht="18" customHeight="1">
      <c r="F35006" s="129">
        <f t="shared" si="553"/>
        <v>0</v>
      </c>
    </row>
    <row r="35007" spans="6:6" ht="18" customHeight="1">
      <c r="F35007" s="129">
        <f t="shared" si="553"/>
        <v>0</v>
      </c>
    </row>
    <row r="35008" spans="6:6" ht="18" customHeight="1">
      <c r="F35008" s="129">
        <f t="shared" si="553"/>
        <v>0</v>
      </c>
    </row>
    <row r="35009" spans="6:6" ht="18" customHeight="1">
      <c r="F35009" s="129">
        <f t="shared" si="553"/>
        <v>0</v>
      </c>
    </row>
    <row r="35010" spans="6:6" ht="18" customHeight="1">
      <c r="F35010" s="129">
        <f t="shared" si="553"/>
        <v>0</v>
      </c>
    </row>
    <row r="35011" spans="6:6" ht="18" customHeight="1">
      <c r="F35011" s="129">
        <f t="shared" si="553"/>
        <v>0</v>
      </c>
    </row>
    <row r="35012" spans="6:6" ht="18" customHeight="1">
      <c r="F35012" s="129">
        <f t="shared" si="553"/>
        <v>0</v>
      </c>
    </row>
    <row r="35013" spans="6:6" ht="18" customHeight="1">
      <c r="F35013" s="129">
        <f t="shared" si="553"/>
        <v>0</v>
      </c>
    </row>
    <row r="35014" spans="6:6" ht="18" customHeight="1">
      <c r="F35014" s="129">
        <f t="shared" si="553"/>
        <v>0</v>
      </c>
    </row>
    <row r="35015" spans="6:6" ht="18" customHeight="1">
      <c r="F35015" s="129">
        <f t="shared" si="553"/>
        <v>0</v>
      </c>
    </row>
    <row r="35016" spans="6:6" ht="18" customHeight="1">
      <c r="F35016" s="129">
        <f t="shared" si="553"/>
        <v>0</v>
      </c>
    </row>
    <row r="35017" spans="6:6" ht="18" customHeight="1">
      <c r="F35017" s="129">
        <f t="shared" si="553"/>
        <v>0</v>
      </c>
    </row>
    <row r="35018" spans="6:6" ht="18" customHeight="1">
      <c r="F35018" s="129">
        <f t="shared" si="553"/>
        <v>0</v>
      </c>
    </row>
    <row r="35019" spans="6:6" ht="18" customHeight="1">
      <c r="F35019" s="129">
        <f t="shared" si="553"/>
        <v>0</v>
      </c>
    </row>
    <row r="35020" spans="6:6" ht="18" customHeight="1">
      <c r="F35020" s="129">
        <f t="shared" si="553"/>
        <v>0</v>
      </c>
    </row>
    <row r="35021" spans="6:6" ht="18" customHeight="1">
      <c r="F35021" s="129">
        <f t="shared" si="553"/>
        <v>0</v>
      </c>
    </row>
    <row r="35022" spans="6:6" ht="18" customHeight="1">
      <c r="F35022" s="129">
        <f t="shared" si="553"/>
        <v>0</v>
      </c>
    </row>
    <row r="35023" spans="6:6" ht="18" customHeight="1">
      <c r="F35023" s="129">
        <f t="shared" si="553"/>
        <v>0</v>
      </c>
    </row>
    <row r="35024" spans="6:6" ht="18" customHeight="1">
      <c r="F35024" s="129">
        <f t="shared" si="553"/>
        <v>0</v>
      </c>
    </row>
    <row r="35025" spans="6:6" ht="18" customHeight="1">
      <c r="F35025" s="129">
        <f t="shared" si="553"/>
        <v>0</v>
      </c>
    </row>
    <row r="35026" spans="6:6" ht="18" customHeight="1">
      <c r="F35026" s="129">
        <f t="shared" si="553"/>
        <v>0</v>
      </c>
    </row>
    <row r="35027" spans="6:6" ht="18" customHeight="1">
      <c r="F35027" s="129">
        <f t="shared" si="553"/>
        <v>0</v>
      </c>
    </row>
    <row r="35028" spans="6:6" ht="18" customHeight="1">
      <c r="F35028" s="129">
        <f t="shared" si="553"/>
        <v>0</v>
      </c>
    </row>
    <row r="35029" spans="6:6" ht="18" customHeight="1">
      <c r="F35029" s="129">
        <f t="shared" si="553"/>
        <v>0</v>
      </c>
    </row>
    <row r="35030" spans="6:6" ht="18" customHeight="1">
      <c r="F35030" s="129">
        <f t="shared" si="553"/>
        <v>0</v>
      </c>
    </row>
    <row r="35031" spans="6:6" ht="18" customHeight="1">
      <c r="F35031" s="129">
        <f t="shared" si="553"/>
        <v>0</v>
      </c>
    </row>
    <row r="35032" spans="6:6" ht="18" customHeight="1">
      <c r="F35032" s="129">
        <f t="shared" si="553"/>
        <v>0</v>
      </c>
    </row>
    <row r="35033" spans="6:6" ht="18" customHeight="1">
      <c r="F35033" s="129">
        <f t="shared" si="553"/>
        <v>0</v>
      </c>
    </row>
    <row r="35034" spans="6:6" ht="18" customHeight="1">
      <c r="F35034" s="129">
        <f t="shared" si="553"/>
        <v>0</v>
      </c>
    </row>
    <row r="35035" spans="6:6" ht="18" customHeight="1">
      <c r="F35035" s="129">
        <f t="shared" si="553"/>
        <v>0</v>
      </c>
    </row>
    <row r="35036" spans="6:6" ht="18" customHeight="1">
      <c r="F35036" s="129">
        <f t="shared" si="553"/>
        <v>0</v>
      </c>
    </row>
    <row r="35037" spans="6:6" ht="18" customHeight="1">
      <c r="F35037" s="129">
        <f t="shared" si="553"/>
        <v>0</v>
      </c>
    </row>
    <row r="35038" spans="6:6" ht="18" customHeight="1">
      <c r="F35038" s="129">
        <f t="shared" si="553"/>
        <v>0</v>
      </c>
    </row>
    <row r="35039" spans="6:6" ht="18" customHeight="1">
      <c r="F35039" s="129">
        <f t="shared" si="553"/>
        <v>0</v>
      </c>
    </row>
    <row r="35040" spans="6:6" ht="18" customHeight="1">
      <c r="F35040" s="129">
        <f t="shared" si="553"/>
        <v>0</v>
      </c>
    </row>
    <row r="35041" spans="6:6" ht="18" customHeight="1">
      <c r="F35041" s="129">
        <f t="shared" si="553"/>
        <v>0</v>
      </c>
    </row>
    <row r="35042" spans="6:6" ht="18" customHeight="1">
      <c r="F35042" s="129">
        <f t="shared" si="553"/>
        <v>0</v>
      </c>
    </row>
    <row r="35043" spans="6:6" ht="18" customHeight="1">
      <c r="F35043" s="129">
        <f t="shared" si="553"/>
        <v>0</v>
      </c>
    </row>
    <row r="35044" spans="6:6" ht="18" customHeight="1">
      <c r="F35044" s="129">
        <f t="shared" si="553"/>
        <v>0</v>
      </c>
    </row>
    <row r="35045" spans="6:6" ht="18" customHeight="1">
      <c r="F35045" s="129">
        <f t="shared" si="553"/>
        <v>0</v>
      </c>
    </row>
    <row r="35046" spans="6:6" ht="18" customHeight="1">
      <c r="F35046" s="129">
        <f t="shared" si="553"/>
        <v>0</v>
      </c>
    </row>
    <row r="35047" spans="6:6" ht="18" customHeight="1">
      <c r="F35047" s="129">
        <f t="shared" si="553"/>
        <v>0</v>
      </c>
    </row>
    <row r="35048" spans="6:6" ht="18" customHeight="1">
      <c r="F35048" s="129">
        <f t="shared" si="553"/>
        <v>0</v>
      </c>
    </row>
    <row r="35049" spans="6:6" ht="18" customHeight="1">
      <c r="F35049" s="129">
        <f t="shared" si="553"/>
        <v>0</v>
      </c>
    </row>
    <row r="35050" spans="6:6" ht="18" customHeight="1">
      <c r="F35050" s="129">
        <f t="shared" si="553"/>
        <v>0</v>
      </c>
    </row>
    <row r="35051" spans="6:6" ht="18" customHeight="1">
      <c r="F35051" s="129">
        <f t="shared" si="553"/>
        <v>0</v>
      </c>
    </row>
    <row r="35052" spans="6:6" ht="18" customHeight="1">
      <c r="F35052" s="129">
        <f t="shared" si="553"/>
        <v>0</v>
      </c>
    </row>
    <row r="35053" spans="6:6" ht="18" customHeight="1">
      <c r="F35053" s="129">
        <f t="shared" si="553"/>
        <v>0</v>
      </c>
    </row>
    <row r="35054" spans="6:6" ht="18" customHeight="1">
      <c r="F35054" s="129">
        <f t="shared" si="553"/>
        <v>0</v>
      </c>
    </row>
    <row r="35055" spans="6:6" ht="18" customHeight="1">
      <c r="F35055" s="129">
        <f t="shared" si="553"/>
        <v>0</v>
      </c>
    </row>
    <row r="35056" spans="6:6" ht="18" customHeight="1">
      <c r="F35056" s="129">
        <f t="shared" si="553"/>
        <v>0</v>
      </c>
    </row>
    <row r="35057" spans="6:6" ht="18" customHeight="1">
      <c r="F35057" s="129">
        <f t="shared" si="553"/>
        <v>0</v>
      </c>
    </row>
    <row r="35058" spans="6:6" ht="18" customHeight="1">
      <c r="F35058" s="129">
        <f t="shared" ref="F35058:F35121" si="554">E35058*D35058</f>
        <v>0</v>
      </c>
    </row>
    <row r="35059" spans="6:6" ht="18" customHeight="1">
      <c r="F35059" s="129">
        <f t="shared" si="554"/>
        <v>0</v>
      </c>
    </row>
    <row r="35060" spans="6:6" ht="18" customHeight="1">
      <c r="F35060" s="129">
        <f t="shared" si="554"/>
        <v>0</v>
      </c>
    </row>
    <row r="35061" spans="6:6" ht="18" customHeight="1">
      <c r="F35061" s="129">
        <f t="shared" si="554"/>
        <v>0</v>
      </c>
    </row>
    <row r="35062" spans="6:6" ht="18" customHeight="1">
      <c r="F35062" s="129">
        <f t="shared" si="554"/>
        <v>0</v>
      </c>
    </row>
    <row r="35063" spans="6:6" ht="18" customHeight="1">
      <c r="F35063" s="129">
        <f t="shared" si="554"/>
        <v>0</v>
      </c>
    </row>
    <row r="35064" spans="6:6" ht="18" customHeight="1">
      <c r="F35064" s="129">
        <f t="shared" si="554"/>
        <v>0</v>
      </c>
    </row>
    <row r="35065" spans="6:6" ht="18" customHeight="1">
      <c r="F35065" s="129">
        <f t="shared" si="554"/>
        <v>0</v>
      </c>
    </row>
    <row r="35066" spans="6:6" ht="18" customHeight="1">
      <c r="F35066" s="129">
        <f t="shared" si="554"/>
        <v>0</v>
      </c>
    </row>
    <row r="35067" spans="6:6" ht="18" customHeight="1">
      <c r="F35067" s="129">
        <f t="shared" si="554"/>
        <v>0</v>
      </c>
    </row>
    <row r="35068" spans="6:6" ht="18" customHeight="1">
      <c r="F35068" s="129">
        <f t="shared" si="554"/>
        <v>0</v>
      </c>
    </row>
    <row r="35069" spans="6:6" ht="18" customHeight="1">
      <c r="F35069" s="129">
        <f t="shared" si="554"/>
        <v>0</v>
      </c>
    </row>
    <row r="35070" spans="6:6" ht="18" customHeight="1">
      <c r="F35070" s="129">
        <f t="shared" si="554"/>
        <v>0</v>
      </c>
    </row>
    <row r="35071" spans="6:6" ht="18" customHeight="1">
      <c r="F35071" s="129">
        <f t="shared" si="554"/>
        <v>0</v>
      </c>
    </row>
    <row r="35072" spans="6:6" ht="18" customHeight="1">
      <c r="F35072" s="129">
        <f t="shared" si="554"/>
        <v>0</v>
      </c>
    </row>
    <row r="35073" spans="6:6" ht="18" customHeight="1">
      <c r="F35073" s="129">
        <f t="shared" si="554"/>
        <v>0</v>
      </c>
    </row>
    <row r="35074" spans="6:6" ht="18" customHeight="1">
      <c r="F35074" s="129">
        <f t="shared" si="554"/>
        <v>0</v>
      </c>
    </row>
    <row r="35075" spans="6:6" ht="18" customHeight="1">
      <c r="F35075" s="129">
        <f t="shared" si="554"/>
        <v>0</v>
      </c>
    </row>
    <row r="35076" spans="6:6" ht="18" customHeight="1">
      <c r="F35076" s="129">
        <f t="shared" si="554"/>
        <v>0</v>
      </c>
    </row>
    <row r="35077" spans="6:6" ht="18" customHeight="1">
      <c r="F35077" s="129">
        <f t="shared" si="554"/>
        <v>0</v>
      </c>
    </row>
    <row r="35078" spans="6:6" ht="18" customHeight="1">
      <c r="F35078" s="129">
        <f t="shared" si="554"/>
        <v>0</v>
      </c>
    </row>
    <row r="35079" spans="6:6" ht="18" customHeight="1">
      <c r="F35079" s="129">
        <f t="shared" si="554"/>
        <v>0</v>
      </c>
    </row>
    <row r="35080" spans="6:6" ht="18" customHeight="1">
      <c r="F35080" s="129">
        <f t="shared" si="554"/>
        <v>0</v>
      </c>
    </row>
    <row r="35081" spans="6:6" ht="18" customHeight="1">
      <c r="F35081" s="129">
        <f t="shared" si="554"/>
        <v>0</v>
      </c>
    </row>
    <row r="35082" spans="6:6" ht="18" customHeight="1">
      <c r="F35082" s="129">
        <f t="shared" si="554"/>
        <v>0</v>
      </c>
    </row>
    <row r="35083" spans="6:6" ht="18" customHeight="1">
      <c r="F35083" s="129">
        <f t="shared" si="554"/>
        <v>0</v>
      </c>
    </row>
    <row r="35084" spans="6:6" ht="18" customHeight="1">
      <c r="F35084" s="129">
        <f t="shared" si="554"/>
        <v>0</v>
      </c>
    </row>
    <row r="35085" spans="6:6" ht="18" customHeight="1">
      <c r="F35085" s="129">
        <f t="shared" si="554"/>
        <v>0</v>
      </c>
    </row>
    <row r="35086" spans="6:6" ht="18" customHeight="1">
      <c r="F35086" s="129">
        <f t="shared" si="554"/>
        <v>0</v>
      </c>
    </row>
    <row r="35087" spans="6:6" ht="18" customHeight="1">
      <c r="F35087" s="129">
        <f t="shared" si="554"/>
        <v>0</v>
      </c>
    </row>
    <row r="35088" spans="6:6" ht="18" customHeight="1">
      <c r="F35088" s="129">
        <f t="shared" si="554"/>
        <v>0</v>
      </c>
    </row>
    <row r="35089" spans="6:6" ht="18" customHeight="1">
      <c r="F35089" s="129">
        <f t="shared" si="554"/>
        <v>0</v>
      </c>
    </row>
    <row r="35090" spans="6:6" ht="18" customHeight="1">
      <c r="F35090" s="129">
        <f t="shared" si="554"/>
        <v>0</v>
      </c>
    </row>
    <row r="35091" spans="6:6" ht="18" customHeight="1">
      <c r="F35091" s="129">
        <f t="shared" si="554"/>
        <v>0</v>
      </c>
    </row>
    <row r="35092" spans="6:6" ht="18" customHeight="1">
      <c r="F35092" s="129">
        <f t="shared" si="554"/>
        <v>0</v>
      </c>
    </row>
    <row r="35093" spans="6:6" ht="18" customHeight="1">
      <c r="F35093" s="129">
        <f t="shared" si="554"/>
        <v>0</v>
      </c>
    </row>
    <row r="35094" spans="6:6" ht="18" customHeight="1">
      <c r="F35094" s="129">
        <f t="shared" si="554"/>
        <v>0</v>
      </c>
    </row>
    <row r="35095" spans="6:6" ht="18" customHeight="1">
      <c r="F35095" s="129">
        <f t="shared" si="554"/>
        <v>0</v>
      </c>
    </row>
    <row r="35096" spans="6:6" ht="18" customHeight="1">
      <c r="F35096" s="129">
        <f t="shared" si="554"/>
        <v>0</v>
      </c>
    </row>
    <row r="35097" spans="6:6" ht="18" customHeight="1">
      <c r="F35097" s="129">
        <f t="shared" si="554"/>
        <v>0</v>
      </c>
    </row>
    <row r="35098" spans="6:6" ht="18" customHeight="1">
      <c r="F35098" s="129">
        <f t="shared" si="554"/>
        <v>0</v>
      </c>
    </row>
    <row r="35099" spans="6:6" ht="18" customHeight="1">
      <c r="F35099" s="129">
        <f t="shared" si="554"/>
        <v>0</v>
      </c>
    </row>
    <row r="35100" spans="6:6" ht="18" customHeight="1">
      <c r="F35100" s="129">
        <f t="shared" si="554"/>
        <v>0</v>
      </c>
    </row>
    <row r="35101" spans="6:6" ht="18" customHeight="1">
      <c r="F35101" s="129">
        <f t="shared" si="554"/>
        <v>0</v>
      </c>
    </row>
    <row r="35102" spans="6:6" ht="18" customHeight="1">
      <c r="F35102" s="129">
        <f t="shared" si="554"/>
        <v>0</v>
      </c>
    </row>
    <row r="35103" spans="6:6" ht="18" customHeight="1">
      <c r="F35103" s="129">
        <f t="shared" si="554"/>
        <v>0</v>
      </c>
    </row>
    <row r="35104" spans="6:6" ht="18" customHeight="1">
      <c r="F35104" s="129">
        <f t="shared" si="554"/>
        <v>0</v>
      </c>
    </row>
    <row r="35105" spans="6:6" ht="18" customHeight="1">
      <c r="F35105" s="129">
        <f t="shared" si="554"/>
        <v>0</v>
      </c>
    </row>
    <row r="35106" spans="6:6" ht="18" customHeight="1">
      <c r="F35106" s="129">
        <f t="shared" si="554"/>
        <v>0</v>
      </c>
    </row>
    <row r="35107" spans="6:6" ht="18" customHeight="1">
      <c r="F35107" s="129">
        <f t="shared" si="554"/>
        <v>0</v>
      </c>
    </row>
    <row r="35108" spans="6:6" ht="18" customHeight="1">
      <c r="F35108" s="129">
        <f t="shared" si="554"/>
        <v>0</v>
      </c>
    </row>
    <row r="35109" spans="6:6" ht="18" customHeight="1">
      <c r="F35109" s="129">
        <f t="shared" si="554"/>
        <v>0</v>
      </c>
    </row>
    <row r="35110" spans="6:6" ht="18" customHeight="1">
      <c r="F35110" s="129">
        <f t="shared" si="554"/>
        <v>0</v>
      </c>
    </row>
    <row r="35111" spans="6:6" ht="18" customHeight="1">
      <c r="F35111" s="129">
        <f t="shared" si="554"/>
        <v>0</v>
      </c>
    </row>
    <row r="35112" spans="6:6" ht="18" customHeight="1">
      <c r="F35112" s="129">
        <f t="shared" si="554"/>
        <v>0</v>
      </c>
    </row>
    <row r="35113" spans="6:6" ht="18" customHeight="1">
      <c r="F35113" s="129">
        <f t="shared" si="554"/>
        <v>0</v>
      </c>
    </row>
    <row r="35114" spans="6:6" ht="18" customHeight="1">
      <c r="F35114" s="129">
        <f t="shared" si="554"/>
        <v>0</v>
      </c>
    </row>
    <row r="35115" spans="6:6" ht="18" customHeight="1">
      <c r="F35115" s="129">
        <f t="shared" si="554"/>
        <v>0</v>
      </c>
    </row>
    <row r="35116" spans="6:6" ht="18" customHeight="1">
      <c r="F35116" s="129">
        <f t="shared" si="554"/>
        <v>0</v>
      </c>
    </row>
    <row r="35117" spans="6:6" ht="18" customHeight="1">
      <c r="F35117" s="129">
        <f t="shared" si="554"/>
        <v>0</v>
      </c>
    </row>
    <row r="35118" spans="6:6" ht="18" customHeight="1">
      <c r="F35118" s="129">
        <f t="shared" si="554"/>
        <v>0</v>
      </c>
    </row>
    <row r="35119" spans="6:6" ht="18" customHeight="1">
      <c r="F35119" s="129">
        <f t="shared" si="554"/>
        <v>0</v>
      </c>
    </row>
    <row r="35120" spans="6:6" ht="18" customHeight="1">
      <c r="F35120" s="129">
        <f t="shared" si="554"/>
        <v>0</v>
      </c>
    </row>
    <row r="35121" spans="6:6" ht="18" customHeight="1">
      <c r="F35121" s="129">
        <f t="shared" si="554"/>
        <v>0</v>
      </c>
    </row>
    <row r="35122" spans="6:6" ht="18" customHeight="1">
      <c r="F35122" s="129">
        <f t="shared" ref="F35122:F35185" si="555">E35122*D35122</f>
        <v>0</v>
      </c>
    </row>
    <row r="35123" spans="6:6" ht="18" customHeight="1">
      <c r="F35123" s="129">
        <f t="shared" si="555"/>
        <v>0</v>
      </c>
    </row>
    <row r="35124" spans="6:6" ht="18" customHeight="1">
      <c r="F35124" s="129">
        <f t="shared" si="555"/>
        <v>0</v>
      </c>
    </row>
    <row r="35125" spans="6:6" ht="18" customHeight="1">
      <c r="F35125" s="129">
        <f t="shared" si="555"/>
        <v>0</v>
      </c>
    </row>
    <row r="35126" spans="6:6" ht="18" customHeight="1">
      <c r="F35126" s="129">
        <f t="shared" si="555"/>
        <v>0</v>
      </c>
    </row>
    <row r="35127" spans="6:6" ht="18" customHeight="1">
      <c r="F35127" s="129">
        <f t="shared" si="555"/>
        <v>0</v>
      </c>
    </row>
    <row r="35128" spans="6:6" ht="18" customHeight="1">
      <c r="F35128" s="129">
        <f t="shared" si="555"/>
        <v>0</v>
      </c>
    </row>
    <row r="35129" spans="6:6" ht="18" customHeight="1">
      <c r="F35129" s="129">
        <f t="shared" si="555"/>
        <v>0</v>
      </c>
    </row>
    <row r="35130" spans="6:6" ht="18" customHeight="1">
      <c r="F35130" s="129">
        <f t="shared" si="555"/>
        <v>0</v>
      </c>
    </row>
    <row r="35131" spans="6:6" ht="18" customHeight="1">
      <c r="F35131" s="129">
        <f t="shared" si="555"/>
        <v>0</v>
      </c>
    </row>
    <row r="35132" spans="6:6" ht="18" customHeight="1">
      <c r="F35132" s="129">
        <f t="shared" si="555"/>
        <v>0</v>
      </c>
    </row>
    <row r="35133" spans="6:6" ht="18" customHeight="1">
      <c r="F35133" s="129">
        <f t="shared" si="555"/>
        <v>0</v>
      </c>
    </row>
    <row r="35134" spans="6:6" ht="18" customHeight="1">
      <c r="F35134" s="129">
        <f t="shared" si="555"/>
        <v>0</v>
      </c>
    </row>
    <row r="35135" spans="6:6" ht="18" customHeight="1">
      <c r="F35135" s="129">
        <f t="shared" si="555"/>
        <v>0</v>
      </c>
    </row>
    <row r="35136" spans="6:6" ht="18" customHeight="1">
      <c r="F35136" s="129">
        <f t="shared" si="555"/>
        <v>0</v>
      </c>
    </row>
    <row r="35137" spans="6:6" ht="18" customHeight="1">
      <c r="F35137" s="129">
        <f t="shared" si="555"/>
        <v>0</v>
      </c>
    </row>
    <row r="35138" spans="6:6" ht="18" customHeight="1">
      <c r="F35138" s="129">
        <f t="shared" si="555"/>
        <v>0</v>
      </c>
    </row>
    <row r="35139" spans="6:6" ht="18" customHeight="1">
      <c r="F35139" s="129">
        <f t="shared" si="555"/>
        <v>0</v>
      </c>
    </row>
    <row r="35140" spans="6:6" ht="18" customHeight="1">
      <c r="F35140" s="129">
        <f t="shared" si="555"/>
        <v>0</v>
      </c>
    </row>
    <row r="35141" spans="6:6" ht="18" customHeight="1">
      <c r="F35141" s="129">
        <f t="shared" si="555"/>
        <v>0</v>
      </c>
    </row>
    <row r="35142" spans="6:6" ht="18" customHeight="1">
      <c r="F35142" s="129">
        <f t="shared" si="555"/>
        <v>0</v>
      </c>
    </row>
    <row r="35143" spans="6:6" ht="18" customHeight="1">
      <c r="F35143" s="129">
        <f t="shared" si="555"/>
        <v>0</v>
      </c>
    </row>
    <row r="35144" spans="6:6" ht="18" customHeight="1">
      <c r="F35144" s="129">
        <f t="shared" si="555"/>
        <v>0</v>
      </c>
    </row>
    <row r="35145" spans="6:6" ht="18" customHeight="1">
      <c r="F35145" s="129">
        <f t="shared" si="555"/>
        <v>0</v>
      </c>
    </row>
    <row r="35146" spans="6:6" ht="18" customHeight="1">
      <c r="F35146" s="129">
        <f t="shared" si="555"/>
        <v>0</v>
      </c>
    </row>
    <row r="35147" spans="6:6" ht="18" customHeight="1">
      <c r="F35147" s="129">
        <f t="shared" si="555"/>
        <v>0</v>
      </c>
    </row>
    <row r="35148" spans="6:6" ht="18" customHeight="1">
      <c r="F35148" s="129">
        <f t="shared" si="555"/>
        <v>0</v>
      </c>
    </row>
    <row r="35149" spans="6:6" ht="18" customHeight="1">
      <c r="F35149" s="129">
        <f t="shared" si="555"/>
        <v>0</v>
      </c>
    </row>
    <row r="35150" spans="6:6" ht="18" customHeight="1">
      <c r="F35150" s="129">
        <f t="shared" si="555"/>
        <v>0</v>
      </c>
    </row>
    <row r="35151" spans="6:6" ht="18" customHeight="1">
      <c r="F35151" s="129">
        <f t="shared" si="555"/>
        <v>0</v>
      </c>
    </row>
    <row r="35152" spans="6:6" ht="18" customHeight="1">
      <c r="F35152" s="129">
        <f t="shared" si="555"/>
        <v>0</v>
      </c>
    </row>
    <row r="35153" spans="6:6" ht="18" customHeight="1">
      <c r="F35153" s="129">
        <f t="shared" si="555"/>
        <v>0</v>
      </c>
    </row>
    <row r="35154" spans="6:6" ht="18" customHeight="1">
      <c r="F35154" s="129">
        <f t="shared" si="555"/>
        <v>0</v>
      </c>
    </row>
    <row r="35155" spans="6:6" ht="18" customHeight="1">
      <c r="F35155" s="129">
        <f t="shared" si="555"/>
        <v>0</v>
      </c>
    </row>
    <row r="35156" spans="6:6" ht="18" customHeight="1">
      <c r="F35156" s="129">
        <f t="shared" si="555"/>
        <v>0</v>
      </c>
    </row>
    <row r="35157" spans="6:6" ht="18" customHeight="1">
      <c r="F35157" s="129">
        <f t="shared" si="555"/>
        <v>0</v>
      </c>
    </row>
    <row r="35158" spans="6:6" ht="18" customHeight="1">
      <c r="F35158" s="129">
        <f t="shared" si="555"/>
        <v>0</v>
      </c>
    </row>
    <row r="35159" spans="6:6" ht="18" customHeight="1">
      <c r="F35159" s="129">
        <f t="shared" si="555"/>
        <v>0</v>
      </c>
    </row>
    <row r="35160" spans="6:6" ht="18" customHeight="1">
      <c r="F35160" s="129">
        <f t="shared" si="555"/>
        <v>0</v>
      </c>
    </row>
    <row r="35161" spans="6:6" ht="18" customHeight="1">
      <c r="F35161" s="129">
        <f t="shared" si="555"/>
        <v>0</v>
      </c>
    </row>
    <row r="35162" spans="6:6" ht="18" customHeight="1">
      <c r="F35162" s="129">
        <f t="shared" si="555"/>
        <v>0</v>
      </c>
    </row>
    <row r="35163" spans="6:6" ht="18" customHeight="1">
      <c r="F35163" s="129">
        <f t="shared" si="555"/>
        <v>0</v>
      </c>
    </row>
    <row r="35164" spans="6:6" ht="18" customHeight="1">
      <c r="F35164" s="129">
        <f t="shared" si="555"/>
        <v>0</v>
      </c>
    </row>
    <row r="35165" spans="6:6" ht="18" customHeight="1">
      <c r="F35165" s="129">
        <f t="shared" si="555"/>
        <v>0</v>
      </c>
    </row>
    <row r="35166" spans="6:6" ht="18" customHeight="1">
      <c r="F35166" s="129">
        <f t="shared" si="555"/>
        <v>0</v>
      </c>
    </row>
    <row r="35167" spans="6:6" ht="18" customHeight="1">
      <c r="F35167" s="129">
        <f t="shared" si="555"/>
        <v>0</v>
      </c>
    </row>
    <row r="35168" spans="6:6" ht="18" customHeight="1">
      <c r="F35168" s="129">
        <f t="shared" si="555"/>
        <v>0</v>
      </c>
    </row>
    <row r="35169" spans="6:6" ht="18" customHeight="1">
      <c r="F35169" s="129">
        <f t="shared" si="555"/>
        <v>0</v>
      </c>
    </row>
    <row r="35170" spans="6:6" ht="18" customHeight="1">
      <c r="F35170" s="129">
        <f t="shared" si="555"/>
        <v>0</v>
      </c>
    </row>
    <row r="35171" spans="6:6" ht="18" customHeight="1">
      <c r="F35171" s="129">
        <f t="shared" si="555"/>
        <v>0</v>
      </c>
    </row>
    <row r="35172" spans="6:6" ht="18" customHeight="1">
      <c r="F35172" s="129">
        <f t="shared" si="555"/>
        <v>0</v>
      </c>
    </row>
    <row r="35173" spans="6:6" ht="18" customHeight="1">
      <c r="F35173" s="129">
        <f t="shared" si="555"/>
        <v>0</v>
      </c>
    </row>
    <row r="35174" spans="6:6" ht="18" customHeight="1">
      <c r="F35174" s="129">
        <f t="shared" si="555"/>
        <v>0</v>
      </c>
    </row>
    <row r="35175" spans="6:6" ht="18" customHeight="1">
      <c r="F35175" s="129">
        <f t="shared" si="555"/>
        <v>0</v>
      </c>
    </row>
    <row r="35176" spans="6:6" ht="18" customHeight="1">
      <c r="F35176" s="129">
        <f t="shared" si="555"/>
        <v>0</v>
      </c>
    </row>
    <row r="35177" spans="6:6" ht="18" customHeight="1">
      <c r="F35177" s="129">
        <f t="shared" si="555"/>
        <v>0</v>
      </c>
    </row>
    <row r="35178" spans="6:6" ht="18" customHeight="1">
      <c r="F35178" s="129">
        <f t="shared" si="555"/>
        <v>0</v>
      </c>
    </row>
    <row r="35179" spans="6:6" ht="18" customHeight="1">
      <c r="F35179" s="129">
        <f t="shared" si="555"/>
        <v>0</v>
      </c>
    </row>
    <row r="35180" spans="6:6" ht="18" customHeight="1">
      <c r="F35180" s="129">
        <f t="shared" si="555"/>
        <v>0</v>
      </c>
    </row>
    <row r="35181" spans="6:6" ht="18" customHeight="1">
      <c r="F35181" s="129">
        <f t="shared" si="555"/>
        <v>0</v>
      </c>
    </row>
    <row r="35182" spans="6:6" ht="18" customHeight="1">
      <c r="F35182" s="129">
        <f t="shared" si="555"/>
        <v>0</v>
      </c>
    </row>
    <row r="35183" spans="6:6" ht="18" customHeight="1">
      <c r="F35183" s="129">
        <f t="shared" si="555"/>
        <v>0</v>
      </c>
    </row>
    <row r="35184" spans="6:6" ht="18" customHeight="1">
      <c r="F35184" s="129">
        <f t="shared" si="555"/>
        <v>0</v>
      </c>
    </row>
    <row r="35185" spans="6:6" ht="18" customHeight="1">
      <c r="F35185" s="129">
        <f t="shared" si="555"/>
        <v>0</v>
      </c>
    </row>
    <row r="35186" spans="6:6" ht="18" customHeight="1">
      <c r="F35186" s="129">
        <f t="shared" ref="F35186:F35249" si="556">E35186*D35186</f>
        <v>0</v>
      </c>
    </row>
    <row r="35187" spans="6:6" ht="18" customHeight="1">
      <c r="F35187" s="129">
        <f t="shared" si="556"/>
        <v>0</v>
      </c>
    </row>
    <row r="35188" spans="6:6" ht="18" customHeight="1">
      <c r="F35188" s="129">
        <f t="shared" si="556"/>
        <v>0</v>
      </c>
    </row>
    <row r="35189" spans="6:6" ht="18" customHeight="1">
      <c r="F35189" s="129">
        <f t="shared" si="556"/>
        <v>0</v>
      </c>
    </row>
    <row r="35190" spans="6:6" ht="18" customHeight="1">
      <c r="F35190" s="129">
        <f t="shared" si="556"/>
        <v>0</v>
      </c>
    </row>
    <row r="35191" spans="6:6" ht="18" customHeight="1">
      <c r="F35191" s="129">
        <f t="shared" si="556"/>
        <v>0</v>
      </c>
    </row>
    <row r="35192" spans="6:6" ht="18" customHeight="1">
      <c r="F35192" s="129">
        <f t="shared" si="556"/>
        <v>0</v>
      </c>
    </row>
    <row r="35193" spans="6:6" ht="18" customHeight="1">
      <c r="F35193" s="129">
        <f t="shared" si="556"/>
        <v>0</v>
      </c>
    </row>
    <row r="35194" spans="6:6" ht="18" customHeight="1">
      <c r="F35194" s="129">
        <f t="shared" si="556"/>
        <v>0</v>
      </c>
    </row>
    <row r="35195" spans="6:6" ht="18" customHeight="1">
      <c r="F35195" s="129">
        <f t="shared" si="556"/>
        <v>0</v>
      </c>
    </row>
    <row r="35196" spans="6:6" ht="18" customHeight="1">
      <c r="F35196" s="129">
        <f t="shared" si="556"/>
        <v>0</v>
      </c>
    </row>
    <row r="35197" spans="6:6" ht="18" customHeight="1">
      <c r="F35197" s="129">
        <f t="shared" si="556"/>
        <v>0</v>
      </c>
    </row>
    <row r="35198" spans="6:6" ht="18" customHeight="1">
      <c r="F35198" s="129">
        <f t="shared" si="556"/>
        <v>0</v>
      </c>
    </row>
    <row r="35199" spans="6:6" ht="18" customHeight="1">
      <c r="F35199" s="129">
        <f t="shared" si="556"/>
        <v>0</v>
      </c>
    </row>
    <row r="35200" spans="6:6" ht="18" customHeight="1">
      <c r="F35200" s="129">
        <f t="shared" si="556"/>
        <v>0</v>
      </c>
    </row>
    <row r="35201" spans="6:6" ht="18" customHeight="1">
      <c r="F35201" s="129">
        <f t="shared" si="556"/>
        <v>0</v>
      </c>
    </row>
    <row r="35202" spans="6:6" ht="18" customHeight="1">
      <c r="F35202" s="129">
        <f t="shared" si="556"/>
        <v>0</v>
      </c>
    </row>
    <row r="35203" spans="6:6" ht="18" customHeight="1">
      <c r="F35203" s="129">
        <f t="shared" si="556"/>
        <v>0</v>
      </c>
    </row>
    <row r="35204" spans="6:6" ht="18" customHeight="1">
      <c r="F35204" s="129">
        <f t="shared" si="556"/>
        <v>0</v>
      </c>
    </row>
    <row r="35205" spans="6:6" ht="18" customHeight="1">
      <c r="F35205" s="129">
        <f t="shared" si="556"/>
        <v>0</v>
      </c>
    </row>
    <row r="35206" spans="6:6" ht="18" customHeight="1">
      <c r="F35206" s="129">
        <f t="shared" si="556"/>
        <v>0</v>
      </c>
    </row>
    <row r="35207" spans="6:6" ht="18" customHeight="1">
      <c r="F35207" s="129">
        <f t="shared" si="556"/>
        <v>0</v>
      </c>
    </row>
    <row r="35208" spans="6:6" ht="18" customHeight="1">
      <c r="F35208" s="129">
        <f t="shared" si="556"/>
        <v>0</v>
      </c>
    </row>
    <row r="35209" spans="6:6" ht="18" customHeight="1">
      <c r="F35209" s="129">
        <f t="shared" si="556"/>
        <v>0</v>
      </c>
    </row>
    <row r="35210" spans="6:6" ht="18" customHeight="1">
      <c r="F35210" s="129">
        <f t="shared" si="556"/>
        <v>0</v>
      </c>
    </row>
    <row r="35211" spans="6:6" ht="18" customHeight="1">
      <c r="F35211" s="129">
        <f t="shared" si="556"/>
        <v>0</v>
      </c>
    </row>
    <row r="35212" spans="6:6" ht="18" customHeight="1">
      <c r="F35212" s="129">
        <f t="shared" si="556"/>
        <v>0</v>
      </c>
    </row>
    <row r="35213" spans="6:6" ht="18" customHeight="1">
      <c r="F35213" s="129">
        <f t="shared" si="556"/>
        <v>0</v>
      </c>
    </row>
    <row r="35214" spans="6:6" ht="18" customHeight="1">
      <c r="F35214" s="129">
        <f t="shared" si="556"/>
        <v>0</v>
      </c>
    </row>
    <row r="35215" spans="6:6" ht="18" customHeight="1">
      <c r="F35215" s="129">
        <f t="shared" si="556"/>
        <v>0</v>
      </c>
    </row>
    <row r="35216" spans="6:6" ht="18" customHeight="1">
      <c r="F35216" s="129">
        <f t="shared" si="556"/>
        <v>0</v>
      </c>
    </row>
    <row r="35217" spans="6:6" ht="18" customHeight="1">
      <c r="F35217" s="129">
        <f t="shared" si="556"/>
        <v>0</v>
      </c>
    </row>
    <row r="35218" spans="6:6" ht="18" customHeight="1">
      <c r="F35218" s="129">
        <f t="shared" si="556"/>
        <v>0</v>
      </c>
    </row>
    <row r="35219" spans="6:6" ht="18" customHeight="1">
      <c r="F35219" s="129">
        <f t="shared" si="556"/>
        <v>0</v>
      </c>
    </row>
    <row r="35220" spans="6:6" ht="18" customHeight="1">
      <c r="F35220" s="129">
        <f t="shared" si="556"/>
        <v>0</v>
      </c>
    </row>
    <row r="35221" spans="6:6" ht="18" customHeight="1">
      <c r="F35221" s="129">
        <f t="shared" si="556"/>
        <v>0</v>
      </c>
    </row>
    <row r="35222" spans="6:6" ht="18" customHeight="1">
      <c r="F35222" s="129">
        <f t="shared" si="556"/>
        <v>0</v>
      </c>
    </row>
    <row r="35223" spans="6:6" ht="18" customHeight="1">
      <c r="F35223" s="129">
        <f t="shared" si="556"/>
        <v>0</v>
      </c>
    </row>
    <row r="35224" spans="6:6" ht="18" customHeight="1">
      <c r="F35224" s="129">
        <f t="shared" si="556"/>
        <v>0</v>
      </c>
    </row>
    <row r="35225" spans="6:6" ht="18" customHeight="1">
      <c r="F35225" s="129">
        <f t="shared" si="556"/>
        <v>0</v>
      </c>
    </row>
    <row r="35226" spans="6:6" ht="18" customHeight="1">
      <c r="F35226" s="129">
        <f t="shared" si="556"/>
        <v>0</v>
      </c>
    </row>
    <row r="35227" spans="6:6" ht="18" customHeight="1">
      <c r="F35227" s="129">
        <f t="shared" si="556"/>
        <v>0</v>
      </c>
    </row>
    <row r="35228" spans="6:6" ht="18" customHeight="1">
      <c r="F35228" s="129">
        <f t="shared" si="556"/>
        <v>0</v>
      </c>
    </row>
    <row r="35229" spans="6:6" ht="18" customHeight="1">
      <c r="F35229" s="129">
        <f t="shared" si="556"/>
        <v>0</v>
      </c>
    </row>
    <row r="35230" spans="6:6" ht="18" customHeight="1">
      <c r="F35230" s="129">
        <f t="shared" si="556"/>
        <v>0</v>
      </c>
    </row>
    <row r="35231" spans="6:6" ht="18" customHeight="1">
      <c r="F35231" s="129">
        <f t="shared" si="556"/>
        <v>0</v>
      </c>
    </row>
    <row r="35232" spans="6:6" ht="18" customHeight="1">
      <c r="F35232" s="129">
        <f t="shared" si="556"/>
        <v>0</v>
      </c>
    </row>
    <row r="35233" spans="6:6" ht="18" customHeight="1">
      <c r="F35233" s="129">
        <f t="shared" si="556"/>
        <v>0</v>
      </c>
    </row>
    <row r="35234" spans="6:6" ht="18" customHeight="1">
      <c r="F35234" s="129">
        <f t="shared" si="556"/>
        <v>0</v>
      </c>
    </row>
    <row r="35235" spans="6:6" ht="18" customHeight="1">
      <c r="F35235" s="129">
        <f t="shared" si="556"/>
        <v>0</v>
      </c>
    </row>
    <row r="35236" spans="6:6" ht="18" customHeight="1">
      <c r="F35236" s="129">
        <f t="shared" si="556"/>
        <v>0</v>
      </c>
    </row>
    <row r="35237" spans="6:6" ht="18" customHeight="1">
      <c r="F35237" s="129">
        <f t="shared" si="556"/>
        <v>0</v>
      </c>
    </row>
    <row r="35238" spans="6:6" ht="18" customHeight="1">
      <c r="F35238" s="129">
        <f t="shared" si="556"/>
        <v>0</v>
      </c>
    </row>
    <row r="35239" spans="6:6" ht="18" customHeight="1">
      <c r="F35239" s="129">
        <f t="shared" si="556"/>
        <v>0</v>
      </c>
    </row>
    <row r="35240" spans="6:6" ht="18" customHeight="1">
      <c r="F35240" s="129">
        <f t="shared" si="556"/>
        <v>0</v>
      </c>
    </row>
    <row r="35241" spans="6:6" ht="18" customHeight="1">
      <c r="F35241" s="129">
        <f t="shared" si="556"/>
        <v>0</v>
      </c>
    </row>
    <row r="35242" spans="6:6" ht="18" customHeight="1">
      <c r="F35242" s="129">
        <f t="shared" si="556"/>
        <v>0</v>
      </c>
    </row>
    <row r="35243" spans="6:6" ht="18" customHeight="1">
      <c r="F35243" s="129">
        <f t="shared" si="556"/>
        <v>0</v>
      </c>
    </row>
    <row r="35244" spans="6:6" ht="18" customHeight="1">
      <c r="F35244" s="129">
        <f t="shared" si="556"/>
        <v>0</v>
      </c>
    </row>
    <row r="35245" spans="6:6" ht="18" customHeight="1">
      <c r="F35245" s="129">
        <f t="shared" si="556"/>
        <v>0</v>
      </c>
    </row>
    <row r="35246" spans="6:6" ht="18" customHeight="1">
      <c r="F35246" s="129">
        <f t="shared" si="556"/>
        <v>0</v>
      </c>
    </row>
    <row r="35247" spans="6:6" ht="18" customHeight="1">
      <c r="F35247" s="129">
        <f t="shared" si="556"/>
        <v>0</v>
      </c>
    </row>
    <row r="35248" spans="6:6" ht="18" customHeight="1">
      <c r="F35248" s="129">
        <f t="shared" si="556"/>
        <v>0</v>
      </c>
    </row>
    <row r="35249" spans="6:6" ht="18" customHeight="1">
      <c r="F35249" s="129">
        <f t="shared" si="556"/>
        <v>0</v>
      </c>
    </row>
    <row r="35250" spans="6:6" ht="18" customHeight="1">
      <c r="F35250" s="129">
        <f t="shared" ref="F35250:F35313" si="557">E35250*D35250</f>
        <v>0</v>
      </c>
    </row>
    <row r="35251" spans="6:6" ht="18" customHeight="1">
      <c r="F35251" s="129">
        <f t="shared" si="557"/>
        <v>0</v>
      </c>
    </row>
    <row r="35252" spans="6:6" ht="18" customHeight="1">
      <c r="F35252" s="129">
        <f t="shared" si="557"/>
        <v>0</v>
      </c>
    </row>
    <row r="35253" spans="6:6" ht="18" customHeight="1">
      <c r="F35253" s="129">
        <f t="shared" si="557"/>
        <v>0</v>
      </c>
    </row>
    <row r="35254" spans="6:6" ht="18" customHeight="1">
      <c r="F35254" s="129">
        <f t="shared" si="557"/>
        <v>0</v>
      </c>
    </row>
    <row r="35255" spans="6:6" ht="18" customHeight="1">
      <c r="F35255" s="129">
        <f t="shared" si="557"/>
        <v>0</v>
      </c>
    </row>
    <row r="35256" spans="6:6" ht="18" customHeight="1">
      <c r="F35256" s="129">
        <f t="shared" si="557"/>
        <v>0</v>
      </c>
    </row>
    <row r="35257" spans="6:6" ht="18" customHeight="1">
      <c r="F35257" s="129">
        <f t="shared" si="557"/>
        <v>0</v>
      </c>
    </row>
    <row r="35258" spans="6:6" ht="18" customHeight="1">
      <c r="F35258" s="129">
        <f t="shared" si="557"/>
        <v>0</v>
      </c>
    </row>
    <row r="35259" spans="6:6" ht="18" customHeight="1">
      <c r="F35259" s="129">
        <f t="shared" si="557"/>
        <v>0</v>
      </c>
    </row>
    <row r="35260" spans="6:6" ht="18" customHeight="1">
      <c r="F35260" s="129">
        <f t="shared" si="557"/>
        <v>0</v>
      </c>
    </row>
    <row r="35261" spans="6:6" ht="18" customHeight="1">
      <c r="F35261" s="129">
        <f t="shared" si="557"/>
        <v>0</v>
      </c>
    </row>
    <row r="35262" spans="6:6" ht="18" customHeight="1">
      <c r="F35262" s="129">
        <f t="shared" si="557"/>
        <v>0</v>
      </c>
    </row>
    <row r="35263" spans="6:6" ht="18" customHeight="1">
      <c r="F35263" s="129">
        <f t="shared" si="557"/>
        <v>0</v>
      </c>
    </row>
    <row r="35264" spans="6:6" ht="18" customHeight="1">
      <c r="F35264" s="129">
        <f t="shared" si="557"/>
        <v>0</v>
      </c>
    </row>
    <row r="35265" spans="6:6" ht="18" customHeight="1">
      <c r="F35265" s="129">
        <f t="shared" si="557"/>
        <v>0</v>
      </c>
    </row>
    <row r="35266" spans="6:6" ht="18" customHeight="1">
      <c r="F35266" s="129">
        <f t="shared" si="557"/>
        <v>0</v>
      </c>
    </row>
    <row r="35267" spans="6:6" ht="18" customHeight="1">
      <c r="F35267" s="129">
        <f t="shared" si="557"/>
        <v>0</v>
      </c>
    </row>
    <row r="35268" spans="6:6" ht="18" customHeight="1">
      <c r="F35268" s="129">
        <f t="shared" si="557"/>
        <v>0</v>
      </c>
    </row>
    <row r="35269" spans="6:6" ht="18" customHeight="1">
      <c r="F35269" s="129">
        <f t="shared" si="557"/>
        <v>0</v>
      </c>
    </row>
    <row r="35270" spans="6:6" ht="18" customHeight="1">
      <c r="F35270" s="129">
        <f t="shared" si="557"/>
        <v>0</v>
      </c>
    </row>
    <row r="35271" spans="6:6" ht="18" customHeight="1">
      <c r="F35271" s="129">
        <f t="shared" si="557"/>
        <v>0</v>
      </c>
    </row>
    <row r="35272" spans="6:6" ht="18" customHeight="1">
      <c r="F35272" s="129">
        <f t="shared" si="557"/>
        <v>0</v>
      </c>
    </row>
    <row r="35273" spans="6:6" ht="18" customHeight="1">
      <c r="F35273" s="129">
        <f t="shared" si="557"/>
        <v>0</v>
      </c>
    </row>
    <row r="35274" spans="6:6" ht="18" customHeight="1">
      <c r="F35274" s="129">
        <f t="shared" si="557"/>
        <v>0</v>
      </c>
    </row>
    <row r="35275" spans="6:6" ht="18" customHeight="1">
      <c r="F35275" s="129">
        <f t="shared" si="557"/>
        <v>0</v>
      </c>
    </row>
    <row r="35276" spans="6:6" ht="18" customHeight="1">
      <c r="F35276" s="129">
        <f t="shared" si="557"/>
        <v>0</v>
      </c>
    </row>
    <row r="35277" spans="6:6" ht="18" customHeight="1">
      <c r="F35277" s="129">
        <f t="shared" si="557"/>
        <v>0</v>
      </c>
    </row>
    <row r="35278" spans="6:6" ht="18" customHeight="1">
      <c r="F35278" s="129">
        <f t="shared" si="557"/>
        <v>0</v>
      </c>
    </row>
    <row r="35279" spans="6:6" ht="18" customHeight="1">
      <c r="F35279" s="129">
        <f t="shared" si="557"/>
        <v>0</v>
      </c>
    </row>
    <row r="35280" spans="6:6" ht="18" customHeight="1">
      <c r="F35280" s="129">
        <f t="shared" si="557"/>
        <v>0</v>
      </c>
    </row>
    <row r="35281" spans="6:6" ht="18" customHeight="1">
      <c r="F35281" s="129">
        <f t="shared" si="557"/>
        <v>0</v>
      </c>
    </row>
    <row r="35282" spans="6:6" ht="18" customHeight="1">
      <c r="F35282" s="129">
        <f t="shared" si="557"/>
        <v>0</v>
      </c>
    </row>
    <row r="35283" spans="6:6" ht="18" customHeight="1">
      <c r="F35283" s="129">
        <f t="shared" si="557"/>
        <v>0</v>
      </c>
    </row>
    <row r="35284" spans="6:6" ht="18" customHeight="1">
      <c r="F35284" s="129">
        <f t="shared" si="557"/>
        <v>0</v>
      </c>
    </row>
    <row r="35285" spans="6:6" ht="18" customHeight="1">
      <c r="F35285" s="129">
        <f t="shared" si="557"/>
        <v>0</v>
      </c>
    </row>
    <row r="35286" spans="6:6" ht="18" customHeight="1">
      <c r="F35286" s="129">
        <f t="shared" si="557"/>
        <v>0</v>
      </c>
    </row>
    <row r="35287" spans="6:6" ht="18" customHeight="1">
      <c r="F35287" s="129">
        <f t="shared" si="557"/>
        <v>0</v>
      </c>
    </row>
    <row r="35288" spans="6:6" ht="18" customHeight="1">
      <c r="F35288" s="129">
        <f t="shared" si="557"/>
        <v>0</v>
      </c>
    </row>
    <row r="35289" spans="6:6" ht="18" customHeight="1">
      <c r="F35289" s="129">
        <f t="shared" si="557"/>
        <v>0</v>
      </c>
    </row>
    <row r="35290" spans="6:6" ht="18" customHeight="1">
      <c r="F35290" s="129">
        <f t="shared" si="557"/>
        <v>0</v>
      </c>
    </row>
    <row r="35291" spans="6:6" ht="18" customHeight="1">
      <c r="F35291" s="129">
        <f t="shared" si="557"/>
        <v>0</v>
      </c>
    </row>
    <row r="35292" spans="6:6" ht="18" customHeight="1">
      <c r="F35292" s="129">
        <f t="shared" si="557"/>
        <v>0</v>
      </c>
    </row>
    <row r="35293" spans="6:6" ht="18" customHeight="1">
      <c r="F35293" s="129">
        <f t="shared" si="557"/>
        <v>0</v>
      </c>
    </row>
    <row r="35294" spans="6:6" ht="18" customHeight="1">
      <c r="F35294" s="129">
        <f t="shared" si="557"/>
        <v>0</v>
      </c>
    </row>
    <row r="35295" spans="6:6" ht="18" customHeight="1">
      <c r="F35295" s="129">
        <f t="shared" si="557"/>
        <v>0</v>
      </c>
    </row>
    <row r="35296" spans="6:6" ht="18" customHeight="1">
      <c r="F35296" s="129">
        <f t="shared" si="557"/>
        <v>0</v>
      </c>
    </row>
    <row r="35297" spans="6:6" ht="18" customHeight="1">
      <c r="F35297" s="129">
        <f t="shared" si="557"/>
        <v>0</v>
      </c>
    </row>
    <row r="35298" spans="6:6" ht="18" customHeight="1">
      <c r="F35298" s="129">
        <f t="shared" si="557"/>
        <v>0</v>
      </c>
    </row>
    <row r="35299" spans="6:6" ht="18" customHeight="1">
      <c r="F35299" s="129">
        <f t="shared" si="557"/>
        <v>0</v>
      </c>
    </row>
    <row r="35300" spans="6:6" ht="18" customHeight="1">
      <c r="F35300" s="129">
        <f t="shared" si="557"/>
        <v>0</v>
      </c>
    </row>
    <row r="35301" spans="6:6" ht="18" customHeight="1">
      <c r="F35301" s="129">
        <f t="shared" si="557"/>
        <v>0</v>
      </c>
    </row>
    <row r="35302" spans="6:6" ht="18" customHeight="1">
      <c r="F35302" s="129">
        <f t="shared" si="557"/>
        <v>0</v>
      </c>
    </row>
    <row r="35303" spans="6:6" ht="18" customHeight="1">
      <c r="F35303" s="129">
        <f t="shared" si="557"/>
        <v>0</v>
      </c>
    </row>
    <row r="35304" spans="6:6" ht="18" customHeight="1">
      <c r="F35304" s="129">
        <f t="shared" si="557"/>
        <v>0</v>
      </c>
    </row>
    <row r="35305" spans="6:6" ht="18" customHeight="1">
      <c r="F35305" s="129">
        <f t="shared" si="557"/>
        <v>0</v>
      </c>
    </row>
    <row r="35306" spans="6:6" ht="18" customHeight="1">
      <c r="F35306" s="129">
        <f t="shared" si="557"/>
        <v>0</v>
      </c>
    </row>
    <row r="35307" spans="6:6" ht="18" customHeight="1">
      <c r="F35307" s="129">
        <f t="shared" si="557"/>
        <v>0</v>
      </c>
    </row>
    <row r="35308" spans="6:6" ht="18" customHeight="1">
      <c r="F35308" s="129">
        <f t="shared" si="557"/>
        <v>0</v>
      </c>
    </row>
    <row r="35309" spans="6:6" ht="18" customHeight="1">
      <c r="F35309" s="129">
        <f t="shared" si="557"/>
        <v>0</v>
      </c>
    </row>
    <row r="35310" spans="6:6" ht="18" customHeight="1">
      <c r="F35310" s="129">
        <f t="shared" si="557"/>
        <v>0</v>
      </c>
    </row>
    <row r="35311" spans="6:6" ht="18" customHeight="1">
      <c r="F35311" s="129">
        <f t="shared" si="557"/>
        <v>0</v>
      </c>
    </row>
    <row r="35312" spans="6:6" ht="18" customHeight="1">
      <c r="F35312" s="129">
        <f t="shared" si="557"/>
        <v>0</v>
      </c>
    </row>
    <row r="35313" spans="6:6" ht="18" customHeight="1">
      <c r="F35313" s="129">
        <f t="shared" si="557"/>
        <v>0</v>
      </c>
    </row>
    <row r="35314" spans="6:6" ht="18" customHeight="1">
      <c r="F35314" s="129">
        <f t="shared" ref="F35314:F35377" si="558">E35314*D35314</f>
        <v>0</v>
      </c>
    </row>
    <row r="35315" spans="6:6" ht="18" customHeight="1">
      <c r="F35315" s="129">
        <f t="shared" si="558"/>
        <v>0</v>
      </c>
    </row>
    <row r="35316" spans="6:6" ht="18" customHeight="1">
      <c r="F35316" s="129">
        <f t="shared" si="558"/>
        <v>0</v>
      </c>
    </row>
    <row r="35317" spans="6:6" ht="18" customHeight="1">
      <c r="F35317" s="129">
        <f t="shared" si="558"/>
        <v>0</v>
      </c>
    </row>
    <row r="35318" spans="6:6" ht="18" customHeight="1">
      <c r="F35318" s="129">
        <f t="shared" si="558"/>
        <v>0</v>
      </c>
    </row>
    <row r="35319" spans="6:6" ht="18" customHeight="1">
      <c r="F35319" s="129">
        <f t="shared" si="558"/>
        <v>0</v>
      </c>
    </row>
    <row r="35320" spans="6:6" ht="18" customHeight="1">
      <c r="F35320" s="129">
        <f t="shared" si="558"/>
        <v>0</v>
      </c>
    </row>
    <row r="35321" spans="6:6" ht="18" customHeight="1">
      <c r="F35321" s="129">
        <f t="shared" si="558"/>
        <v>0</v>
      </c>
    </row>
    <row r="35322" spans="6:6" ht="18" customHeight="1">
      <c r="F35322" s="129">
        <f t="shared" si="558"/>
        <v>0</v>
      </c>
    </row>
    <row r="35323" spans="6:6" ht="18" customHeight="1">
      <c r="F35323" s="129">
        <f t="shared" si="558"/>
        <v>0</v>
      </c>
    </row>
    <row r="35324" spans="6:6" ht="18" customHeight="1">
      <c r="F35324" s="129">
        <f t="shared" si="558"/>
        <v>0</v>
      </c>
    </row>
    <row r="35325" spans="6:6" ht="18" customHeight="1">
      <c r="F35325" s="129">
        <f t="shared" si="558"/>
        <v>0</v>
      </c>
    </row>
    <row r="35326" spans="6:6" ht="18" customHeight="1">
      <c r="F35326" s="129">
        <f t="shared" si="558"/>
        <v>0</v>
      </c>
    </row>
    <row r="35327" spans="6:6" ht="18" customHeight="1">
      <c r="F35327" s="129">
        <f t="shared" si="558"/>
        <v>0</v>
      </c>
    </row>
    <row r="35328" spans="6:6" ht="18" customHeight="1">
      <c r="F35328" s="129">
        <f t="shared" si="558"/>
        <v>0</v>
      </c>
    </row>
    <row r="35329" spans="6:6" ht="18" customHeight="1">
      <c r="F35329" s="129">
        <f t="shared" si="558"/>
        <v>0</v>
      </c>
    </row>
    <row r="35330" spans="6:6" ht="18" customHeight="1">
      <c r="F35330" s="129">
        <f t="shared" si="558"/>
        <v>0</v>
      </c>
    </row>
    <row r="35331" spans="6:6" ht="18" customHeight="1">
      <c r="F35331" s="129">
        <f t="shared" si="558"/>
        <v>0</v>
      </c>
    </row>
    <row r="35332" spans="6:6" ht="18" customHeight="1">
      <c r="F35332" s="129">
        <f t="shared" si="558"/>
        <v>0</v>
      </c>
    </row>
    <row r="35333" spans="6:6" ht="18" customHeight="1">
      <c r="F35333" s="129">
        <f t="shared" si="558"/>
        <v>0</v>
      </c>
    </row>
    <row r="35334" spans="6:6" ht="18" customHeight="1">
      <c r="F35334" s="129">
        <f t="shared" si="558"/>
        <v>0</v>
      </c>
    </row>
    <row r="35335" spans="6:6" ht="18" customHeight="1">
      <c r="F35335" s="129">
        <f t="shared" si="558"/>
        <v>0</v>
      </c>
    </row>
    <row r="35336" spans="6:6" ht="18" customHeight="1">
      <c r="F35336" s="129">
        <f t="shared" si="558"/>
        <v>0</v>
      </c>
    </row>
    <row r="35337" spans="6:6" ht="18" customHeight="1">
      <c r="F35337" s="129">
        <f t="shared" si="558"/>
        <v>0</v>
      </c>
    </row>
    <row r="35338" spans="6:6" ht="18" customHeight="1">
      <c r="F35338" s="129">
        <f t="shared" si="558"/>
        <v>0</v>
      </c>
    </row>
    <row r="35339" spans="6:6" ht="18" customHeight="1">
      <c r="F35339" s="129">
        <f t="shared" si="558"/>
        <v>0</v>
      </c>
    </row>
    <row r="35340" spans="6:6" ht="18" customHeight="1">
      <c r="F35340" s="129">
        <f t="shared" si="558"/>
        <v>0</v>
      </c>
    </row>
    <row r="35341" spans="6:6" ht="18" customHeight="1">
      <c r="F35341" s="129">
        <f t="shared" si="558"/>
        <v>0</v>
      </c>
    </row>
    <row r="35342" spans="6:6" ht="18" customHeight="1">
      <c r="F35342" s="129">
        <f t="shared" si="558"/>
        <v>0</v>
      </c>
    </row>
    <row r="35343" spans="6:6" ht="18" customHeight="1">
      <c r="F35343" s="129">
        <f t="shared" si="558"/>
        <v>0</v>
      </c>
    </row>
    <row r="35344" spans="6:6" ht="18" customHeight="1">
      <c r="F35344" s="129">
        <f t="shared" si="558"/>
        <v>0</v>
      </c>
    </row>
    <row r="35345" spans="6:6" ht="18" customHeight="1">
      <c r="F35345" s="129">
        <f t="shared" si="558"/>
        <v>0</v>
      </c>
    </row>
    <row r="35346" spans="6:6" ht="18" customHeight="1">
      <c r="F35346" s="129">
        <f t="shared" si="558"/>
        <v>0</v>
      </c>
    </row>
    <row r="35347" spans="6:6" ht="18" customHeight="1">
      <c r="F35347" s="129">
        <f t="shared" si="558"/>
        <v>0</v>
      </c>
    </row>
    <row r="35348" spans="6:6" ht="18" customHeight="1">
      <c r="F35348" s="129">
        <f t="shared" si="558"/>
        <v>0</v>
      </c>
    </row>
    <row r="35349" spans="6:6" ht="18" customHeight="1">
      <c r="F35349" s="129">
        <f t="shared" si="558"/>
        <v>0</v>
      </c>
    </row>
    <row r="35350" spans="6:6" ht="18" customHeight="1">
      <c r="F35350" s="129">
        <f t="shared" si="558"/>
        <v>0</v>
      </c>
    </row>
    <row r="35351" spans="6:6" ht="18" customHeight="1">
      <c r="F35351" s="129">
        <f t="shared" si="558"/>
        <v>0</v>
      </c>
    </row>
    <row r="35352" spans="6:6" ht="18" customHeight="1">
      <c r="F35352" s="129">
        <f t="shared" si="558"/>
        <v>0</v>
      </c>
    </row>
    <row r="35353" spans="6:6" ht="18" customHeight="1">
      <c r="F35353" s="129">
        <f t="shared" si="558"/>
        <v>0</v>
      </c>
    </row>
    <row r="35354" spans="6:6" ht="18" customHeight="1">
      <c r="F35354" s="129">
        <f t="shared" si="558"/>
        <v>0</v>
      </c>
    </row>
    <row r="35355" spans="6:6" ht="18" customHeight="1">
      <c r="F35355" s="129">
        <f t="shared" si="558"/>
        <v>0</v>
      </c>
    </row>
    <row r="35356" spans="6:6" ht="18" customHeight="1">
      <c r="F35356" s="129">
        <f t="shared" si="558"/>
        <v>0</v>
      </c>
    </row>
    <row r="35357" spans="6:6" ht="18" customHeight="1">
      <c r="F35357" s="129">
        <f t="shared" si="558"/>
        <v>0</v>
      </c>
    </row>
    <row r="35358" spans="6:6" ht="18" customHeight="1">
      <c r="F35358" s="129">
        <f t="shared" si="558"/>
        <v>0</v>
      </c>
    </row>
    <row r="35359" spans="6:6" ht="18" customHeight="1">
      <c r="F35359" s="129">
        <f t="shared" si="558"/>
        <v>0</v>
      </c>
    </row>
    <row r="35360" spans="6:6" ht="18" customHeight="1">
      <c r="F35360" s="129">
        <f t="shared" si="558"/>
        <v>0</v>
      </c>
    </row>
    <row r="35361" spans="6:6" ht="18" customHeight="1">
      <c r="F35361" s="129">
        <f t="shared" si="558"/>
        <v>0</v>
      </c>
    </row>
    <row r="35362" spans="6:6" ht="18" customHeight="1">
      <c r="F35362" s="129">
        <f t="shared" si="558"/>
        <v>0</v>
      </c>
    </row>
    <row r="35363" spans="6:6" ht="18" customHeight="1">
      <c r="F35363" s="129">
        <f t="shared" si="558"/>
        <v>0</v>
      </c>
    </row>
    <row r="35364" spans="6:6" ht="18" customHeight="1">
      <c r="F35364" s="129">
        <f t="shared" si="558"/>
        <v>0</v>
      </c>
    </row>
    <row r="35365" spans="6:6" ht="18" customHeight="1">
      <c r="F35365" s="129">
        <f t="shared" si="558"/>
        <v>0</v>
      </c>
    </row>
    <row r="35366" spans="6:6" ht="18" customHeight="1">
      <c r="F35366" s="129">
        <f t="shared" si="558"/>
        <v>0</v>
      </c>
    </row>
    <row r="35367" spans="6:6" ht="18" customHeight="1">
      <c r="F35367" s="129">
        <f t="shared" si="558"/>
        <v>0</v>
      </c>
    </row>
    <row r="35368" spans="6:6" ht="18" customHeight="1">
      <c r="F35368" s="129">
        <f t="shared" si="558"/>
        <v>0</v>
      </c>
    </row>
    <row r="35369" spans="6:6" ht="18" customHeight="1">
      <c r="F35369" s="129">
        <f t="shared" si="558"/>
        <v>0</v>
      </c>
    </row>
    <row r="35370" spans="6:6" ht="18" customHeight="1">
      <c r="F35370" s="129">
        <f t="shared" si="558"/>
        <v>0</v>
      </c>
    </row>
    <row r="35371" spans="6:6" ht="18" customHeight="1">
      <c r="F35371" s="129">
        <f t="shared" si="558"/>
        <v>0</v>
      </c>
    </row>
    <row r="35372" spans="6:6" ht="18" customHeight="1">
      <c r="F35372" s="129">
        <f t="shared" si="558"/>
        <v>0</v>
      </c>
    </row>
    <row r="35373" spans="6:6" ht="18" customHeight="1">
      <c r="F35373" s="129">
        <f t="shared" si="558"/>
        <v>0</v>
      </c>
    </row>
    <row r="35374" spans="6:6" ht="18" customHeight="1">
      <c r="F35374" s="129">
        <f t="shared" si="558"/>
        <v>0</v>
      </c>
    </row>
    <row r="35375" spans="6:6" ht="18" customHeight="1">
      <c r="F35375" s="129">
        <f t="shared" si="558"/>
        <v>0</v>
      </c>
    </row>
    <row r="35376" spans="6:6" ht="18" customHeight="1">
      <c r="F35376" s="129">
        <f t="shared" si="558"/>
        <v>0</v>
      </c>
    </row>
    <row r="35377" spans="6:6" ht="18" customHeight="1">
      <c r="F35377" s="129">
        <f t="shared" si="558"/>
        <v>0</v>
      </c>
    </row>
    <row r="35378" spans="6:6" ht="18" customHeight="1">
      <c r="F35378" s="129">
        <f t="shared" ref="F35378:F35441" si="559">E35378*D35378</f>
        <v>0</v>
      </c>
    </row>
    <row r="35379" spans="6:6" ht="18" customHeight="1">
      <c r="F35379" s="129">
        <f t="shared" si="559"/>
        <v>0</v>
      </c>
    </row>
    <row r="35380" spans="6:6" ht="18" customHeight="1">
      <c r="F35380" s="129">
        <f t="shared" si="559"/>
        <v>0</v>
      </c>
    </row>
    <row r="35381" spans="6:6" ht="18" customHeight="1">
      <c r="F35381" s="129">
        <f t="shared" si="559"/>
        <v>0</v>
      </c>
    </row>
    <row r="35382" spans="6:6" ht="18" customHeight="1">
      <c r="F35382" s="129">
        <f t="shared" si="559"/>
        <v>0</v>
      </c>
    </row>
    <row r="35383" spans="6:6" ht="18" customHeight="1">
      <c r="F35383" s="129">
        <f t="shared" si="559"/>
        <v>0</v>
      </c>
    </row>
    <row r="35384" spans="6:6" ht="18" customHeight="1">
      <c r="F35384" s="129">
        <f t="shared" si="559"/>
        <v>0</v>
      </c>
    </row>
    <row r="35385" spans="6:6" ht="18" customHeight="1">
      <c r="F35385" s="129">
        <f t="shared" si="559"/>
        <v>0</v>
      </c>
    </row>
    <row r="35386" spans="6:6" ht="18" customHeight="1">
      <c r="F35386" s="129">
        <f t="shared" si="559"/>
        <v>0</v>
      </c>
    </row>
    <row r="35387" spans="6:6" ht="18" customHeight="1">
      <c r="F35387" s="129">
        <f t="shared" si="559"/>
        <v>0</v>
      </c>
    </row>
    <row r="35388" spans="6:6" ht="18" customHeight="1">
      <c r="F35388" s="129">
        <f t="shared" si="559"/>
        <v>0</v>
      </c>
    </row>
    <row r="35389" spans="6:6" ht="18" customHeight="1">
      <c r="F35389" s="129">
        <f t="shared" si="559"/>
        <v>0</v>
      </c>
    </row>
    <row r="35390" spans="6:6" ht="18" customHeight="1">
      <c r="F35390" s="129">
        <f t="shared" si="559"/>
        <v>0</v>
      </c>
    </row>
    <row r="35391" spans="6:6" ht="18" customHeight="1">
      <c r="F35391" s="129">
        <f t="shared" si="559"/>
        <v>0</v>
      </c>
    </row>
    <row r="35392" spans="6:6" ht="18" customHeight="1">
      <c r="F35392" s="129">
        <f t="shared" si="559"/>
        <v>0</v>
      </c>
    </row>
    <row r="35393" spans="6:6" ht="18" customHeight="1">
      <c r="F35393" s="129">
        <f t="shared" si="559"/>
        <v>0</v>
      </c>
    </row>
    <row r="35394" spans="6:6" ht="18" customHeight="1">
      <c r="F35394" s="129">
        <f t="shared" si="559"/>
        <v>0</v>
      </c>
    </row>
    <row r="35395" spans="6:6" ht="18" customHeight="1">
      <c r="F35395" s="129">
        <f t="shared" si="559"/>
        <v>0</v>
      </c>
    </row>
    <row r="35396" spans="6:6" ht="18" customHeight="1">
      <c r="F35396" s="129">
        <f t="shared" si="559"/>
        <v>0</v>
      </c>
    </row>
    <row r="35397" spans="6:6" ht="18" customHeight="1">
      <c r="F35397" s="129">
        <f t="shared" si="559"/>
        <v>0</v>
      </c>
    </row>
    <row r="35398" spans="6:6" ht="18" customHeight="1">
      <c r="F35398" s="129">
        <f t="shared" si="559"/>
        <v>0</v>
      </c>
    </row>
    <row r="35399" spans="6:6" ht="18" customHeight="1">
      <c r="F35399" s="129">
        <f t="shared" si="559"/>
        <v>0</v>
      </c>
    </row>
    <row r="35400" spans="6:6" ht="18" customHeight="1">
      <c r="F35400" s="129">
        <f t="shared" si="559"/>
        <v>0</v>
      </c>
    </row>
    <row r="35401" spans="6:6" ht="18" customHeight="1">
      <c r="F35401" s="129">
        <f t="shared" si="559"/>
        <v>0</v>
      </c>
    </row>
    <row r="35402" spans="6:6" ht="18" customHeight="1">
      <c r="F35402" s="129">
        <f t="shared" si="559"/>
        <v>0</v>
      </c>
    </row>
    <row r="35403" spans="6:6" ht="18" customHeight="1">
      <c r="F35403" s="129">
        <f t="shared" si="559"/>
        <v>0</v>
      </c>
    </row>
    <row r="35404" spans="6:6" ht="18" customHeight="1">
      <c r="F35404" s="129">
        <f t="shared" si="559"/>
        <v>0</v>
      </c>
    </row>
    <row r="35405" spans="6:6" ht="18" customHeight="1">
      <c r="F35405" s="129">
        <f t="shared" si="559"/>
        <v>0</v>
      </c>
    </row>
    <row r="35406" spans="6:6" ht="18" customHeight="1">
      <c r="F35406" s="129">
        <f t="shared" si="559"/>
        <v>0</v>
      </c>
    </row>
    <row r="35407" spans="6:6" ht="18" customHeight="1">
      <c r="F35407" s="129">
        <f t="shared" si="559"/>
        <v>0</v>
      </c>
    </row>
    <row r="35408" spans="6:6" ht="18" customHeight="1">
      <c r="F35408" s="129">
        <f t="shared" si="559"/>
        <v>0</v>
      </c>
    </row>
    <row r="35409" spans="6:6" ht="18" customHeight="1">
      <c r="F35409" s="129">
        <f t="shared" si="559"/>
        <v>0</v>
      </c>
    </row>
    <row r="35410" spans="6:6" ht="18" customHeight="1">
      <c r="F35410" s="129">
        <f t="shared" si="559"/>
        <v>0</v>
      </c>
    </row>
    <row r="35411" spans="6:6" ht="18" customHeight="1">
      <c r="F35411" s="129">
        <f t="shared" si="559"/>
        <v>0</v>
      </c>
    </row>
    <row r="35412" spans="6:6" ht="18" customHeight="1">
      <c r="F35412" s="129">
        <f t="shared" si="559"/>
        <v>0</v>
      </c>
    </row>
    <row r="35413" spans="6:6" ht="18" customHeight="1">
      <c r="F35413" s="129">
        <f t="shared" si="559"/>
        <v>0</v>
      </c>
    </row>
    <row r="35414" spans="6:6" ht="18" customHeight="1">
      <c r="F35414" s="129">
        <f t="shared" si="559"/>
        <v>0</v>
      </c>
    </row>
    <row r="35415" spans="6:6" ht="18" customHeight="1">
      <c r="F35415" s="129">
        <f t="shared" si="559"/>
        <v>0</v>
      </c>
    </row>
    <row r="35416" spans="6:6" ht="18" customHeight="1">
      <c r="F35416" s="129">
        <f t="shared" si="559"/>
        <v>0</v>
      </c>
    </row>
    <row r="35417" spans="6:6" ht="18" customHeight="1">
      <c r="F35417" s="129">
        <f t="shared" si="559"/>
        <v>0</v>
      </c>
    </row>
    <row r="35418" spans="6:6" ht="18" customHeight="1">
      <c r="F35418" s="129">
        <f t="shared" si="559"/>
        <v>0</v>
      </c>
    </row>
    <row r="35419" spans="6:6" ht="18" customHeight="1">
      <c r="F35419" s="129">
        <f t="shared" si="559"/>
        <v>0</v>
      </c>
    </row>
    <row r="35420" spans="6:6" ht="18" customHeight="1">
      <c r="F35420" s="129">
        <f t="shared" si="559"/>
        <v>0</v>
      </c>
    </row>
    <row r="35421" spans="6:6" ht="18" customHeight="1">
      <c r="F35421" s="129">
        <f t="shared" si="559"/>
        <v>0</v>
      </c>
    </row>
    <row r="35422" spans="6:6" ht="18" customHeight="1">
      <c r="F35422" s="129">
        <f t="shared" si="559"/>
        <v>0</v>
      </c>
    </row>
    <row r="35423" spans="6:6" ht="18" customHeight="1">
      <c r="F35423" s="129">
        <f t="shared" si="559"/>
        <v>0</v>
      </c>
    </row>
    <row r="35424" spans="6:6" ht="18" customHeight="1">
      <c r="F35424" s="129">
        <f t="shared" si="559"/>
        <v>0</v>
      </c>
    </row>
    <row r="35425" spans="6:6" ht="18" customHeight="1">
      <c r="F35425" s="129">
        <f t="shared" si="559"/>
        <v>0</v>
      </c>
    </row>
    <row r="35426" spans="6:6" ht="18" customHeight="1">
      <c r="F35426" s="129">
        <f t="shared" si="559"/>
        <v>0</v>
      </c>
    </row>
    <row r="35427" spans="6:6" ht="18" customHeight="1">
      <c r="F35427" s="129">
        <f t="shared" si="559"/>
        <v>0</v>
      </c>
    </row>
    <row r="35428" spans="6:6" ht="18" customHeight="1">
      <c r="F35428" s="129">
        <f t="shared" si="559"/>
        <v>0</v>
      </c>
    </row>
    <row r="35429" spans="6:6" ht="18" customHeight="1">
      <c r="F35429" s="129">
        <f t="shared" si="559"/>
        <v>0</v>
      </c>
    </row>
    <row r="35430" spans="6:6" ht="18" customHeight="1">
      <c r="F35430" s="129">
        <f t="shared" si="559"/>
        <v>0</v>
      </c>
    </row>
    <row r="35431" spans="6:6" ht="18" customHeight="1">
      <c r="F35431" s="129">
        <f t="shared" si="559"/>
        <v>0</v>
      </c>
    </row>
    <row r="35432" spans="6:6" ht="18" customHeight="1">
      <c r="F35432" s="129">
        <f t="shared" si="559"/>
        <v>0</v>
      </c>
    </row>
    <row r="35433" spans="6:6" ht="18" customHeight="1">
      <c r="F35433" s="129">
        <f t="shared" si="559"/>
        <v>0</v>
      </c>
    </row>
    <row r="35434" spans="6:6" ht="18" customHeight="1">
      <c r="F35434" s="129">
        <f t="shared" si="559"/>
        <v>0</v>
      </c>
    </row>
    <row r="35435" spans="6:6" ht="18" customHeight="1">
      <c r="F35435" s="129">
        <f t="shared" si="559"/>
        <v>0</v>
      </c>
    </row>
    <row r="35436" spans="6:6" ht="18" customHeight="1">
      <c r="F35436" s="129">
        <f t="shared" si="559"/>
        <v>0</v>
      </c>
    </row>
    <row r="35437" spans="6:6" ht="18" customHeight="1">
      <c r="F35437" s="129">
        <f t="shared" si="559"/>
        <v>0</v>
      </c>
    </row>
    <row r="35438" spans="6:6" ht="18" customHeight="1">
      <c r="F35438" s="129">
        <f t="shared" si="559"/>
        <v>0</v>
      </c>
    </row>
    <row r="35439" spans="6:6" ht="18" customHeight="1">
      <c r="F35439" s="129">
        <f t="shared" si="559"/>
        <v>0</v>
      </c>
    </row>
    <row r="35440" spans="6:6" ht="18" customHeight="1">
      <c r="F35440" s="129">
        <f t="shared" si="559"/>
        <v>0</v>
      </c>
    </row>
    <row r="35441" spans="6:6" ht="18" customHeight="1">
      <c r="F35441" s="129">
        <f t="shared" si="559"/>
        <v>0</v>
      </c>
    </row>
    <row r="35442" spans="6:6" ht="18" customHeight="1">
      <c r="F35442" s="129">
        <f t="shared" ref="F35442:F35505" si="560">E35442*D35442</f>
        <v>0</v>
      </c>
    </row>
    <row r="35443" spans="6:6" ht="18" customHeight="1">
      <c r="F35443" s="129">
        <f t="shared" si="560"/>
        <v>0</v>
      </c>
    </row>
    <row r="35444" spans="6:6" ht="18" customHeight="1">
      <c r="F35444" s="129">
        <f t="shared" si="560"/>
        <v>0</v>
      </c>
    </row>
    <row r="35445" spans="6:6" ht="18" customHeight="1">
      <c r="F35445" s="129">
        <f t="shared" si="560"/>
        <v>0</v>
      </c>
    </row>
    <row r="35446" spans="6:6" ht="18" customHeight="1">
      <c r="F35446" s="129">
        <f t="shared" si="560"/>
        <v>0</v>
      </c>
    </row>
    <row r="35447" spans="6:6" ht="18" customHeight="1">
      <c r="F35447" s="129">
        <f t="shared" si="560"/>
        <v>0</v>
      </c>
    </row>
    <row r="35448" spans="6:6" ht="18" customHeight="1">
      <c r="F35448" s="129">
        <f t="shared" si="560"/>
        <v>0</v>
      </c>
    </row>
    <row r="35449" spans="6:6" ht="18" customHeight="1">
      <c r="F35449" s="129">
        <f t="shared" si="560"/>
        <v>0</v>
      </c>
    </row>
    <row r="35450" spans="6:6" ht="18" customHeight="1">
      <c r="F35450" s="129">
        <f t="shared" si="560"/>
        <v>0</v>
      </c>
    </row>
    <row r="35451" spans="6:6" ht="18" customHeight="1">
      <c r="F35451" s="129">
        <f t="shared" si="560"/>
        <v>0</v>
      </c>
    </row>
    <row r="35452" spans="6:6" ht="18" customHeight="1">
      <c r="F35452" s="129">
        <f t="shared" si="560"/>
        <v>0</v>
      </c>
    </row>
    <row r="35453" spans="6:6" ht="18" customHeight="1">
      <c r="F35453" s="129">
        <f t="shared" si="560"/>
        <v>0</v>
      </c>
    </row>
    <row r="35454" spans="6:6" ht="18" customHeight="1">
      <c r="F35454" s="129">
        <f t="shared" si="560"/>
        <v>0</v>
      </c>
    </row>
    <row r="35455" spans="6:6" ht="18" customHeight="1">
      <c r="F35455" s="129">
        <f t="shared" si="560"/>
        <v>0</v>
      </c>
    </row>
    <row r="35456" spans="6:6" ht="18" customHeight="1">
      <c r="F35456" s="129">
        <f t="shared" si="560"/>
        <v>0</v>
      </c>
    </row>
    <row r="35457" spans="6:6" ht="18" customHeight="1">
      <c r="F35457" s="129">
        <f t="shared" si="560"/>
        <v>0</v>
      </c>
    </row>
    <row r="35458" spans="6:6" ht="18" customHeight="1">
      <c r="F35458" s="129">
        <f t="shared" si="560"/>
        <v>0</v>
      </c>
    </row>
    <row r="35459" spans="6:6" ht="18" customHeight="1">
      <c r="F35459" s="129">
        <f t="shared" si="560"/>
        <v>0</v>
      </c>
    </row>
    <row r="35460" spans="6:6" ht="18" customHeight="1">
      <c r="F35460" s="129">
        <f t="shared" si="560"/>
        <v>0</v>
      </c>
    </row>
    <row r="35461" spans="6:6" ht="18" customHeight="1">
      <c r="F35461" s="129">
        <f t="shared" si="560"/>
        <v>0</v>
      </c>
    </row>
    <row r="35462" spans="6:6" ht="18" customHeight="1">
      <c r="F35462" s="129">
        <f t="shared" si="560"/>
        <v>0</v>
      </c>
    </row>
    <row r="35463" spans="6:6" ht="18" customHeight="1">
      <c r="F35463" s="129">
        <f t="shared" si="560"/>
        <v>0</v>
      </c>
    </row>
    <row r="35464" spans="6:6" ht="18" customHeight="1">
      <c r="F35464" s="129">
        <f t="shared" si="560"/>
        <v>0</v>
      </c>
    </row>
    <row r="35465" spans="6:6" ht="18" customHeight="1">
      <c r="F35465" s="129">
        <f t="shared" si="560"/>
        <v>0</v>
      </c>
    </row>
    <row r="35466" spans="6:6" ht="18" customHeight="1">
      <c r="F35466" s="129">
        <f t="shared" si="560"/>
        <v>0</v>
      </c>
    </row>
    <row r="35467" spans="6:6" ht="18" customHeight="1">
      <c r="F35467" s="129">
        <f t="shared" si="560"/>
        <v>0</v>
      </c>
    </row>
    <row r="35468" spans="6:6" ht="18" customHeight="1">
      <c r="F35468" s="129">
        <f t="shared" si="560"/>
        <v>0</v>
      </c>
    </row>
    <row r="35469" spans="6:6" ht="18" customHeight="1">
      <c r="F35469" s="129">
        <f t="shared" si="560"/>
        <v>0</v>
      </c>
    </row>
    <row r="35470" spans="6:6" ht="18" customHeight="1">
      <c r="F35470" s="129">
        <f t="shared" si="560"/>
        <v>0</v>
      </c>
    </row>
    <row r="35471" spans="6:6" ht="18" customHeight="1">
      <c r="F35471" s="129">
        <f t="shared" si="560"/>
        <v>0</v>
      </c>
    </row>
    <row r="35472" spans="6:6" ht="18" customHeight="1">
      <c r="F35472" s="129">
        <f t="shared" si="560"/>
        <v>0</v>
      </c>
    </row>
    <row r="35473" spans="6:6" ht="18" customHeight="1">
      <c r="F35473" s="129">
        <f t="shared" si="560"/>
        <v>0</v>
      </c>
    </row>
    <row r="35474" spans="6:6" ht="18" customHeight="1">
      <c r="F35474" s="129">
        <f t="shared" si="560"/>
        <v>0</v>
      </c>
    </row>
    <row r="35475" spans="6:6" ht="18" customHeight="1">
      <c r="F35475" s="129">
        <f t="shared" si="560"/>
        <v>0</v>
      </c>
    </row>
    <row r="35476" spans="6:6" ht="18" customHeight="1">
      <c r="F35476" s="129">
        <f t="shared" si="560"/>
        <v>0</v>
      </c>
    </row>
    <row r="35477" spans="6:6" ht="18" customHeight="1">
      <c r="F35477" s="129">
        <f t="shared" si="560"/>
        <v>0</v>
      </c>
    </row>
    <row r="35478" spans="6:6" ht="18" customHeight="1">
      <c r="F35478" s="129">
        <f t="shared" si="560"/>
        <v>0</v>
      </c>
    </row>
    <row r="35479" spans="6:6" ht="18" customHeight="1">
      <c r="F35479" s="129">
        <f t="shared" si="560"/>
        <v>0</v>
      </c>
    </row>
    <row r="35480" spans="6:6" ht="18" customHeight="1">
      <c r="F35480" s="129">
        <f t="shared" si="560"/>
        <v>0</v>
      </c>
    </row>
    <row r="35481" spans="6:6" ht="18" customHeight="1">
      <c r="F35481" s="129">
        <f t="shared" si="560"/>
        <v>0</v>
      </c>
    </row>
    <row r="35482" spans="6:6" ht="18" customHeight="1">
      <c r="F35482" s="129">
        <f t="shared" si="560"/>
        <v>0</v>
      </c>
    </row>
    <row r="35483" spans="6:6" ht="18" customHeight="1">
      <c r="F35483" s="129">
        <f t="shared" si="560"/>
        <v>0</v>
      </c>
    </row>
    <row r="35484" spans="6:6" ht="18" customHeight="1">
      <c r="F35484" s="129">
        <f t="shared" si="560"/>
        <v>0</v>
      </c>
    </row>
    <row r="35485" spans="6:6" ht="18" customHeight="1">
      <c r="F35485" s="129">
        <f t="shared" si="560"/>
        <v>0</v>
      </c>
    </row>
    <row r="35486" spans="6:6" ht="18" customHeight="1">
      <c r="F35486" s="129">
        <f t="shared" si="560"/>
        <v>0</v>
      </c>
    </row>
    <row r="35487" spans="6:6" ht="18" customHeight="1">
      <c r="F35487" s="129">
        <f t="shared" si="560"/>
        <v>0</v>
      </c>
    </row>
    <row r="35488" spans="6:6" ht="18" customHeight="1">
      <c r="F35488" s="129">
        <f t="shared" si="560"/>
        <v>0</v>
      </c>
    </row>
    <row r="35489" spans="6:6" ht="18" customHeight="1">
      <c r="F35489" s="129">
        <f t="shared" si="560"/>
        <v>0</v>
      </c>
    </row>
    <row r="35490" spans="6:6" ht="18" customHeight="1">
      <c r="F35490" s="129">
        <f t="shared" si="560"/>
        <v>0</v>
      </c>
    </row>
    <row r="35491" spans="6:6" ht="18" customHeight="1">
      <c r="F35491" s="129">
        <f t="shared" si="560"/>
        <v>0</v>
      </c>
    </row>
    <row r="35492" spans="6:6" ht="18" customHeight="1">
      <c r="F35492" s="129">
        <f t="shared" si="560"/>
        <v>0</v>
      </c>
    </row>
    <row r="35493" spans="6:6" ht="18" customHeight="1">
      <c r="F35493" s="129">
        <f t="shared" si="560"/>
        <v>0</v>
      </c>
    </row>
    <row r="35494" spans="6:6" ht="18" customHeight="1">
      <c r="F35494" s="129">
        <f t="shared" si="560"/>
        <v>0</v>
      </c>
    </row>
    <row r="35495" spans="6:6" ht="18" customHeight="1">
      <c r="F35495" s="129">
        <f t="shared" si="560"/>
        <v>0</v>
      </c>
    </row>
    <row r="35496" spans="6:6" ht="18" customHeight="1">
      <c r="F35496" s="129">
        <f t="shared" si="560"/>
        <v>0</v>
      </c>
    </row>
    <row r="35497" spans="6:6" ht="18" customHeight="1">
      <c r="F35497" s="129">
        <f t="shared" si="560"/>
        <v>0</v>
      </c>
    </row>
    <row r="35498" spans="6:6" ht="18" customHeight="1">
      <c r="F35498" s="129">
        <f t="shared" si="560"/>
        <v>0</v>
      </c>
    </row>
    <row r="35499" spans="6:6" ht="18" customHeight="1">
      <c r="F35499" s="129">
        <f t="shared" si="560"/>
        <v>0</v>
      </c>
    </row>
    <row r="35500" spans="6:6" ht="18" customHeight="1">
      <c r="F35500" s="129">
        <f t="shared" si="560"/>
        <v>0</v>
      </c>
    </row>
    <row r="35501" spans="6:6" ht="18" customHeight="1">
      <c r="F35501" s="129">
        <f t="shared" si="560"/>
        <v>0</v>
      </c>
    </row>
    <row r="35502" spans="6:6" ht="18" customHeight="1">
      <c r="F35502" s="129">
        <f t="shared" si="560"/>
        <v>0</v>
      </c>
    </row>
    <row r="35503" spans="6:6" ht="18" customHeight="1">
      <c r="F35503" s="129">
        <f t="shared" si="560"/>
        <v>0</v>
      </c>
    </row>
    <row r="35504" spans="6:6" ht="18" customHeight="1">
      <c r="F35504" s="129">
        <f t="shared" si="560"/>
        <v>0</v>
      </c>
    </row>
    <row r="35505" spans="6:6" ht="18" customHeight="1">
      <c r="F35505" s="129">
        <f t="shared" si="560"/>
        <v>0</v>
      </c>
    </row>
    <row r="35506" spans="6:6" ht="18" customHeight="1">
      <c r="F35506" s="129">
        <f t="shared" ref="F35506:F35569" si="561">E35506*D35506</f>
        <v>0</v>
      </c>
    </row>
    <row r="35507" spans="6:6" ht="18" customHeight="1">
      <c r="F35507" s="129">
        <f t="shared" si="561"/>
        <v>0</v>
      </c>
    </row>
    <row r="35508" spans="6:6" ht="18" customHeight="1">
      <c r="F35508" s="129">
        <f t="shared" si="561"/>
        <v>0</v>
      </c>
    </row>
    <row r="35509" spans="6:6" ht="18" customHeight="1">
      <c r="F35509" s="129">
        <f t="shared" si="561"/>
        <v>0</v>
      </c>
    </row>
    <row r="35510" spans="6:6" ht="18" customHeight="1">
      <c r="F35510" s="129">
        <f t="shared" si="561"/>
        <v>0</v>
      </c>
    </row>
    <row r="35511" spans="6:6" ht="18" customHeight="1">
      <c r="F35511" s="129">
        <f t="shared" si="561"/>
        <v>0</v>
      </c>
    </row>
    <row r="35512" spans="6:6" ht="18" customHeight="1">
      <c r="F35512" s="129">
        <f t="shared" si="561"/>
        <v>0</v>
      </c>
    </row>
    <row r="35513" spans="6:6" ht="18" customHeight="1">
      <c r="F35513" s="129">
        <f t="shared" si="561"/>
        <v>0</v>
      </c>
    </row>
    <row r="35514" spans="6:6" ht="18" customHeight="1">
      <c r="F35514" s="129">
        <f t="shared" si="561"/>
        <v>0</v>
      </c>
    </row>
    <row r="35515" spans="6:6" ht="18" customHeight="1">
      <c r="F35515" s="129">
        <f t="shared" si="561"/>
        <v>0</v>
      </c>
    </row>
    <row r="35516" spans="6:6" ht="18" customHeight="1">
      <c r="F35516" s="129">
        <f t="shared" si="561"/>
        <v>0</v>
      </c>
    </row>
    <row r="35517" spans="6:6" ht="18" customHeight="1">
      <c r="F35517" s="129">
        <f t="shared" si="561"/>
        <v>0</v>
      </c>
    </row>
    <row r="35518" spans="6:6" ht="18" customHeight="1">
      <c r="F35518" s="129">
        <f t="shared" si="561"/>
        <v>0</v>
      </c>
    </row>
    <row r="35519" spans="6:6" ht="18" customHeight="1">
      <c r="F35519" s="129">
        <f t="shared" si="561"/>
        <v>0</v>
      </c>
    </row>
    <row r="35520" spans="6:6" ht="18" customHeight="1">
      <c r="F35520" s="129">
        <f t="shared" si="561"/>
        <v>0</v>
      </c>
    </row>
    <row r="35521" spans="6:6" ht="18" customHeight="1">
      <c r="F35521" s="129">
        <f t="shared" si="561"/>
        <v>0</v>
      </c>
    </row>
    <row r="35522" spans="6:6" ht="18" customHeight="1">
      <c r="F35522" s="129">
        <f t="shared" si="561"/>
        <v>0</v>
      </c>
    </row>
    <row r="35523" spans="6:6" ht="18" customHeight="1">
      <c r="F35523" s="129">
        <f t="shared" si="561"/>
        <v>0</v>
      </c>
    </row>
    <row r="35524" spans="6:6" ht="18" customHeight="1">
      <c r="F35524" s="129">
        <f t="shared" si="561"/>
        <v>0</v>
      </c>
    </row>
    <row r="35525" spans="6:6" ht="18" customHeight="1">
      <c r="F35525" s="129">
        <f t="shared" si="561"/>
        <v>0</v>
      </c>
    </row>
    <row r="35526" spans="6:6" ht="18" customHeight="1">
      <c r="F35526" s="129">
        <f t="shared" si="561"/>
        <v>0</v>
      </c>
    </row>
    <row r="35527" spans="6:6" ht="18" customHeight="1">
      <c r="F35527" s="129">
        <f t="shared" si="561"/>
        <v>0</v>
      </c>
    </row>
    <row r="35528" spans="6:6" ht="18" customHeight="1">
      <c r="F35528" s="129">
        <f t="shared" si="561"/>
        <v>0</v>
      </c>
    </row>
    <row r="35529" spans="6:6" ht="18" customHeight="1">
      <c r="F35529" s="129">
        <f t="shared" si="561"/>
        <v>0</v>
      </c>
    </row>
    <row r="35530" spans="6:6" ht="18" customHeight="1">
      <c r="F35530" s="129">
        <f t="shared" si="561"/>
        <v>0</v>
      </c>
    </row>
    <row r="35531" spans="6:6" ht="18" customHeight="1">
      <c r="F35531" s="129">
        <f t="shared" si="561"/>
        <v>0</v>
      </c>
    </row>
    <row r="35532" spans="6:6" ht="18" customHeight="1">
      <c r="F35532" s="129">
        <f t="shared" si="561"/>
        <v>0</v>
      </c>
    </row>
    <row r="35533" spans="6:6" ht="18" customHeight="1">
      <c r="F35533" s="129">
        <f t="shared" si="561"/>
        <v>0</v>
      </c>
    </row>
    <row r="35534" spans="6:6" ht="18" customHeight="1">
      <c r="F35534" s="129">
        <f t="shared" si="561"/>
        <v>0</v>
      </c>
    </row>
    <row r="35535" spans="6:6" ht="18" customHeight="1">
      <c r="F35535" s="129">
        <f t="shared" si="561"/>
        <v>0</v>
      </c>
    </row>
    <row r="35536" spans="6:6" ht="18" customHeight="1">
      <c r="F35536" s="129">
        <f t="shared" si="561"/>
        <v>0</v>
      </c>
    </row>
    <row r="35537" spans="6:6" ht="18" customHeight="1">
      <c r="F35537" s="129">
        <f t="shared" si="561"/>
        <v>0</v>
      </c>
    </row>
    <row r="35538" spans="6:6" ht="18" customHeight="1">
      <c r="F35538" s="129">
        <f t="shared" si="561"/>
        <v>0</v>
      </c>
    </row>
    <row r="35539" spans="6:6" ht="18" customHeight="1">
      <c r="F35539" s="129">
        <f t="shared" si="561"/>
        <v>0</v>
      </c>
    </row>
    <row r="35540" spans="6:6" ht="18" customHeight="1">
      <c r="F35540" s="129">
        <f t="shared" si="561"/>
        <v>0</v>
      </c>
    </row>
    <row r="35541" spans="6:6" ht="18" customHeight="1">
      <c r="F35541" s="129">
        <f t="shared" si="561"/>
        <v>0</v>
      </c>
    </row>
    <row r="35542" spans="6:6" ht="18" customHeight="1">
      <c r="F35542" s="129">
        <f t="shared" si="561"/>
        <v>0</v>
      </c>
    </row>
    <row r="35543" spans="6:6" ht="18" customHeight="1">
      <c r="F35543" s="129">
        <f t="shared" si="561"/>
        <v>0</v>
      </c>
    </row>
    <row r="35544" spans="6:6" ht="18" customHeight="1">
      <c r="F35544" s="129">
        <f t="shared" si="561"/>
        <v>0</v>
      </c>
    </row>
    <row r="35545" spans="6:6" ht="18" customHeight="1">
      <c r="F35545" s="129">
        <f t="shared" si="561"/>
        <v>0</v>
      </c>
    </row>
    <row r="35546" spans="6:6" ht="18" customHeight="1">
      <c r="F35546" s="129">
        <f t="shared" si="561"/>
        <v>0</v>
      </c>
    </row>
    <row r="35547" spans="6:6" ht="18" customHeight="1">
      <c r="F35547" s="129">
        <f t="shared" si="561"/>
        <v>0</v>
      </c>
    </row>
    <row r="35548" spans="6:6" ht="18" customHeight="1">
      <c r="F35548" s="129">
        <f t="shared" si="561"/>
        <v>0</v>
      </c>
    </row>
    <row r="35549" spans="6:6" ht="18" customHeight="1">
      <c r="F35549" s="129">
        <f t="shared" si="561"/>
        <v>0</v>
      </c>
    </row>
    <row r="35550" spans="6:6" ht="18" customHeight="1">
      <c r="F35550" s="129">
        <f t="shared" si="561"/>
        <v>0</v>
      </c>
    </row>
    <row r="35551" spans="6:6" ht="18" customHeight="1">
      <c r="F35551" s="129">
        <f t="shared" si="561"/>
        <v>0</v>
      </c>
    </row>
    <row r="35552" spans="6:6" ht="18" customHeight="1">
      <c r="F35552" s="129">
        <f t="shared" si="561"/>
        <v>0</v>
      </c>
    </row>
    <row r="35553" spans="6:6" ht="18" customHeight="1">
      <c r="F35553" s="129">
        <f t="shared" si="561"/>
        <v>0</v>
      </c>
    </row>
    <row r="35554" spans="6:6" ht="18" customHeight="1">
      <c r="F35554" s="129">
        <f t="shared" si="561"/>
        <v>0</v>
      </c>
    </row>
    <row r="35555" spans="6:6" ht="18" customHeight="1">
      <c r="F35555" s="129">
        <f t="shared" si="561"/>
        <v>0</v>
      </c>
    </row>
    <row r="35556" spans="6:6" ht="18" customHeight="1">
      <c r="F35556" s="129">
        <f t="shared" si="561"/>
        <v>0</v>
      </c>
    </row>
    <row r="35557" spans="6:6" ht="18" customHeight="1">
      <c r="F35557" s="129">
        <f t="shared" si="561"/>
        <v>0</v>
      </c>
    </row>
    <row r="35558" spans="6:6" ht="18" customHeight="1">
      <c r="F35558" s="129">
        <f t="shared" si="561"/>
        <v>0</v>
      </c>
    </row>
    <row r="35559" spans="6:6" ht="18" customHeight="1">
      <c r="F35559" s="129">
        <f t="shared" si="561"/>
        <v>0</v>
      </c>
    </row>
    <row r="35560" spans="6:6" ht="18" customHeight="1">
      <c r="F35560" s="129">
        <f t="shared" si="561"/>
        <v>0</v>
      </c>
    </row>
    <row r="35561" spans="6:6" ht="18" customHeight="1">
      <c r="F35561" s="129">
        <f t="shared" si="561"/>
        <v>0</v>
      </c>
    </row>
    <row r="35562" spans="6:6" ht="18" customHeight="1">
      <c r="F35562" s="129">
        <f t="shared" si="561"/>
        <v>0</v>
      </c>
    </row>
    <row r="35563" spans="6:6" ht="18" customHeight="1">
      <c r="F35563" s="129">
        <f t="shared" si="561"/>
        <v>0</v>
      </c>
    </row>
    <row r="35564" spans="6:6" ht="18" customHeight="1">
      <c r="F35564" s="129">
        <f t="shared" si="561"/>
        <v>0</v>
      </c>
    </row>
    <row r="35565" spans="6:6" ht="18" customHeight="1">
      <c r="F35565" s="129">
        <f t="shared" si="561"/>
        <v>0</v>
      </c>
    </row>
    <row r="35566" spans="6:6" ht="18" customHeight="1">
      <c r="F35566" s="129">
        <f t="shared" si="561"/>
        <v>0</v>
      </c>
    </row>
    <row r="35567" spans="6:6" ht="18" customHeight="1">
      <c r="F35567" s="129">
        <f t="shared" si="561"/>
        <v>0</v>
      </c>
    </row>
    <row r="35568" spans="6:6" ht="18" customHeight="1">
      <c r="F35568" s="129">
        <f t="shared" si="561"/>
        <v>0</v>
      </c>
    </row>
    <row r="35569" spans="6:6" ht="18" customHeight="1">
      <c r="F35569" s="129">
        <f t="shared" si="561"/>
        <v>0</v>
      </c>
    </row>
    <row r="35570" spans="6:6" ht="18" customHeight="1">
      <c r="F35570" s="129">
        <f t="shared" ref="F35570:F35633" si="562">E35570*D35570</f>
        <v>0</v>
      </c>
    </row>
    <row r="35571" spans="6:6" ht="18" customHeight="1">
      <c r="F35571" s="129">
        <f t="shared" si="562"/>
        <v>0</v>
      </c>
    </row>
    <row r="35572" spans="6:6" ht="18" customHeight="1">
      <c r="F35572" s="129">
        <f t="shared" si="562"/>
        <v>0</v>
      </c>
    </row>
    <row r="35573" spans="6:6" ht="18" customHeight="1">
      <c r="F35573" s="129">
        <f t="shared" si="562"/>
        <v>0</v>
      </c>
    </row>
    <row r="35574" spans="6:6" ht="18" customHeight="1">
      <c r="F35574" s="129">
        <f t="shared" si="562"/>
        <v>0</v>
      </c>
    </row>
    <row r="35575" spans="6:6" ht="18" customHeight="1">
      <c r="F35575" s="129">
        <f t="shared" si="562"/>
        <v>0</v>
      </c>
    </row>
    <row r="35576" spans="6:6" ht="18" customHeight="1">
      <c r="F35576" s="129">
        <f t="shared" si="562"/>
        <v>0</v>
      </c>
    </row>
    <row r="35577" spans="6:6" ht="18" customHeight="1">
      <c r="F35577" s="129">
        <f t="shared" si="562"/>
        <v>0</v>
      </c>
    </row>
    <row r="35578" spans="6:6" ht="18" customHeight="1">
      <c r="F35578" s="129">
        <f t="shared" si="562"/>
        <v>0</v>
      </c>
    </row>
    <row r="35579" spans="6:6" ht="18" customHeight="1">
      <c r="F35579" s="129">
        <f t="shared" si="562"/>
        <v>0</v>
      </c>
    </row>
    <row r="35580" spans="6:6" ht="18" customHeight="1">
      <c r="F35580" s="129">
        <f t="shared" si="562"/>
        <v>0</v>
      </c>
    </row>
    <row r="35581" spans="6:6" ht="18" customHeight="1">
      <c r="F35581" s="129">
        <f t="shared" si="562"/>
        <v>0</v>
      </c>
    </row>
    <row r="35582" spans="6:6" ht="18" customHeight="1">
      <c r="F35582" s="129">
        <f t="shared" si="562"/>
        <v>0</v>
      </c>
    </row>
    <row r="35583" spans="6:6" ht="18" customHeight="1">
      <c r="F35583" s="129">
        <f t="shared" si="562"/>
        <v>0</v>
      </c>
    </row>
    <row r="35584" spans="6:6" ht="18" customHeight="1">
      <c r="F35584" s="129">
        <f t="shared" si="562"/>
        <v>0</v>
      </c>
    </row>
    <row r="35585" spans="6:6" ht="18" customHeight="1">
      <c r="F35585" s="129">
        <f t="shared" si="562"/>
        <v>0</v>
      </c>
    </row>
    <row r="35586" spans="6:6" ht="18" customHeight="1">
      <c r="F35586" s="129">
        <f t="shared" si="562"/>
        <v>0</v>
      </c>
    </row>
    <row r="35587" spans="6:6" ht="18" customHeight="1">
      <c r="F35587" s="129">
        <f t="shared" si="562"/>
        <v>0</v>
      </c>
    </row>
    <row r="35588" spans="6:6" ht="18" customHeight="1">
      <c r="F35588" s="129">
        <f t="shared" si="562"/>
        <v>0</v>
      </c>
    </row>
    <row r="35589" spans="6:6" ht="18" customHeight="1">
      <c r="F35589" s="129">
        <f t="shared" si="562"/>
        <v>0</v>
      </c>
    </row>
    <row r="35590" spans="6:6" ht="18" customHeight="1">
      <c r="F35590" s="129">
        <f t="shared" si="562"/>
        <v>0</v>
      </c>
    </row>
    <row r="35591" spans="6:6" ht="18" customHeight="1">
      <c r="F35591" s="129">
        <f t="shared" si="562"/>
        <v>0</v>
      </c>
    </row>
    <row r="35592" spans="6:6" ht="18" customHeight="1">
      <c r="F35592" s="129">
        <f t="shared" si="562"/>
        <v>0</v>
      </c>
    </row>
    <row r="35593" spans="6:6" ht="18" customHeight="1">
      <c r="F35593" s="129">
        <f t="shared" si="562"/>
        <v>0</v>
      </c>
    </row>
    <row r="35594" spans="6:6" ht="18" customHeight="1">
      <c r="F35594" s="129">
        <f t="shared" si="562"/>
        <v>0</v>
      </c>
    </row>
    <row r="35595" spans="6:6" ht="18" customHeight="1">
      <c r="F35595" s="129">
        <f t="shared" si="562"/>
        <v>0</v>
      </c>
    </row>
    <row r="35596" spans="6:6" ht="18" customHeight="1">
      <c r="F35596" s="129">
        <f t="shared" si="562"/>
        <v>0</v>
      </c>
    </row>
    <row r="35597" spans="6:6" ht="18" customHeight="1">
      <c r="F35597" s="129">
        <f t="shared" si="562"/>
        <v>0</v>
      </c>
    </row>
    <row r="35598" spans="6:6" ht="18" customHeight="1">
      <c r="F35598" s="129">
        <f t="shared" si="562"/>
        <v>0</v>
      </c>
    </row>
    <row r="35599" spans="6:6" ht="18" customHeight="1">
      <c r="F35599" s="129">
        <f t="shared" si="562"/>
        <v>0</v>
      </c>
    </row>
    <row r="35600" spans="6:6" ht="18" customHeight="1">
      <c r="F35600" s="129">
        <f t="shared" si="562"/>
        <v>0</v>
      </c>
    </row>
    <row r="35601" spans="6:6" ht="18" customHeight="1">
      <c r="F35601" s="129">
        <f t="shared" si="562"/>
        <v>0</v>
      </c>
    </row>
    <row r="35602" spans="6:6" ht="18" customHeight="1">
      <c r="F35602" s="129">
        <f t="shared" si="562"/>
        <v>0</v>
      </c>
    </row>
    <row r="35603" spans="6:6" ht="18" customHeight="1">
      <c r="F35603" s="129">
        <f t="shared" si="562"/>
        <v>0</v>
      </c>
    </row>
    <row r="35604" spans="6:6" ht="18" customHeight="1">
      <c r="F35604" s="129">
        <f t="shared" si="562"/>
        <v>0</v>
      </c>
    </row>
    <row r="35605" spans="6:6" ht="18" customHeight="1">
      <c r="F35605" s="129">
        <f t="shared" si="562"/>
        <v>0</v>
      </c>
    </row>
    <row r="35606" spans="6:6" ht="18" customHeight="1">
      <c r="F35606" s="129">
        <f t="shared" si="562"/>
        <v>0</v>
      </c>
    </row>
    <row r="35607" spans="6:6" ht="18" customHeight="1">
      <c r="F35607" s="129">
        <f t="shared" si="562"/>
        <v>0</v>
      </c>
    </row>
    <row r="35608" spans="6:6" ht="18" customHeight="1">
      <c r="F35608" s="129">
        <f t="shared" si="562"/>
        <v>0</v>
      </c>
    </row>
    <row r="35609" spans="6:6" ht="18" customHeight="1">
      <c r="F35609" s="129">
        <f t="shared" si="562"/>
        <v>0</v>
      </c>
    </row>
    <row r="35610" spans="6:6" ht="18" customHeight="1">
      <c r="F35610" s="129">
        <f t="shared" si="562"/>
        <v>0</v>
      </c>
    </row>
    <row r="35611" spans="6:6" ht="18" customHeight="1">
      <c r="F35611" s="129">
        <f t="shared" si="562"/>
        <v>0</v>
      </c>
    </row>
    <row r="35612" spans="6:6" ht="18" customHeight="1">
      <c r="F35612" s="129">
        <f t="shared" si="562"/>
        <v>0</v>
      </c>
    </row>
    <row r="35613" spans="6:6" ht="18" customHeight="1">
      <c r="F35613" s="129">
        <f t="shared" si="562"/>
        <v>0</v>
      </c>
    </row>
    <row r="35614" spans="6:6" ht="18" customHeight="1">
      <c r="F35614" s="129">
        <f t="shared" si="562"/>
        <v>0</v>
      </c>
    </row>
    <row r="35615" spans="6:6" ht="18" customHeight="1">
      <c r="F35615" s="129">
        <f t="shared" si="562"/>
        <v>0</v>
      </c>
    </row>
    <row r="35616" spans="6:6" ht="18" customHeight="1">
      <c r="F35616" s="129">
        <f t="shared" si="562"/>
        <v>0</v>
      </c>
    </row>
    <row r="35617" spans="6:6" ht="18" customHeight="1">
      <c r="F35617" s="129">
        <f t="shared" si="562"/>
        <v>0</v>
      </c>
    </row>
    <row r="35618" spans="6:6" ht="18" customHeight="1">
      <c r="F35618" s="129">
        <f t="shared" si="562"/>
        <v>0</v>
      </c>
    </row>
    <row r="35619" spans="6:6" ht="18" customHeight="1">
      <c r="F35619" s="129">
        <f t="shared" si="562"/>
        <v>0</v>
      </c>
    </row>
    <row r="35620" spans="6:6" ht="18" customHeight="1">
      <c r="F35620" s="129">
        <f t="shared" si="562"/>
        <v>0</v>
      </c>
    </row>
    <row r="35621" spans="6:6" ht="18" customHeight="1">
      <c r="F35621" s="129">
        <f t="shared" si="562"/>
        <v>0</v>
      </c>
    </row>
    <row r="35622" spans="6:6" ht="18" customHeight="1">
      <c r="F35622" s="129">
        <f t="shared" si="562"/>
        <v>0</v>
      </c>
    </row>
    <row r="35623" spans="6:6" ht="18" customHeight="1">
      <c r="F35623" s="129">
        <f t="shared" si="562"/>
        <v>0</v>
      </c>
    </row>
    <row r="35624" spans="6:6" ht="18" customHeight="1">
      <c r="F35624" s="129">
        <f t="shared" si="562"/>
        <v>0</v>
      </c>
    </row>
    <row r="35625" spans="6:6" ht="18" customHeight="1">
      <c r="F35625" s="129">
        <f t="shared" si="562"/>
        <v>0</v>
      </c>
    </row>
    <row r="35626" spans="6:6" ht="18" customHeight="1">
      <c r="F35626" s="129">
        <f t="shared" si="562"/>
        <v>0</v>
      </c>
    </row>
    <row r="35627" spans="6:6" ht="18" customHeight="1">
      <c r="F35627" s="129">
        <f t="shared" si="562"/>
        <v>0</v>
      </c>
    </row>
    <row r="35628" spans="6:6" ht="18" customHeight="1">
      <c r="F35628" s="129">
        <f t="shared" si="562"/>
        <v>0</v>
      </c>
    </row>
    <row r="35629" spans="6:6" ht="18" customHeight="1">
      <c r="F35629" s="129">
        <f t="shared" si="562"/>
        <v>0</v>
      </c>
    </row>
    <row r="35630" spans="6:6" ht="18" customHeight="1">
      <c r="F35630" s="129">
        <f t="shared" si="562"/>
        <v>0</v>
      </c>
    </row>
    <row r="35631" spans="6:6" ht="18" customHeight="1">
      <c r="F35631" s="129">
        <f t="shared" si="562"/>
        <v>0</v>
      </c>
    </row>
    <row r="35632" spans="6:6" ht="18" customHeight="1">
      <c r="F35632" s="129">
        <f t="shared" si="562"/>
        <v>0</v>
      </c>
    </row>
    <row r="35633" spans="6:6" ht="18" customHeight="1">
      <c r="F35633" s="129">
        <f t="shared" si="562"/>
        <v>0</v>
      </c>
    </row>
    <row r="35634" spans="6:6" ht="18" customHeight="1">
      <c r="F35634" s="129">
        <f t="shared" ref="F35634:F35697" si="563">E35634*D35634</f>
        <v>0</v>
      </c>
    </row>
    <row r="35635" spans="6:6" ht="18" customHeight="1">
      <c r="F35635" s="129">
        <f t="shared" si="563"/>
        <v>0</v>
      </c>
    </row>
    <row r="35636" spans="6:6" ht="18" customHeight="1">
      <c r="F35636" s="129">
        <f t="shared" si="563"/>
        <v>0</v>
      </c>
    </row>
    <row r="35637" spans="6:6" ht="18" customHeight="1">
      <c r="F35637" s="129">
        <f t="shared" si="563"/>
        <v>0</v>
      </c>
    </row>
    <row r="35638" spans="6:6" ht="18" customHeight="1">
      <c r="F35638" s="129">
        <f t="shared" si="563"/>
        <v>0</v>
      </c>
    </row>
    <row r="35639" spans="6:6" ht="18" customHeight="1">
      <c r="F35639" s="129">
        <f t="shared" si="563"/>
        <v>0</v>
      </c>
    </row>
    <row r="35640" spans="6:6" ht="18" customHeight="1">
      <c r="F35640" s="129">
        <f t="shared" si="563"/>
        <v>0</v>
      </c>
    </row>
    <row r="35641" spans="6:6" ht="18" customHeight="1">
      <c r="F35641" s="129">
        <f t="shared" si="563"/>
        <v>0</v>
      </c>
    </row>
    <row r="35642" spans="6:6" ht="18" customHeight="1">
      <c r="F35642" s="129">
        <f t="shared" si="563"/>
        <v>0</v>
      </c>
    </row>
    <row r="35643" spans="6:6" ht="18" customHeight="1">
      <c r="F35643" s="129">
        <f t="shared" si="563"/>
        <v>0</v>
      </c>
    </row>
    <row r="35644" spans="6:6" ht="18" customHeight="1">
      <c r="F35644" s="129">
        <f t="shared" si="563"/>
        <v>0</v>
      </c>
    </row>
    <row r="35645" spans="6:6" ht="18" customHeight="1">
      <c r="F35645" s="129">
        <f t="shared" si="563"/>
        <v>0</v>
      </c>
    </row>
    <row r="35646" spans="6:6" ht="18" customHeight="1">
      <c r="F35646" s="129">
        <f t="shared" si="563"/>
        <v>0</v>
      </c>
    </row>
    <row r="35647" spans="6:6" ht="18" customHeight="1">
      <c r="F35647" s="129">
        <f t="shared" si="563"/>
        <v>0</v>
      </c>
    </row>
    <row r="35648" spans="6:6" ht="18" customHeight="1">
      <c r="F35648" s="129">
        <f t="shared" si="563"/>
        <v>0</v>
      </c>
    </row>
    <row r="35649" spans="6:6" ht="18" customHeight="1">
      <c r="F35649" s="129">
        <f t="shared" si="563"/>
        <v>0</v>
      </c>
    </row>
    <row r="35650" spans="6:6" ht="18" customHeight="1">
      <c r="F35650" s="129">
        <f t="shared" si="563"/>
        <v>0</v>
      </c>
    </row>
    <row r="35651" spans="6:6" ht="18" customHeight="1">
      <c r="F35651" s="129">
        <f t="shared" si="563"/>
        <v>0</v>
      </c>
    </row>
    <row r="35652" spans="6:6" ht="18" customHeight="1">
      <c r="F35652" s="129">
        <f t="shared" si="563"/>
        <v>0</v>
      </c>
    </row>
    <row r="35653" spans="6:6" ht="18" customHeight="1">
      <c r="F35653" s="129">
        <f t="shared" si="563"/>
        <v>0</v>
      </c>
    </row>
    <row r="35654" spans="6:6" ht="18" customHeight="1">
      <c r="F35654" s="129">
        <f t="shared" si="563"/>
        <v>0</v>
      </c>
    </row>
    <row r="35655" spans="6:6" ht="18" customHeight="1">
      <c r="F35655" s="129">
        <f t="shared" si="563"/>
        <v>0</v>
      </c>
    </row>
    <row r="35656" spans="6:6" ht="18" customHeight="1">
      <c r="F35656" s="129">
        <f t="shared" si="563"/>
        <v>0</v>
      </c>
    </row>
    <row r="35657" spans="6:6" ht="18" customHeight="1">
      <c r="F35657" s="129">
        <f t="shared" si="563"/>
        <v>0</v>
      </c>
    </row>
    <row r="35658" spans="6:6" ht="18" customHeight="1">
      <c r="F35658" s="129">
        <f t="shared" si="563"/>
        <v>0</v>
      </c>
    </row>
    <row r="35659" spans="6:6" ht="18" customHeight="1">
      <c r="F35659" s="129">
        <f t="shared" si="563"/>
        <v>0</v>
      </c>
    </row>
    <row r="35660" spans="6:6" ht="18" customHeight="1">
      <c r="F35660" s="129">
        <f t="shared" si="563"/>
        <v>0</v>
      </c>
    </row>
    <row r="35661" spans="6:6" ht="18" customHeight="1">
      <c r="F35661" s="129">
        <f t="shared" si="563"/>
        <v>0</v>
      </c>
    </row>
    <row r="35662" spans="6:6" ht="18" customHeight="1">
      <c r="F35662" s="129">
        <f t="shared" si="563"/>
        <v>0</v>
      </c>
    </row>
    <row r="35663" spans="6:6" ht="18" customHeight="1">
      <c r="F35663" s="129">
        <f t="shared" si="563"/>
        <v>0</v>
      </c>
    </row>
    <row r="35664" spans="6:6" ht="18" customHeight="1">
      <c r="F35664" s="129">
        <f t="shared" si="563"/>
        <v>0</v>
      </c>
    </row>
    <row r="35665" spans="6:6" ht="18" customHeight="1">
      <c r="F35665" s="129">
        <f t="shared" si="563"/>
        <v>0</v>
      </c>
    </row>
    <row r="35666" spans="6:6" ht="18" customHeight="1">
      <c r="F35666" s="129">
        <f t="shared" si="563"/>
        <v>0</v>
      </c>
    </row>
    <row r="35667" spans="6:6" ht="18" customHeight="1">
      <c r="F35667" s="129">
        <f t="shared" si="563"/>
        <v>0</v>
      </c>
    </row>
    <row r="35668" spans="6:6" ht="18" customHeight="1">
      <c r="F35668" s="129">
        <f t="shared" si="563"/>
        <v>0</v>
      </c>
    </row>
    <row r="35669" spans="6:6" ht="18" customHeight="1">
      <c r="F35669" s="129">
        <f t="shared" si="563"/>
        <v>0</v>
      </c>
    </row>
    <row r="35670" spans="6:6" ht="18" customHeight="1">
      <c r="F35670" s="129">
        <f t="shared" si="563"/>
        <v>0</v>
      </c>
    </row>
    <row r="35671" spans="6:6" ht="18" customHeight="1">
      <c r="F35671" s="129">
        <f t="shared" si="563"/>
        <v>0</v>
      </c>
    </row>
    <row r="35672" spans="6:6" ht="18" customHeight="1">
      <c r="F35672" s="129">
        <f t="shared" si="563"/>
        <v>0</v>
      </c>
    </row>
    <row r="35673" spans="6:6" ht="18" customHeight="1">
      <c r="F35673" s="129">
        <f t="shared" si="563"/>
        <v>0</v>
      </c>
    </row>
    <row r="35674" spans="6:6" ht="18" customHeight="1">
      <c r="F35674" s="129">
        <f t="shared" si="563"/>
        <v>0</v>
      </c>
    </row>
    <row r="35675" spans="6:6" ht="18" customHeight="1">
      <c r="F35675" s="129">
        <f t="shared" si="563"/>
        <v>0</v>
      </c>
    </row>
    <row r="35676" spans="6:6" ht="18" customHeight="1">
      <c r="F35676" s="129">
        <f t="shared" si="563"/>
        <v>0</v>
      </c>
    </row>
    <row r="35677" spans="6:6" ht="18" customHeight="1">
      <c r="F35677" s="129">
        <f t="shared" si="563"/>
        <v>0</v>
      </c>
    </row>
    <row r="35678" spans="6:6" ht="18" customHeight="1">
      <c r="F35678" s="129">
        <f t="shared" si="563"/>
        <v>0</v>
      </c>
    </row>
    <row r="35679" spans="6:6" ht="18" customHeight="1">
      <c r="F35679" s="129">
        <f t="shared" si="563"/>
        <v>0</v>
      </c>
    </row>
    <row r="35680" spans="6:6" ht="18" customHeight="1">
      <c r="F35680" s="129">
        <f t="shared" si="563"/>
        <v>0</v>
      </c>
    </row>
    <row r="35681" spans="6:6" ht="18" customHeight="1">
      <c r="F35681" s="129">
        <f t="shared" si="563"/>
        <v>0</v>
      </c>
    </row>
    <row r="35682" spans="6:6" ht="18" customHeight="1">
      <c r="F35682" s="129">
        <f t="shared" si="563"/>
        <v>0</v>
      </c>
    </row>
    <row r="35683" spans="6:6" ht="18" customHeight="1">
      <c r="F35683" s="129">
        <f t="shared" si="563"/>
        <v>0</v>
      </c>
    </row>
    <row r="35684" spans="6:6" ht="18" customHeight="1">
      <c r="F35684" s="129">
        <f t="shared" si="563"/>
        <v>0</v>
      </c>
    </row>
    <row r="35685" spans="6:6" ht="18" customHeight="1">
      <c r="F35685" s="129">
        <f t="shared" si="563"/>
        <v>0</v>
      </c>
    </row>
    <row r="35686" spans="6:6" ht="18" customHeight="1">
      <c r="F35686" s="129">
        <f t="shared" si="563"/>
        <v>0</v>
      </c>
    </row>
    <row r="35687" spans="6:6" ht="18" customHeight="1">
      <c r="F35687" s="129">
        <f t="shared" si="563"/>
        <v>0</v>
      </c>
    </row>
    <row r="35688" spans="6:6" ht="18" customHeight="1">
      <c r="F35688" s="129">
        <f t="shared" si="563"/>
        <v>0</v>
      </c>
    </row>
    <row r="35689" spans="6:6" ht="18" customHeight="1">
      <c r="F35689" s="129">
        <f t="shared" si="563"/>
        <v>0</v>
      </c>
    </row>
    <row r="35690" spans="6:6" ht="18" customHeight="1">
      <c r="F35690" s="129">
        <f t="shared" si="563"/>
        <v>0</v>
      </c>
    </row>
    <row r="35691" spans="6:6" ht="18" customHeight="1">
      <c r="F35691" s="129">
        <f t="shared" si="563"/>
        <v>0</v>
      </c>
    </row>
    <row r="35692" spans="6:6" ht="18" customHeight="1">
      <c r="F35692" s="129">
        <f t="shared" si="563"/>
        <v>0</v>
      </c>
    </row>
    <row r="35693" spans="6:6" ht="18" customHeight="1">
      <c r="F35693" s="129">
        <f t="shared" si="563"/>
        <v>0</v>
      </c>
    </row>
    <row r="35694" spans="6:6" ht="18" customHeight="1">
      <c r="F35694" s="129">
        <f t="shared" si="563"/>
        <v>0</v>
      </c>
    </row>
    <row r="35695" spans="6:6" ht="18" customHeight="1">
      <c r="F35695" s="129">
        <f t="shared" si="563"/>
        <v>0</v>
      </c>
    </row>
    <row r="35696" spans="6:6" ht="18" customHeight="1">
      <c r="F35696" s="129">
        <f t="shared" si="563"/>
        <v>0</v>
      </c>
    </row>
    <row r="35697" spans="6:6" ht="18" customHeight="1">
      <c r="F35697" s="129">
        <f t="shared" si="563"/>
        <v>0</v>
      </c>
    </row>
    <row r="35698" spans="6:6" ht="18" customHeight="1">
      <c r="F35698" s="129">
        <f t="shared" ref="F35698:F35761" si="564">E35698*D35698</f>
        <v>0</v>
      </c>
    </row>
    <row r="35699" spans="6:6" ht="18" customHeight="1">
      <c r="F35699" s="129">
        <f t="shared" si="564"/>
        <v>0</v>
      </c>
    </row>
    <row r="35700" spans="6:6" ht="18" customHeight="1">
      <c r="F35700" s="129">
        <f t="shared" si="564"/>
        <v>0</v>
      </c>
    </row>
    <row r="35701" spans="6:6" ht="18" customHeight="1">
      <c r="F35701" s="129">
        <f t="shared" si="564"/>
        <v>0</v>
      </c>
    </row>
    <row r="35702" spans="6:6" ht="18" customHeight="1">
      <c r="F35702" s="129">
        <f t="shared" si="564"/>
        <v>0</v>
      </c>
    </row>
    <row r="35703" spans="6:6" ht="18" customHeight="1">
      <c r="F35703" s="129">
        <f t="shared" si="564"/>
        <v>0</v>
      </c>
    </row>
    <row r="35704" spans="6:6" ht="18" customHeight="1">
      <c r="F35704" s="129">
        <f t="shared" si="564"/>
        <v>0</v>
      </c>
    </row>
    <row r="35705" spans="6:6" ht="18" customHeight="1">
      <c r="F35705" s="129">
        <f t="shared" si="564"/>
        <v>0</v>
      </c>
    </row>
    <row r="35706" spans="6:6" ht="18" customHeight="1">
      <c r="F35706" s="129">
        <f t="shared" si="564"/>
        <v>0</v>
      </c>
    </row>
    <row r="35707" spans="6:6" ht="18" customHeight="1">
      <c r="F35707" s="129">
        <f t="shared" si="564"/>
        <v>0</v>
      </c>
    </row>
    <row r="35708" spans="6:6" ht="18" customHeight="1">
      <c r="F35708" s="129">
        <f t="shared" si="564"/>
        <v>0</v>
      </c>
    </row>
    <row r="35709" spans="6:6" ht="18" customHeight="1">
      <c r="F35709" s="129">
        <f t="shared" si="564"/>
        <v>0</v>
      </c>
    </row>
    <row r="35710" spans="6:6" ht="18" customHeight="1">
      <c r="F35710" s="129">
        <f t="shared" si="564"/>
        <v>0</v>
      </c>
    </row>
    <row r="35711" spans="6:6" ht="18" customHeight="1">
      <c r="F35711" s="129">
        <f t="shared" si="564"/>
        <v>0</v>
      </c>
    </row>
    <row r="35712" spans="6:6" ht="18" customHeight="1">
      <c r="F35712" s="129">
        <f t="shared" si="564"/>
        <v>0</v>
      </c>
    </row>
    <row r="35713" spans="6:6" ht="18" customHeight="1">
      <c r="F35713" s="129">
        <f t="shared" si="564"/>
        <v>0</v>
      </c>
    </row>
    <row r="35714" spans="6:6" ht="18" customHeight="1">
      <c r="F35714" s="129">
        <f t="shared" si="564"/>
        <v>0</v>
      </c>
    </row>
    <row r="35715" spans="6:6" ht="18" customHeight="1">
      <c r="F35715" s="129">
        <f t="shared" si="564"/>
        <v>0</v>
      </c>
    </row>
    <row r="35716" spans="6:6" ht="18" customHeight="1">
      <c r="F35716" s="129">
        <f t="shared" si="564"/>
        <v>0</v>
      </c>
    </row>
    <row r="35717" spans="6:6" ht="18" customHeight="1">
      <c r="F35717" s="129">
        <f t="shared" si="564"/>
        <v>0</v>
      </c>
    </row>
    <row r="35718" spans="6:6" ht="18" customHeight="1">
      <c r="F35718" s="129">
        <f t="shared" si="564"/>
        <v>0</v>
      </c>
    </row>
    <row r="35719" spans="6:6" ht="18" customHeight="1">
      <c r="F35719" s="129">
        <f t="shared" si="564"/>
        <v>0</v>
      </c>
    </row>
    <row r="35720" spans="6:6" ht="18" customHeight="1">
      <c r="F35720" s="129">
        <f t="shared" si="564"/>
        <v>0</v>
      </c>
    </row>
    <row r="35721" spans="6:6" ht="18" customHeight="1">
      <c r="F35721" s="129">
        <f t="shared" si="564"/>
        <v>0</v>
      </c>
    </row>
    <row r="35722" spans="6:6" ht="18" customHeight="1">
      <c r="F35722" s="129">
        <f t="shared" si="564"/>
        <v>0</v>
      </c>
    </row>
    <row r="35723" spans="6:6" ht="18" customHeight="1">
      <c r="F35723" s="129">
        <f t="shared" si="564"/>
        <v>0</v>
      </c>
    </row>
    <row r="35724" spans="6:6" ht="18" customHeight="1">
      <c r="F35724" s="129">
        <f t="shared" si="564"/>
        <v>0</v>
      </c>
    </row>
    <row r="35725" spans="6:6" ht="18" customHeight="1">
      <c r="F35725" s="129">
        <f t="shared" si="564"/>
        <v>0</v>
      </c>
    </row>
    <row r="35726" spans="6:6" ht="18" customHeight="1">
      <c r="F35726" s="129">
        <f t="shared" si="564"/>
        <v>0</v>
      </c>
    </row>
    <row r="35727" spans="6:6" ht="18" customHeight="1">
      <c r="F35727" s="129">
        <f t="shared" si="564"/>
        <v>0</v>
      </c>
    </row>
    <row r="35728" spans="6:6" ht="18" customHeight="1">
      <c r="F35728" s="129">
        <f t="shared" si="564"/>
        <v>0</v>
      </c>
    </row>
    <row r="35729" spans="6:6" ht="18" customHeight="1">
      <c r="F35729" s="129">
        <f t="shared" si="564"/>
        <v>0</v>
      </c>
    </row>
    <row r="35730" spans="6:6" ht="18" customHeight="1">
      <c r="F35730" s="129">
        <f t="shared" si="564"/>
        <v>0</v>
      </c>
    </row>
    <row r="35731" spans="6:6" ht="18" customHeight="1">
      <c r="F35731" s="129">
        <f t="shared" si="564"/>
        <v>0</v>
      </c>
    </row>
    <row r="35732" spans="6:6" ht="18" customHeight="1">
      <c r="F35732" s="129">
        <f t="shared" si="564"/>
        <v>0</v>
      </c>
    </row>
    <row r="35733" spans="6:6" ht="18" customHeight="1">
      <c r="F35733" s="129">
        <f t="shared" si="564"/>
        <v>0</v>
      </c>
    </row>
    <row r="35734" spans="6:6" ht="18" customHeight="1">
      <c r="F35734" s="129">
        <f t="shared" si="564"/>
        <v>0</v>
      </c>
    </row>
    <row r="35735" spans="6:6" ht="18" customHeight="1">
      <c r="F35735" s="129">
        <f t="shared" si="564"/>
        <v>0</v>
      </c>
    </row>
    <row r="35736" spans="6:6" ht="18" customHeight="1">
      <c r="F35736" s="129">
        <f t="shared" si="564"/>
        <v>0</v>
      </c>
    </row>
    <row r="35737" spans="6:6" ht="18" customHeight="1">
      <c r="F35737" s="129">
        <f t="shared" si="564"/>
        <v>0</v>
      </c>
    </row>
    <row r="35738" spans="6:6" ht="18" customHeight="1">
      <c r="F35738" s="129">
        <f t="shared" si="564"/>
        <v>0</v>
      </c>
    </row>
    <row r="35739" spans="6:6" ht="18" customHeight="1">
      <c r="F35739" s="129">
        <f t="shared" si="564"/>
        <v>0</v>
      </c>
    </row>
    <row r="35740" spans="6:6" ht="18" customHeight="1">
      <c r="F35740" s="129">
        <f t="shared" si="564"/>
        <v>0</v>
      </c>
    </row>
    <row r="35741" spans="6:6" ht="18" customHeight="1">
      <c r="F35741" s="129">
        <f t="shared" si="564"/>
        <v>0</v>
      </c>
    </row>
    <row r="35742" spans="6:6" ht="18" customHeight="1">
      <c r="F35742" s="129">
        <f t="shared" si="564"/>
        <v>0</v>
      </c>
    </row>
    <row r="35743" spans="6:6" ht="18" customHeight="1">
      <c r="F35743" s="129">
        <f t="shared" si="564"/>
        <v>0</v>
      </c>
    </row>
    <row r="35744" spans="6:6" ht="18" customHeight="1">
      <c r="F35744" s="129">
        <f t="shared" si="564"/>
        <v>0</v>
      </c>
    </row>
    <row r="35745" spans="6:6" ht="18" customHeight="1">
      <c r="F35745" s="129">
        <f t="shared" si="564"/>
        <v>0</v>
      </c>
    </row>
    <row r="35746" spans="6:6" ht="18" customHeight="1">
      <c r="F35746" s="129">
        <f t="shared" si="564"/>
        <v>0</v>
      </c>
    </row>
    <row r="35747" spans="6:6" ht="18" customHeight="1">
      <c r="F35747" s="129">
        <f t="shared" si="564"/>
        <v>0</v>
      </c>
    </row>
    <row r="35748" spans="6:6" ht="18" customHeight="1">
      <c r="F35748" s="129">
        <f t="shared" si="564"/>
        <v>0</v>
      </c>
    </row>
    <row r="35749" spans="6:6" ht="18" customHeight="1">
      <c r="F35749" s="129">
        <f t="shared" si="564"/>
        <v>0</v>
      </c>
    </row>
    <row r="35750" spans="6:6" ht="18" customHeight="1">
      <c r="F35750" s="129">
        <f t="shared" si="564"/>
        <v>0</v>
      </c>
    </row>
    <row r="35751" spans="6:6" ht="18" customHeight="1">
      <c r="F35751" s="129">
        <f t="shared" si="564"/>
        <v>0</v>
      </c>
    </row>
    <row r="35752" spans="6:6" ht="18" customHeight="1">
      <c r="F35752" s="129">
        <f t="shared" si="564"/>
        <v>0</v>
      </c>
    </row>
    <row r="35753" spans="6:6" ht="18" customHeight="1">
      <c r="F35753" s="129">
        <f t="shared" si="564"/>
        <v>0</v>
      </c>
    </row>
    <row r="35754" spans="6:6" ht="18" customHeight="1">
      <c r="F35754" s="129">
        <f t="shared" si="564"/>
        <v>0</v>
      </c>
    </row>
    <row r="35755" spans="6:6" ht="18" customHeight="1">
      <c r="F35755" s="129">
        <f t="shared" si="564"/>
        <v>0</v>
      </c>
    </row>
    <row r="35756" spans="6:6" ht="18" customHeight="1">
      <c r="F35756" s="129">
        <f t="shared" si="564"/>
        <v>0</v>
      </c>
    </row>
    <row r="35757" spans="6:6" ht="18" customHeight="1">
      <c r="F35757" s="129">
        <f t="shared" si="564"/>
        <v>0</v>
      </c>
    </row>
    <row r="35758" spans="6:6" ht="18" customHeight="1">
      <c r="F35758" s="129">
        <f t="shared" si="564"/>
        <v>0</v>
      </c>
    </row>
    <row r="35759" spans="6:6" ht="18" customHeight="1">
      <c r="F35759" s="129">
        <f t="shared" si="564"/>
        <v>0</v>
      </c>
    </row>
    <row r="35760" spans="6:6" ht="18" customHeight="1">
      <c r="F35760" s="129">
        <f t="shared" si="564"/>
        <v>0</v>
      </c>
    </row>
    <row r="35761" spans="6:6" ht="18" customHeight="1">
      <c r="F35761" s="129">
        <f t="shared" si="564"/>
        <v>0</v>
      </c>
    </row>
    <row r="35762" spans="6:6" ht="18" customHeight="1">
      <c r="F35762" s="129">
        <f t="shared" ref="F35762:F35825" si="565">E35762*D35762</f>
        <v>0</v>
      </c>
    </row>
    <row r="35763" spans="6:6" ht="18" customHeight="1">
      <c r="F35763" s="129">
        <f t="shared" si="565"/>
        <v>0</v>
      </c>
    </row>
    <row r="35764" spans="6:6" ht="18" customHeight="1">
      <c r="F35764" s="129">
        <f t="shared" si="565"/>
        <v>0</v>
      </c>
    </row>
    <row r="35765" spans="6:6" ht="18" customHeight="1">
      <c r="F35765" s="129">
        <f t="shared" si="565"/>
        <v>0</v>
      </c>
    </row>
    <row r="35766" spans="6:6" ht="18" customHeight="1">
      <c r="F35766" s="129">
        <f t="shared" si="565"/>
        <v>0</v>
      </c>
    </row>
    <row r="35767" spans="6:6" ht="18" customHeight="1">
      <c r="F35767" s="129">
        <f t="shared" si="565"/>
        <v>0</v>
      </c>
    </row>
    <row r="35768" spans="6:6" ht="18" customHeight="1">
      <c r="F35768" s="129">
        <f t="shared" si="565"/>
        <v>0</v>
      </c>
    </row>
    <row r="35769" spans="6:6" ht="18" customHeight="1">
      <c r="F35769" s="129">
        <f t="shared" si="565"/>
        <v>0</v>
      </c>
    </row>
    <row r="35770" spans="6:6" ht="18" customHeight="1">
      <c r="F35770" s="129">
        <f t="shared" si="565"/>
        <v>0</v>
      </c>
    </row>
    <row r="35771" spans="6:6" ht="18" customHeight="1">
      <c r="F35771" s="129">
        <f t="shared" si="565"/>
        <v>0</v>
      </c>
    </row>
    <row r="35772" spans="6:6" ht="18" customHeight="1">
      <c r="F35772" s="129">
        <f t="shared" si="565"/>
        <v>0</v>
      </c>
    </row>
    <row r="35773" spans="6:6" ht="18" customHeight="1">
      <c r="F35773" s="129">
        <f t="shared" si="565"/>
        <v>0</v>
      </c>
    </row>
    <row r="35774" spans="6:6" ht="18" customHeight="1">
      <c r="F35774" s="129">
        <f t="shared" si="565"/>
        <v>0</v>
      </c>
    </row>
    <row r="35775" spans="6:6" ht="18" customHeight="1">
      <c r="F35775" s="129">
        <f t="shared" si="565"/>
        <v>0</v>
      </c>
    </row>
    <row r="35776" spans="6:6" ht="18" customHeight="1">
      <c r="F35776" s="129">
        <f t="shared" si="565"/>
        <v>0</v>
      </c>
    </row>
    <row r="35777" spans="6:6" ht="18" customHeight="1">
      <c r="F35777" s="129">
        <f t="shared" si="565"/>
        <v>0</v>
      </c>
    </row>
    <row r="35778" spans="6:6" ht="18" customHeight="1">
      <c r="F35778" s="129">
        <f t="shared" si="565"/>
        <v>0</v>
      </c>
    </row>
    <row r="35779" spans="6:6" ht="18" customHeight="1">
      <c r="F35779" s="129">
        <f t="shared" si="565"/>
        <v>0</v>
      </c>
    </row>
    <row r="35780" spans="6:6" ht="18" customHeight="1">
      <c r="F35780" s="129">
        <f t="shared" si="565"/>
        <v>0</v>
      </c>
    </row>
    <row r="35781" spans="6:6" ht="18" customHeight="1">
      <c r="F35781" s="129">
        <f t="shared" si="565"/>
        <v>0</v>
      </c>
    </row>
    <row r="35782" spans="6:6" ht="18" customHeight="1">
      <c r="F35782" s="129">
        <f t="shared" si="565"/>
        <v>0</v>
      </c>
    </row>
    <row r="35783" spans="6:6" ht="18" customHeight="1">
      <c r="F35783" s="129">
        <f t="shared" si="565"/>
        <v>0</v>
      </c>
    </row>
    <row r="35784" spans="6:6" ht="18" customHeight="1">
      <c r="F35784" s="129">
        <f t="shared" si="565"/>
        <v>0</v>
      </c>
    </row>
    <row r="35785" spans="6:6" ht="18" customHeight="1">
      <c r="F35785" s="129">
        <f t="shared" si="565"/>
        <v>0</v>
      </c>
    </row>
    <row r="35786" spans="6:6" ht="18" customHeight="1">
      <c r="F35786" s="129">
        <f t="shared" si="565"/>
        <v>0</v>
      </c>
    </row>
    <row r="35787" spans="6:6" ht="18" customHeight="1">
      <c r="F35787" s="129">
        <f t="shared" si="565"/>
        <v>0</v>
      </c>
    </row>
    <row r="35788" spans="6:6" ht="18" customHeight="1">
      <c r="F35788" s="129">
        <f t="shared" si="565"/>
        <v>0</v>
      </c>
    </row>
    <row r="35789" spans="6:6" ht="18" customHeight="1">
      <c r="F35789" s="129">
        <f t="shared" si="565"/>
        <v>0</v>
      </c>
    </row>
    <row r="35790" spans="6:6" ht="18" customHeight="1">
      <c r="F35790" s="129">
        <f t="shared" si="565"/>
        <v>0</v>
      </c>
    </row>
    <row r="35791" spans="6:6" ht="18" customHeight="1">
      <c r="F35791" s="129">
        <f t="shared" si="565"/>
        <v>0</v>
      </c>
    </row>
    <row r="35792" spans="6:6" ht="18" customHeight="1">
      <c r="F35792" s="129">
        <f t="shared" si="565"/>
        <v>0</v>
      </c>
    </row>
    <row r="35793" spans="6:6" ht="18" customHeight="1">
      <c r="F35793" s="129">
        <f t="shared" si="565"/>
        <v>0</v>
      </c>
    </row>
    <row r="35794" spans="6:6" ht="18" customHeight="1">
      <c r="F35794" s="129">
        <f t="shared" si="565"/>
        <v>0</v>
      </c>
    </row>
    <row r="35795" spans="6:6" ht="18" customHeight="1">
      <c r="F35795" s="129">
        <f t="shared" si="565"/>
        <v>0</v>
      </c>
    </row>
    <row r="35796" spans="6:6" ht="18" customHeight="1">
      <c r="F35796" s="129">
        <f t="shared" si="565"/>
        <v>0</v>
      </c>
    </row>
    <row r="35797" spans="6:6" ht="18" customHeight="1">
      <c r="F35797" s="129">
        <f t="shared" si="565"/>
        <v>0</v>
      </c>
    </row>
    <row r="35798" spans="6:6" ht="18" customHeight="1">
      <c r="F35798" s="129">
        <f t="shared" si="565"/>
        <v>0</v>
      </c>
    </row>
    <row r="35799" spans="6:6" ht="18" customHeight="1">
      <c r="F35799" s="129">
        <f t="shared" si="565"/>
        <v>0</v>
      </c>
    </row>
    <row r="35800" spans="6:6" ht="18" customHeight="1">
      <c r="F35800" s="129">
        <f t="shared" si="565"/>
        <v>0</v>
      </c>
    </row>
    <row r="35801" spans="6:6" ht="18" customHeight="1">
      <c r="F35801" s="129">
        <f t="shared" si="565"/>
        <v>0</v>
      </c>
    </row>
    <row r="35802" spans="6:6" ht="18" customHeight="1">
      <c r="F35802" s="129">
        <f t="shared" si="565"/>
        <v>0</v>
      </c>
    </row>
    <row r="35803" spans="6:6" ht="18" customHeight="1">
      <c r="F35803" s="129">
        <f t="shared" si="565"/>
        <v>0</v>
      </c>
    </row>
    <row r="35804" spans="6:6" ht="18" customHeight="1">
      <c r="F35804" s="129">
        <f t="shared" si="565"/>
        <v>0</v>
      </c>
    </row>
    <row r="35805" spans="6:6" ht="18" customHeight="1">
      <c r="F35805" s="129">
        <f t="shared" si="565"/>
        <v>0</v>
      </c>
    </row>
    <row r="35806" spans="6:6" ht="18" customHeight="1">
      <c r="F35806" s="129">
        <f t="shared" si="565"/>
        <v>0</v>
      </c>
    </row>
    <row r="35807" spans="6:6" ht="18" customHeight="1">
      <c r="F35807" s="129">
        <f t="shared" si="565"/>
        <v>0</v>
      </c>
    </row>
    <row r="35808" spans="6:6" ht="18" customHeight="1">
      <c r="F35808" s="129">
        <f t="shared" si="565"/>
        <v>0</v>
      </c>
    </row>
    <row r="35809" spans="6:6" ht="18" customHeight="1">
      <c r="F35809" s="129">
        <f t="shared" si="565"/>
        <v>0</v>
      </c>
    </row>
    <row r="35810" spans="6:6" ht="18" customHeight="1">
      <c r="F35810" s="129">
        <f t="shared" si="565"/>
        <v>0</v>
      </c>
    </row>
    <row r="35811" spans="6:6" ht="18" customHeight="1">
      <c r="F35811" s="129">
        <f t="shared" si="565"/>
        <v>0</v>
      </c>
    </row>
    <row r="35812" spans="6:6" ht="18" customHeight="1">
      <c r="F35812" s="129">
        <f t="shared" si="565"/>
        <v>0</v>
      </c>
    </row>
    <row r="35813" spans="6:6" ht="18" customHeight="1">
      <c r="F35813" s="129">
        <f t="shared" si="565"/>
        <v>0</v>
      </c>
    </row>
    <row r="35814" spans="6:6" ht="18" customHeight="1">
      <c r="F35814" s="129">
        <f t="shared" si="565"/>
        <v>0</v>
      </c>
    </row>
    <row r="35815" spans="6:6" ht="18" customHeight="1">
      <c r="F35815" s="129">
        <f t="shared" si="565"/>
        <v>0</v>
      </c>
    </row>
    <row r="35816" spans="6:6" ht="18" customHeight="1">
      <c r="F35816" s="129">
        <f t="shared" si="565"/>
        <v>0</v>
      </c>
    </row>
    <row r="35817" spans="6:6" ht="18" customHeight="1">
      <c r="F35817" s="129">
        <f t="shared" si="565"/>
        <v>0</v>
      </c>
    </row>
    <row r="35818" spans="6:6" ht="18" customHeight="1">
      <c r="F35818" s="129">
        <f t="shared" si="565"/>
        <v>0</v>
      </c>
    </row>
    <row r="35819" spans="6:6" ht="18" customHeight="1">
      <c r="F35819" s="129">
        <f t="shared" si="565"/>
        <v>0</v>
      </c>
    </row>
    <row r="35820" spans="6:6" ht="18" customHeight="1">
      <c r="F35820" s="129">
        <f t="shared" si="565"/>
        <v>0</v>
      </c>
    </row>
    <row r="35821" spans="6:6" ht="18" customHeight="1">
      <c r="F35821" s="129">
        <f t="shared" si="565"/>
        <v>0</v>
      </c>
    </row>
    <row r="35822" spans="6:6" ht="18" customHeight="1">
      <c r="F35822" s="129">
        <f t="shared" si="565"/>
        <v>0</v>
      </c>
    </row>
    <row r="35823" spans="6:6" ht="18" customHeight="1">
      <c r="F35823" s="129">
        <f t="shared" si="565"/>
        <v>0</v>
      </c>
    </row>
    <row r="35824" spans="6:6" ht="18" customHeight="1">
      <c r="F35824" s="129">
        <f t="shared" si="565"/>
        <v>0</v>
      </c>
    </row>
    <row r="35825" spans="6:6" ht="18" customHeight="1">
      <c r="F35825" s="129">
        <f t="shared" si="565"/>
        <v>0</v>
      </c>
    </row>
    <row r="35826" spans="6:6" ht="18" customHeight="1">
      <c r="F35826" s="129">
        <f t="shared" ref="F35826:F35889" si="566">E35826*D35826</f>
        <v>0</v>
      </c>
    </row>
    <row r="35827" spans="6:6" ht="18" customHeight="1">
      <c r="F35827" s="129">
        <f t="shared" si="566"/>
        <v>0</v>
      </c>
    </row>
    <row r="35828" spans="6:6" ht="18" customHeight="1">
      <c r="F35828" s="129">
        <f t="shared" si="566"/>
        <v>0</v>
      </c>
    </row>
    <row r="35829" spans="6:6" ht="18" customHeight="1">
      <c r="F35829" s="129">
        <f t="shared" si="566"/>
        <v>0</v>
      </c>
    </row>
    <row r="35830" spans="6:6" ht="18" customHeight="1">
      <c r="F35830" s="129">
        <f t="shared" si="566"/>
        <v>0</v>
      </c>
    </row>
    <row r="35831" spans="6:6" ht="18" customHeight="1">
      <c r="F35831" s="129">
        <f t="shared" si="566"/>
        <v>0</v>
      </c>
    </row>
    <row r="35832" spans="6:6" ht="18" customHeight="1">
      <c r="F35832" s="129">
        <f t="shared" si="566"/>
        <v>0</v>
      </c>
    </row>
    <row r="35833" spans="6:6" ht="18" customHeight="1">
      <c r="F35833" s="129">
        <f t="shared" si="566"/>
        <v>0</v>
      </c>
    </row>
    <row r="35834" spans="6:6" ht="18" customHeight="1">
      <c r="F35834" s="129">
        <f t="shared" si="566"/>
        <v>0</v>
      </c>
    </row>
    <row r="35835" spans="6:6" ht="18" customHeight="1">
      <c r="F35835" s="129">
        <f t="shared" si="566"/>
        <v>0</v>
      </c>
    </row>
    <row r="35836" spans="6:6" ht="18" customHeight="1">
      <c r="F35836" s="129">
        <f t="shared" si="566"/>
        <v>0</v>
      </c>
    </row>
    <row r="35837" spans="6:6" ht="18" customHeight="1">
      <c r="F35837" s="129">
        <f t="shared" si="566"/>
        <v>0</v>
      </c>
    </row>
    <row r="35838" spans="6:6" ht="18" customHeight="1">
      <c r="F35838" s="129">
        <f t="shared" si="566"/>
        <v>0</v>
      </c>
    </row>
    <row r="35839" spans="6:6" ht="18" customHeight="1">
      <c r="F35839" s="129">
        <f t="shared" si="566"/>
        <v>0</v>
      </c>
    </row>
    <row r="35840" spans="6:6" ht="18" customHeight="1">
      <c r="F35840" s="129">
        <f t="shared" si="566"/>
        <v>0</v>
      </c>
    </row>
    <row r="35841" spans="6:6" ht="18" customHeight="1">
      <c r="F35841" s="129">
        <f t="shared" si="566"/>
        <v>0</v>
      </c>
    </row>
    <row r="35842" spans="6:6" ht="18" customHeight="1">
      <c r="F35842" s="129">
        <f t="shared" si="566"/>
        <v>0</v>
      </c>
    </row>
    <row r="35843" spans="6:6" ht="18" customHeight="1">
      <c r="F35843" s="129">
        <f t="shared" si="566"/>
        <v>0</v>
      </c>
    </row>
    <row r="35844" spans="6:6" ht="18" customHeight="1">
      <c r="F35844" s="129">
        <f t="shared" si="566"/>
        <v>0</v>
      </c>
    </row>
    <row r="35845" spans="6:6" ht="18" customHeight="1">
      <c r="F35845" s="129">
        <f t="shared" si="566"/>
        <v>0</v>
      </c>
    </row>
    <row r="35846" spans="6:6" ht="18" customHeight="1">
      <c r="F35846" s="129">
        <f t="shared" si="566"/>
        <v>0</v>
      </c>
    </row>
    <row r="35847" spans="6:6" ht="18" customHeight="1">
      <c r="F35847" s="129">
        <f t="shared" si="566"/>
        <v>0</v>
      </c>
    </row>
    <row r="35848" spans="6:6" ht="18" customHeight="1">
      <c r="F35848" s="129">
        <f t="shared" si="566"/>
        <v>0</v>
      </c>
    </row>
    <row r="35849" spans="6:6" ht="18" customHeight="1">
      <c r="F35849" s="129">
        <f t="shared" si="566"/>
        <v>0</v>
      </c>
    </row>
    <row r="35850" spans="6:6" ht="18" customHeight="1">
      <c r="F35850" s="129">
        <f t="shared" si="566"/>
        <v>0</v>
      </c>
    </row>
    <row r="35851" spans="6:6" ht="18" customHeight="1">
      <c r="F35851" s="129">
        <f t="shared" si="566"/>
        <v>0</v>
      </c>
    </row>
    <row r="35852" spans="6:6" ht="18" customHeight="1">
      <c r="F35852" s="129">
        <f t="shared" si="566"/>
        <v>0</v>
      </c>
    </row>
    <row r="35853" spans="6:6" ht="18" customHeight="1">
      <c r="F35853" s="129">
        <f t="shared" si="566"/>
        <v>0</v>
      </c>
    </row>
    <row r="35854" spans="6:6" ht="18" customHeight="1">
      <c r="F35854" s="129">
        <f t="shared" si="566"/>
        <v>0</v>
      </c>
    </row>
    <row r="35855" spans="6:6" ht="18" customHeight="1">
      <c r="F35855" s="129">
        <f t="shared" si="566"/>
        <v>0</v>
      </c>
    </row>
    <row r="35856" spans="6:6" ht="18" customHeight="1">
      <c r="F35856" s="129">
        <f t="shared" si="566"/>
        <v>0</v>
      </c>
    </row>
    <row r="35857" spans="6:6" ht="18" customHeight="1">
      <c r="F35857" s="129">
        <f t="shared" si="566"/>
        <v>0</v>
      </c>
    </row>
    <row r="35858" spans="6:6" ht="18" customHeight="1">
      <c r="F35858" s="129">
        <f t="shared" si="566"/>
        <v>0</v>
      </c>
    </row>
    <row r="35859" spans="6:6" ht="18" customHeight="1">
      <c r="F35859" s="129">
        <f t="shared" si="566"/>
        <v>0</v>
      </c>
    </row>
    <row r="35860" spans="6:6" ht="18" customHeight="1">
      <c r="F35860" s="129">
        <f t="shared" si="566"/>
        <v>0</v>
      </c>
    </row>
    <row r="35861" spans="6:6" ht="18" customHeight="1">
      <c r="F35861" s="129">
        <f t="shared" si="566"/>
        <v>0</v>
      </c>
    </row>
    <row r="35862" spans="6:6" ht="18" customHeight="1">
      <c r="F35862" s="129">
        <f t="shared" si="566"/>
        <v>0</v>
      </c>
    </row>
    <row r="35863" spans="6:6" ht="18" customHeight="1">
      <c r="F35863" s="129">
        <f t="shared" si="566"/>
        <v>0</v>
      </c>
    </row>
    <row r="35864" spans="6:6" ht="18" customHeight="1">
      <c r="F35864" s="129">
        <f t="shared" si="566"/>
        <v>0</v>
      </c>
    </row>
    <row r="35865" spans="6:6" ht="18" customHeight="1">
      <c r="F35865" s="129">
        <f t="shared" si="566"/>
        <v>0</v>
      </c>
    </row>
    <row r="35866" spans="6:6" ht="18" customHeight="1">
      <c r="F35866" s="129">
        <f t="shared" si="566"/>
        <v>0</v>
      </c>
    </row>
    <row r="35867" spans="6:6" ht="18" customHeight="1">
      <c r="F35867" s="129">
        <f t="shared" si="566"/>
        <v>0</v>
      </c>
    </row>
    <row r="35868" spans="6:6" ht="18" customHeight="1">
      <c r="F35868" s="129">
        <f t="shared" si="566"/>
        <v>0</v>
      </c>
    </row>
    <row r="35869" spans="6:6" ht="18" customHeight="1">
      <c r="F35869" s="129">
        <f t="shared" si="566"/>
        <v>0</v>
      </c>
    </row>
    <row r="35870" spans="6:6" ht="18" customHeight="1">
      <c r="F35870" s="129">
        <f t="shared" si="566"/>
        <v>0</v>
      </c>
    </row>
    <row r="35871" spans="6:6" ht="18" customHeight="1">
      <c r="F35871" s="129">
        <f t="shared" si="566"/>
        <v>0</v>
      </c>
    </row>
    <row r="35872" spans="6:6" ht="18" customHeight="1">
      <c r="F35872" s="129">
        <f t="shared" si="566"/>
        <v>0</v>
      </c>
    </row>
    <row r="35873" spans="6:6" ht="18" customHeight="1">
      <c r="F35873" s="129">
        <f t="shared" si="566"/>
        <v>0</v>
      </c>
    </row>
    <row r="35874" spans="6:6" ht="18" customHeight="1">
      <c r="F35874" s="129">
        <f t="shared" si="566"/>
        <v>0</v>
      </c>
    </row>
    <row r="35875" spans="6:6" ht="18" customHeight="1">
      <c r="F35875" s="129">
        <f t="shared" si="566"/>
        <v>0</v>
      </c>
    </row>
    <row r="35876" spans="6:6" ht="18" customHeight="1">
      <c r="F35876" s="129">
        <f t="shared" si="566"/>
        <v>0</v>
      </c>
    </row>
    <row r="35877" spans="6:6" ht="18" customHeight="1">
      <c r="F35877" s="129">
        <f t="shared" si="566"/>
        <v>0</v>
      </c>
    </row>
    <row r="35878" spans="6:6" ht="18" customHeight="1">
      <c r="F35878" s="129">
        <f t="shared" si="566"/>
        <v>0</v>
      </c>
    </row>
    <row r="35879" spans="6:6" ht="18" customHeight="1">
      <c r="F35879" s="129">
        <f t="shared" si="566"/>
        <v>0</v>
      </c>
    </row>
    <row r="35880" spans="6:6" ht="18" customHeight="1">
      <c r="F35880" s="129">
        <f t="shared" si="566"/>
        <v>0</v>
      </c>
    </row>
    <row r="35881" spans="6:6" ht="18" customHeight="1">
      <c r="F35881" s="129">
        <f t="shared" si="566"/>
        <v>0</v>
      </c>
    </row>
    <row r="35882" spans="6:6" ht="18" customHeight="1">
      <c r="F35882" s="129">
        <f t="shared" si="566"/>
        <v>0</v>
      </c>
    </row>
    <row r="35883" spans="6:6" ht="18" customHeight="1">
      <c r="F35883" s="129">
        <f t="shared" si="566"/>
        <v>0</v>
      </c>
    </row>
    <row r="35884" spans="6:6" ht="18" customHeight="1">
      <c r="F35884" s="129">
        <f t="shared" si="566"/>
        <v>0</v>
      </c>
    </row>
    <row r="35885" spans="6:6" ht="18" customHeight="1">
      <c r="F35885" s="129">
        <f t="shared" si="566"/>
        <v>0</v>
      </c>
    </row>
    <row r="35886" spans="6:6" ht="18" customHeight="1">
      <c r="F35886" s="129">
        <f t="shared" si="566"/>
        <v>0</v>
      </c>
    </row>
    <row r="35887" spans="6:6" ht="18" customHeight="1">
      <c r="F35887" s="129">
        <f t="shared" si="566"/>
        <v>0</v>
      </c>
    </row>
    <row r="35888" spans="6:6" ht="18" customHeight="1">
      <c r="F35888" s="129">
        <f t="shared" si="566"/>
        <v>0</v>
      </c>
    </row>
    <row r="35889" spans="6:6" ht="18" customHeight="1">
      <c r="F35889" s="129">
        <f t="shared" si="566"/>
        <v>0</v>
      </c>
    </row>
    <row r="35890" spans="6:6" ht="18" customHeight="1">
      <c r="F35890" s="129">
        <f t="shared" ref="F35890:F35953" si="567">E35890*D35890</f>
        <v>0</v>
      </c>
    </row>
    <row r="35891" spans="6:6" ht="18" customHeight="1">
      <c r="F35891" s="129">
        <f t="shared" si="567"/>
        <v>0</v>
      </c>
    </row>
    <row r="35892" spans="6:6" ht="18" customHeight="1">
      <c r="F35892" s="129">
        <f t="shared" si="567"/>
        <v>0</v>
      </c>
    </row>
    <row r="35893" spans="6:6" ht="18" customHeight="1">
      <c r="F35893" s="129">
        <f t="shared" si="567"/>
        <v>0</v>
      </c>
    </row>
    <row r="35894" spans="6:6" ht="18" customHeight="1">
      <c r="F35894" s="129">
        <f t="shared" si="567"/>
        <v>0</v>
      </c>
    </row>
    <row r="35895" spans="6:6" ht="18" customHeight="1">
      <c r="F35895" s="129">
        <f t="shared" si="567"/>
        <v>0</v>
      </c>
    </row>
    <row r="35896" spans="6:6" ht="18" customHeight="1">
      <c r="F35896" s="129">
        <f t="shared" si="567"/>
        <v>0</v>
      </c>
    </row>
    <row r="35897" spans="6:6" ht="18" customHeight="1">
      <c r="F35897" s="129">
        <f t="shared" si="567"/>
        <v>0</v>
      </c>
    </row>
    <row r="35898" spans="6:6" ht="18" customHeight="1">
      <c r="F35898" s="129">
        <f t="shared" si="567"/>
        <v>0</v>
      </c>
    </row>
    <row r="35899" spans="6:6" ht="18" customHeight="1">
      <c r="F35899" s="129">
        <f t="shared" si="567"/>
        <v>0</v>
      </c>
    </row>
    <row r="35900" spans="6:6" ht="18" customHeight="1">
      <c r="F35900" s="129">
        <f t="shared" si="567"/>
        <v>0</v>
      </c>
    </row>
    <row r="35901" spans="6:6" ht="18" customHeight="1">
      <c r="F35901" s="129">
        <f t="shared" si="567"/>
        <v>0</v>
      </c>
    </row>
    <row r="35902" spans="6:6" ht="18" customHeight="1">
      <c r="F35902" s="129">
        <f t="shared" si="567"/>
        <v>0</v>
      </c>
    </row>
    <row r="35903" spans="6:6" ht="18" customHeight="1">
      <c r="F35903" s="129">
        <f t="shared" si="567"/>
        <v>0</v>
      </c>
    </row>
    <row r="35904" spans="6:6" ht="18" customHeight="1">
      <c r="F35904" s="129">
        <f t="shared" si="567"/>
        <v>0</v>
      </c>
    </row>
    <row r="35905" spans="6:6" ht="18" customHeight="1">
      <c r="F35905" s="129">
        <f t="shared" si="567"/>
        <v>0</v>
      </c>
    </row>
    <row r="35906" spans="6:6" ht="18" customHeight="1">
      <c r="F35906" s="129">
        <f t="shared" si="567"/>
        <v>0</v>
      </c>
    </row>
    <row r="35907" spans="6:6" ht="18" customHeight="1">
      <c r="F35907" s="129">
        <f t="shared" si="567"/>
        <v>0</v>
      </c>
    </row>
    <row r="35908" spans="6:6" ht="18" customHeight="1">
      <c r="F35908" s="129">
        <f t="shared" si="567"/>
        <v>0</v>
      </c>
    </row>
    <row r="35909" spans="6:6" ht="18" customHeight="1">
      <c r="F35909" s="129">
        <f t="shared" si="567"/>
        <v>0</v>
      </c>
    </row>
    <row r="35910" spans="6:6" ht="18" customHeight="1">
      <c r="F35910" s="129">
        <f t="shared" si="567"/>
        <v>0</v>
      </c>
    </row>
    <row r="35911" spans="6:6" ht="18" customHeight="1">
      <c r="F35911" s="129">
        <f t="shared" si="567"/>
        <v>0</v>
      </c>
    </row>
    <row r="35912" spans="6:6" ht="18" customHeight="1">
      <c r="F35912" s="129">
        <f t="shared" si="567"/>
        <v>0</v>
      </c>
    </row>
    <row r="35913" spans="6:6" ht="18" customHeight="1">
      <c r="F35913" s="129">
        <f t="shared" si="567"/>
        <v>0</v>
      </c>
    </row>
    <row r="35914" spans="6:6" ht="18" customHeight="1">
      <c r="F35914" s="129">
        <f t="shared" si="567"/>
        <v>0</v>
      </c>
    </row>
    <row r="35915" spans="6:6" ht="18" customHeight="1">
      <c r="F35915" s="129">
        <f t="shared" si="567"/>
        <v>0</v>
      </c>
    </row>
    <row r="35916" spans="6:6" ht="18" customHeight="1">
      <c r="F35916" s="129">
        <f t="shared" si="567"/>
        <v>0</v>
      </c>
    </row>
    <row r="35917" spans="6:6" ht="18" customHeight="1">
      <c r="F35917" s="129">
        <f t="shared" si="567"/>
        <v>0</v>
      </c>
    </row>
    <row r="35918" spans="6:6" ht="18" customHeight="1">
      <c r="F35918" s="129">
        <f t="shared" si="567"/>
        <v>0</v>
      </c>
    </row>
    <row r="35919" spans="6:6" ht="18" customHeight="1">
      <c r="F35919" s="129">
        <f t="shared" si="567"/>
        <v>0</v>
      </c>
    </row>
    <row r="35920" spans="6:6" ht="18" customHeight="1">
      <c r="F35920" s="129">
        <f t="shared" si="567"/>
        <v>0</v>
      </c>
    </row>
    <row r="35921" spans="6:6" ht="18" customHeight="1">
      <c r="F35921" s="129">
        <f t="shared" si="567"/>
        <v>0</v>
      </c>
    </row>
    <row r="35922" spans="6:6" ht="18" customHeight="1">
      <c r="F35922" s="129">
        <f t="shared" si="567"/>
        <v>0</v>
      </c>
    </row>
    <row r="35923" spans="6:6" ht="18" customHeight="1">
      <c r="F35923" s="129">
        <f t="shared" si="567"/>
        <v>0</v>
      </c>
    </row>
    <row r="35924" spans="6:6" ht="18" customHeight="1">
      <c r="F35924" s="129">
        <f t="shared" si="567"/>
        <v>0</v>
      </c>
    </row>
    <row r="35925" spans="6:6" ht="18" customHeight="1">
      <c r="F35925" s="129">
        <f t="shared" si="567"/>
        <v>0</v>
      </c>
    </row>
    <row r="35926" spans="6:6" ht="18" customHeight="1">
      <c r="F35926" s="129">
        <f t="shared" si="567"/>
        <v>0</v>
      </c>
    </row>
    <row r="35927" spans="6:6" ht="18" customHeight="1">
      <c r="F35927" s="129">
        <f t="shared" si="567"/>
        <v>0</v>
      </c>
    </row>
    <row r="35928" spans="6:6" ht="18" customHeight="1">
      <c r="F35928" s="129">
        <f t="shared" si="567"/>
        <v>0</v>
      </c>
    </row>
    <row r="35929" spans="6:6" ht="18" customHeight="1">
      <c r="F35929" s="129">
        <f t="shared" si="567"/>
        <v>0</v>
      </c>
    </row>
    <row r="35930" spans="6:6" ht="18" customHeight="1">
      <c r="F35930" s="129">
        <f t="shared" si="567"/>
        <v>0</v>
      </c>
    </row>
    <row r="35931" spans="6:6" ht="18" customHeight="1">
      <c r="F35931" s="129">
        <f t="shared" si="567"/>
        <v>0</v>
      </c>
    </row>
    <row r="35932" spans="6:6" ht="18" customHeight="1">
      <c r="F35932" s="129">
        <f t="shared" si="567"/>
        <v>0</v>
      </c>
    </row>
    <row r="35933" spans="6:6" ht="18" customHeight="1">
      <c r="F35933" s="129">
        <f t="shared" si="567"/>
        <v>0</v>
      </c>
    </row>
    <row r="35934" spans="6:6" ht="18" customHeight="1">
      <c r="F35934" s="129">
        <f t="shared" si="567"/>
        <v>0</v>
      </c>
    </row>
    <row r="35935" spans="6:6" ht="18" customHeight="1">
      <c r="F35935" s="129">
        <f t="shared" si="567"/>
        <v>0</v>
      </c>
    </row>
    <row r="35936" spans="6:6" ht="18" customHeight="1">
      <c r="F35936" s="129">
        <f t="shared" si="567"/>
        <v>0</v>
      </c>
    </row>
    <row r="35937" spans="6:6" ht="18" customHeight="1">
      <c r="F35937" s="129">
        <f t="shared" si="567"/>
        <v>0</v>
      </c>
    </row>
    <row r="35938" spans="6:6" ht="18" customHeight="1">
      <c r="F35938" s="129">
        <f t="shared" si="567"/>
        <v>0</v>
      </c>
    </row>
    <row r="35939" spans="6:6" ht="18" customHeight="1">
      <c r="F35939" s="129">
        <f t="shared" si="567"/>
        <v>0</v>
      </c>
    </row>
    <row r="35940" spans="6:6" ht="18" customHeight="1">
      <c r="F35940" s="129">
        <f t="shared" si="567"/>
        <v>0</v>
      </c>
    </row>
    <row r="35941" spans="6:6" ht="18" customHeight="1">
      <c r="F35941" s="129">
        <f t="shared" si="567"/>
        <v>0</v>
      </c>
    </row>
    <row r="35942" spans="6:6" ht="18" customHeight="1">
      <c r="F35942" s="129">
        <f t="shared" si="567"/>
        <v>0</v>
      </c>
    </row>
    <row r="35943" spans="6:6" ht="18" customHeight="1">
      <c r="F35943" s="129">
        <f t="shared" si="567"/>
        <v>0</v>
      </c>
    </row>
    <row r="35944" spans="6:6" ht="18" customHeight="1">
      <c r="F35944" s="129">
        <f t="shared" si="567"/>
        <v>0</v>
      </c>
    </row>
    <row r="35945" spans="6:6" ht="18" customHeight="1">
      <c r="F35945" s="129">
        <f t="shared" si="567"/>
        <v>0</v>
      </c>
    </row>
    <row r="35946" spans="6:6" ht="18" customHeight="1">
      <c r="F35946" s="129">
        <f t="shared" si="567"/>
        <v>0</v>
      </c>
    </row>
    <row r="35947" spans="6:6" ht="18" customHeight="1">
      <c r="F35947" s="129">
        <f t="shared" si="567"/>
        <v>0</v>
      </c>
    </row>
    <row r="35948" spans="6:6" ht="18" customHeight="1">
      <c r="F35948" s="129">
        <f t="shared" si="567"/>
        <v>0</v>
      </c>
    </row>
    <row r="35949" spans="6:6" ht="18" customHeight="1">
      <c r="F35949" s="129">
        <f t="shared" si="567"/>
        <v>0</v>
      </c>
    </row>
    <row r="35950" spans="6:6" ht="18" customHeight="1">
      <c r="F35950" s="129">
        <f t="shared" si="567"/>
        <v>0</v>
      </c>
    </row>
    <row r="35951" spans="6:6" ht="18" customHeight="1">
      <c r="F35951" s="129">
        <f t="shared" si="567"/>
        <v>0</v>
      </c>
    </row>
    <row r="35952" spans="6:6" ht="18" customHeight="1">
      <c r="F35952" s="129">
        <f t="shared" si="567"/>
        <v>0</v>
      </c>
    </row>
    <row r="35953" spans="6:6" ht="18" customHeight="1">
      <c r="F35953" s="129">
        <f t="shared" si="567"/>
        <v>0</v>
      </c>
    </row>
    <row r="35954" spans="6:6" ht="18" customHeight="1">
      <c r="F35954" s="129">
        <f t="shared" ref="F35954:F36017" si="568">E35954*D35954</f>
        <v>0</v>
      </c>
    </row>
    <row r="35955" spans="6:6" ht="18" customHeight="1">
      <c r="F35955" s="129">
        <f t="shared" si="568"/>
        <v>0</v>
      </c>
    </row>
    <row r="35956" spans="6:6" ht="18" customHeight="1">
      <c r="F35956" s="129">
        <f t="shared" si="568"/>
        <v>0</v>
      </c>
    </row>
    <row r="35957" spans="6:6" ht="18" customHeight="1">
      <c r="F35957" s="129">
        <f t="shared" si="568"/>
        <v>0</v>
      </c>
    </row>
    <row r="35958" spans="6:6" ht="18" customHeight="1">
      <c r="F35958" s="129">
        <f t="shared" si="568"/>
        <v>0</v>
      </c>
    </row>
    <row r="35959" spans="6:6" ht="18" customHeight="1">
      <c r="F35959" s="129">
        <f t="shared" si="568"/>
        <v>0</v>
      </c>
    </row>
    <row r="35960" spans="6:6" ht="18" customHeight="1">
      <c r="F35960" s="129">
        <f t="shared" si="568"/>
        <v>0</v>
      </c>
    </row>
    <row r="35961" spans="6:6" ht="18" customHeight="1">
      <c r="F35961" s="129">
        <f t="shared" si="568"/>
        <v>0</v>
      </c>
    </row>
    <row r="35962" spans="6:6" ht="18" customHeight="1">
      <c r="F35962" s="129">
        <f t="shared" si="568"/>
        <v>0</v>
      </c>
    </row>
    <row r="35963" spans="6:6" ht="18" customHeight="1">
      <c r="F35963" s="129">
        <f t="shared" si="568"/>
        <v>0</v>
      </c>
    </row>
    <row r="35964" spans="6:6" ht="18" customHeight="1">
      <c r="F35964" s="129">
        <f t="shared" si="568"/>
        <v>0</v>
      </c>
    </row>
    <row r="35965" spans="6:6" ht="18" customHeight="1">
      <c r="F35965" s="129">
        <f t="shared" si="568"/>
        <v>0</v>
      </c>
    </row>
    <row r="35966" spans="6:6" ht="18" customHeight="1">
      <c r="F35966" s="129">
        <f t="shared" si="568"/>
        <v>0</v>
      </c>
    </row>
    <row r="35967" spans="6:6" ht="18" customHeight="1">
      <c r="F35967" s="129">
        <f t="shared" si="568"/>
        <v>0</v>
      </c>
    </row>
    <row r="35968" spans="6:6" ht="18" customHeight="1">
      <c r="F35968" s="129">
        <f t="shared" si="568"/>
        <v>0</v>
      </c>
    </row>
    <row r="35969" spans="6:6" ht="18" customHeight="1">
      <c r="F35969" s="129">
        <f t="shared" si="568"/>
        <v>0</v>
      </c>
    </row>
    <row r="35970" spans="6:6" ht="18" customHeight="1">
      <c r="F35970" s="129">
        <f t="shared" si="568"/>
        <v>0</v>
      </c>
    </row>
    <row r="35971" spans="6:6" ht="18" customHeight="1">
      <c r="F35971" s="129">
        <f t="shared" si="568"/>
        <v>0</v>
      </c>
    </row>
    <row r="35972" spans="6:6" ht="18" customHeight="1">
      <c r="F35972" s="129">
        <f t="shared" si="568"/>
        <v>0</v>
      </c>
    </row>
    <row r="35973" spans="6:6" ht="18" customHeight="1">
      <c r="F35973" s="129">
        <f t="shared" si="568"/>
        <v>0</v>
      </c>
    </row>
    <row r="35974" spans="6:6" ht="18" customHeight="1">
      <c r="F35974" s="129">
        <f t="shared" si="568"/>
        <v>0</v>
      </c>
    </row>
    <row r="35975" spans="6:6" ht="18" customHeight="1">
      <c r="F35975" s="129">
        <f t="shared" si="568"/>
        <v>0</v>
      </c>
    </row>
    <row r="35976" spans="6:6" ht="18" customHeight="1">
      <c r="F35976" s="129">
        <f t="shared" si="568"/>
        <v>0</v>
      </c>
    </row>
    <row r="35977" spans="6:6" ht="18" customHeight="1">
      <c r="F35977" s="129">
        <f t="shared" si="568"/>
        <v>0</v>
      </c>
    </row>
    <row r="35978" spans="6:6" ht="18" customHeight="1">
      <c r="F35978" s="129">
        <f t="shared" si="568"/>
        <v>0</v>
      </c>
    </row>
    <row r="35979" spans="6:6" ht="18" customHeight="1">
      <c r="F35979" s="129">
        <f t="shared" si="568"/>
        <v>0</v>
      </c>
    </row>
    <row r="35980" spans="6:6" ht="18" customHeight="1">
      <c r="F35980" s="129">
        <f t="shared" si="568"/>
        <v>0</v>
      </c>
    </row>
    <row r="35981" spans="6:6" ht="18" customHeight="1">
      <c r="F35981" s="129">
        <f t="shared" si="568"/>
        <v>0</v>
      </c>
    </row>
    <row r="35982" spans="6:6" ht="18" customHeight="1">
      <c r="F35982" s="129">
        <f t="shared" si="568"/>
        <v>0</v>
      </c>
    </row>
    <row r="35983" spans="6:6" ht="18" customHeight="1">
      <c r="F35983" s="129">
        <f t="shared" si="568"/>
        <v>0</v>
      </c>
    </row>
    <row r="35984" spans="6:6" ht="18" customHeight="1">
      <c r="F35984" s="129">
        <f t="shared" si="568"/>
        <v>0</v>
      </c>
    </row>
    <row r="35985" spans="6:6" ht="18" customHeight="1">
      <c r="F35985" s="129">
        <f t="shared" si="568"/>
        <v>0</v>
      </c>
    </row>
    <row r="35986" spans="6:6" ht="18" customHeight="1">
      <c r="F35986" s="129">
        <f t="shared" si="568"/>
        <v>0</v>
      </c>
    </row>
    <row r="35987" spans="6:6" ht="18" customHeight="1">
      <c r="F35987" s="129">
        <f t="shared" si="568"/>
        <v>0</v>
      </c>
    </row>
    <row r="35988" spans="6:6" ht="18" customHeight="1">
      <c r="F35988" s="129">
        <f t="shared" si="568"/>
        <v>0</v>
      </c>
    </row>
    <row r="35989" spans="6:6" ht="18" customHeight="1">
      <c r="F35989" s="129">
        <f t="shared" si="568"/>
        <v>0</v>
      </c>
    </row>
    <row r="35990" spans="6:6" ht="18" customHeight="1">
      <c r="F35990" s="129">
        <f t="shared" si="568"/>
        <v>0</v>
      </c>
    </row>
    <row r="35991" spans="6:6" ht="18" customHeight="1">
      <c r="F35991" s="129">
        <f t="shared" si="568"/>
        <v>0</v>
      </c>
    </row>
    <row r="35992" spans="6:6" ht="18" customHeight="1">
      <c r="F35992" s="129">
        <f t="shared" si="568"/>
        <v>0</v>
      </c>
    </row>
    <row r="35993" spans="6:6" ht="18" customHeight="1">
      <c r="F35993" s="129">
        <f t="shared" si="568"/>
        <v>0</v>
      </c>
    </row>
    <row r="35994" spans="6:6" ht="18" customHeight="1">
      <c r="F35994" s="129">
        <f t="shared" si="568"/>
        <v>0</v>
      </c>
    </row>
    <row r="35995" spans="6:6" ht="18" customHeight="1">
      <c r="F35995" s="129">
        <f t="shared" si="568"/>
        <v>0</v>
      </c>
    </row>
    <row r="35996" spans="6:6" ht="18" customHeight="1">
      <c r="F35996" s="129">
        <f t="shared" si="568"/>
        <v>0</v>
      </c>
    </row>
    <row r="35997" spans="6:6" ht="18" customHeight="1">
      <c r="F35997" s="129">
        <f t="shared" si="568"/>
        <v>0</v>
      </c>
    </row>
    <row r="35998" spans="6:6" ht="18" customHeight="1">
      <c r="F35998" s="129">
        <f t="shared" si="568"/>
        <v>0</v>
      </c>
    </row>
    <row r="35999" spans="6:6" ht="18" customHeight="1">
      <c r="F35999" s="129">
        <f t="shared" si="568"/>
        <v>0</v>
      </c>
    </row>
    <row r="36000" spans="6:6" ht="18" customHeight="1">
      <c r="F36000" s="129">
        <f t="shared" si="568"/>
        <v>0</v>
      </c>
    </row>
    <row r="36001" spans="6:6" ht="18" customHeight="1">
      <c r="F36001" s="129">
        <f t="shared" si="568"/>
        <v>0</v>
      </c>
    </row>
    <row r="36002" spans="6:6" ht="18" customHeight="1">
      <c r="F36002" s="129">
        <f t="shared" si="568"/>
        <v>0</v>
      </c>
    </row>
    <row r="36003" spans="6:6" ht="18" customHeight="1">
      <c r="F36003" s="129">
        <f t="shared" si="568"/>
        <v>0</v>
      </c>
    </row>
    <row r="36004" spans="6:6" ht="18" customHeight="1">
      <c r="F36004" s="129">
        <f t="shared" si="568"/>
        <v>0</v>
      </c>
    </row>
    <row r="36005" spans="6:6" ht="18" customHeight="1">
      <c r="F36005" s="129">
        <f t="shared" si="568"/>
        <v>0</v>
      </c>
    </row>
    <row r="36006" spans="6:6" ht="18" customHeight="1">
      <c r="F36006" s="129">
        <f t="shared" si="568"/>
        <v>0</v>
      </c>
    </row>
    <row r="36007" spans="6:6" ht="18" customHeight="1">
      <c r="F36007" s="129">
        <f t="shared" si="568"/>
        <v>0</v>
      </c>
    </row>
    <row r="36008" spans="6:6" ht="18" customHeight="1">
      <c r="F36008" s="129">
        <f t="shared" si="568"/>
        <v>0</v>
      </c>
    </row>
    <row r="36009" spans="6:6" ht="18" customHeight="1">
      <c r="F36009" s="129">
        <f t="shared" si="568"/>
        <v>0</v>
      </c>
    </row>
    <row r="36010" spans="6:6" ht="18" customHeight="1">
      <c r="F36010" s="129">
        <f t="shared" si="568"/>
        <v>0</v>
      </c>
    </row>
    <row r="36011" spans="6:6" ht="18" customHeight="1">
      <c r="F36011" s="129">
        <f t="shared" si="568"/>
        <v>0</v>
      </c>
    </row>
    <row r="36012" spans="6:6" ht="18" customHeight="1">
      <c r="F36012" s="129">
        <f t="shared" si="568"/>
        <v>0</v>
      </c>
    </row>
    <row r="36013" spans="6:6" ht="18" customHeight="1">
      <c r="F36013" s="129">
        <f t="shared" si="568"/>
        <v>0</v>
      </c>
    </row>
    <row r="36014" spans="6:6" ht="18" customHeight="1">
      <c r="F36014" s="129">
        <f t="shared" si="568"/>
        <v>0</v>
      </c>
    </row>
    <row r="36015" spans="6:6" ht="18" customHeight="1">
      <c r="F36015" s="129">
        <f t="shared" si="568"/>
        <v>0</v>
      </c>
    </row>
    <row r="36016" spans="6:6" ht="18" customHeight="1">
      <c r="F36016" s="129">
        <f t="shared" si="568"/>
        <v>0</v>
      </c>
    </row>
    <row r="36017" spans="6:6" ht="18" customHeight="1">
      <c r="F36017" s="129">
        <f t="shared" si="568"/>
        <v>0</v>
      </c>
    </row>
    <row r="36018" spans="6:6" ht="18" customHeight="1">
      <c r="F36018" s="129">
        <f t="shared" ref="F36018:F36081" si="569">E36018*D36018</f>
        <v>0</v>
      </c>
    </row>
    <row r="36019" spans="6:6" ht="18" customHeight="1">
      <c r="F36019" s="129">
        <f t="shared" si="569"/>
        <v>0</v>
      </c>
    </row>
    <row r="36020" spans="6:6" ht="18" customHeight="1">
      <c r="F36020" s="129">
        <f t="shared" si="569"/>
        <v>0</v>
      </c>
    </row>
    <row r="36021" spans="6:6" ht="18" customHeight="1">
      <c r="F36021" s="129">
        <f t="shared" si="569"/>
        <v>0</v>
      </c>
    </row>
    <row r="36022" spans="6:6" ht="18" customHeight="1">
      <c r="F36022" s="129">
        <f t="shared" si="569"/>
        <v>0</v>
      </c>
    </row>
    <row r="36023" spans="6:6" ht="18" customHeight="1">
      <c r="F36023" s="129">
        <f t="shared" si="569"/>
        <v>0</v>
      </c>
    </row>
    <row r="36024" spans="6:6" ht="18" customHeight="1">
      <c r="F36024" s="129">
        <f t="shared" si="569"/>
        <v>0</v>
      </c>
    </row>
    <row r="36025" spans="6:6" ht="18" customHeight="1">
      <c r="F36025" s="129">
        <f t="shared" si="569"/>
        <v>0</v>
      </c>
    </row>
    <row r="36026" spans="6:6" ht="18" customHeight="1">
      <c r="F36026" s="129">
        <f t="shared" si="569"/>
        <v>0</v>
      </c>
    </row>
    <row r="36027" spans="6:6" ht="18" customHeight="1">
      <c r="F36027" s="129">
        <f t="shared" si="569"/>
        <v>0</v>
      </c>
    </row>
    <row r="36028" spans="6:6" ht="18" customHeight="1">
      <c r="F36028" s="129">
        <f t="shared" si="569"/>
        <v>0</v>
      </c>
    </row>
    <row r="36029" spans="6:6" ht="18" customHeight="1">
      <c r="F36029" s="129">
        <f t="shared" si="569"/>
        <v>0</v>
      </c>
    </row>
    <row r="36030" spans="6:6" ht="18" customHeight="1">
      <c r="F36030" s="129">
        <f t="shared" si="569"/>
        <v>0</v>
      </c>
    </row>
    <row r="36031" spans="6:6" ht="18" customHeight="1">
      <c r="F36031" s="129">
        <f t="shared" si="569"/>
        <v>0</v>
      </c>
    </row>
    <row r="36032" spans="6:6" ht="18" customHeight="1">
      <c r="F36032" s="129">
        <f t="shared" si="569"/>
        <v>0</v>
      </c>
    </row>
    <row r="36033" spans="6:6" ht="18" customHeight="1">
      <c r="F36033" s="129">
        <f t="shared" si="569"/>
        <v>0</v>
      </c>
    </row>
    <row r="36034" spans="6:6" ht="18" customHeight="1">
      <c r="F36034" s="129">
        <f t="shared" si="569"/>
        <v>0</v>
      </c>
    </row>
    <row r="36035" spans="6:6" ht="18" customHeight="1">
      <c r="F36035" s="129">
        <f t="shared" si="569"/>
        <v>0</v>
      </c>
    </row>
    <row r="36036" spans="6:6" ht="18" customHeight="1">
      <c r="F36036" s="129">
        <f t="shared" si="569"/>
        <v>0</v>
      </c>
    </row>
    <row r="36037" spans="6:6" ht="18" customHeight="1">
      <c r="F36037" s="129">
        <f t="shared" si="569"/>
        <v>0</v>
      </c>
    </row>
    <row r="36038" spans="6:6" ht="18" customHeight="1">
      <c r="F36038" s="129">
        <f t="shared" si="569"/>
        <v>0</v>
      </c>
    </row>
    <row r="36039" spans="6:6" ht="18" customHeight="1">
      <c r="F36039" s="129">
        <f t="shared" si="569"/>
        <v>0</v>
      </c>
    </row>
    <row r="36040" spans="6:6" ht="18" customHeight="1">
      <c r="F36040" s="129">
        <f t="shared" si="569"/>
        <v>0</v>
      </c>
    </row>
    <row r="36041" spans="6:6" ht="18" customHeight="1">
      <c r="F36041" s="129">
        <f t="shared" si="569"/>
        <v>0</v>
      </c>
    </row>
    <row r="36042" spans="6:6" ht="18" customHeight="1">
      <c r="F36042" s="129">
        <f t="shared" si="569"/>
        <v>0</v>
      </c>
    </row>
    <row r="36043" spans="6:6" ht="18" customHeight="1">
      <c r="F36043" s="129">
        <f t="shared" si="569"/>
        <v>0</v>
      </c>
    </row>
    <row r="36044" spans="6:6" ht="18" customHeight="1">
      <c r="F36044" s="129">
        <f t="shared" si="569"/>
        <v>0</v>
      </c>
    </row>
    <row r="36045" spans="6:6" ht="18" customHeight="1">
      <c r="F36045" s="129">
        <f t="shared" si="569"/>
        <v>0</v>
      </c>
    </row>
    <row r="36046" spans="6:6" ht="18" customHeight="1">
      <c r="F36046" s="129">
        <f t="shared" si="569"/>
        <v>0</v>
      </c>
    </row>
    <row r="36047" spans="6:6" ht="18" customHeight="1">
      <c r="F36047" s="129">
        <f t="shared" si="569"/>
        <v>0</v>
      </c>
    </row>
    <row r="36048" spans="6:6" ht="18" customHeight="1">
      <c r="F36048" s="129">
        <f t="shared" si="569"/>
        <v>0</v>
      </c>
    </row>
    <row r="36049" spans="6:6" ht="18" customHeight="1">
      <c r="F36049" s="129">
        <f t="shared" si="569"/>
        <v>0</v>
      </c>
    </row>
    <row r="36050" spans="6:6" ht="18" customHeight="1">
      <c r="F36050" s="129">
        <f t="shared" si="569"/>
        <v>0</v>
      </c>
    </row>
    <row r="36051" spans="6:6" ht="18" customHeight="1">
      <c r="F36051" s="129">
        <f t="shared" si="569"/>
        <v>0</v>
      </c>
    </row>
    <row r="36052" spans="6:6" ht="18" customHeight="1">
      <c r="F36052" s="129">
        <f t="shared" si="569"/>
        <v>0</v>
      </c>
    </row>
    <row r="36053" spans="6:6" ht="18" customHeight="1">
      <c r="F36053" s="129">
        <f t="shared" si="569"/>
        <v>0</v>
      </c>
    </row>
    <row r="36054" spans="6:6" ht="18" customHeight="1">
      <c r="F36054" s="129">
        <f t="shared" si="569"/>
        <v>0</v>
      </c>
    </row>
    <row r="36055" spans="6:6" ht="18" customHeight="1">
      <c r="F36055" s="129">
        <f t="shared" si="569"/>
        <v>0</v>
      </c>
    </row>
    <row r="36056" spans="6:6" ht="18" customHeight="1">
      <c r="F36056" s="129">
        <f t="shared" si="569"/>
        <v>0</v>
      </c>
    </row>
    <row r="36057" spans="6:6" ht="18" customHeight="1">
      <c r="F36057" s="129">
        <f t="shared" si="569"/>
        <v>0</v>
      </c>
    </row>
    <row r="36058" spans="6:6" ht="18" customHeight="1">
      <c r="F36058" s="129">
        <f t="shared" si="569"/>
        <v>0</v>
      </c>
    </row>
    <row r="36059" spans="6:6" ht="18" customHeight="1">
      <c r="F36059" s="129">
        <f t="shared" si="569"/>
        <v>0</v>
      </c>
    </row>
    <row r="36060" spans="6:6" ht="18" customHeight="1">
      <c r="F36060" s="129">
        <f t="shared" si="569"/>
        <v>0</v>
      </c>
    </row>
    <row r="36061" spans="6:6" ht="18" customHeight="1">
      <c r="F36061" s="129">
        <f t="shared" si="569"/>
        <v>0</v>
      </c>
    </row>
    <row r="36062" spans="6:6" ht="18" customHeight="1">
      <c r="F36062" s="129">
        <f t="shared" si="569"/>
        <v>0</v>
      </c>
    </row>
    <row r="36063" spans="6:6" ht="18" customHeight="1">
      <c r="F36063" s="129">
        <f t="shared" si="569"/>
        <v>0</v>
      </c>
    </row>
    <row r="36064" spans="6:6" ht="18" customHeight="1">
      <c r="F36064" s="129">
        <f t="shared" si="569"/>
        <v>0</v>
      </c>
    </row>
    <row r="36065" spans="6:6" ht="18" customHeight="1">
      <c r="F36065" s="129">
        <f t="shared" si="569"/>
        <v>0</v>
      </c>
    </row>
    <row r="36066" spans="6:6" ht="18" customHeight="1">
      <c r="F36066" s="129">
        <f t="shared" si="569"/>
        <v>0</v>
      </c>
    </row>
    <row r="36067" spans="6:6" ht="18" customHeight="1">
      <c r="F36067" s="129">
        <f t="shared" si="569"/>
        <v>0</v>
      </c>
    </row>
    <row r="36068" spans="6:6" ht="18" customHeight="1">
      <c r="F36068" s="129">
        <f t="shared" si="569"/>
        <v>0</v>
      </c>
    </row>
    <row r="36069" spans="6:6" ht="18" customHeight="1">
      <c r="F36069" s="129">
        <f t="shared" si="569"/>
        <v>0</v>
      </c>
    </row>
    <row r="36070" spans="6:6" ht="18" customHeight="1">
      <c r="F36070" s="129">
        <f t="shared" si="569"/>
        <v>0</v>
      </c>
    </row>
    <row r="36071" spans="6:6" ht="18" customHeight="1">
      <c r="F36071" s="129">
        <f t="shared" si="569"/>
        <v>0</v>
      </c>
    </row>
    <row r="36072" spans="6:6" ht="18" customHeight="1">
      <c r="F36072" s="129">
        <f t="shared" si="569"/>
        <v>0</v>
      </c>
    </row>
    <row r="36073" spans="6:6" ht="18" customHeight="1">
      <c r="F36073" s="129">
        <f t="shared" si="569"/>
        <v>0</v>
      </c>
    </row>
    <row r="36074" spans="6:6" ht="18" customHeight="1">
      <c r="F36074" s="129">
        <f t="shared" si="569"/>
        <v>0</v>
      </c>
    </row>
    <row r="36075" spans="6:6" ht="18" customHeight="1">
      <c r="F36075" s="129">
        <f t="shared" si="569"/>
        <v>0</v>
      </c>
    </row>
    <row r="36076" spans="6:6" ht="18" customHeight="1">
      <c r="F36076" s="129">
        <f t="shared" si="569"/>
        <v>0</v>
      </c>
    </row>
    <row r="36077" spans="6:6" ht="18" customHeight="1">
      <c r="F36077" s="129">
        <f t="shared" si="569"/>
        <v>0</v>
      </c>
    </row>
    <row r="36078" spans="6:6" ht="18" customHeight="1">
      <c r="F36078" s="129">
        <f t="shared" si="569"/>
        <v>0</v>
      </c>
    </row>
    <row r="36079" spans="6:6" ht="18" customHeight="1">
      <c r="F36079" s="129">
        <f t="shared" si="569"/>
        <v>0</v>
      </c>
    </row>
    <row r="36080" spans="6:6" ht="18" customHeight="1">
      <c r="F36080" s="129">
        <f t="shared" si="569"/>
        <v>0</v>
      </c>
    </row>
    <row r="36081" spans="6:6" ht="18" customHeight="1">
      <c r="F36081" s="129">
        <f t="shared" si="569"/>
        <v>0</v>
      </c>
    </row>
    <row r="36082" spans="6:6" ht="18" customHeight="1">
      <c r="F36082" s="129">
        <f t="shared" ref="F36082:F36145" si="570">E36082*D36082</f>
        <v>0</v>
      </c>
    </row>
    <row r="36083" spans="6:6" ht="18" customHeight="1">
      <c r="F36083" s="129">
        <f t="shared" si="570"/>
        <v>0</v>
      </c>
    </row>
    <row r="36084" spans="6:6" ht="18" customHeight="1">
      <c r="F36084" s="129">
        <f t="shared" si="570"/>
        <v>0</v>
      </c>
    </row>
    <row r="36085" spans="6:6" ht="18" customHeight="1">
      <c r="F36085" s="129">
        <f t="shared" si="570"/>
        <v>0</v>
      </c>
    </row>
    <row r="36086" spans="6:6" ht="18" customHeight="1">
      <c r="F36086" s="129">
        <f t="shared" si="570"/>
        <v>0</v>
      </c>
    </row>
    <row r="36087" spans="6:6" ht="18" customHeight="1">
      <c r="F36087" s="129">
        <f t="shared" si="570"/>
        <v>0</v>
      </c>
    </row>
    <row r="36088" spans="6:6" ht="18" customHeight="1">
      <c r="F36088" s="129">
        <f t="shared" si="570"/>
        <v>0</v>
      </c>
    </row>
    <row r="36089" spans="6:6" ht="18" customHeight="1">
      <c r="F36089" s="129">
        <f t="shared" si="570"/>
        <v>0</v>
      </c>
    </row>
    <row r="36090" spans="6:6" ht="18" customHeight="1">
      <c r="F36090" s="129">
        <f t="shared" si="570"/>
        <v>0</v>
      </c>
    </row>
    <row r="36091" spans="6:6" ht="18" customHeight="1">
      <c r="F36091" s="129">
        <f t="shared" si="570"/>
        <v>0</v>
      </c>
    </row>
    <row r="36092" spans="6:6" ht="18" customHeight="1">
      <c r="F36092" s="129">
        <f t="shared" si="570"/>
        <v>0</v>
      </c>
    </row>
    <row r="36093" spans="6:6" ht="18" customHeight="1">
      <c r="F36093" s="129">
        <f t="shared" si="570"/>
        <v>0</v>
      </c>
    </row>
    <row r="36094" spans="6:6" ht="18" customHeight="1">
      <c r="F36094" s="129">
        <f t="shared" si="570"/>
        <v>0</v>
      </c>
    </row>
    <row r="36095" spans="6:6" ht="18" customHeight="1">
      <c r="F36095" s="129">
        <f t="shared" si="570"/>
        <v>0</v>
      </c>
    </row>
    <row r="36096" spans="6:6" ht="18" customHeight="1">
      <c r="F36096" s="129">
        <f t="shared" si="570"/>
        <v>0</v>
      </c>
    </row>
    <row r="36097" spans="6:6" ht="18" customHeight="1">
      <c r="F36097" s="129">
        <f t="shared" si="570"/>
        <v>0</v>
      </c>
    </row>
    <row r="36098" spans="6:6" ht="18" customHeight="1">
      <c r="F36098" s="129">
        <f t="shared" si="570"/>
        <v>0</v>
      </c>
    </row>
    <row r="36099" spans="6:6" ht="18" customHeight="1">
      <c r="F36099" s="129">
        <f t="shared" si="570"/>
        <v>0</v>
      </c>
    </row>
    <row r="36100" spans="6:6" ht="18" customHeight="1">
      <c r="F36100" s="129">
        <f t="shared" si="570"/>
        <v>0</v>
      </c>
    </row>
    <row r="36101" spans="6:6" ht="18" customHeight="1">
      <c r="F36101" s="129">
        <f t="shared" si="570"/>
        <v>0</v>
      </c>
    </row>
    <row r="36102" spans="6:6" ht="18" customHeight="1">
      <c r="F36102" s="129">
        <f t="shared" si="570"/>
        <v>0</v>
      </c>
    </row>
    <row r="36103" spans="6:6" ht="18" customHeight="1">
      <c r="F36103" s="129">
        <f t="shared" si="570"/>
        <v>0</v>
      </c>
    </row>
    <row r="36104" spans="6:6" ht="18" customHeight="1">
      <c r="F36104" s="129">
        <f t="shared" si="570"/>
        <v>0</v>
      </c>
    </row>
    <row r="36105" spans="6:6" ht="18" customHeight="1">
      <c r="F36105" s="129">
        <f t="shared" si="570"/>
        <v>0</v>
      </c>
    </row>
    <row r="36106" spans="6:6" ht="18" customHeight="1">
      <c r="F36106" s="129">
        <f t="shared" si="570"/>
        <v>0</v>
      </c>
    </row>
    <row r="36107" spans="6:6" ht="18" customHeight="1">
      <c r="F36107" s="129">
        <f t="shared" si="570"/>
        <v>0</v>
      </c>
    </row>
    <row r="36108" spans="6:6" ht="18" customHeight="1">
      <c r="F36108" s="129">
        <f t="shared" si="570"/>
        <v>0</v>
      </c>
    </row>
    <row r="36109" spans="6:6" ht="18" customHeight="1">
      <c r="F36109" s="129">
        <f t="shared" si="570"/>
        <v>0</v>
      </c>
    </row>
    <row r="36110" spans="6:6" ht="18" customHeight="1">
      <c r="F36110" s="129">
        <f t="shared" si="570"/>
        <v>0</v>
      </c>
    </row>
    <row r="36111" spans="6:6" ht="18" customHeight="1">
      <c r="F36111" s="129">
        <f t="shared" si="570"/>
        <v>0</v>
      </c>
    </row>
    <row r="36112" spans="6:6" ht="18" customHeight="1">
      <c r="F36112" s="129">
        <f t="shared" si="570"/>
        <v>0</v>
      </c>
    </row>
    <row r="36113" spans="6:6" ht="18" customHeight="1">
      <c r="F36113" s="129">
        <f t="shared" si="570"/>
        <v>0</v>
      </c>
    </row>
    <row r="36114" spans="6:6" ht="18" customHeight="1">
      <c r="F36114" s="129">
        <f t="shared" si="570"/>
        <v>0</v>
      </c>
    </row>
    <row r="36115" spans="6:6" ht="18" customHeight="1">
      <c r="F36115" s="129">
        <f t="shared" si="570"/>
        <v>0</v>
      </c>
    </row>
    <row r="36116" spans="6:6" ht="18" customHeight="1">
      <c r="F36116" s="129">
        <f t="shared" si="570"/>
        <v>0</v>
      </c>
    </row>
    <row r="36117" spans="6:6" ht="18" customHeight="1">
      <c r="F36117" s="129">
        <f t="shared" si="570"/>
        <v>0</v>
      </c>
    </row>
    <row r="36118" spans="6:6" ht="18" customHeight="1">
      <c r="F36118" s="129">
        <f t="shared" si="570"/>
        <v>0</v>
      </c>
    </row>
    <row r="36119" spans="6:6" ht="18" customHeight="1">
      <c r="F36119" s="129">
        <f t="shared" si="570"/>
        <v>0</v>
      </c>
    </row>
    <row r="36120" spans="6:6" ht="18" customHeight="1">
      <c r="F36120" s="129">
        <f t="shared" si="570"/>
        <v>0</v>
      </c>
    </row>
    <row r="36121" spans="6:6" ht="18" customHeight="1">
      <c r="F36121" s="129">
        <f t="shared" si="570"/>
        <v>0</v>
      </c>
    </row>
    <row r="36122" spans="6:6" ht="18" customHeight="1">
      <c r="F36122" s="129">
        <f t="shared" si="570"/>
        <v>0</v>
      </c>
    </row>
    <row r="36123" spans="6:6" ht="18" customHeight="1">
      <c r="F36123" s="129">
        <f t="shared" si="570"/>
        <v>0</v>
      </c>
    </row>
    <row r="36124" spans="6:6" ht="18" customHeight="1">
      <c r="F36124" s="129">
        <f t="shared" si="570"/>
        <v>0</v>
      </c>
    </row>
    <row r="36125" spans="6:6" ht="18" customHeight="1">
      <c r="F36125" s="129">
        <f t="shared" si="570"/>
        <v>0</v>
      </c>
    </row>
    <row r="36126" spans="6:6" ht="18" customHeight="1">
      <c r="F36126" s="129">
        <f t="shared" si="570"/>
        <v>0</v>
      </c>
    </row>
    <row r="36127" spans="6:6" ht="18" customHeight="1">
      <c r="F36127" s="129">
        <f t="shared" si="570"/>
        <v>0</v>
      </c>
    </row>
    <row r="36128" spans="6:6" ht="18" customHeight="1">
      <c r="F36128" s="129">
        <f t="shared" si="570"/>
        <v>0</v>
      </c>
    </row>
    <row r="36129" spans="6:6" ht="18" customHeight="1">
      <c r="F36129" s="129">
        <f t="shared" si="570"/>
        <v>0</v>
      </c>
    </row>
    <row r="36130" spans="6:6" ht="18" customHeight="1">
      <c r="F36130" s="129">
        <f t="shared" si="570"/>
        <v>0</v>
      </c>
    </row>
    <row r="36131" spans="6:6" ht="18" customHeight="1">
      <c r="F36131" s="129">
        <f t="shared" si="570"/>
        <v>0</v>
      </c>
    </row>
    <row r="36132" spans="6:6" ht="18" customHeight="1">
      <c r="F36132" s="129">
        <f t="shared" si="570"/>
        <v>0</v>
      </c>
    </row>
    <row r="36133" spans="6:6" ht="18" customHeight="1">
      <c r="F36133" s="129">
        <f t="shared" si="570"/>
        <v>0</v>
      </c>
    </row>
    <row r="36134" spans="6:6" ht="18" customHeight="1">
      <c r="F36134" s="129">
        <f t="shared" si="570"/>
        <v>0</v>
      </c>
    </row>
    <row r="36135" spans="6:6" ht="18" customHeight="1">
      <c r="F36135" s="129">
        <f t="shared" si="570"/>
        <v>0</v>
      </c>
    </row>
    <row r="36136" spans="6:6" ht="18" customHeight="1">
      <c r="F36136" s="129">
        <f t="shared" si="570"/>
        <v>0</v>
      </c>
    </row>
    <row r="36137" spans="6:6" ht="18" customHeight="1">
      <c r="F36137" s="129">
        <f t="shared" si="570"/>
        <v>0</v>
      </c>
    </row>
    <row r="36138" spans="6:6" ht="18" customHeight="1">
      <c r="F36138" s="129">
        <f t="shared" si="570"/>
        <v>0</v>
      </c>
    </row>
    <row r="36139" spans="6:6" ht="18" customHeight="1">
      <c r="F36139" s="129">
        <f t="shared" si="570"/>
        <v>0</v>
      </c>
    </row>
    <row r="36140" spans="6:6" ht="18" customHeight="1">
      <c r="F36140" s="129">
        <f t="shared" si="570"/>
        <v>0</v>
      </c>
    </row>
    <row r="36141" spans="6:6" ht="18" customHeight="1">
      <c r="F36141" s="129">
        <f t="shared" si="570"/>
        <v>0</v>
      </c>
    </row>
    <row r="36142" spans="6:6" ht="18" customHeight="1">
      <c r="F36142" s="129">
        <f t="shared" si="570"/>
        <v>0</v>
      </c>
    </row>
    <row r="36143" spans="6:6" ht="18" customHeight="1">
      <c r="F36143" s="129">
        <f t="shared" si="570"/>
        <v>0</v>
      </c>
    </row>
    <row r="36144" spans="6:6" ht="18" customHeight="1">
      <c r="F36144" s="129">
        <f t="shared" si="570"/>
        <v>0</v>
      </c>
    </row>
    <row r="36145" spans="6:6" ht="18" customHeight="1">
      <c r="F36145" s="129">
        <f t="shared" si="570"/>
        <v>0</v>
      </c>
    </row>
    <row r="36146" spans="6:6" ht="18" customHeight="1">
      <c r="F36146" s="129">
        <f t="shared" ref="F36146:F36209" si="571">E36146*D36146</f>
        <v>0</v>
      </c>
    </row>
    <row r="36147" spans="6:6" ht="18" customHeight="1">
      <c r="F36147" s="129">
        <f t="shared" si="571"/>
        <v>0</v>
      </c>
    </row>
    <row r="36148" spans="6:6" ht="18" customHeight="1">
      <c r="F36148" s="129">
        <f t="shared" si="571"/>
        <v>0</v>
      </c>
    </row>
    <row r="36149" spans="6:6" ht="18" customHeight="1">
      <c r="F36149" s="129">
        <f t="shared" si="571"/>
        <v>0</v>
      </c>
    </row>
    <row r="36150" spans="6:6" ht="18" customHeight="1">
      <c r="F36150" s="129">
        <f t="shared" si="571"/>
        <v>0</v>
      </c>
    </row>
    <row r="36151" spans="6:6" ht="18" customHeight="1">
      <c r="F36151" s="129">
        <f t="shared" si="571"/>
        <v>0</v>
      </c>
    </row>
    <row r="36152" spans="6:6" ht="18" customHeight="1">
      <c r="F36152" s="129">
        <f t="shared" si="571"/>
        <v>0</v>
      </c>
    </row>
    <row r="36153" spans="6:6" ht="18" customHeight="1">
      <c r="F36153" s="129">
        <f t="shared" si="571"/>
        <v>0</v>
      </c>
    </row>
    <row r="36154" spans="6:6" ht="18" customHeight="1">
      <c r="F36154" s="129">
        <f t="shared" si="571"/>
        <v>0</v>
      </c>
    </row>
    <row r="36155" spans="6:6" ht="18" customHeight="1">
      <c r="F36155" s="129">
        <f t="shared" si="571"/>
        <v>0</v>
      </c>
    </row>
    <row r="36156" spans="6:6" ht="18" customHeight="1">
      <c r="F36156" s="129">
        <f t="shared" si="571"/>
        <v>0</v>
      </c>
    </row>
    <row r="36157" spans="6:6" ht="18" customHeight="1">
      <c r="F36157" s="129">
        <f t="shared" si="571"/>
        <v>0</v>
      </c>
    </row>
    <row r="36158" spans="6:6" ht="18" customHeight="1">
      <c r="F36158" s="129">
        <f t="shared" si="571"/>
        <v>0</v>
      </c>
    </row>
    <row r="36159" spans="6:6" ht="18" customHeight="1">
      <c r="F36159" s="129">
        <f t="shared" si="571"/>
        <v>0</v>
      </c>
    </row>
    <row r="36160" spans="6:6" ht="18" customHeight="1">
      <c r="F36160" s="129">
        <f t="shared" si="571"/>
        <v>0</v>
      </c>
    </row>
    <row r="36161" spans="6:6" ht="18" customHeight="1">
      <c r="F36161" s="129">
        <f t="shared" si="571"/>
        <v>0</v>
      </c>
    </row>
    <row r="36162" spans="6:6" ht="18" customHeight="1">
      <c r="F36162" s="129">
        <f t="shared" si="571"/>
        <v>0</v>
      </c>
    </row>
    <row r="36163" spans="6:6" ht="18" customHeight="1">
      <c r="F36163" s="129">
        <f t="shared" si="571"/>
        <v>0</v>
      </c>
    </row>
    <row r="36164" spans="6:6" ht="18" customHeight="1">
      <c r="F36164" s="129">
        <f t="shared" si="571"/>
        <v>0</v>
      </c>
    </row>
    <row r="36165" spans="6:6" ht="18" customHeight="1">
      <c r="F36165" s="129">
        <f t="shared" si="571"/>
        <v>0</v>
      </c>
    </row>
    <row r="36166" spans="6:6" ht="18" customHeight="1">
      <c r="F36166" s="129">
        <f t="shared" si="571"/>
        <v>0</v>
      </c>
    </row>
    <row r="36167" spans="6:6" ht="18" customHeight="1">
      <c r="F36167" s="129">
        <f t="shared" si="571"/>
        <v>0</v>
      </c>
    </row>
    <row r="36168" spans="6:6" ht="18" customHeight="1">
      <c r="F36168" s="129">
        <f t="shared" si="571"/>
        <v>0</v>
      </c>
    </row>
    <row r="36169" spans="6:6" ht="18" customHeight="1">
      <c r="F36169" s="129">
        <f t="shared" si="571"/>
        <v>0</v>
      </c>
    </row>
    <row r="36170" spans="6:6" ht="18" customHeight="1">
      <c r="F36170" s="129">
        <f t="shared" si="571"/>
        <v>0</v>
      </c>
    </row>
    <row r="36171" spans="6:6" ht="18" customHeight="1">
      <c r="F36171" s="129">
        <f t="shared" si="571"/>
        <v>0</v>
      </c>
    </row>
    <row r="36172" spans="6:6" ht="18" customHeight="1">
      <c r="F36172" s="129">
        <f t="shared" si="571"/>
        <v>0</v>
      </c>
    </row>
    <row r="36173" spans="6:6" ht="18" customHeight="1">
      <c r="F36173" s="129">
        <f t="shared" si="571"/>
        <v>0</v>
      </c>
    </row>
    <row r="36174" spans="6:6" ht="18" customHeight="1">
      <c r="F36174" s="129">
        <f t="shared" si="571"/>
        <v>0</v>
      </c>
    </row>
    <row r="36175" spans="6:6" ht="18" customHeight="1">
      <c r="F36175" s="129">
        <f t="shared" si="571"/>
        <v>0</v>
      </c>
    </row>
    <row r="36176" spans="6:6" ht="18" customHeight="1">
      <c r="F36176" s="129">
        <f t="shared" si="571"/>
        <v>0</v>
      </c>
    </row>
    <row r="36177" spans="6:6" ht="18" customHeight="1">
      <c r="F36177" s="129">
        <f t="shared" si="571"/>
        <v>0</v>
      </c>
    </row>
    <row r="36178" spans="6:6" ht="18" customHeight="1">
      <c r="F36178" s="129">
        <f t="shared" si="571"/>
        <v>0</v>
      </c>
    </row>
    <row r="36179" spans="6:6" ht="18" customHeight="1">
      <c r="F36179" s="129">
        <f t="shared" si="571"/>
        <v>0</v>
      </c>
    </row>
    <row r="36180" spans="6:6" ht="18" customHeight="1">
      <c r="F36180" s="129">
        <f t="shared" si="571"/>
        <v>0</v>
      </c>
    </row>
    <row r="36181" spans="6:6" ht="18" customHeight="1">
      <c r="F36181" s="129">
        <f t="shared" si="571"/>
        <v>0</v>
      </c>
    </row>
    <row r="36182" spans="6:6" ht="18" customHeight="1">
      <c r="F36182" s="129">
        <f t="shared" si="571"/>
        <v>0</v>
      </c>
    </row>
    <row r="36183" spans="6:6" ht="18" customHeight="1">
      <c r="F36183" s="129">
        <f t="shared" si="571"/>
        <v>0</v>
      </c>
    </row>
    <row r="36184" spans="6:6" ht="18" customHeight="1">
      <c r="F36184" s="129">
        <f t="shared" si="571"/>
        <v>0</v>
      </c>
    </row>
    <row r="36185" spans="6:6" ht="18" customHeight="1">
      <c r="F36185" s="129">
        <f t="shared" si="571"/>
        <v>0</v>
      </c>
    </row>
    <row r="36186" spans="6:6" ht="18" customHeight="1">
      <c r="F36186" s="129">
        <f t="shared" si="571"/>
        <v>0</v>
      </c>
    </row>
    <row r="36187" spans="6:6" ht="18" customHeight="1">
      <c r="F36187" s="129">
        <f t="shared" si="571"/>
        <v>0</v>
      </c>
    </row>
    <row r="36188" spans="6:6" ht="18" customHeight="1">
      <c r="F36188" s="129">
        <f t="shared" si="571"/>
        <v>0</v>
      </c>
    </row>
    <row r="36189" spans="6:6" ht="18" customHeight="1">
      <c r="F36189" s="129">
        <f t="shared" si="571"/>
        <v>0</v>
      </c>
    </row>
    <row r="36190" spans="6:6" ht="18" customHeight="1">
      <c r="F36190" s="129">
        <f t="shared" si="571"/>
        <v>0</v>
      </c>
    </row>
    <row r="36191" spans="6:6" ht="18" customHeight="1">
      <c r="F36191" s="129">
        <f t="shared" si="571"/>
        <v>0</v>
      </c>
    </row>
    <row r="36192" spans="6:6" ht="18" customHeight="1">
      <c r="F36192" s="129">
        <f t="shared" si="571"/>
        <v>0</v>
      </c>
    </row>
    <row r="36193" spans="6:6" ht="18" customHeight="1">
      <c r="F36193" s="129">
        <f t="shared" si="571"/>
        <v>0</v>
      </c>
    </row>
    <row r="36194" spans="6:6" ht="18" customHeight="1">
      <c r="F36194" s="129">
        <f t="shared" si="571"/>
        <v>0</v>
      </c>
    </row>
    <row r="36195" spans="6:6" ht="18" customHeight="1">
      <c r="F36195" s="129">
        <f t="shared" si="571"/>
        <v>0</v>
      </c>
    </row>
    <row r="36196" spans="6:6" ht="18" customHeight="1">
      <c r="F36196" s="129">
        <f t="shared" si="571"/>
        <v>0</v>
      </c>
    </row>
    <row r="36197" spans="6:6" ht="18" customHeight="1">
      <c r="F36197" s="129">
        <f t="shared" si="571"/>
        <v>0</v>
      </c>
    </row>
    <row r="36198" spans="6:6" ht="18" customHeight="1">
      <c r="F36198" s="129">
        <f t="shared" si="571"/>
        <v>0</v>
      </c>
    </row>
    <row r="36199" spans="6:6" ht="18" customHeight="1">
      <c r="F36199" s="129">
        <f t="shared" si="571"/>
        <v>0</v>
      </c>
    </row>
    <row r="36200" spans="6:6" ht="18" customHeight="1">
      <c r="F36200" s="129">
        <f t="shared" si="571"/>
        <v>0</v>
      </c>
    </row>
    <row r="36201" spans="6:6" ht="18" customHeight="1">
      <c r="F36201" s="129">
        <f t="shared" si="571"/>
        <v>0</v>
      </c>
    </row>
    <row r="36202" spans="6:6" ht="18" customHeight="1">
      <c r="F36202" s="129">
        <f t="shared" si="571"/>
        <v>0</v>
      </c>
    </row>
    <row r="36203" spans="6:6" ht="18" customHeight="1">
      <c r="F36203" s="129">
        <f t="shared" si="571"/>
        <v>0</v>
      </c>
    </row>
    <row r="36204" spans="6:6" ht="18" customHeight="1">
      <c r="F36204" s="129">
        <f t="shared" si="571"/>
        <v>0</v>
      </c>
    </row>
    <row r="36205" spans="6:6" ht="18" customHeight="1">
      <c r="F36205" s="129">
        <f t="shared" si="571"/>
        <v>0</v>
      </c>
    </row>
    <row r="36206" spans="6:6" ht="18" customHeight="1">
      <c r="F36206" s="129">
        <f t="shared" si="571"/>
        <v>0</v>
      </c>
    </row>
    <row r="36207" spans="6:6" ht="18" customHeight="1">
      <c r="F36207" s="129">
        <f t="shared" si="571"/>
        <v>0</v>
      </c>
    </row>
    <row r="36208" spans="6:6" ht="18" customHeight="1">
      <c r="F36208" s="129">
        <f t="shared" si="571"/>
        <v>0</v>
      </c>
    </row>
    <row r="36209" spans="6:6" ht="18" customHeight="1">
      <c r="F36209" s="129">
        <f t="shared" si="571"/>
        <v>0</v>
      </c>
    </row>
    <row r="36210" spans="6:6" ht="18" customHeight="1">
      <c r="F36210" s="129">
        <f t="shared" ref="F36210:F36273" si="572">E36210*D36210</f>
        <v>0</v>
      </c>
    </row>
    <row r="36211" spans="6:6" ht="18" customHeight="1">
      <c r="F36211" s="129">
        <f t="shared" si="572"/>
        <v>0</v>
      </c>
    </row>
    <row r="36212" spans="6:6" ht="18" customHeight="1">
      <c r="F36212" s="129">
        <f t="shared" si="572"/>
        <v>0</v>
      </c>
    </row>
    <row r="36213" spans="6:6" ht="18" customHeight="1">
      <c r="F36213" s="129">
        <f t="shared" si="572"/>
        <v>0</v>
      </c>
    </row>
    <row r="36214" spans="6:6" ht="18" customHeight="1">
      <c r="F36214" s="129">
        <f t="shared" si="572"/>
        <v>0</v>
      </c>
    </row>
    <row r="36215" spans="6:6" ht="18" customHeight="1">
      <c r="F36215" s="129">
        <f t="shared" si="572"/>
        <v>0</v>
      </c>
    </row>
    <row r="36216" spans="6:6" ht="18" customHeight="1">
      <c r="F36216" s="129">
        <f t="shared" si="572"/>
        <v>0</v>
      </c>
    </row>
    <row r="36217" spans="6:6" ht="18" customHeight="1">
      <c r="F36217" s="129">
        <f t="shared" si="572"/>
        <v>0</v>
      </c>
    </row>
    <row r="36218" spans="6:6" ht="18" customHeight="1">
      <c r="F36218" s="129">
        <f t="shared" si="572"/>
        <v>0</v>
      </c>
    </row>
    <row r="36219" spans="6:6" ht="18" customHeight="1">
      <c r="F36219" s="129">
        <f t="shared" si="572"/>
        <v>0</v>
      </c>
    </row>
    <row r="36220" spans="6:6" ht="18" customHeight="1">
      <c r="F36220" s="129">
        <f t="shared" si="572"/>
        <v>0</v>
      </c>
    </row>
    <row r="36221" spans="6:6" ht="18" customHeight="1">
      <c r="F36221" s="129">
        <f t="shared" si="572"/>
        <v>0</v>
      </c>
    </row>
    <row r="36222" spans="6:6" ht="18" customHeight="1">
      <c r="F36222" s="129">
        <f t="shared" si="572"/>
        <v>0</v>
      </c>
    </row>
    <row r="36223" spans="6:6" ht="18" customHeight="1">
      <c r="F36223" s="129">
        <f t="shared" si="572"/>
        <v>0</v>
      </c>
    </row>
    <row r="36224" spans="6:6" ht="18" customHeight="1">
      <c r="F36224" s="129">
        <f t="shared" si="572"/>
        <v>0</v>
      </c>
    </row>
    <row r="36225" spans="6:6" ht="18" customHeight="1">
      <c r="F36225" s="129">
        <f t="shared" si="572"/>
        <v>0</v>
      </c>
    </row>
    <row r="36226" spans="6:6" ht="18" customHeight="1">
      <c r="F36226" s="129">
        <f t="shared" si="572"/>
        <v>0</v>
      </c>
    </row>
    <row r="36227" spans="6:6" ht="18" customHeight="1">
      <c r="F36227" s="129">
        <f t="shared" si="572"/>
        <v>0</v>
      </c>
    </row>
    <row r="36228" spans="6:6" ht="18" customHeight="1">
      <c r="F36228" s="129">
        <f t="shared" si="572"/>
        <v>0</v>
      </c>
    </row>
    <row r="36229" spans="6:6" ht="18" customHeight="1">
      <c r="F36229" s="129">
        <f t="shared" si="572"/>
        <v>0</v>
      </c>
    </row>
    <row r="36230" spans="6:6" ht="18" customHeight="1">
      <c r="F36230" s="129">
        <f t="shared" si="572"/>
        <v>0</v>
      </c>
    </row>
    <row r="36231" spans="6:6" ht="18" customHeight="1">
      <c r="F36231" s="129">
        <f t="shared" si="572"/>
        <v>0</v>
      </c>
    </row>
    <row r="36232" spans="6:6" ht="18" customHeight="1">
      <c r="F36232" s="129">
        <f t="shared" si="572"/>
        <v>0</v>
      </c>
    </row>
    <row r="36233" spans="6:6" ht="18" customHeight="1">
      <c r="F36233" s="129">
        <f t="shared" si="572"/>
        <v>0</v>
      </c>
    </row>
    <row r="36234" spans="6:6" ht="18" customHeight="1">
      <c r="F36234" s="129">
        <f t="shared" si="572"/>
        <v>0</v>
      </c>
    </row>
    <row r="36235" spans="6:6" ht="18" customHeight="1">
      <c r="F36235" s="129">
        <f t="shared" si="572"/>
        <v>0</v>
      </c>
    </row>
    <row r="36236" spans="6:6" ht="18" customHeight="1">
      <c r="F36236" s="129">
        <f t="shared" si="572"/>
        <v>0</v>
      </c>
    </row>
    <row r="36237" spans="6:6" ht="18" customHeight="1">
      <c r="F36237" s="129">
        <f t="shared" si="572"/>
        <v>0</v>
      </c>
    </row>
    <row r="36238" spans="6:6" ht="18" customHeight="1">
      <c r="F36238" s="129">
        <f t="shared" si="572"/>
        <v>0</v>
      </c>
    </row>
    <row r="36239" spans="6:6" ht="18" customHeight="1">
      <c r="F36239" s="129">
        <f t="shared" si="572"/>
        <v>0</v>
      </c>
    </row>
    <row r="36240" spans="6:6" ht="18" customHeight="1">
      <c r="F36240" s="129">
        <f t="shared" si="572"/>
        <v>0</v>
      </c>
    </row>
    <row r="36241" spans="6:6" ht="18" customHeight="1">
      <c r="F36241" s="129">
        <f t="shared" si="572"/>
        <v>0</v>
      </c>
    </row>
    <row r="36242" spans="6:6" ht="18" customHeight="1">
      <c r="F36242" s="129">
        <f t="shared" si="572"/>
        <v>0</v>
      </c>
    </row>
    <row r="36243" spans="6:6" ht="18" customHeight="1">
      <c r="F36243" s="129">
        <f t="shared" si="572"/>
        <v>0</v>
      </c>
    </row>
    <row r="36244" spans="6:6" ht="18" customHeight="1">
      <c r="F36244" s="129">
        <f t="shared" si="572"/>
        <v>0</v>
      </c>
    </row>
    <row r="36245" spans="6:6" ht="18" customHeight="1">
      <c r="F36245" s="129">
        <f t="shared" si="572"/>
        <v>0</v>
      </c>
    </row>
    <row r="36246" spans="6:6" ht="18" customHeight="1">
      <c r="F36246" s="129">
        <f t="shared" si="572"/>
        <v>0</v>
      </c>
    </row>
    <row r="36247" spans="6:6" ht="18" customHeight="1">
      <c r="F36247" s="129">
        <f t="shared" si="572"/>
        <v>0</v>
      </c>
    </row>
    <row r="36248" spans="6:6" ht="18" customHeight="1">
      <c r="F36248" s="129">
        <f t="shared" si="572"/>
        <v>0</v>
      </c>
    </row>
    <row r="36249" spans="6:6" ht="18" customHeight="1">
      <c r="F36249" s="129">
        <f t="shared" si="572"/>
        <v>0</v>
      </c>
    </row>
    <row r="36250" spans="6:6" ht="18" customHeight="1">
      <c r="F36250" s="129">
        <f t="shared" si="572"/>
        <v>0</v>
      </c>
    </row>
    <row r="36251" spans="6:6" ht="18" customHeight="1">
      <c r="F36251" s="129">
        <f t="shared" si="572"/>
        <v>0</v>
      </c>
    </row>
    <row r="36252" spans="6:6" ht="18" customHeight="1">
      <c r="F36252" s="129">
        <f t="shared" si="572"/>
        <v>0</v>
      </c>
    </row>
    <row r="36253" spans="6:6" ht="18" customHeight="1">
      <c r="F36253" s="129">
        <f t="shared" si="572"/>
        <v>0</v>
      </c>
    </row>
    <row r="36254" spans="6:6" ht="18" customHeight="1">
      <c r="F36254" s="129">
        <f t="shared" si="572"/>
        <v>0</v>
      </c>
    </row>
    <row r="36255" spans="6:6" ht="18" customHeight="1">
      <c r="F36255" s="129">
        <f t="shared" si="572"/>
        <v>0</v>
      </c>
    </row>
    <row r="36256" spans="6:6" ht="18" customHeight="1">
      <c r="F36256" s="129">
        <f t="shared" si="572"/>
        <v>0</v>
      </c>
    </row>
    <row r="36257" spans="6:6" ht="18" customHeight="1">
      <c r="F36257" s="129">
        <f t="shared" si="572"/>
        <v>0</v>
      </c>
    </row>
    <row r="36258" spans="6:6" ht="18" customHeight="1">
      <c r="F36258" s="129">
        <f t="shared" si="572"/>
        <v>0</v>
      </c>
    </row>
    <row r="36259" spans="6:6" ht="18" customHeight="1">
      <c r="F36259" s="129">
        <f t="shared" si="572"/>
        <v>0</v>
      </c>
    </row>
    <row r="36260" spans="6:6" ht="18" customHeight="1">
      <c r="F36260" s="129">
        <f t="shared" si="572"/>
        <v>0</v>
      </c>
    </row>
    <row r="36261" spans="6:6" ht="18" customHeight="1">
      <c r="F36261" s="129">
        <f t="shared" si="572"/>
        <v>0</v>
      </c>
    </row>
    <row r="36262" spans="6:6" ht="18" customHeight="1">
      <c r="F36262" s="129">
        <f t="shared" si="572"/>
        <v>0</v>
      </c>
    </row>
    <row r="36263" spans="6:6" ht="18" customHeight="1">
      <c r="F36263" s="129">
        <f t="shared" si="572"/>
        <v>0</v>
      </c>
    </row>
    <row r="36264" spans="6:6" ht="18" customHeight="1">
      <c r="F36264" s="129">
        <f t="shared" si="572"/>
        <v>0</v>
      </c>
    </row>
    <row r="36265" spans="6:6" ht="18" customHeight="1">
      <c r="F36265" s="129">
        <f t="shared" si="572"/>
        <v>0</v>
      </c>
    </row>
    <row r="36266" spans="6:6" ht="18" customHeight="1">
      <c r="F36266" s="129">
        <f t="shared" si="572"/>
        <v>0</v>
      </c>
    </row>
    <row r="36267" spans="6:6" ht="18" customHeight="1">
      <c r="F36267" s="129">
        <f t="shared" si="572"/>
        <v>0</v>
      </c>
    </row>
    <row r="36268" spans="6:6" ht="18" customHeight="1">
      <c r="F36268" s="129">
        <f t="shared" si="572"/>
        <v>0</v>
      </c>
    </row>
    <row r="36269" spans="6:6" ht="18" customHeight="1">
      <c r="F36269" s="129">
        <f t="shared" si="572"/>
        <v>0</v>
      </c>
    </row>
    <row r="36270" spans="6:6" ht="18" customHeight="1">
      <c r="F36270" s="129">
        <f t="shared" si="572"/>
        <v>0</v>
      </c>
    </row>
    <row r="36271" spans="6:6" ht="18" customHeight="1">
      <c r="F36271" s="129">
        <f t="shared" si="572"/>
        <v>0</v>
      </c>
    </row>
    <row r="36272" spans="6:6" ht="18" customHeight="1">
      <c r="F36272" s="129">
        <f t="shared" si="572"/>
        <v>0</v>
      </c>
    </row>
    <row r="36273" spans="6:6" ht="18" customHeight="1">
      <c r="F36273" s="129">
        <f t="shared" si="572"/>
        <v>0</v>
      </c>
    </row>
    <row r="36274" spans="6:6" ht="18" customHeight="1">
      <c r="F36274" s="129">
        <f t="shared" ref="F36274:F36337" si="573">E36274*D36274</f>
        <v>0</v>
      </c>
    </row>
    <row r="36275" spans="6:6" ht="18" customHeight="1">
      <c r="F36275" s="129">
        <f t="shared" si="573"/>
        <v>0</v>
      </c>
    </row>
    <row r="36276" spans="6:6" ht="18" customHeight="1">
      <c r="F36276" s="129">
        <f t="shared" si="573"/>
        <v>0</v>
      </c>
    </row>
    <row r="36277" spans="6:6" ht="18" customHeight="1">
      <c r="F36277" s="129">
        <f t="shared" si="573"/>
        <v>0</v>
      </c>
    </row>
    <row r="36278" spans="6:6" ht="18" customHeight="1">
      <c r="F36278" s="129">
        <f t="shared" si="573"/>
        <v>0</v>
      </c>
    </row>
    <row r="36279" spans="6:6" ht="18" customHeight="1">
      <c r="F36279" s="129">
        <f t="shared" si="573"/>
        <v>0</v>
      </c>
    </row>
    <row r="36280" spans="6:6" ht="18" customHeight="1">
      <c r="F36280" s="129">
        <f t="shared" si="573"/>
        <v>0</v>
      </c>
    </row>
    <row r="36281" spans="6:6" ht="18" customHeight="1">
      <c r="F36281" s="129">
        <f t="shared" si="573"/>
        <v>0</v>
      </c>
    </row>
    <row r="36282" spans="6:6" ht="18" customHeight="1">
      <c r="F36282" s="129">
        <f t="shared" si="573"/>
        <v>0</v>
      </c>
    </row>
    <row r="36283" spans="6:6" ht="18" customHeight="1">
      <c r="F36283" s="129">
        <f t="shared" si="573"/>
        <v>0</v>
      </c>
    </row>
    <row r="36284" spans="6:6" ht="18" customHeight="1">
      <c r="F36284" s="129">
        <f t="shared" si="573"/>
        <v>0</v>
      </c>
    </row>
    <row r="36285" spans="6:6" ht="18" customHeight="1">
      <c r="F36285" s="129">
        <f t="shared" si="573"/>
        <v>0</v>
      </c>
    </row>
    <row r="36286" spans="6:6" ht="18" customHeight="1">
      <c r="F36286" s="129">
        <f t="shared" si="573"/>
        <v>0</v>
      </c>
    </row>
    <row r="36287" spans="6:6" ht="18" customHeight="1">
      <c r="F36287" s="129">
        <f t="shared" si="573"/>
        <v>0</v>
      </c>
    </row>
    <row r="36288" spans="6:6" ht="18" customHeight="1">
      <c r="F36288" s="129">
        <f t="shared" si="573"/>
        <v>0</v>
      </c>
    </row>
    <row r="36289" spans="6:6" ht="18" customHeight="1">
      <c r="F36289" s="129">
        <f t="shared" si="573"/>
        <v>0</v>
      </c>
    </row>
    <row r="36290" spans="6:6" ht="18" customHeight="1">
      <c r="F36290" s="129">
        <f t="shared" si="573"/>
        <v>0</v>
      </c>
    </row>
    <row r="36291" spans="6:6" ht="18" customHeight="1">
      <c r="F36291" s="129">
        <f t="shared" si="573"/>
        <v>0</v>
      </c>
    </row>
    <row r="36292" spans="6:6" ht="18" customHeight="1">
      <c r="F36292" s="129">
        <f t="shared" si="573"/>
        <v>0</v>
      </c>
    </row>
    <row r="36293" spans="6:6" ht="18" customHeight="1">
      <c r="F36293" s="129">
        <f t="shared" si="573"/>
        <v>0</v>
      </c>
    </row>
    <row r="36294" spans="6:6" ht="18" customHeight="1">
      <c r="F36294" s="129">
        <f t="shared" si="573"/>
        <v>0</v>
      </c>
    </row>
    <row r="36295" spans="6:6" ht="18" customHeight="1">
      <c r="F36295" s="129">
        <f t="shared" si="573"/>
        <v>0</v>
      </c>
    </row>
    <row r="36296" spans="6:6" ht="18" customHeight="1">
      <c r="F36296" s="129">
        <f t="shared" si="573"/>
        <v>0</v>
      </c>
    </row>
    <row r="36297" spans="6:6" ht="18" customHeight="1">
      <c r="F36297" s="129">
        <f t="shared" si="573"/>
        <v>0</v>
      </c>
    </row>
    <row r="36298" spans="6:6" ht="18" customHeight="1">
      <c r="F36298" s="129">
        <f t="shared" si="573"/>
        <v>0</v>
      </c>
    </row>
    <row r="36299" spans="6:6" ht="18" customHeight="1">
      <c r="F36299" s="129">
        <f t="shared" si="573"/>
        <v>0</v>
      </c>
    </row>
    <row r="36300" spans="6:6" ht="18" customHeight="1">
      <c r="F36300" s="129">
        <f t="shared" si="573"/>
        <v>0</v>
      </c>
    </row>
    <row r="36301" spans="6:6" ht="18" customHeight="1">
      <c r="F36301" s="129">
        <f t="shared" si="573"/>
        <v>0</v>
      </c>
    </row>
    <row r="36302" spans="6:6" ht="18" customHeight="1">
      <c r="F36302" s="129">
        <f t="shared" si="573"/>
        <v>0</v>
      </c>
    </row>
    <row r="36303" spans="6:6" ht="18" customHeight="1">
      <c r="F36303" s="129">
        <f t="shared" si="573"/>
        <v>0</v>
      </c>
    </row>
    <row r="36304" spans="6:6" ht="18" customHeight="1">
      <c r="F36304" s="129">
        <f t="shared" si="573"/>
        <v>0</v>
      </c>
    </row>
    <row r="36305" spans="6:6" ht="18" customHeight="1">
      <c r="F36305" s="129">
        <f t="shared" si="573"/>
        <v>0</v>
      </c>
    </row>
    <row r="36306" spans="6:6" ht="18" customHeight="1">
      <c r="F36306" s="129">
        <f t="shared" si="573"/>
        <v>0</v>
      </c>
    </row>
    <row r="36307" spans="6:6" ht="18" customHeight="1">
      <c r="F36307" s="129">
        <f t="shared" si="573"/>
        <v>0</v>
      </c>
    </row>
    <row r="36308" spans="6:6" ht="18" customHeight="1">
      <c r="F36308" s="129">
        <f t="shared" si="573"/>
        <v>0</v>
      </c>
    </row>
    <row r="36309" spans="6:6" ht="18" customHeight="1">
      <c r="F36309" s="129">
        <f t="shared" si="573"/>
        <v>0</v>
      </c>
    </row>
    <row r="36310" spans="6:6" ht="18" customHeight="1">
      <c r="F36310" s="129">
        <f t="shared" si="573"/>
        <v>0</v>
      </c>
    </row>
    <row r="36311" spans="6:6" ht="18" customHeight="1">
      <c r="F36311" s="129">
        <f t="shared" si="573"/>
        <v>0</v>
      </c>
    </row>
    <row r="36312" spans="6:6" ht="18" customHeight="1">
      <c r="F36312" s="129">
        <f t="shared" si="573"/>
        <v>0</v>
      </c>
    </row>
    <row r="36313" spans="6:6" ht="18" customHeight="1">
      <c r="F36313" s="129">
        <f t="shared" si="573"/>
        <v>0</v>
      </c>
    </row>
    <row r="36314" spans="6:6" ht="18" customHeight="1">
      <c r="F36314" s="129">
        <f t="shared" si="573"/>
        <v>0</v>
      </c>
    </row>
    <row r="36315" spans="6:6" ht="18" customHeight="1">
      <c r="F36315" s="129">
        <f t="shared" si="573"/>
        <v>0</v>
      </c>
    </row>
    <row r="36316" spans="6:6" ht="18" customHeight="1">
      <c r="F36316" s="129">
        <f t="shared" si="573"/>
        <v>0</v>
      </c>
    </row>
    <row r="36317" spans="6:6" ht="18" customHeight="1">
      <c r="F36317" s="129">
        <f t="shared" si="573"/>
        <v>0</v>
      </c>
    </row>
    <row r="36318" spans="6:6" ht="18" customHeight="1">
      <c r="F36318" s="129">
        <f t="shared" si="573"/>
        <v>0</v>
      </c>
    </row>
    <row r="36319" spans="6:6" ht="18" customHeight="1">
      <c r="F36319" s="129">
        <f t="shared" si="573"/>
        <v>0</v>
      </c>
    </row>
    <row r="36320" spans="6:6" ht="18" customHeight="1">
      <c r="F36320" s="129">
        <f t="shared" si="573"/>
        <v>0</v>
      </c>
    </row>
    <row r="36321" spans="6:6" ht="18" customHeight="1">
      <c r="F36321" s="129">
        <f t="shared" si="573"/>
        <v>0</v>
      </c>
    </row>
    <row r="36322" spans="6:6" ht="18" customHeight="1">
      <c r="F36322" s="129">
        <f t="shared" si="573"/>
        <v>0</v>
      </c>
    </row>
    <row r="36323" spans="6:6" ht="18" customHeight="1">
      <c r="F36323" s="129">
        <f t="shared" si="573"/>
        <v>0</v>
      </c>
    </row>
    <row r="36324" spans="6:6" ht="18" customHeight="1">
      <c r="F36324" s="129">
        <f t="shared" si="573"/>
        <v>0</v>
      </c>
    </row>
    <row r="36325" spans="6:6" ht="18" customHeight="1">
      <c r="F36325" s="129">
        <f t="shared" si="573"/>
        <v>0</v>
      </c>
    </row>
    <row r="36326" spans="6:6" ht="18" customHeight="1">
      <c r="F36326" s="129">
        <f t="shared" si="573"/>
        <v>0</v>
      </c>
    </row>
    <row r="36327" spans="6:6" ht="18" customHeight="1">
      <c r="F36327" s="129">
        <f t="shared" si="573"/>
        <v>0</v>
      </c>
    </row>
    <row r="36328" spans="6:6" ht="18" customHeight="1">
      <c r="F36328" s="129">
        <f t="shared" si="573"/>
        <v>0</v>
      </c>
    </row>
    <row r="36329" spans="6:6" ht="18" customHeight="1">
      <c r="F36329" s="129">
        <f t="shared" si="573"/>
        <v>0</v>
      </c>
    </row>
    <row r="36330" spans="6:6" ht="18" customHeight="1">
      <c r="F36330" s="129">
        <f t="shared" si="573"/>
        <v>0</v>
      </c>
    </row>
    <row r="36331" spans="6:6" ht="18" customHeight="1">
      <c r="F36331" s="129">
        <f t="shared" si="573"/>
        <v>0</v>
      </c>
    </row>
    <row r="36332" spans="6:6" ht="18" customHeight="1">
      <c r="F36332" s="129">
        <f t="shared" si="573"/>
        <v>0</v>
      </c>
    </row>
    <row r="36333" spans="6:6" ht="18" customHeight="1">
      <c r="F36333" s="129">
        <f t="shared" si="573"/>
        <v>0</v>
      </c>
    </row>
    <row r="36334" spans="6:6" ht="18" customHeight="1">
      <c r="F36334" s="129">
        <f t="shared" si="573"/>
        <v>0</v>
      </c>
    </row>
    <row r="36335" spans="6:6" ht="18" customHeight="1">
      <c r="F36335" s="129">
        <f t="shared" si="573"/>
        <v>0</v>
      </c>
    </row>
    <row r="36336" spans="6:6" ht="18" customHeight="1">
      <c r="F36336" s="129">
        <f t="shared" si="573"/>
        <v>0</v>
      </c>
    </row>
    <row r="36337" spans="6:6" ht="18" customHeight="1">
      <c r="F36337" s="129">
        <f t="shared" si="573"/>
        <v>0</v>
      </c>
    </row>
    <row r="36338" spans="6:6" ht="18" customHeight="1">
      <c r="F36338" s="129">
        <f t="shared" ref="F36338:F36401" si="574">E36338*D36338</f>
        <v>0</v>
      </c>
    </row>
    <row r="36339" spans="6:6" ht="18" customHeight="1">
      <c r="F36339" s="129">
        <f t="shared" si="574"/>
        <v>0</v>
      </c>
    </row>
    <row r="36340" spans="6:6" ht="18" customHeight="1">
      <c r="F36340" s="129">
        <f t="shared" si="574"/>
        <v>0</v>
      </c>
    </row>
    <row r="36341" spans="6:6" ht="18" customHeight="1">
      <c r="F36341" s="129">
        <f t="shared" si="574"/>
        <v>0</v>
      </c>
    </row>
    <row r="36342" spans="6:6" ht="18" customHeight="1">
      <c r="F36342" s="129">
        <f t="shared" si="574"/>
        <v>0</v>
      </c>
    </row>
    <row r="36343" spans="6:6" ht="18" customHeight="1">
      <c r="F36343" s="129">
        <f t="shared" si="574"/>
        <v>0</v>
      </c>
    </row>
    <row r="36344" spans="6:6" ht="18" customHeight="1">
      <c r="F36344" s="129">
        <f t="shared" si="574"/>
        <v>0</v>
      </c>
    </row>
    <row r="36345" spans="6:6" ht="18" customHeight="1">
      <c r="F36345" s="129">
        <f t="shared" si="574"/>
        <v>0</v>
      </c>
    </row>
    <row r="36346" spans="6:6" ht="18" customHeight="1">
      <c r="F36346" s="129">
        <f t="shared" si="574"/>
        <v>0</v>
      </c>
    </row>
    <row r="36347" spans="6:6" ht="18" customHeight="1">
      <c r="F36347" s="129">
        <f t="shared" si="574"/>
        <v>0</v>
      </c>
    </row>
    <row r="36348" spans="6:6" ht="18" customHeight="1">
      <c r="F36348" s="129">
        <f t="shared" si="574"/>
        <v>0</v>
      </c>
    </row>
    <row r="36349" spans="6:6" ht="18" customHeight="1">
      <c r="F36349" s="129">
        <f t="shared" si="574"/>
        <v>0</v>
      </c>
    </row>
    <row r="36350" spans="6:6" ht="18" customHeight="1">
      <c r="F36350" s="129">
        <f t="shared" si="574"/>
        <v>0</v>
      </c>
    </row>
    <row r="36351" spans="6:6" ht="18" customHeight="1">
      <c r="F36351" s="129">
        <f t="shared" si="574"/>
        <v>0</v>
      </c>
    </row>
    <row r="36352" spans="6:6" ht="18" customHeight="1">
      <c r="F36352" s="129">
        <f t="shared" si="574"/>
        <v>0</v>
      </c>
    </row>
    <row r="36353" spans="6:6" ht="18" customHeight="1">
      <c r="F36353" s="129">
        <f t="shared" si="574"/>
        <v>0</v>
      </c>
    </row>
    <row r="36354" spans="6:6" ht="18" customHeight="1">
      <c r="F36354" s="129">
        <f t="shared" si="574"/>
        <v>0</v>
      </c>
    </row>
    <row r="36355" spans="6:6" ht="18" customHeight="1">
      <c r="F36355" s="129">
        <f t="shared" si="574"/>
        <v>0</v>
      </c>
    </row>
    <row r="36356" spans="6:6" ht="18" customHeight="1">
      <c r="F36356" s="129">
        <f t="shared" si="574"/>
        <v>0</v>
      </c>
    </row>
    <row r="36357" spans="6:6" ht="18" customHeight="1">
      <c r="F36357" s="129">
        <f t="shared" si="574"/>
        <v>0</v>
      </c>
    </row>
    <row r="36358" spans="6:6" ht="18" customHeight="1">
      <c r="F36358" s="129">
        <f t="shared" si="574"/>
        <v>0</v>
      </c>
    </row>
    <row r="36359" spans="6:6" ht="18" customHeight="1">
      <c r="F36359" s="129">
        <f t="shared" si="574"/>
        <v>0</v>
      </c>
    </row>
    <row r="36360" spans="6:6" ht="18" customHeight="1">
      <c r="F36360" s="129">
        <f t="shared" si="574"/>
        <v>0</v>
      </c>
    </row>
    <row r="36361" spans="6:6" ht="18" customHeight="1">
      <c r="F36361" s="129">
        <f t="shared" si="574"/>
        <v>0</v>
      </c>
    </row>
    <row r="36362" spans="6:6" ht="18" customHeight="1">
      <c r="F36362" s="129">
        <f t="shared" si="574"/>
        <v>0</v>
      </c>
    </row>
    <row r="36363" spans="6:6" ht="18" customHeight="1">
      <c r="F36363" s="129">
        <f t="shared" si="574"/>
        <v>0</v>
      </c>
    </row>
    <row r="36364" spans="6:6" ht="18" customHeight="1">
      <c r="F36364" s="129">
        <f t="shared" si="574"/>
        <v>0</v>
      </c>
    </row>
    <row r="36365" spans="6:6" ht="18" customHeight="1">
      <c r="F36365" s="129">
        <f t="shared" si="574"/>
        <v>0</v>
      </c>
    </row>
    <row r="36366" spans="6:6" ht="18" customHeight="1">
      <c r="F36366" s="129">
        <f t="shared" si="574"/>
        <v>0</v>
      </c>
    </row>
    <row r="36367" spans="6:6" ht="18" customHeight="1">
      <c r="F36367" s="129">
        <f t="shared" si="574"/>
        <v>0</v>
      </c>
    </row>
    <row r="36368" spans="6:6" ht="18" customHeight="1">
      <c r="F36368" s="129">
        <f t="shared" si="574"/>
        <v>0</v>
      </c>
    </row>
    <row r="36369" spans="6:6" ht="18" customHeight="1">
      <c r="F36369" s="129">
        <f t="shared" si="574"/>
        <v>0</v>
      </c>
    </row>
    <row r="36370" spans="6:6" ht="18" customHeight="1">
      <c r="F36370" s="129">
        <f t="shared" si="574"/>
        <v>0</v>
      </c>
    </row>
    <row r="36371" spans="6:6" ht="18" customHeight="1">
      <c r="F36371" s="129">
        <f t="shared" si="574"/>
        <v>0</v>
      </c>
    </row>
    <row r="36372" spans="6:6" ht="18" customHeight="1">
      <c r="F36372" s="129">
        <f t="shared" si="574"/>
        <v>0</v>
      </c>
    </row>
    <row r="36373" spans="6:6" ht="18" customHeight="1">
      <c r="F36373" s="129">
        <f t="shared" si="574"/>
        <v>0</v>
      </c>
    </row>
    <row r="36374" spans="6:6" ht="18" customHeight="1">
      <c r="F36374" s="129">
        <f t="shared" si="574"/>
        <v>0</v>
      </c>
    </row>
    <row r="36375" spans="6:6" ht="18" customHeight="1">
      <c r="F36375" s="129">
        <f t="shared" si="574"/>
        <v>0</v>
      </c>
    </row>
    <row r="36376" spans="6:6" ht="18" customHeight="1">
      <c r="F36376" s="129">
        <f t="shared" si="574"/>
        <v>0</v>
      </c>
    </row>
    <row r="36377" spans="6:6" ht="18" customHeight="1">
      <c r="F36377" s="129">
        <f t="shared" si="574"/>
        <v>0</v>
      </c>
    </row>
    <row r="36378" spans="6:6" ht="18" customHeight="1">
      <c r="F36378" s="129">
        <f t="shared" si="574"/>
        <v>0</v>
      </c>
    </row>
    <row r="36379" spans="6:6" ht="18" customHeight="1">
      <c r="F36379" s="129">
        <f t="shared" si="574"/>
        <v>0</v>
      </c>
    </row>
    <row r="36380" spans="6:6" ht="18" customHeight="1">
      <c r="F36380" s="129">
        <f t="shared" si="574"/>
        <v>0</v>
      </c>
    </row>
    <row r="36381" spans="6:6" ht="18" customHeight="1">
      <c r="F36381" s="129">
        <f t="shared" si="574"/>
        <v>0</v>
      </c>
    </row>
    <row r="36382" spans="6:6" ht="18" customHeight="1">
      <c r="F36382" s="129">
        <f t="shared" si="574"/>
        <v>0</v>
      </c>
    </row>
    <row r="36383" spans="6:6" ht="18" customHeight="1">
      <c r="F36383" s="129">
        <f t="shared" si="574"/>
        <v>0</v>
      </c>
    </row>
    <row r="36384" spans="6:6" ht="18" customHeight="1">
      <c r="F36384" s="129">
        <f t="shared" si="574"/>
        <v>0</v>
      </c>
    </row>
    <row r="36385" spans="6:6" ht="18" customHeight="1">
      <c r="F36385" s="129">
        <f t="shared" si="574"/>
        <v>0</v>
      </c>
    </row>
    <row r="36386" spans="6:6" ht="18" customHeight="1">
      <c r="F36386" s="129">
        <f t="shared" si="574"/>
        <v>0</v>
      </c>
    </row>
    <row r="36387" spans="6:6" ht="18" customHeight="1">
      <c r="F36387" s="129">
        <f t="shared" si="574"/>
        <v>0</v>
      </c>
    </row>
    <row r="36388" spans="6:6" ht="18" customHeight="1">
      <c r="F36388" s="129">
        <f t="shared" si="574"/>
        <v>0</v>
      </c>
    </row>
    <row r="36389" spans="6:6" ht="18" customHeight="1">
      <c r="F36389" s="129">
        <f t="shared" si="574"/>
        <v>0</v>
      </c>
    </row>
    <row r="36390" spans="6:6" ht="18" customHeight="1">
      <c r="F36390" s="129">
        <f t="shared" si="574"/>
        <v>0</v>
      </c>
    </row>
    <row r="36391" spans="6:6" ht="18" customHeight="1">
      <c r="F36391" s="129">
        <f t="shared" si="574"/>
        <v>0</v>
      </c>
    </row>
    <row r="36392" spans="6:6" ht="18" customHeight="1">
      <c r="F36392" s="129">
        <f t="shared" si="574"/>
        <v>0</v>
      </c>
    </row>
    <row r="36393" spans="6:6" ht="18" customHeight="1">
      <c r="F36393" s="129">
        <f t="shared" si="574"/>
        <v>0</v>
      </c>
    </row>
    <row r="36394" spans="6:6" ht="18" customHeight="1">
      <c r="F36394" s="129">
        <f t="shared" si="574"/>
        <v>0</v>
      </c>
    </row>
    <row r="36395" spans="6:6" ht="18" customHeight="1">
      <c r="F36395" s="129">
        <f t="shared" si="574"/>
        <v>0</v>
      </c>
    </row>
    <row r="36396" spans="6:6" ht="18" customHeight="1">
      <c r="F36396" s="129">
        <f t="shared" si="574"/>
        <v>0</v>
      </c>
    </row>
    <row r="36397" spans="6:6" ht="18" customHeight="1">
      <c r="F36397" s="129">
        <f t="shared" si="574"/>
        <v>0</v>
      </c>
    </row>
    <row r="36398" spans="6:6" ht="18" customHeight="1">
      <c r="F36398" s="129">
        <f t="shared" si="574"/>
        <v>0</v>
      </c>
    </row>
    <row r="36399" spans="6:6" ht="18" customHeight="1">
      <c r="F36399" s="129">
        <f t="shared" si="574"/>
        <v>0</v>
      </c>
    </row>
    <row r="36400" spans="6:6" ht="18" customHeight="1">
      <c r="F36400" s="129">
        <f t="shared" si="574"/>
        <v>0</v>
      </c>
    </row>
    <row r="36401" spans="6:6" ht="18" customHeight="1">
      <c r="F36401" s="129">
        <f t="shared" si="574"/>
        <v>0</v>
      </c>
    </row>
    <row r="36402" spans="6:6" ht="18" customHeight="1">
      <c r="F36402" s="129">
        <f t="shared" ref="F36402:F36465" si="575">E36402*D36402</f>
        <v>0</v>
      </c>
    </row>
    <row r="36403" spans="6:6" ht="18" customHeight="1">
      <c r="F36403" s="129">
        <f t="shared" si="575"/>
        <v>0</v>
      </c>
    </row>
    <row r="36404" spans="6:6" ht="18" customHeight="1">
      <c r="F36404" s="129">
        <f t="shared" si="575"/>
        <v>0</v>
      </c>
    </row>
    <row r="36405" spans="6:6" ht="18" customHeight="1">
      <c r="F36405" s="129">
        <f t="shared" si="575"/>
        <v>0</v>
      </c>
    </row>
    <row r="36406" spans="6:6" ht="18" customHeight="1">
      <c r="F36406" s="129">
        <f t="shared" si="575"/>
        <v>0</v>
      </c>
    </row>
    <row r="36407" spans="6:6" ht="18" customHeight="1">
      <c r="F36407" s="129">
        <f t="shared" si="575"/>
        <v>0</v>
      </c>
    </row>
    <row r="36408" spans="6:6" ht="18" customHeight="1">
      <c r="F36408" s="129">
        <f t="shared" si="575"/>
        <v>0</v>
      </c>
    </row>
    <row r="36409" spans="6:6" ht="18" customHeight="1">
      <c r="F36409" s="129">
        <f t="shared" si="575"/>
        <v>0</v>
      </c>
    </row>
    <row r="36410" spans="6:6" ht="18" customHeight="1">
      <c r="F36410" s="129">
        <f t="shared" si="575"/>
        <v>0</v>
      </c>
    </row>
    <row r="36411" spans="6:6" ht="18" customHeight="1">
      <c r="F36411" s="129">
        <f t="shared" si="575"/>
        <v>0</v>
      </c>
    </row>
    <row r="36412" spans="6:6" ht="18" customHeight="1">
      <c r="F36412" s="129">
        <f t="shared" si="575"/>
        <v>0</v>
      </c>
    </row>
    <row r="36413" spans="6:6" ht="18" customHeight="1">
      <c r="F36413" s="129">
        <f t="shared" si="575"/>
        <v>0</v>
      </c>
    </row>
    <row r="36414" spans="6:6" ht="18" customHeight="1">
      <c r="F36414" s="129">
        <f t="shared" si="575"/>
        <v>0</v>
      </c>
    </row>
    <row r="36415" spans="6:6" ht="18" customHeight="1">
      <c r="F36415" s="129">
        <f t="shared" si="575"/>
        <v>0</v>
      </c>
    </row>
    <row r="36416" spans="6:6" ht="18" customHeight="1">
      <c r="F36416" s="129">
        <f t="shared" si="575"/>
        <v>0</v>
      </c>
    </row>
    <row r="36417" spans="6:6" ht="18" customHeight="1">
      <c r="F36417" s="129">
        <f t="shared" si="575"/>
        <v>0</v>
      </c>
    </row>
    <row r="36418" spans="6:6" ht="18" customHeight="1">
      <c r="F36418" s="129">
        <f t="shared" si="575"/>
        <v>0</v>
      </c>
    </row>
    <row r="36419" spans="6:6" ht="18" customHeight="1">
      <c r="F36419" s="129">
        <f t="shared" si="575"/>
        <v>0</v>
      </c>
    </row>
    <row r="36420" spans="6:6" ht="18" customHeight="1">
      <c r="F36420" s="129">
        <f t="shared" si="575"/>
        <v>0</v>
      </c>
    </row>
    <row r="36421" spans="6:6" ht="18" customHeight="1">
      <c r="F36421" s="129">
        <f t="shared" si="575"/>
        <v>0</v>
      </c>
    </row>
    <row r="36422" spans="6:6" ht="18" customHeight="1">
      <c r="F36422" s="129">
        <f t="shared" si="575"/>
        <v>0</v>
      </c>
    </row>
    <row r="36423" spans="6:6" ht="18" customHeight="1">
      <c r="F36423" s="129">
        <f t="shared" si="575"/>
        <v>0</v>
      </c>
    </row>
    <row r="36424" spans="6:6" ht="18" customHeight="1">
      <c r="F36424" s="129">
        <f t="shared" si="575"/>
        <v>0</v>
      </c>
    </row>
    <row r="36425" spans="6:6" ht="18" customHeight="1">
      <c r="F36425" s="129">
        <f t="shared" si="575"/>
        <v>0</v>
      </c>
    </row>
    <row r="36426" spans="6:6" ht="18" customHeight="1">
      <c r="F36426" s="129">
        <f t="shared" si="575"/>
        <v>0</v>
      </c>
    </row>
    <row r="36427" spans="6:6" ht="18" customHeight="1">
      <c r="F36427" s="129">
        <f t="shared" si="575"/>
        <v>0</v>
      </c>
    </row>
    <row r="36428" spans="6:6" ht="18" customHeight="1">
      <c r="F36428" s="129">
        <f t="shared" si="575"/>
        <v>0</v>
      </c>
    </row>
    <row r="36429" spans="6:6" ht="18" customHeight="1">
      <c r="F36429" s="129">
        <f t="shared" si="575"/>
        <v>0</v>
      </c>
    </row>
    <row r="36430" spans="6:6" ht="18" customHeight="1">
      <c r="F36430" s="129">
        <f t="shared" si="575"/>
        <v>0</v>
      </c>
    </row>
    <row r="36431" spans="6:6" ht="18" customHeight="1">
      <c r="F36431" s="129">
        <f t="shared" si="575"/>
        <v>0</v>
      </c>
    </row>
    <row r="36432" spans="6:6" ht="18" customHeight="1">
      <c r="F36432" s="129">
        <f t="shared" si="575"/>
        <v>0</v>
      </c>
    </row>
    <row r="36433" spans="6:6" ht="18" customHeight="1">
      <c r="F36433" s="129">
        <f t="shared" si="575"/>
        <v>0</v>
      </c>
    </row>
    <row r="36434" spans="6:6" ht="18" customHeight="1">
      <c r="F36434" s="129">
        <f t="shared" si="575"/>
        <v>0</v>
      </c>
    </row>
    <row r="36435" spans="6:6" ht="18" customHeight="1">
      <c r="F36435" s="129">
        <f t="shared" si="575"/>
        <v>0</v>
      </c>
    </row>
    <row r="36436" spans="6:6" ht="18" customHeight="1">
      <c r="F36436" s="129">
        <f t="shared" si="575"/>
        <v>0</v>
      </c>
    </row>
    <row r="36437" spans="6:6" ht="18" customHeight="1">
      <c r="F36437" s="129">
        <f t="shared" si="575"/>
        <v>0</v>
      </c>
    </row>
    <row r="36438" spans="6:6" ht="18" customHeight="1">
      <c r="F36438" s="129">
        <f t="shared" si="575"/>
        <v>0</v>
      </c>
    </row>
    <row r="36439" spans="6:6" ht="18" customHeight="1">
      <c r="F36439" s="129">
        <f t="shared" si="575"/>
        <v>0</v>
      </c>
    </row>
    <row r="36440" spans="6:6" ht="18" customHeight="1">
      <c r="F36440" s="129">
        <f t="shared" si="575"/>
        <v>0</v>
      </c>
    </row>
    <row r="36441" spans="6:6" ht="18" customHeight="1">
      <c r="F36441" s="129">
        <f t="shared" si="575"/>
        <v>0</v>
      </c>
    </row>
    <row r="36442" spans="6:6" ht="18" customHeight="1">
      <c r="F36442" s="129">
        <f t="shared" si="575"/>
        <v>0</v>
      </c>
    </row>
    <row r="36443" spans="6:6" ht="18" customHeight="1">
      <c r="F36443" s="129">
        <f t="shared" si="575"/>
        <v>0</v>
      </c>
    </row>
    <row r="36444" spans="6:6" ht="18" customHeight="1">
      <c r="F36444" s="129">
        <f t="shared" si="575"/>
        <v>0</v>
      </c>
    </row>
    <row r="36445" spans="6:6" ht="18" customHeight="1">
      <c r="F36445" s="129">
        <f t="shared" si="575"/>
        <v>0</v>
      </c>
    </row>
    <row r="36446" spans="6:6" ht="18" customHeight="1">
      <c r="F36446" s="129">
        <f t="shared" si="575"/>
        <v>0</v>
      </c>
    </row>
    <row r="36447" spans="6:6" ht="18" customHeight="1">
      <c r="F36447" s="129">
        <f t="shared" si="575"/>
        <v>0</v>
      </c>
    </row>
    <row r="36448" spans="6:6" ht="18" customHeight="1">
      <c r="F36448" s="129">
        <f t="shared" si="575"/>
        <v>0</v>
      </c>
    </row>
    <row r="36449" spans="6:6" ht="18" customHeight="1">
      <c r="F36449" s="129">
        <f t="shared" si="575"/>
        <v>0</v>
      </c>
    </row>
    <row r="36450" spans="6:6" ht="18" customHeight="1">
      <c r="F36450" s="129">
        <f t="shared" si="575"/>
        <v>0</v>
      </c>
    </row>
    <row r="36451" spans="6:6" ht="18" customHeight="1">
      <c r="F36451" s="129">
        <f t="shared" si="575"/>
        <v>0</v>
      </c>
    </row>
    <row r="36452" spans="6:6" ht="18" customHeight="1">
      <c r="F36452" s="129">
        <f t="shared" si="575"/>
        <v>0</v>
      </c>
    </row>
    <row r="36453" spans="6:6" ht="18" customHeight="1">
      <c r="F36453" s="129">
        <f t="shared" si="575"/>
        <v>0</v>
      </c>
    </row>
    <row r="36454" spans="6:6" ht="18" customHeight="1">
      <c r="F36454" s="129">
        <f t="shared" si="575"/>
        <v>0</v>
      </c>
    </row>
    <row r="36455" spans="6:6" ht="18" customHeight="1">
      <c r="F36455" s="129">
        <f t="shared" si="575"/>
        <v>0</v>
      </c>
    </row>
    <row r="36456" spans="6:6" ht="18" customHeight="1">
      <c r="F36456" s="129">
        <f t="shared" si="575"/>
        <v>0</v>
      </c>
    </row>
    <row r="36457" spans="6:6" ht="18" customHeight="1">
      <c r="F36457" s="129">
        <f t="shared" si="575"/>
        <v>0</v>
      </c>
    </row>
    <row r="36458" spans="6:6" ht="18" customHeight="1">
      <c r="F36458" s="129">
        <f t="shared" si="575"/>
        <v>0</v>
      </c>
    </row>
    <row r="36459" spans="6:6" ht="18" customHeight="1">
      <c r="F36459" s="129">
        <f t="shared" si="575"/>
        <v>0</v>
      </c>
    </row>
    <row r="36460" spans="6:6" ht="18" customHeight="1">
      <c r="F36460" s="129">
        <f t="shared" si="575"/>
        <v>0</v>
      </c>
    </row>
    <row r="36461" spans="6:6" ht="18" customHeight="1">
      <c r="F36461" s="129">
        <f t="shared" si="575"/>
        <v>0</v>
      </c>
    </row>
    <row r="36462" spans="6:6" ht="18" customHeight="1">
      <c r="F36462" s="129">
        <f t="shared" si="575"/>
        <v>0</v>
      </c>
    </row>
    <row r="36463" spans="6:6" ht="18" customHeight="1">
      <c r="F36463" s="129">
        <f t="shared" si="575"/>
        <v>0</v>
      </c>
    </row>
    <row r="36464" spans="6:6" ht="18" customHeight="1">
      <c r="F36464" s="129">
        <f t="shared" si="575"/>
        <v>0</v>
      </c>
    </row>
    <row r="36465" spans="6:6" ht="18" customHeight="1">
      <c r="F36465" s="129">
        <f t="shared" si="575"/>
        <v>0</v>
      </c>
    </row>
    <row r="36466" spans="6:6" ht="18" customHeight="1">
      <c r="F36466" s="129">
        <f t="shared" ref="F36466:F36529" si="576">E36466*D36466</f>
        <v>0</v>
      </c>
    </row>
    <row r="36467" spans="6:6" ht="18" customHeight="1">
      <c r="F36467" s="129">
        <f t="shared" si="576"/>
        <v>0</v>
      </c>
    </row>
    <row r="36468" spans="6:6" ht="18" customHeight="1">
      <c r="F36468" s="129">
        <f t="shared" si="576"/>
        <v>0</v>
      </c>
    </row>
    <row r="36469" spans="6:6" ht="18" customHeight="1">
      <c r="F36469" s="129">
        <f t="shared" si="576"/>
        <v>0</v>
      </c>
    </row>
    <row r="36470" spans="6:6" ht="18" customHeight="1">
      <c r="F36470" s="129">
        <f t="shared" si="576"/>
        <v>0</v>
      </c>
    </row>
    <row r="36471" spans="6:6" ht="18" customHeight="1">
      <c r="F36471" s="129">
        <f t="shared" si="576"/>
        <v>0</v>
      </c>
    </row>
    <row r="36472" spans="6:6" ht="18" customHeight="1">
      <c r="F36472" s="129">
        <f t="shared" si="576"/>
        <v>0</v>
      </c>
    </row>
    <row r="36473" spans="6:6" ht="18" customHeight="1">
      <c r="F36473" s="129">
        <f t="shared" si="576"/>
        <v>0</v>
      </c>
    </row>
    <row r="36474" spans="6:6" ht="18" customHeight="1">
      <c r="F36474" s="129">
        <f t="shared" si="576"/>
        <v>0</v>
      </c>
    </row>
    <row r="36475" spans="6:6" ht="18" customHeight="1">
      <c r="F36475" s="129">
        <f t="shared" si="576"/>
        <v>0</v>
      </c>
    </row>
    <row r="36476" spans="6:6" ht="18" customHeight="1">
      <c r="F36476" s="129">
        <f t="shared" si="576"/>
        <v>0</v>
      </c>
    </row>
    <row r="36477" spans="6:6" ht="18" customHeight="1">
      <c r="F36477" s="129">
        <f t="shared" si="576"/>
        <v>0</v>
      </c>
    </row>
    <row r="36478" spans="6:6" ht="18" customHeight="1">
      <c r="F36478" s="129">
        <f t="shared" si="576"/>
        <v>0</v>
      </c>
    </row>
    <row r="36479" spans="6:6" ht="18" customHeight="1">
      <c r="F36479" s="129">
        <f t="shared" si="576"/>
        <v>0</v>
      </c>
    </row>
    <row r="36480" spans="6:6" ht="18" customHeight="1">
      <c r="F36480" s="129">
        <f t="shared" si="576"/>
        <v>0</v>
      </c>
    </row>
    <row r="36481" spans="6:6" ht="18" customHeight="1">
      <c r="F36481" s="129">
        <f t="shared" si="576"/>
        <v>0</v>
      </c>
    </row>
    <row r="36482" spans="6:6" ht="18" customHeight="1">
      <c r="F36482" s="129">
        <f t="shared" si="576"/>
        <v>0</v>
      </c>
    </row>
    <row r="36483" spans="6:6" ht="18" customHeight="1">
      <c r="F36483" s="129">
        <f t="shared" si="576"/>
        <v>0</v>
      </c>
    </row>
    <row r="36484" spans="6:6" ht="18" customHeight="1">
      <c r="F36484" s="129">
        <f t="shared" si="576"/>
        <v>0</v>
      </c>
    </row>
    <row r="36485" spans="6:6" ht="18" customHeight="1">
      <c r="F36485" s="129">
        <f t="shared" si="576"/>
        <v>0</v>
      </c>
    </row>
    <row r="36486" spans="6:6" ht="18" customHeight="1">
      <c r="F36486" s="129">
        <f t="shared" si="576"/>
        <v>0</v>
      </c>
    </row>
    <row r="36487" spans="6:6" ht="18" customHeight="1">
      <c r="F36487" s="129">
        <f t="shared" si="576"/>
        <v>0</v>
      </c>
    </row>
    <row r="36488" spans="6:6" ht="18" customHeight="1">
      <c r="F36488" s="129">
        <f t="shared" si="576"/>
        <v>0</v>
      </c>
    </row>
    <row r="36489" spans="6:6" ht="18" customHeight="1">
      <c r="F36489" s="129">
        <f t="shared" si="576"/>
        <v>0</v>
      </c>
    </row>
    <row r="36490" spans="6:6" ht="18" customHeight="1">
      <c r="F36490" s="129">
        <f t="shared" si="576"/>
        <v>0</v>
      </c>
    </row>
    <row r="36491" spans="6:6" ht="18" customHeight="1">
      <c r="F36491" s="129">
        <f t="shared" si="576"/>
        <v>0</v>
      </c>
    </row>
    <row r="36492" spans="6:6" ht="18" customHeight="1">
      <c r="F36492" s="129">
        <f t="shared" si="576"/>
        <v>0</v>
      </c>
    </row>
    <row r="36493" spans="6:6" ht="18" customHeight="1">
      <c r="F36493" s="129">
        <f t="shared" si="576"/>
        <v>0</v>
      </c>
    </row>
    <row r="36494" spans="6:6" ht="18" customHeight="1">
      <c r="F36494" s="129">
        <f t="shared" si="576"/>
        <v>0</v>
      </c>
    </row>
    <row r="36495" spans="6:6" ht="18" customHeight="1">
      <c r="F36495" s="129">
        <f t="shared" si="576"/>
        <v>0</v>
      </c>
    </row>
    <row r="36496" spans="6:6" ht="18" customHeight="1">
      <c r="F36496" s="129">
        <f t="shared" si="576"/>
        <v>0</v>
      </c>
    </row>
    <row r="36497" spans="6:6" ht="18" customHeight="1">
      <c r="F36497" s="129">
        <f t="shared" si="576"/>
        <v>0</v>
      </c>
    </row>
    <row r="36498" spans="6:6" ht="18" customHeight="1">
      <c r="F36498" s="129">
        <f t="shared" si="576"/>
        <v>0</v>
      </c>
    </row>
    <row r="36499" spans="6:6" ht="18" customHeight="1">
      <c r="F36499" s="129">
        <f t="shared" si="576"/>
        <v>0</v>
      </c>
    </row>
    <row r="36500" spans="6:6" ht="18" customHeight="1">
      <c r="F36500" s="129">
        <f t="shared" si="576"/>
        <v>0</v>
      </c>
    </row>
    <row r="36501" spans="6:6" ht="18" customHeight="1">
      <c r="F36501" s="129">
        <f t="shared" si="576"/>
        <v>0</v>
      </c>
    </row>
    <row r="36502" spans="6:6" ht="18" customHeight="1">
      <c r="F36502" s="129">
        <f t="shared" si="576"/>
        <v>0</v>
      </c>
    </row>
    <row r="36503" spans="6:6" ht="18" customHeight="1">
      <c r="F36503" s="129">
        <f t="shared" si="576"/>
        <v>0</v>
      </c>
    </row>
    <row r="36504" spans="6:6" ht="18" customHeight="1">
      <c r="F36504" s="129">
        <f t="shared" si="576"/>
        <v>0</v>
      </c>
    </row>
    <row r="36505" spans="6:6" ht="18" customHeight="1">
      <c r="F36505" s="129">
        <f t="shared" si="576"/>
        <v>0</v>
      </c>
    </row>
    <row r="36506" spans="6:6" ht="18" customHeight="1">
      <c r="F36506" s="129">
        <f t="shared" si="576"/>
        <v>0</v>
      </c>
    </row>
    <row r="36507" spans="6:6" ht="18" customHeight="1">
      <c r="F36507" s="129">
        <f t="shared" si="576"/>
        <v>0</v>
      </c>
    </row>
    <row r="36508" spans="6:6" ht="18" customHeight="1">
      <c r="F36508" s="129">
        <f t="shared" si="576"/>
        <v>0</v>
      </c>
    </row>
    <row r="36509" spans="6:6" ht="18" customHeight="1">
      <c r="F36509" s="129">
        <f t="shared" si="576"/>
        <v>0</v>
      </c>
    </row>
    <row r="36510" spans="6:6" ht="18" customHeight="1">
      <c r="F36510" s="129">
        <f t="shared" si="576"/>
        <v>0</v>
      </c>
    </row>
    <row r="36511" spans="6:6" ht="18" customHeight="1">
      <c r="F36511" s="129">
        <f t="shared" si="576"/>
        <v>0</v>
      </c>
    </row>
    <row r="36512" spans="6:6" ht="18" customHeight="1">
      <c r="F36512" s="129">
        <f t="shared" si="576"/>
        <v>0</v>
      </c>
    </row>
    <row r="36513" spans="6:6" ht="18" customHeight="1">
      <c r="F36513" s="129">
        <f t="shared" si="576"/>
        <v>0</v>
      </c>
    </row>
    <row r="36514" spans="6:6" ht="18" customHeight="1">
      <c r="F36514" s="129">
        <f t="shared" si="576"/>
        <v>0</v>
      </c>
    </row>
    <row r="36515" spans="6:6" ht="18" customHeight="1">
      <c r="F36515" s="129">
        <f t="shared" si="576"/>
        <v>0</v>
      </c>
    </row>
    <row r="36516" spans="6:6" ht="18" customHeight="1">
      <c r="F36516" s="129">
        <f t="shared" si="576"/>
        <v>0</v>
      </c>
    </row>
    <row r="36517" spans="6:6" ht="18" customHeight="1">
      <c r="F36517" s="129">
        <f t="shared" si="576"/>
        <v>0</v>
      </c>
    </row>
    <row r="36518" spans="6:6" ht="18" customHeight="1">
      <c r="F36518" s="129">
        <f t="shared" si="576"/>
        <v>0</v>
      </c>
    </row>
    <row r="36519" spans="6:6" ht="18" customHeight="1">
      <c r="F36519" s="129">
        <f t="shared" si="576"/>
        <v>0</v>
      </c>
    </row>
    <row r="36520" spans="6:6" ht="18" customHeight="1">
      <c r="F36520" s="129">
        <f t="shared" si="576"/>
        <v>0</v>
      </c>
    </row>
    <row r="36521" spans="6:6" ht="18" customHeight="1">
      <c r="F36521" s="129">
        <f t="shared" si="576"/>
        <v>0</v>
      </c>
    </row>
    <row r="36522" spans="6:6" ht="18" customHeight="1">
      <c r="F36522" s="129">
        <f t="shared" si="576"/>
        <v>0</v>
      </c>
    </row>
    <row r="36523" spans="6:6" ht="18" customHeight="1">
      <c r="F36523" s="129">
        <f t="shared" si="576"/>
        <v>0</v>
      </c>
    </row>
    <row r="36524" spans="6:6" ht="18" customHeight="1">
      <c r="F36524" s="129">
        <f t="shared" si="576"/>
        <v>0</v>
      </c>
    </row>
    <row r="36525" spans="6:6" ht="18" customHeight="1">
      <c r="F36525" s="129">
        <f t="shared" si="576"/>
        <v>0</v>
      </c>
    </row>
    <row r="36526" spans="6:6" ht="18" customHeight="1">
      <c r="F36526" s="129">
        <f t="shared" si="576"/>
        <v>0</v>
      </c>
    </row>
    <row r="36527" spans="6:6" ht="18" customHeight="1">
      <c r="F36527" s="129">
        <f t="shared" si="576"/>
        <v>0</v>
      </c>
    </row>
    <row r="36528" spans="6:6" ht="18" customHeight="1">
      <c r="F36528" s="129">
        <f t="shared" si="576"/>
        <v>0</v>
      </c>
    </row>
    <row r="36529" spans="6:6" ht="18" customHeight="1">
      <c r="F36529" s="129">
        <f t="shared" si="576"/>
        <v>0</v>
      </c>
    </row>
    <row r="36530" spans="6:6" ht="18" customHeight="1">
      <c r="F36530" s="129">
        <f t="shared" ref="F36530:F36593" si="577">E36530*D36530</f>
        <v>0</v>
      </c>
    </row>
    <row r="36531" spans="6:6" ht="18" customHeight="1">
      <c r="F36531" s="129">
        <f t="shared" si="577"/>
        <v>0</v>
      </c>
    </row>
    <row r="36532" spans="6:6" ht="18" customHeight="1">
      <c r="F36532" s="129">
        <f t="shared" si="577"/>
        <v>0</v>
      </c>
    </row>
    <row r="36533" spans="6:6" ht="18" customHeight="1">
      <c r="F36533" s="129">
        <f t="shared" si="577"/>
        <v>0</v>
      </c>
    </row>
    <row r="36534" spans="6:6" ht="18" customHeight="1">
      <c r="F36534" s="129">
        <f t="shared" si="577"/>
        <v>0</v>
      </c>
    </row>
    <row r="36535" spans="6:6" ht="18" customHeight="1">
      <c r="F36535" s="129">
        <f t="shared" si="577"/>
        <v>0</v>
      </c>
    </row>
    <row r="36536" spans="6:6" ht="18" customHeight="1">
      <c r="F36536" s="129">
        <f t="shared" si="577"/>
        <v>0</v>
      </c>
    </row>
    <row r="36537" spans="6:6" ht="18" customHeight="1">
      <c r="F36537" s="129">
        <f t="shared" si="577"/>
        <v>0</v>
      </c>
    </row>
    <row r="36538" spans="6:6" ht="18" customHeight="1">
      <c r="F36538" s="129">
        <f t="shared" si="577"/>
        <v>0</v>
      </c>
    </row>
    <row r="36539" spans="6:6" ht="18" customHeight="1">
      <c r="F36539" s="129">
        <f t="shared" si="577"/>
        <v>0</v>
      </c>
    </row>
    <row r="36540" spans="6:6" ht="18" customHeight="1">
      <c r="F36540" s="129">
        <f t="shared" si="577"/>
        <v>0</v>
      </c>
    </row>
    <row r="36541" spans="6:6" ht="18" customHeight="1">
      <c r="F36541" s="129">
        <f t="shared" si="577"/>
        <v>0</v>
      </c>
    </row>
    <row r="36542" spans="6:6" ht="18" customHeight="1">
      <c r="F36542" s="129">
        <f t="shared" si="577"/>
        <v>0</v>
      </c>
    </row>
    <row r="36543" spans="6:6" ht="18" customHeight="1">
      <c r="F36543" s="129">
        <f t="shared" si="577"/>
        <v>0</v>
      </c>
    </row>
    <row r="36544" spans="6:6" ht="18" customHeight="1">
      <c r="F36544" s="129">
        <f t="shared" si="577"/>
        <v>0</v>
      </c>
    </row>
    <row r="36545" spans="6:6" ht="18" customHeight="1">
      <c r="F36545" s="129">
        <f t="shared" si="577"/>
        <v>0</v>
      </c>
    </row>
    <row r="36546" spans="6:6" ht="18" customHeight="1">
      <c r="F36546" s="129">
        <f t="shared" si="577"/>
        <v>0</v>
      </c>
    </row>
    <row r="36547" spans="6:6" ht="18" customHeight="1">
      <c r="F36547" s="129">
        <f t="shared" si="577"/>
        <v>0</v>
      </c>
    </row>
    <row r="36548" spans="6:6" ht="18" customHeight="1">
      <c r="F36548" s="129">
        <f t="shared" si="577"/>
        <v>0</v>
      </c>
    </row>
    <row r="36549" spans="6:6" ht="18" customHeight="1">
      <c r="F36549" s="129">
        <f t="shared" si="577"/>
        <v>0</v>
      </c>
    </row>
    <row r="36550" spans="6:6" ht="18" customHeight="1">
      <c r="F36550" s="129">
        <f t="shared" si="577"/>
        <v>0</v>
      </c>
    </row>
    <row r="36551" spans="6:6" ht="18" customHeight="1">
      <c r="F36551" s="129">
        <f t="shared" si="577"/>
        <v>0</v>
      </c>
    </row>
    <row r="36552" spans="6:6" ht="18" customHeight="1">
      <c r="F36552" s="129">
        <f t="shared" si="577"/>
        <v>0</v>
      </c>
    </row>
    <row r="36553" spans="6:6" ht="18" customHeight="1">
      <c r="F36553" s="129">
        <f t="shared" si="577"/>
        <v>0</v>
      </c>
    </row>
    <row r="36554" spans="6:6" ht="18" customHeight="1">
      <c r="F36554" s="129">
        <f t="shared" si="577"/>
        <v>0</v>
      </c>
    </row>
    <row r="36555" spans="6:6" ht="18" customHeight="1">
      <c r="F36555" s="129">
        <f t="shared" si="577"/>
        <v>0</v>
      </c>
    </row>
    <row r="36556" spans="6:6" ht="18" customHeight="1">
      <c r="F36556" s="129">
        <f t="shared" si="577"/>
        <v>0</v>
      </c>
    </row>
    <row r="36557" spans="6:6" ht="18" customHeight="1">
      <c r="F36557" s="129">
        <f t="shared" si="577"/>
        <v>0</v>
      </c>
    </row>
    <row r="36558" spans="6:6" ht="18" customHeight="1">
      <c r="F36558" s="129">
        <f t="shared" si="577"/>
        <v>0</v>
      </c>
    </row>
    <row r="36559" spans="6:6" ht="18" customHeight="1">
      <c r="F36559" s="129">
        <f t="shared" si="577"/>
        <v>0</v>
      </c>
    </row>
    <row r="36560" spans="6:6" ht="18" customHeight="1">
      <c r="F36560" s="129">
        <f t="shared" si="577"/>
        <v>0</v>
      </c>
    </row>
    <row r="36561" spans="6:6" ht="18" customHeight="1">
      <c r="F36561" s="129">
        <f t="shared" si="577"/>
        <v>0</v>
      </c>
    </row>
    <row r="36562" spans="6:6" ht="18" customHeight="1">
      <c r="F36562" s="129">
        <f t="shared" si="577"/>
        <v>0</v>
      </c>
    </row>
    <row r="36563" spans="6:6" ht="18" customHeight="1">
      <c r="F36563" s="129">
        <f t="shared" si="577"/>
        <v>0</v>
      </c>
    </row>
    <row r="36564" spans="6:6" ht="18" customHeight="1">
      <c r="F36564" s="129">
        <f t="shared" si="577"/>
        <v>0</v>
      </c>
    </row>
    <row r="36565" spans="6:6" ht="18" customHeight="1">
      <c r="F36565" s="129">
        <f t="shared" si="577"/>
        <v>0</v>
      </c>
    </row>
    <row r="36566" spans="6:6" ht="18" customHeight="1">
      <c r="F36566" s="129">
        <f t="shared" si="577"/>
        <v>0</v>
      </c>
    </row>
    <row r="36567" spans="6:6" ht="18" customHeight="1">
      <c r="F36567" s="129">
        <f t="shared" si="577"/>
        <v>0</v>
      </c>
    </row>
    <row r="36568" spans="6:6" ht="18" customHeight="1">
      <c r="F36568" s="129">
        <f t="shared" si="577"/>
        <v>0</v>
      </c>
    </row>
    <row r="36569" spans="6:6" ht="18" customHeight="1">
      <c r="F36569" s="129">
        <f t="shared" si="577"/>
        <v>0</v>
      </c>
    </row>
    <row r="36570" spans="6:6" ht="18" customHeight="1">
      <c r="F36570" s="129">
        <f t="shared" si="577"/>
        <v>0</v>
      </c>
    </row>
    <row r="36571" spans="6:6" ht="18" customHeight="1">
      <c r="F36571" s="129">
        <f t="shared" si="577"/>
        <v>0</v>
      </c>
    </row>
    <row r="36572" spans="6:6" ht="18" customHeight="1">
      <c r="F36572" s="129">
        <f t="shared" si="577"/>
        <v>0</v>
      </c>
    </row>
    <row r="36573" spans="6:6" ht="18" customHeight="1">
      <c r="F36573" s="129">
        <f t="shared" si="577"/>
        <v>0</v>
      </c>
    </row>
    <row r="36574" spans="6:6" ht="18" customHeight="1">
      <c r="F36574" s="129">
        <f t="shared" si="577"/>
        <v>0</v>
      </c>
    </row>
    <row r="36575" spans="6:6" ht="18" customHeight="1">
      <c r="F36575" s="129">
        <f t="shared" si="577"/>
        <v>0</v>
      </c>
    </row>
    <row r="36576" spans="6:6" ht="18" customHeight="1">
      <c r="F36576" s="129">
        <f t="shared" si="577"/>
        <v>0</v>
      </c>
    </row>
    <row r="36577" spans="6:6" ht="18" customHeight="1">
      <c r="F36577" s="129">
        <f t="shared" si="577"/>
        <v>0</v>
      </c>
    </row>
    <row r="36578" spans="6:6" ht="18" customHeight="1">
      <c r="F36578" s="129">
        <f t="shared" si="577"/>
        <v>0</v>
      </c>
    </row>
    <row r="36579" spans="6:6" ht="18" customHeight="1">
      <c r="F36579" s="129">
        <f t="shared" si="577"/>
        <v>0</v>
      </c>
    </row>
    <row r="36580" spans="6:6" ht="18" customHeight="1">
      <c r="F36580" s="129">
        <f t="shared" si="577"/>
        <v>0</v>
      </c>
    </row>
    <row r="36581" spans="6:6" ht="18" customHeight="1">
      <c r="F36581" s="129">
        <f t="shared" si="577"/>
        <v>0</v>
      </c>
    </row>
    <row r="36582" spans="6:6" ht="18" customHeight="1">
      <c r="F36582" s="129">
        <f t="shared" si="577"/>
        <v>0</v>
      </c>
    </row>
    <row r="36583" spans="6:6" ht="18" customHeight="1">
      <c r="F36583" s="129">
        <f t="shared" si="577"/>
        <v>0</v>
      </c>
    </row>
    <row r="36584" spans="6:6" ht="18" customHeight="1">
      <c r="F36584" s="129">
        <f t="shared" si="577"/>
        <v>0</v>
      </c>
    </row>
    <row r="36585" spans="6:6" ht="18" customHeight="1">
      <c r="F36585" s="129">
        <f t="shared" si="577"/>
        <v>0</v>
      </c>
    </row>
    <row r="36586" spans="6:6" ht="18" customHeight="1">
      <c r="F36586" s="129">
        <f t="shared" si="577"/>
        <v>0</v>
      </c>
    </row>
    <row r="36587" spans="6:6" ht="18" customHeight="1">
      <c r="F36587" s="129">
        <f t="shared" si="577"/>
        <v>0</v>
      </c>
    </row>
    <row r="36588" spans="6:6" ht="18" customHeight="1">
      <c r="F36588" s="129">
        <f t="shared" si="577"/>
        <v>0</v>
      </c>
    </row>
    <row r="36589" spans="6:6" ht="18" customHeight="1">
      <c r="F36589" s="129">
        <f t="shared" si="577"/>
        <v>0</v>
      </c>
    </row>
    <row r="36590" spans="6:6" ht="18" customHeight="1">
      <c r="F36590" s="129">
        <f t="shared" si="577"/>
        <v>0</v>
      </c>
    </row>
    <row r="36591" spans="6:6" ht="18" customHeight="1">
      <c r="F36591" s="129">
        <f t="shared" si="577"/>
        <v>0</v>
      </c>
    </row>
    <row r="36592" spans="6:6" ht="18" customHeight="1">
      <c r="F36592" s="129">
        <f t="shared" si="577"/>
        <v>0</v>
      </c>
    </row>
    <row r="36593" spans="6:6" ht="18" customHeight="1">
      <c r="F36593" s="129">
        <f t="shared" si="577"/>
        <v>0</v>
      </c>
    </row>
    <row r="36594" spans="6:6" ht="18" customHeight="1">
      <c r="F36594" s="129">
        <f t="shared" ref="F36594:F36657" si="578">E36594*D36594</f>
        <v>0</v>
      </c>
    </row>
    <row r="36595" spans="6:6" ht="18" customHeight="1">
      <c r="F36595" s="129">
        <f t="shared" si="578"/>
        <v>0</v>
      </c>
    </row>
    <row r="36596" spans="6:6" ht="18" customHeight="1">
      <c r="F36596" s="129">
        <f t="shared" si="578"/>
        <v>0</v>
      </c>
    </row>
    <row r="36597" spans="6:6" ht="18" customHeight="1">
      <c r="F36597" s="129">
        <f t="shared" si="578"/>
        <v>0</v>
      </c>
    </row>
    <row r="36598" spans="6:6" ht="18" customHeight="1">
      <c r="F36598" s="129">
        <f t="shared" si="578"/>
        <v>0</v>
      </c>
    </row>
    <row r="36599" spans="6:6" ht="18" customHeight="1">
      <c r="F36599" s="129">
        <f t="shared" si="578"/>
        <v>0</v>
      </c>
    </row>
    <row r="36600" spans="6:6" ht="18" customHeight="1">
      <c r="F36600" s="129">
        <f t="shared" si="578"/>
        <v>0</v>
      </c>
    </row>
    <row r="36601" spans="6:6" ht="18" customHeight="1">
      <c r="F36601" s="129">
        <f t="shared" si="578"/>
        <v>0</v>
      </c>
    </row>
    <row r="36602" spans="6:6" ht="18" customHeight="1">
      <c r="F36602" s="129">
        <f t="shared" si="578"/>
        <v>0</v>
      </c>
    </row>
    <row r="36603" spans="6:6" ht="18" customHeight="1">
      <c r="F36603" s="129">
        <f t="shared" si="578"/>
        <v>0</v>
      </c>
    </row>
    <row r="36604" spans="6:6" ht="18" customHeight="1">
      <c r="F36604" s="129">
        <f t="shared" si="578"/>
        <v>0</v>
      </c>
    </row>
    <row r="36605" spans="6:6" ht="18" customHeight="1">
      <c r="F36605" s="129">
        <f t="shared" si="578"/>
        <v>0</v>
      </c>
    </row>
    <row r="36606" spans="6:6" ht="18" customHeight="1">
      <c r="F36606" s="129">
        <f t="shared" si="578"/>
        <v>0</v>
      </c>
    </row>
    <row r="36607" spans="6:6" ht="18" customHeight="1">
      <c r="F36607" s="129">
        <f t="shared" si="578"/>
        <v>0</v>
      </c>
    </row>
    <row r="36608" spans="6:6" ht="18" customHeight="1">
      <c r="F36608" s="129">
        <f t="shared" si="578"/>
        <v>0</v>
      </c>
    </row>
    <row r="36609" spans="6:6" ht="18" customHeight="1">
      <c r="F36609" s="129">
        <f t="shared" si="578"/>
        <v>0</v>
      </c>
    </row>
    <row r="36610" spans="6:6" ht="18" customHeight="1">
      <c r="F36610" s="129">
        <f t="shared" si="578"/>
        <v>0</v>
      </c>
    </row>
    <row r="36611" spans="6:6" ht="18" customHeight="1">
      <c r="F36611" s="129">
        <f t="shared" si="578"/>
        <v>0</v>
      </c>
    </row>
    <row r="36612" spans="6:6" ht="18" customHeight="1">
      <c r="F36612" s="129">
        <f t="shared" si="578"/>
        <v>0</v>
      </c>
    </row>
    <row r="36613" spans="6:6" ht="18" customHeight="1">
      <c r="F36613" s="129">
        <f t="shared" si="578"/>
        <v>0</v>
      </c>
    </row>
    <row r="36614" spans="6:6" ht="18" customHeight="1">
      <c r="F36614" s="129">
        <f t="shared" si="578"/>
        <v>0</v>
      </c>
    </row>
    <row r="36615" spans="6:6" ht="18" customHeight="1">
      <c r="F36615" s="129">
        <f t="shared" si="578"/>
        <v>0</v>
      </c>
    </row>
    <row r="36616" spans="6:6" ht="18" customHeight="1">
      <c r="F36616" s="129">
        <f t="shared" si="578"/>
        <v>0</v>
      </c>
    </row>
    <row r="36617" spans="6:6" ht="18" customHeight="1">
      <c r="F36617" s="129">
        <f t="shared" si="578"/>
        <v>0</v>
      </c>
    </row>
    <row r="36618" spans="6:6" ht="18" customHeight="1">
      <c r="F36618" s="129">
        <f t="shared" si="578"/>
        <v>0</v>
      </c>
    </row>
    <row r="36619" spans="6:6" ht="18" customHeight="1">
      <c r="F36619" s="129">
        <f t="shared" si="578"/>
        <v>0</v>
      </c>
    </row>
    <row r="36620" spans="6:6" ht="18" customHeight="1">
      <c r="F36620" s="129">
        <f t="shared" si="578"/>
        <v>0</v>
      </c>
    </row>
    <row r="36621" spans="6:6" ht="18" customHeight="1">
      <c r="F36621" s="129">
        <f t="shared" si="578"/>
        <v>0</v>
      </c>
    </row>
    <row r="36622" spans="6:6" ht="18" customHeight="1">
      <c r="F36622" s="129">
        <f t="shared" si="578"/>
        <v>0</v>
      </c>
    </row>
    <row r="36623" spans="6:6" ht="18" customHeight="1">
      <c r="F36623" s="129">
        <f t="shared" si="578"/>
        <v>0</v>
      </c>
    </row>
    <row r="36624" spans="6:6" ht="18" customHeight="1">
      <c r="F36624" s="129">
        <f t="shared" si="578"/>
        <v>0</v>
      </c>
    </row>
    <row r="36625" spans="6:6" ht="18" customHeight="1">
      <c r="F36625" s="129">
        <f t="shared" si="578"/>
        <v>0</v>
      </c>
    </row>
    <row r="36626" spans="6:6" ht="18" customHeight="1">
      <c r="F36626" s="129">
        <f t="shared" si="578"/>
        <v>0</v>
      </c>
    </row>
    <row r="36627" spans="6:6" ht="18" customHeight="1">
      <c r="F36627" s="129">
        <f t="shared" si="578"/>
        <v>0</v>
      </c>
    </row>
    <row r="36628" spans="6:6" ht="18" customHeight="1">
      <c r="F36628" s="129">
        <f t="shared" si="578"/>
        <v>0</v>
      </c>
    </row>
    <row r="36629" spans="6:6" ht="18" customHeight="1">
      <c r="F36629" s="129">
        <f t="shared" si="578"/>
        <v>0</v>
      </c>
    </row>
    <row r="36630" spans="6:6" ht="18" customHeight="1">
      <c r="F36630" s="129">
        <f t="shared" si="578"/>
        <v>0</v>
      </c>
    </row>
    <row r="36631" spans="6:6" ht="18" customHeight="1">
      <c r="F36631" s="129">
        <f t="shared" si="578"/>
        <v>0</v>
      </c>
    </row>
    <row r="36632" spans="6:6" ht="18" customHeight="1">
      <c r="F36632" s="129">
        <f t="shared" si="578"/>
        <v>0</v>
      </c>
    </row>
    <row r="36633" spans="6:6" ht="18" customHeight="1">
      <c r="F36633" s="129">
        <f t="shared" si="578"/>
        <v>0</v>
      </c>
    </row>
    <row r="36634" spans="6:6" ht="18" customHeight="1">
      <c r="F36634" s="129">
        <f t="shared" si="578"/>
        <v>0</v>
      </c>
    </row>
    <row r="36635" spans="6:6" ht="18" customHeight="1">
      <c r="F36635" s="129">
        <f t="shared" si="578"/>
        <v>0</v>
      </c>
    </row>
    <row r="36636" spans="6:6" ht="18" customHeight="1">
      <c r="F36636" s="129">
        <f t="shared" si="578"/>
        <v>0</v>
      </c>
    </row>
    <row r="36637" spans="6:6" ht="18" customHeight="1">
      <c r="F36637" s="129">
        <f t="shared" si="578"/>
        <v>0</v>
      </c>
    </row>
    <row r="36638" spans="6:6" ht="18" customHeight="1">
      <c r="F36638" s="129">
        <f t="shared" si="578"/>
        <v>0</v>
      </c>
    </row>
    <row r="36639" spans="6:6" ht="18" customHeight="1">
      <c r="F36639" s="129">
        <f t="shared" si="578"/>
        <v>0</v>
      </c>
    </row>
    <row r="36640" spans="6:6" ht="18" customHeight="1">
      <c r="F36640" s="129">
        <f t="shared" si="578"/>
        <v>0</v>
      </c>
    </row>
    <row r="36641" spans="6:6" ht="18" customHeight="1">
      <c r="F36641" s="129">
        <f t="shared" si="578"/>
        <v>0</v>
      </c>
    </row>
    <row r="36642" spans="6:6" ht="18" customHeight="1">
      <c r="F36642" s="129">
        <f t="shared" si="578"/>
        <v>0</v>
      </c>
    </row>
    <row r="36643" spans="6:6" ht="18" customHeight="1">
      <c r="F36643" s="129">
        <f t="shared" si="578"/>
        <v>0</v>
      </c>
    </row>
    <row r="36644" spans="6:6" ht="18" customHeight="1">
      <c r="F36644" s="129">
        <f t="shared" si="578"/>
        <v>0</v>
      </c>
    </row>
    <row r="36645" spans="6:6" ht="18" customHeight="1">
      <c r="F36645" s="129">
        <f t="shared" si="578"/>
        <v>0</v>
      </c>
    </row>
    <row r="36646" spans="6:6" ht="18" customHeight="1">
      <c r="F36646" s="129">
        <f t="shared" si="578"/>
        <v>0</v>
      </c>
    </row>
    <row r="36647" spans="6:6" ht="18" customHeight="1">
      <c r="F36647" s="129">
        <f t="shared" si="578"/>
        <v>0</v>
      </c>
    </row>
    <row r="36648" spans="6:6" ht="18" customHeight="1">
      <c r="F36648" s="129">
        <f t="shared" si="578"/>
        <v>0</v>
      </c>
    </row>
    <row r="36649" spans="6:6" ht="18" customHeight="1">
      <c r="F36649" s="129">
        <f t="shared" si="578"/>
        <v>0</v>
      </c>
    </row>
    <row r="36650" spans="6:6" ht="18" customHeight="1">
      <c r="F36650" s="129">
        <f t="shared" si="578"/>
        <v>0</v>
      </c>
    </row>
    <row r="36651" spans="6:6" ht="18" customHeight="1">
      <c r="F36651" s="129">
        <f t="shared" si="578"/>
        <v>0</v>
      </c>
    </row>
    <row r="36652" spans="6:6" ht="18" customHeight="1">
      <c r="F36652" s="129">
        <f t="shared" si="578"/>
        <v>0</v>
      </c>
    </row>
    <row r="36653" spans="6:6" ht="18" customHeight="1">
      <c r="F36653" s="129">
        <f t="shared" si="578"/>
        <v>0</v>
      </c>
    </row>
    <row r="36654" spans="6:6" ht="18" customHeight="1">
      <c r="F36654" s="129">
        <f t="shared" si="578"/>
        <v>0</v>
      </c>
    </row>
    <row r="36655" spans="6:6" ht="18" customHeight="1">
      <c r="F36655" s="129">
        <f t="shared" si="578"/>
        <v>0</v>
      </c>
    </row>
    <row r="36656" spans="6:6" ht="18" customHeight="1">
      <c r="F36656" s="129">
        <f t="shared" si="578"/>
        <v>0</v>
      </c>
    </row>
    <row r="36657" spans="6:6" ht="18" customHeight="1">
      <c r="F36657" s="129">
        <f t="shared" si="578"/>
        <v>0</v>
      </c>
    </row>
    <row r="36658" spans="6:6" ht="18" customHeight="1">
      <c r="F36658" s="129">
        <f t="shared" ref="F36658:F36721" si="579">E36658*D36658</f>
        <v>0</v>
      </c>
    </row>
    <row r="36659" spans="6:6" ht="18" customHeight="1">
      <c r="F36659" s="129">
        <f t="shared" si="579"/>
        <v>0</v>
      </c>
    </row>
    <row r="36660" spans="6:6" ht="18" customHeight="1">
      <c r="F36660" s="129">
        <f t="shared" si="579"/>
        <v>0</v>
      </c>
    </row>
    <row r="36661" spans="6:6" ht="18" customHeight="1">
      <c r="F36661" s="129">
        <f t="shared" si="579"/>
        <v>0</v>
      </c>
    </row>
    <row r="36662" spans="6:6" ht="18" customHeight="1">
      <c r="F36662" s="129">
        <f t="shared" si="579"/>
        <v>0</v>
      </c>
    </row>
    <row r="36663" spans="6:6" ht="18" customHeight="1">
      <c r="F36663" s="129">
        <f t="shared" si="579"/>
        <v>0</v>
      </c>
    </row>
    <row r="36664" spans="6:6" ht="18" customHeight="1">
      <c r="F36664" s="129">
        <f t="shared" si="579"/>
        <v>0</v>
      </c>
    </row>
    <row r="36665" spans="6:6" ht="18" customHeight="1">
      <c r="F36665" s="129">
        <f t="shared" si="579"/>
        <v>0</v>
      </c>
    </row>
    <row r="36666" spans="6:6" ht="18" customHeight="1">
      <c r="F36666" s="129">
        <f t="shared" si="579"/>
        <v>0</v>
      </c>
    </row>
    <row r="36667" spans="6:6" ht="18" customHeight="1">
      <c r="F36667" s="129">
        <f t="shared" si="579"/>
        <v>0</v>
      </c>
    </row>
    <row r="36668" spans="6:6" ht="18" customHeight="1">
      <c r="F36668" s="129">
        <f t="shared" si="579"/>
        <v>0</v>
      </c>
    </row>
    <row r="36669" spans="6:6" ht="18" customHeight="1">
      <c r="F36669" s="129">
        <f t="shared" si="579"/>
        <v>0</v>
      </c>
    </row>
    <row r="36670" spans="6:6" ht="18" customHeight="1">
      <c r="F36670" s="129">
        <f t="shared" si="579"/>
        <v>0</v>
      </c>
    </row>
    <row r="36671" spans="6:6" ht="18" customHeight="1">
      <c r="F36671" s="129">
        <f t="shared" si="579"/>
        <v>0</v>
      </c>
    </row>
    <row r="36672" spans="6:6" ht="18" customHeight="1">
      <c r="F36672" s="129">
        <f t="shared" si="579"/>
        <v>0</v>
      </c>
    </row>
    <row r="36673" spans="6:6" ht="18" customHeight="1">
      <c r="F36673" s="129">
        <f t="shared" si="579"/>
        <v>0</v>
      </c>
    </row>
    <row r="36674" spans="6:6" ht="18" customHeight="1">
      <c r="F36674" s="129">
        <f t="shared" si="579"/>
        <v>0</v>
      </c>
    </row>
    <row r="36675" spans="6:6" ht="18" customHeight="1">
      <c r="F36675" s="129">
        <f t="shared" si="579"/>
        <v>0</v>
      </c>
    </row>
    <row r="36676" spans="6:6" ht="18" customHeight="1">
      <c r="F36676" s="129">
        <f t="shared" si="579"/>
        <v>0</v>
      </c>
    </row>
    <row r="36677" spans="6:6" ht="18" customHeight="1">
      <c r="F36677" s="129">
        <f t="shared" si="579"/>
        <v>0</v>
      </c>
    </row>
    <row r="36678" spans="6:6" ht="18" customHeight="1">
      <c r="F36678" s="129">
        <f t="shared" si="579"/>
        <v>0</v>
      </c>
    </row>
    <row r="36679" spans="6:6" ht="18" customHeight="1">
      <c r="F36679" s="129">
        <f t="shared" si="579"/>
        <v>0</v>
      </c>
    </row>
    <row r="36680" spans="6:6" ht="18" customHeight="1">
      <c r="F36680" s="129">
        <f t="shared" si="579"/>
        <v>0</v>
      </c>
    </row>
    <row r="36681" spans="6:6" ht="18" customHeight="1">
      <c r="F36681" s="129">
        <f t="shared" si="579"/>
        <v>0</v>
      </c>
    </row>
    <row r="36682" spans="6:6" ht="18" customHeight="1">
      <c r="F36682" s="129">
        <f t="shared" si="579"/>
        <v>0</v>
      </c>
    </row>
    <row r="36683" spans="6:6" ht="18" customHeight="1">
      <c r="F36683" s="129">
        <f t="shared" si="579"/>
        <v>0</v>
      </c>
    </row>
    <row r="36684" spans="6:6" ht="18" customHeight="1">
      <c r="F36684" s="129">
        <f t="shared" si="579"/>
        <v>0</v>
      </c>
    </row>
    <row r="36685" spans="6:6" ht="18" customHeight="1">
      <c r="F36685" s="129">
        <f t="shared" si="579"/>
        <v>0</v>
      </c>
    </row>
    <row r="36686" spans="6:6" ht="18" customHeight="1">
      <c r="F36686" s="129">
        <f t="shared" si="579"/>
        <v>0</v>
      </c>
    </row>
    <row r="36687" spans="6:6" ht="18" customHeight="1">
      <c r="F36687" s="129">
        <f t="shared" si="579"/>
        <v>0</v>
      </c>
    </row>
    <row r="36688" spans="6:6" ht="18" customHeight="1">
      <c r="F36688" s="129">
        <f t="shared" si="579"/>
        <v>0</v>
      </c>
    </row>
    <row r="36689" spans="6:6" ht="18" customHeight="1">
      <c r="F36689" s="129">
        <f t="shared" si="579"/>
        <v>0</v>
      </c>
    </row>
    <row r="36690" spans="6:6" ht="18" customHeight="1">
      <c r="F36690" s="129">
        <f t="shared" si="579"/>
        <v>0</v>
      </c>
    </row>
    <row r="36691" spans="6:6" ht="18" customHeight="1">
      <c r="F36691" s="129">
        <f t="shared" si="579"/>
        <v>0</v>
      </c>
    </row>
    <row r="36692" spans="6:6" ht="18" customHeight="1">
      <c r="F36692" s="129">
        <f t="shared" si="579"/>
        <v>0</v>
      </c>
    </row>
    <row r="36693" spans="6:6" ht="18" customHeight="1">
      <c r="F36693" s="129">
        <f t="shared" si="579"/>
        <v>0</v>
      </c>
    </row>
    <row r="36694" spans="6:6" ht="18" customHeight="1">
      <c r="F36694" s="129">
        <f t="shared" si="579"/>
        <v>0</v>
      </c>
    </row>
    <row r="36695" spans="6:6" ht="18" customHeight="1">
      <c r="F36695" s="129">
        <f t="shared" si="579"/>
        <v>0</v>
      </c>
    </row>
    <row r="36696" spans="6:6" ht="18" customHeight="1">
      <c r="F36696" s="129">
        <f t="shared" si="579"/>
        <v>0</v>
      </c>
    </row>
    <row r="36697" spans="6:6" ht="18" customHeight="1">
      <c r="F36697" s="129">
        <f t="shared" si="579"/>
        <v>0</v>
      </c>
    </row>
    <row r="36698" spans="6:6" ht="18" customHeight="1">
      <c r="F36698" s="129">
        <f t="shared" si="579"/>
        <v>0</v>
      </c>
    </row>
    <row r="36699" spans="6:6" ht="18" customHeight="1">
      <c r="F36699" s="129">
        <f t="shared" si="579"/>
        <v>0</v>
      </c>
    </row>
    <row r="36700" spans="6:6" ht="18" customHeight="1">
      <c r="F36700" s="129">
        <f t="shared" si="579"/>
        <v>0</v>
      </c>
    </row>
    <row r="36701" spans="6:6" ht="18" customHeight="1">
      <c r="F36701" s="129">
        <f t="shared" si="579"/>
        <v>0</v>
      </c>
    </row>
    <row r="36702" spans="6:6" ht="18" customHeight="1">
      <c r="F36702" s="129">
        <f t="shared" si="579"/>
        <v>0</v>
      </c>
    </row>
    <row r="36703" spans="6:6" ht="18" customHeight="1">
      <c r="F36703" s="129">
        <f t="shared" si="579"/>
        <v>0</v>
      </c>
    </row>
    <row r="36704" spans="6:6" ht="18" customHeight="1">
      <c r="F36704" s="129">
        <f t="shared" si="579"/>
        <v>0</v>
      </c>
    </row>
    <row r="36705" spans="6:6" ht="18" customHeight="1">
      <c r="F36705" s="129">
        <f t="shared" si="579"/>
        <v>0</v>
      </c>
    </row>
    <row r="36706" spans="6:6" ht="18" customHeight="1">
      <c r="F36706" s="129">
        <f t="shared" si="579"/>
        <v>0</v>
      </c>
    </row>
    <row r="36707" spans="6:6" ht="18" customHeight="1">
      <c r="F36707" s="129">
        <f t="shared" si="579"/>
        <v>0</v>
      </c>
    </row>
    <row r="36708" spans="6:6" ht="18" customHeight="1">
      <c r="F36708" s="129">
        <f t="shared" si="579"/>
        <v>0</v>
      </c>
    </row>
    <row r="36709" spans="6:6" ht="18" customHeight="1">
      <c r="F36709" s="129">
        <f t="shared" si="579"/>
        <v>0</v>
      </c>
    </row>
    <row r="36710" spans="6:6" ht="18" customHeight="1">
      <c r="F36710" s="129">
        <f t="shared" si="579"/>
        <v>0</v>
      </c>
    </row>
    <row r="36711" spans="6:6" ht="18" customHeight="1">
      <c r="F36711" s="129">
        <f t="shared" si="579"/>
        <v>0</v>
      </c>
    </row>
    <row r="36712" spans="6:6" ht="18" customHeight="1">
      <c r="F36712" s="129">
        <f t="shared" si="579"/>
        <v>0</v>
      </c>
    </row>
    <row r="36713" spans="6:6" ht="18" customHeight="1">
      <c r="F36713" s="129">
        <f t="shared" si="579"/>
        <v>0</v>
      </c>
    </row>
    <row r="36714" spans="6:6" ht="18" customHeight="1">
      <c r="F36714" s="129">
        <f t="shared" si="579"/>
        <v>0</v>
      </c>
    </row>
    <row r="36715" spans="6:6" ht="18" customHeight="1">
      <c r="F36715" s="129">
        <f t="shared" si="579"/>
        <v>0</v>
      </c>
    </row>
    <row r="36716" spans="6:6" ht="18" customHeight="1">
      <c r="F36716" s="129">
        <f t="shared" si="579"/>
        <v>0</v>
      </c>
    </row>
    <row r="36717" spans="6:6" ht="18" customHeight="1">
      <c r="F36717" s="129">
        <f t="shared" si="579"/>
        <v>0</v>
      </c>
    </row>
    <row r="36718" spans="6:6" ht="18" customHeight="1">
      <c r="F36718" s="129">
        <f t="shared" si="579"/>
        <v>0</v>
      </c>
    </row>
    <row r="36719" spans="6:6" ht="18" customHeight="1">
      <c r="F36719" s="129">
        <f t="shared" si="579"/>
        <v>0</v>
      </c>
    </row>
    <row r="36720" spans="6:6" ht="18" customHeight="1">
      <c r="F36720" s="129">
        <f t="shared" si="579"/>
        <v>0</v>
      </c>
    </row>
    <row r="36721" spans="6:6" ht="18" customHeight="1">
      <c r="F36721" s="129">
        <f t="shared" si="579"/>
        <v>0</v>
      </c>
    </row>
    <row r="36722" spans="6:6" ht="18" customHeight="1">
      <c r="F36722" s="129">
        <f t="shared" ref="F36722:F36785" si="580">E36722*D36722</f>
        <v>0</v>
      </c>
    </row>
    <row r="36723" spans="6:6" ht="18" customHeight="1">
      <c r="F36723" s="129">
        <f t="shared" si="580"/>
        <v>0</v>
      </c>
    </row>
    <row r="36724" spans="6:6" ht="18" customHeight="1">
      <c r="F36724" s="129">
        <f t="shared" si="580"/>
        <v>0</v>
      </c>
    </row>
    <row r="36725" spans="6:6" ht="18" customHeight="1">
      <c r="F36725" s="129">
        <f t="shared" si="580"/>
        <v>0</v>
      </c>
    </row>
    <row r="36726" spans="6:6" ht="18" customHeight="1">
      <c r="F36726" s="129">
        <f t="shared" si="580"/>
        <v>0</v>
      </c>
    </row>
    <row r="36727" spans="6:6" ht="18" customHeight="1">
      <c r="F36727" s="129">
        <f t="shared" si="580"/>
        <v>0</v>
      </c>
    </row>
    <row r="36728" spans="6:6" ht="18" customHeight="1">
      <c r="F36728" s="129">
        <f t="shared" si="580"/>
        <v>0</v>
      </c>
    </row>
    <row r="36729" spans="6:6" ht="18" customHeight="1">
      <c r="F36729" s="129">
        <f t="shared" si="580"/>
        <v>0</v>
      </c>
    </row>
    <row r="36730" spans="6:6" ht="18" customHeight="1">
      <c r="F36730" s="129">
        <f t="shared" si="580"/>
        <v>0</v>
      </c>
    </row>
    <row r="36731" spans="6:6" ht="18" customHeight="1">
      <c r="F36731" s="129">
        <f t="shared" si="580"/>
        <v>0</v>
      </c>
    </row>
    <row r="36732" spans="6:6" ht="18" customHeight="1">
      <c r="F36732" s="129">
        <f t="shared" si="580"/>
        <v>0</v>
      </c>
    </row>
    <row r="36733" spans="6:6" ht="18" customHeight="1">
      <c r="F36733" s="129">
        <f t="shared" si="580"/>
        <v>0</v>
      </c>
    </row>
    <row r="36734" spans="6:6" ht="18" customHeight="1">
      <c r="F36734" s="129">
        <f t="shared" si="580"/>
        <v>0</v>
      </c>
    </row>
    <row r="36735" spans="6:6" ht="18" customHeight="1">
      <c r="F36735" s="129">
        <f t="shared" si="580"/>
        <v>0</v>
      </c>
    </row>
    <row r="36736" spans="6:6" ht="18" customHeight="1">
      <c r="F36736" s="129">
        <f t="shared" si="580"/>
        <v>0</v>
      </c>
    </row>
    <row r="36737" spans="6:6" ht="18" customHeight="1">
      <c r="F36737" s="129">
        <f t="shared" si="580"/>
        <v>0</v>
      </c>
    </row>
    <row r="36738" spans="6:6" ht="18" customHeight="1">
      <c r="F36738" s="129">
        <f t="shared" si="580"/>
        <v>0</v>
      </c>
    </row>
    <row r="36739" spans="6:6" ht="18" customHeight="1">
      <c r="F36739" s="129">
        <f t="shared" si="580"/>
        <v>0</v>
      </c>
    </row>
    <row r="36740" spans="6:6" ht="18" customHeight="1">
      <c r="F36740" s="129">
        <f t="shared" si="580"/>
        <v>0</v>
      </c>
    </row>
    <row r="36741" spans="6:6" ht="18" customHeight="1">
      <c r="F36741" s="129">
        <f t="shared" si="580"/>
        <v>0</v>
      </c>
    </row>
    <row r="36742" spans="6:6" ht="18" customHeight="1">
      <c r="F36742" s="129">
        <f t="shared" si="580"/>
        <v>0</v>
      </c>
    </row>
    <row r="36743" spans="6:6" ht="18" customHeight="1">
      <c r="F36743" s="129">
        <f t="shared" si="580"/>
        <v>0</v>
      </c>
    </row>
    <row r="36744" spans="6:6" ht="18" customHeight="1">
      <c r="F36744" s="129">
        <f t="shared" si="580"/>
        <v>0</v>
      </c>
    </row>
    <row r="36745" spans="6:6" ht="18" customHeight="1">
      <c r="F36745" s="129">
        <f t="shared" si="580"/>
        <v>0</v>
      </c>
    </row>
    <row r="36746" spans="6:6" ht="18" customHeight="1">
      <c r="F36746" s="129">
        <f t="shared" si="580"/>
        <v>0</v>
      </c>
    </row>
    <row r="36747" spans="6:6" ht="18" customHeight="1">
      <c r="F36747" s="129">
        <f t="shared" si="580"/>
        <v>0</v>
      </c>
    </row>
    <row r="36748" spans="6:6" ht="18" customHeight="1">
      <c r="F36748" s="129">
        <f t="shared" si="580"/>
        <v>0</v>
      </c>
    </row>
    <row r="36749" spans="6:6" ht="18" customHeight="1">
      <c r="F36749" s="129">
        <f t="shared" si="580"/>
        <v>0</v>
      </c>
    </row>
    <row r="36750" spans="6:6" ht="18" customHeight="1">
      <c r="F36750" s="129">
        <f t="shared" si="580"/>
        <v>0</v>
      </c>
    </row>
    <row r="36751" spans="6:6" ht="18" customHeight="1">
      <c r="F36751" s="129">
        <f t="shared" si="580"/>
        <v>0</v>
      </c>
    </row>
    <row r="36752" spans="6:6" ht="18" customHeight="1">
      <c r="F36752" s="129">
        <f t="shared" si="580"/>
        <v>0</v>
      </c>
    </row>
    <row r="36753" spans="6:6" ht="18" customHeight="1">
      <c r="F36753" s="129">
        <f t="shared" si="580"/>
        <v>0</v>
      </c>
    </row>
    <row r="36754" spans="6:6" ht="18" customHeight="1">
      <c r="F36754" s="129">
        <f t="shared" si="580"/>
        <v>0</v>
      </c>
    </row>
    <row r="36755" spans="6:6" ht="18" customHeight="1">
      <c r="F36755" s="129">
        <f t="shared" si="580"/>
        <v>0</v>
      </c>
    </row>
    <row r="36756" spans="6:6" ht="18" customHeight="1">
      <c r="F36756" s="129">
        <f t="shared" si="580"/>
        <v>0</v>
      </c>
    </row>
    <row r="36757" spans="6:6" ht="18" customHeight="1">
      <c r="F36757" s="129">
        <f t="shared" si="580"/>
        <v>0</v>
      </c>
    </row>
    <row r="36758" spans="6:6" ht="18" customHeight="1">
      <c r="F36758" s="129">
        <f t="shared" si="580"/>
        <v>0</v>
      </c>
    </row>
    <row r="36759" spans="6:6" ht="18" customHeight="1">
      <c r="F36759" s="129">
        <f t="shared" si="580"/>
        <v>0</v>
      </c>
    </row>
    <row r="36760" spans="6:6" ht="18" customHeight="1">
      <c r="F36760" s="129">
        <f t="shared" si="580"/>
        <v>0</v>
      </c>
    </row>
    <row r="36761" spans="6:6" ht="18" customHeight="1">
      <c r="F36761" s="129">
        <f t="shared" si="580"/>
        <v>0</v>
      </c>
    </row>
    <row r="36762" spans="6:6" ht="18" customHeight="1">
      <c r="F36762" s="129">
        <f t="shared" si="580"/>
        <v>0</v>
      </c>
    </row>
    <row r="36763" spans="6:6" ht="18" customHeight="1">
      <c r="F36763" s="129">
        <f t="shared" si="580"/>
        <v>0</v>
      </c>
    </row>
    <row r="36764" spans="6:6" ht="18" customHeight="1">
      <c r="F36764" s="129">
        <f t="shared" si="580"/>
        <v>0</v>
      </c>
    </row>
    <row r="36765" spans="6:6" ht="18" customHeight="1">
      <c r="F36765" s="129">
        <f t="shared" si="580"/>
        <v>0</v>
      </c>
    </row>
    <row r="36766" spans="6:6" ht="18" customHeight="1">
      <c r="F36766" s="129">
        <f t="shared" si="580"/>
        <v>0</v>
      </c>
    </row>
    <row r="36767" spans="6:6" ht="18" customHeight="1">
      <c r="F36767" s="129">
        <f t="shared" si="580"/>
        <v>0</v>
      </c>
    </row>
    <row r="36768" spans="6:6" ht="18" customHeight="1">
      <c r="F36768" s="129">
        <f t="shared" si="580"/>
        <v>0</v>
      </c>
    </row>
    <row r="36769" spans="6:6" ht="18" customHeight="1">
      <c r="F36769" s="129">
        <f t="shared" si="580"/>
        <v>0</v>
      </c>
    </row>
    <row r="36770" spans="6:6" ht="18" customHeight="1">
      <c r="F36770" s="129">
        <f t="shared" si="580"/>
        <v>0</v>
      </c>
    </row>
    <row r="36771" spans="6:6" ht="18" customHeight="1">
      <c r="F36771" s="129">
        <f t="shared" si="580"/>
        <v>0</v>
      </c>
    </row>
    <row r="36772" spans="6:6" ht="18" customHeight="1">
      <c r="F36772" s="129">
        <f t="shared" si="580"/>
        <v>0</v>
      </c>
    </row>
    <row r="36773" spans="6:6" ht="18" customHeight="1">
      <c r="F36773" s="129">
        <f t="shared" si="580"/>
        <v>0</v>
      </c>
    </row>
    <row r="36774" spans="6:6" ht="18" customHeight="1">
      <c r="F36774" s="129">
        <f t="shared" si="580"/>
        <v>0</v>
      </c>
    </row>
    <row r="36775" spans="6:6" ht="18" customHeight="1">
      <c r="F36775" s="129">
        <f t="shared" si="580"/>
        <v>0</v>
      </c>
    </row>
    <row r="36776" spans="6:6" ht="18" customHeight="1">
      <c r="F36776" s="129">
        <f t="shared" si="580"/>
        <v>0</v>
      </c>
    </row>
    <row r="36777" spans="6:6" ht="18" customHeight="1">
      <c r="F36777" s="129">
        <f t="shared" si="580"/>
        <v>0</v>
      </c>
    </row>
    <row r="36778" spans="6:6" ht="18" customHeight="1">
      <c r="F36778" s="129">
        <f t="shared" si="580"/>
        <v>0</v>
      </c>
    </row>
    <row r="36779" spans="6:6" ht="18" customHeight="1">
      <c r="F36779" s="129">
        <f t="shared" si="580"/>
        <v>0</v>
      </c>
    </row>
    <row r="36780" spans="6:6" ht="18" customHeight="1">
      <c r="F36780" s="129">
        <f t="shared" si="580"/>
        <v>0</v>
      </c>
    </row>
    <row r="36781" spans="6:6" ht="18" customHeight="1">
      <c r="F36781" s="129">
        <f t="shared" si="580"/>
        <v>0</v>
      </c>
    </row>
    <row r="36782" spans="6:6" ht="18" customHeight="1">
      <c r="F36782" s="129">
        <f t="shared" si="580"/>
        <v>0</v>
      </c>
    </row>
    <row r="36783" spans="6:6" ht="18" customHeight="1">
      <c r="F36783" s="129">
        <f t="shared" si="580"/>
        <v>0</v>
      </c>
    </row>
    <row r="36784" spans="6:6" ht="18" customHeight="1">
      <c r="F36784" s="129">
        <f t="shared" si="580"/>
        <v>0</v>
      </c>
    </row>
    <row r="36785" spans="6:6" ht="18" customHeight="1">
      <c r="F36785" s="129">
        <f t="shared" si="580"/>
        <v>0</v>
      </c>
    </row>
    <row r="36786" spans="6:6" ht="18" customHeight="1">
      <c r="F36786" s="129">
        <f t="shared" ref="F36786:F36849" si="581">E36786*D36786</f>
        <v>0</v>
      </c>
    </row>
    <row r="36787" spans="6:6" ht="18" customHeight="1">
      <c r="F36787" s="129">
        <f t="shared" si="581"/>
        <v>0</v>
      </c>
    </row>
    <row r="36788" spans="6:6" ht="18" customHeight="1">
      <c r="F36788" s="129">
        <f t="shared" si="581"/>
        <v>0</v>
      </c>
    </row>
    <row r="36789" spans="6:6" ht="18" customHeight="1">
      <c r="F36789" s="129">
        <f t="shared" si="581"/>
        <v>0</v>
      </c>
    </row>
    <row r="36790" spans="6:6" ht="18" customHeight="1">
      <c r="F36790" s="129">
        <f t="shared" si="581"/>
        <v>0</v>
      </c>
    </row>
    <row r="36791" spans="6:6" ht="18" customHeight="1">
      <c r="F36791" s="129">
        <f t="shared" si="581"/>
        <v>0</v>
      </c>
    </row>
    <row r="36792" spans="6:6" ht="18" customHeight="1">
      <c r="F36792" s="129">
        <f t="shared" si="581"/>
        <v>0</v>
      </c>
    </row>
    <row r="36793" spans="6:6" ht="18" customHeight="1">
      <c r="F36793" s="129">
        <f t="shared" si="581"/>
        <v>0</v>
      </c>
    </row>
    <row r="36794" spans="6:6" ht="18" customHeight="1">
      <c r="F36794" s="129">
        <f t="shared" si="581"/>
        <v>0</v>
      </c>
    </row>
    <row r="36795" spans="6:6" ht="18" customHeight="1">
      <c r="F36795" s="129">
        <f t="shared" si="581"/>
        <v>0</v>
      </c>
    </row>
    <row r="36796" spans="6:6" ht="18" customHeight="1">
      <c r="F36796" s="129">
        <f t="shared" si="581"/>
        <v>0</v>
      </c>
    </row>
    <row r="36797" spans="6:6" ht="18" customHeight="1">
      <c r="F36797" s="129">
        <f t="shared" si="581"/>
        <v>0</v>
      </c>
    </row>
    <row r="36798" spans="6:6" ht="18" customHeight="1">
      <c r="F36798" s="129">
        <f t="shared" si="581"/>
        <v>0</v>
      </c>
    </row>
    <row r="36799" spans="6:6" ht="18" customHeight="1">
      <c r="F36799" s="129">
        <f t="shared" si="581"/>
        <v>0</v>
      </c>
    </row>
    <row r="36800" spans="6:6" ht="18" customHeight="1">
      <c r="F36800" s="129">
        <f t="shared" si="581"/>
        <v>0</v>
      </c>
    </row>
    <row r="36801" spans="6:6" ht="18" customHeight="1">
      <c r="F36801" s="129">
        <f t="shared" si="581"/>
        <v>0</v>
      </c>
    </row>
    <row r="36802" spans="6:6" ht="18" customHeight="1">
      <c r="F36802" s="129">
        <f t="shared" si="581"/>
        <v>0</v>
      </c>
    </row>
    <row r="36803" spans="6:6" ht="18" customHeight="1">
      <c r="F36803" s="129">
        <f t="shared" si="581"/>
        <v>0</v>
      </c>
    </row>
    <row r="36804" spans="6:6" ht="18" customHeight="1">
      <c r="F36804" s="129">
        <f t="shared" si="581"/>
        <v>0</v>
      </c>
    </row>
    <row r="36805" spans="6:6" ht="18" customHeight="1">
      <c r="F36805" s="129">
        <f t="shared" si="581"/>
        <v>0</v>
      </c>
    </row>
    <row r="36806" spans="6:6" ht="18" customHeight="1">
      <c r="F36806" s="129">
        <f t="shared" si="581"/>
        <v>0</v>
      </c>
    </row>
    <row r="36807" spans="6:6" ht="18" customHeight="1">
      <c r="F36807" s="129">
        <f t="shared" si="581"/>
        <v>0</v>
      </c>
    </row>
    <row r="36808" spans="6:6" ht="18" customHeight="1">
      <c r="F36808" s="129">
        <f t="shared" si="581"/>
        <v>0</v>
      </c>
    </row>
    <row r="36809" spans="6:6" ht="18" customHeight="1">
      <c r="F36809" s="129">
        <f t="shared" si="581"/>
        <v>0</v>
      </c>
    </row>
    <row r="36810" spans="6:6" ht="18" customHeight="1">
      <c r="F36810" s="129">
        <f t="shared" si="581"/>
        <v>0</v>
      </c>
    </row>
    <row r="36811" spans="6:6" ht="18" customHeight="1">
      <c r="F36811" s="129">
        <f t="shared" si="581"/>
        <v>0</v>
      </c>
    </row>
    <row r="36812" spans="6:6" ht="18" customHeight="1">
      <c r="F36812" s="129">
        <f t="shared" si="581"/>
        <v>0</v>
      </c>
    </row>
    <row r="36813" spans="6:6" ht="18" customHeight="1">
      <c r="F36813" s="129">
        <f t="shared" si="581"/>
        <v>0</v>
      </c>
    </row>
    <row r="36814" spans="6:6" ht="18" customHeight="1">
      <c r="F36814" s="129">
        <f t="shared" si="581"/>
        <v>0</v>
      </c>
    </row>
    <row r="36815" spans="6:6" ht="18" customHeight="1">
      <c r="F36815" s="129">
        <f t="shared" si="581"/>
        <v>0</v>
      </c>
    </row>
    <row r="36816" spans="6:6" ht="18" customHeight="1">
      <c r="F36816" s="129">
        <f t="shared" si="581"/>
        <v>0</v>
      </c>
    </row>
    <row r="36817" spans="6:6" ht="18" customHeight="1">
      <c r="F36817" s="129">
        <f t="shared" si="581"/>
        <v>0</v>
      </c>
    </row>
    <row r="36818" spans="6:6" ht="18" customHeight="1">
      <c r="F36818" s="129">
        <f t="shared" si="581"/>
        <v>0</v>
      </c>
    </row>
    <row r="36819" spans="6:6" ht="18" customHeight="1">
      <c r="F36819" s="129">
        <f t="shared" si="581"/>
        <v>0</v>
      </c>
    </row>
    <row r="36820" spans="6:6" ht="18" customHeight="1">
      <c r="F36820" s="129">
        <f t="shared" si="581"/>
        <v>0</v>
      </c>
    </row>
    <row r="36821" spans="6:6" ht="18" customHeight="1">
      <c r="F36821" s="129">
        <f t="shared" si="581"/>
        <v>0</v>
      </c>
    </row>
    <row r="36822" spans="6:6" ht="18" customHeight="1">
      <c r="F36822" s="129">
        <f t="shared" si="581"/>
        <v>0</v>
      </c>
    </row>
    <row r="36823" spans="6:6" ht="18" customHeight="1">
      <c r="F36823" s="129">
        <f t="shared" si="581"/>
        <v>0</v>
      </c>
    </row>
    <row r="36824" spans="6:6" ht="18" customHeight="1">
      <c r="F36824" s="129">
        <f t="shared" si="581"/>
        <v>0</v>
      </c>
    </row>
    <row r="36825" spans="6:6" ht="18" customHeight="1">
      <c r="F36825" s="129">
        <f t="shared" si="581"/>
        <v>0</v>
      </c>
    </row>
    <row r="36826" spans="6:6" ht="18" customHeight="1">
      <c r="F36826" s="129">
        <f t="shared" si="581"/>
        <v>0</v>
      </c>
    </row>
    <row r="36827" spans="6:6" ht="18" customHeight="1">
      <c r="F36827" s="129">
        <f t="shared" si="581"/>
        <v>0</v>
      </c>
    </row>
    <row r="36828" spans="6:6" ht="18" customHeight="1">
      <c r="F36828" s="129">
        <f t="shared" si="581"/>
        <v>0</v>
      </c>
    </row>
    <row r="36829" spans="6:6" ht="18" customHeight="1">
      <c r="F36829" s="129">
        <f t="shared" si="581"/>
        <v>0</v>
      </c>
    </row>
    <row r="36830" spans="6:6" ht="18" customHeight="1">
      <c r="F36830" s="129">
        <f t="shared" si="581"/>
        <v>0</v>
      </c>
    </row>
    <row r="36831" spans="6:6" ht="18" customHeight="1">
      <c r="F36831" s="129">
        <f t="shared" si="581"/>
        <v>0</v>
      </c>
    </row>
    <row r="36832" spans="6:6" ht="18" customHeight="1">
      <c r="F36832" s="129">
        <f t="shared" si="581"/>
        <v>0</v>
      </c>
    </row>
    <row r="36833" spans="6:6" ht="18" customHeight="1">
      <c r="F36833" s="129">
        <f t="shared" si="581"/>
        <v>0</v>
      </c>
    </row>
    <row r="36834" spans="6:6" ht="18" customHeight="1">
      <c r="F36834" s="129">
        <f t="shared" si="581"/>
        <v>0</v>
      </c>
    </row>
    <row r="36835" spans="6:6" ht="18" customHeight="1">
      <c r="F36835" s="129">
        <f t="shared" si="581"/>
        <v>0</v>
      </c>
    </row>
    <row r="36836" spans="6:6" ht="18" customHeight="1">
      <c r="F36836" s="129">
        <f t="shared" si="581"/>
        <v>0</v>
      </c>
    </row>
    <row r="36837" spans="6:6" ht="18" customHeight="1">
      <c r="F36837" s="129">
        <f t="shared" si="581"/>
        <v>0</v>
      </c>
    </row>
    <row r="36838" spans="6:6" ht="18" customHeight="1">
      <c r="F36838" s="129">
        <f t="shared" si="581"/>
        <v>0</v>
      </c>
    </row>
    <row r="36839" spans="6:6" ht="18" customHeight="1">
      <c r="F36839" s="129">
        <f t="shared" si="581"/>
        <v>0</v>
      </c>
    </row>
    <row r="36840" spans="6:6" ht="18" customHeight="1">
      <c r="F36840" s="129">
        <f t="shared" si="581"/>
        <v>0</v>
      </c>
    </row>
    <row r="36841" spans="6:6" ht="18" customHeight="1">
      <c r="F36841" s="129">
        <f t="shared" si="581"/>
        <v>0</v>
      </c>
    </row>
    <row r="36842" spans="6:6" ht="18" customHeight="1">
      <c r="F36842" s="129">
        <f t="shared" si="581"/>
        <v>0</v>
      </c>
    </row>
    <row r="36843" spans="6:6" ht="18" customHeight="1">
      <c r="F36843" s="129">
        <f t="shared" si="581"/>
        <v>0</v>
      </c>
    </row>
    <row r="36844" spans="6:6" ht="18" customHeight="1">
      <c r="F36844" s="129">
        <f t="shared" si="581"/>
        <v>0</v>
      </c>
    </row>
    <row r="36845" spans="6:6" ht="18" customHeight="1">
      <c r="F36845" s="129">
        <f t="shared" si="581"/>
        <v>0</v>
      </c>
    </row>
    <row r="36846" spans="6:6" ht="18" customHeight="1">
      <c r="F36846" s="129">
        <f t="shared" si="581"/>
        <v>0</v>
      </c>
    </row>
    <row r="36847" spans="6:6" ht="18" customHeight="1">
      <c r="F36847" s="129">
        <f t="shared" si="581"/>
        <v>0</v>
      </c>
    </row>
    <row r="36848" spans="6:6" ht="18" customHeight="1">
      <c r="F36848" s="129">
        <f t="shared" si="581"/>
        <v>0</v>
      </c>
    </row>
    <row r="36849" spans="6:6" ht="18" customHeight="1">
      <c r="F36849" s="129">
        <f t="shared" si="581"/>
        <v>0</v>
      </c>
    </row>
    <row r="36850" spans="6:6" ht="18" customHeight="1">
      <c r="F36850" s="129">
        <f t="shared" ref="F36850:F36913" si="582">E36850*D36850</f>
        <v>0</v>
      </c>
    </row>
    <row r="36851" spans="6:6" ht="18" customHeight="1">
      <c r="F36851" s="129">
        <f t="shared" si="582"/>
        <v>0</v>
      </c>
    </row>
    <row r="36852" spans="6:6" ht="18" customHeight="1">
      <c r="F36852" s="129">
        <f t="shared" si="582"/>
        <v>0</v>
      </c>
    </row>
    <row r="36853" spans="6:6" ht="18" customHeight="1">
      <c r="F36853" s="129">
        <f t="shared" si="582"/>
        <v>0</v>
      </c>
    </row>
    <row r="36854" spans="6:6" ht="18" customHeight="1">
      <c r="F36854" s="129">
        <f t="shared" si="582"/>
        <v>0</v>
      </c>
    </row>
    <row r="36855" spans="6:6" ht="18" customHeight="1">
      <c r="F36855" s="129">
        <f t="shared" si="582"/>
        <v>0</v>
      </c>
    </row>
    <row r="36856" spans="6:6" ht="18" customHeight="1">
      <c r="F36856" s="129">
        <f t="shared" si="582"/>
        <v>0</v>
      </c>
    </row>
    <row r="36857" spans="6:6" ht="18" customHeight="1">
      <c r="F36857" s="129">
        <f t="shared" si="582"/>
        <v>0</v>
      </c>
    </row>
    <row r="36858" spans="6:6" ht="18" customHeight="1">
      <c r="F36858" s="129">
        <f t="shared" si="582"/>
        <v>0</v>
      </c>
    </row>
    <row r="36859" spans="6:6" ht="18" customHeight="1">
      <c r="F36859" s="129">
        <f t="shared" si="582"/>
        <v>0</v>
      </c>
    </row>
    <row r="36860" spans="6:6" ht="18" customHeight="1">
      <c r="F36860" s="129">
        <f t="shared" si="582"/>
        <v>0</v>
      </c>
    </row>
    <row r="36861" spans="6:6" ht="18" customHeight="1">
      <c r="F36861" s="129">
        <f t="shared" si="582"/>
        <v>0</v>
      </c>
    </row>
    <row r="36862" spans="6:6" ht="18" customHeight="1">
      <c r="F36862" s="129">
        <f t="shared" si="582"/>
        <v>0</v>
      </c>
    </row>
    <row r="36863" spans="6:6" ht="18" customHeight="1">
      <c r="F36863" s="129">
        <f t="shared" si="582"/>
        <v>0</v>
      </c>
    </row>
    <row r="36864" spans="6:6" ht="18" customHeight="1">
      <c r="F36864" s="129">
        <f t="shared" si="582"/>
        <v>0</v>
      </c>
    </row>
    <row r="36865" spans="6:6" ht="18" customHeight="1">
      <c r="F36865" s="129">
        <f t="shared" si="582"/>
        <v>0</v>
      </c>
    </row>
    <row r="36866" spans="6:6" ht="18" customHeight="1">
      <c r="F36866" s="129">
        <f t="shared" si="582"/>
        <v>0</v>
      </c>
    </row>
    <row r="36867" spans="6:6" ht="18" customHeight="1">
      <c r="F36867" s="129">
        <f t="shared" si="582"/>
        <v>0</v>
      </c>
    </row>
    <row r="36868" spans="6:6" ht="18" customHeight="1">
      <c r="F36868" s="129">
        <f t="shared" si="582"/>
        <v>0</v>
      </c>
    </row>
    <row r="36869" spans="6:6" ht="18" customHeight="1">
      <c r="F36869" s="129">
        <f t="shared" si="582"/>
        <v>0</v>
      </c>
    </row>
    <row r="36870" spans="6:6" ht="18" customHeight="1">
      <c r="F36870" s="129">
        <f t="shared" si="582"/>
        <v>0</v>
      </c>
    </row>
    <row r="36871" spans="6:6" ht="18" customHeight="1">
      <c r="F36871" s="129">
        <f t="shared" si="582"/>
        <v>0</v>
      </c>
    </row>
    <row r="36872" spans="6:6" ht="18" customHeight="1">
      <c r="F36872" s="129">
        <f t="shared" si="582"/>
        <v>0</v>
      </c>
    </row>
    <row r="36873" spans="6:6" ht="18" customHeight="1">
      <c r="F36873" s="129">
        <f t="shared" si="582"/>
        <v>0</v>
      </c>
    </row>
    <row r="36874" spans="6:6" ht="18" customHeight="1">
      <c r="F36874" s="129">
        <f t="shared" si="582"/>
        <v>0</v>
      </c>
    </row>
    <row r="36875" spans="6:6" ht="18" customHeight="1">
      <c r="F36875" s="129">
        <f t="shared" si="582"/>
        <v>0</v>
      </c>
    </row>
    <row r="36876" spans="6:6" ht="18" customHeight="1">
      <c r="F36876" s="129">
        <f t="shared" si="582"/>
        <v>0</v>
      </c>
    </row>
    <row r="36877" spans="6:6" ht="18" customHeight="1">
      <c r="F36877" s="129">
        <f t="shared" si="582"/>
        <v>0</v>
      </c>
    </row>
    <row r="36878" spans="6:6" ht="18" customHeight="1">
      <c r="F36878" s="129">
        <f t="shared" si="582"/>
        <v>0</v>
      </c>
    </row>
    <row r="36879" spans="6:6" ht="18" customHeight="1">
      <c r="F36879" s="129">
        <f t="shared" si="582"/>
        <v>0</v>
      </c>
    </row>
    <row r="36880" spans="6:6" ht="18" customHeight="1">
      <c r="F36880" s="129">
        <f t="shared" si="582"/>
        <v>0</v>
      </c>
    </row>
    <row r="36881" spans="6:6" ht="18" customHeight="1">
      <c r="F36881" s="129">
        <f t="shared" si="582"/>
        <v>0</v>
      </c>
    </row>
    <row r="36882" spans="6:6" ht="18" customHeight="1">
      <c r="F36882" s="129">
        <f t="shared" si="582"/>
        <v>0</v>
      </c>
    </row>
    <row r="36883" spans="6:6" ht="18" customHeight="1">
      <c r="F36883" s="129">
        <f t="shared" si="582"/>
        <v>0</v>
      </c>
    </row>
    <row r="36884" spans="6:6" ht="18" customHeight="1">
      <c r="F36884" s="129">
        <f t="shared" si="582"/>
        <v>0</v>
      </c>
    </row>
    <row r="36885" spans="6:6" ht="18" customHeight="1">
      <c r="F36885" s="129">
        <f t="shared" si="582"/>
        <v>0</v>
      </c>
    </row>
    <row r="36886" spans="6:6" ht="18" customHeight="1">
      <c r="F36886" s="129">
        <f t="shared" si="582"/>
        <v>0</v>
      </c>
    </row>
    <row r="36887" spans="6:6" ht="18" customHeight="1">
      <c r="F36887" s="129">
        <f t="shared" si="582"/>
        <v>0</v>
      </c>
    </row>
    <row r="36888" spans="6:6" ht="18" customHeight="1">
      <c r="F36888" s="129">
        <f t="shared" si="582"/>
        <v>0</v>
      </c>
    </row>
    <row r="36889" spans="6:6" ht="18" customHeight="1">
      <c r="F36889" s="129">
        <f t="shared" si="582"/>
        <v>0</v>
      </c>
    </row>
    <row r="36890" spans="6:6" ht="18" customHeight="1">
      <c r="F36890" s="129">
        <f t="shared" si="582"/>
        <v>0</v>
      </c>
    </row>
    <row r="36891" spans="6:6" ht="18" customHeight="1">
      <c r="F36891" s="129">
        <f t="shared" si="582"/>
        <v>0</v>
      </c>
    </row>
    <row r="36892" spans="6:6" ht="18" customHeight="1">
      <c r="F36892" s="129">
        <f t="shared" si="582"/>
        <v>0</v>
      </c>
    </row>
    <row r="36893" spans="6:6" ht="18" customHeight="1">
      <c r="F36893" s="129">
        <f t="shared" si="582"/>
        <v>0</v>
      </c>
    </row>
    <row r="36894" spans="6:6" ht="18" customHeight="1">
      <c r="F36894" s="129">
        <f t="shared" si="582"/>
        <v>0</v>
      </c>
    </row>
    <row r="36895" spans="6:6" ht="18" customHeight="1">
      <c r="F36895" s="129">
        <f t="shared" si="582"/>
        <v>0</v>
      </c>
    </row>
    <row r="36896" spans="6:6" ht="18" customHeight="1">
      <c r="F36896" s="129">
        <f t="shared" si="582"/>
        <v>0</v>
      </c>
    </row>
    <row r="36897" spans="6:6" ht="18" customHeight="1">
      <c r="F36897" s="129">
        <f t="shared" si="582"/>
        <v>0</v>
      </c>
    </row>
    <row r="36898" spans="6:6" ht="18" customHeight="1">
      <c r="F36898" s="129">
        <f t="shared" si="582"/>
        <v>0</v>
      </c>
    </row>
    <row r="36899" spans="6:6" ht="18" customHeight="1">
      <c r="F36899" s="129">
        <f t="shared" si="582"/>
        <v>0</v>
      </c>
    </row>
    <row r="36900" spans="6:6" ht="18" customHeight="1">
      <c r="F36900" s="129">
        <f t="shared" si="582"/>
        <v>0</v>
      </c>
    </row>
    <row r="36901" spans="6:6" ht="18" customHeight="1">
      <c r="F36901" s="129">
        <f t="shared" si="582"/>
        <v>0</v>
      </c>
    </row>
    <row r="36902" spans="6:6" ht="18" customHeight="1">
      <c r="F36902" s="129">
        <f t="shared" si="582"/>
        <v>0</v>
      </c>
    </row>
    <row r="36903" spans="6:6" ht="18" customHeight="1">
      <c r="F36903" s="129">
        <f t="shared" si="582"/>
        <v>0</v>
      </c>
    </row>
    <row r="36904" spans="6:6" ht="18" customHeight="1">
      <c r="F36904" s="129">
        <f t="shared" si="582"/>
        <v>0</v>
      </c>
    </row>
    <row r="36905" spans="6:6" ht="18" customHeight="1">
      <c r="F36905" s="129">
        <f t="shared" si="582"/>
        <v>0</v>
      </c>
    </row>
    <row r="36906" spans="6:6" ht="18" customHeight="1">
      <c r="F36906" s="129">
        <f t="shared" si="582"/>
        <v>0</v>
      </c>
    </row>
    <row r="36907" spans="6:6" ht="18" customHeight="1">
      <c r="F36907" s="129">
        <f t="shared" si="582"/>
        <v>0</v>
      </c>
    </row>
    <row r="36908" spans="6:6" ht="18" customHeight="1">
      <c r="F36908" s="129">
        <f t="shared" si="582"/>
        <v>0</v>
      </c>
    </row>
    <row r="36909" spans="6:6" ht="18" customHeight="1">
      <c r="F36909" s="129">
        <f t="shared" si="582"/>
        <v>0</v>
      </c>
    </row>
    <row r="36910" spans="6:6" ht="18" customHeight="1">
      <c r="F36910" s="129">
        <f t="shared" si="582"/>
        <v>0</v>
      </c>
    </row>
    <row r="36911" spans="6:6" ht="18" customHeight="1">
      <c r="F36911" s="129">
        <f t="shared" si="582"/>
        <v>0</v>
      </c>
    </row>
    <row r="36912" spans="6:6" ht="18" customHeight="1">
      <c r="F36912" s="129">
        <f t="shared" si="582"/>
        <v>0</v>
      </c>
    </row>
    <row r="36913" spans="6:6" ht="18" customHeight="1">
      <c r="F36913" s="129">
        <f t="shared" si="582"/>
        <v>0</v>
      </c>
    </row>
    <row r="36914" spans="6:6" ht="18" customHeight="1">
      <c r="F36914" s="129">
        <f t="shared" ref="F36914:F36977" si="583">E36914*D36914</f>
        <v>0</v>
      </c>
    </row>
    <row r="36915" spans="6:6" ht="18" customHeight="1">
      <c r="F36915" s="129">
        <f t="shared" si="583"/>
        <v>0</v>
      </c>
    </row>
    <row r="36916" spans="6:6" ht="18" customHeight="1">
      <c r="F36916" s="129">
        <f t="shared" si="583"/>
        <v>0</v>
      </c>
    </row>
    <row r="36917" spans="6:6" ht="18" customHeight="1">
      <c r="F36917" s="129">
        <f t="shared" si="583"/>
        <v>0</v>
      </c>
    </row>
    <row r="36918" spans="6:6" ht="18" customHeight="1">
      <c r="F36918" s="129">
        <f t="shared" si="583"/>
        <v>0</v>
      </c>
    </row>
    <row r="36919" spans="6:6" ht="18" customHeight="1">
      <c r="F36919" s="129">
        <f t="shared" si="583"/>
        <v>0</v>
      </c>
    </row>
    <row r="36920" spans="6:6" ht="18" customHeight="1">
      <c r="F36920" s="129">
        <f t="shared" si="583"/>
        <v>0</v>
      </c>
    </row>
    <row r="36921" spans="6:6" ht="18" customHeight="1">
      <c r="F36921" s="129">
        <f t="shared" si="583"/>
        <v>0</v>
      </c>
    </row>
    <row r="36922" spans="6:6" ht="18" customHeight="1">
      <c r="F36922" s="129">
        <f t="shared" si="583"/>
        <v>0</v>
      </c>
    </row>
    <row r="36923" spans="6:6" ht="18" customHeight="1">
      <c r="F36923" s="129">
        <f t="shared" si="583"/>
        <v>0</v>
      </c>
    </row>
    <row r="36924" spans="6:6" ht="18" customHeight="1">
      <c r="F36924" s="129">
        <f t="shared" si="583"/>
        <v>0</v>
      </c>
    </row>
    <row r="36925" spans="6:6" ht="18" customHeight="1">
      <c r="F36925" s="129">
        <f t="shared" si="583"/>
        <v>0</v>
      </c>
    </row>
    <row r="36926" spans="6:6" ht="18" customHeight="1">
      <c r="F36926" s="129">
        <f t="shared" si="583"/>
        <v>0</v>
      </c>
    </row>
    <row r="36927" spans="6:6" ht="18" customHeight="1">
      <c r="F36927" s="129">
        <f t="shared" si="583"/>
        <v>0</v>
      </c>
    </row>
    <row r="36928" spans="6:6" ht="18" customHeight="1">
      <c r="F36928" s="129">
        <f t="shared" si="583"/>
        <v>0</v>
      </c>
    </row>
    <row r="36929" spans="6:6" ht="18" customHeight="1">
      <c r="F36929" s="129">
        <f t="shared" si="583"/>
        <v>0</v>
      </c>
    </row>
    <row r="36930" spans="6:6" ht="18" customHeight="1">
      <c r="F36930" s="129">
        <f t="shared" si="583"/>
        <v>0</v>
      </c>
    </row>
    <row r="36931" spans="6:6" ht="18" customHeight="1">
      <c r="F36931" s="129">
        <f t="shared" si="583"/>
        <v>0</v>
      </c>
    </row>
    <row r="36932" spans="6:6" ht="18" customHeight="1">
      <c r="F36932" s="129">
        <f t="shared" si="583"/>
        <v>0</v>
      </c>
    </row>
    <row r="36933" spans="6:6" ht="18" customHeight="1">
      <c r="F36933" s="129">
        <f t="shared" si="583"/>
        <v>0</v>
      </c>
    </row>
    <row r="36934" spans="6:6" ht="18" customHeight="1">
      <c r="F36934" s="129">
        <f t="shared" si="583"/>
        <v>0</v>
      </c>
    </row>
    <row r="36935" spans="6:6" ht="18" customHeight="1">
      <c r="F36935" s="129">
        <f t="shared" si="583"/>
        <v>0</v>
      </c>
    </row>
    <row r="36936" spans="6:6" ht="18" customHeight="1">
      <c r="F36936" s="129">
        <f t="shared" si="583"/>
        <v>0</v>
      </c>
    </row>
    <row r="36937" spans="6:6" ht="18" customHeight="1">
      <c r="F36937" s="129">
        <f t="shared" si="583"/>
        <v>0</v>
      </c>
    </row>
    <row r="36938" spans="6:6" ht="18" customHeight="1">
      <c r="F36938" s="129">
        <f t="shared" si="583"/>
        <v>0</v>
      </c>
    </row>
    <row r="36939" spans="6:6" ht="18" customHeight="1">
      <c r="F36939" s="129">
        <f t="shared" si="583"/>
        <v>0</v>
      </c>
    </row>
    <row r="36940" spans="6:6" ht="18" customHeight="1">
      <c r="F36940" s="129">
        <f t="shared" si="583"/>
        <v>0</v>
      </c>
    </row>
    <row r="36941" spans="6:6" ht="18" customHeight="1">
      <c r="F36941" s="129">
        <f t="shared" si="583"/>
        <v>0</v>
      </c>
    </row>
    <row r="36942" spans="6:6" ht="18" customHeight="1">
      <c r="F36942" s="129">
        <f t="shared" si="583"/>
        <v>0</v>
      </c>
    </row>
    <row r="36943" spans="6:6" ht="18" customHeight="1">
      <c r="F36943" s="129">
        <f t="shared" si="583"/>
        <v>0</v>
      </c>
    </row>
    <row r="36944" spans="6:6" ht="18" customHeight="1">
      <c r="F36944" s="129">
        <f t="shared" si="583"/>
        <v>0</v>
      </c>
    </row>
    <row r="36945" spans="6:6" ht="18" customHeight="1">
      <c r="F36945" s="129">
        <f t="shared" si="583"/>
        <v>0</v>
      </c>
    </row>
    <row r="36946" spans="6:6" ht="18" customHeight="1">
      <c r="F36946" s="129">
        <f t="shared" si="583"/>
        <v>0</v>
      </c>
    </row>
    <row r="36947" spans="6:6" ht="18" customHeight="1">
      <c r="F36947" s="129">
        <f t="shared" si="583"/>
        <v>0</v>
      </c>
    </row>
    <row r="36948" spans="6:6" ht="18" customHeight="1">
      <c r="F36948" s="129">
        <f t="shared" si="583"/>
        <v>0</v>
      </c>
    </row>
    <row r="36949" spans="6:6" ht="18" customHeight="1">
      <c r="F36949" s="129">
        <f t="shared" si="583"/>
        <v>0</v>
      </c>
    </row>
    <row r="36950" spans="6:6" ht="18" customHeight="1">
      <c r="F36950" s="129">
        <f t="shared" si="583"/>
        <v>0</v>
      </c>
    </row>
    <row r="36951" spans="6:6" ht="18" customHeight="1">
      <c r="F36951" s="129">
        <f t="shared" si="583"/>
        <v>0</v>
      </c>
    </row>
    <row r="36952" spans="6:6" ht="18" customHeight="1">
      <c r="F36952" s="129">
        <f t="shared" si="583"/>
        <v>0</v>
      </c>
    </row>
    <row r="36953" spans="6:6" ht="18" customHeight="1">
      <c r="F36953" s="129">
        <f t="shared" si="583"/>
        <v>0</v>
      </c>
    </row>
    <row r="36954" spans="6:6" ht="18" customHeight="1">
      <c r="F36954" s="129">
        <f t="shared" si="583"/>
        <v>0</v>
      </c>
    </row>
    <row r="36955" spans="6:6" ht="18" customHeight="1">
      <c r="F36955" s="129">
        <f t="shared" si="583"/>
        <v>0</v>
      </c>
    </row>
    <row r="36956" spans="6:6" ht="18" customHeight="1">
      <c r="F36956" s="129">
        <f t="shared" si="583"/>
        <v>0</v>
      </c>
    </row>
    <row r="36957" spans="6:6" ht="18" customHeight="1">
      <c r="F36957" s="129">
        <f t="shared" si="583"/>
        <v>0</v>
      </c>
    </row>
    <row r="36958" spans="6:6" ht="18" customHeight="1">
      <c r="F36958" s="129">
        <f t="shared" si="583"/>
        <v>0</v>
      </c>
    </row>
    <row r="36959" spans="6:6" ht="18" customHeight="1">
      <c r="F36959" s="129">
        <f t="shared" si="583"/>
        <v>0</v>
      </c>
    </row>
    <row r="36960" spans="6:6" ht="18" customHeight="1">
      <c r="F36960" s="129">
        <f t="shared" si="583"/>
        <v>0</v>
      </c>
    </row>
    <row r="36961" spans="6:6" ht="18" customHeight="1">
      <c r="F36961" s="129">
        <f t="shared" si="583"/>
        <v>0</v>
      </c>
    </row>
    <row r="36962" spans="6:6" ht="18" customHeight="1">
      <c r="F36962" s="129">
        <f t="shared" si="583"/>
        <v>0</v>
      </c>
    </row>
    <row r="36963" spans="6:6" ht="18" customHeight="1">
      <c r="F36963" s="129">
        <f t="shared" si="583"/>
        <v>0</v>
      </c>
    </row>
    <row r="36964" spans="6:6" ht="18" customHeight="1">
      <c r="F36964" s="129">
        <f t="shared" si="583"/>
        <v>0</v>
      </c>
    </row>
    <row r="36965" spans="6:6" ht="18" customHeight="1">
      <c r="F36965" s="129">
        <f t="shared" si="583"/>
        <v>0</v>
      </c>
    </row>
    <row r="36966" spans="6:6" ht="18" customHeight="1">
      <c r="F36966" s="129">
        <f t="shared" si="583"/>
        <v>0</v>
      </c>
    </row>
    <row r="36967" spans="6:6" ht="18" customHeight="1">
      <c r="F36967" s="129">
        <f t="shared" si="583"/>
        <v>0</v>
      </c>
    </row>
    <row r="36968" spans="6:6" ht="18" customHeight="1">
      <c r="F36968" s="129">
        <f t="shared" si="583"/>
        <v>0</v>
      </c>
    </row>
    <row r="36969" spans="6:6" ht="18" customHeight="1">
      <c r="F36969" s="129">
        <f t="shared" si="583"/>
        <v>0</v>
      </c>
    </row>
    <row r="36970" spans="6:6" ht="18" customHeight="1">
      <c r="F36970" s="129">
        <f t="shared" si="583"/>
        <v>0</v>
      </c>
    </row>
    <row r="36971" spans="6:6" ht="18" customHeight="1">
      <c r="F36971" s="129">
        <f t="shared" si="583"/>
        <v>0</v>
      </c>
    </row>
    <row r="36972" spans="6:6" ht="18" customHeight="1">
      <c r="F36972" s="129">
        <f t="shared" si="583"/>
        <v>0</v>
      </c>
    </row>
    <row r="36973" spans="6:6" ht="18" customHeight="1">
      <c r="F36973" s="129">
        <f t="shared" si="583"/>
        <v>0</v>
      </c>
    </row>
    <row r="36974" spans="6:6" ht="18" customHeight="1">
      <c r="F36974" s="129">
        <f t="shared" si="583"/>
        <v>0</v>
      </c>
    </row>
    <row r="36975" spans="6:6" ht="18" customHeight="1">
      <c r="F36975" s="129">
        <f t="shared" si="583"/>
        <v>0</v>
      </c>
    </row>
    <row r="36976" spans="6:6" ht="18" customHeight="1">
      <c r="F36976" s="129">
        <f t="shared" si="583"/>
        <v>0</v>
      </c>
    </row>
    <row r="36977" spans="6:6" ht="18" customHeight="1">
      <c r="F36977" s="129">
        <f t="shared" si="583"/>
        <v>0</v>
      </c>
    </row>
    <row r="36978" spans="6:6" ht="18" customHeight="1">
      <c r="F36978" s="129">
        <f t="shared" ref="F36978:F37041" si="584">E36978*D36978</f>
        <v>0</v>
      </c>
    </row>
    <row r="36979" spans="6:6" ht="18" customHeight="1">
      <c r="F36979" s="129">
        <f t="shared" si="584"/>
        <v>0</v>
      </c>
    </row>
    <row r="36980" spans="6:6" ht="18" customHeight="1">
      <c r="F36980" s="129">
        <f t="shared" si="584"/>
        <v>0</v>
      </c>
    </row>
    <row r="36981" spans="6:6" ht="18" customHeight="1">
      <c r="F36981" s="129">
        <f t="shared" si="584"/>
        <v>0</v>
      </c>
    </row>
    <row r="36982" spans="6:6" ht="18" customHeight="1">
      <c r="F36982" s="129">
        <f t="shared" si="584"/>
        <v>0</v>
      </c>
    </row>
    <row r="36983" spans="6:6" ht="18" customHeight="1">
      <c r="F36983" s="129">
        <f t="shared" si="584"/>
        <v>0</v>
      </c>
    </row>
    <row r="36984" spans="6:6" ht="18" customHeight="1">
      <c r="F36984" s="129">
        <f t="shared" si="584"/>
        <v>0</v>
      </c>
    </row>
    <row r="36985" spans="6:6" ht="18" customHeight="1">
      <c r="F36985" s="129">
        <f t="shared" si="584"/>
        <v>0</v>
      </c>
    </row>
    <row r="36986" spans="6:6" ht="18" customHeight="1">
      <c r="F36986" s="129">
        <f t="shared" si="584"/>
        <v>0</v>
      </c>
    </row>
    <row r="36987" spans="6:6" ht="18" customHeight="1">
      <c r="F36987" s="129">
        <f t="shared" si="584"/>
        <v>0</v>
      </c>
    </row>
    <row r="36988" spans="6:6" ht="18" customHeight="1">
      <c r="F36988" s="129">
        <f t="shared" si="584"/>
        <v>0</v>
      </c>
    </row>
    <row r="36989" spans="6:6" ht="18" customHeight="1">
      <c r="F36989" s="129">
        <f t="shared" si="584"/>
        <v>0</v>
      </c>
    </row>
    <row r="36990" spans="6:6" ht="18" customHeight="1">
      <c r="F36990" s="129">
        <f t="shared" si="584"/>
        <v>0</v>
      </c>
    </row>
    <row r="36991" spans="6:6" ht="18" customHeight="1">
      <c r="F36991" s="129">
        <f t="shared" si="584"/>
        <v>0</v>
      </c>
    </row>
    <row r="36992" spans="6:6" ht="18" customHeight="1">
      <c r="F36992" s="129">
        <f t="shared" si="584"/>
        <v>0</v>
      </c>
    </row>
    <row r="36993" spans="6:6" ht="18" customHeight="1">
      <c r="F36993" s="129">
        <f t="shared" si="584"/>
        <v>0</v>
      </c>
    </row>
    <row r="36994" spans="6:6" ht="18" customHeight="1">
      <c r="F36994" s="129">
        <f t="shared" si="584"/>
        <v>0</v>
      </c>
    </row>
    <row r="36995" spans="6:6" ht="18" customHeight="1">
      <c r="F36995" s="129">
        <f t="shared" si="584"/>
        <v>0</v>
      </c>
    </row>
    <row r="36996" spans="6:6" ht="18" customHeight="1">
      <c r="F36996" s="129">
        <f t="shared" si="584"/>
        <v>0</v>
      </c>
    </row>
    <row r="36997" spans="6:6" ht="18" customHeight="1">
      <c r="F36997" s="129">
        <f t="shared" si="584"/>
        <v>0</v>
      </c>
    </row>
    <row r="36998" spans="6:6" ht="18" customHeight="1">
      <c r="F36998" s="129">
        <f t="shared" si="584"/>
        <v>0</v>
      </c>
    </row>
    <row r="36999" spans="6:6" ht="18" customHeight="1">
      <c r="F36999" s="129">
        <f t="shared" si="584"/>
        <v>0</v>
      </c>
    </row>
    <row r="37000" spans="6:6" ht="18" customHeight="1">
      <c r="F37000" s="129">
        <f t="shared" si="584"/>
        <v>0</v>
      </c>
    </row>
    <row r="37001" spans="6:6" ht="18" customHeight="1">
      <c r="F37001" s="129">
        <f t="shared" si="584"/>
        <v>0</v>
      </c>
    </row>
    <row r="37002" spans="6:6" ht="18" customHeight="1">
      <c r="F37002" s="129">
        <f t="shared" si="584"/>
        <v>0</v>
      </c>
    </row>
    <row r="37003" spans="6:6" ht="18" customHeight="1">
      <c r="F37003" s="129">
        <f t="shared" si="584"/>
        <v>0</v>
      </c>
    </row>
    <row r="37004" spans="6:6" ht="18" customHeight="1">
      <c r="F37004" s="129">
        <f t="shared" si="584"/>
        <v>0</v>
      </c>
    </row>
    <row r="37005" spans="6:6" ht="18" customHeight="1">
      <c r="F37005" s="129">
        <f t="shared" si="584"/>
        <v>0</v>
      </c>
    </row>
    <row r="37006" spans="6:6" ht="18" customHeight="1">
      <c r="F37006" s="129">
        <f t="shared" si="584"/>
        <v>0</v>
      </c>
    </row>
    <row r="37007" spans="6:6" ht="18" customHeight="1">
      <c r="F37007" s="129">
        <f t="shared" si="584"/>
        <v>0</v>
      </c>
    </row>
    <row r="37008" spans="6:6" ht="18" customHeight="1">
      <c r="F37008" s="129">
        <f t="shared" si="584"/>
        <v>0</v>
      </c>
    </row>
    <row r="37009" spans="6:6" ht="18" customHeight="1">
      <c r="F37009" s="129">
        <f t="shared" si="584"/>
        <v>0</v>
      </c>
    </row>
    <row r="37010" spans="6:6" ht="18" customHeight="1">
      <c r="F37010" s="129">
        <f t="shared" si="584"/>
        <v>0</v>
      </c>
    </row>
    <row r="37011" spans="6:6" ht="18" customHeight="1">
      <c r="F37011" s="129">
        <f t="shared" si="584"/>
        <v>0</v>
      </c>
    </row>
    <row r="37012" spans="6:6" ht="18" customHeight="1">
      <c r="F37012" s="129">
        <f t="shared" si="584"/>
        <v>0</v>
      </c>
    </row>
    <row r="37013" spans="6:6" ht="18" customHeight="1">
      <c r="F37013" s="129">
        <f t="shared" si="584"/>
        <v>0</v>
      </c>
    </row>
    <row r="37014" spans="6:6" ht="18" customHeight="1">
      <c r="F37014" s="129">
        <f t="shared" si="584"/>
        <v>0</v>
      </c>
    </row>
    <row r="37015" spans="6:6" ht="18" customHeight="1">
      <c r="F37015" s="129">
        <f t="shared" si="584"/>
        <v>0</v>
      </c>
    </row>
    <row r="37016" spans="6:6" ht="18" customHeight="1">
      <c r="F37016" s="129">
        <f t="shared" si="584"/>
        <v>0</v>
      </c>
    </row>
    <row r="37017" spans="6:6" ht="18" customHeight="1">
      <c r="F37017" s="129">
        <f t="shared" si="584"/>
        <v>0</v>
      </c>
    </row>
    <row r="37018" spans="6:6" ht="18" customHeight="1">
      <c r="F37018" s="129">
        <f t="shared" si="584"/>
        <v>0</v>
      </c>
    </row>
    <row r="37019" spans="6:6" ht="18" customHeight="1">
      <c r="F37019" s="129">
        <f t="shared" si="584"/>
        <v>0</v>
      </c>
    </row>
    <row r="37020" spans="6:6" ht="18" customHeight="1">
      <c r="F37020" s="129">
        <f t="shared" si="584"/>
        <v>0</v>
      </c>
    </row>
    <row r="37021" spans="6:6" ht="18" customHeight="1">
      <c r="F37021" s="129">
        <f t="shared" si="584"/>
        <v>0</v>
      </c>
    </row>
    <row r="37022" spans="6:6" ht="18" customHeight="1">
      <c r="F37022" s="129">
        <f t="shared" si="584"/>
        <v>0</v>
      </c>
    </row>
    <row r="37023" spans="6:6" ht="18" customHeight="1">
      <c r="F37023" s="129">
        <f t="shared" si="584"/>
        <v>0</v>
      </c>
    </row>
    <row r="37024" spans="6:6" ht="18" customHeight="1">
      <c r="F37024" s="129">
        <f t="shared" si="584"/>
        <v>0</v>
      </c>
    </row>
    <row r="37025" spans="6:6" ht="18" customHeight="1">
      <c r="F37025" s="129">
        <f t="shared" si="584"/>
        <v>0</v>
      </c>
    </row>
    <row r="37026" spans="6:6" ht="18" customHeight="1">
      <c r="F37026" s="129">
        <f t="shared" si="584"/>
        <v>0</v>
      </c>
    </row>
    <row r="37027" spans="6:6" ht="18" customHeight="1">
      <c r="F37027" s="129">
        <f t="shared" si="584"/>
        <v>0</v>
      </c>
    </row>
    <row r="37028" spans="6:6" ht="18" customHeight="1">
      <c r="F37028" s="129">
        <f t="shared" si="584"/>
        <v>0</v>
      </c>
    </row>
    <row r="37029" spans="6:6" ht="18" customHeight="1">
      <c r="F37029" s="129">
        <f t="shared" si="584"/>
        <v>0</v>
      </c>
    </row>
    <row r="37030" spans="6:6" ht="18" customHeight="1">
      <c r="F37030" s="129">
        <f t="shared" si="584"/>
        <v>0</v>
      </c>
    </row>
    <row r="37031" spans="6:6" ht="18" customHeight="1">
      <c r="F37031" s="129">
        <f t="shared" si="584"/>
        <v>0</v>
      </c>
    </row>
    <row r="37032" spans="6:6" ht="18" customHeight="1">
      <c r="F37032" s="129">
        <f t="shared" si="584"/>
        <v>0</v>
      </c>
    </row>
    <row r="37033" spans="6:6" ht="18" customHeight="1">
      <c r="F37033" s="129">
        <f t="shared" si="584"/>
        <v>0</v>
      </c>
    </row>
    <row r="37034" spans="6:6" ht="18" customHeight="1">
      <c r="F37034" s="129">
        <f t="shared" si="584"/>
        <v>0</v>
      </c>
    </row>
    <row r="37035" spans="6:6" ht="18" customHeight="1">
      <c r="F37035" s="129">
        <f t="shared" si="584"/>
        <v>0</v>
      </c>
    </row>
    <row r="37036" spans="6:6" ht="18" customHeight="1">
      <c r="F37036" s="129">
        <f t="shared" si="584"/>
        <v>0</v>
      </c>
    </row>
    <row r="37037" spans="6:6" ht="18" customHeight="1">
      <c r="F37037" s="129">
        <f t="shared" si="584"/>
        <v>0</v>
      </c>
    </row>
    <row r="37038" spans="6:6" ht="18" customHeight="1">
      <c r="F37038" s="129">
        <f t="shared" si="584"/>
        <v>0</v>
      </c>
    </row>
    <row r="37039" spans="6:6" ht="18" customHeight="1">
      <c r="F37039" s="129">
        <f t="shared" si="584"/>
        <v>0</v>
      </c>
    </row>
    <row r="37040" spans="6:6" ht="18" customHeight="1">
      <c r="F37040" s="129">
        <f t="shared" si="584"/>
        <v>0</v>
      </c>
    </row>
    <row r="37041" spans="6:6" ht="18" customHeight="1">
      <c r="F37041" s="129">
        <f t="shared" si="584"/>
        <v>0</v>
      </c>
    </row>
    <row r="37042" spans="6:6" ht="18" customHeight="1">
      <c r="F37042" s="129">
        <f t="shared" ref="F37042:F37105" si="585">E37042*D37042</f>
        <v>0</v>
      </c>
    </row>
    <row r="37043" spans="6:6" ht="18" customHeight="1">
      <c r="F37043" s="129">
        <f t="shared" si="585"/>
        <v>0</v>
      </c>
    </row>
    <row r="37044" spans="6:6" ht="18" customHeight="1">
      <c r="F37044" s="129">
        <f t="shared" si="585"/>
        <v>0</v>
      </c>
    </row>
    <row r="37045" spans="6:6" ht="18" customHeight="1">
      <c r="F37045" s="129">
        <f t="shared" si="585"/>
        <v>0</v>
      </c>
    </row>
    <row r="37046" spans="6:6" ht="18" customHeight="1">
      <c r="F37046" s="129">
        <f t="shared" si="585"/>
        <v>0</v>
      </c>
    </row>
    <row r="37047" spans="6:6" ht="18" customHeight="1">
      <c r="F37047" s="129">
        <f t="shared" si="585"/>
        <v>0</v>
      </c>
    </row>
    <row r="37048" spans="6:6" ht="18" customHeight="1">
      <c r="F37048" s="129">
        <f t="shared" si="585"/>
        <v>0</v>
      </c>
    </row>
    <row r="37049" spans="6:6" ht="18" customHeight="1">
      <c r="F37049" s="129">
        <f t="shared" si="585"/>
        <v>0</v>
      </c>
    </row>
    <row r="37050" spans="6:6" ht="18" customHeight="1">
      <c r="F37050" s="129">
        <f t="shared" si="585"/>
        <v>0</v>
      </c>
    </row>
    <row r="37051" spans="6:6" ht="18" customHeight="1">
      <c r="F37051" s="129">
        <f t="shared" si="585"/>
        <v>0</v>
      </c>
    </row>
    <row r="37052" spans="6:6" ht="18" customHeight="1">
      <c r="F37052" s="129">
        <f t="shared" si="585"/>
        <v>0</v>
      </c>
    </row>
    <row r="37053" spans="6:6" ht="18" customHeight="1">
      <c r="F37053" s="129">
        <f t="shared" si="585"/>
        <v>0</v>
      </c>
    </row>
    <row r="37054" spans="6:6" ht="18" customHeight="1">
      <c r="F37054" s="129">
        <f t="shared" si="585"/>
        <v>0</v>
      </c>
    </row>
    <row r="37055" spans="6:6" ht="18" customHeight="1">
      <c r="F37055" s="129">
        <f t="shared" si="585"/>
        <v>0</v>
      </c>
    </row>
    <row r="37056" spans="6:6" ht="18" customHeight="1">
      <c r="F37056" s="129">
        <f t="shared" si="585"/>
        <v>0</v>
      </c>
    </row>
    <row r="37057" spans="6:6" ht="18" customHeight="1">
      <c r="F37057" s="129">
        <f t="shared" si="585"/>
        <v>0</v>
      </c>
    </row>
    <row r="37058" spans="6:6" ht="18" customHeight="1">
      <c r="F37058" s="129">
        <f t="shared" si="585"/>
        <v>0</v>
      </c>
    </row>
    <row r="37059" spans="6:6" ht="18" customHeight="1">
      <c r="F37059" s="129">
        <f t="shared" si="585"/>
        <v>0</v>
      </c>
    </row>
    <row r="37060" spans="6:6" ht="18" customHeight="1">
      <c r="F37060" s="129">
        <f t="shared" si="585"/>
        <v>0</v>
      </c>
    </row>
    <row r="37061" spans="6:6" ht="18" customHeight="1">
      <c r="F37061" s="129">
        <f t="shared" si="585"/>
        <v>0</v>
      </c>
    </row>
    <row r="37062" spans="6:6" ht="18" customHeight="1">
      <c r="F37062" s="129">
        <f t="shared" si="585"/>
        <v>0</v>
      </c>
    </row>
    <row r="37063" spans="6:6" ht="18" customHeight="1">
      <c r="F37063" s="129">
        <f t="shared" si="585"/>
        <v>0</v>
      </c>
    </row>
    <row r="37064" spans="6:6" ht="18" customHeight="1">
      <c r="F37064" s="129">
        <f t="shared" si="585"/>
        <v>0</v>
      </c>
    </row>
    <row r="37065" spans="6:6" ht="18" customHeight="1">
      <c r="F37065" s="129">
        <f t="shared" si="585"/>
        <v>0</v>
      </c>
    </row>
    <row r="37066" spans="6:6" ht="18" customHeight="1">
      <c r="F37066" s="129">
        <f t="shared" si="585"/>
        <v>0</v>
      </c>
    </row>
    <row r="37067" spans="6:6" ht="18" customHeight="1">
      <c r="F37067" s="129">
        <f t="shared" si="585"/>
        <v>0</v>
      </c>
    </row>
    <row r="37068" spans="6:6" ht="18" customHeight="1">
      <c r="F37068" s="129">
        <f t="shared" si="585"/>
        <v>0</v>
      </c>
    </row>
    <row r="37069" spans="6:6" ht="18" customHeight="1">
      <c r="F37069" s="129">
        <f t="shared" si="585"/>
        <v>0</v>
      </c>
    </row>
    <row r="37070" spans="6:6" ht="18" customHeight="1">
      <c r="F37070" s="129">
        <f t="shared" si="585"/>
        <v>0</v>
      </c>
    </row>
    <row r="37071" spans="6:6" ht="18" customHeight="1">
      <c r="F37071" s="129">
        <f t="shared" si="585"/>
        <v>0</v>
      </c>
    </row>
    <row r="37072" spans="6:6" ht="18" customHeight="1">
      <c r="F37072" s="129">
        <f t="shared" si="585"/>
        <v>0</v>
      </c>
    </row>
    <row r="37073" spans="6:6" ht="18" customHeight="1">
      <c r="F37073" s="129">
        <f t="shared" si="585"/>
        <v>0</v>
      </c>
    </row>
    <row r="37074" spans="6:6" ht="18" customHeight="1">
      <c r="F37074" s="129">
        <f t="shared" si="585"/>
        <v>0</v>
      </c>
    </row>
    <row r="37075" spans="6:6" ht="18" customHeight="1">
      <c r="F37075" s="129">
        <f t="shared" si="585"/>
        <v>0</v>
      </c>
    </row>
    <row r="37076" spans="6:6" ht="18" customHeight="1">
      <c r="F37076" s="129">
        <f t="shared" si="585"/>
        <v>0</v>
      </c>
    </row>
    <row r="37077" spans="6:6" ht="18" customHeight="1">
      <c r="F37077" s="129">
        <f t="shared" si="585"/>
        <v>0</v>
      </c>
    </row>
    <row r="37078" spans="6:6" ht="18" customHeight="1">
      <c r="F37078" s="129">
        <f t="shared" si="585"/>
        <v>0</v>
      </c>
    </row>
    <row r="37079" spans="6:6" ht="18" customHeight="1">
      <c r="F37079" s="129">
        <f t="shared" si="585"/>
        <v>0</v>
      </c>
    </row>
    <row r="37080" spans="6:6" ht="18" customHeight="1">
      <c r="F37080" s="129">
        <f t="shared" si="585"/>
        <v>0</v>
      </c>
    </row>
    <row r="37081" spans="6:6" ht="18" customHeight="1">
      <c r="F37081" s="129">
        <f t="shared" si="585"/>
        <v>0</v>
      </c>
    </row>
    <row r="37082" spans="6:6" ht="18" customHeight="1">
      <c r="F37082" s="129">
        <f t="shared" si="585"/>
        <v>0</v>
      </c>
    </row>
    <row r="37083" spans="6:6" ht="18" customHeight="1">
      <c r="F37083" s="129">
        <f t="shared" si="585"/>
        <v>0</v>
      </c>
    </row>
    <row r="37084" spans="6:6" ht="18" customHeight="1">
      <c r="F37084" s="129">
        <f t="shared" si="585"/>
        <v>0</v>
      </c>
    </row>
    <row r="37085" spans="6:6" ht="18" customHeight="1">
      <c r="F37085" s="129">
        <f t="shared" si="585"/>
        <v>0</v>
      </c>
    </row>
    <row r="37086" spans="6:6" ht="18" customHeight="1">
      <c r="F37086" s="129">
        <f t="shared" si="585"/>
        <v>0</v>
      </c>
    </row>
    <row r="37087" spans="6:6" ht="18" customHeight="1">
      <c r="F37087" s="129">
        <f t="shared" si="585"/>
        <v>0</v>
      </c>
    </row>
    <row r="37088" spans="6:6" ht="18" customHeight="1">
      <c r="F37088" s="129">
        <f t="shared" si="585"/>
        <v>0</v>
      </c>
    </row>
    <row r="37089" spans="6:6" ht="18" customHeight="1">
      <c r="F37089" s="129">
        <f t="shared" si="585"/>
        <v>0</v>
      </c>
    </row>
    <row r="37090" spans="6:6" ht="18" customHeight="1">
      <c r="F37090" s="129">
        <f t="shared" si="585"/>
        <v>0</v>
      </c>
    </row>
    <row r="37091" spans="6:6" ht="18" customHeight="1">
      <c r="F37091" s="129">
        <f t="shared" si="585"/>
        <v>0</v>
      </c>
    </row>
    <row r="37092" spans="6:6" ht="18" customHeight="1">
      <c r="F37092" s="129">
        <f t="shared" si="585"/>
        <v>0</v>
      </c>
    </row>
    <row r="37093" spans="6:6" ht="18" customHeight="1">
      <c r="F37093" s="129">
        <f t="shared" si="585"/>
        <v>0</v>
      </c>
    </row>
    <row r="37094" spans="6:6" ht="18" customHeight="1">
      <c r="F37094" s="129">
        <f t="shared" si="585"/>
        <v>0</v>
      </c>
    </row>
    <row r="37095" spans="6:6" ht="18" customHeight="1">
      <c r="F37095" s="129">
        <f t="shared" si="585"/>
        <v>0</v>
      </c>
    </row>
    <row r="37096" spans="6:6" ht="18" customHeight="1">
      <c r="F37096" s="129">
        <f t="shared" si="585"/>
        <v>0</v>
      </c>
    </row>
    <row r="37097" spans="6:6" ht="18" customHeight="1">
      <c r="F37097" s="129">
        <f t="shared" si="585"/>
        <v>0</v>
      </c>
    </row>
    <row r="37098" spans="6:6" ht="18" customHeight="1">
      <c r="F37098" s="129">
        <f t="shared" si="585"/>
        <v>0</v>
      </c>
    </row>
    <row r="37099" spans="6:6" ht="18" customHeight="1">
      <c r="F37099" s="129">
        <f t="shared" si="585"/>
        <v>0</v>
      </c>
    </row>
    <row r="37100" spans="6:6" ht="18" customHeight="1">
      <c r="F37100" s="129">
        <f t="shared" si="585"/>
        <v>0</v>
      </c>
    </row>
    <row r="37101" spans="6:6" ht="18" customHeight="1">
      <c r="F37101" s="129">
        <f t="shared" si="585"/>
        <v>0</v>
      </c>
    </row>
    <row r="37102" spans="6:6" ht="18" customHeight="1">
      <c r="F37102" s="129">
        <f t="shared" si="585"/>
        <v>0</v>
      </c>
    </row>
    <row r="37103" spans="6:6" ht="18" customHeight="1">
      <c r="F37103" s="129">
        <f t="shared" si="585"/>
        <v>0</v>
      </c>
    </row>
    <row r="37104" spans="6:6" ht="18" customHeight="1">
      <c r="F37104" s="129">
        <f t="shared" si="585"/>
        <v>0</v>
      </c>
    </row>
    <row r="37105" spans="6:6" ht="18" customHeight="1">
      <c r="F37105" s="129">
        <f t="shared" si="585"/>
        <v>0</v>
      </c>
    </row>
    <row r="37106" spans="6:6" ht="18" customHeight="1">
      <c r="F37106" s="129">
        <f t="shared" ref="F37106:F37169" si="586">E37106*D37106</f>
        <v>0</v>
      </c>
    </row>
    <row r="37107" spans="6:6" ht="18" customHeight="1">
      <c r="F37107" s="129">
        <f t="shared" si="586"/>
        <v>0</v>
      </c>
    </row>
    <row r="37108" spans="6:6" ht="18" customHeight="1">
      <c r="F37108" s="129">
        <f t="shared" si="586"/>
        <v>0</v>
      </c>
    </row>
    <row r="37109" spans="6:6" ht="18" customHeight="1">
      <c r="F37109" s="129">
        <f t="shared" si="586"/>
        <v>0</v>
      </c>
    </row>
    <row r="37110" spans="6:6" ht="18" customHeight="1">
      <c r="F37110" s="129">
        <f t="shared" si="586"/>
        <v>0</v>
      </c>
    </row>
    <row r="37111" spans="6:6" ht="18" customHeight="1">
      <c r="F37111" s="129">
        <f t="shared" si="586"/>
        <v>0</v>
      </c>
    </row>
    <row r="37112" spans="6:6" ht="18" customHeight="1">
      <c r="F37112" s="129">
        <f t="shared" si="586"/>
        <v>0</v>
      </c>
    </row>
    <row r="37113" spans="6:6" ht="18" customHeight="1">
      <c r="F37113" s="129">
        <f t="shared" si="586"/>
        <v>0</v>
      </c>
    </row>
    <row r="37114" spans="6:6" ht="18" customHeight="1">
      <c r="F37114" s="129">
        <f t="shared" si="586"/>
        <v>0</v>
      </c>
    </row>
    <row r="37115" spans="6:6" ht="18" customHeight="1">
      <c r="F37115" s="129">
        <f t="shared" si="586"/>
        <v>0</v>
      </c>
    </row>
    <row r="37116" spans="6:6" ht="18" customHeight="1">
      <c r="F37116" s="129">
        <f t="shared" si="586"/>
        <v>0</v>
      </c>
    </row>
    <row r="37117" spans="6:6" ht="18" customHeight="1">
      <c r="F37117" s="129">
        <f t="shared" si="586"/>
        <v>0</v>
      </c>
    </row>
    <row r="37118" spans="6:6" ht="18" customHeight="1">
      <c r="F37118" s="129">
        <f t="shared" si="586"/>
        <v>0</v>
      </c>
    </row>
    <row r="37119" spans="6:6" ht="18" customHeight="1">
      <c r="F37119" s="129">
        <f t="shared" si="586"/>
        <v>0</v>
      </c>
    </row>
    <row r="37120" spans="6:6" ht="18" customHeight="1">
      <c r="F37120" s="129">
        <f t="shared" si="586"/>
        <v>0</v>
      </c>
    </row>
    <row r="37121" spans="6:6" ht="18" customHeight="1">
      <c r="F37121" s="129">
        <f t="shared" si="586"/>
        <v>0</v>
      </c>
    </row>
    <row r="37122" spans="6:6" ht="18" customHeight="1">
      <c r="F37122" s="129">
        <f t="shared" si="586"/>
        <v>0</v>
      </c>
    </row>
    <row r="37123" spans="6:6" ht="18" customHeight="1">
      <c r="F37123" s="129">
        <f t="shared" si="586"/>
        <v>0</v>
      </c>
    </row>
    <row r="37124" spans="6:6" ht="18" customHeight="1">
      <c r="F37124" s="129">
        <f t="shared" si="586"/>
        <v>0</v>
      </c>
    </row>
    <row r="37125" spans="6:6" ht="18" customHeight="1">
      <c r="F37125" s="129">
        <f t="shared" si="586"/>
        <v>0</v>
      </c>
    </row>
    <row r="37126" spans="6:6" ht="18" customHeight="1">
      <c r="F37126" s="129">
        <f t="shared" si="586"/>
        <v>0</v>
      </c>
    </row>
    <row r="37127" spans="6:6" ht="18" customHeight="1">
      <c r="F37127" s="129">
        <f t="shared" si="586"/>
        <v>0</v>
      </c>
    </row>
    <row r="37128" spans="6:6" ht="18" customHeight="1">
      <c r="F37128" s="129">
        <f t="shared" si="586"/>
        <v>0</v>
      </c>
    </row>
    <row r="37129" spans="6:6" ht="18" customHeight="1">
      <c r="F37129" s="129">
        <f t="shared" si="586"/>
        <v>0</v>
      </c>
    </row>
    <row r="37130" spans="6:6" ht="18" customHeight="1">
      <c r="F37130" s="129">
        <f t="shared" si="586"/>
        <v>0</v>
      </c>
    </row>
    <row r="37131" spans="6:6" ht="18" customHeight="1">
      <c r="F37131" s="129">
        <f t="shared" si="586"/>
        <v>0</v>
      </c>
    </row>
    <row r="37132" spans="6:6" ht="18" customHeight="1">
      <c r="F37132" s="129">
        <f t="shared" si="586"/>
        <v>0</v>
      </c>
    </row>
    <row r="37133" spans="6:6" ht="18" customHeight="1">
      <c r="F37133" s="129">
        <f t="shared" si="586"/>
        <v>0</v>
      </c>
    </row>
    <row r="37134" spans="6:6" ht="18" customHeight="1">
      <c r="F37134" s="129">
        <f t="shared" si="586"/>
        <v>0</v>
      </c>
    </row>
    <row r="37135" spans="6:6" ht="18" customHeight="1">
      <c r="F37135" s="129">
        <f t="shared" si="586"/>
        <v>0</v>
      </c>
    </row>
    <row r="37136" spans="6:6" ht="18" customHeight="1">
      <c r="F37136" s="129">
        <f t="shared" si="586"/>
        <v>0</v>
      </c>
    </row>
    <row r="37137" spans="6:6" ht="18" customHeight="1">
      <c r="F37137" s="129">
        <f t="shared" si="586"/>
        <v>0</v>
      </c>
    </row>
    <row r="37138" spans="6:6" ht="18" customHeight="1">
      <c r="F37138" s="129">
        <f t="shared" si="586"/>
        <v>0</v>
      </c>
    </row>
    <row r="37139" spans="6:6" ht="18" customHeight="1">
      <c r="F37139" s="129">
        <f t="shared" si="586"/>
        <v>0</v>
      </c>
    </row>
    <row r="37140" spans="6:6" ht="18" customHeight="1">
      <c r="F37140" s="129">
        <f t="shared" si="586"/>
        <v>0</v>
      </c>
    </row>
    <row r="37141" spans="6:6" ht="18" customHeight="1">
      <c r="F37141" s="129">
        <f t="shared" si="586"/>
        <v>0</v>
      </c>
    </row>
    <row r="37142" spans="6:6" ht="18" customHeight="1">
      <c r="F37142" s="129">
        <f t="shared" si="586"/>
        <v>0</v>
      </c>
    </row>
    <row r="37143" spans="6:6" ht="18" customHeight="1">
      <c r="F37143" s="129">
        <f t="shared" si="586"/>
        <v>0</v>
      </c>
    </row>
    <row r="37144" spans="6:6" ht="18" customHeight="1">
      <c r="F37144" s="129">
        <f t="shared" si="586"/>
        <v>0</v>
      </c>
    </row>
    <row r="37145" spans="6:6" ht="18" customHeight="1">
      <c r="F37145" s="129">
        <f t="shared" si="586"/>
        <v>0</v>
      </c>
    </row>
    <row r="37146" spans="6:6" ht="18" customHeight="1">
      <c r="F37146" s="129">
        <f t="shared" si="586"/>
        <v>0</v>
      </c>
    </row>
    <row r="37147" spans="6:6" ht="18" customHeight="1">
      <c r="F37147" s="129">
        <f t="shared" si="586"/>
        <v>0</v>
      </c>
    </row>
    <row r="37148" spans="6:6" ht="18" customHeight="1">
      <c r="F37148" s="129">
        <f t="shared" si="586"/>
        <v>0</v>
      </c>
    </row>
    <row r="37149" spans="6:6" ht="18" customHeight="1">
      <c r="F37149" s="129">
        <f t="shared" si="586"/>
        <v>0</v>
      </c>
    </row>
    <row r="37150" spans="6:6" ht="18" customHeight="1">
      <c r="F37150" s="129">
        <f t="shared" si="586"/>
        <v>0</v>
      </c>
    </row>
    <row r="37151" spans="6:6" ht="18" customHeight="1">
      <c r="F37151" s="129">
        <f t="shared" si="586"/>
        <v>0</v>
      </c>
    </row>
    <row r="37152" spans="6:6" ht="18" customHeight="1">
      <c r="F37152" s="129">
        <f t="shared" si="586"/>
        <v>0</v>
      </c>
    </row>
    <row r="37153" spans="6:6" ht="18" customHeight="1">
      <c r="F37153" s="129">
        <f t="shared" si="586"/>
        <v>0</v>
      </c>
    </row>
    <row r="37154" spans="6:6" ht="18" customHeight="1">
      <c r="F37154" s="129">
        <f t="shared" si="586"/>
        <v>0</v>
      </c>
    </row>
    <row r="37155" spans="6:6" ht="18" customHeight="1">
      <c r="F37155" s="129">
        <f t="shared" si="586"/>
        <v>0</v>
      </c>
    </row>
    <row r="37156" spans="6:6" ht="18" customHeight="1">
      <c r="F37156" s="129">
        <f t="shared" si="586"/>
        <v>0</v>
      </c>
    </row>
    <row r="37157" spans="6:6" ht="18" customHeight="1">
      <c r="F37157" s="129">
        <f t="shared" si="586"/>
        <v>0</v>
      </c>
    </row>
    <row r="37158" spans="6:6" ht="18" customHeight="1">
      <c r="F37158" s="129">
        <f t="shared" si="586"/>
        <v>0</v>
      </c>
    </row>
    <row r="37159" spans="6:6" ht="18" customHeight="1">
      <c r="F37159" s="129">
        <f t="shared" si="586"/>
        <v>0</v>
      </c>
    </row>
    <row r="37160" spans="6:6" ht="18" customHeight="1">
      <c r="F37160" s="129">
        <f t="shared" si="586"/>
        <v>0</v>
      </c>
    </row>
    <row r="37161" spans="6:6" ht="18" customHeight="1">
      <c r="F37161" s="129">
        <f t="shared" si="586"/>
        <v>0</v>
      </c>
    </row>
    <row r="37162" spans="6:6" ht="18" customHeight="1">
      <c r="F37162" s="129">
        <f t="shared" si="586"/>
        <v>0</v>
      </c>
    </row>
    <row r="37163" spans="6:6" ht="18" customHeight="1">
      <c r="F37163" s="129">
        <f t="shared" si="586"/>
        <v>0</v>
      </c>
    </row>
    <row r="37164" spans="6:6" ht="18" customHeight="1">
      <c r="F37164" s="129">
        <f t="shared" si="586"/>
        <v>0</v>
      </c>
    </row>
    <row r="37165" spans="6:6" ht="18" customHeight="1">
      <c r="F37165" s="129">
        <f t="shared" si="586"/>
        <v>0</v>
      </c>
    </row>
    <row r="37166" spans="6:6" ht="18" customHeight="1">
      <c r="F37166" s="129">
        <f t="shared" si="586"/>
        <v>0</v>
      </c>
    </row>
    <row r="37167" spans="6:6" ht="18" customHeight="1">
      <c r="F37167" s="129">
        <f t="shared" si="586"/>
        <v>0</v>
      </c>
    </row>
    <row r="37168" spans="6:6" ht="18" customHeight="1">
      <c r="F37168" s="129">
        <f t="shared" si="586"/>
        <v>0</v>
      </c>
    </row>
    <row r="37169" spans="6:6" ht="18" customHeight="1">
      <c r="F37169" s="129">
        <f t="shared" si="586"/>
        <v>0</v>
      </c>
    </row>
    <row r="37170" spans="6:6" ht="18" customHeight="1">
      <c r="F37170" s="129">
        <f t="shared" ref="F37170:F37233" si="587">E37170*D37170</f>
        <v>0</v>
      </c>
    </row>
    <row r="37171" spans="6:6" ht="18" customHeight="1">
      <c r="F37171" s="129">
        <f t="shared" si="587"/>
        <v>0</v>
      </c>
    </row>
    <row r="37172" spans="6:6" ht="18" customHeight="1">
      <c r="F37172" s="129">
        <f t="shared" si="587"/>
        <v>0</v>
      </c>
    </row>
    <row r="37173" spans="6:6" ht="18" customHeight="1">
      <c r="F37173" s="129">
        <f t="shared" si="587"/>
        <v>0</v>
      </c>
    </row>
    <row r="37174" spans="6:6" ht="18" customHeight="1">
      <c r="F37174" s="129">
        <f t="shared" si="587"/>
        <v>0</v>
      </c>
    </row>
    <row r="37175" spans="6:6" ht="18" customHeight="1">
      <c r="F37175" s="129">
        <f t="shared" si="587"/>
        <v>0</v>
      </c>
    </row>
    <row r="37176" spans="6:6" ht="18" customHeight="1">
      <c r="F37176" s="129">
        <f t="shared" si="587"/>
        <v>0</v>
      </c>
    </row>
    <row r="37177" spans="6:6" ht="18" customHeight="1">
      <c r="F37177" s="129">
        <f t="shared" si="587"/>
        <v>0</v>
      </c>
    </row>
    <row r="37178" spans="6:6" ht="18" customHeight="1">
      <c r="F37178" s="129">
        <f t="shared" si="587"/>
        <v>0</v>
      </c>
    </row>
    <row r="37179" spans="6:6" ht="18" customHeight="1">
      <c r="F37179" s="129">
        <f t="shared" si="587"/>
        <v>0</v>
      </c>
    </row>
    <row r="37180" spans="6:6" ht="18" customHeight="1">
      <c r="F37180" s="129">
        <f t="shared" si="587"/>
        <v>0</v>
      </c>
    </row>
    <row r="37181" spans="6:6" ht="18" customHeight="1">
      <c r="F37181" s="129">
        <f t="shared" si="587"/>
        <v>0</v>
      </c>
    </row>
    <row r="37182" spans="6:6" ht="18" customHeight="1">
      <c r="F37182" s="129">
        <f t="shared" si="587"/>
        <v>0</v>
      </c>
    </row>
    <row r="37183" spans="6:6" ht="18" customHeight="1">
      <c r="F37183" s="129">
        <f t="shared" si="587"/>
        <v>0</v>
      </c>
    </row>
    <row r="37184" spans="6:6" ht="18" customHeight="1">
      <c r="F37184" s="129">
        <f t="shared" si="587"/>
        <v>0</v>
      </c>
    </row>
    <row r="37185" spans="6:6" ht="18" customHeight="1">
      <c r="F37185" s="129">
        <f t="shared" si="587"/>
        <v>0</v>
      </c>
    </row>
    <row r="37186" spans="6:6" ht="18" customHeight="1">
      <c r="F37186" s="129">
        <f t="shared" si="587"/>
        <v>0</v>
      </c>
    </row>
    <row r="37187" spans="6:6" ht="18" customHeight="1">
      <c r="F37187" s="129">
        <f t="shared" si="587"/>
        <v>0</v>
      </c>
    </row>
    <row r="37188" spans="6:6" ht="18" customHeight="1">
      <c r="F37188" s="129">
        <f t="shared" si="587"/>
        <v>0</v>
      </c>
    </row>
    <row r="37189" spans="6:6" ht="18" customHeight="1">
      <c r="F37189" s="129">
        <f t="shared" si="587"/>
        <v>0</v>
      </c>
    </row>
    <row r="37190" spans="6:6" ht="18" customHeight="1">
      <c r="F37190" s="129">
        <f t="shared" si="587"/>
        <v>0</v>
      </c>
    </row>
    <row r="37191" spans="6:6" ht="18" customHeight="1">
      <c r="F37191" s="129">
        <f t="shared" si="587"/>
        <v>0</v>
      </c>
    </row>
    <row r="37192" spans="6:6" ht="18" customHeight="1">
      <c r="F37192" s="129">
        <f t="shared" si="587"/>
        <v>0</v>
      </c>
    </row>
    <row r="37193" spans="6:6" ht="18" customHeight="1">
      <c r="F37193" s="129">
        <f t="shared" si="587"/>
        <v>0</v>
      </c>
    </row>
    <row r="37194" spans="6:6" ht="18" customHeight="1">
      <c r="F37194" s="129">
        <f t="shared" si="587"/>
        <v>0</v>
      </c>
    </row>
    <row r="37195" spans="6:6" ht="18" customHeight="1">
      <c r="F37195" s="129">
        <f t="shared" si="587"/>
        <v>0</v>
      </c>
    </row>
    <row r="37196" spans="6:6" ht="18" customHeight="1">
      <c r="F37196" s="129">
        <f t="shared" si="587"/>
        <v>0</v>
      </c>
    </row>
    <row r="37197" spans="6:6" ht="18" customHeight="1">
      <c r="F37197" s="129">
        <f t="shared" si="587"/>
        <v>0</v>
      </c>
    </row>
    <row r="37198" spans="6:6" ht="18" customHeight="1">
      <c r="F37198" s="129">
        <f t="shared" si="587"/>
        <v>0</v>
      </c>
    </row>
    <row r="37199" spans="6:6" ht="18" customHeight="1">
      <c r="F37199" s="129">
        <f t="shared" si="587"/>
        <v>0</v>
      </c>
    </row>
    <row r="37200" spans="6:6" ht="18" customHeight="1">
      <c r="F37200" s="129">
        <f t="shared" si="587"/>
        <v>0</v>
      </c>
    </row>
    <row r="37201" spans="6:6" ht="18" customHeight="1">
      <c r="F37201" s="129">
        <f t="shared" si="587"/>
        <v>0</v>
      </c>
    </row>
    <row r="37202" spans="6:6" ht="18" customHeight="1">
      <c r="F37202" s="129">
        <f t="shared" si="587"/>
        <v>0</v>
      </c>
    </row>
    <row r="37203" spans="6:6" ht="18" customHeight="1">
      <c r="F37203" s="129">
        <f t="shared" si="587"/>
        <v>0</v>
      </c>
    </row>
    <row r="37204" spans="6:6" ht="18" customHeight="1">
      <c r="F37204" s="129">
        <f t="shared" si="587"/>
        <v>0</v>
      </c>
    </row>
    <row r="37205" spans="6:6" ht="18" customHeight="1">
      <c r="F37205" s="129">
        <f t="shared" si="587"/>
        <v>0</v>
      </c>
    </row>
    <row r="37206" spans="6:6" ht="18" customHeight="1">
      <c r="F37206" s="129">
        <f t="shared" si="587"/>
        <v>0</v>
      </c>
    </row>
    <row r="37207" spans="6:6" ht="18" customHeight="1">
      <c r="F37207" s="129">
        <f t="shared" si="587"/>
        <v>0</v>
      </c>
    </row>
    <row r="37208" spans="6:6" ht="18" customHeight="1">
      <c r="F37208" s="129">
        <f t="shared" si="587"/>
        <v>0</v>
      </c>
    </row>
    <row r="37209" spans="6:6" ht="18" customHeight="1">
      <c r="F37209" s="129">
        <f t="shared" si="587"/>
        <v>0</v>
      </c>
    </row>
    <row r="37210" spans="6:6" ht="18" customHeight="1">
      <c r="F37210" s="129">
        <f t="shared" si="587"/>
        <v>0</v>
      </c>
    </row>
    <row r="37211" spans="6:6" ht="18" customHeight="1">
      <c r="F37211" s="129">
        <f t="shared" si="587"/>
        <v>0</v>
      </c>
    </row>
    <row r="37212" spans="6:6" ht="18" customHeight="1">
      <c r="F37212" s="129">
        <f t="shared" si="587"/>
        <v>0</v>
      </c>
    </row>
    <row r="37213" spans="6:6" ht="18" customHeight="1">
      <c r="F37213" s="129">
        <f t="shared" si="587"/>
        <v>0</v>
      </c>
    </row>
    <row r="37214" spans="6:6" ht="18" customHeight="1">
      <c r="F37214" s="129">
        <f t="shared" si="587"/>
        <v>0</v>
      </c>
    </row>
    <row r="37215" spans="6:6" ht="18" customHeight="1">
      <c r="F37215" s="129">
        <f t="shared" si="587"/>
        <v>0</v>
      </c>
    </row>
    <row r="37216" spans="6:6" ht="18" customHeight="1">
      <c r="F37216" s="129">
        <f t="shared" si="587"/>
        <v>0</v>
      </c>
    </row>
    <row r="37217" spans="6:6" ht="18" customHeight="1">
      <c r="F37217" s="129">
        <f t="shared" si="587"/>
        <v>0</v>
      </c>
    </row>
    <row r="37218" spans="6:6" ht="18" customHeight="1">
      <c r="F37218" s="129">
        <f t="shared" si="587"/>
        <v>0</v>
      </c>
    </row>
    <row r="37219" spans="6:6" ht="18" customHeight="1">
      <c r="F37219" s="129">
        <f t="shared" si="587"/>
        <v>0</v>
      </c>
    </row>
    <row r="37220" spans="6:6" ht="18" customHeight="1">
      <c r="F37220" s="129">
        <f t="shared" si="587"/>
        <v>0</v>
      </c>
    </row>
    <row r="37221" spans="6:6" ht="18" customHeight="1">
      <c r="F37221" s="129">
        <f t="shared" si="587"/>
        <v>0</v>
      </c>
    </row>
    <row r="37222" spans="6:6" ht="18" customHeight="1">
      <c r="F37222" s="129">
        <f t="shared" si="587"/>
        <v>0</v>
      </c>
    </row>
    <row r="37223" spans="6:6" ht="18" customHeight="1">
      <c r="F37223" s="129">
        <f t="shared" si="587"/>
        <v>0</v>
      </c>
    </row>
    <row r="37224" spans="6:6" ht="18" customHeight="1">
      <c r="F37224" s="129">
        <f t="shared" si="587"/>
        <v>0</v>
      </c>
    </row>
    <row r="37225" spans="6:6" ht="18" customHeight="1">
      <c r="F37225" s="129">
        <f t="shared" si="587"/>
        <v>0</v>
      </c>
    </row>
    <row r="37226" spans="6:6" ht="18" customHeight="1">
      <c r="F37226" s="129">
        <f t="shared" si="587"/>
        <v>0</v>
      </c>
    </row>
    <row r="37227" spans="6:6" ht="18" customHeight="1">
      <c r="F37227" s="129">
        <f t="shared" si="587"/>
        <v>0</v>
      </c>
    </row>
    <row r="37228" spans="6:6" ht="18" customHeight="1">
      <c r="F37228" s="129">
        <f t="shared" si="587"/>
        <v>0</v>
      </c>
    </row>
    <row r="37229" spans="6:6" ht="18" customHeight="1">
      <c r="F37229" s="129">
        <f t="shared" si="587"/>
        <v>0</v>
      </c>
    </row>
    <row r="37230" spans="6:6" ht="18" customHeight="1">
      <c r="F37230" s="129">
        <f t="shared" si="587"/>
        <v>0</v>
      </c>
    </row>
    <row r="37231" spans="6:6" ht="18" customHeight="1">
      <c r="F37231" s="129">
        <f t="shared" si="587"/>
        <v>0</v>
      </c>
    </row>
    <row r="37232" spans="6:6" ht="18" customHeight="1">
      <c r="F37232" s="129">
        <f t="shared" si="587"/>
        <v>0</v>
      </c>
    </row>
    <row r="37233" spans="6:6" ht="18" customHeight="1">
      <c r="F37233" s="129">
        <f t="shared" si="587"/>
        <v>0</v>
      </c>
    </row>
    <row r="37234" spans="6:6" ht="18" customHeight="1">
      <c r="F37234" s="129">
        <f t="shared" ref="F37234:F37297" si="588">E37234*D37234</f>
        <v>0</v>
      </c>
    </row>
    <row r="37235" spans="6:6" ht="18" customHeight="1">
      <c r="F37235" s="129">
        <f t="shared" si="588"/>
        <v>0</v>
      </c>
    </row>
    <row r="37236" spans="6:6" ht="18" customHeight="1">
      <c r="F37236" s="129">
        <f t="shared" si="588"/>
        <v>0</v>
      </c>
    </row>
    <row r="37237" spans="6:6" ht="18" customHeight="1">
      <c r="F37237" s="129">
        <f t="shared" si="588"/>
        <v>0</v>
      </c>
    </row>
    <row r="37238" spans="6:6" ht="18" customHeight="1">
      <c r="F37238" s="129">
        <f t="shared" si="588"/>
        <v>0</v>
      </c>
    </row>
    <row r="37239" spans="6:6" ht="18" customHeight="1">
      <c r="F37239" s="129">
        <f t="shared" si="588"/>
        <v>0</v>
      </c>
    </row>
    <row r="37240" spans="6:6" ht="18" customHeight="1">
      <c r="F37240" s="129">
        <f t="shared" si="588"/>
        <v>0</v>
      </c>
    </row>
    <row r="37241" spans="6:6" ht="18" customHeight="1">
      <c r="F37241" s="129">
        <f t="shared" si="588"/>
        <v>0</v>
      </c>
    </row>
    <row r="37242" spans="6:6" ht="18" customHeight="1">
      <c r="F37242" s="129">
        <f t="shared" si="588"/>
        <v>0</v>
      </c>
    </row>
    <row r="37243" spans="6:6" ht="18" customHeight="1">
      <c r="F37243" s="129">
        <f t="shared" si="588"/>
        <v>0</v>
      </c>
    </row>
    <row r="37244" spans="6:6" ht="18" customHeight="1">
      <c r="F37244" s="129">
        <f t="shared" si="588"/>
        <v>0</v>
      </c>
    </row>
    <row r="37245" spans="6:6" ht="18" customHeight="1">
      <c r="F37245" s="129">
        <f t="shared" si="588"/>
        <v>0</v>
      </c>
    </row>
    <row r="37246" spans="6:6" ht="18" customHeight="1">
      <c r="F37246" s="129">
        <f t="shared" si="588"/>
        <v>0</v>
      </c>
    </row>
    <row r="37247" spans="6:6" ht="18" customHeight="1">
      <c r="F37247" s="129">
        <f t="shared" si="588"/>
        <v>0</v>
      </c>
    </row>
    <row r="37248" spans="6:6" ht="18" customHeight="1">
      <c r="F37248" s="129">
        <f t="shared" si="588"/>
        <v>0</v>
      </c>
    </row>
    <row r="37249" spans="6:6" ht="18" customHeight="1">
      <c r="F37249" s="129">
        <f t="shared" si="588"/>
        <v>0</v>
      </c>
    </row>
    <row r="37250" spans="6:6" ht="18" customHeight="1">
      <c r="F37250" s="129">
        <f t="shared" si="588"/>
        <v>0</v>
      </c>
    </row>
    <row r="37251" spans="6:6" ht="18" customHeight="1">
      <c r="F37251" s="129">
        <f t="shared" si="588"/>
        <v>0</v>
      </c>
    </row>
    <row r="37252" spans="6:6" ht="18" customHeight="1">
      <c r="F37252" s="129">
        <f t="shared" si="588"/>
        <v>0</v>
      </c>
    </row>
    <row r="37253" spans="6:6" ht="18" customHeight="1">
      <c r="F37253" s="129">
        <f t="shared" si="588"/>
        <v>0</v>
      </c>
    </row>
    <row r="37254" spans="6:6" ht="18" customHeight="1">
      <c r="F37254" s="129">
        <f t="shared" si="588"/>
        <v>0</v>
      </c>
    </row>
    <row r="37255" spans="6:6" ht="18" customHeight="1">
      <c r="F37255" s="129">
        <f t="shared" si="588"/>
        <v>0</v>
      </c>
    </row>
    <row r="37256" spans="6:6" ht="18" customHeight="1">
      <c r="F37256" s="129">
        <f t="shared" si="588"/>
        <v>0</v>
      </c>
    </row>
    <row r="37257" spans="6:6" ht="18" customHeight="1">
      <c r="F37257" s="129">
        <f t="shared" si="588"/>
        <v>0</v>
      </c>
    </row>
    <row r="37258" spans="6:6" ht="18" customHeight="1">
      <c r="F37258" s="129">
        <f t="shared" si="588"/>
        <v>0</v>
      </c>
    </row>
    <row r="37259" spans="6:6" ht="18" customHeight="1">
      <c r="F37259" s="129">
        <f t="shared" si="588"/>
        <v>0</v>
      </c>
    </row>
    <row r="37260" spans="6:6" ht="18" customHeight="1">
      <c r="F37260" s="129">
        <f t="shared" si="588"/>
        <v>0</v>
      </c>
    </row>
    <row r="37261" spans="6:6" ht="18" customHeight="1">
      <c r="F37261" s="129">
        <f t="shared" si="588"/>
        <v>0</v>
      </c>
    </row>
    <row r="37262" spans="6:6" ht="18" customHeight="1">
      <c r="F37262" s="129">
        <f t="shared" si="588"/>
        <v>0</v>
      </c>
    </row>
    <row r="37263" spans="6:6" ht="18" customHeight="1">
      <c r="F37263" s="129">
        <f t="shared" si="588"/>
        <v>0</v>
      </c>
    </row>
    <row r="37264" spans="6:6" ht="18" customHeight="1">
      <c r="F37264" s="129">
        <f t="shared" si="588"/>
        <v>0</v>
      </c>
    </row>
    <row r="37265" spans="6:6" ht="18" customHeight="1">
      <c r="F37265" s="129">
        <f t="shared" si="588"/>
        <v>0</v>
      </c>
    </row>
    <row r="37266" spans="6:6" ht="18" customHeight="1">
      <c r="F37266" s="129">
        <f t="shared" si="588"/>
        <v>0</v>
      </c>
    </row>
    <row r="37267" spans="6:6" ht="18" customHeight="1">
      <c r="F37267" s="129">
        <f t="shared" si="588"/>
        <v>0</v>
      </c>
    </row>
    <row r="37268" spans="6:6" ht="18" customHeight="1">
      <c r="F37268" s="129">
        <f t="shared" si="588"/>
        <v>0</v>
      </c>
    </row>
    <row r="37269" spans="6:6" ht="18" customHeight="1">
      <c r="F37269" s="129">
        <f t="shared" si="588"/>
        <v>0</v>
      </c>
    </row>
    <row r="37270" spans="6:6" ht="18" customHeight="1">
      <c r="F37270" s="129">
        <f t="shared" si="588"/>
        <v>0</v>
      </c>
    </row>
    <row r="37271" spans="6:6" ht="18" customHeight="1">
      <c r="F37271" s="129">
        <f t="shared" si="588"/>
        <v>0</v>
      </c>
    </row>
    <row r="37272" spans="6:6" ht="18" customHeight="1">
      <c r="F37272" s="129">
        <f t="shared" si="588"/>
        <v>0</v>
      </c>
    </row>
    <row r="37273" spans="6:6" ht="18" customHeight="1">
      <c r="F37273" s="129">
        <f t="shared" si="588"/>
        <v>0</v>
      </c>
    </row>
    <row r="37274" spans="6:6" ht="18" customHeight="1">
      <c r="F37274" s="129">
        <f t="shared" si="588"/>
        <v>0</v>
      </c>
    </row>
    <row r="37275" spans="6:6" ht="18" customHeight="1">
      <c r="F37275" s="129">
        <f t="shared" si="588"/>
        <v>0</v>
      </c>
    </row>
    <row r="37276" spans="6:6" ht="18" customHeight="1">
      <c r="F37276" s="129">
        <f t="shared" si="588"/>
        <v>0</v>
      </c>
    </row>
    <row r="37277" spans="6:6" ht="18" customHeight="1">
      <c r="F37277" s="129">
        <f t="shared" si="588"/>
        <v>0</v>
      </c>
    </row>
    <row r="37278" spans="6:6" ht="18" customHeight="1">
      <c r="F37278" s="129">
        <f t="shared" si="588"/>
        <v>0</v>
      </c>
    </row>
    <row r="37279" spans="6:6" ht="18" customHeight="1">
      <c r="F37279" s="129">
        <f t="shared" si="588"/>
        <v>0</v>
      </c>
    </row>
    <row r="37280" spans="6:6" ht="18" customHeight="1">
      <c r="F37280" s="129">
        <f t="shared" si="588"/>
        <v>0</v>
      </c>
    </row>
    <row r="37281" spans="6:6" ht="18" customHeight="1">
      <c r="F37281" s="129">
        <f t="shared" si="588"/>
        <v>0</v>
      </c>
    </row>
    <row r="37282" spans="6:6" ht="18" customHeight="1">
      <c r="F37282" s="129">
        <f t="shared" si="588"/>
        <v>0</v>
      </c>
    </row>
    <row r="37283" spans="6:6" ht="18" customHeight="1">
      <c r="F37283" s="129">
        <f t="shared" si="588"/>
        <v>0</v>
      </c>
    </row>
    <row r="37284" spans="6:6" ht="18" customHeight="1">
      <c r="F37284" s="129">
        <f t="shared" si="588"/>
        <v>0</v>
      </c>
    </row>
    <row r="37285" spans="6:6" ht="18" customHeight="1">
      <c r="F37285" s="129">
        <f t="shared" si="588"/>
        <v>0</v>
      </c>
    </row>
    <row r="37286" spans="6:6" ht="18" customHeight="1">
      <c r="F37286" s="129">
        <f t="shared" si="588"/>
        <v>0</v>
      </c>
    </row>
    <row r="37287" spans="6:6" ht="18" customHeight="1">
      <c r="F37287" s="129">
        <f t="shared" si="588"/>
        <v>0</v>
      </c>
    </row>
    <row r="37288" spans="6:6" ht="18" customHeight="1">
      <c r="F37288" s="129">
        <f t="shared" si="588"/>
        <v>0</v>
      </c>
    </row>
    <row r="37289" spans="6:6" ht="18" customHeight="1">
      <c r="F37289" s="129">
        <f t="shared" si="588"/>
        <v>0</v>
      </c>
    </row>
    <row r="37290" spans="6:6" ht="18" customHeight="1">
      <c r="F37290" s="129">
        <f t="shared" si="588"/>
        <v>0</v>
      </c>
    </row>
    <row r="37291" spans="6:6" ht="18" customHeight="1">
      <c r="F37291" s="129">
        <f t="shared" si="588"/>
        <v>0</v>
      </c>
    </row>
    <row r="37292" spans="6:6" ht="18" customHeight="1">
      <c r="F37292" s="129">
        <f t="shared" si="588"/>
        <v>0</v>
      </c>
    </row>
    <row r="37293" spans="6:6" ht="18" customHeight="1">
      <c r="F37293" s="129">
        <f t="shared" si="588"/>
        <v>0</v>
      </c>
    </row>
    <row r="37294" spans="6:6" ht="18" customHeight="1">
      <c r="F37294" s="129">
        <f t="shared" si="588"/>
        <v>0</v>
      </c>
    </row>
    <row r="37295" spans="6:6" ht="18" customHeight="1">
      <c r="F37295" s="129">
        <f t="shared" si="588"/>
        <v>0</v>
      </c>
    </row>
    <row r="37296" spans="6:6" ht="18" customHeight="1">
      <c r="F37296" s="129">
        <f t="shared" si="588"/>
        <v>0</v>
      </c>
    </row>
    <row r="37297" spans="6:6" ht="18" customHeight="1">
      <c r="F37297" s="129">
        <f t="shared" si="588"/>
        <v>0</v>
      </c>
    </row>
    <row r="37298" spans="6:6" ht="18" customHeight="1">
      <c r="F37298" s="129">
        <f t="shared" ref="F37298:F37361" si="589">E37298*D37298</f>
        <v>0</v>
      </c>
    </row>
    <row r="37299" spans="6:6" ht="18" customHeight="1">
      <c r="F37299" s="129">
        <f t="shared" si="589"/>
        <v>0</v>
      </c>
    </row>
    <row r="37300" spans="6:6" ht="18" customHeight="1">
      <c r="F37300" s="129">
        <f t="shared" si="589"/>
        <v>0</v>
      </c>
    </row>
    <row r="37301" spans="6:6" ht="18" customHeight="1">
      <c r="F37301" s="129">
        <f t="shared" si="589"/>
        <v>0</v>
      </c>
    </row>
    <row r="37302" spans="6:6" ht="18" customHeight="1">
      <c r="F37302" s="129">
        <f t="shared" si="589"/>
        <v>0</v>
      </c>
    </row>
    <row r="37303" spans="6:6" ht="18" customHeight="1">
      <c r="F37303" s="129">
        <f t="shared" si="589"/>
        <v>0</v>
      </c>
    </row>
    <row r="37304" spans="6:6" ht="18" customHeight="1">
      <c r="F37304" s="129">
        <f t="shared" si="589"/>
        <v>0</v>
      </c>
    </row>
    <row r="37305" spans="6:6" ht="18" customHeight="1">
      <c r="F37305" s="129">
        <f t="shared" si="589"/>
        <v>0</v>
      </c>
    </row>
    <row r="37306" spans="6:6" ht="18" customHeight="1">
      <c r="F37306" s="129">
        <f t="shared" si="589"/>
        <v>0</v>
      </c>
    </row>
    <row r="37307" spans="6:6" ht="18" customHeight="1">
      <c r="F37307" s="129">
        <f t="shared" si="589"/>
        <v>0</v>
      </c>
    </row>
    <row r="37308" spans="6:6" ht="18" customHeight="1">
      <c r="F37308" s="129">
        <f t="shared" si="589"/>
        <v>0</v>
      </c>
    </row>
    <row r="37309" spans="6:6" ht="18" customHeight="1">
      <c r="F37309" s="129">
        <f t="shared" si="589"/>
        <v>0</v>
      </c>
    </row>
    <row r="37310" spans="6:6" ht="18" customHeight="1">
      <c r="F37310" s="129">
        <f t="shared" si="589"/>
        <v>0</v>
      </c>
    </row>
    <row r="37311" spans="6:6" ht="18" customHeight="1">
      <c r="F37311" s="129">
        <f t="shared" si="589"/>
        <v>0</v>
      </c>
    </row>
    <row r="37312" spans="6:6" ht="18" customHeight="1">
      <c r="F37312" s="129">
        <f t="shared" si="589"/>
        <v>0</v>
      </c>
    </row>
    <row r="37313" spans="6:6" ht="18" customHeight="1">
      <c r="F37313" s="129">
        <f t="shared" si="589"/>
        <v>0</v>
      </c>
    </row>
    <row r="37314" spans="6:6" ht="18" customHeight="1">
      <c r="F37314" s="129">
        <f t="shared" si="589"/>
        <v>0</v>
      </c>
    </row>
    <row r="37315" spans="6:6" ht="18" customHeight="1">
      <c r="F37315" s="129">
        <f t="shared" si="589"/>
        <v>0</v>
      </c>
    </row>
    <row r="37316" spans="6:6" ht="18" customHeight="1">
      <c r="F37316" s="129">
        <f t="shared" si="589"/>
        <v>0</v>
      </c>
    </row>
    <row r="37317" spans="6:6" ht="18" customHeight="1">
      <c r="F37317" s="129">
        <f t="shared" si="589"/>
        <v>0</v>
      </c>
    </row>
    <row r="37318" spans="6:6" ht="18" customHeight="1">
      <c r="F37318" s="129">
        <f t="shared" si="589"/>
        <v>0</v>
      </c>
    </row>
    <row r="37319" spans="6:6" ht="18" customHeight="1">
      <c r="F37319" s="129">
        <f t="shared" si="589"/>
        <v>0</v>
      </c>
    </row>
    <row r="37320" spans="6:6" ht="18" customHeight="1">
      <c r="F37320" s="129">
        <f t="shared" si="589"/>
        <v>0</v>
      </c>
    </row>
    <row r="37321" spans="6:6" ht="18" customHeight="1">
      <c r="F37321" s="129">
        <f t="shared" si="589"/>
        <v>0</v>
      </c>
    </row>
    <row r="37322" spans="6:6" ht="18" customHeight="1">
      <c r="F37322" s="129">
        <f t="shared" si="589"/>
        <v>0</v>
      </c>
    </row>
    <row r="37323" spans="6:6" ht="18" customHeight="1">
      <c r="F37323" s="129">
        <f t="shared" si="589"/>
        <v>0</v>
      </c>
    </row>
    <row r="37324" spans="6:6" ht="18" customHeight="1">
      <c r="F37324" s="129">
        <f t="shared" si="589"/>
        <v>0</v>
      </c>
    </row>
    <row r="37325" spans="6:6" ht="18" customHeight="1">
      <c r="F37325" s="129">
        <f t="shared" si="589"/>
        <v>0</v>
      </c>
    </row>
    <row r="37326" spans="6:6" ht="18" customHeight="1">
      <c r="F37326" s="129">
        <f t="shared" si="589"/>
        <v>0</v>
      </c>
    </row>
    <row r="37327" spans="6:6" ht="18" customHeight="1">
      <c r="F37327" s="129">
        <f t="shared" si="589"/>
        <v>0</v>
      </c>
    </row>
    <row r="37328" spans="6:6" ht="18" customHeight="1">
      <c r="F37328" s="129">
        <f t="shared" si="589"/>
        <v>0</v>
      </c>
    </row>
    <row r="37329" spans="6:6" ht="18" customHeight="1">
      <c r="F37329" s="129">
        <f t="shared" si="589"/>
        <v>0</v>
      </c>
    </row>
    <row r="37330" spans="6:6" ht="18" customHeight="1">
      <c r="F37330" s="129">
        <f t="shared" si="589"/>
        <v>0</v>
      </c>
    </row>
    <row r="37331" spans="6:6" ht="18" customHeight="1">
      <c r="F37331" s="129">
        <f t="shared" si="589"/>
        <v>0</v>
      </c>
    </row>
    <row r="37332" spans="6:6" ht="18" customHeight="1">
      <c r="F37332" s="129">
        <f t="shared" si="589"/>
        <v>0</v>
      </c>
    </row>
    <row r="37333" spans="6:6" ht="18" customHeight="1">
      <c r="F37333" s="129">
        <f t="shared" si="589"/>
        <v>0</v>
      </c>
    </row>
    <row r="37334" spans="6:6" ht="18" customHeight="1">
      <c r="F37334" s="129">
        <f t="shared" si="589"/>
        <v>0</v>
      </c>
    </row>
    <row r="37335" spans="6:6" ht="18" customHeight="1">
      <c r="F37335" s="129">
        <f t="shared" si="589"/>
        <v>0</v>
      </c>
    </row>
    <row r="37336" spans="6:6" ht="18" customHeight="1">
      <c r="F37336" s="129">
        <f t="shared" si="589"/>
        <v>0</v>
      </c>
    </row>
    <row r="37337" spans="6:6" ht="18" customHeight="1">
      <c r="F37337" s="129">
        <f t="shared" si="589"/>
        <v>0</v>
      </c>
    </row>
    <row r="37338" spans="6:6" ht="18" customHeight="1">
      <c r="F37338" s="129">
        <f t="shared" si="589"/>
        <v>0</v>
      </c>
    </row>
    <row r="37339" spans="6:6" ht="18" customHeight="1">
      <c r="F37339" s="129">
        <f t="shared" si="589"/>
        <v>0</v>
      </c>
    </row>
    <row r="37340" spans="6:6" ht="18" customHeight="1">
      <c r="F37340" s="129">
        <f t="shared" si="589"/>
        <v>0</v>
      </c>
    </row>
    <row r="37341" spans="6:6" ht="18" customHeight="1">
      <c r="F37341" s="129">
        <f t="shared" si="589"/>
        <v>0</v>
      </c>
    </row>
    <row r="37342" spans="6:6" ht="18" customHeight="1">
      <c r="F37342" s="129">
        <f t="shared" si="589"/>
        <v>0</v>
      </c>
    </row>
    <row r="37343" spans="6:6" ht="18" customHeight="1">
      <c r="F37343" s="129">
        <f t="shared" si="589"/>
        <v>0</v>
      </c>
    </row>
    <row r="37344" spans="6:6" ht="18" customHeight="1">
      <c r="F37344" s="129">
        <f t="shared" si="589"/>
        <v>0</v>
      </c>
    </row>
    <row r="37345" spans="6:6" ht="18" customHeight="1">
      <c r="F37345" s="129">
        <f t="shared" si="589"/>
        <v>0</v>
      </c>
    </row>
    <row r="37346" spans="6:6" ht="18" customHeight="1">
      <c r="F37346" s="129">
        <f t="shared" si="589"/>
        <v>0</v>
      </c>
    </row>
    <row r="37347" spans="6:6" ht="18" customHeight="1">
      <c r="F37347" s="129">
        <f t="shared" si="589"/>
        <v>0</v>
      </c>
    </row>
    <row r="37348" spans="6:6" ht="18" customHeight="1">
      <c r="F37348" s="129">
        <f t="shared" si="589"/>
        <v>0</v>
      </c>
    </row>
    <row r="37349" spans="6:6" ht="18" customHeight="1">
      <c r="F37349" s="129">
        <f t="shared" si="589"/>
        <v>0</v>
      </c>
    </row>
    <row r="37350" spans="6:6" ht="18" customHeight="1">
      <c r="F37350" s="129">
        <f t="shared" si="589"/>
        <v>0</v>
      </c>
    </row>
    <row r="37351" spans="6:6" ht="18" customHeight="1">
      <c r="F37351" s="129">
        <f t="shared" si="589"/>
        <v>0</v>
      </c>
    </row>
    <row r="37352" spans="6:6" ht="18" customHeight="1">
      <c r="F37352" s="129">
        <f t="shared" si="589"/>
        <v>0</v>
      </c>
    </row>
    <row r="37353" spans="6:6" ht="18" customHeight="1">
      <c r="F37353" s="129">
        <f t="shared" si="589"/>
        <v>0</v>
      </c>
    </row>
    <row r="37354" spans="6:6" ht="18" customHeight="1">
      <c r="F37354" s="129">
        <f t="shared" si="589"/>
        <v>0</v>
      </c>
    </row>
    <row r="37355" spans="6:6" ht="18" customHeight="1">
      <c r="F37355" s="129">
        <f t="shared" si="589"/>
        <v>0</v>
      </c>
    </row>
    <row r="37356" spans="6:6" ht="18" customHeight="1">
      <c r="F37356" s="129">
        <f t="shared" si="589"/>
        <v>0</v>
      </c>
    </row>
    <row r="37357" spans="6:6" ht="18" customHeight="1">
      <c r="F37357" s="129">
        <f t="shared" si="589"/>
        <v>0</v>
      </c>
    </row>
    <row r="37358" spans="6:6" ht="18" customHeight="1">
      <c r="F37358" s="129">
        <f t="shared" si="589"/>
        <v>0</v>
      </c>
    </row>
    <row r="37359" spans="6:6" ht="18" customHeight="1">
      <c r="F37359" s="129">
        <f t="shared" si="589"/>
        <v>0</v>
      </c>
    </row>
    <row r="37360" spans="6:6" ht="18" customHeight="1">
      <c r="F37360" s="129">
        <f t="shared" si="589"/>
        <v>0</v>
      </c>
    </row>
    <row r="37361" spans="6:6" ht="18" customHeight="1">
      <c r="F37361" s="129">
        <f t="shared" si="589"/>
        <v>0</v>
      </c>
    </row>
    <row r="37362" spans="6:6" ht="18" customHeight="1">
      <c r="F37362" s="129">
        <f t="shared" ref="F37362:F37425" si="590">E37362*D37362</f>
        <v>0</v>
      </c>
    </row>
    <row r="37363" spans="6:6" ht="18" customHeight="1">
      <c r="F37363" s="129">
        <f t="shared" si="590"/>
        <v>0</v>
      </c>
    </row>
    <row r="37364" spans="6:6" ht="18" customHeight="1">
      <c r="F37364" s="129">
        <f t="shared" si="590"/>
        <v>0</v>
      </c>
    </row>
    <row r="37365" spans="6:6" ht="18" customHeight="1">
      <c r="F37365" s="129">
        <f t="shared" si="590"/>
        <v>0</v>
      </c>
    </row>
    <row r="37366" spans="6:6" ht="18" customHeight="1">
      <c r="F37366" s="129">
        <f t="shared" si="590"/>
        <v>0</v>
      </c>
    </row>
    <row r="37367" spans="6:6" ht="18" customHeight="1">
      <c r="F37367" s="129">
        <f t="shared" si="590"/>
        <v>0</v>
      </c>
    </row>
    <row r="37368" spans="6:6" ht="18" customHeight="1">
      <c r="F37368" s="129">
        <f t="shared" si="590"/>
        <v>0</v>
      </c>
    </row>
    <row r="37369" spans="6:6" ht="18" customHeight="1">
      <c r="F37369" s="129">
        <f t="shared" si="590"/>
        <v>0</v>
      </c>
    </row>
    <row r="37370" spans="6:6" ht="18" customHeight="1">
      <c r="F37370" s="129">
        <f t="shared" si="590"/>
        <v>0</v>
      </c>
    </row>
    <row r="37371" spans="6:6" ht="18" customHeight="1">
      <c r="F37371" s="129">
        <f t="shared" si="590"/>
        <v>0</v>
      </c>
    </row>
    <row r="37372" spans="6:6" ht="18" customHeight="1">
      <c r="F37372" s="129">
        <f t="shared" si="590"/>
        <v>0</v>
      </c>
    </row>
    <row r="37373" spans="6:6" ht="18" customHeight="1">
      <c r="F37373" s="129">
        <f t="shared" si="590"/>
        <v>0</v>
      </c>
    </row>
    <row r="37374" spans="6:6" ht="18" customHeight="1">
      <c r="F37374" s="129">
        <f t="shared" si="590"/>
        <v>0</v>
      </c>
    </row>
    <row r="37375" spans="6:6" ht="18" customHeight="1">
      <c r="F37375" s="129">
        <f t="shared" si="590"/>
        <v>0</v>
      </c>
    </row>
    <row r="37376" spans="6:6" ht="18" customHeight="1">
      <c r="F37376" s="129">
        <f t="shared" si="590"/>
        <v>0</v>
      </c>
    </row>
    <row r="37377" spans="6:6" ht="18" customHeight="1">
      <c r="F37377" s="129">
        <f t="shared" si="590"/>
        <v>0</v>
      </c>
    </row>
    <row r="37378" spans="6:6" ht="18" customHeight="1">
      <c r="F37378" s="129">
        <f t="shared" si="590"/>
        <v>0</v>
      </c>
    </row>
    <row r="37379" spans="6:6" ht="18" customHeight="1">
      <c r="F37379" s="129">
        <f t="shared" si="590"/>
        <v>0</v>
      </c>
    </row>
    <row r="37380" spans="6:6" ht="18" customHeight="1">
      <c r="F37380" s="129">
        <f t="shared" si="590"/>
        <v>0</v>
      </c>
    </row>
    <row r="37381" spans="6:6" ht="18" customHeight="1">
      <c r="F37381" s="129">
        <f t="shared" si="590"/>
        <v>0</v>
      </c>
    </row>
    <row r="37382" spans="6:6" ht="18" customHeight="1">
      <c r="F37382" s="129">
        <f t="shared" si="590"/>
        <v>0</v>
      </c>
    </row>
    <row r="37383" spans="6:6" ht="18" customHeight="1">
      <c r="F37383" s="129">
        <f t="shared" si="590"/>
        <v>0</v>
      </c>
    </row>
    <row r="37384" spans="6:6" ht="18" customHeight="1">
      <c r="F37384" s="129">
        <f t="shared" si="590"/>
        <v>0</v>
      </c>
    </row>
    <row r="37385" spans="6:6" ht="18" customHeight="1">
      <c r="F37385" s="129">
        <f t="shared" si="590"/>
        <v>0</v>
      </c>
    </row>
    <row r="37386" spans="6:6" ht="18" customHeight="1">
      <c r="F37386" s="129">
        <f t="shared" si="590"/>
        <v>0</v>
      </c>
    </row>
    <row r="37387" spans="6:6" ht="18" customHeight="1">
      <c r="F37387" s="129">
        <f t="shared" si="590"/>
        <v>0</v>
      </c>
    </row>
    <row r="37388" spans="6:6" ht="18" customHeight="1">
      <c r="F37388" s="129">
        <f t="shared" si="590"/>
        <v>0</v>
      </c>
    </row>
    <row r="37389" spans="6:6" ht="18" customHeight="1">
      <c r="F37389" s="129">
        <f t="shared" si="590"/>
        <v>0</v>
      </c>
    </row>
    <row r="37390" spans="6:6" ht="18" customHeight="1">
      <c r="F37390" s="129">
        <f t="shared" si="590"/>
        <v>0</v>
      </c>
    </row>
    <row r="37391" spans="6:6" ht="18" customHeight="1">
      <c r="F37391" s="129">
        <f t="shared" si="590"/>
        <v>0</v>
      </c>
    </row>
    <row r="37392" spans="6:6" ht="18" customHeight="1">
      <c r="F37392" s="129">
        <f t="shared" si="590"/>
        <v>0</v>
      </c>
    </row>
    <row r="37393" spans="6:6" ht="18" customHeight="1">
      <c r="F37393" s="129">
        <f t="shared" si="590"/>
        <v>0</v>
      </c>
    </row>
    <row r="37394" spans="6:6" ht="18" customHeight="1">
      <c r="F37394" s="129">
        <f t="shared" si="590"/>
        <v>0</v>
      </c>
    </row>
    <row r="37395" spans="6:6" ht="18" customHeight="1">
      <c r="F37395" s="129">
        <f t="shared" si="590"/>
        <v>0</v>
      </c>
    </row>
    <row r="37396" spans="6:6" ht="18" customHeight="1">
      <c r="F37396" s="129">
        <f t="shared" si="590"/>
        <v>0</v>
      </c>
    </row>
    <row r="37397" spans="6:6" ht="18" customHeight="1">
      <c r="F37397" s="129">
        <f t="shared" si="590"/>
        <v>0</v>
      </c>
    </row>
    <row r="37398" spans="6:6" ht="18" customHeight="1">
      <c r="F37398" s="129">
        <f t="shared" si="590"/>
        <v>0</v>
      </c>
    </row>
    <row r="37399" spans="6:6" ht="18" customHeight="1">
      <c r="F37399" s="129">
        <f t="shared" si="590"/>
        <v>0</v>
      </c>
    </row>
    <row r="37400" spans="6:6" ht="18" customHeight="1">
      <c r="F37400" s="129">
        <f t="shared" si="590"/>
        <v>0</v>
      </c>
    </row>
    <row r="37401" spans="6:6" ht="18" customHeight="1">
      <c r="F37401" s="129">
        <f t="shared" si="590"/>
        <v>0</v>
      </c>
    </row>
    <row r="37402" spans="6:6" ht="18" customHeight="1">
      <c r="F37402" s="129">
        <f t="shared" si="590"/>
        <v>0</v>
      </c>
    </row>
    <row r="37403" spans="6:6" ht="18" customHeight="1">
      <c r="F37403" s="129">
        <f t="shared" si="590"/>
        <v>0</v>
      </c>
    </row>
    <row r="37404" spans="6:6" ht="18" customHeight="1">
      <c r="F37404" s="129">
        <f t="shared" si="590"/>
        <v>0</v>
      </c>
    </row>
    <row r="37405" spans="6:6" ht="18" customHeight="1">
      <c r="F37405" s="129">
        <f t="shared" si="590"/>
        <v>0</v>
      </c>
    </row>
    <row r="37406" spans="6:6" ht="18" customHeight="1">
      <c r="F37406" s="129">
        <f t="shared" si="590"/>
        <v>0</v>
      </c>
    </row>
    <row r="37407" spans="6:6" ht="18" customHeight="1">
      <c r="F37407" s="129">
        <f t="shared" si="590"/>
        <v>0</v>
      </c>
    </row>
    <row r="37408" spans="6:6" ht="18" customHeight="1">
      <c r="F37408" s="129">
        <f t="shared" si="590"/>
        <v>0</v>
      </c>
    </row>
    <row r="37409" spans="6:6" ht="18" customHeight="1">
      <c r="F37409" s="129">
        <f t="shared" si="590"/>
        <v>0</v>
      </c>
    </row>
    <row r="37410" spans="6:6" ht="18" customHeight="1">
      <c r="F37410" s="129">
        <f t="shared" si="590"/>
        <v>0</v>
      </c>
    </row>
    <row r="37411" spans="6:6" ht="18" customHeight="1">
      <c r="F37411" s="129">
        <f t="shared" si="590"/>
        <v>0</v>
      </c>
    </row>
    <row r="37412" spans="6:6" ht="18" customHeight="1">
      <c r="F37412" s="129">
        <f t="shared" si="590"/>
        <v>0</v>
      </c>
    </row>
    <row r="37413" spans="6:6" ht="18" customHeight="1">
      <c r="F37413" s="129">
        <f t="shared" si="590"/>
        <v>0</v>
      </c>
    </row>
    <row r="37414" spans="6:6" ht="18" customHeight="1">
      <c r="F37414" s="129">
        <f t="shared" si="590"/>
        <v>0</v>
      </c>
    </row>
    <row r="37415" spans="6:6" ht="18" customHeight="1">
      <c r="F37415" s="129">
        <f t="shared" si="590"/>
        <v>0</v>
      </c>
    </row>
    <row r="37416" spans="6:6" ht="18" customHeight="1">
      <c r="F37416" s="129">
        <f t="shared" si="590"/>
        <v>0</v>
      </c>
    </row>
    <row r="37417" spans="6:6" ht="18" customHeight="1">
      <c r="F37417" s="129">
        <f t="shared" si="590"/>
        <v>0</v>
      </c>
    </row>
    <row r="37418" spans="6:6" ht="18" customHeight="1">
      <c r="F37418" s="129">
        <f t="shared" si="590"/>
        <v>0</v>
      </c>
    </row>
    <row r="37419" spans="6:6" ht="18" customHeight="1">
      <c r="F37419" s="129">
        <f t="shared" si="590"/>
        <v>0</v>
      </c>
    </row>
    <row r="37420" spans="6:6" ht="18" customHeight="1">
      <c r="F37420" s="129">
        <f t="shared" si="590"/>
        <v>0</v>
      </c>
    </row>
    <row r="37421" spans="6:6" ht="18" customHeight="1">
      <c r="F37421" s="129">
        <f t="shared" si="590"/>
        <v>0</v>
      </c>
    </row>
    <row r="37422" spans="6:6" ht="18" customHeight="1">
      <c r="F37422" s="129">
        <f t="shared" si="590"/>
        <v>0</v>
      </c>
    </row>
    <row r="37423" spans="6:6" ht="18" customHeight="1">
      <c r="F37423" s="129">
        <f t="shared" si="590"/>
        <v>0</v>
      </c>
    </row>
    <row r="37424" spans="6:6" ht="18" customHeight="1">
      <c r="F37424" s="129">
        <f t="shared" si="590"/>
        <v>0</v>
      </c>
    </row>
    <row r="37425" spans="6:6" ht="18" customHeight="1">
      <c r="F37425" s="129">
        <f t="shared" si="590"/>
        <v>0</v>
      </c>
    </row>
    <row r="37426" spans="6:6" ht="18" customHeight="1">
      <c r="F37426" s="129">
        <f t="shared" ref="F37426:F37489" si="591">E37426*D37426</f>
        <v>0</v>
      </c>
    </row>
    <row r="37427" spans="6:6" ht="18" customHeight="1">
      <c r="F37427" s="129">
        <f t="shared" si="591"/>
        <v>0</v>
      </c>
    </row>
    <row r="37428" spans="6:6" ht="18" customHeight="1">
      <c r="F37428" s="129">
        <f t="shared" si="591"/>
        <v>0</v>
      </c>
    </row>
    <row r="37429" spans="6:6" ht="18" customHeight="1">
      <c r="F37429" s="129">
        <f t="shared" si="591"/>
        <v>0</v>
      </c>
    </row>
    <row r="37430" spans="6:6" ht="18" customHeight="1">
      <c r="F37430" s="129">
        <f t="shared" si="591"/>
        <v>0</v>
      </c>
    </row>
    <row r="37431" spans="6:6" ht="18" customHeight="1">
      <c r="F37431" s="129">
        <f t="shared" si="591"/>
        <v>0</v>
      </c>
    </row>
    <row r="37432" spans="6:6" ht="18" customHeight="1">
      <c r="F37432" s="129">
        <f t="shared" si="591"/>
        <v>0</v>
      </c>
    </row>
    <row r="37433" spans="6:6" ht="18" customHeight="1">
      <c r="F37433" s="129">
        <f t="shared" si="591"/>
        <v>0</v>
      </c>
    </row>
    <row r="37434" spans="6:6" ht="18" customHeight="1">
      <c r="F37434" s="129">
        <f t="shared" si="591"/>
        <v>0</v>
      </c>
    </row>
    <row r="37435" spans="6:6" ht="18" customHeight="1">
      <c r="F37435" s="129">
        <f t="shared" si="591"/>
        <v>0</v>
      </c>
    </row>
    <row r="37436" spans="6:6" ht="18" customHeight="1">
      <c r="F37436" s="129">
        <f t="shared" si="591"/>
        <v>0</v>
      </c>
    </row>
    <row r="37437" spans="6:6" ht="18" customHeight="1">
      <c r="F37437" s="129">
        <f t="shared" si="591"/>
        <v>0</v>
      </c>
    </row>
    <row r="37438" spans="6:6" ht="18" customHeight="1">
      <c r="F37438" s="129">
        <f t="shared" si="591"/>
        <v>0</v>
      </c>
    </row>
    <row r="37439" spans="6:6" ht="18" customHeight="1">
      <c r="F37439" s="129">
        <f t="shared" si="591"/>
        <v>0</v>
      </c>
    </row>
    <row r="37440" spans="6:6" ht="18" customHeight="1">
      <c r="F37440" s="129">
        <f t="shared" si="591"/>
        <v>0</v>
      </c>
    </row>
    <row r="37441" spans="6:6" ht="18" customHeight="1">
      <c r="F37441" s="129">
        <f t="shared" si="591"/>
        <v>0</v>
      </c>
    </row>
    <row r="37442" spans="6:6" ht="18" customHeight="1">
      <c r="F37442" s="129">
        <f t="shared" si="591"/>
        <v>0</v>
      </c>
    </row>
    <row r="37443" spans="6:6" ht="18" customHeight="1">
      <c r="F37443" s="129">
        <f t="shared" si="591"/>
        <v>0</v>
      </c>
    </row>
    <row r="37444" spans="6:6" ht="18" customHeight="1">
      <c r="F37444" s="129">
        <f t="shared" si="591"/>
        <v>0</v>
      </c>
    </row>
    <row r="37445" spans="6:6" ht="18" customHeight="1">
      <c r="F37445" s="129">
        <f t="shared" si="591"/>
        <v>0</v>
      </c>
    </row>
    <row r="37446" spans="6:6" ht="18" customHeight="1">
      <c r="F37446" s="129">
        <f t="shared" si="591"/>
        <v>0</v>
      </c>
    </row>
    <row r="37447" spans="6:6" ht="18" customHeight="1">
      <c r="F37447" s="129">
        <f t="shared" si="591"/>
        <v>0</v>
      </c>
    </row>
    <row r="37448" spans="6:6" ht="18" customHeight="1">
      <c r="F37448" s="129">
        <f t="shared" si="591"/>
        <v>0</v>
      </c>
    </row>
    <row r="37449" spans="6:6" ht="18" customHeight="1">
      <c r="F37449" s="129">
        <f t="shared" si="591"/>
        <v>0</v>
      </c>
    </row>
    <row r="37450" spans="6:6" ht="18" customHeight="1">
      <c r="F37450" s="129">
        <f t="shared" si="591"/>
        <v>0</v>
      </c>
    </row>
    <row r="37451" spans="6:6" ht="18" customHeight="1">
      <c r="F37451" s="129">
        <f t="shared" si="591"/>
        <v>0</v>
      </c>
    </row>
    <row r="37452" spans="6:6" ht="18" customHeight="1">
      <c r="F37452" s="129">
        <f t="shared" si="591"/>
        <v>0</v>
      </c>
    </row>
    <row r="37453" spans="6:6" ht="18" customHeight="1">
      <c r="F37453" s="129">
        <f t="shared" si="591"/>
        <v>0</v>
      </c>
    </row>
    <row r="37454" spans="6:6" ht="18" customHeight="1">
      <c r="F37454" s="129">
        <f t="shared" si="591"/>
        <v>0</v>
      </c>
    </row>
    <row r="37455" spans="6:6" ht="18" customHeight="1">
      <c r="F37455" s="129">
        <f t="shared" si="591"/>
        <v>0</v>
      </c>
    </row>
    <row r="37456" spans="6:6" ht="18" customHeight="1">
      <c r="F37456" s="129">
        <f t="shared" si="591"/>
        <v>0</v>
      </c>
    </row>
    <row r="37457" spans="6:6" ht="18" customHeight="1">
      <c r="F37457" s="129">
        <f t="shared" si="591"/>
        <v>0</v>
      </c>
    </row>
    <row r="37458" spans="6:6" ht="18" customHeight="1">
      <c r="F37458" s="129">
        <f t="shared" si="591"/>
        <v>0</v>
      </c>
    </row>
    <row r="37459" spans="6:6" ht="18" customHeight="1">
      <c r="F37459" s="129">
        <f t="shared" si="591"/>
        <v>0</v>
      </c>
    </row>
    <row r="37460" spans="6:6" ht="18" customHeight="1">
      <c r="F37460" s="129">
        <f t="shared" si="591"/>
        <v>0</v>
      </c>
    </row>
    <row r="37461" spans="6:6" ht="18" customHeight="1">
      <c r="F37461" s="129">
        <f t="shared" si="591"/>
        <v>0</v>
      </c>
    </row>
    <row r="37462" spans="6:6" ht="18" customHeight="1">
      <c r="F37462" s="129">
        <f t="shared" si="591"/>
        <v>0</v>
      </c>
    </row>
    <row r="37463" spans="6:6" ht="18" customHeight="1">
      <c r="F37463" s="129">
        <f t="shared" si="591"/>
        <v>0</v>
      </c>
    </row>
    <row r="37464" spans="6:6" ht="18" customHeight="1">
      <c r="F37464" s="129">
        <f t="shared" si="591"/>
        <v>0</v>
      </c>
    </row>
    <row r="37465" spans="6:6" ht="18" customHeight="1">
      <c r="F37465" s="129">
        <f t="shared" si="591"/>
        <v>0</v>
      </c>
    </row>
    <row r="37466" spans="6:6" ht="18" customHeight="1">
      <c r="F37466" s="129">
        <f t="shared" si="591"/>
        <v>0</v>
      </c>
    </row>
    <row r="37467" spans="6:6" ht="18" customHeight="1">
      <c r="F37467" s="129">
        <f t="shared" si="591"/>
        <v>0</v>
      </c>
    </row>
    <row r="37468" spans="6:6" ht="18" customHeight="1">
      <c r="F37468" s="129">
        <f t="shared" si="591"/>
        <v>0</v>
      </c>
    </row>
    <row r="37469" spans="6:6" ht="18" customHeight="1">
      <c r="F37469" s="129">
        <f t="shared" si="591"/>
        <v>0</v>
      </c>
    </row>
    <row r="37470" spans="6:6" ht="18" customHeight="1">
      <c r="F37470" s="129">
        <f t="shared" si="591"/>
        <v>0</v>
      </c>
    </row>
    <row r="37471" spans="6:6" ht="18" customHeight="1">
      <c r="F37471" s="129">
        <f t="shared" si="591"/>
        <v>0</v>
      </c>
    </row>
    <row r="37472" spans="6:6" ht="18" customHeight="1">
      <c r="F37472" s="129">
        <f t="shared" si="591"/>
        <v>0</v>
      </c>
    </row>
    <row r="37473" spans="6:6" ht="18" customHeight="1">
      <c r="F37473" s="129">
        <f t="shared" si="591"/>
        <v>0</v>
      </c>
    </row>
    <row r="37474" spans="6:6" ht="18" customHeight="1">
      <c r="F37474" s="129">
        <f t="shared" si="591"/>
        <v>0</v>
      </c>
    </row>
    <row r="37475" spans="6:6" ht="18" customHeight="1">
      <c r="F37475" s="129">
        <f t="shared" si="591"/>
        <v>0</v>
      </c>
    </row>
    <row r="37476" spans="6:6" ht="18" customHeight="1">
      <c r="F37476" s="129">
        <f t="shared" si="591"/>
        <v>0</v>
      </c>
    </row>
    <row r="37477" spans="6:6" ht="18" customHeight="1">
      <c r="F37477" s="129">
        <f t="shared" si="591"/>
        <v>0</v>
      </c>
    </row>
    <row r="37478" spans="6:6" ht="18" customHeight="1">
      <c r="F37478" s="129">
        <f t="shared" si="591"/>
        <v>0</v>
      </c>
    </row>
    <row r="37479" spans="6:6" ht="18" customHeight="1">
      <c r="F37479" s="129">
        <f t="shared" si="591"/>
        <v>0</v>
      </c>
    </row>
    <row r="37480" spans="6:6" ht="18" customHeight="1">
      <c r="F37480" s="129">
        <f t="shared" si="591"/>
        <v>0</v>
      </c>
    </row>
    <row r="37481" spans="6:6" ht="18" customHeight="1">
      <c r="F37481" s="129">
        <f t="shared" si="591"/>
        <v>0</v>
      </c>
    </row>
    <row r="37482" spans="6:6" ht="18" customHeight="1">
      <c r="F37482" s="129">
        <f t="shared" si="591"/>
        <v>0</v>
      </c>
    </row>
    <row r="37483" spans="6:6" ht="18" customHeight="1">
      <c r="F37483" s="129">
        <f t="shared" si="591"/>
        <v>0</v>
      </c>
    </row>
    <row r="37484" spans="6:6" ht="18" customHeight="1">
      <c r="F37484" s="129">
        <f t="shared" si="591"/>
        <v>0</v>
      </c>
    </row>
    <row r="37485" spans="6:6" ht="18" customHeight="1">
      <c r="F37485" s="129">
        <f t="shared" si="591"/>
        <v>0</v>
      </c>
    </row>
    <row r="37486" spans="6:6" ht="18" customHeight="1">
      <c r="F37486" s="129">
        <f t="shared" si="591"/>
        <v>0</v>
      </c>
    </row>
    <row r="37487" spans="6:6" ht="18" customHeight="1">
      <c r="F37487" s="129">
        <f t="shared" si="591"/>
        <v>0</v>
      </c>
    </row>
    <row r="37488" spans="6:6" ht="18" customHeight="1">
      <c r="F37488" s="129">
        <f t="shared" si="591"/>
        <v>0</v>
      </c>
    </row>
    <row r="37489" spans="6:6" ht="18" customHeight="1">
      <c r="F37489" s="129">
        <f t="shared" si="591"/>
        <v>0</v>
      </c>
    </row>
    <row r="37490" spans="6:6" ht="18" customHeight="1">
      <c r="F37490" s="129">
        <f t="shared" ref="F37490:F37553" si="592">E37490*D37490</f>
        <v>0</v>
      </c>
    </row>
    <row r="37491" spans="6:6" ht="18" customHeight="1">
      <c r="F37491" s="129">
        <f t="shared" si="592"/>
        <v>0</v>
      </c>
    </row>
    <row r="37492" spans="6:6" ht="18" customHeight="1">
      <c r="F37492" s="129">
        <f t="shared" si="592"/>
        <v>0</v>
      </c>
    </row>
    <row r="37493" spans="6:6" ht="18" customHeight="1">
      <c r="F37493" s="129">
        <f t="shared" si="592"/>
        <v>0</v>
      </c>
    </row>
    <row r="37494" spans="6:6" ht="18" customHeight="1">
      <c r="F37494" s="129">
        <f t="shared" si="592"/>
        <v>0</v>
      </c>
    </row>
    <row r="37495" spans="6:6" ht="18" customHeight="1">
      <c r="F37495" s="129">
        <f t="shared" si="592"/>
        <v>0</v>
      </c>
    </row>
    <row r="37496" spans="6:6" ht="18" customHeight="1">
      <c r="F37496" s="129">
        <f t="shared" si="592"/>
        <v>0</v>
      </c>
    </row>
    <row r="37497" spans="6:6" ht="18" customHeight="1">
      <c r="F37497" s="129">
        <f t="shared" si="592"/>
        <v>0</v>
      </c>
    </row>
    <row r="37498" spans="6:6" ht="18" customHeight="1">
      <c r="F37498" s="129">
        <f t="shared" si="592"/>
        <v>0</v>
      </c>
    </row>
    <row r="37499" spans="6:6" ht="18" customHeight="1">
      <c r="F37499" s="129">
        <f t="shared" si="592"/>
        <v>0</v>
      </c>
    </row>
    <row r="37500" spans="6:6" ht="18" customHeight="1">
      <c r="F37500" s="129">
        <f t="shared" si="592"/>
        <v>0</v>
      </c>
    </row>
    <row r="37501" spans="6:6" ht="18" customHeight="1">
      <c r="F37501" s="129">
        <f t="shared" si="592"/>
        <v>0</v>
      </c>
    </row>
    <row r="37502" spans="6:6" ht="18" customHeight="1">
      <c r="F37502" s="129">
        <f t="shared" si="592"/>
        <v>0</v>
      </c>
    </row>
    <row r="37503" spans="6:6" ht="18" customHeight="1">
      <c r="F37503" s="129">
        <f t="shared" si="592"/>
        <v>0</v>
      </c>
    </row>
    <row r="37504" spans="6:6" ht="18" customHeight="1">
      <c r="F37504" s="129">
        <f t="shared" si="592"/>
        <v>0</v>
      </c>
    </row>
    <row r="37505" spans="6:6" ht="18" customHeight="1">
      <c r="F37505" s="129">
        <f t="shared" si="592"/>
        <v>0</v>
      </c>
    </row>
    <row r="37506" spans="6:6" ht="18" customHeight="1">
      <c r="F37506" s="129">
        <f t="shared" si="592"/>
        <v>0</v>
      </c>
    </row>
    <row r="37507" spans="6:6" ht="18" customHeight="1">
      <c r="F37507" s="129">
        <f t="shared" si="592"/>
        <v>0</v>
      </c>
    </row>
    <row r="37508" spans="6:6" ht="18" customHeight="1">
      <c r="F37508" s="129">
        <f t="shared" si="592"/>
        <v>0</v>
      </c>
    </row>
    <row r="37509" spans="6:6" ht="18" customHeight="1">
      <c r="F37509" s="129">
        <f t="shared" si="592"/>
        <v>0</v>
      </c>
    </row>
    <row r="37510" spans="6:6" ht="18" customHeight="1">
      <c r="F37510" s="129">
        <f t="shared" si="592"/>
        <v>0</v>
      </c>
    </row>
    <row r="37511" spans="6:6" ht="18" customHeight="1">
      <c r="F37511" s="129">
        <f t="shared" si="592"/>
        <v>0</v>
      </c>
    </row>
    <row r="37512" spans="6:6" ht="18" customHeight="1">
      <c r="F37512" s="129">
        <f t="shared" si="592"/>
        <v>0</v>
      </c>
    </row>
    <row r="37513" spans="6:6" ht="18" customHeight="1">
      <c r="F37513" s="129">
        <f t="shared" si="592"/>
        <v>0</v>
      </c>
    </row>
    <row r="37514" spans="6:6" ht="18" customHeight="1">
      <c r="F37514" s="129">
        <f t="shared" si="592"/>
        <v>0</v>
      </c>
    </row>
    <row r="37515" spans="6:6" ht="18" customHeight="1">
      <c r="F37515" s="129">
        <f t="shared" si="592"/>
        <v>0</v>
      </c>
    </row>
    <row r="37516" spans="6:6" ht="18" customHeight="1">
      <c r="F37516" s="129">
        <f t="shared" si="592"/>
        <v>0</v>
      </c>
    </row>
    <row r="37517" spans="6:6" ht="18" customHeight="1">
      <c r="F37517" s="129">
        <f t="shared" si="592"/>
        <v>0</v>
      </c>
    </row>
    <row r="37518" spans="6:6" ht="18" customHeight="1">
      <c r="F37518" s="129">
        <f t="shared" si="592"/>
        <v>0</v>
      </c>
    </row>
    <row r="37519" spans="6:6" ht="18" customHeight="1">
      <c r="F37519" s="129">
        <f t="shared" si="592"/>
        <v>0</v>
      </c>
    </row>
    <row r="37520" spans="6:6" ht="18" customHeight="1">
      <c r="F37520" s="129">
        <f t="shared" si="592"/>
        <v>0</v>
      </c>
    </row>
    <row r="37521" spans="6:6" ht="18" customHeight="1">
      <c r="F37521" s="129">
        <f t="shared" si="592"/>
        <v>0</v>
      </c>
    </row>
    <row r="37522" spans="6:6" ht="18" customHeight="1">
      <c r="F37522" s="129">
        <f t="shared" si="592"/>
        <v>0</v>
      </c>
    </row>
    <row r="37523" spans="6:6" ht="18" customHeight="1">
      <c r="F37523" s="129">
        <f t="shared" si="592"/>
        <v>0</v>
      </c>
    </row>
    <row r="37524" spans="6:6" ht="18" customHeight="1">
      <c r="F37524" s="129">
        <f t="shared" si="592"/>
        <v>0</v>
      </c>
    </row>
    <row r="37525" spans="6:6" ht="18" customHeight="1">
      <c r="F37525" s="129">
        <f t="shared" si="592"/>
        <v>0</v>
      </c>
    </row>
    <row r="37526" spans="6:6" ht="18" customHeight="1">
      <c r="F37526" s="129">
        <f t="shared" si="592"/>
        <v>0</v>
      </c>
    </row>
    <row r="37527" spans="6:6" ht="18" customHeight="1">
      <c r="F37527" s="129">
        <f t="shared" si="592"/>
        <v>0</v>
      </c>
    </row>
    <row r="37528" spans="6:6" ht="18" customHeight="1">
      <c r="F37528" s="129">
        <f t="shared" si="592"/>
        <v>0</v>
      </c>
    </row>
    <row r="37529" spans="6:6" ht="18" customHeight="1">
      <c r="F37529" s="129">
        <f t="shared" si="592"/>
        <v>0</v>
      </c>
    </row>
    <row r="37530" spans="6:6" ht="18" customHeight="1">
      <c r="F37530" s="129">
        <f t="shared" si="592"/>
        <v>0</v>
      </c>
    </row>
    <row r="37531" spans="6:6" ht="18" customHeight="1">
      <c r="F37531" s="129">
        <f t="shared" si="592"/>
        <v>0</v>
      </c>
    </row>
    <row r="37532" spans="6:6" ht="18" customHeight="1">
      <c r="F37532" s="129">
        <f t="shared" si="592"/>
        <v>0</v>
      </c>
    </row>
    <row r="37533" spans="6:6" ht="18" customHeight="1">
      <c r="F37533" s="129">
        <f t="shared" si="592"/>
        <v>0</v>
      </c>
    </row>
    <row r="37534" spans="6:6" ht="18" customHeight="1">
      <c r="F37534" s="129">
        <f t="shared" si="592"/>
        <v>0</v>
      </c>
    </row>
    <row r="37535" spans="6:6" ht="18" customHeight="1">
      <c r="F37535" s="129">
        <f t="shared" si="592"/>
        <v>0</v>
      </c>
    </row>
    <row r="37536" spans="6:6" ht="18" customHeight="1">
      <c r="F37536" s="129">
        <f t="shared" si="592"/>
        <v>0</v>
      </c>
    </row>
    <row r="37537" spans="6:6" ht="18" customHeight="1">
      <c r="F37537" s="129">
        <f t="shared" si="592"/>
        <v>0</v>
      </c>
    </row>
    <row r="37538" spans="6:6" ht="18" customHeight="1">
      <c r="F37538" s="129">
        <f t="shared" si="592"/>
        <v>0</v>
      </c>
    </row>
    <row r="37539" spans="6:6" ht="18" customHeight="1">
      <c r="F37539" s="129">
        <f t="shared" si="592"/>
        <v>0</v>
      </c>
    </row>
    <row r="37540" spans="6:6" ht="18" customHeight="1">
      <c r="F37540" s="129">
        <f t="shared" si="592"/>
        <v>0</v>
      </c>
    </row>
    <row r="37541" spans="6:6" ht="18" customHeight="1">
      <c r="F37541" s="129">
        <f t="shared" si="592"/>
        <v>0</v>
      </c>
    </row>
    <row r="37542" spans="6:6" ht="18" customHeight="1">
      <c r="F37542" s="129">
        <f t="shared" si="592"/>
        <v>0</v>
      </c>
    </row>
    <row r="37543" spans="6:6" ht="18" customHeight="1">
      <c r="F37543" s="129">
        <f t="shared" si="592"/>
        <v>0</v>
      </c>
    </row>
    <row r="37544" spans="6:6" ht="18" customHeight="1">
      <c r="F37544" s="129">
        <f t="shared" si="592"/>
        <v>0</v>
      </c>
    </row>
    <row r="37545" spans="6:6" ht="18" customHeight="1">
      <c r="F37545" s="129">
        <f t="shared" si="592"/>
        <v>0</v>
      </c>
    </row>
    <row r="37546" spans="6:6" ht="18" customHeight="1">
      <c r="F37546" s="129">
        <f t="shared" si="592"/>
        <v>0</v>
      </c>
    </row>
    <row r="37547" spans="6:6" ht="18" customHeight="1">
      <c r="F37547" s="129">
        <f t="shared" si="592"/>
        <v>0</v>
      </c>
    </row>
    <row r="37548" spans="6:6" ht="18" customHeight="1">
      <c r="F37548" s="129">
        <f t="shared" si="592"/>
        <v>0</v>
      </c>
    </row>
    <row r="37549" spans="6:6" ht="18" customHeight="1">
      <c r="F37549" s="129">
        <f t="shared" si="592"/>
        <v>0</v>
      </c>
    </row>
    <row r="37550" spans="6:6" ht="18" customHeight="1">
      <c r="F37550" s="129">
        <f t="shared" si="592"/>
        <v>0</v>
      </c>
    </row>
    <row r="37551" spans="6:6" ht="18" customHeight="1">
      <c r="F37551" s="129">
        <f t="shared" si="592"/>
        <v>0</v>
      </c>
    </row>
    <row r="37552" spans="6:6" ht="18" customHeight="1">
      <c r="F37552" s="129">
        <f t="shared" si="592"/>
        <v>0</v>
      </c>
    </row>
    <row r="37553" spans="6:6" ht="18" customHeight="1">
      <c r="F37553" s="129">
        <f t="shared" si="592"/>
        <v>0</v>
      </c>
    </row>
    <row r="37554" spans="6:6" ht="18" customHeight="1">
      <c r="F37554" s="129">
        <f t="shared" ref="F37554:F37617" si="593">E37554*D37554</f>
        <v>0</v>
      </c>
    </row>
    <row r="37555" spans="6:6" ht="18" customHeight="1">
      <c r="F37555" s="129">
        <f t="shared" si="593"/>
        <v>0</v>
      </c>
    </row>
    <row r="37556" spans="6:6" ht="18" customHeight="1">
      <c r="F37556" s="129">
        <f t="shared" si="593"/>
        <v>0</v>
      </c>
    </row>
    <row r="37557" spans="6:6" ht="18" customHeight="1">
      <c r="F37557" s="129">
        <f t="shared" si="593"/>
        <v>0</v>
      </c>
    </row>
    <row r="37558" spans="6:6" ht="18" customHeight="1">
      <c r="F37558" s="129">
        <f t="shared" si="593"/>
        <v>0</v>
      </c>
    </row>
    <row r="37559" spans="6:6" ht="18" customHeight="1">
      <c r="F37559" s="129">
        <f t="shared" si="593"/>
        <v>0</v>
      </c>
    </row>
    <row r="37560" spans="6:6" ht="18" customHeight="1">
      <c r="F37560" s="129">
        <f t="shared" si="593"/>
        <v>0</v>
      </c>
    </row>
    <row r="37561" spans="6:6" ht="18" customHeight="1">
      <c r="F37561" s="129">
        <f t="shared" si="593"/>
        <v>0</v>
      </c>
    </row>
    <row r="37562" spans="6:6" ht="18" customHeight="1">
      <c r="F37562" s="129">
        <f t="shared" si="593"/>
        <v>0</v>
      </c>
    </row>
    <row r="37563" spans="6:6" ht="18" customHeight="1">
      <c r="F37563" s="129">
        <f t="shared" si="593"/>
        <v>0</v>
      </c>
    </row>
    <row r="37564" spans="6:6" ht="18" customHeight="1">
      <c r="F37564" s="129">
        <f t="shared" si="593"/>
        <v>0</v>
      </c>
    </row>
    <row r="37565" spans="6:6" ht="18" customHeight="1">
      <c r="F37565" s="129">
        <f t="shared" si="593"/>
        <v>0</v>
      </c>
    </row>
    <row r="37566" spans="6:6" ht="18" customHeight="1">
      <c r="F37566" s="129">
        <f t="shared" si="593"/>
        <v>0</v>
      </c>
    </row>
    <row r="37567" spans="6:6" ht="18" customHeight="1">
      <c r="F37567" s="129">
        <f t="shared" si="593"/>
        <v>0</v>
      </c>
    </row>
    <row r="37568" spans="6:6" ht="18" customHeight="1">
      <c r="F37568" s="129">
        <f t="shared" si="593"/>
        <v>0</v>
      </c>
    </row>
    <row r="37569" spans="6:6" ht="18" customHeight="1">
      <c r="F37569" s="129">
        <f t="shared" si="593"/>
        <v>0</v>
      </c>
    </row>
    <row r="37570" spans="6:6" ht="18" customHeight="1">
      <c r="F37570" s="129">
        <f t="shared" si="593"/>
        <v>0</v>
      </c>
    </row>
    <row r="37571" spans="6:6" ht="18" customHeight="1">
      <c r="F37571" s="129">
        <f t="shared" si="593"/>
        <v>0</v>
      </c>
    </row>
    <row r="37572" spans="6:6" ht="18" customHeight="1">
      <c r="F37572" s="129">
        <f t="shared" si="593"/>
        <v>0</v>
      </c>
    </row>
    <row r="37573" spans="6:6" ht="18" customHeight="1">
      <c r="F37573" s="129">
        <f t="shared" si="593"/>
        <v>0</v>
      </c>
    </row>
    <row r="37574" spans="6:6" ht="18" customHeight="1">
      <c r="F37574" s="129">
        <f t="shared" si="593"/>
        <v>0</v>
      </c>
    </row>
    <row r="37575" spans="6:6" ht="18" customHeight="1">
      <c r="F37575" s="129">
        <f t="shared" si="593"/>
        <v>0</v>
      </c>
    </row>
    <row r="37576" spans="6:6" ht="18" customHeight="1">
      <c r="F37576" s="129">
        <f t="shared" si="593"/>
        <v>0</v>
      </c>
    </row>
    <row r="37577" spans="6:6" ht="18" customHeight="1">
      <c r="F37577" s="129">
        <f t="shared" si="593"/>
        <v>0</v>
      </c>
    </row>
    <row r="37578" spans="6:6" ht="18" customHeight="1">
      <c r="F37578" s="129">
        <f t="shared" si="593"/>
        <v>0</v>
      </c>
    </row>
    <row r="37579" spans="6:6" ht="18" customHeight="1">
      <c r="F37579" s="129">
        <f t="shared" si="593"/>
        <v>0</v>
      </c>
    </row>
    <row r="37580" spans="6:6" ht="18" customHeight="1">
      <c r="F37580" s="129">
        <f t="shared" si="593"/>
        <v>0</v>
      </c>
    </row>
    <row r="37581" spans="6:6" ht="18" customHeight="1">
      <c r="F37581" s="129">
        <f t="shared" si="593"/>
        <v>0</v>
      </c>
    </row>
    <row r="37582" spans="6:6" ht="18" customHeight="1">
      <c r="F37582" s="129">
        <f t="shared" si="593"/>
        <v>0</v>
      </c>
    </row>
    <row r="37583" spans="6:6" ht="18" customHeight="1">
      <c r="F37583" s="129">
        <f t="shared" si="593"/>
        <v>0</v>
      </c>
    </row>
    <row r="37584" spans="6:6" ht="18" customHeight="1">
      <c r="F37584" s="129">
        <f t="shared" si="593"/>
        <v>0</v>
      </c>
    </row>
    <row r="37585" spans="6:6" ht="18" customHeight="1">
      <c r="F37585" s="129">
        <f t="shared" si="593"/>
        <v>0</v>
      </c>
    </row>
    <row r="37586" spans="6:6" ht="18" customHeight="1">
      <c r="F37586" s="129">
        <f t="shared" si="593"/>
        <v>0</v>
      </c>
    </row>
    <row r="37587" spans="6:6" ht="18" customHeight="1">
      <c r="F37587" s="129">
        <f t="shared" si="593"/>
        <v>0</v>
      </c>
    </row>
    <row r="37588" spans="6:6" ht="18" customHeight="1">
      <c r="F37588" s="129">
        <f t="shared" si="593"/>
        <v>0</v>
      </c>
    </row>
    <row r="37589" spans="6:6" ht="18" customHeight="1">
      <c r="F37589" s="129">
        <f t="shared" si="593"/>
        <v>0</v>
      </c>
    </row>
    <row r="37590" spans="6:6" ht="18" customHeight="1">
      <c r="F37590" s="129">
        <f t="shared" si="593"/>
        <v>0</v>
      </c>
    </row>
    <row r="37591" spans="6:6" ht="18" customHeight="1">
      <c r="F37591" s="129">
        <f t="shared" si="593"/>
        <v>0</v>
      </c>
    </row>
    <row r="37592" spans="6:6" ht="18" customHeight="1">
      <c r="F37592" s="129">
        <f t="shared" si="593"/>
        <v>0</v>
      </c>
    </row>
    <row r="37593" spans="6:6" ht="18" customHeight="1">
      <c r="F37593" s="129">
        <f t="shared" si="593"/>
        <v>0</v>
      </c>
    </row>
    <row r="37594" spans="6:6" ht="18" customHeight="1">
      <c r="F37594" s="129">
        <f t="shared" si="593"/>
        <v>0</v>
      </c>
    </row>
    <row r="37595" spans="6:6" ht="18" customHeight="1">
      <c r="F37595" s="129">
        <f t="shared" si="593"/>
        <v>0</v>
      </c>
    </row>
    <row r="37596" spans="6:6" ht="18" customHeight="1">
      <c r="F37596" s="129">
        <f t="shared" si="593"/>
        <v>0</v>
      </c>
    </row>
    <row r="37597" spans="6:6" ht="18" customHeight="1">
      <c r="F37597" s="129">
        <f t="shared" si="593"/>
        <v>0</v>
      </c>
    </row>
    <row r="37598" spans="6:6" ht="18" customHeight="1">
      <c r="F37598" s="129">
        <f t="shared" si="593"/>
        <v>0</v>
      </c>
    </row>
    <row r="37599" spans="6:6" ht="18" customHeight="1">
      <c r="F37599" s="129">
        <f t="shared" si="593"/>
        <v>0</v>
      </c>
    </row>
    <row r="37600" spans="6:6" ht="18" customHeight="1">
      <c r="F37600" s="129">
        <f t="shared" si="593"/>
        <v>0</v>
      </c>
    </row>
    <row r="37601" spans="6:6" ht="18" customHeight="1">
      <c r="F37601" s="129">
        <f t="shared" si="593"/>
        <v>0</v>
      </c>
    </row>
    <row r="37602" spans="6:6" ht="18" customHeight="1">
      <c r="F37602" s="129">
        <f t="shared" si="593"/>
        <v>0</v>
      </c>
    </row>
    <row r="37603" spans="6:6" ht="18" customHeight="1">
      <c r="F37603" s="129">
        <f t="shared" si="593"/>
        <v>0</v>
      </c>
    </row>
    <row r="37604" spans="6:6" ht="18" customHeight="1">
      <c r="F37604" s="129">
        <f t="shared" si="593"/>
        <v>0</v>
      </c>
    </row>
    <row r="37605" spans="6:6" ht="18" customHeight="1">
      <c r="F37605" s="129">
        <f t="shared" si="593"/>
        <v>0</v>
      </c>
    </row>
    <row r="37606" spans="6:6" ht="18" customHeight="1">
      <c r="F37606" s="129">
        <f t="shared" si="593"/>
        <v>0</v>
      </c>
    </row>
    <row r="37607" spans="6:6" ht="18" customHeight="1">
      <c r="F37607" s="129">
        <f t="shared" si="593"/>
        <v>0</v>
      </c>
    </row>
    <row r="37608" spans="6:6" ht="18" customHeight="1">
      <c r="F37608" s="129">
        <f t="shared" si="593"/>
        <v>0</v>
      </c>
    </row>
    <row r="37609" spans="6:6" ht="18" customHeight="1">
      <c r="F37609" s="129">
        <f t="shared" si="593"/>
        <v>0</v>
      </c>
    </row>
    <row r="37610" spans="6:6" ht="18" customHeight="1">
      <c r="F37610" s="129">
        <f t="shared" si="593"/>
        <v>0</v>
      </c>
    </row>
    <row r="37611" spans="6:6" ht="18" customHeight="1">
      <c r="F37611" s="129">
        <f t="shared" si="593"/>
        <v>0</v>
      </c>
    </row>
    <row r="37612" spans="6:6" ht="18" customHeight="1">
      <c r="F37612" s="129">
        <f t="shared" si="593"/>
        <v>0</v>
      </c>
    </row>
    <row r="37613" spans="6:6" ht="18" customHeight="1">
      <c r="F37613" s="129">
        <f t="shared" si="593"/>
        <v>0</v>
      </c>
    </row>
    <row r="37614" spans="6:6" ht="18" customHeight="1">
      <c r="F37614" s="129">
        <f t="shared" si="593"/>
        <v>0</v>
      </c>
    </row>
    <row r="37615" spans="6:6" ht="18" customHeight="1">
      <c r="F37615" s="129">
        <f t="shared" si="593"/>
        <v>0</v>
      </c>
    </row>
    <row r="37616" spans="6:6" ht="18" customHeight="1">
      <c r="F37616" s="129">
        <f t="shared" si="593"/>
        <v>0</v>
      </c>
    </row>
    <row r="37617" spans="6:6" ht="18" customHeight="1">
      <c r="F37617" s="129">
        <f t="shared" si="593"/>
        <v>0</v>
      </c>
    </row>
    <row r="37618" spans="6:6" ht="18" customHeight="1">
      <c r="F37618" s="129">
        <f t="shared" ref="F37618:F37681" si="594">E37618*D37618</f>
        <v>0</v>
      </c>
    </row>
    <row r="37619" spans="6:6" ht="18" customHeight="1">
      <c r="F37619" s="129">
        <f t="shared" si="594"/>
        <v>0</v>
      </c>
    </row>
    <row r="37620" spans="6:6" ht="18" customHeight="1">
      <c r="F37620" s="129">
        <f t="shared" si="594"/>
        <v>0</v>
      </c>
    </row>
    <row r="37621" spans="6:6" ht="18" customHeight="1">
      <c r="F37621" s="129">
        <f t="shared" si="594"/>
        <v>0</v>
      </c>
    </row>
    <row r="37622" spans="6:6" ht="18" customHeight="1">
      <c r="F37622" s="129">
        <f t="shared" si="594"/>
        <v>0</v>
      </c>
    </row>
    <row r="37623" spans="6:6" ht="18" customHeight="1">
      <c r="F37623" s="129">
        <f t="shared" si="594"/>
        <v>0</v>
      </c>
    </row>
    <row r="37624" spans="6:6" ht="18" customHeight="1">
      <c r="F37624" s="129">
        <f t="shared" si="594"/>
        <v>0</v>
      </c>
    </row>
    <row r="37625" spans="6:6" ht="18" customHeight="1">
      <c r="F37625" s="129">
        <f t="shared" si="594"/>
        <v>0</v>
      </c>
    </row>
    <row r="37626" spans="6:6" ht="18" customHeight="1">
      <c r="F37626" s="129">
        <f t="shared" si="594"/>
        <v>0</v>
      </c>
    </row>
    <row r="37627" spans="6:6" ht="18" customHeight="1">
      <c r="F37627" s="129">
        <f t="shared" si="594"/>
        <v>0</v>
      </c>
    </row>
    <row r="37628" spans="6:6" ht="18" customHeight="1">
      <c r="F37628" s="129">
        <f t="shared" si="594"/>
        <v>0</v>
      </c>
    </row>
    <row r="37629" spans="6:6" ht="18" customHeight="1">
      <c r="F37629" s="129">
        <f t="shared" si="594"/>
        <v>0</v>
      </c>
    </row>
    <row r="37630" spans="6:6" ht="18" customHeight="1">
      <c r="F37630" s="129">
        <f t="shared" si="594"/>
        <v>0</v>
      </c>
    </row>
    <row r="37631" spans="6:6" ht="18" customHeight="1">
      <c r="F37631" s="129">
        <f t="shared" si="594"/>
        <v>0</v>
      </c>
    </row>
    <row r="37632" spans="6:6" ht="18" customHeight="1">
      <c r="F37632" s="129">
        <f t="shared" si="594"/>
        <v>0</v>
      </c>
    </row>
    <row r="37633" spans="6:6" ht="18" customHeight="1">
      <c r="F37633" s="129">
        <f t="shared" si="594"/>
        <v>0</v>
      </c>
    </row>
    <row r="37634" spans="6:6" ht="18" customHeight="1">
      <c r="F37634" s="129">
        <f t="shared" si="594"/>
        <v>0</v>
      </c>
    </row>
    <row r="37635" spans="6:6" ht="18" customHeight="1">
      <c r="F37635" s="129">
        <f t="shared" si="594"/>
        <v>0</v>
      </c>
    </row>
    <row r="37636" spans="6:6" ht="18" customHeight="1">
      <c r="F37636" s="129">
        <f t="shared" si="594"/>
        <v>0</v>
      </c>
    </row>
    <row r="37637" spans="6:6" ht="18" customHeight="1">
      <c r="F37637" s="129">
        <f t="shared" si="594"/>
        <v>0</v>
      </c>
    </row>
    <row r="37638" spans="6:6" ht="18" customHeight="1">
      <c r="F37638" s="129">
        <f t="shared" si="594"/>
        <v>0</v>
      </c>
    </row>
    <row r="37639" spans="6:6" ht="18" customHeight="1">
      <c r="F37639" s="129">
        <f t="shared" si="594"/>
        <v>0</v>
      </c>
    </row>
    <row r="37640" spans="6:6" ht="18" customHeight="1">
      <c r="F37640" s="129">
        <f t="shared" si="594"/>
        <v>0</v>
      </c>
    </row>
    <row r="37641" spans="6:6" ht="18" customHeight="1">
      <c r="F37641" s="129">
        <f t="shared" si="594"/>
        <v>0</v>
      </c>
    </row>
    <row r="37642" spans="6:6" ht="18" customHeight="1">
      <c r="F37642" s="129">
        <f t="shared" si="594"/>
        <v>0</v>
      </c>
    </row>
    <row r="37643" spans="6:6" ht="18" customHeight="1">
      <c r="F37643" s="129">
        <f t="shared" si="594"/>
        <v>0</v>
      </c>
    </row>
    <row r="37644" spans="6:6" ht="18" customHeight="1">
      <c r="F37644" s="129">
        <f t="shared" si="594"/>
        <v>0</v>
      </c>
    </row>
    <row r="37645" spans="6:6" ht="18" customHeight="1">
      <c r="F37645" s="129">
        <f t="shared" si="594"/>
        <v>0</v>
      </c>
    </row>
    <row r="37646" spans="6:6" ht="18" customHeight="1">
      <c r="F37646" s="129">
        <f t="shared" si="594"/>
        <v>0</v>
      </c>
    </row>
    <row r="37647" spans="6:6" ht="18" customHeight="1">
      <c r="F37647" s="129">
        <f t="shared" si="594"/>
        <v>0</v>
      </c>
    </row>
    <row r="37648" spans="6:6" ht="18" customHeight="1">
      <c r="F37648" s="129">
        <f t="shared" si="594"/>
        <v>0</v>
      </c>
    </row>
    <row r="37649" spans="6:6" ht="18" customHeight="1">
      <c r="F37649" s="129">
        <f t="shared" si="594"/>
        <v>0</v>
      </c>
    </row>
    <row r="37650" spans="6:6" ht="18" customHeight="1">
      <c r="F37650" s="129">
        <f t="shared" si="594"/>
        <v>0</v>
      </c>
    </row>
    <row r="37651" spans="6:6" ht="18" customHeight="1">
      <c r="F37651" s="129">
        <f t="shared" si="594"/>
        <v>0</v>
      </c>
    </row>
    <row r="37652" spans="6:6" ht="18" customHeight="1">
      <c r="F37652" s="129">
        <f t="shared" si="594"/>
        <v>0</v>
      </c>
    </row>
    <row r="37653" spans="6:6" ht="18" customHeight="1">
      <c r="F37653" s="129">
        <f t="shared" si="594"/>
        <v>0</v>
      </c>
    </row>
    <row r="37654" spans="6:6" ht="18" customHeight="1">
      <c r="F37654" s="129">
        <f t="shared" si="594"/>
        <v>0</v>
      </c>
    </row>
    <row r="37655" spans="6:6" ht="18" customHeight="1">
      <c r="F37655" s="129">
        <f t="shared" si="594"/>
        <v>0</v>
      </c>
    </row>
    <row r="37656" spans="6:6" ht="18" customHeight="1">
      <c r="F37656" s="129">
        <f t="shared" si="594"/>
        <v>0</v>
      </c>
    </row>
    <row r="37657" spans="6:6" ht="18" customHeight="1">
      <c r="F37657" s="129">
        <f t="shared" si="594"/>
        <v>0</v>
      </c>
    </row>
    <row r="37658" spans="6:6" ht="18" customHeight="1">
      <c r="F37658" s="129">
        <f t="shared" si="594"/>
        <v>0</v>
      </c>
    </row>
    <row r="37659" spans="6:6" ht="18" customHeight="1">
      <c r="F37659" s="129">
        <f t="shared" si="594"/>
        <v>0</v>
      </c>
    </row>
    <row r="37660" spans="6:6" ht="18" customHeight="1">
      <c r="F37660" s="129">
        <f t="shared" si="594"/>
        <v>0</v>
      </c>
    </row>
    <row r="37661" spans="6:6" ht="18" customHeight="1">
      <c r="F37661" s="129">
        <f t="shared" si="594"/>
        <v>0</v>
      </c>
    </row>
    <row r="37662" spans="6:6" ht="18" customHeight="1">
      <c r="F37662" s="129">
        <f t="shared" si="594"/>
        <v>0</v>
      </c>
    </row>
    <row r="37663" spans="6:6" ht="18" customHeight="1">
      <c r="F37663" s="129">
        <f t="shared" si="594"/>
        <v>0</v>
      </c>
    </row>
    <row r="37664" spans="6:6" ht="18" customHeight="1">
      <c r="F37664" s="129">
        <f t="shared" si="594"/>
        <v>0</v>
      </c>
    </row>
    <row r="37665" spans="6:6" ht="18" customHeight="1">
      <c r="F37665" s="129">
        <f t="shared" si="594"/>
        <v>0</v>
      </c>
    </row>
    <row r="37666" spans="6:6" ht="18" customHeight="1">
      <c r="F37666" s="129">
        <f t="shared" si="594"/>
        <v>0</v>
      </c>
    </row>
    <row r="37667" spans="6:6" ht="18" customHeight="1">
      <c r="F37667" s="129">
        <f t="shared" si="594"/>
        <v>0</v>
      </c>
    </row>
    <row r="37668" spans="6:6" ht="18" customHeight="1">
      <c r="F37668" s="129">
        <f t="shared" si="594"/>
        <v>0</v>
      </c>
    </row>
    <row r="37669" spans="6:6" ht="18" customHeight="1">
      <c r="F37669" s="129">
        <f t="shared" si="594"/>
        <v>0</v>
      </c>
    </row>
    <row r="37670" spans="6:6" ht="18" customHeight="1">
      <c r="F37670" s="129">
        <f t="shared" si="594"/>
        <v>0</v>
      </c>
    </row>
    <row r="37671" spans="6:6" ht="18" customHeight="1">
      <c r="F37671" s="129">
        <f t="shared" si="594"/>
        <v>0</v>
      </c>
    </row>
    <row r="37672" spans="6:6" ht="18" customHeight="1">
      <c r="F37672" s="129">
        <f t="shared" si="594"/>
        <v>0</v>
      </c>
    </row>
    <row r="37673" spans="6:6" ht="18" customHeight="1">
      <c r="F37673" s="129">
        <f t="shared" si="594"/>
        <v>0</v>
      </c>
    </row>
    <row r="37674" spans="6:6" ht="18" customHeight="1">
      <c r="F37674" s="129">
        <f t="shared" si="594"/>
        <v>0</v>
      </c>
    </row>
    <row r="37675" spans="6:6" ht="18" customHeight="1">
      <c r="F37675" s="129">
        <f t="shared" si="594"/>
        <v>0</v>
      </c>
    </row>
    <row r="37676" spans="6:6" ht="18" customHeight="1">
      <c r="F37676" s="129">
        <f t="shared" si="594"/>
        <v>0</v>
      </c>
    </row>
    <row r="37677" spans="6:6" ht="18" customHeight="1">
      <c r="F37677" s="129">
        <f t="shared" si="594"/>
        <v>0</v>
      </c>
    </row>
    <row r="37678" spans="6:6" ht="18" customHeight="1">
      <c r="F37678" s="129">
        <f t="shared" si="594"/>
        <v>0</v>
      </c>
    </row>
    <row r="37679" spans="6:6" ht="18" customHeight="1">
      <c r="F37679" s="129">
        <f t="shared" si="594"/>
        <v>0</v>
      </c>
    </row>
    <row r="37680" spans="6:6" ht="18" customHeight="1">
      <c r="F37680" s="129">
        <f t="shared" si="594"/>
        <v>0</v>
      </c>
    </row>
    <row r="37681" spans="6:6" ht="18" customHeight="1">
      <c r="F37681" s="129">
        <f t="shared" si="594"/>
        <v>0</v>
      </c>
    </row>
    <row r="37682" spans="6:6" ht="18" customHeight="1">
      <c r="F37682" s="129">
        <f t="shared" ref="F37682:F37745" si="595">E37682*D37682</f>
        <v>0</v>
      </c>
    </row>
    <row r="37683" spans="6:6" ht="18" customHeight="1">
      <c r="F37683" s="129">
        <f t="shared" si="595"/>
        <v>0</v>
      </c>
    </row>
    <row r="37684" spans="6:6" ht="18" customHeight="1">
      <c r="F37684" s="129">
        <f t="shared" si="595"/>
        <v>0</v>
      </c>
    </row>
    <row r="37685" spans="6:6" ht="18" customHeight="1">
      <c r="F37685" s="129">
        <f t="shared" si="595"/>
        <v>0</v>
      </c>
    </row>
    <row r="37686" spans="6:6" ht="18" customHeight="1">
      <c r="F37686" s="129">
        <f t="shared" si="595"/>
        <v>0</v>
      </c>
    </row>
    <row r="37687" spans="6:6" ht="18" customHeight="1">
      <c r="F37687" s="129">
        <f t="shared" si="595"/>
        <v>0</v>
      </c>
    </row>
    <row r="37688" spans="6:6" ht="18" customHeight="1">
      <c r="F37688" s="129">
        <f t="shared" si="595"/>
        <v>0</v>
      </c>
    </row>
    <row r="37689" spans="6:6" ht="18" customHeight="1">
      <c r="F37689" s="129">
        <f t="shared" si="595"/>
        <v>0</v>
      </c>
    </row>
    <row r="37690" spans="6:6" ht="18" customHeight="1">
      <c r="F37690" s="129">
        <f t="shared" si="595"/>
        <v>0</v>
      </c>
    </row>
    <row r="37691" spans="6:6" ht="18" customHeight="1">
      <c r="F37691" s="129">
        <f t="shared" si="595"/>
        <v>0</v>
      </c>
    </row>
    <row r="37692" spans="6:6" ht="18" customHeight="1">
      <c r="F37692" s="129">
        <f t="shared" si="595"/>
        <v>0</v>
      </c>
    </row>
    <row r="37693" spans="6:6" ht="18" customHeight="1">
      <c r="F37693" s="129">
        <f t="shared" si="595"/>
        <v>0</v>
      </c>
    </row>
    <row r="37694" spans="6:6" ht="18" customHeight="1">
      <c r="F37694" s="129">
        <f t="shared" si="595"/>
        <v>0</v>
      </c>
    </row>
    <row r="37695" spans="6:6" ht="18" customHeight="1">
      <c r="F37695" s="129">
        <f t="shared" si="595"/>
        <v>0</v>
      </c>
    </row>
    <row r="37696" spans="6:6" ht="18" customHeight="1">
      <c r="F37696" s="129">
        <f t="shared" si="595"/>
        <v>0</v>
      </c>
    </row>
    <row r="37697" spans="6:6" ht="18" customHeight="1">
      <c r="F37697" s="129">
        <f t="shared" si="595"/>
        <v>0</v>
      </c>
    </row>
    <row r="37698" spans="6:6" ht="18" customHeight="1">
      <c r="F37698" s="129">
        <f t="shared" si="595"/>
        <v>0</v>
      </c>
    </row>
    <row r="37699" spans="6:6" ht="18" customHeight="1">
      <c r="F37699" s="129">
        <f t="shared" si="595"/>
        <v>0</v>
      </c>
    </row>
    <row r="37700" spans="6:6" ht="18" customHeight="1">
      <c r="F37700" s="129">
        <f t="shared" si="595"/>
        <v>0</v>
      </c>
    </row>
    <row r="37701" spans="6:6" ht="18" customHeight="1">
      <c r="F37701" s="129">
        <f t="shared" si="595"/>
        <v>0</v>
      </c>
    </row>
    <row r="37702" spans="6:6" ht="18" customHeight="1">
      <c r="F37702" s="129">
        <f t="shared" si="595"/>
        <v>0</v>
      </c>
    </row>
    <row r="37703" spans="6:6" ht="18" customHeight="1">
      <c r="F37703" s="129">
        <f t="shared" si="595"/>
        <v>0</v>
      </c>
    </row>
    <row r="37704" spans="6:6" ht="18" customHeight="1">
      <c r="F37704" s="129">
        <f t="shared" si="595"/>
        <v>0</v>
      </c>
    </row>
    <row r="37705" spans="6:6" ht="18" customHeight="1">
      <c r="F37705" s="129">
        <f t="shared" si="595"/>
        <v>0</v>
      </c>
    </row>
    <row r="37706" spans="6:6" ht="18" customHeight="1">
      <c r="F37706" s="129">
        <f t="shared" si="595"/>
        <v>0</v>
      </c>
    </row>
    <row r="37707" spans="6:6" ht="18" customHeight="1">
      <c r="F37707" s="129">
        <f t="shared" si="595"/>
        <v>0</v>
      </c>
    </row>
    <row r="37708" spans="6:6" ht="18" customHeight="1">
      <c r="F37708" s="129">
        <f t="shared" si="595"/>
        <v>0</v>
      </c>
    </row>
    <row r="37709" spans="6:6" ht="18" customHeight="1">
      <c r="F37709" s="129">
        <f t="shared" si="595"/>
        <v>0</v>
      </c>
    </row>
    <row r="37710" spans="6:6" ht="18" customHeight="1">
      <c r="F37710" s="129">
        <f t="shared" si="595"/>
        <v>0</v>
      </c>
    </row>
    <row r="37711" spans="6:6" ht="18" customHeight="1">
      <c r="F37711" s="129">
        <f t="shared" si="595"/>
        <v>0</v>
      </c>
    </row>
    <row r="37712" spans="6:6" ht="18" customHeight="1">
      <c r="F37712" s="129">
        <f t="shared" si="595"/>
        <v>0</v>
      </c>
    </row>
    <row r="37713" spans="6:6" ht="18" customHeight="1">
      <c r="F37713" s="129">
        <f t="shared" si="595"/>
        <v>0</v>
      </c>
    </row>
    <row r="37714" spans="6:6" ht="18" customHeight="1">
      <c r="F37714" s="129">
        <f t="shared" si="595"/>
        <v>0</v>
      </c>
    </row>
    <row r="37715" spans="6:6" ht="18" customHeight="1">
      <c r="F37715" s="129">
        <f t="shared" si="595"/>
        <v>0</v>
      </c>
    </row>
    <row r="37716" spans="6:6" ht="18" customHeight="1">
      <c r="F37716" s="129">
        <f t="shared" si="595"/>
        <v>0</v>
      </c>
    </row>
    <row r="37717" spans="6:6" ht="18" customHeight="1">
      <c r="F37717" s="129">
        <f t="shared" si="595"/>
        <v>0</v>
      </c>
    </row>
    <row r="37718" spans="6:6" ht="18" customHeight="1">
      <c r="F37718" s="129">
        <f t="shared" si="595"/>
        <v>0</v>
      </c>
    </row>
    <row r="37719" spans="6:6" ht="18" customHeight="1">
      <c r="F37719" s="129">
        <f t="shared" si="595"/>
        <v>0</v>
      </c>
    </row>
    <row r="37720" spans="6:6" ht="18" customHeight="1">
      <c r="F37720" s="129">
        <f t="shared" si="595"/>
        <v>0</v>
      </c>
    </row>
    <row r="37721" spans="6:6" ht="18" customHeight="1">
      <c r="F37721" s="129">
        <f t="shared" si="595"/>
        <v>0</v>
      </c>
    </row>
    <row r="37722" spans="6:6" ht="18" customHeight="1">
      <c r="F37722" s="129">
        <f t="shared" si="595"/>
        <v>0</v>
      </c>
    </row>
    <row r="37723" spans="6:6" ht="18" customHeight="1">
      <c r="F37723" s="129">
        <f t="shared" si="595"/>
        <v>0</v>
      </c>
    </row>
    <row r="37724" spans="6:6" ht="18" customHeight="1">
      <c r="F37724" s="129">
        <f t="shared" si="595"/>
        <v>0</v>
      </c>
    </row>
    <row r="37725" spans="6:6" ht="18" customHeight="1">
      <c r="F37725" s="129">
        <f t="shared" si="595"/>
        <v>0</v>
      </c>
    </row>
    <row r="37726" spans="6:6" ht="18" customHeight="1">
      <c r="F37726" s="129">
        <f t="shared" si="595"/>
        <v>0</v>
      </c>
    </row>
    <row r="37727" spans="6:6" ht="18" customHeight="1">
      <c r="F37727" s="129">
        <f t="shared" si="595"/>
        <v>0</v>
      </c>
    </row>
    <row r="37728" spans="6:6" ht="18" customHeight="1">
      <c r="F37728" s="129">
        <f t="shared" si="595"/>
        <v>0</v>
      </c>
    </row>
    <row r="37729" spans="6:6" ht="18" customHeight="1">
      <c r="F37729" s="129">
        <f t="shared" si="595"/>
        <v>0</v>
      </c>
    </row>
    <row r="37730" spans="6:6" ht="18" customHeight="1">
      <c r="F37730" s="129">
        <f t="shared" si="595"/>
        <v>0</v>
      </c>
    </row>
    <row r="37731" spans="6:6" ht="18" customHeight="1">
      <c r="F37731" s="129">
        <f t="shared" si="595"/>
        <v>0</v>
      </c>
    </row>
    <row r="37732" spans="6:6" ht="18" customHeight="1">
      <c r="F37732" s="129">
        <f t="shared" si="595"/>
        <v>0</v>
      </c>
    </row>
    <row r="37733" spans="6:6" ht="18" customHeight="1">
      <c r="F37733" s="129">
        <f t="shared" si="595"/>
        <v>0</v>
      </c>
    </row>
    <row r="37734" spans="6:6" ht="18" customHeight="1">
      <c r="F37734" s="129">
        <f t="shared" si="595"/>
        <v>0</v>
      </c>
    </row>
    <row r="37735" spans="6:6" ht="18" customHeight="1">
      <c r="F37735" s="129">
        <f t="shared" si="595"/>
        <v>0</v>
      </c>
    </row>
    <row r="37736" spans="6:6" ht="18" customHeight="1">
      <c r="F37736" s="129">
        <f t="shared" si="595"/>
        <v>0</v>
      </c>
    </row>
    <row r="37737" spans="6:6" ht="18" customHeight="1">
      <c r="F37737" s="129">
        <f t="shared" si="595"/>
        <v>0</v>
      </c>
    </row>
    <row r="37738" spans="6:6" ht="18" customHeight="1">
      <c r="F37738" s="129">
        <f t="shared" si="595"/>
        <v>0</v>
      </c>
    </row>
    <row r="37739" spans="6:6" ht="18" customHeight="1">
      <c r="F37739" s="129">
        <f t="shared" si="595"/>
        <v>0</v>
      </c>
    </row>
    <row r="37740" spans="6:6" ht="18" customHeight="1">
      <c r="F37740" s="129">
        <f t="shared" si="595"/>
        <v>0</v>
      </c>
    </row>
    <row r="37741" spans="6:6" ht="18" customHeight="1">
      <c r="F37741" s="129">
        <f t="shared" si="595"/>
        <v>0</v>
      </c>
    </row>
    <row r="37742" spans="6:6" ht="18" customHeight="1">
      <c r="F37742" s="129">
        <f t="shared" si="595"/>
        <v>0</v>
      </c>
    </row>
    <row r="37743" spans="6:6" ht="18" customHeight="1">
      <c r="F37743" s="129">
        <f t="shared" si="595"/>
        <v>0</v>
      </c>
    </row>
    <row r="37744" spans="6:6" ht="18" customHeight="1">
      <c r="F37744" s="129">
        <f t="shared" si="595"/>
        <v>0</v>
      </c>
    </row>
    <row r="37745" spans="6:6" ht="18" customHeight="1">
      <c r="F37745" s="129">
        <f t="shared" si="595"/>
        <v>0</v>
      </c>
    </row>
    <row r="37746" spans="6:6" ht="18" customHeight="1">
      <c r="F37746" s="129">
        <f t="shared" ref="F37746:F37809" si="596">E37746*D37746</f>
        <v>0</v>
      </c>
    </row>
    <row r="37747" spans="6:6" ht="18" customHeight="1">
      <c r="F37747" s="129">
        <f t="shared" si="596"/>
        <v>0</v>
      </c>
    </row>
    <row r="37748" spans="6:6" ht="18" customHeight="1">
      <c r="F37748" s="129">
        <f t="shared" si="596"/>
        <v>0</v>
      </c>
    </row>
    <row r="37749" spans="6:6" ht="18" customHeight="1">
      <c r="F37749" s="129">
        <f t="shared" si="596"/>
        <v>0</v>
      </c>
    </row>
    <row r="37750" spans="6:6" ht="18" customHeight="1">
      <c r="F37750" s="129">
        <f t="shared" si="596"/>
        <v>0</v>
      </c>
    </row>
    <row r="37751" spans="6:6" ht="18" customHeight="1">
      <c r="F37751" s="129">
        <f t="shared" si="596"/>
        <v>0</v>
      </c>
    </row>
    <row r="37752" spans="6:6" ht="18" customHeight="1">
      <c r="F37752" s="129">
        <f t="shared" si="596"/>
        <v>0</v>
      </c>
    </row>
    <row r="37753" spans="6:6" ht="18" customHeight="1">
      <c r="F37753" s="129">
        <f t="shared" si="596"/>
        <v>0</v>
      </c>
    </row>
    <row r="37754" spans="6:6" ht="18" customHeight="1">
      <c r="F37754" s="129">
        <f t="shared" si="596"/>
        <v>0</v>
      </c>
    </row>
    <row r="37755" spans="6:6" ht="18" customHeight="1">
      <c r="F37755" s="129">
        <f t="shared" si="596"/>
        <v>0</v>
      </c>
    </row>
    <row r="37756" spans="6:6" ht="18" customHeight="1">
      <c r="F37756" s="129">
        <f t="shared" si="596"/>
        <v>0</v>
      </c>
    </row>
    <row r="37757" spans="6:6" ht="18" customHeight="1">
      <c r="F37757" s="129">
        <f t="shared" si="596"/>
        <v>0</v>
      </c>
    </row>
    <row r="37758" spans="6:6" ht="18" customHeight="1">
      <c r="F37758" s="129">
        <f t="shared" si="596"/>
        <v>0</v>
      </c>
    </row>
    <row r="37759" spans="6:6" ht="18" customHeight="1">
      <c r="F37759" s="129">
        <f t="shared" si="596"/>
        <v>0</v>
      </c>
    </row>
    <row r="37760" spans="6:6" ht="18" customHeight="1">
      <c r="F37760" s="129">
        <f t="shared" si="596"/>
        <v>0</v>
      </c>
    </row>
    <row r="37761" spans="6:6" ht="18" customHeight="1">
      <c r="F37761" s="129">
        <f t="shared" si="596"/>
        <v>0</v>
      </c>
    </row>
    <row r="37762" spans="6:6" ht="18" customHeight="1">
      <c r="F37762" s="129">
        <f t="shared" si="596"/>
        <v>0</v>
      </c>
    </row>
    <row r="37763" spans="6:6" ht="18" customHeight="1">
      <c r="F37763" s="129">
        <f t="shared" si="596"/>
        <v>0</v>
      </c>
    </row>
    <row r="37764" spans="6:6" ht="18" customHeight="1">
      <c r="F37764" s="129">
        <f t="shared" si="596"/>
        <v>0</v>
      </c>
    </row>
    <row r="37765" spans="6:6" ht="18" customHeight="1">
      <c r="F37765" s="129">
        <f t="shared" si="596"/>
        <v>0</v>
      </c>
    </row>
    <row r="37766" spans="6:6" ht="18" customHeight="1">
      <c r="F37766" s="129">
        <f t="shared" si="596"/>
        <v>0</v>
      </c>
    </row>
    <row r="37767" spans="6:6" ht="18" customHeight="1">
      <c r="F37767" s="129">
        <f t="shared" si="596"/>
        <v>0</v>
      </c>
    </row>
    <row r="37768" spans="6:6" ht="18" customHeight="1">
      <c r="F37768" s="129">
        <f t="shared" si="596"/>
        <v>0</v>
      </c>
    </row>
    <row r="37769" spans="6:6" ht="18" customHeight="1">
      <c r="F37769" s="129">
        <f t="shared" si="596"/>
        <v>0</v>
      </c>
    </row>
    <row r="37770" spans="6:6" ht="18" customHeight="1">
      <c r="F37770" s="129">
        <f t="shared" si="596"/>
        <v>0</v>
      </c>
    </row>
    <row r="37771" spans="6:6" ht="18" customHeight="1">
      <c r="F37771" s="129">
        <f t="shared" si="596"/>
        <v>0</v>
      </c>
    </row>
    <row r="37772" spans="6:6" ht="18" customHeight="1">
      <c r="F37772" s="129">
        <f t="shared" si="596"/>
        <v>0</v>
      </c>
    </row>
    <row r="37773" spans="6:6" ht="18" customHeight="1">
      <c r="F37773" s="129">
        <f t="shared" si="596"/>
        <v>0</v>
      </c>
    </row>
    <row r="37774" spans="6:6" ht="18" customHeight="1">
      <c r="F37774" s="129">
        <f t="shared" si="596"/>
        <v>0</v>
      </c>
    </row>
    <row r="37775" spans="6:6" ht="18" customHeight="1">
      <c r="F37775" s="129">
        <f t="shared" si="596"/>
        <v>0</v>
      </c>
    </row>
    <row r="37776" spans="6:6" ht="18" customHeight="1">
      <c r="F37776" s="129">
        <f t="shared" si="596"/>
        <v>0</v>
      </c>
    </row>
    <row r="37777" spans="6:6" ht="18" customHeight="1">
      <c r="F37777" s="129">
        <f t="shared" si="596"/>
        <v>0</v>
      </c>
    </row>
    <row r="37778" spans="6:6" ht="18" customHeight="1">
      <c r="F37778" s="129">
        <f t="shared" si="596"/>
        <v>0</v>
      </c>
    </row>
    <row r="37779" spans="6:6" ht="18" customHeight="1">
      <c r="F37779" s="129">
        <f t="shared" si="596"/>
        <v>0</v>
      </c>
    </row>
    <row r="37780" spans="6:6" ht="18" customHeight="1">
      <c r="F37780" s="129">
        <f t="shared" si="596"/>
        <v>0</v>
      </c>
    </row>
    <row r="37781" spans="6:6" ht="18" customHeight="1">
      <c r="F37781" s="129">
        <f t="shared" si="596"/>
        <v>0</v>
      </c>
    </row>
    <row r="37782" spans="6:6" ht="18" customHeight="1">
      <c r="F37782" s="129">
        <f t="shared" si="596"/>
        <v>0</v>
      </c>
    </row>
    <row r="37783" spans="6:6" ht="18" customHeight="1">
      <c r="F37783" s="129">
        <f t="shared" si="596"/>
        <v>0</v>
      </c>
    </row>
    <row r="37784" spans="6:6" ht="18" customHeight="1">
      <c r="F37784" s="129">
        <f t="shared" si="596"/>
        <v>0</v>
      </c>
    </row>
    <row r="37785" spans="6:6" ht="18" customHeight="1">
      <c r="F37785" s="129">
        <f t="shared" si="596"/>
        <v>0</v>
      </c>
    </row>
    <row r="37786" spans="6:6" ht="18" customHeight="1">
      <c r="F37786" s="129">
        <f t="shared" si="596"/>
        <v>0</v>
      </c>
    </row>
    <row r="37787" spans="6:6" ht="18" customHeight="1">
      <c r="F37787" s="129">
        <f t="shared" si="596"/>
        <v>0</v>
      </c>
    </row>
    <row r="37788" spans="6:6" ht="18" customHeight="1">
      <c r="F37788" s="129">
        <f t="shared" si="596"/>
        <v>0</v>
      </c>
    </row>
    <row r="37789" spans="6:6" ht="18" customHeight="1">
      <c r="F37789" s="129">
        <f t="shared" si="596"/>
        <v>0</v>
      </c>
    </row>
    <row r="37790" spans="6:6" ht="18" customHeight="1">
      <c r="F37790" s="129">
        <f t="shared" si="596"/>
        <v>0</v>
      </c>
    </row>
    <row r="37791" spans="6:6" ht="18" customHeight="1">
      <c r="F37791" s="129">
        <f t="shared" si="596"/>
        <v>0</v>
      </c>
    </row>
    <row r="37792" spans="6:6" ht="18" customHeight="1">
      <c r="F37792" s="129">
        <f t="shared" si="596"/>
        <v>0</v>
      </c>
    </row>
    <row r="37793" spans="6:6" ht="18" customHeight="1">
      <c r="F37793" s="129">
        <f t="shared" si="596"/>
        <v>0</v>
      </c>
    </row>
    <row r="37794" spans="6:6" ht="18" customHeight="1">
      <c r="F37794" s="129">
        <f t="shared" si="596"/>
        <v>0</v>
      </c>
    </row>
    <row r="37795" spans="6:6" ht="18" customHeight="1">
      <c r="F37795" s="129">
        <f t="shared" si="596"/>
        <v>0</v>
      </c>
    </row>
    <row r="37796" spans="6:6" ht="18" customHeight="1">
      <c r="F37796" s="129">
        <f t="shared" si="596"/>
        <v>0</v>
      </c>
    </row>
    <row r="37797" spans="6:6" ht="18" customHeight="1">
      <c r="F37797" s="129">
        <f t="shared" si="596"/>
        <v>0</v>
      </c>
    </row>
    <row r="37798" spans="6:6" ht="18" customHeight="1">
      <c r="F37798" s="129">
        <f t="shared" si="596"/>
        <v>0</v>
      </c>
    </row>
    <row r="37799" spans="6:6" ht="18" customHeight="1">
      <c r="F37799" s="129">
        <f t="shared" si="596"/>
        <v>0</v>
      </c>
    </row>
    <row r="37800" spans="6:6" ht="18" customHeight="1">
      <c r="F37800" s="129">
        <f t="shared" si="596"/>
        <v>0</v>
      </c>
    </row>
    <row r="37801" spans="6:6" ht="18" customHeight="1">
      <c r="F37801" s="129">
        <f t="shared" si="596"/>
        <v>0</v>
      </c>
    </row>
    <row r="37802" spans="6:6" ht="18" customHeight="1">
      <c r="F37802" s="129">
        <f t="shared" si="596"/>
        <v>0</v>
      </c>
    </row>
    <row r="37803" spans="6:6" ht="18" customHeight="1">
      <c r="F37803" s="129">
        <f t="shared" si="596"/>
        <v>0</v>
      </c>
    </row>
    <row r="37804" spans="6:6" ht="18" customHeight="1">
      <c r="F37804" s="129">
        <f t="shared" si="596"/>
        <v>0</v>
      </c>
    </row>
    <row r="37805" spans="6:6" ht="18" customHeight="1">
      <c r="F37805" s="129">
        <f t="shared" si="596"/>
        <v>0</v>
      </c>
    </row>
    <row r="37806" spans="6:6" ht="18" customHeight="1">
      <c r="F37806" s="129">
        <f t="shared" si="596"/>
        <v>0</v>
      </c>
    </row>
    <row r="37807" spans="6:6" ht="18" customHeight="1">
      <c r="F37807" s="129">
        <f t="shared" si="596"/>
        <v>0</v>
      </c>
    </row>
    <row r="37808" spans="6:6" ht="18" customHeight="1">
      <c r="F37808" s="129">
        <f t="shared" si="596"/>
        <v>0</v>
      </c>
    </row>
    <row r="37809" spans="6:6" ht="18" customHeight="1">
      <c r="F37809" s="129">
        <f t="shared" si="596"/>
        <v>0</v>
      </c>
    </row>
    <row r="37810" spans="6:6" ht="18" customHeight="1">
      <c r="F37810" s="129">
        <f t="shared" ref="F37810:F37873" si="597">E37810*D37810</f>
        <v>0</v>
      </c>
    </row>
    <row r="37811" spans="6:6" ht="18" customHeight="1">
      <c r="F37811" s="129">
        <f t="shared" si="597"/>
        <v>0</v>
      </c>
    </row>
    <row r="37812" spans="6:6" ht="18" customHeight="1">
      <c r="F37812" s="129">
        <f t="shared" si="597"/>
        <v>0</v>
      </c>
    </row>
    <row r="37813" spans="6:6" ht="18" customHeight="1">
      <c r="F37813" s="129">
        <f t="shared" si="597"/>
        <v>0</v>
      </c>
    </row>
    <row r="37814" spans="6:6" ht="18" customHeight="1">
      <c r="F37814" s="129">
        <f t="shared" si="597"/>
        <v>0</v>
      </c>
    </row>
    <row r="37815" spans="6:6" ht="18" customHeight="1">
      <c r="F37815" s="129">
        <f t="shared" si="597"/>
        <v>0</v>
      </c>
    </row>
    <row r="37816" spans="6:6" ht="18" customHeight="1">
      <c r="F37816" s="129">
        <f t="shared" si="597"/>
        <v>0</v>
      </c>
    </row>
    <row r="37817" spans="6:6" ht="18" customHeight="1">
      <c r="F37817" s="129">
        <f t="shared" si="597"/>
        <v>0</v>
      </c>
    </row>
    <row r="37818" spans="6:6" ht="18" customHeight="1">
      <c r="F37818" s="129">
        <f t="shared" si="597"/>
        <v>0</v>
      </c>
    </row>
    <row r="37819" spans="6:6" ht="18" customHeight="1">
      <c r="F37819" s="129">
        <f t="shared" si="597"/>
        <v>0</v>
      </c>
    </row>
    <row r="37820" spans="6:6" ht="18" customHeight="1">
      <c r="F37820" s="129">
        <f t="shared" si="597"/>
        <v>0</v>
      </c>
    </row>
    <row r="37821" spans="6:6" ht="18" customHeight="1">
      <c r="F37821" s="129">
        <f t="shared" si="597"/>
        <v>0</v>
      </c>
    </row>
    <row r="37822" spans="6:6" ht="18" customHeight="1">
      <c r="F37822" s="129">
        <f t="shared" si="597"/>
        <v>0</v>
      </c>
    </row>
    <row r="37823" spans="6:6" ht="18" customHeight="1">
      <c r="F37823" s="129">
        <f t="shared" si="597"/>
        <v>0</v>
      </c>
    </row>
    <row r="37824" spans="6:6" ht="18" customHeight="1">
      <c r="F37824" s="129">
        <f t="shared" si="597"/>
        <v>0</v>
      </c>
    </row>
    <row r="37825" spans="6:6" ht="18" customHeight="1">
      <c r="F37825" s="129">
        <f t="shared" si="597"/>
        <v>0</v>
      </c>
    </row>
    <row r="37826" spans="6:6" ht="18" customHeight="1">
      <c r="F37826" s="129">
        <f t="shared" si="597"/>
        <v>0</v>
      </c>
    </row>
    <row r="37827" spans="6:6" ht="18" customHeight="1">
      <c r="F37827" s="129">
        <f t="shared" si="597"/>
        <v>0</v>
      </c>
    </row>
    <row r="37828" spans="6:6" ht="18" customHeight="1">
      <c r="F37828" s="129">
        <f t="shared" si="597"/>
        <v>0</v>
      </c>
    </row>
    <row r="37829" spans="6:6" ht="18" customHeight="1">
      <c r="F37829" s="129">
        <f t="shared" si="597"/>
        <v>0</v>
      </c>
    </row>
    <row r="37830" spans="6:6" ht="18" customHeight="1">
      <c r="F37830" s="129">
        <f t="shared" si="597"/>
        <v>0</v>
      </c>
    </row>
    <row r="37831" spans="6:6" ht="18" customHeight="1">
      <c r="F37831" s="129">
        <f t="shared" si="597"/>
        <v>0</v>
      </c>
    </row>
    <row r="37832" spans="6:6" ht="18" customHeight="1">
      <c r="F37832" s="129">
        <f t="shared" si="597"/>
        <v>0</v>
      </c>
    </row>
    <row r="37833" spans="6:6" ht="18" customHeight="1">
      <c r="F37833" s="129">
        <f t="shared" si="597"/>
        <v>0</v>
      </c>
    </row>
    <row r="37834" spans="6:6" ht="18" customHeight="1">
      <c r="F37834" s="129">
        <f t="shared" si="597"/>
        <v>0</v>
      </c>
    </row>
    <row r="37835" spans="6:6" ht="18" customHeight="1">
      <c r="F37835" s="129">
        <f t="shared" si="597"/>
        <v>0</v>
      </c>
    </row>
    <row r="37836" spans="6:6" ht="18" customHeight="1">
      <c r="F37836" s="129">
        <f t="shared" si="597"/>
        <v>0</v>
      </c>
    </row>
    <row r="37837" spans="6:6" ht="18" customHeight="1">
      <c r="F37837" s="129">
        <f t="shared" si="597"/>
        <v>0</v>
      </c>
    </row>
    <row r="37838" spans="6:6" ht="18" customHeight="1">
      <c r="F37838" s="129">
        <f t="shared" si="597"/>
        <v>0</v>
      </c>
    </row>
    <row r="37839" spans="6:6" ht="18" customHeight="1">
      <c r="F37839" s="129">
        <f t="shared" si="597"/>
        <v>0</v>
      </c>
    </row>
    <row r="37840" spans="6:6" ht="18" customHeight="1">
      <c r="F37840" s="129">
        <f t="shared" si="597"/>
        <v>0</v>
      </c>
    </row>
    <row r="37841" spans="6:6" ht="18" customHeight="1">
      <c r="F37841" s="129">
        <f t="shared" si="597"/>
        <v>0</v>
      </c>
    </row>
    <row r="37842" spans="6:6" ht="18" customHeight="1">
      <c r="F37842" s="129">
        <f t="shared" si="597"/>
        <v>0</v>
      </c>
    </row>
    <row r="37843" spans="6:6" ht="18" customHeight="1">
      <c r="F37843" s="129">
        <f t="shared" si="597"/>
        <v>0</v>
      </c>
    </row>
    <row r="37844" spans="6:6" ht="18" customHeight="1">
      <c r="F37844" s="129">
        <f t="shared" si="597"/>
        <v>0</v>
      </c>
    </row>
    <row r="37845" spans="6:6" ht="18" customHeight="1">
      <c r="F37845" s="129">
        <f t="shared" si="597"/>
        <v>0</v>
      </c>
    </row>
    <row r="37846" spans="6:6" ht="18" customHeight="1">
      <c r="F37846" s="129">
        <f t="shared" si="597"/>
        <v>0</v>
      </c>
    </row>
    <row r="37847" spans="6:6" ht="18" customHeight="1">
      <c r="F37847" s="129">
        <f t="shared" si="597"/>
        <v>0</v>
      </c>
    </row>
    <row r="37848" spans="6:6" ht="18" customHeight="1">
      <c r="F37848" s="129">
        <f t="shared" si="597"/>
        <v>0</v>
      </c>
    </row>
    <row r="37849" spans="6:6" ht="18" customHeight="1">
      <c r="F37849" s="129">
        <f t="shared" si="597"/>
        <v>0</v>
      </c>
    </row>
    <row r="37850" spans="6:6" ht="18" customHeight="1">
      <c r="F37850" s="129">
        <f t="shared" si="597"/>
        <v>0</v>
      </c>
    </row>
    <row r="37851" spans="6:6" ht="18" customHeight="1">
      <c r="F37851" s="129">
        <f t="shared" si="597"/>
        <v>0</v>
      </c>
    </row>
    <row r="37852" spans="6:6" ht="18" customHeight="1">
      <c r="F37852" s="129">
        <f t="shared" si="597"/>
        <v>0</v>
      </c>
    </row>
    <row r="37853" spans="6:6" ht="18" customHeight="1">
      <c r="F37853" s="129">
        <f t="shared" si="597"/>
        <v>0</v>
      </c>
    </row>
    <row r="37854" spans="6:6" ht="18" customHeight="1">
      <c r="F37854" s="129">
        <f t="shared" si="597"/>
        <v>0</v>
      </c>
    </row>
    <row r="37855" spans="6:6" ht="18" customHeight="1">
      <c r="F37855" s="129">
        <f t="shared" si="597"/>
        <v>0</v>
      </c>
    </row>
    <row r="37856" spans="6:6" ht="18" customHeight="1">
      <c r="F37856" s="129">
        <f t="shared" si="597"/>
        <v>0</v>
      </c>
    </row>
    <row r="37857" spans="6:6" ht="18" customHeight="1">
      <c r="F37857" s="129">
        <f t="shared" si="597"/>
        <v>0</v>
      </c>
    </row>
    <row r="37858" spans="6:6" ht="18" customHeight="1">
      <c r="F37858" s="129">
        <f t="shared" si="597"/>
        <v>0</v>
      </c>
    </row>
    <row r="37859" spans="6:6" ht="18" customHeight="1">
      <c r="F37859" s="129">
        <f t="shared" si="597"/>
        <v>0</v>
      </c>
    </row>
    <row r="37860" spans="6:6" ht="18" customHeight="1">
      <c r="F37860" s="129">
        <f t="shared" si="597"/>
        <v>0</v>
      </c>
    </row>
    <row r="37861" spans="6:6" ht="18" customHeight="1">
      <c r="F37861" s="129">
        <f t="shared" si="597"/>
        <v>0</v>
      </c>
    </row>
    <row r="37862" spans="6:6" ht="18" customHeight="1">
      <c r="F37862" s="129">
        <f t="shared" si="597"/>
        <v>0</v>
      </c>
    </row>
    <row r="37863" spans="6:6" ht="18" customHeight="1">
      <c r="F37863" s="129">
        <f t="shared" si="597"/>
        <v>0</v>
      </c>
    </row>
    <row r="37864" spans="6:6" ht="18" customHeight="1">
      <c r="F37864" s="129">
        <f t="shared" si="597"/>
        <v>0</v>
      </c>
    </row>
    <row r="37865" spans="6:6" ht="18" customHeight="1">
      <c r="F37865" s="129">
        <f t="shared" si="597"/>
        <v>0</v>
      </c>
    </row>
    <row r="37866" spans="6:6" ht="18" customHeight="1">
      <c r="F37866" s="129">
        <f t="shared" si="597"/>
        <v>0</v>
      </c>
    </row>
    <row r="37867" spans="6:6" ht="18" customHeight="1">
      <c r="F37867" s="129">
        <f t="shared" si="597"/>
        <v>0</v>
      </c>
    </row>
    <row r="37868" spans="6:6" ht="18" customHeight="1">
      <c r="F37868" s="129">
        <f t="shared" si="597"/>
        <v>0</v>
      </c>
    </row>
    <row r="37869" spans="6:6" ht="18" customHeight="1">
      <c r="F37869" s="129">
        <f t="shared" si="597"/>
        <v>0</v>
      </c>
    </row>
    <row r="37870" spans="6:6" ht="18" customHeight="1">
      <c r="F37870" s="129">
        <f t="shared" si="597"/>
        <v>0</v>
      </c>
    </row>
    <row r="37871" spans="6:6" ht="18" customHeight="1">
      <c r="F37871" s="129">
        <f t="shared" si="597"/>
        <v>0</v>
      </c>
    </row>
    <row r="37872" spans="6:6" ht="18" customHeight="1">
      <c r="F37872" s="129">
        <f t="shared" si="597"/>
        <v>0</v>
      </c>
    </row>
    <row r="37873" spans="6:6" ht="18" customHeight="1">
      <c r="F37873" s="129">
        <f t="shared" si="597"/>
        <v>0</v>
      </c>
    </row>
    <row r="37874" spans="6:6" ht="18" customHeight="1">
      <c r="F37874" s="129">
        <f t="shared" ref="F37874:F37937" si="598">E37874*D37874</f>
        <v>0</v>
      </c>
    </row>
    <row r="37875" spans="6:6" ht="18" customHeight="1">
      <c r="F37875" s="129">
        <f t="shared" si="598"/>
        <v>0</v>
      </c>
    </row>
    <row r="37876" spans="6:6" ht="18" customHeight="1">
      <c r="F37876" s="129">
        <f t="shared" si="598"/>
        <v>0</v>
      </c>
    </row>
    <row r="37877" spans="6:6" ht="18" customHeight="1">
      <c r="F37877" s="129">
        <f t="shared" si="598"/>
        <v>0</v>
      </c>
    </row>
    <row r="37878" spans="6:6" ht="18" customHeight="1">
      <c r="F37878" s="129">
        <f t="shared" si="598"/>
        <v>0</v>
      </c>
    </row>
    <row r="37879" spans="6:6" ht="18" customHeight="1">
      <c r="F37879" s="129">
        <f t="shared" si="598"/>
        <v>0</v>
      </c>
    </row>
    <row r="37880" spans="6:6" ht="18" customHeight="1">
      <c r="F37880" s="129">
        <f t="shared" si="598"/>
        <v>0</v>
      </c>
    </row>
    <row r="37881" spans="6:6" ht="18" customHeight="1">
      <c r="F37881" s="129">
        <f t="shared" si="598"/>
        <v>0</v>
      </c>
    </row>
    <row r="37882" spans="6:6" ht="18" customHeight="1">
      <c r="F37882" s="129">
        <f t="shared" si="598"/>
        <v>0</v>
      </c>
    </row>
    <row r="37883" spans="6:6" ht="18" customHeight="1">
      <c r="F37883" s="129">
        <f t="shared" si="598"/>
        <v>0</v>
      </c>
    </row>
    <row r="37884" spans="6:6" ht="18" customHeight="1">
      <c r="F37884" s="129">
        <f t="shared" si="598"/>
        <v>0</v>
      </c>
    </row>
    <row r="37885" spans="6:6" ht="18" customHeight="1">
      <c r="F37885" s="129">
        <f t="shared" si="598"/>
        <v>0</v>
      </c>
    </row>
    <row r="37886" spans="6:6" ht="18" customHeight="1">
      <c r="F37886" s="129">
        <f t="shared" si="598"/>
        <v>0</v>
      </c>
    </row>
    <row r="37887" spans="6:6" ht="18" customHeight="1">
      <c r="F37887" s="129">
        <f t="shared" si="598"/>
        <v>0</v>
      </c>
    </row>
    <row r="37888" spans="6:6" ht="18" customHeight="1">
      <c r="F37888" s="129">
        <f t="shared" si="598"/>
        <v>0</v>
      </c>
    </row>
    <row r="37889" spans="6:6" ht="18" customHeight="1">
      <c r="F37889" s="129">
        <f t="shared" si="598"/>
        <v>0</v>
      </c>
    </row>
    <row r="37890" spans="6:6" ht="18" customHeight="1">
      <c r="F37890" s="129">
        <f t="shared" si="598"/>
        <v>0</v>
      </c>
    </row>
    <row r="37891" spans="6:6" ht="18" customHeight="1">
      <c r="F37891" s="129">
        <f t="shared" si="598"/>
        <v>0</v>
      </c>
    </row>
    <row r="37892" spans="6:6" ht="18" customHeight="1">
      <c r="F37892" s="129">
        <f t="shared" si="598"/>
        <v>0</v>
      </c>
    </row>
    <row r="37893" spans="6:6" ht="18" customHeight="1">
      <c r="F37893" s="129">
        <f t="shared" si="598"/>
        <v>0</v>
      </c>
    </row>
    <row r="37894" spans="6:6" ht="18" customHeight="1">
      <c r="F37894" s="129">
        <f t="shared" si="598"/>
        <v>0</v>
      </c>
    </row>
    <row r="37895" spans="6:6" ht="18" customHeight="1">
      <c r="F37895" s="129">
        <f t="shared" si="598"/>
        <v>0</v>
      </c>
    </row>
    <row r="37896" spans="6:6" ht="18" customHeight="1">
      <c r="F37896" s="129">
        <f t="shared" si="598"/>
        <v>0</v>
      </c>
    </row>
    <row r="37897" spans="6:6" ht="18" customHeight="1">
      <c r="F37897" s="129">
        <f t="shared" si="598"/>
        <v>0</v>
      </c>
    </row>
    <row r="37898" spans="6:6" ht="18" customHeight="1">
      <c r="F37898" s="129">
        <f t="shared" si="598"/>
        <v>0</v>
      </c>
    </row>
    <row r="37899" spans="6:6" ht="18" customHeight="1">
      <c r="F37899" s="129">
        <f t="shared" si="598"/>
        <v>0</v>
      </c>
    </row>
    <row r="37900" spans="6:6" ht="18" customHeight="1">
      <c r="F37900" s="129">
        <f t="shared" si="598"/>
        <v>0</v>
      </c>
    </row>
    <row r="37901" spans="6:6" ht="18" customHeight="1">
      <c r="F37901" s="129">
        <f t="shared" si="598"/>
        <v>0</v>
      </c>
    </row>
    <row r="37902" spans="6:6" ht="18" customHeight="1">
      <c r="F37902" s="129">
        <f t="shared" si="598"/>
        <v>0</v>
      </c>
    </row>
    <row r="37903" spans="6:6" ht="18" customHeight="1">
      <c r="F37903" s="129">
        <f t="shared" si="598"/>
        <v>0</v>
      </c>
    </row>
    <row r="37904" spans="6:6" ht="18" customHeight="1">
      <c r="F37904" s="129">
        <f t="shared" si="598"/>
        <v>0</v>
      </c>
    </row>
    <row r="37905" spans="6:6" ht="18" customHeight="1">
      <c r="F37905" s="129">
        <f t="shared" si="598"/>
        <v>0</v>
      </c>
    </row>
    <row r="37906" spans="6:6" ht="18" customHeight="1">
      <c r="F37906" s="129">
        <f t="shared" si="598"/>
        <v>0</v>
      </c>
    </row>
    <row r="37907" spans="6:6" ht="18" customHeight="1">
      <c r="F37907" s="129">
        <f t="shared" si="598"/>
        <v>0</v>
      </c>
    </row>
    <row r="37908" spans="6:6" ht="18" customHeight="1">
      <c r="F37908" s="129">
        <f t="shared" si="598"/>
        <v>0</v>
      </c>
    </row>
    <row r="37909" spans="6:6" ht="18" customHeight="1">
      <c r="F37909" s="129">
        <f t="shared" si="598"/>
        <v>0</v>
      </c>
    </row>
    <row r="37910" spans="6:6" ht="18" customHeight="1">
      <c r="F37910" s="129">
        <f t="shared" si="598"/>
        <v>0</v>
      </c>
    </row>
    <row r="37911" spans="6:6" ht="18" customHeight="1">
      <c r="F37911" s="129">
        <f t="shared" si="598"/>
        <v>0</v>
      </c>
    </row>
    <row r="37912" spans="6:6" ht="18" customHeight="1">
      <c r="F37912" s="129">
        <f t="shared" si="598"/>
        <v>0</v>
      </c>
    </row>
    <row r="37913" spans="6:6" ht="18" customHeight="1">
      <c r="F37913" s="129">
        <f t="shared" si="598"/>
        <v>0</v>
      </c>
    </row>
    <row r="37914" spans="6:6" ht="18" customHeight="1">
      <c r="F37914" s="129">
        <f t="shared" si="598"/>
        <v>0</v>
      </c>
    </row>
    <row r="37915" spans="6:6" ht="18" customHeight="1">
      <c r="F37915" s="129">
        <f t="shared" si="598"/>
        <v>0</v>
      </c>
    </row>
    <row r="37916" spans="6:6" ht="18" customHeight="1">
      <c r="F37916" s="129">
        <f t="shared" si="598"/>
        <v>0</v>
      </c>
    </row>
    <row r="37917" spans="6:6" ht="18" customHeight="1">
      <c r="F37917" s="129">
        <f t="shared" si="598"/>
        <v>0</v>
      </c>
    </row>
    <row r="37918" spans="6:6" ht="18" customHeight="1">
      <c r="F37918" s="129">
        <f t="shared" si="598"/>
        <v>0</v>
      </c>
    </row>
    <row r="37919" spans="6:6" ht="18" customHeight="1">
      <c r="F37919" s="129">
        <f t="shared" si="598"/>
        <v>0</v>
      </c>
    </row>
    <row r="37920" spans="6:6" ht="18" customHeight="1">
      <c r="F37920" s="129">
        <f t="shared" si="598"/>
        <v>0</v>
      </c>
    </row>
    <row r="37921" spans="6:6" ht="18" customHeight="1">
      <c r="F37921" s="129">
        <f t="shared" si="598"/>
        <v>0</v>
      </c>
    </row>
    <row r="37922" spans="6:6" ht="18" customHeight="1">
      <c r="F37922" s="129">
        <f t="shared" si="598"/>
        <v>0</v>
      </c>
    </row>
    <row r="37923" spans="6:6" ht="18" customHeight="1">
      <c r="F37923" s="129">
        <f t="shared" si="598"/>
        <v>0</v>
      </c>
    </row>
    <row r="37924" spans="6:6" ht="18" customHeight="1">
      <c r="F37924" s="129">
        <f t="shared" si="598"/>
        <v>0</v>
      </c>
    </row>
    <row r="37925" spans="6:6" ht="18" customHeight="1">
      <c r="F37925" s="129">
        <f t="shared" si="598"/>
        <v>0</v>
      </c>
    </row>
    <row r="37926" spans="6:6" ht="18" customHeight="1">
      <c r="F37926" s="129">
        <f t="shared" si="598"/>
        <v>0</v>
      </c>
    </row>
    <row r="37927" spans="6:6" ht="18" customHeight="1">
      <c r="F37927" s="129">
        <f t="shared" si="598"/>
        <v>0</v>
      </c>
    </row>
    <row r="37928" spans="6:6" ht="18" customHeight="1">
      <c r="F37928" s="129">
        <f t="shared" si="598"/>
        <v>0</v>
      </c>
    </row>
    <row r="37929" spans="6:6" ht="18" customHeight="1">
      <c r="F37929" s="129">
        <f t="shared" si="598"/>
        <v>0</v>
      </c>
    </row>
    <row r="37930" spans="6:6" ht="18" customHeight="1">
      <c r="F37930" s="129">
        <f t="shared" si="598"/>
        <v>0</v>
      </c>
    </row>
    <row r="37931" spans="6:6" ht="18" customHeight="1">
      <c r="F37931" s="129">
        <f t="shared" si="598"/>
        <v>0</v>
      </c>
    </row>
    <row r="37932" spans="6:6" ht="18" customHeight="1">
      <c r="F37932" s="129">
        <f t="shared" si="598"/>
        <v>0</v>
      </c>
    </row>
    <row r="37933" spans="6:6" ht="18" customHeight="1">
      <c r="F37933" s="129">
        <f t="shared" si="598"/>
        <v>0</v>
      </c>
    </row>
    <row r="37934" spans="6:6" ht="18" customHeight="1">
      <c r="F37934" s="129">
        <f t="shared" si="598"/>
        <v>0</v>
      </c>
    </row>
    <row r="37935" spans="6:6" ht="18" customHeight="1">
      <c r="F37935" s="129">
        <f t="shared" si="598"/>
        <v>0</v>
      </c>
    </row>
    <row r="37936" spans="6:6" ht="18" customHeight="1">
      <c r="F37936" s="129">
        <f t="shared" si="598"/>
        <v>0</v>
      </c>
    </row>
    <row r="37937" spans="6:6" ht="18" customHeight="1">
      <c r="F37937" s="129">
        <f t="shared" si="598"/>
        <v>0</v>
      </c>
    </row>
    <row r="37938" spans="6:6" ht="18" customHeight="1">
      <c r="F37938" s="129">
        <f t="shared" ref="F37938:F38001" si="599">E37938*D37938</f>
        <v>0</v>
      </c>
    </row>
    <row r="37939" spans="6:6" ht="18" customHeight="1">
      <c r="F37939" s="129">
        <f t="shared" si="599"/>
        <v>0</v>
      </c>
    </row>
    <row r="37940" spans="6:6" ht="18" customHeight="1">
      <c r="F37940" s="129">
        <f t="shared" si="599"/>
        <v>0</v>
      </c>
    </row>
    <row r="37941" spans="6:6" ht="18" customHeight="1">
      <c r="F37941" s="129">
        <f t="shared" si="599"/>
        <v>0</v>
      </c>
    </row>
    <row r="37942" spans="6:6" ht="18" customHeight="1">
      <c r="F37942" s="129">
        <f t="shared" si="599"/>
        <v>0</v>
      </c>
    </row>
    <row r="37943" spans="6:6" ht="18" customHeight="1">
      <c r="F37943" s="129">
        <f t="shared" si="599"/>
        <v>0</v>
      </c>
    </row>
    <row r="37944" spans="6:6" ht="18" customHeight="1">
      <c r="F37944" s="129">
        <f t="shared" si="599"/>
        <v>0</v>
      </c>
    </row>
    <row r="37945" spans="6:6" ht="18" customHeight="1">
      <c r="F37945" s="129">
        <f t="shared" si="599"/>
        <v>0</v>
      </c>
    </row>
    <row r="37946" spans="6:6" ht="18" customHeight="1">
      <c r="F37946" s="129">
        <f t="shared" si="599"/>
        <v>0</v>
      </c>
    </row>
    <row r="37947" spans="6:6" ht="18" customHeight="1">
      <c r="F37947" s="129">
        <f t="shared" si="599"/>
        <v>0</v>
      </c>
    </row>
    <row r="37948" spans="6:6" ht="18" customHeight="1">
      <c r="F37948" s="129">
        <f t="shared" si="599"/>
        <v>0</v>
      </c>
    </row>
    <row r="37949" spans="6:6" ht="18" customHeight="1">
      <c r="F37949" s="129">
        <f t="shared" si="599"/>
        <v>0</v>
      </c>
    </row>
    <row r="37950" spans="6:6" ht="18" customHeight="1">
      <c r="F37950" s="129">
        <f t="shared" si="599"/>
        <v>0</v>
      </c>
    </row>
    <row r="37951" spans="6:6" ht="18" customHeight="1">
      <c r="F37951" s="129">
        <f t="shared" si="599"/>
        <v>0</v>
      </c>
    </row>
    <row r="37952" spans="6:6" ht="18" customHeight="1">
      <c r="F37952" s="129">
        <f t="shared" si="599"/>
        <v>0</v>
      </c>
    </row>
    <row r="37953" spans="6:6" ht="18" customHeight="1">
      <c r="F37953" s="129">
        <f t="shared" si="599"/>
        <v>0</v>
      </c>
    </row>
    <row r="37954" spans="6:6" ht="18" customHeight="1">
      <c r="F37954" s="129">
        <f t="shared" si="599"/>
        <v>0</v>
      </c>
    </row>
    <row r="37955" spans="6:6" ht="18" customHeight="1">
      <c r="F37955" s="129">
        <f t="shared" si="599"/>
        <v>0</v>
      </c>
    </row>
    <row r="37956" spans="6:6" ht="18" customHeight="1">
      <c r="F37956" s="129">
        <f t="shared" si="599"/>
        <v>0</v>
      </c>
    </row>
    <row r="37957" spans="6:6" ht="18" customHeight="1">
      <c r="F37957" s="129">
        <f t="shared" si="599"/>
        <v>0</v>
      </c>
    </row>
    <row r="37958" spans="6:6" ht="18" customHeight="1">
      <c r="F37958" s="129">
        <f t="shared" si="599"/>
        <v>0</v>
      </c>
    </row>
    <row r="37959" spans="6:6" ht="18" customHeight="1">
      <c r="F37959" s="129">
        <f t="shared" si="599"/>
        <v>0</v>
      </c>
    </row>
    <row r="37960" spans="6:6" ht="18" customHeight="1">
      <c r="F37960" s="129">
        <f t="shared" si="599"/>
        <v>0</v>
      </c>
    </row>
    <row r="37961" spans="6:6" ht="18" customHeight="1">
      <c r="F37961" s="129">
        <f t="shared" si="599"/>
        <v>0</v>
      </c>
    </row>
    <row r="37962" spans="6:6" ht="18" customHeight="1">
      <c r="F37962" s="129">
        <f t="shared" si="599"/>
        <v>0</v>
      </c>
    </row>
    <row r="37963" spans="6:6" ht="18" customHeight="1">
      <c r="F37963" s="129">
        <f t="shared" si="599"/>
        <v>0</v>
      </c>
    </row>
    <row r="37964" spans="6:6" ht="18" customHeight="1">
      <c r="F37964" s="129">
        <f t="shared" si="599"/>
        <v>0</v>
      </c>
    </row>
    <row r="37965" spans="6:6" ht="18" customHeight="1">
      <c r="F37965" s="129">
        <f t="shared" si="599"/>
        <v>0</v>
      </c>
    </row>
    <row r="37966" spans="6:6" ht="18" customHeight="1">
      <c r="F37966" s="129">
        <f t="shared" si="599"/>
        <v>0</v>
      </c>
    </row>
    <row r="37967" spans="6:6" ht="18" customHeight="1">
      <c r="F37967" s="129">
        <f t="shared" si="599"/>
        <v>0</v>
      </c>
    </row>
    <row r="37968" spans="6:6" ht="18" customHeight="1">
      <c r="F37968" s="129">
        <f t="shared" si="599"/>
        <v>0</v>
      </c>
    </row>
    <row r="37969" spans="6:6" ht="18" customHeight="1">
      <c r="F37969" s="129">
        <f t="shared" si="599"/>
        <v>0</v>
      </c>
    </row>
    <row r="37970" spans="6:6" ht="18" customHeight="1">
      <c r="F37970" s="129">
        <f t="shared" si="599"/>
        <v>0</v>
      </c>
    </row>
    <row r="37971" spans="6:6" ht="18" customHeight="1">
      <c r="F37971" s="129">
        <f t="shared" si="599"/>
        <v>0</v>
      </c>
    </row>
    <row r="37972" spans="6:6" ht="18" customHeight="1">
      <c r="F37972" s="129">
        <f t="shared" si="599"/>
        <v>0</v>
      </c>
    </row>
    <row r="37973" spans="6:6" ht="18" customHeight="1">
      <c r="F37973" s="129">
        <f t="shared" si="599"/>
        <v>0</v>
      </c>
    </row>
    <row r="37974" spans="6:6" ht="18" customHeight="1">
      <c r="F37974" s="129">
        <f t="shared" si="599"/>
        <v>0</v>
      </c>
    </row>
    <row r="37975" spans="6:6" ht="18" customHeight="1">
      <c r="F37975" s="129">
        <f t="shared" si="599"/>
        <v>0</v>
      </c>
    </row>
    <row r="37976" spans="6:6" ht="18" customHeight="1">
      <c r="F37976" s="129">
        <f t="shared" si="599"/>
        <v>0</v>
      </c>
    </row>
    <row r="37977" spans="6:6" ht="18" customHeight="1">
      <c r="F37977" s="129">
        <f t="shared" si="599"/>
        <v>0</v>
      </c>
    </row>
    <row r="37978" spans="6:6" ht="18" customHeight="1">
      <c r="F37978" s="129">
        <f t="shared" si="599"/>
        <v>0</v>
      </c>
    </row>
    <row r="37979" spans="6:6" ht="18" customHeight="1">
      <c r="F37979" s="129">
        <f t="shared" si="599"/>
        <v>0</v>
      </c>
    </row>
    <row r="37980" spans="6:6" ht="18" customHeight="1">
      <c r="F37980" s="129">
        <f t="shared" si="599"/>
        <v>0</v>
      </c>
    </row>
    <row r="37981" spans="6:6" ht="18" customHeight="1">
      <c r="F37981" s="129">
        <f t="shared" si="599"/>
        <v>0</v>
      </c>
    </row>
    <row r="37982" spans="6:6" ht="18" customHeight="1">
      <c r="F37982" s="129">
        <f t="shared" si="599"/>
        <v>0</v>
      </c>
    </row>
    <row r="37983" spans="6:6" ht="18" customHeight="1">
      <c r="F37983" s="129">
        <f t="shared" si="599"/>
        <v>0</v>
      </c>
    </row>
    <row r="37984" spans="6:6" ht="18" customHeight="1">
      <c r="F37984" s="129">
        <f t="shared" si="599"/>
        <v>0</v>
      </c>
    </row>
    <row r="37985" spans="6:6" ht="18" customHeight="1">
      <c r="F37985" s="129">
        <f t="shared" si="599"/>
        <v>0</v>
      </c>
    </row>
    <row r="37986" spans="6:6" ht="18" customHeight="1">
      <c r="F37986" s="129">
        <f t="shared" si="599"/>
        <v>0</v>
      </c>
    </row>
    <row r="37987" spans="6:6" ht="18" customHeight="1">
      <c r="F37987" s="129">
        <f t="shared" si="599"/>
        <v>0</v>
      </c>
    </row>
    <row r="37988" spans="6:6" ht="18" customHeight="1">
      <c r="F37988" s="129">
        <f t="shared" si="599"/>
        <v>0</v>
      </c>
    </row>
    <row r="37989" spans="6:6" ht="18" customHeight="1">
      <c r="F37989" s="129">
        <f t="shared" si="599"/>
        <v>0</v>
      </c>
    </row>
    <row r="37990" spans="6:6" ht="18" customHeight="1">
      <c r="F37990" s="129">
        <f t="shared" si="599"/>
        <v>0</v>
      </c>
    </row>
    <row r="37991" spans="6:6" ht="18" customHeight="1">
      <c r="F37991" s="129">
        <f t="shared" si="599"/>
        <v>0</v>
      </c>
    </row>
    <row r="37992" spans="6:6" ht="18" customHeight="1">
      <c r="F37992" s="129">
        <f t="shared" si="599"/>
        <v>0</v>
      </c>
    </row>
    <row r="37993" spans="6:6" ht="18" customHeight="1">
      <c r="F37993" s="129">
        <f t="shared" si="599"/>
        <v>0</v>
      </c>
    </row>
    <row r="37994" spans="6:6" ht="18" customHeight="1">
      <c r="F37994" s="129">
        <f t="shared" si="599"/>
        <v>0</v>
      </c>
    </row>
    <row r="37995" spans="6:6" ht="18" customHeight="1">
      <c r="F37995" s="129">
        <f t="shared" si="599"/>
        <v>0</v>
      </c>
    </row>
    <row r="37996" spans="6:6" ht="18" customHeight="1">
      <c r="F37996" s="129">
        <f t="shared" si="599"/>
        <v>0</v>
      </c>
    </row>
    <row r="37997" spans="6:6" ht="18" customHeight="1">
      <c r="F37997" s="129">
        <f t="shared" si="599"/>
        <v>0</v>
      </c>
    </row>
    <row r="37998" spans="6:6" ht="18" customHeight="1">
      <c r="F37998" s="129">
        <f t="shared" si="599"/>
        <v>0</v>
      </c>
    </row>
    <row r="37999" spans="6:6" ht="18" customHeight="1">
      <c r="F37999" s="129">
        <f t="shared" si="599"/>
        <v>0</v>
      </c>
    </row>
    <row r="38000" spans="6:6" ht="18" customHeight="1">
      <c r="F38000" s="129">
        <f t="shared" si="599"/>
        <v>0</v>
      </c>
    </row>
    <row r="38001" spans="6:6" ht="18" customHeight="1">
      <c r="F38001" s="129">
        <f t="shared" si="599"/>
        <v>0</v>
      </c>
    </row>
    <row r="38002" spans="6:6" ht="18" customHeight="1">
      <c r="F38002" s="129">
        <f t="shared" ref="F38002:F38065" si="600">E38002*D38002</f>
        <v>0</v>
      </c>
    </row>
    <row r="38003" spans="6:6" ht="18" customHeight="1">
      <c r="F38003" s="129">
        <f t="shared" si="600"/>
        <v>0</v>
      </c>
    </row>
    <row r="38004" spans="6:6" ht="18" customHeight="1">
      <c r="F38004" s="129">
        <f t="shared" si="600"/>
        <v>0</v>
      </c>
    </row>
    <row r="38005" spans="6:6" ht="18" customHeight="1">
      <c r="F38005" s="129">
        <f t="shared" si="600"/>
        <v>0</v>
      </c>
    </row>
    <row r="38006" spans="6:6" ht="18" customHeight="1">
      <c r="F38006" s="129">
        <f t="shared" si="600"/>
        <v>0</v>
      </c>
    </row>
    <row r="38007" spans="6:6" ht="18" customHeight="1">
      <c r="F38007" s="129">
        <f t="shared" si="600"/>
        <v>0</v>
      </c>
    </row>
    <row r="38008" spans="6:6" ht="18" customHeight="1">
      <c r="F38008" s="129">
        <f t="shared" si="600"/>
        <v>0</v>
      </c>
    </row>
    <row r="38009" spans="6:6" ht="18" customHeight="1">
      <c r="F38009" s="129">
        <f t="shared" si="600"/>
        <v>0</v>
      </c>
    </row>
    <row r="38010" spans="6:6" ht="18" customHeight="1">
      <c r="F38010" s="129">
        <f t="shared" si="600"/>
        <v>0</v>
      </c>
    </row>
    <row r="38011" spans="6:6" ht="18" customHeight="1">
      <c r="F38011" s="129">
        <f t="shared" si="600"/>
        <v>0</v>
      </c>
    </row>
    <row r="38012" spans="6:6" ht="18" customHeight="1">
      <c r="F38012" s="129">
        <f t="shared" si="600"/>
        <v>0</v>
      </c>
    </row>
    <row r="38013" spans="6:6" ht="18" customHeight="1">
      <c r="F38013" s="129">
        <f t="shared" si="600"/>
        <v>0</v>
      </c>
    </row>
    <row r="38014" spans="6:6" ht="18" customHeight="1">
      <c r="F38014" s="129">
        <f t="shared" si="600"/>
        <v>0</v>
      </c>
    </row>
    <row r="38015" spans="6:6" ht="18" customHeight="1">
      <c r="F38015" s="129">
        <f t="shared" si="600"/>
        <v>0</v>
      </c>
    </row>
    <row r="38016" spans="6:6" ht="18" customHeight="1">
      <c r="F38016" s="129">
        <f t="shared" si="600"/>
        <v>0</v>
      </c>
    </row>
    <row r="38017" spans="6:6" ht="18" customHeight="1">
      <c r="F38017" s="129">
        <f t="shared" si="600"/>
        <v>0</v>
      </c>
    </row>
    <row r="38018" spans="6:6" ht="18" customHeight="1">
      <c r="F38018" s="129">
        <f t="shared" si="600"/>
        <v>0</v>
      </c>
    </row>
    <row r="38019" spans="6:6" ht="18" customHeight="1">
      <c r="F38019" s="129">
        <f t="shared" si="600"/>
        <v>0</v>
      </c>
    </row>
    <row r="38020" spans="6:6" ht="18" customHeight="1">
      <c r="F38020" s="129">
        <f t="shared" si="600"/>
        <v>0</v>
      </c>
    </row>
    <row r="38021" spans="6:6" ht="18" customHeight="1">
      <c r="F38021" s="129">
        <f t="shared" si="600"/>
        <v>0</v>
      </c>
    </row>
    <row r="38022" spans="6:6" ht="18" customHeight="1">
      <c r="F38022" s="129">
        <f t="shared" si="600"/>
        <v>0</v>
      </c>
    </row>
    <row r="38023" spans="6:6" ht="18" customHeight="1">
      <c r="F38023" s="129">
        <f t="shared" si="600"/>
        <v>0</v>
      </c>
    </row>
    <row r="38024" spans="6:6" ht="18" customHeight="1">
      <c r="F38024" s="129">
        <f t="shared" si="600"/>
        <v>0</v>
      </c>
    </row>
    <row r="38025" spans="6:6" ht="18" customHeight="1">
      <c r="F38025" s="129">
        <f t="shared" si="600"/>
        <v>0</v>
      </c>
    </row>
    <row r="38026" spans="6:6" ht="18" customHeight="1">
      <c r="F38026" s="129">
        <f t="shared" si="600"/>
        <v>0</v>
      </c>
    </row>
    <row r="38027" spans="6:6" ht="18" customHeight="1">
      <c r="F38027" s="129">
        <f t="shared" si="600"/>
        <v>0</v>
      </c>
    </row>
    <row r="38028" spans="6:6" ht="18" customHeight="1">
      <c r="F38028" s="129">
        <f t="shared" si="600"/>
        <v>0</v>
      </c>
    </row>
    <row r="38029" spans="6:6" ht="18" customHeight="1">
      <c r="F38029" s="129">
        <f t="shared" si="600"/>
        <v>0</v>
      </c>
    </row>
    <row r="38030" spans="6:6" ht="18" customHeight="1">
      <c r="F38030" s="129">
        <f t="shared" si="600"/>
        <v>0</v>
      </c>
    </row>
    <row r="38031" spans="6:6" ht="18" customHeight="1">
      <c r="F38031" s="129">
        <f t="shared" si="600"/>
        <v>0</v>
      </c>
    </row>
    <row r="38032" spans="6:6" ht="18" customHeight="1">
      <c r="F38032" s="129">
        <f t="shared" si="600"/>
        <v>0</v>
      </c>
    </row>
    <row r="38033" spans="6:6" ht="18" customHeight="1">
      <c r="F38033" s="129">
        <f t="shared" si="600"/>
        <v>0</v>
      </c>
    </row>
    <row r="38034" spans="6:6" ht="18" customHeight="1">
      <c r="F38034" s="129">
        <f t="shared" si="600"/>
        <v>0</v>
      </c>
    </row>
    <row r="38035" spans="6:6" ht="18" customHeight="1">
      <c r="F38035" s="129">
        <f t="shared" si="600"/>
        <v>0</v>
      </c>
    </row>
    <row r="38036" spans="6:6" ht="18" customHeight="1">
      <c r="F38036" s="129">
        <f t="shared" si="600"/>
        <v>0</v>
      </c>
    </row>
    <row r="38037" spans="6:6" ht="18" customHeight="1">
      <c r="F38037" s="129">
        <f t="shared" si="600"/>
        <v>0</v>
      </c>
    </row>
    <row r="38038" spans="6:6" ht="18" customHeight="1">
      <c r="F38038" s="129">
        <f t="shared" si="600"/>
        <v>0</v>
      </c>
    </row>
    <row r="38039" spans="6:6" ht="18" customHeight="1">
      <c r="F38039" s="129">
        <f t="shared" si="600"/>
        <v>0</v>
      </c>
    </row>
    <row r="38040" spans="6:6" ht="18" customHeight="1">
      <c r="F38040" s="129">
        <f t="shared" si="600"/>
        <v>0</v>
      </c>
    </row>
    <row r="38041" spans="6:6" ht="18" customHeight="1">
      <c r="F38041" s="129">
        <f t="shared" si="600"/>
        <v>0</v>
      </c>
    </row>
    <row r="38042" spans="6:6" ht="18" customHeight="1">
      <c r="F38042" s="129">
        <f t="shared" si="600"/>
        <v>0</v>
      </c>
    </row>
    <row r="38043" spans="6:6" ht="18" customHeight="1">
      <c r="F38043" s="129">
        <f t="shared" si="600"/>
        <v>0</v>
      </c>
    </row>
    <row r="38044" spans="6:6" ht="18" customHeight="1">
      <c r="F38044" s="129">
        <f t="shared" si="600"/>
        <v>0</v>
      </c>
    </row>
    <row r="38045" spans="6:6" ht="18" customHeight="1">
      <c r="F38045" s="129">
        <f t="shared" si="600"/>
        <v>0</v>
      </c>
    </row>
    <row r="38046" spans="6:6" ht="18" customHeight="1">
      <c r="F38046" s="129">
        <f t="shared" si="600"/>
        <v>0</v>
      </c>
    </row>
    <row r="38047" spans="6:6" ht="18" customHeight="1">
      <c r="F38047" s="129">
        <f t="shared" si="600"/>
        <v>0</v>
      </c>
    </row>
    <row r="38048" spans="6:6" ht="18" customHeight="1">
      <c r="F38048" s="129">
        <f t="shared" si="600"/>
        <v>0</v>
      </c>
    </row>
    <row r="38049" spans="6:6" ht="18" customHeight="1">
      <c r="F38049" s="129">
        <f t="shared" si="600"/>
        <v>0</v>
      </c>
    </row>
    <row r="38050" spans="6:6" ht="18" customHeight="1">
      <c r="F38050" s="129">
        <f t="shared" si="600"/>
        <v>0</v>
      </c>
    </row>
    <row r="38051" spans="6:6" ht="18" customHeight="1">
      <c r="F38051" s="129">
        <f t="shared" si="600"/>
        <v>0</v>
      </c>
    </row>
    <row r="38052" spans="6:6" ht="18" customHeight="1">
      <c r="F38052" s="129">
        <f t="shared" si="600"/>
        <v>0</v>
      </c>
    </row>
    <row r="38053" spans="6:6" ht="18" customHeight="1">
      <c r="F38053" s="129">
        <f t="shared" si="600"/>
        <v>0</v>
      </c>
    </row>
    <row r="38054" spans="6:6" ht="18" customHeight="1">
      <c r="F38054" s="129">
        <f t="shared" si="600"/>
        <v>0</v>
      </c>
    </row>
    <row r="38055" spans="6:6" ht="18" customHeight="1">
      <c r="F38055" s="129">
        <f t="shared" si="600"/>
        <v>0</v>
      </c>
    </row>
    <row r="38056" spans="6:6" ht="18" customHeight="1">
      <c r="F38056" s="129">
        <f t="shared" si="600"/>
        <v>0</v>
      </c>
    </row>
    <row r="38057" spans="6:6" ht="18" customHeight="1">
      <c r="F38057" s="129">
        <f t="shared" si="600"/>
        <v>0</v>
      </c>
    </row>
    <row r="38058" spans="6:6" ht="18" customHeight="1">
      <c r="F38058" s="129">
        <f t="shared" si="600"/>
        <v>0</v>
      </c>
    </row>
    <row r="38059" spans="6:6" ht="18" customHeight="1">
      <c r="F38059" s="129">
        <f t="shared" si="600"/>
        <v>0</v>
      </c>
    </row>
    <row r="38060" spans="6:6" ht="18" customHeight="1">
      <c r="F38060" s="129">
        <f t="shared" si="600"/>
        <v>0</v>
      </c>
    </row>
    <row r="38061" spans="6:6" ht="18" customHeight="1">
      <c r="F38061" s="129">
        <f t="shared" si="600"/>
        <v>0</v>
      </c>
    </row>
    <row r="38062" spans="6:6" ht="18" customHeight="1">
      <c r="F38062" s="129">
        <f t="shared" si="600"/>
        <v>0</v>
      </c>
    </row>
    <row r="38063" spans="6:6" ht="18" customHeight="1">
      <c r="F38063" s="129">
        <f t="shared" si="600"/>
        <v>0</v>
      </c>
    </row>
    <row r="38064" spans="6:6" ht="18" customHeight="1">
      <c r="F38064" s="129">
        <f t="shared" si="600"/>
        <v>0</v>
      </c>
    </row>
    <row r="38065" spans="6:6" ht="18" customHeight="1">
      <c r="F38065" s="129">
        <f t="shared" si="600"/>
        <v>0</v>
      </c>
    </row>
    <row r="38066" spans="6:6" ht="18" customHeight="1">
      <c r="F38066" s="129">
        <f t="shared" ref="F38066:F38129" si="601">E38066*D38066</f>
        <v>0</v>
      </c>
    </row>
    <row r="38067" spans="6:6" ht="18" customHeight="1">
      <c r="F38067" s="129">
        <f t="shared" si="601"/>
        <v>0</v>
      </c>
    </row>
    <row r="38068" spans="6:6" ht="18" customHeight="1">
      <c r="F38068" s="129">
        <f t="shared" si="601"/>
        <v>0</v>
      </c>
    </row>
    <row r="38069" spans="6:6" ht="18" customHeight="1">
      <c r="F38069" s="129">
        <f t="shared" si="601"/>
        <v>0</v>
      </c>
    </row>
    <row r="38070" spans="6:6" ht="18" customHeight="1">
      <c r="F38070" s="129">
        <f t="shared" si="601"/>
        <v>0</v>
      </c>
    </row>
    <row r="38071" spans="6:6" ht="18" customHeight="1">
      <c r="F38071" s="129">
        <f t="shared" si="601"/>
        <v>0</v>
      </c>
    </row>
    <row r="38072" spans="6:6" ht="18" customHeight="1">
      <c r="F38072" s="129">
        <f t="shared" si="601"/>
        <v>0</v>
      </c>
    </row>
    <row r="38073" spans="6:6" ht="18" customHeight="1">
      <c r="F38073" s="129">
        <f t="shared" si="601"/>
        <v>0</v>
      </c>
    </row>
    <row r="38074" spans="6:6" ht="18" customHeight="1">
      <c r="F38074" s="129">
        <f t="shared" si="601"/>
        <v>0</v>
      </c>
    </row>
    <row r="38075" spans="6:6" ht="18" customHeight="1">
      <c r="F38075" s="129">
        <f t="shared" si="601"/>
        <v>0</v>
      </c>
    </row>
    <row r="38076" spans="6:6" ht="18" customHeight="1">
      <c r="F38076" s="129">
        <f t="shared" si="601"/>
        <v>0</v>
      </c>
    </row>
    <row r="38077" spans="6:6" ht="18" customHeight="1">
      <c r="F38077" s="129">
        <f t="shared" si="601"/>
        <v>0</v>
      </c>
    </row>
    <row r="38078" spans="6:6" ht="18" customHeight="1">
      <c r="F38078" s="129">
        <f t="shared" si="601"/>
        <v>0</v>
      </c>
    </row>
    <row r="38079" spans="6:6" ht="18" customHeight="1">
      <c r="F38079" s="129">
        <f t="shared" si="601"/>
        <v>0</v>
      </c>
    </row>
    <row r="38080" spans="6:6" ht="18" customHeight="1">
      <c r="F38080" s="129">
        <f t="shared" si="601"/>
        <v>0</v>
      </c>
    </row>
    <row r="38081" spans="6:6" ht="18" customHeight="1">
      <c r="F38081" s="129">
        <f t="shared" si="601"/>
        <v>0</v>
      </c>
    </row>
    <row r="38082" spans="6:6" ht="18" customHeight="1">
      <c r="F38082" s="129">
        <f t="shared" si="601"/>
        <v>0</v>
      </c>
    </row>
    <row r="38083" spans="6:6" ht="18" customHeight="1">
      <c r="F38083" s="129">
        <f t="shared" si="601"/>
        <v>0</v>
      </c>
    </row>
    <row r="38084" spans="6:6" ht="18" customHeight="1">
      <c r="F38084" s="129">
        <f t="shared" si="601"/>
        <v>0</v>
      </c>
    </row>
    <row r="38085" spans="6:6" ht="18" customHeight="1">
      <c r="F38085" s="129">
        <f t="shared" si="601"/>
        <v>0</v>
      </c>
    </row>
    <row r="38086" spans="6:6" ht="18" customHeight="1">
      <c r="F38086" s="129">
        <f t="shared" si="601"/>
        <v>0</v>
      </c>
    </row>
    <row r="38087" spans="6:6" ht="18" customHeight="1">
      <c r="F38087" s="129">
        <f t="shared" si="601"/>
        <v>0</v>
      </c>
    </row>
    <row r="38088" spans="6:6" ht="18" customHeight="1">
      <c r="F38088" s="129">
        <f t="shared" si="601"/>
        <v>0</v>
      </c>
    </row>
    <row r="38089" spans="6:6" ht="18" customHeight="1">
      <c r="F38089" s="129">
        <f t="shared" si="601"/>
        <v>0</v>
      </c>
    </row>
    <row r="38090" spans="6:6" ht="18" customHeight="1">
      <c r="F38090" s="129">
        <f t="shared" si="601"/>
        <v>0</v>
      </c>
    </row>
    <row r="38091" spans="6:6" ht="18" customHeight="1">
      <c r="F38091" s="129">
        <f t="shared" si="601"/>
        <v>0</v>
      </c>
    </row>
    <row r="38092" spans="6:6" ht="18" customHeight="1">
      <c r="F38092" s="129">
        <f t="shared" si="601"/>
        <v>0</v>
      </c>
    </row>
    <row r="38093" spans="6:6" ht="18" customHeight="1">
      <c r="F38093" s="129">
        <f t="shared" si="601"/>
        <v>0</v>
      </c>
    </row>
    <row r="38094" spans="6:6" ht="18" customHeight="1">
      <c r="F38094" s="129">
        <f t="shared" si="601"/>
        <v>0</v>
      </c>
    </row>
    <row r="38095" spans="6:6" ht="18" customHeight="1">
      <c r="F38095" s="129">
        <f t="shared" si="601"/>
        <v>0</v>
      </c>
    </row>
    <row r="38096" spans="6:6" ht="18" customHeight="1">
      <c r="F38096" s="129">
        <f t="shared" si="601"/>
        <v>0</v>
      </c>
    </row>
    <row r="38097" spans="6:6" ht="18" customHeight="1">
      <c r="F38097" s="129">
        <f t="shared" si="601"/>
        <v>0</v>
      </c>
    </row>
    <row r="38098" spans="6:6" ht="18" customHeight="1">
      <c r="F38098" s="129">
        <f t="shared" si="601"/>
        <v>0</v>
      </c>
    </row>
    <row r="38099" spans="6:6" ht="18" customHeight="1">
      <c r="F38099" s="129">
        <f t="shared" si="601"/>
        <v>0</v>
      </c>
    </row>
    <row r="38100" spans="6:6" ht="18" customHeight="1">
      <c r="F38100" s="129">
        <f t="shared" si="601"/>
        <v>0</v>
      </c>
    </row>
    <row r="38101" spans="6:6" ht="18" customHeight="1">
      <c r="F38101" s="129">
        <f t="shared" si="601"/>
        <v>0</v>
      </c>
    </row>
    <row r="38102" spans="6:6" ht="18" customHeight="1">
      <c r="F38102" s="129">
        <f t="shared" si="601"/>
        <v>0</v>
      </c>
    </row>
    <row r="38103" spans="6:6" ht="18" customHeight="1">
      <c r="F38103" s="129">
        <f t="shared" si="601"/>
        <v>0</v>
      </c>
    </row>
    <row r="38104" spans="6:6" ht="18" customHeight="1">
      <c r="F38104" s="129">
        <f t="shared" si="601"/>
        <v>0</v>
      </c>
    </row>
    <row r="38105" spans="6:6" ht="18" customHeight="1">
      <c r="F38105" s="129">
        <f t="shared" si="601"/>
        <v>0</v>
      </c>
    </row>
    <row r="38106" spans="6:6" ht="18" customHeight="1">
      <c r="F38106" s="129">
        <f t="shared" si="601"/>
        <v>0</v>
      </c>
    </row>
    <row r="38107" spans="6:6" ht="18" customHeight="1">
      <c r="F38107" s="129">
        <f t="shared" si="601"/>
        <v>0</v>
      </c>
    </row>
    <row r="38108" spans="6:6" ht="18" customHeight="1">
      <c r="F38108" s="129">
        <f t="shared" si="601"/>
        <v>0</v>
      </c>
    </row>
    <row r="38109" spans="6:6" ht="18" customHeight="1">
      <c r="F38109" s="129">
        <f t="shared" si="601"/>
        <v>0</v>
      </c>
    </row>
    <row r="38110" spans="6:6" ht="18" customHeight="1">
      <c r="F38110" s="129">
        <f t="shared" si="601"/>
        <v>0</v>
      </c>
    </row>
    <row r="38111" spans="6:6" ht="18" customHeight="1">
      <c r="F38111" s="129">
        <f t="shared" si="601"/>
        <v>0</v>
      </c>
    </row>
    <row r="38112" spans="6:6" ht="18" customHeight="1">
      <c r="F38112" s="129">
        <f t="shared" si="601"/>
        <v>0</v>
      </c>
    </row>
    <row r="38113" spans="6:6" ht="18" customHeight="1">
      <c r="F38113" s="129">
        <f t="shared" si="601"/>
        <v>0</v>
      </c>
    </row>
    <row r="38114" spans="6:6" ht="18" customHeight="1">
      <c r="F38114" s="129">
        <f t="shared" si="601"/>
        <v>0</v>
      </c>
    </row>
    <row r="38115" spans="6:6" ht="18" customHeight="1">
      <c r="F38115" s="129">
        <f t="shared" si="601"/>
        <v>0</v>
      </c>
    </row>
    <row r="38116" spans="6:6" ht="18" customHeight="1">
      <c r="F38116" s="129">
        <f t="shared" si="601"/>
        <v>0</v>
      </c>
    </row>
    <row r="38117" spans="6:6" ht="18" customHeight="1">
      <c r="F38117" s="129">
        <f t="shared" si="601"/>
        <v>0</v>
      </c>
    </row>
    <row r="38118" spans="6:6" ht="18" customHeight="1">
      <c r="F38118" s="129">
        <f t="shared" si="601"/>
        <v>0</v>
      </c>
    </row>
    <row r="38119" spans="6:6" ht="18" customHeight="1">
      <c r="F38119" s="129">
        <f t="shared" si="601"/>
        <v>0</v>
      </c>
    </row>
    <row r="38120" spans="6:6" ht="18" customHeight="1">
      <c r="F38120" s="129">
        <f t="shared" si="601"/>
        <v>0</v>
      </c>
    </row>
    <row r="38121" spans="6:6" ht="18" customHeight="1">
      <c r="F38121" s="129">
        <f t="shared" si="601"/>
        <v>0</v>
      </c>
    </row>
    <row r="38122" spans="6:6" ht="18" customHeight="1">
      <c r="F38122" s="129">
        <f t="shared" si="601"/>
        <v>0</v>
      </c>
    </row>
    <row r="38123" spans="6:6" ht="18" customHeight="1">
      <c r="F38123" s="129">
        <f t="shared" si="601"/>
        <v>0</v>
      </c>
    </row>
    <row r="38124" spans="6:6" ht="18" customHeight="1">
      <c r="F38124" s="129">
        <f t="shared" si="601"/>
        <v>0</v>
      </c>
    </row>
    <row r="38125" spans="6:6" ht="18" customHeight="1">
      <c r="F38125" s="129">
        <f t="shared" si="601"/>
        <v>0</v>
      </c>
    </row>
    <row r="38126" spans="6:6" ht="18" customHeight="1">
      <c r="F38126" s="129">
        <f t="shared" si="601"/>
        <v>0</v>
      </c>
    </row>
    <row r="38127" spans="6:6" ht="18" customHeight="1">
      <c r="F38127" s="129">
        <f t="shared" si="601"/>
        <v>0</v>
      </c>
    </row>
    <row r="38128" spans="6:6" ht="18" customHeight="1">
      <c r="F38128" s="129">
        <f t="shared" si="601"/>
        <v>0</v>
      </c>
    </row>
    <row r="38129" spans="6:6" ht="18" customHeight="1">
      <c r="F38129" s="129">
        <f t="shared" si="601"/>
        <v>0</v>
      </c>
    </row>
    <row r="38130" spans="6:6" ht="18" customHeight="1">
      <c r="F38130" s="129">
        <f t="shared" ref="F38130:F38193" si="602">E38130*D38130</f>
        <v>0</v>
      </c>
    </row>
    <row r="38131" spans="6:6" ht="18" customHeight="1">
      <c r="F38131" s="129">
        <f t="shared" si="602"/>
        <v>0</v>
      </c>
    </row>
    <row r="38132" spans="6:6" ht="18" customHeight="1">
      <c r="F38132" s="129">
        <f t="shared" si="602"/>
        <v>0</v>
      </c>
    </row>
    <row r="38133" spans="6:6" ht="18" customHeight="1">
      <c r="F38133" s="129">
        <f t="shared" si="602"/>
        <v>0</v>
      </c>
    </row>
    <row r="38134" spans="6:6" ht="18" customHeight="1">
      <c r="F38134" s="129">
        <f t="shared" si="602"/>
        <v>0</v>
      </c>
    </row>
    <row r="38135" spans="6:6" ht="18" customHeight="1">
      <c r="F38135" s="129">
        <f t="shared" si="602"/>
        <v>0</v>
      </c>
    </row>
    <row r="38136" spans="6:6" ht="18" customHeight="1">
      <c r="F38136" s="129">
        <f t="shared" si="602"/>
        <v>0</v>
      </c>
    </row>
    <row r="38137" spans="6:6" ht="18" customHeight="1">
      <c r="F38137" s="129">
        <f t="shared" si="602"/>
        <v>0</v>
      </c>
    </row>
    <row r="38138" spans="6:6" ht="18" customHeight="1">
      <c r="F38138" s="129">
        <f t="shared" si="602"/>
        <v>0</v>
      </c>
    </row>
    <row r="38139" spans="6:6" ht="18" customHeight="1">
      <c r="F38139" s="129">
        <f t="shared" si="602"/>
        <v>0</v>
      </c>
    </row>
    <row r="38140" spans="6:6" ht="18" customHeight="1">
      <c r="F38140" s="129">
        <f t="shared" si="602"/>
        <v>0</v>
      </c>
    </row>
    <row r="38141" spans="6:6" ht="18" customHeight="1">
      <c r="F38141" s="129">
        <f t="shared" si="602"/>
        <v>0</v>
      </c>
    </row>
    <row r="38142" spans="6:6" ht="18" customHeight="1">
      <c r="F38142" s="129">
        <f t="shared" si="602"/>
        <v>0</v>
      </c>
    </row>
    <row r="38143" spans="6:6" ht="18" customHeight="1">
      <c r="F38143" s="129">
        <f t="shared" si="602"/>
        <v>0</v>
      </c>
    </row>
    <row r="38144" spans="6:6" ht="18" customHeight="1">
      <c r="F38144" s="129">
        <f t="shared" si="602"/>
        <v>0</v>
      </c>
    </row>
    <row r="38145" spans="6:6" ht="18" customHeight="1">
      <c r="F38145" s="129">
        <f t="shared" si="602"/>
        <v>0</v>
      </c>
    </row>
    <row r="38146" spans="6:6" ht="18" customHeight="1">
      <c r="F38146" s="129">
        <f t="shared" si="602"/>
        <v>0</v>
      </c>
    </row>
    <row r="38147" spans="6:6" ht="18" customHeight="1">
      <c r="F38147" s="129">
        <f t="shared" si="602"/>
        <v>0</v>
      </c>
    </row>
    <row r="38148" spans="6:6" ht="18" customHeight="1">
      <c r="F38148" s="129">
        <f t="shared" si="602"/>
        <v>0</v>
      </c>
    </row>
    <row r="38149" spans="6:6" ht="18" customHeight="1">
      <c r="F38149" s="129">
        <f t="shared" si="602"/>
        <v>0</v>
      </c>
    </row>
    <row r="38150" spans="6:6" ht="18" customHeight="1">
      <c r="F38150" s="129">
        <f t="shared" si="602"/>
        <v>0</v>
      </c>
    </row>
    <row r="38151" spans="6:6" ht="18" customHeight="1">
      <c r="F38151" s="129">
        <f t="shared" si="602"/>
        <v>0</v>
      </c>
    </row>
    <row r="38152" spans="6:6" ht="18" customHeight="1">
      <c r="F38152" s="129">
        <f t="shared" si="602"/>
        <v>0</v>
      </c>
    </row>
    <row r="38153" spans="6:6" ht="18" customHeight="1">
      <c r="F38153" s="129">
        <f t="shared" si="602"/>
        <v>0</v>
      </c>
    </row>
    <row r="38154" spans="6:6" ht="18" customHeight="1">
      <c r="F38154" s="129">
        <f t="shared" si="602"/>
        <v>0</v>
      </c>
    </row>
    <row r="38155" spans="6:6" ht="18" customHeight="1">
      <c r="F38155" s="129">
        <f t="shared" si="602"/>
        <v>0</v>
      </c>
    </row>
    <row r="38156" spans="6:6" ht="18" customHeight="1">
      <c r="F38156" s="129">
        <f t="shared" si="602"/>
        <v>0</v>
      </c>
    </row>
    <row r="38157" spans="6:6" ht="18" customHeight="1">
      <c r="F38157" s="129">
        <f t="shared" si="602"/>
        <v>0</v>
      </c>
    </row>
    <row r="38158" spans="6:6" ht="18" customHeight="1">
      <c r="F38158" s="129">
        <f t="shared" si="602"/>
        <v>0</v>
      </c>
    </row>
    <row r="38159" spans="6:6" ht="18" customHeight="1">
      <c r="F38159" s="129">
        <f t="shared" si="602"/>
        <v>0</v>
      </c>
    </row>
    <row r="38160" spans="6:6" ht="18" customHeight="1">
      <c r="F38160" s="129">
        <f t="shared" si="602"/>
        <v>0</v>
      </c>
    </row>
    <row r="38161" spans="6:6" ht="18" customHeight="1">
      <c r="F38161" s="129">
        <f t="shared" si="602"/>
        <v>0</v>
      </c>
    </row>
    <row r="38162" spans="6:6" ht="18" customHeight="1">
      <c r="F38162" s="129">
        <f t="shared" si="602"/>
        <v>0</v>
      </c>
    </row>
    <row r="38163" spans="6:6" ht="18" customHeight="1">
      <c r="F38163" s="129">
        <f t="shared" si="602"/>
        <v>0</v>
      </c>
    </row>
    <row r="38164" spans="6:6" ht="18" customHeight="1">
      <c r="F38164" s="129">
        <f t="shared" si="602"/>
        <v>0</v>
      </c>
    </row>
    <row r="38165" spans="6:6" ht="18" customHeight="1">
      <c r="F38165" s="129">
        <f t="shared" si="602"/>
        <v>0</v>
      </c>
    </row>
    <row r="38166" spans="6:6" ht="18" customHeight="1">
      <c r="F38166" s="129">
        <f t="shared" si="602"/>
        <v>0</v>
      </c>
    </row>
    <row r="38167" spans="6:6" ht="18" customHeight="1">
      <c r="F38167" s="129">
        <f t="shared" si="602"/>
        <v>0</v>
      </c>
    </row>
    <row r="38168" spans="6:6" ht="18" customHeight="1">
      <c r="F38168" s="129">
        <f t="shared" si="602"/>
        <v>0</v>
      </c>
    </row>
    <row r="38169" spans="6:6" ht="18" customHeight="1">
      <c r="F38169" s="129">
        <f t="shared" si="602"/>
        <v>0</v>
      </c>
    </row>
    <row r="38170" spans="6:6" ht="18" customHeight="1">
      <c r="F38170" s="129">
        <f t="shared" si="602"/>
        <v>0</v>
      </c>
    </row>
    <row r="38171" spans="6:6" ht="18" customHeight="1">
      <c r="F38171" s="129">
        <f t="shared" si="602"/>
        <v>0</v>
      </c>
    </row>
    <row r="38172" spans="6:6" ht="18" customHeight="1">
      <c r="F38172" s="129">
        <f t="shared" si="602"/>
        <v>0</v>
      </c>
    </row>
    <row r="38173" spans="6:6" ht="18" customHeight="1">
      <c r="F38173" s="129">
        <f t="shared" si="602"/>
        <v>0</v>
      </c>
    </row>
    <row r="38174" spans="6:6" ht="18" customHeight="1">
      <c r="F38174" s="129">
        <f t="shared" si="602"/>
        <v>0</v>
      </c>
    </row>
    <row r="38175" spans="6:6" ht="18" customHeight="1">
      <c r="F38175" s="129">
        <f t="shared" si="602"/>
        <v>0</v>
      </c>
    </row>
    <row r="38176" spans="6:6" ht="18" customHeight="1">
      <c r="F38176" s="129">
        <f t="shared" si="602"/>
        <v>0</v>
      </c>
    </row>
    <row r="38177" spans="6:6" ht="18" customHeight="1">
      <c r="F38177" s="129">
        <f t="shared" si="602"/>
        <v>0</v>
      </c>
    </row>
    <row r="38178" spans="6:6" ht="18" customHeight="1">
      <c r="F38178" s="129">
        <f t="shared" si="602"/>
        <v>0</v>
      </c>
    </row>
    <row r="38179" spans="6:6" ht="18" customHeight="1">
      <c r="F38179" s="129">
        <f t="shared" si="602"/>
        <v>0</v>
      </c>
    </row>
    <row r="38180" spans="6:6" ht="18" customHeight="1">
      <c r="F38180" s="129">
        <f t="shared" si="602"/>
        <v>0</v>
      </c>
    </row>
    <row r="38181" spans="6:6" ht="18" customHeight="1">
      <c r="F38181" s="129">
        <f t="shared" si="602"/>
        <v>0</v>
      </c>
    </row>
    <row r="38182" spans="6:6" ht="18" customHeight="1">
      <c r="F38182" s="129">
        <f t="shared" si="602"/>
        <v>0</v>
      </c>
    </row>
    <row r="38183" spans="6:6" ht="18" customHeight="1">
      <c r="F38183" s="129">
        <f t="shared" si="602"/>
        <v>0</v>
      </c>
    </row>
    <row r="38184" spans="6:6" ht="18" customHeight="1">
      <c r="F38184" s="129">
        <f t="shared" si="602"/>
        <v>0</v>
      </c>
    </row>
    <row r="38185" spans="6:6" ht="18" customHeight="1">
      <c r="F38185" s="129">
        <f t="shared" si="602"/>
        <v>0</v>
      </c>
    </row>
    <row r="38186" spans="6:6" ht="18" customHeight="1">
      <c r="F38186" s="129">
        <f t="shared" si="602"/>
        <v>0</v>
      </c>
    </row>
    <row r="38187" spans="6:6" ht="18" customHeight="1">
      <c r="F38187" s="129">
        <f t="shared" si="602"/>
        <v>0</v>
      </c>
    </row>
    <row r="38188" spans="6:6" ht="18" customHeight="1">
      <c r="F38188" s="129">
        <f t="shared" si="602"/>
        <v>0</v>
      </c>
    </row>
    <row r="38189" spans="6:6" ht="18" customHeight="1">
      <c r="F38189" s="129">
        <f t="shared" si="602"/>
        <v>0</v>
      </c>
    </row>
    <row r="38190" spans="6:6" ht="18" customHeight="1">
      <c r="F38190" s="129">
        <f t="shared" si="602"/>
        <v>0</v>
      </c>
    </row>
    <row r="38191" spans="6:6" ht="18" customHeight="1">
      <c r="F38191" s="129">
        <f t="shared" si="602"/>
        <v>0</v>
      </c>
    </row>
    <row r="38192" spans="6:6" ht="18" customHeight="1">
      <c r="F38192" s="129">
        <f t="shared" si="602"/>
        <v>0</v>
      </c>
    </row>
    <row r="38193" spans="6:6" ht="18" customHeight="1">
      <c r="F38193" s="129">
        <f t="shared" si="602"/>
        <v>0</v>
      </c>
    </row>
    <row r="38194" spans="6:6" ht="18" customHeight="1">
      <c r="F38194" s="129">
        <f t="shared" ref="F38194:F38257" si="603">E38194*D38194</f>
        <v>0</v>
      </c>
    </row>
    <row r="38195" spans="6:6" ht="18" customHeight="1">
      <c r="F38195" s="129">
        <f t="shared" si="603"/>
        <v>0</v>
      </c>
    </row>
    <row r="38196" spans="6:6" ht="18" customHeight="1">
      <c r="F38196" s="129">
        <f t="shared" si="603"/>
        <v>0</v>
      </c>
    </row>
    <row r="38197" spans="6:6" ht="18" customHeight="1">
      <c r="F38197" s="129">
        <f t="shared" si="603"/>
        <v>0</v>
      </c>
    </row>
    <row r="38198" spans="6:6" ht="18" customHeight="1">
      <c r="F38198" s="129">
        <f t="shared" si="603"/>
        <v>0</v>
      </c>
    </row>
    <row r="38199" spans="6:6" ht="18" customHeight="1">
      <c r="F38199" s="129">
        <f t="shared" si="603"/>
        <v>0</v>
      </c>
    </row>
    <row r="38200" spans="6:6" ht="18" customHeight="1">
      <c r="F38200" s="129">
        <f t="shared" si="603"/>
        <v>0</v>
      </c>
    </row>
    <row r="38201" spans="6:6" ht="18" customHeight="1">
      <c r="F38201" s="129">
        <f t="shared" si="603"/>
        <v>0</v>
      </c>
    </row>
    <row r="38202" spans="6:6" ht="18" customHeight="1">
      <c r="F38202" s="129">
        <f t="shared" si="603"/>
        <v>0</v>
      </c>
    </row>
    <row r="38203" spans="6:6" ht="18" customHeight="1">
      <c r="F38203" s="129">
        <f t="shared" si="603"/>
        <v>0</v>
      </c>
    </row>
    <row r="38204" spans="6:6" ht="18" customHeight="1">
      <c r="F38204" s="129">
        <f t="shared" si="603"/>
        <v>0</v>
      </c>
    </row>
    <row r="38205" spans="6:6" ht="18" customHeight="1">
      <c r="F38205" s="129">
        <f t="shared" si="603"/>
        <v>0</v>
      </c>
    </row>
    <row r="38206" spans="6:6" ht="18" customHeight="1">
      <c r="F38206" s="129">
        <f t="shared" si="603"/>
        <v>0</v>
      </c>
    </row>
    <row r="38207" spans="6:6" ht="18" customHeight="1">
      <c r="F38207" s="129">
        <f t="shared" si="603"/>
        <v>0</v>
      </c>
    </row>
    <row r="38208" spans="6:6" ht="18" customHeight="1">
      <c r="F38208" s="129">
        <f t="shared" si="603"/>
        <v>0</v>
      </c>
    </row>
    <row r="38209" spans="6:6" ht="18" customHeight="1">
      <c r="F38209" s="129">
        <f t="shared" si="603"/>
        <v>0</v>
      </c>
    </row>
    <row r="38210" spans="6:6" ht="18" customHeight="1">
      <c r="F38210" s="129">
        <f t="shared" si="603"/>
        <v>0</v>
      </c>
    </row>
    <row r="38211" spans="6:6" ht="18" customHeight="1">
      <c r="F38211" s="129">
        <f t="shared" si="603"/>
        <v>0</v>
      </c>
    </row>
    <row r="38212" spans="6:6" ht="18" customHeight="1">
      <c r="F38212" s="129">
        <f t="shared" si="603"/>
        <v>0</v>
      </c>
    </row>
    <row r="38213" spans="6:6" ht="18" customHeight="1">
      <c r="F38213" s="129">
        <f t="shared" si="603"/>
        <v>0</v>
      </c>
    </row>
    <row r="38214" spans="6:6" ht="18" customHeight="1">
      <c r="F38214" s="129">
        <f t="shared" si="603"/>
        <v>0</v>
      </c>
    </row>
    <row r="38215" spans="6:6" ht="18" customHeight="1">
      <c r="F38215" s="129">
        <f t="shared" si="603"/>
        <v>0</v>
      </c>
    </row>
    <row r="38216" spans="6:6" ht="18" customHeight="1">
      <c r="F38216" s="129">
        <f t="shared" si="603"/>
        <v>0</v>
      </c>
    </row>
    <row r="38217" spans="6:6" ht="18" customHeight="1">
      <c r="F38217" s="129">
        <f t="shared" si="603"/>
        <v>0</v>
      </c>
    </row>
    <row r="38218" spans="6:6" ht="18" customHeight="1">
      <c r="F38218" s="129">
        <f t="shared" si="603"/>
        <v>0</v>
      </c>
    </row>
    <row r="38219" spans="6:6" ht="18" customHeight="1">
      <c r="F38219" s="129">
        <f t="shared" si="603"/>
        <v>0</v>
      </c>
    </row>
    <row r="38220" spans="6:6" ht="18" customHeight="1">
      <c r="F38220" s="129">
        <f t="shared" si="603"/>
        <v>0</v>
      </c>
    </row>
    <row r="38221" spans="6:6" ht="18" customHeight="1">
      <c r="F38221" s="129">
        <f t="shared" si="603"/>
        <v>0</v>
      </c>
    </row>
    <row r="38222" spans="6:6" ht="18" customHeight="1">
      <c r="F38222" s="129">
        <f t="shared" si="603"/>
        <v>0</v>
      </c>
    </row>
    <row r="38223" spans="6:6" ht="18" customHeight="1">
      <c r="F38223" s="129">
        <f t="shared" si="603"/>
        <v>0</v>
      </c>
    </row>
    <row r="38224" spans="6:6" ht="18" customHeight="1">
      <c r="F38224" s="129">
        <f t="shared" si="603"/>
        <v>0</v>
      </c>
    </row>
    <row r="38225" spans="6:6" ht="18" customHeight="1">
      <c r="F38225" s="129">
        <f t="shared" si="603"/>
        <v>0</v>
      </c>
    </row>
    <row r="38226" spans="6:6" ht="18" customHeight="1">
      <c r="F38226" s="129">
        <f t="shared" si="603"/>
        <v>0</v>
      </c>
    </row>
    <row r="38227" spans="6:6" ht="18" customHeight="1">
      <c r="F38227" s="129">
        <f t="shared" si="603"/>
        <v>0</v>
      </c>
    </row>
    <row r="38228" spans="6:6" ht="18" customHeight="1">
      <c r="F38228" s="129">
        <f t="shared" si="603"/>
        <v>0</v>
      </c>
    </row>
    <row r="38229" spans="6:6" ht="18" customHeight="1">
      <c r="F38229" s="129">
        <f t="shared" si="603"/>
        <v>0</v>
      </c>
    </row>
    <row r="38230" spans="6:6" ht="18" customHeight="1">
      <c r="F38230" s="129">
        <f t="shared" si="603"/>
        <v>0</v>
      </c>
    </row>
    <row r="38231" spans="6:6" ht="18" customHeight="1">
      <c r="F38231" s="129">
        <f t="shared" si="603"/>
        <v>0</v>
      </c>
    </row>
    <row r="38232" spans="6:6" ht="18" customHeight="1">
      <c r="F38232" s="129">
        <f t="shared" si="603"/>
        <v>0</v>
      </c>
    </row>
    <row r="38233" spans="6:6" ht="18" customHeight="1">
      <c r="F38233" s="129">
        <f t="shared" si="603"/>
        <v>0</v>
      </c>
    </row>
    <row r="38234" spans="6:6" ht="18" customHeight="1">
      <c r="F38234" s="129">
        <f t="shared" si="603"/>
        <v>0</v>
      </c>
    </row>
    <row r="38235" spans="6:6" ht="18" customHeight="1">
      <c r="F38235" s="129">
        <f t="shared" si="603"/>
        <v>0</v>
      </c>
    </row>
    <row r="38236" spans="6:6" ht="18" customHeight="1">
      <c r="F38236" s="129">
        <f t="shared" si="603"/>
        <v>0</v>
      </c>
    </row>
    <row r="38237" spans="6:6" ht="18" customHeight="1">
      <c r="F38237" s="129">
        <f t="shared" si="603"/>
        <v>0</v>
      </c>
    </row>
    <row r="38238" spans="6:6" ht="18" customHeight="1">
      <c r="F38238" s="129">
        <f t="shared" si="603"/>
        <v>0</v>
      </c>
    </row>
    <row r="38239" spans="6:6" ht="18" customHeight="1">
      <c r="F38239" s="129">
        <f t="shared" si="603"/>
        <v>0</v>
      </c>
    </row>
    <row r="38240" spans="6:6" ht="18" customHeight="1">
      <c r="F38240" s="129">
        <f t="shared" si="603"/>
        <v>0</v>
      </c>
    </row>
    <row r="38241" spans="6:6" ht="18" customHeight="1">
      <c r="F38241" s="129">
        <f t="shared" si="603"/>
        <v>0</v>
      </c>
    </row>
    <row r="38242" spans="6:6" ht="18" customHeight="1">
      <c r="F38242" s="129">
        <f t="shared" si="603"/>
        <v>0</v>
      </c>
    </row>
    <row r="38243" spans="6:6" ht="18" customHeight="1">
      <c r="F38243" s="129">
        <f t="shared" si="603"/>
        <v>0</v>
      </c>
    </row>
    <row r="38244" spans="6:6" ht="18" customHeight="1">
      <c r="F38244" s="129">
        <f t="shared" si="603"/>
        <v>0</v>
      </c>
    </row>
    <row r="38245" spans="6:6" ht="18" customHeight="1">
      <c r="F38245" s="129">
        <f t="shared" si="603"/>
        <v>0</v>
      </c>
    </row>
    <row r="38246" spans="6:6" ht="18" customHeight="1">
      <c r="F38246" s="129">
        <f t="shared" si="603"/>
        <v>0</v>
      </c>
    </row>
    <row r="38247" spans="6:6" ht="18" customHeight="1">
      <c r="F38247" s="129">
        <f t="shared" si="603"/>
        <v>0</v>
      </c>
    </row>
    <row r="38248" spans="6:6" ht="18" customHeight="1">
      <c r="F38248" s="129">
        <f t="shared" si="603"/>
        <v>0</v>
      </c>
    </row>
    <row r="38249" spans="6:6" ht="18" customHeight="1">
      <c r="F38249" s="129">
        <f t="shared" si="603"/>
        <v>0</v>
      </c>
    </row>
    <row r="38250" spans="6:6" ht="18" customHeight="1">
      <c r="F38250" s="129">
        <f t="shared" si="603"/>
        <v>0</v>
      </c>
    </row>
    <row r="38251" spans="6:6" ht="18" customHeight="1">
      <c r="F38251" s="129">
        <f t="shared" si="603"/>
        <v>0</v>
      </c>
    </row>
    <row r="38252" spans="6:6" ht="18" customHeight="1">
      <c r="F38252" s="129">
        <f t="shared" si="603"/>
        <v>0</v>
      </c>
    </row>
    <row r="38253" spans="6:6" ht="18" customHeight="1">
      <c r="F38253" s="129">
        <f t="shared" si="603"/>
        <v>0</v>
      </c>
    </row>
    <row r="38254" spans="6:6" ht="18" customHeight="1">
      <c r="F38254" s="129">
        <f t="shared" si="603"/>
        <v>0</v>
      </c>
    </row>
    <row r="38255" spans="6:6" ht="18" customHeight="1">
      <c r="F38255" s="129">
        <f t="shared" si="603"/>
        <v>0</v>
      </c>
    </row>
    <row r="38256" spans="6:6" ht="18" customHeight="1">
      <c r="F38256" s="129">
        <f t="shared" si="603"/>
        <v>0</v>
      </c>
    </row>
    <row r="38257" spans="6:6" ht="18" customHeight="1">
      <c r="F38257" s="129">
        <f t="shared" si="603"/>
        <v>0</v>
      </c>
    </row>
    <row r="38258" spans="6:6" ht="18" customHeight="1">
      <c r="F38258" s="129">
        <f t="shared" ref="F38258:F38321" si="604">E38258*D38258</f>
        <v>0</v>
      </c>
    </row>
    <row r="38259" spans="6:6" ht="18" customHeight="1">
      <c r="F38259" s="129">
        <f t="shared" si="604"/>
        <v>0</v>
      </c>
    </row>
    <row r="38260" spans="6:6" ht="18" customHeight="1">
      <c r="F38260" s="129">
        <f t="shared" si="604"/>
        <v>0</v>
      </c>
    </row>
    <row r="38261" spans="6:6" ht="18" customHeight="1">
      <c r="F38261" s="129">
        <f t="shared" si="604"/>
        <v>0</v>
      </c>
    </row>
    <row r="38262" spans="6:6" ht="18" customHeight="1">
      <c r="F38262" s="129">
        <f t="shared" si="604"/>
        <v>0</v>
      </c>
    </row>
    <row r="38263" spans="6:6" ht="18" customHeight="1">
      <c r="F38263" s="129">
        <f t="shared" si="604"/>
        <v>0</v>
      </c>
    </row>
    <row r="38264" spans="6:6" ht="18" customHeight="1">
      <c r="F38264" s="129">
        <f t="shared" si="604"/>
        <v>0</v>
      </c>
    </row>
    <row r="38265" spans="6:6" ht="18" customHeight="1">
      <c r="F38265" s="129">
        <f t="shared" si="604"/>
        <v>0</v>
      </c>
    </row>
    <row r="38266" spans="6:6" ht="18" customHeight="1">
      <c r="F38266" s="129">
        <f t="shared" si="604"/>
        <v>0</v>
      </c>
    </row>
    <row r="38267" spans="6:6" ht="18" customHeight="1">
      <c r="F38267" s="129">
        <f t="shared" si="604"/>
        <v>0</v>
      </c>
    </row>
    <row r="38268" spans="6:6" ht="18" customHeight="1">
      <c r="F38268" s="129">
        <f t="shared" si="604"/>
        <v>0</v>
      </c>
    </row>
    <row r="38269" spans="6:6" ht="18" customHeight="1">
      <c r="F38269" s="129">
        <f t="shared" si="604"/>
        <v>0</v>
      </c>
    </row>
    <row r="38270" spans="6:6" ht="18" customHeight="1">
      <c r="F38270" s="129">
        <f t="shared" si="604"/>
        <v>0</v>
      </c>
    </row>
    <row r="38271" spans="6:6" ht="18" customHeight="1">
      <c r="F38271" s="129">
        <f t="shared" si="604"/>
        <v>0</v>
      </c>
    </row>
    <row r="38272" spans="6:6" ht="18" customHeight="1">
      <c r="F38272" s="129">
        <f t="shared" si="604"/>
        <v>0</v>
      </c>
    </row>
    <row r="38273" spans="6:6" ht="18" customHeight="1">
      <c r="F38273" s="129">
        <f t="shared" si="604"/>
        <v>0</v>
      </c>
    </row>
    <row r="38274" spans="6:6" ht="18" customHeight="1">
      <c r="F38274" s="129">
        <f t="shared" si="604"/>
        <v>0</v>
      </c>
    </row>
    <row r="38275" spans="6:6" ht="18" customHeight="1">
      <c r="F38275" s="129">
        <f t="shared" si="604"/>
        <v>0</v>
      </c>
    </row>
    <row r="38276" spans="6:6" ht="18" customHeight="1">
      <c r="F38276" s="129">
        <f t="shared" si="604"/>
        <v>0</v>
      </c>
    </row>
    <row r="38277" spans="6:6" ht="18" customHeight="1">
      <c r="F38277" s="129">
        <f t="shared" si="604"/>
        <v>0</v>
      </c>
    </row>
    <row r="38278" spans="6:6" ht="18" customHeight="1">
      <c r="F38278" s="129">
        <f t="shared" si="604"/>
        <v>0</v>
      </c>
    </row>
    <row r="38279" spans="6:6" ht="18" customHeight="1">
      <c r="F38279" s="129">
        <f t="shared" si="604"/>
        <v>0</v>
      </c>
    </row>
    <row r="38280" spans="6:6" ht="18" customHeight="1">
      <c r="F38280" s="129">
        <f t="shared" si="604"/>
        <v>0</v>
      </c>
    </row>
    <row r="38281" spans="6:6" ht="18" customHeight="1">
      <c r="F38281" s="129">
        <f t="shared" si="604"/>
        <v>0</v>
      </c>
    </row>
    <row r="38282" spans="6:6" ht="18" customHeight="1">
      <c r="F38282" s="129">
        <f t="shared" si="604"/>
        <v>0</v>
      </c>
    </row>
    <row r="38283" spans="6:6" ht="18" customHeight="1">
      <c r="F38283" s="129">
        <f t="shared" si="604"/>
        <v>0</v>
      </c>
    </row>
    <row r="38284" spans="6:6" ht="18" customHeight="1">
      <c r="F38284" s="129">
        <f t="shared" si="604"/>
        <v>0</v>
      </c>
    </row>
    <row r="38285" spans="6:6" ht="18" customHeight="1">
      <c r="F38285" s="129">
        <f t="shared" si="604"/>
        <v>0</v>
      </c>
    </row>
    <row r="38286" spans="6:6" ht="18" customHeight="1">
      <c r="F38286" s="129">
        <f t="shared" si="604"/>
        <v>0</v>
      </c>
    </row>
    <row r="38287" spans="6:6" ht="18" customHeight="1">
      <c r="F38287" s="129">
        <f t="shared" si="604"/>
        <v>0</v>
      </c>
    </row>
    <row r="38288" spans="6:6" ht="18" customHeight="1">
      <c r="F38288" s="129">
        <f t="shared" si="604"/>
        <v>0</v>
      </c>
    </row>
    <row r="38289" spans="6:6" ht="18" customHeight="1">
      <c r="F38289" s="129">
        <f t="shared" si="604"/>
        <v>0</v>
      </c>
    </row>
    <row r="38290" spans="6:6" ht="18" customHeight="1">
      <c r="F38290" s="129">
        <f t="shared" si="604"/>
        <v>0</v>
      </c>
    </row>
    <row r="38291" spans="6:6" ht="18" customHeight="1">
      <c r="F38291" s="129">
        <f t="shared" si="604"/>
        <v>0</v>
      </c>
    </row>
    <row r="38292" spans="6:6" ht="18" customHeight="1">
      <c r="F38292" s="129">
        <f t="shared" si="604"/>
        <v>0</v>
      </c>
    </row>
    <row r="38293" spans="6:6" ht="18" customHeight="1">
      <c r="F38293" s="129">
        <f t="shared" si="604"/>
        <v>0</v>
      </c>
    </row>
    <row r="38294" spans="6:6" ht="18" customHeight="1">
      <c r="F38294" s="129">
        <f t="shared" si="604"/>
        <v>0</v>
      </c>
    </row>
    <row r="38295" spans="6:6" ht="18" customHeight="1">
      <c r="F38295" s="129">
        <f t="shared" si="604"/>
        <v>0</v>
      </c>
    </row>
    <row r="38296" spans="6:6" ht="18" customHeight="1">
      <c r="F38296" s="129">
        <f t="shared" si="604"/>
        <v>0</v>
      </c>
    </row>
    <row r="38297" spans="6:6" ht="18" customHeight="1">
      <c r="F38297" s="129">
        <f t="shared" si="604"/>
        <v>0</v>
      </c>
    </row>
    <row r="38298" spans="6:6" ht="18" customHeight="1">
      <c r="F38298" s="129">
        <f t="shared" si="604"/>
        <v>0</v>
      </c>
    </row>
    <row r="38299" spans="6:6" ht="18" customHeight="1">
      <c r="F38299" s="129">
        <f t="shared" si="604"/>
        <v>0</v>
      </c>
    </row>
    <row r="38300" spans="6:6" ht="18" customHeight="1">
      <c r="F38300" s="129">
        <f t="shared" si="604"/>
        <v>0</v>
      </c>
    </row>
    <row r="38301" spans="6:6" ht="18" customHeight="1">
      <c r="F38301" s="129">
        <f t="shared" si="604"/>
        <v>0</v>
      </c>
    </row>
    <row r="38302" spans="6:6" ht="18" customHeight="1">
      <c r="F38302" s="129">
        <f t="shared" si="604"/>
        <v>0</v>
      </c>
    </row>
    <row r="38303" spans="6:6" ht="18" customHeight="1">
      <c r="F38303" s="129">
        <f t="shared" si="604"/>
        <v>0</v>
      </c>
    </row>
    <row r="38304" spans="6:6" ht="18" customHeight="1">
      <c r="F38304" s="129">
        <f t="shared" si="604"/>
        <v>0</v>
      </c>
    </row>
    <row r="38305" spans="6:6" ht="18" customHeight="1">
      <c r="F38305" s="129">
        <f t="shared" si="604"/>
        <v>0</v>
      </c>
    </row>
    <row r="38306" spans="6:6" ht="18" customHeight="1">
      <c r="F38306" s="129">
        <f t="shared" si="604"/>
        <v>0</v>
      </c>
    </row>
    <row r="38307" spans="6:6" ht="18" customHeight="1">
      <c r="F38307" s="129">
        <f t="shared" si="604"/>
        <v>0</v>
      </c>
    </row>
    <row r="38308" spans="6:6" ht="18" customHeight="1">
      <c r="F38308" s="129">
        <f t="shared" si="604"/>
        <v>0</v>
      </c>
    </row>
    <row r="38309" spans="6:6" ht="18" customHeight="1">
      <c r="F38309" s="129">
        <f t="shared" si="604"/>
        <v>0</v>
      </c>
    </row>
    <row r="38310" spans="6:6" ht="18" customHeight="1">
      <c r="F38310" s="129">
        <f t="shared" si="604"/>
        <v>0</v>
      </c>
    </row>
    <row r="38311" spans="6:6" ht="18" customHeight="1">
      <c r="F38311" s="129">
        <f t="shared" si="604"/>
        <v>0</v>
      </c>
    </row>
    <row r="38312" spans="6:6" ht="18" customHeight="1">
      <c r="F38312" s="129">
        <f t="shared" si="604"/>
        <v>0</v>
      </c>
    </row>
    <row r="38313" spans="6:6" ht="18" customHeight="1">
      <c r="F38313" s="129">
        <f t="shared" si="604"/>
        <v>0</v>
      </c>
    </row>
    <row r="38314" spans="6:6" ht="18" customHeight="1">
      <c r="F38314" s="129">
        <f t="shared" si="604"/>
        <v>0</v>
      </c>
    </row>
    <row r="38315" spans="6:6" ht="18" customHeight="1">
      <c r="F38315" s="129">
        <f t="shared" si="604"/>
        <v>0</v>
      </c>
    </row>
    <row r="38316" spans="6:6" ht="18" customHeight="1">
      <c r="F38316" s="129">
        <f t="shared" si="604"/>
        <v>0</v>
      </c>
    </row>
    <row r="38317" spans="6:6" ht="18" customHeight="1">
      <c r="F38317" s="129">
        <f t="shared" si="604"/>
        <v>0</v>
      </c>
    </row>
    <row r="38318" spans="6:6" ht="18" customHeight="1">
      <c r="F38318" s="129">
        <f t="shared" si="604"/>
        <v>0</v>
      </c>
    </row>
    <row r="38319" spans="6:6" ht="18" customHeight="1">
      <c r="F38319" s="129">
        <f t="shared" si="604"/>
        <v>0</v>
      </c>
    </row>
    <row r="38320" spans="6:6" ht="18" customHeight="1">
      <c r="F38320" s="129">
        <f t="shared" si="604"/>
        <v>0</v>
      </c>
    </row>
    <row r="38321" spans="6:6" ht="18" customHeight="1">
      <c r="F38321" s="129">
        <f t="shared" si="604"/>
        <v>0</v>
      </c>
    </row>
    <row r="38322" spans="6:6" ht="18" customHeight="1">
      <c r="F38322" s="129">
        <f t="shared" ref="F38322:F38385" si="605">E38322*D38322</f>
        <v>0</v>
      </c>
    </row>
    <row r="38323" spans="6:6" ht="18" customHeight="1">
      <c r="F38323" s="129">
        <f t="shared" si="605"/>
        <v>0</v>
      </c>
    </row>
    <row r="38324" spans="6:6" ht="18" customHeight="1">
      <c r="F38324" s="129">
        <f t="shared" si="605"/>
        <v>0</v>
      </c>
    </row>
    <row r="38325" spans="6:6" ht="18" customHeight="1">
      <c r="F38325" s="129">
        <f t="shared" si="605"/>
        <v>0</v>
      </c>
    </row>
    <row r="38326" spans="6:6" ht="18" customHeight="1">
      <c r="F38326" s="129">
        <f t="shared" si="605"/>
        <v>0</v>
      </c>
    </row>
    <row r="38327" spans="6:6" ht="18" customHeight="1">
      <c r="F38327" s="129">
        <f t="shared" si="605"/>
        <v>0</v>
      </c>
    </row>
    <row r="38328" spans="6:6" ht="18" customHeight="1">
      <c r="F38328" s="129">
        <f t="shared" si="605"/>
        <v>0</v>
      </c>
    </row>
    <row r="38329" spans="6:6" ht="18" customHeight="1">
      <c r="F38329" s="129">
        <f t="shared" si="605"/>
        <v>0</v>
      </c>
    </row>
    <row r="38330" spans="6:6" ht="18" customHeight="1">
      <c r="F38330" s="129">
        <f t="shared" si="605"/>
        <v>0</v>
      </c>
    </row>
    <row r="38331" spans="6:6" ht="18" customHeight="1">
      <c r="F38331" s="129">
        <f t="shared" si="605"/>
        <v>0</v>
      </c>
    </row>
    <row r="38332" spans="6:6" ht="18" customHeight="1">
      <c r="F38332" s="129">
        <f t="shared" si="605"/>
        <v>0</v>
      </c>
    </row>
    <row r="38333" spans="6:6" ht="18" customHeight="1">
      <c r="F38333" s="129">
        <f t="shared" si="605"/>
        <v>0</v>
      </c>
    </row>
    <row r="38334" spans="6:6" ht="18" customHeight="1">
      <c r="F38334" s="129">
        <f t="shared" si="605"/>
        <v>0</v>
      </c>
    </row>
    <row r="38335" spans="6:6" ht="18" customHeight="1">
      <c r="F38335" s="129">
        <f t="shared" si="605"/>
        <v>0</v>
      </c>
    </row>
    <row r="38336" spans="6:6" ht="18" customHeight="1">
      <c r="F38336" s="129">
        <f t="shared" si="605"/>
        <v>0</v>
      </c>
    </row>
    <row r="38337" spans="6:6" ht="18" customHeight="1">
      <c r="F38337" s="129">
        <f t="shared" si="605"/>
        <v>0</v>
      </c>
    </row>
    <row r="38338" spans="6:6" ht="18" customHeight="1">
      <c r="F38338" s="129">
        <f t="shared" si="605"/>
        <v>0</v>
      </c>
    </row>
    <row r="38339" spans="6:6" ht="18" customHeight="1">
      <c r="F38339" s="129">
        <f t="shared" si="605"/>
        <v>0</v>
      </c>
    </row>
    <row r="38340" spans="6:6" ht="18" customHeight="1">
      <c r="F38340" s="129">
        <f t="shared" si="605"/>
        <v>0</v>
      </c>
    </row>
    <row r="38341" spans="6:6" ht="18" customHeight="1">
      <c r="F38341" s="129">
        <f t="shared" si="605"/>
        <v>0</v>
      </c>
    </row>
    <row r="38342" spans="6:6" ht="18" customHeight="1">
      <c r="F38342" s="129">
        <f t="shared" si="605"/>
        <v>0</v>
      </c>
    </row>
    <row r="38343" spans="6:6" ht="18" customHeight="1">
      <c r="F38343" s="129">
        <f t="shared" si="605"/>
        <v>0</v>
      </c>
    </row>
    <row r="38344" spans="6:6" ht="18" customHeight="1">
      <c r="F38344" s="129">
        <f t="shared" si="605"/>
        <v>0</v>
      </c>
    </row>
    <row r="38345" spans="6:6" ht="18" customHeight="1">
      <c r="F38345" s="129">
        <f t="shared" si="605"/>
        <v>0</v>
      </c>
    </row>
    <row r="38346" spans="6:6" ht="18" customHeight="1">
      <c r="F38346" s="129">
        <f t="shared" si="605"/>
        <v>0</v>
      </c>
    </row>
    <row r="38347" spans="6:6" ht="18" customHeight="1">
      <c r="F38347" s="129">
        <f t="shared" si="605"/>
        <v>0</v>
      </c>
    </row>
    <row r="38348" spans="6:6" ht="18" customHeight="1">
      <c r="F38348" s="129">
        <f t="shared" si="605"/>
        <v>0</v>
      </c>
    </row>
    <row r="38349" spans="6:6" ht="18" customHeight="1">
      <c r="F38349" s="129">
        <f t="shared" si="605"/>
        <v>0</v>
      </c>
    </row>
    <row r="38350" spans="6:6" ht="18" customHeight="1">
      <c r="F38350" s="129">
        <f t="shared" si="605"/>
        <v>0</v>
      </c>
    </row>
    <row r="38351" spans="6:6" ht="18" customHeight="1">
      <c r="F38351" s="129">
        <f t="shared" si="605"/>
        <v>0</v>
      </c>
    </row>
    <row r="38352" spans="6:6" ht="18" customHeight="1">
      <c r="F38352" s="129">
        <f t="shared" si="605"/>
        <v>0</v>
      </c>
    </row>
    <row r="38353" spans="6:6" ht="18" customHeight="1">
      <c r="F38353" s="129">
        <f t="shared" si="605"/>
        <v>0</v>
      </c>
    </row>
    <row r="38354" spans="6:6" ht="18" customHeight="1">
      <c r="F38354" s="129">
        <f t="shared" si="605"/>
        <v>0</v>
      </c>
    </row>
    <row r="38355" spans="6:6" ht="18" customHeight="1">
      <c r="F38355" s="129">
        <f t="shared" si="605"/>
        <v>0</v>
      </c>
    </row>
    <row r="38356" spans="6:6" ht="18" customHeight="1">
      <c r="F38356" s="129">
        <f t="shared" si="605"/>
        <v>0</v>
      </c>
    </row>
    <row r="38357" spans="6:6" ht="18" customHeight="1">
      <c r="F38357" s="129">
        <f t="shared" si="605"/>
        <v>0</v>
      </c>
    </row>
    <row r="38358" spans="6:6" ht="18" customHeight="1">
      <c r="F38358" s="129">
        <f t="shared" si="605"/>
        <v>0</v>
      </c>
    </row>
    <row r="38359" spans="6:6" ht="18" customHeight="1">
      <c r="F38359" s="129">
        <f t="shared" si="605"/>
        <v>0</v>
      </c>
    </row>
    <row r="38360" spans="6:6" ht="18" customHeight="1">
      <c r="F38360" s="129">
        <f t="shared" si="605"/>
        <v>0</v>
      </c>
    </row>
    <row r="38361" spans="6:6" ht="18" customHeight="1">
      <c r="F38361" s="129">
        <f t="shared" si="605"/>
        <v>0</v>
      </c>
    </row>
    <row r="38362" spans="6:6" ht="18" customHeight="1">
      <c r="F38362" s="129">
        <f t="shared" si="605"/>
        <v>0</v>
      </c>
    </row>
    <row r="38363" spans="6:6" ht="18" customHeight="1">
      <c r="F38363" s="129">
        <f t="shared" si="605"/>
        <v>0</v>
      </c>
    </row>
    <row r="38364" spans="6:6" ht="18" customHeight="1">
      <c r="F38364" s="129">
        <f t="shared" si="605"/>
        <v>0</v>
      </c>
    </row>
    <row r="38365" spans="6:6" ht="18" customHeight="1">
      <c r="F38365" s="129">
        <f t="shared" si="605"/>
        <v>0</v>
      </c>
    </row>
    <row r="38366" spans="6:6" ht="18" customHeight="1">
      <c r="F38366" s="129">
        <f t="shared" si="605"/>
        <v>0</v>
      </c>
    </row>
    <row r="38367" spans="6:6" ht="18" customHeight="1">
      <c r="F38367" s="129">
        <f t="shared" si="605"/>
        <v>0</v>
      </c>
    </row>
    <row r="38368" spans="6:6" ht="18" customHeight="1">
      <c r="F38368" s="129">
        <f t="shared" si="605"/>
        <v>0</v>
      </c>
    </row>
    <row r="38369" spans="6:6" ht="18" customHeight="1">
      <c r="F38369" s="129">
        <f t="shared" si="605"/>
        <v>0</v>
      </c>
    </row>
    <row r="38370" spans="6:6" ht="18" customHeight="1">
      <c r="F38370" s="129">
        <f t="shared" si="605"/>
        <v>0</v>
      </c>
    </row>
    <row r="38371" spans="6:6" ht="18" customHeight="1">
      <c r="F38371" s="129">
        <f t="shared" si="605"/>
        <v>0</v>
      </c>
    </row>
    <row r="38372" spans="6:6" ht="18" customHeight="1">
      <c r="F38372" s="129">
        <f t="shared" si="605"/>
        <v>0</v>
      </c>
    </row>
    <row r="38373" spans="6:6" ht="18" customHeight="1">
      <c r="F38373" s="129">
        <f t="shared" si="605"/>
        <v>0</v>
      </c>
    </row>
    <row r="38374" spans="6:6" ht="18" customHeight="1">
      <c r="F38374" s="129">
        <f t="shared" si="605"/>
        <v>0</v>
      </c>
    </row>
    <row r="38375" spans="6:6" ht="18" customHeight="1">
      <c r="F38375" s="129">
        <f t="shared" si="605"/>
        <v>0</v>
      </c>
    </row>
    <row r="38376" spans="6:6" ht="18" customHeight="1">
      <c r="F38376" s="129">
        <f t="shared" si="605"/>
        <v>0</v>
      </c>
    </row>
    <row r="38377" spans="6:6" ht="18" customHeight="1">
      <c r="F38377" s="129">
        <f t="shared" si="605"/>
        <v>0</v>
      </c>
    </row>
    <row r="38378" spans="6:6" ht="18" customHeight="1">
      <c r="F38378" s="129">
        <f t="shared" si="605"/>
        <v>0</v>
      </c>
    </row>
    <row r="38379" spans="6:6" ht="18" customHeight="1">
      <c r="F38379" s="129">
        <f t="shared" si="605"/>
        <v>0</v>
      </c>
    </row>
    <row r="38380" spans="6:6" ht="18" customHeight="1">
      <c r="F38380" s="129">
        <f t="shared" si="605"/>
        <v>0</v>
      </c>
    </row>
    <row r="38381" spans="6:6" ht="18" customHeight="1">
      <c r="F38381" s="129">
        <f t="shared" si="605"/>
        <v>0</v>
      </c>
    </row>
    <row r="38382" spans="6:6" ht="18" customHeight="1">
      <c r="F38382" s="129">
        <f t="shared" si="605"/>
        <v>0</v>
      </c>
    </row>
    <row r="38383" spans="6:6" ht="18" customHeight="1">
      <c r="F38383" s="129">
        <f t="shared" si="605"/>
        <v>0</v>
      </c>
    </row>
    <row r="38384" spans="6:6" ht="18" customHeight="1">
      <c r="F38384" s="129">
        <f t="shared" si="605"/>
        <v>0</v>
      </c>
    </row>
    <row r="38385" spans="6:6" ht="18" customHeight="1">
      <c r="F38385" s="129">
        <f t="shared" si="605"/>
        <v>0</v>
      </c>
    </row>
    <row r="38386" spans="6:6" ht="18" customHeight="1">
      <c r="F38386" s="129">
        <f t="shared" ref="F38386:F38449" si="606">E38386*D38386</f>
        <v>0</v>
      </c>
    </row>
    <row r="38387" spans="6:6" ht="18" customHeight="1">
      <c r="F38387" s="129">
        <f t="shared" si="606"/>
        <v>0</v>
      </c>
    </row>
    <row r="38388" spans="6:6" ht="18" customHeight="1">
      <c r="F38388" s="129">
        <f t="shared" si="606"/>
        <v>0</v>
      </c>
    </row>
    <row r="38389" spans="6:6" ht="18" customHeight="1">
      <c r="F38389" s="129">
        <f t="shared" si="606"/>
        <v>0</v>
      </c>
    </row>
    <row r="38390" spans="6:6" ht="18" customHeight="1">
      <c r="F38390" s="129">
        <f t="shared" si="606"/>
        <v>0</v>
      </c>
    </row>
    <row r="38391" spans="6:6" ht="18" customHeight="1">
      <c r="F38391" s="129">
        <f t="shared" si="606"/>
        <v>0</v>
      </c>
    </row>
    <row r="38392" spans="6:6" ht="18" customHeight="1">
      <c r="F38392" s="129">
        <f t="shared" si="606"/>
        <v>0</v>
      </c>
    </row>
    <row r="38393" spans="6:6" ht="18" customHeight="1">
      <c r="F38393" s="129">
        <f t="shared" si="606"/>
        <v>0</v>
      </c>
    </row>
    <row r="38394" spans="6:6" ht="18" customHeight="1">
      <c r="F38394" s="129">
        <f t="shared" si="606"/>
        <v>0</v>
      </c>
    </row>
    <row r="38395" spans="6:6" ht="18" customHeight="1">
      <c r="F38395" s="129">
        <f t="shared" si="606"/>
        <v>0</v>
      </c>
    </row>
    <row r="38396" spans="6:6" ht="18" customHeight="1">
      <c r="F38396" s="129">
        <f t="shared" si="606"/>
        <v>0</v>
      </c>
    </row>
    <row r="38397" spans="6:6" ht="18" customHeight="1">
      <c r="F38397" s="129">
        <f t="shared" si="606"/>
        <v>0</v>
      </c>
    </row>
    <row r="38398" spans="6:6" ht="18" customHeight="1">
      <c r="F38398" s="129">
        <f t="shared" si="606"/>
        <v>0</v>
      </c>
    </row>
    <row r="38399" spans="6:6" ht="18" customHeight="1">
      <c r="F38399" s="129">
        <f t="shared" si="606"/>
        <v>0</v>
      </c>
    </row>
    <row r="38400" spans="6:6" ht="18" customHeight="1">
      <c r="F38400" s="129">
        <f t="shared" si="606"/>
        <v>0</v>
      </c>
    </row>
    <row r="38401" spans="6:6" ht="18" customHeight="1">
      <c r="F38401" s="129">
        <f t="shared" si="606"/>
        <v>0</v>
      </c>
    </row>
    <row r="38402" spans="6:6" ht="18" customHeight="1">
      <c r="F38402" s="129">
        <f t="shared" si="606"/>
        <v>0</v>
      </c>
    </row>
    <row r="38403" spans="6:6" ht="18" customHeight="1">
      <c r="F38403" s="129">
        <f t="shared" si="606"/>
        <v>0</v>
      </c>
    </row>
    <row r="38404" spans="6:6" ht="18" customHeight="1">
      <c r="F38404" s="129">
        <f t="shared" si="606"/>
        <v>0</v>
      </c>
    </row>
    <row r="38405" spans="6:6" ht="18" customHeight="1">
      <c r="F38405" s="129">
        <f t="shared" si="606"/>
        <v>0</v>
      </c>
    </row>
    <row r="38406" spans="6:6" ht="18" customHeight="1">
      <c r="F38406" s="129">
        <f t="shared" si="606"/>
        <v>0</v>
      </c>
    </row>
    <row r="38407" spans="6:6" ht="18" customHeight="1">
      <c r="F38407" s="129">
        <f t="shared" si="606"/>
        <v>0</v>
      </c>
    </row>
    <row r="38408" spans="6:6" ht="18" customHeight="1">
      <c r="F38408" s="129">
        <f t="shared" si="606"/>
        <v>0</v>
      </c>
    </row>
    <row r="38409" spans="6:6" ht="18" customHeight="1">
      <c r="F38409" s="129">
        <f t="shared" si="606"/>
        <v>0</v>
      </c>
    </row>
    <row r="38410" spans="6:6" ht="18" customHeight="1">
      <c r="F38410" s="129">
        <f t="shared" si="606"/>
        <v>0</v>
      </c>
    </row>
    <row r="38411" spans="6:6" ht="18" customHeight="1">
      <c r="F38411" s="129">
        <f t="shared" si="606"/>
        <v>0</v>
      </c>
    </row>
    <row r="38412" spans="6:6" ht="18" customHeight="1">
      <c r="F38412" s="129">
        <f t="shared" si="606"/>
        <v>0</v>
      </c>
    </row>
    <row r="38413" spans="6:6" ht="18" customHeight="1">
      <c r="F38413" s="129">
        <f t="shared" si="606"/>
        <v>0</v>
      </c>
    </row>
    <row r="38414" spans="6:6" ht="18" customHeight="1">
      <c r="F38414" s="129">
        <f t="shared" si="606"/>
        <v>0</v>
      </c>
    </row>
    <row r="38415" spans="6:6" ht="18" customHeight="1">
      <c r="F38415" s="129">
        <f t="shared" si="606"/>
        <v>0</v>
      </c>
    </row>
    <row r="38416" spans="6:6" ht="18" customHeight="1">
      <c r="F38416" s="129">
        <f t="shared" si="606"/>
        <v>0</v>
      </c>
    </row>
    <row r="38417" spans="6:6" ht="18" customHeight="1">
      <c r="F38417" s="129">
        <f t="shared" si="606"/>
        <v>0</v>
      </c>
    </row>
    <row r="38418" spans="6:6" ht="18" customHeight="1">
      <c r="F38418" s="129">
        <f t="shared" si="606"/>
        <v>0</v>
      </c>
    </row>
    <row r="38419" spans="6:6" ht="18" customHeight="1">
      <c r="F38419" s="129">
        <f t="shared" si="606"/>
        <v>0</v>
      </c>
    </row>
    <row r="38420" spans="6:6" ht="18" customHeight="1">
      <c r="F38420" s="129">
        <f t="shared" si="606"/>
        <v>0</v>
      </c>
    </row>
    <row r="38421" spans="6:6" ht="18" customHeight="1">
      <c r="F38421" s="129">
        <f t="shared" si="606"/>
        <v>0</v>
      </c>
    </row>
    <row r="38422" spans="6:6" ht="18" customHeight="1">
      <c r="F38422" s="129">
        <f t="shared" si="606"/>
        <v>0</v>
      </c>
    </row>
    <row r="38423" spans="6:6" ht="18" customHeight="1">
      <c r="F38423" s="129">
        <f t="shared" si="606"/>
        <v>0</v>
      </c>
    </row>
    <row r="38424" spans="6:6" ht="18" customHeight="1">
      <c r="F38424" s="129">
        <f t="shared" si="606"/>
        <v>0</v>
      </c>
    </row>
    <row r="38425" spans="6:6" ht="18" customHeight="1">
      <c r="F38425" s="129">
        <f t="shared" si="606"/>
        <v>0</v>
      </c>
    </row>
    <row r="38426" spans="6:6" ht="18" customHeight="1">
      <c r="F38426" s="129">
        <f t="shared" si="606"/>
        <v>0</v>
      </c>
    </row>
    <row r="38427" spans="6:6" ht="18" customHeight="1">
      <c r="F38427" s="129">
        <f t="shared" si="606"/>
        <v>0</v>
      </c>
    </row>
    <row r="38428" spans="6:6" ht="18" customHeight="1">
      <c r="F38428" s="129">
        <f t="shared" si="606"/>
        <v>0</v>
      </c>
    </row>
    <row r="38429" spans="6:6" ht="18" customHeight="1">
      <c r="F38429" s="129">
        <f t="shared" si="606"/>
        <v>0</v>
      </c>
    </row>
    <row r="38430" spans="6:6" ht="18" customHeight="1">
      <c r="F38430" s="129">
        <f t="shared" si="606"/>
        <v>0</v>
      </c>
    </row>
    <row r="38431" spans="6:6" ht="18" customHeight="1">
      <c r="F38431" s="129">
        <f t="shared" si="606"/>
        <v>0</v>
      </c>
    </row>
    <row r="38432" spans="6:6" ht="18" customHeight="1">
      <c r="F38432" s="129">
        <f t="shared" si="606"/>
        <v>0</v>
      </c>
    </row>
    <row r="38433" spans="6:6" ht="18" customHeight="1">
      <c r="F38433" s="129">
        <f t="shared" si="606"/>
        <v>0</v>
      </c>
    </row>
    <row r="38434" spans="6:6" ht="18" customHeight="1">
      <c r="F38434" s="129">
        <f t="shared" si="606"/>
        <v>0</v>
      </c>
    </row>
    <row r="38435" spans="6:6" ht="18" customHeight="1">
      <c r="F38435" s="129">
        <f t="shared" si="606"/>
        <v>0</v>
      </c>
    </row>
    <row r="38436" spans="6:6" ht="18" customHeight="1">
      <c r="F38436" s="129">
        <f t="shared" si="606"/>
        <v>0</v>
      </c>
    </row>
    <row r="38437" spans="6:6" ht="18" customHeight="1">
      <c r="F38437" s="129">
        <f t="shared" si="606"/>
        <v>0</v>
      </c>
    </row>
    <row r="38438" spans="6:6" ht="18" customHeight="1">
      <c r="F38438" s="129">
        <f t="shared" si="606"/>
        <v>0</v>
      </c>
    </row>
    <row r="38439" spans="6:6" ht="18" customHeight="1">
      <c r="F38439" s="129">
        <f t="shared" si="606"/>
        <v>0</v>
      </c>
    </row>
    <row r="38440" spans="6:6" ht="18" customHeight="1">
      <c r="F38440" s="129">
        <f t="shared" si="606"/>
        <v>0</v>
      </c>
    </row>
    <row r="38441" spans="6:6" ht="18" customHeight="1">
      <c r="F38441" s="129">
        <f t="shared" si="606"/>
        <v>0</v>
      </c>
    </row>
    <row r="38442" spans="6:6" ht="18" customHeight="1">
      <c r="F38442" s="129">
        <f t="shared" si="606"/>
        <v>0</v>
      </c>
    </row>
    <row r="38443" spans="6:6" ht="18" customHeight="1">
      <c r="F38443" s="129">
        <f t="shared" si="606"/>
        <v>0</v>
      </c>
    </row>
    <row r="38444" spans="6:6" ht="18" customHeight="1">
      <c r="F38444" s="129">
        <f t="shared" si="606"/>
        <v>0</v>
      </c>
    </row>
    <row r="38445" spans="6:6" ht="18" customHeight="1">
      <c r="F38445" s="129">
        <f t="shared" si="606"/>
        <v>0</v>
      </c>
    </row>
    <row r="38446" spans="6:6" ht="18" customHeight="1">
      <c r="F38446" s="129">
        <f t="shared" si="606"/>
        <v>0</v>
      </c>
    </row>
    <row r="38447" spans="6:6" ht="18" customHeight="1">
      <c r="F38447" s="129">
        <f t="shared" si="606"/>
        <v>0</v>
      </c>
    </row>
    <row r="38448" spans="6:6" ht="18" customHeight="1">
      <c r="F38448" s="129">
        <f t="shared" si="606"/>
        <v>0</v>
      </c>
    </row>
    <row r="38449" spans="6:6" ht="18" customHeight="1">
      <c r="F38449" s="129">
        <f t="shared" si="606"/>
        <v>0</v>
      </c>
    </row>
    <row r="38450" spans="6:6" ht="18" customHeight="1">
      <c r="F38450" s="129">
        <f t="shared" ref="F38450:F38513" si="607">E38450*D38450</f>
        <v>0</v>
      </c>
    </row>
    <row r="38451" spans="6:6" ht="18" customHeight="1">
      <c r="F38451" s="129">
        <f t="shared" si="607"/>
        <v>0</v>
      </c>
    </row>
    <row r="38452" spans="6:6" ht="18" customHeight="1">
      <c r="F38452" s="129">
        <f t="shared" si="607"/>
        <v>0</v>
      </c>
    </row>
    <row r="38453" spans="6:6" ht="18" customHeight="1">
      <c r="F38453" s="129">
        <f t="shared" si="607"/>
        <v>0</v>
      </c>
    </row>
    <row r="38454" spans="6:6" ht="18" customHeight="1">
      <c r="F38454" s="129">
        <f t="shared" si="607"/>
        <v>0</v>
      </c>
    </row>
    <row r="38455" spans="6:6" ht="18" customHeight="1">
      <c r="F38455" s="129">
        <f t="shared" si="607"/>
        <v>0</v>
      </c>
    </row>
    <row r="38456" spans="6:6" ht="18" customHeight="1">
      <c r="F38456" s="129">
        <f t="shared" si="607"/>
        <v>0</v>
      </c>
    </row>
    <row r="38457" spans="6:6" ht="18" customHeight="1">
      <c r="F38457" s="129">
        <f t="shared" si="607"/>
        <v>0</v>
      </c>
    </row>
    <row r="38458" spans="6:6" ht="18" customHeight="1">
      <c r="F38458" s="129">
        <f t="shared" si="607"/>
        <v>0</v>
      </c>
    </row>
    <row r="38459" spans="6:6" ht="18" customHeight="1">
      <c r="F38459" s="129">
        <f t="shared" si="607"/>
        <v>0</v>
      </c>
    </row>
    <row r="38460" spans="6:6" ht="18" customHeight="1">
      <c r="F38460" s="129">
        <f t="shared" si="607"/>
        <v>0</v>
      </c>
    </row>
    <row r="38461" spans="6:6" ht="18" customHeight="1">
      <c r="F38461" s="129">
        <f t="shared" si="607"/>
        <v>0</v>
      </c>
    </row>
    <row r="38462" spans="6:6" ht="18" customHeight="1">
      <c r="F38462" s="129">
        <f t="shared" si="607"/>
        <v>0</v>
      </c>
    </row>
    <row r="38463" spans="6:6" ht="18" customHeight="1">
      <c r="F38463" s="129">
        <f t="shared" si="607"/>
        <v>0</v>
      </c>
    </row>
    <row r="38464" spans="6:6" ht="18" customHeight="1">
      <c r="F38464" s="129">
        <f t="shared" si="607"/>
        <v>0</v>
      </c>
    </row>
    <row r="38465" spans="6:6" ht="18" customHeight="1">
      <c r="F38465" s="129">
        <f t="shared" si="607"/>
        <v>0</v>
      </c>
    </row>
    <row r="38466" spans="6:6" ht="18" customHeight="1">
      <c r="F38466" s="129">
        <f t="shared" si="607"/>
        <v>0</v>
      </c>
    </row>
    <row r="38467" spans="6:6" ht="18" customHeight="1">
      <c r="F38467" s="129">
        <f t="shared" si="607"/>
        <v>0</v>
      </c>
    </row>
    <row r="38468" spans="6:6" ht="18" customHeight="1">
      <c r="F38468" s="129">
        <f t="shared" si="607"/>
        <v>0</v>
      </c>
    </row>
    <row r="38469" spans="6:6" ht="18" customHeight="1">
      <c r="F38469" s="129">
        <f t="shared" si="607"/>
        <v>0</v>
      </c>
    </row>
    <row r="38470" spans="6:6" ht="18" customHeight="1">
      <c r="F38470" s="129">
        <f t="shared" si="607"/>
        <v>0</v>
      </c>
    </row>
    <row r="38471" spans="6:6" ht="18" customHeight="1">
      <c r="F38471" s="129">
        <f t="shared" si="607"/>
        <v>0</v>
      </c>
    </row>
    <row r="38472" spans="6:6" ht="18" customHeight="1">
      <c r="F38472" s="129">
        <f t="shared" si="607"/>
        <v>0</v>
      </c>
    </row>
    <row r="38473" spans="6:6" ht="18" customHeight="1">
      <c r="F38473" s="129">
        <f t="shared" si="607"/>
        <v>0</v>
      </c>
    </row>
    <row r="38474" spans="6:6" ht="18" customHeight="1">
      <c r="F38474" s="129">
        <f t="shared" si="607"/>
        <v>0</v>
      </c>
    </row>
    <row r="38475" spans="6:6" ht="18" customHeight="1">
      <c r="F38475" s="129">
        <f t="shared" si="607"/>
        <v>0</v>
      </c>
    </row>
    <row r="38476" spans="6:6" ht="18" customHeight="1">
      <c r="F38476" s="129">
        <f t="shared" si="607"/>
        <v>0</v>
      </c>
    </row>
    <row r="38477" spans="6:6" ht="18" customHeight="1">
      <c r="F38477" s="129">
        <f t="shared" si="607"/>
        <v>0</v>
      </c>
    </row>
    <row r="38478" spans="6:6" ht="18" customHeight="1">
      <c r="F38478" s="129">
        <f t="shared" si="607"/>
        <v>0</v>
      </c>
    </row>
    <row r="38479" spans="6:6" ht="18" customHeight="1">
      <c r="F38479" s="129">
        <f t="shared" si="607"/>
        <v>0</v>
      </c>
    </row>
    <row r="38480" spans="6:6" ht="18" customHeight="1">
      <c r="F38480" s="129">
        <f t="shared" si="607"/>
        <v>0</v>
      </c>
    </row>
    <row r="38481" spans="6:6" ht="18" customHeight="1">
      <c r="F38481" s="129">
        <f t="shared" si="607"/>
        <v>0</v>
      </c>
    </row>
    <row r="38482" spans="6:6" ht="18" customHeight="1">
      <c r="F38482" s="129">
        <f t="shared" si="607"/>
        <v>0</v>
      </c>
    </row>
    <row r="38483" spans="6:6" ht="18" customHeight="1">
      <c r="F38483" s="129">
        <f t="shared" si="607"/>
        <v>0</v>
      </c>
    </row>
    <row r="38484" spans="6:6" ht="18" customHeight="1">
      <c r="F38484" s="129">
        <f t="shared" si="607"/>
        <v>0</v>
      </c>
    </row>
    <row r="38485" spans="6:6" ht="18" customHeight="1">
      <c r="F38485" s="129">
        <f t="shared" si="607"/>
        <v>0</v>
      </c>
    </row>
    <row r="38486" spans="6:6" ht="18" customHeight="1">
      <c r="F38486" s="129">
        <f t="shared" si="607"/>
        <v>0</v>
      </c>
    </row>
    <row r="38487" spans="6:6" ht="18" customHeight="1">
      <c r="F38487" s="129">
        <f t="shared" si="607"/>
        <v>0</v>
      </c>
    </row>
    <row r="38488" spans="6:6" ht="18" customHeight="1">
      <c r="F38488" s="129">
        <f t="shared" si="607"/>
        <v>0</v>
      </c>
    </row>
    <row r="38489" spans="6:6" ht="18" customHeight="1">
      <c r="F38489" s="129">
        <f t="shared" si="607"/>
        <v>0</v>
      </c>
    </row>
    <row r="38490" spans="6:6" ht="18" customHeight="1">
      <c r="F38490" s="129">
        <f t="shared" si="607"/>
        <v>0</v>
      </c>
    </row>
    <row r="38491" spans="6:6" ht="18" customHeight="1">
      <c r="F38491" s="129">
        <f t="shared" si="607"/>
        <v>0</v>
      </c>
    </row>
    <row r="38492" spans="6:6" ht="18" customHeight="1">
      <c r="F38492" s="129">
        <f t="shared" si="607"/>
        <v>0</v>
      </c>
    </row>
    <row r="38493" spans="6:6" ht="18" customHeight="1">
      <c r="F38493" s="129">
        <f t="shared" si="607"/>
        <v>0</v>
      </c>
    </row>
    <row r="38494" spans="6:6" ht="18" customHeight="1">
      <c r="F38494" s="129">
        <f t="shared" si="607"/>
        <v>0</v>
      </c>
    </row>
    <row r="38495" spans="6:6" ht="18" customHeight="1">
      <c r="F38495" s="129">
        <f t="shared" si="607"/>
        <v>0</v>
      </c>
    </row>
    <row r="38496" spans="6:6" ht="18" customHeight="1">
      <c r="F38496" s="129">
        <f t="shared" si="607"/>
        <v>0</v>
      </c>
    </row>
    <row r="38497" spans="6:6" ht="18" customHeight="1">
      <c r="F38497" s="129">
        <f t="shared" si="607"/>
        <v>0</v>
      </c>
    </row>
    <row r="38498" spans="6:6" ht="18" customHeight="1">
      <c r="F38498" s="129">
        <f t="shared" si="607"/>
        <v>0</v>
      </c>
    </row>
    <row r="38499" spans="6:6" ht="18" customHeight="1">
      <c r="F38499" s="129">
        <f t="shared" si="607"/>
        <v>0</v>
      </c>
    </row>
    <row r="38500" spans="6:6" ht="18" customHeight="1">
      <c r="F38500" s="129">
        <f t="shared" si="607"/>
        <v>0</v>
      </c>
    </row>
    <row r="38501" spans="6:6" ht="18" customHeight="1">
      <c r="F38501" s="129">
        <f t="shared" si="607"/>
        <v>0</v>
      </c>
    </row>
    <row r="38502" spans="6:6" ht="18" customHeight="1">
      <c r="F38502" s="129">
        <f t="shared" si="607"/>
        <v>0</v>
      </c>
    </row>
    <row r="38503" spans="6:6" ht="18" customHeight="1">
      <c r="F38503" s="129">
        <f t="shared" si="607"/>
        <v>0</v>
      </c>
    </row>
    <row r="38504" spans="6:6" ht="18" customHeight="1">
      <c r="F38504" s="129">
        <f t="shared" si="607"/>
        <v>0</v>
      </c>
    </row>
    <row r="38505" spans="6:6" ht="18" customHeight="1">
      <c r="F38505" s="129">
        <f t="shared" si="607"/>
        <v>0</v>
      </c>
    </row>
    <row r="38506" spans="6:6" ht="18" customHeight="1">
      <c r="F38506" s="129">
        <f t="shared" si="607"/>
        <v>0</v>
      </c>
    </row>
    <row r="38507" spans="6:6" ht="18" customHeight="1">
      <c r="F38507" s="129">
        <f t="shared" si="607"/>
        <v>0</v>
      </c>
    </row>
    <row r="38508" spans="6:6" ht="18" customHeight="1">
      <c r="F38508" s="129">
        <f t="shared" si="607"/>
        <v>0</v>
      </c>
    </row>
    <row r="38509" spans="6:6" ht="18" customHeight="1">
      <c r="F38509" s="129">
        <f t="shared" si="607"/>
        <v>0</v>
      </c>
    </row>
    <row r="38510" spans="6:6" ht="18" customHeight="1">
      <c r="F38510" s="129">
        <f t="shared" si="607"/>
        <v>0</v>
      </c>
    </row>
    <row r="38511" spans="6:6" ht="18" customHeight="1">
      <c r="F38511" s="129">
        <f t="shared" si="607"/>
        <v>0</v>
      </c>
    </row>
    <row r="38512" spans="6:6" ht="18" customHeight="1">
      <c r="F38512" s="129">
        <f t="shared" si="607"/>
        <v>0</v>
      </c>
    </row>
    <row r="38513" spans="6:6" ht="18" customHeight="1">
      <c r="F38513" s="129">
        <f t="shared" si="607"/>
        <v>0</v>
      </c>
    </row>
    <row r="38514" spans="6:6" ht="18" customHeight="1">
      <c r="F38514" s="129">
        <f t="shared" ref="F38514:F38577" si="608">E38514*D38514</f>
        <v>0</v>
      </c>
    </row>
    <row r="38515" spans="6:6" ht="18" customHeight="1">
      <c r="F38515" s="129">
        <f t="shared" si="608"/>
        <v>0</v>
      </c>
    </row>
    <row r="38516" spans="6:6" ht="18" customHeight="1">
      <c r="F38516" s="129">
        <f t="shared" si="608"/>
        <v>0</v>
      </c>
    </row>
    <row r="38517" spans="6:6" ht="18" customHeight="1">
      <c r="F38517" s="129">
        <f t="shared" si="608"/>
        <v>0</v>
      </c>
    </row>
    <row r="38518" spans="6:6" ht="18" customHeight="1">
      <c r="F38518" s="129">
        <f t="shared" si="608"/>
        <v>0</v>
      </c>
    </row>
    <row r="38519" spans="6:6" ht="18" customHeight="1">
      <c r="F38519" s="129">
        <f t="shared" si="608"/>
        <v>0</v>
      </c>
    </row>
    <row r="38520" spans="6:6" ht="18" customHeight="1">
      <c r="F38520" s="129">
        <f t="shared" si="608"/>
        <v>0</v>
      </c>
    </row>
    <row r="38521" spans="6:6" ht="18" customHeight="1">
      <c r="F38521" s="129">
        <f t="shared" si="608"/>
        <v>0</v>
      </c>
    </row>
    <row r="38522" spans="6:6" ht="18" customHeight="1">
      <c r="F38522" s="129">
        <f t="shared" si="608"/>
        <v>0</v>
      </c>
    </row>
    <row r="38523" spans="6:6" ht="18" customHeight="1">
      <c r="F38523" s="129">
        <f t="shared" si="608"/>
        <v>0</v>
      </c>
    </row>
    <row r="38524" spans="6:6" ht="18" customHeight="1">
      <c r="F38524" s="129">
        <f t="shared" si="608"/>
        <v>0</v>
      </c>
    </row>
    <row r="38525" spans="6:6" ht="18" customHeight="1">
      <c r="F38525" s="129">
        <f t="shared" si="608"/>
        <v>0</v>
      </c>
    </row>
    <row r="38526" spans="6:6" ht="18" customHeight="1">
      <c r="F38526" s="129">
        <f t="shared" si="608"/>
        <v>0</v>
      </c>
    </row>
    <row r="38527" spans="6:6" ht="18" customHeight="1">
      <c r="F38527" s="129">
        <f t="shared" si="608"/>
        <v>0</v>
      </c>
    </row>
    <row r="38528" spans="6:6" ht="18" customHeight="1">
      <c r="F38528" s="129">
        <f t="shared" si="608"/>
        <v>0</v>
      </c>
    </row>
    <row r="38529" spans="6:6" ht="18" customHeight="1">
      <c r="F38529" s="129">
        <f t="shared" si="608"/>
        <v>0</v>
      </c>
    </row>
    <row r="38530" spans="6:6" ht="18" customHeight="1">
      <c r="F38530" s="129">
        <f t="shared" si="608"/>
        <v>0</v>
      </c>
    </row>
    <row r="38531" spans="6:6" ht="18" customHeight="1">
      <c r="F38531" s="129">
        <f t="shared" si="608"/>
        <v>0</v>
      </c>
    </row>
    <row r="38532" spans="6:6" ht="18" customHeight="1">
      <c r="F38532" s="129">
        <f t="shared" si="608"/>
        <v>0</v>
      </c>
    </row>
    <row r="38533" spans="6:6" ht="18" customHeight="1">
      <c r="F38533" s="129">
        <f t="shared" si="608"/>
        <v>0</v>
      </c>
    </row>
    <row r="38534" spans="6:6" ht="18" customHeight="1">
      <c r="F38534" s="129">
        <f t="shared" si="608"/>
        <v>0</v>
      </c>
    </row>
    <row r="38535" spans="6:6" ht="18" customHeight="1">
      <c r="F38535" s="129">
        <f t="shared" si="608"/>
        <v>0</v>
      </c>
    </row>
    <row r="38536" spans="6:6" ht="18" customHeight="1">
      <c r="F38536" s="129">
        <f t="shared" si="608"/>
        <v>0</v>
      </c>
    </row>
    <row r="38537" spans="6:6" ht="18" customHeight="1">
      <c r="F38537" s="129">
        <f t="shared" si="608"/>
        <v>0</v>
      </c>
    </row>
    <row r="38538" spans="6:6" ht="18" customHeight="1">
      <c r="F38538" s="129">
        <f t="shared" si="608"/>
        <v>0</v>
      </c>
    </row>
    <row r="38539" spans="6:6" ht="18" customHeight="1">
      <c r="F38539" s="129">
        <f t="shared" si="608"/>
        <v>0</v>
      </c>
    </row>
    <row r="38540" spans="6:6" ht="18" customHeight="1">
      <c r="F38540" s="129">
        <f t="shared" si="608"/>
        <v>0</v>
      </c>
    </row>
    <row r="38541" spans="6:6" ht="18" customHeight="1">
      <c r="F38541" s="129">
        <f t="shared" si="608"/>
        <v>0</v>
      </c>
    </row>
    <row r="38542" spans="6:6" ht="18" customHeight="1">
      <c r="F38542" s="129">
        <f t="shared" si="608"/>
        <v>0</v>
      </c>
    </row>
    <row r="38543" spans="6:6" ht="18" customHeight="1">
      <c r="F38543" s="129">
        <f t="shared" si="608"/>
        <v>0</v>
      </c>
    </row>
    <row r="38544" spans="6:6" ht="18" customHeight="1">
      <c r="F38544" s="129">
        <f t="shared" si="608"/>
        <v>0</v>
      </c>
    </row>
    <row r="38545" spans="6:6" ht="18" customHeight="1">
      <c r="F38545" s="129">
        <f t="shared" si="608"/>
        <v>0</v>
      </c>
    </row>
    <row r="38546" spans="6:6" ht="18" customHeight="1">
      <c r="F38546" s="129">
        <f t="shared" si="608"/>
        <v>0</v>
      </c>
    </row>
    <row r="38547" spans="6:6" ht="18" customHeight="1">
      <c r="F38547" s="129">
        <f t="shared" si="608"/>
        <v>0</v>
      </c>
    </row>
    <row r="38548" spans="6:6" ht="18" customHeight="1">
      <c r="F38548" s="129">
        <f t="shared" si="608"/>
        <v>0</v>
      </c>
    </row>
    <row r="38549" spans="6:6" ht="18" customHeight="1">
      <c r="F38549" s="129">
        <f t="shared" si="608"/>
        <v>0</v>
      </c>
    </row>
    <row r="38550" spans="6:6" ht="18" customHeight="1">
      <c r="F38550" s="129">
        <f t="shared" si="608"/>
        <v>0</v>
      </c>
    </row>
    <row r="38551" spans="6:6" ht="18" customHeight="1">
      <c r="F38551" s="129">
        <f t="shared" si="608"/>
        <v>0</v>
      </c>
    </row>
    <row r="38552" spans="6:6" ht="18" customHeight="1">
      <c r="F38552" s="129">
        <f t="shared" si="608"/>
        <v>0</v>
      </c>
    </row>
    <row r="38553" spans="6:6" ht="18" customHeight="1">
      <c r="F38553" s="129">
        <f t="shared" si="608"/>
        <v>0</v>
      </c>
    </row>
    <row r="38554" spans="6:6" ht="18" customHeight="1">
      <c r="F38554" s="129">
        <f t="shared" si="608"/>
        <v>0</v>
      </c>
    </row>
    <row r="38555" spans="6:6" ht="18" customHeight="1">
      <c r="F38555" s="129">
        <f t="shared" si="608"/>
        <v>0</v>
      </c>
    </row>
    <row r="38556" spans="6:6" ht="18" customHeight="1">
      <c r="F38556" s="129">
        <f t="shared" si="608"/>
        <v>0</v>
      </c>
    </row>
    <row r="38557" spans="6:6" ht="18" customHeight="1">
      <c r="F38557" s="129">
        <f t="shared" si="608"/>
        <v>0</v>
      </c>
    </row>
    <row r="38558" spans="6:6" ht="18" customHeight="1">
      <c r="F38558" s="129">
        <f t="shared" si="608"/>
        <v>0</v>
      </c>
    </row>
    <row r="38559" spans="6:6" ht="18" customHeight="1">
      <c r="F38559" s="129">
        <f t="shared" si="608"/>
        <v>0</v>
      </c>
    </row>
    <row r="38560" spans="6:6" ht="18" customHeight="1">
      <c r="F38560" s="129">
        <f t="shared" si="608"/>
        <v>0</v>
      </c>
    </row>
    <row r="38561" spans="6:6" ht="18" customHeight="1">
      <c r="F38561" s="129">
        <f t="shared" si="608"/>
        <v>0</v>
      </c>
    </row>
    <row r="38562" spans="6:6" ht="18" customHeight="1">
      <c r="F38562" s="129">
        <f t="shared" si="608"/>
        <v>0</v>
      </c>
    </row>
    <row r="38563" spans="6:6" ht="18" customHeight="1">
      <c r="F38563" s="129">
        <f t="shared" si="608"/>
        <v>0</v>
      </c>
    </row>
    <row r="38564" spans="6:6" ht="18" customHeight="1">
      <c r="F38564" s="129">
        <f t="shared" si="608"/>
        <v>0</v>
      </c>
    </row>
    <row r="38565" spans="6:6" ht="18" customHeight="1">
      <c r="F38565" s="129">
        <f t="shared" si="608"/>
        <v>0</v>
      </c>
    </row>
    <row r="38566" spans="6:6" ht="18" customHeight="1">
      <c r="F38566" s="129">
        <f t="shared" si="608"/>
        <v>0</v>
      </c>
    </row>
    <row r="38567" spans="6:6" ht="18" customHeight="1">
      <c r="F38567" s="129">
        <f t="shared" si="608"/>
        <v>0</v>
      </c>
    </row>
    <row r="38568" spans="6:6" ht="18" customHeight="1">
      <c r="F38568" s="129">
        <f t="shared" si="608"/>
        <v>0</v>
      </c>
    </row>
    <row r="38569" spans="6:6" ht="18" customHeight="1">
      <c r="F38569" s="129">
        <f t="shared" si="608"/>
        <v>0</v>
      </c>
    </row>
    <row r="38570" spans="6:6" ht="18" customHeight="1">
      <c r="F38570" s="129">
        <f t="shared" si="608"/>
        <v>0</v>
      </c>
    </row>
    <row r="38571" spans="6:6" ht="18" customHeight="1">
      <c r="F38571" s="129">
        <f t="shared" si="608"/>
        <v>0</v>
      </c>
    </row>
    <row r="38572" spans="6:6" ht="18" customHeight="1">
      <c r="F38572" s="129">
        <f t="shared" si="608"/>
        <v>0</v>
      </c>
    </row>
    <row r="38573" spans="6:6" ht="18" customHeight="1">
      <c r="F38573" s="129">
        <f t="shared" si="608"/>
        <v>0</v>
      </c>
    </row>
    <row r="38574" spans="6:6" ht="18" customHeight="1">
      <c r="F38574" s="129">
        <f t="shared" si="608"/>
        <v>0</v>
      </c>
    </row>
    <row r="38575" spans="6:6" ht="18" customHeight="1">
      <c r="F38575" s="129">
        <f t="shared" si="608"/>
        <v>0</v>
      </c>
    </row>
    <row r="38576" spans="6:6" ht="18" customHeight="1">
      <c r="F38576" s="129">
        <f t="shared" si="608"/>
        <v>0</v>
      </c>
    </row>
    <row r="38577" spans="6:6" ht="18" customHeight="1">
      <c r="F38577" s="129">
        <f t="shared" si="608"/>
        <v>0</v>
      </c>
    </row>
    <row r="38578" spans="6:6" ht="18" customHeight="1">
      <c r="F38578" s="129">
        <f t="shared" ref="F38578:F38641" si="609">E38578*D38578</f>
        <v>0</v>
      </c>
    </row>
    <row r="38579" spans="6:6" ht="18" customHeight="1">
      <c r="F38579" s="129">
        <f t="shared" si="609"/>
        <v>0</v>
      </c>
    </row>
    <row r="38580" spans="6:6" ht="18" customHeight="1">
      <c r="F38580" s="129">
        <f t="shared" si="609"/>
        <v>0</v>
      </c>
    </row>
    <row r="38581" spans="6:6" ht="18" customHeight="1">
      <c r="F38581" s="129">
        <f t="shared" si="609"/>
        <v>0</v>
      </c>
    </row>
    <row r="38582" spans="6:6" ht="18" customHeight="1">
      <c r="F38582" s="129">
        <f t="shared" si="609"/>
        <v>0</v>
      </c>
    </row>
    <row r="38583" spans="6:6" ht="18" customHeight="1">
      <c r="F38583" s="129">
        <f t="shared" si="609"/>
        <v>0</v>
      </c>
    </row>
    <row r="38584" spans="6:6" ht="18" customHeight="1">
      <c r="F38584" s="129">
        <f t="shared" si="609"/>
        <v>0</v>
      </c>
    </row>
    <row r="38585" spans="6:6" ht="18" customHeight="1">
      <c r="F38585" s="129">
        <f t="shared" si="609"/>
        <v>0</v>
      </c>
    </row>
    <row r="38586" spans="6:6" ht="18" customHeight="1">
      <c r="F38586" s="129">
        <f t="shared" si="609"/>
        <v>0</v>
      </c>
    </row>
    <row r="38587" spans="6:6" ht="18" customHeight="1">
      <c r="F38587" s="129">
        <f t="shared" si="609"/>
        <v>0</v>
      </c>
    </row>
    <row r="38588" spans="6:6" ht="18" customHeight="1">
      <c r="F38588" s="129">
        <f t="shared" si="609"/>
        <v>0</v>
      </c>
    </row>
    <row r="38589" spans="6:6" ht="18" customHeight="1">
      <c r="F38589" s="129">
        <f t="shared" si="609"/>
        <v>0</v>
      </c>
    </row>
    <row r="38590" spans="6:6" ht="18" customHeight="1">
      <c r="F38590" s="129">
        <f t="shared" si="609"/>
        <v>0</v>
      </c>
    </row>
    <row r="38591" spans="6:6" ht="18" customHeight="1">
      <c r="F38591" s="129">
        <f t="shared" si="609"/>
        <v>0</v>
      </c>
    </row>
    <row r="38592" spans="6:6" ht="18" customHeight="1">
      <c r="F38592" s="129">
        <f t="shared" si="609"/>
        <v>0</v>
      </c>
    </row>
    <row r="38593" spans="6:6" ht="18" customHeight="1">
      <c r="F38593" s="129">
        <f t="shared" si="609"/>
        <v>0</v>
      </c>
    </row>
    <row r="38594" spans="6:6" ht="18" customHeight="1">
      <c r="F38594" s="129">
        <f t="shared" si="609"/>
        <v>0</v>
      </c>
    </row>
    <row r="38595" spans="6:6" ht="18" customHeight="1">
      <c r="F38595" s="129">
        <f t="shared" si="609"/>
        <v>0</v>
      </c>
    </row>
    <row r="38596" spans="6:6" ht="18" customHeight="1">
      <c r="F38596" s="129">
        <f t="shared" si="609"/>
        <v>0</v>
      </c>
    </row>
    <row r="38597" spans="6:6" ht="18" customHeight="1">
      <c r="F38597" s="129">
        <f t="shared" si="609"/>
        <v>0</v>
      </c>
    </row>
    <row r="38598" spans="6:6" ht="18" customHeight="1">
      <c r="F38598" s="129">
        <f t="shared" si="609"/>
        <v>0</v>
      </c>
    </row>
    <row r="38599" spans="6:6" ht="18" customHeight="1">
      <c r="F38599" s="129">
        <f t="shared" si="609"/>
        <v>0</v>
      </c>
    </row>
    <row r="38600" spans="6:6" ht="18" customHeight="1">
      <c r="F38600" s="129">
        <f t="shared" si="609"/>
        <v>0</v>
      </c>
    </row>
    <row r="38601" spans="6:6" ht="18" customHeight="1">
      <c r="F38601" s="129">
        <f t="shared" si="609"/>
        <v>0</v>
      </c>
    </row>
    <row r="38602" spans="6:6" ht="18" customHeight="1">
      <c r="F38602" s="129">
        <f t="shared" si="609"/>
        <v>0</v>
      </c>
    </row>
    <row r="38603" spans="6:6" ht="18" customHeight="1">
      <c r="F38603" s="129">
        <f t="shared" si="609"/>
        <v>0</v>
      </c>
    </row>
    <row r="38604" spans="6:6" ht="18" customHeight="1">
      <c r="F38604" s="129">
        <f t="shared" si="609"/>
        <v>0</v>
      </c>
    </row>
    <row r="38605" spans="6:6" ht="18" customHeight="1">
      <c r="F38605" s="129">
        <f t="shared" si="609"/>
        <v>0</v>
      </c>
    </row>
    <row r="38606" spans="6:6" ht="18" customHeight="1">
      <c r="F38606" s="129">
        <f t="shared" si="609"/>
        <v>0</v>
      </c>
    </row>
    <row r="38607" spans="6:6" ht="18" customHeight="1">
      <c r="F38607" s="129">
        <f t="shared" si="609"/>
        <v>0</v>
      </c>
    </row>
    <row r="38608" spans="6:6" ht="18" customHeight="1">
      <c r="F38608" s="129">
        <f t="shared" si="609"/>
        <v>0</v>
      </c>
    </row>
    <row r="38609" spans="6:6" ht="18" customHeight="1">
      <c r="F38609" s="129">
        <f t="shared" si="609"/>
        <v>0</v>
      </c>
    </row>
    <row r="38610" spans="6:6" ht="18" customHeight="1">
      <c r="F38610" s="129">
        <f t="shared" si="609"/>
        <v>0</v>
      </c>
    </row>
    <row r="38611" spans="6:6" ht="18" customHeight="1">
      <c r="F38611" s="129">
        <f t="shared" si="609"/>
        <v>0</v>
      </c>
    </row>
    <row r="38612" spans="6:6" ht="18" customHeight="1">
      <c r="F38612" s="129">
        <f t="shared" si="609"/>
        <v>0</v>
      </c>
    </row>
    <row r="38613" spans="6:6" ht="18" customHeight="1">
      <c r="F38613" s="129">
        <f t="shared" si="609"/>
        <v>0</v>
      </c>
    </row>
    <row r="38614" spans="6:6" ht="18" customHeight="1">
      <c r="F38614" s="129">
        <f t="shared" si="609"/>
        <v>0</v>
      </c>
    </row>
    <row r="38615" spans="6:6" ht="18" customHeight="1">
      <c r="F38615" s="129">
        <f t="shared" si="609"/>
        <v>0</v>
      </c>
    </row>
    <row r="38616" spans="6:6" ht="18" customHeight="1">
      <c r="F38616" s="129">
        <f t="shared" si="609"/>
        <v>0</v>
      </c>
    </row>
    <row r="38617" spans="6:6" ht="18" customHeight="1">
      <c r="F38617" s="129">
        <f t="shared" si="609"/>
        <v>0</v>
      </c>
    </row>
    <row r="38618" spans="6:6" ht="18" customHeight="1">
      <c r="F38618" s="129">
        <f t="shared" si="609"/>
        <v>0</v>
      </c>
    </row>
    <row r="38619" spans="6:6" ht="18" customHeight="1">
      <c r="F38619" s="129">
        <f t="shared" si="609"/>
        <v>0</v>
      </c>
    </row>
    <row r="38620" spans="6:6" ht="18" customHeight="1">
      <c r="F38620" s="129">
        <f t="shared" si="609"/>
        <v>0</v>
      </c>
    </row>
    <row r="38621" spans="6:6" ht="18" customHeight="1">
      <c r="F38621" s="129">
        <f t="shared" si="609"/>
        <v>0</v>
      </c>
    </row>
    <row r="38622" spans="6:6" ht="18" customHeight="1">
      <c r="F38622" s="129">
        <f t="shared" si="609"/>
        <v>0</v>
      </c>
    </row>
    <row r="38623" spans="6:6" ht="18" customHeight="1">
      <c r="F38623" s="129">
        <f t="shared" si="609"/>
        <v>0</v>
      </c>
    </row>
    <row r="38624" spans="6:6" ht="18" customHeight="1">
      <c r="F38624" s="129">
        <f t="shared" si="609"/>
        <v>0</v>
      </c>
    </row>
    <row r="38625" spans="6:6" ht="18" customHeight="1">
      <c r="F38625" s="129">
        <f t="shared" si="609"/>
        <v>0</v>
      </c>
    </row>
    <row r="38626" spans="6:6" ht="18" customHeight="1">
      <c r="F38626" s="129">
        <f t="shared" si="609"/>
        <v>0</v>
      </c>
    </row>
    <row r="38627" spans="6:6" ht="18" customHeight="1">
      <c r="F38627" s="129">
        <f t="shared" si="609"/>
        <v>0</v>
      </c>
    </row>
    <row r="38628" spans="6:6" ht="18" customHeight="1">
      <c r="F38628" s="129">
        <f t="shared" si="609"/>
        <v>0</v>
      </c>
    </row>
    <row r="38629" spans="6:6" ht="18" customHeight="1">
      <c r="F38629" s="129">
        <f t="shared" si="609"/>
        <v>0</v>
      </c>
    </row>
    <row r="38630" spans="6:6" ht="18" customHeight="1">
      <c r="F38630" s="129">
        <f t="shared" si="609"/>
        <v>0</v>
      </c>
    </row>
    <row r="38631" spans="6:6" ht="18" customHeight="1">
      <c r="F38631" s="129">
        <f t="shared" si="609"/>
        <v>0</v>
      </c>
    </row>
    <row r="38632" spans="6:6" ht="18" customHeight="1">
      <c r="F38632" s="129">
        <f t="shared" si="609"/>
        <v>0</v>
      </c>
    </row>
    <row r="38633" spans="6:6" ht="18" customHeight="1">
      <c r="F38633" s="129">
        <f t="shared" si="609"/>
        <v>0</v>
      </c>
    </row>
    <row r="38634" spans="6:6" ht="18" customHeight="1">
      <c r="F38634" s="129">
        <f t="shared" si="609"/>
        <v>0</v>
      </c>
    </row>
    <row r="38635" spans="6:6" ht="18" customHeight="1">
      <c r="F38635" s="129">
        <f t="shared" si="609"/>
        <v>0</v>
      </c>
    </row>
    <row r="38636" spans="6:6" ht="18" customHeight="1">
      <c r="F38636" s="129">
        <f t="shared" si="609"/>
        <v>0</v>
      </c>
    </row>
    <row r="38637" spans="6:6" ht="18" customHeight="1">
      <c r="F38637" s="129">
        <f t="shared" si="609"/>
        <v>0</v>
      </c>
    </row>
    <row r="38638" spans="6:6" ht="18" customHeight="1">
      <c r="F38638" s="129">
        <f t="shared" si="609"/>
        <v>0</v>
      </c>
    </row>
    <row r="38639" spans="6:6" ht="18" customHeight="1">
      <c r="F38639" s="129">
        <f t="shared" si="609"/>
        <v>0</v>
      </c>
    </row>
    <row r="38640" spans="6:6" ht="18" customHeight="1">
      <c r="F38640" s="129">
        <f t="shared" si="609"/>
        <v>0</v>
      </c>
    </row>
    <row r="38641" spans="6:6" ht="18" customHeight="1">
      <c r="F38641" s="129">
        <f t="shared" si="609"/>
        <v>0</v>
      </c>
    </row>
    <row r="38642" spans="6:6" ht="18" customHeight="1">
      <c r="F38642" s="129">
        <f t="shared" ref="F38642:F38705" si="610">E38642*D38642</f>
        <v>0</v>
      </c>
    </row>
    <row r="38643" spans="6:6" ht="18" customHeight="1">
      <c r="F38643" s="129">
        <f t="shared" si="610"/>
        <v>0</v>
      </c>
    </row>
    <row r="38644" spans="6:6" ht="18" customHeight="1">
      <c r="F38644" s="129">
        <f t="shared" si="610"/>
        <v>0</v>
      </c>
    </row>
    <row r="38645" spans="6:6" ht="18" customHeight="1">
      <c r="F38645" s="129">
        <f t="shared" si="610"/>
        <v>0</v>
      </c>
    </row>
    <row r="38646" spans="6:6" ht="18" customHeight="1">
      <c r="F38646" s="129">
        <f t="shared" si="610"/>
        <v>0</v>
      </c>
    </row>
    <row r="38647" spans="6:6" ht="18" customHeight="1">
      <c r="F38647" s="129">
        <f t="shared" si="610"/>
        <v>0</v>
      </c>
    </row>
    <row r="38648" spans="6:6" ht="18" customHeight="1">
      <c r="F38648" s="129">
        <f t="shared" si="610"/>
        <v>0</v>
      </c>
    </row>
    <row r="38649" spans="6:6" ht="18" customHeight="1">
      <c r="F38649" s="129">
        <f t="shared" si="610"/>
        <v>0</v>
      </c>
    </row>
    <row r="38650" spans="6:6" ht="18" customHeight="1">
      <c r="F38650" s="129">
        <f t="shared" si="610"/>
        <v>0</v>
      </c>
    </row>
    <row r="38651" spans="6:6" ht="18" customHeight="1">
      <c r="F38651" s="129">
        <f t="shared" si="610"/>
        <v>0</v>
      </c>
    </row>
    <row r="38652" spans="6:6" ht="18" customHeight="1">
      <c r="F38652" s="129">
        <f t="shared" si="610"/>
        <v>0</v>
      </c>
    </row>
    <row r="38653" spans="6:6" ht="18" customHeight="1">
      <c r="F38653" s="129">
        <f t="shared" si="610"/>
        <v>0</v>
      </c>
    </row>
    <row r="38654" spans="6:6" ht="18" customHeight="1">
      <c r="F38654" s="129">
        <f t="shared" si="610"/>
        <v>0</v>
      </c>
    </row>
    <row r="38655" spans="6:6" ht="18" customHeight="1">
      <c r="F38655" s="129">
        <f t="shared" si="610"/>
        <v>0</v>
      </c>
    </row>
    <row r="38656" spans="6:6" ht="18" customHeight="1">
      <c r="F38656" s="129">
        <f t="shared" si="610"/>
        <v>0</v>
      </c>
    </row>
    <row r="38657" spans="6:6" ht="18" customHeight="1">
      <c r="F38657" s="129">
        <f t="shared" si="610"/>
        <v>0</v>
      </c>
    </row>
    <row r="38658" spans="6:6" ht="18" customHeight="1">
      <c r="F38658" s="129">
        <f t="shared" si="610"/>
        <v>0</v>
      </c>
    </row>
    <row r="38659" spans="6:6" ht="18" customHeight="1">
      <c r="F38659" s="129">
        <f t="shared" si="610"/>
        <v>0</v>
      </c>
    </row>
    <row r="38660" spans="6:6" ht="18" customHeight="1">
      <c r="F38660" s="129">
        <f t="shared" si="610"/>
        <v>0</v>
      </c>
    </row>
    <row r="38661" spans="6:6" ht="18" customHeight="1">
      <c r="F38661" s="129">
        <f t="shared" si="610"/>
        <v>0</v>
      </c>
    </row>
    <row r="38662" spans="6:6" ht="18" customHeight="1">
      <c r="F38662" s="129">
        <f t="shared" si="610"/>
        <v>0</v>
      </c>
    </row>
    <row r="38663" spans="6:6" ht="18" customHeight="1">
      <c r="F38663" s="129">
        <f t="shared" si="610"/>
        <v>0</v>
      </c>
    </row>
    <row r="38664" spans="6:6" ht="18" customHeight="1">
      <c r="F38664" s="129">
        <f t="shared" si="610"/>
        <v>0</v>
      </c>
    </row>
    <row r="38665" spans="6:6" ht="18" customHeight="1">
      <c r="F38665" s="129">
        <f t="shared" si="610"/>
        <v>0</v>
      </c>
    </row>
    <row r="38666" spans="6:6" ht="18" customHeight="1">
      <c r="F38666" s="129">
        <f t="shared" si="610"/>
        <v>0</v>
      </c>
    </row>
    <row r="38667" spans="6:6" ht="18" customHeight="1">
      <c r="F38667" s="129">
        <f t="shared" si="610"/>
        <v>0</v>
      </c>
    </row>
    <row r="38668" spans="6:6" ht="18" customHeight="1">
      <c r="F38668" s="129">
        <f t="shared" si="610"/>
        <v>0</v>
      </c>
    </row>
    <row r="38669" spans="6:6" ht="18" customHeight="1">
      <c r="F38669" s="129">
        <f t="shared" si="610"/>
        <v>0</v>
      </c>
    </row>
    <row r="38670" spans="6:6" ht="18" customHeight="1">
      <c r="F38670" s="129">
        <f t="shared" si="610"/>
        <v>0</v>
      </c>
    </row>
    <row r="38671" spans="6:6" ht="18" customHeight="1">
      <c r="F38671" s="129">
        <f t="shared" si="610"/>
        <v>0</v>
      </c>
    </row>
    <row r="38672" spans="6:6" ht="18" customHeight="1">
      <c r="F38672" s="129">
        <f t="shared" si="610"/>
        <v>0</v>
      </c>
    </row>
    <row r="38673" spans="6:6" ht="18" customHeight="1">
      <c r="F38673" s="129">
        <f t="shared" si="610"/>
        <v>0</v>
      </c>
    </row>
    <row r="38674" spans="6:6" ht="18" customHeight="1">
      <c r="F38674" s="129">
        <f t="shared" si="610"/>
        <v>0</v>
      </c>
    </row>
    <row r="38675" spans="6:6" ht="18" customHeight="1">
      <c r="F38675" s="129">
        <f t="shared" si="610"/>
        <v>0</v>
      </c>
    </row>
    <row r="38676" spans="6:6" ht="18" customHeight="1">
      <c r="F38676" s="129">
        <f t="shared" si="610"/>
        <v>0</v>
      </c>
    </row>
    <row r="38677" spans="6:6" ht="18" customHeight="1">
      <c r="F38677" s="129">
        <f t="shared" si="610"/>
        <v>0</v>
      </c>
    </row>
    <row r="38678" spans="6:6" ht="18" customHeight="1">
      <c r="F38678" s="129">
        <f t="shared" si="610"/>
        <v>0</v>
      </c>
    </row>
    <row r="38679" spans="6:6" ht="18" customHeight="1">
      <c r="F38679" s="129">
        <f t="shared" si="610"/>
        <v>0</v>
      </c>
    </row>
    <row r="38680" spans="6:6" ht="18" customHeight="1">
      <c r="F38680" s="129">
        <f t="shared" si="610"/>
        <v>0</v>
      </c>
    </row>
    <row r="38681" spans="6:6" ht="18" customHeight="1">
      <c r="F38681" s="129">
        <f t="shared" si="610"/>
        <v>0</v>
      </c>
    </row>
    <row r="38682" spans="6:6" ht="18" customHeight="1">
      <c r="F38682" s="129">
        <f t="shared" si="610"/>
        <v>0</v>
      </c>
    </row>
    <row r="38683" spans="6:6" ht="18" customHeight="1">
      <c r="F38683" s="129">
        <f t="shared" si="610"/>
        <v>0</v>
      </c>
    </row>
    <row r="38684" spans="6:6" ht="18" customHeight="1">
      <c r="F38684" s="129">
        <f t="shared" si="610"/>
        <v>0</v>
      </c>
    </row>
    <row r="38685" spans="6:6" ht="18" customHeight="1">
      <c r="F38685" s="129">
        <f t="shared" si="610"/>
        <v>0</v>
      </c>
    </row>
    <row r="38686" spans="6:6" ht="18" customHeight="1">
      <c r="F38686" s="129">
        <f t="shared" si="610"/>
        <v>0</v>
      </c>
    </row>
    <row r="38687" spans="6:6" ht="18" customHeight="1">
      <c r="F38687" s="129">
        <f t="shared" si="610"/>
        <v>0</v>
      </c>
    </row>
    <row r="38688" spans="6:6" ht="18" customHeight="1">
      <c r="F38688" s="129">
        <f t="shared" si="610"/>
        <v>0</v>
      </c>
    </row>
    <row r="38689" spans="6:6" ht="18" customHeight="1">
      <c r="F38689" s="129">
        <f t="shared" si="610"/>
        <v>0</v>
      </c>
    </row>
    <row r="38690" spans="6:6" ht="18" customHeight="1">
      <c r="F38690" s="129">
        <f t="shared" si="610"/>
        <v>0</v>
      </c>
    </row>
    <row r="38691" spans="6:6" ht="18" customHeight="1">
      <c r="F38691" s="129">
        <f t="shared" si="610"/>
        <v>0</v>
      </c>
    </row>
    <row r="38692" spans="6:6" ht="18" customHeight="1">
      <c r="F38692" s="129">
        <f t="shared" si="610"/>
        <v>0</v>
      </c>
    </row>
    <row r="38693" spans="6:6" ht="18" customHeight="1">
      <c r="F38693" s="129">
        <f t="shared" si="610"/>
        <v>0</v>
      </c>
    </row>
    <row r="38694" spans="6:6" ht="18" customHeight="1">
      <c r="F38694" s="129">
        <f t="shared" si="610"/>
        <v>0</v>
      </c>
    </row>
    <row r="38695" spans="6:6" ht="18" customHeight="1">
      <c r="F38695" s="129">
        <f t="shared" si="610"/>
        <v>0</v>
      </c>
    </row>
    <row r="38696" spans="6:6" ht="18" customHeight="1">
      <c r="F38696" s="129">
        <f t="shared" si="610"/>
        <v>0</v>
      </c>
    </row>
    <row r="38697" spans="6:6" ht="18" customHeight="1">
      <c r="F38697" s="129">
        <f t="shared" si="610"/>
        <v>0</v>
      </c>
    </row>
    <row r="38698" spans="6:6" ht="18" customHeight="1">
      <c r="F38698" s="129">
        <f t="shared" si="610"/>
        <v>0</v>
      </c>
    </row>
    <row r="38699" spans="6:6" ht="18" customHeight="1">
      <c r="F38699" s="129">
        <f t="shared" si="610"/>
        <v>0</v>
      </c>
    </row>
    <row r="38700" spans="6:6" ht="18" customHeight="1">
      <c r="F38700" s="129">
        <f t="shared" si="610"/>
        <v>0</v>
      </c>
    </row>
    <row r="38701" spans="6:6" ht="18" customHeight="1">
      <c r="F38701" s="129">
        <f t="shared" si="610"/>
        <v>0</v>
      </c>
    </row>
    <row r="38702" spans="6:6" ht="18" customHeight="1">
      <c r="F38702" s="129">
        <f t="shared" si="610"/>
        <v>0</v>
      </c>
    </row>
    <row r="38703" spans="6:6" ht="18" customHeight="1">
      <c r="F38703" s="129">
        <f t="shared" si="610"/>
        <v>0</v>
      </c>
    </row>
    <row r="38704" spans="6:6" ht="18" customHeight="1">
      <c r="F38704" s="129">
        <f t="shared" si="610"/>
        <v>0</v>
      </c>
    </row>
    <row r="38705" spans="6:6" ht="18" customHeight="1">
      <c r="F38705" s="129">
        <f t="shared" si="610"/>
        <v>0</v>
      </c>
    </row>
    <row r="38706" spans="6:6" ht="18" customHeight="1">
      <c r="F38706" s="129">
        <f t="shared" ref="F38706:F38769" si="611">E38706*D38706</f>
        <v>0</v>
      </c>
    </row>
    <row r="38707" spans="6:6" ht="18" customHeight="1">
      <c r="F38707" s="129">
        <f t="shared" si="611"/>
        <v>0</v>
      </c>
    </row>
    <row r="38708" spans="6:6" ht="18" customHeight="1">
      <c r="F38708" s="129">
        <f t="shared" si="611"/>
        <v>0</v>
      </c>
    </row>
    <row r="38709" spans="6:6" ht="18" customHeight="1">
      <c r="F38709" s="129">
        <f t="shared" si="611"/>
        <v>0</v>
      </c>
    </row>
    <row r="38710" spans="6:6" ht="18" customHeight="1">
      <c r="F38710" s="129">
        <f t="shared" si="611"/>
        <v>0</v>
      </c>
    </row>
    <row r="38711" spans="6:6" ht="18" customHeight="1">
      <c r="F38711" s="129">
        <f t="shared" si="611"/>
        <v>0</v>
      </c>
    </row>
    <row r="38712" spans="6:6" ht="18" customHeight="1">
      <c r="F38712" s="129">
        <f t="shared" si="611"/>
        <v>0</v>
      </c>
    </row>
    <row r="38713" spans="6:6" ht="18" customHeight="1">
      <c r="F38713" s="129">
        <f t="shared" si="611"/>
        <v>0</v>
      </c>
    </row>
    <row r="38714" spans="6:6" ht="18" customHeight="1">
      <c r="F38714" s="129">
        <f t="shared" si="611"/>
        <v>0</v>
      </c>
    </row>
    <row r="38715" spans="6:6" ht="18" customHeight="1">
      <c r="F38715" s="129">
        <f t="shared" si="611"/>
        <v>0</v>
      </c>
    </row>
    <row r="38716" spans="6:6" ht="18" customHeight="1">
      <c r="F38716" s="129">
        <f t="shared" si="611"/>
        <v>0</v>
      </c>
    </row>
    <row r="38717" spans="6:6" ht="18" customHeight="1">
      <c r="F38717" s="129">
        <f t="shared" si="611"/>
        <v>0</v>
      </c>
    </row>
    <row r="38718" spans="6:6" ht="18" customHeight="1">
      <c r="F38718" s="129">
        <f t="shared" si="611"/>
        <v>0</v>
      </c>
    </row>
    <row r="38719" spans="6:6" ht="18" customHeight="1">
      <c r="F38719" s="129">
        <f t="shared" si="611"/>
        <v>0</v>
      </c>
    </row>
    <row r="38720" spans="6:6" ht="18" customHeight="1">
      <c r="F38720" s="129">
        <f t="shared" si="611"/>
        <v>0</v>
      </c>
    </row>
    <row r="38721" spans="6:6" ht="18" customHeight="1">
      <c r="F38721" s="129">
        <f t="shared" si="611"/>
        <v>0</v>
      </c>
    </row>
    <row r="38722" spans="6:6" ht="18" customHeight="1">
      <c r="F38722" s="129">
        <f t="shared" si="611"/>
        <v>0</v>
      </c>
    </row>
    <row r="38723" spans="6:6" ht="18" customHeight="1">
      <c r="F38723" s="129">
        <f t="shared" si="611"/>
        <v>0</v>
      </c>
    </row>
    <row r="38724" spans="6:6" ht="18" customHeight="1">
      <c r="F38724" s="129">
        <f t="shared" si="611"/>
        <v>0</v>
      </c>
    </row>
    <row r="38725" spans="6:6" ht="18" customHeight="1">
      <c r="F38725" s="129">
        <f t="shared" si="611"/>
        <v>0</v>
      </c>
    </row>
    <row r="38726" spans="6:6" ht="18" customHeight="1">
      <c r="F38726" s="129">
        <f t="shared" si="611"/>
        <v>0</v>
      </c>
    </row>
    <row r="38727" spans="6:6" ht="18" customHeight="1">
      <c r="F38727" s="129">
        <f t="shared" si="611"/>
        <v>0</v>
      </c>
    </row>
    <row r="38728" spans="6:6" ht="18" customHeight="1">
      <c r="F38728" s="129">
        <f t="shared" si="611"/>
        <v>0</v>
      </c>
    </row>
    <row r="38729" spans="6:6" ht="18" customHeight="1">
      <c r="F38729" s="129">
        <f t="shared" si="611"/>
        <v>0</v>
      </c>
    </row>
    <row r="38730" spans="6:6" ht="18" customHeight="1">
      <c r="F38730" s="129">
        <f t="shared" si="611"/>
        <v>0</v>
      </c>
    </row>
    <row r="38731" spans="6:6" ht="18" customHeight="1">
      <c r="F38731" s="129">
        <f t="shared" si="611"/>
        <v>0</v>
      </c>
    </row>
    <row r="38732" spans="6:6" ht="18" customHeight="1">
      <c r="F38732" s="129">
        <f t="shared" si="611"/>
        <v>0</v>
      </c>
    </row>
    <row r="38733" spans="6:6" ht="18" customHeight="1">
      <c r="F38733" s="129">
        <f t="shared" si="611"/>
        <v>0</v>
      </c>
    </row>
    <row r="38734" spans="6:6" ht="18" customHeight="1">
      <c r="F38734" s="129">
        <f t="shared" si="611"/>
        <v>0</v>
      </c>
    </row>
    <row r="38735" spans="6:6" ht="18" customHeight="1">
      <c r="F38735" s="129">
        <f t="shared" si="611"/>
        <v>0</v>
      </c>
    </row>
    <row r="38736" spans="6:6" ht="18" customHeight="1">
      <c r="F38736" s="129">
        <f t="shared" si="611"/>
        <v>0</v>
      </c>
    </row>
    <row r="38737" spans="6:6" ht="18" customHeight="1">
      <c r="F38737" s="129">
        <f t="shared" si="611"/>
        <v>0</v>
      </c>
    </row>
    <row r="38738" spans="6:6" ht="18" customHeight="1">
      <c r="F38738" s="129">
        <f t="shared" si="611"/>
        <v>0</v>
      </c>
    </row>
    <row r="38739" spans="6:6" ht="18" customHeight="1">
      <c r="F38739" s="129">
        <f t="shared" si="611"/>
        <v>0</v>
      </c>
    </row>
    <row r="38740" spans="6:6" ht="18" customHeight="1">
      <c r="F38740" s="129">
        <f t="shared" si="611"/>
        <v>0</v>
      </c>
    </row>
    <row r="38741" spans="6:6" ht="18" customHeight="1">
      <c r="F38741" s="129">
        <f t="shared" si="611"/>
        <v>0</v>
      </c>
    </row>
    <row r="38742" spans="6:6" ht="18" customHeight="1">
      <c r="F38742" s="129">
        <f t="shared" si="611"/>
        <v>0</v>
      </c>
    </row>
    <row r="38743" spans="6:6" ht="18" customHeight="1">
      <c r="F38743" s="129">
        <f t="shared" si="611"/>
        <v>0</v>
      </c>
    </row>
    <row r="38744" spans="6:6" ht="18" customHeight="1">
      <c r="F38744" s="129">
        <f t="shared" si="611"/>
        <v>0</v>
      </c>
    </row>
    <row r="38745" spans="6:6" ht="18" customHeight="1">
      <c r="F38745" s="129">
        <f t="shared" si="611"/>
        <v>0</v>
      </c>
    </row>
    <row r="38746" spans="6:6" ht="18" customHeight="1">
      <c r="F38746" s="129">
        <f t="shared" si="611"/>
        <v>0</v>
      </c>
    </row>
    <row r="38747" spans="6:6" ht="18" customHeight="1">
      <c r="F38747" s="129">
        <f t="shared" si="611"/>
        <v>0</v>
      </c>
    </row>
    <row r="38748" spans="6:6" ht="18" customHeight="1">
      <c r="F38748" s="129">
        <f t="shared" si="611"/>
        <v>0</v>
      </c>
    </row>
    <row r="38749" spans="6:6" ht="18" customHeight="1">
      <c r="F38749" s="129">
        <f t="shared" si="611"/>
        <v>0</v>
      </c>
    </row>
    <row r="38750" spans="6:6" ht="18" customHeight="1">
      <c r="F38750" s="129">
        <f t="shared" si="611"/>
        <v>0</v>
      </c>
    </row>
    <row r="38751" spans="6:6" ht="18" customHeight="1">
      <c r="F38751" s="129">
        <f t="shared" si="611"/>
        <v>0</v>
      </c>
    </row>
    <row r="38752" spans="6:6" ht="18" customHeight="1">
      <c r="F38752" s="129">
        <f t="shared" si="611"/>
        <v>0</v>
      </c>
    </row>
    <row r="38753" spans="6:6" ht="18" customHeight="1">
      <c r="F38753" s="129">
        <f t="shared" si="611"/>
        <v>0</v>
      </c>
    </row>
    <row r="38754" spans="6:6" ht="18" customHeight="1">
      <c r="F38754" s="129">
        <f t="shared" si="611"/>
        <v>0</v>
      </c>
    </row>
    <row r="38755" spans="6:6" ht="18" customHeight="1">
      <c r="F38755" s="129">
        <f t="shared" si="611"/>
        <v>0</v>
      </c>
    </row>
    <row r="38756" spans="6:6" ht="18" customHeight="1">
      <c r="F38756" s="129">
        <f t="shared" si="611"/>
        <v>0</v>
      </c>
    </row>
    <row r="38757" spans="6:6" ht="18" customHeight="1">
      <c r="F38757" s="129">
        <f t="shared" si="611"/>
        <v>0</v>
      </c>
    </row>
    <row r="38758" spans="6:6" ht="18" customHeight="1">
      <c r="F38758" s="129">
        <f t="shared" si="611"/>
        <v>0</v>
      </c>
    </row>
    <row r="38759" spans="6:6" ht="18" customHeight="1">
      <c r="F38759" s="129">
        <f t="shared" si="611"/>
        <v>0</v>
      </c>
    </row>
    <row r="38760" spans="6:6" ht="18" customHeight="1">
      <c r="F38760" s="129">
        <f t="shared" si="611"/>
        <v>0</v>
      </c>
    </row>
    <row r="38761" spans="6:6" ht="18" customHeight="1">
      <c r="F38761" s="129">
        <f t="shared" si="611"/>
        <v>0</v>
      </c>
    </row>
    <row r="38762" spans="6:6" ht="18" customHeight="1">
      <c r="F38762" s="129">
        <f t="shared" si="611"/>
        <v>0</v>
      </c>
    </row>
    <row r="38763" spans="6:6" ht="18" customHeight="1">
      <c r="F38763" s="129">
        <f t="shared" si="611"/>
        <v>0</v>
      </c>
    </row>
    <row r="38764" spans="6:6" ht="18" customHeight="1">
      <c r="F38764" s="129">
        <f t="shared" si="611"/>
        <v>0</v>
      </c>
    </row>
    <row r="38765" spans="6:6" ht="18" customHeight="1">
      <c r="F38765" s="129">
        <f t="shared" si="611"/>
        <v>0</v>
      </c>
    </row>
    <row r="38766" spans="6:6" ht="18" customHeight="1">
      <c r="F38766" s="129">
        <f t="shared" si="611"/>
        <v>0</v>
      </c>
    </row>
    <row r="38767" spans="6:6" ht="18" customHeight="1">
      <c r="F38767" s="129">
        <f t="shared" si="611"/>
        <v>0</v>
      </c>
    </row>
    <row r="38768" spans="6:6" ht="18" customHeight="1">
      <c r="F38768" s="129">
        <f t="shared" si="611"/>
        <v>0</v>
      </c>
    </row>
    <row r="38769" spans="6:6" ht="18" customHeight="1">
      <c r="F38769" s="129">
        <f t="shared" si="611"/>
        <v>0</v>
      </c>
    </row>
    <row r="38770" spans="6:6" ht="18" customHeight="1">
      <c r="F38770" s="129">
        <f t="shared" ref="F38770:F38833" si="612">E38770*D38770</f>
        <v>0</v>
      </c>
    </row>
    <row r="38771" spans="6:6" ht="18" customHeight="1">
      <c r="F38771" s="129">
        <f t="shared" si="612"/>
        <v>0</v>
      </c>
    </row>
    <row r="38772" spans="6:6" ht="18" customHeight="1">
      <c r="F38772" s="129">
        <f t="shared" si="612"/>
        <v>0</v>
      </c>
    </row>
    <row r="38773" spans="6:6" ht="18" customHeight="1">
      <c r="F38773" s="129">
        <f t="shared" si="612"/>
        <v>0</v>
      </c>
    </row>
    <row r="38774" spans="6:6" ht="18" customHeight="1">
      <c r="F38774" s="129">
        <f t="shared" si="612"/>
        <v>0</v>
      </c>
    </row>
    <row r="38775" spans="6:6" ht="18" customHeight="1">
      <c r="F38775" s="129">
        <f t="shared" si="612"/>
        <v>0</v>
      </c>
    </row>
    <row r="38776" spans="6:6" ht="18" customHeight="1">
      <c r="F38776" s="129">
        <f t="shared" si="612"/>
        <v>0</v>
      </c>
    </row>
    <row r="38777" spans="6:6" ht="18" customHeight="1">
      <c r="F38777" s="129">
        <f t="shared" si="612"/>
        <v>0</v>
      </c>
    </row>
    <row r="38778" spans="6:6" ht="18" customHeight="1">
      <c r="F38778" s="129">
        <f t="shared" si="612"/>
        <v>0</v>
      </c>
    </row>
    <row r="38779" spans="6:6" ht="18" customHeight="1">
      <c r="F38779" s="129">
        <f t="shared" si="612"/>
        <v>0</v>
      </c>
    </row>
    <row r="38780" spans="6:6" ht="18" customHeight="1">
      <c r="F38780" s="129">
        <f t="shared" si="612"/>
        <v>0</v>
      </c>
    </row>
    <row r="38781" spans="6:6" ht="18" customHeight="1">
      <c r="F38781" s="129">
        <f t="shared" si="612"/>
        <v>0</v>
      </c>
    </row>
    <row r="38782" spans="6:6" ht="18" customHeight="1">
      <c r="F38782" s="129">
        <f t="shared" si="612"/>
        <v>0</v>
      </c>
    </row>
    <row r="38783" spans="6:6" ht="18" customHeight="1">
      <c r="F38783" s="129">
        <f t="shared" si="612"/>
        <v>0</v>
      </c>
    </row>
    <row r="38784" spans="6:6" ht="18" customHeight="1">
      <c r="F38784" s="129">
        <f t="shared" si="612"/>
        <v>0</v>
      </c>
    </row>
    <row r="38785" spans="6:6" ht="18" customHeight="1">
      <c r="F38785" s="129">
        <f t="shared" si="612"/>
        <v>0</v>
      </c>
    </row>
    <row r="38786" spans="6:6" ht="18" customHeight="1">
      <c r="F38786" s="129">
        <f t="shared" si="612"/>
        <v>0</v>
      </c>
    </row>
    <row r="38787" spans="6:6" ht="18" customHeight="1">
      <c r="F38787" s="129">
        <f t="shared" si="612"/>
        <v>0</v>
      </c>
    </row>
    <row r="38788" spans="6:6" ht="18" customHeight="1">
      <c r="F38788" s="129">
        <f t="shared" si="612"/>
        <v>0</v>
      </c>
    </row>
    <row r="38789" spans="6:6" ht="18" customHeight="1">
      <c r="F38789" s="129">
        <f t="shared" si="612"/>
        <v>0</v>
      </c>
    </row>
    <row r="38790" spans="6:6" ht="18" customHeight="1">
      <c r="F38790" s="129">
        <f t="shared" si="612"/>
        <v>0</v>
      </c>
    </row>
    <row r="38791" spans="6:6" ht="18" customHeight="1">
      <c r="F38791" s="129">
        <f t="shared" si="612"/>
        <v>0</v>
      </c>
    </row>
    <row r="38792" spans="6:6" ht="18" customHeight="1">
      <c r="F38792" s="129">
        <f t="shared" si="612"/>
        <v>0</v>
      </c>
    </row>
    <row r="38793" spans="6:6" ht="18" customHeight="1">
      <c r="F38793" s="129">
        <f t="shared" si="612"/>
        <v>0</v>
      </c>
    </row>
    <row r="38794" spans="6:6" ht="18" customHeight="1">
      <c r="F38794" s="129">
        <f t="shared" si="612"/>
        <v>0</v>
      </c>
    </row>
    <row r="38795" spans="6:6" ht="18" customHeight="1">
      <c r="F38795" s="129">
        <f t="shared" si="612"/>
        <v>0</v>
      </c>
    </row>
    <row r="38796" spans="6:6" ht="18" customHeight="1">
      <c r="F38796" s="129">
        <f t="shared" si="612"/>
        <v>0</v>
      </c>
    </row>
    <row r="38797" spans="6:6" ht="18" customHeight="1">
      <c r="F38797" s="129">
        <f t="shared" si="612"/>
        <v>0</v>
      </c>
    </row>
    <row r="38798" spans="6:6" ht="18" customHeight="1">
      <c r="F38798" s="129">
        <f t="shared" si="612"/>
        <v>0</v>
      </c>
    </row>
    <row r="38799" spans="6:6" ht="18" customHeight="1">
      <c r="F38799" s="129">
        <f t="shared" si="612"/>
        <v>0</v>
      </c>
    </row>
    <row r="38800" spans="6:6" ht="18" customHeight="1">
      <c r="F38800" s="129">
        <f t="shared" si="612"/>
        <v>0</v>
      </c>
    </row>
    <row r="38801" spans="6:6" ht="18" customHeight="1">
      <c r="F38801" s="129">
        <f t="shared" si="612"/>
        <v>0</v>
      </c>
    </row>
    <row r="38802" spans="6:6" ht="18" customHeight="1">
      <c r="F38802" s="129">
        <f t="shared" si="612"/>
        <v>0</v>
      </c>
    </row>
    <row r="38803" spans="6:6" ht="18" customHeight="1">
      <c r="F38803" s="129">
        <f t="shared" si="612"/>
        <v>0</v>
      </c>
    </row>
    <row r="38804" spans="6:6" ht="18" customHeight="1">
      <c r="F38804" s="129">
        <f t="shared" si="612"/>
        <v>0</v>
      </c>
    </row>
    <row r="38805" spans="6:6" ht="18" customHeight="1">
      <c r="F38805" s="129">
        <f t="shared" si="612"/>
        <v>0</v>
      </c>
    </row>
    <row r="38806" spans="6:6" ht="18" customHeight="1">
      <c r="F38806" s="129">
        <f t="shared" si="612"/>
        <v>0</v>
      </c>
    </row>
    <row r="38807" spans="6:6" ht="18" customHeight="1">
      <c r="F38807" s="129">
        <f t="shared" si="612"/>
        <v>0</v>
      </c>
    </row>
    <row r="38808" spans="6:6" ht="18" customHeight="1">
      <c r="F38808" s="129">
        <f t="shared" si="612"/>
        <v>0</v>
      </c>
    </row>
    <row r="38809" spans="6:6" ht="18" customHeight="1">
      <c r="F38809" s="129">
        <f t="shared" si="612"/>
        <v>0</v>
      </c>
    </row>
    <row r="38810" spans="6:6" ht="18" customHeight="1">
      <c r="F38810" s="129">
        <f t="shared" si="612"/>
        <v>0</v>
      </c>
    </row>
    <row r="38811" spans="6:6" ht="18" customHeight="1">
      <c r="F38811" s="129">
        <f t="shared" si="612"/>
        <v>0</v>
      </c>
    </row>
    <row r="38812" spans="6:6" ht="18" customHeight="1">
      <c r="F38812" s="129">
        <f t="shared" si="612"/>
        <v>0</v>
      </c>
    </row>
    <row r="38813" spans="6:6" ht="18" customHeight="1">
      <c r="F38813" s="129">
        <f t="shared" si="612"/>
        <v>0</v>
      </c>
    </row>
    <row r="38814" spans="6:6" ht="18" customHeight="1">
      <c r="F38814" s="129">
        <f t="shared" si="612"/>
        <v>0</v>
      </c>
    </row>
    <row r="38815" spans="6:6" ht="18" customHeight="1">
      <c r="F38815" s="129">
        <f t="shared" si="612"/>
        <v>0</v>
      </c>
    </row>
    <row r="38816" spans="6:6" ht="18" customHeight="1">
      <c r="F38816" s="129">
        <f t="shared" si="612"/>
        <v>0</v>
      </c>
    </row>
    <row r="38817" spans="6:6" ht="18" customHeight="1">
      <c r="F38817" s="129">
        <f t="shared" si="612"/>
        <v>0</v>
      </c>
    </row>
    <row r="38818" spans="6:6" ht="18" customHeight="1">
      <c r="F38818" s="129">
        <f t="shared" si="612"/>
        <v>0</v>
      </c>
    </row>
    <row r="38819" spans="6:6" ht="18" customHeight="1">
      <c r="F38819" s="129">
        <f t="shared" si="612"/>
        <v>0</v>
      </c>
    </row>
    <row r="38820" spans="6:6" ht="18" customHeight="1">
      <c r="F38820" s="129">
        <f t="shared" si="612"/>
        <v>0</v>
      </c>
    </row>
    <row r="38821" spans="6:6" ht="18" customHeight="1">
      <c r="F38821" s="129">
        <f t="shared" si="612"/>
        <v>0</v>
      </c>
    </row>
    <row r="38822" spans="6:6" ht="18" customHeight="1">
      <c r="F38822" s="129">
        <f t="shared" si="612"/>
        <v>0</v>
      </c>
    </row>
    <row r="38823" spans="6:6" ht="18" customHeight="1">
      <c r="F38823" s="129">
        <f t="shared" si="612"/>
        <v>0</v>
      </c>
    </row>
    <row r="38824" spans="6:6" ht="18" customHeight="1">
      <c r="F38824" s="129">
        <f t="shared" si="612"/>
        <v>0</v>
      </c>
    </row>
    <row r="38825" spans="6:6" ht="18" customHeight="1">
      <c r="F38825" s="129">
        <f t="shared" si="612"/>
        <v>0</v>
      </c>
    </row>
    <row r="38826" spans="6:6" ht="18" customHeight="1">
      <c r="F38826" s="129">
        <f t="shared" si="612"/>
        <v>0</v>
      </c>
    </row>
    <row r="38827" spans="6:6" ht="18" customHeight="1">
      <c r="F38827" s="129">
        <f t="shared" si="612"/>
        <v>0</v>
      </c>
    </row>
    <row r="38828" spans="6:6" ht="18" customHeight="1">
      <c r="F38828" s="129">
        <f t="shared" si="612"/>
        <v>0</v>
      </c>
    </row>
    <row r="38829" spans="6:6" ht="18" customHeight="1">
      <c r="F38829" s="129">
        <f t="shared" si="612"/>
        <v>0</v>
      </c>
    </row>
    <row r="38830" spans="6:6" ht="18" customHeight="1">
      <c r="F38830" s="129">
        <f t="shared" si="612"/>
        <v>0</v>
      </c>
    </row>
    <row r="38831" spans="6:6" ht="18" customHeight="1">
      <c r="F38831" s="129">
        <f t="shared" si="612"/>
        <v>0</v>
      </c>
    </row>
    <row r="38832" spans="6:6" ht="18" customHeight="1">
      <c r="F38832" s="129">
        <f t="shared" si="612"/>
        <v>0</v>
      </c>
    </row>
    <row r="38833" spans="6:6" ht="18" customHeight="1">
      <c r="F38833" s="129">
        <f t="shared" si="612"/>
        <v>0</v>
      </c>
    </row>
    <row r="38834" spans="6:6" ht="18" customHeight="1">
      <c r="F38834" s="129">
        <f t="shared" ref="F38834:F38897" si="613">E38834*D38834</f>
        <v>0</v>
      </c>
    </row>
    <row r="38835" spans="6:6" ht="18" customHeight="1">
      <c r="F38835" s="129">
        <f t="shared" si="613"/>
        <v>0</v>
      </c>
    </row>
    <row r="38836" spans="6:6" ht="18" customHeight="1">
      <c r="F38836" s="129">
        <f t="shared" si="613"/>
        <v>0</v>
      </c>
    </row>
    <row r="38837" spans="6:6" ht="18" customHeight="1">
      <c r="F38837" s="129">
        <f t="shared" si="613"/>
        <v>0</v>
      </c>
    </row>
    <row r="38838" spans="6:6" ht="18" customHeight="1">
      <c r="F38838" s="129">
        <f t="shared" si="613"/>
        <v>0</v>
      </c>
    </row>
    <row r="38839" spans="6:6" ht="18" customHeight="1">
      <c r="F38839" s="129">
        <f t="shared" si="613"/>
        <v>0</v>
      </c>
    </row>
    <row r="38840" spans="6:6" ht="18" customHeight="1">
      <c r="F38840" s="129">
        <f t="shared" si="613"/>
        <v>0</v>
      </c>
    </row>
    <row r="38841" spans="6:6" ht="18" customHeight="1">
      <c r="F38841" s="129">
        <f t="shared" si="613"/>
        <v>0</v>
      </c>
    </row>
    <row r="38842" spans="6:6" ht="18" customHeight="1">
      <c r="F38842" s="129">
        <f t="shared" si="613"/>
        <v>0</v>
      </c>
    </row>
    <row r="38843" spans="6:6" ht="18" customHeight="1">
      <c r="F38843" s="129">
        <f t="shared" si="613"/>
        <v>0</v>
      </c>
    </row>
    <row r="38844" spans="6:6" ht="18" customHeight="1">
      <c r="F38844" s="129">
        <f t="shared" si="613"/>
        <v>0</v>
      </c>
    </row>
    <row r="38845" spans="6:6" ht="18" customHeight="1">
      <c r="F38845" s="129">
        <f t="shared" si="613"/>
        <v>0</v>
      </c>
    </row>
    <row r="38846" spans="6:6" ht="18" customHeight="1">
      <c r="F38846" s="129">
        <f t="shared" si="613"/>
        <v>0</v>
      </c>
    </row>
    <row r="38847" spans="6:6" ht="18" customHeight="1">
      <c r="F38847" s="129">
        <f t="shared" si="613"/>
        <v>0</v>
      </c>
    </row>
    <row r="38848" spans="6:6" ht="18" customHeight="1">
      <c r="F38848" s="129">
        <f t="shared" si="613"/>
        <v>0</v>
      </c>
    </row>
    <row r="38849" spans="6:6" ht="18" customHeight="1">
      <c r="F38849" s="129">
        <f t="shared" si="613"/>
        <v>0</v>
      </c>
    </row>
    <row r="38850" spans="6:6" ht="18" customHeight="1">
      <c r="F38850" s="129">
        <f t="shared" si="613"/>
        <v>0</v>
      </c>
    </row>
    <row r="38851" spans="6:6" ht="18" customHeight="1">
      <c r="F38851" s="129">
        <f t="shared" si="613"/>
        <v>0</v>
      </c>
    </row>
    <row r="38852" spans="6:6" ht="18" customHeight="1">
      <c r="F38852" s="129">
        <f t="shared" si="613"/>
        <v>0</v>
      </c>
    </row>
    <row r="38853" spans="6:6" ht="18" customHeight="1">
      <c r="F38853" s="129">
        <f t="shared" si="613"/>
        <v>0</v>
      </c>
    </row>
    <row r="38854" spans="6:6" ht="18" customHeight="1">
      <c r="F38854" s="129">
        <f t="shared" si="613"/>
        <v>0</v>
      </c>
    </row>
    <row r="38855" spans="6:6" ht="18" customHeight="1">
      <c r="F38855" s="129">
        <f t="shared" si="613"/>
        <v>0</v>
      </c>
    </row>
    <row r="38856" spans="6:6" ht="18" customHeight="1">
      <c r="F38856" s="129">
        <f t="shared" si="613"/>
        <v>0</v>
      </c>
    </row>
    <row r="38857" spans="6:6" ht="18" customHeight="1">
      <c r="F38857" s="129">
        <f t="shared" si="613"/>
        <v>0</v>
      </c>
    </row>
    <row r="38858" spans="6:6" ht="18" customHeight="1">
      <c r="F38858" s="129">
        <f t="shared" si="613"/>
        <v>0</v>
      </c>
    </row>
    <row r="38859" spans="6:6" ht="18" customHeight="1">
      <c r="F38859" s="129">
        <f t="shared" si="613"/>
        <v>0</v>
      </c>
    </row>
    <row r="38860" spans="6:6" ht="18" customHeight="1">
      <c r="F38860" s="129">
        <f t="shared" si="613"/>
        <v>0</v>
      </c>
    </row>
    <row r="38861" spans="6:6" ht="18" customHeight="1">
      <c r="F38861" s="129">
        <f t="shared" si="613"/>
        <v>0</v>
      </c>
    </row>
    <row r="38862" spans="6:6" ht="18" customHeight="1">
      <c r="F38862" s="129">
        <f t="shared" si="613"/>
        <v>0</v>
      </c>
    </row>
    <row r="38863" spans="6:6" ht="18" customHeight="1">
      <c r="F38863" s="129">
        <f t="shared" si="613"/>
        <v>0</v>
      </c>
    </row>
    <row r="38864" spans="6:6" ht="18" customHeight="1">
      <c r="F38864" s="129">
        <f t="shared" si="613"/>
        <v>0</v>
      </c>
    </row>
    <row r="38865" spans="6:6" ht="18" customHeight="1">
      <c r="F38865" s="129">
        <f t="shared" si="613"/>
        <v>0</v>
      </c>
    </row>
    <row r="38866" spans="6:6" ht="18" customHeight="1">
      <c r="F38866" s="129">
        <f t="shared" si="613"/>
        <v>0</v>
      </c>
    </row>
    <row r="38867" spans="6:6" ht="18" customHeight="1">
      <c r="F38867" s="129">
        <f t="shared" si="613"/>
        <v>0</v>
      </c>
    </row>
    <row r="38868" spans="6:6" ht="18" customHeight="1">
      <c r="F38868" s="129">
        <f t="shared" si="613"/>
        <v>0</v>
      </c>
    </row>
    <row r="38869" spans="6:6" ht="18" customHeight="1">
      <c r="F38869" s="129">
        <f t="shared" si="613"/>
        <v>0</v>
      </c>
    </row>
    <row r="38870" spans="6:6" ht="18" customHeight="1">
      <c r="F38870" s="129">
        <f t="shared" si="613"/>
        <v>0</v>
      </c>
    </row>
    <row r="38871" spans="6:6" ht="18" customHeight="1">
      <c r="F38871" s="129">
        <f t="shared" si="613"/>
        <v>0</v>
      </c>
    </row>
    <row r="38872" spans="6:6" ht="18" customHeight="1">
      <c r="F38872" s="129">
        <f t="shared" si="613"/>
        <v>0</v>
      </c>
    </row>
    <row r="38873" spans="6:6" ht="18" customHeight="1">
      <c r="F38873" s="129">
        <f t="shared" si="613"/>
        <v>0</v>
      </c>
    </row>
    <row r="38874" spans="6:6" ht="18" customHeight="1">
      <c r="F38874" s="129">
        <f t="shared" si="613"/>
        <v>0</v>
      </c>
    </row>
    <row r="38875" spans="6:6" ht="18" customHeight="1">
      <c r="F38875" s="129">
        <f t="shared" si="613"/>
        <v>0</v>
      </c>
    </row>
    <row r="38876" spans="6:6" ht="18" customHeight="1">
      <c r="F38876" s="129">
        <f t="shared" si="613"/>
        <v>0</v>
      </c>
    </row>
    <row r="38877" spans="6:6" ht="18" customHeight="1">
      <c r="F38877" s="129">
        <f t="shared" si="613"/>
        <v>0</v>
      </c>
    </row>
    <row r="38878" spans="6:6" ht="18" customHeight="1">
      <c r="F38878" s="129">
        <f t="shared" si="613"/>
        <v>0</v>
      </c>
    </row>
    <row r="38879" spans="6:6" ht="18" customHeight="1">
      <c r="F38879" s="129">
        <f t="shared" si="613"/>
        <v>0</v>
      </c>
    </row>
    <row r="38880" spans="6:6" ht="18" customHeight="1">
      <c r="F38880" s="129">
        <f t="shared" si="613"/>
        <v>0</v>
      </c>
    </row>
    <row r="38881" spans="6:6" ht="18" customHeight="1">
      <c r="F38881" s="129">
        <f t="shared" si="613"/>
        <v>0</v>
      </c>
    </row>
    <row r="38882" spans="6:6" ht="18" customHeight="1">
      <c r="F38882" s="129">
        <f t="shared" si="613"/>
        <v>0</v>
      </c>
    </row>
    <row r="38883" spans="6:6" ht="18" customHeight="1">
      <c r="F38883" s="129">
        <f t="shared" si="613"/>
        <v>0</v>
      </c>
    </row>
    <row r="38884" spans="6:6" ht="18" customHeight="1">
      <c r="F38884" s="129">
        <f t="shared" si="613"/>
        <v>0</v>
      </c>
    </row>
    <row r="38885" spans="6:6" ht="18" customHeight="1">
      <c r="F38885" s="129">
        <f t="shared" si="613"/>
        <v>0</v>
      </c>
    </row>
    <row r="38886" spans="6:6" ht="18" customHeight="1">
      <c r="F38886" s="129">
        <f t="shared" si="613"/>
        <v>0</v>
      </c>
    </row>
    <row r="38887" spans="6:6" ht="18" customHeight="1">
      <c r="F38887" s="129">
        <f t="shared" si="613"/>
        <v>0</v>
      </c>
    </row>
    <row r="38888" spans="6:6" ht="18" customHeight="1">
      <c r="F38888" s="129">
        <f t="shared" si="613"/>
        <v>0</v>
      </c>
    </row>
    <row r="38889" spans="6:6" ht="18" customHeight="1">
      <c r="F38889" s="129">
        <f t="shared" si="613"/>
        <v>0</v>
      </c>
    </row>
    <row r="38890" spans="6:6" ht="18" customHeight="1">
      <c r="F38890" s="129">
        <f t="shared" si="613"/>
        <v>0</v>
      </c>
    </row>
    <row r="38891" spans="6:6" ht="18" customHeight="1">
      <c r="F38891" s="129">
        <f t="shared" si="613"/>
        <v>0</v>
      </c>
    </row>
    <row r="38892" spans="6:6" ht="18" customHeight="1">
      <c r="F38892" s="129">
        <f t="shared" si="613"/>
        <v>0</v>
      </c>
    </row>
    <row r="38893" spans="6:6" ht="18" customHeight="1">
      <c r="F38893" s="129">
        <f t="shared" si="613"/>
        <v>0</v>
      </c>
    </row>
    <row r="38894" spans="6:6" ht="18" customHeight="1">
      <c r="F38894" s="129">
        <f t="shared" si="613"/>
        <v>0</v>
      </c>
    </row>
    <row r="38895" spans="6:6" ht="18" customHeight="1">
      <c r="F38895" s="129">
        <f t="shared" si="613"/>
        <v>0</v>
      </c>
    </row>
    <row r="38896" spans="6:6" ht="18" customHeight="1">
      <c r="F38896" s="129">
        <f t="shared" si="613"/>
        <v>0</v>
      </c>
    </row>
    <row r="38897" spans="6:6" ht="18" customHeight="1">
      <c r="F38897" s="129">
        <f t="shared" si="613"/>
        <v>0</v>
      </c>
    </row>
    <row r="38898" spans="6:6" ht="18" customHeight="1">
      <c r="F38898" s="129">
        <f t="shared" ref="F38898:F38961" si="614">E38898*D38898</f>
        <v>0</v>
      </c>
    </row>
    <row r="38899" spans="6:6" ht="18" customHeight="1">
      <c r="F38899" s="129">
        <f t="shared" si="614"/>
        <v>0</v>
      </c>
    </row>
    <row r="38900" spans="6:6" ht="18" customHeight="1">
      <c r="F38900" s="129">
        <f t="shared" si="614"/>
        <v>0</v>
      </c>
    </row>
    <row r="38901" spans="6:6" ht="18" customHeight="1">
      <c r="F38901" s="129">
        <f t="shared" si="614"/>
        <v>0</v>
      </c>
    </row>
    <row r="38902" spans="6:6" ht="18" customHeight="1">
      <c r="F38902" s="129">
        <f t="shared" si="614"/>
        <v>0</v>
      </c>
    </row>
    <row r="38903" spans="6:6" ht="18" customHeight="1">
      <c r="F38903" s="129">
        <f t="shared" si="614"/>
        <v>0</v>
      </c>
    </row>
    <row r="38904" spans="6:6" ht="18" customHeight="1">
      <c r="F38904" s="129">
        <f t="shared" si="614"/>
        <v>0</v>
      </c>
    </row>
    <row r="38905" spans="6:6" ht="18" customHeight="1">
      <c r="F38905" s="129">
        <f t="shared" si="614"/>
        <v>0</v>
      </c>
    </row>
    <row r="38906" spans="6:6" ht="18" customHeight="1">
      <c r="F38906" s="129">
        <f t="shared" si="614"/>
        <v>0</v>
      </c>
    </row>
    <row r="38907" spans="6:6" ht="18" customHeight="1">
      <c r="F38907" s="129">
        <f t="shared" si="614"/>
        <v>0</v>
      </c>
    </row>
    <row r="38908" spans="6:6" ht="18" customHeight="1">
      <c r="F38908" s="129">
        <f t="shared" si="614"/>
        <v>0</v>
      </c>
    </row>
    <row r="38909" spans="6:6" ht="18" customHeight="1">
      <c r="F38909" s="129">
        <f t="shared" si="614"/>
        <v>0</v>
      </c>
    </row>
    <row r="38910" spans="6:6" ht="18" customHeight="1">
      <c r="F38910" s="129">
        <f t="shared" si="614"/>
        <v>0</v>
      </c>
    </row>
    <row r="38911" spans="6:6" ht="18" customHeight="1">
      <c r="F38911" s="129">
        <f t="shared" si="614"/>
        <v>0</v>
      </c>
    </row>
    <row r="38912" spans="6:6" ht="18" customHeight="1">
      <c r="F38912" s="129">
        <f t="shared" si="614"/>
        <v>0</v>
      </c>
    </row>
    <row r="38913" spans="6:6" ht="18" customHeight="1">
      <c r="F38913" s="129">
        <f t="shared" si="614"/>
        <v>0</v>
      </c>
    </row>
    <row r="38914" spans="6:6" ht="18" customHeight="1">
      <c r="F38914" s="129">
        <f t="shared" si="614"/>
        <v>0</v>
      </c>
    </row>
    <row r="38915" spans="6:6" ht="18" customHeight="1">
      <c r="F38915" s="129">
        <f t="shared" si="614"/>
        <v>0</v>
      </c>
    </row>
    <row r="38916" spans="6:6" ht="18" customHeight="1">
      <c r="F38916" s="129">
        <f t="shared" si="614"/>
        <v>0</v>
      </c>
    </row>
    <row r="38917" spans="6:6" ht="18" customHeight="1">
      <c r="F38917" s="129">
        <f t="shared" si="614"/>
        <v>0</v>
      </c>
    </row>
    <row r="38918" spans="6:6" ht="18" customHeight="1">
      <c r="F38918" s="129">
        <f t="shared" si="614"/>
        <v>0</v>
      </c>
    </row>
    <row r="38919" spans="6:6" ht="18" customHeight="1">
      <c r="F38919" s="129">
        <f t="shared" si="614"/>
        <v>0</v>
      </c>
    </row>
    <row r="38920" spans="6:6" ht="18" customHeight="1">
      <c r="F38920" s="129">
        <f t="shared" si="614"/>
        <v>0</v>
      </c>
    </row>
    <row r="38921" spans="6:6" ht="18" customHeight="1">
      <c r="F38921" s="129">
        <f t="shared" si="614"/>
        <v>0</v>
      </c>
    </row>
    <row r="38922" spans="6:6" ht="18" customHeight="1">
      <c r="F38922" s="129">
        <f t="shared" si="614"/>
        <v>0</v>
      </c>
    </row>
    <row r="38923" spans="6:6" ht="18" customHeight="1">
      <c r="F38923" s="129">
        <f t="shared" si="614"/>
        <v>0</v>
      </c>
    </row>
    <row r="38924" spans="6:6" ht="18" customHeight="1">
      <c r="F38924" s="129">
        <f t="shared" si="614"/>
        <v>0</v>
      </c>
    </row>
    <row r="38925" spans="6:6" ht="18" customHeight="1">
      <c r="F38925" s="129">
        <f t="shared" si="614"/>
        <v>0</v>
      </c>
    </row>
    <row r="38926" spans="6:6" ht="18" customHeight="1">
      <c r="F38926" s="129">
        <f t="shared" si="614"/>
        <v>0</v>
      </c>
    </row>
    <row r="38927" spans="6:6" ht="18" customHeight="1">
      <c r="F38927" s="129">
        <f t="shared" si="614"/>
        <v>0</v>
      </c>
    </row>
    <row r="38928" spans="6:6" ht="18" customHeight="1">
      <c r="F38928" s="129">
        <f t="shared" si="614"/>
        <v>0</v>
      </c>
    </row>
    <row r="38929" spans="6:6" ht="18" customHeight="1">
      <c r="F38929" s="129">
        <f t="shared" si="614"/>
        <v>0</v>
      </c>
    </row>
    <row r="38930" spans="6:6" ht="18" customHeight="1">
      <c r="F38930" s="129">
        <f t="shared" si="614"/>
        <v>0</v>
      </c>
    </row>
    <row r="38931" spans="6:6" ht="18" customHeight="1">
      <c r="F38931" s="129">
        <f t="shared" si="614"/>
        <v>0</v>
      </c>
    </row>
    <row r="38932" spans="6:6" ht="18" customHeight="1">
      <c r="F38932" s="129">
        <f t="shared" si="614"/>
        <v>0</v>
      </c>
    </row>
    <row r="38933" spans="6:6" ht="18" customHeight="1">
      <c r="F38933" s="129">
        <f t="shared" si="614"/>
        <v>0</v>
      </c>
    </row>
    <row r="38934" spans="6:6" ht="18" customHeight="1">
      <c r="F38934" s="129">
        <f t="shared" si="614"/>
        <v>0</v>
      </c>
    </row>
    <row r="38935" spans="6:6" ht="18" customHeight="1">
      <c r="F38935" s="129">
        <f t="shared" si="614"/>
        <v>0</v>
      </c>
    </row>
    <row r="38936" spans="6:6" ht="18" customHeight="1">
      <c r="F38936" s="129">
        <f t="shared" si="614"/>
        <v>0</v>
      </c>
    </row>
    <row r="38937" spans="6:6" ht="18" customHeight="1">
      <c r="F38937" s="129">
        <f t="shared" si="614"/>
        <v>0</v>
      </c>
    </row>
    <row r="38938" spans="6:6" ht="18" customHeight="1">
      <c r="F38938" s="129">
        <f t="shared" si="614"/>
        <v>0</v>
      </c>
    </row>
    <row r="38939" spans="6:6" ht="18" customHeight="1">
      <c r="F38939" s="129">
        <f t="shared" si="614"/>
        <v>0</v>
      </c>
    </row>
    <row r="38940" spans="6:6" ht="18" customHeight="1">
      <c r="F38940" s="129">
        <f t="shared" si="614"/>
        <v>0</v>
      </c>
    </row>
    <row r="38941" spans="6:6" ht="18" customHeight="1">
      <c r="F38941" s="129">
        <f t="shared" si="614"/>
        <v>0</v>
      </c>
    </row>
    <row r="38942" spans="6:6" ht="18" customHeight="1">
      <c r="F38942" s="129">
        <f t="shared" si="614"/>
        <v>0</v>
      </c>
    </row>
    <row r="38943" spans="6:6" ht="18" customHeight="1">
      <c r="F38943" s="129">
        <f t="shared" si="614"/>
        <v>0</v>
      </c>
    </row>
    <row r="38944" spans="6:6" ht="18" customHeight="1">
      <c r="F38944" s="129">
        <f t="shared" si="614"/>
        <v>0</v>
      </c>
    </row>
    <row r="38945" spans="6:6" ht="18" customHeight="1">
      <c r="F38945" s="129">
        <f t="shared" si="614"/>
        <v>0</v>
      </c>
    </row>
    <row r="38946" spans="6:6" ht="18" customHeight="1">
      <c r="F38946" s="129">
        <f t="shared" si="614"/>
        <v>0</v>
      </c>
    </row>
    <row r="38947" spans="6:6" ht="18" customHeight="1">
      <c r="F38947" s="129">
        <f t="shared" si="614"/>
        <v>0</v>
      </c>
    </row>
    <row r="38948" spans="6:6" ht="18" customHeight="1">
      <c r="F38948" s="129">
        <f t="shared" si="614"/>
        <v>0</v>
      </c>
    </row>
    <row r="38949" spans="6:6" ht="18" customHeight="1">
      <c r="F38949" s="129">
        <f t="shared" si="614"/>
        <v>0</v>
      </c>
    </row>
    <row r="38950" spans="6:6" ht="18" customHeight="1">
      <c r="F38950" s="129">
        <f t="shared" si="614"/>
        <v>0</v>
      </c>
    </row>
    <row r="38951" spans="6:6" ht="18" customHeight="1">
      <c r="F38951" s="129">
        <f t="shared" si="614"/>
        <v>0</v>
      </c>
    </row>
    <row r="38952" spans="6:6" ht="18" customHeight="1">
      <c r="F38952" s="129">
        <f t="shared" si="614"/>
        <v>0</v>
      </c>
    </row>
    <row r="38953" spans="6:6" ht="18" customHeight="1">
      <c r="F38953" s="129">
        <f t="shared" si="614"/>
        <v>0</v>
      </c>
    </row>
    <row r="38954" spans="6:6" ht="18" customHeight="1">
      <c r="F38954" s="129">
        <f t="shared" si="614"/>
        <v>0</v>
      </c>
    </row>
    <row r="38955" spans="6:6" ht="18" customHeight="1">
      <c r="F38955" s="129">
        <f t="shared" si="614"/>
        <v>0</v>
      </c>
    </row>
    <row r="38956" spans="6:6" ht="18" customHeight="1">
      <c r="F38956" s="129">
        <f t="shared" si="614"/>
        <v>0</v>
      </c>
    </row>
    <row r="38957" spans="6:6" ht="18" customHeight="1">
      <c r="F38957" s="129">
        <f t="shared" si="614"/>
        <v>0</v>
      </c>
    </row>
    <row r="38958" spans="6:6" ht="18" customHeight="1">
      <c r="F38958" s="129">
        <f t="shared" si="614"/>
        <v>0</v>
      </c>
    </row>
    <row r="38959" spans="6:6" ht="18" customHeight="1">
      <c r="F38959" s="129">
        <f t="shared" si="614"/>
        <v>0</v>
      </c>
    </row>
    <row r="38960" spans="6:6" ht="18" customHeight="1">
      <c r="F38960" s="129">
        <f t="shared" si="614"/>
        <v>0</v>
      </c>
    </row>
    <row r="38961" spans="6:6" ht="18" customHeight="1">
      <c r="F38961" s="129">
        <f t="shared" si="614"/>
        <v>0</v>
      </c>
    </row>
    <row r="38962" spans="6:6" ht="18" customHeight="1">
      <c r="F38962" s="129">
        <f t="shared" ref="F38962:F39025" si="615">E38962*D38962</f>
        <v>0</v>
      </c>
    </row>
    <row r="38963" spans="6:6" ht="18" customHeight="1">
      <c r="F38963" s="129">
        <f t="shared" si="615"/>
        <v>0</v>
      </c>
    </row>
    <row r="38964" spans="6:6" ht="18" customHeight="1">
      <c r="F38964" s="129">
        <f t="shared" si="615"/>
        <v>0</v>
      </c>
    </row>
    <row r="38965" spans="6:6" ht="18" customHeight="1">
      <c r="F38965" s="129">
        <f t="shared" si="615"/>
        <v>0</v>
      </c>
    </row>
    <row r="38966" spans="6:6" ht="18" customHeight="1">
      <c r="F38966" s="129">
        <f t="shared" si="615"/>
        <v>0</v>
      </c>
    </row>
    <row r="38967" spans="6:6" ht="18" customHeight="1">
      <c r="F38967" s="129">
        <f t="shared" si="615"/>
        <v>0</v>
      </c>
    </row>
    <row r="38968" spans="6:6" ht="18" customHeight="1">
      <c r="F38968" s="129">
        <f t="shared" si="615"/>
        <v>0</v>
      </c>
    </row>
    <row r="38969" spans="6:6" ht="18" customHeight="1">
      <c r="F38969" s="129">
        <f t="shared" si="615"/>
        <v>0</v>
      </c>
    </row>
    <row r="38970" spans="6:6" ht="18" customHeight="1">
      <c r="F38970" s="129">
        <f t="shared" si="615"/>
        <v>0</v>
      </c>
    </row>
    <row r="38971" spans="6:6" ht="18" customHeight="1">
      <c r="F38971" s="129">
        <f t="shared" si="615"/>
        <v>0</v>
      </c>
    </row>
    <row r="38972" spans="6:6" ht="18" customHeight="1">
      <c r="F38972" s="129">
        <f t="shared" si="615"/>
        <v>0</v>
      </c>
    </row>
    <row r="38973" spans="6:6" ht="18" customHeight="1">
      <c r="F38973" s="129">
        <f t="shared" si="615"/>
        <v>0</v>
      </c>
    </row>
    <row r="38974" spans="6:6" ht="18" customHeight="1">
      <c r="F38974" s="129">
        <f t="shared" si="615"/>
        <v>0</v>
      </c>
    </row>
    <row r="38975" spans="6:6" ht="18" customHeight="1">
      <c r="F38975" s="129">
        <f t="shared" si="615"/>
        <v>0</v>
      </c>
    </row>
    <row r="38976" spans="6:6" ht="18" customHeight="1">
      <c r="F38976" s="129">
        <f t="shared" si="615"/>
        <v>0</v>
      </c>
    </row>
    <row r="38977" spans="6:6" ht="18" customHeight="1">
      <c r="F38977" s="129">
        <f t="shared" si="615"/>
        <v>0</v>
      </c>
    </row>
    <row r="38978" spans="6:6" ht="18" customHeight="1">
      <c r="F38978" s="129">
        <f t="shared" si="615"/>
        <v>0</v>
      </c>
    </row>
    <row r="38979" spans="6:6" ht="18" customHeight="1">
      <c r="F38979" s="129">
        <f t="shared" si="615"/>
        <v>0</v>
      </c>
    </row>
    <row r="38980" spans="6:6" ht="18" customHeight="1">
      <c r="F38980" s="129">
        <f t="shared" si="615"/>
        <v>0</v>
      </c>
    </row>
    <row r="38981" spans="6:6" ht="18" customHeight="1">
      <c r="F38981" s="129">
        <f t="shared" si="615"/>
        <v>0</v>
      </c>
    </row>
    <row r="38982" spans="6:6" ht="18" customHeight="1">
      <c r="F38982" s="129">
        <f t="shared" si="615"/>
        <v>0</v>
      </c>
    </row>
    <row r="38983" spans="6:6" ht="18" customHeight="1">
      <c r="F38983" s="129">
        <f t="shared" si="615"/>
        <v>0</v>
      </c>
    </row>
    <row r="38984" spans="6:6" ht="18" customHeight="1">
      <c r="F38984" s="129">
        <f t="shared" si="615"/>
        <v>0</v>
      </c>
    </row>
    <row r="38985" spans="6:6" ht="18" customHeight="1">
      <c r="F38985" s="129">
        <f t="shared" si="615"/>
        <v>0</v>
      </c>
    </row>
    <row r="38986" spans="6:6" ht="18" customHeight="1">
      <c r="F38986" s="129">
        <f t="shared" si="615"/>
        <v>0</v>
      </c>
    </row>
    <row r="38987" spans="6:6" ht="18" customHeight="1">
      <c r="F38987" s="129">
        <f t="shared" si="615"/>
        <v>0</v>
      </c>
    </row>
    <row r="38988" spans="6:6" ht="18" customHeight="1">
      <c r="F38988" s="129">
        <f t="shared" si="615"/>
        <v>0</v>
      </c>
    </row>
    <row r="38989" spans="6:6" ht="18" customHeight="1">
      <c r="F38989" s="129">
        <f t="shared" si="615"/>
        <v>0</v>
      </c>
    </row>
    <row r="38990" spans="6:6" ht="18" customHeight="1">
      <c r="F38990" s="129">
        <f t="shared" si="615"/>
        <v>0</v>
      </c>
    </row>
    <row r="38991" spans="6:6" ht="18" customHeight="1">
      <c r="F38991" s="129">
        <f t="shared" si="615"/>
        <v>0</v>
      </c>
    </row>
    <row r="38992" spans="6:6" ht="18" customHeight="1">
      <c r="F38992" s="129">
        <f t="shared" si="615"/>
        <v>0</v>
      </c>
    </row>
    <row r="38993" spans="6:6" ht="18" customHeight="1">
      <c r="F38993" s="129">
        <f t="shared" si="615"/>
        <v>0</v>
      </c>
    </row>
    <row r="38994" spans="6:6" ht="18" customHeight="1">
      <c r="F38994" s="129">
        <f t="shared" si="615"/>
        <v>0</v>
      </c>
    </row>
    <row r="38995" spans="6:6" ht="18" customHeight="1">
      <c r="F38995" s="129">
        <f t="shared" si="615"/>
        <v>0</v>
      </c>
    </row>
    <row r="38996" spans="6:6" ht="18" customHeight="1">
      <c r="F38996" s="129">
        <f t="shared" si="615"/>
        <v>0</v>
      </c>
    </row>
    <row r="38997" spans="6:6" ht="18" customHeight="1">
      <c r="F38997" s="129">
        <f t="shared" si="615"/>
        <v>0</v>
      </c>
    </row>
    <row r="38998" spans="6:6" ht="18" customHeight="1">
      <c r="F38998" s="129">
        <f t="shared" si="615"/>
        <v>0</v>
      </c>
    </row>
    <row r="38999" spans="6:6" ht="18" customHeight="1">
      <c r="F38999" s="129">
        <f t="shared" si="615"/>
        <v>0</v>
      </c>
    </row>
    <row r="39000" spans="6:6" ht="18" customHeight="1">
      <c r="F39000" s="129">
        <f t="shared" si="615"/>
        <v>0</v>
      </c>
    </row>
    <row r="39001" spans="6:6" ht="18" customHeight="1">
      <c r="F39001" s="129">
        <f t="shared" si="615"/>
        <v>0</v>
      </c>
    </row>
    <row r="39002" spans="6:6" ht="18" customHeight="1">
      <c r="F39002" s="129">
        <f t="shared" si="615"/>
        <v>0</v>
      </c>
    </row>
    <row r="39003" spans="6:6" ht="18" customHeight="1">
      <c r="F39003" s="129">
        <f t="shared" si="615"/>
        <v>0</v>
      </c>
    </row>
    <row r="39004" spans="6:6" ht="18" customHeight="1">
      <c r="F39004" s="129">
        <f t="shared" si="615"/>
        <v>0</v>
      </c>
    </row>
    <row r="39005" spans="6:6" ht="18" customHeight="1">
      <c r="F39005" s="129">
        <f t="shared" si="615"/>
        <v>0</v>
      </c>
    </row>
    <row r="39006" spans="6:6" ht="18" customHeight="1">
      <c r="F39006" s="129">
        <f t="shared" si="615"/>
        <v>0</v>
      </c>
    </row>
    <row r="39007" spans="6:6" ht="18" customHeight="1">
      <c r="F39007" s="129">
        <f t="shared" si="615"/>
        <v>0</v>
      </c>
    </row>
    <row r="39008" spans="6:6" ht="18" customHeight="1">
      <c r="F39008" s="129">
        <f t="shared" si="615"/>
        <v>0</v>
      </c>
    </row>
    <row r="39009" spans="6:6" ht="18" customHeight="1">
      <c r="F39009" s="129">
        <f t="shared" si="615"/>
        <v>0</v>
      </c>
    </row>
    <row r="39010" spans="6:6" ht="18" customHeight="1">
      <c r="F39010" s="129">
        <f t="shared" si="615"/>
        <v>0</v>
      </c>
    </row>
    <row r="39011" spans="6:6" ht="18" customHeight="1">
      <c r="F39011" s="129">
        <f t="shared" si="615"/>
        <v>0</v>
      </c>
    </row>
    <row r="39012" spans="6:6" ht="18" customHeight="1">
      <c r="F39012" s="129">
        <f t="shared" si="615"/>
        <v>0</v>
      </c>
    </row>
    <row r="39013" spans="6:6" ht="18" customHeight="1">
      <c r="F39013" s="129">
        <f t="shared" si="615"/>
        <v>0</v>
      </c>
    </row>
    <row r="39014" spans="6:6" ht="18" customHeight="1">
      <c r="F39014" s="129">
        <f t="shared" si="615"/>
        <v>0</v>
      </c>
    </row>
    <row r="39015" spans="6:6" ht="18" customHeight="1">
      <c r="F39015" s="129">
        <f t="shared" si="615"/>
        <v>0</v>
      </c>
    </row>
    <row r="39016" spans="6:6" ht="18" customHeight="1">
      <c r="F39016" s="129">
        <f t="shared" si="615"/>
        <v>0</v>
      </c>
    </row>
    <row r="39017" spans="6:6" ht="18" customHeight="1">
      <c r="F39017" s="129">
        <f t="shared" si="615"/>
        <v>0</v>
      </c>
    </row>
    <row r="39018" spans="6:6" ht="18" customHeight="1">
      <c r="F39018" s="129">
        <f t="shared" si="615"/>
        <v>0</v>
      </c>
    </row>
    <row r="39019" spans="6:6" ht="18" customHeight="1">
      <c r="F39019" s="129">
        <f t="shared" si="615"/>
        <v>0</v>
      </c>
    </row>
    <row r="39020" spans="6:6" ht="18" customHeight="1">
      <c r="F39020" s="129">
        <f t="shared" si="615"/>
        <v>0</v>
      </c>
    </row>
    <row r="39021" spans="6:6" ht="18" customHeight="1">
      <c r="F39021" s="129">
        <f t="shared" si="615"/>
        <v>0</v>
      </c>
    </row>
    <row r="39022" spans="6:6" ht="18" customHeight="1">
      <c r="F39022" s="129">
        <f t="shared" si="615"/>
        <v>0</v>
      </c>
    </row>
    <row r="39023" spans="6:6" ht="18" customHeight="1">
      <c r="F39023" s="129">
        <f t="shared" si="615"/>
        <v>0</v>
      </c>
    </row>
    <row r="39024" spans="6:6" ht="18" customHeight="1">
      <c r="F39024" s="129">
        <f t="shared" si="615"/>
        <v>0</v>
      </c>
    </row>
    <row r="39025" spans="6:6" ht="18" customHeight="1">
      <c r="F39025" s="129">
        <f t="shared" si="615"/>
        <v>0</v>
      </c>
    </row>
    <row r="39026" spans="6:6" ht="18" customHeight="1">
      <c r="F39026" s="129">
        <f t="shared" ref="F39026:F39089" si="616">E39026*D39026</f>
        <v>0</v>
      </c>
    </row>
    <row r="39027" spans="6:6" ht="18" customHeight="1">
      <c r="F39027" s="129">
        <f t="shared" si="616"/>
        <v>0</v>
      </c>
    </row>
    <row r="39028" spans="6:6" ht="18" customHeight="1">
      <c r="F39028" s="129">
        <f t="shared" si="616"/>
        <v>0</v>
      </c>
    </row>
    <row r="39029" spans="6:6" ht="18" customHeight="1">
      <c r="F39029" s="129">
        <f t="shared" si="616"/>
        <v>0</v>
      </c>
    </row>
    <row r="39030" spans="6:6" ht="18" customHeight="1">
      <c r="F39030" s="129">
        <f t="shared" si="616"/>
        <v>0</v>
      </c>
    </row>
    <row r="39031" spans="6:6" ht="18" customHeight="1">
      <c r="F39031" s="129">
        <f t="shared" si="616"/>
        <v>0</v>
      </c>
    </row>
    <row r="39032" spans="6:6" ht="18" customHeight="1">
      <c r="F39032" s="129">
        <f t="shared" si="616"/>
        <v>0</v>
      </c>
    </row>
    <row r="39033" spans="6:6" ht="18" customHeight="1">
      <c r="F39033" s="129">
        <f t="shared" si="616"/>
        <v>0</v>
      </c>
    </row>
    <row r="39034" spans="6:6" ht="18" customHeight="1">
      <c r="F39034" s="129">
        <f t="shared" si="616"/>
        <v>0</v>
      </c>
    </row>
    <row r="39035" spans="6:6" ht="18" customHeight="1">
      <c r="F39035" s="129">
        <f t="shared" si="616"/>
        <v>0</v>
      </c>
    </row>
    <row r="39036" spans="6:6" ht="18" customHeight="1">
      <c r="F39036" s="129">
        <f t="shared" si="616"/>
        <v>0</v>
      </c>
    </row>
    <row r="39037" spans="6:6" ht="18" customHeight="1">
      <c r="F39037" s="129">
        <f t="shared" si="616"/>
        <v>0</v>
      </c>
    </row>
    <row r="39038" spans="6:6" ht="18" customHeight="1">
      <c r="F39038" s="129">
        <f t="shared" si="616"/>
        <v>0</v>
      </c>
    </row>
    <row r="39039" spans="6:6" ht="18" customHeight="1">
      <c r="F39039" s="129">
        <f t="shared" si="616"/>
        <v>0</v>
      </c>
    </row>
    <row r="39040" spans="6:6" ht="18" customHeight="1">
      <c r="F39040" s="129">
        <f t="shared" si="616"/>
        <v>0</v>
      </c>
    </row>
    <row r="39041" spans="6:6" ht="18" customHeight="1">
      <c r="F39041" s="129">
        <f t="shared" si="616"/>
        <v>0</v>
      </c>
    </row>
    <row r="39042" spans="6:6" ht="18" customHeight="1">
      <c r="F39042" s="129">
        <f t="shared" si="616"/>
        <v>0</v>
      </c>
    </row>
    <row r="39043" spans="6:6" ht="18" customHeight="1">
      <c r="F39043" s="129">
        <f t="shared" si="616"/>
        <v>0</v>
      </c>
    </row>
    <row r="39044" spans="6:6" ht="18" customHeight="1">
      <c r="F39044" s="129">
        <f t="shared" si="616"/>
        <v>0</v>
      </c>
    </row>
    <row r="39045" spans="6:6" ht="18" customHeight="1">
      <c r="F39045" s="129">
        <f t="shared" si="616"/>
        <v>0</v>
      </c>
    </row>
    <row r="39046" spans="6:6" ht="18" customHeight="1">
      <c r="F39046" s="129">
        <f t="shared" si="616"/>
        <v>0</v>
      </c>
    </row>
    <row r="39047" spans="6:6" ht="18" customHeight="1">
      <c r="F39047" s="129">
        <f t="shared" si="616"/>
        <v>0</v>
      </c>
    </row>
    <row r="39048" spans="6:6" ht="18" customHeight="1">
      <c r="F39048" s="129">
        <f t="shared" si="616"/>
        <v>0</v>
      </c>
    </row>
    <row r="39049" spans="6:6" ht="18" customHeight="1">
      <c r="F39049" s="129">
        <f t="shared" si="616"/>
        <v>0</v>
      </c>
    </row>
    <row r="39050" spans="6:6" ht="18" customHeight="1">
      <c r="F39050" s="129">
        <f t="shared" si="616"/>
        <v>0</v>
      </c>
    </row>
    <row r="39051" spans="6:6" ht="18" customHeight="1">
      <c r="F39051" s="129">
        <f t="shared" si="616"/>
        <v>0</v>
      </c>
    </row>
    <row r="39052" spans="6:6" ht="18" customHeight="1">
      <c r="F39052" s="129">
        <f t="shared" si="616"/>
        <v>0</v>
      </c>
    </row>
    <row r="39053" spans="6:6" ht="18" customHeight="1">
      <c r="F39053" s="129">
        <f t="shared" si="616"/>
        <v>0</v>
      </c>
    </row>
    <row r="39054" spans="6:6" ht="18" customHeight="1">
      <c r="F39054" s="129">
        <f t="shared" si="616"/>
        <v>0</v>
      </c>
    </row>
    <row r="39055" spans="6:6" ht="18" customHeight="1">
      <c r="F39055" s="129">
        <f t="shared" si="616"/>
        <v>0</v>
      </c>
    </row>
    <row r="39056" spans="6:6" ht="18" customHeight="1">
      <c r="F39056" s="129">
        <f t="shared" si="616"/>
        <v>0</v>
      </c>
    </row>
    <row r="39057" spans="6:6" ht="18" customHeight="1">
      <c r="F39057" s="129">
        <f t="shared" si="616"/>
        <v>0</v>
      </c>
    </row>
    <row r="39058" spans="6:6" ht="18" customHeight="1">
      <c r="F39058" s="129">
        <f t="shared" si="616"/>
        <v>0</v>
      </c>
    </row>
    <row r="39059" spans="6:6" ht="18" customHeight="1">
      <c r="F39059" s="129">
        <f t="shared" si="616"/>
        <v>0</v>
      </c>
    </row>
    <row r="39060" spans="6:6" ht="18" customHeight="1">
      <c r="F39060" s="129">
        <f t="shared" si="616"/>
        <v>0</v>
      </c>
    </row>
    <row r="39061" spans="6:6" ht="18" customHeight="1">
      <c r="F39061" s="129">
        <f t="shared" si="616"/>
        <v>0</v>
      </c>
    </row>
    <row r="39062" spans="6:6" ht="18" customHeight="1">
      <c r="F39062" s="129">
        <f t="shared" si="616"/>
        <v>0</v>
      </c>
    </row>
    <row r="39063" spans="6:6" ht="18" customHeight="1">
      <c r="F39063" s="129">
        <f t="shared" si="616"/>
        <v>0</v>
      </c>
    </row>
    <row r="39064" spans="6:6" ht="18" customHeight="1">
      <c r="F39064" s="129">
        <f t="shared" si="616"/>
        <v>0</v>
      </c>
    </row>
    <row r="39065" spans="6:6" ht="18" customHeight="1">
      <c r="F39065" s="129">
        <f t="shared" si="616"/>
        <v>0</v>
      </c>
    </row>
    <row r="39066" spans="6:6" ht="18" customHeight="1">
      <c r="F39066" s="129">
        <f t="shared" si="616"/>
        <v>0</v>
      </c>
    </row>
    <row r="39067" spans="6:6" ht="18" customHeight="1">
      <c r="F39067" s="129">
        <f t="shared" si="616"/>
        <v>0</v>
      </c>
    </row>
    <row r="39068" spans="6:6" ht="18" customHeight="1">
      <c r="F39068" s="129">
        <f t="shared" si="616"/>
        <v>0</v>
      </c>
    </row>
    <row r="39069" spans="6:6" ht="18" customHeight="1">
      <c r="F39069" s="129">
        <f t="shared" si="616"/>
        <v>0</v>
      </c>
    </row>
    <row r="39070" spans="6:6" ht="18" customHeight="1">
      <c r="F39070" s="129">
        <f t="shared" si="616"/>
        <v>0</v>
      </c>
    </row>
    <row r="39071" spans="6:6" ht="18" customHeight="1">
      <c r="F39071" s="129">
        <f t="shared" si="616"/>
        <v>0</v>
      </c>
    </row>
    <row r="39072" spans="6:6" ht="18" customHeight="1">
      <c r="F39072" s="129">
        <f t="shared" si="616"/>
        <v>0</v>
      </c>
    </row>
    <row r="39073" spans="6:6" ht="18" customHeight="1">
      <c r="F39073" s="129">
        <f t="shared" si="616"/>
        <v>0</v>
      </c>
    </row>
    <row r="39074" spans="6:6" ht="18" customHeight="1">
      <c r="F39074" s="129">
        <f t="shared" si="616"/>
        <v>0</v>
      </c>
    </row>
    <row r="39075" spans="6:6" ht="18" customHeight="1">
      <c r="F39075" s="129">
        <f t="shared" si="616"/>
        <v>0</v>
      </c>
    </row>
    <row r="39076" spans="6:6" ht="18" customHeight="1">
      <c r="F39076" s="129">
        <f t="shared" si="616"/>
        <v>0</v>
      </c>
    </row>
    <row r="39077" spans="6:6" ht="18" customHeight="1">
      <c r="F39077" s="129">
        <f t="shared" si="616"/>
        <v>0</v>
      </c>
    </row>
    <row r="39078" spans="6:6" ht="18" customHeight="1">
      <c r="F39078" s="129">
        <f t="shared" si="616"/>
        <v>0</v>
      </c>
    </row>
    <row r="39079" spans="6:6" ht="18" customHeight="1">
      <c r="F39079" s="129">
        <f t="shared" si="616"/>
        <v>0</v>
      </c>
    </row>
    <row r="39080" spans="6:6" ht="18" customHeight="1">
      <c r="F39080" s="129">
        <f t="shared" si="616"/>
        <v>0</v>
      </c>
    </row>
    <row r="39081" spans="6:6" ht="18" customHeight="1">
      <c r="F39081" s="129">
        <f t="shared" si="616"/>
        <v>0</v>
      </c>
    </row>
    <row r="39082" spans="6:6" ht="18" customHeight="1">
      <c r="F39082" s="129">
        <f t="shared" si="616"/>
        <v>0</v>
      </c>
    </row>
    <row r="39083" spans="6:6" ht="18" customHeight="1">
      <c r="F39083" s="129">
        <f t="shared" si="616"/>
        <v>0</v>
      </c>
    </row>
    <row r="39084" spans="6:6" ht="18" customHeight="1">
      <c r="F39084" s="129">
        <f t="shared" si="616"/>
        <v>0</v>
      </c>
    </row>
    <row r="39085" spans="6:6" ht="18" customHeight="1">
      <c r="F39085" s="129">
        <f t="shared" si="616"/>
        <v>0</v>
      </c>
    </row>
    <row r="39086" spans="6:6" ht="18" customHeight="1">
      <c r="F39086" s="129">
        <f t="shared" si="616"/>
        <v>0</v>
      </c>
    </row>
    <row r="39087" spans="6:6" ht="18" customHeight="1">
      <c r="F39087" s="129">
        <f t="shared" si="616"/>
        <v>0</v>
      </c>
    </row>
    <row r="39088" spans="6:6" ht="18" customHeight="1">
      <c r="F39088" s="129">
        <f t="shared" si="616"/>
        <v>0</v>
      </c>
    </row>
    <row r="39089" spans="6:6" ht="18" customHeight="1">
      <c r="F39089" s="129">
        <f t="shared" si="616"/>
        <v>0</v>
      </c>
    </row>
    <row r="39090" spans="6:6" ht="18" customHeight="1">
      <c r="F39090" s="129">
        <f t="shared" ref="F39090:F39153" si="617">E39090*D39090</f>
        <v>0</v>
      </c>
    </row>
    <row r="39091" spans="6:6" ht="18" customHeight="1">
      <c r="F39091" s="129">
        <f t="shared" si="617"/>
        <v>0</v>
      </c>
    </row>
    <row r="39092" spans="6:6" ht="18" customHeight="1">
      <c r="F39092" s="129">
        <f t="shared" si="617"/>
        <v>0</v>
      </c>
    </row>
    <row r="39093" spans="6:6" ht="18" customHeight="1">
      <c r="F39093" s="129">
        <f t="shared" si="617"/>
        <v>0</v>
      </c>
    </row>
    <row r="39094" spans="6:6" ht="18" customHeight="1">
      <c r="F39094" s="129">
        <f t="shared" si="617"/>
        <v>0</v>
      </c>
    </row>
    <row r="39095" spans="6:6" ht="18" customHeight="1">
      <c r="F39095" s="129">
        <f t="shared" si="617"/>
        <v>0</v>
      </c>
    </row>
    <row r="39096" spans="6:6" ht="18" customHeight="1">
      <c r="F39096" s="129">
        <f t="shared" si="617"/>
        <v>0</v>
      </c>
    </row>
    <row r="39097" spans="6:6" ht="18" customHeight="1">
      <c r="F39097" s="129">
        <f t="shared" si="617"/>
        <v>0</v>
      </c>
    </row>
    <row r="39098" spans="6:6" ht="18" customHeight="1">
      <c r="F39098" s="129">
        <f t="shared" si="617"/>
        <v>0</v>
      </c>
    </row>
    <row r="39099" spans="6:6" ht="18" customHeight="1">
      <c r="F39099" s="129">
        <f t="shared" si="617"/>
        <v>0</v>
      </c>
    </row>
    <row r="39100" spans="6:6" ht="18" customHeight="1">
      <c r="F39100" s="129">
        <f t="shared" si="617"/>
        <v>0</v>
      </c>
    </row>
    <row r="39101" spans="6:6" ht="18" customHeight="1">
      <c r="F39101" s="129">
        <f t="shared" si="617"/>
        <v>0</v>
      </c>
    </row>
    <row r="39102" spans="6:6" ht="18" customHeight="1">
      <c r="F39102" s="129">
        <f t="shared" si="617"/>
        <v>0</v>
      </c>
    </row>
    <row r="39103" spans="6:6" ht="18" customHeight="1">
      <c r="F39103" s="129">
        <f t="shared" si="617"/>
        <v>0</v>
      </c>
    </row>
    <row r="39104" spans="6:6" ht="18" customHeight="1">
      <c r="F39104" s="129">
        <f t="shared" si="617"/>
        <v>0</v>
      </c>
    </row>
    <row r="39105" spans="6:6" ht="18" customHeight="1">
      <c r="F39105" s="129">
        <f t="shared" si="617"/>
        <v>0</v>
      </c>
    </row>
    <row r="39106" spans="6:6" ht="18" customHeight="1">
      <c r="F39106" s="129">
        <f t="shared" si="617"/>
        <v>0</v>
      </c>
    </row>
    <row r="39107" spans="6:6" ht="18" customHeight="1">
      <c r="F39107" s="129">
        <f t="shared" si="617"/>
        <v>0</v>
      </c>
    </row>
    <row r="39108" spans="6:6" ht="18" customHeight="1">
      <c r="F39108" s="129">
        <f t="shared" si="617"/>
        <v>0</v>
      </c>
    </row>
    <row r="39109" spans="6:6" ht="18" customHeight="1">
      <c r="F39109" s="129">
        <f t="shared" si="617"/>
        <v>0</v>
      </c>
    </row>
    <row r="39110" spans="6:6" ht="18" customHeight="1">
      <c r="F39110" s="129">
        <f t="shared" si="617"/>
        <v>0</v>
      </c>
    </row>
    <row r="39111" spans="6:6" ht="18" customHeight="1">
      <c r="F39111" s="129">
        <f t="shared" si="617"/>
        <v>0</v>
      </c>
    </row>
    <row r="39112" spans="6:6" ht="18" customHeight="1">
      <c r="F39112" s="129">
        <f t="shared" si="617"/>
        <v>0</v>
      </c>
    </row>
    <row r="39113" spans="6:6" ht="18" customHeight="1">
      <c r="F39113" s="129">
        <f t="shared" si="617"/>
        <v>0</v>
      </c>
    </row>
    <row r="39114" spans="6:6" ht="18" customHeight="1">
      <c r="F39114" s="129">
        <f t="shared" si="617"/>
        <v>0</v>
      </c>
    </row>
    <row r="39115" spans="6:6" ht="18" customHeight="1">
      <c r="F39115" s="129">
        <f t="shared" si="617"/>
        <v>0</v>
      </c>
    </row>
    <row r="39116" spans="6:6" ht="18" customHeight="1">
      <c r="F39116" s="129">
        <f t="shared" si="617"/>
        <v>0</v>
      </c>
    </row>
    <row r="39117" spans="6:6" ht="18" customHeight="1">
      <c r="F39117" s="129">
        <f t="shared" si="617"/>
        <v>0</v>
      </c>
    </row>
    <row r="39118" spans="6:6" ht="18" customHeight="1">
      <c r="F39118" s="129">
        <f t="shared" si="617"/>
        <v>0</v>
      </c>
    </row>
    <row r="39119" spans="6:6" ht="18" customHeight="1">
      <c r="F39119" s="129">
        <f t="shared" si="617"/>
        <v>0</v>
      </c>
    </row>
    <row r="39120" spans="6:6" ht="18" customHeight="1">
      <c r="F39120" s="129">
        <f t="shared" si="617"/>
        <v>0</v>
      </c>
    </row>
    <row r="39121" spans="6:6" ht="18" customHeight="1">
      <c r="F39121" s="129">
        <f t="shared" si="617"/>
        <v>0</v>
      </c>
    </row>
    <row r="39122" spans="6:6" ht="18" customHeight="1">
      <c r="F39122" s="129">
        <f t="shared" si="617"/>
        <v>0</v>
      </c>
    </row>
    <row r="39123" spans="6:6" ht="18" customHeight="1">
      <c r="F39123" s="129">
        <f t="shared" si="617"/>
        <v>0</v>
      </c>
    </row>
    <row r="39124" spans="6:6" ht="18" customHeight="1">
      <c r="F39124" s="129">
        <f t="shared" si="617"/>
        <v>0</v>
      </c>
    </row>
    <row r="39125" spans="6:6" ht="18" customHeight="1">
      <c r="F39125" s="129">
        <f t="shared" si="617"/>
        <v>0</v>
      </c>
    </row>
    <row r="39126" spans="6:6" ht="18" customHeight="1">
      <c r="F39126" s="129">
        <f t="shared" si="617"/>
        <v>0</v>
      </c>
    </row>
    <row r="39127" spans="6:6" ht="18" customHeight="1">
      <c r="F39127" s="129">
        <f t="shared" si="617"/>
        <v>0</v>
      </c>
    </row>
    <row r="39128" spans="6:6" ht="18" customHeight="1">
      <c r="F39128" s="129">
        <f t="shared" si="617"/>
        <v>0</v>
      </c>
    </row>
    <row r="39129" spans="6:6" ht="18" customHeight="1">
      <c r="F39129" s="129">
        <f t="shared" si="617"/>
        <v>0</v>
      </c>
    </row>
    <row r="39130" spans="6:6" ht="18" customHeight="1">
      <c r="F39130" s="129">
        <f t="shared" si="617"/>
        <v>0</v>
      </c>
    </row>
    <row r="39131" spans="6:6" ht="18" customHeight="1">
      <c r="F39131" s="129">
        <f t="shared" si="617"/>
        <v>0</v>
      </c>
    </row>
    <row r="39132" spans="6:6" ht="18" customHeight="1">
      <c r="F39132" s="129">
        <f t="shared" si="617"/>
        <v>0</v>
      </c>
    </row>
    <row r="39133" spans="6:6" ht="18" customHeight="1">
      <c r="F39133" s="129">
        <f t="shared" si="617"/>
        <v>0</v>
      </c>
    </row>
    <row r="39134" spans="6:6" ht="18" customHeight="1">
      <c r="F39134" s="129">
        <f t="shared" si="617"/>
        <v>0</v>
      </c>
    </row>
    <row r="39135" spans="6:6" ht="18" customHeight="1">
      <c r="F39135" s="129">
        <f t="shared" si="617"/>
        <v>0</v>
      </c>
    </row>
    <row r="39136" spans="6:6" ht="18" customHeight="1">
      <c r="F39136" s="129">
        <f t="shared" si="617"/>
        <v>0</v>
      </c>
    </row>
    <row r="39137" spans="6:6" ht="18" customHeight="1">
      <c r="F39137" s="129">
        <f t="shared" si="617"/>
        <v>0</v>
      </c>
    </row>
    <row r="39138" spans="6:6" ht="18" customHeight="1">
      <c r="F39138" s="129">
        <f t="shared" si="617"/>
        <v>0</v>
      </c>
    </row>
    <row r="39139" spans="6:6" ht="18" customHeight="1">
      <c r="F39139" s="129">
        <f t="shared" si="617"/>
        <v>0</v>
      </c>
    </row>
    <row r="39140" spans="6:6" ht="18" customHeight="1">
      <c r="F39140" s="129">
        <f t="shared" si="617"/>
        <v>0</v>
      </c>
    </row>
    <row r="39141" spans="6:6" ht="18" customHeight="1">
      <c r="F39141" s="129">
        <f t="shared" si="617"/>
        <v>0</v>
      </c>
    </row>
    <row r="39142" spans="6:6" ht="18" customHeight="1">
      <c r="F39142" s="129">
        <f t="shared" si="617"/>
        <v>0</v>
      </c>
    </row>
    <row r="39143" spans="6:6" ht="18" customHeight="1">
      <c r="F39143" s="129">
        <f t="shared" si="617"/>
        <v>0</v>
      </c>
    </row>
    <row r="39144" spans="6:6" ht="18" customHeight="1">
      <c r="F39144" s="129">
        <f t="shared" si="617"/>
        <v>0</v>
      </c>
    </row>
    <row r="39145" spans="6:6" ht="18" customHeight="1">
      <c r="F39145" s="129">
        <f t="shared" si="617"/>
        <v>0</v>
      </c>
    </row>
    <row r="39146" spans="6:6" ht="18" customHeight="1">
      <c r="F39146" s="129">
        <f t="shared" si="617"/>
        <v>0</v>
      </c>
    </row>
    <row r="39147" spans="6:6" ht="18" customHeight="1">
      <c r="F39147" s="129">
        <f t="shared" si="617"/>
        <v>0</v>
      </c>
    </row>
    <row r="39148" spans="6:6" ht="18" customHeight="1">
      <c r="F39148" s="129">
        <f t="shared" si="617"/>
        <v>0</v>
      </c>
    </row>
    <row r="39149" spans="6:6" ht="18" customHeight="1">
      <c r="F39149" s="129">
        <f t="shared" si="617"/>
        <v>0</v>
      </c>
    </row>
    <row r="39150" spans="6:6" ht="18" customHeight="1">
      <c r="F39150" s="129">
        <f t="shared" si="617"/>
        <v>0</v>
      </c>
    </row>
    <row r="39151" spans="6:6" ht="18" customHeight="1">
      <c r="F39151" s="129">
        <f t="shared" si="617"/>
        <v>0</v>
      </c>
    </row>
    <row r="39152" spans="6:6" ht="18" customHeight="1">
      <c r="F39152" s="129">
        <f t="shared" si="617"/>
        <v>0</v>
      </c>
    </row>
    <row r="39153" spans="6:6" ht="18" customHeight="1">
      <c r="F39153" s="129">
        <f t="shared" si="617"/>
        <v>0</v>
      </c>
    </row>
    <row r="39154" spans="6:6" ht="18" customHeight="1">
      <c r="F39154" s="129">
        <f t="shared" ref="F39154:F39217" si="618">E39154*D39154</f>
        <v>0</v>
      </c>
    </row>
    <row r="39155" spans="6:6" ht="18" customHeight="1">
      <c r="F39155" s="129">
        <f t="shared" si="618"/>
        <v>0</v>
      </c>
    </row>
    <row r="39156" spans="6:6" ht="18" customHeight="1">
      <c r="F39156" s="129">
        <f t="shared" si="618"/>
        <v>0</v>
      </c>
    </row>
    <row r="39157" spans="6:6" ht="18" customHeight="1">
      <c r="F39157" s="129">
        <f t="shared" si="618"/>
        <v>0</v>
      </c>
    </row>
    <row r="39158" spans="6:6" ht="18" customHeight="1">
      <c r="F39158" s="129">
        <f t="shared" si="618"/>
        <v>0</v>
      </c>
    </row>
    <row r="39159" spans="6:6" ht="18" customHeight="1">
      <c r="F39159" s="129">
        <f t="shared" si="618"/>
        <v>0</v>
      </c>
    </row>
    <row r="39160" spans="6:6" ht="18" customHeight="1">
      <c r="F39160" s="129">
        <f t="shared" si="618"/>
        <v>0</v>
      </c>
    </row>
    <row r="39161" spans="6:6" ht="18" customHeight="1">
      <c r="F39161" s="129">
        <f t="shared" si="618"/>
        <v>0</v>
      </c>
    </row>
    <row r="39162" spans="6:6" ht="18" customHeight="1">
      <c r="F39162" s="129">
        <f t="shared" si="618"/>
        <v>0</v>
      </c>
    </row>
    <row r="39163" spans="6:6" ht="18" customHeight="1">
      <c r="F39163" s="129">
        <f t="shared" si="618"/>
        <v>0</v>
      </c>
    </row>
    <row r="39164" spans="6:6" ht="18" customHeight="1">
      <c r="F39164" s="129">
        <f t="shared" si="618"/>
        <v>0</v>
      </c>
    </row>
    <row r="39165" spans="6:6" ht="18" customHeight="1">
      <c r="F39165" s="129">
        <f t="shared" si="618"/>
        <v>0</v>
      </c>
    </row>
    <row r="39166" spans="6:6" ht="18" customHeight="1">
      <c r="F39166" s="129">
        <f t="shared" si="618"/>
        <v>0</v>
      </c>
    </row>
    <row r="39167" spans="6:6" ht="18" customHeight="1">
      <c r="F39167" s="129">
        <f t="shared" si="618"/>
        <v>0</v>
      </c>
    </row>
    <row r="39168" spans="6:6" ht="18" customHeight="1">
      <c r="F39168" s="129">
        <f t="shared" si="618"/>
        <v>0</v>
      </c>
    </row>
    <row r="39169" spans="6:6" ht="18" customHeight="1">
      <c r="F39169" s="129">
        <f t="shared" si="618"/>
        <v>0</v>
      </c>
    </row>
    <row r="39170" spans="6:6" ht="18" customHeight="1">
      <c r="F39170" s="129">
        <f t="shared" si="618"/>
        <v>0</v>
      </c>
    </row>
    <row r="39171" spans="6:6" ht="18" customHeight="1">
      <c r="F39171" s="129">
        <f t="shared" si="618"/>
        <v>0</v>
      </c>
    </row>
    <row r="39172" spans="6:6" ht="18" customHeight="1">
      <c r="F39172" s="129">
        <f t="shared" si="618"/>
        <v>0</v>
      </c>
    </row>
    <row r="39173" spans="6:6" ht="18" customHeight="1">
      <c r="F39173" s="129">
        <f t="shared" si="618"/>
        <v>0</v>
      </c>
    </row>
    <row r="39174" spans="6:6" ht="18" customHeight="1">
      <c r="F39174" s="129">
        <f t="shared" si="618"/>
        <v>0</v>
      </c>
    </row>
    <row r="39175" spans="6:6" ht="18" customHeight="1">
      <c r="F39175" s="129">
        <f t="shared" si="618"/>
        <v>0</v>
      </c>
    </row>
    <row r="39176" spans="6:6" ht="18" customHeight="1">
      <c r="F39176" s="129">
        <f t="shared" si="618"/>
        <v>0</v>
      </c>
    </row>
    <row r="39177" spans="6:6" ht="18" customHeight="1">
      <c r="F39177" s="129">
        <f t="shared" si="618"/>
        <v>0</v>
      </c>
    </row>
    <row r="39178" spans="6:6" ht="18" customHeight="1">
      <c r="F39178" s="129">
        <f t="shared" si="618"/>
        <v>0</v>
      </c>
    </row>
    <row r="39179" spans="6:6" ht="18" customHeight="1">
      <c r="F39179" s="129">
        <f t="shared" si="618"/>
        <v>0</v>
      </c>
    </row>
    <row r="39180" spans="6:6" ht="18" customHeight="1">
      <c r="F39180" s="129">
        <f t="shared" si="618"/>
        <v>0</v>
      </c>
    </row>
    <row r="39181" spans="6:6" ht="18" customHeight="1">
      <c r="F39181" s="129">
        <f t="shared" si="618"/>
        <v>0</v>
      </c>
    </row>
    <row r="39182" spans="6:6" ht="18" customHeight="1">
      <c r="F39182" s="129">
        <f t="shared" si="618"/>
        <v>0</v>
      </c>
    </row>
    <row r="39183" spans="6:6" ht="18" customHeight="1">
      <c r="F39183" s="129">
        <f t="shared" si="618"/>
        <v>0</v>
      </c>
    </row>
    <row r="39184" spans="6:6" ht="18" customHeight="1">
      <c r="F39184" s="129">
        <f t="shared" si="618"/>
        <v>0</v>
      </c>
    </row>
    <row r="39185" spans="6:6" ht="18" customHeight="1">
      <c r="F39185" s="129">
        <f t="shared" si="618"/>
        <v>0</v>
      </c>
    </row>
    <row r="39186" spans="6:6" ht="18" customHeight="1">
      <c r="F39186" s="129">
        <f t="shared" si="618"/>
        <v>0</v>
      </c>
    </row>
    <row r="39187" spans="6:6" ht="18" customHeight="1">
      <c r="F39187" s="129">
        <f t="shared" si="618"/>
        <v>0</v>
      </c>
    </row>
    <row r="39188" spans="6:6" ht="18" customHeight="1">
      <c r="F39188" s="129">
        <f t="shared" si="618"/>
        <v>0</v>
      </c>
    </row>
    <row r="39189" spans="6:6" ht="18" customHeight="1">
      <c r="F39189" s="129">
        <f t="shared" si="618"/>
        <v>0</v>
      </c>
    </row>
    <row r="39190" spans="6:6" ht="18" customHeight="1">
      <c r="F39190" s="129">
        <f t="shared" si="618"/>
        <v>0</v>
      </c>
    </row>
    <row r="39191" spans="6:6" ht="18" customHeight="1">
      <c r="F39191" s="129">
        <f t="shared" si="618"/>
        <v>0</v>
      </c>
    </row>
    <row r="39192" spans="6:6" ht="18" customHeight="1">
      <c r="F39192" s="129">
        <f t="shared" si="618"/>
        <v>0</v>
      </c>
    </row>
    <row r="39193" spans="6:6" ht="18" customHeight="1">
      <c r="F39193" s="129">
        <f t="shared" si="618"/>
        <v>0</v>
      </c>
    </row>
    <row r="39194" spans="6:6" ht="18" customHeight="1">
      <c r="F39194" s="129">
        <f t="shared" si="618"/>
        <v>0</v>
      </c>
    </row>
    <row r="39195" spans="6:6" ht="18" customHeight="1">
      <c r="F39195" s="129">
        <f t="shared" si="618"/>
        <v>0</v>
      </c>
    </row>
    <row r="39196" spans="6:6" ht="18" customHeight="1">
      <c r="F39196" s="129">
        <f t="shared" si="618"/>
        <v>0</v>
      </c>
    </row>
    <row r="39197" spans="6:6" ht="18" customHeight="1">
      <c r="F39197" s="129">
        <f t="shared" si="618"/>
        <v>0</v>
      </c>
    </row>
    <row r="39198" spans="6:6" ht="18" customHeight="1">
      <c r="F39198" s="129">
        <f t="shared" si="618"/>
        <v>0</v>
      </c>
    </row>
    <row r="39199" spans="6:6" ht="18" customHeight="1">
      <c r="F39199" s="129">
        <f t="shared" si="618"/>
        <v>0</v>
      </c>
    </row>
    <row r="39200" spans="6:6" ht="18" customHeight="1">
      <c r="F39200" s="129">
        <f t="shared" si="618"/>
        <v>0</v>
      </c>
    </row>
    <row r="39201" spans="6:6" ht="18" customHeight="1">
      <c r="F39201" s="129">
        <f t="shared" si="618"/>
        <v>0</v>
      </c>
    </row>
    <row r="39202" spans="6:6" ht="18" customHeight="1">
      <c r="F39202" s="129">
        <f t="shared" si="618"/>
        <v>0</v>
      </c>
    </row>
    <row r="39203" spans="6:6" ht="18" customHeight="1">
      <c r="F39203" s="129">
        <f t="shared" si="618"/>
        <v>0</v>
      </c>
    </row>
    <row r="39204" spans="6:6" ht="18" customHeight="1">
      <c r="F39204" s="129">
        <f t="shared" si="618"/>
        <v>0</v>
      </c>
    </row>
    <row r="39205" spans="6:6" ht="18" customHeight="1">
      <c r="F39205" s="129">
        <f t="shared" si="618"/>
        <v>0</v>
      </c>
    </row>
    <row r="39206" spans="6:6" ht="18" customHeight="1">
      <c r="F39206" s="129">
        <f t="shared" si="618"/>
        <v>0</v>
      </c>
    </row>
    <row r="39207" spans="6:6" ht="18" customHeight="1">
      <c r="F39207" s="129">
        <f t="shared" si="618"/>
        <v>0</v>
      </c>
    </row>
    <row r="39208" spans="6:6" ht="18" customHeight="1">
      <c r="F39208" s="129">
        <f t="shared" si="618"/>
        <v>0</v>
      </c>
    </row>
    <row r="39209" spans="6:6" ht="18" customHeight="1">
      <c r="F39209" s="129">
        <f t="shared" si="618"/>
        <v>0</v>
      </c>
    </row>
    <row r="39210" spans="6:6" ht="18" customHeight="1">
      <c r="F39210" s="129">
        <f t="shared" si="618"/>
        <v>0</v>
      </c>
    </row>
    <row r="39211" spans="6:6" ht="18" customHeight="1">
      <c r="F39211" s="129">
        <f t="shared" si="618"/>
        <v>0</v>
      </c>
    </row>
    <row r="39212" spans="6:6" ht="18" customHeight="1">
      <c r="F39212" s="129">
        <f t="shared" si="618"/>
        <v>0</v>
      </c>
    </row>
    <row r="39213" spans="6:6" ht="18" customHeight="1">
      <c r="F39213" s="129">
        <f t="shared" si="618"/>
        <v>0</v>
      </c>
    </row>
    <row r="39214" spans="6:6" ht="18" customHeight="1">
      <c r="F39214" s="129">
        <f t="shared" si="618"/>
        <v>0</v>
      </c>
    </row>
    <row r="39215" spans="6:6" ht="18" customHeight="1">
      <c r="F39215" s="129">
        <f t="shared" si="618"/>
        <v>0</v>
      </c>
    </row>
    <row r="39216" spans="6:6" ht="18" customHeight="1">
      <c r="F39216" s="129">
        <f t="shared" si="618"/>
        <v>0</v>
      </c>
    </row>
    <row r="39217" spans="6:6" ht="18" customHeight="1">
      <c r="F39217" s="129">
        <f t="shared" si="618"/>
        <v>0</v>
      </c>
    </row>
    <row r="39218" spans="6:6" ht="18" customHeight="1">
      <c r="F39218" s="129">
        <f t="shared" ref="F39218:F39281" si="619">E39218*D39218</f>
        <v>0</v>
      </c>
    </row>
    <row r="39219" spans="6:6" ht="18" customHeight="1">
      <c r="F39219" s="129">
        <f t="shared" si="619"/>
        <v>0</v>
      </c>
    </row>
    <row r="39220" spans="6:6" ht="18" customHeight="1">
      <c r="F39220" s="129">
        <f t="shared" si="619"/>
        <v>0</v>
      </c>
    </row>
    <row r="39221" spans="6:6" ht="18" customHeight="1">
      <c r="F39221" s="129">
        <f t="shared" si="619"/>
        <v>0</v>
      </c>
    </row>
    <row r="39222" spans="6:6" ht="18" customHeight="1">
      <c r="F39222" s="129">
        <f t="shared" si="619"/>
        <v>0</v>
      </c>
    </row>
    <row r="39223" spans="6:6" ht="18" customHeight="1">
      <c r="F39223" s="129">
        <f t="shared" si="619"/>
        <v>0</v>
      </c>
    </row>
    <row r="39224" spans="6:6" ht="18" customHeight="1">
      <c r="F39224" s="129">
        <f t="shared" si="619"/>
        <v>0</v>
      </c>
    </row>
    <row r="39225" spans="6:6" ht="18" customHeight="1">
      <c r="F39225" s="129">
        <f t="shared" si="619"/>
        <v>0</v>
      </c>
    </row>
    <row r="39226" spans="6:6" ht="18" customHeight="1">
      <c r="F39226" s="129">
        <f t="shared" si="619"/>
        <v>0</v>
      </c>
    </row>
    <row r="39227" spans="6:6" ht="18" customHeight="1">
      <c r="F39227" s="129">
        <f t="shared" si="619"/>
        <v>0</v>
      </c>
    </row>
    <row r="39228" spans="6:6" ht="18" customHeight="1">
      <c r="F39228" s="129">
        <f t="shared" si="619"/>
        <v>0</v>
      </c>
    </row>
    <row r="39229" spans="6:6" ht="18" customHeight="1">
      <c r="F39229" s="129">
        <f t="shared" si="619"/>
        <v>0</v>
      </c>
    </row>
    <row r="39230" spans="6:6" ht="18" customHeight="1">
      <c r="F39230" s="129">
        <f t="shared" si="619"/>
        <v>0</v>
      </c>
    </row>
    <row r="39231" spans="6:6" ht="18" customHeight="1">
      <c r="F39231" s="129">
        <f t="shared" si="619"/>
        <v>0</v>
      </c>
    </row>
    <row r="39232" spans="6:6" ht="18" customHeight="1">
      <c r="F39232" s="129">
        <f t="shared" si="619"/>
        <v>0</v>
      </c>
    </row>
    <row r="39233" spans="6:6" ht="18" customHeight="1">
      <c r="F39233" s="129">
        <f t="shared" si="619"/>
        <v>0</v>
      </c>
    </row>
    <row r="39234" spans="6:6" ht="18" customHeight="1">
      <c r="F39234" s="129">
        <f t="shared" si="619"/>
        <v>0</v>
      </c>
    </row>
    <row r="39235" spans="6:6" ht="18" customHeight="1">
      <c r="F39235" s="129">
        <f t="shared" si="619"/>
        <v>0</v>
      </c>
    </row>
    <row r="39236" spans="6:6" ht="18" customHeight="1">
      <c r="F39236" s="129">
        <f t="shared" si="619"/>
        <v>0</v>
      </c>
    </row>
    <row r="39237" spans="6:6" ht="18" customHeight="1">
      <c r="F39237" s="129">
        <f t="shared" si="619"/>
        <v>0</v>
      </c>
    </row>
    <row r="39238" spans="6:6" ht="18" customHeight="1">
      <c r="F39238" s="129">
        <f t="shared" si="619"/>
        <v>0</v>
      </c>
    </row>
    <row r="39239" spans="6:6" ht="18" customHeight="1">
      <c r="F39239" s="129">
        <f t="shared" si="619"/>
        <v>0</v>
      </c>
    </row>
    <row r="39240" spans="6:6" ht="18" customHeight="1">
      <c r="F39240" s="129">
        <f t="shared" si="619"/>
        <v>0</v>
      </c>
    </row>
    <row r="39241" spans="6:6" ht="18" customHeight="1">
      <c r="F39241" s="129">
        <f t="shared" si="619"/>
        <v>0</v>
      </c>
    </row>
    <row r="39242" spans="6:6" ht="18" customHeight="1">
      <c r="F39242" s="129">
        <f t="shared" si="619"/>
        <v>0</v>
      </c>
    </row>
    <row r="39243" spans="6:6" ht="18" customHeight="1">
      <c r="F39243" s="129">
        <f t="shared" si="619"/>
        <v>0</v>
      </c>
    </row>
    <row r="39244" spans="6:6" ht="18" customHeight="1">
      <c r="F39244" s="129">
        <f t="shared" si="619"/>
        <v>0</v>
      </c>
    </row>
    <row r="39245" spans="6:6" ht="18" customHeight="1">
      <c r="F39245" s="129">
        <f t="shared" si="619"/>
        <v>0</v>
      </c>
    </row>
    <row r="39246" spans="6:6" ht="18" customHeight="1">
      <c r="F39246" s="129">
        <f t="shared" si="619"/>
        <v>0</v>
      </c>
    </row>
    <row r="39247" spans="6:6" ht="18" customHeight="1">
      <c r="F39247" s="129">
        <f t="shared" si="619"/>
        <v>0</v>
      </c>
    </row>
    <row r="39248" spans="6:6" ht="18" customHeight="1">
      <c r="F39248" s="129">
        <f t="shared" si="619"/>
        <v>0</v>
      </c>
    </row>
    <row r="39249" spans="6:6" ht="18" customHeight="1">
      <c r="F39249" s="129">
        <f t="shared" si="619"/>
        <v>0</v>
      </c>
    </row>
    <row r="39250" spans="6:6" ht="18" customHeight="1">
      <c r="F39250" s="129">
        <f t="shared" si="619"/>
        <v>0</v>
      </c>
    </row>
    <row r="39251" spans="6:6" ht="18" customHeight="1">
      <c r="F39251" s="129">
        <f t="shared" si="619"/>
        <v>0</v>
      </c>
    </row>
    <row r="39252" spans="6:6" ht="18" customHeight="1">
      <c r="F39252" s="129">
        <f t="shared" si="619"/>
        <v>0</v>
      </c>
    </row>
    <row r="39253" spans="6:6" ht="18" customHeight="1">
      <c r="F39253" s="129">
        <f t="shared" si="619"/>
        <v>0</v>
      </c>
    </row>
    <row r="39254" spans="6:6" ht="18" customHeight="1">
      <c r="F39254" s="129">
        <f t="shared" si="619"/>
        <v>0</v>
      </c>
    </row>
    <row r="39255" spans="6:6" ht="18" customHeight="1">
      <c r="F39255" s="129">
        <f t="shared" si="619"/>
        <v>0</v>
      </c>
    </row>
    <row r="39256" spans="6:6" ht="18" customHeight="1">
      <c r="F39256" s="129">
        <f t="shared" si="619"/>
        <v>0</v>
      </c>
    </row>
    <row r="39257" spans="6:6" ht="18" customHeight="1">
      <c r="F39257" s="129">
        <f t="shared" si="619"/>
        <v>0</v>
      </c>
    </row>
    <row r="39258" spans="6:6" ht="18" customHeight="1">
      <c r="F39258" s="129">
        <f t="shared" si="619"/>
        <v>0</v>
      </c>
    </row>
    <row r="39259" spans="6:6" ht="18" customHeight="1">
      <c r="F39259" s="129">
        <f t="shared" si="619"/>
        <v>0</v>
      </c>
    </row>
    <row r="39260" spans="6:6" ht="18" customHeight="1">
      <c r="F39260" s="129">
        <f t="shared" si="619"/>
        <v>0</v>
      </c>
    </row>
    <row r="39261" spans="6:6" ht="18" customHeight="1">
      <c r="F39261" s="129">
        <f t="shared" si="619"/>
        <v>0</v>
      </c>
    </row>
    <row r="39262" spans="6:6" ht="18" customHeight="1">
      <c r="F39262" s="129">
        <f t="shared" si="619"/>
        <v>0</v>
      </c>
    </row>
    <row r="39263" spans="6:6" ht="18" customHeight="1">
      <c r="F39263" s="129">
        <f t="shared" si="619"/>
        <v>0</v>
      </c>
    </row>
    <row r="39264" spans="6:6" ht="18" customHeight="1">
      <c r="F39264" s="129">
        <f t="shared" si="619"/>
        <v>0</v>
      </c>
    </row>
    <row r="39265" spans="6:6" ht="18" customHeight="1">
      <c r="F39265" s="129">
        <f t="shared" si="619"/>
        <v>0</v>
      </c>
    </row>
    <row r="39266" spans="6:6" ht="18" customHeight="1">
      <c r="F39266" s="129">
        <f t="shared" si="619"/>
        <v>0</v>
      </c>
    </row>
    <row r="39267" spans="6:6" ht="18" customHeight="1">
      <c r="F39267" s="129">
        <f t="shared" si="619"/>
        <v>0</v>
      </c>
    </row>
    <row r="39268" spans="6:6" ht="18" customHeight="1">
      <c r="F39268" s="129">
        <f t="shared" si="619"/>
        <v>0</v>
      </c>
    </row>
    <row r="39269" spans="6:6" ht="18" customHeight="1">
      <c r="F39269" s="129">
        <f t="shared" si="619"/>
        <v>0</v>
      </c>
    </row>
    <row r="39270" spans="6:6" ht="18" customHeight="1">
      <c r="F39270" s="129">
        <f t="shared" si="619"/>
        <v>0</v>
      </c>
    </row>
    <row r="39271" spans="6:6" ht="18" customHeight="1">
      <c r="F39271" s="129">
        <f t="shared" si="619"/>
        <v>0</v>
      </c>
    </row>
    <row r="39272" spans="6:6" ht="18" customHeight="1">
      <c r="F39272" s="129">
        <f t="shared" si="619"/>
        <v>0</v>
      </c>
    </row>
    <row r="39273" spans="6:6" ht="18" customHeight="1">
      <c r="F39273" s="129">
        <f t="shared" si="619"/>
        <v>0</v>
      </c>
    </row>
    <row r="39274" spans="6:6" ht="18" customHeight="1">
      <c r="F39274" s="129">
        <f t="shared" si="619"/>
        <v>0</v>
      </c>
    </row>
    <row r="39275" spans="6:6" ht="18" customHeight="1">
      <c r="F39275" s="129">
        <f t="shared" si="619"/>
        <v>0</v>
      </c>
    </row>
    <row r="39276" spans="6:6" ht="18" customHeight="1">
      <c r="F39276" s="129">
        <f t="shared" si="619"/>
        <v>0</v>
      </c>
    </row>
    <row r="39277" spans="6:6" ht="18" customHeight="1">
      <c r="F39277" s="129">
        <f t="shared" si="619"/>
        <v>0</v>
      </c>
    </row>
    <row r="39278" spans="6:6" ht="18" customHeight="1">
      <c r="F39278" s="129">
        <f t="shared" si="619"/>
        <v>0</v>
      </c>
    </row>
    <row r="39279" spans="6:6" ht="18" customHeight="1">
      <c r="F39279" s="129">
        <f t="shared" si="619"/>
        <v>0</v>
      </c>
    </row>
    <row r="39280" spans="6:6" ht="18" customHeight="1">
      <c r="F39280" s="129">
        <f t="shared" si="619"/>
        <v>0</v>
      </c>
    </row>
    <row r="39281" spans="6:6" ht="18" customHeight="1">
      <c r="F39281" s="129">
        <f t="shared" si="619"/>
        <v>0</v>
      </c>
    </row>
    <row r="39282" spans="6:6" ht="18" customHeight="1">
      <c r="F39282" s="129">
        <f t="shared" ref="F39282:F39345" si="620">E39282*D39282</f>
        <v>0</v>
      </c>
    </row>
    <row r="39283" spans="6:6" ht="18" customHeight="1">
      <c r="F39283" s="129">
        <f t="shared" si="620"/>
        <v>0</v>
      </c>
    </row>
    <row r="39284" spans="6:6" ht="18" customHeight="1">
      <c r="F39284" s="129">
        <f t="shared" si="620"/>
        <v>0</v>
      </c>
    </row>
    <row r="39285" spans="6:6" ht="18" customHeight="1">
      <c r="F39285" s="129">
        <f t="shared" si="620"/>
        <v>0</v>
      </c>
    </row>
    <row r="39286" spans="6:6" ht="18" customHeight="1">
      <c r="F39286" s="129">
        <f t="shared" si="620"/>
        <v>0</v>
      </c>
    </row>
    <row r="39287" spans="6:6" ht="18" customHeight="1">
      <c r="F39287" s="129">
        <f t="shared" si="620"/>
        <v>0</v>
      </c>
    </row>
    <row r="39288" spans="6:6" ht="18" customHeight="1">
      <c r="F39288" s="129">
        <f t="shared" si="620"/>
        <v>0</v>
      </c>
    </row>
    <row r="39289" spans="6:6" ht="18" customHeight="1">
      <c r="F39289" s="129">
        <f t="shared" si="620"/>
        <v>0</v>
      </c>
    </row>
    <row r="39290" spans="6:6" ht="18" customHeight="1">
      <c r="F39290" s="129">
        <f t="shared" si="620"/>
        <v>0</v>
      </c>
    </row>
    <row r="39291" spans="6:6" ht="18" customHeight="1">
      <c r="F39291" s="129">
        <f t="shared" si="620"/>
        <v>0</v>
      </c>
    </row>
    <row r="39292" spans="6:6" ht="18" customHeight="1">
      <c r="F39292" s="129">
        <f t="shared" si="620"/>
        <v>0</v>
      </c>
    </row>
    <row r="39293" spans="6:6" ht="18" customHeight="1">
      <c r="F39293" s="129">
        <f t="shared" si="620"/>
        <v>0</v>
      </c>
    </row>
    <row r="39294" spans="6:6" ht="18" customHeight="1">
      <c r="F39294" s="129">
        <f t="shared" si="620"/>
        <v>0</v>
      </c>
    </row>
    <row r="39295" spans="6:6" ht="18" customHeight="1">
      <c r="F39295" s="129">
        <f t="shared" si="620"/>
        <v>0</v>
      </c>
    </row>
    <row r="39296" spans="6:6" ht="18" customHeight="1">
      <c r="F39296" s="129">
        <f t="shared" si="620"/>
        <v>0</v>
      </c>
    </row>
    <row r="39297" spans="6:6" ht="18" customHeight="1">
      <c r="F39297" s="129">
        <f t="shared" si="620"/>
        <v>0</v>
      </c>
    </row>
    <row r="39298" spans="6:6" ht="18" customHeight="1">
      <c r="F39298" s="129">
        <f t="shared" si="620"/>
        <v>0</v>
      </c>
    </row>
    <row r="39299" spans="6:6" ht="18" customHeight="1">
      <c r="F39299" s="129">
        <f t="shared" si="620"/>
        <v>0</v>
      </c>
    </row>
    <row r="39300" spans="6:6" ht="18" customHeight="1">
      <c r="F39300" s="129">
        <f t="shared" si="620"/>
        <v>0</v>
      </c>
    </row>
    <row r="39301" spans="6:6" ht="18" customHeight="1">
      <c r="F39301" s="129">
        <f t="shared" si="620"/>
        <v>0</v>
      </c>
    </row>
    <row r="39302" spans="6:6" ht="18" customHeight="1">
      <c r="F39302" s="129">
        <f t="shared" si="620"/>
        <v>0</v>
      </c>
    </row>
    <row r="39303" spans="6:6" ht="18" customHeight="1">
      <c r="F39303" s="129">
        <f t="shared" si="620"/>
        <v>0</v>
      </c>
    </row>
    <row r="39304" spans="6:6" ht="18" customHeight="1">
      <c r="F39304" s="129">
        <f t="shared" si="620"/>
        <v>0</v>
      </c>
    </row>
    <row r="39305" spans="6:6" ht="18" customHeight="1">
      <c r="F39305" s="129">
        <f t="shared" si="620"/>
        <v>0</v>
      </c>
    </row>
    <row r="39306" spans="6:6" ht="18" customHeight="1">
      <c r="F39306" s="129">
        <f t="shared" si="620"/>
        <v>0</v>
      </c>
    </row>
    <row r="39307" spans="6:6" ht="18" customHeight="1">
      <c r="F39307" s="129">
        <f t="shared" si="620"/>
        <v>0</v>
      </c>
    </row>
    <row r="39308" spans="6:6" ht="18" customHeight="1">
      <c r="F39308" s="129">
        <f t="shared" si="620"/>
        <v>0</v>
      </c>
    </row>
    <row r="39309" spans="6:6" ht="18" customHeight="1">
      <c r="F39309" s="129">
        <f t="shared" si="620"/>
        <v>0</v>
      </c>
    </row>
    <row r="39310" spans="6:6" ht="18" customHeight="1">
      <c r="F39310" s="129">
        <f t="shared" si="620"/>
        <v>0</v>
      </c>
    </row>
    <row r="39311" spans="6:6" ht="18" customHeight="1">
      <c r="F39311" s="129">
        <f t="shared" si="620"/>
        <v>0</v>
      </c>
    </row>
    <row r="39312" spans="6:6" ht="18" customHeight="1">
      <c r="F39312" s="129">
        <f t="shared" si="620"/>
        <v>0</v>
      </c>
    </row>
    <row r="39313" spans="6:6" ht="18" customHeight="1">
      <c r="F39313" s="129">
        <f t="shared" si="620"/>
        <v>0</v>
      </c>
    </row>
    <row r="39314" spans="6:6" ht="18" customHeight="1">
      <c r="F39314" s="129">
        <f t="shared" si="620"/>
        <v>0</v>
      </c>
    </row>
    <row r="39315" spans="6:6" ht="18" customHeight="1">
      <c r="F39315" s="129">
        <f t="shared" si="620"/>
        <v>0</v>
      </c>
    </row>
    <row r="39316" spans="6:6" ht="18" customHeight="1">
      <c r="F39316" s="129">
        <f t="shared" si="620"/>
        <v>0</v>
      </c>
    </row>
    <row r="39317" spans="6:6" ht="18" customHeight="1">
      <c r="F39317" s="129">
        <f t="shared" si="620"/>
        <v>0</v>
      </c>
    </row>
    <row r="39318" spans="6:6" ht="18" customHeight="1">
      <c r="F39318" s="129">
        <f t="shared" si="620"/>
        <v>0</v>
      </c>
    </row>
    <row r="39319" spans="6:6" ht="18" customHeight="1">
      <c r="F39319" s="129">
        <f t="shared" si="620"/>
        <v>0</v>
      </c>
    </row>
    <row r="39320" spans="6:6" ht="18" customHeight="1">
      <c r="F39320" s="129">
        <f t="shared" si="620"/>
        <v>0</v>
      </c>
    </row>
    <row r="39321" spans="6:6" ht="18" customHeight="1">
      <c r="F39321" s="129">
        <f t="shared" si="620"/>
        <v>0</v>
      </c>
    </row>
    <row r="39322" spans="6:6" ht="18" customHeight="1">
      <c r="F39322" s="129">
        <f t="shared" si="620"/>
        <v>0</v>
      </c>
    </row>
    <row r="39323" spans="6:6" ht="18" customHeight="1">
      <c r="F39323" s="129">
        <f t="shared" si="620"/>
        <v>0</v>
      </c>
    </row>
    <row r="39324" spans="6:6" ht="18" customHeight="1">
      <c r="F39324" s="129">
        <f t="shared" si="620"/>
        <v>0</v>
      </c>
    </row>
    <row r="39325" spans="6:6" ht="18" customHeight="1">
      <c r="F39325" s="129">
        <f t="shared" si="620"/>
        <v>0</v>
      </c>
    </row>
    <row r="39326" spans="6:6" ht="18" customHeight="1">
      <c r="F39326" s="129">
        <f t="shared" si="620"/>
        <v>0</v>
      </c>
    </row>
    <row r="39327" spans="6:6" ht="18" customHeight="1">
      <c r="F39327" s="129">
        <f t="shared" si="620"/>
        <v>0</v>
      </c>
    </row>
    <row r="39328" spans="6:6" ht="18" customHeight="1">
      <c r="F39328" s="129">
        <f t="shared" si="620"/>
        <v>0</v>
      </c>
    </row>
    <row r="39329" spans="6:6" ht="18" customHeight="1">
      <c r="F39329" s="129">
        <f t="shared" si="620"/>
        <v>0</v>
      </c>
    </row>
    <row r="39330" spans="6:6" ht="18" customHeight="1">
      <c r="F39330" s="129">
        <f t="shared" si="620"/>
        <v>0</v>
      </c>
    </row>
    <row r="39331" spans="6:6" ht="18" customHeight="1">
      <c r="F39331" s="129">
        <f t="shared" si="620"/>
        <v>0</v>
      </c>
    </row>
    <row r="39332" spans="6:6" ht="18" customHeight="1">
      <c r="F39332" s="129">
        <f t="shared" si="620"/>
        <v>0</v>
      </c>
    </row>
    <row r="39333" spans="6:6" ht="18" customHeight="1">
      <c r="F39333" s="129">
        <f t="shared" si="620"/>
        <v>0</v>
      </c>
    </row>
    <row r="39334" spans="6:6" ht="18" customHeight="1">
      <c r="F39334" s="129">
        <f t="shared" si="620"/>
        <v>0</v>
      </c>
    </row>
    <row r="39335" spans="6:6" ht="18" customHeight="1">
      <c r="F39335" s="129">
        <f t="shared" si="620"/>
        <v>0</v>
      </c>
    </row>
    <row r="39336" spans="6:6" ht="18" customHeight="1">
      <c r="F39336" s="129">
        <f t="shared" si="620"/>
        <v>0</v>
      </c>
    </row>
    <row r="39337" spans="6:6" ht="18" customHeight="1">
      <c r="F39337" s="129">
        <f t="shared" si="620"/>
        <v>0</v>
      </c>
    </row>
    <row r="39338" spans="6:6" ht="18" customHeight="1">
      <c r="F39338" s="129">
        <f t="shared" si="620"/>
        <v>0</v>
      </c>
    </row>
    <row r="39339" spans="6:6" ht="18" customHeight="1">
      <c r="F39339" s="129">
        <f t="shared" si="620"/>
        <v>0</v>
      </c>
    </row>
    <row r="39340" spans="6:6" ht="18" customHeight="1">
      <c r="F39340" s="129">
        <f t="shared" si="620"/>
        <v>0</v>
      </c>
    </row>
    <row r="39341" spans="6:6" ht="18" customHeight="1">
      <c r="F39341" s="129">
        <f t="shared" si="620"/>
        <v>0</v>
      </c>
    </row>
    <row r="39342" spans="6:6" ht="18" customHeight="1">
      <c r="F39342" s="129">
        <f t="shared" si="620"/>
        <v>0</v>
      </c>
    </row>
    <row r="39343" spans="6:6" ht="18" customHeight="1">
      <c r="F39343" s="129">
        <f t="shared" si="620"/>
        <v>0</v>
      </c>
    </row>
    <row r="39344" spans="6:6" ht="18" customHeight="1">
      <c r="F39344" s="129">
        <f t="shared" si="620"/>
        <v>0</v>
      </c>
    </row>
    <row r="39345" spans="6:6" ht="18" customHeight="1">
      <c r="F39345" s="129">
        <f t="shared" si="620"/>
        <v>0</v>
      </c>
    </row>
    <row r="39346" spans="6:6" ht="18" customHeight="1">
      <c r="F39346" s="129">
        <f t="shared" ref="F39346:F39409" si="621">E39346*D39346</f>
        <v>0</v>
      </c>
    </row>
    <row r="39347" spans="6:6" ht="18" customHeight="1">
      <c r="F39347" s="129">
        <f t="shared" si="621"/>
        <v>0</v>
      </c>
    </row>
    <row r="39348" spans="6:6" ht="18" customHeight="1">
      <c r="F39348" s="129">
        <f t="shared" si="621"/>
        <v>0</v>
      </c>
    </row>
    <row r="39349" spans="6:6" ht="18" customHeight="1">
      <c r="F39349" s="129">
        <f t="shared" si="621"/>
        <v>0</v>
      </c>
    </row>
    <row r="39350" spans="6:6" ht="18" customHeight="1">
      <c r="F39350" s="129">
        <f t="shared" si="621"/>
        <v>0</v>
      </c>
    </row>
    <row r="39351" spans="6:6" ht="18" customHeight="1">
      <c r="F39351" s="129">
        <f t="shared" si="621"/>
        <v>0</v>
      </c>
    </row>
    <row r="39352" spans="6:6" ht="18" customHeight="1">
      <c r="F39352" s="129">
        <f t="shared" si="621"/>
        <v>0</v>
      </c>
    </row>
    <row r="39353" spans="6:6" ht="18" customHeight="1">
      <c r="F39353" s="129">
        <f t="shared" si="621"/>
        <v>0</v>
      </c>
    </row>
    <row r="39354" spans="6:6" ht="18" customHeight="1">
      <c r="F39354" s="129">
        <f t="shared" si="621"/>
        <v>0</v>
      </c>
    </row>
    <row r="39355" spans="6:6" ht="18" customHeight="1">
      <c r="F39355" s="129">
        <f t="shared" si="621"/>
        <v>0</v>
      </c>
    </row>
    <row r="39356" spans="6:6" ht="18" customHeight="1">
      <c r="F39356" s="129">
        <f t="shared" si="621"/>
        <v>0</v>
      </c>
    </row>
    <row r="39357" spans="6:6" ht="18" customHeight="1">
      <c r="F39357" s="129">
        <f t="shared" si="621"/>
        <v>0</v>
      </c>
    </row>
    <row r="39358" spans="6:6" ht="18" customHeight="1">
      <c r="F39358" s="129">
        <f t="shared" si="621"/>
        <v>0</v>
      </c>
    </row>
    <row r="39359" spans="6:6" ht="18" customHeight="1">
      <c r="F39359" s="129">
        <f t="shared" si="621"/>
        <v>0</v>
      </c>
    </row>
    <row r="39360" spans="6:6" ht="18" customHeight="1">
      <c r="F39360" s="129">
        <f t="shared" si="621"/>
        <v>0</v>
      </c>
    </row>
    <row r="39361" spans="6:6" ht="18" customHeight="1">
      <c r="F39361" s="129">
        <f t="shared" si="621"/>
        <v>0</v>
      </c>
    </row>
    <row r="39362" spans="6:6" ht="18" customHeight="1">
      <c r="F39362" s="129">
        <f t="shared" si="621"/>
        <v>0</v>
      </c>
    </row>
    <row r="39363" spans="6:6" ht="18" customHeight="1">
      <c r="F39363" s="129">
        <f t="shared" si="621"/>
        <v>0</v>
      </c>
    </row>
    <row r="39364" spans="6:6" ht="18" customHeight="1">
      <c r="F39364" s="129">
        <f t="shared" si="621"/>
        <v>0</v>
      </c>
    </row>
    <row r="39365" spans="6:6" ht="18" customHeight="1">
      <c r="F39365" s="129">
        <f t="shared" si="621"/>
        <v>0</v>
      </c>
    </row>
    <row r="39366" spans="6:6" ht="18" customHeight="1">
      <c r="F39366" s="129">
        <f t="shared" si="621"/>
        <v>0</v>
      </c>
    </row>
    <row r="39367" spans="6:6" ht="18" customHeight="1">
      <c r="F39367" s="129">
        <f t="shared" si="621"/>
        <v>0</v>
      </c>
    </row>
    <row r="39368" spans="6:6" ht="18" customHeight="1">
      <c r="F39368" s="129">
        <f t="shared" si="621"/>
        <v>0</v>
      </c>
    </row>
    <row r="39369" spans="6:6" ht="18" customHeight="1">
      <c r="F39369" s="129">
        <f t="shared" si="621"/>
        <v>0</v>
      </c>
    </row>
    <row r="39370" spans="6:6" ht="18" customHeight="1">
      <c r="F39370" s="129">
        <f t="shared" si="621"/>
        <v>0</v>
      </c>
    </row>
    <row r="39371" spans="6:6" ht="18" customHeight="1">
      <c r="F39371" s="129">
        <f t="shared" si="621"/>
        <v>0</v>
      </c>
    </row>
    <row r="39372" spans="6:6" ht="18" customHeight="1">
      <c r="F39372" s="129">
        <f t="shared" si="621"/>
        <v>0</v>
      </c>
    </row>
    <row r="39373" spans="6:6" ht="18" customHeight="1">
      <c r="F39373" s="129">
        <f t="shared" si="621"/>
        <v>0</v>
      </c>
    </row>
    <row r="39374" spans="6:6" ht="18" customHeight="1">
      <c r="F39374" s="129">
        <f t="shared" si="621"/>
        <v>0</v>
      </c>
    </row>
    <row r="39375" spans="6:6" ht="18" customHeight="1">
      <c r="F39375" s="129">
        <f t="shared" si="621"/>
        <v>0</v>
      </c>
    </row>
    <row r="39376" spans="6:6" ht="18" customHeight="1">
      <c r="F39376" s="129">
        <f t="shared" si="621"/>
        <v>0</v>
      </c>
    </row>
    <row r="39377" spans="6:6" ht="18" customHeight="1">
      <c r="F39377" s="129">
        <f t="shared" si="621"/>
        <v>0</v>
      </c>
    </row>
    <row r="39378" spans="6:6" ht="18" customHeight="1">
      <c r="F39378" s="129">
        <f t="shared" si="621"/>
        <v>0</v>
      </c>
    </row>
    <row r="39379" spans="6:6" ht="18" customHeight="1">
      <c r="F39379" s="129">
        <f t="shared" si="621"/>
        <v>0</v>
      </c>
    </row>
    <row r="39380" spans="6:6" ht="18" customHeight="1">
      <c r="F39380" s="129">
        <f t="shared" si="621"/>
        <v>0</v>
      </c>
    </row>
    <row r="39381" spans="6:6" ht="18" customHeight="1">
      <c r="F39381" s="129">
        <f t="shared" si="621"/>
        <v>0</v>
      </c>
    </row>
    <row r="39382" spans="6:6" ht="18" customHeight="1">
      <c r="F39382" s="129">
        <f t="shared" si="621"/>
        <v>0</v>
      </c>
    </row>
    <row r="39383" spans="6:6" ht="18" customHeight="1">
      <c r="F39383" s="129">
        <f t="shared" si="621"/>
        <v>0</v>
      </c>
    </row>
    <row r="39384" spans="6:6" ht="18" customHeight="1">
      <c r="F39384" s="129">
        <f t="shared" si="621"/>
        <v>0</v>
      </c>
    </row>
    <row r="39385" spans="6:6" ht="18" customHeight="1">
      <c r="F39385" s="129">
        <f t="shared" si="621"/>
        <v>0</v>
      </c>
    </row>
    <row r="39386" spans="6:6" ht="18" customHeight="1">
      <c r="F39386" s="129">
        <f t="shared" si="621"/>
        <v>0</v>
      </c>
    </row>
    <row r="39387" spans="6:6" ht="18" customHeight="1">
      <c r="F39387" s="129">
        <f t="shared" si="621"/>
        <v>0</v>
      </c>
    </row>
    <row r="39388" spans="6:6" ht="18" customHeight="1">
      <c r="F39388" s="129">
        <f t="shared" si="621"/>
        <v>0</v>
      </c>
    </row>
    <row r="39389" spans="6:6" ht="18" customHeight="1">
      <c r="F39389" s="129">
        <f t="shared" si="621"/>
        <v>0</v>
      </c>
    </row>
    <row r="39390" spans="6:6" ht="18" customHeight="1">
      <c r="F39390" s="129">
        <f t="shared" si="621"/>
        <v>0</v>
      </c>
    </row>
    <row r="39391" spans="6:6" ht="18" customHeight="1">
      <c r="F39391" s="129">
        <f t="shared" si="621"/>
        <v>0</v>
      </c>
    </row>
    <row r="39392" spans="6:6" ht="18" customHeight="1">
      <c r="F39392" s="129">
        <f t="shared" si="621"/>
        <v>0</v>
      </c>
    </row>
    <row r="39393" spans="6:6" ht="18" customHeight="1">
      <c r="F39393" s="129">
        <f t="shared" si="621"/>
        <v>0</v>
      </c>
    </row>
    <row r="39394" spans="6:6" ht="18" customHeight="1">
      <c r="F39394" s="129">
        <f t="shared" si="621"/>
        <v>0</v>
      </c>
    </row>
    <row r="39395" spans="6:6" ht="18" customHeight="1">
      <c r="F39395" s="129">
        <f t="shared" si="621"/>
        <v>0</v>
      </c>
    </row>
    <row r="39396" spans="6:6" ht="18" customHeight="1">
      <c r="F39396" s="129">
        <f t="shared" si="621"/>
        <v>0</v>
      </c>
    </row>
    <row r="39397" spans="6:6" ht="18" customHeight="1">
      <c r="F39397" s="129">
        <f t="shared" si="621"/>
        <v>0</v>
      </c>
    </row>
    <row r="39398" spans="6:6" ht="18" customHeight="1">
      <c r="F39398" s="129">
        <f t="shared" si="621"/>
        <v>0</v>
      </c>
    </row>
    <row r="39399" spans="6:6" ht="18" customHeight="1">
      <c r="F39399" s="129">
        <f t="shared" si="621"/>
        <v>0</v>
      </c>
    </row>
    <row r="39400" spans="6:6" ht="18" customHeight="1">
      <c r="F39400" s="129">
        <f t="shared" si="621"/>
        <v>0</v>
      </c>
    </row>
    <row r="39401" spans="6:6" ht="18" customHeight="1">
      <c r="F39401" s="129">
        <f t="shared" si="621"/>
        <v>0</v>
      </c>
    </row>
    <row r="39402" spans="6:6" ht="18" customHeight="1">
      <c r="F39402" s="129">
        <f t="shared" si="621"/>
        <v>0</v>
      </c>
    </row>
    <row r="39403" spans="6:6" ht="18" customHeight="1">
      <c r="F39403" s="129">
        <f t="shared" si="621"/>
        <v>0</v>
      </c>
    </row>
    <row r="39404" spans="6:6" ht="18" customHeight="1">
      <c r="F39404" s="129">
        <f t="shared" si="621"/>
        <v>0</v>
      </c>
    </row>
    <row r="39405" spans="6:6" ht="18" customHeight="1">
      <c r="F39405" s="129">
        <f t="shared" si="621"/>
        <v>0</v>
      </c>
    </row>
    <row r="39406" spans="6:6" ht="18" customHeight="1">
      <c r="F39406" s="129">
        <f t="shared" si="621"/>
        <v>0</v>
      </c>
    </row>
    <row r="39407" spans="6:6" ht="18" customHeight="1">
      <c r="F39407" s="129">
        <f t="shared" si="621"/>
        <v>0</v>
      </c>
    </row>
    <row r="39408" spans="6:6" ht="18" customHeight="1">
      <c r="F39408" s="129">
        <f t="shared" si="621"/>
        <v>0</v>
      </c>
    </row>
    <row r="39409" spans="6:6" ht="18" customHeight="1">
      <c r="F39409" s="129">
        <f t="shared" si="621"/>
        <v>0</v>
      </c>
    </row>
    <row r="39410" spans="6:6" ht="18" customHeight="1">
      <c r="F39410" s="129">
        <f t="shared" ref="F39410:F39473" si="622">E39410*D39410</f>
        <v>0</v>
      </c>
    </row>
    <row r="39411" spans="6:6" ht="18" customHeight="1">
      <c r="F39411" s="129">
        <f t="shared" si="622"/>
        <v>0</v>
      </c>
    </row>
    <row r="39412" spans="6:6" ht="18" customHeight="1">
      <c r="F39412" s="129">
        <f t="shared" si="622"/>
        <v>0</v>
      </c>
    </row>
    <row r="39413" spans="6:6" ht="18" customHeight="1">
      <c r="F39413" s="129">
        <f t="shared" si="622"/>
        <v>0</v>
      </c>
    </row>
    <row r="39414" spans="6:6" ht="18" customHeight="1">
      <c r="F39414" s="129">
        <f t="shared" si="622"/>
        <v>0</v>
      </c>
    </row>
    <row r="39415" spans="6:6" ht="18" customHeight="1">
      <c r="F39415" s="129">
        <f t="shared" si="622"/>
        <v>0</v>
      </c>
    </row>
    <row r="39416" spans="6:6" ht="18" customHeight="1">
      <c r="F39416" s="129">
        <f t="shared" si="622"/>
        <v>0</v>
      </c>
    </row>
    <row r="39417" spans="6:6" ht="18" customHeight="1">
      <c r="F39417" s="129">
        <f t="shared" si="622"/>
        <v>0</v>
      </c>
    </row>
    <row r="39418" spans="6:6" ht="18" customHeight="1">
      <c r="F39418" s="129">
        <f t="shared" si="622"/>
        <v>0</v>
      </c>
    </row>
    <row r="39419" spans="6:6" ht="18" customHeight="1">
      <c r="F39419" s="129">
        <f t="shared" si="622"/>
        <v>0</v>
      </c>
    </row>
    <row r="39420" spans="6:6" ht="18" customHeight="1">
      <c r="F39420" s="129">
        <f t="shared" si="622"/>
        <v>0</v>
      </c>
    </row>
    <row r="39421" spans="6:6" ht="18" customHeight="1">
      <c r="F39421" s="129">
        <f t="shared" si="622"/>
        <v>0</v>
      </c>
    </row>
    <row r="39422" spans="6:6" ht="18" customHeight="1">
      <c r="F39422" s="129">
        <f t="shared" si="622"/>
        <v>0</v>
      </c>
    </row>
    <row r="39423" spans="6:6" ht="18" customHeight="1">
      <c r="F39423" s="129">
        <f t="shared" si="622"/>
        <v>0</v>
      </c>
    </row>
    <row r="39424" spans="6:6" ht="18" customHeight="1">
      <c r="F39424" s="129">
        <f t="shared" si="622"/>
        <v>0</v>
      </c>
    </row>
    <row r="39425" spans="6:6" ht="18" customHeight="1">
      <c r="F39425" s="129">
        <f t="shared" si="622"/>
        <v>0</v>
      </c>
    </row>
    <row r="39426" spans="6:6" ht="18" customHeight="1">
      <c r="F39426" s="129">
        <f t="shared" si="622"/>
        <v>0</v>
      </c>
    </row>
    <row r="39427" spans="6:6" ht="18" customHeight="1">
      <c r="F39427" s="129">
        <f t="shared" si="622"/>
        <v>0</v>
      </c>
    </row>
    <row r="39428" spans="6:6" ht="18" customHeight="1">
      <c r="F39428" s="129">
        <f t="shared" si="622"/>
        <v>0</v>
      </c>
    </row>
    <row r="39429" spans="6:6" ht="18" customHeight="1">
      <c r="F39429" s="129">
        <f t="shared" si="622"/>
        <v>0</v>
      </c>
    </row>
    <row r="39430" spans="6:6" ht="18" customHeight="1">
      <c r="F39430" s="129">
        <f t="shared" si="622"/>
        <v>0</v>
      </c>
    </row>
    <row r="39431" spans="6:6" ht="18" customHeight="1">
      <c r="F39431" s="129">
        <f t="shared" si="622"/>
        <v>0</v>
      </c>
    </row>
    <row r="39432" spans="6:6" ht="18" customHeight="1">
      <c r="F39432" s="129">
        <f t="shared" si="622"/>
        <v>0</v>
      </c>
    </row>
    <row r="39433" spans="6:6" ht="18" customHeight="1">
      <c r="F39433" s="129">
        <f t="shared" si="622"/>
        <v>0</v>
      </c>
    </row>
    <row r="39434" spans="6:6" ht="18" customHeight="1">
      <c r="F39434" s="129">
        <f t="shared" si="622"/>
        <v>0</v>
      </c>
    </row>
    <row r="39435" spans="6:6" ht="18" customHeight="1">
      <c r="F39435" s="129">
        <f t="shared" si="622"/>
        <v>0</v>
      </c>
    </row>
    <row r="39436" spans="6:6" ht="18" customHeight="1">
      <c r="F39436" s="129">
        <f t="shared" si="622"/>
        <v>0</v>
      </c>
    </row>
    <row r="39437" spans="6:6" ht="18" customHeight="1">
      <c r="F39437" s="129">
        <f t="shared" si="622"/>
        <v>0</v>
      </c>
    </row>
    <row r="39438" spans="6:6" ht="18" customHeight="1">
      <c r="F39438" s="129">
        <f t="shared" si="622"/>
        <v>0</v>
      </c>
    </row>
    <row r="39439" spans="6:6" ht="18" customHeight="1">
      <c r="F39439" s="129">
        <f t="shared" si="622"/>
        <v>0</v>
      </c>
    </row>
    <row r="39440" spans="6:6" ht="18" customHeight="1">
      <c r="F39440" s="129">
        <f t="shared" si="622"/>
        <v>0</v>
      </c>
    </row>
    <row r="39441" spans="6:6" ht="18" customHeight="1">
      <c r="F39441" s="129">
        <f t="shared" si="622"/>
        <v>0</v>
      </c>
    </row>
    <row r="39442" spans="6:6" ht="18" customHeight="1">
      <c r="F39442" s="129">
        <f t="shared" si="622"/>
        <v>0</v>
      </c>
    </row>
    <row r="39443" spans="6:6" ht="18" customHeight="1">
      <c r="F39443" s="129">
        <f t="shared" si="622"/>
        <v>0</v>
      </c>
    </row>
    <row r="39444" spans="6:6" ht="18" customHeight="1">
      <c r="F39444" s="129">
        <f t="shared" si="622"/>
        <v>0</v>
      </c>
    </row>
    <row r="39445" spans="6:6" ht="18" customHeight="1">
      <c r="F39445" s="129">
        <f t="shared" si="622"/>
        <v>0</v>
      </c>
    </row>
    <row r="39446" spans="6:6" ht="18" customHeight="1">
      <c r="F39446" s="129">
        <f t="shared" si="622"/>
        <v>0</v>
      </c>
    </row>
    <row r="39447" spans="6:6" ht="18" customHeight="1">
      <c r="F39447" s="129">
        <f t="shared" si="622"/>
        <v>0</v>
      </c>
    </row>
    <row r="39448" spans="6:6" ht="18" customHeight="1">
      <c r="F39448" s="129">
        <f t="shared" si="622"/>
        <v>0</v>
      </c>
    </row>
    <row r="39449" spans="6:6" ht="18" customHeight="1">
      <c r="F39449" s="129">
        <f t="shared" si="622"/>
        <v>0</v>
      </c>
    </row>
    <row r="39450" spans="6:6" ht="18" customHeight="1">
      <c r="F39450" s="129">
        <f t="shared" si="622"/>
        <v>0</v>
      </c>
    </row>
    <row r="39451" spans="6:6" ht="18" customHeight="1">
      <c r="F39451" s="129">
        <f t="shared" si="622"/>
        <v>0</v>
      </c>
    </row>
    <row r="39452" spans="6:6" ht="18" customHeight="1">
      <c r="F39452" s="129">
        <f t="shared" si="622"/>
        <v>0</v>
      </c>
    </row>
    <row r="39453" spans="6:6" ht="18" customHeight="1">
      <c r="F39453" s="129">
        <f t="shared" si="622"/>
        <v>0</v>
      </c>
    </row>
    <row r="39454" spans="6:6" ht="18" customHeight="1">
      <c r="F39454" s="129">
        <f t="shared" si="622"/>
        <v>0</v>
      </c>
    </row>
    <row r="39455" spans="6:6" ht="18" customHeight="1">
      <c r="F39455" s="129">
        <f t="shared" si="622"/>
        <v>0</v>
      </c>
    </row>
    <row r="39456" spans="6:6" ht="18" customHeight="1">
      <c r="F39456" s="129">
        <f t="shared" si="622"/>
        <v>0</v>
      </c>
    </row>
    <row r="39457" spans="6:6" ht="18" customHeight="1">
      <c r="F39457" s="129">
        <f t="shared" si="622"/>
        <v>0</v>
      </c>
    </row>
    <row r="39458" spans="6:6" ht="18" customHeight="1">
      <c r="F39458" s="129">
        <f t="shared" si="622"/>
        <v>0</v>
      </c>
    </row>
    <row r="39459" spans="6:6" ht="18" customHeight="1">
      <c r="F39459" s="129">
        <f t="shared" si="622"/>
        <v>0</v>
      </c>
    </row>
    <row r="39460" spans="6:6" ht="18" customHeight="1">
      <c r="F39460" s="129">
        <f t="shared" si="622"/>
        <v>0</v>
      </c>
    </row>
    <row r="39461" spans="6:6" ht="18" customHeight="1">
      <c r="F39461" s="129">
        <f t="shared" si="622"/>
        <v>0</v>
      </c>
    </row>
    <row r="39462" spans="6:6" ht="18" customHeight="1">
      <c r="F39462" s="129">
        <f t="shared" si="622"/>
        <v>0</v>
      </c>
    </row>
    <row r="39463" spans="6:6" ht="18" customHeight="1">
      <c r="F39463" s="129">
        <f t="shared" si="622"/>
        <v>0</v>
      </c>
    </row>
    <row r="39464" spans="6:6" ht="18" customHeight="1">
      <c r="F39464" s="129">
        <f t="shared" si="622"/>
        <v>0</v>
      </c>
    </row>
    <row r="39465" spans="6:6" ht="18" customHeight="1">
      <c r="F39465" s="129">
        <f t="shared" si="622"/>
        <v>0</v>
      </c>
    </row>
    <row r="39466" spans="6:6" ht="18" customHeight="1">
      <c r="F39466" s="129">
        <f t="shared" si="622"/>
        <v>0</v>
      </c>
    </row>
    <row r="39467" spans="6:6" ht="18" customHeight="1">
      <c r="F39467" s="129">
        <f t="shared" si="622"/>
        <v>0</v>
      </c>
    </row>
    <row r="39468" spans="6:6" ht="18" customHeight="1">
      <c r="F39468" s="129">
        <f t="shared" si="622"/>
        <v>0</v>
      </c>
    </row>
    <row r="39469" spans="6:6" ht="18" customHeight="1">
      <c r="F39469" s="129">
        <f t="shared" si="622"/>
        <v>0</v>
      </c>
    </row>
    <row r="39470" spans="6:6" ht="18" customHeight="1">
      <c r="F39470" s="129">
        <f t="shared" si="622"/>
        <v>0</v>
      </c>
    </row>
    <row r="39471" spans="6:6" ht="18" customHeight="1">
      <c r="F39471" s="129">
        <f t="shared" si="622"/>
        <v>0</v>
      </c>
    </row>
    <row r="39472" spans="6:6" ht="18" customHeight="1">
      <c r="F39472" s="129">
        <f t="shared" si="622"/>
        <v>0</v>
      </c>
    </row>
    <row r="39473" spans="6:6" ht="18" customHeight="1">
      <c r="F39473" s="129">
        <f t="shared" si="622"/>
        <v>0</v>
      </c>
    </row>
    <row r="39474" spans="6:6" ht="18" customHeight="1">
      <c r="F39474" s="129">
        <f t="shared" ref="F39474:F39537" si="623">E39474*D39474</f>
        <v>0</v>
      </c>
    </row>
    <row r="39475" spans="6:6" ht="18" customHeight="1">
      <c r="F39475" s="129">
        <f t="shared" si="623"/>
        <v>0</v>
      </c>
    </row>
    <row r="39476" spans="6:6" ht="18" customHeight="1">
      <c r="F39476" s="129">
        <f t="shared" si="623"/>
        <v>0</v>
      </c>
    </row>
    <row r="39477" spans="6:6" ht="18" customHeight="1">
      <c r="F39477" s="129">
        <f t="shared" si="623"/>
        <v>0</v>
      </c>
    </row>
    <row r="39478" spans="6:6" ht="18" customHeight="1">
      <c r="F39478" s="129">
        <f t="shared" si="623"/>
        <v>0</v>
      </c>
    </row>
    <row r="39479" spans="6:6" ht="18" customHeight="1">
      <c r="F39479" s="129">
        <f t="shared" si="623"/>
        <v>0</v>
      </c>
    </row>
    <row r="39480" spans="6:6" ht="18" customHeight="1">
      <c r="F39480" s="129">
        <f t="shared" si="623"/>
        <v>0</v>
      </c>
    </row>
    <row r="39481" spans="6:6" ht="18" customHeight="1">
      <c r="F39481" s="129">
        <f t="shared" si="623"/>
        <v>0</v>
      </c>
    </row>
    <row r="39482" spans="6:6" ht="18" customHeight="1">
      <c r="F39482" s="129">
        <f t="shared" si="623"/>
        <v>0</v>
      </c>
    </row>
    <row r="39483" spans="6:6" ht="18" customHeight="1">
      <c r="F39483" s="129">
        <f t="shared" si="623"/>
        <v>0</v>
      </c>
    </row>
    <row r="39484" spans="6:6" ht="18" customHeight="1">
      <c r="F39484" s="129">
        <f t="shared" si="623"/>
        <v>0</v>
      </c>
    </row>
    <row r="39485" spans="6:6" ht="18" customHeight="1">
      <c r="F39485" s="129">
        <f t="shared" si="623"/>
        <v>0</v>
      </c>
    </row>
    <row r="39486" spans="6:6" ht="18" customHeight="1">
      <c r="F39486" s="129">
        <f t="shared" si="623"/>
        <v>0</v>
      </c>
    </row>
    <row r="39487" spans="6:6" ht="18" customHeight="1">
      <c r="F39487" s="129">
        <f t="shared" si="623"/>
        <v>0</v>
      </c>
    </row>
    <row r="39488" spans="6:6" ht="18" customHeight="1">
      <c r="F39488" s="129">
        <f t="shared" si="623"/>
        <v>0</v>
      </c>
    </row>
    <row r="39489" spans="6:6" ht="18" customHeight="1">
      <c r="F39489" s="129">
        <f t="shared" si="623"/>
        <v>0</v>
      </c>
    </row>
    <row r="39490" spans="6:6" ht="18" customHeight="1">
      <c r="F39490" s="129">
        <f t="shared" si="623"/>
        <v>0</v>
      </c>
    </row>
    <row r="39491" spans="6:6" ht="18" customHeight="1">
      <c r="F39491" s="129">
        <f t="shared" si="623"/>
        <v>0</v>
      </c>
    </row>
    <row r="39492" spans="6:6" ht="18" customHeight="1">
      <c r="F39492" s="129">
        <f t="shared" si="623"/>
        <v>0</v>
      </c>
    </row>
    <row r="39493" spans="6:6" ht="18" customHeight="1">
      <c r="F39493" s="129">
        <f t="shared" si="623"/>
        <v>0</v>
      </c>
    </row>
    <row r="39494" spans="6:6" ht="18" customHeight="1">
      <c r="F39494" s="129">
        <f t="shared" si="623"/>
        <v>0</v>
      </c>
    </row>
    <row r="39495" spans="6:6" ht="18" customHeight="1">
      <c r="F39495" s="129">
        <f t="shared" si="623"/>
        <v>0</v>
      </c>
    </row>
    <row r="39496" spans="6:6" ht="18" customHeight="1">
      <c r="F39496" s="129">
        <f t="shared" si="623"/>
        <v>0</v>
      </c>
    </row>
    <row r="39497" spans="6:6" ht="18" customHeight="1">
      <c r="F39497" s="129">
        <f t="shared" si="623"/>
        <v>0</v>
      </c>
    </row>
    <row r="39498" spans="6:6" ht="18" customHeight="1">
      <c r="F39498" s="129">
        <f t="shared" si="623"/>
        <v>0</v>
      </c>
    </row>
    <row r="39499" spans="6:6" ht="18" customHeight="1">
      <c r="F39499" s="129">
        <f t="shared" si="623"/>
        <v>0</v>
      </c>
    </row>
    <row r="39500" spans="6:6" ht="18" customHeight="1">
      <c r="F39500" s="129">
        <f t="shared" si="623"/>
        <v>0</v>
      </c>
    </row>
    <row r="39501" spans="6:6" ht="18" customHeight="1">
      <c r="F39501" s="129">
        <f t="shared" si="623"/>
        <v>0</v>
      </c>
    </row>
    <row r="39502" spans="6:6" ht="18" customHeight="1">
      <c r="F39502" s="129">
        <f t="shared" si="623"/>
        <v>0</v>
      </c>
    </row>
    <row r="39503" spans="6:6" ht="18" customHeight="1">
      <c r="F39503" s="129">
        <f t="shared" si="623"/>
        <v>0</v>
      </c>
    </row>
    <row r="39504" spans="6:6" ht="18" customHeight="1">
      <c r="F39504" s="129">
        <f t="shared" si="623"/>
        <v>0</v>
      </c>
    </row>
    <row r="39505" spans="6:6" ht="18" customHeight="1">
      <c r="F39505" s="129">
        <f t="shared" si="623"/>
        <v>0</v>
      </c>
    </row>
    <row r="39506" spans="6:6" ht="18" customHeight="1">
      <c r="F39506" s="129">
        <f t="shared" si="623"/>
        <v>0</v>
      </c>
    </row>
    <row r="39507" spans="6:6" ht="18" customHeight="1">
      <c r="F39507" s="129">
        <f t="shared" si="623"/>
        <v>0</v>
      </c>
    </row>
    <row r="39508" spans="6:6" ht="18" customHeight="1">
      <c r="F39508" s="129">
        <f t="shared" si="623"/>
        <v>0</v>
      </c>
    </row>
    <row r="39509" spans="6:6" ht="18" customHeight="1">
      <c r="F39509" s="129">
        <f t="shared" si="623"/>
        <v>0</v>
      </c>
    </row>
    <row r="39510" spans="6:6" ht="18" customHeight="1">
      <c r="F39510" s="129">
        <f t="shared" si="623"/>
        <v>0</v>
      </c>
    </row>
    <row r="39511" spans="6:6" ht="18" customHeight="1">
      <c r="F39511" s="129">
        <f t="shared" si="623"/>
        <v>0</v>
      </c>
    </row>
    <row r="39512" spans="6:6" ht="18" customHeight="1">
      <c r="F39512" s="129">
        <f t="shared" si="623"/>
        <v>0</v>
      </c>
    </row>
    <row r="39513" spans="6:6" ht="18" customHeight="1">
      <c r="F39513" s="129">
        <f t="shared" si="623"/>
        <v>0</v>
      </c>
    </row>
    <row r="39514" spans="6:6" ht="18" customHeight="1">
      <c r="F39514" s="129">
        <f t="shared" si="623"/>
        <v>0</v>
      </c>
    </row>
    <row r="39515" spans="6:6" ht="18" customHeight="1">
      <c r="F39515" s="129">
        <f t="shared" si="623"/>
        <v>0</v>
      </c>
    </row>
    <row r="39516" spans="6:6" ht="18" customHeight="1">
      <c r="F39516" s="129">
        <f t="shared" si="623"/>
        <v>0</v>
      </c>
    </row>
    <row r="39517" spans="6:6" ht="18" customHeight="1">
      <c r="F39517" s="129">
        <f t="shared" si="623"/>
        <v>0</v>
      </c>
    </row>
    <row r="39518" spans="6:6" ht="18" customHeight="1">
      <c r="F39518" s="129">
        <f t="shared" si="623"/>
        <v>0</v>
      </c>
    </row>
    <row r="39519" spans="6:6" ht="18" customHeight="1">
      <c r="F39519" s="129">
        <f t="shared" si="623"/>
        <v>0</v>
      </c>
    </row>
    <row r="39520" spans="6:6" ht="18" customHeight="1">
      <c r="F39520" s="129">
        <f t="shared" si="623"/>
        <v>0</v>
      </c>
    </row>
    <row r="39521" spans="6:6" ht="18" customHeight="1">
      <c r="F39521" s="129">
        <f t="shared" si="623"/>
        <v>0</v>
      </c>
    </row>
    <row r="39522" spans="6:6" ht="18" customHeight="1">
      <c r="F39522" s="129">
        <f t="shared" si="623"/>
        <v>0</v>
      </c>
    </row>
    <row r="39523" spans="6:6" ht="18" customHeight="1">
      <c r="F39523" s="129">
        <f t="shared" si="623"/>
        <v>0</v>
      </c>
    </row>
    <row r="39524" spans="6:6" ht="18" customHeight="1">
      <c r="F39524" s="129">
        <f t="shared" si="623"/>
        <v>0</v>
      </c>
    </row>
    <row r="39525" spans="6:6" ht="18" customHeight="1">
      <c r="F39525" s="129">
        <f t="shared" si="623"/>
        <v>0</v>
      </c>
    </row>
    <row r="39526" spans="6:6" ht="18" customHeight="1">
      <c r="F39526" s="129">
        <f t="shared" si="623"/>
        <v>0</v>
      </c>
    </row>
    <row r="39527" spans="6:6" ht="18" customHeight="1">
      <c r="F39527" s="129">
        <f t="shared" si="623"/>
        <v>0</v>
      </c>
    </row>
    <row r="39528" spans="6:6" ht="18" customHeight="1">
      <c r="F39528" s="129">
        <f t="shared" si="623"/>
        <v>0</v>
      </c>
    </row>
    <row r="39529" spans="6:6" ht="18" customHeight="1">
      <c r="F39529" s="129">
        <f t="shared" si="623"/>
        <v>0</v>
      </c>
    </row>
    <row r="39530" spans="6:6" ht="18" customHeight="1">
      <c r="F39530" s="129">
        <f t="shared" si="623"/>
        <v>0</v>
      </c>
    </row>
    <row r="39531" spans="6:6" ht="18" customHeight="1">
      <c r="F39531" s="129">
        <f t="shared" si="623"/>
        <v>0</v>
      </c>
    </row>
    <row r="39532" spans="6:6" ht="18" customHeight="1">
      <c r="F39532" s="129">
        <f t="shared" si="623"/>
        <v>0</v>
      </c>
    </row>
    <row r="39533" spans="6:6" ht="18" customHeight="1">
      <c r="F39533" s="129">
        <f t="shared" si="623"/>
        <v>0</v>
      </c>
    </row>
    <row r="39534" spans="6:6" ht="18" customHeight="1">
      <c r="F39534" s="129">
        <f t="shared" si="623"/>
        <v>0</v>
      </c>
    </row>
    <row r="39535" spans="6:6" ht="18" customHeight="1">
      <c r="F39535" s="129">
        <f t="shared" si="623"/>
        <v>0</v>
      </c>
    </row>
    <row r="39536" spans="6:6" ht="18" customHeight="1">
      <c r="F39536" s="129">
        <f t="shared" si="623"/>
        <v>0</v>
      </c>
    </row>
    <row r="39537" spans="6:6" ht="18" customHeight="1">
      <c r="F39537" s="129">
        <f t="shared" si="623"/>
        <v>0</v>
      </c>
    </row>
    <row r="39538" spans="6:6" ht="18" customHeight="1">
      <c r="F39538" s="129">
        <f t="shared" ref="F39538:F39601" si="624">E39538*D39538</f>
        <v>0</v>
      </c>
    </row>
    <row r="39539" spans="6:6" ht="18" customHeight="1">
      <c r="F39539" s="129">
        <f t="shared" si="624"/>
        <v>0</v>
      </c>
    </row>
    <row r="39540" spans="6:6" ht="18" customHeight="1">
      <c r="F39540" s="129">
        <f t="shared" si="624"/>
        <v>0</v>
      </c>
    </row>
    <row r="39541" spans="6:6" ht="18" customHeight="1">
      <c r="F39541" s="129">
        <f t="shared" si="624"/>
        <v>0</v>
      </c>
    </row>
    <row r="39542" spans="6:6" ht="18" customHeight="1">
      <c r="F39542" s="129">
        <f t="shared" si="624"/>
        <v>0</v>
      </c>
    </row>
    <row r="39543" spans="6:6" ht="18" customHeight="1">
      <c r="F39543" s="129">
        <f t="shared" si="624"/>
        <v>0</v>
      </c>
    </row>
    <row r="39544" spans="6:6" ht="18" customHeight="1">
      <c r="F39544" s="129">
        <f t="shared" si="624"/>
        <v>0</v>
      </c>
    </row>
    <row r="39545" spans="6:6" ht="18" customHeight="1">
      <c r="F39545" s="129">
        <f t="shared" si="624"/>
        <v>0</v>
      </c>
    </row>
    <row r="39546" spans="6:6" ht="18" customHeight="1">
      <c r="F39546" s="129">
        <f t="shared" si="624"/>
        <v>0</v>
      </c>
    </row>
    <row r="39547" spans="6:6" ht="18" customHeight="1">
      <c r="F39547" s="129">
        <f t="shared" si="624"/>
        <v>0</v>
      </c>
    </row>
    <row r="39548" spans="6:6" ht="18" customHeight="1">
      <c r="F39548" s="129">
        <f t="shared" si="624"/>
        <v>0</v>
      </c>
    </row>
    <row r="39549" spans="6:6" ht="18" customHeight="1">
      <c r="F39549" s="129">
        <f t="shared" si="624"/>
        <v>0</v>
      </c>
    </row>
    <row r="39550" spans="6:6" ht="18" customHeight="1">
      <c r="F39550" s="129">
        <f t="shared" si="624"/>
        <v>0</v>
      </c>
    </row>
    <row r="39551" spans="6:6" ht="18" customHeight="1">
      <c r="F39551" s="129">
        <f t="shared" si="624"/>
        <v>0</v>
      </c>
    </row>
    <row r="39552" spans="6:6" ht="18" customHeight="1">
      <c r="F39552" s="129">
        <f t="shared" si="624"/>
        <v>0</v>
      </c>
    </row>
    <row r="39553" spans="6:6" ht="18" customHeight="1">
      <c r="F39553" s="129">
        <f t="shared" si="624"/>
        <v>0</v>
      </c>
    </row>
    <row r="39554" spans="6:6" ht="18" customHeight="1">
      <c r="F39554" s="129">
        <f t="shared" si="624"/>
        <v>0</v>
      </c>
    </row>
    <row r="39555" spans="6:6" ht="18" customHeight="1">
      <c r="F39555" s="129">
        <f t="shared" si="624"/>
        <v>0</v>
      </c>
    </row>
    <row r="39556" spans="6:6" ht="18" customHeight="1">
      <c r="F39556" s="129">
        <f t="shared" si="624"/>
        <v>0</v>
      </c>
    </row>
    <row r="39557" spans="6:6" ht="18" customHeight="1">
      <c r="F39557" s="129">
        <f t="shared" si="624"/>
        <v>0</v>
      </c>
    </row>
    <row r="39558" spans="6:6" ht="18" customHeight="1">
      <c r="F39558" s="129">
        <f t="shared" si="624"/>
        <v>0</v>
      </c>
    </row>
    <row r="39559" spans="6:6" ht="18" customHeight="1">
      <c r="F39559" s="129">
        <f t="shared" si="624"/>
        <v>0</v>
      </c>
    </row>
    <row r="39560" spans="6:6" ht="18" customHeight="1">
      <c r="F39560" s="129">
        <f t="shared" si="624"/>
        <v>0</v>
      </c>
    </row>
    <row r="39561" spans="6:6" ht="18" customHeight="1">
      <c r="F39561" s="129">
        <f t="shared" si="624"/>
        <v>0</v>
      </c>
    </row>
    <row r="39562" spans="6:6" ht="18" customHeight="1">
      <c r="F39562" s="129">
        <f t="shared" si="624"/>
        <v>0</v>
      </c>
    </row>
    <row r="39563" spans="6:6" ht="18" customHeight="1">
      <c r="F39563" s="129">
        <f t="shared" si="624"/>
        <v>0</v>
      </c>
    </row>
    <row r="39564" spans="6:6" ht="18" customHeight="1">
      <c r="F39564" s="129">
        <f t="shared" si="624"/>
        <v>0</v>
      </c>
    </row>
    <row r="39565" spans="6:6" ht="18" customHeight="1">
      <c r="F39565" s="129">
        <f t="shared" si="624"/>
        <v>0</v>
      </c>
    </row>
    <row r="39566" spans="6:6" ht="18" customHeight="1">
      <c r="F39566" s="129">
        <f t="shared" si="624"/>
        <v>0</v>
      </c>
    </row>
    <row r="39567" spans="6:6" ht="18" customHeight="1">
      <c r="F39567" s="129">
        <f t="shared" si="624"/>
        <v>0</v>
      </c>
    </row>
    <row r="39568" spans="6:6" ht="18" customHeight="1">
      <c r="F39568" s="129">
        <f t="shared" si="624"/>
        <v>0</v>
      </c>
    </row>
    <row r="39569" spans="6:6" ht="18" customHeight="1">
      <c r="F39569" s="129">
        <f t="shared" si="624"/>
        <v>0</v>
      </c>
    </row>
    <row r="39570" spans="6:6" ht="18" customHeight="1">
      <c r="F39570" s="129">
        <f t="shared" si="624"/>
        <v>0</v>
      </c>
    </row>
    <row r="39571" spans="6:6" ht="18" customHeight="1">
      <c r="F39571" s="129">
        <f t="shared" si="624"/>
        <v>0</v>
      </c>
    </row>
    <row r="39572" spans="6:6" ht="18" customHeight="1">
      <c r="F39572" s="129">
        <f t="shared" si="624"/>
        <v>0</v>
      </c>
    </row>
    <row r="39573" spans="6:6" ht="18" customHeight="1">
      <c r="F39573" s="129">
        <f t="shared" si="624"/>
        <v>0</v>
      </c>
    </row>
    <row r="39574" spans="6:6" ht="18" customHeight="1">
      <c r="F39574" s="129">
        <f t="shared" si="624"/>
        <v>0</v>
      </c>
    </row>
    <row r="39575" spans="6:6" ht="18" customHeight="1">
      <c r="F39575" s="129">
        <f t="shared" si="624"/>
        <v>0</v>
      </c>
    </row>
    <row r="39576" spans="6:6" ht="18" customHeight="1">
      <c r="F39576" s="129">
        <f t="shared" si="624"/>
        <v>0</v>
      </c>
    </row>
    <row r="39577" spans="6:6" ht="18" customHeight="1">
      <c r="F39577" s="129">
        <f t="shared" si="624"/>
        <v>0</v>
      </c>
    </row>
    <row r="39578" spans="6:6" ht="18" customHeight="1">
      <c r="F39578" s="129">
        <f t="shared" si="624"/>
        <v>0</v>
      </c>
    </row>
    <row r="39579" spans="6:6" ht="18" customHeight="1">
      <c r="F39579" s="129">
        <f t="shared" si="624"/>
        <v>0</v>
      </c>
    </row>
    <row r="39580" spans="6:6" ht="18" customHeight="1">
      <c r="F39580" s="129">
        <f t="shared" si="624"/>
        <v>0</v>
      </c>
    </row>
    <row r="39581" spans="6:6" ht="18" customHeight="1">
      <c r="F39581" s="129">
        <f t="shared" si="624"/>
        <v>0</v>
      </c>
    </row>
    <row r="39582" spans="6:6" ht="18" customHeight="1">
      <c r="F39582" s="129">
        <f t="shared" si="624"/>
        <v>0</v>
      </c>
    </row>
    <row r="39583" spans="6:6" ht="18" customHeight="1">
      <c r="F39583" s="129">
        <f t="shared" si="624"/>
        <v>0</v>
      </c>
    </row>
    <row r="39584" spans="6:6" ht="18" customHeight="1">
      <c r="F39584" s="129">
        <f t="shared" si="624"/>
        <v>0</v>
      </c>
    </row>
    <row r="39585" spans="6:6" ht="18" customHeight="1">
      <c r="F39585" s="129">
        <f t="shared" si="624"/>
        <v>0</v>
      </c>
    </row>
    <row r="39586" spans="6:6" ht="18" customHeight="1">
      <c r="F39586" s="129">
        <f t="shared" si="624"/>
        <v>0</v>
      </c>
    </row>
    <row r="39587" spans="6:6" ht="18" customHeight="1">
      <c r="F39587" s="129">
        <f t="shared" si="624"/>
        <v>0</v>
      </c>
    </row>
    <row r="39588" spans="6:6" ht="18" customHeight="1">
      <c r="F39588" s="129">
        <f t="shared" si="624"/>
        <v>0</v>
      </c>
    </row>
    <row r="39589" spans="6:6" ht="18" customHeight="1">
      <c r="F39589" s="129">
        <f t="shared" si="624"/>
        <v>0</v>
      </c>
    </row>
    <row r="39590" spans="6:6" ht="18" customHeight="1">
      <c r="F39590" s="129">
        <f t="shared" si="624"/>
        <v>0</v>
      </c>
    </row>
    <row r="39591" spans="6:6" ht="18" customHeight="1">
      <c r="F39591" s="129">
        <f t="shared" si="624"/>
        <v>0</v>
      </c>
    </row>
    <row r="39592" spans="6:6" ht="18" customHeight="1">
      <c r="F39592" s="129">
        <f t="shared" si="624"/>
        <v>0</v>
      </c>
    </row>
    <row r="39593" spans="6:6" ht="18" customHeight="1">
      <c r="F39593" s="129">
        <f t="shared" si="624"/>
        <v>0</v>
      </c>
    </row>
    <row r="39594" spans="6:6" ht="18" customHeight="1">
      <c r="F39594" s="129">
        <f t="shared" si="624"/>
        <v>0</v>
      </c>
    </row>
    <row r="39595" spans="6:6" ht="18" customHeight="1">
      <c r="F39595" s="129">
        <f t="shared" si="624"/>
        <v>0</v>
      </c>
    </row>
    <row r="39596" spans="6:6" ht="18" customHeight="1">
      <c r="F39596" s="129">
        <f t="shared" si="624"/>
        <v>0</v>
      </c>
    </row>
    <row r="39597" spans="6:6" ht="18" customHeight="1">
      <c r="F39597" s="129">
        <f t="shared" si="624"/>
        <v>0</v>
      </c>
    </row>
    <row r="39598" spans="6:6" ht="18" customHeight="1">
      <c r="F39598" s="129">
        <f t="shared" si="624"/>
        <v>0</v>
      </c>
    </row>
    <row r="39599" spans="6:6" ht="18" customHeight="1">
      <c r="F39599" s="129">
        <f t="shared" si="624"/>
        <v>0</v>
      </c>
    </row>
    <row r="39600" spans="6:6" ht="18" customHeight="1">
      <c r="F39600" s="129">
        <f t="shared" si="624"/>
        <v>0</v>
      </c>
    </row>
    <row r="39601" spans="6:6" ht="18" customHeight="1">
      <c r="F39601" s="129">
        <f t="shared" si="624"/>
        <v>0</v>
      </c>
    </row>
    <row r="39602" spans="6:6" ht="18" customHeight="1">
      <c r="F39602" s="129">
        <f t="shared" ref="F39602:F39665" si="625">E39602*D39602</f>
        <v>0</v>
      </c>
    </row>
    <row r="39603" spans="6:6" ht="18" customHeight="1">
      <c r="F39603" s="129">
        <f t="shared" si="625"/>
        <v>0</v>
      </c>
    </row>
    <row r="39604" spans="6:6" ht="18" customHeight="1">
      <c r="F39604" s="129">
        <f t="shared" si="625"/>
        <v>0</v>
      </c>
    </row>
    <row r="39605" spans="6:6" ht="18" customHeight="1">
      <c r="F39605" s="129">
        <f t="shared" si="625"/>
        <v>0</v>
      </c>
    </row>
    <row r="39606" spans="6:6" ht="18" customHeight="1">
      <c r="F39606" s="129">
        <f t="shared" si="625"/>
        <v>0</v>
      </c>
    </row>
    <row r="39607" spans="6:6" ht="18" customHeight="1">
      <c r="F39607" s="129">
        <f t="shared" si="625"/>
        <v>0</v>
      </c>
    </row>
    <row r="39608" spans="6:6" ht="18" customHeight="1">
      <c r="F39608" s="129">
        <f t="shared" si="625"/>
        <v>0</v>
      </c>
    </row>
    <row r="39609" spans="6:6" ht="18" customHeight="1">
      <c r="F39609" s="129">
        <f t="shared" si="625"/>
        <v>0</v>
      </c>
    </row>
    <row r="39610" spans="6:6" ht="18" customHeight="1">
      <c r="F39610" s="129">
        <f t="shared" si="625"/>
        <v>0</v>
      </c>
    </row>
    <row r="39611" spans="6:6" ht="18" customHeight="1">
      <c r="F39611" s="129">
        <f t="shared" si="625"/>
        <v>0</v>
      </c>
    </row>
    <row r="39612" spans="6:6" ht="18" customHeight="1">
      <c r="F39612" s="129">
        <f t="shared" si="625"/>
        <v>0</v>
      </c>
    </row>
    <row r="39613" spans="6:6" ht="18" customHeight="1">
      <c r="F39613" s="129">
        <f t="shared" si="625"/>
        <v>0</v>
      </c>
    </row>
    <row r="39614" spans="6:6" ht="18" customHeight="1">
      <c r="F39614" s="129">
        <f t="shared" si="625"/>
        <v>0</v>
      </c>
    </row>
    <row r="39615" spans="6:6" ht="18" customHeight="1">
      <c r="F39615" s="129">
        <f t="shared" si="625"/>
        <v>0</v>
      </c>
    </row>
    <row r="39616" spans="6:6" ht="18" customHeight="1">
      <c r="F39616" s="129">
        <f t="shared" si="625"/>
        <v>0</v>
      </c>
    </row>
    <row r="39617" spans="6:6" ht="18" customHeight="1">
      <c r="F39617" s="129">
        <f t="shared" si="625"/>
        <v>0</v>
      </c>
    </row>
    <row r="39618" spans="6:6" ht="18" customHeight="1">
      <c r="F39618" s="129">
        <f t="shared" si="625"/>
        <v>0</v>
      </c>
    </row>
    <row r="39619" spans="6:6" ht="18" customHeight="1">
      <c r="F39619" s="129">
        <f t="shared" si="625"/>
        <v>0</v>
      </c>
    </row>
    <row r="39620" spans="6:6" ht="18" customHeight="1">
      <c r="F39620" s="129">
        <f t="shared" si="625"/>
        <v>0</v>
      </c>
    </row>
    <row r="39621" spans="6:6" ht="18" customHeight="1">
      <c r="F39621" s="129">
        <f t="shared" si="625"/>
        <v>0</v>
      </c>
    </row>
    <row r="39622" spans="6:6" ht="18" customHeight="1">
      <c r="F39622" s="129">
        <f t="shared" si="625"/>
        <v>0</v>
      </c>
    </row>
    <row r="39623" spans="6:6" ht="18" customHeight="1">
      <c r="F39623" s="129">
        <f t="shared" si="625"/>
        <v>0</v>
      </c>
    </row>
    <row r="39624" spans="6:6" ht="18" customHeight="1">
      <c r="F39624" s="129">
        <f t="shared" si="625"/>
        <v>0</v>
      </c>
    </row>
    <row r="39625" spans="6:6" ht="18" customHeight="1">
      <c r="F39625" s="129">
        <f t="shared" si="625"/>
        <v>0</v>
      </c>
    </row>
    <row r="39626" spans="6:6" ht="18" customHeight="1">
      <c r="F39626" s="129">
        <f t="shared" si="625"/>
        <v>0</v>
      </c>
    </row>
    <row r="39627" spans="6:6" ht="18" customHeight="1">
      <c r="F39627" s="129">
        <f t="shared" si="625"/>
        <v>0</v>
      </c>
    </row>
    <row r="39628" spans="6:6" ht="18" customHeight="1">
      <c r="F39628" s="129">
        <f t="shared" si="625"/>
        <v>0</v>
      </c>
    </row>
    <row r="39629" spans="6:6" ht="18" customHeight="1">
      <c r="F39629" s="129">
        <f t="shared" si="625"/>
        <v>0</v>
      </c>
    </row>
    <row r="39630" spans="6:6" ht="18" customHeight="1">
      <c r="F39630" s="129">
        <f t="shared" si="625"/>
        <v>0</v>
      </c>
    </row>
    <row r="39631" spans="6:6" ht="18" customHeight="1">
      <c r="F39631" s="129">
        <f t="shared" si="625"/>
        <v>0</v>
      </c>
    </row>
    <row r="39632" spans="6:6" ht="18" customHeight="1">
      <c r="F39632" s="129">
        <f t="shared" si="625"/>
        <v>0</v>
      </c>
    </row>
    <row r="39633" spans="6:6" ht="18" customHeight="1">
      <c r="F39633" s="129">
        <f t="shared" si="625"/>
        <v>0</v>
      </c>
    </row>
    <row r="39634" spans="6:6" ht="18" customHeight="1">
      <c r="F39634" s="129">
        <f t="shared" si="625"/>
        <v>0</v>
      </c>
    </row>
    <row r="39635" spans="6:6" ht="18" customHeight="1">
      <c r="F39635" s="129">
        <f t="shared" si="625"/>
        <v>0</v>
      </c>
    </row>
    <row r="39636" spans="6:6" ht="18" customHeight="1">
      <c r="F39636" s="129">
        <f t="shared" si="625"/>
        <v>0</v>
      </c>
    </row>
    <row r="39637" spans="6:6" ht="18" customHeight="1">
      <c r="F39637" s="129">
        <f t="shared" si="625"/>
        <v>0</v>
      </c>
    </row>
    <row r="39638" spans="6:6" ht="18" customHeight="1">
      <c r="F39638" s="129">
        <f t="shared" si="625"/>
        <v>0</v>
      </c>
    </row>
    <row r="39639" spans="6:6" ht="18" customHeight="1">
      <c r="F39639" s="129">
        <f t="shared" si="625"/>
        <v>0</v>
      </c>
    </row>
    <row r="39640" spans="6:6" ht="18" customHeight="1">
      <c r="F39640" s="129">
        <f t="shared" si="625"/>
        <v>0</v>
      </c>
    </row>
    <row r="39641" spans="6:6" ht="18" customHeight="1">
      <c r="F39641" s="129">
        <f t="shared" si="625"/>
        <v>0</v>
      </c>
    </row>
    <row r="39642" spans="6:6" ht="18" customHeight="1">
      <c r="F39642" s="129">
        <f t="shared" si="625"/>
        <v>0</v>
      </c>
    </row>
    <row r="39643" spans="6:6" ht="18" customHeight="1">
      <c r="F39643" s="129">
        <f t="shared" si="625"/>
        <v>0</v>
      </c>
    </row>
    <row r="39644" spans="6:6" ht="18" customHeight="1">
      <c r="F39644" s="129">
        <f t="shared" si="625"/>
        <v>0</v>
      </c>
    </row>
    <row r="39645" spans="6:6" ht="18" customHeight="1">
      <c r="F39645" s="129">
        <f t="shared" si="625"/>
        <v>0</v>
      </c>
    </row>
    <row r="39646" spans="6:6" ht="18" customHeight="1">
      <c r="F39646" s="129">
        <f t="shared" si="625"/>
        <v>0</v>
      </c>
    </row>
    <row r="39647" spans="6:6" ht="18" customHeight="1">
      <c r="F39647" s="129">
        <f t="shared" si="625"/>
        <v>0</v>
      </c>
    </row>
    <row r="39648" spans="6:6" ht="18" customHeight="1">
      <c r="F39648" s="129">
        <f t="shared" si="625"/>
        <v>0</v>
      </c>
    </row>
    <row r="39649" spans="6:6" ht="18" customHeight="1">
      <c r="F39649" s="129">
        <f t="shared" si="625"/>
        <v>0</v>
      </c>
    </row>
    <row r="39650" spans="6:6" ht="18" customHeight="1">
      <c r="F39650" s="129">
        <f t="shared" si="625"/>
        <v>0</v>
      </c>
    </row>
    <row r="39651" spans="6:6" ht="18" customHeight="1">
      <c r="F39651" s="129">
        <f t="shared" si="625"/>
        <v>0</v>
      </c>
    </row>
    <row r="39652" spans="6:6" ht="18" customHeight="1">
      <c r="F39652" s="129">
        <f t="shared" si="625"/>
        <v>0</v>
      </c>
    </row>
    <row r="39653" spans="6:6" ht="18" customHeight="1">
      <c r="F39653" s="129">
        <f t="shared" si="625"/>
        <v>0</v>
      </c>
    </row>
    <row r="39654" spans="6:6" ht="18" customHeight="1">
      <c r="F39654" s="129">
        <f t="shared" si="625"/>
        <v>0</v>
      </c>
    </row>
    <row r="39655" spans="6:6" ht="18" customHeight="1">
      <c r="F39655" s="129">
        <f t="shared" si="625"/>
        <v>0</v>
      </c>
    </row>
    <row r="39656" spans="6:6" ht="18" customHeight="1">
      <c r="F39656" s="129">
        <f t="shared" si="625"/>
        <v>0</v>
      </c>
    </row>
    <row r="39657" spans="6:6" ht="18" customHeight="1">
      <c r="F39657" s="129">
        <f t="shared" si="625"/>
        <v>0</v>
      </c>
    </row>
    <row r="39658" spans="6:6" ht="18" customHeight="1">
      <c r="F39658" s="129">
        <f t="shared" si="625"/>
        <v>0</v>
      </c>
    </row>
    <row r="39659" spans="6:6" ht="18" customHeight="1">
      <c r="F39659" s="129">
        <f t="shared" si="625"/>
        <v>0</v>
      </c>
    </row>
    <row r="39660" spans="6:6" ht="18" customHeight="1">
      <c r="F39660" s="129">
        <f t="shared" si="625"/>
        <v>0</v>
      </c>
    </row>
    <row r="39661" spans="6:6" ht="18" customHeight="1">
      <c r="F39661" s="129">
        <f t="shared" si="625"/>
        <v>0</v>
      </c>
    </row>
    <row r="39662" spans="6:6" ht="18" customHeight="1">
      <c r="F39662" s="129">
        <f t="shared" si="625"/>
        <v>0</v>
      </c>
    </row>
    <row r="39663" spans="6:6" ht="18" customHeight="1">
      <c r="F39663" s="129">
        <f t="shared" si="625"/>
        <v>0</v>
      </c>
    </row>
    <row r="39664" spans="6:6" ht="18" customHeight="1">
      <c r="F39664" s="129">
        <f t="shared" si="625"/>
        <v>0</v>
      </c>
    </row>
    <row r="39665" spans="6:6" ht="18" customHeight="1">
      <c r="F39665" s="129">
        <f t="shared" si="625"/>
        <v>0</v>
      </c>
    </row>
    <row r="39666" spans="6:6" ht="18" customHeight="1">
      <c r="F39666" s="129">
        <f t="shared" ref="F39666:F39729" si="626">E39666*D39666</f>
        <v>0</v>
      </c>
    </row>
    <row r="39667" spans="6:6" ht="18" customHeight="1">
      <c r="F39667" s="129">
        <f t="shared" si="626"/>
        <v>0</v>
      </c>
    </row>
    <row r="39668" spans="6:6" ht="18" customHeight="1">
      <c r="F39668" s="129">
        <f t="shared" si="626"/>
        <v>0</v>
      </c>
    </row>
    <row r="39669" spans="6:6" ht="18" customHeight="1">
      <c r="F39669" s="129">
        <f t="shared" si="626"/>
        <v>0</v>
      </c>
    </row>
    <row r="39670" spans="6:6" ht="18" customHeight="1">
      <c r="F39670" s="129">
        <f t="shared" si="626"/>
        <v>0</v>
      </c>
    </row>
    <row r="39671" spans="6:6" ht="18" customHeight="1">
      <c r="F39671" s="129">
        <f t="shared" si="626"/>
        <v>0</v>
      </c>
    </row>
    <row r="39672" spans="6:6" ht="18" customHeight="1">
      <c r="F39672" s="129">
        <f t="shared" si="626"/>
        <v>0</v>
      </c>
    </row>
    <row r="39673" spans="6:6" ht="18" customHeight="1">
      <c r="F39673" s="129">
        <f t="shared" si="626"/>
        <v>0</v>
      </c>
    </row>
    <row r="39674" spans="6:6" ht="18" customHeight="1">
      <c r="F39674" s="129">
        <f t="shared" si="626"/>
        <v>0</v>
      </c>
    </row>
    <row r="39675" spans="6:6" ht="18" customHeight="1">
      <c r="F39675" s="129">
        <f t="shared" si="626"/>
        <v>0</v>
      </c>
    </row>
    <row r="39676" spans="6:6" ht="18" customHeight="1">
      <c r="F39676" s="129">
        <f t="shared" si="626"/>
        <v>0</v>
      </c>
    </row>
    <row r="39677" spans="6:6" ht="18" customHeight="1">
      <c r="F39677" s="129">
        <f t="shared" si="626"/>
        <v>0</v>
      </c>
    </row>
    <row r="39678" spans="6:6" ht="18" customHeight="1">
      <c r="F39678" s="129">
        <f t="shared" si="626"/>
        <v>0</v>
      </c>
    </row>
    <row r="39679" spans="6:6" ht="18" customHeight="1">
      <c r="F39679" s="129">
        <f t="shared" si="626"/>
        <v>0</v>
      </c>
    </row>
    <row r="39680" spans="6:6" ht="18" customHeight="1">
      <c r="F39680" s="129">
        <f t="shared" si="626"/>
        <v>0</v>
      </c>
    </row>
    <row r="39681" spans="6:6" ht="18" customHeight="1">
      <c r="F39681" s="129">
        <f t="shared" si="626"/>
        <v>0</v>
      </c>
    </row>
    <row r="39682" spans="6:6" ht="18" customHeight="1">
      <c r="F39682" s="129">
        <f t="shared" si="626"/>
        <v>0</v>
      </c>
    </row>
    <row r="39683" spans="6:6" ht="18" customHeight="1">
      <c r="F39683" s="129">
        <f t="shared" si="626"/>
        <v>0</v>
      </c>
    </row>
    <row r="39684" spans="6:6" ht="18" customHeight="1">
      <c r="F39684" s="129">
        <f t="shared" si="626"/>
        <v>0</v>
      </c>
    </row>
    <row r="39685" spans="6:6" ht="18" customHeight="1">
      <c r="F39685" s="129">
        <f t="shared" si="626"/>
        <v>0</v>
      </c>
    </row>
    <row r="39686" spans="6:6" ht="18" customHeight="1">
      <c r="F39686" s="129">
        <f t="shared" si="626"/>
        <v>0</v>
      </c>
    </row>
    <row r="39687" spans="6:6" ht="18" customHeight="1">
      <c r="F39687" s="129">
        <f t="shared" si="626"/>
        <v>0</v>
      </c>
    </row>
    <row r="39688" spans="6:6" ht="18" customHeight="1">
      <c r="F39688" s="129">
        <f t="shared" si="626"/>
        <v>0</v>
      </c>
    </row>
    <row r="39689" spans="6:6" ht="18" customHeight="1">
      <c r="F39689" s="129">
        <f t="shared" si="626"/>
        <v>0</v>
      </c>
    </row>
    <row r="39690" spans="6:6" ht="18" customHeight="1">
      <c r="F39690" s="129">
        <f t="shared" si="626"/>
        <v>0</v>
      </c>
    </row>
    <row r="39691" spans="6:6" ht="18" customHeight="1">
      <c r="F39691" s="129">
        <f t="shared" si="626"/>
        <v>0</v>
      </c>
    </row>
    <row r="39692" spans="6:6" ht="18" customHeight="1">
      <c r="F39692" s="129">
        <f t="shared" si="626"/>
        <v>0</v>
      </c>
    </row>
    <row r="39693" spans="6:6" ht="18" customHeight="1">
      <c r="F39693" s="129">
        <f t="shared" si="626"/>
        <v>0</v>
      </c>
    </row>
    <row r="39694" spans="6:6" ht="18" customHeight="1">
      <c r="F39694" s="129">
        <f t="shared" si="626"/>
        <v>0</v>
      </c>
    </row>
    <row r="39695" spans="6:6" ht="18" customHeight="1">
      <c r="F39695" s="129">
        <f t="shared" si="626"/>
        <v>0</v>
      </c>
    </row>
    <row r="39696" spans="6:6" ht="18" customHeight="1">
      <c r="F39696" s="129">
        <f t="shared" si="626"/>
        <v>0</v>
      </c>
    </row>
    <row r="39697" spans="6:6" ht="18" customHeight="1">
      <c r="F39697" s="129">
        <f t="shared" si="626"/>
        <v>0</v>
      </c>
    </row>
    <row r="39698" spans="6:6" ht="18" customHeight="1">
      <c r="F39698" s="129">
        <f t="shared" si="626"/>
        <v>0</v>
      </c>
    </row>
    <row r="39699" spans="6:6" ht="18" customHeight="1">
      <c r="F39699" s="129">
        <f t="shared" si="626"/>
        <v>0</v>
      </c>
    </row>
    <row r="39700" spans="6:6" ht="18" customHeight="1">
      <c r="F39700" s="129">
        <f t="shared" si="626"/>
        <v>0</v>
      </c>
    </row>
    <row r="39701" spans="6:6" ht="18" customHeight="1">
      <c r="F39701" s="129">
        <f t="shared" si="626"/>
        <v>0</v>
      </c>
    </row>
    <row r="39702" spans="6:6" ht="18" customHeight="1">
      <c r="F39702" s="129">
        <f t="shared" si="626"/>
        <v>0</v>
      </c>
    </row>
    <row r="39703" spans="6:6" ht="18" customHeight="1">
      <c r="F39703" s="129">
        <f t="shared" si="626"/>
        <v>0</v>
      </c>
    </row>
    <row r="39704" spans="6:6" ht="18" customHeight="1">
      <c r="F39704" s="129">
        <f t="shared" si="626"/>
        <v>0</v>
      </c>
    </row>
    <row r="39705" spans="6:6" ht="18" customHeight="1">
      <c r="F39705" s="129">
        <f t="shared" si="626"/>
        <v>0</v>
      </c>
    </row>
    <row r="39706" spans="6:6" ht="18" customHeight="1">
      <c r="F39706" s="129">
        <f t="shared" si="626"/>
        <v>0</v>
      </c>
    </row>
    <row r="39707" spans="6:6" ht="18" customHeight="1">
      <c r="F39707" s="129">
        <f t="shared" si="626"/>
        <v>0</v>
      </c>
    </row>
    <row r="39708" spans="6:6" ht="18" customHeight="1">
      <c r="F39708" s="129">
        <f t="shared" si="626"/>
        <v>0</v>
      </c>
    </row>
    <row r="39709" spans="6:6" ht="18" customHeight="1">
      <c r="F39709" s="129">
        <f t="shared" si="626"/>
        <v>0</v>
      </c>
    </row>
    <row r="39710" spans="6:6" ht="18" customHeight="1">
      <c r="F39710" s="129">
        <f t="shared" si="626"/>
        <v>0</v>
      </c>
    </row>
    <row r="39711" spans="6:6" ht="18" customHeight="1">
      <c r="F39711" s="129">
        <f t="shared" si="626"/>
        <v>0</v>
      </c>
    </row>
    <row r="39712" spans="6:6" ht="18" customHeight="1">
      <c r="F39712" s="129">
        <f t="shared" si="626"/>
        <v>0</v>
      </c>
    </row>
    <row r="39713" spans="6:6" ht="18" customHeight="1">
      <c r="F39713" s="129">
        <f t="shared" si="626"/>
        <v>0</v>
      </c>
    </row>
    <row r="39714" spans="6:6" ht="18" customHeight="1">
      <c r="F39714" s="129">
        <f t="shared" si="626"/>
        <v>0</v>
      </c>
    </row>
    <row r="39715" spans="6:6" ht="18" customHeight="1">
      <c r="F39715" s="129">
        <f t="shared" si="626"/>
        <v>0</v>
      </c>
    </row>
    <row r="39716" spans="6:6" ht="18" customHeight="1">
      <c r="F39716" s="129">
        <f t="shared" si="626"/>
        <v>0</v>
      </c>
    </row>
    <row r="39717" spans="6:6" ht="18" customHeight="1">
      <c r="F39717" s="129">
        <f t="shared" si="626"/>
        <v>0</v>
      </c>
    </row>
    <row r="39718" spans="6:6" ht="18" customHeight="1">
      <c r="F39718" s="129">
        <f t="shared" si="626"/>
        <v>0</v>
      </c>
    </row>
    <row r="39719" spans="6:6" ht="18" customHeight="1">
      <c r="F39719" s="129">
        <f t="shared" si="626"/>
        <v>0</v>
      </c>
    </row>
    <row r="39720" spans="6:6" ht="18" customHeight="1">
      <c r="F39720" s="129">
        <f t="shared" si="626"/>
        <v>0</v>
      </c>
    </row>
    <row r="39721" spans="6:6" ht="18" customHeight="1">
      <c r="F39721" s="129">
        <f t="shared" si="626"/>
        <v>0</v>
      </c>
    </row>
    <row r="39722" spans="6:6" ht="18" customHeight="1">
      <c r="F39722" s="129">
        <f t="shared" si="626"/>
        <v>0</v>
      </c>
    </row>
    <row r="39723" spans="6:6" ht="18" customHeight="1">
      <c r="F39723" s="129">
        <f t="shared" si="626"/>
        <v>0</v>
      </c>
    </row>
    <row r="39724" spans="6:6" ht="18" customHeight="1">
      <c r="F39724" s="129">
        <f t="shared" si="626"/>
        <v>0</v>
      </c>
    </row>
    <row r="39725" spans="6:6" ht="18" customHeight="1">
      <c r="F39725" s="129">
        <f t="shared" si="626"/>
        <v>0</v>
      </c>
    </row>
    <row r="39726" spans="6:6" ht="18" customHeight="1">
      <c r="F39726" s="129">
        <f t="shared" si="626"/>
        <v>0</v>
      </c>
    </row>
    <row r="39727" spans="6:6" ht="18" customHeight="1">
      <c r="F39727" s="129">
        <f t="shared" si="626"/>
        <v>0</v>
      </c>
    </row>
    <row r="39728" spans="6:6" ht="18" customHeight="1">
      <c r="F39728" s="129">
        <f t="shared" si="626"/>
        <v>0</v>
      </c>
    </row>
    <row r="39729" spans="6:6" ht="18" customHeight="1">
      <c r="F39729" s="129">
        <f t="shared" si="626"/>
        <v>0</v>
      </c>
    </row>
    <row r="39730" spans="6:6" ht="18" customHeight="1">
      <c r="F39730" s="129">
        <f t="shared" ref="F39730:F39793" si="627">E39730*D39730</f>
        <v>0</v>
      </c>
    </row>
    <row r="39731" spans="6:6" ht="18" customHeight="1">
      <c r="F39731" s="129">
        <f t="shared" si="627"/>
        <v>0</v>
      </c>
    </row>
    <row r="39732" spans="6:6" ht="18" customHeight="1">
      <c r="F39732" s="129">
        <f t="shared" si="627"/>
        <v>0</v>
      </c>
    </row>
    <row r="39733" spans="6:6" ht="18" customHeight="1">
      <c r="F39733" s="129">
        <f t="shared" si="627"/>
        <v>0</v>
      </c>
    </row>
    <row r="39734" spans="6:6" ht="18" customHeight="1">
      <c r="F39734" s="129">
        <f t="shared" si="627"/>
        <v>0</v>
      </c>
    </row>
    <row r="39735" spans="6:6" ht="18" customHeight="1">
      <c r="F39735" s="129">
        <f t="shared" si="627"/>
        <v>0</v>
      </c>
    </row>
    <row r="39736" spans="6:6" ht="18" customHeight="1">
      <c r="F39736" s="129">
        <f t="shared" si="627"/>
        <v>0</v>
      </c>
    </row>
    <row r="39737" spans="6:6" ht="18" customHeight="1">
      <c r="F39737" s="129">
        <f t="shared" si="627"/>
        <v>0</v>
      </c>
    </row>
    <row r="39738" spans="6:6" ht="18" customHeight="1">
      <c r="F39738" s="129">
        <f t="shared" si="627"/>
        <v>0</v>
      </c>
    </row>
    <row r="39739" spans="6:6" ht="18" customHeight="1">
      <c r="F39739" s="129">
        <f t="shared" si="627"/>
        <v>0</v>
      </c>
    </row>
    <row r="39740" spans="6:6" ht="18" customHeight="1">
      <c r="F39740" s="129">
        <f t="shared" si="627"/>
        <v>0</v>
      </c>
    </row>
    <row r="39741" spans="6:6" ht="18" customHeight="1">
      <c r="F39741" s="129">
        <f t="shared" si="627"/>
        <v>0</v>
      </c>
    </row>
    <row r="39742" spans="6:6" ht="18" customHeight="1">
      <c r="F39742" s="129">
        <f t="shared" si="627"/>
        <v>0</v>
      </c>
    </row>
    <row r="39743" spans="6:6" ht="18" customHeight="1">
      <c r="F39743" s="129">
        <f t="shared" si="627"/>
        <v>0</v>
      </c>
    </row>
    <row r="39744" spans="6:6" ht="18" customHeight="1">
      <c r="F39744" s="129">
        <f t="shared" si="627"/>
        <v>0</v>
      </c>
    </row>
    <row r="39745" spans="6:6" ht="18" customHeight="1">
      <c r="F39745" s="129">
        <f t="shared" si="627"/>
        <v>0</v>
      </c>
    </row>
    <row r="39746" spans="6:6" ht="18" customHeight="1">
      <c r="F39746" s="129">
        <f t="shared" si="627"/>
        <v>0</v>
      </c>
    </row>
    <row r="39747" spans="6:6" ht="18" customHeight="1">
      <c r="F39747" s="129">
        <f t="shared" si="627"/>
        <v>0</v>
      </c>
    </row>
    <row r="39748" spans="6:6" ht="18" customHeight="1">
      <c r="F39748" s="129">
        <f t="shared" si="627"/>
        <v>0</v>
      </c>
    </row>
    <row r="39749" spans="6:6" ht="18" customHeight="1">
      <c r="F39749" s="129">
        <f t="shared" si="627"/>
        <v>0</v>
      </c>
    </row>
    <row r="39750" spans="6:6" ht="18" customHeight="1">
      <c r="F39750" s="129">
        <f t="shared" si="627"/>
        <v>0</v>
      </c>
    </row>
    <row r="39751" spans="6:6" ht="18" customHeight="1">
      <c r="F39751" s="129">
        <f t="shared" si="627"/>
        <v>0</v>
      </c>
    </row>
    <row r="39752" spans="6:6" ht="18" customHeight="1">
      <c r="F39752" s="129">
        <f t="shared" si="627"/>
        <v>0</v>
      </c>
    </row>
    <row r="39753" spans="6:6" ht="18" customHeight="1">
      <c r="F39753" s="129">
        <f t="shared" si="627"/>
        <v>0</v>
      </c>
    </row>
    <row r="39754" spans="6:6" ht="18" customHeight="1">
      <c r="F39754" s="129">
        <f t="shared" si="627"/>
        <v>0</v>
      </c>
    </row>
    <row r="39755" spans="6:6" ht="18" customHeight="1">
      <c r="F39755" s="129">
        <f t="shared" si="627"/>
        <v>0</v>
      </c>
    </row>
    <row r="39756" spans="6:6" ht="18" customHeight="1">
      <c r="F39756" s="129">
        <f t="shared" si="627"/>
        <v>0</v>
      </c>
    </row>
    <row r="39757" spans="6:6" ht="18" customHeight="1">
      <c r="F39757" s="129">
        <f t="shared" si="627"/>
        <v>0</v>
      </c>
    </row>
    <row r="39758" spans="6:6" ht="18" customHeight="1">
      <c r="F39758" s="129">
        <f t="shared" si="627"/>
        <v>0</v>
      </c>
    </row>
    <row r="39759" spans="6:6" ht="18" customHeight="1">
      <c r="F39759" s="129">
        <f t="shared" si="627"/>
        <v>0</v>
      </c>
    </row>
    <row r="39760" spans="6:6" ht="18" customHeight="1">
      <c r="F39760" s="129">
        <f t="shared" si="627"/>
        <v>0</v>
      </c>
    </row>
    <row r="39761" spans="6:6" ht="18" customHeight="1">
      <c r="F39761" s="129">
        <f t="shared" si="627"/>
        <v>0</v>
      </c>
    </row>
    <row r="39762" spans="6:6" ht="18" customHeight="1">
      <c r="F39762" s="129">
        <f t="shared" si="627"/>
        <v>0</v>
      </c>
    </row>
    <row r="39763" spans="6:6" ht="18" customHeight="1">
      <c r="F39763" s="129">
        <f t="shared" si="627"/>
        <v>0</v>
      </c>
    </row>
    <row r="39764" spans="6:6" ht="18" customHeight="1">
      <c r="F39764" s="129">
        <f t="shared" si="627"/>
        <v>0</v>
      </c>
    </row>
    <row r="39765" spans="6:6" ht="18" customHeight="1">
      <c r="F39765" s="129">
        <f t="shared" si="627"/>
        <v>0</v>
      </c>
    </row>
    <row r="39766" spans="6:6" ht="18" customHeight="1">
      <c r="F39766" s="129">
        <f t="shared" si="627"/>
        <v>0</v>
      </c>
    </row>
    <row r="39767" spans="6:6" ht="18" customHeight="1">
      <c r="F39767" s="129">
        <f t="shared" si="627"/>
        <v>0</v>
      </c>
    </row>
    <row r="39768" spans="6:6" ht="18" customHeight="1">
      <c r="F39768" s="129">
        <f t="shared" si="627"/>
        <v>0</v>
      </c>
    </row>
    <row r="39769" spans="6:6" ht="18" customHeight="1">
      <c r="F39769" s="129">
        <f t="shared" si="627"/>
        <v>0</v>
      </c>
    </row>
    <row r="39770" spans="6:6" ht="18" customHeight="1">
      <c r="F39770" s="129">
        <f t="shared" si="627"/>
        <v>0</v>
      </c>
    </row>
    <row r="39771" spans="6:6" ht="18" customHeight="1">
      <c r="F39771" s="129">
        <f t="shared" si="627"/>
        <v>0</v>
      </c>
    </row>
    <row r="39772" spans="6:6" ht="18" customHeight="1">
      <c r="F39772" s="129">
        <f t="shared" si="627"/>
        <v>0</v>
      </c>
    </row>
    <row r="39773" spans="6:6" ht="18" customHeight="1">
      <c r="F39773" s="129">
        <f t="shared" si="627"/>
        <v>0</v>
      </c>
    </row>
    <row r="39774" spans="6:6" ht="18" customHeight="1">
      <c r="F39774" s="129">
        <f t="shared" si="627"/>
        <v>0</v>
      </c>
    </row>
    <row r="39775" spans="6:6" ht="18" customHeight="1">
      <c r="F39775" s="129">
        <f t="shared" si="627"/>
        <v>0</v>
      </c>
    </row>
    <row r="39776" spans="6:6" ht="18" customHeight="1">
      <c r="F39776" s="129">
        <f t="shared" si="627"/>
        <v>0</v>
      </c>
    </row>
    <row r="39777" spans="6:6" ht="18" customHeight="1">
      <c r="F39777" s="129">
        <f t="shared" si="627"/>
        <v>0</v>
      </c>
    </row>
    <row r="39778" spans="6:6" ht="18" customHeight="1">
      <c r="F39778" s="129">
        <f t="shared" si="627"/>
        <v>0</v>
      </c>
    </row>
    <row r="39779" spans="6:6" ht="18" customHeight="1">
      <c r="F39779" s="129">
        <f t="shared" si="627"/>
        <v>0</v>
      </c>
    </row>
    <row r="39780" spans="6:6" ht="18" customHeight="1">
      <c r="F39780" s="129">
        <f t="shared" si="627"/>
        <v>0</v>
      </c>
    </row>
    <row r="39781" spans="6:6" ht="18" customHeight="1">
      <c r="F39781" s="129">
        <f t="shared" si="627"/>
        <v>0</v>
      </c>
    </row>
    <row r="39782" spans="6:6" ht="18" customHeight="1">
      <c r="F39782" s="129">
        <f t="shared" si="627"/>
        <v>0</v>
      </c>
    </row>
    <row r="39783" spans="6:6" ht="18" customHeight="1">
      <c r="F39783" s="129">
        <f t="shared" si="627"/>
        <v>0</v>
      </c>
    </row>
    <row r="39784" spans="6:6" ht="18" customHeight="1">
      <c r="F39784" s="129">
        <f t="shared" si="627"/>
        <v>0</v>
      </c>
    </row>
    <row r="39785" spans="6:6" ht="18" customHeight="1">
      <c r="F39785" s="129">
        <f t="shared" si="627"/>
        <v>0</v>
      </c>
    </row>
    <row r="39786" spans="6:6" ht="18" customHeight="1">
      <c r="F39786" s="129">
        <f t="shared" si="627"/>
        <v>0</v>
      </c>
    </row>
    <row r="39787" spans="6:6" ht="18" customHeight="1">
      <c r="F39787" s="129">
        <f t="shared" si="627"/>
        <v>0</v>
      </c>
    </row>
    <row r="39788" spans="6:6" ht="18" customHeight="1">
      <c r="F39788" s="129">
        <f t="shared" si="627"/>
        <v>0</v>
      </c>
    </row>
    <row r="39789" spans="6:6" ht="18" customHeight="1">
      <c r="F39789" s="129">
        <f t="shared" si="627"/>
        <v>0</v>
      </c>
    </row>
    <row r="39790" spans="6:6" ht="18" customHeight="1">
      <c r="F39790" s="129">
        <f t="shared" si="627"/>
        <v>0</v>
      </c>
    </row>
    <row r="39791" spans="6:6" ht="18" customHeight="1">
      <c r="F39791" s="129">
        <f t="shared" si="627"/>
        <v>0</v>
      </c>
    </row>
    <row r="39792" spans="6:6" ht="18" customHeight="1">
      <c r="F39792" s="129">
        <f t="shared" si="627"/>
        <v>0</v>
      </c>
    </row>
    <row r="39793" spans="6:6" ht="18" customHeight="1">
      <c r="F39793" s="129">
        <f t="shared" si="627"/>
        <v>0</v>
      </c>
    </row>
    <row r="39794" spans="6:6" ht="18" customHeight="1">
      <c r="F39794" s="129">
        <f t="shared" ref="F39794:F39857" si="628">E39794*D39794</f>
        <v>0</v>
      </c>
    </row>
    <row r="39795" spans="6:6" ht="18" customHeight="1">
      <c r="F39795" s="129">
        <f t="shared" si="628"/>
        <v>0</v>
      </c>
    </row>
    <row r="39796" spans="6:6" ht="18" customHeight="1">
      <c r="F39796" s="129">
        <f t="shared" si="628"/>
        <v>0</v>
      </c>
    </row>
    <row r="39797" spans="6:6" ht="18" customHeight="1">
      <c r="F39797" s="129">
        <f t="shared" si="628"/>
        <v>0</v>
      </c>
    </row>
    <row r="39798" spans="6:6" ht="18" customHeight="1">
      <c r="F39798" s="129">
        <f t="shared" si="628"/>
        <v>0</v>
      </c>
    </row>
    <row r="39799" spans="6:6" ht="18" customHeight="1">
      <c r="F39799" s="129">
        <f t="shared" si="628"/>
        <v>0</v>
      </c>
    </row>
    <row r="39800" spans="6:6" ht="18" customHeight="1">
      <c r="F39800" s="129">
        <f t="shared" si="628"/>
        <v>0</v>
      </c>
    </row>
    <row r="39801" spans="6:6" ht="18" customHeight="1">
      <c r="F39801" s="129">
        <f t="shared" si="628"/>
        <v>0</v>
      </c>
    </row>
    <row r="39802" spans="6:6" ht="18" customHeight="1">
      <c r="F39802" s="129">
        <f t="shared" si="628"/>
        <v>0</v>
      </c>
    </row>
    <row r="39803" spans="6:6" ht="18" customHeight="1">
      <c r="F39803" s="129">
        <f t="shared" si="628"/>
        <v>0</v>
      </c>
    </row>
    <row r="39804" spans="6:6" ht="18" customHeight="1">
      <c r="F39804" s="129">
        <f t="shared" si="628"/>
        <v>0</v>
      </c>
    </row>
    <row r="39805" spans="6:6" ht="18" customHeight="1">
      <c r="F39805" s="129">
        <f t="shared" si="628"/>
        <v>0</v>
      </c>
    </row>
    <row r="39806" spans="6:6" ht="18" customHeight="1">
      <c r="F39806" s="129">
        <f t="shared" si="628"/>
        <v>0</v>
      </c>
    </row>
    <row r="39807" spans="6:6" ht="18" customHeight="1">
      <c r="F39807" s="129">
        <f t="shared" si="628"/>
        <v>0</v>
      </c>
    </row>
    <row r="39808" spans="6:6" ht="18" customHeight="1">
      <c r="F39808" s="129">
        <f t="shared" si="628"/>
        <v>0</v>
      </c>
    </row>
    <row r="39809" spans="6:6" ht="18" customHeight="1">
      <c r="F39809" s="129">
        <f t="shared" si="628"/>
        <v>0</v>
      </c>
    </row>
    <row r="39810" spans="6:6" ht="18" customHeight="1">
      <c r="F39810" s="129">
        <f t="shared" si="628"/>
        <v>0</v>
      </c>
    </row>
    <row r="39811" spans="6:6" ht="18" customHeight="1">
      <c r="F39811" s="129">
        <f t="shared" si="628"/>
        <v>0</v>
      </c>
    </row>
    <row r="39812" spans="6:6" ht="18" customHeight="1">
      <c r="F39812" s="129">
        <f t="shared" si="628"/>
        <v>0</v>
      </c>
    </row>
    <row r="39813" spans="6:6" ht="18" customHeight="1">
      <c r="F39813" s="129">
        <f t="shared" si="628"/>
        <v>0</v>
      </c>
    </row>
    <row r="39814" spans="6:6" ht="18" customHeight="1">
      <c r="F39814" s="129">
        <f t="shared" si="628"/>
        <v>0</v>
      </c>
    </row>
    <row r="39815" spans="6:6" ht="18" customHeight="1">
      <c r="F39815" s="129">
        <f t="shared" si="628"/>
        <v>0</v>
      </c>
    </row>
    <row r="39816" spans="6:6" ht="18" customHeight="1">
      <c r="F39816" s="129">
        <f t="shared" si="628"/>
        <v>0</v>
      </c>
    </row>
    <row r="39817" spans="6:6" ht="18" customHeight="1">
      <c r="F39817" s="129">
        <f t="shared" si="628"/>
        <v>0</v>
      </c>
    </row>
    <row r="39818" spans="6:6" ht="18" customHeight="1">
      <c r="F39818" s="129">
        <f t="shared" si="628"/>
        <v>0</v>
      </c>
    </row>
    <row r="39819" spans="6:6" ht="18" customHeight="1">
      <c r="F39819" s="129">
        <f t="shared" si="628"/>
        <v>0</v>
      </c>
    </row>
    <row r="39820" spans="6:6" ht="18" customHeight="1">
      <c r="F39820" s="129">
        <f t="shared" si="628"/>
        <v>0</v>
      </c>
    </row>
    <row r="39821" spans="6:6" ht="18" customHeight="1">
      <c r="F39821" s="129">
        <f t="shared" si="628"/>
        <v>0</v>
      </c>
    </row>
    <row r="39822" spans="6:6" ht="18" customHeight="1">
      <c r="F39822" s="129">
        <f t="shared" si="628"/>
        <v>0</v>
      </c>
    </row>
    <row r="39823" spans="6:6" ht="18" customHeight="1">
      <c r="F39823" s="129">
        <f t="shared" si="628"/>
        <v>0</v>
      </c>
    </row>
    <row r="39824" spans="6:6" ht="18" customHeight="1">
      <c r="F39824" s="129">
        <f t="shared" si="628"/>
        <v>0</v>
      </c>
    </row>
    <row r="39825" spans="6:6" ht="18" customHeight="1">
      <c r="F39825" s="129">
        <f t="shared" si="628"/>
        <v>0</v>
      </c>
    </row>
    <row r="39826" spans="6:6" ht="18" customHeight="1">
      <c r="F39826" s="129">
        <f t="shared" si="628"/>
        <v>0</v>
      </c>
    </row>
    <row r="39827" spans="6:6" ht="18" customHeight="1">
      <c r="F39827" s="129">
        <f t="shared" si="628"/>
        <v>0</v>
      </c>
    </row>
    <row r="39828" spans="6:6" ht="18" customHeight="1">
      <c r="F39828" s="129">
        <f t="shared" si="628"/>
        <v>0</v>
      </c>
    </row>
    <row r="39829" spans="6:6" ht="18" customHeight="1">
      <c r="F39829" s="129">
        <f t="shared" si="628"/>
        <v>0</v>
      </c>
    </row>
    <row r="39830" spans="6:6" ht="18" customHeight="1">
      <c r="F39830" s="129">
        <f t="shared" si="628"/>
        <v>0</v>
      </c>
    </row>
    <row r="39831" spans="6:6" ht="18" customHeight="1">
      <c r="F39831" s="129">
        <f t="shared" si="628"/>
        <v>0</v>
      </c>
    </row>
    <row r="39832" spans="6:6" ht="18" customHeight="1">
      <c r="F39832" s="129">
        <f t="shared" si="628"/>
        <v>0</v>
      </c>
    </row>
    <row r="39833" spans="6:6" ht="18" customHeight="1">
      <c r="F39833" s="129">
        <f t="shared" si="628"/>
        <v>0</v>
      </c>
    </row>
    <row r="39834" spans="6:6" ht="18" customHeight="1">
      <c r="F39834" s="129">
        <f t="shared" si="628"/>
        <v>0</v>
      </c>
    </row>
    <row r="39835" spans="6:6" ht="18" customHeight="1">
      <c r="F39835" s="129">
        <f t="shared" si="628"/>
        <v>0</v>
      </c>
    </row>
    <row r="39836" spans="6:6" ht="18" customHeight="1">
      <c r="F39836" s="129">
        <f t="shared" si="628"/>
        <v>0</v>
      </c>
    </row>
    <row r="39837" spans="6:6" ht="18" customHeight="1">
      <c r="F39837" s="129">
        <f t="shared" si="628"/>
        <v>0</v>
      </c>
    </row>
    <row r="39838" spans="6:6" ht="18" customHeight="1">
      <c r="F39838" s="129">
        <f t="shared" si="628"/>
        <v>0</v>
      </c>
    </row>
    <row r="39839" spans="6:6" ht="18" customHeight="1">
      <c r="F39839" s="129">
        <f t="shared" si="628"/>
        <v>0</v>
      </c>
    </row>
    <row r="39840" spans="6:6" ht="18" customHeight="1">
      <c r="F39840" s="129">
        <f t="shared" si="628"/>
        <v>0</v>
      </c>
    </row>
    <row r="39841" spans="6:6" ht="18" customHeight="1">
      <c r="F39841" s="129">
        <f t="shared" si="628"/>
        <v>0</v>
      </c>
    </row>
    <row r="39842" spans="6:6" ht="18" customHeight="1">
      <c r="F39842" s="129">
        <f t="shared" si="628"/>
        <v>0</v>
      </c>
    </row>
    <row r="39843" spans="6:6" ht="18" customHeight="1">
      <c r="F39843" s="129">
        <f t="shared" si="628"/>
        <v>0</v>
      </c>
    </row>
    <row r="39844" spans="6:6" ht="18" customHeight="1">
      <c r="F39844" s="129">
        <f t="shared" si="628"/>
        <v>0</v>
      </c>
    </row>
    <row r="39845" spans="6:6" ht="18" customHeight="1">
      <c r="F39845" s="129">
        <f t="shared" si="628"/>
        <v>0</v>
      </c>
    </row>
    <row r="39846" spans="6:6" ht="18" customHeight="1">
      <c r="F39846" s="129">
        <f t="shared" si="628"/>
        <v>0</v>
      </c>
    </row>
    <row r="39847" spans="6:6" ht="18" customHeight="1">
      <c r="F39847" s="129">
        <f t="shared" si="628"/>
        <v>0</v>
      </c>
    </row>
    <row r="39848" spans="6:6" ht="18" customHeight="1">
      <c r="F39848" s="129">
        <f t="shared" si="628"/>
        <v>0</v>
      </c>
    </row>
    <row r="39849" spans="6:6" ht="18" customHeight="1">
      <c r="F39849" s="129">
        <f t="shared" si="628"/>
        <v>0</v>
      </c>
    </row>
    <row r="39850" spans="6:6" ht="18" customHeight="1">
      <c r="F39850" s="129">
        <f t="shared" si="628"/>
        <v>0</v>
      </c>
    </row>
    <row r="39851" spans="6:6" ht="18" customHeight="1">
      <c r="F39851" s="129">
        <f t="shared" si="628"/>
        <v>0</v>
      </c>
    </row>
    <row r="39852" spans="6:6" ht="18" customHeight="1">
      <c r="F39852" s="129">
        <f t="shared" si="628"/>
        <v>0</v>
      </c>
    </row>
    <row r="39853" spans="6:6" ht="18" customHeight="1">
      <c r="F39853" s="129">
        <f t="shared" si="628"/>
        <v>0</v>
      </c>
    </row>
    <row r="39854" spans="6:6" ht="18" customHeight="1">
      <c r="F39854" s="129">
        <f t="shared" si="628"/>
        <v>0</v>
      </c>
    </row>
    <row r="39855" spans="6:6" ht="18" customHeight="1">
      <c r="F39855" s="129">
        <f t="shared" si="628"/>
        <v>0</v>
      </c>
    </row>
    <row r="39856" spans="6:6" ht="18" customHeight="1">
      <c r="F39856" s="129">
        <f t="shared" si="628"/>
        <v>0</v>
      </c>
    </row>
    <row r="39857" spans="6:6" ht="18" customHeight="1">
      <c r="F39857" s="129">
        <f t="shared" si="628"/>
        <v>0</v>
      </c>
    </row>
    <row r="39858" spans="6:6" ht="18" customHeight="1">
      <c r="F39858" s="129">
        <f t="shared" ref="F39858:F39921" si="629">E39858*D39858</f>
        <v>0</v>
      </c>
    </row>
    <row r="39859" spans="6:6" ht="18" customHeight="1">
      <c r="F39859" s="129">
        <f t="shared" si="629"/>
        <v>0</v>
      </c>
    </row>
    <row r="39860" spans="6:6" ht="18" customHeight="1">
      <c r="F39860" s="129">
        <f t="shared" si="629"/>
        <v>0</v>
      </c>
    </row>
    <row r="39861" spans="6:6" ht="18" customHeight="1">
      <c r="F39861" s="129">
        <f t="shared" si="629"/>
        <v>0</v>
      </c>
    </row>
    <row r="39862" spans="6:6" ht="18" customHeight="1">
      <c r="F39862" s="129">
        <f t="shared" si="629"/>
        <v>0</v>
      </c>
    </row>
    <row r="39863" spans="6:6" ht="18" customHeight="1">
      <c r="F39863" s="129">
        <f t="shared" si="629"/>
        <v>0</v>
      </c>
    </row>
    <row r="39864" spans="6:6" ht="18" customHeight="1">
      <c r="F39864" s="129">
        <f t="shared" si="629"/>
        <v>0</v>
      </c>
    </row>
    <row r="39865" spans="6:6" ht="18" customHeight="1">
      <c r="F39865" s="129">
        <f t="shared" si="629"/>
        <v>0</v>
      </c>
    </row>
    <row r="39866" spans="6:6" ht="18" customHeight="1">
      <c r="F39866" s="129">
        <f t="shared" si="629"/>
        <v>0</v>
      </c>
    </row>
    <row r="39867" spans="6:6" ht="18" customHeight="1">
      <c r="F39867" s="129">
        <f t="shared" si="629"/>
        <v>0</v>
      </c>
    </row>
    <row r="39868" spans="6:6" ht="18" customHeight="1">
      <c r="F39868" s="129">
        <f t="shared" si="629"/>
        <v>0</v>
      </c>
    </row>
    <row r="39869" spans="6:6" ht="18" customHeight="1">
      <c r="F39869" s="129">
        <f t="shared" si="629"/>
        <v>0</v>
      </c>
    </row>
    <row r="39870" spans="6:6" ht="18" customHeight="1">
      <c r="F39870" s="129">
        <f t="shared" si="629"/>
        <v>0</v>
      </c>
    </row>
    <row r="39871" spans="6:6" ht="18" customHeight="1">
      <c r="F39871" s="129">
        <f t="shared" si="629"/>
        <v>0</v>
      </c>
    </row>
    <row r="39872" spans="6:6" ht="18" customHeight="1">
      <c r="F39872" s="129">
        <f t="shared" si="629"/>
        <v>0</v>
      </c>
    </row>
    <row r="39873" spans="6:6" ht="18" customHeight="1">
      <c r="F39873" s="129">
        <f t="shared" si="629"/>
        <v>0</v>
      </c>
    </row>
    <row r="39874" spans="6:6" ht="18" customHeight="1">
      <c r="F39874" s="129">
        <f t="shared" si="629"/>
        <v>0</v>
      </c>
    </row>
    <row r="39875" spans="6:6" ht="18" customHeight="1">
      <c r="F39875" s="129">
        <f t="shared" si="629"/>
        <v>0</v>
      </c>
    </row>
    <row r="39876" spans="6:6" ht="18" customHeight="1">
      <c r="F39876" s="129">
        <f t="shared" si="629"/>
        <v>0</v>
      </c>
    </row>
    <row r="39877" spans="6:6" ht="18" customHeight="1">
      <c r="F39877" s="129">
        <f t="shared" si="629"/>
        <v>0</v>
      </c>
    </row>
    <row r="39878" spans="6:6" ht="18" customHeight="1">
      <c r="F39878" s="129">
        <f t="shared" si="629"/>
        <v>0</v>
      </c>
    </row>
    <row r="39879" spans="6:6" ht="18" customHeight="1">
      <c r="F39879" s="129">
        <f t="shared" si="629"/>
        <v>0</v>
      </c>
    </row>
    <row r="39880" spans="6:6" ht="18" customHeight="1">
      <c r="F39880" s="129">
        <f t="shared" si="629"/>
        <v>0</v>
      </c>
    </row>
    <row r="39881" spans="6:6" ht="18" customHeight="1">
      <c r="F39881" s="129">
        <f t="shared" si="629"/>
        <v>0</v>
      </c>
    </row>
    <row r="39882" spans="6:6" ht="18" customHeight="1">
      <c r="F39882" s="129">
        <f t="shared" si="629"/>
        <v>0</v>
      </c>
    </row>
    <row r="39883" spans="6:6" ht="18" customHeight="1">
      <c r="F39883" s="129">
        <f t="shared" si="629"/>
        <v>0</v>
      </c>
    </row>
    <row r="39884" spans="6:6" ht="18" customHeight="1">
      <c r="F39884" s="129">
        <f t="shared" si="629"/>
        <v>0</v>
      </c>
    </row>
    <row r="39885" spans="6:6" ht="18" customHeight="1">
      <c r="F39885" s="129">
        <f t="shared" si="629"/>
        <v>0</v>
      </c>
    </row>
    <row r="39886" spans="6:6" ht="18" customHeight="1">
      <c r="F39886" s="129">
        <f t="shared" si="629"/>
        <v>0</v>
      </c>
    </row>
    <row r="39887" spans="6:6" ht="18" customHeight="1">
      <c r="F39887" s="129">
        <f t="shared" si="629"/>
        <v>0</v>
      </c>
    </row>
    <row r="39888" spans="6:6" ht="18" customHeight="1">
      <c r="F39888" s="129">
        <f t="shared" si="629"/>
        <v>0</v>
      </c>
    </row>
    <row r="39889" spans="6:6" ht="18" customHeight="1">
      <c r="F39889" s="129">
        <f t="shared" si="629"/>
        <v>0</v>
      </c>
    </row>
    <row r="39890" spans="6:6" ht="18" customHeight="1">
      <c r="F39890" s="129">
        <f t="shared" si="629"/>
        <v>0</v>
      </c>
    </row>
    <row r="39891" spans="6:6" ht="18" customHeight="1">
      <c r="F39891" s="129">
        <f t="shared" si="629"/>
        <v>0</v>
      </c>
    </row>
    <row r="39892" spans="6:6" ht="18" customHeight="1">
      <c r="F39892" s="129">
        <f t="shared" si="629"/>
        <v>0</v>
      </c>
    </row>
    <row r="39893" spans="6:6" ht="18" customHeight="1">
      <c r="F39893" s="129">
        <f t="shared" si="629"/>
        <v>0</v>
      </c>
    </row>
    <row r="39894" spans="6:6" ht="18" customHeight="1">
      <c r="F39894" s="129">
        <f t="shared" si="629"/>
        <v>0</v>
      </c>
    </row>
    <row r="39895" spans="6:6" ht="18" customHeight="1">
      <c r="F39895" s="129">
        <f t="shared" si="629"/>
        <v>0</v>
      </c>
    </row>
    <row r="39896" spans="6:6" ht="18" customHeight="1">
      <c r="F39896" s="129">
        <f t="shared" si="629"/>
        <v>0</v>
      </c>
    </row>
    <row r="39897" spans="6:6" ht="18" customHeight="1">
      <c r="F39897" s="129">
        <f t="shared" si="629"/>
        <v>0</v>
      </c>
    </row>
    <row r="39898" spans="6:6" ht="18" customHeight="1">
      <c r="F39898" s="129">
        <f t="shared" si="629"/>
        <v>0</v>
      </c>
    </row>
    <row r="39899" spans="6:6" ht="18" customHeight="1">
      <c r="F39899" s="129">
        <f t="shared" si="629"/>
        <v>0</v>
      </c>
    </row>
    <row r="39900" spans="6:6" ht="18" customHeight="1">
      <c r="F39900" s="129">
        <f t="shared" si="629"/>
        <v>0</v>
      </c>
    </row>
    <row r="39901" spans="6:6" ht="18" customHeight="1">
      <c r="F39901" s="129">
        <f t="shared" si="629"/>
        <v>0</v>
      </c>
    </row>
    <row r="39902" spans="6:6" ht="18" customHeight="1">
      <c r="F39902" s="129">
        <f t="shared" si="629"/>
        <v>0</v>
      </c>
    </row>
    <row r="39903" spans="6:6" ht="18" customHeight="1">
      <c r="F39903" s="129">
        <f t="shared" si="629"/>
        <v>0</v>
      </c>
    </row>
    <row r="39904" spans="6:6" ht="18" customHeight="1">
      <c r="F39904" s="129">
        <f t="shared" si="629"/>
        <v>0</v>
      </c>
    </row>
    <row r="39905" spans="6:6" ht="18" customHeight="1">
      <c r="F39905" s="129">
        <f t="shared" si="629"/>
        <v>0</v>
      </c>
    </row>
    <row r="39906" spans="6:6" ht="18" customHeight="1">
      <c r="F39906" s="129">
        <f t="shared" si="629"/>
        <v>0</v>
      </c>
    </row>
    <row r="39907" spans="6:6" ht="18" customHeight="1">
      <c r="F39907" s="129">
        <f t="shared" si="629"/>
        <v>0</v>
      </c>
    </row>
    <row r="39908" spans="6:6" ht="18" customHeight="1">
      <c r="F39908" s="129">
        <f t="shared" si="629"/>
        <v>0</v>
      </c>
    </row>
    <row r="39909" spans="6:6" ht="18" customHeight="1">
      <c r="F39909" s="129">
        <f t="shared" si="629"/>
        <v>0</v>
      </c>
    </row>
    <row r="39910" spans="6:6" ht="18" customHeight="1">
      <c r="F39910" s="129">
        <f t="shared" si="629"/>
        <v>0</v>
      </c>
    </row>
    <row r="39911" spans="6:6" ht="18" customHeight="1">
      <c r="F39911" s="129">
        <f t="shared" si="629"/>
        <v>0</v>
      </c>
    </row>
    <row r="39912" spans="6:6" ht="18" customHeight="1">
      <c r="F39912" s="129">
        <f t="shared" si="629"/>
        <v>0</v>
      </c>
    </row>
    <row r="39913" spans="6:6" ht="18" customHeight="1">
      <c r="F39913" s="129">
        <f t="shared" si="629"/>
        <v>0</v>
      </c>
    </row>
    <row r="39914" spans="6:6" ht="18" customHeight="1">
      <c r="F39914" s="129">
        <f t="shared" si="629"/>
        <v>0</v>
      </c>
    </row>
    <row r="39915" spans="6:6" ht="18" customHeight="1">
      <c r="F39915" s="129">
        <f t="shared" si="629"/>
        <v>0</v>
      </c>
    </row>
    <row r="39916" spans="6:6" ht="18" customHeight="1">
      <c r="F39916" s="129">
        <f t="shared" si="629"/>
        <v>0</v>
      </c>
    </row>
    <row r="39917" spans="6:6" ht="18" customHeight="1">
      <c r="F39917" s="129">
        <f t="shared" si="629"/>
        <v>0</v>
      </c>
    </row>
    <row r="39918" spans="6:6" ht="18" customHeight="1">
      <c r="F39918" s="129">
        <f t="shared" si="629"/>
        <v>0</v>
      </c>
    </row>
    <row r="39919" spans="6:6" ht="18" customHeight="1">
      <c r="F39919" s="129">
        <f t="shared" si="629"/>
        <v>0</v>
      </c>
    </row>
    <row r="39920" spans="6:6" ht="18" customHeight="1">
      <c r="F39920" s="129">
        <f t="shared" si="629"/>
        <v>0</v>
      </c>
    </row>
    <row r="39921" spans="6:6" ht="18" customHeight="1">
      <c r="F39921" s="129">
        <f t="shared" si="629"/>
        <v>0</v>
      </c>
    </row>
    <row r="39922" spans="6:6" ht="18" customHeight="1">
      <c r="F39922" s="129">
        <f t="shared" ref="F39922:F39985" si="630">E39922*D39922</f>
        <v>0</v>
      </c>
    </row>
    <row r="39923" spans="6:6" ht="18" customHeight="1">
      <c r="F39923" s="129">
        <f t="shared" si="630"/>
        <v>0</v>
      </c>
    </row>
    <row r="39924" spans="6:6" ht="18" customHeight="1">
      <c r="F39924" s="129">
        <f t="shared" si="630"/>
        <v>0</v>
      </c>
    </row>
    <row r="39925" spans="6:6" ht="18" customHeight="1">
      <c r="F39925" s="129">
        <f t="shared" si="630"/>
        <v>0</v>
      </c>
    </row>
    <row r="39926" spans="6:6" ht="18" customHeight="1">
      <c r="F39926" s="129">
        <f t="shared" si="630"/>
        <v>0</v>
      </c>
    </row>
    <row r="39927" spans="6:6" ht="18" customHeight="1">
      <c r="F39927" s="129">
        <f t="shared" si="630"/>
        <v>0</v>
      </c>
    </row>
    <row r="39928" spans="6:6" ht="18" customHeight="1">
      <c r="F39928" s="129">
        <f t="shared" si="630"/>
        <v>0</v>
      </c>
    </row>
    <row r="39929" spans="6:6" ht="18" customHeight="1">
      <c r="F39929" s="129">
        <f t="shared" si="630"/>
        <v>0</v>
      </c>
    </row>
    <row r="39930" spans="6:6" ht="18" customHeight="1">
      <c r="F39930" s="129">
        <f t="shared" si="630"/>
        <v>0</v>
      </c>
    </row>
    <row r="39931" spans="6:6" ht="18" customHeight="1">
      <c r="F39931" s="129">
        <f t="shared" si="630"/>
        <v>0</v>
      </c>
    </row>
    <row r="39932" spans="6:6" ht="18" customHeight="1">
      <c r="F39932" s="129">
        <f t="shared" si="630"/>
        <v>0</v>
      </c>
    </row>
    <row r="39933" spans="6:6" ht="18" customHeight="1">
      <c r="F39933" s="129">
        <f t="shared" si="630"/>
        <v>0</v>
      </c>
    </row>
    <row r="39934" spans="6:6" ht="18" customHeight="1">
      <c r="F39934" s="129">
        <f t="shared" si="630"/>
        <v>0</v>
      </c>
    </row>
    <row r="39935" spans="6:6" ht="18" customHeight="1">
      <c r="F39935" s="129">
        <f t="shared" si="630"/>
        <v>0</v>
      </c>
    </row>
    <row r="39936" spans="6:6" ht="18" customHeight="1">
      <c r="F39936" s="129">
        <f t="shared" si="630"/>
        <v>0</v>
      </c>
    </row>
    <row r="39937" spans="6:6" ht="18" customHeight="1">
      <c r="F39937" s="129">
        <f t="shared" si="630"/>
        <v>0</v>
      </c>
    </row>
    <row r="39938" spans="6:6" ht="18" customHeight="1">
      <c r="F39938" s="129">
        <f t="shared" si="630"/>
        <v>0</v>
      </c>
    </row>
    <row r="39939" spans="6:6" ht="18" customHeight="1">
      <c r="F39939" s="129">
        <f t="shared" si="630"/>
        <v>0</v>
      </c>
    </row>
    <row r="39940" spans="6:6" ht="18" customHeight="1">
      <c r="F39940" s="129">
        <f t="shared" si="630"/>
        <v>0</v>
      </c>
    </row>
    <row r="39941" spans="6:6" ht="18" customHeight="1">
      <c r="F39941" s="129">
        <f t="shared" si="630"/>
        <v>0</v>
      </c>
    </row>
    <row r="39942" spans="6:6" ht="18" customHeight="1">
      <c r="F39942" s="129">
        <f t="shared" si="630"/>
        <v>0</v>
      </c>
    </row>
    <row r="39943" spans="6:6" ht="18" customHeight="1">
      <c r="F39943" s="129">
        <f t="shared" si="630"/>
        <v>0</v>
      </c>
    </row>
    <row r="39944" spans="6:6" ht="18" customHeight="1">
      <c r="F39944" s="129">
        <f t="shared" si="630"/>
        <v>0</v>
      </c>
    </row>
    <row r="39945" spans="6:6" ht="18" customHeight="1">
      <c r="F39945" s="129">
        <f t="shared" si="630"/>
        <v>0</v>
      </c>
    </row>
    <row r="39946" spans="6:6" ht="18" customHeight="1">
      <c r="F39946" s="129">
        <f t="shared" si="630"/>
        <v>0</v>
      </c>
    </row>
    <row r="39947" spans="6:6" ht="18" customHeight="1">
      <c r="F39947" s="129">
        <f t="shared" si="630"/>
        <v>0</v>
      </c>
    </row>
    <row r="39948" spans="6:6" ht="18" customHeight="1">
      <c r="F39948" s="129">
        <f t="shared" si="630"/>
        <v>0</v>
      </c>
    </row>
    <row r="39949" spans="6:6" ht="18" customHeight="1">
      <c r="F39949" s="129">
        <f t="shared" si="630"/>
        <v>0</v>
      </c>
    </row>
    <row r="39950" spans="6:6" ht="18" customHeight="1">
      <c r="F39950" s="129">
        <f t="shared" si="630"/>
        <v>0</v>
      </c>
    </row>
    <row r="39951" spans="6:6" ht="18" customHeight="1">
      <c r="F39951" s="129">
        <f t="shared" si="630"/>
        <v>0</v>
      </c>
    </row>
    <row r="39952" spans="6:6" ht="18" customHeight="1">
      <c r="F39952" s="129">
        <f t="shared" si="630"/>
        <v>0</v>
      </c>
    </row>
    <row r="39953" spans="6:6" ht="18" customHeight="1">
      <c r="F39953" s="129">
        <f t="shared" si="630"/>
        <v>0</v>
      </c>
    </row>
    <row r="39954" spans="6:6" ht="18" customHeight="1">
      <c r="F39954" s="129">
        <f t="shared" si="630"/>
        <v>0</v>
      </c>
    </row>
    <row r="39955" spans="6:6" ht="18" customHeight="1">
      <c r="F39955" s="129">
        <f t="shared" si="630"/>
        <v>0</v>
      </c>
    </row>
    <row r="39956" spans="6:6" ht="18" customHeight="1">
      <c r="F39956" s="129">
        <f t="shared" si="630"/>
        <v>0</v>
      </c>
    </row>
    <row r="39957" spans="6:6" ht="18" customHeight="1">
      <c r="F39957" s="129">
        <f t="shared" si="630"/>
        <v>0</v>
      </c>
    </row>
    <row r="39958" spans="6:6" ht="18" customHeight="1">
      <c r="F39958" s="129">
        <f t="shared" si="630"/>
        <v>0</v>
      </c>
    </row>
    <row r="39959" spans="6:6" ht="18" customHeight="1">
      <c r="F39959" s="129">
        <f t="shared" si="630"/>
        <v>0</v>
      </c>
    </row>
    <row r="39960" spans="6:6" ht="18" customHeight="1">
      <c r="F39960" s="129">
        <f t="shared" si="630"/>
        <v>0</v>
      </c>
    </row>
    <row r="39961" spans="6:6" ht="18" customHeight="1">
      <c r="F39961" s="129">
        <f t="shared" si="630"/>
        <v>0</v>
      </c>
    </row>
    <row r="39962" spans="6:6" ht="18" customHeight="1">
      <c r="F39962" s="129">
        <f t="shared" si="630"/>
        <v>0</v>
      </c>
    </row>
    <row r="39963" spans="6:6" ht="18" customHeight="1">
      <c r="F39963" s="129">
        <f t="shared" si="630"/>
        <v>0</v>
      </c>
    </row>
    <row r="39964" spans="6:6" ht="18" customHeight="1">
      <c r="F39964" s="129">
        <f t="shared" si="630"/>
        <v>0</v>
      </c>
    </row>
    <row r="39965" spans="6:6" ht="18" customHeight="1">
      <c r="F39965" s="129">
        <f t="shared" si="630"/>
        <v>0</v>
      </c>
    </row>
    <row r="39966" spans="6:6" ht="18" customHeight="1">
      <c r="F39966" s="129">
        <f t="shared" si="630"/>
        <v>0</v>
      </c>
    </row>
    <row r="39967" spans="6:6" ht="18" customHeight="1">
      <c r="F39967" s="129">
        <f t="shared" si="630"/>
        <v>0</v>
      </c>
    </row>
    <row r="39968" spans="6:6" ht="18" customHeight="1">
      <c r="F39968" s="129">
        <f t="shared" si="630"/>
        <v>0</v>
      </c>
    </row>
    <row r="39969" spans="6:6" ht="18" customHeight="1">
      <c r="F39969" s="129">
        <f t="shared" si="630"/>
        <v>0</v>
      </c>
    </row>
    <row r="39970" spans="6:6" ht="18" customHeight="1">
      <c r="F39970" s="129">
        <f t="shared" si="630"/>
        <v>0</v>
      </c>
    </row>
    <row r="39971" spans="6:6" ht="18" customHeight="1">
      <c r="F39971" s="129">
        <f t="shared" si="630"/>
        <v>0</v>
      </c>
    </row>
    <row r="39972" spans="6:6" ht="18" customHeight="1">
      <c r="F39972" s="129">
        <f t="shared" si="630"/>
        <v>0</v>
      </c>
    </row>
    <row r="39973" spans="6:6" ht="18" customHeight="1">
      <c r="F39973" s="129">
        <f t="shared" si="630"/>
        <v>0</v>
      </c>
    </row>
    <row r="39974" spans="6:6" ht="18" customHeight="1">
      <c r="F39974" s="129">
        <f t="shared" si="630"/>
        <v>0</v>
      </c>
    </row>
    <row r="39975" spans="6:6" ht="18" customHeight="1">
      <c r="F39975" s="129">
        <f t="shared" si="630"/>
        <v>0</v>
      </c>
    </row>
    <row r="39976" spans="6:6" ht="18" customHeight="1">
      <c r="F39976" s="129">
        <f t="shared" si="630"/>
        <v>0</v>
      </c>
    </row>
    <row r="39977" spans="6:6" ht="18" customHeight="1">
      <c r="F39977" s="129">
        <f t="shared" si="630"/>
        <v>0</v>
      </c>
    </row>
    <row r="39978" spans="6:6" ht="18" customHeight="1">
      <c r="F39978" s="129">
        <f t="shared" si="630"/>
        <v>0</v>
      </c>
    </row>
    <row r="39979" spans="6:6" ht="18" customHeight="1">
      <c r="F39979" s="129">
        <f t="shared" si="630"/>
        <v>0</v>
      </c>
    </row>
    <row r="39980" spans="6:6" ht="18" customHeight="1">
      <c r="F39980" s="129">
        <f t="shared" si="630"/>
        <v>0</v>
      </c>
    </row>
    <row r="39981" spans="6:6" ht="18" customHeight="1">
      <c r="F39981" s="129">
        <f t="shared" si="630"/>
        <v>0</v>
      </c>
    </row>
    <row r="39982" spans="6:6" ht="18" customHeight="1">
      <c r="F39982" s="129">
        <f t="shared" si="630"/>
        <v>0</v>
      </c>
    </row>
    <row r="39983" spans="6:6" ht="18" customHeight="1">
      <c r="F39983" s="129">
        <f t="shared" si="630"/>
        <v>0</v>
      </c>
    </row>
    <row r="39984" spans="6:6" ht="18" customHeight="1">
      <c r="F39984" s="129">
        <f t="shared" si="630"/>
        <v>0</v>
      </c>
    </row>
    <row r="39985" spans="6:6" ht="18" customHeight="1">
      <c r="F39985" s="129">
        <f t="shared" si="630"/>
        <v>0</v>
      </c>
    </row>
    <row r="39986" spans="6:6" ht="18" customHeight="1">
      <c r="F39986" s="129">
        <f t="shared" ref="F39986:F40049" si="631">E39986*D39986</f>
        <v>0</v>
      </c>
    </row>
    <row r="39987" spans="6:6" ht="18" customHeight="1">
      <c r="F39987" s="129">
        <f t="shared" si="631"/>
        <v>0</v>
      </c>
    </row>
    <row r="39988" spans="6:6" ht="18" customHeight="1">
      <c r="F39988" s="129">
        <f t="shared" si="631"/>
        <v>0</v>
      </c>
    </row>
    <row r="39989" spans="6:6" ht="18" customHeight="1">
      <c r="F39989" s="129">
        <f t="shared" si="631"/>
        <v>0</v>
      </c>
    </row>
    <row r="39990" spans="6:6" ht="18" customHeight="1">
      <c r="F39990" s="129">
        <f t="shared" si="631"/>
        <v>0</v>
      </c>
    </row>
    <row r="39991" spans="6:6" ht="18" customHeight="1">
      <c r="F39991" s="129">
        <f t="shared" si="631"/>
        <v>0</v>
      </c>
    </row>
    <row r="39992" spans="6:6" ht="18" customHeight="1">
      <c r="F39992" s="129">
        <f t="shared" si="631"/>
        <v>0</v>
      </c>
    </row>
    <row r="39993" spans="6:6" ht="18" customHeight="1">
      <c r="F39993" s="129">
        <f t="shared" si="631"/>
        <v>0</v>
      </c>
    </row>
    <row r="39994" spans="6:6" ht="18" customHeight="1">
      <c r="F39994" s="129">
        <f t="shared" si="631"/>
        <v>0</v>
      </c>
    </row>
    <row r="39995" spans="6:6" ht="18" customHeight="1">
      <c r="F39995" s="129">
        <f t="shared" si="631"/>
        <v>0</v>
      </c>
    </row>
    <row r="39996" spans="6:6" ht="18" customHeight="1">
      <c r="F39996" s="129">
        <f t="shared" si="631"/>
        <v>0</v>
      </c>
    </row>
    <row r="39997" spans="6:6" ht="18" customHeight="1">
      <c r="F39997" s="129">
        <f t="shared" si="631"/>
        <v>0</v>
      </c>
    </row>
    <row r="39998" spans="6:6" ht="18" customHeight="1">
      <c r="F39998" s="129">
        <f t="shared" si="631"/>
        <v>0</v>
      </c>
    </row>
    <row r="39999" spans="6:6" ht="18" customHeight="1">
      <c r="F39999" s="129">
        <f t="shared" si="631"/>
        <v>0</v>
      </c>
    </row>
    <row r="40000" spans="6:6" ht="18" customHeight="1">
      <c r="F40000" s="129">
        <f t="shared" si="631"/>
        <v>0</v>
      </c>
    </row>
    <row r="40001" spans="6:6" ht="18" customHeight="1">
      <c r="F40001" s="129">
        <f t="shared" si="631"/>
        <v>0</v>
      </c>
    </row>
    <row r="40002" spans="6:6" ht="18" customHeight="1">
      <c r="F40002" s="129">
        <f t="shared" si="631"/>
        <v>0</v>
      </c>
    </row>
    <row r="40003" spans="6:6" ht="18" customHeight="1">
      <c r="F40003" s="129">
        <f t="shared" si="631"/>
        <v>0</v>
      </c>
    </row>
    <row r="40004" spans="6:6" ht="18" customHeight="1">
      <c r="F40004" s="129">
        <f t="shared" si="631"/>
        <v>0</v>
      </c>
    </row>
    <row r="40005" spans="6:6" ht="18" customHeight="1">
      <c r="F40005" s="129">
        <f t="shared" si="631"/>
        <v>0</v>
      </c>
    </row>
    <row r="40006" spans="6:6" ht="18" customHeight="1">
      <c r="F40006" s="129">
        <f t="shared" si="631"/>
        <v>0</v>
      </c>
    </row>
    <row r="40007" spans="6:6" ht="18" customHeight="1">
      <c r="F40007" s="129">
        <f t="shared" si="631"/>
        <v>0</v>
      </c>
    </row>
    <row r="40008" spans="6:6" ht="18" customHeight="1">
      <c r="F40008" s="129">
        <f t="shared" si="631"/>
        <v>0</v>
      </c>
    </row>
    <row r="40009" spans="6:6" ht="18" customHeight="1">
      <c r="F40009" s="129">
        <f t="shared" si="631"/>
        <v>0</v>
      </c>
    </row>
    <row r="40010" spans="6:6" ht="18" customHeight="1">
      <c r="F40010" s="129">
        <f t="shared" si="631"/>
        <v>0</v>
      </c>
    </row>
    <row r="40011" spans="6:6" ht="18" customHeight="1">
      <c r="F40011" s="129">
        <f t="shared" si="631"/>
        <v>0</v>
      </c>
    </row>
    <row r="40012" spans="6:6" ht="18" customHeight="1">
      <c r="F40012" s="129">
        <f t="shared" si="631"/>
        <v>0</v>
      </c>
    </row>
    <row r="40013" spans="6:6" ht="18" customHeight="1">
      <c r="F40013" s="129">
        <f t="shared" si="631"/>
        <v>0</v>
      </c>
    </row>
    <row r="40014" spans="6:6" ht="18" customHeight="1">
      <c r="F40014" s="129">
        <f t="shared" si="631"/>
        <v>0</v>
      </c>
    </row>
    <row r="40015" spans="6:6" ht="18" customHeight="1">
      <c r="F40015" s="129">
        <f t="shared" si="631"/>
        <v>0</v>
      </c>
    </row>
    <row r="40016" spans="6:6" ht="18" customHeight="1">
      <c r="F40016" s="129">
        <f t="shared" si="631"/>
        <v>0</v>
      </c>
    </row>
    <row r="40017" spans="6:6" ht="18" customHeight="1">
      <c r="F40017" s="129">
        <f t="shared" si="631"/>
        <v>0</v>
      </c>
    </row>
    <row r="40018" spans="6:6" ht="18" customHeight="1">
      <c r="F40018" s="129">
        <f t="shared" si="631"/>
        <v>0</v>
      </c>
    </row>
    <row r="40019" spans="6:6" ht="18" customHeight="1">
      <c r="F40019" s="129">
        <f t="shared" si="631"/>
        <v>0</v>
      </c>
    </row>
    <row r="40020" spans="6:6" ht="18" customHeight="1">
      <c r="F40020" s="129">
        <f t="shared" si="631"/>
        <v>0</v>
      </c>
    </row>
    <row r="40021" spans="6:6" ht="18" customHeight="1">
      <c r="F40021" s="129">
        <f t="shared" si="631"/>
        <v>0</v>
      </c>
    </row>
    <row r="40022" spans="6:6" ht="18" customHeight="1">
      <c r="F40022" s="129">
        <f t="shared" si="631"/>
        <v>0</v>
      </c>
    </row>
    <row r="40023" spans="6:6" ht="18" customHeight="1">
      <c r="F40023" s="129">
        <f t="shared" si="631"/>
        <v>0</v>
      </c>
    </row>
    <row r="40024" spans="6:6" ht="18" customHeight="1">
      <c r="F40024" s="129">
        <f t="shared" si="631"/>
        <v>0</v>
      </c>
    </row>
    <row r="40025" spans="6:6" ht="18" customHeight="1">
      <c r="F40025" s="129">
        <f t="shared" si="631"/>
        <v>0</v>
      </c>
    </row>
    <row r="40026" spans="6:6" ht="18" customHeight="1">
      <c r="F40026" s="129">
        <f t="shared" si="631"/>
        <v>0</v>
      </c>
    </row>
    <row r="40027" spans="6:6" ht="18" customHeight="1">
      <c r="F40027" s="129">
        <f t="shared" si="631"/>
        <v>0</v>
      </c>
    </row>
    <row r="40028" spans="6:6" ht="18" customHeight="1">
      <c r="F40028" s="129">
        <f t="shared" si="631"/>
        <v>0</v>
      </c>
    </row>
    <row r="40029" spans="6:6" ht="18" customHeight="1">
      <c r="F40029" s="129">
        <f t="shared" si="631"/>
        <v>0</v>
      </c>
    </row>
    <row r="40030" spans="6:6" ht="18" customHeight="1">
      <c r="F40030" s="129">
        <f t="shared" si="631"/>
        <v>0</v>
      </c>
    </row>
    <row r="40031" spans="6:6" ht="18" customHeight="1">
      <c r="F40031" s="129">
        <f t="shared" si="631"/>
        <v>0</v>
      </c>
    </row>
    <row r="40032" spans="6:6" ht="18" customHeight="1">
      <c r="F40032" s="129">
        <f t="shared" si="631"/>
        <v>0</v>
      </c>
    </row>
    <row r="40033" spans="6:6" ht="18" customHeight="1">
      <c r="F40033" s="129">
        <f t="shared" si="631"/>
        <v>0</v>
      </c>
    </row>
    <row r="40034" spans="6:6" ht="18" customHeight="1">
      <c r="F40034" s="129">
        <f t="shared" si="631"/>
        <v>0</v>
      </c>
    </row>
    <row r="40035" spans="6:6" ht="18" customHeight="1">
      <c r="F40035" s="129">
        <f t="shared" si="631"/>
        <v>0</v>
      </c>
    </row>
    <row r="40036" spans="6:6" ht="18" customHeight="1">
      <c r="F40036" s="129">
        <f t="shared" si="631"/>
        <v>0</v>
      </c>
    </row>
    <row r="40037" spans="6:6" ht="18" customHeight="1">
      <c r="F40037" s="129">
        <f t="shared" si="631"/>
        <v>0</v>
      </c>
    </row>
    <row r="40038" spans="6:6" ht="18" customHeight="1">
      <c r="F40038" s="129">
        <f t="shared" si="631"/>
        <v>0</v>
      </c>
    </row>
    <row r="40039" spans="6:6" ht="18" customHeight="1">
      <c r="F40039" s="129">
        <f t="shared" si="631"/>
        <v>0</v>
      </c>
    </row>
    <row r="40040" spans="6:6" ht="18" customHeight="1">
      <c r="F40040" s="129">
        <f t="shared" si="631"/>
        <v>0</v>
      </c>
    </row>
    <row r="40041" spans="6:6" ht="18" customHeight="1">
      <c r="F40041" s="129">
        <f t="shared" si="631"/>
        <v>0</v>
      </c>
    </row>
    <row r="40042" spans="6:6" ht="18" customHeight="1">
      <c r="F40042" s="129">
        <f t="shared" si="631"/>
        <v>0</v>
      </c>
    </row>
    <row r="40043" spans="6:6" ht="18" customHeight="1">
      <c r="F40043" s="129">
        <f t="shared" si="631"/>
        <v>0</v>
      </c>
    </row>
    <row r="40044" spans="6:6" ht="18" customHeight="1">
      <c r="F40044" s="129">
        <f t="shared" si="631"/>
        <v>0</v>
      </c>
    </row>
    <row r="40045" spans="6:6" ht="18" customHeight="1">
      <c r="F40045" s="129">
        <f t="shared" si="631"/>
        <v>0</v>
      </c>
    </row>
    <row r="40046" spans="6:6" ht="18" customHeight="1">
      <c r="F40046" s="129">
        <f t="shared" si="631"/>
        <v>0</v>
      </c>
    </row>
    <row r="40047" spans="6:6" ht="18" customHeight="1">
      <c r="F40047" s="129">
        <f t="shared" si="631"/>
        <v>0</v>
      </c>
    </row>
    <row r="40048" spans="6:6" ht="18" customHeight="1">
      <c r="F40048" s="129">
        <f t="shared" si="631"/>
        <v>0</v>
      </c>
    </row>
    <row r="40049" spans="6:6" ht="18" customHeight="1">
      <c r="F40049" s="129">
        <f t="shared" si="631"/>
        <v>0</v>
      </c>
    </row>
    <row r="40050" spans="6:6" ht="18" customHeight="1">
      <c r="F40050" s="129">
        <f t="shared" ref="F40050:F40113" si="632">E40050*D40050</f>
        <v>0</v>
      </c>
    </row>
    <row r="40051" spans="6:6" ht="18" customHeight="1">
      <c r="F40051" s="129">
        <f t="shared" si="632"/>
        <v>0</v>
      </c>
    </row>
    <row r="40052" spans="6:6" ht="18" customHeight="1">
      <c r="F40052" s="129">
        <f t="shared" si="632"/>
        <v>0</v>
      </c>
    </row>
    <row r="40053" spans="6:6" ht="18" customHeight="1">
      <c r="F40053" s="129">
        <f t="shared" si="632"/>
        <v>0</v>
      </c>
    </row>
    <row r="40054" spans="6:6" ht="18" customHeight="1">
      <c r="F40054" s="129">
        <f t="shared" si="632"/>
        <v>0</v>
      </c>
    </row>
    <row r="40055" spans="6:6" ht="18" customHeight="1">
      <c r="F40055" s="129">
        <f t="shared" si="632"/>
        <v>0</v>
      </c>
    </row>
    <row r="40056" spans="6:6" ht="18" customHeight="1">
      <c r="F40056" s="129">
        <f t="shared" si="632"/>
        <v>0</v>
      </c>
    </row>
    <row r="40057" spans="6:6" ht="18" customHeight="1">
      <c r="F40057" s="129">
        <f t="shared" si="632"/>
        <v>0</v>
      </c>
    </row>
    <row r="40058" spans="6:6" ht="18" customHeight="1">
      <c r="F40058" s="129">
        <f t="shared" si="632"/>
        <v>0</v>
      </c>
    </row>
    <row r="40059" spans="6:6" ht="18" customHeight="1">
      <c r="F40059" s="129">
        <f t="shared" si="632"/>
        <v>0</v>
      </c>
    </row>
    <row r="40060" spans="6:6" ht="18" customHeight="1">
      <c r="F40060" s="129">
        <f t="shared" si="632"/>
        <v>0</v>
      </c>
    </row>
    <row r="40061" spans="6:6" ht="18" customHeight="1">
      <c r="F40061" s="129">
        <f t="shared" si="632"/>
        <v>0</v>
      </c>
    </row>
    <row r="40062" spans="6:6" ht="18" customHeight="1">
      <c r="F40062" s="129">
        <f t="shared" si="632"/>
        <v>0</v>
      </c>
    </row>
    <row r="40063" spans="6:6" ht="18" customHeight="1">
      <c r="F40063" s="129">
        <f t="shared" si="632"/>
        <v>0</v>
      </c>
    </row>
    <row r="40064" spans="6:6" ht="18" customHeight="1">
      <c r="F40064" s="129">
        <f t="shared" si="632"/>
        <v>0</v>
      </c>
    </row>
    <row r="40065" spans="6:6" ht="18" customHeight="1">
      <c r="F40065" s="129">
        <f t="shared" si="632"/>
        <v>0</v>
      </c>
    </row>
    <row r="40066" spans="6:6" ht="18" customHeight="1">
      <c r="F40066" s="129">
        <f t="shared" si="632"/>
        <v>0</v>
      </c>
    </row>
    <row r="40067" spans="6:6" ht="18" customHeight="1">
      <c r="F40067" s="129">
        <f t="shared" si="632"/>
        <v>0</v>
      </c>
    </row>
    <row r="40068" spans="6:6" ht="18" customHeight="1">
      <c r="F40068" s="129">
        <f t="shared" si="632"/>
        <v>0</v>
      </c>
    </row>
    <row r="40069" spans="6:6" ht="18" customHeight="1">
      <c r="F40069" s="129">
        <f t="shared" si="632"/>
        <v>0</v>
      </c>
    </row>
    <row r="40070" spans="6:6" ht="18" customHeight="1">
      <c r="F40070" s="129">
        <f t="shared" si="632"/>
        <v>0</v>
      </c>
    </row>
    <row r="40071" spans="6:6" ht="18" customHeight="1">
      <c r="F40071" s="129">
        <f t="shared" si="632"/>
        <v>0</v>
      </c>
    </row>
    <row r="40072" spans="6:6" ht="18" customHeight="1">
      <c r="F40072" s="129">
        <f t="shared" si="632"/>
        <v>0</v>
      </c>
    </row>
    <row r="40073" spans="6:6" ht="18" customHeight="1">
      <c r="F40073" s="129">
        <f t="shared" si="632"/>
        <v>0</v>
      </c>
    </row>
    <row r="40074" spans="6:6" ht="18" customHeight="1">
      <c r="F40074" s="129">
        <f t="shared" si="632"/>
        <v>0</v>
      </c>
    </row>
    <row r="40075" spans="6:6" ht="18" customHeight="1">
      <c r="F40075" s="129">
        <f t="shared" si="632"/>
        <v>0</v>
      </c>
    </row>
    <row r="40076" spans="6:6" ht="18" customHeight="1">
      <c r="F40076" s="129">
        <f t="shared" si="632"/>
        <v>0</v>
      </c>
    </row>
    <row r="40077" spans="6:6" ht="18" customHeight="1">
      <c r="F40077" s="129">
        <f t="shared" si="632"/>
        <v>0</v>
      </c>
    </row>
    <row r="40078" spans="6:6" ht="18" customHeight="1">
      <c r="F40078" s="129">
        <f t="shared" si="632"/>
        <v>0</v>
      </c>
    </row>
    <row r="40079" spans="6:6" ht="18" customHeight="1">
      <c r="F40079" s="129">
        <f t="shared" si="632"/>
        <v>0</v>
      </c>
    </row>
    <row r="40080" spans="6:6" ht="18" customHeight="1">
      <c r="F40080" s="129">
        <f t="shared" si="632"/>
        <v>0</v>
      </c>
    </row>
    <row r="40081" spans="6:6" ht="18" customHeight="1">
      <c r="F40081" s="129">
        <f t="shared" si="632"/>
        <v>0</v>
      </c>
    </row>
    <row r="40082" spans="6:6" ht="18" customHeight="1">
      <c r="F40082" s="129">
        <f t="shared" si="632"/>
        <v>0</v>
      </c>
    </row>
    <row r="40083" spans="6:6" ht="18" customHeight="1">
      <c r="F40083" s="129">
        <f t="shared" si="632"/>
        <v>0</v>
      </c>
    </row>
    <row r="40084" spans="6:6" ht="18" customHeight="1">
      <c r="F40084" s="129">
        <f t="shared" si="632"/>
        <v>0</v>
      </c>
    </row>
    <row r="40085" spans="6:6" ht="18" customHeight="1">
      <c r="F40085" s="129">
        <f t="shared" si="632"/>
        <v>0</v>
      </c>
    </row>
    <row r="40086" spans="6:6" ht="18" customHeight="1">
      <c r="F40086" s="129">
        <f t="shared" si="632"/>
        <v>0</v>
      </c>
    </row>
    <row r="40087" spans="6:6" ht="18" customHeight="1">
      <c r="F40087" s="129">
        <f t="shared" si="632"/>
        <v>0</v>
      </c>
    </row>
    <row r="40088" spans="6:6" ht="18" customHeight="1">
      <c r="F40088" s="129">
        <f t="shared" si="632"/>
        <v>0</v>
      </c>
    </row>
    <row r="40089" spans="6:6" ht="18" customHeight="1">
      <c r="F40089" s="129">
        <f t="shared" si="632"/>
        <v>0</v>
      </c>
    </row>
    <row r="40090" spans="6:6" ht="18" customHeight="1">
      <c r="F40090" s="129">
        <f t="shared" si="632"/>
        <v>0</v>
      </c>
    </row>
    <row r="40091" spans="6:6" ht="18" customHeight="1">
      <c r="F40091" s="129">
        <f t="shared" si="632"/>
        <v>0</v>
      </c>
    </row>
    <row r="40092" spans="6:6" ht="18" customHeight="1">
      <c r="F40092" s="129">
        <f t="shared" si="632"/>
        <v>0</v>
      </c>
    </row>
    <row r="40093" spans="6:6" ht="18" customHeight="1">
      <c r="F40093" s="129">
        <f t="shared" si="632"/>
        <v>0</v>
      </c>
    </row>
    <row r="40094" spans="6:6" ht="18" customHeight="1">
      <c r="F40094" s="129">
        <f t="shared" si="632"/>
        <v>0</v>
      </c>
    </row>
    <row r="40095" spans="6:6" ht="18" customHeight="1">
      <c r="F40095" s="129">
        <f t="shared" si="632"/>
        <v>0</v>
      </c>
    </row>
    <row r="40096" spans="6:6" ht="18" customHeight="1">
      <c r="F40096" s="129">
        <f t="shared" si="632"/>
        <v>0</v>
      </c>
    </row>
    <row r="40097" spans="6:6" ht="18" customHeight="1">
      <c r="F40097" s="129">
        <f t="shared" si="632"/>
        <v>0</v>
      </c>
    </row>
    <row r="40098" spans="6:6" ht="18" customHeight="1">
      <c r="F40098" s="129">
        <f t="shared" si="632"/>
        <v>0</v>
      </c>
    </row>
    <row r="40099" spans="6:6" ht="18" customHeight="1">
      <c r="F40099" s="129">
        <f t="shared" si="632"/>
        <v>0</v>
      </c>
    </row>
    <row r="40100" spans="6:6" ht="18" customHeight="1">
      <c r="F40100" s="129">
        <f t="shared" si="632"/>
        <v>0</v>
      </c>
    </row>
    <row r="40101" spans="6:6" ht="18" customHeight="1">
      <c r="F40101" s="129">
        <f t="shared" si="632"/>
        <v>0</v>
      </c>
    </row>
    <row r="40102" spans="6:6" ht="18" customHeight="1">
      <c r="F40102" s="129">
        <f t="shared" si="632"/>
        <v>0</v>
      </c>
    </row>
    <row r="40103" spans="6:6" ht="18" customHeight="1">
      <c r="F40103" s="129">
        <f t="shared" si="632"/>
        <v>0</v>
      </c>
    </row>
    <row r="40104" spans="6:6" ht="18" customHeight="1">
      <c r="F40104" s="129">
        <f t="shared" si="632"/>
        <v>0</v>
      </c>
    </row>
    <row r="40105" spans="6:6" ht="18" customHeight="1">
      <c r="F40105" s="129">
        <f t="shared" si="632"/>
        <v>0</v>
      </c>
    </row>
    <row r="40106" spans="6:6" ht="18" customHeight="1">
      <c r="F40106" s="129">
        <f t="shared" si="632"/>
        <v>0</v>
      </c>
    </row>
    <row r="40107" spans="6:6" ht="18" customHeight="1">
      <c r="F40107" s="129">
        <f t="shared" si="632"/>
        <v>0</v>
      </c>
    </row>
    <row r="40108" spans="6:6" ht="18" customHeight="1">
      <c r="F40108" s="129">
        <f t="shared" si="632"/>
        <v>0</v>
      </c>
    </row>
    <row r="40109" spans="6:6" ht="18" customHeight="1">
      <c r="F40109" s="129">
        <f t="shared" si="632"/>
        <v>0</v>
      </c>
    </row>
    <row r="40110" spans="6:6" ht="18" customHeight="1">
      <c r="F40110" s="129">
        <f t="shared" si="632"/>
        <v>0</v>
      </c>
    </row>
    <row r="40111" spans="6:6" ht="18" customHeight="1">
      <c r="F40111" s="129">
        <f t="shared" si="632"/>
        <v>0</v>
      </c>
    </row>
    <row r="40112" spans="6:6" ht="18" customHeight="1">
      <c r="F40112" s="129">
        <f t="shared" si="632"/>
        <v>0</v>
      </c>
    </row>
    <row r="40113" spans="6:6" ht="18" customHeight="1">
      <c r="F40113" s="129">
        <f t="shared" si="632"/>
        <v>0</v>
      </c>
    </row>
    <row r="40114" spans="6:6" ht="18" customHeight="1">
      <c r="F40114" s="129">
        <f t="shared" ref="F40114:F40177" si="633">E40114*D40114</f>
        <v>0</v>
      </c>
    </row>
    <row r="40115" spans="6:6" ht="18" customHeight="1">
      <c r="F40115" s="129">
        <f t="shared" si="633"/>
        <v>0</v>
      </c>
    </row>
    <row r="40116" spans="6:6" ht="18" customHeight="1">
      <c r="F40116" s="129">
        <f t="shared" si="633"/>
        <v>0</v>
      </c>
    </row>
    <row r="40117" spans="6:6" ht="18" customHeight="1">
      <c r="F40117" s="129">
        <f t="shared" si="633"/>
        <v>0</v>
      </c>
    </row>
    <row r="40118" spans="6:6" ht="18" customHeight="1">
      <c r="F40118" s="129">
        <f t="shared" si="633"/>
        <v>0</v>
      </c>
    </row>
    <row r="40119" spans="6:6" ht="18" customHeight="1">
      <c r="F40119" s="129">
        <f t="shared" si="633"/>
        <v>0</v>
      </c>
    </row>
    <row r="40120" spans="6:6" ht="18" customHeight="1">
      <c r="F40120" s="129">
        <f t="shared" si="633"/>
        <v>0</v>
      </c>
    </row>
    <row r="40121" spans="6:6" ht="18" customHeight="1">
      <c r="F40121" s="129">
        <f t="shared" si="633"/>
        <v>0</v>
      </c>
    </row>
    <row r="40122" spans="6:6" ht="18" customHeight="1">
      <c r="F40122" s="129">
        <f t="shared" si="633"/>
        <v>0</v>
      </c>
    </row>
    <row r="40123" spans="6:6" ht="18" customHeight="1">
      <c r="F40123" s="129">
        <f t="shared" si="633"/>
        <v>0</v>
      </c>
    </row>
    <row r="40124" spans="6:6" ht="18" customHeight="1">
      <c r="F40124" s="129">
        <f t="shared" si="633"/>
        <v>0</v>
      </c>
    </row>
    <row r="40125" spans="6:6" ht="18" customHeight="1">
      <c r="F40125" s="129">
        <f t="shared" si="633"/>
        <v>0</v>
      </c>
    </row>
    <row r="40126" spans="6:6" ht="18" customHeight="1">
      <c r="F40126" s="129">
        <f t="shared" si="633"/>
        <v>0</v>
      </c>
    </row>
    <row r="40127" spans="6:6" ht="18" customHeight="1">
      <c r="F40127" s="129">
        <f t="shared" si="633"/>
        <v>0</v>
      </c>
    </row>
    <row r="40128" spans="6:6" ht="18" customHeight="1">
      <c r="F40128" s="129">
        <f t="shared" si="633"/>
        <v>0</v>
      </c>
    </row>
    <row r="40129" spans="6:6" ht="18" customHeight="1">
      <c r="F40129" s="129">
        <f t="shared" si="633"/>
        <v>0</v>
      </c>
    </row>
    <row r="40130" spans="6:6" ht="18" customHeight="1">
      <c r="F40130" s="129">
        <f t="shared" si="633"/>
        <v>0</v>
      </c>
    </row>
    <row r="40131" spans="6:6" ht="18" customHeight="1">
      <c r="F40131" s="129">
        <f t="shared" si="633"/>
        <v>0</v>
      </c>
    </row>
    <row r="40132" spans="6:6" ht="18" customHeight="1">
      <c r="F40132" s="129">
        <f t="shared" si="633"/>
        <v>0</v>
      </c>
    </row>
    <row r="40133" spans="6:6" ht="18" customHeight="1">
      <c r="F40133" s="129">
        <f t="shared" si="633"/>
        <v>0</v>
      </c>
    </row>
    <row r="40134" spans="6:6" ht="18" customHeight="1">
      <c r="F40134" s="129">
        <f t="shared" si="633"/>
        <v>0</v>
      </c>
    </row>
    <row r="40135" spans="6:6" ht="18" customHeight="1">
      <c r="F40135" s="129">
        <f t="shared" si="633"/>
        <v>0</v>
      </c>
    </row>
    <row r="40136" spans="6:6" ht="18" customHeight="1">
      <c r="F40136" s="129">
        <f t="shared" si="633"/>
        <v>0</v>
      </c>
    </row>
    <row r="40137" spans="6:6" ht="18" customHeight="1">
      <c r="F40137" s="129">
        <f t="shared" si="633"/>
        <v>0</v>
      </c>
    </row>
    <row r="40138" spans="6:6" ht="18" customHeight="1">
      <c r="F40138" s="129">
        <f t="shared" si="633"/>
        <v>0</v>
      </c>
    </row>
    <row r="40139" spans="6:6" ht="18" customHeight="1">
      <c r="F40139" s="129">
        <f t="shared" si="633"/>
        <v>0</v>
      </c>
    </row>
    <row r="40140" spans="6:6" ht="18" customHeight="1">
      <c r="F40140" s="129">
        <f t="shared" si="633"/>
        <v>0</v>
      </c>
    </row>
    <row r="40141" spans="6:6" ht="18" customHeight="1">
      <c r="F40141" s="129">
        <f t="shared" si="633"/>
        <v>0</v>
      </c>
    </row>
    <row r="40142" spans="6:6" ht="18" customHeight="1">
      <c r="F40142" s="129">
        <f t="shared" si="633"/>
        <v>0</v>
      </c>
    </row>
    <row r="40143" spans="6:6" ht="18" customHeight="1">
      <c r="F40143" s="129">
        <f t="shared" si="633"/>
        <v>0</v>
      </c>
    </row>
    <row r="40144" spans="6:6" ht="18" customHeight="1">
      <c r="F40144" s="129">
        <f t="shared" si="633"/>
        <v>0</v>
      </c>
    </row>
    <row r="40145" spans="6:6" ht="18" customHeight="1">
      <c r="F40145" s="129">
        <f t="shared" si="633"/>
        <v>0</v>
      </c>
    </row>
    <row r="40146" spans="6:6" ht="18" customHeight="1">
      <c r="F40146" s="129">
        <f t="shared" si="633"/>
        <v>0</v>
      </c>
    </row>
    <row r="40147" spans="6:6" ht="18" customHeight="1">
      <c r="F40147" s="129">
        <f t="shared" si="633"/>
        <v>0</v>
      </c>
    </row>
    <row r="40148" spans="6:6" ht="18" customHeight="1">
      <c r="F40148" s="129">
        <f t="shared" si="633"/>
        <v>0</v>
      </c>
    </row>
    <row r="40149" spans="6:6" ht="18" customHeight="1">
      <c r="F40149" s="129">
        <f t="shared" si="633"/>
        <v>0</v>
      </c>
    </row>
    <row r="40150" spans="6:6" ht="18" customHeight="1">
      <c r="F40150" s="129">
        <f t="shared" si="633"/>
        <v>0</v>
      </c>
    </row>
    <row r="40151" spans="6:6" ht="18" customHeight="1">
      <c r="F40151" s="129">
        <f t="shared" si="633"/>
        <v>0</v>
      </c>
    </row>
    <row r="40152" spans="6:6" ht="18" customHeight="1">
      <c r="F40152" s="129">
        <f t="shared" si="633"/>
        <v>0</v>
      </c>
    </row>
    <row r="40153" spans="6:6" ht="18" customHeight="1">
      <c r="F40153" s="129">
        <f t="shared" si="633"/>
        <v>0</v>
      </c>
    </row>
    <row r="40154" spans="6:6" ht="18" customHeight="1">
      <c r="F40154" s="129">
        <f t="shared" si="633"/>
        <v>0</v>
      </c>
    </row>
    <row r="40155" spans="6:6" ht="18" customHeight="1">
      <c r="F40155" s="129">
        <f t="shared" si="633"/>
        <v>0</v>
      </c>
    </row>
    <row r="40156" spans="6:6" ht="18" customHeight="1">
      <c r="F40156" s="129">
        <f t="shared" si="633"/>
        <v>0</v>
      </c>
    </row>
    <row r="40157" spans="6:6" ht="18" customHeight="1">
      <c r="F40157" s="129">
        <f t="shared" si="633"/>
        <v>0</v>
      </c>
    </row>
    <row r="40158" spans="6:6" ht="18" customHeight="1">
      <c r="F40158" s="129">
        <f t="shared" si="633"/>
        <v>0</v>
      </c>
    </row>
    <row r="40159" spans="6:6" ht="18" customHeight="1">
      <c r="F40159" s="129">
        <f t="shared" si="633"/>
        <v>0</v>
      </c>
    </row>
    <row r="40160" spans="6:6" ht="18" customHeight="1">
      <c r="F40160" s="129">
        <f t="shared" si="633"/>
        <v>0</v>
      </c>
    </row>
    <row r="40161" spans="6:6" ht="18" customHeight="1">
      <c r="F40161" s="129">
        <f t="shared" si="633"/>
        <v>0</v>
      </c>
    </row>
    <row r="40162" spans="6:6" ht="18" customHeight="1">
      <c r="F40162" s="129">
        <f t="shared" si="633"/>
        <v>0</v>
      </c>
    </row>
    <row r="40163" spans="6:6" ht="18" customHeight="1">
      <c r="F40163" s="129">
        <f t="shared" si="633"/>
        <v>0</v>
      </c>
    </row>
    <row r="40164" spans="6:6" ht="18" customHeight="1">
      <c r="F40164" s="129">
        <f t="shared" si="633"/>
        <v>0</v>
      </c>
    </row>
    <row r="40165" spans="6:6" ht="18" customHeight="1">
      <c r="F40165" s="129">
        <f t="shared" si="633"/>
        <v>0</v>
      </c>
    </row>
    <row r="40166" spans="6:6" ht="18" customHeight="1">
      <c r="F40166" s="129">
        <f t="shared" si="633"/>
        <v>0</v>
      </c>
    </row>
    <row r="40167" spans="6:6" ht="18" customHeight="1">
      <c r="F40167" s="129">
        <f t="shared" si="633"/>
        <v>0</v>
      </c>
    </row>
    <row r="40168" spans="6:6" ht="18" customHeight="1">
      <c r="F40168" s="129">
        <f t="shared" si="633"/>
        <v>0</v>
      </c>
    </row>
    <row r="40169" spans="6:6" ht="18" customHeight="1">
      <c r="F40169" s="129">
        <f t="shared" si="633"/>
        <v>0</v>
      </c>
    </row>
    <row r="40170" spans="6:6" ht="18" customHeight="1">
      <c r="F40170" s="129">
        <f t="shared" si="633"/>
        <v>0</v>
      </c>
    </row>
    <row r="40171" spans="6:6" ht="18" customHeight="1">
      <c r="F40171" s="129">
        <f t="shared" si="633"/>
        <v>0</v>
      </c>
    </row>
    <row r="40172" spans="6:6" ht="18" customHeight="1">
      <c r="F40172" s="129">
        <f t="shared" si="633"/>
        <v>0</v>
      </c>
    </row>
    <row r="40173" spans="6:6" ht="18" customHeight="1">
      <c r="F40173" s="129">
        <f t="shared" si="633"/>
        <v>0</v>
      </c>
    </row>
    <row r="40174" spans="6:6" ht="18" customHeight="1">
      <c r="F40174" s="129">
        <f t="shared" si="633"/>
        <v>0</v>
      </c>
    </row>
    <row r="40175" spans="6:6" ht="18" customHeight="1">
      <c r="F40175" s="129">
        <f t="shared" si="633"/>
        <v>0</v>
      </c>
    </row>
    <row r="40176" spans="6:6" ht="18" customHeight="1">
      <c r="F40176" s="129">
        <f t="shared" si="633"/>
        <v>0</v>
      </c>
    </row>
    <row r="40177" spans="6:6" ht="18" customHeight="1">
      <c r="F40177" s="129">
        <f t="shared" si="633"/>
        <v>0</v>
      </c>
    </row>
    <row r="40178" spans="6:6" ht="18" customHeight="1">
      <c r="F40178" s="129">
        <f t="shared" ref="F40178:F40241" si="634">E40178*D40178</f>
        <v>0</v>
      </c>
    </row>
    <row r="40179" spans="6:6" ht="18" customHeight="1">
      <c r="F40179" s="129">
        <f t="shared" si="634"/>
        <v>0</v>
      </c>
    </row>
    <row r="40180" spans="6:6" ht="18" customHeight="1">
      <c r="F40180" s="129">
        <f t="shared" si="634"/>
        <v>0</v>
      </c>
    </row>
    <row r="40181" spans="6:6" ht="18" customHeight="1">
      <c r="F40181" s="129">
        <f t="shared" si="634"/>
        <v>0</v>
      </c>
    </row>
    <row r="40182" spans="6:6" ht="18" customHeight="1">
      <c r="F40182" s="129">
        <f t="shared" si="634"/>
        <v>0</v>
      </c>
    </row>
    <row r="40183" spans="6:6" ht="18" customHeight="1">
      <c r="F40183" s="129">
        <f t="shared" si="634"/>
        <v>0</v>
      </c>
    </row>
    <row r="40184" spans="6:6" ht="18" customHeight="1">
      <c r="F40184" s="129">
        <f t="shared" si="634"/>
        <v>0</v>
      </c>
    </row>
    <row r="40185" spans="6:6" ht="18" customHeight="1">
      <c r="F40185" s="129">
        <f t="shared" si="634"/>
        <v>0</v>
      </c>
    </row>
    <row r="40186" spans="6:6" ht="18" customHeight="1">
      <c r="F40186" s="129">
        <f t="shared" si="634"/>
        <v>0</v>
      </c>
    </row>
    <row r="40187" spans="6:6" ht="18" customHeight="1">
      <c r="F40187" s="129">
        <f t="shared" si="634"/>
        <v>0</v>
      </c>
    </row>
    <row r="40188" spans="6:6" ht="18" customHeight="1">
      <c r="F40188" s="129">
        <f t="shared" si="634"/>
        <v>0</v>
      </c>
    </row>
    <row r="40189" spans="6:6" ht="18" customHeight="1">
      <c r="F40189" s="129">
        <f t="shared" si="634"/>
        <v>0</v>
      </c>
    </row>
    <row r="40190" spans="6:6" ht="18" customHeight="1">
      <c r="F40190" s="129">
        <f t="shared" si="634"/>
        <v>0</v>
      </c>
    </row>
    <row r="40191" spans="6:6" ht="18" customHeight="1">
      <c r="F40191" s="129">
        <f t="shared" si="634"/>
        <v>0</v>
      </c>
    </row>
    <row r="40192" spans="6:6" ht="18" customHeight="1">
      <c r="F40192" s="129">
        <f t="shared" si="634"/>
        <v>0</v>
      </c>
    </row>
    <row r="40193" spans="6:6" ht="18" customHeight="1">
      <c r="F40193" s="129">
        <f t="shared" si="634"/>
        <v>0</v>
      </c>
    </row>
    <row r="40194" spans="6:6" ht="18" customHeight="1">
      <c r="F40194" s="129">
        <f t="shared" si="634"/>
        <v>0</v>
      </c>
    </row>
    <row r="40195" spans="6:6" ht="18" customHeight="1">
      <c r="F40195" s="129">
        <f t="shared" si="634"/>
        <v>0</v>
      </c>
    </row>
    <row r="40196" spans="6:6" ht="18" customHeight="1">
      <c r="F40196" s="129">
        <f t="shared" si="634"/>
        <v>0</v>
      </c>
    </row>
    <row r="40197" spans="6:6" ht="18" customHeight="1">
      <c r="F40197" s="129">
        <f t="shared" si="634"/>
        <v>0</v>
      </c>
    </row>
    <row r="40198" spans="6:6" ht="18" customHeight="1">
      <c r="F40198" s="129">
        <f t="shared" si="634"/>
        <v>0</v>
      </c>
    </row>
    <row r="40199" spans="6:6" ht="18" customHeight="1">
      <c r="F40199" s="129">
        <f t="shared" si="634"/>
        <v>0</v>
      </c>
    </row>
    <row r="40200" spans="6:6" ht="18" customHeight="1">
      <c r="F40200" s="129">
        <f t="shared" si="634"/>
        <v>0</v>
      </c>
    </row>
    <row r="40201" spans="6:6" ht="18" customHeight="1">
      <c r="F40201" s="129">
        <f t="shared" si="634"/>
        <v>0</v>
      </c>
    </row>
    <row r="40202" spans="6:6" ht="18" customHeight="1">
      <c r="F40202" s="129">
        <f t="shared" si="634"/>
        <v>0</v>
      </c>
    </row>
    <row r="40203" spans="6:6" ht="18" customHeight="1">
      <c r="F40203" s="129">
        <f t="shared" si="634"/>
        <v>0</v>
      </c>
    </row>
    <row r="40204" spans="6:6" ht="18" customHeight="1">
      <c r="F40204" s="129">
        <f t="shared" si="634"/>
        <v>0</v>
      </c>
    </row>
    <row r="40205" spans="6:6" ht="18" customHeight="1">
      <c r="F40205" s="129">
        <f t="shared" si="634"/>
        <v>0</v>
      </c>
    </row>
    <row r="40206" spans="6:6" ht="18" customHeight="1">
      <c r="F40206" s="129">
        <f t="shared" si="634"/>
        <v>0</v>
      </c>
    </row>
    <row r="40207" spans="6:6" ht="18" customHeight="1">
      <c r="F40207" s="129">
        <f t="shared" si="634"/>
        <v>0</v>
      </c>
    </row>
    <row r="40208" spans="6:6" ht="18" customHeight="1">
      <c r="F40208" s="129">
        <f t="shared" si="634"/>
        <v>0</v>
      </c>
    </row>
    <row r="40209" spans="6:6" ht="18" customHeight="1">
      <c r="F40209" s="129">
        <f t="shared" si="634"/>
        <v>0</v>
      </c>
    </row>
    <row r="40210" spans="6:6" ht="18" customHeight="1">
      <c r="F40210" s="129">
        <f t="shared" si="634"/>
        <v>0</v>
      </c>
    </row>
    <row r="40211" spans="6:6" ht="18" customHeight="1">
      <c r="F40211" s="129">
        <f t="shared" si="634"/>
        <v>0</v>
      </c>
    </row>
    <row r="40212" spans="6:6" ht="18" customHeight="1">
      <c r="F40212" s="129">
        <f t="shared" si="634"/>
        <v>0</v>
      </c>
    </row>
    <row r="40213" spans="6:6" ht="18" customHeight="1">
      <c r="F40213" s="129">
        <f t="shared" si="634"/>
        <v>0</v>
      </c>
    </row>
    <row r="40214" spans="6:6" ht="18" customHeight="1">
      <c r="F40214" s="129">
        <f t="shared" si="634"/>
        <v>0</v>
      </c>
    </row>
    <row r="40215" spans="6:6" ht="18" customHeight="1">
      <c r="F40215" s="129">
        <f t="shared" si="634"/>
        <v>0</v>
      </c>
    </row>
    <row r="40216" spans="6:6" ht="18" customHeight="1">
      <c r="F40216" s="129">
        <f t="shared" si="634"/>
        <v>0</v>
      </c>
    </row>
    <row r="40217" spans="6:6" ht="18" customHeight="1">
      <c r="F40217" s="129">
        <f t="shared" si="634"/>
        <v>0</v>
      </c>
    </row>
    <row r="40218" spans="6:6" ht="18" customHeight="1">
      <c r="F40218" s="129">
        <f t="shared" si="634"/>
        <v>0</v>
      </c>
    </row>
    <row r="40219" spans="6:6" ht="18" customHeight="1">
      <c r="F40219" s="129">
        <f t="shared" si="634"/>
        <v>0</v>
      </c>
    </row>
    <row r="40220" spans="6:6" ht="18" customHeight="1">
      <c r="F40220" s="129">
        <f t="shared" si="634"/>
        <v>0</v>
      </c>
    </row>
    <row r="40221" spans="6:6" ht="18" customHeight="1">
      <c r="F40221" s="129">
        <f t="shared" si="634"/>
        <v>0</v>
      </c>
    </row>
    <row r="40222" spans="6:6" ht="18" customHeight="1">
      <c r="F40222" s="129">
        <f t="shared" si="634"/>
        <v>0</v>
      </c>
    </row>
    <row r="40223" spans="6:6" ht="18" customHeight="1">
      <c r="F40223" s="129">
        <f t="shared" si="634"/>
        <v>0</v>
      </c>
    </row>
    <row r="40224" spans="6:6" ht="18" customHeight="1">
      <c r="F40224" s="129">
        <f t="shared" si="634"/>
        <v>0</v>
      </c>
    </row>
    <row r="40225" spans="6:6" ht="18" customHeight="1">
      <c r="F40225" s="129">
        <f t="shared" si="634"/>
        <v>0</v>
      </c>
    </row>
    <row r="40226" spans="6:6" ht="18" customHeight="1">
      <c r="F40226" s="129">
        <f t="shared" si="634"/>
        <v>0</v>
      </c>
    </row>
    <row r="40227" spans="6:6" ht="18" customHeight="1">
      <c r="F40227" s="129">
        <f t="shared" si="634"/>
        <v>0</v>
      </c>
    </row>
    <row r="40228" spans="6:6" ht="18" customHeight="1">
      <c r="F40228" s="129">
        <f t="shared" si="634"/>
        <v>0</v>
      </c>
    </row>
    <row r="40229" spans="6:6" ht="18" customHeight="1">
      <c r="F40229" s="129">
        <f t="shared" si="634"/>
        <v>0</v>
      </c>
    </row>
    <row r="40230" spans="6:6" ht="18" customHeight="1">
      <c r="F40230" s="129">
        <f t="shared" si="634"/>
        <v>0</v>
      </c>
    </row>
    <row r="40231" spans="6:6" ht="18" customHeight="1">
      <c r="F40231" s="129">
        <f t="shared" si="634"/>
        <v>0</v>
      </c>
    </row>
    <row r="40232" spans="6:6" ht="18" customHeight="1">
      <c r="F40232" s="129">
        <f t="shared" si="634"/>
        <v>0</v>
      </c>
    </row>
    <row r="40233" spans="6:6" ht="18" customHeight="1">
      <c r="F40233" s="129">
        <f t="shared" si="634"/>
        <v>0</v>
      </c>
    </row>
    <row r="40234" spans="6:6" ht="18" customHeight="1">
      <c r="F40234" s="129">
        <f t="shared" si="634"/>
        <v>0</v>
      </c>
    </row>
    <row r="40235" spans="6:6" ht="18" customHeight="1">
      <c r="F40235" s="129">
        <f t="shared" si="634"/>
        <v>0</v>
      </c>
    </row>
    <row r="40236" spans="6:6" ht="18" customHeight="1">
      <c r="F40236" s="129">
        <f t="shared" si="634"/>
        <v>0</v>
      </c>
    </row>
    <row r="40237" spans="6:6" ht="18" customHeight="1">
      <c r="F40237" s="129">
        <f t="shared" si="634"/>
        <v>0</v>
      </c>
    </row>
    <row r="40238" spans="6:6" ht="18" customHeight="1">
      <c r="F40238" s="129">
        <f t="shared" si="634"/>
        <v>0</v>
      </c>
    </row>
    <row r="40239" spans="6:6" ht="18" customHeight="1">
      <c r="F40239" s="129">
        <f t="shared" si="634"/>
        <v>0</v>
      </c>
    </row>
    <row r="40240" spans="6:6" ht="18" customHeight="1">
      <c r="F40240" s="129">
        <f t="shared" si="634"/>
        <v>0</v>
      </c>
    </row>
    <row r="40241" spans="6:6" ht="18" customHeight="1">
      <c r="F40241" s="129">
        <f t="shared" si="634"/>
        <v>0</v>
      </c>
    </row>
    <row r="40242" spans="6:6" ht="18" customHeight="1">
      <c r="F40242" s="129">
        <f t="shared" ref="F40242:F40305" si="635">E40242*D40242</f>
        <v>0</v>
      </c>
    </row>
    <row r="40243" spans="6:6" ht="18" customHeight="1">
      <c r="F40243" s="129">
        <f t="shared" si="635"/>
        <v>0</v>
      </c>
    </row>
    <row r="40244" spans="6:6" ht="18" customHeight="1">
      <c r="F40244" s="129">
        <f t="shared" si="635"/>
        <v>0</v>
      </c>
    </row>
    <row r="40245" spans="6:6" ht="18" customHeight="1">
      <c r="F40245" s="129">
        <f t="shared" si="635"/>
        <v>0</v>
      </c>
    </row>
    <row r="40246" spans="6:6" ht="18" customHeight="1">
      <c r="F40246" s="129">
        <f t="shared" si="635"/>
        <v>0</v>
      </c>
    </row>
    <row r="40247" spans="6:6" ht="18" customHeight="1">
      <c r="F40247" s="129">
        <f t="shared" si="635"/>
        <v>0</v>
      </c>
    </row>
    <row r="40248" spans="6:6" ht="18" customHeight="1">
      <c r="F40248" s="129">
        <f t="shared" si="635"/>
        <v>0</v>
      </c>
    </row>
    <row r="40249" spans="6:6" ht="18" customHeight="1">
      <c r="F40249" s="129">
        <f t="shared" si="635"/>
        <v>0</v>
      </c>
    </row>
    <row r="40250" spans="6:6" ht="18" customHeight="1">
      <c r="F40250" s="129">
        <f t="shared" si="635"/>
        <v>0</v>
      </c>
    </row>
    <row r="40251" spans="6:6" ht="18" customHeight="1">
      <c r="F40251" s="129">
        <f t="shared" si="635"/>
        <v>0</v>
      </c>
    </row>
    <row r="40252" spans="6:6" ht="18" customHeight="1">
      <c r="F40252" s="129">
        <f t="shared" si="635"/>
        <v>0</v>
      </c>
    </row>
    <row r="40253" spans="6:6" ht="18" customHeight="1">
      <c r="F40253" s="129">
        <f t="shared" si="635"/>
        <v>0</v>
      </c>
    </row>
    <row r="40254" spans="6:6" ht="18" customHeight="1">
      <c r="F40254" s="129">
        <f t="shared" si="635"/>
        <v>0</v>
      </c>
    </row>
    <row r="40255" spans="6:6" ht="18" customHeight="1">
      <c r="F40255" s="129">
        <f t="shared" si="635"/>
        <v>0</v>
      </c>
    </row>
    <row r="40256" spans="6:6" ht="18" customHeight="1">
      <c r="F40256" s="129">
        <f t="shared" si="635"/>
        <v>0</v>
      </c>
    </row>
    <row r="40257" spans="6:6" ht="18" customHeight="1">
      <c r="F40257" s="129">
        <f t="shared" si="635"/>
        <v>0</v>
      </c>
    </row>
    <row r="40258" spans="6:6" ht="18" customHeight="1">
      <c r="F40258" s="129">
        <f t="shared" si="635"/>
        <v>0</v>
      </c>
    </row>
    <row r="40259" spans="6:6" ht="18" customHeight="1">
      <c r="F40259" s="129">
        <f t="shared" si="635"/>
        <v>0</v>
      </c>
    </row>
    <row r="40260" spans="6:6" ht="18" customHeight="1">
      <c r="F40260" s="129">
        <f t="shared" si="635"/>
        <v>0</v>
      </c>
    </row>
    <row r="40261" spans="6:6" ht="18" customHeight="1">
      <c r="F40261" s="129">
        <f t="shared" si="635"/>
        <v>0</v>
      </c>
    </row>
    <row r="40262" spans="6:6" ht="18" customHeight="1">
      <c r="F40262" s="129">
        <f t="shared" si="635"/>
        <v>0</v>
      </c>
    </row>
    <row r="40263" spans="6:6" ht="18" customHeight="1">
      <c r="F40263" s="129">
        <f t="shared" si="635"/>
        <v>0</v>
      </c>
    </row>
    <row r="40264" spans="6:6" ht="18" customHeight="1">
      <c r="F40264" s="129">
        <f t="shared" si="635"/>
        <v>0</v>
      </c>
    </row>
    <row r="40265" spans="6:6" ht="18" customHeight="1">
      <c r="F40265" s="129">
        <f t="shared" si="635"/>
        <v>0</v>
      </c>
    </row>
    <row r="40266" spans="6:6" ht="18" customHeight="1">
      <c r="F40266" s="129">
        <f t="shared" si="635"/>
        <v>0</v>
      </c>
    </row>
    <row r="40267" spans="6:6" ht="18" customHeight="1">
      <c r="F40267" s="129">
        <f t="shared" si="635"/>
        <v>0</v>
      </c>
    </row>
    <row r="40268" spans="6:6" ht="18" customHeight="1">
      <c r="F40268" s="129">
        <f t="shared" si="635"/>
        <v>0</v>
      </c>
    </row>
    <row r="40269" spans="6:6" ht="18" customHeight="1">
      <c r="F40269" s="129">
        <f t="shared" si="635"/>
        <v>0</v>
      </c>
    </row>
    <row r="40270" spans="6:6" ht="18" customHeight="1">
      <c r="F40270" s="129">
        <f t="shared" si="635"/>
        <v>0</v>
      </c>
    </row>
    <row r="40271" spans="6:6" ht="18" customHeight="1">
      <c r="F40271" s="129">
        <f t="shared" si="635"/>
        <v>0</v>
      </c>
    </row>
    <row r="40272" spans="6:6" ht="18" customHeight="1">
      <c r="F40272" s="129">
        <f t="shared" si="635"/>
        <v>0</v>
      </c>
    </row>
    <row r="40273" spans="6:6" ht="18" customHeight="1">
      <c r="F40273" s="129">
        <f t="shared" si="635"/>
        <v>0</v>
      </c>
    </row>
    <row r="40274" spans="6:6" ht="18" customHeight="1">
      <c r="F40274" s="129">
        <f t="shared" si="635"/>
        <v>0</v>
      </c>
    </row>
    <row r="40275" spans="6:6" ht="18" customHeight="1">
      <c r="F40275" s="129">
        <f t="shared" si="635"/>
        <v>0</v>
      </c>
    </row>
    <row r="40276" spans="6:6" ht="18" customHeight="1">
      <c r="F40276" s="129">
        <f t="shared" si="635"/>
        <v>0</v>
      </c>
    </row>
    <row r="40277" spans="6:6" ht="18" customHeight="1">
      <c r="F40277" s="129">
        <f t="shared" si="635"/>
        <v>0</v>
      </c>
    </row>
    <row r="40278" spans="6:6" ht="18" customHeight="1">
      <c r="F40278" s="129">
        <f t="shared" si="635"/>
        <v>0</v>
      </c>
    </row>
    <row r="40279" spans="6:6" ht="18" customHeight="1">
      <c r="F40279" s="129">
        <f t="shared" si="635"/>
        <v>0</v>
      </c>
    </row>
    <row r="40280" spans="6:6" ht="18" customHeight="1">
      <c r="F40280" s="129">
        <f t="shared" si="635"/>
        <v>0</v>
      </c>
    </row>
    <row r="40281" spans="6:6" ht="18" customHeight="1">
      <c r="F40281" s="129">
        <f t="shared" si="635"/>
        <v>0</v>
      </c>
    </row>
    <row r="40282" spans="6:6" ht="18" customHeight="1">
      <c r="F40282" s="129">
        <f t="shared" si="635"/>
        <v>0</v>
      </c>
    </row>
    <row r="40283" spans="6:6" ht="18" customHeight="1">
      <c r="F40283" s="129">
        <f t="shared" si="635"/>
        <v>0</v>
      </c>
    </row>
    <row r="40284" spans="6:6" ht="18" customHeight="1">
      <c r="F40284" s="129">
        <f t="shared" si="635"/>
        <v>0</v>
      </c>
    </row>
    <row r="40285" spans="6:6" ht="18" customHeight="1">
      <c r="F40285" s="129">
        <f t="shared" si="635"/>
        <v>0</v>
      </c>
    </row>
    <row r="40286" spans="6:6" ht="18" customHeight="1">
      <c r="F40286" s="129">
        <f t="shared" si="635"/>
        <v>0</v>
      </c>
    </row>
    <row r="40287" spans="6:6" ht="18" customHeight="1">
      <c r="F40287" s="129">
        <f t="shared" si="635"/>
        <v>0</v>
      </c>
    </row>
    <row r="40288" spans="6:6" ht="18" customHeight="1">
      <c r="F40288" s="129">
        <f t="shared" si="635"/>
        <v>0</v>
      </c>
    </row>
    <row r="40289" spans="6:6" ht="18" customHeight="1">
      <c r="F40289" s="129">
        <f t="shared" si="635"/>
        <v>0</v>
      </c>
    </row>
    <row r="40290" spans="6:6" ht="18" customHeight="1">
      <c r="F40290" s="129">
        <f t="shared" si="635"/>
        <v>0</v>
      </c>
    </row>
    <row r="40291" spans="6:6" ht="18" customHeight="1">
      <c r="F40291" s="129">
        <f t="shared" si="635"/>
        <v>0</v>
      </c>
    </row>
    <row r="40292" spans="6:6" ht="18" customHeight="1">
      <c r="F40292" s="129">
        <f t="shared" si="635"/>
        <v>0</v>
      </c>
    </row>
    <row r="40293" spans="6:6" ht="18" customHeight="1">
      <c r="F40293" s="129">
        <f t="shared" si="635"/>
        <v>0</v>
      </c>
    </row>
    <row r="40294" spans="6:6" ht="18" customHeight="1">
      <c r="F40294" s="129">
        <f t="shared" si="635"/>
        <v>0</v>
      </c>
    </row>
    <row r="40295" spans="6:6" ht="18" customHeight="1">
      <c r="F40295" s="129">
        <f t="shared" si="635"/>
        <v>0</v>
      </c>
    </row>
    <row r="40296" spans="6:6" ht="18" customHeight="1">
      <c r="F40296" s="129">
        <f t="shared" si="635"/>
        <v>0</v>
      </c>
    </row>
    <row r="40297" spans="6:6" ht="18" customHeight="1">
      <c r="F40297" s="129">
        <f t="shared" si="635"/>
        <v>0</v>
      </c>
    </row>
    <row r="40298" spans="6:6" ht="18" customHeight="1">
      <c r="F40298" s="129">
        <f t="shared" si="635"/>
        <v>0</v>
      </c>
    </row>
    <row r="40299" spans="6:6" ht="18" customHeight="1">
      <c r="F40299" s="129">
        <f t="shared" si="635"/>
        <v>0</v>
      </c>
    </row>
    <row r="40300" spans="6:6" ht="18" customHeight="1">
      <c r="F40300" s="129">
        <f t="shared" si="635"/>
        <v>0</v>
      </c>
    </row>
    <row r="40301" spans="6:6" ht="18" customHeight="1">
      <c r="F40301" s="129">
        <f t="shared" si="635"/>
        <v>0</v>
      </c>
    </row>
    <row r="40302" spans="6:6" ht="18" customHeight="1">
      <c r="F40302" s="129">
        <f t="shared" si="635"/>
        <v>0</v>
      </c>
    </row>
    <row r="40303" spans="6:6" ht="18" customHeight="1">
      <c r="F40303" s="129">
        <f t="shared" si="635"/>
        <v>0</v>
      </c>
    </row>
    <row r="40304" spans="6:6" ht="18" customHeight="1">
      <c r="F40304" s="129">
        <f t="shared" si="635"/>
        <v>0</v>
      </c>
    </row>
    <row r="40305" spans="6:6" ht="18" customHeight="1">
      <c r="F40305" s="129">
        <f t="shared" si="635"/>
        <v>0</v>
      </c>
    </row>
    <row r="40306" spans="6:6" ht="18" customHeight="1">
      <c r="F40306" s="129">
        <f t="shared" ref="F40306:F40369" si="636">E40306*D40306</f>
        <v>0</v>
      </c>
    </row>
    <row r="40307" spans="6:6" ht="18" customHeight="1">
      <c r="F40307" s="129">
        <f t="shared" si="636"/>
        <v>0</v>
      </c>
    </row>
    <row r="40308" spans="6:6" ht="18" customHeight="1">
      <c r="F40308" s="129">
        <f t="shared" si="636"/>
        <v>0</v>
      </c>
    </row>
    <row r="40309" spans="6:6" ht="18" customHeight="1">
      <c r="F40309" s="129">
        <f t="shared" si="636"/>
        <v>0</v>
      </c>
    </row>
    <row r="40310" spans="6:6" ht="18" customHeight="1">
      <c r="F40310" s="129">
        <f t="shared" si="636"/>
        <v>0</v>
      </c>
    </row>
    <row r="40311" spans="6:6" ht="18" customHeight="1">
      <c r="F40311" s="129">
        <f t="shared" si="636"/>
        <v>0</v>
      </c>
    </row>
    <row r="40312" spans="6:6" ht="18" customHeight="1">
      <c r="F40312" s="129">
        <f t="shared" si="636"/>
        <v>0</v>
      </c>
    </row>
    <row r="40313" spans="6:6" ht="18" customHeight="1">
      <c r="F40313" s="129">
        <f t="shared" si="636"/>
        <v>0</v>
      </c>
    </row>
    <row r="40314" spans="6:6" ht="18" customHeight="1">
      <c r="F40314" s="129">
        <f t="shared" si="636"/>
        <v>0</v>
      </c>
    </row>
    <row r="40315" spans="6:6" ht="18" customHeight="1">
      <c r="F40315" s="129">
        <f t="shared" si="636"/>
        <v>0</v>
      </c>
    </row>
    <row r="40316" spans="6:6" ht="18" customHeight="1">
      <c r="F40316" s="129">
        <f t="shared" si="636"/>
        <v>0</v>
      </c>
    </row>
    <row r="40317" spans="6:6" ht="18" customHeight="1">
      <c r="F40317" s="129">
        <f t="shared" si="636"/>
        <v>0</v>
      </c>
    </row>
    <row r="40318" spans="6:6" ht="18" customHeight="1">
      <c r="F40318" s="129">
        <f t="shared" si="636"/>
        <v>0</v>
      </c>
    </row>
    <row r="40319" spans="6:6" ht="18" customHeight="1">
      <c r="F40319" s="129">
        <f t="shared" si="636"/>
        <v>0</v>
      </c>
    </row>
    <row r="40320" spans="6:6" ht="18" customHeight="1">
      <c r="F40320" s="129">
        <f t="shared" si="636"/>
        <v>0</v>
      </c>
    </row>
    <row r="40321" spans="6:6" ht="18" customHeight="1">
      <c r="F40321" s="129">
        <f t="shared" si="636"/>
        <v>0</v>
      </c>
    </row>
    <row r="40322" spans="6:6" ht="18" customHeight="1">
      <c r="F40322" s="129">
        <f t="shared" si="636"/>
        <v>0</v>
      </c>
    </row>
    <row r="40323" spans="6:6" ht="18" customHeight="1">
      <c r="F40323" s="129">
        <f t="shared" si="636"/>
        <v>0</v>
      </c>
    </row>
    <row r="40324" spans="6:6" ht="18" customHeight="1">
      <c r="F40324" s="129">
        <f t="shared" si="636"/>
        <v>0</v>
      </c>
    </row>
    <row r="40325" spans="6:6" ht="18" customHeight="1">
      <c r="F40325" s="129">
        <f t="shared" si="636"/>
        <v>0</v>
      </c>
    </row>
    <row r="40326" spans="6:6" ht="18" customHeight="1">
      <c r="F40326" s="129">
        <f t="shared" si="636"/>
        <v>0</v>
      </c>
    </row>
    <row r="40327" spans="6:6" ht="18" customHeight="1">
      <c r="F40327" s="129">
        <f t="shared" si="636"/>
        <v>0</v>
      </c>
    </row>
    <row r="40328" spans="6:6" ht="18" customHeight="1">
      <c r="F40328" s="129">
        <f t="shared" si="636"/>
        <v>0</v>
      </c>
    </row>
    <row r="40329" spans="6:6" ht="18" customHeight="1">
      <c r="F40329" s="129">
        <f t="shared" si="636"/>
        <v>0</v>
      </c>
    </row>
    <row r="40330" spans="6:6" ht="18" customHeight="1">
      <c r="F40330" s="129">
        <f t="shared" si="636"/>
        <v>0</v>
      </c>
    </row>
    <row r="40331" spans="6:6" ht="18" customHeight="1">
      <c r="F40331" s="129">
        <f t="shared" si="636"/>
        <v>0</v>
      </c>
    </row>
    <row r="40332" spans="6:6" ht="18" customHeight="1">
      <c r="F40332" s="129">
        <f t="shared" si="636"/>
        <v>0</v>
      </c>
    </row>
    <row r="40333" spans="6:6" ht="18" customHeight="1">
      <c r="F40333" s="129">
        <f t="shared" si="636"/>
        <v>0</v>
      </c>
    </row>
    <row r="40334" spans="6:6" ht="18" customHeight="1">
      <c r="F40334" s="129">
        <f t="shared" si="636"/>
        <v>0</v>
      </c>
    </row>
    <row r="40335" spans="6:6" ht="18" customHeight="1">
      <c r="F40335" s="129">
        <f t="shared" si="636"/>
        <v>0</v>
      </c>
    </row>
    <row r="40336" spans="6:6" ht="18" customHeight="1">
      <c r="F40336" s="129">
        <f t="shared" si="636"/>
        <v>0</v>
      </c>
    </row>
    <row r="40337" spans="6:6" ht="18" customHeight="1">
      <c r="F40337" s="129">
        <f t="shared" si="636"/>
        <v>0</v>
      </c>
    </row>
    <row r="40338" spans="6:6" ht="18" customHeight="1">
      <c r="F40338" s="129">
        <f t="shared" si="636"/>
        <v>0</v>
      </c>
    </row>
    <row r="40339" spans="6:6" ht="18" customHeight="1">
      <c r="F40339" s="129">
        <f t="shared" si="636"/>
        <v>0</v>
      </c>
    </row>
    <row r="40340" spans="6:6" ht="18" customHeight="1">
      <c r="F40340" s="129">
        <f t="shared" si="636"/>
        <v>0</v>
      </c>
    </row>
    <row r="40341" spans="6:6" ht="18" customHeight="1">
      <c r="F40341" s="129">
        <f t="shared" si="636"/>
        <v>0</v>
      </c>
    </row>
    <row r="40342" spans="6:6" ht="18" customHeight="1">
      <c r="F40342" s="129">
        <f t="shared" si="636"/>
        <v>0</v>
      </c>
    </row>
    <row r="40343" spans="6:6" ht="18" customHeight="1">
      <c r="F40343" s="129">
        <f t="shared" si="636"/>
        <v>0</v>
      </c>
    </row>
    <row r="40344" spans="6:6" ht="18" customHeight="1">
      <c r="F40344" s="129">
        <f t="shared" si="636"/>
        <v>0</v>
      </c>
    </row>
    <row r="40345" spans="6:6" ht="18" customHeight="1">
      <c r="F40345" s="129">
        <f t="shared" si="636"/>
        <v>0</v>
      </c>
    </row>
    <row r="40346" spans="6:6" ht="18" customHeight="1">
      <c r="F40346" s="129">
        <f t="shared" si="636"/>
        <v>0</v>
      </c>
    </row>
    <row r="40347" spans="6:6" ht="18" customHeight="1">
      <c r="F40347" s="129">
        <f t="shared" si="636"/>
        <v>0</v>
      </c>
    </row>
    <row r="40348" spans="6:6" ht="18" customHeight="1">
      <c r="F40348" s="129">
        <f t="shared" si="636"/>
        <v>0</v>
      </c>
    </row>
    <row r="40349" spans="6:6" ht="18" customHeight="1">
      <c r="F40349" s="129">
        <f t="shared" si="636"/>
        <v>0</v>
      </c>
    </row>
    <row r="40350" spans="6:6" ht="18" customHeight="1">
      <c r="F40350" s="129">
        <f t="shared" si="636"/>
        <v>0</v>
      </c>
    </row>
    <row r="40351" spans="6:6" ht="18" customHeight="1">
      <c r="F40351" s="129">
        <f t="shared" si="636"/>
        <v>0</v>
      </c>
    </row>
    <row r="40352" spans="6:6" ht="18" customHeight="1">
      <c r="F40352" s="129">
        <f t="shared" si="636"/>
        <v>0</v>
      </c>
    </row>
    <row r="40353" spans="6:6" ht="18" customHeight="1">
      <c r="F40353" s="129">
        <f t="shared" si="636"/>
        <v>0</v>
      </c>
    </row>
    <row r="40354" spans="6:6" ht="18" customHeight="1">
      <c r="F40354" s="129">
        <f t="shared" si="636"/>
        <v>0</v>
      </c>
    </row>
    <row r="40355" spans="6:6" ht="18" customHeight="1">
      <c r="F40355" s="129">
        <f t="shared" si="636"/>
        <v>0</v>
      </c>
    </row>
    <row r="40356" spans="6:6" ht="18" customHeight="1">
      <c r="F40356" s="129">
        <f t="shared" si="636"/>
        <v>0</v>
      </c>
    </row>
    <row r="40357" spans="6:6" ht="18" customHeight="1">
      <c r="F40357" s="129">
        <f t="shared" si="636"/>
        <v>0</v>
      </c>
    </row>
    <row r="40358" spans="6:6" ht="18" customHeight="1">
      <c r="F40358" s="129">
        <f t="shared" si="636"/>
        <v>0</v>
      </c>
    </row>
    <row r="40359" spans="6:6" ht="18" customHeight="1">
      <c r="F40359" s="129">
        <f t="shared" si="636"/>
        <v>0</v>
      </c>
    </row>
    <row r="40360" spans="6:6" ht="18" customHeight="1">
      <c r="F40360" s="129">
        <f t="shared" si="636"/>
        <v>0</v>
      </c>
    </row>
    <row r="40361" spans="6:6" ht="18" customHeight="1">
      <c r="F40361" s="129">
        <f t="shared" si="636"/>
        <v>0</v>
      </c>
    </row>
    <row r="40362" spans="6:6" ht="18" customHeight="1">
      <c r="F40362" s="129">
        <f t="shared" si="636"/>
        <v>0</v>
      </c>
    </row>
    <row r="40363" spans="6:6" ht="18" customHeight="1">
      <c r="F40363" s="129">
        <f t="shared" si="636"/>
        <v>0</v>
      </c>
    </row>
    <row r="40364" spans="6:6" ht="18" customHeight="1">
      <c r="F40364" s="129">
        <f t="shared" si="636"/>
        <v>0</v>
      </c>
    </row>
    <row r="40365" spans="6:6" ht="18" customHeight="1">
      <c r="F40365" s="129">
        <f t="shared" si="636"/>
        <v>0</v>
      </c>
    </row>
    <row r="40366" spans="6:6" ht="18" customHeight="1">
      <c r="F40366" s="129">
        <f t="shared" si="636"/>
        <v>0</v>
      </c>
    </row>
    <row r="40367" spans="6:6" ht="18" customHeight="1">
      <c r="F40367" s="129">
        <f t="shared" si="636"/>
        <v>0</v>
      </c>
    </row>
    <row r="40368" spans="6:6" ht="18" customHeight="1">
      <c r="F40368" s="129">
        <f t="shared" si="636"/>
        <v>0</v>
      </c>
    </row>
    <row r="40369" spans="6:6" ht="18" customHeight="1">
      <c r="F40369" s="129">
        <f t="shared" si="636"/>
        <v>0</v>
      </c>
    </row>
    <row r="40370" spans="6:6" ht="18" customHeight="1">
      <c r="F40370" s="129">
        <f t="shared" ref="F40370:F40433" si="637">E40370*D40370</f>
        <v>0</v>
      </c>
    </row>
    <row r="40371" spans="6:6" ht="18" customHeight="1">
      <c r="F40371" s="129">
        <f t="shared" si="637"/>
        <v>0</v>
      </c>
    </row>
    <row r="40372" spans="6:6" ht="18" customHeight="1">
      <c r="F40372" s="129">
        <f t="shared" si="637"/>
        <v>0</v>
      </c>
    </row>
    <row r="40373" spans="6:6" ht="18" customHeight="1">
      <c r="F40373" s="129">
        <f t="shared" si="637"/>
        <v>0</v>
      </c>
    </row>
    <row r="40374" spans="6:6" ht="18" customHeight="1">
      <c r="F40374" s="129">
        <f t="shared" si="637"/>
        <v>0</v>
      </c>
    </row>
    <row r="40375" spans="6:6" ht="18" customHeight="1">
      <c r="F40375" s="129">
        <f t="shared" si="637"/>
        <v>0</v>
      </c>
    </row>
    <row r="40376" spans="6:6" ht="18" customHeight="1">
      <c r="F40376" s="129">
        <f t="shared" si="637"/>
        <v>0</v>
      </c>
    </row>
    <row r="40377" spans="6:6" ht="18" customHeight="1">
      <c r="F40377" s="129">
        <f t="shared" si="637"/>
        <v>0</v>
      </c>
    </row>
    <row r="40378" spans="6:6" ht="18" customHeight="1">
      <c r="F40378" s="129">
        <f t="shared" si="637"/>
        <v>0</v>
      </c>
    </row>
    <row r="40379" spans="6:6" ht="18" customHeight="1">
      <c r="F40379" s="129">
        <f t="shared" si="637"/>
        <v>0</v>
      </c>
    </row>
    <row r="40380" spans="6:6" ht="18" customHeight="1">
      <c r="F40380" s="129">
        <f t="shared" si="637"/>
        <v>0</v>
      </c>
    </row>
    <row r="40381" spans="6:6" ht="18" customHeight="1">
      <c r="F40381" s="129">
        <f t="shared" si="637"/>
        <v>0</v>
      </c>
    </row>
    <row r="40382" spans="6:6" ht="18" customHeight="1">
      <c r="F40382" s="129">
        <f t="shared" si="637"/>
        <v>0</v>
      </c>
    </row>
    <row r="40383" spans="6:6" ht="18" customHeight="1">
      <c r="F40383" s="129">
        <f t="shared" si="637"/>
        <v>0</v>
      </c>
    </row>
    <row r="40384" spans="6:6" ht="18" customHeight="1">
      <c r="F40384" s="129">
        <f t="shared" si="637"/>
        <v>0</v>
      </c>
    </row>
    <row r="40385" spans="6:6" ht="18" customHeight="1">
      <c r="F40385" s="129">
        <f t="shared" si="637"/>
        <v>0</v>
      </c>
    </row>
    <row r="40386" spans="6:6" ht="18" customHeight="1">
      <c r="F40386" s="129">
        <f t="shared" si="637"/>
        <v>0</v>
      </c>
    </row>
    <row r="40387" spans="6:6" ht="18" customHeight="1">
      <c r="F40387" s="129">
        <f t="shared" si="637"/>
        <v>0</v>
      </c>
    </row>
    <row r="40388" spans="6:6" ht="18" customHeight="1">
      <c r="F40388" s="129">
        <f t="shared" si="637"/>
        <v>0</v>
      </c>
    </row>
    <row r="40389" spans="6:6" ht="18" customHeight="1">
      <c r="F40389" s="129">
        <f t="shared" si="637"/>
        <v>0</v>
      </c>
    </row>
    <row r="40390" spans="6:6" ht="18" customHeight="1">
      <c r="F40390" s="129">
        <f t="shared" si="637"/>
        <v>0</v>
      </c>
    </row>
    <row r="40391" spans="6:6" ht="18" customHeight="1">
      <c r="F40391" s="129">
        <f t="shared" si="637"/>
        <v>0</v>
      </c>
    </row>
    <row r="40392" spans="6:6" ht="18" customHeight="1">
      <c r="F40392" s="129">
        <f t="shared" si="637"/>
        <v>0</v>
      </c>
    </row>
    <row r="40393" spans="6:6" ht="18" customHeight="1">
      <c r="F40393" s="129">
        <f t="shared" si="637"/>
        <v>0</v>
      </c>
    </row>
    <row r="40394" spans="6:6" ht="18" customHeight="1">
      <c r="F40394" s="129">
        <f t="shared" si="637"/>
        <v>0</v>
      </c>
    </row>
    <row r="40395" spans="6:6" ht="18" customHeight="1">
      <c r="F40395" s="129">
        <f t="shared" si="637"/>
        <v>0</v>
      </c>
    </row>
    <row r="40396" spans="6:6" ht="18" customHeight="1">
      <c r="F40396" s="129">
        <f t="shared" si="637"/>
        <v>0</v>
      </c>
    </row>
    <row r="40397" spans="6:6" ht="18" customHeight="1">
      <c r="F40397" s="129">
        <f t="shared" si="637"/>
        <v>0</v>
      </c>
    </row>
    <row r="40398" spans="6:6" ht="18" customHeight="1">
      <c r="F40398" s="129">
        <f t="shared" si="637"/>
        <v>0</v>
      </c>
    </row>
    <row r="40399" spans="6:6" ht="18" customHeight="1">
      <c r="F40399" s="129">
        <f t="shared" si="637"/>
        <v>0</v>
      </c>
    </row>
    <row r="40400" spans="6:6" ht="18" customHeight="1">
      <c r="F40400" s="129">
        <f t="shared" si="637"/>
        <v>0</v>
      </c>
    </row>
    <row r="40401" spans="6:6" ht="18" customHeight="1">
      <c r="F40401" s="129">
        <f t="shared" si="637"/>
        <v>0</v>
      </c>
    </row>
    <row r="40402" spans="6:6" ht="18" customHeight="1">
      <c r="F40402" s="129">
        <f t="shared" si="637"/>
        <v>0</v>
      </c>
    </row>
    <row r="40403" spans="6:6" ht="18" customHeight="1">
      <c r="F40403" s="129">
        <f t="shared" si="637"/>
        <v>0</v>
      </c>
    </row>
    <row r="40404" spans="6:6" ht="18" customHeight="1">
      <c r="F40404" s="129">
        <f t="shared" si="637"/>
        <v>0</v>
      </c>
    </row>
    <row r="40405" spans="6:6" ht="18" customHeight="1">
      <c r="F40405" s="129">
        <f t="shared" si="637"/>
        <v>0</v>
      </c>
    </row>
    <row r="40406" spans="6:6" ht="18" customHeight="1">
      <c r="F40406" s="129">
        <f t="shared" si="637"/>
        <v>0</v>
      </c>
    </row>
    <row r="40407" spans="6:6" ht="18" customHeight="1">
      <c r="F40407" s="129">
        <f t="shared" si="637"/>
        <v>0</v>
      </c>
    </row>
    <row r="40408" spans="6:6" ht="18" customHeight="1">
      <c r="F40408" s="129">
        <f t="shared" si="637"/>
        <v>0</v>
      </c>
    </row>
    <row r="40409" spans="6:6" ht="18" customHeight="1">
      <c r="F40409" s="129">
        <f t="shared" si="637"/>
        <v>0</v>
      </c>
    </row>
    <row r="40410" spans="6:6" ht="18" customHeight="1">
      <c r="F40410" s="129">
        <f t="shared" si="637"/>
        <v>0</v>
      </c>
    </row>
    <row r="40411" spans="6:6" ht="18" customHeight="1">
      <c r="F40411" s="129">
        <f t="shared" si="637"/>
        <v>0</v>
      </c>
    </row>
    <row r="40412" spans="6:6" ht="18" customHeight="1">
      <c r="F40412" s="129">
        <f t="shared" si="637"/>
        <v>0</v>
      </c>
    </row>
    <row r="40413" spans="6:6" ht="18" customHeight="1">
      <c r="F40413" s="129">
        <f t="shared" si="637"/>
        <v>0</v>
      </c>
    </row>
    <row r="40414" spans="6:6" ht="18" customHeight="1">
      <c r="F40414" s="129">
        <f t="shared" si="637"/>
        <v>0</v>
      </c>
    </row>
    <row r="40415" spans="6:6" ht="18" customHeight="1">
      <c r="F40415" s="129">
        <f t="shared" si="637"/>
        <v>0</v>
      </c>
    </row>
    <row r="40416" spans="6:6" ht="18" customHeight="1">
      <c r="F40416" s="129">
        <f t="shared" si="637"/>
        <v>0</v>
      </c>
    </row>
    <row r="40417" spans="6:6" ht="18" customHeight="1">
      <c r="F40417" s="129">
        <f t="shared" si="637"/>
        <v>0</v>
      </c>
    </row>
    <row r="40418" spans="6:6" ht="18" customHeight="1">
      <c r="F40418" s="129">
        <f t="shared" si="637"/>
        <v>0</v>
      </c>
    </row>
    <row r="40419" spans="6:6" ht="18" customHeight="1">
      <c r="F40419" s="129">
        <f t="shared" si="637"/>
        <v>0</v>
      </c>
    </row>
    <row r="40420" spans="6:6" ht="18" customHeight="1">
      <c r="F40420" s="129">
        <f t="shared" si="637"/>
        <v>0</v>
      </c>
    </row>
    <row r="40421" spans="6:6" ht="18" customHeight="1">
      <c r="F40421" s="129">
        <f t="shared" si="637"/>
        <v>0</v>
      </c>
    </row>
    <row r="40422" spans="6:6" ht="18" customHeight="1">
      <c r="F40422" s="129">
        <f t="shared" si="637"/>
        <v>0</v>
      </c>
    </row>
    <row r="40423" spans="6:6" ht="18" customHeight="1">
      <c r="F40423" s="129">
        <f t="shared" si="637"/>
        <v>0</v>
      </c>
    </row>
    <row r="40424" spans="6:6" ht="18" customHeight="1">
      <c r="F40424" s="129">
        <f t="shared" si="637"/>
        <v>0</v>
      </c>
    </row>
    <row r="40425" spans="6:6" ht="18" customHeight="1">
      <c r="F40425" s="129">
        <f t="shared" si="637"/>
        <v>0</v>
      </c>
    </row>
    <row r="40426" spans="6:6" ht="18" customHeight="1">
      <c r="F40426" s="129">
        <f t="shared" si="637"/>
        <v>0</v>
      </c>
    </row>
    <row r="40427" spans="6:6" ht="18" customHeight="1">
      <c r="F40427" s="129">
        <f t="shared" si="637"/>
        <v>0</v>
      </c>
    </row>
    <row r="40428" spans="6:6" ht="18" customHeight="1">
      <c r="F40428" s="129">
        <f t="shared" si="637"/>
        <v>0</v>
      </c>
    </row>
    <row r="40429" spans="6:6" ht="18" customHeight="1">
      <c r="F40429" s="129">
        <f t="shared" si="637"/>
        <v>0</v>
      </c>
    </row>
    <row r="40430" spans="6:6" ht="18" customHeight="1">
      <c r="F40430" s="129">
        <f t="shared" si="637"/>
        <v>0</v>
      </c>
    </row>
    <row r="40431" spans="6:6" ht="18" customHeight="1">
      <c r="F40431" s="129">
        <f t="shared" si="637"/>
        <v>0</v>
      </c>
    </row>
    <row r="40432" spans="6:6" ht="18" customHeight="1">
      <c r="F40432" s="129">
        <f t="shared" si="637"/>
        <v>0</v>
      </c>
    </row>
    <row r="40433" spans="6:6" ht="18" customHeight="1">
      <c r="F40433" s="129">
        <f t="shared" si="637"/>
        <v>0</v>
      </c>
    </row>
    <row r="40434" spans="6:6" ht="18" customHeight="1">
      <c r="F40434" s="129">
        <f t="shared" ref="F40434:F40497" si="638">E40434*D40434</f>
        <v>0</v>
      </c>
    </row>
    <row r="40435" spans="6:6" ht="18" customHeight="1">
      <c r="F40435" s="129">
        <f t="shared" si="638"/>
        <v>0</v>
      </c>
    </row>
    <row r="40436" spans="6:6" ht="18" customHeight="1">
      <c r="F40436" s="129">
        <f t="shared" si="638"/>
        <v>0</v>
      </c>
    </row>
    <row r="40437" spans="6:6" ht="18" customHeight="1">
      <c r="F40437" s="129">
        <f t="shared" si="638"/>
        <v>0</v>
      </c>
    </row>
    <row r="40438" spans="6:6" ht="18" customHeight="1">
      <c r="F40438" s="129">
        <f t="shared" si="638"/>
        <v>0</v>
      </c>
    </row>
    <row r="40439" spans="6:6" ht="18" customHeight="1">
      <c r="F40439" s="129">
        <f t="shared" si="638"/>
        <v>0</v>
      </c>
    </row>
    <row r="40440" spans="6:6" ht="18" customHeight="1">
      <c r="F40440" s="129">
        <f t="shared" si="638"/>
        <v>0</v>
      </c>
    </row>
    <row r="40441" spans="6:6" ht="18" customHeight="1">
      <c r="F40441" s="129">
        <f t="shared" si="638"/>
        <v>0</v>
      </c>
    </row>
    <row r="40442" spans="6:6" ht="18" customHeight="1">
      <c r="F40442" s="129">
        <f t="shared" si="638"/>
        <v>0</v>
      </c>
    </row>
    <row r="40443" spans="6:6" ht="18" customHeight="1">
      <c r="F40443" s="129">
        <f t="shared" si="638"/>
        <v>0</v>
      </c>
    </row>
    <row r="40444" spans="6:6" ht="18" customHeight="1">
      <c r="F40444" s="129">
        <f t="shared" si="638"/>
        <v>0</v>
      </c>
    </row>
    <row r="40445" spans="6:6" ht="18" customHeight="1">
      <c r="F40445" s="129">
        <f t="shared" si="638"/>
        <v>0</v>
      </c>
    </row>
    <row r="40446" spans="6:6" ht="18" customHeight="1">
      <c r="F40446" s="129">
        <f t="shared" si="638"/>
        <v>0</v>
      </c>
    </row>
    <row r="40447" spans="6:6" ht="18" customHeight="1">
      <c r="F40447" s="129">
        <f t="shared" si="638"/>
        <v>0</v>
      </c>
    </row>
    <row r="40448" spans="6:6" ht="18" customHeight="1">
      <c r="F40448" s="129">
        <f t="shared" si="638"/>
        <v>0</v>
      </c>
    </row>
    <row r="40449" spans="6:6" ht="18" customHeight="1">
      <c r="F40449" s="129">
        <f t="shared" si="638"/>
        <v>0</v>
      </c>
    </row>
    <row r="40450" spans="6:6" ht="18" customHeight="1">
      <c r="F40450" s="129">
        <f t="shared" si="638"/>
        <v>0</v>
      </c>
    </row>
    <row r="40451" spans="6:6" ht="18" customHeight="1">
      <c r="F40451" s="129">
        <f t="shared" si="638"/>
        <v>0</v>
      </c>
    </row>
    <row r="40452" spans="6:6" ht="18" customHeight="1">
      <c r="F40452" s="129">
        <f t="shared" si="638"/>
        <v>0</v>
      </c>
    </row>
    <row r="40453" spans="6:6" ht="18" customHeight="1">
      <c r="F40453" s="129">
        <f t="shared" si="638"/>
        <v>0</v>
      </c>
    </row>
    <row r="40454" spans="6:6" ht="18" customHeight="1">
      <c r="F40454" s="129">
        <f t="shared" si="638"/>
        <v>0</v>
      </c>
    </row>
    <row r="40455" spans="6:6" ht="18" customHeight="1">
      <c r="F40455" s="129">
        <f t="shared" si="638"/>
        <v>0</v>
      </c>
    </row>
    <row r="40456" spans="6:6" ht="18" customHeight="1">
      <c r="F40456" s="129">
        <f t="shared" si="638"/>
        <v>0</v>
      </c>
    </row>
    <row r="40457" spans="6:6" ht="18" customHeight="1">
      <c r="F40457" s="129">
        <f t="shared" si="638"/>
        <v>0</v>
      </c>
    </row>
    <row r="40458" spans="6:6" ht="18" customHeight="1">
      <c r="F40458" s="129">
        <f t="shared" si="638"/>
        <v>0</v>
      </c>
    </row>
    <row r="40459" spans="6:6" ht="18" customHeight="1">
      <c r="F40459" s="129">
        <f t="shared" si="638"/>
        <v>0</v>
      </c>
    </row>
    <row r="40460" spans="6:6" ht="18" customHeight="1">
      <c r="F40460" s="129">
        <f t="shared" si="638"/>
        <v>0</v>
      </c>
    </row>
    <row r="40461" spans="6:6" ht="18" customHeight="1">
      <c r="F40461" s="129">
        <f t="shared" si="638"/>
        <v>0</v>
      </c>
    </row>
    <row r="40462" spans="6:6" ht="18" customHeight="1">
      <c r="F40462" s="129">
        <f t="shared" si="638"/>
        <v>0</v>
      </c>
    </row>
    <row r="40463" spans="6:6" ht="18" customHeight="1">
      <c r="F40463" s="129">
        <f t="shared" si="638"/>
        <v>0</v>
      </c>
    </row>
    <row r="40464" spans="6:6" ht="18" customHeight="1">
      <c r="F40464" s="129">
        <f t="shared" si="638"/>
        <v>0</v>
      </c>
    </row>
    <row r="40465" spans="6:6" ht="18" customHeight="1">
      <c r="F40465" s="129">
        <f t="shared" si="638"/>
        <v>0</v>
      </c>
    </row>
    <row r="40466" spans="6:6" ht="18" customHeight="1">
      <c r="F40466" s="129">
        <f t="shared" si="638"/>
        <v>0</v>
      </c>
    </row>
    <row r="40467" spans="6:6" ht="18" customHeight="1">
      <c r="F40467" s="129">
        <f t="shared" si="638"/>
        <v>0</v>
      </c>
    </row>
    <row r="40468" spans="6:6" ht="18" customHeight="1">
      <c r="F40468" s="129">
        <f t="shared" si="638"/>
        <v>0</v>
      </c>
    </row>
    <row r="40469" spans="6:6" ht="18" customHeight="1">
      <c r="F40469" s="129">
        <f t="shared" si="638"/>
        <v>0</v>
      </c>
    </row>
    <row r="40470" spans="6:6" ht="18" customHeight="1">
      <c r="F40470" s="129">
        <f t="shared" si="638"/>
        <v>0</v>
      </c>
    </row>
    <row r="40471" spans="6:6" ht="18" customHeight="1">
      <c r="F40471" s="129">
        <f t="shared" si="638"/>
        <v>0</v>
      </c>
    </row>
    <row r="40472" spans="6:6" ht="18" customHeight="1">
      <c r="F40472" s="129">
        <f t="shared" si="638"/>
        <v>0</v>
      </c>
    </row>
    <row r="40473" spans="6:6" ht="18" customHeight="1">
      <c r="F40473" s="129">
        <f t="shared" si="638"/>
        <v>0</v>
      </c>
    </row>
    <row r="40474" spans="6:6" ht="18" customHeight="1">
      <c r="F40474" s="129">
        <f t="shared" si="638"/>
        <v>0</v>
      </c>
    </row>
    <row r="40475" spans="6:6" ht="18" customHeight="1">
      <c r="F40475" s="129">
        <f t="shared" si="638"/>
        <v>0</v>
      </c>
    </row>
    <row r="40476" spans="6:6" ht="18" customHeight="1">
      <c r="F40476" s="129">
        <f t="shared" si="638"/>
        <v>0</v>
      </c>
    </row>
    <row r="40477" spans="6:6" ht="18" customHeight="1">
      <c r="F40477" s="129">
        <f t="shared" si="638"/>
        <v>0</v>
      </c>
    </row>
    <row r="40478" spans="6:6" ht="18" customHeight="1">
      <c r="F40478" s="129">
        <f t="shared" si="638"/>
        <v>0</v>
      </c>
    </row>
    <row r="40479" spans="6:6" ht="18" customHeight="1">
      <c r="F40479" s="129">
        <f t="shared" si="638"/>
        <v>0</v>
      </c>
    </row>
    <row r="40480" spans="6:6" ht="18" customHeight="1">
      <c r="F40480" s="129">
        <f t="shared" si="638"/>
        <v>0</v>
      </c>
    </row>
    <row r="40481" spans="6:6" ht="18" customHeight="1">
      <c r="F40481" s="129">
        <f t="shared" si="638"/>
        <v>0</v>
      </c>
    </row>
    <row r="40482" spans="6:6" ht="18" customHeight="1">
      <c r="F40482" s="129">
        <f t="shared" si="638"/>
        <v>0</v>
      </c>
    </row>
    <row r="40483" spans="6:6" ht="18" customHeight="1">
      <c r="F40483" s="129">
        <f t="shared" si="638"/>
        <v>0</v>
      </c>
    </row>
    <row r="40484" spans="6:6" ht="18" customHeight="1">
      <c r="F40484" s="129">
        <f t="shared" si="638"/>
        <v>0</v>
      </c>
    </row>
    <row r="40485" spans="6:6" ht="18" customHeight="1">
      <c r="F40485" s="129">
        <f t="shared" si="638"/>
        <v>0</v>
      </c>
    </row>
    <row r="40486" spans="6:6" ht="18" customHeight="1">
      <c r="F40486" s="129">
        <f t="shared" si="638"/>
        <v>0</v>
      </c>
    </row>
    <row r="40487" spans="6:6" ht="18" customHeight="1">
      <c r="F40487" s="129">
        <f t="shared" si="638"/>
        <v>0</v>
      </c>
    </row>
    <row r="40488" spans="6:6" ht="18" customHeight="1">
      <c r="F40488" s="129">
        <f t="shared" si="638"/>
        <v>0</v>
      </c>
    </row>
    <row r="40489" spans="6:6" ht="18" customHeight="1">
      <c r="F40489" s="129">
        <f t="shared" si="638"/>
        <v>0</v>
      </c>
    </row>
    <row r="40490" spans="6:6" ht="18" customHeight="1">
      <c r="F40490" s="129">
        <f t="shared" si="638"/>
        <v>0</v>
      </c>
    </row>
    <row r="40491" spans="6:6" ht="18" customHeight="1">
      <c r="F40491" s="129">
        <f t="shared" si="638"/>
        <v>0</v>
      </c>
    </row>
    <row r="40492" spans="6:6" ht="18" customHeight="1">
      <c r="F40492" s="129">
        <f t="shared" si="638"/>
        <v>0</v>
      </c>
    </row>
    <row r="40493" spans="6:6" ht="18" customHeight="1">
      <c r="F40493" s="129">
        <f t="shared" si="638"/>
        <v>0</v>
      </c>
    </row>
    <row r="40494" spans="6:6" ht="18" customHeight="1">
      <c r="F40494" s="129">
        <f t="shared" si="638"/>
        <v>0</v>
      </c>
    </row>
    <row r="40495" spans="6:6" ht="18" customHeight="1">
      <c r="F40495" s="129">
        <f t="shared" si="638"/>
        <v>0</v>
      </c>
    </row>
    <row r="40496" spans="6:6" ht="18" customHeight="1">
      <c r="F40496" s="129">
        <f t="shared" si="638"/>
        <v>0</v>
      </c>
    </row>
    <row r="40497" spans="6:6" ht="18" customHeight="1">
      <c r="F40497" s="129">
        <f t="shared" si="638"/>
        <v>0</v>
      </c>
    </row>
    <row r="40498" spans="6:6" ht="18" customHeight="1">
      <c r="F40498" s="129">
        <f t="shared" ref="F40498:F40561" si="639">E40498*D40498</f>
        <v>0</v>
      </c>
    </row>
    <row r="40499" spans="6:6" ht="18" customHeight="1">
      <c r="F40499" s="129">
        <f t="shared" si="639"/>
        <v>0</v>
      </c>
    </row>
    <row r="40500" spans="6:6" ht="18" customHeight="1">
      <c r="F40500" s="129">
        <f t="shared" si="639"/>
        <v>0</v>
      </c>
    </row>
    <row r="40501" spans="6:6" ht="18" customHeight="1">
      <c r="F40501" s="129">
        <f t="shared" si="639"/>
        <v>0</v>
      </c>
    </row>
    <row r="40502" spans="6:6" ht="18" customHeight="1">
      <c r="F40502" s="129">
        <f t="shared" si="639"/>
        <v>0</v>
      </c>
    </row>
    <row r="40503" spans="6:6" ht="18" customHeight="1">
      <c r="F40503" s="129">
        <f t="shared" si="639"/>
        <v>0</v>
      </c>
    </row>
    <row r="40504" spans="6:6" ht="18" customHeight="1">
      <c r="F40504" s="129">
        <f t="shared" si="639"/>
        <v>0</v>
      </c>
    </row>
    <row r="40505" spans="6:6" ht="18" customHeight="1">
      <c r="F40505" s="129">
        <f t="shared" si="639"/>
        <v>0</v>
      </c>
    </row>
    <row r="40506" spans="6:6" ht="18" customHeight="1">
      <c r="F40506" s="129">
        <f t="shared" si="639"/>
        <v>0</v>
      </c>
    </row>
    <row r="40507" spans="6:6" ht="18" customHeight="1">
      <c r="F40507" s="129">
        <f t="shared" si="639"/>
        <v>0</v>
      </c>
    </row>
    <row r="40508" spans="6:6" ht="18" customHeight="1">
      <c r="F40508" s="129">
        <f t="shared" si="639"/>
        <v>0</v>
      </c>
    </row>
    <row r="40509" spans="6:6" ht="18" customHeight="1">
      <c r="F40509" s="129">
        <f t="shared" si="639"/>
        <v>0</v>
      </c>
    </row>
    <row r="40510" spans="6:6" ht="18" customHeight="1">
      <c r="F40510" s="129">
        <f t="shared" si="639"/>
        <v>0</v>
      </c>
    </row>
    <row r="40511" spans="6:6" ht="18" customHeight="1">
      <c r="F40511" s="129">
        <f t="shared" si="639"/>
        <v>0</v>
      </c>
    </row>
    <row r="40512" spans="6:6" ht="18" customHeight="1">
      <c r="F40512" s="129">
        <f t="shared" si="639"/>
        <v>0</v>
      </c>
    </row>
    <row r="40513" spans="6:6" ht="18" customHeight="1">
      <c r="F40513" s="129">
        <f t="shared" si="639"/>
        <v>0</v>
      </c>
    </row>
    <row r="40514" spans="6:6" ht="18" customHeight="1">
      <c r="F40514" s="129">
        <f t="shared" si="639"/>
        <v>0</v>
      </c>
    </row>
    <row r="40515" spans="6:6" ht="18" customHeight="1">
      <c r="F40515" s="129">
        <f t="shared" si="639"/>
        <v>0</v>
      </c>
    </row>
    <row r="40516" spans="6:6" ht="18" customHeight="1">
      <c r="F40516" s="129">
        <f t="shared" si="639"/>
        <v>0</v>
      </c>
    </row>
    <row r="40517" spans="6:6" ht="18" customHeight="1">
      <c r="F40517" s="129">
        <f t="shared" si="639"/>
        <v>0</v>
      </c>
    </row>
    <row r="40518" spans="6:6" ht="18" customHeight="1">
      <c r="F40518" s="129">
        <f t="shared" si="639"/>
        <v>0</v>
      </c>
    </row>
    <row r="40519" spans="6:6" ht="18" customHeight="1">
      <c r="F40519" s="129">
        <f t="shared" si="639"/>
        <v>0</v>
      </c>
    </row>
    <row r="40520" spans="6:6" ht="18" customHeight="1">
      <c r="F40520" s="129">
        <f t="shared" si="639"/>
        <v>0</v>
      </c>
    </row>
    <row r="40521" spans="6:6" ht="18" customHeight="1">
      <c r="F40521" s="129">
        <f t="shared" si="639"/>
        <v>0</v>
      </c>
    </row>
    <row r="40522" spans="6:6" ht="18" customHeight="1">
      <c r="F40522" s="129">
        <f t="shared" si="639"/>
        <v>0</v>
      </c>
    </row>
    <row r="40523" spans="6:6" ht="18" customHeight="1">
      <c r="F40523" s="129">
        <f t="shared" si="639"/>
        <v>0</v>
      </c>
    </row>
    <row r="40524" spans="6:6" ht="18" customHeight="1">
      <c r="F40524" s="129">
        <f t="shared" si="639"/>
        <v>0</v>
      </c>
    </row>
    <row r="40525" spans="6:6" ht="18" customHeight="1">
      <c r="F40525" s="129">
        <f t="shared" si="639"/>
        <v>0</v>
      </c>
    </row>
    <row r="40526" spans="6:6" ht="18" customHeight="1">
      <c r="F40526" s="129">
        <f t="shared" si="639"/>
        <v>0</v>
      </c>
    </row>
    <row r="40527" spans="6:6" ht="18" customHeight="1">
      <c r="F40527" s="129">
        <f t="shared" si="639"/>
        <v>0</v>
      </c>
    </row>
    <row r="40528" spans="6:6" ht="18" customHeight="1">
      <c r="F40528" s="129">
        <f t="shared" si="639"/>
        <v>0</v>
      </c>
    </row>
    <row r="40529" spans="6:6" ht="18" customHeight="1">
      <c r="F40529" s="129">
        <f t="shared" si="639"/>
        <v>0</v>
      </c>
    </row>
    <row r="40530" spans="6:6" ht="18" customHeight="1">
      <c r="F40530" s="129">
        <f t="shared" si="639"/>
        <v>0</v>
      </c>
    </row>
    <row r="40531" spans="6:6" ht="18" customHeight="1">
      <c r="F40531" s="129">
        <f t="shared" si="639"/>
        <v>0</v>
      </c>
    </row>
    <row r="40532" spans="6:6" ht="18" customHeight="1">
      <c r="F40532" s="129">
        <f t="shared" si="639"/>
        <v>0</v>
      </c>
    </row>
    <row r="40533" spans="6:6" ht="18" customHeight="1">
      <c r="F40533" s="129">
        <f t="shared" si="639"/>
        <v>0</v>
      </c>
    </row>
    <row r="40534" spans="6:6" ht="18" customHeight="1">
      <c r="F40534" s="129">
        <f t="shared" si="639"/>
        <v>0</v>
      </c>
    </row>
    <row r="40535" spans="6:6" ht="18" customHeight="1">
      <c r="F40535" s="129">
        <f t="shared" si="639"/>
        <v>0</v>
      </c>
    </row>
    <row r="40536" spans="6:6" ht="18" customHeight="1">
      <c r="F40536" s="129">
        <f t="shared" si="639"/>
        <v>0</v>
      </c>
    </row>
    <row r="40537" spans="6:6" ht="18" customHeight="1">
      <c r="F40537" s="129">
        <f t="shared" si="639"/>
        <v>0</v>
      </c>
    </row>
    <row r="40538" spans="6:6" ht="18" customHeight="1">
      <c r="F40538" s="129">
        <f t="shared" si="639"/>
        <v>0</v>
      </c>
    </row>
    <row r="40539" spans="6:6" ht="18" customHeight="1">
      <c r="F40539" s="129">
        <f t="shared" si="639"/>
        <v>0</v>
      </c>
    </row>
    <row r="40540" spans="6:6" ht="18" customHeight="1">
      <c r="F40540" s="129">
        <f t="shared" si="639"/>
        <v>0</v>
      </c>
    </row>
    <row r="40541" spans="6:6" ht="18" customHeight="1">
      <c r="F40541" s="129">
        <f t="shared" si="639"/>
        <v>0</v>
      </c>
    </row>
    <row r="40542" spans="6:6" ht="18" customHeight="1">
      <c r="F40542" s="129">
        <f t="shared" si="639"/>
        <v>0</v>
      </c>
    </row>
    <row r="40543" spans="6:6" ht="18" customHeight="1">
      <c r="F40543" s="129">
        <f t="shared" si="639"/>
        <v>0</v>
      </c>
    </row>
    <row r="40544" spans="6:6" ht="18" customHeight="1">
      <c r="F40544" s="129">
        <f t="shared" si="639"/>
        <v>0</v>
      </c>
    </row>
    <row r="40545" spans="6:6" ht="18" customHeight="1">
      <c r="F40545" s="129">
        <f t="shared" si="639"/>
        <v>0</v>
      </c>
    </row>
    <row r="40546" spans="6:6" ht="18" customHeight="1">
      <c r="F40546" s="129">
        <f t="shared" si="639"/>
        <v>0</v>
      </c>
    </row>
    <row r="40547" spans="6:6" ht="18" customHeight="1">
      <c r="F40547" s="129">
        <f t="shared" si="639"/>
        <v>0</v>
      </c>
    </row>
    <row r="40548" spans="6:6" ht="18" customHeight="1">
      <c r="F40548" s="129">
        <f t="shared" si="639"/>
        <v>0</v>
      </c>
    </row>
    <row r="40549" spans="6:6" ht="18" customHeight="1">
      <c r="F40549" s="129">
        <f t="shared" si="639"/>
        <v>0</v>
      </c>
    </row>
    <row r="40550" spans="6:6" ht="18" customHeight="1">
      <c r="F40550" s="129">
        <f t="shared" si="639"/>
        <v>0</v>
      </c>
    </row>
    <row r="40551" spans="6:6" ht="18" customHeight="1">
      <c r="F40551" s="129">
        <f t="shared" si="639"/>
        <v>0</v>
      </c>
    </row>
    <row r="40552" spans="6:6" ht="18" customHeight="1">
      <c r="F40552" s="129">
        <f t="shared" si="639"/>
        <v>0</v>
      </c>
    </row>
    <row r="40553" spans="6:6" ht="18" customHeight="1">
      <c r="F40553" s="129">
        <f t="shared" si="639"/>
        <v>0</v>
      </c>
    </row>
    <row r="40554" spans="6:6" ht="18" customHeight="1">
      <c r="F40554" s="129">
        <f t="shared" si="639"/>
        <v>0</v>
      </c>
    </row>
    <row r="40555" spans="6:6" ht="18" customHeight="1">
      <c r="F40555" s="129">
        <f t="shared" si="639"/>
        <v>0</v>
      </c>
    </row>
    <row r="40556" spans="6:6" ht="18" customHeight="1">
      <c r="F40556" s="129">
        <f t="shared" si="639"/>
        <v>0</v>
      </c>
    </row>
    <row r="40557" spans="6:6" ht="18" customHeight="1">
      <c r="F40557" s="129">
        <f t="shared" si="639"/>
        <v>0</v>
      </c>
    </row>
    <row r="40558" spans="6:6" ht="18" customHeight="1">
      <c r="F40558" s="129">
        <f t="shared" si="639"/>
        <v>0</v>
      </c>
    </row>
    <row r="40559" spans="6:6" ht="18" customHeight="1">
      <c r="F40559" s="129">
        <f t="shared" si="639"/>
        <v>0</v>
      </c>
    </row>
    <row r="40560" spans="6:6" ht="18" customHeight="1">
      <c r="F40560" s="129">
        <f t="shared" si="639"/>
        <v>0</v>
      </c>
    </row>
    <row r="40561" spans="6:6" ht="18" customHeight="1">
      <c r="F40561" s="129">
        <f t="shared" si="639"/>
        <v>0</v>
      </c>
    </row>
    <row r="40562" spans="6:6" ht="18" customHeight="1">
      <c r="F40562" s="129">
        <f t="shared" ref="F40562:F40625" si="640">E40562*D40562</f>
        <v>0</v>
      </c>
    </row>
    <row r="40563" spans="6:6" ht="18" customHeight="1">
      <c r="F40563" s="129">
        <f t="shared" si="640"/>
        <v>0</v>
      </c>
    </row>
    <row r="40564" spans="6:6" ht="18" customHeight="1">
      <c r="F40564" s="129">
        <f t="shared" si="640"/>
        <v>0</v>
      </c>
    </row>
    <row r="40565" spans="6:6" ht="18" customHeight="1">
      <c r="F40565" s="129">
        <f t="shared" si="640"/>
        <v>0</v>
      </c>
    </row>
    <row r="40566" spans="6:6" ht="18" customHeight="1">
      <c r="F40566" s="129">
        <f t="shared" si="640"/>
        <v>0</v>
      </c>
    </row>
    <row r="40567" spans="6:6" ht="18" customHeight="1">
      <c r="F40567" s="129">
        <f t="shared" si="640"/>
        <v>0</v>
      </c>
    </row>
    <row r="40568" spans="6:6" ht="18" customHeight="1">
      <c r="F40568" s="129">
        <f t="shared" si="640"/>
        <v>0</v>
      </c>
    </row>
    <row r="40569" spans="6:6" ht="18" customHeight="1">
      <c r="F40569" s="129">
        <f t="shared" si="640"/>
        <v>0</v>
      </c>
    </row>
    <row r="40570" spans="6:6" ht="18" customHeight="1">
      <c r="F40570" s="129">
        <f t="shared" si="640"/>
        <v>0</v>
      </c>
    </row>
    <row r="40571" spans="6:6" ht="18" customHeight="1">
      <c r="F40571" s="129">
        <f t="shared" si="640"/>
        <v>0</v>
      </c>
    </row>
    <row r="40572" spans="6:6" ht="18" customHeight="1">
      <c r="F40572" s="129">
        <f t="shared" si="640"/>
        <v>0</v>
      </c>
    </row>
    <row r="40573" spans="6:6" ht="18" customHeight="1">
      <c r="F40573" s="129">
        <f t="shared" si="640"/>
        <v>0</v>
      </c>
    </row>
    <row r="40574" spans="6:6" ht="18" customHeight="1">
      <c r="F40574" s="129">
        <f t="shared" si="640"/>
        <v>0</v>
      </c>
    </row>
    <row r="40575" spans="6:6" ht="18" customHeight="1">
      <c r="F40575" s="129">
        <f t="shared" si="640"/>
        <v>0</v>
      </c>
    </row>
    <row r="40576" spans="6:6" ht="18" customHeight="1">
      <c r="F40576" s="129">
        <f t="shared" si="640"/>
        <v>0</v>
      </c>
    </row>
    <row r="40577" spans="6:6" ht="18" customHeight="1">
      <c r="F40577" s="129">
        <f t="shared" si="640"/>
        <v>0</v>
      </c>
    </row>
    <row r="40578" spans="6:6" ht="18" customHeight="1">
      <c r="F40578" s="129">
        <f t="shared" si="640"/>
        <v>0</v>
      </c>
    </row>
    <row r="40579" spans="6:6" ht="18" customHeight="1">
      <c r="F40579" s="129">
        <f t="shared" si="640"/>
        <v>0</v>
      </c>
    </row>
    <row r="40580" spans="6:6" ht="18" customHeight="1">
      <c r="F40580" s="129">
        <f t="shared" si="640"/>
        <v>0</v>
      </c>
    </row>
    <row r="40581" spans="6:6" ht="18" customHeight="1">
      <c r="F40581" s="129">
        <f t="shared" si="640"/>
        <v>0</v>
      </c>
    </row>
    <row r="40582" spans="6:6" ht="18" customHeight="1">
      <c r="F40582" s="129">
        <f t="shared" si="640"/>
        <v>0</v>
      </c>
    </row>
    <row r="40583" spans="6:6" ht="18" customHeight="1">
      <c r="F40583" s="129">
        <f t="shared" si="640"/>
        <v>0</v>
      </c>
    </row>
    <row r="40584" spans="6:6" ht="18" customHeight="1">
      <c r="F40584" s="129">
        <f t="shared" si="640"/>
        <v>0</v>
      </c>
    </row>
    <row r="40585" spans="6:6" ht="18" customHeight="1">
      <c r="F40585" s="129">
        <f t="shared" si="640"/>
        <v>0</v>
      </c>
    </row>
    <row r="40586" spans="6:6" ht="18" customHeight="1">
      <c r="F40586" s="129">
        <f t="shared" si="640"/>
        <v>0</v>
      </c>
    </row>
    <row r="40587" spans="6:6" ht="18" customHeight="1">
      <c r="F40587" s="129">
        <f t="shared" si="640"/>
        <v>0</v>
      </c>
    </row>
    <row r="40588" spans="6:6" ht="18" customHeight="1">
      <c r="F40588" s="129">
        <f t="shared" si="640"/>
        <v>0</v>
      </c>
    </row>
    <row r="40589" spans="6:6" ht="18" customHeight="1">
      <c r="F40589" s="129">
        <f t="shared" si="640"/>
        <v>0</v>
      </c>
    </row>
    <row r="40590" spans="6:6" ht="18" customHeight="1">
      <c r="F40590" s="129">
        <f t="shared" si="640"/>
        <v>0</v>
      </c>
    </row>
    <row r="40591" spans="6:6" ht="18" customHeight="1">
      <c r="F40591" s="129">
        <f t="shared" si="640"/>
        <v>0</v>
      </c>
    </row>
    <row r="40592" spans="6:6" ht="18" customHeight="1">
      <c r="F40592" s="129">
        <f t="shared" si="640"/>
        <v>0</v>
      </c>
    </row>
    <row r="40593" spans="6:6" ht="18" customHeight="1">
      <c r="F40593" s="129">
        <f t="shared" si="640"/>
        <v>0</v>
      </c>
    </row>
    <row r="40594" spans="6:6" ht="18" customHeight="1">
      <c r="F40594" s="129">
        <f t="shared" si="640"/>
        <v>0</v>
      </c>
    </row>
    <row r="40595" spans="6:6" ht="18" customHeight="1">
      <c r="F40595" s="129">
        <f t="shared" si="640"/>
        <v>0</v>
      </c>
    </row>
    <row r="40596" spans="6:6" ht="18" customHeight="1">
      <c r="F40596" s="129">
        <f t="shared" si="640"/>
        <v>0</v>
      </c>
    </row>
    <row r="40597" spans="6:6" ht="18" customHeight="1">
      <c r="F40597" s="129">
        <f t="shared" si="640"/>
        <v>0</v>
      </c>
    </row>
    <row r="40598" spans="6:6" ht="18" customHeight="1">
      <c r="F40598" s="129">
        <f t="shared" si="640"/>
        <v>0</v>
      </c>
    </row>
    <row r="40599" spans="6:6" ht="18" customHeight="1">
      <c r="F40599" s="129">
        <f t="shared" si="640"/>
        <v>0</v>
      </c>
    </row>
    <row r="40600" spans="6:6" ht="18" customHeight="1">
      <c r="F40600" s="129">
        <f t="shared" si="640"/>
        <v>0</v>
      </c>
    </row>
    <row r="40601" spans="6:6" ht="18" customHeight="1">
      <c r="F40601" s="129">
        <f t="shared" si="640"/>
        <v>0</v>
      </c>
    </row>
    <row r="40602" spans="6:6" ht="18" customHeight="1">
      <c r="F40602" s="129">
        <f t="shared" si="640"/>
        <v>0</v>
      </c>
    </row>
    <row r="40603" spans="6:6" ht="18" customHeight="1">
      <c r="F40603" s="129">
        <f t="shared" si="640"/>
        <v>0</v>
      </c>
    </row>
    <row r="40604" spans="6:6" ht="18" customHeight="1">
      <c r="F40604" s="129">
        <f t="shared" si="640"/>
        <v>0</v>
      </c>
    </row>
    <row r="40605" spans="6:6" ht="18" customHeight="1">
      <c r="F40605" s="129">
        <f t="shared" si="640"/>
        <v>0</v>
      </c>
    </row>
    <row r="40606" spans="6:6" ht="18" customHeight="1">
      <c r="F40606" s="129">
        <f t="shared" si="640"/>
        <v>0</v>
      </c>
    </row>
    <row r="40607" spans="6:6" ht="18" customHeight="1">
      <c r="F40607" s="129">
        <f t="shared" si="640"/>
        <v>0</v>
      </c>
    </row>
    <row r="40608" spans="6:6" ht="18" customHeight="1">
      <c r="F40608" s="129">
        <f t="shared" si="640"/>
        <v>0</v>
      </c>
    </row>
    <row r="40609" spans="6:6" ht="18" customHeight="1">
      <c r="F40609" s="129">
        <f t="shared" si="640"/>
        <v>0</v>
      </c>
    </row>
    <row r="40610" spans="6:6" ht="18" customHeight="1">
      <c r="F40610" s="129">
        <f t="shared" si="640"/>
        <v>0</v>
      </c>
    </row>
    <row r="40611" spans="6:6" ht="18" customHeight="1">
      <c r="F40611" s="129">
        <f t="shared" si="640"/>
        <v>0</v>
      </c>
    </row>
    <row r="40612" spans="6:6" ht="18" customHeight="1">
      <c r="F40612" s="129">
        <f t="shared" si="640"/>
        <v>0</v>
      </c>
    </row>
    <row r="40613" spans="6:6" ht="18" customHeight="1">
      <c r="F40613" s="129">
        <f t="shared" si="640"/>
        <v>0</v>
      </c>
    </row>
    <row r="40614" spans="6:6" ht="18" customHeight="1">
      <c r="F40614" s="129">
        <f t="shared" si="640"/>
        <v>0</v>
      </c>
    </row>
    <row r="40615" spans="6:6" ht="18" customHeight="1">
      <c r="F40615" s="129">
        <f t="shared" si="640"/>
        <v>0</v>
      </c>
    </row>
    <row r="40616" spans="6:6" ht="18" customHeight="1">
      <c r="F40616" s="129">
        <f t="shared" si="640"/>
        <v>0</v>
      </c>
    </row>
    <row r="40617" spans="6:6" ht="18" customHeight="1">
      <c r="F40617" s="129">
        <f t="shared" si="640"/>
        <v>0</v>
      </c>
    </row>
    <row r="40618" spans="6:6" ht="18" customHeight="1">
      <c r="F40618" s="129">
        <f t="shared" si="640"/>
        <v>0</v>
      </c>
    </row>
    <row r="40619" spans="6:6" ht="18" customHeight="1">
      <c r="F40619" s="129">
        <f t="shared" si="640"/>
        <v>0</v>
      </c>
    </row>
    <row r="40620" spans="6:6" ht="18" customHeight="1">
      <c r="F40620" s="129">
        <f t="shared" si="640"/>
        <v>0</v>
      </c>
    </row>
    <row r="40621" spans="6:6" ht="18" customHeight="1">
      <c r="F40621" s="129">
        <f t="shared" si="640"/>
        <v>0</v>
      </c>
    </row>
    <row r="40622" spans="6:6" ht="18" customHeight="1">
      <c r="F40622" s="129">
        <f t="shared" si="640"/>
        <v>0</v>
      </c>
    </row>
    <row r="40623" spans="6:6" ht="18" customHeight="1">
      <c r="F40623" s="129">
        <f t="shared" si="640"/>
        <v>0</v>
      </c>
    </row>
    <row r="40624" spans="6:6" ht="18" customHeight="1">
      <c r="F40624" s="129">
        <f t="shared" si="640"/>
        <v>0</v>
      </c>
    </row>
    <row r="40625" spans="6:6" ht="18" customHeight="1">
      <c r="F40625" s="129">
        <f t="shared" si="640"/>
        <v>0</v>
      </c>
    </row>
    <row r="40626" spans="6:6" ht="18" customHeight="1">
      <c r="F40626" s="129">
        <f t="shared" ref="F40626:F40689" si="641">E40626*D40626</f>
        <v>0</v>
      </c>
    </row>
    <row r="40627" spans="6:6" ht="18" customHeight="1">
      <c r="F40627" s="129">
        <f t="shared" si="641"/>
        <v>0</v>
      </c>
    </row>
    <row r="40628" spans="6:6" ht="18" customHeight="1">
      <c r="F40628" s="129">
        <f t="shared" si="641"/>
        <v>0</v>
      </c>
    </row>
    <row r="40629" spans="6:6" ht="18" customHeight="1">
      <c r="F40629" s="129">
        <f t="shared" si="641"/>
        <v>0</v>
      </c>
    </row>
    <row r="40630" spans="6:6" ht="18" customHeight="1">
      <c r="F40630" s="129">
        <f t="shared" si="641"/>
        <v>0</v>
      </c>
    </row>
    <row r="40631" spans="6:6" ht="18" customHeight="1">
      <c r="F40631" s="129">
        <f t="shared" si="641"/>
        <v>0</v>
      </c>
    </row>
    <row r="40632" spans="6:6" ht="18" customHeight="1">
      <c r="F40632" s="129">
        <f t="shared" si="641"/>
        <v>0</v>
      </c>
    </row>
    <row r="40633" spans="6:6" ht="18" customHeight="1">
      <c r="F40633" s="129">
        <f t="shared" si="641"/>
        <v>0</v>
      </c>
    </row>
    <row r="40634" spans="6:6" ht="18" customHeight="1">
      <c r="F40634" s="129">
        <f t="shared" si="641"/>
        <v>0</v>
      </c>
    </row>
    <row r="40635" spans="6:6" ht="18" customHeight="1">
      <c r="F40635" s="129">
        <f t="shared" si="641"/>
        <v>0</v>
      </c>
    </row>
    <row r="40636" spans="6:6" ht="18" customHeight="1">
      <c r="F40636" s="129">
        <f t="shared" si="641"/>
        <v>0</v>
      </c>
    </row>
    <row r="40637" spans="6:6" ht="18" customHeight="1">
      <c r="F40637" s="129">
        <f t="shared" si="641"/>
        <v>0</v>
      </c>
    </row>
    <row r="40638" spans="6:6" ht="18" customHeight="1">
      <c r="F40638" s="129">
        <f t="shared" si="641"/>
        <v>0</v>
      </c>
    </row>
    <row r="40639" spans="6:6" ht="18" customHeight="1">
      <c r="F40639" s="129">
        <f t="shared" si="641"/>
        <v>0</v>
      </c>
    </row>
    <row r="40640" spans="6:6" ht="18" customHeight="1">
      <c r="F40640" s="129">
        <f t="shared" si="641"/>
        <v>0</v>
      </c>
    </row>
    <row r="40641" spans="6:6" ht="18" customHeight="1">
      <c r="F40641" s="129">
        <f t="shared" si="641"/>
        <v>0</v>
      </c>
    </row>
    <row r="40642" spans="6:6" ht="18" customHeight="1">
      <c r="F40642" s="129">
        <f t="shared" si="641"/>
        <v>0</v>
      </c>
    </row>
    <row r="40643" spans="6:6" ht="18" customHeight="1">
      <c r="F40643" s="129">
        <f t="shared" si="641"/>
        <v>0</v>
      </c>
    </row>
    <row r="40644" spans="6:6" ht="18" customHeight="1">
      <c r="F40644" s="129">
        <f t="shared" si="641"/>
        <v>0</v>
      </c>
    </row>
    <row r="40645" spans="6:6" ht="18" customHeight="1">
      <c r="F40645" s="129">
        <f t="shared" si="641"/>
        <v>0</v>
      </c>
    </row>
    <row r="40646" spans="6:6" ht="18" customHeight="1">
      <c r="F40646" s="129">
        <f t="shared" si="641"/>
        <v>0</v>
      </c>
    </row>
    <row r="40647" spans="6:6" ht="18" customHeight="1">
      <c r="F40647" s="129">
        <f t="shared" si="641"/>
        <v>0</v>
      </c>
    </row>
    <row r="40648" spans="6:6" ht="18" customHeight="1">
      <c r="F40648" s="129">
        <f t="shared" si="641"/>
        <v>0</v>
      </c>
    </row>
    <row r="40649" spans="6:6" ht="18" customHeight="1">
      <c r="F40649" s="129">
        <f t="shared" si="641"/>
        <v>0</v>
      </c>
    </row>
    <row r="40650" spans="6:6" ht="18" customHeight="1">
      <c r="F40650" s="129">
        <f t="shared" si="641"/>
        <v>0</v>
      </c>
    </row>
    <row r="40651" spans="6:6" ht="18" customHeight="1">
      <c r="F40651" s="129">
        <f t="shared" si="641"/>
        <v>0</v>
      </c>
    </row>
    <row r="40652" spans="6:6" ht="18" customHeight="1">
      <c r="F40652" s="129">
        <f t="shared" si="641"/>
        <v>0</v>
      </c>
    </row>
    <row r="40653" spans="6:6" ht="18" customHeight="1">
      <c r="F40653" s="129">
        <f t="shared" si="641"/>
        <v>0</v>
      </c>
    </row>
    <row r="40654" spans="6:6" ht="18" customHeight="1">
      <c r="F40654" s="129">
        <f t="shared" si="641"/>
        <v>0</v>
      </c>
    </row>
    <row r="40655" spans="6:6" ht="18" customHeight="1">
      <c r="F40655" s="129">
        <f t="shared" si="641"/>
        <v>0</v>
      </c>
    </row>
    <row r="40656" spans="6:6" ht="18" customHeight="1">
      <c r="F40656" s="129">
        <f t="shared" si="641"/>
        <v>0</v>
      </c>
    </row>
    <row r="40657" spans="6:6" ht="18" customHeight="1">
      <c r="F40657" s="129">
        <f t="shared" si="641"/>
        <v>0</v>
      </c>
    </row>
    <row r="40658" spans="6:6" ht="18" customHeight="1">
      <c r="F40658" s="129">
        <f t="shared" si="641"/>
        <v>0</v>
      </c>
    </row>
    <row r="40659" spans="6:6" ht="18" customHeight="1">
      <c r="F40659" s="129">
        <f t="shared" si="641"/>
        <v>0</v>
      </c>
    </row>
    <row r="40660" spans="6:6" ht="18" customHeight="1">
      <c r="F40660" s="129">
        <f t="shared" si="641"/>
        <v>0</v>
      </c>
    </row>
    <row r="40661" spans="6:6" ht="18" customHeight="1">
      <c r="F40661" s="129">
        <f t="shared" si="641"/>
        <v>0</v>
      </c>
    </row>
    <row r="40662" spans="6:6" ht="18" customHeight="1">
      <c r="F40662" s="129">
        <f t="shared" si="641"/>
        <v>0</v>
      </c>
    </row>
    <row r="40663" spans="6:6" ht="18" customHeight="1">
      <c r="F40663" s="129">
        <f t="shared" si="641"/>
        <v>0</v>
      </c>
    </row>
    <row r="40664" spans="6:6" ht="18" customHeight="1">
      <c r="F40664" s="129">
        <f t="shared" si="641"/>
        <v>0</v>
      </c>
    </row>
    <row r="40665" spans="6:6" ht="18" customHeight="1">
      <c r="F40665" s="129">
        <f t="shared" si="641"/>
        <v>0</v>
      </c>
    </row>
    <row r="40666" spans="6:6" ht="18" customHeight="1">
      <c r="F40666" s="129">
        <f t="shared" si="641"/>
        <v>0</v>
      </c>
    </row>
    <row r="40667" spans="6:6" ht="18" customHeight="1">
      <c r="F40667" s="129">
        <f t="shared" si="641"/>
        <v>0</v>
      </c>
    </row>
    <row r="40668" spans="6:6" ht="18" customHeight="1">
      <c r="F40668" s="129">
        <f t="shared" si="641"/>
        <v>0</v>
      </c>
    </row>
    <row r="40669" spans="6:6" ht="18" customHeight="1">
      <c r="F40669" s="129">
        <f t="shared" si="641"/>
        <v>0</v>
      </c>
    </row>
    <row r="40670" spans="6:6" ht="18" customHeight="1">
      <c r="F40670" s="129">
        <f t="shared" si="641"/>
        <v>0</v>
      </c>
    </row>
    <row r="40671" spans="6:6" ht="18" customHeight="1">
      <c r="F40671" s="129">
        <f t="shared" si="641"/>
        <v>0</v>
      </c>
    </row>
    <row r="40672" spans="6:6" ht="18" customHeight="1">
      <c r="F40672" s="129">
        <f t="shared" si="641"/>
        <v>0</v>
      </c>
    </row>
    <row r="40673" spans="6:6" ht="18" customHeight="1">
      <c r="F40673" s="129">
        <f t="shared" si="641"/>
        <v>0</v>
      </c>
    </row>
    <row r="40674" spans="6:6" ht="18" customHeight="1">
      <c r="F40674" s="129">
        <f t="shared" si="641"/>
        <v>0</v>
      </c>
    </row>
    <row r="40675" spans="6:6" ht="18" customHeight="1">
      <c r="F40675" s="129">
        <f t="shared" si="641"/>
        <v>0</v>
      </c>
    </row>
    <row r="40676" spans="6:6" ht="18" customHeight="1">
      <c r="F40676" s="129">
        <f t="shared" si="641"/>
        <v>0</v>
      </c>
    </row>
    <row r="40677" spans="6:6" ht="18" customHeight="1">
      <c r="F40677" s="129">
        <f t="shared" si="641"/>
        <v>0</v>
      </c>
    </row>
    <row r="40678" spans="6:6" ht="18" customHeight="1">
      <c r="F40678" s="129">
        <f t="shared" si="641"/>
        <v>0</v>
      </c>
    </row>
    <row r="40679" spans="6:6" ht="18" customHeight="1">
      <c r="F40679" s="129">
        <f t="shared" si="641"/>
        <v>0</v>
      </c>
    </row>
    <row r="40680" spans="6:6" ht="18" customHeight="1">
      <c r="F40680" s="129">
        <f t="shared" si="641"/>
        <v>0</v>
      </c>
    </row>
    <row r="40681" spans="6:6" ht="18" customHeight="1">
      <c r="F40681" s="129">
        <f t="shared" si="641"/>
        <v>0</v>
      </c>
    </row>
    <row r="40682" spans="6:6" ht="18" customHeight="1">
      <c r="F40682" s="129">
        <f t="shared" si="641"/>
        <v>0</v>
      </c>
    </row>
    <row r="40683" spans="6:6" ht="18" customHeight="1">
      <c r="F40683" s="129">
        <f t="shared" si="641"/>
        <v>0</v>
      </c>
    </row>
    <row r="40684" spans="6:6" ht="18" customHeight="1">
      <c r="F40684" s="129">
        <f t="shared" si="641"/>
        <v>0</v>
      </c>
    </row>
    <row r="40685" spans="6:6" ht="18" customHeight="1">
      <c r="F40685" s="129">
        <f t="shared" si="641"/>
        <v>0</v>
      </c>
    </row>
    <row r="40686" spans="6:6" ht="18" customHeight="1">
      <c r="F40686" s="129">
        <f t="shared" si="641"/>
        <v>0</v>
      </c>
    </row>
    <row r="40687" spans="6:6" ht="18" customHeight="1">
      <c r="F40687" s="129">
        <f t="shared" si="641"/>
        <v>0</v>
      </c>
    </row>
    <row r="40688" spans="6:6" ht="18" customHeight="1">
      <c r="F40688" s="129">
        <f t="shared" si="641"/>
        <v>0</v>
      </c>
    </row>
    <row r="40689" spans="6:6" ht="18" customHeight="1">
      <c r="F40689" s="129">
        <f t="shared" si="641"/>
        <v>0</v>
      </c>
    </row>
    <row r="40690" spans="6:6" ht="18" customHeight="1">
      <c r="F40690" s="129">
        <f t="shared" ref="F40690:F40753" si="642">E40690*D40690</f>
        <v>0</v>
      </c>
    </row>
    <row r="40691" spans="6:6" ht="18" customHeight="1">
      <c r="F40691" s="129">
        <f t="shared" si="642"/>
        <v>0</v>
      </c>
    </row>
    <row r="40692" spans="6:6" ht="18" customHeight="1">
      <c r="F40692" s="129">
        <f t="shared" si="642"/>
        <v>0</v>
      </c>
    </row>
    <row r="40693" spans="6:6" ht="18" customHeight="1">
      <c r="F40693" s="129">
        <f t="shared" si="642"/>
        <v>0</v>
      </c>
    </row>
    <row r="40694" spans="6:6" ht="18" customHeight="1">
      <c r="F40694" s="129">
        <f t="shared" si="642"/>
        <v>0</v>
      </c>
    </row>
    <row r="40695" spans="6:6" ht="18" customHeight="1">
      <c r="F40695" s="129">
        <f t="shared" si="642"/>
        <v>0</v>
      </c>
    </row>
    <row r="40696" spans="6:6" ht="18" customHeight="1">
      <c r="F40696" s="129">
        <f t="shared" si="642"/>
        <v>0</v>
      </c>
    </row>
    <row r="40697" spans="6:6" ht="18" customHeight="1">
      <c r="F40697" s="129">
        <f t="shared" si="642"/>
        <v>0</v>
      </c>
    </row>
    <row r="40698" spans="6:6" ht="18" customHeight="1">
      <c r="F40698" s="129">
        <f t="shared" si="642"/>
        <v>0</v>
      </c>
    </row>
    <row r="40699" spans="6:6" ht="18" customHeight="1">
      <c r="F40699" s="129">
        <f t="shared" si="642"/>
        <v>0</v>
      </c>
    </row>
    <row r="40700" spans="6:6" ht="18" customHeight="1">
      <c r="F40700" s="129">
        <f t="shared" si="642"/>
        <v>0</v>
      </c>
    </row>
    <row r="40701" spans="6:6" ht="18" customHeight="1">
      <c r="F40701" s="129">
        <f t="shared" si="642"/>
        <v>0</v>
      </c>
    </row>
    <row r="40702" spans="6:6" ht="18" customHeight="1">
      <c r="F40702" s="129">
        <f t="shared" si="642"/>
        <v>0</v>
      </c>
    </row>
    <row r="40703" spans="6:6" ht="18" customHeight="1">
      <c r="F40703" s="129">
        <f t="shared" si="642"/>
        <v>0</v>
      </c>
    </row>
    <row r="40704" spans="6:6" ht="18" customHeight="1">
      <c r="F40704" s="129">
        <f t="shared" si="642"/>
        <v>0</v>
      </c>
    </row>
    <row r="40705" spans="6:6" ht="18" customHeight="1">
      <c r="F40705" s="129">
        <f t="shared" si="642"/>
        <v>0</v>
      </c>
    </row>
    <row r="40706" spans="6:6" ht="18" customHeight="1">
      <c r="F40706" s="129">
        <f t="shared" si="642"/>
        <v>0</v>
      </c>
    </row>
    <row r="40707" spans="6:6" ht="18" customHeight="1">
      <c r="F40707" s="129">
        <f t="shared" si="642"/>
        <v>0</v>
      </c>
    </row>
    <row r="40708" spans="6:6" ht="18" customHeight="1">
      <c r="F40708" s="129">
        <f t="shared" si="642"/>
        <v>0</v>
      </c>
    </row>
    <row r="40709" spans="6:6" ht="18" customHeight="1">
      <c r="F40709" s="129">
        <f t="shared" si="642"/>
        <v>0</v>
      </c>
    </row>
    <row r="40710" spans="6:6" ht="18" customHeight="1">
      <c r="F40710" s="129">
        <f t="shared" si="642"/>
        <v>0</v>
      </c>
    </row>
    <row r="40711" spans="6:6" ht="18" customHeight="1">
      <c r="F40711" s="129">
        <f t="shared" si="642"/>
        <v>0</v>
      </c>
    </row>
    <row r="40712" spans="6:6" ht="18" customHeight="1">
      <c r="F40712" s="129">
        <f t="shared" si="642"/>
        <v>0</v>
      </c>
    </row>
    <row r="40713" spans="6:6" ht="18" customHeight="1">
      <c r="F40713" s="129">
        <f t="shared" si="642"/>
        <v>0</v>
      </c>
    </row>
    <row r="40714" spans="6:6" ht="18" customHeight="1">
      <c r="F40714" s="129">
        <f t="shared" si="642"/>
        <v>0</v>
      </c>
    </row>
    <row r="40715" spans="6:6" ht="18" customHeight="1">
      <c r="F40715" s="129">
        <f t="shared" si="642"/>
        <v>0</v>
      </c>
    </row>
    <row r="40716" spans="6:6" ht="18" customHeight="1">
      <c r="F40716" s="129">
        <f t="shared" si="642"/>
        <v>0</v>
      </c>
    </row>
    <row r="40717" spans="6:6" ht="18" customHeight="1">
      <c r="F40717" s="129">
        <f t="shared" si="642"/>
        <v>0</v>
      </c>
    </row>
    <row r="40718" spans="6:6" ht="18" customHeight="1">
      <c r="F40718" s="129">
        <f t="shared" si="642"/>
        <v>0</v>
      </c>
    </row>
    <row r="40719" spans="6:6" ht="18" customHeight="1">
      <c r="F40719" s="129">
        <f t="shared" si="642"/>
        <v>0</v>
      </c>
    </row>
    <row r="40720" spans="6:6" ht="18" customHeight="1">
      <c r="F40720" s="129">
        <f t="shared" si="642"/>
        <v>0</v>
      </c>
    </row>
    <row r="40721" spans="6:6" ht="18" customHeight="1">
      <c r="F40721" s="129">
        <f t="shared" si="642"/>
        <v>0</v>
      </c>
    </row>
    <row r="40722" spans="6:6" ht="18" customHeight="1">
      <c r="F40722" s="129">
        <f t="shared" si="642"/>
        <v>0</v>
      </c>
    </row>
    <row r="40723" spans="6:6" ht="18" customHeight="1">
      <c r="F40723" s="129">
        <f t="shared" si="642"/>
        <v>0</v>
      </c>
    </row>
    <row r="40724" spans="6:6" ht="18" customHeight="1">
      <c r="F40724" s="129">
        <f t="shared" si="642"/>
        <v>0</v>
      </c>
    </row>
    <row r="40725" spans="6:6" ht="18" customHeight="1">
      <c r="F40725" s="129">
        <f t="shared" si="642"/>
        <v>0</v>
      </c>
    </row>
    <row r="40726" spans="6:6" ht="18" customHeight="1">
      <c r="F40726" s="129">
        <f t="shared" si="642"/>
        <v>0</v>
      </c>
    </row>
    <row r="40727" spans="6:6" ht="18" customHeight="1">
      <c r="F40727" s="129">
        <f t="shared" si="642"/>
        <v>0</v>
      </c>
    </row>
    <row r="40728" spans="6:6" ht="18" customHeight="1">
      <c r="F40728" s="129">
        <f t="shared" si="642"/>
        <v>0</v>
      </c>
    </row>
    <row r="40729" spans="6:6" ht="18" customHeight="1">
      <c r="F40729" s="129">
        <f t="shared" si="642"/>
        <v>0</v>
      </c>
    </row>
    <row r="40730" spans="6:6" ht="18" customHeight="1">
      <c r="F40730" s="129">
        <f t="shared" si="642"/>
        <v>0</v>
      </c>
    </row>
    <row r="40731" spans="6:6" ht="18" customHeight="1">
      <c r="F40731" s="129">
        <f t="shared" si="642"/>
        <v>0</v>
      </c>
    </row>
    <row r="40732" spans="6:6" ht="18" customHeight="1">
      <c r="F40732" s="129">
        <f t="shared" si="642"/>
        <v>0</v>
      </c>
    </row>
    <row r="40733" spans="6:6" ht="18" customHeight="1">
      <c r="F40733" s="129">
        <f t="shared" si="642"/>
        <v>0</v>
      </c>
    </row>
    <row r="40734" spans="6:6" ht="18" customHeight="1">
      <c r="F40734" s="129">
        <f t="shared" si="642"/>
        <v>0</v>
      </c>
    </row>
    <row r="40735" spans="6:6" ht="18" customHeight="1">
      <c r="F40735" s="129">
        <f t="shared" si="642"/>
        <v>0</v>
      </c>
    </row>
    <row r="40736" spans="6:6" ht="18" customHeight="1">
      <c r="F40736" s="129">
        <f t="shared" si="642"/>
        <v>0</v>
      </c>
    </row>
    <row r="40737" spans="6:6" ht="18" customHeight="1">
      <c r="F40737" s="129">
        <f t="shared" si="642"/>
        <v>0</v>
      </c>
    </row>
    <row r="40738" spans="6:6" ht="18" customHeight="1">
      <c r="F40738" s="129">
        <f t="shared" si="642"/>
        <v>0</v>
      </c>
    </row>
    <row r="40739" spans="6:6" ht="18" customHeight="1">
      <c r="F40739" s="129">
        <f t="shared" si="642"/>
        <v>0</v>
      </c>
    </row>
    <row r="40740" spans="6:6" ht="18" customHeight="1">
      <c r="F40740" s="129">
        <f t="shared" si="642"/>
        <v>0</v>
      </c>
    </row>
    <row r="40741" spans="6:6" ht="18" customHeight="1">
      <c r="F40741" s="129">
        <f t="shared" si="642"/>
        <v>0</v>
      </c>
    </row>
    <row r="40742" spans="6:6" ht="18" customHeight="1">
      <c r="F40742" s="129">
        <f t="shared" si="642"/>
        <v>0</v>
      </c>
    </row>
    <row r="40743" spans="6:6" ht="18" customHeight="1">
      <c r="F40743" s="129">
        <f t="shared" si="642"/>
        <v>0</v>
      </c>
    </row>
    <row r="40744" spans="6:6" ht="18" customHeight="1">
      <c r="F40744" s="129">
        <f t="shared" si="642"/>
        <v>0</v>
      </c>
    </row>
    <row r="40745" spans="6:6" ht="18" customHeight="1">
      <c r="F40745" s="129">
        <f t="shared" si="642"/>
        <v>0</v>
      </c>
    </row>
    <row r="40746" spans="6:6" ht="18" customHeight="1">
      <c r="F40746" s="129">
        <f t="shared" si="642"/>
        <v>0</v>
      </c>
    </row>
    <row r="40747" spans="6:6" ht="18" customHeight="1">
      <c r="F40747" s="129">
        <f t="shared" si="642"/>
        <v>0</v>
      </c>
    </row>
    <row r="40748" spans="6:6" ht="18" customHeight="1">
      <c r="F40748" s="129">
        <f t="shared" si="642"/>
        <v>0</v>
      </c>
    </row>
    <row r="40749" spans="6:6" ht="18" customHeight="1">
      <c r="F40749" s="129">
        <f t="shared" si="642"/>
        <v>0</v>
      </c>
    </row>
    <row r="40750" spans="6:6" ht="18" customHeight="1">
      <c r="F40750" s="129">
        <f t="shared" si="642"/>
        <v>0</v>
      </c>
    </row>
    <row r="40751" spans="6:6" ht="18" customHeight="1">
      <c r="F40751" s="129">
        <f t="shared" si="642"/>
        <v>0</v>
      </c>
    </row>
    <row r="40752" spans="6:6" ht="18" customHeight="1">
      <c r="F40752" s="129">
        <f t="shared" si="642"/>
        <v>0</v>
      </c>
    </row>
    <row r="40753" spans="6:6" ht="18" customHeight="1">
      <c r="F40753" s="129">
        <f t="shared" si="642"/>
        <v>0</v>
      </c>
    </row>
    <row r="40754" spans="6:6" ht="18" customHeight="1">
      <c r="F40754" s="129">
        <f t="shared" ref="F40754:F40817" si="643">E40754*D40754</f>
        <v>0</v>
      </c>
    </row>
    <row r="40755" spans="6:6" ht="18" customHeight="1">
      <c r="F40755" s="129">
        <f t="shared" si="643"/>
        <v>0</v>
      </c>
    </row>
    <row r="40756" spans="6:6" ht="18" customHeight="1">
      <c r="F40756" s="129">
        <f t="shared" si="643"/>
        <v>0</v>
      </c>
    </row>
    <row r="40757" spans="6:6" ht="18" customHeight="1">
      <c r="F40757" s="129">
        <f t="shared" si="643"/>
        <v>0</v>
      </c>
    </row>
    <row r="40758" spans="6:6" ht="18" customHeight="1">
      <c r="F40758" s="129">
        <f t="shared" si="643"/>
        <v>0</v>
      </c>
    </row>
    <row r="40759" spans="6:6" ht="18" customHeight="1">
      <c r="F40759" s="129">
        <f t="shared" si="643"/>
        <v>0</v>
      </c>
    </row>
    <row r="40760" spans="6:6" ht="18" customHeight="1">
      <c r="F40760" s="129">
        <f t="shared" si="643"/>
        <v>0</v>
      </c>
    </row>
    <row r="40761" spans="6:6" ht="18" customHeight="1">
      <c r="F40761" s="129">
        <f t="shared" si="643"/>
        <v>0</v>
      </c>
    </row>
    <row r="40762" spans="6:6" ht="18" customHeight="1">
      <c r="F40762" s="129">
        <f t="shared" si="643"/>
        <v>0</v>
      </c>
    </row>
    <row r="40763" spans="6:6" ht="18" customHeight="1">
      <c r="F40763" s="129">
        <f t="shared" si="643"/>
        <v>0</v>
      </c>
    </row>
    <row r="40764" spans="6:6" ht="18" customHeight="1">
      <c r="F40764" s="129">
        <f t="shared" si="643"/>
        <v>0</v>
      </c>
    </row>
    <row r="40765" spans="6:6" ht="18" customHeight="1">
      <c r="F40765" s="129">
        <f t="shared" si="643"/>
        <v>0</v>
      </c>
    </row>
    <row r="40766" spans="6:6" ht="18" customHeight="1">
      <c r="F40766" s="129">
        <f t="shared" si="643"/>
        <v>0</v>
      </c>
    </row>
    <row r="40767" spans="6:6" ht="18" customHeight="1">
      <c r="F40767" s="129">
        <f t="shared" si="643"/>
        <v>0</v>
      </c>
    </row>
    <row r="40768" spans="6:6" ht="18" customHeight="1">
      <c r="F40768" s="129">
        <f t="shared" si="643"/>
        <v>0</v>
      </c>
    </row>
    <row r="40769" spans="6:6" ht="18" customHeight="1">
      <c r="F40769" s="129">
        <f t="shared" si="643"/>
        <v>0</v>
      </c>
    </row>
    <row r="40770" spans="6:6" ht="18" customHeight="1">
      <c r="F40770" s="129">
        <f t="shared" si="643"/>
        <v>0</v>
      </c>
    </row>
    <row r="40771" spans="6:6" ht="18" customHeight="1">
      <c r="F40771" s="129">
        <f t="shared" si="643"/>
        <v>0</v>
      </c>
    </row>
    <row r="40772" spans="6:6" ht="18" customHeight="1">
      <c r="F40772" s="129">
        <f t="shared" si="643"/>
        <v>0</v>
      </c>
    </row>
    <row r="40773" spans="6:6" ht="18" customHeight="1">
      <c r="F40773" s="129">
        <f t="shared" si="643"/>
        <v>0</v>
      </c>
    </row>
    <row r="40774" spans="6:6" ht="18" customHeight="1">
      <c r="F40774" s="129">
        <f t="shared" si="643"/>
        <v>0</v>
      </c>
    </row>
    <row r="40775" spans="6:6" ht="18" customHeight="1">
      <c r="F40775" s="129">
        <f t="shared" si="643"/>
        <v>0</v>
      </c>
    </row>
    <row r="40776" spans="6:6" ht="18" customHeight="1">
      <c r="F40776" s="129">
        <f t="shared" si="643"/>
        <v>0</v>
      </c>
    </row>
    <row r="40777" spans="6:6" ht="18" customHeight="1">
      <c r="F40777" s="129">
        <f t="shared" si="643"/>
        <v>0</v>
      </c>
    </row>
    <row r="40778" spans="6:6" ht="18" customHeight="1">
      <c r="F40778" s="129">
        <f t="shared" si="643"/>
        <v>0</v>
      </c>
    </row>
    <row r="40779" spans="6:6" ht="18" customHeight="1">
      <c r="F40779" s="129">
        <f t="shared" si="643"/>
        <v>0</v>
      </c>
    </row>
    <row r="40780" spans="6:6" ht="18" customHeight="1">
      <c r="F40780" s="129">
        <f t="shared" si="643"/>
        <v>0</v>
      </c>
    </row>
    <row r="40781" spans="6:6" ht="18" customHeight="1">
      <c r="F40781" s="129">
        <f t="shared" si="643"/>
        <v>0</v>
      </c>
    </row>
    <row r="40782" spans="6:6" ht="18" customHeight="1">
      <c r="F40782" s="129">
        <f t="shared" si="643"/>
        <v>0</v>
      </c>
    </row>
    <row r="40783" spans="6:6" ht="18" customHeight="1">
      <c r="F40783" s="129">
        <f t="shared" si="643"/>
        <v>0</v>
      </c>
    </row>
    <row r="40784" spans="6:6" ht="18" customHeight="1">
      <c r="F40784" s="129">
        <f t="shared" si="643"/>
        <v>0</v>
      </c>
    </row>
    <row r="40785" spans="6:6" ht="18" customHeight="1">
      <c r="F40785" s="129">
        <f t="shared" si="643"/>
        <v>0</v>
      </c>
    </row>
    <row r="40786" spans="6:6" ht="18" customHeight="1">
      <c r="F40786" s="129">
        <f t="shared" si="643"/>
        <v>0</v>
      </c>
    </row>
    <row r="40787" spans="6:6" ht="18" customHeight="1">
      <c r="F40787" s="129">
        <f t="shared" si="643"/>
        <v>0</v>
      </c>
    </row>
    <row r="40788" spans="6:6" ht="18" customHeight="1">
      <c r="F40788" s="129">
        <f t="shared" si="643"/>
        <v>0</v>
      </c>
    </row>
    <row r="40789" spans="6:6" ht="18" customHeight="1">
      <c r="F40789" s="129">
        <f t="shared" si="643"/>
        <v>0</v>
      </c>
    </row>
    <row r="40790" spans="6:6" ht="18" customHeight="1">
      <c r="F40790" s="129">
        <f t="shared" si="643"/>
        <v>0</v>
      </c>
    </row>
    <row r="40791" spans="6:6" ht="18" customHeight="1">
      <c r="F40791" s="129">
        <f t="shared" si="643"/>
        <v>0</v>
      </c>
    </row>
    <row r="40792" spans="6:6" ht="18" customHeight="1">
      <c r="F40792" s="129">
        <f t="shared" si="643"/>
        <v>0</v>
      </c>
    </row>
    <row r="40793" spans="6:6" ht="18" customHeight="1">
      <c r="F40793" s="129">
        <f t="shared" si="643"/>
        <v>0</v>
      </c>
    </row>
    <row r="40794" spans="6:6" ht="18" customHeight="1">
      <c r="F40794" s="129">
        <f t="shared" si="643"/>
        <v>0</v>
      </c>
    </row>
    <row r="40795" spans="6:6" ht="18" customHeight="1">
      <c r="F40795" s="129">
        <f t="shared" si="643"/>
        <v>0</v>
      </c>
    </row>
    <row r="40796" spans="6:6" ht="18" customHeight="1">
      <c r="F40796" s="129">
        <f t="shared" si="643"/>
        <v>0</v>
      </c>
    </row>
    <row r="40797" spans="6:6" ht="18" customHeight="1">
      <c r="F40797" s="129">
        <f t="shared" si="643"/>
        <v>0</v>
      </c>
    </row>
    <row r="40798" spans="6:6" ht="18" customHeight="1">
      <c r="F40798" s="129">
        <f t="shared" si="643"/>
        <v>0</v>
      </c>
    </row>
    <row r="40799" spans="6:6" ht="18" customHeight="1">
      <c r="F40799" s="129">
        <f t="shared" si="643"/>
        <v>0</v>
      </c>
    </row>
    <row r="40800" spans="6:6" ht="18" customHeight="1">
      <c r="F40800" s="129">
        <f t="shared" si="643"/>
        <v>0</v>
      </c>
    </row>
    <row r="40801" spans="6:6" ht="18" customHeight="1">
      <c r="F40801" s="129">
        <f t="shared" si="643"/>
        <v>0</v>
      </c>
    </row>
    <row r="40802" spans="6:6" ht="18" customHeight="1">
      <c r="F40802" s="129">
        <f t="shared" si="643"/>
        <v>0</v>
      </c>
    </row>
    <row r="40803" spans="6:6" ht="18" customHeight="1">
      <c r="F40803" s="129">
        <f t="shared" si="643"/>
        <v>0</v>
      </c>
    </row>
    <row r="40804" spans="6:6" ht="18" customHeight="1">
      <c r="F40804" s="129">
        <f t="shared" si="643"/>
        <v>0</v>
      </c>
    </row>
    <row r="40805" spans="6:6" ht="18" customHeight="1">
      <c r="F40805" s="129">
        <f t="shared" si="643"/>
        <v>0</v>
      </c>
    </row>
    <row r="40806" spans="6:6" ht="18" customHeight="1">
      <c r="F40806" s="129">
        <f t="shared" si="643"/>
        <v>0</v>
      </c>
    </row>
    <row r="40807" spans="6:6" ht="18" customHeight="1">
      <c r="F40807" s="129">
        <f t="shared" si="643"/>
        <v>0</v>
      </c>
    </row>
    <row r="40808" spans="6:6" ht="18" customHeight="1">
      <c r="F40808" s="129">
        <f t="shared" si="643"/>
        <v>0</v>
      </c>
    </row>
    <row r="40809" spans="6:6" ht="18" customHeight="1">
      <c r="F40809" s="129">
        <f t="shared" si="643"/>
        <v>0</v>
      </c>
    </row>
    <row r="40810" spans="6:6" ht="18" customHeight="1">
      <c r="F40810" s="129">
        <f t="shared" si="643"/>
        <v>0</v>
      </c>
    </row>
    <row r="40811" spans="6:6" ht="18" customHeight="1">
      <c r="F40811" s="129">
        <f t="shared" si="643"/>
        <v>0</v>
      </c>
    </row>
    <row r="40812" spans="6:6" ht="18" customHeight="1">
      <c r="F40812" s="129">
        <f t="shared" si="643"/>
        <v>0</v>
      </c>
    </row>
    <row r="40813" spans="6:6" ht="18" customHeight="1">
      <c r="F40813" s="129">
        <f t="shared" si="643"/>
        <v>0</v>
      </c>
    </row>
    <row r="40814" spans="6:6" ht="18" customHeight="1">
      <c r="F40814" s="129">
        <f t="shared" si="643"/>
        <v>0</v>
      </c>
    </row>
    <row r="40815" spans="6:6" ht="18" customHeight="1">
      <c r="F40815" s="129">
        <f t="shared" si="643"/>
        <v>0</v>
      </c>
    </row>
    <row r="40816" spans="6:6" ht="18" customHeight="1">
      <c r="F40816" s="129">
        <f t="shared" si="643"/>
        <v>0</v>
      </c>
    </row>
    <row r="40817" spans="6:6" ht="18" customHeight="1">
      <c r="F40817" s="129">
        <f t="shared" si="643"/>
        <v>0</v>
      </c>
    </row>
    <row r="40818" spans="6:6" ht="18" customHeight="1">
      <c r="F40818" s="129">
        <f t="shared" ref="F40818:F40881" si="644">E40818*D40818</f>
        <v>0</v>
      </c>
    </row>
    <row r="40819" spans="6:6" ht="18" customHeight="1">
      <c r="F40819" s="129">
        <f t="shared" si="644"/>
        <v>0</v>
      </c>
    </row>
    <row r="40820" spans="6:6" ht="18" customHeight="1">
      <c r="F40820" s="129">
        <f t="shared" si="644"/>
        <v>0</v>
      </c>
    </row>
    <row r="40821" spans="6:6" ht="18" customHeight="1">
      <c r="F40821" s="129">
        <f t="shared" si="644"/>
        <v>0</v>
      </c>
    </row>
    <row r="40822" spans="6:6" ht="18" customHeight="1">
      <c r="F40822" s="129">
        <f t="shared" si="644"/>
        <v>0</v>
      </c>
    </row>
    <row r="40823" spans="6:6" ht="18" customHeight="1">
      <c r="F40823" s="129">
        <f t="shared" si="644"/>
        <v>0</v>
      </c>
    </row>
    <row r="40824" spans="6:6" ht="18" customHeight="1">
      <c r="F40824" s="129">
        <f t="shared" si="644"/>
        <v>0</v>
      </c>
    </row>
    <row r="40825" spans="6:6" ht="18" customHeight="1">
      <c r="F40825" s="129">
        <f t="shared" si="644"/>
        <v>0</v>
      </c>
    </row>
    <row r="40826" spans="6:6" ht="18" customHeight="1">
      <c r="F40826" s="129">
        <f t="shared" si="644"/>
        <v>0</v>
      </c>
    </row>
    <row r="40827" spans="6:6" ht="18" customHeight="1">
      <c r="F40827" s="129">
        <f t="shared" si="644"/>
        <v>0</v>
      </c>
    </row>
    <row r="40828" spans="6:6" ht="18" customHeight="1">
      <c r="F40828" s="129">
        <f t="shared" si="644"/>
        <v>0</v>
      </c>
    </row>
    <row r="40829" spans="6:6" ht="18" customHeight="1">
      <c r="F40829" s="129">
        <f t="shared" si="644"/>
        <v>0</v>
      </c>
    </row>
    <row r="40830" spans="6:6" ht="18" customHeight="1">
      <c r="F40830" s="129">
        <f t="shared" si="644"/>
        <v>0</v>
      </c>
    </row>
    <row r="40831" spans="6:6" ht="18" customHeight="1">
      <c r="F40831" s="129">
        <f t="shared" si="644"/>
        <v>0</v>
      </c>
    </row>
    <row r="40832" spans="6:6" ht="18" customHeight="1">
      <c r="F40832" s="129">
        <f t="shared" si="644"/>
        <v>0</v>
      </c>
    </row>
    <row r="40833" spans="6:6" ht="18" customHeight="1">
      <c r="F40833" s="129">
        <f t="shared" si="644"/>
        <v>0</v>
      </c>
    </row>
    <row r="40834" spans="6:6" ht="18" customHeight="1">
      <c r="F40834" s="129">
        <f t="shared" si="644"/>
        <v>0</v>
      </c>
    </row>
    <row r="40835" spans="6:6" ht="18" customHeight="1">
      <c r="F40835" s="129">
        <f t="shared" si="644"/>
        <v>0</v>
      </c>
    </row>
    <row r="40836" spans="6:6" ht="18" customHeight="1">
      <c r="F40836" s="129">
        <f t="shared" si="644"/>
        <v>0</v>
      </c>
    </row>
    <row r="40837" spans="6:6" ht="18" customHeight="1">
      <c r="F40837" s="129">
        <f t="shared" si="644"/>
        <v>0</v>
      </c>
    </row>
    <row r="40838" spans="6:6" ht="18" customHeight="1">
      <c r="F40838" s="129">
        <f t="shared" si="644"/>
        <v>0</v>
      </c>
    </row>
    <row r="40839" spans="6:6" ht="18" customHeight="1">
      <c r="F40839" s="129">
        <f t="shared" si="644"/>
        <v>0</v>
      </c>
    </row>
    <row r="40840" spans="6:6" ht="18" customHeight="1">
      <c r="F40840" s="129">
        <f t="shared" si="644"/>
        <v>0</v>
      </c>
    </row>
    <row r="40841" spans="6:6" ht="18" customHeight="1">
      <c r="F40841" s="129">
        <f t="shared" si="644"/>
        <v>0</v>
      </c>
    </row>
    <row r="40842" spans="6:6" ht="18" customHeight="1">
      <c r="F40842" s="129">
        <f t="shared" si="644"/>
        <v>0</v>
      </c>
    </row>
    <row r="40843" spans="6:6" ht="18" customHeight="1">
      <c r="F40843" s="129">
        <f t="shared" si="644"/>
        <v>0</v>
      </c>
    </row>
    <row r="40844" spans="6:6" ht="18" customHeight="1">
      <c r="F40844" s="129">
        <f t="shared" si="644"/>
        <v>0</v>
      </c>
    </row>
    <row r="40845" spans="6:6" ht="18" customHeight="1">
      <c r="F40845" s="129">
        <f t="shared" si="644"/>
        <v>0</v>
      </c>
    </row>
    <row r="40846" spans="6:6" ht="18" customHeight="1">
      <c r="F40846" s="129">
        <f t="shared" si="644"/>
        <v>0</v>
      </c>
    </row>
    <row r="40847" spans="6:6" ht="18" customHeight="1">
      <c r="F40847" s="129">
        <f t="shared" si="644"/>
        <v>0</v>
      </c>
    </row>
    <row r="40848" spans="6:6" ht="18" customHeight="1">
      <c r="F40848" s="129">
        <f t="shared" si="644"/>
        <v>0</v>
      </c>
    </row>
    <row r="40849" spans="6:6" ht="18" customHeight="1">
      <c r="F40849" s="129">
        <f t="shared" si="644"/>
        <v>0</v>
      </c>
    </row>
    <row r="40850" spans="6:6" ht="18" customHeight="1">
      <c r="F40850" s="129">
        <f t="shared" si="644"/>
        <v>0</v>
      </c>
    </row>
    <row r="40851" spans="6:6" ht="18" customHeight="1">
      <c r="F40851" s="129">
        <f t="shared" si="644"/>
        <v>0</v>
      </c>
    </row>
    <row r="40852" spans="6:6" ht="18" customHeight="1">
      <c r="F40852" s="129">
        <f t="shared" si="644"/>
        <v>0</v>
      </c>
    </row>
    <row r="40853" spans="6:6" ht="18" customHeight="1">
      <c r="F40853" s="129">
        <f t="shared" si="644"/>
        <v>0</v>
      </c>
    </row>
    <row r="40854" spans="6:6" ht="18" customHeight="1">
      <c r="F40854" s="129">
        <f t="shared" si="644"/>
        <v>0</v>
      </c>
    </row>
    <row r="40855" spans="6:6" ht="18" customHeight="1">
      <c r="F40855" s="129">
        <f t="shared" si="644"/>
        <v>0</v>
      </c>
    </row>
    <row r="40856" spans="6:6" ht="18" customHeight="1">
      <c r="F40856" s="129">
        <f t="shared" si="644"/>
        <v>0</v>
      </c>
    </row>
    <row r="40857" spans="6:6" ht="18" customHeight="1">
      <c r="F40857" s="129">
        <f t="shared" si="644"/>
        <v>0</v>
      </c>
    </row>
    <row r="40858" spans="6:6" ht="18" customHeight="1">
      <c r="F40858" s="129">
        <f t="shared" si="644"/>
        <v>0</v>
      </c>
    </row>
    <row r="40859" spans="6:6" ht="18" customHeight="1">
      <c r="F40859" s="129">
        <f t="shared" si="644"/>
        <v>0</v>
      </c>
    </row>
    <row r="40860" spans="6:6" ht="18" customHeight="1">
      <c r="F40860" s="129">
        <f t="shared" si="644"/>
        <v>0</v>
      </c>
    </row>
    <row r="40861" spans="6:6" ht="18" customHeight="1">
      <c r="F40861" s="129">
        <f t="shared" si="644"/>
        <v>0</v>
      </c>
    </row>
    <row r="40862" spans="6:6" ht="18" customHeight="1">
      <c r="F40862" s="129">
        <f t="shared" si="644"/>
        <v>0</v>
      </c>
    </row>
    <row r="40863" spans="6:6" ht="18" customHeight="1">
      <c r="F40863" s="129">
        <f t="shared" si="644"/>
        <v>0</v>
      </c>
    </row>
    <row r="40864" spans="6:6" ht="18" customHeight="1">
      <c r="F40864" s="129">
        <f t="shared" si="644"/>
        <v>0</v>
      </c>
    </row>
    <row r="40865" spans="6:6" ht="18" customHeight="1">
      <c r="F40865" s="129">
        <f t="shared" si="644"/>
        <v>0</v>
      </c>
    </row>
    <row r="40866" spans="6:6" ht="18" customHeight="1">
      <c r="F40866" s="129">
        <f t="shared" si="644"/>
        <v>0</v>
      </c>
    </row>
    <row r="40867" spans="6:6" ht="18" customHeight="1">
      <c r="F40867" s="129">
        <f t="shared" si="644"/>
        <v>0</v>
      </c>
    </row>
    <row r="40868" spans="6:6" ht="18" customHeight="1">
      <c r="F40868" s="129">
        <f t="shared" si="644"/>
        <v>0</v>
      </c>
    </row>
    <row r="40869" spans="6:6" ht="18" customHeight="1">
      <c r="F40869" s="129">
        <f t="shared" si="644"/>
        <v>0</v>
      </c>
    </row>
    <row r="40870" spans="6:6" ht="18" customHeight="1">
      <c r="F40870" s="129">
        <f t="shared" si="644"/>
        <v>0</v>
      </c>
    </row>
    <row r="40871" spans="6:6" ht="18" customHeight="1">
      <c r="F40871" s="129">
        <f t="shared" si="644"/>
        <v>0</v>
      </c>
    </row>
    <row r="40872" spans="6:6" ht="18" customHeight="1">
      <c r="F40872" s="129">
        <f t="shared" si="644"/>
        <v>0</v>
      </c>
    </row>
    <row r="40873" spans="6:6" ht="18" customHeight="1">
      <c r="F40873" s="129">
        <f t="shared" si="644"/>
        <v>0</v>
      </c>
    </row>
    <row r="40874" spans="6:6" ht="18" customHeight="1">
      <c r="F40874" s="129">
        <f t="shared" si="644"/>
        <v>0</v>
      </c>
    </row>
    <row r="40875" spans="6:6" ht="18" customHeight="1">
      <c r="F40875" s="129">
        <f t="shared" si="644"/>
        <v>0</v>
      </c>
    </row>
    <row r="40876" spans="6:6" ht="18" customHeight="1">
      <c r="F40876" s="129">
        <f t="shared" si="644"/>
        <v>0</v>
      </c>
    </row>
    <row r="40877" spans="6:6" ht="18" customHeight="1">
      <c r="F40877" s="129">
        <f t="shared" si="644"/>
        <v>0</v>
      </c>
    </row>
    <row r="40878" spans="6:6" ht="18" customHeight="1">
      <c r="F40878" s="129">
        <f t="shared" si="644"/>
        <v>0</v>
      </c>
    </row>
    <row r="40879" spans="6:6" ht="18" customHeight="1">
      <c r="F40879" s="129">
        <f t="shared" si="644"/>
        <v>0</v>
      </c>
    </row>
    <row r="40880" spans="6:6" ht="18" customHeight="1">
      <c r="F40880" s="129">
        <f t="shared" si="644"/>
        <v>0</v>
      </c>
    </row>
    <row r="40881" spans="6:6" ht="18" customHeight="1">
      <c r="F40881" s="129">
        <f t="shared" si="644"/>
        <v>0</v>
      </c>
    </row>
    <row r="40882" spans="6:6" ht="18" customHeight="1">
      <c r="F40882" s="129">
        <f t="shared" ref="F40882:F40945" si="645">E40882*D40882</f>
        <v>0</v>
      </c>
    </row>
    <row r="40883" spans="6:6" ht="18" customHeight="1">
      <c r="F40883" s="129">
        <f t="shared" si="645"/>
        <v>0</v>
      </c>
    </row>
    <row r="40884" spans="6:6" ht="18" customHeight="1">
      <c r="F40884" s="129">
        <f t="shared" si="645"/>
        <v>0</v>
      </c>
    </row>
    <row r="40885" spans="6:6" ht="18" customHeight="1">
      <c r="F40885" s="129">
        <f t="shared" si="645"/>
        <v>0</v>
      </c>
    </row>
    <row r="40886" spans="6:6" ht="18" customHeight="1">
      <c r="F40886" s="129">
        <f t="shared" si="645"/>
        <v>0</v>
      </c>
    </row>
    <row r="40887" spans="6:6" ht="18" customHeight="1">
      <c r="F40887" s="129">
        <f t="shared" si="645"/>
        <v>0</v>
      </c>
    </row>
    <row r="40888" spans="6:6" ht="18" customHeight="1">
      <c r="F40888" s="129">
        <f t="shared" si="645"/>
        <v>0</v>
      </c>
    </row>
    <row r="40889" spans="6:6" ht="18" customHeight="1">
      <c r="F40889" s="129">
        <f t="shared" si="645"/>
        <v>0</v>
      </c>
    </row>
    <row r="40890" spans="6:6" ht="18" customHeight="1">
      <c r="F40890" s="129">
        <f t="shared" si="645"/>
        <v>0</v>
      </c>
    </row>
    <row r="40891" spans="6:6" ht="18" customHeight="1">
      <c r="F40891" s="129">
        <f t="shared" si="645"/>
        <v>0</v>
      </c>
    </row>
    <row r="40892" spans="6:6" ht="18" customHeight="1">
      <c r="F40892" s="129">
        <f t="shared" si="645"/>
        <v>0</v>
      </c>
    </row>
    <row r="40893" spans="6:6" ht="18" customHeight="1">
      <c r="F40893" s="129">
        <f t="shared" si="645"/>
        <v>0</v>
      </c>
    </row>
    <row r="40894" spans="6:6" ht="18" customHeight="1">
      <c r="F40894" s="129">
        <f t="shared" si="645"/>
        <v>0</v>
      </c>
    </row>
    <row r="40895" spans="6:6" ht="18" customHeight="1">
      <c r="F40895" s="129">
        <f t="shared" si="645"/>
        <v>0</v>
      </c>
    </row>
    <row r="40896" spans="6:6" ht="18" customHeight="1">
      <c r="F40896" s="129">
        <f t="shared" si="645"/>
        <v>0</v>
      </c>
    </row>
    <row r="40897" spans="6:6" ht="18" customHeight="1">
      <c r="F40897" s="129">
        <f t="shared" si="645"/>
        <v>0</v>
      </c>
    </row>
    <row r="40898" spans="6:6" ht="18" customHeight="1">
      <c r="F40898" s="129">
        <f t="shared" si="645"/>
        <v>0</v>
      </c>
    </row>
    <row r="40899" spans="6:6" ht="18" customHeight="1">
      <c r="F40899" s="129">
        <f t="shared" si="645"/>
        <v>0</v>
      </c>
    </row>
    <row r="40900" spans="6:6" ht="18" customHeight="1">
      <c r="F40900" s="129">
        <f t="shared" si="645"/>
        <v>0</v>
      </c>
    </row>
    <row r="40901" spans="6:6" ht="18" customHeight="1">
      <c r="F40901" s="129">
        <f t="shared" si="645"/>
        <v>0</v>
      </c>
    </row>
    <row r="40902" spans="6:6" ht="18" customHeight="1">
      <c r="F40902" s="129">
        <f t="shared" si="645"/>
        <v>0</v>
      </c>
    </row>
    <row r="40903" spans="6:6" ht="18" customHeight="1">
      <c r="F40903" s="129">
        <f t="shared" si="645"/>
        <v>0</v>
      </c>
    </row>
    <row r="40904" spans="6:6" ht="18" customHeight="1">
      <c r="F40904" s="129">
        <f t="shared" si="645"/>
        <v>0</v>
      </c>
    </row>
    <row r="40905" spans="6:6" ht="18" customHeight="1">
      <c r="F40905" s="129">
        <f t="shared" si="645"/>
        <v>0</v>
      </c>
    </row>
    <row r="40906" spans="6:6" ht="18" customHeight="1">
      <c r="F40906" s="129">
        <f t="shared" si="645"/>
        <v>0</v>
      </c>
    </row>
    <row r="40907" spans="6:6" ht="18" customHeight="1">
      <c r="F40907" s="129">
        <f t="shared" si="645"/>
        <v>0</v>
      </c>
    </row>
    <row r="40908" spans="6:6" ht="18" customHeight="1">
      <c r="F40908" s="129">
        <f t="shared" si="645"/>
        <v>0</v>
      </c>
    </row>
    <row r="40909" spans="6:6" ht="18" customHeight="1">
      <c r="F40909" s="129">
        <f t="shared" si="645"/>
        <v>0</v>
      </c>
    </row>
    <row r="40910" spans="6:6" ht="18" customHeight="1">
      <c r="F40910" s="129">
        <f t="shared" si="645"/>
        <v>0</v>
      </c>
    </row>
    <row r="40911" spans="6:6" ht="18" customHeight="1">
      <c r="F40911" s="129">
        <f t="shared" si="645"/>
        <v>0</v>
      </c>
    </row>
    <row r="40912" spans="6:6" ht="18" customHeight="1">
      <c r="F40912" s="129">
        <f t="shared" si="645"/>
        <v>0</v>
      </c>
    </row>
    <row r="40913" spans="6:6" ht="18" customHeight="1">
      <c r="F40913" s="129">
        <f t="shared" si="645"/>
        <v>0</v>
      </c>
    </row>
    <row r="40914" spans="6:6" ht="18" customHeight="1">
      <c r="F40914" s="129">
        <f t="shared" si="645"/>
        <v>0</v>
      </c>
    </row>
    <row r="40915" spans="6:6" ht="18" customHeight="1">
      <c r="F40915" s="129">
        <f t="shared" si="645"/>
        <v>0</v>
      </c>
    </row>
    <row r="40916" spans="6:6" ht="18" customHeight="1">
      <c r="F40916" s="129">
        <f t="shared" si="645"/>
        <v>0</v>
      </c>
    </row>
    <row r="40917" spans="6:6" ht="18" customHeight="1">
      <c r="F40917" s="129">
        <f t="shared" si="645"/>
        <v>0</v>
      </c>
    </row>
    <row r="40918" spans="6:6" ht="18" customHeight="1">
      <c r="F40918" s="129">
        <f t="shared" si="645"/>
        <v>0</v>
      </c>
    </row>
    <row r="40919" spans="6:6" ht="18" customHeight="1">
      <c r="F40919" s="129">
        <f t="shared" si="645"/>
        <v>0</v>
      </c>
    </row>
    <row r="40920" spans="6:6" ht="18" customHeight="1">
      <c r="F40920" s="129">
        <f t="shared" si="645"/>
        <v>0</v>
      </c>
    </row>
    <row r="40921" spans="6:6" ht="18" customHeight="1">
      <c r="F40921" s="129">
        <f t="shared" si="645"/>
        <v>0</v>
      </c>
    </row>
    <row r="40922" spans="6:6" ht="18" customHeight="1">
      <c r="F40922" s="129">
        <f t="shared" si="645"/>
        <v>0</v>
      </c>
    </row>
    <row r="40923" spans="6:6" ht="18" customHeight="1">
      <c r="F40923" s="129">
        <f t="shared" si="645"/>
        <v>0</v>
      </c>
    </row>
    <row r="40924" spans="6:6" ht="18" customHeight="1">
      <c r="F40924" s="129">
        <f t="shared" si="645"/>
        <v>0</v>
      </c>
    </row>
    <row r="40925" spans="6:6" ht="18" customHeight="1">
      <c r="F40925" s="129">
        <f t="shared" si="645"/>
        <v>0</v>
      </c>
    </row>
    <row r="40926" spans="6:6" ht="18" customHeight="1">
      <c r="F40926" s="129">
        <f t="shared" si="645"/>
        <v>0</v>
      </c>
    </row>
    <row r="40927" spans="6:6" ht="18" customHeight="1">
      <c r="F40927" s="129">
        <f t="shared" si="645"/>
        <v>0</v>
      </c>
    </row>
    <row r="40928" spans="6:6" ht="18" customHeight="1">
      <c r="F40928" s="129">
        <f t="shared" si="645"/>
        <v>0</v>
      </c>
    </row>
    <row r="40929" spans="6:6" ht="18" customHeight="1">
      <c r="F40929" s="129">
        <f t="shared" si="645"/>
        <v>0</v>
      </c>
    </row>
    <row r="40930" spans="6:6" ht="18" customHeight="1">
      <c r="F40930" s="129">
        <f t="shared" si="645"/>
        <v>0</v>
      </c>
    </row>
    <row r="40931" spans="6:6" ht="18" customHeight="1">
      <c r="F40931" s="129">
        <f t="shared" si="645"/>
        <v>0</v>
      </c>
    </row>
    <row r="40932" spans="6:6" ht="18" customHeight="1">
      <c r="F40932" s="129">
        <f t="shared" si="645"/>
        <v>0</v>
      </c>
    </row>
    <row r="40933" spans="6:6" ht="18" customHeight="1">
      <c r="F40933" s="129">
        <f t="shared" si="645"/>
        <v>0</v>
      </c>
    </row>
    <row r="40934" spans="6:6" ht="18" customHeight="1">
      <c r="F40934" s="129">
        <f t="shared" si="645"/>
        <v>0</v>
      </c>
    </row>
    <row r="40935" spans="6:6" ht="18" customHeight="1">
      <c r="F40935" s="129">
        <f t="shared" si="645"/>
        <v>0</v>
      </c>
    </row>
    <row r="40936" spans="6:6" ht="18" customHeight="1">
      <c r="F40936" s="129">
        <f t="shared" si="645"/>
        <v>0</v>
      </c>
    </row>
    <row r="40937" spans="6:6" ht="18" customHeight="1">
      <c r="F40937" s="129">
        <f t="shared" si="645"/>
        <v>0</v>
      </c>
    </row>
    <row r="40938" spans="6:6" ht="18" customHeight="1">
      <c r="F40938" s="129">
        <f t="shared" si="645"/>
        <v>0</v>
      </c>
    </row>
    <row r="40939" spans="6:6" ht="18" customHeight="1">
      <c r="F40939" s="129">
        <f t="shared" si="645"/>
        <v>0</v>
      </c>
    </row>
    <row r="40940" spans="6:6" ht="18" customHeight="1">
      <c r="F40940" s="129">
        <f t="shared" si="645"/>
        <v>0</v>
      </c>
    </row>
    <row r="40941" spans="6:6" ht="18" customHeight="1">
      <c r="F40941" s="129">
        <f t="shared" si="645"/>
        <v>0</v>
      </c>
    </row>
    <row r="40942" spans="6:6" ht="18" customHeight="1">
      <c r="F40942" s="129">
        <f t="shared" si="645"/>
        <v>0</v>
      </c>
    </row>
    <row r="40943" spans="6:6" ht="18" customHeight="1">
      <c r="F40943" s="129">
        <f t="shared" si="645"/>
        <v>0</v>
      </c>
    </row>
    <row r="40944" spans="6:6" ht="18" customHeight="1">
      <c r="F40944" s="129">
        <f t="shared" si="645"/>
        <v>0</v>
      </c>
    </row>
    <row r="40945" spans="6:6" ht="18" customHeight="1">
      <c r="F40945" s="129">
        <f t="shared" si="645"/>
        <v>0</v>
      </c>
    </row>
    <row r="40946" spans="6:6" ht="18" customHeight="1">
      <c r="F40946" s="129">
        <f t="shared" ref="F40946:F41009" si="646">E40946*D40946</f>
        <v>0</v>
      </c>
    </row>
    <row r="40947" spans="6:6" ht="18" customHeight="1">
      <c r="F40947" s="129">
        <f t="shared" si="646"/>
        <v>0</v>
      </c>
    </row>
    <row r="40948" spans="6:6" ht="18" customHeight="1">
      <c r="F40948" s="129">
        <f t="shared" si="646"/>
        <v>0</v>
      </c>
    </row>
    <row r="40949" spans="6:6" ht="18" customHeight="1">
      <c r="F40949" s="129">
        <f t="shared" si="646"/>
        <v>0</v>
      </c>
    </row>
    <row r="40950" spans="6:6" ht="18" customHeight="1">
      <c r="F40950" s="129">
        <f t="shared" si="646"/>
        <v>0</v>
      </c>
    </row>
    <row r="40951" spans="6:6" ht="18" customHeight="1">
      <c r="F40951" s="129">
        <f t="shared" si="646"/>
        <v>0</v>
      </c>
    </row>
    <row r="40952" spans="6:6" ht="18" customHeight="1">
      <c r="F40952" s="129">
        <f t="shared" si="646"/>
        <v>0</v>
      </c>
    </row>
    <row r="40953" spans="6:6" ht="18" customHeight="1">
      <c r="F40953" s="129">
        <f t="shared" si="646"/>
        <v>0</v>
      </c>
    </row>
    <row r="40954" spans="6:6" ht="18" customHeight="1">
      <c r="F40954" s="129">
        <f t="shared" si="646"/>
        <v>0</v>
      </c>
    </row>
    <row r="40955" spans="6:6" ht="18" customHeight="1">
      <c r="F40955" s="129">
        <f t="shared" si="646"/>
        <v>0</v>
      </c>
    </row>
    <row r="40956" spans="6:6" ht="18" customHeight="1">
      <c r="F40956" s="129">
        <f t="shared" si="646"/>
        <v>0</v>
      </c>
    </row>
    <row r="40957" spans="6:6" ht="18" customHeight="1">
      <c r="F40957" s="129">
        <f t="shared" si="646"/>
        <v>0</v>
      </c>
    </row>
    <row r="40958" spans="6:6" ht="18" customHeight="1">
      <c r="F40958" s="129">
        <f t="shared" si="646"/>
        <v>0</v>
      </c>
    </row>
    <row r="40959" spans="6:6" ht="18" customHeight="1">
      <c r="F40959" s="129">
        <f t="shared" si="646"/>
        <v>0</v>
      </c>
    </row>
    <row r="40960" spans="6:6" ht="18" customHeight="1">
      <c r="F40960" s="129">
        <f t="shared" si="646"/>
        <v>0</v>
      </c>
    </row>
    <row r="40961" spans="6:6" ht="18" customHeight="1">
      <c r="F40961" s="129">
        <f t="shared" si="646"/>
        <v>0</v>
      </c>
    </row>
    <row r="40962" spans="6:6" ht="18" customHeight="1">
      <c r="F40962" s="129">
        <f t="shared" si="646"/>
        <v>0</v>
      </c>
    </row>
    <row r="40963" spans="6:6" ht="18" customHeight="1">
      <c r="F40963" s="129">
        <f t="shared" si="646"/>
        <v>0</v>
      </c>
    </row>
    <row r="40964" spans="6:6" ht="18" customHeight="1">
      <c r="F40964" s="129">
        <f t="shared" si="646"/>
        <v>0</v>
      </c>
    </row>
    <row r="40965" spans="6:6" ht="18" customHeight="1">
      <c r="F40965" s="129">
        <f t="shared" si="646"/>
        <v>0</v>
      </c>
    </row>
    <row r="40966" spans="6:6" ht="18" customHeight="1">
      <c r="F40966" s="129">
        <f t="shared" si="646"/>
        <v>0</v>
      </c>
    </row>
    <row r="40967" spans="6:6" ht="18" customHeight="1">
      <c r="F40967" s="129">
        <f t="shared" si="646"/>
        <v>0</v>
      </c>
    </row>
    <row r="40968" spans="6:6" ht="18" customHeight="1">
      <c r="F40968" s="129">
        <f t="shared" si="646"/>
        <v>0</v>
      </c>
    </row>
    <row r="40969" spans="6:6" ht="18" customHeight="1">
      <c r="F40969" s="129">
        <f t="shared" si="646"/>
        <v>0</v>
      </c>
    </row>
    <row r="40970" spans="6:6" ht="18" customHeight="1">
      <c r="F40970" s="129">
        <f t="shared" si="646"/>
        <v>0</v>
      </c>
    </row>
    <row r="40971" spans="6:6" ht="18" customHeight="1">
      <c r="F40971" s="129">
        <f t="shared" si="646"/>
        <v>0</v>
      </c>
    </row>
    <row r="40972" spans="6:6" ht="18" customHeight="1">
      <c r="F40972" s="129">
        <f t="shared" si="646"/>
        <v>0</v>
      </c>
    </row>
    <row r="40973" spans="6:6" ht="18" customHeight="1">
      <c r="F40973" s="129">
        <f t="shared" si="646"/>
        <v>0</v>
      </c>
    </row>
    <row r="40974" spans="6:6" ht="18" customHeight="1">
      <c r="F40974" s="129">
        <f t="shared" si="646"/>
        <v>0</v>
      </c>
    </row>
    <row r="40975" spans="6:6" ht="18" customHeight="1">
      <c r="F40975" s="129">
        <f t="shared" si="646"/>
        <v>0</v>
      </c>
    </row>
    <row r="40976" spans="6:6" ht="18" customHeight="1">
      <c r="F40976" s="129">
        <f t="shared" si="646"/>
        <v>0</v>
      </c>
    </row>
    <row r="40977" spans="6:6" ht="18" customHeight="1">
      <c r="F40977" s="129">
        <f t="shared" si="646"/>
        <v>0</v>
      </c>
    </row>
    <row r="40978" spans="6:6" ht="18" customHeight="1">
      <c r="F40978" s="129">
        <f t="shared" si="646"/>
        <v>0</v>
      </c>
    </row>
    <row r="40979" spans="6:6" ht="18" customHeight="1">
      <c r="F40979" s="129">
        <f t="shared" si="646"/>
        <v>0</v>
      </c>
    </row>
    <row r="40980" spans="6:6" ht="18" customHeight="1">
      <c r="F40980" s="129">
        <f t="shared" si="646"/>
        <v>0</v>
      </c>
    </row>
    <row r="40981" spans="6:6" ht="18" customHeight="1">
      <c r="F40981" s="129">
        <f t="shared" si="646"/>
        <v>0</v>
      </c>
    </row>
    <row r="40982" spans="6:6" ht="18" customHeight="1">
      <c r="F40982" s="129">
        <f t="shared" si="646"/>
        <v>0</v>
      </c>
    </row>
    <row r="40983" spans="6:6" ht="18" customHeight="1">
      <c r="F40983" s="129">
        <f t="shared" si="646"/>
        <v>0</v>
      </c>
    </row>
    <row r="40984" spans="6:6" ht="18" customHeight="1">
      <c r="F40984" s="129">
        <f t="shared" si="646"/>
        <v>0</v>
      </c>
    </row>
    <row r="40985" spans="6:6" ht="18" customHeight="1">
      <c r="F40985" s="129">
        <f t="shared" si="646"/>
        <v>0</v>
      </c>
    </row>
    <row r="40986" spans="6:6" ht="18" customHeight="1">
      <c r="F40986" s="129">
        <f t="shared" si="646"/>
        <v>0</v>
      </c>
    </row>
    <row r="40987" spans="6:6" ht="18" customHeight="1">
      <c r="F40987" s="129">
        <f t="shared" si="646"/>
        <v>0</v>
      </c>
    </row>
    <row r="40988" spans="6:6" ht="18" customHeight="1">
      <c r="F40988" s="129">
        <f t="shared" si="646"/>
        <v>0</v>
      </c>
    </row>
    <row r="40989" spans="6:6" ht="18" customHeight="1">
      <c r="F40989" s="129">
        <f t="shared" si="646"/>
        <v>0</v>
      </c>
    </row>
    <row r="40990" spans="6:6" ht="18" customHeight="1">
      <c r="F40990" s="129">
        <f t="shared" si="646"/>
        <v>0</v>
      </c>
    </row>
    <row r="40991" spans="6:6" ht="18" customHeight="1">
      <c r="F40991" s="129">
        <f t="shared" si="646"/>
        <v>0</v>
      </c>
    </row>
    <row r="40992" spans="6:6" ht="18" customHeight="1">
      <c r="F40992" s="129">
        <f t="shared" si="646"/>
        <v>0</v>
      </c>
    </row>
    <row r="40993" spans="6:6" ht="18" customHeight="1">
      <c r="F40993" s="129">
        <f t="shared" si="646"/>
        <v>0</v>
      </c>
    </row>
    <row r="40994" spans="6:6" ht="18" customHeight="1">
      <c r="F40994" s="129">
        <f t="shared" si="646"/>
        <v>0</v>
      </c>
    </row>
    <row r="40995" spans="6:6" ht="18" customHeight="1">
      <c r="F40995" s="129">
        <f t="shared" si="646"/>
        <v>0</v>
      </c>
    </row>
    <row r="40996" spans="6:6" ht="18" customHeight="1">
      <c r="F40996" s="129">
        <f t="shared" si="646"/>
        <v>0</v>
      </c>
    </row>
    <row r="40997" spans="6:6" ht="18" customHeight="1">
      <c r="F40997" s="129">
        <f t="shared" si="646"/>
        <v>0</v>
      </c>
    </row>
    <row r="40998" spans="6:6" ht="18" customHeight="1">
      <c r="F40998" s="129">
        <f t="shared" si="646"/>
        <v>0</v>
      </c>
    </row>
    <row r="40999" spans="6:6" ht="18" customHeight="1">
      <c r="F40999" s="129">
        <f t="shared" si="646"/>
        <v>0</v>
      </c>
    </row>
    <row r="41000" spans="6:6" ht="18" customHeight="1">
      <c r="F41000" s="129">
        <f t="shared" si="646"/>
        <v>0</v>
      </c>
    </row>
    <row r="41001" spans="6:6" ht="18" customHeight="1">
      <c r="F41001" s="129">
        <f t="shared" si="646"/>
        <v>0</v>
      </c>
    </row>
    <row r="41002" spans="6:6" ht="18" customHeight="1">
      <c r="F41002" s="129">
        <f t="shared" si="646"/>
        <v>0</v>
      </c>
    </row>
    <row r="41003" spans="6:6" ht="18" customHeight="1">
      <c r="F41003" s="129">
        <f t="shared" si="646"/>
        <v>0</v>
      </c>
    </row>
    <row r="41004" spans="6:6" ht="18" customHeight="1">
      <c r="F41004" s="129">
        <f t="shared" si="646"/>
        <v>0</v>
      </c>
    </row>
    <row r="41005" spans="6:6" ht="18" customHeight="1">
      <c r="F41005" s="129">
        <f t="shared" si="646"/>
        <v>0</v>
      </c>
    </row>
    <row r="41006" spans="6:6" ht="18" customHeight="1">
      <c r="F41006" s="129">
        <f t="shared" si="646"/>
        <v>0</v>
      </c>
    </row>
    <row r="41007" spans="6:6" ht="18" customHeight="1">
      <c r="F41007" s="129">
        <f t="shared" si="646"/>
        <v>0</v>
      </c>
    </row>
    <row r="41008" spans="6:6" ht="18" customHeight="1">
      <c r="F41008" s="129">
        <f t="shared" si="646"/>
        <v>0</v>
      </c>
    </row>
    <row r="41009" spans="6:6" ht="18" customHeight="1">
      <c r="F41009" s="129">
        <f t="shared" si="646"/>
        <v>0</v>
      </c>
    </row>
    <row r="41010" spans="6:6" ht="18" customHeight="1">
      <c r="F41010" s="129">
        <f t="shared" ref="F41010:F41073" si="647">E41010*D41010</f>
        <v>0</v>
      </c>
    </row>
    <row r="41011" spans="6:6" ht="18" customHeight="1">
      <c r="F41011" s="129">
        <f t="shared" si="647"/>
        <v>0</v>
      </c>
    </row>
    <row r="41012" spans="6:6" ht="18" customHeight="1">
      <c r="F41012" s="129">
        <f t="shared" si="647"/>
        <v>0</v>
      </c>
    </row>
    <row r="41013" spans="6:6" ht="18" customHeight="1">
      <c r="F41013" s="129">
        <f t="shared" si="647"/>
        <v>0</v>
      </c>
    </row>
    <row r="41014" spans="6:6" ht="18" customHeight="1">
      <c r="F41014" s="129">
        <f t="shared" si="647"/>
        <v>0</v>
      </c>
    </row>
    <row r="41015" spans="6:6" ht="18" customHeight="1">
      <c r="F41015" s="129">
        <f t="shared" si="647"/>
        <v>0</v>
      </c>
    </row>
    <row r="41016" spans="6:6" ht="18" customHeight="1">
      <c r="F41016" s="129">
        <f t="shared" si="647"/>
        <v>0</v>
      </c>
    </row>
    <row r="41017" spans="6:6" ht="18" customHeight="1">
      <c r="F41017" s="129">
        <f t="shared" si="647"/>
        <v>0</v>
      </c>
    </row>
    <row r="41018" spans="6:6" ht="18" customHeight="1">
      <c r="F41018" s="129">
        <f t="shared" si="647"/>
        <v>0</v>
      </c>
    </row>
    <row r="41019" spans="6:6" ht="18" customHeight="1">
      <c r="F41019" s="129">
        <f t="shared" si="647"/>
        <v>0</v>
      </c>
    </row>
    <row r="41020" spans="6:6" ht="18" customHeight="1">
      <c r="F41020" s="129">
        <f t="shared" si="647"/>
        <v>0</v>
      </c>
    </row>
    <row r="41021" spans="6:6" ht="18" customHeight="1">
      <c r="F41021" s="129">
        <f t="shared" si="647"/>
        <v>0</v>
      </c>
    </row>
    <row r="41022" spans="6:6" ht="18" customHeight="1">
      <c r="F41022" s="129">
        <f t="shared" si="647"/>
        <v>0</v>
      </c>
    </row>
    <row r="41023" spans="6:6" ht="18" customHeight="1">
      <c r="F41023" s="129">
        <f t="shared" si="647"/>
        <v>0</v>
      </c>
    </row>
    <row r="41024" spans="6:6" ht="18" customHeight="1">
      <c r="F41024" s="129">
        <f t="shared" si="647"/>
        <v>0</v>
      </c>
    </row>
    <row r="41025" spans="6:6" ht="18" customHeight="1">
      <c r="F41025" s="129">
        <f t="shared" si="647"/>
        <v>0</v>
      </c>
    </row>
    <row r="41026" spans="6:6" ht="18" customHeight="1">
      <c r="F41026" s="129">
        <f t="shared" si="647"/>
        <v>0</v>
      </c>
    </row>
    <row r="41027" spans="6:6" ht="18" customHeight="1">
      <c r="F41027" s="129">
        <f t="shared" si="647"/>
        <v>0</v>
      </c>
    </row>
    <row r="41028" spans="6:6" ht="18" customHeight="1">
      <c r="F41028" s="129">
        <f t="shared" si="647"/>
        <v>0</v>
      </c>
    </row>
    <row r="41029" spans="6:6" ht="18" customHeight="1">
      <c r="F41029" s="129">
        <f t="shared" si="647"/>
        <v>0</v>
      </c>
    </row>
    <row r="41030" spans="6:6" ht="18" customHeight="1">
      <c r="F41030" s="129">
        <f t="shared" si="647"/>
        <v>0</v>
      </c>
    </row>
    <row r="41031" spans="6:6" ht="18" customHeight="1">
      <c r="F41031" s="129">
        <f t="shared" si="647"/>
        <v>0</v>
      </c>
    </row>
    <row r="41032" spans="6:6" ht="18" customHeight="1">
      <c r="F41032" s="129">
        <f t="shared" si="647"/>
        <v>0</v>
      </c>
    </row>
    <row r="41033" spans="6:6" ht="18" customHeight="1">
      <c r="F41033" s="129">
        <f t="shared" si="647"/>
        <v>0</v>
      </c>
    </row>
    <row r="41034" spans="6:6" ht="18" customHeight="1">
      <c r="F41034" s="129">
        <f t="shared" si="647"/>
        <v>0</v>
      </c>
    </row>
    <row r="41035" spans="6:6" ht="18" customHeight="1">
      <c r="F41035" s="129">
        <f t="shared" si="647"/>
        <v>0</v>
      </c>
    </row>
    <row r="41036" spans="6:6" ht="18" customHeight="1">
      <c r="F41036" s="129">
        <f t="shared" si="647"/>
        <v>0</v>
      </c>
    </row>
    <row r="41037" spans="6:6" ht="18" customHeight="1">
      <c r="F41037" s="129">
        <f t="shared" si="647"/>
        <v>0</v>
      </c>
    </row>
    <row r="41038" spans="6:6" ht="18" customHeight="1">
      <c r="F41038" s="129">
        <f t="shared" si="647"/>
        <v>0</v>
      </c>
    </row>
    <row r="41039" spans="6:6" ht="18" customHeight="1">
      <c r="F41039" s="129">
        <f t="shared" si="647"/>
        <v>0</v>
      </c>
    </row>
    <row r="41040" spans="6:6" ht="18" customHeight="1">
      <c r="F41040" s="129">
        <f t="shared" si="647"/>
        <v>0</v>
      </c>
    </row>
    <row r="41041" spans="6:6" ht="18" customHeight="1">
      <c r="F41041" s="129">
        <f t="shared" si="647"/>
        <v>0</v>
      </c>
    </row>
    <row r="41042" spans="6:6" ht="18" customHeight="1">
      <c r="F41042" s="129">
        <f t="shared" si="647"/>
        <v>0</v>
      </c>
    </row>
    <row r="41043" spans="6:6" ht="18" customHeight="1">
      <c r="F41043" s="129">
        <f t="shared" si="647"/>
        <v>0</v>
      </c>
    </row>
    <row r="41044" spans="6:6" ht="18" customHeight="1">
      <c r="F41044" s="129">
        <f t="shared" si="647"/>
        <v>0</v>
      </c>
    </row>
    <row r="41045" spans="6:6" ht="18" customHeight="1">
      <c r="F41045" s="129">
        <f t="shared" si="647"/>
        <v>0</v>
      </c>
    </row>
    <row r="41046" spans="6:6" ht="18" customHeight="1">
      <c r="F41046" s="129">
        <f t="shared" si="647"/>
        <v>0</v>
      </c>
    </row>
    <row r="41047" spans="6:6" ht="18" customHeight="1">
      <c r="F41047" s="129">
        <f t="shared" si="647"/>
        <v>0</v>
      </c>
    </row>
    <row r="41048" spans="6:6" ht="18" customHeight="1">
      <c r="F41048" s="129">
        <f t="shared" si="647"/>
        <v>0</v>
      </c>
    </row>
    <row r="41049" spans="6:6" ht="18" customHeight="1">
      <c r="F41049" s="129">
        <f t="shared" si="647"/>
        <v>0</v>
      </c>
    </row>
    <row r="41050" spans="6:6" ht="18" customHeight="1">
      <c r="F41050" s="129">
        <f t="shared" si="647"/>
        <v>0</v>
      </c>
    </row>
    <row r="41051" spans="6:6" ht="18" customHeight="1">
      <c r="F41051" s="129">
        <f t="shared" si="647"/>
        <v>0</v>
      </c>
    </row>
    <row r="41052" spans="6:6" ht="18" customHeight="1">
      <c r="F41052" s="129">
        <f t="shared" si="647"/>
        <v>0</v>
      </c>
    </row>
    <row r="41053" spans="6:6" ht="18" customHeight="1">
      <c r="F41053" s="129">
        <f t="shared" si="647"/>
        <v>0</v>
      </c>
    </row>
    <row r="41054" spans="6:6" ht="18" customHeight="1">
      <c r="F41054" s="129">
        <f t="shared" si="647"/>
        <v>0</v>
      </c>
    </row>
    <row r="41055" spans="6:6" ht="18" customHeight="1">
      <c r="F41055" s="129">
        <f t="shared" si="647"/>
        <v>0</v>
      </c>
    </row>
    <row r="41056" spans="6:6" ht="18" customHeight="1">
      <c r="F41056" s="129">
        <f t="shared" si="647"/>
        <v>0</v>
      </c>
    </row>
    <row r="41057" spans="6:6" ht="18" customHeight="1">
      <c r="F41057" s="129">
        <f t="shared" si="647"/>
        <v>0</v>
      </c>
    </row>
    <row r="41058" spans="6:6" ht="18" customHeight="1">
      <c r="F41058" s="129">
        <f t="shared" si="647"/>
        <v>0</v>
      </c>
    </row>
    <row r="41059" spans="6:6" ht="18" customHeight="1">
      <c r="F41059" s="129">
        <f t="shared" si="647"/>
        <v>0</v>
      </c>
    </row>
    <row r="41060" spans="6:6" ht="18" customHeight="1">
      <c r="F41060" s="129">
        <f t="shared" si="647"/>
        <v>0</v>
      </c>
    </row>
    <row r="41061" spans="6:6" ht="18" customHeight="1">
      <c r="F41061" s="129">
        <f t="shared" si="647"/>
        <v>0</v>
      </c>
    </row>
    <row r="41062" spans="6:6" ht="18" customHeight="1">
      <c r="F41062" s="129">
        <f t="shared" si="647"/>
        <v>0</v>
      </c>
    </row>
    <row r="41063" spans="6:6" ht="18" customHeight="1">
      <c r="F41063" s="129">
        <f t="shared" si="647"/>
        <v>0</v>
      </c>
    </row>
    <row r="41064" spans="6:6" ht="18" customHeight="1">
      <c r="F41064" s="129">
        <f t="shared" si="647"/>
        <v>0</v>
      </c>
    </row>
    <row r="41065" spans="6:6" ht="18" customHeight="1">
      <c r="F41065" s="129">
        <f t="shared" si="647"/>
        <v>0</v>
      </c>
    </row>
    <row r="41066" spans="6:6" ht="18" customHeight="1">
      <c r="F41066" s="129">
        <f t="shared" si="647"/>
        <v>0</v>
      </c>
    </row>
    <row r="41067" spans="6:6" ht="18" customHeight="1">
      <c r="F41067" s="129">
        <f t="shared" si="647"/>
        <v>0</v>
      </c>
    </row>
    <row r="41068" spans="6:6" ht="18" customHeight="1">
      <c r="F41068" s="129">
        <f t="shared" si="647"/>
        <v>0</v>
      </c>
    </row>
    <row r="41069" spans="6:6" ht="18" customHeight="1">
      <c r="F41069" s="129">
        <f t="shared" si="647"/>
        <v>0</v>
      </c>
    </row>
    <row r="41070" spans="6:6" ht="18" customHeight="1">
      <c r="F41070" s="129">
        <f t="shared" si="647"/>
        <v>0</v>
      </c>
    </row>
    <row r="41071" spans="6:6" ht="18" customHeight="1">
      <c r="F41071" s="129">
        <f t="shared" si="647"/>
        <v>0</v>
      </c>
    </row>
    <row r="41072" spans="6:6" ht="18" customHeight="1">
      <c r="F41072" s="129">
        <f t="shared" si="647"/>
        <v>0</v>
      </c>
    </row>
    <row r="41073" spans="6:6" ht="18" customHeight="1">
      <c r="F41073" s="129">
        <f t="shared" si="647"/>
        <v>0</v>
      </c>
    </row>
    <row r="41074" spans="6:6" ht="18" customHeight="1">
      <c r="F41074" s="129">
        <f t="shared" ref="F41074:F41137" si="648">E41074*D41074</f>
        <v>0</v>
      </c>
    </row>
    <row r="41075" spans="6:6" ht="18" customHeight="1">
      <c r="F41075" s="129">
        <f t="shared" si="648"/>
        <v>0</v>
      </c>
    </row>
    <row r="41076" spans="6:6" ht="18" customHeight="1">
      <c r="F41076" s="129">
        <f t="shared" si="648"/>
        <v>0</v>
      </c>
    </row>
    <row r="41077" spans="6:6" ht="18" customHeight="1">
      <c r="F41077" s="129">
        <f t="shared" si="648"/>
        <v>0</v>
      </c>
    </row>
    <row r="41078" spans="6:6" ht="18" customHeight="1">
      <c r="F41078" s="129">
        <f t="shared" si="648"/>
        <v>0</v>
      </c>
    </row>
    <row r="41079" spans="6:6" ht="18" customHeight="1">
      <c r="F41079" s="129">
        <f t="shared" si="648"/>
        <v>0</v>
      </c>
    </row>
    <row r="41080" spans="6:6" ht="18" customHeight="1">
      <c r="F41080" s="129">
        <f t="shared" si="648"/>
        <v>0</v>
      </c>
    </row>
    <row r="41081" spans="6:6" ht="18" customHeight="1">
      <c r="F41081" s="129">
        <f t="shared" si="648"/>
        <v>0</v>
      </c>
    </row>
    <row r="41082" spans="6:6" ht="18" customHeight="1">
      <c r="F41082" s="129">
        <f t="shared" si="648"/>
        <v>0</v>
      </c>
    </row>
    <row r="41083" spans="6:6" ht="18" customHeight="1">
      <c r="F41083" s="129">
        <f t="shared" si="648"/>
        <v>0</v>
      </c>
    </row>
    <row r="41084" spans="6:6" ht="18" customHeight="1">
      <c r="F41084" s="129">
        <f t="shared" si="648"/>
        <v>0</v>
      </c>
    </row>
    <row r="41085" spans="6:6" ht="18" customHeight="1">
      <c r="F41085" s="129">
        <f t="shared" si="648"/>
        <v>0</v>
      </c>
    </row>
    <row r="41086" spans="6:6" ht="18" customHeight="1">
      <c r="F41086" s="129">
        <f t="shared" si="648"/>
        <v>0</v>
      </c>
    </row>
    <row r="41087" spans="6:6" ht="18" customHeight="1">
      <c r="F41087" s="129">
        <f t="shared" si="648"/>
        <v>0</v>
      </c>
    </row>
    <row r="41088" spans="6:6" ht="18" customHeight="1">
      <c r="F41088" s="129">
        <f t="shared" si="648"/>
        <v>0</v>
      </c>
    </row>
    <row r="41089" spans="6:6" ht="18" customHeight="1">
      <c r="F41089" s="129">
        <f t="shared" si="648"/>
        <v>0</v>
      </c>
    </row>
    <row r="41090" spans="6:6" ht="18" customHeight="1">
      <c r="F41090" s="129">
        <f t="shared" si="648"/>
        <v>0</v>
      </c>
    </row>
    <row r="41091" spans="6:6" ht="18" customHeight="1">
      <c r="F41091" s="129">
        <f t="shared" si="648"/>
        <v>0</v>
      </c>
    </row>
    <row r="41092" spans="6:6" ht="18" customHeight="1">
      <c r="F41092" s="129">
        <f t="shared" si="648"/>
        <v>0</v>
      </c>
    </row>
    <row r="41093" spans="6:6" ht="18" customHeight="1">
      <c r="F41093" s="129">
        <f t="shared" si="648"/>
        <v>0</v>
      </c>
    </row>
    <row r="41094" spans="6:6" ht="18" customHeight="1">
      <c r="F41094" s="129">
        <f t="shared" si="648"/>
        <v>0</v>
      </c>
    </row>
    <row r="41095" spans="6:6" ht="18" customHeight="1">
      <c r="F41095" s="129">
        <f t="shared" si="648"/>
        <v>0</v>
      </c>
    </row>
    <row r="41096" spans="6:6" ht="18" customHeight="1">
      <c r="F41096" s="129">
        <f t="shared" si="648"/>
        <v>0</v>
      </c>
    </row>
    <row r="41097" spans="6:6" ht="18" customHeight="1">
      <c r="F41097" s="129">
        <f t="shared" si="648"/>
        <v>0</v>
      </c>
    </row>
    <row r="41098" spans="6:6" ht="18" customHeight="1">
      <c r="F41098" s="129">
        <f t="shared" si="648"/>
        <v>0</v>
      </c>
    </row>
    <row r="41099" spans="6:6" ht="18" customHeight="1">
      <c r="F41099" s="129">
        <f t="shared" si="648"/>
        <v>0</v>
      </c>
    </row>
    <row r="41100" spans="6:6" ht="18" customHeight="1">
      <c r="F41100" s="129">
        <f t="shared" si="648"/>
        <v>0</v>
      </c>
    </row>
    <row r="41101" spans="6:6" ht="18" customHeight="1">
      <c r="F41101" s="129">
        <f t="shared" si="648"/>
        <v>0</v>
      </c>
    </row>
    <row r="41102" spans="6:6" ht="18" customHeight="1">
      <c r="F41102" s="129">
        <f t="shared" si="648"/>
        <v>0</v>
      </c>
    </row>
    <row r="41103" spans="6:6" ht="18" customHeight="1">
      <c r="F41103" s="129">
        <f t="shared" si="648"/>
        <v>0</v>
      </c>
    </row>
    <row r="41104" spans="6:6" ht="18" customHeight="1">
      <c r="F41104" s="129">
        <f t="shared" si="648"/>
        <v>0</v>
      </c>
    </row>
    <row r="41105" spans="6:6" ht="18" customHeight="1">
      <c r="F41105" s="129">
        <f t="shared" si="648"/>
        <v>0</v>
      </c>
    </row>
    <row r="41106" spans="6:6" ht="18" customHeight="1">
      <c r="F41106" s="129">
        <f t="shared" si="648"/>
        <v>0</v>
      </c>
    </row>
    <row r="41107" spans="6:6" ht="18" customHeight="1">
      <c r="F41107" s="129">
        <f t="shared" si="648"/>
        <v>0</v>
      </c>
    </row>
    <row r="41108" spans="6:6" ht="18" customHeight="1">
      <c r="F41108" s="129">
        <f t="shared" si="648"/>
        <v>0</v>
      </c>
    </row>
    <row r="41109" spans="6:6" ht="18" customHeight="1">
      <c r="F41109" s="129">
        <f t="shared" si="648"/>
        <v>0</v>
      </c>
    </row>
    <row r="41110" spans="6:6" ht="18" customHeight="1">
      <c r="F41110" s="129">
        <f t="shared" si="648"/>
        <v>0</v>
      </c>
    </row>
    <row r="41111" spans="6:6" ht="18" customHeight="1">
      <c r="F41111" s="129">
        <f t="shared" si="648"/>
        <v>0</v>
      </c>
    </row>
    <row r="41112" spans="6:6" ht="18" customHeight="1">
      <c r="F41112" s="129">
        <f t="shared" si="648"/>
        <v>0</v>
      </c>
    </row>
    <row r="41113" spans="6:6" ht="18" customHeight="1">
      <c r="F41113" s="129">
        <f t="shared" si="648"/>
        <v>0</v>
      </c>
    </row>
    <row r="41114" spans="6:6" ht="18" customHeight="1">
      <c r="F41114" s="129">
        <f t="shared" si="648"/>
        <v>0</v>
      </c>
    </row>
    <row r="41115" spans="6:6" ht="18" customHeight="1">
      <c r="F41115" s="129">
        <f t="shared" si="648"/>
        <v>0</v>
      </c>
    </row>
    <row r="41116" spans="6:6" ht="18" customHeight="1">
      <c r="F41116" s="129">
        <f t="shared" si="648"/>
        <v>0</v>
      </c>
    </row>
    <row r="41117" spans="6:6" ht="18" customHeight="1">
      <c r="F41117" s="129">
        <f t="shared" si="648"/>
        <v>0</v>
      </c>
    </row>
    <row r="41118" spans="6:6" ht="18" customHeight="1">
      <c r="F41118" s="129">
        <f t="shared" si="648"/>
        <v>0</v>
      </c>
    </row>
    <row r="41119" spans="6:6" ht="18" customHeight="1">
      <c r="F41119" s="129">
        <f t="shared" si="648"/>
        <v>0</v>
      </c>
    </row>
    <row r="41120" spans="6:6" ht="18" customHeight="1">
      <c r="F41120" s="129">
        <f t="shared" si="648"/>
        <v>0</v>
      </c>
    </row>
    <row r="41121" spans="6:6" ht="18" customHeight="1">
      <c r="F41121" s="129">
        <f t="shared" si="648"/>
        <v>0</v>
      </c>
    </row>
    <row r="41122" spans="6:6" ht="18" customHeight="1">
      <c r="F41122" s="129">
        <f t="shared" si="648"/>
        <v>0</v>
      </c>
    </row>
    <row r="41123" spans="6:6" ht="18" customHeight="1">
      <c r="F41123" s="129">
        <f t="shared" si="648"/>
        <v>0</v>
      </c>
    </row>
    <row r="41124" spans="6:6" ht="18" customHeight="1">
      <c r="F41124" s="129">
        <f t="shared" si="648"/>
        <v>0</v>
      </c>
    </row>
    <row r="41125" spans="6:6" ht="18" customHeight="1">
      <c r="F41125" s="129">
        <f t="shared" si="648"/>
        <v>0</v>
      </c>
    </row>
    <row r="41126" spans="6:6" ht="18" customHeight="1">
      <c r="F41126" s="129">
        <f t="shared" si="648"/>
        <v>0</v>
      </c>
    </row>
    <row r="41127" spans="6:6" ht="18" customHeight="1">
      <c r="F41127" s="129">
        <f t="shared" si="648"/>
        <v>0</v>
      </c>
    </row>
    <row r="41128" spans="6:6" ht="18" customHeight="1">
      <c r="F41128" s="129">
        <f t="shared" si="648"/>
        <v>0</v>
      </c>
    </row>
    <row r="41129" spans="6:6" ht="18" customHeight="1">
      <c r="F41129" s="129">
        <f t="shared" si="648"/>
        <v>0</v>
      </c>
    </row>
    <row r="41130" spans="6:6" ht="18" customHeight="1">
      <c r="F41130" s="129">
        <f t="shared" si="648"/>
        <v>0</v>
      </c>
    </row>
    <row r="41131" spans="6:6" ht="18" customHeight="1">
      <c r="F41131" s="129">
        <f t="shared" si="648"/>
        <v>0</v>
      </c>
    </row>
    <row r="41132" spans="6:6" ht="18" customHeight="1">
      <c r="F41132" s="129">
        <f t="shared" si="648"/>
        <v>0</v>
      </c>
    </row>
    <row r="41133" spans="6:6" ht="18" customHeight="1">
      <c r="F41133" s="129">
        <f t="shared" si="648"/>
        <v>0</v>
      </c>
    </row>
    <row r="41134" spans="6:6" ht="18" customHeight="1">
      <c r="F41134" s="129">
        <f t="shared" si="648"/>
        <v>0</v>
      </c>
    </row>
    <row r="41135" spans="6:6" ht="18" customHeight="1">
      <c r="F41135" s="129">
        <f t="shared" si="648"/>
        <v>0</v>
      </c>
    </row>
    <row r="41136" spans="6:6" ht="18" customHeight="1">
      <c r="F41136" s="129">
        <f t="shared" si="648"/>
        <v>0</v>
      </c>
    </row>
    <row r="41137" spans="6:6" ht="18" customHeight="1">
      <c r="F41137" s="129">
        <f t="shared" si="648"/>
        <v>0</v>
      </c>
    </row>
    <row r="41138" spans="6:6" ht="18" customHeight="1">
      <c r="F41138" s="129">
        <f t="shared" ref="F41138:F41201" si="649">E41138*D41138</f>
        <v>0</v>
      </c>
    </row>
    <row r="41139" spans="6:6" ht="18" customHeight="1">
      <c r="F41139" s="129">
        <f t="shared" si="649"/>
        <v>0</v>
      </c>
    </row>
    <row r="41140" spans="6:6" ht="18" customHeight="1">
      <c r="F41140" s="129">
        <f t="shared" si="649"/>
        <v>0</v>
      </c>
    </row>
    <row r="41141" spans="6:6" ht="18" customHeight="1">
      <c r="F41141" s="129">
        <f t="shared" si="649"/>
        <v>0</v>
      </c>
    </row>
    <row r="41142" spans="6:6" ht="18" customHeight="1">
      <c r="F41142" s="129">
        <f t="shared" si="649"/>
        <v>0</v>
      </c>
    </row>
    <row r="41143" spans="6:6" ht="18" customHeight="1">
      <c r="F41143" s="129">
        <f t="shared" si="649"/>
        <v>0</v>
      </c>
    </row>
    <row r="41144" spans="6:6" ht="18" customHeight="1">
      <c r="F41144" s="129">
        <f t="shared" si="649"/>
        <v>0</v>
      </c>
    </row>
    <row r="41145" spans="6:6" ht="18" customHeight="1">
      <c r="F41145" s="129">
        <f t="shared" si="649"/>
        <v>0</v>
      </c>
    </row>
    <row r="41146" spans="6:6" ht="18" customHeight="1">
      <c r="F41146" s="129">
        <f t="shared" si="649"/>
        <v>0</v>
      </c>
    </row>
    <row r="41147" spans="6:6" ht="18" customHeight="1">
      <c r="F41147" s="129">
        <f t="shared" si="649"/>
        <v>0</v>
      </c>
    </row>
    <row r="41148" spans="6:6" ht="18" customHeight="1">
      <c r="F41148" s="129">
        <f t="shared" si="649"/>
        <v>0</v>
      </c>
    </row>
    <row r="41149" spans="6:6" ht="18" customHeight="1">
      <c r="F41149" s="129">
        <f t="shared" si="649"/>
        <v>0</v>
      </c>
    </row>
    <row r="41150" spans="6:6" ht="18" customHeight="1">
      <c r="F41150" s="129">
        <f t="shared" si="649"/>
        <v>0</v>
      </c>
    </row>
    <row r="41151" spans="6:6" ht="18" customHeight="1">
      <c r="F41151" s="129">
        <f t="shared" si="649"/>
        <v>0</v>
      </c>
    </row>
    <row r="41152" spans="6:6" ht="18" customHeight="1">
      <c r="F41152" s="129">
        <f t="shared" si="649"/>
        <v>0</v>
      </c>
    </row>
    <row r="41153" spans="6:6" ht="18" customHeight="1">
      <c r="F41153" s="129">
        <f t="shared" si="649"/>
        <v>0</v>
      </c>
    </row>
    <row r="41154" spans="6:6" ht="18" customHeight="1">
      <c r="F41154" s="129">
        <f t="shared" si="649"/>
        <v>0</v>
      </c>
    </row>
    <row r="41155" spans="6:6" ht="18" customHeight="1">
      <c r="F41155" s="129">
        <f t="shared" si="649"/>
        <v>0</v>
      </c>
    </row>
    <row r="41156" spans="6:6" ht="18" customHeight="1">
      <c r="F41156" s="129">
        <f t="shared" si="649"/>
        <v>0</v>
      </c>
    </row>
    <row r="41157" spans="6:6" ht="18" customHeight="1">
      <c r="F41157" s="129">
        <f t="shared" si="649"/>
        <v>0</v>
      </c>
    </row>
    <row r="41158" spans="6:6" ht="18" customHeight="1">
      <c r="F41158" s="129">
        <f t="shared" si="649"/>
        <v>0</v>
      </c>
    </row>
    <row r="41159" spans="6:6" ht="18" customHeight="1">
      <c r="F41159" s="129">
        <f t="shared" si="649"/>
        <v>0</v>
      </c>
    </row>
    <row r="41160" spans="6:6" ht="18" customHeight="1">
      <c r="F41160" s="129">
        <f t="shared" si="649"/>
        <v>0</v>
      </c>
    </row>
    <row r="41161" spans="6:6" ht="18" customHeight="1">
      <c r="F41161" s="129">
        <f t="shared" si="649"/>
        <v>0</v>
      </c>
    </row>
    <row r="41162" spans="6:6" ht="18" customHeight="1">
      <c r="F41162" s="129">
        <f t="shared" si="649"/>
        <v>0</v>
      </c>
    </row>
    <row r="41163" spans="6:6" ht="18" customHeight="1">
      <c r="F41163" s="129">
        <f t="shared" si="649"/>
        <v>0</v>
      </c>
    </row>
    <row r="41164" spans="6:6" ht="18" customHeight="1">
      <c r="F41164" s="129">
        <f t="shared" si="649"/>
        <v>0</v>
      </c>
    </row>
    <row r="41165" spans="6:6" ht="18" customHeight="1">
      <c r="F41165" s="129">
        <f t="shared" si="649"/>
        <v>0</v>
      </c>
    </row>
    <row r="41166" spans="6:6" ht="18" customHeight="1">
      <c r="F41166" s="129">
        <f t="shared" si="649"/>
        <v>0</v>
      </c>
    </row>
    <row r="41167" spans="6:6" ht="18" customHeight="1">
      <c r="F41167" s="129">
        <f t="shared" si="649"/>
        <v>0</v>
      </c>
    </row>
    <row r="41168" spans="6:6" ht="18" customHeight="1">
      <c r="F41168" s="129">
        <f t="shared" si="649"/>
        <v>0</v>
      </c>
    </row>
    <row r="41169" spans="6:6" ht="18" customHeight="1">
      <c r="F41169" s="129">
        <f t="shared" si="649"/>
        <v>0</v>
      </c>
    </row>
    <row r="41170" spans="6:6" ht="18" customHeight="1">
      <c r="F41170" s="129">
        <f t="shared" si="649"/>
        <v>0</v>
      </c>
    </row>
    <row r="41171" spans="6:6" ht="18" customHeight="1">
      <c r="F41171" s="129">
        <f t="shared" si="649"/>
        <v>0</v>
      </c>
    </row>
    <row r="41172" spans="6:6" ht="18" customHeight="1">
      <c r="F41172" s="129">
        <f t="shared" si="649"/>
        <v>0</v>
      </c>
    </row>
    <row r="41173" spans="6:6" ht="18" customHeight="1">
      <c r="F41173" s="129">
        <f t="shared" si="649"/>
        <v>0</v>
      </c>
    </row>
    <row r="41174" spans="6:6" ht="18" customHeight="1">
      <c r="F41174" s="129">
        <f t="shared" si="649"/>
        <v>0</v>
      </c>
    </row>
    <row r="41175" spans="6:6" ht="18" customHeight="1">
      <c r="F41175" s="129">
        <f t="shared" si="649"/>
        <v>0</v>
      </c>
    </row>
    <row r="41176" spans="6:6" ht="18" customHeight="1">
      <c r="F41176" s="129">
        <f t="shared" si="649"/>
        <v>0</v>
      </c>
    </row>
    <row r="41177" spans="6:6" ht="18" customHeight="1">
      <c r="F41177" s="129">
        <f t="shared" si="649"/>
        <v>0</v>
      </c>
    </row>
    <row r="41178" spans="6:6" ht="18" customHeight="1">
      <c r="F41178" s="129">
        <f t="shared" si="649"/>
        <v>0</v>
      </c>
    </row>
    <row r="41179" spans="6:6" ht="18" customHeight="1">
      <c r="F41179" s="129">
        <f t="shared" si="649"/>
        <v>0</v>
      </c>
    </row>
    <row r="41180" spans="6:6" ht="18" customHeight="1">
      <c r="F41180" s="129">
        <f t="shared" si="649"/>
        <v>0</v>
      </c>
    </row>
    <row r="41181" spans="6:6" ht="18" customHeight="1">
      <c r="F41181" s="129">
        <f t="shared" si="649"/>
        <v>0</v>
      </c>
    </row>
    <row r="41182" spans="6:6" ht="18" customHeight="1">
      <c r="F41182" s="129">
        <f t="shared" si="649"/>
        <v>0</v>
      </c>
    </row>
    <row r="41183" spans="6:6" ht="18" customHeight="1">
      <c r="F41183" s="129">
        <f t="shared" si="649"/>
        <v>0</v>
      </c>
    </row>
    <row r="41184" spans="6:6" ht="18" customHeight="1">
      <c r="F41184" s="129">
        <f t="shared" si="649"/>
        <v>0</v>
      </c>
    </row>
    <row r="41185" spans="6:6" ht="18" customHeight="1">
      <c r="F41185" s="129">
        <f t="shared" si="649"/>
        <v>0</v>
      </c>
    </row>
    <row r="41186" spans="6:6" ht="18" customHeight="1">
      <c r="F41186" s="129">
        <f t="shared" si="649"/>
        <v>0</v>
      </c>
    </row>
    <row r="41187" spans="6:6" ht="18" customHeight="1">
      <c r="F41187" s="129">
        <f t="shared" si="649"/>
        <v>0</v>
      </c>
    </row>
    <row r="41188" spans="6:6" ht="18" customHeight="1">
      <c r="F41188" s="129">
        <f t="shared" si="649"/>
        <v>0</v>
      </c>
    </row>
    <row r="41189" spans="6:6" ht="18" customHeight="1">
      <c r="F41189" s="129">
        <f t="shared" si="649"/>
        <v>0</v>
      </c>
    </row>
    <row r="41190" spans="6:6" ht="18" customHeight="1">
      <c r="F41190" s="129">
        <f t="shared" si="649"/>
        <v>0</v>
      </c>
    </row>
    <row r="41191" spans="6:6" ht="18" customHeight="1">
      <c r="F41191" s="129">
        <f t="shared" si="649"/>
        <v>0</v>
      </c>
    </row>
    <row r="41192" spans="6:6" ht="18" customHeight="1">
      <c r="F41192" s="129">
        <f t="shared" si="649"/>
        <v>0</v>
      </c>
    </row>
    <row r="41193" spans="6:6" ht="18" customHeight="1">
      <c r="F41193" s="129">
        <f t="shared" si="649"/>
        <v>0</v>
      </c>
    </row>
    <row r="41194" spans="6:6" ht="18" customHeight="1">
      <c r="F41194" s="129">
        <f t="shared" si="649"/>
        <v>0</v>
      </c>
    </row>
    <row r="41195" spans="6:6" ht="18" customHeight="1">
      <c r="F41195" s="129">
        <f t="shared" si="649"/>
        <v>0</v>
      </c>
    </row>
    <row r="41196" spans="6:6" ht="18" customHeight="1">
      <c r="F41196" s="129">
        <f t="shared" si="649"/>
        <v>0</v>
      </c>
    </row>
    <row r="41197" spans="6:6" ht="18" customHeight="1">
      <c r="F41197" s="129">
        <f t="shared" si="649"/>
        <v>0</v>
      </c>
    </row>
    <row r="41198" spans="6:6" ht="18" customHeight="1">
      <c r="F41198" s="129">
        <f t="shared" si="649"/>
        <v>0</v>
      </c>
    </row>
    <row r="41199" spans="6:6" ht="18" customHeight="1">
      <c r="F41199" s="129">
        <f t="shared" si="649"/>
        <v>0</v>
      </c>
    </row>
    <row r="41200" spans="6:6" ht="18" customHeight="1">
      <c r="F41200" s="129">
        <f t="shared" si="649"/>
        <v>0</v>
      </c>
    </row>
    <row r="41201" spans="6:6" ht="18" customHeight="1">
      <c r="F41201" s="129">
        <f t="shared" si="649"/>
        <v>0</v>
      </c>
    </row>
    <row r="41202" spans="6:6" ht="18" customHeight="1">
      <c r="F41202" s="129">
        <f t="shared" ref="F41202:F41265" si="650">E41202*D41202</f>
        <v>0</v>
      </c>
    </row>
    <row r="41203" spans="6:6" ht="18" customHeight="1">
      <c r="F41203" s="129">
        <f t="shared" si="650"/>
        <v>0</v>
      </c>
    </row>
    <row r="41204" spans="6:6" ht="18" customHeight="1">
      <c r="F41204" s="129">
        <f t="shared" si="650"/>
        <v>0</v>
      </c>
    </row>
    <row r="41205" spans="6:6" ht="18" customHeight="1">
      <c r="F41205" s="129">
        <f t="shared" si="650"/>
        <v>0</v>
      </c>
    </row>
    <row r="41206" spans="6:6" ht="18" customHeight="1">
      <c r="F41206" s="129">
        <f t="shared" si="650"/>
        <v>0</v>
      </c>
    </row>
    <row r="41207" spans="6:6" ht="18" customHeight="1">
      <c r="F41207" s="129">
        <f t="shared" si="650"/>
        <v>0</v>
      </c>
    </row>
    <row r="41208" spans="6:6" ht="18" customHeight="1">
      <c r="F41208" s="129">
        <f t="shared" si="650"/>
        <v>0</v>
      </c>
    </row>
    <row r="41209" spans="6:6" ht="18" customHeight="1">
      <c r="F41209" s="129">
        <f t="shared" si="650"/>
        <v>0</v>
      </c>
    </row>
    <row r="41210" spans="6:6" ht="18" customHeight="1">
      <c r="F41210" s="129">
        <f t="shared" si="650"/>
        <v>0</v>
      </c>
    </row>
    <row r="41211" spans="6:6" ht="18" customHeight="1">
      <c r="F41211" s="129">
        <f t="shared" si="650"/>
        <v>0</v>
      </c>
    </row>
    <row r="41212" spans="6:6" ht="18" customHeight="1">
      <c r="F41212" s="129">
        <f t="shared" si="650"/>
        <v>0</v>
      </c>
    </row>
    <row r="41213" spans="6:6" ht="18" customHeight="1">
      <c r="F41213" s="129">
        <f t="shared" si="650"/>
        <v>0</v>
      </c>
    </row>
    <row r="41214" spans="6:6" ht="18" customHeight="1">
      <c r="F41214" s="129">
        <f t="shared" si="650"/>
        <v>0</v>
      </c>
    </row>
    <row r="41215" spans="6:6" ht="18" customHeight="1">
      <c r="F41215" s="129">
        <f t="shared" si="650"/>
        <v>0</v>
      </c>
    </row>
    <row r="41216" spans="6:6" ht="18" customHeight="1">
      <c r="F41216" s="129">
        <f t="shared" si="650"/>
        <v>0</v>
      </c>
    </row>
    <row r="41217" spans="6:6" ht="18" customHeight="1">
      <c r="F41217" s="129">
        <f t="shared" si="650"/>
        <v>0</v>
      </c>
    </row>
    <row r="41218" spans="6:6" ht="18" customHeight="1">
      <c r="F41218" s="129">
        <f t="shared" si="650"/>
        <v>0</v>
      </c>
    </row>
    <row r="41219" spans="6:6" ht="18" customHeight="1">
      <c r="F41219" s="129">
        <f t="shared" si="650"/>
        <v>0</v>
      </c>
    </row>
    <row r="41220" spans="6:6" ht="18" customHeight="1">
      <c r="F41220" s="129">
        <f t="shared" si="650"/>
        <v>0</v>
      </c>
    </row>
    <row r="41221" spans="6:6" ht="18" customHeight="1">
      <c r="F41221" s="129">
        <f t="shared" si="650"/>
        <v>0</v>
      </c>
    </row>
    <row r="41222" spans="6:6" ht="18" customHeight="1">
      <c r="F41222" s="129">
        <f t="shared" si="650"/>
        <v>0</v>
      </c>
    </row>
    <row r="41223" spans="6:6" ht="18" customHeight="1">
      <c r="F41223" s="129">
        <f t="shared" si="650"/>
        <v>0</v>
      </c>
    </row>
    <row r="41224" spans="6:6" ht="18" customHeight="1">
      <c r="F41224" s="129">
        <f t="shared" si="650"/>
        <v>0</v>
      </c>
    </row>
    <row r="41225" spans="6:6" ht="18" customHeight="1">
      <c r="F41225" s="129">
        <f t="shared" si="650"/>
        <v>0</v>
      </c>
    </row>
    <row r="41226" spans="6:6" ht="18" customHeight="1">
      <c r="F41226" s="129">
        <f t="shared" si="650"/>
        <v>0</v>
      </c>
    </row>
    <row r="41227" spans="6:6" ht="18" customHeight="1">
      <c r="F41227" s="129">
        <f t="shared" si="650"/>
        <v>0</v>
      </c>
    </row>
    <row r="41228" spans="6:6" ht="18" customHeight="1">
      <c r="F41228" s="129">
        <f t="shared" si="650"/>
        <v>0</v>
      </c>
    </row>
    <row r="41229" spans="6:6" ht="18" customHeight="1">
      <c r="F41229" s="129">
        <f t="shared" si="650"/>
        <v>0</v>
      </c>
    </row>
    <row r="41230" spans="6:6" ht="18" customHeight="1">
      <c r="F41230" s="129">
        <f t="shared" si="650"/>
        <v>0</v>
      </c>
    </row>
    <row r="41231" spans="6:6" ht="18" customHeight="1">
      <c r="F41231" s="129">
        <f t="shared" si="650"/>
        <v>0</v>
      </c>
    </row>
    <row r="41232" spans="6:6" ht="18" customHeight="1">
      <c r="F41232" s="129">
        <f t="shared" si="650"/>
        <v>0</v>
      </c>
    </row>
    <row r="41233" spans="6:6" ht="18" customHeight="1">
      <c r="F41233" s="129">
        <f t="shared" si="650"/>
        <v>0</v>
      </c>
    </row>
    <row r="41234" spans="6:6" ht="18" customHeight="1">
      <c r="F41234" s="129">
        <f t="shared" si="650"/>
        <v>0</v>
      </c>
    </row>
    <row r="41235" spans="6:6" ht="18" customHeight="1">
      <c r="F41235" s="129">
        <f t="shared" si="650"/>
        <v>0</v>
      </c>
    </row>
    <row r="41236" spans="6:6" ht="18" customHeight="1">
      <c r="F41236" s="129">
        <f t="shared" si="650"/>
        <v>0</v>
      </c>
    </row>
    <row r="41237" spans="6:6" ht="18" customHeight="1">
      <c r="F41237" s="129">
        <f t="shared" si="650"/>
        <v>0</v>
      </c>
    </row>
    <row r="41238" spans="6:6" ht="18" customHeight="1">
      <c r="F41238" s="129">
        <f t="shared" si="650"/>
        <v>0</v>
      </c>
    </row>
    <row r="41239" spans="6:6" ht="18" customHeight="1">
      <c r="F41239" s="129">
        <f t="shared" si="650"/>
        <v>0</v>
      </c>
    </row>
    <row r="41240" spans="6:6" ht="18" customHeight="1">
      <c r="F41240" s="129">
        <f t="shared" si="650"/>
        <v>0</v>
      </c>
    </row>
    <row r="41241" spans="6:6" ht="18" customHeight="1">
      <c r="F41241" s="129">
        <f t="shared" si="650"/>
        <v>0</v>
      </c>
    </row>
    <row r="41242" spans="6:6" ht="18" customHeight="1">
      <c r="F41242" s="129">
        <f t="shared" si="650"/>
        <v>0</v>
      </c>
    </row>
    <row r="41243" spans="6:6" ht="18" customHeight="1">
      <c r="F41243" s="129">
        <f t="shared" si="650"/>
        <v>0</v>
      </c>
    </row>
    <row r="41244" spans="6:6" ht="18" customHeight="1">
      <c r="F41244" s="129">
        <f t="shared" si="650"/>
        <v>0</v>
      </c>
    </row>
    <row r="41245" spans="6:6" ht="18" customHeight="1">
      <c r="F41245" s="129">
        <f t="shared" si="650"/>
        <v>0</v>
      </c>
    </row>
    <row r="41246" spans="6:6" ht="18" customHeight="1">
      <c r="F41246" s="129">
        <f t="shared" si="650"/>
        <v>0</v>
      </c>
    </row>
    <row r="41247" spans="6:6" ht="18" customHeight="1">
      <c r="F41247" s="129">
        <f t="shared" si="650"/>
        <v>0</v>
      </c>
    </row>
    <row r="41248" spans="6:6" ht="18" customHeight="1">
      <c r="F41248" s="129">
        <f t="shared" si="650"/>
        <v>0</v>
      </c>
    </row>
    <row r="41249" spans="6:6" ht="18" customHeight="1">
      <c r="F41249" s="129">
        <f t="shared" si="650"/>
        <v>0</v>
      </c>
    </row>
    <row r="41250" spans="6:6" ht="18" customHeight="1">
      <c r="F41250" s="129">
        <f t="shared" si="650"/>
        <v>0</v>
      </c>
    </row>
    <row r="41251" spans="6:6" ht="18" customHeight="1">
      <c r="F41251" s="129">
        <f t="shared" si="650"/>
        <v>0</v>
      </c>
    </row>
    <row r="41252" spans="6:6" ht="18" customHeight="1">
      <c r="F41252" s="129">
        <f t="shared" si="650"/>
        <v>0</v>
      </c>
    </row>
    <row r="41253" spans="6:6" ht="18" customHeight="1">
      <c r="F41253" s="129">
        <f t="shared" si="650"/>
        <v>0</v>
      </c>
    </row>
    <row r="41254" spans="6:6" ht="18" customHeight="1">
      <c r="F41254" s="129">
        <f t="shared" si="650"/>
        <v>0</v>
      </c>
    </row>
    <row r="41255" spans="6:6" ht="18" customHeight="1">
      <c r="F41255" s="129">
        <f t="shared" si="650"/>
        <v>0</v>
      </c>
    </row>
    <row r="41256" spans="6:6" ht="18" customHeight="1">
      <c r="F41256" s="129">
        <f t="shared" si="650"/>
        <v>0</v>
      </c>
    </row>
    <row r="41257" spans="6:6" ht="18" customHeight="1">
      <c r="F41257" s="129">
        <f t="shared" si="650"/>
        <v>0</v>
      </c>
    </row>
    <row r="41258" spans="6:6" ht="18" customHeight="1">
      <c r="F41258" s="129">
        <f t="shared" si="650"/>
        <v>0</v>
      </c>
    </row>
    <row r="41259" spans="6:6" ht="18" customHeight="1">
      <c r="F41259" s="129">
        <f t="shared" si="650"/>
        <v>0</v>
      </c>
    </row>
    <row r="41260" spans="6:6" ht="18" customHeight="1">
      <c r="F41260" s="129">
        <f t="shared" si="650"/>
        <v>0</v>
      </c>
    </row>
    <row r="41261" spans="6:6" ht="18" customHeight="1">
      <c r="F41261" s="129">
        <f t="shared" si="650"/>
        <v>0</v>
      </c>
    </row>
    <row r="41262" spans="6:6" ht="18" customHeight="1">
      <c r="F41262" s="129">
        <f t="shared" si="650"/>
        <v>0</v>
      </c>
    </row>
    <row r="41263" spans="6:6" ht="18" customHeight="1">
      <c r="F41263" s="129">
        <f t="shared" si="650"/>
        <v>0</v>
      </c>
    </row>
    <row r="41264" spans="6:6" ht="18" customHeight="1">
      <c r="F41264" s="129">
        <f t="shared" si="650"/>
        <v>0</v>
      </c>
    </row>
    <row r="41265" spans="6:6" ht="18" customHeight="1">
      <c r="F41265" s="129">
        <f t="shared" si="650"/>
        <v>0</v>
      </c>
    </row>
    <row r="41266" spans="6:6" ht="18" customHeight="1">
      <c r="F41266" s="129">
        <f t="shared" ref="F41266:F41329" si="651">E41266*D41266</f>
        <v>0</v>
      </c>
    </row>
    <row r="41267" spans="6:6" ht="18" customHeight="1">
      <c r="F41267" s="129">
        <f t="shared" si="651"/>
        <v>0</v>
      </c>
    </row>
    <row r="41268" spans="6:6" ht="18" customHeight="1">
      <c r="F41268" s="129">
        <f t="shared" si="651"/>
        <v>0</v>
      </c>
    </row>
    <row r="41269" spans="6:6" ht="18" customHeight="1">
      <c r="F41269" s="129">
        <f t="shared" si="651"/>
        <v>0</v>
      </c>
    </row>
    <row r="41270" spans="6:6" ht="18" customHeight="1">
      <c r="F41270" s="129">
        <f t="shared" si="651"/>
        <v>0</v>
      </c>
    </row>
    <row r="41271" spans="6:6" ht="18" customHeight="1">
      <c r="F41271" s="129">
        <f t="shared" si="651"/>
        <v>0</v>
      </c>
    </row>
    <row r="41272" spans="6:6" ht="18" customHeight="1">
      <c r="F41272" s="129">
        <f t="shared" si="651"/>
        <v>0</v>
      </c>
    </row>
    <row r="41273" spans="6:6" ht="18" customHeight="1">
      <c r="F41273" s="129">
        <f t="shared" si="651"/>
        <v>0</v>
      </c>
    </row>
    <row r="41274" spans="6:6" ht="18" customHeight="1">
      <c r="F41274" s="129">
        <f t="shared" si="651"/>
        <v>0</v>
      </c>
    </row>
    <row r="41275" spans="6:6" ht="18" customHeight="1">
      <c r="F41275" s="129">
        <f t="shared" si="651"/>
        <v>0</v>
      </c>
    </row>
    <row r="41276" spans="6:6" ht="18" customHeight="1">
      <c r="F41276" s="129">
        <f t="shared" si="651"/>
        <v>0</v>
      </c>
    </row>
    <row r="41277" spans="6:6" ht="18" customHeight="1">
      <c r="F41277" s="129">
        <f t="shared" si="651"/>
        <v>0</v>
      </c>
    </row>
    <row r="41278" spans="6:6" ht="18" customHeight="1">
      <c r="F41278" s="129">
        <f t="shared" si="651"/>
        <v>0</v>
      </c>
    </row>
    <row r="41279" spans="6:6" ht="18" customHeight="1">
      <c r="F41279" s="129">
        <f t="shared" si="651"/>
        <v>0</v>
      </c>
    </row>
    <row r="41280" spans="6:6" ht="18" customHeight="1">
      <c r="F41280" s="129">
        <f t="shared" si="651"/>
        <v>0</v>
      </c>
    </row>
    <row r="41281" spans="6:6" ht="18" customHeight="1">
      <c r="F41281" s="129">
        <f t="shared" si="651"/>
        <v>0</v>
      </c>
    </row>
    <row r="41282" spans="6:6" ht="18" customHeight="1">
      <c r="F41282" s="129">
        <f t="shared" si="651"/>
        <v>0</v>
      </c>
    </row>
    <row r="41283" spans="6:6" ht="18" customHeight="1">
      <c r="F41283" s="129">
        <f t="shared" si="651"/>
        <v>0</v>
      </c>
    </row>
    <row r="41284" spans="6:6" ht="18" customHeight="1">
      <c r="F41284" s="129">
        <f t="shared" si="651"/>
        <v>0</v>
      </c>
    </row>
    <row r="41285" spans="6:6" ht="18" customHeight="1">
      <c r="F41285" s="129">
        <f t="shared" si="651"/>
        <v>0</v>
      </c>
    </row>
    <row r="41286" spans="6:6" ht="18" customHeight="1">
      <c r="F41286" s="129">
        <f t="shared" si="651"/>
        <v>0</v>
      </c>
    </row>
    <row r="41287" spans="6:6" ht="18" customHeight="1">
      <c r="F41287" s="129">
        <f t="shared" si="651"/>
        <v>0</v>
      </c>
    </row>
    <row r="41288" spans="6:6" ht="18" customHeight="1">
      <c r="F41288" s="129">
        <f t="shared" si="651"/>
        <v>0</v>
      </c>
    </row>
    <row r="41289" spans="6:6" ht="18" customHeight="1">
      <c r="F41289" s="129">
        <f t="shared" si="651"/>
        <v>0</v>
      </c>
    </row>
    <row r="41290" spans="6:6" ht="18" customHeight="1">
      <c r="F41290" s="129">
        <f t="shared" si="651"/>
        <v>0</v>
      </c>
    </row>
    <row r="41291" spans="6:6" ht="18" customHeight="1">
      <c r="F41291" s="129">
        <f t="shared" si="651"/>
        <v>0</v>
      </c>
    </row>
    <row r="41292" spans="6:6" ht="18" customHeight="1">
      <c r="F41292" s="129">
        <f t="shared" si="651"/>
        <v>0</v>
      </c>
    </row>
    <row r="41293" spans="6:6" ht="18" customHeight="1">
      <c r="F41293" s="129">
        <f t="shared" si="651"/>
        <v>0</v>
      </c>
    </row>
    <row r="41294" spans="6:6" ht="18" customHeight="1">
      <c r="F41294" s="129">
        <f t="shared" si="651"/>
        <v>0</v>
      </c>
    </row>
    <row r="41295" spans="6:6" ht="18" customHeight="1">
      <c r="F41295" s="129">
        <f t="shared" si="651"/>
        <v>0</v>
      </c>
    </row>
    <row r="41296" spans="6:6" ht="18" customHeight="1">
      <c r="F41296" s="129">
        <f t="shared" si="651"/>
        <v>0</v>
      </c>
    </row>
    <row r="41297" spans="6:6" ht="18" customHeight="1">
      <c r="F41297" s="129">
        <f t="shared" si="651"/>
        <v>0</v>
      </c>
    </row>
    <row r="41298" spans="6:6" ht="18" customHeight="1">
      <c r="F41298" s="129">
        <f t="shared" si="651"/>
        <v>0</v>
      </c>
    </row>
    <row r="41299" spans="6:6" ht="18" customHeight="1">
      <c r="F41299" s="129">
        <f t="shared" si="651"/>
        <v>0</v>
      </c>
    </row>
    <row r="41300" spans="6:6" ht="18" customHeight="1">
      <c r="F41300" s="129">
        <f t="shared" si="651"/>
        <v>0</v>
      </c>
    </row>
    <row r="41301" spans="6:6" ht="18" customHeight="1">
      <c r="F41301" s="129">
        <f t="shared" si="651"/>
        <v>0</v>
      </c>
    </row>
    <row r="41302" spans="6:6" ht="18" customHeight="1">
      <c r="F41302" s="129">
        <f t="shared" si="651"/>
        <v>0</v>
      </c>
    </row>
    <row r="41303" spans="6:6" ht="18" customHeight="1">
      <c r="F41303" s="129">
        <f t="shared" si="651"/>
        <v>0</v>
      </c>
    </row>
    <row r="41304" spans="6:6" ht="18" customHeight="1">
      <c r="F41304" s="129">
        <f t="shared" si="651"/>
        <v>0</v>
      </c>
    </row>
    <row r="41305" spans="6:6" ht="18" customHeight="1">
      <c r="F41305" s="129">
        <f t="shared" si="651"/>
        <v>0</v>
      </c>
    </row>
    <row r="41306" spans="6:6" ht="18" customHeight="1">
      <c r="F41306" s="129">
        <f t="shared" si="651"/>
        <v>0</v>
      </c>
    </row>
    <row r="41307" spans="6:6" ht="18" customHeight="1">
      <c r="F41307" s="129">
        <f t="shared" si="651"/>
        <v>0</v>
      </c>
    </row>
    <row r="41308" spans="6:6" ht="18" customHeight="1">
      <c r="F41308" s="129">
        <f t="shared" si="651"/>
        <v>0</v>
      </c>
    </row>
    <row r="41309" spans="6:6" ht="18" customHeight="1">
      <c r="F41309" s="129">
        <f t="shared" si="651"/>
        <v>0</v>
      </c>
    </row>
    <row r="41310" spans="6:6" ht="18" customHeight="1">
      <c r="F41310" s="129">
        <f t="shared" si="651"/>
        <v>0</v>
      </c>
    </row>
    <row r="41311" spans="6:6" ht="18" customHeight="1">
      <c r="F41311" s="129">
        <f t="shared" si="651"/>
        <v>0</v>
      </c>
    </row>
    <row r="41312" spans="6:6" ht="18" customHeight="1">
      <c r="F41312" s="129">
        <f t="shared" si="651"/>
        <v>0</v>
      </c>
    </row>
    <row r="41313" spans="6:6" ht="18" customHeight="1">
      <c r="F41313" s="129">
        <f t="shared" si="651"/>
        <v>0</v>
      </c>
    </row>
    <row r="41314" spans="6:6" ht="18" customHeight="1">
      <c r="F41314" s="129">
        <f t="shared" si="651"/>
        <v>0</v>
      </c>
    </row>
    <row r="41315" spans="6:6" ht="18" customHeight="1">
      <c r="F41315" s="129">
        <f t="shared" si="651"/>
        <v>0</v>
      </c>
    </row>
    <row r="41316" spans="6:6" ht="18" customHeight="1">
      <c r="F41316" s="129">
        <f t="shared" si="651"/>
        <v>0</v>
      </c>
    </row>
    <row r="41317" spans="6:6" ht="18" customHeight="1">
      <c r="F41317" s="129">
        <f t="shared" si="651"/>
        <v>0</v>
      </c>
    </row>
    <row r="41318" spans="6:6" ht="18" customHeight="1">
      <c r="F41318" s="129">
        <f t="shared" si="651"/>
        <v>0</v>
      </c>
    </row>
    <row r="41319" spans="6:6" ht="18" customHeight="1">
      <c r="F41319" s="129">
        <f t="shared" si="651"/>
        <v>0</v>
      </c>
    </row>
    <row r="41320" spans="6:6" ht="18" customHeight="1">
      <c r="F41320" s="129">
        <f t="shared" si="651"/>
        <v>0</v>
      </c>
    </row>
    <row r="41321" spans="6:6" ht="18" customHeight="1">
      <c r="F41321" s="129">
        <f t="shared" si="651"/>
        <v>0</v>
      </c>
    </row>
    <row r="41322" spans="6:6" ht="18" customHeight="1">
      <c r="F41322" s="129">
        <f t="shared" si="651"/>
        <v>0</v>
      </c>
    </row>
    <row r="41323" spans="6:6" ht="18" customHeight="1">
      <c r="F41323" s="129">
        <f t="shared" si="651"/>
        <v>0</v>
      </c>
    </row>
    <row r="41324" spans="6:6" ht="18" customHeight="1">
      <c r="F41324" s="129">
        <f t="shared" si="651"/>
        <v>0</v>
      </c>
    </row>
    <row r="41325" spans="6:6" ht="18" customHeight="1">
      <c r="F41325" s="129">
        <f t="shared" si="651"/>
        <v>0</v>
      </c>
    </row>
    <row r="41326" spans="6:6" ht="18" customHeight="1">
      <c r="F41326" s="129">
        <f t="shared" si="651"/>
        <v>0</v>
      </c>
    </row>
    <row r="41327" spans="6:6" ht="18" customHeight="1">
      <c r="F41327" s="129">
        <f t="shared" si="651"/>
        <v>0</v>
      </c>
    </row>
    <row r="41328" spans="6:6" ht="18" customHeight="1">
      <c r="F41328" s="129">
        <f t="shared" si="651"/>
        <v>0</v>
      </c>
    </row>
    <row r="41329" spans="6:6" ht="18" customHeight="1">
      <c r="F41329" s="129">
        <f t="shared" si="651"/>
        <v>0</v>
      </c>
    </row>
    <row r="41330" spans="6:6" ht="18" customHeight="1">
      <c r="F41330" s="129">
        <f t="shared" ref="F41330:F41393" si="652">E41330*D41330</f>
        <v>0</v>
      </c>
    </row>
    <row r="41331" spans="6:6" ht="18" customHeight="1">
      <c r="F41331" s="129">
        <f t="shared" si="652"/>
        <v>0</v>
      </c>
    </row>
    <row r="41332" spans="6:6" ht="18" customHeight="1">
      <c r="F41332" s="129">
        <f t="shared" si="652"/>
        <v>0</v>
      </c>
    </row>
    <row r="41333" spans="6:6" ht="18" customHeight="1">
      <c r="F41333" s="129">
        <f t="shared" si="652"/>
        <v>0</v>
      </c>
    </row>
    <row r="41334" spans="6:6" ht="18" customHeight="1">
      <c r="F41334" s="129">
        <f t="shared" si="652"/>
        <v>0</v>
      </c>
    </row>
    <row r="41335" spans="6:6" ht="18" customHeight="1">
      <c r="F41335" s="129">
        <f t="shared" si="652"/>
        <v>0</v>
      </c>
    </row>
    <row r="41336" spans="6:6" ht="18" customHeight="1">
      <c r="F41336" s="129">
        <f t="shared" si="652"/>
        <v>0</v>
      </c>
    </row>
    <row r="41337" spans="6:6" ht="18" customHeight="1">
      <c r="F41337" s="129">
        <f t="shared" si="652"/>
        <v>0</v>
      </c>
    </row>
    <row r="41338" spans="6:6" ht="18" customHeight="1">
      <c r="F41338" s="129">
        <f t="shared" si="652"/>
        <v>0</v>
      </c>
    </row>
    <row r="41339" spans="6:6" ht="18" customHeight="1">
      <c r="F41339" s="129">
        <f t="shared" si="652"/>
        <v>0</v>
      </c>
    </row>
    <row r="41340" spans="6:6" ht="18" customHeight="1">
      <c r="F41340" s="129">
        <f t="shared" si="652"/>
        <v>0</v>
      </c>
    </row>
    <row r="41341" spans="6:6" ht="18" customHeight="1">
      <c r="F41341" s="129">
        <f t="shared" si="652"/>
        <v>0</v>
      </c>
    </row>
    <row r="41342" spans="6:6" ht="18" customHeight="1">
      <c r="F41342" s="129">
        <f t="shared" si="652"/>
        <v>0</v>
      </c>
    </row>
    <row r="41343" spans="6:6" ht="18" customHeight="1">
      <c r="F41343" s="129">
        <f t="shared" si="652"/>
        <v>0</v>
      </c>
    </row>
    <row r="41344" spans="6:6" ht="18" customHeight="1">
      <c r="F41344" s="129">
        <f t="shared" si="652"/>
        <v>0</v>
      </c>
    </row>
    <row r="41345" spans="6:6" ht="18" customHeight="1">
      <c r="F41345" s="129">
        <f t="shared" si="652"/>
        <v>0</v>
      </c>
    </row>
    <row r="41346" spans="6:6" ht="18" customHeight="1">
      <c r="F41346" s="129">
        <f t="shared" si="652"/>
        <v>0</v>
      </c>
    </row>
    <row r="41347" spans="6:6" ht="18" customHeight="1">
      <c r="F41347" s="129">
        <f t="shared" si="652"/>
        <v>0</v>
      </c>
    </row>
    <row r="41348" spans="6:6" ht="18" customHeight="1">
      <c r="F41348" s="129">
        <f t="shared" si="652"/>
        <v>0</v>
      </c>
    </row>
    <row r="41349" spans="6:6" ht="18" customHeight="1">
      <c r="F41349" s="129">
        <f t="shared" si="652"/>
        <v>0</v>
      </c>
    </row>
    <row r="41350" spans="6:6" ht="18" customHeight="1">
      <c r="F41350" s="129">
        <f t="shared" si="652"/>
        <v>0</v>
      </c>
    </row>
    <row r="41351" spans="6:6" ht="18" customHeight="1">
      <c r="F41351" s="129">
        <f t="shared" si="652"/>
        <v>0</v>
      </c>
    </row>
    <row r="41352" spans="6:6" ht="18" customHeight="1">
      <c r="F41352" s="129">
        <f t="shared" si="652"/>
        <v>0</v>
      </c>
    </row>
    <row r="41353" spans="6:6" ht="18" customHeight="1">
      <c r="F41353" s="129">
        <f t="shared" si="652"/>
        <v>0</v>
      </c>
    </row>
    <row r="41354" spans="6:6" ht="18" customHeight="1">
      <c r="F41354" s="129">
        <f t="shared" si="652"/>
        <v>0</v>
      </c>
    </row>
    <row r="41355" spans="6:6" ht="18" customHeight="1">
      <c r="F41355" s="129">
        <f t="shared" si="652"/>
        <v>0</v>
      </c>
    </row>
    <row r="41356" spans="6:6" ht="18" customHeight="1">
      <c r="F41356" s="129">
        <f t="shared" si="652"/>
        <v>0</v>
      </c>
    </row>
    <row r="41357" spans="6:6" ht="18" customHeight="1">
      <c r="F41357" s="129">
        <f t="shared" si="652"/>
        <v>0</v>
      </c>
    </row>
    <row r="41358" spans="6:6" ht="18" customHeight="1">
      <c r="F41358" s="129">
        <f t="shared" si="652"/>
        <v>0</v>
      </c>
    </row>
    <row r="41359" spans="6:6" ht="18" customHeight="1">
      <c r="F41359" s="129">
        <f t="shared" si="652"/>
        <v>0</v>
      </c>
    </row>
    <row r="41360" spans="6:6" ht="18" customHeight="1">
      <c r="F41360" s="129">
        <f t="shared" si="652"/>
        <v>0</v>
      </c>
    </row>
    <row r="41361" spans="6:6" ht="18" customHeight="1">
      <c r="F41361" s="129">
        <f t="shared" si="652"/>
        <v>0</v>
      </c>
    </row>
    <row r="41362" spans="6:6" ht="18" customHeight="1">
      <c r="F41362" s="129">
        <f t="shared" si="652"/>
        <v>0</v>
      </c>
    </row>
    <row r="41363" spans="6:6" ht="18" customHeight="1">
      <c r="F41363" s="129">
        <f t="shared" si="652"/>
        <v>0</v>
      </c>
    </row>
    <row r="41364" spans="6:6" ht="18" customHeight="1">
      <c r="F41364" s="129">
        <f t="shared" si="652"/>
        <v>0</v>
      </c>
    </row>
    <row r="41365" spans="6:6" ht="18" customHeight="1">
      <c r="F41365" s="129">
        <f t="shared" si="652"/>
        <v>0</v>
      </c>
    </row>
    <row r="41366" spans="6:6" ht="18" customHeight="1">
      <c r="F41366" s="129">
        <f t="shared" si="652"/>
        <v>0</v>
      </c>
    </row>
    <row r="41367" spans="6:6" ht="18" customHeight="1">
      <c r="F41367" s="129">
        <f t="shared" si="652"/>
        <v>0</v>
      </c>
    </row>
    <row r="41368" spans="6:6" ht="18" customHeight="1">
      <c r="F41368" s="129">
        <f t="shared" si="652"/>
        <v>0</v>
      </c>
    </row>
    <row r="41369" spans="6:6" ht="18" customHeight="1">
      <c r="F41369" s="129">
        <f t="shared" si="652"/>
        <v>0</v>
      </c>
    </row>
    <row r="41370" spans="6:6" ht="18" customHeight="1">
      <c r="F41370" s="129">
        <f t="shared" si="652"/>
        <v>0</v>
      </c>
    </row>
    <row r="41371" spans="6:6" ht="18" customHeight="1">
      <c r="F41371" s="129">
        <f t="shared" si="652"/>
        <v>0</v>
      </c>
    </row>
    <row r="41372" spans="6:6" ht="18" customHeight="1">
      <c r="F41372" s="129">
        <f t="shared" si="652"/>
        <v>0</v>
      </c>
    </row>
    <row r="41373" spans="6:6" ht="18" customHeight="1">
      <c r="F41373" s="129">
        <f t="shared" si="652"/>
        <v>0</v>
      </c>
    </row>
    <row r="41374" spans="6:6" ht="18" customHeight="1">
      <c r="F41374" s="129">
        <f t="shared" si="652"/>
        <v>0</v>
      </c>
    </row>
    <row r="41375" spans="6:6" ht="18" customHeight="1">
      <c r="F41375" s="129">
        <f t="shared" si="652"/>
        <v>0</v>
      </c>
    </row>
    <row r="41376" spans="6:6" ht="18" customHeight="1">
      <c r="F41376" s="129">
        <f t="shared" si="652"/>
        <v>0</v>
      </c>
    </row>
    <row r="41377" spans="6:6" ht="18" customHeight="1">
      <c r="F41377" s="129">
        <f t="shared" si="652"/>
        <v>0</v>
      </c>
    </row>
    <row r="41378" spans="6:6" ht="18" customHeight="1">
      <c r="F41378" s="129">
        <f t="shared" si="652"/>
        <v>0</v>
      </c>
    </row>
    <row r="41379" spans="6:6" ht="18" customHeight="1">
      <c r="F41379" s="129">
        <f t="shared" si="652"/>
        <v>0</v>
      </c>
    </row>
    <row r="41380" spans="6:6" ht="18" customHeight="1">
      <c r="F41380" s="129">
        <f t="shared" si="652"/>
        <v>0</v>
      </c>
    </row>
    <row r="41381" spans="6:6" ht="18" customHeight="1">
      <c r="F41381" s="129">
        <f t="shared" si="652"/>
        <v>0</v>
      </c>
    </row>
    <row r="41382" spans="6:6" ht="18" customHeight="1">
      <c r="F41382" s="129">
        <f t="shared" si="652"/>
        <v>0</v>
      </c>
    </row>
    <row r="41383" spans="6:6" ht="18" customHeight="1">
      <c r="F41383" s="129">
        <f t="shared" si="652"/>
        <v>0</v>
      </c>
    </row>
    <row r="41384" spans="6:6" ht="18" customHeight="1">
      <c r="F41384" s="129">
        <f t="shared" si="652"/>
        <v>0</v>
      </c>
    </row>
    <row r="41385" spans="6:6" ht="18" customHeight="1">
      <c r="F41385" s="129">
        <f t="shared" si="652"/>
        <v>0</v>
      </c>
    </row>
    <row r="41386" spans="6:6" ht="18" customHeight="1">
      <c r="F41386" s="129">
        <f t="shared" si="652"/>
        <v>0</v>
      </c>
    </row>
    <row r="41387" spans="6:6" ht="18" customHeight="1">
      <c r="F41387" s="129">
        <f t="shared" si="652"/>
        <v>0</v>
      </c>
    </row>
    <row r="41388" spans="6:6" ht="18" customHeight="1">
      <c r="F41388" s="129">
        <f t="shared" si="652"/>
        <v>0</v>
      </c>
    </row>
    <row r="41389" spans="6:6" ht="18" customHeight="1">
      <c r="F41389" s="129">
        <f t="shared" si="652"/>
        <v>0</v>
      </c>
    </row>
    <row r="41390" spans="6:6" ht="18" customHeight="1">
      <c r="F41390" s="129">
        <f t="shared" si="652"/>
        <v>0</v>
      </c>
    </row>
    <row r="41391" spans="6:6" ht="18" customHeight="1">
      <c r="F41391" s="129">
        <f t="shared" si="652"/>
        <v>0</v>
      </c>
    </row>
    <row r="41392" spans="6:6" ht="18" customHeight="1">
      <c r="F41392" s="129">
        <f t="shared" si="652"/>
        <v>0</v>
      </c>
    </row>
    <row r="41393" spans="6:6" ht="18" customHeight="1">
      <c r="F41393" s="129">
        <f t="shared" si="652"/>
        <v>0</v>
      </c>
    </row>
    <row r="41394" spans="6:6" ht="18" customHeight="1">
      <c r="F41394" s="129">
        <f t="shared" ref="F41394:F41457" si="653">E41394*D41394</f>
        <v>0</v>
      </c>
    </row>
    <row r="41395" spans="6:6" ht="18" customHeight="1">
      <c r="F41395" s="129">
        <f t="shared" si="653"/>
        <v>0</v>
      </c>
    </row>
    <row r="41396" spans="6:6" ht="18" customHeight="1">
      <c r="F41396" s="129">
        <f t="shared" si="653"/>
        <v>0</v>
      </c>
    </row>
    <row r="41397" spans="6:6" ht="18" customHeight="1">
      <c r="F41397" s="129">
        <f t="shared" si="653"/>
        <v>0</v>
      </c>
    </row>
    <row r="41398" spans="6:6" ht="18" customHeight="1">
      <c r="F41398" s="129">
        <f t="shared" si="653"/>
        <v>0</v>
      </c>
    </row>
    <row r="41399" spans="6:6" ht="18" customHeight="1">
      <c r="F41399" s="129">
        <f t="shared" si="653"/>
        <v>0</v>
      </c>
    </row>
    <row r="41400" spans="6:6" ht="18" customHeight="1">
      <c r="F41400" s="129">
        <f t="shared" si="653"/>
        <v>0</v>
      </c>
    </row>
    <row r="41401" spans="6:6" ht="18" customHeight="1">
      <c r="F41401" s="129">
        <f t="shared" si="653"/>
        <v>0</v>
      </c>
    </row>
    <row r="41402" spans="6:6" ht="18" customHeight="1">
      <c r="F41402" s="129">
        <f t="shared" si="653"/>
        <v>0</v>
      </c>
    </row>
    <row r="41403" spans="6:6" ht="18" customHeight="1">
      <c r="F41403" s="129">
        <f t="shared" si="653"/>
        <v>0</v>
      </c>
    </row>
    <row r="41404" spans="6:6" ht="18" customHeight="1">
      <c r="F41404" s="129">
        <f t="shared" si="653"/>
        <v>0</v>
      </c>
    </row>
    <row r="41405" spans="6:6" ht="18" customHeight="1">
      <c r="F41405" s="129">
        <f t="shared" si="653"/>
        <v>0</v>
      </c>
    </row>
    <row r="41406" spans="6:6" ht="18" customHeight="1">
      <c r="F41406" s="129">
        <f t="shared" si="653"/>
        <v>0</v>
      </c>
    </row>
    <row r="41407" spans="6:6" ht="18" customHeight="1">
      <c r="F41407" s="129">
        <f t="shared" si="653"/>
        <v>0</v>
      </c>
    </row>
    <row r="41408" spans="6:6" ht="18" customHeight="1">
      <c r="F41408" s="129">
        <f t="shared" si="653"/>
        <v>0</v>
      </c>
    </row>
    <row r="41409" spans="6:6" ht="18" customHeight="1">
      <c r="F41409" s="129">
        <f t="shared" si="653"/>
        <v>0</v>
      </c>
    </row>
    <row r="41410" spans="6:6" ht="18" customHeight="1">
      <c r="F41410" s="129">
        <f t="shared" si="653"/>
        <v>0</v>
      </c>
    </row>
    <row r="41411" spans="6:6" ht="18" customHeight="1">
      <c r="F41411" s="129">
        <f t="shared" si="653"/>
        <v>0</v>
      </c>
    </row>
    <row r="41412" spans="6:6" ht="18" customHeight="1">
      <c r="F41412" s="129">
        <f t="shared" si="653"/>
        <v>0</v>
      </c>
    </row>
    <row r="41413" spans="6:6" ht="18" customHeight="1">
      <c r="F41413" s="129">
        <f t="shared" si="653"/>
        <v>0</v>
      </c>
    </row>
    <row r="41414" spans="6:6" ht="18" customHeight="1">
      <c r="F41414" s="129">
        <f t="shared" si="653"/>
        <v>0</v>
      </c>
    </row>
    <row r="41415" spans="6:6" ht="18" customHeight="1">
      <c r="F41415" s="129">
        <f t="shared" si="653"/>
        <v>0</v>
      </c>
    </row>
    <row r="41416" spans="6:6" ht="18" customHeight="1">
      <c r="F41416" s="129">
        <f t="shared" si="653"/>
        <v>0</v>
      </c>
    </row>
    <row r="41417" spans="6:6" ht="18" customHeight="1">
      <c r="F41417" s="129">
        <f t="shared" si="653"/>
        <v>0</v>
      </c>
    </row>
    <row r="41418" spans="6:6" ht="18" customHeight="1">
      <c r="F41418" s="129">
        <f t="shared" si="653"/>
        <v>0</v>
      </c>
    </row>
    <row r="41419" spans="6:6" ht="18" customHeight="1">
      <c r="F41419" s="129">
        <f t="shared" si="653"/>
        <v>0</v>
      </c>
    </row>
    <row r="41420" spans="6:6" ht="18" customHeight="1">
      <c r="F41420" s="129">
        <f t="shared" si="653"/>
        <v>0</v>
      </c>
    </row>
    <row r="41421" spans="6:6" ht="18" customHeight="1">
      <c r="F41421" s="129">
        <f t="shared" si="653"/>
        <v>0</v>
      </c>
    </row>
    <row r="41422" spans="6:6" ht="18" customHeight="1">
      <c r="F41422" s="129">
        <f t="shared" si="653"/>
        <v>0</v>
      </c>
    </row>
    <row r="41423" spans="6:6" ht="18" customHeight="1">
      <c r="F41423" s="129">
        <f t="shared" si="653"/>
        <v>0</v>
      </c>
    </row>
    <row r="41424" spans="6:6" ht="18" customHeight="1">
      <c r="F41424" s="129">
        <f t="shared" si="653"/>
        <v>0</v>
      </c>
    </row>
    <row r="41425" spans="6:6" ht="18" customHeight="1">
      <c r="F41425" s="129">
        <f t="shared" si="653"/>
        <v>0</v>
      </c>
    </row>
    <row r="41426" spans="6:6" ht="18" customHeight="1">
      <c r="F41426" s="129">
        <f t="shared" si="653"/>
        <v>0</v>
      </c>
    </row>
    <row r="41427" spans="6:6" ht="18" customHeight="1">
      <c r="F41427" s="129">
        <f t="shared" si="653"/>
        <v>0</v>
      </c>
    </row>
    <row r="41428" spans="6:6" ht="18" customHeight="1">
      <c r="F41428" s="129">
        <f t="shared" si="653"/>
        <v>0</v>
      </c>
    </row>
    <row r="41429" spans="6:6" ht="18" customHeight="1">
      <c r="F41429" s="129">
        <f t="shared" si="653"/>
        <v>0</v>
      </c>
    </row>
    <row r="41430" spans="6:6" ht="18" customHeight="1">
      <c r="F41430" s="129">
        <f t="shared" si="653"/>
        <v>0</v>
      </c>
    </row>
    <row r="41431" spans="6:6" ht="18" customHeight="1">
      <c r="F41431" s="129">
        <f t="shared" si="653"/>
        <v>0</v>
      </c>
    </row>
    <row r="41432" spans="6:6" ht="18" customHeight="1">
      <c r="F41432" s="129">
        <f t="shared" si="653"/>
        <v>0</v>
      </c>
    </row>
    <row r="41433" spans="6:6" ht="18" customHeight="1">
      <c r="F41433" s="129">
        <f t="shared" si="653"/>
        <v>0</v>
      </c>
    </row>
    <row r="41434" spans="6:6" ht="18" customHeight="1">
      <c r="F41434" s="129">
        <f t="shared" si="653"/>
        <v>0</v>
      </c>
    </row>
    <row r="41435" spans="6:6" ht="18" customHeight="1">
      <c r="F41435" s="129">
        <f t="shared" si="653"/>
        <v>0</v>
      </c>
    </row>
    <row r="41436" spans="6:6" ht="18" customHeight="1">
      <c r="F41436" s="129">
        <f t="shared" si="653"/>
        <v>0</v>
      </c>
    </row>
    <row r="41437" spans="6:6" ht="18" customHeight="1">
      <c r="F41437" s="129">
        <f t="shared" si="653"/>
        <v>0</v>
      </c>
    </row>
    <row r="41438" spans="6:6" ht="18" customHeight="1">
      <c r="F41438" s="129">
        <f t="shared" si="653"/>
        <v>0</v>
      </c>
    </row>
    <row r="41439" spans="6:6" ht="18" customHeight="1">
      <c r="F41439" s="129">
        <f t="shared" si="653"/>
        <v>0</v>
      </c>
    </row>
    <row r="41440" spans="6:6" ht="18" customHeight="1">
      <c r="F41440" s="129">
        <f t="shared" si="653"/>
        <v>0</v>
      </c>
    </row>
    <row r="41441" spans="6:6" ht="18" customHeight="1">
      <c r="F41441" s="129">
        <f t="shared" si="653"/>
        <v>0</v>
      </c>
    </row>
    <row r="41442" spans="6:6" ht="18" customHeight="1">
      <c r="F41442" s="129">
        <f t="shared" si="653"/>
        <v>0</v>
      </c>
    </row>
    <row r="41443" spans="6:6" ht="18" customHeight="1">
      <c r="F41443" s="129">
        <f t="shared" si="653"/>
        <v>0</v>
      </c>
    </row>
    <row r="41444" spans="6:6" ht="18" customHeight="1">
      <c r="F41444" s="129">
        <f t="shared" si="653"/>
        <v>0</v>
      </c>
    </row>
    <row r="41445" spans="6:6" ht="18" customHeight="1">
      <c r="F41445" s="129">
        <f t="shared" si="653"/>
        <v>0</v>
      </c>
    </row>
    <row r="41446" spans="6:6" ht="18" customHeight="1">
      <c r="F41446" s="129">
        <f t="shared" si="653"/>
        <v>0</v>
      </c>
    </row>
    <row r="41447" spans="6:6" ht="18" customHeight="1">
      <c r="F41447" s="129">
        <f t="shared" si="653"/>
        <v>0</v>
      </c>
    </row>
    <row r="41448" spans="6:6" ht="18" customHeight="1">
      <c r="F41448" s="129">
        <f t="shared" si="653"/>
        <v>0</v>
      </c>
    </row>
    <row r="41449" spans="6:6" ht="18" customHeight="1">
      <c r="F41449" s="129">
        <f t="shared" si="653"/>
        <v>0</v>
      </c>
    </row>
    <row r="41450" spans="6:6" ht="18" customHeight="1">
      <c r="F41450" s="129">
        <f t="shared" si="653"/>
        <v>0</v>
      </c>
    </row>
    <row r="41451" spans="6:6" ht="18" customHeight="1">
      <c r="F41451" s="129">
        <f t="shared" si="653"/>
        <v>0</v>
      </c>
    </row>
    <row r="41452" spans="6:6" ht="18" customHeight="1">
      <c r="F41452" s="129">
        <f t="shared" si="653"/>
        <v>0</v>
      </c>
    </row>
    <row r="41453" spans="6:6" ht="18" customHeight="1">
      <c r="F41453" s="129">
        <f t="shared" si="653"/>
        <v>0</v>
      </c>
    </row>
    <row r="41454" spans="6:6" ht="18" customHeight="1">
      <c r="F41454" s="129">
        <f t="shared" si="653"/>
        <v>0</v>
      </c>
    </row>
    <row r="41455" spans="6:6" ht="18" customHeight="1">
      <c r="F41455" s="129">
        <f t="shared" si="653"/>
        <v>0</v>
      </c>
    </row>
    <row r="41456" spans="6:6" ht="18" customHeight="1">
      <c r="F41456" s="129">
        <f t="shared" si="653"/>
        <v>0</v>
      </c>
    </row>
    <row r="41457" spans="6:6" ht="18" customHeight="1">
      <c r="F41457" s="129">
        <f t="shared" si="653"/>
        <v>0</v>
      </c>
    </row>
    <row r="41458" spans="6:6" ht="18" customHeight="1">
      <c r="F41458" s="129">
        <f t="shared" ref="F41458:F41521" si="654">E41458*D41458</f>
        <v>0</v>
      </c>
    </row>
    <row r="41459" spans="6:6" ht="18" customHeight="1">
      <c r="F41459" s="129">
        <f t="shared" si="654"/>
        <v>0</v>
      </c>
    </row>
    <row r="41460" spans="6:6" ht="18" customHeight="1">
      <c r="F41460" s="129">
        <f t="shared" si="654"/>
        <v>0</v>
      </c>
    </row>
    <row r="41461" spans="6:6" ht="18" customHeight="1">
      <c r="F41461" s="129">
        <f t="shared" si="654"/>
        <v>0</v>
      </c>
    </row>
    <row r="41462" spans="6:6" ht="18" customHeight="1">
      <c r="F41462" s="129">
        <f t="shared" si="654"/>
        <v>0</v>
      </c>
    </row>
    <row r="41463" spans="6:6" ht="18" customHeight="1">
      <c r="F41463" s="129">
        <f t="shared" si="654"/>
        <v>0</v>
      </c>
    </row>
    <row r="41464" spans="6:6" ht="18" customHeight="1">
      <c r="F41464" s="129">
        <f t="shared" si="654"/>
        <v>0</v>
      </c>
    </row>
    <row r="41465" spans="6:6" ht="18" customHeight="1">
      <c r="F41465" s="129">
        <f t="shared" si="654"/>
        <v>0</v>
      </c>
    </row>
    <row r="41466" spans="6:6" ht="18" customHeight="1">
      <c r="F41466" s="129">
        <f t="shared" si="654"/>
        <v>0</v>
      </c>
    </row>
    <row r="41467" spans="6:6" ht="18" customHeight="1">
      <c r="F41467" s="129">
        <f t="shared" si="654"/>
        <v>0</v>
      </c>
    </row>
    <row r="41468" spans="6:6" ht="18" customHeight="1">
      <c r="F41468" s="129">
        <f t="shared" si="654"/>
        <v>0</v>
      </c>
    </row>
    <row r="41469" spans="6:6" ht="18" customHeight="1">
      <c r="F41469" s="129">
        <f t="shared" si="654"/>
        <v>0</v>
      </c>
    </row>
    <row r="41470" spans="6:6" ht="18" customHeight="1">
      <c r="F41470" s="129">
        <f t="shared" si="654"/>
        <v>0</v>
      </c>
    </row>
    <row r="41471" spans="6:6" ht="18" customHeight="1">
      <c r="F41471" s="129">
        <f t="shared" si="654"/>
        <v>0</v>
      </c>
    </row>
    <row r="41472" spans="6:6" ht="18" customHeight="1">
      <c r="F41472" s="129">
        <f t="shared" si="654"/>
        <v>0</v>
      </c>
    </row>
    <row r="41473" spans="6:6" ht="18" customHeight="1">
      <c r="F41473" s="129">
        <f t="shared" si="654"/>
        <v>0</v>
      </c>
    </row>
    <row r="41474" spans="6:6" ht="18" customHeight="1">
      <c r="F41474" s="129">
        <f t="shared" si="654"/>
        <v>0</v>
      </c>
    </row>
    <row r="41475" spans="6:6" ht="18" customHeight="1">
      <c r="F41475" s="129">
        <f t="shared" si="654"/>
        <v>0</v>
      </c>
    </row>
    <row r="41476" spans="6:6" ht="18" customHeight="1">
      <c r="F41476" s="129">
        <f t="shared" si="654"/>
        <v>0</v>
      </c>
    </row>
    <row r="41477" spans="6:6" ht="18" customHeight="1">
      <c r="F41477" s="129">
        <f t="shared" si="654"/>
        <v>0</v>
      </c>
    </row>
    <row r="41478" spans="6:6" ht="18" customHeight="1">
      <c r="F41478" s="129">
        <f t="shared" si="654"/>
        <v>0</v>
      </c>
    </row>
    <row r="41479" spans="6:6" ht="18" customHeight="1">
      <c r="F41479" s="129">
        <f t="shared" si="654"/>
        <v>0</v>
      </c>
    </row>
    <row r="41480" spans="6:6" ht="18" customHeight="1">
      <c r="F41480" s="129">
        <f t="shared" si="654"/>
        <v>0</v>
      </c>
    </row>
    <row r="41481" spans="6:6" ht="18" customHeight="1">
      <c r="F41481" s="129">
        <f t="shared" si="654"/>
        <v>0</v>
      </c>
    </row>
    <row r="41482" spans="6:6" ht="18" customHeight="1">
      <c r="F41482" s="129">
        <f t="shared" si="654"/>
        <v>0</v>
      </c>
    </row>
    <row r="41483" spans="6:6" ht="18" customHeight="1">
      <c r="F41483" s="129">
        <f t="shared" si="654"/>
        <v>0</v>
      </c>
    </row>
    <row r="41484" spans="6:6" ht="18" customHeight="1">
      <c r="F41484" s="129">
        <f t="shared" si="654"/>
        <v>0</v>
      </c>
    </row>
    <row r="41485" spans="6:6" ht="18" customHeight="1">
      <c r="F41485" s="129">
        <f t="shared" si="654"/>
        <v>0</v>
      </c>
    </row>
    <row r="41486" spans="6:6" ht="18" customHeight="1">
      <c r="F41486" s="129">
        <f t="shared" si="654"/>
        <v>0</v>
      </c>
    </row>
    <row r="41487" spans="6:6" ht="18" customHeight="1">
      <c r="F41487" s="129">
        <f t="shared" si="654"/>
        <v>0</v>
      </c>
    </row>
    <row r="41488" spans="6:6" ht="18" customHeight="1">
      <c r="F41488" s="129">
        <f t="shared" si="654"/>
        <v>0</v>
      </c>
    </row>
    <row r="41489" spans="6:6" ht="18" customHeight="1">
      <c r="F41489" s="129">
        <f t="shared" si="654"/>
        <v>0</v>
      </c>
    </row>
    <row r="41490" spans="6:6" ht="18" customHeight="1">
      <c r="F41490" s="129">
        <f t="shared" si="654"/>
        <v>0</v>
      </c>
    </row>
    <row r="41491" spans="6:6" ht="18" customHeight="1">
      <c r="F41491" s="129">
        <f t="shared" si="654"/>
        <v>0</v>
      </c>
    </row>
    <row r="41492" spans="6:6" ht="18" customHeight="1">
      <c r="F41492" s="129">
        <f t="shared" si="654"/>
        <v>0</v>
      </c>
    </row>
    <row r="41493" spans="6:6" ht="18" customHeight="1">
      <c r="F41493" s="129">
        <f t="shared" si="654"/>
        <v>0</v>
      </c>
    </row>
    <row r="41494" spans="6:6" ht="18" customHeight="1">
      <c r="F41494" s="129">
        <f t="shared" si="654"/>
        <v>0</v>
      </c>
    </row>
    <row r="41495" spans="6:6" ht="18" customHeight="1">
      <c r="F41495" s="129">
        <f t="shared" si="654"/>
        <v>0</v>
      </c>
    </row>
    <row r="41496" spans="6:6" ht="18" customHeight="1">
      <c r="F41496" s="129">
        <f t="shared" si="654"/>
        <v>0</v>
      </c>
    </row>
    <row r="41497" spans="6:6" ht="18" customHeight="1">
      <c r="F41497" s="129">
        <f t="shared" si="654"/>
        <v>0</v>
      </c>
    </row>
    <row r="41498" spans="6:6" ht="18" customHeight="1">
      <c r="F41498" s="129">
        <f t="shared" si="654"/>
        <v>0</v>
      </c>
    </row>
    <row r="41499" spans="6:6" ht="18" customHeight="1">
      <c r="F41499" s="129">
        <f t="shared" si="654"/>
        <v>0</v>
      </c>
    </row>
    <row r="41500" spans="6:6" ht="18" customHeight="1">
      <c r="F41500" s="129">
        <f t="shared" si="654"/>
        <v>0</v>
      </c>
    </row>
    <row r="41501" spans="6:6" ht="18" customHeight="1">
      <c r="F41501" s="129">
        <f t="shared" si="654"/>
        <v>0</v>
      </c>
    </row>
    <row r="41502" spans="6:6" ht="18" customHeight="1">
      <c r="F41502" s="129">
        <f t="shared" si="654"/>
        <v>0</v>
      </c>
    </row>
    <row r="41503" spans="6:6" ht="18" customHeight="1">
      <c r="F41503" s="129">
        <f t="shared" si="654"/>
        <v>0</v>
      </c>
    </row>
    <row r="41504" spans="6:6" ht="18" customHeight="1">
      <c r="F41504" s="129">
        <f t="shared" si="654"/>
        <v>0</v>
      </c>
    </row>
    <row r="41505" spans="6:6" ht="18" customHeight="1">
      <c r="F41505" s="129">
        <f t="shared" si="654"/>
        <v>0</v>
      </c>
    </row>
    <row r="41506" spans="6:6" ht="18" customHeight="1">
      <c r="F41506" s="129">
        <f t="shared" si="654"/>
        <v>0</v>
      </c>
    </row>
    <row r="41507" spans="6:6" ht="18" customHeight="1">
      <c r="F41507" s="129">
        <f t="shared" si="654"/>
        <v>0</v>
      </c>
    </row>
    <row r="41508" spans="6:6" ht="18" customHeight="1">
      <c r="F41508" s="129">
        <f t="shared" si="654"/>
        <v>0</v>
      </c>
    </row>
    <row r="41509" spans="6:6" ht="18" customHeight="1">
      <c r="F41509" s="129">
        <f t="shared" si="654"/>
        <v>0</v>
      </c>
    </row>
    <row r="41510" spans="6:6" ht="18" customHeight="1">
      <c r="F41510" s="129">
        <f t="shared" si="654"/>
        <v>0</v>
      </c>
    </row>
    <row r="41511" spans="6:6" ht="18" customHeight="1">
      <c r="F41511" s="129">
        <f t="shared" si="654"/>
        <v>0</v>
      </c>
    </row>
    <row r="41512" spans="6:6" ht="18" customHeight="1">
      <c r="F41512" s="129">
        <f t="shared" si="654"/>
        <v>0</v>
      </c>
    </row>
    <row r="41513" spans="6:6" ht="18" customHeight="1">
      <c r="F41513" s="129">
        <f t="shared" si="654"/>
        <v>0</v>
      </c>
    </row>
    <row r="41514" spans="6:6" ht="18" customHeight="1">
      <c r="F41514" s="129">
        <f t="shared" si="654"/>
        <v>0</v>
      </c>
    </row>
    <row r="41515" spans="6:6" ht="18" customHeight="1">
      <c r="F41515" s="129">
        <f t="shared" si="654"/>
        <v>0</v>
      </c>
    </row>
    <row r="41516" spans="6:6" ht="18" customHeight="1">
      <c r="F41516" s="129">
        <f t="shared" si="654"/>
        <v>0</v>
      </c>
    </row>
    <row r="41517" spans="6:6" ht="18" customHeight="1">
      <c r="F41517" s="129">
        <f t="shared" si="654"/>
        <v>0</v>
      </c>
    </row>
    <row r="41518" spans="6:6" ht="18" customHeight="1">
      <c r="F41518" s="129">
        <f t="shared" si="654"/>
        <v>0</v>
      </c>
    </row>
    <row r="41519" spans="6:6" ht="18" customHeight="1">
      <c r="F41519" s="129">
        <f t="shared" si="654"/>
        <v>0</v>
      </c>
    </row>
    <row r="41520" spans="6:6" ht="18" customHeight="1">
      <c r="F41520" s="129">
        <f t="shared" si="654"/>
        <v>0</v>
      </c>
    </row>
    <row r="41521" spans="6:6" ht="18" customHeight="1">
      <c r="F41521" s="129">
        <f t="shared" si="654"/>
        <v>0</v>
      </c>
    </row>
    <row r="41522" spans="6:6" ht="18" customHeight="1">
      <c r="F41522" s="129">
        <f t="shared" ref="F41522:F41585" si="655">E41522*D41522</f>
        <v>0</v>
      </c>
    </row>
    <row r="41523" spans="6:6" ht="18" customHeight="1">
      <c r="F41523" s="129">
        <f t="shared" si="655"/>
        <v>0</v>
      </c>
    </row>
    <row r="41524" spans="6:6" ht="18" customHeight="1">
      <c r="F41524" s="129">
        <f t="shared" si="655"/>
        <v>0</v>
      </c>
    </row>
    <row r="41525" spans="6:6" ht="18" customHeight="1">
      <c r="F41525" s="129">
        <f t="shared" si="655"/>
        <v>0</v>
      </c>
    </row>
    <row r="41526" spans="6:6" ht="18" customHeight="1">
      <c r="F41526" s="129">
        <f t="shared" si="655"/>
        <v>0</v>
      </c>
    </row>
    <row r="41527" spans="6:6" ht="18" customHeight="1">
      <c r="F41527" s="129">
        <f t="shared" si="655"/>
        <v>0</v>
      </c>
    </row>
    <row r="41528" spans="6:6" ht="18" customHeight="1">
      <c r="F41528" s="129">
        <f t="shared" si="655"/>
        <v>0</v>
      </c>
    </row>
    <row r="41529" spans="6:6" ht="18" customHeight="1">
      <c r="F41529" s="129">
        <f t="shared" si="655"/>
        <v>0</v>
      </c>
    </row>
    <row r="41530" spans="6:6" ht="18" customHeight="1">
      <c r="F41530" s="129">
        <f t="shared" si="655"/>
        <v>0</v>
      </c>
    </row>
    <row r="41531" spans="6:6" ht="18" customHeight="1">
      <c r="F41531" s="129">
        <f t="shared" si="655"/>
        <v>0</v>
      </c>
    </row>
    <row r="41532" spans="6:6" ht="18" customHeight="1">
      <c r="F41532" s="129">
        <f t="shared" si="655"/>
        <v>0</v>
      </c>
    </row>
    <row r="41533" spans="6:6" ht="18" customHeight="1">
      <c r="F41533" s="129">
        <f t="shared" si="655"/>
        <v>0</v>
      </c>
    </row>
    <row r="41534" spans="6:6" ht="18" customHeight="1">
      <c r="F41534" s="129">
        <f t="shared" si="655"/>
        <v>0</v>
      </c>
    </row>
    <row r="41535" spans="6:6" ht="18" customHeight="1">
      <c r="F41535" s="129">
        <f t="shared" si="655"/>
        <v>0</v>
      </c>
    </row>
    <row r="41536" spans="6:6" ht="18" customHeight="1">
      <c r="F41536" s="129">
        <f t="shared" si="655"/>
        <v>0</v>
      </c>
    </row>
    <row r="41537" spans="6:6" ht="18" customHeight="1">
      <c r="F41537" s="129">
        <f t="shared" si="655"/>
        <v>0</v>
      </c>
    </row>
    <row r="41538" spans="6:6" ht="18" customHeight="1">
      <c r="F41538" s="129">
        <f t="shared" si="655"/>
        <v>0</v>
      </c>
    </row>
    <row r="41539" spans="6:6" ht="18" customHeight="1">
      <c r="F41539" s="129">
        <f t="shared" si="655"/>
        <v>0</v>
      </c>
    </row>
    <row r="41540" spans="6:6" ht="18" customHeight="1">
      <c r="F41540" s="129">
        <f t="shared" si="655"/>
        <v>0</v>
      </c>
    </row>
    <row r="41541" spans="6:6" ht="18" customHeight="1">
      <c r="F41541" s="129">
        <f t="shared" si="655"/>
        <v>0</v>
      </c>
    </row>
    <row r="41542" spans="6:6" ht="18" customHeight="1">
      <c r="F41542" s="129">
        <f t="shared" si="655"/>
        <v>0</v>
      </c>
    </row>
    <row r="41543" spans="6:6" ht="18" customHeight="1">
      <c r="F41543" s="129">
        <f t="shared" si="655"/>
        <v>0</v>
      </c>
    </row>
    <row r="41544" spans="6:6" ht="18" customHeight="1">
      <c r="F41544" s="129">
        <f t="shared" si="655"/>
        <v>0</v>
      </c>
    </row>
    <row r="41545" spans="6:6" ht="18" customHeight="1">
      <c r="F41545" s="129">
        <f t="shared" si="655"/>
        <v>0</v>
      </c>
    </row>
    <row r="41546" spans="6:6" ht="18" customHeight="1">
      <c r="F41546" s="129">
        <f t="shared" si="655"/>
        <v>0</v>
      </c>
    </row>
    <row r="41547" spans="6:6" ht="18" customHeight="1">
      <c r="F41547" s="129">
        <f t="shared" si="655"/>
        <v>0</v>
      </c>
    </row>
    <row r="41548" spans="6:6" ht="18" customHeight="1">
      <c r="F41548" s="129">
        <f t="shared" si="655"/>
        <v>0</v>
      </c>
    </row>
    <row r="41549" spans="6:6" ht="18" customHeight="1">
      <c r="F41549" s="129">
        <f t="shared" si="655"/>
        <v>0</v>
      </c>
    </row>
    <row r="41550" spans="6:6" ht="18" customHeight="1">
      <c r="F41550" s="129">
        <f t="shared" si="655"/>
        <v>0</v>
      </c>
    </row>
    <row r="41551" spans="6:6" ht="18" customHeight="1">
      <c r="F41551" s="129">
        <f t="shared" si="655"/>
        <v>0</v>
      </c>
    </row>
    <row r="41552" spans="6:6" ht="18" customHeight="1">
      <c r="F41552" s="129">
        <f t="shared" si="655"/>
        <v>0</v>
      </c>
    </row>
    <row r="41553" spans="6:6" ht="18" customHeight="1">
      <c r="F41553" s="129">
        <f t="shared" si="655"/>
        <v>0</v>
      </c>
    </row>
    <row r="41554" spans="6:6" ht="18" customHeight="1">
      <c r="F41554" s="129">
        <f t="shared" si="655"/>
        <v>0</v>
      </c>
    </row>
    <row r="41555" spans="6:6" ht="18" customHeight="1">
      <c r="F41555" s="129">
        <f t="shared" si="655"/>
        <v>0</v>
      </c>
    </row>
    <row r="41556" spans="6:6" ht="18" customHeight="1">
      <c r="F41556" s="129">
        <f t="shared" si="655"/>
        <v>0</v>
      </c>
    </row>
    <row r="41557" spans="6:6" ht="18" customHeight="1">
      <c r="F41557" s="129">
        <f t="shared" si="655"/>
        <v>0</v>
      </c>
    </row>
    <row r="41558" spans="6:6" ht="18" customHeight="1">
      <c r="F41558" s="129">
        <f t="shared" si="655"/>
        <v>0</v>
      </c>
    </row>
    <row r="41559" spans="6:6" ht="18" customHeight="1">
      <c r="F41559" s="129">
        <f t="shared" si="655"/>
        <v>0</v>
      </c>
    </row>
    <row r="41560" spans="6:6" ht="18" customHeight="1">
      <c r="F41560" s="129">
        <f t="shared" si="655"/>
        <v>0</v>
      </c>
    </row>
    <row r="41561" spans="6:6" ht="18" customHeight="1">
      <c r="F41561" s="129">
        <f t="shared" si="655"/>
        <v>0</v>
      </c>
    </row>
    <row r="41562" spans="6:6" ht="18" customHeight="1">
      <c r="F41562" s="129">
        <f t="shared" si="655"/>
        <v>0</v>
      </c>
    </row>
    <row r="41563" spans="6:6" ht="18" customHeight="1">
      <c r="F41563" s="129">
        <f t="shared" si="655"/>
        <v>0</v>
      </c>
    </row>
    <row r="41564" spans="6:6" ht="18" customHeight="1">
      <c r="F41564" s="129">
        <f t="shared" si="655"/>
        <v>0</v>
      </c>
    </row>
    <row r="41565" spans="6:6" ht="18" customHeight="1">
      <c r="F41565" s="129">
        <f t="shared" si="655"/>
        <v>0</v>
      </c>
    </row>
    <row r="41566" spans="6:6" ht="18" customHeight="1">
      <c r="F41566" s="129">
        <f t="shared" si="655"/>
        <v>0</v>
      </c>
    </row>
    <row r="41567" spans="6:6" ht="18" customHeight="1">
      <c r="F41567" s="129">
        <f t="shared" si="655"/>
        <v>0</v>
      </c>
    </row>
    <row r="41568" spans="6:6" ht="18" customHeight="1">
      <c r="F41568" s="129">
        <f t="shared" si="655"/>
        <v>0</v>
      </c>
    </row>
    <row r="41569" spans="6:6" ht="18" customHeight="1">
      <c r="F41569" s="129">
        <f t="shared" si="655"/>
        <v>0</v>
      </c>
    </row>
    <row r="41570" spans="6:6" ht="18" customHeight="1">
      <c r="F41570" s="129">
        <f t="shared" si="655"/>
        <v>0</v>
      </c>
    </row>
    <row r="41571" spans="6:6" ht="18" customHeight="1">
      <c r="F41571" s="129">
        <f t="shared" si="655"/>
        <v>0</v>
      </c>
    </row>
    <row r="41572" spans="6:6" ht="18" customHeight="1">
      <c r="F41572" s="129">
        <f t="shared" si="655"/>
        <v>0</v>
      </c>
    </row>
    <row r="41573" spans="6:6" ht="18" customHeight="1">
      <c r="F41573" s="129">
        <f t="shared" si="655"/>
        <v>0</v>
      </c>
    </row>
    <row r="41574" spans="6:6" ht="18" customHeight="1">
      <c r="F41574" s="129">
        <f t="shared" si="655"/>
        <v>0</v>
      </c>
    </row>
    <row r="41575" spans="6:6" ht="18" customHeight="1">
      <c r="F41575" s="129">
        <f t="shared" si="655"/>
        <v>0</v>
      </c>
    </row>
    <row r="41576" spans="6:6" ht="18" customHeight="1">
      <c r="F41576" s="129">
        <f t="shared" si="655"/>
        <v>0</v>
      </c>
    </row>
    <row r="41577" spans="6:6" ht="18" customHeight="1">
      <c r="F41577" s="129">
        <f t="shared" si="655"/>
        <v>0</v>
      </c>
    </row>
    <row r="41578" spans="6:6" ht="18" customHeight="1">
      <c r="F41578" s="129">
        <f t="shared" si="655"/>
        <v>0</v>
      </c>
    </row>
    <row r="41579" spans="6:6" ht="18" customHeight="1">
      <c r="F41579" s="129">
        <f t="shared" si="655"/>
        <v>0</v>
      </c>
    </row>
    <row r="41580" spans="6:6" ht="18" customHeight="1">
      <c r="F41580" s="129">
        <f t="shared" si="655"/>
        <v>0</v>
      </c>
    </row>
    <row r="41581" spans="6:6" ht="18" customHeight="1">
      <c r="F41581" s="129">
        <f t="shared" si="655"/>
        <v>0</v>
      </c>
    </row>
    <row r="41582" spans="6:6" ht="18" customHeight="1">
      <c r="F41582" s="129">
        <f t="shared" si="655"/>
        <v>0</v>
      </c>
    </row>
    <row r="41583" spans="6:6" ht="18" customHeight="1">
      <c r="F41583" s="129">
        <f t="shared" si="655"/>
        <v>0</v>
      </c>
    </row>
    <row r="41584" spans="6:6" ht="18" customHeight="1">
      <c r="F41584" s="129">
        <f t="shared" si="655"/>
        <v>0</v>
      </c>
    </row>
    <row r="41585" spans="6:6" ht="18" customHeight="1">
      <c r="F41585" s="129">
        <f t="shared" si="655"/>
        <v>0</v>
      </c>
    </row>
    <row r="41586" spans="6:6" ht="18" customHeight="1">
      <c r="F41586" s="129">
        <f t="shared" ref="F41586:F41649" si="656">E41586*D41586</f>
        <v>0</v>
      </c>
    </row>
    <row r="41587" spans="6:6" ht="18" customHeight="1">
      <c r="F41587" s="129">
        <f t="shared" si="656"/>
        <v>0</v>
      </c>
    </row>
    <row r="41588" spans="6:6" ht="18" customHeight="1">
      <c r="F41588" s="129">
        <f t="shared" si="656"/>
        <v>0</v>
      </c>
    </row>
    <row r="41589" spans="6:6" ht="18" customHeight="1">
      <c r="F41589" s="129">
        <f t="shared" si="656"/>
        <v>0</v>
      </c>
    </row>
    <row r="41590" spans="6:6" ht="18" customHeight="1">
      <c r="F41590" s="129">
        <f t="shared" si="656"/>
        <v>0</v>
      </c>
    </row>
    <row r="41591" spans="6:6" ht="18" customHeight="1">
      <c r="F41591" s="129">
        <f t="shared" si="656"/>
        <v>0</v>
      </c>
    </row>
    <row r="41592" spans="6:6" ht="18" customHeight="1">
      <c r="F41592" s="129">
        <f t="shared" si="656"/>
        <v>0</v>
      </c>
    </row>
    <row r="41593" spans="6:6" ht="18" customHeight="1">
      <c r="F41593" s="129">
        <f t="shared" si="656"/>
        <v>0</v>
      </c>
    </row>
    <row r="41594" spans="6:6" ht="18" customHeight="1">
      <c r="F41594" s="129">
        <f t="shared" si="656"/>
        <v>0</v>
      </c>
    </row>
    <row r="41595" spans="6:6" ht="18" customHeight="1">
      <c r="F41595" s="129">
        <f t="shared" si="656"/>
        <v>0</v>
      </c>
    </row>
    <row r="41596" spans="6:6" ht="18" customHeight="1">
      <c r="F41596" s="129">
        <f t="shared" si="656"/>
        <v>0</v>
      </c>
    </row>
    <row r="41597" spans="6:6" ht="18" customHeight="1">
      <c r="F41597" s="129">
        <f t="shared" si="656"/>
        <v>0</v>
      </c>
    </row>
    <row r="41598" spans="6:6" ht="18" customHeight="1">
      <c r="F41598" s="129">
        <f t="shared" si="656"/>
        <v>0</v>
      </c>
    </row>
    <row r="41599" spans="6:6" ht="18" customHeight="1">
      <c r="F41599" s="129">
        <f t="shared" si="656"/>
        <v>0</v>
      </c>
    </row>
    <row r="41600" spans="6:6" ht="18" customHeight="1">
      <c r="F41600" s="129">
        <f t="shared" si="656"/>
        <v>0</v>
      </c>
    </row>
    <row r="41601" spans="6:6" ht="18" customHeight="1">
      <c r="F41601" s="129">
        <f t="shared" si="656"/>
        <v>0</v>
      </c>
    </row>
    <row r="41602" spans="6:6" ht="18" customHeight="1">
      <c r="F41602" s="129">
        <f t="shared" si="656"/>
        <v>0</v>
      </c>
    </row>
    <row r="41603" spans="6:6" ht="18" customHeight="1">
      <c r="F41603" s="129">
        <f t="shared" si="656"/>
        <v>0</v>
      </c>
    </row>
    <row r="41604" spans="6:6" ht="18" customHeight="1">
      <c r="F41604" s="129">
        <f t="shared" si="656"/>
        <v>0</v>
      </c>
    </row>
    <row r="41605" spans="6:6" ht="18" customHeight="1">
      <c r="F41605" s="129">
        <f t="shared" si="656"/>
        <v>0</v>
      </c>
    </row>
    <row r="41606" spans="6:6" ht="18" customHeight="1">
      <c r="F41606" s="129">
        <f t="shared" si="656"/>
        <v>0</v>
      </c>
    </row>
    <row r="41607" spans="6:6" ht="18" customHeight="1">
      <c r="F41607" s="129">
        <f t="shared" si="656"/>
        <v>0</v>
      </c>
    </row>
    <row r="41608" spans="6:6" ht="18" customHeight="1">
      <c r="F41608" s="129">
        <f t="shared" si="656"/>
        <v>0</v>
      </c>
    </row>
    <row r="41609" spans="6:6" ht="18" customHeight="1">
      <c r="F41609" s="129">
        <f t="shared" si="656"/>
        <v>0</v>
      </c>
    </row>
    <row r="41610" spans="6:6" ht="18" customHeight="1">
      <c r="F41610" s="129">
        <f t="shared" si="656"/>
        <v>0</v>
      </c>
    </row>
    <row r="41611" spans="6:6" ht="18" customHeight="1">
      <c r="F41611" s="129">
        <f t="shared" si="656"/>
        <v>0</v>
      </c>
    </row>
    <row r="41612" spans="6:6" ht="18" customHeight="1">
      <c r="F41612" s="129">
        <f t="shared" si="656"/>
        <v>0</v>
      </c>
    </row>
    <row r="41613" spans="6:6" ht="18" customHeight="1">
      <c r="F41613" s="129">
        <f t="shared" si="656"/>
        <v>0</v>
      </c>
    </row>
    <row r="41614" spans="6:6" ht="18" customHeight="1">
      <c r="F41614" s="129">
        <f t="shared" si="656"/>
        <v>0</v>
      </c>
    </row>
    <row r="41615" spans="6:6" ht="18" customHeight="1">
      <c r="F41615" s="129">
        <f t="shared" si="656"/>
        <v>0</v>
      </c>
    </row>
    <row r="41616" spans="6:6" ht="18" customHeight="1">
      <c r="F41616" s="129">
        <f t="shared" si="656"/>
        <v>0</v>
      </c>
    </row>
    <row r="41617" spans="6:6" ht="18" customHeight="1">
      <c r="F41617" s="129">
        <f t="shared" si="656"/>
        <v>0</v>
      </c>
    </row>
    <row r="41618" spans="6:6" ht="18" customHeight="1">
      <c r="F41618" s="129">
        <f t="shared" si="656"/>
        <v>0</v>
      </c>
    </row>
    <row r="41619" spans="6:6" ht="18" customHeight="1">
      <c r="F41619" s="129">
        <f t="shared" si="656"/>
        <v>0</v>
      </c>
    </row>
    <row r="41620" spans="6:6" ht="18" customHeight="1">
      <c r="F41620" s="129">
        <f t="shared" si="656"/>
        <v>0</v>
      </c>
    </row>
    <row r="41621" spans="6:6" ht="18" customHeight="1">
      <c r="F41621" s="129">
        <f t="shared" si="656"/>
        <v>0</v>
      </c>
    </row>
    <row r="41622" spans="6:6" ht="18" customHeight="1">
      <c r="F41622" s="129">
        <f t="shared" si="656"/>
        <v>0</v>
      </c>
    </row>
    <row r="41623" spans="6:6" ht="18" customHeight="1">
      <c r="F41623" s="129">
        <f t="shared" si="656"/>
        <v>0</v>
      </c>
    </row>
    <row r="41624" spans="6:6" ht="18" customHeight="1">
      <c r="F41624" s="129">
        <f t="shared" si="656"/>
        <v>0</v>
      </c>
    </row>
    <row r="41625" spans="6:6" ht="18" customHeight="1">
      <c r="F41625" s="129">
        <f t="shared" si="656"/>
        <v>0</v>
      </c>
    </row>
    <row r="41626" spans="6:6" ht="18" customHeight="1">
      <c r="F41626" s="129">
        <f t="shared" si="656"/>
        <v>0</v>
      </c>
    </row>
    <row r="41627" spans="6:6" ht="18" customHeight="1">
      <c r="F41627" s="129">
        <f t="shared" si="656"/>
        <v>0</v>
      </c>
    </row>
    <row r="41628" spans="6:6" ht="18" customHeight="1">
      <c r="F41628" s="129">
        <f t="shared" si="656"/>
        <v>0</v>
      </c>
    </row>
    <row r="41629" spans="6:6" ht="18" customHeight="1">
      <c r="F41629" s="129">
        <f t="shared" si="656"/>
        <v>0</v>
      </c>
    </row>
    <row r="41630" spans="6:6" ht="18" customHeight="1">
      <c r="F41630" s="129">
        <f t="shared" si="656"/>
        <v>0</v>
      </c>
    </row>
    <row r="41631" spans="6:6" ht="18" customHeight="1">
      <c r="F41631" s="129">
        <f t="shared" si="656"/>
        <v>0</v>
      </c>
    </row>
    <row r="41632" spans="6:6" ht="18" customHeight="1">
      <c r="F41632" s="129">
        <f t="shared" si="656"/>
        <v>0</v>
      </c>
    </row>
    <row r="41633" spans="6:6" ht="18" customHeight="1">
      <c r="F41633" s="129">
        <f t="shared" si="656"/>
        <v>0</v>
      </c>
    </row>
    <row r="41634" spans="6:6" ht="18" customHeight="1">
      <c r="F41634" s="129">
        <f t="shared" si="656"/>
        <v>0</v>
      </c>
    </row>
    <row r="41635" spans="6:6" ht="18" customHeight="1">
      <c r="F41635" s="129">
        <f t="shared" si="656"/>
        <v>0</v>
      </c>
    </row>
    <row r="41636" spans="6:6" ht="18" customHeight="1">
      <c r="F41636" s="129">
        <f t="shared" si="656"/>
        <v>0</v>
      </c>
    </row>
    <row r="41637" spans="6:6" ht="18" customHeight="1">
      <c r="F41637" s="129">
        <f t="shared" si="656"/>
        <v>0</v>
      </c>
    </row>
    <row r="41638" spans="6:6" ht="18" customHeight="1">
      <c r="F41638" s="129">
        <f t="shared" si="656"/>
        <v>0</v>
      </c>
    </row>
    <row r="41639" spans="6:6" ht="18" customHeight="1">
      <c r="F41639" s="129">
        <f t="shared" si="656"/>
        <v>0</v>
      </c>
    </row>
    <row r="41640" spans="6:6" ht="18" customHeight="1">
      <c r="F41640" s="129">
        <f t="shared" si="656"/>
        <v>0</v>
      </c>
    </row>
    <row r="41641" spans="6:6" ht="18" customHeight="1">
      <c r="F41641" s="129">
        <f t="shared" si="656"/>
        <v>0</v>
      </c>
    </row>
    <row r="41642" spans="6:6" ht="18" customHeight="1">
      <c r="F41642" s="129">
        <f t="shared" si="656"/>
        <v>0</v>
      </c>
    </row>
    <row r="41643" spans="6:6" ht="18" customHeight="1">
      <c r="F41643" s="129">
        <f t="shared" si="656"/>
        <v>0</v>
      </c>
    </row>
    <row r="41644" spans="6:6" ht="18" customHeight="1">
      <c r="F41644" s="129">
        <f t="shared" si="656"/>
        <v>0</v>
      </c>
    </row>
    <row r="41645" spans="6:6" ht="18" customHeight="1">
      <c r="F41645" s="129">
        <f t="shared" si="656"/>
        <v>0</v>
      </c>
    </row>
    <row r="41646" spans="6:6" ht="18" customHeight="1">
      <c r="F41646" s="129">
        <f t="shared" si="656"/>
        <v>0</v>
      </c>
    </row>
    <row r="41647" spans="6:6" ht="18" customHeight="1">
      <c r="F41647" s="129">
        <f t="shared" si="656"/>
        <v>0</v>
      </c>
    </row>
    <row r="41648" spans="6:6" ht="18" customHeight="1">
      <c r="F41648" s="129">
        <f t="shared" si="656"/>
        <v>0</v>
      </c>
    </row>
    <row r="41649" spans="6:6" ht="18" customHeight="1">
      <c r="F41649" s="129">
        <f t="shared" si="656"/>
        <v>0</v>
      </c>
    </row>
    <row r="41650" spans="6:6" ht="18" customHeight="1">
      <c r="F41650" s="129">
        <f t="shared" ref="F41650:F41713" si="657">E41650*D41650</f>
        <v>0</v>
      </c>
    </row>
    <row r="41651" spans="6:6" ht="18" customHeight="1">
      <c r="F41651" s="129">
        <f t="shared" si="657"/>
        <v>0</v>
      </c>
    </row>
    <row r="41652" spans="6:6" ht="18" customHeight="1">
      <c r="F41652" s="129">
        <f t="shared" si="657"/>
        <v>0</v>
      </c>
    </row>
    <row r="41653" spans="6:6" ht="18" customHeight="1">
      <c r="F41653" s="129">
        <f t="shared" si="657"/>
        <v>0</v>
      </c>
    </row>
    <row r="41654" spans="6:6" ht="18" customHeight="1">
      <c r="F41654" s="129">
        <f t="shared" si="657"/>
        <v>0</v>
      </c>
    </row>
    <row r="41655" spans="6:6" ht="18" customHeight="1">
      <c r="F41655" s="129">
        <f t="shared" si="657"/>
        <v>0</v>
      </c>
    </row>
    <row r="41656" spans="6:6" ht="18" customHeight="1">
      <c r="F41656" s="129">
        <f t="shared" si="657"/>
        <v>0</v>
      </c>
    </row>
    <row r="41657" spans="6:6" ht="18" customHeight="1">
      <c r="F41657" s="129">
        <f t="shared" si="657"/>
        <v>0</v>
      </c>
    </row>
    <row r="41658" spans="6:6" ht="18" customHeight="1">
      <c r="F41658" s="129">
        <f t="shared" si="657"/>
        <v>0</v>
      </c>
    </row>
    <row r="41659" spans="6:6" ht="18" customHeight="1">
      <c r="F41659" s="129">
        <f t="shared" si="657"/>
        <v>0</v>
      </c>
    </row>
    <row r="41660" spans="6:6" ht="18" customHeight="1">
      <c r="F41660" s="129">
        <f t="shared" si="657"/>
        <v>0</v>
      </c>
    </row>
    <row r="41661" spans="6:6" ht="18" customHeight="1">
      <c r="F41661" s="129">
        <f t="shared" si="657"/>
        <v>0</v>
      </c>
    </row>
    <row r="41662" spans="6:6" ht="18" customHeight="1">
      <c r="F41662" s="129">
        <f t="shared" si="657"/>
        <v>0</v>
      </c>
    </row>
    <row r="41663" spans="6:6" ht="18" customHeight="1">
      <c r="F41663" s="129">
        <f t="shared" si="657"/>
        <v>0</v>
      </c>
    </row>
    <row r="41664" spans="6:6" ht="18" customHeight="1">
      <c r="F41664" s="129">
        <f t="shared" si="657"/>
        <v>0</v>
      </c>
    </row>
    <row r="41665" spans="6:6" ht="18" customHeight="1">
      <c r="F41665" s="129">
        <f t="shared" si="657"/>
        <v>0</v>
      </c>
    </row>
    <row r="41666" spans="6:6" ht="18" customHeight="1">
      <c r="F41666" s="129">
        <f t="shared" si="657"/>
        <v>0</v>
      </c>
    </row>
    <row r="41667" spans="6:6" ht="18" customHeight="1">
      <c r="F41667" s="129">
        <f t="shared" si="657"/>
        <v>0</v>
      </c>
    </row>
    <row r="41668" spans="6:6" ht="18" customHeight="1">
      <c r="F41668" s="129">
        <f t="shared" si="657"/>
        <v>0</v>
      </c>
    </row>
    <row r="41669" spans="6:6" ht="18" customHeight="1">
      <c r="F41669" s="129">
        <f t="shared" si="657"/>
        <v>0</v>
      </c>
    </row>
    <row r="41670" spans="6:6" ht="18" customHeight="1">
      <c r="F41670" s="129">
        <f t="shared" si="657"/>
        <v>0</v>
      </c>
    </row>
    <row r="41671" spans="6:6" ht="18" customHeight="1">
      <c r="F41671" s="129">
        <f t="shared" si="657"/>
        <v>0</v>
      </c>
    </row>
    <row r="41672" spans="6:6" ht="18" customHeight="1">
      <c r="F41672" s="129">
        <f t="shared" si="657"/>
        <v>0</v>
      </c>
    </row>
    <row r="41673" spans="6:6" ht="18" customHeight="1">
      <c r="F41673" s="129">
        <f t="shared" si="657"/>
        <v>0</v>
      </c>
    </row>
    <row r="41674" spans="6:6" ht="18" customHeight="1">
      <c r="F41674" s="129">
        <f t="shared" si="657"/>
        <v>0</v>
      </c>
    </row>
    <row r="41675" spans="6:6" ht="18" customHeight="1">
      <c r="F41675" s="129">
        <f t="shared" si="657"/>
        <v>0</v>
      </c>
    </row>
    <row r="41676" spans="6:6" ht="18" customHeight="1">
      <c r="F41676" s="129">
        <f t="shared" si="657"/>
        <v>0</v>
      </c>
    </row>
    <row r="41677" spans="6:6" ht="18" customHeight="1">
      <c r="F41677" s="129">
        <f t="shared" si="657"/>
        <v>0</v>
      </c>
    </row>
    <row r="41678" spans="6:6" ht="18" customHeight="1">
      <c r="F41678" s="129">
        <f t="shared" si="657"/>
        <v>0</v>
      </c>
    </row>
    <row r="41679" spans="6:6" ht="18" customHeight="1">
      <c r="F41679" s="129">
        <f t="shared" si="657"/>
        <v>0</v>
      </c>
    </row>
    <row r="41680" spans="6:6" ht="18" customHeight="1">
      <c r="F41680" s="129">
        <f t="shared" si="657"/>
        <v>0</v>
      </c>
    </row>
    <row r="41681" spans="6:6" ht="18" customHeight="1">
      <c r="F41681" s="129">
        <f t="shared" si="657"/>
        <v>0</v>
      </c>
    </row>
    <row r="41682" spans="6:6" ht="18" customHeight="1">
      <c r="F41682" s="129">
        <f t="shared" si="657"/>
        <v>0</v>
      </c>
    </row>
    <row r="41683" spans="6:6" ht="18" customHeight="1">
      <c r="F41683" s="129">
        <f t="shared" si="657"/>
        <v>0</v>
      </c>
    </row>
    <row r="41684" spans="6:6" ht="18" customHeight="1">
      <c r="F41684" s="129">
        <f t="shared" si="657"/>
        <v>0</v>
      </c>
    </row>
    <row r="41685" spans="6:6" ht="18" customHeight="1">
      <c r="F41685" s="129">
        <f t="shared" si="657"/>
        <v>0</v>
      </c>
    </row>
    <row r="41686" spans="6:6" ht="18" customHeight="1">
      <c r="F41686" s="129">
        <f t="shared" si="657"/>
        <v>0</v>
      </c>
    </row>
    <row r="41687" spans="6:6" ht="18" customHeight="1">
      <c r="F41687" s="129">
        <f t="shared" si="657"/>
        <v>0</v>
      </c>
    </row>
    <row r="41688" spans="6:6" ht="18" customHeight="1">
      <c r="F41688" s="129">
        <f t="shared" si="657"/>
        <v>0</v>
      </c>
    </row>
    <row r="41689" spans="6:6" ht="18" customHeight="1">
      <c r="F41689" s="129">
        <f t="shared" si="657"/>
        <v>0</v>
      </c>
    </row>
    <row r="41690" spans="6:6" ht="18" customHeight="1">
      <c r="F41690" s="129">
        <f t="shared" si="657"/>
        <v>0</v>
      </c>
    </row>
    <row r="41691" spans="6:6" ht="18" customHeight="1">
      <c r="F41691" s="129">
        <f t="shared" si="657"/>
        <v>0</v>
      </c>
    </row>
    <row r="41692" spans="6:6" ht="18" customHeight="1">
      <c r="F41692" s="129">
        <f t="shared" si="657"/>
        <v>0</v>
      </c>
    </row>
    <row r="41693" spans="6:6" ht="18" customHeight="1">
      <c r="F41693" s="129">
        <f t="shared" si="657"/>
        <v>0</v>
      </c>
    </row>
    <row r="41694" spans="6:6" ht="18" customHeight="1">
      <c r="F41694" s="129">
        <f t="shared" si="657"/>
        <v>0</v>
      </c>
    </row>
    <row r="41695" spans="6:6" ht="18" customHeight="1">
      <c r="F41695" s="129">
        <f t="shared" si="657"/>
        <v>0</v>
      </c>
    </row>
    <row r="41696" spans="6:6" ht="18" customHeight="1">
      <c r="F41696" s="129">
        <f t="shared" si="657"/>
        <v>0</v>
      </c>
    </row>
    <row r="41697" spans="6:6" ht="18" customHeight="1">
      <c r="F41697" s="129">
        <f t="shared" si="657"/>
        <v>0</v>
      </c>
    </row>
    <row r="41698" spans="6:6" ht="18" customHeight="1">
      <c r="F41698" s="129">
        <f t="shared" si="657"/>
        <v>0</v>
      </c>
    </row>
    <row r="41699" spans="6:6" ht="18" customHeight="1">
      <c r="F41699" s="129">
        <f t="shared" si="657"/>
        <v>0</v>
      </c>
    </row>
    <row r="41700" spans="6:6" ht="18" customHeight="1">
      <c r="F41700" s="129">
        <f t="shared" si="657"/>
        <v>0</v>
      </c>
    </row>
    <row r="41701" spans="6:6" ht="18" customHeight="1">
      <c r="F41701" s="129">
        <f t="shared" si="657"/>
        <v>0</v>
      </c>
    </row>
    <row r="41702" spans="6:6" ht="18" customHeight="1">
      <c r="F41702" s="129">
        <f t="shared" si="657"/>
        <v>0</v>
      </c>
    </row>
    <row r="41703" spans="6:6" ht="18" customHeight="1">
      <c r="F41703" s="129">
        <f t="shared" si="657"/>
        <v>0</v>
      </c>
    </row>
    <row r="41704" spans="6:6" ht="18" customHeight="1">
      <c r="F41704" s="129">
        <f t="shared" si="657"/>
        <v>0</v>
      </c>
    </row>
    <row r="41705" spans="6:6" ht="18" customHeight="1">
      <c r="F41705" s="129">
        <f t="shared" si="657"/>
        <v>0</v>
      </c>
    </row>
    <row r="41706" spans="6:6" ht="18" customHeight="1">
      <c r="F41706" s="129">
        <f t="shared" si="657"/>
        <v>0</v>
      </c>
    </row>
    <row r="41707" spans="6:6" ht="18" customHeight="1">
      <c r="F41707" s="129">
        <f t="shared" si="657"/>
        <v>0</v>
      </c>
    </row>
    <row r="41708" spans="6:6" ht="18" customHeight="1">
      <c r="F41708" s="129">
        <f t="shared" si="657"/>
        <v>0</v>
      </c>
    </row>
    <row r="41709" spans="6:6" ht="18" customHeight="1">
      <c r="F41709" s="129">
        <f t="shared" si="657"/>
        <v>0</v>
      </c>
    </row>
    <row r="41710" spans="6:6" ht="18" customHeight="1">
      <c r="F41710" s="129">
        <f t="shared" si="657"/>
        <v>0</v>
      </c>
    </row>
    <row r="41711" spans="6:6" ht="18" customHeight="1">
      <c r="F41711" s="129">
        <f t="shared" si="657"/>
        <v>0</v>
      </c>
    </row>
    <row r="41712" spans="6:6" ht="18" customHeight="1">
      <c r="F41712" s="129">
        <f t="shared" si="657"/>
        <v>0</v>
      </c>
    </row>
    <row r="41713" spans="6:6" ht="18" customHeight="1">
      <c r="F41713" s="129">
        <f t="shared" si="657"/>
        <v>0</v>
      </c>
    </row>
    <row r="41714" spans="6:6" ht="18" customHeight="1">
      <c r="F41714" s="129">
        <f t="shared" ref="F41714:F41777" si="658">E41714*D41714</f>
        <v>0</v>
      </c>
    </row>
    <row r="41715" spans="6:6" ht="18" customHeight="1">
      <c r="F41715" s="129">
        <f t="shared" si="658"/>
        <v>0</v>
      </c>
    </row>
    <row r="41716" spans="6:6" ht="18" customHeight="1">
      <c r="F41716" s="129">
        <f t="shared" si="658"/>
        <v>0</v>
      </c>
    </row>
    <row r="41717" spans="6:6" ht="18" customHeight="1">
      <c r="F41717" s="129">
        <f t="shared" si="658"/>
        <v>0</v>
      </c>
    </row>
    <row r="41718" spans="6:6" ht="18" customHeight="1">
      <c r="F41718" s="129">
        <f t="shared" si="658"/>
        <v>0</v>
      </c>
    </row>
    <row r="41719" spans="6:6" ht="18" customHeight="1">
      <c r="F41719" s="129">
        <f t="shared" si="658"/>
        <v>0</v>
      </c>
    </row>
    <row r="41720" spans="6:6" ht="18" customHeight="1">
      <c r="F41720" s="129">
        <f t="shared" si="658"/>
        <v>0</v>
      </c>
    </row>
    <row r="41721" spans="6:6" ht="18" customHeight="1">
      <c r="F41721" s="129">
        <f t="shared" si="658"/>
        <v>0</v>
      </c>
    </row>
    <row r="41722" spans="6:6" ht="18" customHeight="1">
      <c r="F41722" s="129">
        <f t="shared" si="658"/>
        <v>0</v>
      </c>
    </row>
    <row r="41723" spans="6:6" ht="18" customHeight="1">
      <c r="F41723" s="129">
        <f t="shared" si="658"/>
        <v>0</v>
      </c>
    </row>
    <row r="41724" spans="6:6" ht="18" customHeight="1">
      <c r="F41724" s="129">
        <f t="shared" si="658"/>
        <v>0</v>
      </c>
    </row>
    <row r="41725" spans="6:6" ht="18" customHeight="1">
      <c r="F41725" s="129">
        <f t="shared" si="658"/>
        <v>0</v>
      </c>
    </row>
    <row r="41726" spans="6:6" ht="18" customHeight="1">
      <c r="F41726" s="129">
        <f t="shared" si="658"/>
        <v>0</v>
      </c>
    </row>
    <row r="41727" spans="6:6" ht="18" customHeight="1">
      <c r="F41727" s="129">
        <f t="shared" si="658"/>
        <v>0</v>
      </c>
    </row>
    <row r="41728" spans="6:6" ht="18" customHeight="1">
      <c r="F41728" s="129">
        <f t="shared" si="658"/>
        <v>0</v>
      </c>
    </row>
    <row r="41729" spans="6:6" ht="18" customHeight="1">
      <c r="F41729" s="129">
        <f t="shared" si="658"/>
        <v>0</v>
      </c>
    </row>
    <row r="41730" spans="6:6" ht="18" customHeight="1">
      <c r="F41730" s="129">
        <f t="shared" si="658"/>
        <v>0</v>
      </c>
    </row>
    <row r="41731" spans="6:6" ht="18" customHeight="1">
      <c r="F41731" s="129">
        <f t="shared" si="658"/>
        <v>0</v>
      </c>
    </row>
    <row r="41732" spans="6:6" ht="18" customHeight="1">
      <c r="F41732" s="129">
        <f t="shared" si="658"/>
        <v>0</v>
      </c>
    </row>
    <row r="41733" spans="6:6" ht="18" customHeight="1">
      <c r="F41733" s="129">
        <f t="shared" si="658"/>
        <v>0</v>
      </c>
    </row>
    <row r="41734" spans="6:6" ht="18" customHeight="1">
      <c r="F41734" s="129">
        <f t="shared" si="658"/>
        <v>0</v>
      </c>
    </row>
    <row r="41735" spans="6:6" ht="18" customHeight="1">
      <c r="F41735" s="129">
        <f t="shared" si="658"/>
        <v>0</v>
      </c>
    </row>
    <row r="41736" spans="6:6" ht="18" customHeight="1">
      <c r="F41736" s="129">
        <f t="shared" si="658"/>
        <v>0</v>
      </c>
    </row>
    <row r="41737" spans="6:6" ht="18" customHeight="1">
      <c r="F41737" s="129">
        <f t="shared" si="658"/>
        <v>0</v>
      </c>
    </row>
    <row r="41738" spans="6:6" ht="18" customHeight="1">
      <c r="F41738" s="129">
        <f t="shared" si="658"/>
        <v>0</v>
      </c>
    </row>
    <row r="41739" spans="6:6" ht="18" customHeight="1">
      <c r="F41739" s="129">
        <f t="shared" si="658"/>
        <v>0</v>
      </c>
    </row>
    <row r="41740" spans="6:6" ht="18" customHeight="1">
      <c r="F41740" s="129">
        <f t="shared" si="658"/>
        <v>0</v>
      </c>
    </row>
    <row r="41741" spans="6:6" ht="18" customHeight="1">
      <c r="F41741" s="129">
        <f t="shared" si="658"/>
        <v>0</v>
      </c>
    </row>
    <row r="41742" spans="6:6" ht="18" customHeight="1">
      <c r="F41742" s="129">
        <f t="shared" si="658"/>
        <v>0</v>
      </c>
    </row>
    <row r="41743" spans="6:6" ht="18" customHeight="1">
      <c r="F41743" s="129">
        <f t="shared" si="658"/>
        <v>0</v>
      </c>
    </row>
    <row r="41744" spans="6:6" ht="18" customHeight="1">
      <c r="F41744" s="129">
        <f t="shared" si="658"/>
        <v>0</v>
      </c>
    </row>
    <row r="41745" spans="6:6" ht="18" customHeight="1">
      <c r="F41745" s="129">
        <f t="shared" si="658"/>
        <v>0</v>
      </c>
    </row>
    <row r="41746" spans="6:6" ht="18" customHeight="1">
      <c r="F41746" s="129">
        <f t="shared" si="658"/>
        <v>0</v>
      </c>
    </row>
    <row r="41747" spans="6:6" ht="18" customHeight="1">
      <c r="F41747" s="129">
        <f t="shared" si="658"/>
        <v>0</v>
      </c>
    </row>
    <row r="41748" spans="6:6" ht="18" customHeight="1">
      <c r="F41748" s="129">
        <f t="shared" si="658"/>
        <v>0</v>
      </c>
    </row>
    <row r="41749" spans="6:6" ht="18" customHeight="1">
      <c r="F41749" s="129">
        <f t="shared" si="658"/>
        <v>0</v>
      </c>
    </row>
    <row r="41750" spans="6:6" ht="18" customHeight="1">
      <c r="F41750" s="129">
        <f t="shared" si="658"/>
        <v>0</v>
      </c>
    </row>
    <row r="41751" spans="6:6" ht="18" customHeight="1">
      <c r="F41751" s="129">
        <f t="shared" si="658"/>
        <v>0</v>
      </c>
    </row>
    <row r="41752" spans="6:6" ht="18" customHeight="1">
      <c r="F41752" s="129">
        <f t="shared" si="658"/>
        <v>0</v>
      </c>
    </row>
    <row r="41753" spans="6:6" ht="18" customHeight="1">
      <c r="F41753" s="129">
        <f t="shared" si="658"/>
        <v>0</v>
      </c>
    </row>
    <row r="41754" spans="6:6" ht="18" customHeight="1">
      <c r="F41754" s="129">
        <f t="shared" si="658"/>
        <v>0</v>
      </c>
    </row>
    <row r="41755" spans="6:6" ht="18" customHeight="1">
      <c r="F41755" s="129">
        <f t="shared" si="658"/>
        <v>0</v>
      </c>
    </row>
    <row r="41756" spans="6:6" ht="18" customHeight="1">
      <c r="F41756" s="129">
        <f t="shared" si="658"/>
        <v>0</v>
      </c>
    </row>
    <row r="41757" spans="6:6" ht="18" customHeight="1">
      <c r="F41757" s="129">
        <f t="shared" si="658"/>
        <v>0</v>
      </c>
    </row>
    <row r="41758" spans="6:6" ht="18" customHeight="1">
      <c r="F41758" s="129">
        <f t="shared" si="658"/>
        <v>0</v>
      </c>
    </row>
    <row r="41759" spans="6:6" ht="18" customHeight="1">
      <c r="F41759" s="129">
        <f t="shared" si="658"/>
        <v>0</v>
      </c>
    </row>
    <row r="41760" spans="6:6" ht="18" customHeight="1">
      <c r="F41760" s="129">
        <f t="shared" si="658"/>
        <v>0</v>
      </c>
    </row>
    <row r="41761" spans="6:6" ht="18" customHeight="1">
      <c r="F41761" s="129">
        <f t="shared" si="658"/>
        <v>0</v>
      </c>
    </row>
    <row r="41762" spans="6:6" ht="18" customHeight="1">
      <c r="F41762" s="129">
        <f t="shared" si="658"/>
        <v>0</v>
      </c>
    </row>
    <row r="41763" spans="6:6" ht="18" customHeight="1">
      <c r="F41763" s="129">
        <f t="shared" si="658"/>
        <v>0</v>
      </c>
    </row>
    <row r="41764" spans="6:6" ht="18" customHeight="1">
      <c r="F41764" s="129">
        <f t="shared" si="658"/>
        <v>0</v>
      </c>
    </row>
    <row r="41765" spans="6:6" ht="18" customHeight="1">
      <c r="F41765" s="129">
        <f t="shared" si="658"/>
        <v>0</v>
      </c>
    </row>
    <row r="41766" spans="6:6" ht="18" customHeight="1">
      <c r="F41766" s="129">
        <f t="shared" si="658"/>
        <v>0</v>
      </c>
    </row>
    <row r="41767" spans="6:6" ht="18" customHeight="1">
      <c r="F41767" s="129">
        <f t="shared" si="658"/>
        <v>0</v>
      </c>
    </row>
    <row r="41768" spans="6:6" ht="18" customHeight="1">
      <c r="F41768" s="129">
        <f t="shared" si="658"/>
        <v>0</v>
      </c>
    </row>
    <row r="41769" spans="6:6" ht="18" customHeight="1">
      <c r="F41769" s="129">
        <f t="shared" si="658"/>
        <v>0</v>
      </c>
    </row>
    <row r="41770" spans="6:6" ht="18" customHeight="1">
      <c r="F41770" s="129">
        <f t="shared" si="658"/>
        <v>0</v>
      </c>
    </row>
    <row r="41771" spans="6:6" ht="18" customHeight="1">
      <c r="F41771" s="129">
        <f t="shared" si="658"/>
        <v>0</v>
      </c>
    </row>
    <row r="41772" spans="6:6" ht="18" customHeight="1">
      <c r="F41772" s="129">
        <f t="shared" si="658"/>
        <v>0</v>
      </c>
    </row>
    <row r="41773" spans="6:6" ht="18" customHeight="1">
      <c r="F41773" s="129">
        <f t="shared" si="658"/>
        <v>0</v>
      </c>
    </row>
    <row r="41774" spans="6:6" ht="18" customHeight="1">
      <c r="F41774" s="129">
        <f t="shared" si="658"/>
        <v>0</v>
      </c>
    </row>
    <row r="41775" spans="6:6" ht="18" customHeight="1">
      <c r="F41775" s="129">
        <f t="shared" si="658"/>
        <v>0</v>
      </c>
    </row>
    <row r="41776" spans="6:6" ht="18" customHeight="1">
      <c r="F41776" s="129">
        <f t="shared" si="658"/>
        <v>0</v>
      </c>
    </row>
    <row r="41777" spans="6:6" ht="18" customHeight="1">
      <c r="F41777" s="129">
        <f t="shared" si="658"/>
        <v>0</v>
      </c>
    </row>
    <row r="41778" spans="6:6" ht="18" customHeight="1">
      <c r="F41778" s="129">
        <f t="shared" ref="F41778:F41841" si="659">E41778*D41778</f>
        <v>0</v>
      </c>
    </row>
    <row r="41779" spans="6:6" ht="18" customHeight="1">
      <c r="F41779" s="129">
        <f t="shared" si="659"/>
        <v>0</v>
      </c>
    </row>
    <row r="41780" spans="6:6" ht="18" customHeight="1">
      <c r="F41780" s="129">
        <f t="shared" si="659"/>
        <v>0</v>
      </c>
    </row>
    <row r="41781" spans="6:6" ht="18" customHeight="1">
      <c r="F41781" s="129">
        <f t="shared" si="659"/>
        <v>0</v>
      </c>
    </row>
    <row r="41782" spans="6:6" ht="18" customHeight="1">
      <c r="F41782" s="129">
        <f t="shared" si="659"/>
        <v>0</v>
      </c>
    </row>
    <row r="41783" spans="6:6" ht="18" customHeight="1">
      <c r="F41783" s="129">
        <f t="shared" si="659"/>
        <v>0</v>
      </c>
    </row>
    <row r="41784" spans="6:6" ht="18" customHeight="1">
      <c r="F41784" s="129">
        <f t="shared" si="659"/>
        <v>0</v>
      </c>
    </row>
    <row r="41785" spans="6:6" ht="18" customHeight="1">
      <c r="F41785" s="129">
        <f t="shared" si="659"/>
        <v>0</v>
      </c>
    </row>
    <row r="41786" spans="6:6" ht="18" customHeight="1">
      <c r="F41786" s="129">
        <f t="shared" si="659"/>
        <v>0</v>
      </c>
    </row>
    <row r="41787" spans="6:6" ht="18" customHeight="1">
      <c r="F41787" s="129">
        <f t="shared" si="659"/>
        <v>0</v>
      </c>
    </row>
    <row r="41788" spans="6:6" ht="18" customHeight="1">
      <c r="F41788" s="129">
        <f t="shared" si="659"/>
        <v>0</v>
      </c>
    </row>
    <row r="41789" spans="6:6" ht="18" customHeight="1">
      <c r="F41789" s="129">
        <f t="shared" si="659"/>
        <v>0</v>
      </c>
    </row>
    <row r="41790" spans="6:6" ht="18" customHeight="1">
      <c r="F41790" s="129">
        <f t="shared" si="659"/>
        <v>0</v>
      </c>
    </row>
    <row r="41791" spans="6:6" ht="18" customHeight="1">
      <c r="F41791" s="129">
        <f t="shared" si="659"/>
        <v>0</v>
      </c>
    </row>
    <row r="41792" spans="6:6" ht="18" customHeight="1">
      <c r="F41792" s="129">
        <f t="shared" si="659"/>
        <v>0</v>
      </c>
    </row>
    <row r="41793" spans="6:6" ht="18" customHeight="1">
      <c r="F41793" s="129">
        <f t="shared" si="659"/>
        <v>0</v>
      </c>
    </row>
    <row r="41794" spans="6:6" ht="18" customHeight="1">
      <c r="F41794" s="129">
        <f t="shared" si="659"/>
        <v>0</v>
      </c>
    </row>
    <row r="41795" spans="6:6" ht="18" customHeight="1">
      <c r="F41795" s="129">
        <f t="shared" si="659"/>
        <v>0</v>
      </c>
    </row>
    <row r="41796" spans="6:6" ht="18" customHeight="1">
      <c r="F41796" s="129">
        <f t="shared" si="659"/>
        <v>0</v>
      </c>
    </row>
    <row r="41797" spans="6:6" ht="18" customHeight="1">
      <c r="F41797" s="129">
        <f t="shared" si="659"/>
        <v>0</v>
      </c>
    </row>
    <row r="41798" spans="6:6" ht="18" customHeight="1">
      <c r="F41798" s="129">
        <f t="shared" si="659"/>
        <v>0</v>
      </c>
    </row>
    <row r="41799" spans="6:6" ht="18" customHeight="1">
      <c r="F41799" s="129">
        <f t="shared" si="659"/>
        <v>0</v>
      </c>
    </row>
    <row r="41800" spans="6:6" ht="18" customHeight="1">
      <c r="F41800" s="129">
        <f t="shared" si="659"/>
        <v>0</v>
      </c>
    </row>
    <row r="41801" spans="6:6" ht="18" customHeight="1">
      <c r="F41801" s="129">
        <f t="shared" si="659"/>
        <v>0</v>
      </c>
    </row>
    <row r="41802" spans="6:6" ht="18" customHeight="1">
      <c r="F41802" s="129">
        <f t="shared" si="659"/>
        <v>0</v>
      </c>
    </row>
    <row r="41803" spans="6:6" ht="18" customHeight="1">
      <c r="F41803" s="129">
        <f t="shared" si="659"/>
        <v>0</v>
      </c>
    </row>
    <row r="41804" spans="6:6" ht="18" customHeight="1">
      <c r="F41804" s="129">
        <f t="shared" si="659"/>
        <v>0</v>
      </c>
    </row>
    <row r="41805" spans="6:6" ht="18" customHeight="1">
      <c r="F41805" s="129">
        <f t="shared" si="659"/>
        <v>0</v>
      </c>
    </row>
    <row r="41806" spans="6:6" ht="18" customHeight="1">
      <c r="F41806" s="129">
        <f t="shared" si="659"/>
        <v>0</v>
      </c>
    </row>
    <row r="41807" spans="6:6" ht="18" customHeight="1">
      <c r="F41807" s="129">
        <f t="shared" si="659"/>
        <v>0</v>
      </c>
    </row>
    <row r="41808" spans="6:6" ht="18" customHeight="1">
      <c r="F41808" s="129">
        <f t="shared" si="659"/>
        <v>0</v>
      </c>
    </row>
    <row r="41809" spans="6:6" ht="18" customHeight="1">
      <c r="F41809" s="129">
        <f t="shared" si="659"/>
        <v>0</v>
      </c>
    </row>
    <row r="41810" spans="6:6" ht="18" customHeight="1">
      <c r="F41810" s="129">
        <f t="shared" si="659"/>
        <v>0</v>
      </c>
    </row>
    <row r="41811" spans="6:6" ht="18" customHeight="1">
      <c r="F41811" s="129">
        <f t="shared" si="659"/>
        <v>0</v>
      </c>
    </row>
    <row r="41812" spans="6:6" ht="18" customHeight="1">
      <c r="F41812" s="129">
        <f t="shared" si="659"/>
        <v>0</v>
      </c>
    </row>
    <row r="41813" spans="6:6" ht="18" customHeight="1">
      <c r="F41813" s="129">
        <f t="shared" si="659"/>
        <v>0</v>
      </c>
    </row>
    <row r="41814" spans="6:6" ht="18" customHeight="1">
      <c r="F41814" s="129">
        <f t="shared" si="659"/>
        <v>0</v>
      </c>
    </row>
    <row r="41815" spans="6:6" ht="18" customHeight="1">
      <c r="F41815" s="129">
        <f t="shared" si="659"/>
        <v>0</v>
      </c>
    </row>
    <row r="41816" spans="6:6" ht="18" customHeight="1">
      <c r="F41816" s="129">
        <f t="shared" si="659"/>
        <v>0</v>
      </c>
    </row>
    <row r="41817" spans="6:6" ht="18" customHeight="1">
      <c r="F41817" s="129">
        <f t="shared" si="659"/>
        <v>0</v>
      </c>
    </row>
    <row r="41818" spans="6:6" ht="18" customHeight="1">
      <c r="F41818" s="129">
        <f t="shared" si="659"/>
        <v>0</v>
      </c>
    </row>
    <row r="41819" spans="6:6" ht="18" customHeight="1">
      <c r="F41819" s="129">
        <f t="shared" si="659"/>
        <v>0</v>
      </c>
    </row>
    <row r="41820" spans="6:6" ht="18" customHeight="1">
      <c r="F41820" s="129">
        <f t="shared" si="659"/>
        <v>0</v>
      </c>
    </row>
    <row r="41821" spans="6:6" ht="18" customHeight="1">
      <c r="F41821" s="129">
        <f t="shared" si="659"/>
        <v>0</v>
      </c>
    </row>
    <row r="41822" spans="6:6" ht="18" customHeight="1">
      <c r="F41822" s="129">
        <f t="shared" si="659"/>
        <v>0</v>
      </c>
    </row>
    <row r="41823" spans="6:6" ht="18" customHeight="1">
      <c r="F41823" s="129">
        <f t="shared" si="659"/>
        <v>0</v>
      </c>
    </row>
    <row r="41824" spans="6:6" ht="18" customHeight="1">
      <c r="F41824" s="129">
        <f t="shared" si="659"/>
        <v>0</v>
      </c>
    </row>
    <row r="41825" spans="6:6" ht="18" customHeight="1">
      <c r="F41825" s="129">
        <f t="shared" si="659"/>
        <v>0</v>
      </c>
    </row>
    <row r="41826" spans="6:6" ht="18" customHeight="1">
      <c r="F41826" s="129">
        <f t="shared" si="659"/>
        <v>0</v>
      </c>
    </row>
    <row r="41827" spans="6:6" ht="18" customHeight="1">
      <c r="F41827" s="129">
        <f t="shared" si="659"/>
        <v>0</v>
      </c>
    </row>
    <row r="41828" spans="6:6" ht="18" customHeight="1">
      <c r="F41828" s="129">
        <f t="shared" si="659"/>
        <v>0</v>
      </c>
    </row>
    <row r="41829" spans="6:6" ht="18" customHeight="1">
      <c r="F41829" s="129">
        <f t="shared" si="659"/>
        <v>0</v>
      </c>
    </row>
    <row r="41830" spans="6:6" ht="18" customHeight="1">
      <c r="F41830" s="129">
        <f t="shared" si="659"/>
        <v>0</v>
      </c>
    </row>
    <row r="41831" spans="6:6" ht="18" customHeight="1">
      <c r="F41831" s="129">
        <f t="shared" si="659"/>
        <v>0</v>
      </c>
    </row>
    <row r="41832" spans="6:6" ht="18" customHeight="1">
      <c r="F41832" s="129">
        <f t="shared" si="659"/>
        <v>0</v>
      </c>
    </row>
    <row r="41833" spans="6:6" ht="18" customHeight="1">
      <c r="F41833" s="129">
        <f t="shared" si="659"/>
        <v>0</v>
      </c>
    </row>
    <row r="41834" spans="6:6" ht="18" customHeight="1">
      <c r="F41834" s="129">
        <f t="shared" si="659"/>
        <v>0</v>
      </c>
    </row>
    <row r="41835" spans="6:6" ht="18" customHeight="1">
      <c r="F41835" s="129">
        <f t="shared" si="659"/>
        <v>0</v>
      </c>
    </row>
    <row r="41836" spans="6:6" ht="18" customHeight="1">
      <c r="F41836" s="129">
        <f t="shared" si="659"/>
        <v>0</v>
      </c>
    </row>
    <row r="41837" spans="6:6" ht="18" customHeight="1">
      <c r="F41837" s="129">
        <f t="shared" si="659"/>
        <v>0</v>
      </c>
    </row>
    <row r="41838" spans="6:6" ht="18" customHeight="1">
      <c r="F41838" s="129">
        <f t="shared" si="659"/>
        <v>0</v>
      </c>
    </row>
    <row r="41839" spans="6:6" ht="18" customHeight="1">
      <c r="F41839" s="129">
        <f t="shared" si="659"/>
        <v>0</v>
      </c>
    </row>
    <row r="41840" spans="6:6" ht="18" customHeight="1">
      <c r="F41840" s="129">
        <f t="shared" si="659"/>
        <v>0</v>
      </c>
    </row>
    <row r="41841" spans="6:6" ht="18" customHeight="1">
      <c r="F41841" s="129">
        <f t="shared" si="659"/>
        <v>0</v>
      </c>
    </row>
    <row r="41842" spans="6:6" ht="18" customHeight="1">
      <c r="F41842" s="129">
        <f t="shared" ref="F41842:F41905" si="660">E41842*D41842</f>
        <v>0</v>
      </c>
    </row>
    <row r="41843" spans="6:6" ht="18" customHeight="1">
      <c r="F41843" s="129">
        <f t="shared" si="660"/>
        <v>0</v>
      </c>
    </row>
    <row r="41844" spans="6:6" ht="18" customHeight="1">
      <c r="F41844" s="129">
        <f t="shared" si="660"/>
        <v>0</v>
      </c>
    </row>
    <row r="41845" spans="6:6" ht="18" customHeight="1">
      <c r="F41845" s="129">
        <f t="shared" si="660"/>
        <v>0</v>
      </c>
    </row>
    <row r="41846" spans="6:6" ht="18" customHeight="1">
      <c r="F41846" s="129">
        <f t="shared" si="660"/>
        <v>0</v>
      </c>
    </row>
    <row r="41847" spans="6:6" ht="18" customHeight="1">
      <c r="F41847" s="129">
        <f t="shared" si="660"/>
        <v>0</v>
      </c>
    </row>
    <row r="41848" spans="6:6" ht="18" customHeight="1">
      <c r="F41848" s="129">
        <f t="shared" si="660"/>
        <v>0</v>
      </c>
    </row>
    <row r="41849" spans="6:6" ht="18" customHeight="1">
      <c r="F41849" s="129">
        <f t="shared" si="660"/>
        <v>0</v>
      </c>
    </row>
    <row r="41850" spans="6:6" ht="18" customHeight="1">
      <c r="F41850" s="129">
        <f t="shared" si="660"/>
        <v>0</v>
      </c>
    </row>
    <row r="41851" spans="6:6" ht="18" customHeight="1">
      <c r="F41851" s="129">
        <f t="shared" si="660"/>
        <v>0</v>
      </c>
    </row>
    <row r="41852" spans="6:6" ht="18" customHeight="1">
      <c r="F41852" s="129">
        <f t="shared" si="660"/>
        <v>0</v>
      </c>
    </row>
    <row r="41853" spans="6:6" ht="18" customHeight="1">
      <c r="F41853" s="129">
        <f t="shared" si="660"/>
        <v>0</v>
      </c>
    </row>
    <row r="41854" spans="6:6" ht="18" customHeight="1">
      <c r="F41854" s="129">
        <f t="shared" si="660"/>
        <v>0</v>
      </c>
    </row>
    <row r="41855" spans="6:6" ht="18" customHeight="1">
      <c r="F41855" s="129">
        <f t="shared" si="660"/>
        <v>0</v>
      </c>
    </row>
    <row r="41856" spans="6:6" ht="18" customHeight="1">
      <c r="F41856" s="129">
        <f t="shared" si="660"/>
        <v>0</v>
      </c>
    </row>
    <row r="41857" spans="6:6" ht="18" customHeight="1">
      <c r="F41857" s="129">
        <f t="shared" si="660"/>
        <v>0</v>
      </c>
    </row>
    <row r="41858" spans="6:6" ht="18" customHeight="1">
      <c r="F41858" s="129">
        <f t="shared" si="660"/>
        <v>0</v>
      </c>
    </row>
    <row r="41859" spans="6:6" ht="18" customHeight="1">
      <c r="F41859" s="129">
        <f t="shared" si="660"/>
        <v>0</v>
      </c>
    </row>
    <row r="41860" spans="6:6" ht="18" customHeight="1">
      <c r="F41860" s="129">
        <f t="shared" si="660"/>
        <v>0</v>
      </c>
    </row>
    <row r="41861" spans="6:6" ht="18" customHeight="1">
      <c r="F41861" s="129">
        <f t="shared" si="660"/>
        <v>0</v>
      </c>
    </row>
    <row r="41862" spans="6:6" ht="18" customHeight="1">
      <c r="F41862" s="129">
        <f t="shared" si="660"/>
        <v>0</v>
      </c>
    </row>
    <row r="41863" spans="6:6" ht="18" customHeight="1">
      <c r="F41863" s="129">
        <f t="shared" si="660"/>
        <v>0</v>
      </c>
    </row>
    <row r="41864" spans="6:6" ht="18" customHeight="1">
      <c r="F41864" s="129">
        <f t="shared" si="660"/>
        <v>0</v>
      </c>
    </row>
    <row r="41865" spans="6:6" ht="18" customHeight="1">
      <c r="F41865" s="129">
        <f t="shared" si="660"/>
        <v>0</v>
      </c>
    </row>
    <row r="41866" spans="6:6" ht="18" customHeight="1">
      <c r="F41866" s="129">
        <f t="shared" si="660"/>
        <v>0</v>
      </c>
    </row>
    <row r="41867" spans="6:6" ht="18" customHeight="1">
      <c r="F41867" s="129">
        <f t="shared" si="660"/>
        <v>0</v>
      </c>
    </row>
    <row r="41868" spans="6:6" ht="18" customHeight="1">
      <c r="F41868" s="129">
        <f t="shared" si="660"/>
        <v>0</v>
      </c>
    </row>
    <row r="41869" spans="6:6" ht="18" customHeight="1">
      <c r="F41869" s="129">
        <f t="shared" si="660"/>
        <v>0</v>
      </c>
    </row>
    <row r="41870" spans="6:6" ht="18" customHeight="1">
      <c r="F41870" s="129">
        <f t="shared" si="660"/>
        <v>0</v>
      </c>
    </row>
    <row r="41871" spans="6:6" ht="18" customHeight="1">
      <c r="F41871" s="129">
        <f t="shared" si="660"/>
        <v>0</v>
      </c>
    </row>
    <row r="41872" spans="6:6" ht="18" customHeight="1">
      <c r="F41872" s="129">
        <f t="shared" si="660"/>
        <v>0</v>
      </c>
    </row>
    <row r="41873" spans="6:6" ht="18" customHeight="1">
      <c r="F41873" s="129">
        <f t="shared" si="660"/>
        <v>0</v>
      </c>
    </row>
    <row r="41874" spans="6:6" ht="18" customHeight="1">
      <c r="F41874" s="129">
        <f t="shared" si="660"/>
        <v>0</v>
      </c>
    </row>
    <row r="41875" spans="6:6" ht="18" customHeight="1">
      <c r="F41875" s="129">
        <f t="shared" si="660"/>
        <v>0</v>
      </c>
    </row>
    <row r="41876" spans="6:6" ht="18" customHeight="1">
      <c r="F41876" s="129">
        <f t="shared" si="660"/>
        <v>0</v>
      </c>
    </row>
    <row r="41877" spans="6:6" ht="18" customHeight="1">
      <c r="F41877" s="129">
        <f t="shared" si="660"/>
        <v>0</v>
      </c>
    </row>
    <row r="41878" spans="6:6" ht="18" customHeight="1">
      <c r="F41878" s="129">
        <f t="shared" si="660"/>
        <v>0</v>
      </c>
    </row>
    <row r="41879" spans="6:6" ht="18" customHeight="1">
      <c r="F41879" s="129">
        <f t="shared" si="660"/>
        <v>0</v>
      </c>
    </row>
    <row r="41880" spans="6:6" ht="18" customHeight="1">
      <c r="F41880" s="129">
        <f t="shared" si="660"/>
        <v>0</v>
      </c>
    </row>
    <row r="41881" spans="6:6" ht="18" customHeight="1">
      <c r="F41881" s="129">
        <f t="shared" si="660"/>
        <v>0</v>
      </c>
    </row>
    <row r="41882" spans="6:6" ht="18" customHeight="1">
      <c r="F41882" s="129">
        <f t="shared" si="660"/>
        <v>0</v>
      </c>
    </row>
    <row r="41883" spans="6:6" ht="18" customHeight="1">
      <c r="F41883" s="129">
        <f t="shared" si="660"/>
        <v>0</v>
      </c>
    </row>
    <row r="41884" spans="6:6" ht="18" customHeight="1">
      <c r="F41884" s="129">
        <f t="shared" si="660"/>
        <v>0</v>
      </c>
    </row>
    <row r="41885" spans="6:6" ht="18" customHeight="1">
      <c r="F41885" s="129">
        <f t="shared" si="660"/>
        <v>0</v>
      </c>
    </row>
    <row r="41886" spans="6:6" ht="18" customHeight="1">
      <c r="F41886" s="129">
        <f t="shared" si="660"/>
        <v>0</v>
      </c>
    </row>
    <row r="41887" spans="6:6" ht="18" customHeight="1">
      <c r="F41887" s="129">
        <f t="shared" si="660"/>
        <v>0</v>
      </c>
    </row>
    <row r="41888" spans="6:6" ht="18" customHeight="1">
      <c r="F41888" s="129">
        <f t="shared" si="660"/>
        <v>0</v>
      </c>
    </row>
    <row r="41889" spans="6:6" ht="18" customHeight="1">
      <c r="F41889" s="129">
        <f t="shared" si="660"/>
        <v>0</v>
      </c>
    </row>
    <row r="41890" spans="6:6" ht="18" customHeight="1">
      <c r="F41890" s="129">
        <f t="shared" si="660"/>
        <v>0</v>
      </c>
    </row>
    <row r="41891" spans="6:6" ht="18" customHeight="1">
      <c r="F41891" s="129">
        <f t="shared" si="660"/>
        <v>0</v>
      </c>
    </row>
    <row r="41892" spans="6:6" ht="18" customHeight="1">
      <c r="F41892" s="129">
        <f t="shared" si="660"/>
        <v>0</v>
      </c>
    </row>
    <row r="41893" spans="6:6" ht="18" customHeight="1">
      <c r="F41893" s="129">
        <f t="shared" si="660"/>
        <v>0</v>
      </c>
    </row>
    <row r="41894" spans="6:6" ht="18" customHeight="1">
      <c r="F41894" s="129">
        <f t="shared" si="660"/>
        <v>0</v>
      </c>
    </row>
    <row r="41895" spans="6:6" ht="18" customHeight="1">
      <c r="F41895" s="129">
        <f t="shared" si="660"/>
        <v>0</v>
      </c>
    </row>
    <row r="41896" spans="6:6" ht="18" customHeight="1">
      <c r="F41896" s="129">
        <f t="shared" si="660"/>
        <v>0</v>
      </c>
    </row>
    <row r="41897" spans="6:6" ht="18" customHeight="1">
      <c r="F41897" s="129">
        <f t="shared" si="660"/>
        <v>0</v>
      </c>
    </row>
    <row r="41898" spans="6:6" ht="18" customHeight="1">
      <c r="F41898" s="129">
        <f t="shared" si="660"/>
        <v>0</v>
      </c>
    </row>
    <row r="41899" spans="6:6" ht="18" customHeight="1">
      <c r="F41899" s="129">
        <f t="shared" si="660"/>
        <v>0</v>
      </c>
    </row>
    <row r="41900" spans="6:6" ht="18" customHeight="1">
      <c r="F41900" s="129">
        <f t="shared" si="660"/>
        <v>0</v>
      </c>
    </row>
    <row r="41901" spans="6:6" ht="18" customHeight="1">
      <c r="F41901" s="129">
        <f t="shared" si="660"/>
        <v>0</v>
      </c>
    </row>
    <row r="41902" spans="6:6" ht="18" customHeight="1">
      <c r="F41902" s="129">
        <f t="shared" si="660"/>
        <v>0</v>
      </c>
    </row>
    <row r="41903" spans="6:6" ht="18" customHeight="1">
      <c r="F41903" s="129">
        <f t="shared" si="660"/>
        <v>0</v>
      </c>
    </row>
    <row r="41904" spans="6:6" ht="18" customHeight="1">
      <c r="F41904" s="129">
        <f t="shared" si="660"/>
        <v>0</v>
      </c>
    </row>
    <row r="41905" spans="6:6" ht="18" customHeight="1">
      <c r="F41905" s="129">
        <f t="shared" si="660"/>
        <v>0</v>
      </c>
    </row>
    <row r="41906" spans="6:6" ht="18" customHeight="1">
      <c r="F41906" s="129">
        <f t="shared" ref="F41906:F41969" si="661">E41906*D41906</f>
        <v>0</v>
      </c>
    </row>
    <row r="41907" spans="6:6" ht="18" customHeight="1">
      <c r="F41907" s="129">
        <f t="shared" si="661"/>
        <v>0</v>
      </c>
    </row>
    <row r="41908" spans="6:6" ht="18" customHeight="1">
      <c r="F41908" s="129">
        <f t="shared" si="661"/>
        <v>0</v>
      </c>
    </row>
    <row r="41909" spans="6:6" ht="18" customHeight="1">
      <c r="F41909" s="129">
        <f t="shared" si="661"/>
        <v>0</v>
      </c>
    </row>
    <row r="41910" spans="6:6" ht="18" customHeight="1">
      <c r="F41910" s="129">
        <f t="shared" si="661"/>
        <v>0</v>
      </c>
    </row>
    <row r="41911" spans="6:6" ht="18" customHeight="1">
      <c r="F41911" s="129">
        <f t="shared" si="661"/>
        <v>0</v>
      </c>
    </row>
    <row r="41912" spans="6:6" ht="18" customHeight="1">
      <c r="F41912" s="129">
        <f t="shared" si="661"/>
        <v>0</v>
      </c>
    </row>
    <row r="41913" spans="6:6" ht="18" customHeight="1">
      <c r="F41913" s="129">
        <f t="shared" si="661"/>
        <v>0</v>
      </c>
    </row>
    <row r="41914" spans="6:6" ht="18" customHeight="1">
      <c r="F41914" s="129">
        <f t="shared" si="661"/>
        <v>0</v>
      </c>
    </row>
    <row r="41915" spans="6:6" ht="18" customHeight="1">
      <c r="F41915" s="129">
        <f t="shared" si="661"/>
        <v>0</v>
      </c>
    </row>
    <row r="41916" spans="6:6" ht="18" customHeight="1">
      <c r="F41916" s="129">
        <f t="shared" si="661"/>
        <v>0</v>
      </c>
    </row>
    <row r="41917" spans="6:6" ht="18" customHeight="1">
      <c r="F41917" s="129">
        <f t="shared" si="661"/>
        <v>0</v>
      </c>
    </row>
    <row r="41918" spans="6:6" ht="18" customHeight="1">
      <c r="F41918" s="129">
        <f t="shared" si="661"/>
        <v>0</v>
      </c>
    </row>
    <row r="41919" spans="6:6" ht="18" customHeight="1">
      <c r="F41919" s="129">
        <f t="shared" si="661"/>
        <v>0</v>
      </c>
    </row>
    <row r="41920" spans="6:6" ht="18" customHeight="1">
      <c r="F41920" s="129">
        <f t="shared" si="661"/>
        <v>0</v>
      </c>
    </row>
    <row r="41921" spans="6:6" ht="18" customHeight="1">
      <c r="F41921" s="129">
        <f t="shared" si="661"/>
        <v>0</v>
      </c>
    </row>
    <row r="41922" spans="6:6" ht="18" customHeight="1">
      <c r="F41922" s="129">
        <f t="shared" si="661"/>
        <v>0</v>
      </c>
    </row>
    <row r="41923" spans="6:6" ht="18" customHeight="1">
      <c r="F41923" s="129">
        <f t="shared" si="661"/>
        <v>0</v>
      </c>
    </row>
    <row r="41924" spans="6:6" ht="18" customHeight="1">
      <c r="F41924" s="129">
        <f t="shared" si="661"/>
        <v>0</v>
      </c>
    </row>
    <row r="41925" spans="6:6" ht="18" customHeight="1">
      <c r="F41925" s="129">
        <f t="shared" si="661"/>
        <v>0</v>
      </c>
    </row>
    <row r="41926" spans="6:6" ht="18" customHeight="1">
      <c r="F41926" s="129">
        <f t="shared" si="661"/>
        <v>0</v>
      </c>
    </row>
    <row r="41927" spans="6:6" ht="18" customHeight="1">
      <c r="F41927" s="129">
        <f t="shared" si="661"/>
        <v>0</v>
      </c>
    </row>
    <row r="41928" spans="6:6" ht="18" customHeight="1">
      <c r="F41928" s="129">
        <f t="shared" si="661"/>
        <v>0</v>
      </c>
    </row>
    <row r="41929" spans="6:6" ht="18" customHeight="1">
      <c r="F41929" s="129">
        <f t="shared" si="661"/>
        <v>0</v>
      </c>
    </row>
    <row r="41930" spans="6:6" ht="18" customHeight="1">
      <c r="F41930" s="129">
        <f t="shared" si="661"/>
        <v>0</v>
      </c>
    </row>
    <row r="41931" spans="6:6" ht="18" customHeight="1">
      <c r="F41931" s="129">
        <f t="shared" si="661"/>
        <v>0</v>
      </c>
    </row>
    <row r="41932" spans="6:6" ht="18" customHeight="1">
      <c r="F41932" s="129">
        <f t="shared" si="661"/>
        <v>0</v>
      </c>
    </row>
    <row r="41933" spans="6:6" ht="18" customHeight="1">
      <c r="F41933" s="129">
        <f t="shared" si="661"/>
        <v>0</v>
      </c>
    </row>
    <row r="41934" spans="6:6" ht="18" customHeight="1">
      <c r="F41934" s="129">
        <f t="shared" si="661"/>
        <v>0</v>
      </c>
    </row>
    <row r="41935" spans="6:6" ht="18" customHeight="1">
      <c r="F41935" s="129">
        <f t="shared" si="661"/>
        <v>0</v>
      </c>
    </row>
    <row r="41936" spans="6:6" ht="18" customHeight="1">
      <c r="F41936" s="129">
        <f t="shared" si="661"/>
        <v>0</v>
      </c>
    </row>
    <row r="41937" spans="6:6" ht="18" customHeight="1">
      <c r="F41937" s="129">
        <f t="shared" si="661"/>
        <v>0</v>
      </c>
    </row>
    <row r="41938" spans="6:6" ht="18" customHeight="1">
      <c r="F41938" s="129">
        <f t="shared" si="661"/>
        <v>0</v>
      </c>
    </row>
    <row r="41939" spans="6:6" ht="18" customHeight="1">
      <c r="F41939" s="129">
        <f t="shared" si="661"/>
        <v>0</v>
      </c>
    </row>
    <row r="41940" spans="6:6" ht="18" customHeight="1">
      <c r="F41940" s="129">
        <f t="shared" si="661"/>
        <v>0</v>
      </c>
    </row>
    <row r="41941" spans="6:6" ht="18" customHeight="1">
      <c r="F41941" s="129">
        <f t="shared" si="661"/>
        <v>0</v>
      </c>
    </row>
    <row r="41942" spans="6:6" ht="18" customHeight="1">
      <c r="F41942" s="129">
        <f t="shared" si="661"/>
        <v>0</v>
      </c>
    </row>
    <row r="41943" spans="6:6" ht="18" customHeight="1">
      <c r="F41943" s="129">
        <f t="shared" si="661"/>
        <v>0</v>
      </c>
    </row>
    <row r="41944" spans="6:6" ht="18" customHeight="1">
      <c r="F41944" s="129">
        <f t="shared" si="661"/>
        <v>0</v>
      </c>
    </row>
    <row r="41945" spans="6:6" ht="18" customHeight="1">
      <c r="F41945" s="129">
        <f t="shared" si="661"/>
        <v>0</v>
      </c>
    </row>
    <row r="41946" spans="6:6" ht="18" customHeight="1">
      <c r="F41946" s="129">
        <f t="shared" si="661"/>
        <v>0</v>
      </c>
    </row>
    <row r="41947" spans="6:6" ht="18" customHeight="1">
      <c r="F41947" s="129">
        <f t="shared" si="661"/>
        <v>0</v>
      </c>
    </row>
    <row r="41948" spans="6:6" ht="18" customHeight="1">
      <c r="F41948" s="129">
        <f t="shared" si="661"/>
        <v>0</v>
      </c>
    </row>
    <row r="41949" spans="6:6" ht="18" customHeight="1">
      <c r="F41949" s="129">
        <f t="shared" si="661"/>
        <v>0</v>
      </c>
    </row>
    <row r="41950" spans="6:6" ht="18" customHeight="1">
      <c r="F41950" s="129">
        <f t="shared" si="661"/>
        <v>0</v>
      </c>
    </row>
    <row r="41951" spans="6:6" ht="18" customHeight="1">
      <c r="F41951" s="129">
        <f t="shared" si="661"/>
        <v>0</v>
      </c>
    </row>
    <row r="41952" spans="6:6" ht="18" customHeight="1">
      <c r="F41952" s="129">
        <f t="shared" si="661"/>
        <v>0</v>
      </c>
    </row>
    <row r="41953" spans="6:6" ht="18" customHeight="1">
      <c r="F41953" s="129">
        <f t="shared" si="661"/>
        <v>0</v>
      </c>
    </row>
    <row r="41954" spans="6:6" ht="18" customHeight="1">
      <c r="F41954" s="129">
        <f t="shared" si="661"/>
        <v>0</v>
      </c>
    </row>
    <row r="41955" spans="6:6" ht="18" customHeight="1">
      <c r="F41955" s="129">
        <f t="shared" si="661"/>
        <v>0</v>
      </c>
    </row>
    <row r="41956" spans="6:6" ht="18" customHeight="1">
      <c r="F41956" s="129">
        <f t="shared" si="661"/>
        <v>0</v>
      </c>
    </row>
    <row r="41957" spans="6:6" ht="18" customHeight="1">
      <c r="F41957" s="129">
        <f t="shared" si="661"/>
        <v>0</v>
      </c>
    </row>
    <row r="41958" spans="6:6" ht="18" customHeight="1">
      <c r="F41958" s="129">
        <f t="shared" si="661"/>
        <v>0</v>
      </c>
    </row>
    <row r="41959" spans="6:6" ht="18" customHeight="1">
      <c r="F41959" s="129">
        <f t="shared" si="661"/>
        <v>0</v>
      </c>
    </row>
    <row r="41960" spans="6:6" ht="18" customHeight="1">
      <c r="F41960" s="129">
        <f t="shared" si="661"/>
        <v>0</v>
      </c>
    </row>
    <row r="41961" spans="6:6" ht="18" customHeight="1">
      <c r="F41961" s="129">
        <f t="shared" si="661"/>
        <v>0</v>
      </c>
    </row>
    <row r="41962" spans="6:6" ht="18" customHeight="1">
      <c r="F41962" s="129">
        <f t="shared" si="661"/>
        <v>0</v>
      </c>
    </row>
    <row r="41963" spans="6:6" ht="18" customHeight="1">
      <c r="F41963" s="129">
        <f t="shared" si="661"/>
        <v>0</v>
      </c>
    </row>
    <row r="41964" spans="6:6" ht="18" customHeight="1">
      <c r="F41964" s="129">
        <f t="shared" si="661"/>
        <v>0</v>
      </c>
    </row>
    <row r="41965" spans="6:6" ht="18" customHeight="1">
      <c r="F41965" s="129">
        <f t="shared" si="661"/>
        <v>0</v>
      </c>
    </row>
    <row r="41966" spans="6:6" ht="18" customHeight="1">
      <c r="F41966" s="129">
        <f t="shared" si="661"/>
        <v>0</v>
      </c>
    </row>
    <row r="41967" spans="6:6" ht="18" customHeight="1">
      <c r="F41967" s="129">
        <f t="shared" si="661"/>
        <v>0</v>
      </c>
    </row>
    <row r="41968" spans="6:6" ht="18" customHeight="1">
      <c r="F41968" s="129">
        <f t="shared" si="661"/>
        <v>0</v>
      </c>
    </row>
    <row r="41969" spans="6:6" ht="18" customHeight="1">
      <c r="F41969" s="129">
        <f t="shared" si="661"/>
        <v>0</v>
      </c>
    </row>
    <row r="41970" spans="6:6" ht="18" customHeight="1">
      <c r="F41970" s="129">
        <f t="shared" ref="F41970:F42033" si="662">E41970*D41970</f>
        <v>0</v>
      </c>
    </row>
    <row r="41971" spans="6:6" ht="18" customHeight="1">
      <c r="F41971" s="129">
        <f t="shared" si="662"/>
        <v>0</v>
      </c>
    </row>
    <row r="41972" spans="6:6" ht="18" customHeight="1">
      <c r="F41972" s="129">
        <f t="shared" si="662"/>
        <v>0</v>
      </c>
    </row>
    <row r="41973" spans="6:6" ht="18" customHeight="1">
      <c r="F41973" s="129">
        <f t="shared" si="662"/>
        <v>0</v>
      </c>
    </row>
    <row r="41974" spans="6:6" ht="18" customHeight="1">
      <c r="F41974" s="129">
        <f t="shared" si="662"/>
        <v>0</v>
      </c>
    </row>
    <row r="41975" spans="6:6" ht="18" customHeight="1">
      <c r="F41975" s="129">
        <f t="shared" si="662"/>
        <v>0</v>
      </c>
    </row>
    <row r="41976" spans="6:6" ht="18" customHeight="1">
      <c r="F41976" s="129">
        <f t="shared" si="662"/>
        <v>0</v>
      </c>
    </row>
    <row r="41977" spans="6:6" ht="18" customHeight="1">
      <c r="F41977" s="129">
        <f t="shared" si="662"/>
        <v>0</v>
      </c>
    </row>
    <row r="41978" spans="6:6" ht="18" customHeight="1">
      <c r="F41978" s="129">
        <f t="shared" si="662"/>
        <v>0</v>
      </c>
    </row>
    <row r="41979" spans="6:6" ht="18" customHeight="1">
      <c r="F41979" s="129">
        <f t="shared" si="662"/>
        <v>0</v>
      </c>
    </row>
    <row r="41980" spans="6:6" ht="18" customHeight="1">
      <c r="F41980" s="129">
        <f t="shared" si="662"/>
        <v>0</v>
      </c>
    </row>
    <row r="41981" spans="6:6" ht="18" customHeight="1">
      <c r="F41981" s="129">
        <f t="shared" si="662"/>
        <v>0</v>
      </c>
    </row>
    <row r="41982" spans="6:6" ht="18" customHeight="1">
      <c r="F41982" s="129">
        <f t="shared" si="662"/>
        <v>0</v>
      </c>
    </row>
    <row r="41983" spans="6:6" ht="18" customHeight="1">
      <c r="F41983" s="129">
        <f t="shared" si="662"/>
        <v>0</v>
      </c>
    </row>
    <row r="41984" spans="6:6" ht="18" customHeight="1">
      <c r="F41984" s="129">
        <f t="shared" si="662"/>
        <v>0</v>
      </c>
    </row>
    <row r="41985" spans="6:6" ht="18" customHeight="1">
      <c r="F41985" s="129">
        <f t="shared" si="662"/>
        <v>0</v>
      </c>
    </row>
    <row r="41986" spans="6:6" ht="18" customHeight="1">
      <c r="F41986" s="129">
        <f t="shared" si="662"/>
        <v>0</v>
      </c>
    </row>
    <row r="41987" spans="6:6" ht="18" customHeight="1">
      <c r="F41987" s="129">
        <f t="shared" si="662"/>
        <v>0</v>
      </c>
    </row>
    <row r="41988" spans="6:6" ht="18" customHeight="1">
      <c r="F41988" s="129">
        <f t="shared" si="662"/>
        <v>0</v>
      </c>
    </row>
    <row r="41989" spans="6:6" ht="18" customHeight="1">
      <c r="F41989" s="129">
        <f t="shared" si="662"/>
        <v>0</v>
      </c>
    </row>
    <row r="41990" spans="6:6" ht="18" customHeight="1">
      <c r="F41990" s="129">
        <f t="shared" si="662"/>
        <v>0</v>
      </c>
    </row>
    <row r="41991" spans="6:6" ht="18" customHeight="1">
      <c r="F41991" s="129">
        <f t="shared" si="662"/>
        <v>0</v>
      </c>
    </row>
    <row r="41992" spans="6:6" ht="18" customHeight="1">
      <c r="F41992" s="129">
        <f t="shared" si="662"/>
        <v>0</v>
      </c>
    </row>
    <row r="41993" spans="6:6" ht="18" customHeight="1">
      <c r="F41993" s="129">
        <f t="shared" si="662"/>
        <v>0</v>
      </c>
    </row>
    <row r="41994" spans="6:6" ht="18" customHeight="1">
      <c r="F41994" s="129">
        <f t="shared" si="662"/>
        <v>0</v>
      </c>
    </row>
    <row r="41995" spans="6:6" ht="18" customHeight="1">
      <c r="F41995" s="129">
        <f t="shared" si="662"/>
        <v>0</v>
      </c>
    </row>
    <row r="41996" spans="6:6" ht="18" customHeight="1">
      <c r="F41996" s="129">
        <f t="shared" si="662"/>
        <v>0</v>
      </c>
    </row>
    <row r="41997" spans="6:6" ht="18" customHeight="1">
      <c r="F41997" s="129">
        <f t="shared" si="662"/>
        <v>0</v>
      </c>
    </row>
    <row r="41998" spans="6:6" ht="18" customHeight="1">
      <c r="F41998" s="129">
        <f t="shared" si="662"/>
        <v>0</v>
      </c>
    </row>
    <row r="41999" spans="6:6" ht="18" customHeight="1">
      <c r="F41999" s="129">
        <f t="shared" si="662"/>
        <v>0</v>
      </c>
    </row>
    <row r="42000" spans="6:6" ht="18" customHeight="1">
      <c r="F42000" s="129">
        <f t="shared" si="662"/>
        <v>0</v>
      </c>
    </row>
    <row r="42001" spans="6:6" ht="18" customHeight="1">
      <c r="F42001" s="129">
        <f t="shared" si="662"/>
        <v>0</v>
      </c>
    </row>
    <row r="42002" spans="6:6" ht="18" customHeight="1">
      <c r="F42002" s="129">
        <f t="shared" si="662"/>
        <v>0</v>
      </c>
    </row>
    <row r="42003" spans="6:6" ht="18" customHeight="1">
      <c r="F42003" s="129">
        <f t="shared" si="662"/>
        <v>0</v>
      </c>
    </row>
    <row r="42004" spans="6:6" ht="18" customHeight="1">
      <c r="F42004" s="129">
        <f t="shared" si="662"/>
        <v>0</v>
      </c>
    </row>
    <row r="42005" spans="6:6" ht="18" customHeight="1">
      <c r="F42005" s="129">
        <f t="shared" si="662"/>
        <v>0</v>
      </c>
    </row>
    <row r="42006" spans="6:6" ht="18" customHeight="1">
      <c r="F42006" s="129">
        <f t="shared" si="662"/>
        <v>0</v>
      </c>
    </row>
    <row r="42007" spans="6:6" ht="18" customHeight="1">
      <c r="F42007" s="129">
        <f t="shared" si="662"/>
        <v>0</v>
      </c>
    </row>
    <row r="42008" spans="6:6" ht="18" customHeight="1">
      <c r="F42008" s="129">
        <f t="shared" si="662"/>
        <v>0</v>
      </c>
    </row>
    <row r="42009" spans="6:6" ht="18" customHeight="1">
      <c r="F42009" s="129">
        <f t="shared" si="662"/>
        <v>0</v>
      </c>
    </row>
    <row r="42010" spans="6:6" ht="18" customHeight="1">
      <c r="F42010" s="129">
        <f t="shared" si="662"/>
        <v>0</v>
      </c>
    </row>
    <row r="42011" spans="6:6" ht="18" customHeight="1">
      <c r="F42011" s="129">
        <f t="shared" si="662"/>
        <v>0</v>
      </c>
    </row>
    <row r="42012" spans="6:6" ht="18" customHeight="1">
      <c r="F42012" s="129">
        <f t="shared" si="662"/>
        <v>0</v>
      </c>
    </row>
    <row r="42013" spans="6:6" ht="18" customHeight="1">
      <c r="F42013" s="129">
        <f t="shared" si="662"/>
        <v>0</v>
      </c>
    </row>
    <row r="42014" spans="6:6" ht="18" customHeight="1">
      <c r="F42014" s="129">
        <f t="shared" si="662"/>
        <v>0</v>
      </c>
    </row>
    <row r="42015" spans="6:6" ht="18" customHeight="1">
      <c r="F42015" s="129">
        <f t="shared" si="662"/>
        <v>0</v>
      </c>
    </row>
    <row r="42016" spans="6:6" ht="18" customHeight="1">
      <c r="F42016" s="129">
        <f t="shared" si="662"/>
        <v>0</v>
      </c>
    </row>
    <row r="42017" spans="6:6" ht="18" customHeight="1">
      <c r="F42017" s="129">
        <f t="shared" si="662"/>
        <v>0</v>
      </c>
    </row>
    <row r="42018" spans="6:6" ht="18" customHeight="1">
      <c r="F42018" s="129">
        <f t="shared" si="662"/>
        <v>0</v>
      </c>
    </row>
    <row r="42019" spans="6:6" ht="18" customHeight="1">
      <c r="F42019" s="129">
        <f t="shared" si="662"/>
        <v>0</v>
      </c>
    </row>
    <row r="42020" spans="6:6" ht="18" customHeight="1">
      <c r="F42020" s="129">
        <f t="shared" si="662"/>
        <v>0</v>
      </c>
    </row>
    <row r="42021" spans="6:6" ht="18" customHeight="1">
      <c r="F42021" s="129">
        <f t="shared" si="662"/>
        <v>0</v>
      </c>
    </row>
    <row r="42022" spans="6:6" ht="18" customHeight="1">
      <c r="F42022" s="129">
        <f t="shared" si="662"/>
        <v>0</v>
      </c>
    </row>
    <row r="42023" spans="6:6" ht="18" customHeight="1">
      <c r="F42023" s="129">
        <f t="shared" si="662"/>
        <v>0</v>
      </c>
    </row>
    <row r="42024" spans="6:6" ht="18" customHeight="1">
      <c r="F42024" s="129">
        <f t="shared" si="662"/>
        <v>0</v>
      </c>
    </row>
    <row r="42025" spans="6:6" ht="18" customHeight="1">
      <c r="F42025" s="129">
        <f t="shared" si="662"/>
        <v>0</v>
      </c>
    </row>
    <row r="42026" spans="6:6" ht="18" customHeight="1">
      <c r="F42026" s="129">
        <f t="shared" si="662"/>
        <v>0</v>
      </c>
    </row>
    <row r="42027" spans="6:6" ht="18" customHeight="1">
      <c r="F42027" s="129">
        <f t="shared" si="662"/>
        <v>0</v>
      </c>
    </row>
    <row r="42028" spans="6:6" ht="18" customHeight="1">
      <c r="F42028" s="129">
        <f t="shared" si="662"/>
        <v>0</v>
      </c>
    </row>
    <row r="42029" spans="6:6" ht="18" customHeight="1">
      <c r="F42029" s="129">
        <f t="shared" si="662"/>
        <v>0</v>
      </c>
    </row>
    <row r="42030" spans="6:6" ht="18" customHeight="1">
      <c r="F42030" s="129">
        <f t="shared" si="662"/>
        <v>0</v>
      </c>
    </row>
    <row r="42031" spans="6:6" ht="18" customHeight="1">
      <c r="F42031" s="129">
        <f t="shared" si="662"/>
        <v>0</v>
      </c>
    </row>
    <row r="42032" spans="6:6" ht="18" customHeight="1">
      <c r="F42032" s="129">
        <f t="shared" si="662"/>
        <v>0</v>
      </c>
    </row>
    <row r="42033" spans="6:6" ht="18" customHeight="1">
      <c r="F42033" s="129">
        <f t="shared" si="662"/>
        <v>0</v>
      </c>
    </row>
    <row r="42034" spans="6:6" ht="18" customHeight="1">
      <c r="F42034" s="129">
        <f t="shared" ref="F42034:F42097" si="663">E42034*D42034</f>
        <v>0</v>
      </c>
    </row>
    <row r="42035" spans="6:6" ht="18" customHeight="1">
      <c r="F42035" s="129">
        <f t="shared" si="663"/>
        <v>0</v>
      </c>
    </row>
    <row r="42036" spans="6:6" ht="18" customHeight="1">
      <c r="F42036" s="129">
        <f t="shared" si="663"/>
        <v>0</v>
      </c>
    </row>
    <row r="42037" spans="6:6" ht="18" customHeight="1">
      <c r="F42037" s="129">
        <f t="shared" si="663"/>
        <v>0</v>
      </c>
    </row>
    <row r="42038" spans="6:6" ht="18" customHeight="1">
      <c r="F42038" s="129">
        <f t="shared" si="663"/>
        <v>0</v>
      </c>
    </row>
    <row r="42039" spans="6:6" ht="18" customHeight="1">
      <c r="F42039" s="129">
        <f t="shared" si="663"/>
        <v>0</v>
      </c>
    </row>
    <row r="42040" spans="6:6" ht="18" customHeight="1">
      <c r="F42040" s="129">
        <f t="shared" si="663"/>
        <v>0</v>
      </c>
    </row>
    <row r="42041" spans="6:6" ht="18" customHeight="1">
      <c r="F42041" s="129">
        <f t="shared" si="663"/>
        <v>0</v>
      </c>
    </row>
    <row r="42042" spans="6:6" ht="18" customHeight="1">
      <c r="F42042" s="129">
        <f t="shared" si="663"/>
        <v>0</v>
      </c>
    </row>
    <row r="42043" spans="6:6" ht="18" customHeight="1">
      <c r="F42043" s="129">
        <f t="shared" si="663"/>
        <v>0</v>
      </c>
    </row>
    <row r="42044" spans="6:6" ht="18" customHeight="1">
      <c r="F42044" s="129">
        <f t="shared" si="663"/>
        <v>0</v>
      </c>
    </row>
    <row r="42045" spans="6:6" ht="18" customHeight="1">
      <c r="F42045" s="129">
        <f t="shared" si="663"/>
        <v>0</v>
      </c>
    </row>
    <row r="42046" spans="6:6" ht="18" customHeight="1">
      <c r="F42046" s="129">
        <f t="shared" si="663"/>
        <v>0</v>
      </c>
    </row>
    <row r="42047" spans="6:6" ht="18" customHeight="1">
      <c r="F42047" s="129">
        <f t="shared" si="663"/>
        <v>0</v>
      </c>
    </row>
    <row r="42048" spans="6:6" ht="18" customHeight="1">
      <c r="F42048" s="129">
        <f t="shared" si="663"/>
        <v>0</v>
      </c>
    </row>
    <row r="42049" spans="6:6" ht="18" customHeight="1">
      <c r="F42049" s="129">
        <f t="shared" si="663"/>
        <v>0</v>
      </c>
    </row>
    <row r="42050" spans="6:6" ht="18" customHeight="1">
      <c r="F42050" s="129">
        <f t="shared" si="663"/>
        <v>0</v>
      </c>
    </row>
    <row r="42051" spans="6:6" ht="18" customHeight="1">
      <c r="F42051" s="129">
        <f t="shared" si="663"/>
        <v>0</v>
      </c>
    </row>
    <row r="42052" spans="6:6" ht="18" customHeight="1">
      <c r="F42052" s="129">
        <f t="shared" si="663"/>
        <v>0</v>
      </c>
    </row>
    <row r="42053" spans="6:6" ht="18" customHeight="1">
      <c r="F42053" s="129">
        <f t="shared" si="663"/>
        <v>0</v>
      </c>
    </row>
    <row r="42054" spans="6:6" ht="18" customHeight="1">
      <c r="F42054" s="129">
        <f t="shared" si="663"/>
        <v>0</v>
      </c>
    </row>
    <row r="42055" spans="6:6" ht="18" customHeight="1">
      <c r="F42055" s="129">
        <f t="shared" si="663"/>
        <v>0</v>
      </c>
    </row>
    <row r="42056" spans="6:6" ht="18" customHeight="1">
      <c r="F42056" s="129">
        <f t="shared" si="663"/>
        <v>0</v>
      </c>
    </row>
    <row r="42057" spans="6:6" ht="18" customHeight="1">
      <c r="F42057" s="129">
        <f t="shared" si="663"/>
        <v>0</v>
      </c>
    </row>
    <row r="42058" spans="6:6" ht="18" customHeight="1">
      <c r="F42058" s="129">
        <f t="shared" si="663"/>
        <v>0</v>
      </c>
    </row>
    <row r="42059" spans="6:6" ht="18" customHeight="1">
      <c r="F42059" s="129">
        <f t="shared" si="663"/>
        <v>0</v>
      </c>
    </row>
    <row r="42060" spans="6:6" ht="18" customHeight="1">
      <c r="F42060" s="129">
        <f t="shared" si="663"/>
        <v>0</v>
      </c>
    </row>
    <row r="42061" spans="6:6" ht="18" customHeight="1">
      <c r="F42061" s="129">
        <f t="shared" si="663"/>
        <v>0</v>
      </c>
    </row>
    <row r="42062" spans="6:6" ht="18" customHeight="1">
      <c r="F42062" s="129">
        <f t="shared" si="663"/>
        <v>0</v>
      </c>
    </row>
    <row r="42063" spans="6:6" ht="18" customHeight="1">
      <c r="F42063" s="129">
        <f t="shared" si="663"/>
        <v>0</v>
      </c>
    </row>
    <row r="42064" spans="6:6" ht="18" customHeight="1">
      <c r="F42064" s="129">
        <f t="shared" si="663"/>
        <v>0</v>
      </c>
    </row>
    <row r="42065" spans="6:6" ht="18" customHeight="1">
      <c r="F42065" s="129">
        <f t="shared" si="663"/>
        <v>0</v>
      </c>
    </row>
    <row r="42066" spans="6:6" ht="18" customHeight="1">
      <c r="F42066" s="129">
        <f t="shared" si="663"/>
        <v>0</v>
      </c>
    </row>
    <row r="42067" spans="6:6" ht="18" customHeight="1">
      <c r="F42067" s="129">
        <f t="shared" si="663"/>
        <v>0</v>
      </c>
    </row>
    <row r="42068" spans="6:6" ht="18" customHeight="1">
      <c r="F42068" s="129">
        <f t="shared" si="663"/>
        <v>0</v>
      </c>
    </row>
    <row r="42069" spans="6:6" ht="18" customHeight="1">
      <c r="F42069" s="129">
        <f t="shared" si="663"/>
        <v>0</v>
      </c>
    </row>
    <row r="42070" spans="6:6" ht="18" customHeight="1">
      <c r="F42070" s="129">
        <f t="shared" si="663"/>
        <v>0</v>
      </c>
    </row>
    <row r="42071" spans="6:6" ht="18" customHeight="1">
      <c r="F42071" s="129">
        <f t="shared" si="663"/>
        <v>0</v>
      </c>
    </row>
    <row r="42072" spans="6:6" ht="18" customHeight="1">
      <c r="F42072" s="129">
        <f t="shared" si="663"/>
        <v>0</v>
      </c>
    </row>
    <row r="42073" spans="6:6" ht="18" customHeight="1">
      <c r="F42073" s="129">
        <f t="shared" si="663"/>
        <v>0</v>
      </c>
    </row>
    <row r="42074" spans="6:6" ht="18" customHeight="1">
      <c r="F42074" s="129">
        <f t="shared" si="663"/>
        <v>0</v>
      </c>
    </row>
    <row r="42075" spans="6:6" ht="18" customHeight="1">
      <c r="F42075" s="129">
        <f t="shared" si="663"/>
        <v>0</v>
      </c>
    </row>
    <row r="42076" spans="6:6" ht="18" customHeight="1">
      <c r="F42076" s="129">
        <f t="shared" si="663"/>
        <v>0</v>
      </c>
    </row>
    <row r="42077" spans="6:6" ht="18" customHeight="1">
      <c r="F42077" s="129">
        <f t="shared" si="663"/>
        <v>0</v>
      </c>
    </row>
    <row r="42078" spans="6:6" ht="18" customHeight="1">
      <c r="F42078" s="129">
        <f t="shared" si="663"/>
        <v>0</v>
      </c>
    </row>
    <row r="42079" spans="6:6" ht="18" customHeight="1">
      <c r="F42079" s="129">
        <f t="shared" si="663"/>
        <v>0</v>
      </c>
    </row>
    <row r="42080" spans="6:6" ht="18" customHeight="1">
      <c r="F42080" s="129">
        <f t="shared" si="663"/>
        <v>0</v>
      </c>
    </row>
    <row r="42081" spans="6:6" ht="18" customHeight="1">
      <c r="F42081" s="129">
        <f t="shared" si="663"/>
        <v>0</v>
      </c>
    </row>
    <row r="42082" spans="6:6" ht="18" customHeight="1">
      <c r="F42082" s="129">
        <f t="shared" si="663"/>
        <v>0</v>
      </c>
    </row>
    <row r="42083" spans="6:6" ht="18" customHeight="1">
      <c r="F42083" s="129">
        <f t="shared" si="663"/>
        <v>0</v>
      </c>
    </row>
    <row r="42084" spans="6:6" ht="18" customHeight="1">
      <c r="F42084" s="129">
        <f t="shared" si="663"/>
        <v>0</v>
      </c>
    </row>
    <row r="42085" spans="6:6" ht="18" customHeight="1">
      <c r="F42085" s="129">
        <f t="shared" si="663"/>
        <v>0</v>
      </c>
    </row>
    <row r="42086" spans="6:6" ht="18" customHeight="1">
      <c r="F42086" s="129">
        <f t="shared" si="663"/>
        <v>0</v>
      </c>
    </row>
    <row r="42087" spans="6:6" ht="18" customHeight="1">
      <c r="F42087" s="129">
        <f t="shared" si="663"/>
        <v>0</v>
      </c>
    </row>
    <row r="42088" spans="6:6" ht="18" customHeight="1">
      <c r="F42088" s="129">
        <f t="shared" si="663"/>
        <v>0</v>
      </c>
    </row>
    <row r="42089" spans="6:6" ht="18" customHeight="1">
      <c r="F42089" s="129">
        <f t="shared" si="663"/>
        <v>0</v>
      </c>
    </row>
    <row r="42090" spans="6:6" ht="18" customHeight="1">
      <c r="F42090" s="129">
        <f t="shared" si="663"/>
        <v>0</v>
      </c>
    </row>
    <row r="42091" spans="6:6" ht="18" customHeight="1">
      <c r="F42091" s="129">
        <f t="shared" si="663"/>
        <v>0</v>
      </c>
    </row>
    <row r="42092" spans="6:6" ht="18" customHeight="1">
      <c r="F42092" s="129">
        <f t="shared" si="663"/>
        <v>0</v>
      </c>
    </row>
    <row r="42093" spans="6:6" ht="18" customHeight="1">
      <c r="F42093" s="129">
        <f t="shared" si="663"/>
        <v>0</v>
      </c>
    </row>
    <row r="42094" spans="6:6" ht="18" customHeight="1">
      <c r="F42094" s="129">
        <f t="shared" si="663"/>
        <v>0</v>
      </c>
    </row>
    <row r="42095" spans="6:6" ht="18" customHeight="1">
      <c r="F42095" s="129">
        <f t="shared" si="663"/>
        <v>0</v>
      </c>
    </row>
    <row r="42096" spans="6:6" ht="18" customHeight="1">
      <c r="F42096" s="129">
        <f t="shared" si="663"/>
        <v>0</v>
      </c>
    </row>
    <row r="42097" spans="6:6" ht="18" customHeight="1">
      <c r="F42097" s="129">
        <f t="shared" si="663"/>
        <v>0</v>
      </c>
    </row>
    <row r="42098" spans="6:6" ht="18" customHeight="1">
      <c r="F42098" s="129">
        <f t="shared" ref="F42098:F42161" si="664">E42098*D42098</f>
        <v>0</v>
      </c>
    </row>
    <row r="42099" spans="6:6" ht="18" customHeight="1">
      <c r="F42099" s="129">
        <f t="shared" si="664"/>
        <v>0</v>
      </c>
    </row>
    <row r="42100" spans="6:6" ht="18" customHeight="1">
      <c r="F42100" s="129">
        <f t="shared" si="664"/>
        <v>0</v>
      </c>
    </row>
    <row r="42101" spans="6:6" ht="18" customHeight="1">
      <c r="F42101" s="129">
        <f t="shared" si="664"/>
        <v>0</v>
      </c>
    </row>
    <row r="42102" spans="6:6" ht="18" customHeight="1">
      <c r="F42102" s="129">
        <f t="shared" si="664"/>
        <v>0</v>
      </c>
    </row>
    <row r="42103" spans="6:6" ht="18" customHeight="1">
      <c r="F42103" s="129">
        <f t="shared" si="664"/>
        <v>0</v>
      </c>
    </row>
    <row r="42104" spans="6:6" ht="18" customHeight="1">
      <c r="F42104" s="129">
        <f t="shared" si="664"/>
        <v>0</v>
      </c>
    </row>
    <row r="42105" spans="6:6" ht="18" customHeight="1">
      <c r="F42105" s="129">
        <f t="shared" si="664"/>
        <v>0</v>
      </c>
    </row>
    <row r="42106" spans="6:6" ht="18" customHeight="1">
      <c r="F42106" s="129">
        <f t="shared" si="664"/>
        <v>0</v>
      </c>
    </row>
    <row r="42107" spans="6:6" ht="18" customHeight="1">
      <c r="F42107" s="129">
        <f t="shared" si="664"/>
        <v>0</v>
      </c>
    </row>
    <row r="42108" spans="6:6" ht="18" customHeight="1">
      <c r="F42108" s="129">
        <f t="shared" si="664"/>
        <v>0</v>
      </c>
    </row>
    <row r="42109" spans="6:6" ht="18" customHeight="1">
      <c r="F42109" s="129">
        <f t="shared" si="664"/>
        <v>0</v>
      </c>
    </row>
    <row r="42110" spans="6:6" ht="18" customHeight="1">
      <c r="F42110" s="129">
        <f t="shared" si="664"/>
        <v>0</v>
      </c>
    </row>
    <row r="42111" spans="6:6" ht="18" customHeight="1">
      <c r="F42111" s="129">
        <f t="shared" si="664"/>
        <v>0</v>
      </c>
    </row>
    <row r="42112" spans="6:6" ht="18" customHeight="1">
      <c r="F42112" s="129">
        <f t="shared" si="664"/>
        <v>0</v>
      </c>
    </row>
    <row r="42113" spans="6:6" ht="18" customHeight="1">
      <c r="F42113" s="129">
        <f t="shared" si="664"/>
        <v>0</v>
      </c>
    </row>
    <row r="42114" spans="6:6" ht="18" customHeight="1">
      <c r="F42114" s="129">
        <f t="shared" si="664"/>
        <v>0</v>
      </c>
    </row>
    <row r="42115" spans="6:6" ht="18" customHeight="1">
      <c r="F42115" s="129">
        <f t="shared" si="664"/>
        <v>0</v>
      </c>
    </row>
    <row r="42116" spans="6:6" ht="18" customHeight="1">
      <c r="F42116" s="129">
        <f t="shared" si="664"/>
        <v>0</v>
      </c>
    </row>
    <row r="42117" spans="6:6" ht="18" customHeight="1">
      <c r="F42117" s="129">
        <f t="shared" si="664"/>
        <v>0</v>
      </c>
    </row>
    <row r="42118" spans="6:6" ht="18" customHeight="1">
      <c r="F42118" s="129">
        <f t="shared" si="664"/>
        <v>0</v>
      </c>
    </row>
    <row r="42119" spans="6:6" ht="18" customHeight="1">
      <c r="F42119" s="129">
        <f t="shared" si="664"/>
        <v>0</v>
      </c>
    </row>
    <row r="42120" spans="6:6" ht="18" customHeight="1">
      <c r="F42120" s="129">
        <f t="shared" si="664"/>
        <v>0</v>
      </c>
    </row>
    <row r="42121" spans="6:6" ht="18" customHeight="1">
      <c r="F42121" s="129">
        <f t="shared" si="664"/>
        <v>0</v>
      </c>
    </row>
    <row r="42122" spans="6:6" ht="18" customHeight="1">
      <c r="F42122" s="129">
        <f t="shared" si="664"/>
        <v>0</v>
      </c>
    </row>
    <row r="42123" spans="6:6" ht="18" customHeight="1">
      <c r="F42123" s="129">
        <f t="shared" si="664"/>
        <v>0</v>
      </c>
    </row>
    <row r="42124" spans="6:6" ht="18" customHeight="1">
      <c r="F42124" s="129">
        <f t="shared" si="664"/>
        <v>0</v>
      </c>
    </row>
    <row r="42125" spans="6:6" ht="18" customHeight="1">
      <c r="F42125" s="129">
        <f t="shared" si="664"/>
        <v>0</v>
      </c>
    </row>
    <row r="42126" spans="6:6" ht="18" customHeight="1">
      <c r="F42126" s="129">
        <f t="shared" si="664"/>
        <v>0</v>
      </c>
    </row>
    <row r="42127" spans="6:6" ht="18" customHeight="1">
      <c r="F42127" s="129">
        <f t="shared" si="664"/>
        <v>0</v>
      </c>
    </row>
    <row r="42128" spans="6:6" ht="18" customHeight="1">
      <c r="F42128" s="129">
        <f t="shared" si="664"/>
        <v>0</v>
      </c>
    </row>
    <row r="42129" spans="6:6" ht="18" customHeight="1">
      <c r="F42129" s="129">
        <f t="shared" si="664"/>
        <v>0</v>
      </c>
    </row>
    <row r="42130" spans="6:6" ht="18" customHeight="1">
      <c r="F42130" s="129">
        <f t="shared" si="664"/>
        <v>0</v>
      </c>
    </row>
    <row r="42131" spans="6:6" ht="18" customHeight="1">
      <c r="F42131" s="129">
        <f t="shared" si="664"/>
        <v>0</v>
      </c>
    </row>
    <row r="42132" spans="6:6" ht="18" customHeight="1">
      <c r="F42132" s="129">
        <f t="shared" si="664"/>
        <v>0</v>
      </c>
    </row>
    <row r="42133" spans="6:6" ht="18" customHeight="1">
      <c r="F42133" s="129">
        <f t="shared" si="664"/>
        <v>0</v>
      </c>
    </row>
    <row r="42134" spans="6:6" ht="18" customHeight="1">
      <c r="F42134" s="129">
        <f t="shared" si="664"/>
        <v>0</v>
      </c>
    </row>
    <row r="42135" spans="6:6" ht="18" customHeight="1">
      <c r="F42135" s="129">
        <f t="shared" si="664"/>
        <v>0</v>
      </c>
    </row>
    <row r="42136" spans="6:6" ht="18" customHeight="1">
      <c r="F42136" s="129">
        <f t="shared" si="664"/>
        <v>0</v>
      </c>
    </row>
    <row r="42137" spans="6:6" ht="18" customHeight="1">
      <c r="F42137" s="129">
        <f t="shared" si="664"/>
        <v>0</v>
      </c>
    </row>
    <row r="42138" spans="6:6" ht="18" customHeight="1">
      <c r="F42138" s="129">
        <f t="shared" si="664"/>
        <v>0</v>
      </c>
    </row>
    <row r="42139" spans="6:6" ht="18" customHeight="1">
      <c r="F42139" s="129">
        <f t="shared" si="664"/>
        <v>0</v>
      </c>
    </row>
    <row r="42140" spans="6:6" ht="18" customHeight="1">
      <c r="F42140" s="129">
        <f t="shared" si="664"/>
        <v>0</v>
      </c>
    </row>
    <row r="42141" spans="6:6" ht="18" customHeight="1">
      <c r="F42141" s="129">
        <f t="shared" si="664"/>
        <v>0</v>
      </c>
    </row>
    <row r="42142" spans="6:6" ht="18" customHeight="1">
      <c r="F42142" s="129">
        <f t="shared" si="664"/>
        <v>0</v>
      </c>
    </row>
    <row r="42143" spans="6:6" ht="18" customHeight="1">
      <c r="F42143" s="129">
        <f t="shared" si="664"/>
        <v>0</v>
      </c>
    </row>
    <row r="42144" spans="6:6" ht="18" customHeight="1">
      <c r="F42144" s="129">
        <f t="shared" si="664"/>
        <v>0</v>
      </c>
    </row>
    <row r="42145" spans="6:6" ht="18" customHeight="1">
      <c r="F42145" s="129">
        <f t="shared" si="664"/>
        <v>0</v>
      </c>
    </row>
    <row r="42146" spans="6:6" ht="18" customHeight="1">
      <c r="F42146" s="129">
        <f t="shared" si="664"/>
        <v>0</v>
      </c>
    </row>
    <row r="42147" spans="6:6" ht="18" customHeight="1">
      <c r="F42147" s="129">
        <f t="shared" si="664"/>
        <v>0</v>
      </c>
    </row>
    <row r="42148" spans="6:6" ht="18" customHeight="1">
      <c r="F42148" s="129">
        <f t="shared" si="664"/>
        <v>0</v>
      </c>
    </row>
    <row r="42149" spans="6:6" ht="18" customHeight="1">
      <c r="F42149" s="129">
        <f t="shared" si="664"/>
        <v>0</v>
      </c>
    </row>
    <row r="42150" spans="6:6" ht="18" customHeight="1">
      <c r="F42150" s="129">
        <f t="shared" si="664"/>
        <v>0</v>
      </c>
    </row>
    <row r="42151" spans="6:6" ht="18" customHeight="1">
      <c r="F42151" s="129">
        <f t="shared" si="664"/>
        <v>0</v>
      </c>
    </row>
    <row r="42152" spans="6:6" ht="18" customHeight="1">
      <c r="F42152" s="129">
        <f t="shared" si="664"/>
        <v>0</v>
      </c>
    </row>
    <row r="42153" spans="6:6" ht="18" customHeight="1">
      <c r="F42153" s="129">
        <f t="shared" si="664"/>
        <v>0</v>
      </c>
    </row>
    <row r="42154" spans="6:6" ht="18" customHeight="1">
      <c r="F42154" s="129">
        <f t="shared" si="664"/>
        <v>0</v>
      </c>
    </row>
    <row r="42155" spans="6:6" ht="18" customHeight="1">
      <c r="F42155" s="129">
        <f t="shared" si="664"/>
        <v>0</v>
      </c>
    </row>
    <row r="42156" spans="6:6" ht="18" customHeight="1">
      <c r="F42156" s="129">
        <f t="shared" si="664"/>
        <v>0</v>
      </c>
    </row>
    <row r="42157" spans="6:6" ht="18" customHeight="1">
      <c r="F42157" s="129">
        <f t="shared" si="664"/>
        <v>0</v>
      </c>
    </row>
    <row r="42158" spans="6:6" ht="18" customHeight="1">
      <c r="F42158" s="129">
        <f t="shared" si="664"/>
        <v>0</v>
      </c>
    </row>
    <row r="42159" spans="6:6" ht="18" customHeight="1">
      <c r="F42159" s="129">
        <f t="shared" si="664"/>
        <v>0</v>
      </c>
    </row>
    <row r="42160" spans="6:6" ht="18" customHeight="1">
      <c r="F42160" s="129">
        <f t="shared" si="664"/>
        <v>0</v>
      </c>
    </row>
    <row r="42161" spans="6:6" ht="18" customHeight="1">
      <c r="F42161" s="129">
        <f t="shared" si="664"/>
        <v>0</v>
      </c>
    </row>
    <row r="42162" spans="6:6" ht="18" customHeight="1">
      <c r="F42162" s="129">
        <f t="shared" ref="F42162:F42225" si="665">E42162*D42162</f>
        <v>0</v>
      </c>
    </row>
    <row r="42163" spans="6:6" ht="18" customHeight="1">
      <c r="F42163" s="129">
        <f t="shared" si="665"/>
        <v>0</v>
      </c>
    </row>
    <row r="42164" spans="6:6" ht="18" customHeight="1">
      <c r="F42164" s="129">
        <f t="shared" si="665"/>
        <v>0</v>
      </c>
    </row>
    <row r="42165" spans="6:6" ht="18" customHeight="1">
      <c r="F42165" s="129">
        <f t="shared" si="665"/>
        <v>0</v>
      </c>
    </row>
    <row r="42166" spans="6:6" ht="18" customHeight="1">
      <c r="F42166" s="129">
        <f t="shared" si="665"/>
        <v>0</v>
      </c>
    </row>
    <row r="42167" spans="6:6" ht="18" customHeight="1">
      <c r="F42167" s="129">
        <f t="shared" si="665"/>
        <v>0</v>
      </c>
    </row>
    <row r="42168" spans="6:6" ht="18" customHeight="1">
      <c r="F42168" s="129">
        <f t="shared" si="665"/>
        <v>0</v>
      </c>
    </row>
    <row r="42169" spans="6:6" ht="18" customHeight="1">
      <c r="F42169" s="129">
        <f t="shared" si="665"/>
        <v>0</v>
      </c>
    </row>
    <row r="42170" spans="6:6" ht="18" customHeight="1">
      <c r="F42170" s="129">
        <f t="shared" si="665"/>
        <v>0</v>
      </c>
    </row>
    <row r="42171" spans="6:6" ht="18" customHeight="1">
      <c r="F42171" s="129">
        <f t="shared" si="665"/>
        <v>0</v>
      </c>
    </row>
    <row r="42172" spans="6:6" ht="18" customHeight="1">
      <c r="F42172" s="129">
        <f t="shared" si="665"/>
        <v>0</v>
      </c>
    </row>
    <row r="42173" spans="6:6" ht="18" customHeight="1">
      <c r="F42173" s="129">
        <f t="shared" si="665"/>
        <v>0</v>
      </c>
    </row>
    <row r="42174" spans="6:6" ht="18" customHeight="1">
      <c r="F42174" s="129">
        <f t="shared" si="665"/>
        <v>0</v>
      </c>
    </row>
    <row r="42175" spans="6:6" ht="18" customHeight="1">
      <c r="F42175" s="129">
        <f t="shared" si="665"/>
        <v>0</v>
      </c>
    </row>
    <row r="42176" spans="6:6" ht="18" customHeight="1">
      <c r="F42176" s="129">
        <f t="shared" si="665"/>
        <v>0</v>
      </c>
    </row>
    <row r="42177" spans="6:6" ht="18" customHeight="1">
      <c r="F42177" s="129">
        <f t="shared" si="665"/>
        <v>0</v>
      </c>
    </row>
    <row r="42178" spans="6:6" ht="18" customHeight="1">
      <c r="F42178" s="129">
        <f t="shared" si="665"/>
        <v>0</v>
      </c>
    </row>
    <row r="42179" spans="6:6" ht="18" customHeight="1">
      <c r="F42179" s="129">
        <f t="shared" si="665"/>
        <v>0</v>
      </c>
    </row>
    <row r="42180" spans="6:6" ht="18" customHeight="1">
      <c r="F42180" s="129">
        <f t="shared" si="665"/>
        <v>0</v>
      </c>
    </row>
    <row r="42181" spans="6:6" ht="18" customHeight="1">
      <c r="F42181" s="129">
        <f t="shared" si="665"/>
        <v>0</v>
      </c>
    </row>
    <row r="42182" spans="6:6" ht="18" customHeight="1">
      <c r="F42182" s="129">
        <f t="shared" si="665"/>
        <v>0</v>
      </c>
    </row>
    <row r="42183" spans="6:6" ht="18" customHeight="1">
      <c r="F42183" s="129">
        <f t="shared" si="665"/>
        <v>0</v>
      </c>
    </row>
    <row r="42184" spans="6:6" ht="18" customHeight="1">
      <c r="F42184" s="129">
        <f t="shared" si="665"/>
        <v>0</v>
      </c>
    </row>
    <row r="42185" spans="6:6" ht="18" customHeight="1">
      <c r="F42185" s="129">
        <f t="shared" si="665"/>
        <v>0</v>
      </c>
    </row>
    <row r="42186" spans="6:6" ht="18" customHeight="1">
      <c r="F42186" s="129">
        <f t="shared" si="665"/>
        <v>0</v>
      </c>
    </row>
    <row r="42187" spans="6:6" ht="18" customHeight="1">
      <c r="F42187" s="129">
        <f t="shared" si="665"/>
        <v>0</v>
      </c>
    </row>
    <row r="42188" spans="6:6" ht="18" customHeight="1">
      <c r="F42188" s="129">
        <f t="shared" si="665"/>
        <v>0</v>
      </c>
    </row>
    <row r="42189" spans="6:6" ht="18" customHeight="1">
      <c r="F42189" s="129">
        <f t="shared" si="665"/>
        <v>0</v>
      </c>
    </row>
    <row r="42190" spans="6:6" ht="18" customHeight="1">
      <c r="F42190" s="129">
        <f t="shared" si="665"/>
        <v>0</v>
      </c>
    </row>
    <row r="42191" spans="6:6" ht="18" customHeight="1">
      <c r="F42191" s="129">
        <f t="shared" si="665"/>
        <v>0</v>
      </c>
    </row>
    <row r="42192" spans="6:6" ht="18" customHeight="1">
      <c r="F42192" s="129">
        <f t="shared" si="665"/>
        <v>0</v>
      </c>
    </row>
    <row r="42193" spans="6:6" ht="18" customHeight="1">
      <c r="F42193" s="129">
        <f t="shared" si="665"/>
        <v>0</v>
      </c>
    </row>
    <row r="42194" spans="6:6" ht="18" customHeight="1">
      <c r="F42194" s="129">
        <f t="shared" si="665"/>
        <v>0</v>
      </c>
    </row>
    <row r="42195" spans="6:6" ht="18" customHeight="1">
      <c r="F42195" s="129">
        <f t="shared" si="665"/>
        <v>0</v>
      </c>
    </row>
    <row r="42196" spans="6:6" ht="18" customHeight="1">
      <c r="F42196" s="129">
        <f t="shared" si="665"/>
        <v>0</v>
      </c>
    </row>
    <row r="42197" spans="6:6" ht="18" customHeight="1">
      <c r="F42197" s="129">
        <f t="shared" si="665"/>
        <v>0</v>
      </c>
    </row>
    <row r="42198" spans="6:6" ht="18" customHeight="1">
      <c r="F42198" s="129">
        <f t="shared" si="665"/>
        <v>0</v>
      </c>
    </row>
    <row r="42199" spans="6:6" ht="18" customHeight="1">
      <c r="F42199" s="129">
        <f t="shared" si="665"/>
        <v>0</v>
      </c>
    </row>
    <row r="42200" spans="6:6" ht="18" customHeight="1">
      <c r="F42200" s="129">
        <f t="shared" si="665"/>
        <v>0</v>
      </c>
    </row>
    <row r="42201" spans="6:6" ht="18" customHeight="1">
      <c r="F42201" s="129">
        <f t="shared" si="665"/>
        <v>0</v>
      </c>
    </row>
    <row r="42202" spans="6:6" ht="18" customHeight="1">
      <c r="F42202" s="129">
        <f t="shared" si="665"/>
        <v>0</v>
      </c>
    </row>
    <row r="42203" spans="6:6" ht="18" customHeight="1">
      <c r="F42203" s="129">
        <f t="shared" si="665"/>
        <v>0</v>
      </c>
    </row>
    <row r="42204" spans="6:6" ht="18" customHeight="1">
      <c r="F42204" s="129">
        <f t="shared" si="665"/>
        <v>0</v>
      </c>
    </row>
    <row r="42205" spans="6:6" ht="18" customHeight="1">
      <c r="F42205" s="129">
        <f t="shared" si="665"/>
        <v>0</v>
      </c>
    </row>
    <row r="42206" spans="6:6" ht="18" customHeight="1">
      <c r="F42206" s="129">
        <f t="shared" si="665"/>
        <v>0</v>
      </c>
    </row>
    <row r="42207" spans="6:6" ht="18" customHeight="1">
      <c r="F42207" s="129">
        <f t="shared" si="665"/>
        <v>0</v>
      </c>
    </row>
    <row r="42208" spans="6:6" ht="18" customHeight="1">
      <c r="F42208" s="129">
        <f t="shared" si="665"/>
        <v>0</v>
      </c>
    </row>
    <row r="42209" spans="6:6" ht="18" customHeight="1">
      <c r="F42209" s="129">
        <f t="shared" si="665"/>
        <v>0</v>
      </c>
    </row>
    <row r="42210" spans="6:6" ht="18" customHeight="1">
      <c r="F42210" s="129">
        <f t="shared" si="665"/>
        <v>0</v>
      </c>
    </row>
    <row r="42211" spans="6:6" ht="18" customHeight="1">
      <c r="F42211" s="129">
        <f t="shared" si="665"/>
        <v>0</v>
      </c>
    </row>
    <row r="42212" spans="6:6" ht="18" customHeight="1">
      <c r="F42212" s="129">
        <f t="shared" si="665"/>
        <v>0</v>
      </c>
    </row>
    <row r="42213" spans="6:6" ht="18" customHeight="1">
      <c r="F42213" s="129">
        <f t="shared" si="665"/>
        <v>0</v>
      </c>
    </row>
    <row r="42214" spans="6:6" ht="18" customHeight="1">
      <c r="F42214" s="129">
        <f t="shared" si="665"/>
        <v>0</v>
      </c>
    </row>
    <row r="42215" spans="6:6" ht="18" customHeight="1">
      <c r="F42215" s="129">
        <f t="shared" si="665"/>
        <v>0</v>
      </c>
    </row>
    <row r="42216" spans="6:6" ht="18" customHeight="1">
      <c r="F42216" s="129">
        <f t="shared" si="665"/>
        <v>0</v>
      </c>
    </row>
    <row r="42217" spans="6:6" ht="18" customHeight="1">
      <c r="F42217" s="129">
        <f t="shared" si="665"/>
        <v>0</v>
      </c>
    </row>
    <row r="42218" spans="6:6" ht="18" customHeight="1">
      <c r="F42218" s="129">
        <f t="shared" si="665"/>
        <v>0</v>
      </c>
    </row>
    <row r="42219" spans="6:6" ht="18" customHeight="1">
      <c r="F42219" s="129">
        <f t="shared" si="665"/>
        <v>0</v>
      </c>
    </row>
    <row r="42220" spans="6:6" ht="18" customHeight="1">
      <c r="F42220" s="129">
        <f t="shared" si="665"/>
        <v>0</v>
      </c>
    </row>
    <row r="42221" spans="6:6" ht="18" customHeight="1">
      <c r="F42221" s="129">
        <f t="shared" si="665"/>
        <v>0</v>
      </c>
    </row>
    <row r="42222" spans="6:6" ht="18" customHeight="1">
      <c r="F42222" s="129">
        <f t="shared" si="665"/>
        <v>0</v>
      </c>
    </row>
    <row r="42223" spans="6:6" ht="18" customHeight="1">
      <c r="F42223" s="129">
        <f t="shared" si="665"/>
        <v>0</v>
      </c>
    </row>
    <row r="42224" spans="6:6" ht="18" customHeight="1">
      <c r="F42224" s="129">
        <f t="shared" si="665"/>
        <v>0</v>
      </c>
    </row>
    <row r="42225" spans="6:6" ht="18" customHeight="1">
      <c r="F42225" s="129">
        <f t="shared" si="665"/>
        <v>0</v>
      </c>
    </row>
    <row r="42226" spans="6:6" ht="18" customHeight="1">
      <c r="F42226" s="129">
        <f t="shared" ref="F42226:F42289" si="666">E42226*D42226</f>
        <v>0</v>
      </c>
    </row>
    <row r="42227" spans="6:6" ht="18" customHeight="1">
      <c r="F42227" s="129">
        <f t="shared" si="666"/>
        <v>0</v>
      </c>
    </row>
    <row r="42228" spans="6:6" ht="18" customHeight="1">
      <c r="F42228" s="129">
        <f t="shared" si="666"/>
        <v>0</v>
      </c>
    </row>
    <row r="42229" spans="6:6" ht="18" customHeight="1">
      <c r="F42229" s="129">
        <f t="shared" si="666"/>
        <v>0</v>
      </c>
    </row>
    <row r="42230" spans="6:6" ht="18" customHeight="1">
      <c r="F42230" s="129">
        <f t="shared" si="666"/>
        <v>0</v>
      </c>
    </row>
    <row r="42231" spans="6:6" ht="18" customHeight="1">
      <c r="F42231" s="129">
        <f t="shared" si="666"/>
        <v>0</v>
      </c>
    </row>
    <row r="42232" spans="6:6" ht="18" customHeight="1">
      <c r="F42232" s="129">
        <f t="shared" si="666"/>
        <v>0</v>
      </c>
    </row>
    <row r="42233" spans="6:6" ht="18" customHeight="1">
      <c r="F42233" s="129">
        <f t="shared" si="666"/>
        <v>0</v>
      </c>
    </row>
    <row r="42234" spans="6:6" ht="18" customHeight="1">
      <c r="F42234" s="129">
        <f t="shared" si="666"/>
        <v>0</v>
      </c>
    </row>
    <row r="42235" spans="6:6" ht="18" customHeight="1">
      <c r="F42235" s="129">
        <f t="shared" si="666"/>
        <v>0</v>
      </c>
    </row>
    <row r="42236" spans="6:6" ht="18" customHeight="1">
      <c r="F42236" s="129">
        <f t="shared" si="666"/>
        <v>0</v>
      </c>
    </row>
    <row r="42237" spans="6:6" ht="18" customHeight="1">
      <c r="F42237" s="129">
        <f t="shared" si="666"/>
        <v>0</v>
      </c>
    </row>
    <row r="42238" spans="6:6" ht="18" customHeight="1">
      <c r="F42238" s="129">
        <f t="shared" si="666"/>
        <v>0</v>
      </c>
    </row>
    <row r="42239" spans="6:6" ht="18" customHeight="1">
      <c r="F42239" s="129">
        <f t="shared" si="666"/>
        <v>0</v>
      </c>
    </row>
    <row r="42240" spans="6:6" ht="18" customHeight="1">
      <c r="F42240" s="129">
        <f t="shared" si="666"/>
        <v>0</v>
      </c>
    </row>
    <row r="42241" spans="6:6" ht="18" customHeight="1">
      <c r="F42241" s="129">
        <f t="shared" si="666"/>
        <v>0</v>
      </c>
    </row>
    <row r="42242" spans="6:6" ht="18" customHeight="1">
      <c r="F42242" s="129">
        <f t="shared" si="666"/>
        <v>0</v>
      </c>
    </row>
    <row r="42243" spans="6:6" ht="18" customHeight="1">
      <c r="F42243" s="129">
        <f t="shared" si="666"/>
        <v>0</v>
      </c>
    </row>
    <row r="42244" spans="6:6" ht="18" customHeight="1">
      <c r="F42244" s="129">
        <f t="shared" si="666"/>
        <v>0</v>
      </c>
    </row>
    <row r="42245" spans="6:6" ht="18" customHeight="1">
      <c r="F42245" s="129">
        <f t="shared" si="666"/>
        <v>0</v>
      </c>
    </row>
    <row r="42246" spans="6:6" ht="18" customHeight="1">
      <c r="F42246" s="129">
        <f t="shared" si="666"/>
        <v>0</v>
      </c>
    </row>
    <row r="42247" spans="6:6" ht="18" customHeight="1">
      <c r="F42247" s="129">
        <f t="shared" si="666"/>
        <v>0</v>
      </c>
    </row>
    <row r="42248" spans="6:6" ht="18" customHeight="1">
      <c r="F42248" s="129">
        <f t="shared" si="666"/>
        <v>0</v>
      </c>
    </row>
    <row r="42249" spans="6:6" ht="18" customHeight="1">
      <c r="F42249" s="129">
        <f t="shared" si="666"/>
        <v>0</v>
      </c>
    </row>
    <row r="42250" spans="6:6" ht="18" customHeight="1">
      <c r="F42250" s="129">
        <f t="shared" si="666"/>
        <v>0</v>
      </c>
    </row>
    <row r="42251" spans="6:6" ht="18" customHeight="1">
      <c r="F42251" s="129">
        <f t="shared" si="666"/>
        <v>0</v>
      </c>
    </row>
    <row r="42252" spans="6:6" ht="18" customHeight="1">
      <c r="F42252" s="129">
        <f t="shared" si="666"/>
        <v>0</v>
      </c>
    </row>
    <row r="42253" spans="6:6" ht="18" customHeight="1">
      <c r="F42253" s="129">
        <f t="shared" si="666"/>
        <v>0</v>
      </c>
    </row>
    <row r="42254" spans="6:6" ht="18" customHeight="1">
      <c r="F42254" s="129">
        <f t="shared" si="666"/>
        <v>0</v>
      </c>
    </row>
    <row r="42255" spans="6:6" ht="18" customHeight="1">
      <c r="F42255" s="129">
        <f t="shared" si="666"/>
        <v>0</v>
      </c>
    </row>
    <row r="42256" spans="6:6" ht="18" customHeight="1">
      <c r="F42256" s="129">
        <f t="shared" si="666"/>
        <v>0</v>
      </c>
    </row>
    <row r="42257" spans="6:6" ht="18" customHeight="1">
      <c r="F42257" s="129">
        <f t="shared" si="666"/>
        <v>0</v>
      </c>
    </row>
    <row r="42258" spans="6:6" ht="18" customHeight="1">
      <c r="F42258" s="129">
        <f t="shared" si="666"/>
        <v>0</v>
      </c>
    </row>
    <row r="42259" spans="6:6" ht="18" customHeight="1">
      <c r="F42259" s="129">
        <f t="shared" si="666"/>
        <v>0</v>
      </c>
    </row>
    <row r="42260" spans="6:6" ht="18" customHeight="1">
      <c r="F42260" s="129">
        <f t="shared" si="666"/>
        <v>0</v>
      </c>
    </row>
    <row r="42261" spans="6:6" ht="18" customHeight="1">
      <c r="F42261" s="129">
        <f t="shared" si="666"/>
        <v>0</v>
      </c>
    </row>
    <row r="42262" spans="6:6" ht="18" customHeight="1">
      <c r="F42262" s="129">
        <f t="shared" si="666"/>
        <v>0</v>
      </c>
    </row>
    <row r="42263" spans="6:6" ht="18" customHeight="1">
      <c r="F42263" s="129">
        <f t="shared" si="666"/>
        <v>0</v>
      </c>
    </row>
    <row r="42264" spans="6:6" ht="18" customHeight="1">
      <c r="F42264" s="129">
        <f t="shared" si="666"/>
        <v>0</v>
      </c>
    </row>
    <row r="42265" spans="6:6" ht="18" customHeight="1">
      <c r="F42265" s="129">
        <f t="shared" si="666"/>
        <v>0</v>
      </c>
    </row>
    <row r="42266" spans="6:6" ht="18" customHeight="1">
      <c r="F42266" s="129">
        <f t="shared" si="666"/>
        <v>0</v>
      </c>
    </row>
    <row r="42267" spans="6:6" ht="18" customHeight="1">
      <c r="F42267" s="129">
        <f t="shared" si="666"/>
        <v>0</v>
      </c>
    </row>
    <row r="42268" spans="6:6" ht="18" customHeight="1">
      <c r="F42268" s="129">
        <f t="shared" si="666"/>
        <v>0</v>
      </c>
    </row>
    <row r="42269" spans="6:6" ht="18" customHeight="1">
      <c r="F42269" s="129">
        <f t="shared" si="666"/>
        <v>0</v>
      </c>
    </row>
    <row r="42270" spans="6:6" ht="18" customHeight="1">
      <c r="F42270" s="129">
        <f t="shared" si="666"/>
        <v>0</v>
      </c>
    </row>
    <row r="42271" spans="6:6" ht="18" customHeight="1">
      <c r="F42271" s="129">
        <f t="shared" si="666"/>
        <v>0</v>
      </c>
    </row>
    <row r="42272" spans="6:6" ht="18" customHeight="1">
      <c r="F42272" s="129">
        <f t="shared" si="666"/>
        <v>0</v>
      </c>
    </row>
    <row r="42273" spans="6:6" ht="18" customHeight="1">
      <c r="F42273" s="129">
        <f t="shared" si="666"/>
        <v>0</v>
      </c>
    </row>
    <row r="42274" spans="6:6" ht="18" customHeight="1">
      <c r="F42274" s="129">
        <f t="shared" si="666"/>
        <v>0</v>
      </c>
    </row>
    <row r="42275" spans="6:6" ht="18" customHeight="1">
      <c r="F42275" s="129">
        <f t="shared" si="666"/>
        <v>0</v>
      </c>
    </row>
    <row r="42276" spans="6:6" ht="18" customHeight="1">
      <c r="F42276" s="129">
        <f t="shared" si="666"/>
        <v>0</v>
      </c>
    </row>
    <row r="42277" spans="6:6" ht="18" customHeight="1">
      <c r="F42277" s="129">
        <f t="shared" si="666"/>
        <v>0</v>
      </c>
    </row>
    <row r="42278" spans="6:6" ht="18" customHeight="1">
      <c r="F42278" s="129">
        <f t="shared" si="666"/>
        <v>0</v>
      </c>
    </row>
    <row r="42279" spans="6:6" ht="18" customHeight="1">
      <c r="F42279" s="129">
        <f t="shared" si="666"/>
        <v>0</v>
      </c>
    </row>
    <row r="42280" spans="6:6" ht="18" customHeight="1">
      <c r="F42280" s="129">
        <f t="shared" si="666"/>
        <v>0</v>
      </c>
    </row>
    <row r="42281" spans="6:6" ht="18" customHeight="1">
      <c r="F42281" s="129">
        <f t="shared" si="666"/>
        <v>0</v>
      </c>
    </row>
    <row r="42282" spans="6:6" ht="18" customHeight="1">
      <c r="F42282" s="129">
        <f t="shared" si="666"/>
        <v>0</v>
      </c>
    </row>
    <row r="42283" spans="6:6" ht="18" customHeight="1">
      <c r="F42283" s="129">
        <f t="shared" si="666"/>
        <v>0</v>
      </c>
    </row>
    <row r="42284" spans="6:6" ht="18" customHeight="1">
      <c r="F42284" s="129">
        <f t="shared" si="666"/>
        <v>0</v>
      </c>
    </row>
    <row r="42285" spans="6:6" ht="18" customHeight="1">
      <c r="F42285" s="129">
        <f t="shared" si="666"/>
        <v>0</v>
      </c>
    </row>
    <row r="42286" spans="6:6" ht="18" customHeight="1">
      <c r="F42286" s="129">
        <f t="shared" si="666"/>
        <v>0</v>
      </c>
    </row>
    <row r="42287" spans="6:6" ht="18" customHeight="1">
      <c r="F42287" s="129">
        <f t="shared" si="666"/>
        <v>0</v>
      </c>
    </row>
    <row r="42288" spans="6:6" ht="18" customHeight="1">
      <c r="F42288" s="129">
        <f t="shared" si="666"/>
        <v>0</v>
      </c>
    </row>
    <row r="42289" spans="6:6" ht="18" customHeight="1">
      <c r="F42289" s="129">
        <f t="shared" si="666"/>
        <v>0</v>
      </c>
    </row>
    <row r="42290" spans="6:6" ht="18" customHeight="1">
      <c r="F42290" s="129">
        <f t="shared" ref="F42290:F42353" si="667">E42290*D42290</f>
        <v>0</v>
      </c>
    </row>
    <row r="42291" spans="6:6" ht="18" customHeight="1">
      <c r="F42291" s="129">
        <f t="shared" si="667"/>
        <v>0</v>
      </c>
    </row>
    <row r="42292" spans="6:6" ht="18" customHeight="1">
      <c r="F42292" s="129">
        <f t="shared" si="667"/>
        <v>0</v>
      </c>
    </row>
    <row r="42293" spans="6:6" ht="18" customHeight="1">
      <c r="F42293" s="129">
        <f t="shared" si="667"/>
        <v>0</v>
      </c>
    </row>
    <row r="42294" spans="6:6" ht="18" customHeight="1">
      <c r="F42294" s="129">
        <f t="shared" si="667"/>
        <v>0</v>
      </c>
    </row>
    <row r="42295" spans="6:6" ht="18" customHeight="1">
      <c r="F42295" s="129">
        <f t="shared" si="667"/>
        <v>0</v>
      </c>
    </row>
    <row r="42296" spans="6:6" ht="18" customHeight="1">
      <c r="F42296" s="129">
        <f t="shared" si="667"/>
        <v>0</v>
      </c>
    </row>
    <row r="42297" spans="6:6" ht="18" customHeight="1">
      <c r="F42297" s="129">
        <f t="shared" si="667"/>
        <v>0</v>
      </c>
    </row>
    <row r="42298" spans="6:6" ht="18" customHeight="1">
      <c r="F42298" s="129">
        <f t="shared" si="667"/>
        <v>0</v>
      </c>
    </row>
    <row r="42299" spans="6:6" ht="18" customHeight="1">
      <c r="F42299" s="129">
        <f t="shared" si="667"/>
        <v>0</v>
      </c>
    </row>
    <row r="42300" spans="6:6" ht="18" customHeight="1">
      <c r="F42300" s="129">
        <f t="shared" si="667"/>
        <v>0</v>
      </c>
    </row>
    <row r="42301" spans="6:6" ht="18" customHeight="1">
      <c r="F42301" s="129">
        <f t="shared" si="667"/>
        <v>0</v>
      </c>
    </row>
    <row r="42302" spans="6:6" ht="18" customHeight="1">
      <c r="F42302" s="129">
        <f t="shared" si="667"/>
        <v>0</v>
      </c>
    </row>
    <row r="42303" spans="6:6" ht="18" customHeight="1">
      <c r="F42303" s="129">
        <f t="shared" si="667"/>
        <v>0</v>
      </c>
    </row>
    <row r="42304" spans="6:6" ht="18" customHeight="1">
      <c r="F42304" s="129">
        <f t="shared" si="667"/>
        <v>0</v>
      </c>
    </row>
    <row r="42305" spans="6:6" ht="18" customHeight="1">
      <c r="F42305" s="129">
        <f t="shared" si="667"/>
        <v>0</v>
      </c>
    </row>
    <row r="42306" spans="6:6" ht="18" customHeight="1">
      <c r="F42306" s="129">
        <f t="shared" si="667"/>
        <v>0</v>
      </c>
    </row>
    <row r="42307" spans="6:6" ht="18" customHeight="1">
      <c r="F42307" s="129">
        <f t="shared" si="667"/>
        <v>0</v>
      </c>
    </row>
    <row r="42308" spans="6:6" ht="18" customHeight="1">
      <c r="F42308" s="129">
        <f t="shared" si="667"/>
        <v>0</v>
      </c>
    </row>
    <row r="42309" spans="6:6" ht="18" customHeight="1">
      <c r="F42309" s="129">
        <f t="shared" si="667"/>
        <v>0</v>
      </c>
    </row>
    <row r="42310" spans="6:6" ht="18" customHeight="1">
      <c r="F42310" s="129">
        <f t="shared" si="667"/>
        <v>0</v>
      </c>
    </row>
    <row r="42311" spans="6:6" ht="18" customHeight="1">
      <c r="F42311" s="129">
        <f t="shared" si="667"/>
        <v>0</v>
      </c>
    </row>
    <row r="42312" spans="6:6" ht="18" customHeight="1">
      <c r="F42312" s="129">
        <f t="shared" si="667"/>
        <v>0</v>
      </c>
    </row>
    <row r="42313" spans="6:6" ht="18" customHeight="1">
      <c r="F42313" s="129">
        <f t="shared" si="667"/>
        <v>0</v>
      </c>
    </row>
    <row r="42314" spans="6:6" ht="18" customHeight="1">
      <c r="F42314" s="129">
        <f t="shared" si="667"/>
        <v>0</v>
      </c>
    </row>
    <row r="42315" spans="6:6" ht="18" customHeight="1">
      <c r="F42315" s="129">
        <f t="shared" si="667"/>
        <v>0</v>
      </c>
    </row>
    <row r="42316" spans="6:6" ht="18" customHeight="1">
      <c r="F42316" s="129">
        <f t="shared" si="667"/>
        <v>0</v>
      </c>
    </row>
    <row r="42317" spans="6:6" ht="18" customHeight="1">
      <c r="F42317" s="129">
        <f t="shared" si="667"/>
        <v>0</v>
      </c>
    </row>
    <row r="42318" spans="6:6" ht="18" customHeight="1">
      <c r="F42318" s="129">
        <f t="shared" si="667"/>
        <v>0</v>
      </c>
    </row>
    <row r="42319" spans="6:6" ht="18" customHeight="1">
      <c r="F42319" s="129">
        <f t="shared" si="667"/>
        <v>0</v>
      </c>
    </row>
    <row r="42320" spans="6:6" ht="18" customHeight="1">
      <c r="F42320" s="129">
        <f t="shared" si="667"/>
        <v>0</v>
      </c>
    </row>
    <row r="42321" spans="6:6" ht="18" customHeight="1">
      <c r="F42321" s="129">
        <f t="shared" si="667"/>
        <v>0</v>
      </c>
    </row>
    <row r="42322" spans="6:6" ht="18" customHeight="1">
      <c r="F42322" s="129">
        <f t="shared" si="667"/>
        <v>0</v>
      </c>
    </row>
    <row r="42323" spans="6:6" ht="18" customHeight="1">
      <c r="F42323" s="129">
        <f t="shared" si="667"/>
        <v>0</v>
      </c>
    </row>
    <row r="42324" spans="6:6" ht="18" customHeight="1">
      <c r="F42324" s="129">
        <f t="shared" si="667"/>
        <v>0</v>
      </c>
    </row>
    <row r="42325" spans="6:6" ht="18" customHeight="1">
      <c r="F42325" s="129">
        <f t="shared" si="667"/>
        <v>0</v>
      </c>
    </row>
    <row r="42326" spans="6:6" ht="18" customHeight="1">
      <c r="F42326" s="129">
        <f t="shared" si="667"/>
        <v>0</v>
      </c>
    </row>
    <row r="42327" spans="6:6" ht="18" customHeight="1">
      <c r="F42327" s="129">
        <f t="shared" si="667"/>
        <v>0</v>
      </c>
    </row>
    <row r="42328" spans="6:6" ht="18" customHeight="1">
      <c r="F42328" s="129">
        <f t="shared" si="667"/>
        <v>0</v>
      </c>
    </row>
    <row r="42329" spans="6:6" ht="18" customHeight="1">
      <c r="F42329" s="129">
        <f t="shared" si="667"/>
        <v>0</v>
      </c>
    </row>
    <row r="42330" spans="6:6" ht="18" customHeight="1">
      <c r="F42330" s="129">
        <f t="shared" si="667"/>
        <v>0</v>
      </c>
    </row>
    <row r="42331" spans="6:6" ht="18" customHeight="1">
      <c r="F42331" s="129">
        <f t="shared" si="667"/>
        <v>0</v>
      </c>
    </row>
    <row r="42332" spans="6:6" ht="18" customHeight="1">
      <c r="F42332" s="129">
        <f t="shared" si="667"/>
        <v>0</v>
      </c>
    </row>
    <row r="42333" spans="6:6" ht="18" customHeight="1">
      <c r="F42333" s="129">
        <f t="shared" si="667"/>
        <v>0</v>
      </c>
    </row>
    <row r="42334" spans="6:6" ht="18" customHeight="1">
      <c r="F42334" s="129">
        <f t="shared" si="667"/>
        <v>0</v>
      </c>
    </row>
    <row r="42335" spans="6:6" ht="18" customHeight="1">
      <c r="F42335" s="129">
        <f t="shared" si="667"/>
        <v>0</v>
      </c>
    </row>
    <row r="42336" spans="6:6" ht="18" customHeight="1">
      <c r="F42336" s="129">
        <f t="shared" si="667"/>
        <v>0</v>
      </c>
    </row>
    <row r="42337" spans="6:6" ht="18" customHeight="1">
      <c r="F42337" s="129">
        <f t="shared" si="667"/>
        <v>0</v>
      </c>
    </row>
    <row r="42338" spans="6:6" ht="18" customHeight="1">
      <c r="F42338" s="129">
        <f t="shared" si="667"/>
        <v>0</v>
      </c>
    </row>
    <row r="42339" spans="6:6" ht="18" customHeight="1">
      <c r="F42339" s="129">
        <f t="shared" si="667"/>
        <v>0</v>
      </c>
    </row>
    <row r="42340" spans="6:6" ht="18" customHeight="1">
      <c r="F42340" s="129">
        <f t="shared" si="667"/>
        <v>0</v>
      </c>
    </row>
    <row r="42341" spans="6:6" ht="18" customHeight="1">
      <c r="F42341" s="129">
        <f t="shared" si="667"/>
        <v>0</v>
      </c>
    </row>
    <row r="42342" spans="6:6" ht="18" customHeight="1">
      <c r="F42342" s="129">
        <f t="shared" si="667"/>
        <v>0</v>
      </c>
    </row>
    <row r="42343" spans="6:6" ht="18" customHeight="1">
      <c r="F42343" s="129">
        <f t="shared" si="667"/>
        <v>0</v>
      </c>
    </row>
    <row r="42344" spans="6:6" ht="18" customHeight="1">
      <c r="F42344" s="129">
        <f t="shared" si="667"/>
        <v>0</v>
      </c>
    </row>
    <row r="42345" spans="6:6" ht="18" customHeight="1">
      <c r="F42345" s="129">
        <f t="shared" si="667"/>
        <v>0</v>
      </c>
    </row>
    <row r="42346" spans="6:6" ht="18" customHeight="1">
      <c r="F42346" s="129">
        <f t="shared" si="667"/>
        <v>0</v>
      </c>
    </row>
    <row r="42347" spans="6:6" ht="18" customHeight="1">
      <c r="F42347" s="129">
        <f t="shared" si="667"/>
        <v>0</v>
      </c>
    </row>
    <row r="42348" spans="6:6" ht="18" customHeight="1">
      <c r="F42348" s="129">
        <f t="shared" si="667"/>
        <v>0</v>
      </c>
    </row>
    <row r="42349" spans="6:6" ht="18" customHeight="1">
      <c r="F42349" s="129">
        <f t="shared" si="667"/>
        <v>0</v>
      </c>
    </row>
    <row r="42350" spans="6:6" ht="18" customHeight="1">
      <c r="F42350" s="129">
        <f t="shared" si="667"/>
        <v>0</v>
      </c>
    </row>
    <row r="42351" spans="6:6" ht="18" customHeight="1">
      <c r="F42351" s="129">
        <f t="shared" si="667"/>
        <v>0</v>
      </c>
    </row>
    <row r="42352" spans="6:6" ht="18" customHeight="1">
      <c r="F42352" s="129">
        <f t="shared" si="667"/>
        <v>0</v>
      </c>
    </row>
    <row r="42353" spans="6:6" ht="18" customHeight="1">
      <c r="F42353" s="129">
        <f t="shared" si="667"/>
        <v>0</v>
      </c>
    </row>
    <row r="42354" spans="6:6" ht="18" customHeight="1">
      <c r="F42354" s="129">
        <f t="shared" ref="F42354:F42417" si="668">E42354*D42354</f>
        <v>0</v>
      </c>
    </row>
    <row r="42355" spans="6:6" ht="18" customHeight="1">
      <c r="F42355" s="129">
        <f t="shared" si="668"/>
        <v>0</v>
      </c>
    </row>
    <row r="42356" spans="6:6" ht="18" customHeight="1">
      <c r="F42356" s="129">
        <f t="shared" si="668"/>
        <v>0</v>
      </c>
    </row>
    <row r="42357" spans="6:6" ht="18" customHeight="1">
      <c r="F42357" s="129">
        <f t="shared" si="668"/>
        <v>0</v>
      </c>
    </row>
    <row r="42358" spans="6:6" ht="18" customHeight="1">
      <c r="F42358" s="129">
        <f t="shared" si="668"/>
        <v>0</v>
      </c>
    </row>
    <row r="42359" spans="6:6" ht="18" customHeight="1">
      <c r="F42359" s="129">
        <f t="shared" si="668"/>
        <v>0</v>
      </c>
    </row>
    <row r="42360" spans="6:6" ht="18" customHeight="1">
      <c r="F42360" s="129">
        <f t="shared" si="668"/>
        <v>0</v>
      </c>
    </row>
    <row r="42361" spans="6:6" ht="18" customHeight="1">
      <c r="F42361" s="129">
        <f t="shared" si="668"/>
        <v>0</v>
      </c>
    </row>
    <row r="42362" spans="6:6" ht="18" customHeight="1">
      <c r="F42362" s="129">
        <f t="shared" si="668"/>
        <v>0</v>
      </c>
    </row>
    <row r="42363" spans="6:6" ht="18" customHeight="1">
      <c r="F42363" s="129">
        <f t="shared" si="668"/>
        <v>0</v>
      </c>
    </row>
    <row r="42364" spans="6:6" ht="18" customHeight="1">
      <c r="F42364" s="129">
        <f t="shared" si="668"/>
        <v>0</v>
      </c>
    </row>
    <row r="42365" spans="6:6" ht="18" customHeight="1">
      <c r="F42365" s="129">
        <f t="shared" si="668"/>
        <v>0</v>
      </c>
    </row>
    <row r="42366" spans="6:6" ht="18" customHeight="1">
      <c r="F42366" s="129">
        <f t="shared" si="668"/>
        <v>0</v>
      </c>
    </row>
    <row r="42367" spans="6:6" ht="18" customHeight="1">
      <c r="F42367" s="129">
        <f t="shared" si="668"/>
        <v>0</v>
      </c>
    </row>
    <row r="42368" spans="6:6" ht="18" customHeight="1">
      <c r="F42368" s="129">
        <f t="shared" si="668"/>
        <v>0</v>
      </c>
    </row>
    <row r="42369" spans="6:6" ht="18" customHeight="1">
      <c r="F42369" s="129">
        <f t="shared" si="668"/>
        <v>0</v>
      </c>
    </row>
    <row r="42370" spans="6:6" ht="18" customHeight="1">
      <c r="F42370" s="129">
        <f t="shared" si="668"/>
        <v>0</v>
      </c>
    </row>
    <row r="42371" spans="6:6" ht="18" customHeight="1">
      <c r="F42371" s="129">
        <f t="shared" si="668"/>
        <v>0</v>
      </c>
    </row>
    <row r="42372" spans="6:6" ht="18" customHeight="1">
      <c r="F42372" s="129">
        <f t="shared" si="668"/>
        <v>0</v>
      </c>
    </row>
    <row r="42373" spans="6:6" ht="18" customHeight="1">
      <c r="F42373" s="129">
        <f t="shared" si="668"/>
        <v>0</v>
      </c>
    </row>
    <row r="42374" spans="6:6" ht="18" customHeight="1">
      <c r="F42374" s="129">
        <f t="shared" si="668"/>
        <v>0</v>
      </c>
    </row>
    <row r="42375" spans="6:6" ht="18" customHeight="1">
      <c r="F42375" s="129">
        <f t="shared" si="668"/>
        <v>0</v>
      </c>
    </row>
    <row r="42376" spans="6:6" ht="18" customHeight="1">
      <c r="F42376" s="129">
        <f t="shared" si="668"/>
        <v>0</v>
      </c>
    </row>
    <row r="42377" spans="6:6" ht="18" customHeight="1">
      <c r="F42377" s="129">
        <f t="shared" si="668"/>
        <v>0</v>
      </c>
    </row>
    <row r="42378" spans="6:6" ht="18" customHeight="1">
      <c r="F42378" s="129">
        <f t="shared" si="668"/>
        <v>0</v>
      </c>
    </row>
    <row r="42379" spans="6:6" ht="18" customHeight="1">
      <c r="F42379" s="129">
        <f t="shared" si="668"/>
        <v>0</v>
      </c>
    </row>
    <row r="42380" spans="6:6" ht="18" customHeight="1">
      <c r="F42380" s="129">
        <f t="shared" si="668"/>
        <v>0</v>
      </c>
    </row>
    <row r="42381" spans="6:6" ht="18" customHeight="1">
      <c r="F42381" s="129">
        <f t="shared" si="668"/>
        <v>0</v>
      </c>
    </row>
    <row r="42382" spans="6:6" ht="18" customHeight="1">
      <c r="F42382" s="129">
        <f t="shared" si="668"/>
        <v>0</v>
      </c>
    </row>
    <row r="42383" spans="6:6" ht="18" customHeight="1">
      <c r="F42383" s="129">
        <f t="shared" si="668"/>
        <v>0</v>
      </c>
    </row>
    <row r="42384" spans="6:6" ht="18" customHeight="1">
      <c r="F42384" s="129">
        <f t="shared" si="668"/>
        <v>0</v>
      </c>
    </row>
    <row r="42385" spans="6:6" ht="18" customHeight="1">
      <c r="F42385" s="129">
        <f t="shared" si="668"/>
        <v>0</v>
      </c>
    </row>
    <row r="42386" spans="6:6" ht="18" customHeight="1">
      <c r="F42386" s="129">
        <f t="shared" si="668"/>
        <v>0</v>
      </c>
    </row>
    <row r="42387" spans="6:6" ht="18" customHeight="1">
      <c r="F42387" s="129">
        <f t="shared" si="668"/>
        <v>0</v>
      </c>
    </row>
    <row r="42388" spans="6:6" ht="18" customHeight="1">
      <c r="F42388" s="129">
        <f t="shared" si="668"/>
        <v>0</v>
      </c>
    </row>
    <row r="42389" spans="6:6" ht="18" customHeight="1">
      <c r="F42389" s="129">
        <f t="shared" si="668"/>
        <v>0</v>
      </c>
    </row>
    <row r="42390" spans="6:6" ht="18" customHeight="1">
      <c r="F42390" s="129">
        <f t="shared" si="668"/>
        <v>0</v>
      </c>
    </row>
    <row r="42391" spans="6:6" ht="18" customHeight="1">
      <c r="F42391" s="129">
        <f t="shared" si="668"/>
        <v>0</v>
      </c>
    </row>
    <row r="42392" spans="6:6" ht="18" customHeight="1">
      <c r="F42392" s="129">
        <f t="shared" si="668"/>
        <v>0</v>
      </c>
    </row>
    <row r="42393" spans="6:6" ht="18" customHeight="1">
      <c r="F42393" s="129">
        <f t="shared" si="668"/>
        <v>0</v>
      </c>
    </row>
    <row r="42394" spans="6:6" ht="18" customHeight="1">
      <c r="F42394" s="129">
        <f t="shared" si="668"/>
        <v>0</v>
      </c>
    </row>
    <row r="42395" spans="6:6" ht="18" customHeight="1">
      <c r="F42395" s="129">
        <f t="shared" si="668"/>
        <v>0</v>
      </c>
    </row>
    <row r="42396" spans="6:6" ht="18" customHeight="1">
      <c r="F42396" s="129">
        <f t="shared" si="668"/>
        <v>0</v>
      </c>
    </row>
    <row r="42397" spans="6:6" ht="18" customHeight="1">
      <c r="F42397" s="129">
        <f t="shared" si="668"/>
        <v>0</v>
      </c>
    </row>
    <row r="42398" spans="6:6" ht="18" customHeight="1">
      <c r="F42398" s="129">
        <f t="shared" si="668"/>
        <v>0</v>
      </c>
    </row>
    <row r="42399" spans="6:6" ht="18" customHeight="1">
      <c r="F42399" s="129">
        <f t="shared" si="668"/>
        <v>0</v>
      </c>
    </row>
    <row r="42400" spans="6:6" ht="18" customHeight="1">
      <c r="F42400" s="129">
        <f t="shared" si="668"/>
        <v>0</v>
      </c>
    </row>
    <row r="42401" spans="6:6" ht="18" customHeight="1">
      <c r="F42401" s="129">
        <f t="shared" si="668"/>
        <v>0</v>
      </c>
    </row>
    <row r="42402" spans="6:6" ht="18" customHeight="1">
      <c r="F42402" s="129">
        <f t="shared" si="668"/>
        <v>0</v>
      </c>
    </row>
    <row r="42403" spans="6:6" ht="18" customHeight="1">
      <c r="F42403" s="129">
        <f t="shared" si="668"/>
        <v>0</v>
      </c>
    </row>
    <row r="42404" spans="6:6" ht="18" customHeight="1">
      <c r="F42404" s="129">
        <f t="shared" si="668"/>
        <v>0</v>
      </c>
    </row>
    <row r="42405" spans="6:6" ht="18" customHeight="1">
      <c r="F42405" s="129">
        <f t="shared" si="668"/>
        <v>0</v>
      </c>
    </row>
    <row r="42406" spans="6:6" ht="18" customHeight="1">
      <c r="F42406" s="129">
        <f t="shared" si="668"/>
        <v>0</v>
      </c>
    </row>
    <row r="42407" spans="6:6" ht="18" customHeight="1">
      <c r="F42407" s="129">
        <f t="shared" si="668"/>
        <v>0</v>
      </c>
    </row>
    <row r="42408" spans="6:6" ht="18" customHeight="1">
      <c r="F42408" s="129">
        <f t="shared" si="668"/>
        <v>0</v>
      </c>
    </row>
    <row r="42409" spans="6:6" ht="18" customHeight="1">
      <c r="F42409" s="129">
        <f t="shared" si="668"/>
        <v>0</v>
      </c>
    </row>
    <row r="42410" spans="6:6" ht="18" customHeight="1">
      <c r="F42410" s="129">
        <f t="shared" si="668"/>
        <v>0</v>
      </c>
    </row>
    <row r="42411" spans="6:6" ht="18" customHeight="1">
      <c r="F42411" s="129">
        <f t="shared" si="668"/>
        <v>0</v>
      </c>
    </row>
    <row r="42412" spans="6:6" ht="18" customHeight="1">
      <c r="F42412" s="129">
        <f t="shared" si="668"/>
        <v>0</v>
      </c>
    </row>
    <row r="42413" spans="6:6" ht="18" customHeight="1">
      <c r="F42413" s="129">
        <f t="shared" si="668"/>
        <v>0</v>
      </c>
    </row>
    <row r="42414" spans="6:6" ht="18" customHeight="1">
      <c r="F42414" s="129">
        <f t="shared" si="668"/>
        <v>0</v>
      </c>
    </row>
    <row r="42415" spans="6:6" ht="18" customHeight="1">
      <c r="F42415" s="129">
        <f t="shared" si="668"/>
        <v>0</v>
      </c>
    </row>
    <row r="42416" spans="6:6" ht="18" customHeight="1">
      <c r="F42416" s="129">
        <f t="shared" si="668"/>
        <v>0</v>
      </c>
    </row>
    <row r="42417" spans="6:6" ht="18" customHeight="1">
      <c r="F42417" s="129">
        <f t="shared" si="668"/>
        <v>0</v>
      </c>
    </row>
    <row r="42418" spans="6:6" ht="18" customHeight="1">
      <c r="F42418" s="129">
        <f t="shared" ref="F42418:F42481" si="669">E42418*D42418</f>
        <v>0</v>
      </c>
    </row>
    <row r="42419" spans="6:6" ht="18" customHeight="1">
      <c r="F42419" s="129">
        <f t="shared" si="669"/>
        <v>0</v>
      </c>
    </row>
    <row r="42420" spans="6:6" ht="18" customHeight="1">
      <c r="F42420" s="129">
        <f t="shared" si="669"/>
        <v>0</v>
      </c>
    </row>
    <row r="42421" spans="6:6" ht="18" customHeight="1">
      <c r="F42421" s="129">
        <f t="shared" si="669"/>
        <v>0</v>
      </c>
    </row>
    <row r="42422" spans="6:6" ht="18" customHeight="1">
      <c r="F42422" s="129">
        <f t="shared" si="669"/>
        <v>0</v>
      </c>
    </row>
    <row r="42423" spans="6:6" ht="18" customHeight="1">
      <c r="F42423" s="129">
        <f t="shared" si="669"/>
        <v>0</v>
      </c>
    </row>
    <row r="42424" spans="6:6" ht="18" customHeight="1">
      <c r="F42424" s="129">
        <f t="shared" si="669"/>
        <v>0</v>
      </c>
    </row>
    <row r="42425" spans="6:6" ht="18" customHeight="1">
      <c r="F42425" s="129">
        <f t="shared" si="669"/>
        <v>0</v>
      </c>
    </row>
    <row r="42426" spans="6:6" ht="18" customHeight="1">
      <c r="F42426" s="129">
        <f t="shared" si="669"/>
        <v>0</v>
      </c>
    </row>
    <row r="42427" spans="6:6" ht="18" customHeight="1">
      <c r="F42427" s="129">
        <f t="shared" si="669"/>
        <v>0</v>
      </c>
    </row>
    <row r="42428" spans="6:6" ht="18" customHeight="1">
      <c r="F42428" s="129">
        <f t="shared" si="669"/>
        <v>0</v>
      </c>
    </row>
    <row r="42429" spans="6:6" ht="18" customHeight="1">
      <c r="F42429" s="129">
        <f t="shared" si="669"/>
        <v>0</v>
      </c>
    </row>
    <row r="42430" spans="6:6" ht="18" customHeight="1">
      <c r="F42430" s="129">
        <f t="shared" si="669"/>
        <v>0</v>
      </c>
    </row>
    <row r="42431" spans="6:6" ht="18" customHeight="1">
      <c r="F42431" s="129">
        <f t="shared" si="669"/>
        <v>0</v>
      </c>
    </row>
    <row r="42432" spans="6:6" ht="18" customHeight="1">
      <c r="F42432" s="129">
        <f t="shared" si="669"/>
        <v>0</v>
      </c>
    </row>
    <row r="42433" spans="6:6" ht="18" customHeight="1">
      <c r="F42433" s="129">
        <f t="shared" si="669"/>
        <v>0</v>
      </c>
    </row>
    <row r="42434" spans="6:6" ht="18" customHeight="1">
      <c r="F42434" s="129">
        <f t="shared" si="669"/>
        <v>0</v>
      </c>
    </row>
    <row r="42435" spans="6:6" ht="18" customHeight="1">
      <c r="F42435" s="129">
        <f t="shared" si="669"/>
        <v>0</v>
      </c>
    </row>
    <row r="42436" spans="6:6" ht="18" customHeight="1">
      <c r="F42436" s="129">
        <f t="shared" si="669"/>
        <v>0</v>
      </c>
    </row>
    <row r="42437" spans="6:6" ht="18" customHeight="1">
      <c r="F42437" s="129">
        <f t="shared" si="669"/>
        <v>0</v>
      </c>
    </row>
    <row r="42438" spans="6:6" ht="18" customHeight="1">
      <c r="F42438" s="129">
        <f t="shared" si="669"/>
        <v>0</v>
      </c>
    </row>
    <row r="42439" spans="6:6" ht="18" customHeight="1">
      <c r="F42439" s="129">
        <f t="shared" si="669"/>
        <v>0</v>
      </c>
    </row>
    <row r="42440" spans="6:6" ht="18" customHeight="1">
      <c r="F42440" s="129">
        <f t="shared" si="669"/>
        <v>0</v>
      </c>
    </row>
    <row r="42441" spans="6:6" ht="18" customHeight="1">
      <c r="F42441" s="129">
        <f t="shared" si="669"/>
        <v>0</v>
      </c>
    </row>
    <row r="42442" spans="6:6" ht="18" customHeight="1">
      <c r="F42442" s="129">
        <f t="shared" si="669"/>
        <v>0</v>
      </c>
    </row>
    <row r="42443" spans="6:6" ht="18" customHeight="1">
      <c r="F42443" s="129">
        <f t="shared" si="669"/>
        <v>0</v>
      </c>
    </row>
    <row r="42444" spans="6:6" ht="18" customHeight="1">
      <c r="F42444" s="129">
        <f t="shared" si="669"/>
        <v>0</v>
      </c>
    </row>
    <row r="42445" spans="6:6" ht="18" customHeight="1">
      <c r="F42445" s="129">
        <f t="shared" si="669"/>
        <v>0</v>
      </c>
    </row>
    <row r="42446" spans="6:6" ht="18" customHeight="1">
      <c r="F42446" s="129">
        <f t="shared" si="669"/>
        <v>0</v>
      </c>
    </row>
    <row r="42447" spans="6:6" ht="18" customHeight="1">
      <c r="F42447" s="129">
        <f t="shared" si="669"/>
        <v>0</v>
      </c>
    </row>
    <row r="42448" spans="6:6" ht="18" customHeight="1">
      <c r="F42448" s="129">
        <f t="shared" si="669"/>
        <v>0</v>
      </c>
    </row>
    <row r="42449" spans="6:6" ht="18" customHeight="1">
      <c r="F42449" s="129">
        <f t="shared" si="669"/>
        <v>0</v>
      </c>
    </row>
    <row r="42450" spans="6:6" ht="18" customHeight="1">
      <c r="F42450" s="129">
        <f t="shared" si="669"/>
        <v>0</v>
      </c>
    </row>
    <row r="42451" spans="6:6" ht="18" customHeight="1">
      <c r="F42451" s="129">
        <f t="shared" si="669"/>
        <v>0</v>
      </c>
    </row>
    <row r="42452" spans="6:6" ht="18" customHeight="1">
      <c r="F42452" s="129">
        <f t="shared" si="669"/>
        <v>0</v>
      </c>
    </row>
    <row r="42453" spans="6:6" ht="18" customHeight="1">
      <c r="F42453" s="129">
        <f t="shared" si="669"/>
        <v>0</v>
      </c>
    </row>
    <row r="42454" spans="6:6" ht="18" customHeight="1">
      <c r="F42454" s="129">
        <f t="shared" si="669"/>
        <v>0</v>
      </c>
    </row>
    <row r="42455" spans="6:6" ht="18" customHeight="1">
      <c r="F42455" s="129">
        <f t="shared" si="669"/>
        <v>0</v>
      </c>
    </row>
    <row r="42456" spans="6:6" ht="18" customHeight="1">
      <c r="F42456" s="129">
        <f t="shared" si="669"/>
        <v>0</v>
      </c>
    </row>
    <row r="42457" spans="6:6" ht="18" customHeight="1">
      <c r="F42457" s="129">
        <f t="shared" si="669"/>
        <v>0</v>
      </c>
    </row>
    <row r="42458" spans="6:6" ht="18" customHeight="1">
      <c r="F42458" s="129">
        <f t="shared" si="669"/>
        <v>0</v>
      </c>
    </row>
    <row r="42459" spans="6:6" ht="18" customHeight="1">
      <c r="F42459" s="129">
        <f t="shared" si="669"/>
        <v>0</v>
      </c>
    </row>
    <row r="42460" spans="6:6" ht="18" customHeight="1">
      <c r="F42460" s="129">
        <f t="shared" si="669"/>
        <v>0</v>
      </c>
    </row>
    <row r="42461" spans="6:6" ht="18" customHeight="1">
      <c r="F42461" s="129">
        <f t="shared" si="669"/>
        <v>0</v>
      </c>
    </row>
    <row r="42462" spans="6:6" ht="18" customHeight="1">
      <c r="F42462" s="129">
        <f t="shared" si="669"/>
        <v>0</v>
      </c>
    </row>
    <row r="42463" spans="6:6" ht="18" customHeight="1">
      <c r="F42463" s="129">
        <f t="shared" si="669"/>
        <v>0</v>
      </c>
    </row>
    <row r="42464" spans="6:6" ht="18" customHeight="1">
      <c r="F42464" s="129">
        <f t="shared" si="669"/>
        <v>0</v>
      </c>
    </row>
    <row r="42465" spans="6:6" ht="18" customHeight="1">
      <c r="F42465" s="129">
        <f t="shared" si="669"/>
        <v>0</v>
      </c>
    </row>
    <row r="42466" spans="6:6" ht="18" customHeight="1">
      <c r="F42466" s="129">
        <f t="shared" si="669"/>
        <v>0</v>
      </c>
    </row>
    <row r="42467" spans="6:6" ht="18" customHeight="1">
      <c r="F42467" s="129">
        <f t="shared" si="669"/>
        <v>0</v>
      </c>
    </row>
    <row r="42468" spans="6:6" ht="18" customHeight="1">
      <c r="F42468" s="129">
        <f t="shared" si="669"/>
        <v>0</v>
      </c>
    </row>
    <row r="42469" spans="6:6" ht="18" customHeight="1">
      <c r="F42469" s="129">
        <f t="shared" si="669"/>
        <v>0</v>
      </c>
    </row>
    <row r="42470" spans="6:6" ht="18" customHeight="1">
      <c r="F42470" s="129">
        <f t="shared" si="669"/>
        <v>0</v>
      </c>
    </row>
    <row r="42471" spans="6:6" ht="18" customHeight="1">
      <c r="F42471" s="129">
        <f t="shared" si="669"/>
        <v>0</v>
      </c>
    </row>
    <row r="42472" spans="6:6" ht="18" customHeight="1">
      <c r="F42472" s="129">
        <f t="shared" si="669"/>
        <v>0</v>
      </c>
    </row>
    <row r="42473" spans="6:6" ht="18" customHeight="1">
      <c r="F42473" s="129">
        <f t="shared" si="669"/>
        <v>0</v>
      </c>
    </row>
    <row r="42474" spans="6:6" ht="18" customHeight="1">
      <c r="F42474" s="129">
        <f t="shared" si="669"/>
        <v>0</v>
      </c>
    </row>
    <row r="42475" spans="6:6" ht="18" customHeight="1">
      <c r="F42475" s="129">
        <f t="shared" si="669"/>
        <v>0</v>
      </c>
    </row>
    <row r="42476" spans="6:6" ht="18" customHeight="1">
      <c r="F42476" s="129">
        <f t="shared" si="669"/>
        <v>0</v>
      </c>
    </row>
    <row r="42477" spans="6:6" ht="18" customHeight="1">
      <c r="F42477" s="129">
        <f t="shared" si="669"/>
        <v>0</v>
      </c>
    </row>
    <row r="42478" spans="6:6" ht="18" customHeight="1">
      <c r="F42478" s="129">
        <f t="shared" si="669"/>
        <v>0</v>
      </c>
    </row>
    <row r="42479" spans="6:6" ht="18" customHeight="1">
      <c r="F42479" s="129">
        <f t="shared" si="669"/>
        <v>0</v>
      </c>
    </row>
    <row r="42480" spans="6:6" ht="18" customHeight="1">
      <c r="F42480" s="129">
        <f t="shared" si="669"/>
        <v>0</v>
      </c>
    </row>
    <row r="42481" spans="6:6" ht="18" customHeight="1">
      <c r="F42481" s="129">
        <f t="shared" si="669"/>
        <v>0</v>
      </c>
    </row>
    <row r="42482" spans="6:6" ht="18" customHeight="1">
      <c r="F42482" s="129">
        <f t="shared" ref="F42482:F42545" si="670">E42482*D42482</f>
        <v>0</v>
      </c>
    </row>
    <row r="42483" spans="6:6" ht="18" customHeight="1">
      <c r="F42483" s="129">
        <f t="shared" si="670"/>
        <v>0</v>
      </c>
    </row>
    <row r="42484" spans="6:6" ht="18" customHeight="1">
      <c r="F42484" s="129">
        <f t="shared" si="670"/>
        <v>0</v>
      </c>
    </row>
    <row r="42485" spans="6:6" ht="18" customHeight="1">
      <c r="F42485" s="129">
        <f t="shared" si="670"/>
        <v>0</v>
      </c>
    </row>
    <row r="42486" spans="6:6" ht="18" customHeight="1">
      <c r="F42486" s="129">
        <f t="shared" si="670"/>
        <v>0</v>
      </c>
    </row>
    <row r="42487" spans="6:6" ht="18" customHeight="1">
      <c r="F42487" s="129">
        <f t="shared" si="670"/>
        <v>0</v>
      </c>
    </row>
    <row r="42488" spans="6:6" ht="18" customHeight="1">
      <c r="F42488" s="129">
        <f t="shared" si="670"/>
        <v>0</v>
      </c>
    </row>
    <row r="42489" spans="6:6" ht="18" customHeight="1">
      <c r="F42489" s="129">
        <f t="shared" si="670"/>
        <v>0</v>
      </c>
    </row>
    <row r="42490" spans="6:6" ht="18" customHeight="1">
      <c r="F42490" s="129">
        <f t="shared" si="670"/>
        <v>0</v>
      </c>
    </row>
    <row r="42491" spans="6:6" ht="18" customHeight="1">
      <c r="F42491" s="129">
        <f t="shared" si="670"/>
        <v>0</v>
      </c>
    </row>
    <row r="42492" spans="6:6" ht="18" customHeight="1">
      <c r="F42492" s="129">
        <f t="shared" si="670"/>
        <v>0</v>
      </c>
    </row>
    <row r="42493" spans="6:6" ht="18" customHeight="1">
      <c r="F42493" s="129">
        <f t="shared" si="670"/>
        <v>0</v>
      </c>
    </row>
    <row r="42494" spans="6:6" ht="18" customHeight="1">
      <c r="F42494" s="129">
        <f t="shared" si="670"/>
        <v>0</v>
      </c>
    </row>
    <row r="42495" spans="6:6" ht="18" customHeight="1">
      <c r="F42495" s="129">
        <f t="shared" si="670"/>
        <v>0</v>
      </c>
    </row>
    <row r="42496" spans="6:6" ht="18" customHeight="1">
      <c r="F42496" s="129">
        <f t="shared" si="670"/>
        <v>0</v>
      </c>
    </row>
    <row r="42497" spans="6:6" ht="18" customHeight="1">
      <c r="F42497" s="129">
        <f t="shared" si="670"/>
        <v>0</v>
      </c>
    </row>
    <row r="42498" spans="6:6" ht="18" customHeight="1">
      <c r="F42498" s="129">
        <f t="shared" si="670"/>
        <v>0</v>
      </c>
    </row>
    <row r="42499" spans="6:6" ht="18" customHeight="1">
      <c r="F42499" s="129">
        <f t="shared" si="670"/>
        <v>0</v>
      </c>
    </row>
    <row r="42500" spans="6:6" ht="18" customHeight="1">
      <c r="F42500" s="129">
        <f t="shared" si="670"/>
        <v>0</v>
      </c>
    </row>
    <row r="42501" spans="6:6" ht="18" customHeight="1">
      <c r="F42501" s="129">
        <f t="shared" si="670"/>
        <v>0</v>
      </c>
    </row>
    <row r="42502" spans="6:6" ht="18" customHeight="1">
      <c r="F42502" s="129">
        <f t="shared" si="670"/>
        <v>0</v>
      </c>
    </row>
    <row r="42503" spans="6:6" ht="18" customHeight="1">
      <c r="F42503" s="129">
        <f t="shared" si="670"/>
        <v>0</v>
      </c>
    </row>
    <row r="42504" spans="6:6" ht="18" customHeight="1">
      <c r="F42504" s="129">
        <f t="shared" si="670"/>
        <v>0</v>
      </c>
    </row>
    <row r="42505" spans="6:6" ht="18" customHeight="1">
      <c r="F42505" s="129">
        <f t="shared" si="670"/>
        <v>0</v>
      </c>
    </row>
    <row r="42506" spans="6:6" ht="18" customHeight="1">
      <c r="F42506" s="129">
        <f t="shared" si="670"/>
        <v>0</v>
      </c>
    </row>
    <row r="42507" spans="6:6" ht="18" customHeight="1">
      <c r="F42507" s="129">
        <f t="shared" si="670"/>
        <v>0</v>
      </c>
    </row>
    <row r="42508" spans="6:6" ht="18" customHeight="1">
      <c r="F42508" s="129">
        <f t="shared" si="670"/>
        <v>0</v>
      </c>
    </row>
    <row r="42509" spans="6:6" ht="18" customHeight="1">
      <c r="F42509" s="129">
        <f t="shared" si="670"/>
        <v>0</v>
      </c>
    </row>
    <row r="42510" spans="6:6" ht="18" customHeight="1">
      <c r="F42510" s="129">
        <f t="shared" si="670"/>
        <v>0</v>
      </c>
    </row>
    <row r="42511" spans="6:6" ht="18" customHeight="1">
      <c r="F42511" s="129">
        <f t="shared" si="670"/>
        <v>0</v>
      </c>
    </row>
    <row r="42512" spans="6:6" ht="18" customHeight="1">
      <c r="F42512" s="129">
        <f t="shared" si="670"/>
        <v>0</v>
      </c>
    </row>
    <row r="42513" spans="6:6" ht="18" customHeight="1">
      <c r="F42513" s="129">
        <f t="shared" si="670"/>
        <v>0</v>
      </c>
    </row>
    <row r="42514" spans="6:6" ht="18" customHeight="1">
      <c r="F42514" s="129">
        <f t="shared" si="670"/>
        <v>0</v>
      </c>
    </row>
    <row r="42515" spans="6:6" ht="18" customHeight="1">
      <c r="F42515" s="129">
        <f t="shared" si="670"/>
        <v>0</v>
      </c>
    </row>
    <row r="42516" spans="6:6" ht="18" customHeight="1">
      <c r="F42516" s="129">
        <f t="shared" si="670"/>
        <v>0</v>
      </c>
    </row>
    <row r="42517" spans="6:6" ht="18" customHeight="1">
      <c r="F42517" s="129">
        <f t="shared" si="670"/>
        <v>0</v>
      </c>
    </row>
    <row r="42518" spans="6:6" ht="18" customHeight="1">
      <c r="F42518" s="129">
        <f t="shared" si="670"/>
        <v>0</v>
      </c>
    </row>
    <row r="42519" spans="6:6" ht="18" customHeight="1">
      <c r="F42519" s="129">
        <f t="shared" si="670"/>
        <v>0</v>
      </c>
    </row>
    <row r="42520" spans="6:6" ht="18" customHeight="1">
      <c r="F42520" s="129">
        <f t="shared" si="670"/>
        <v>0</v>
      </c>
    </row>
    <row r="42521" spans="6:6" ht="18" customHeight="1">
      <c r="F42521" s="129">
        <f t="shared" si="670"/>
        <v>0</v>
      </c>
    </row>
    <row r="42522" spans="6:6" ht="18" customHeight="1">
      <c r="F42522" s="129">
        <f t="shared" si="670"/>
        <v>0</v>
      </c>
    </row>
    <row r="42523" spans="6:6" ht="18" customHeight="1">
      <c r="F42523" s="129">
        <f t="shared" si="670"/>
        <v>0</v>
      </c>
    </row>
    <row r="42524" spans="6:6" ht="18" customHeight="1">
      <c r="F42524" s="129">
        <f t="shared" si="670"/>
        <v>0</v>
      </c>
    </row>
    <row r="42525" spans="6:6" ht="18" customHeight="1">
      <c r="F42525" s="129">
        <f t="shared" si="670"/>
        <v>0</v>
      </c>
    </row>
    <row r="42526" spans="6:6" ht="18" customHeight="1">
      <c r="F42526" s="129">
        <f t="shared" si="670"/>
        <v>0</v>
      </c>
    </row>
    <row r="42527" spans="6:6" ht="18" customHeight="1">
      <c r="F42527" s="129">
        <f t="shared" si="670"/>
        <v>0</v>
      </c>
    </row>
    <row r="42528" spans="6:6" ht="18" customHeight="1">
      <c r="F42528" s="129">
        <f t="shared" si="670"/>
        <v>0</v>
      </c>
    </row>
    <row r="42529" spans="6:6" ht="18" customHeight="1">
      <c r="F42529" s="129">
        <f t="shared" si="670"/>
        <v>0</v>
      </c>
    </row>
    <row r="42530" spans="6:6" ht="18" customHeight="1">
      <c r="F42530" s="129">
        <f t="shared" si="670"/>
        <v>0</v>
      </c>
    </row>
    <row r="42531" spans="6:6" ht="18" customHeight="1">
      <c r="F42531" s="129">
        <f t="shared" si="670"/>
        <v>0</v>
      </c>
    </row>
    <row r="42532" spans="6:6" ht="18" customHeight="1">
      <c r="F42532" s="129">
        <f t="shared" si="670"/>
        <v>0</v>
      </c>
    </row>
    <row r="42533" spans="6:6" ht="18" customHeight="1">
      <c r="F42533" s="129">
        <f t="shared" si="670"/>
        <v>0</v>
      </c>
    </row>
    <row r="42534" spans="6:6" ht="18" customHeight="1">
      <c r="F42534" s="129">
        <f t="shared" si="670"/>
        <v>0</v>
      </c>
    </row>
    <row r="42535" spans="6:6" ht="18" customHeight="1">
      <c r="F42535" s="129">
        <f t="shared" si="670"/>
        <v>0</v>
      </c>
    </row>
    <row r="42536" spans="6:6" ht="18" customHeight="1">
      <c r="F42536" s="129">
        <f t="shared" si="670"/>
        <v>0</v>
      </c>
    </row>
    <row r="42537" spans="6:6" ht="18" customHeight="1">
      <c r="F42537" s="129">
        <f t="shared" si="670"/>
        <v>0</v>
      </c>
    </row>
    <row r="42538" spans="6:6" ht="18" customHeight="1">
      <c r="F42538" s="129">
        <f t="shared" si="670"/>
        <v>0</v>
      </c>
    </row>
    <row r="42539" spans="6:6" ht="18" customHeight="1">
      <c r="F42539" s="129">
        <f t="shared" si="670"/>
        <v>0</v>
      </c>
    </row>
    <row r="42540" spans="6:6" ht="18" customHeight="1">
      <c r="F42540" s="129">
        <f t="shared" si="670"/>
        <v>0</v>
      </c>
    </row>
    <row r="42541" spans="6:6" ht="18" customHeight="1">
      <c r="F42541" s="129">
        <f t="shared" si="670"/>
        <v>0</v>
      </c>
    </row>
    <row r="42542" spans="6:6" ht="18" customHeight="1">
      <c r="F42542" s="129">
        <f t="shared" si="670"/>
        <v>0</v>
      </c>
    </row>
    <row r="42543" spans="6:6" ht="18" customHeight="1">
      <c r="F42543" s="129">
        <f t="shared" si="670"/>
        <v>0</v>
      </c>
    </row>
    <row r="42544" spans="6:6" ht="18" customHeight="1">
      <c r="F42544" s="129">
        <f t="shared" si="670"/>
        <v>0</v>
      </c>
    </row>
    <row r="42545" spans="6:6" ht="18" customHeight="1">
      <c r="F42545" s="129">
        <f t="shared" si="670"/>
        <v>0</v>
      </c>
    </row>
    <row r="42546" spans="6:6" ht="18" customHeight="1">
      <c r="F42546" s="129">
        <f t="shared" ref="F42546:F42609" si="671">E42546*D42546</f>
        <v>0</v>
      </c>
    </row>
    <row r="42547" spans="6:6" ht="18" customHeight="1">
      <c r="F42547" s="129">
        <f t="shared" si="671"/>
        <v>0</v>
      </c>
    </row>
    <row r="42548" spans="6:6" ht="18" customHeight="1">
      <c r="F42548" s="129">
        <f t="shared" si="671"/>
        <v>0</v>
      </c>
    </row>
    <row r="42549" spans="6:6" ht="18" customHeight="1">
      <c r="F42549" s="129">
        <f t="shared" si="671"/>
        <v>0</v>
      </c>
    </row>
    <row r="42550" spans="6:6" ht="18" customHeight="1">
      <c r="F42550" s="129">
        <f t="shared" si="671"/>
        <v>0</v>
      </c>
    </row>
    <row r="42551" spans="6:6" ht="18" customHeight="1">
      <c r="F42551" s="129">
        <f t="shared" si="671"/>
        <v>0</v>
      </c>
    </row>
    <row r="42552" spans="6:6" ht="18" customHeight="1">
      <c r="F42552" s="129">
        <f t="shared" si="671"/>
        <v>0</v>
      </c>
    </row>
    <row r="42553" spans="6:6" ht="18" customHeight="1">
      <c r="F42553" s="129">
        <f t="shared" si="671"/>
        <v>0</v>
      </c>
    </row>
    <row r="42554" spans="6:6" ht="18" customHeight="1">
      <c r="F42554" s="129">
        <f t="shared" si="671"/>
        <v>0</v>
      </c>
    </row>
    <row r="42555" spans="6:6" ht="18" customHeight="1">
      <c r="F42555" s="129">
        <f t="shared" si="671"/>
        <v>0</v>
      </c>
    </row>
    <row r="42556" spans="6:6" ht="18" customHeight="1">
      <c r="F42556" s="129">
        <f t="shared" si="671"/>
        <v>0</v>
      </c>
    </row>
    <row r="42557" spans="6:6" ht="18" customHeight="1">
      <c r="F42557" s="129">
        <f t="shared" si="671"/>
        <v>0</v>
      </c>
    </row>
    <row r="42558" spans="6:6" ht="18" customHeight="1">
      <c r="F42558" s="129">
        <f t="shared" si="671"/>
        <v>0</v>
      </c>
    </row>
    <row r="42559" spans="6:6" ht="18" customHeight="1">
      <c r="F42559" s="129">
        <f t="shared" si="671"/>
        <v>0</v>
      </c>
    </row>
    <row r="42560" spans="6:6" ht="18" customHeight="1">
      <c r="F42560" s="129">
        <f t="shared" si="671"/>
        <v>0</v>
      </c>
    </row>
    <row r="42561" spans="6:6" ht="18" customHeight="1">
      <c r="F42561" s="129">
        <f t="shared" si="671"/>
        <v>0</v>
      </c>
    </row>
    <row r="42562" spans="6:6" ht="18" customHeight="1">
      <c r="F42562" s="129">
        <f t="shared" si="671"/>
        <v>0</v>
      </c>
    </row>
    <row r="42563" spans="6:6" ht="18" customHeight="1">
      <c r="F42563" s="129">
        <f t="shared" si="671"/>
        <v>0</v>
      </c>
    </row>
    <row r="42564" spans="6:6" ht="18" customHeight="1">
      <c r="F42564" s="129">
        <f t="shared" si="671"/>
        <v>0</v>
      </c>
    </row>
    <row r="42565" spans="6:6" ht="18" customHeight="1">
      <c r="F42565" s="129">
        <f t="shared" si="671"/>
        <v>0</v>
      </c>
    </row>
    <row r="42566" spans="6:6" ht="18" customHeight="1">
      <c r="F42566" s="129">
        <f t="shared" si="671"/>
        <v>0</v>
      </c>
    </row>
    <row r="42567" spans="6:6" ht="18" customHeight="1">
      <c r="F42567" s="129">
        <f t="shared" si="671"/>
        <v>0</v>
      </c>
    </row>
    <row r="42568" spans="6:6" ht="18" customHeight="1">
      <c r="F42568" s="129">
        <f t="shared" si="671"/>
        <v>0</v>
      </c>
    </row>
    <row r="42569" spans="6:6" ht="18" customHeight="1">
      <c r="F42569" s="129">
        <f t="shared" si="671"/>
        <v>0</v>
      </c>
    </row>
    <row r="42570" spans="6:6" ht="18" customHeight="1">
      <c r="F42570" s="129">
        <f t="shared" si="671"/>
        <v>0</v>
      </c>
    </row>
    <row r="42571" spans="6:6" ht="18" customHeight="1">
      <c r="F42571" s="129">
        <f t="shared" si="671"/>
        <v>0</v>
      </c>
    </row>
    <row r="42572" spans="6:6" ht="18" customHeight="1">
      <c r="F42572" s="129">
        <f t="shared" si="671"/>
        <v>0</v>
      </c>
    </row>
    <row r="42573" spans="6:6" ht="18" customHeight="1">
      <c r="F42573" s="129">
        <f t="shared" si="671"/>
        <v>0</v>
      </c>
    </row>
    <row r="42574" spans="6:6" ht="18" customHeight="1">
      <c r="F42574" s="129">
        <f t="shared" si="671"/>
        <v>0</v>
      </c>
    </row>
    <row r="42575" spans="6:6" ht="18" customHeight="1">
      <c r="F42575" s="129">
        <f t="shared" si="671"/>
        <v>0</v>
      </c>
    </row>
    <row r="42576" spans="6:6" ht="18" customHeight="1">
      <c r="F42576" s="129">
        <f t="shared" si="671"/>
        <v>0</v>
      </c>
    </row>
    <row r="42577" spans="6:6" ht="18" customHeight="1">
      <c r="F42577" s="129">
        <f t="shared" si="671"/>
        <v>0</v>
      </c>
    </row>
    <row r="42578" spans="6:6" ht="18" customHeight="1">
      <c r="F42578" s="129">
        <f t="shared" si="671"/>
        <v>0</v>
      </c>
    </row>
    <row r="42579" spans="6:6" ht="18" customHeight="1">
      <c r="F42579" s="129">
        <f t="shared" si="671"/>
        <v>0</v>
      </c>
    </row>
    <row r="42580" spans="6:6" ht="18" customHeight="1">
      <c r="F42580" s="129">
        <f t="shared" si="671"/>
        <v>0</v>
      </c>
    </row>
    <row r="42581" spans="6:6" ht="18" customHeight="1">
      <c r="F42581" s="129">
        <f t="shared" si="671"/>
        <v>0</v>
      </c>
    </row>
    <row r="42582" spans="6:6" ht="18" customHeight="1">
      <c r="F42582" s="129">
        <f t="shared" si="671"/>
        <v>0</v>
      </c>
    </row>
    <row r="42583" spans="6:6" ht="18" customHeight="1">
      <c r="F42583" s="129">
        <f t="shared" si="671"/>
        <v>0</v>
      </c>
    </row>
    <row r="42584" spans="6:6" ht="18" customHeight="1">
      <c r="F42584" s="129">
        <f t="shared" si="671"/>
        <v>0</v>
      </c>
    </row>
    <row r="42585" spans="6:6" ht="18" customHeight="1">
      <c r="F42585" s="129">
        <f t="shared" si="671"/>
        <v>0</v>
      </c>
    </row>
    <row r="42586" spans="6:6" ht="18" customHeight="1">
      <c r="F42586" s="129">
        <f t="shared" si="671"/>
        <v>0</v>
      </c>
    </row>
    <row r="42587" spans="6:6" ht="18" customHeight="1">
      <c r="F42587" s="129">
        <f t="shared" si="671"/>
        <v>0</v>
      </c>
    </row>
    <row r="42588" spans="6:6" ht="18" customHeight="1">
      <c r="F42588" s="129">
        <f t="shared" si="671"/>
        <v>0</v>
      </c>
    </row>
    <row r="42589" spans="6:6" ht="18" customHeight="1">
      <c r="F42589" s="129">
        <f t="shared" si="671"/>
        <v>0</v>
      </c>
    </row>
    <row r="42590" spans="6:6" ht="18" customHeight="1">
      <c r="F42590" s="129">
        <f t="shared" si="671"/>
        <v>0</v>
      </c>
    </row>
    <row r="42591" spans="6:6" ht="18" customHeight="1">
      <c r="F42591" s="129">
        <f t="shared" si="671"/>
        <v>0</v>
      </c>
    </row>
    <row r="42592" spans="6:6" ht="18" customHeight="1">
      <c r="F42592" s="129">
        <f t="shared" si="671"/>
        <v>0</v>
      </c>
    </row>
    <row r="42593" spans="6:6" ht="18" customHeight="1">
      <c r="F42593" s="129">
        <f t="shared" si="671"/>
        <v>0</v>
      </c>
    </row>
    <row r="42594" spans="6:6" ht="18" customHeight="1">
      <c r="F42594" s="129">
        <f t="shared" si="671"/>
        <v>0</v>
      </c>
    </row>
    <row r="42595" spans="6:6" ht="18" customHeight="1">
      <c r="F42595" s="129">
        <f t="shared" si="671"/>
        <v>0</v>
      </c>
    </row>
    <row r="42596" spans="6:6" ht="18" customHeight="1">
      <c r="F42596" s="129">
        <f t="shared" si="671"/>
        <v>0</v>
      </c>
    </row>
    <row r="42597" spans="6:6" ht="18" customHeight="1">
      <c r="F42597" s="129">
        <f t="shared" si="671"/>
        <v>0</v>
      </c>
    </row>
    <row r="42598" spans="6:6" ht="18" customHeight="1">
      <c r="F42598" s="129">
        <f t="shared" si="671"/>
        <v>0</v>
      </c>
    </row>
    <row r="42599" spans="6:6" ht="18" customHeight="1">
      <c r="F42599" s="129">
        <f t="shared" si="671"/>
        <v>0</v>
      </c>
    </row>
    <row r="42600" spans="6:6" ht="18" customHeight="1">
      <c r="F42600" s="129">
        <f t="shared" si="671"/>
        <v>0</v>
      </c>
    </row>
    <row r="42601" spans="6:6" ht="18" customHeight="1">
      <c r="F42601" s="129">
        <f t="shared" si="671"/>
        <v>0</v>
      </c>
    </row>
    <row r="42602" spans="6:6" ht="18" customHeight="1">
      <c r="F42602" s="129">
        <f t="shared" si="671"/>
        <v>0</v>
      </c>
    </row>
    <row r="42603" spans="6:6" ht="18" customHeight="1">
      <c r="F42603" s="129">
        <f t="shared" si="671"/>
        <v>0</v>
      </c>
    </row>
    <row r="42604" spans="6:6" ht="18" customHeight="1">
      <c r="F42604" s="129">
        <f t="shared" si="671"/>
        <v>0</v>
      </c>
    </row>
    <row r="42605" spans="6:6" ht="18" customHeight="1">
      <c r="F42605" s="129">
        <f t="shared" si="671"/>
        <v>0</v>
      </c>
    </row>
    <row r="42606" spans="6:6" ht="18" customHeight="1">
      <c r="F42606" s="129">
        <f t="shared" si="671"/>
        <v>0</v>
      </c>
    </row>
    <row r="42607" spans="6:6" ht="18" customHeight="1">
      <c r="F42607" s="129">
        <f t="shared" si="671"/>
        <v>0</v>
      </c>
    </row>
    <row r="42608" spans="6:6" ht="18" customHeight="1">
      <c r="F42608" s="129">
        <f t="shared" si="671"/>
        <v>0</v>
      </c>
    </row>
    <row r="42609" spans="6:6" ht="18" customHeight="1">
      <c r="F42609" s="129">
        <f t="shared" si="671"/>
        <v>0</v>
      </c>
    </row>
    <row r="42610" spans="6:6" ht="18" customHeight="1">
      <c r="F42610" s="129">
        <f t="shared" ref="F42610:F42673" si="672">E42610*D42610</f>
        <v>0</v>
      </c>
    </row>
    <row r="42611" spans="6:6" ht="18" customHeight="1">
      <c r="F42611" s="129">
        <f t="shared" si="672"/>
        <v>0</v>
      </c>
    </row>
    <row r="42612" spans="6:6" ht="18" customHeight="1">
      <c r="F42612" s="129">
        <f t="shared" si="672"/>
        <v>0</v>
      </c>
    </row>
    <row r="42613" spans="6:6" ht="18" customHeight="1">
      <c r="F42613" s="129">
        <f t="shared" si="672"/>
        <v>0</v>
      </c>
    </row>
    <row r="42614" spans="6:6" ht="18" customHeight="1">
      <c r="F42614" s="129">
        <f t="shared" si="672"/>
        <v>0</v>
      </c>
    </row>
    <row r="42615" spans="6:6" ht="18" customHeight="1">
      <c r="F42615" s="129">
        <f t="shared" si="672"/>
        <v>0</v>
      </c>
    </row>
    <row r="42616" spans="6:6" ht="18" customHeight="1">
      <c r="F42616" s="129">
        <f t="shared" si="672"/>
        <v>0</v>
      </c>
    </row>
    <row r="42617" spans="6:6" ht="18" customHeight="1">
      <c r="F42617" s="129">
        <f t="shared" si="672"/>
        <v>0</v>
      </c>
    </row>
    <row r="42618" spans="6:6" ht="18" customHeight="1">
      <c r="F42618" s="129">
        <f t="shared" si="672"/>
        <v>0</v>
      </c>
    </row>
    <row r="42619" spans="6:6" ht="18" customHeight="1">
      <c r="F42619" s="129">
        <f t="shared" si="672"/>
        <v>0</v>
      </c>
    </row>
    <row r="42620" spans="6:6" ht="18" customHeight="1">
      <c r="F42620" s="129">
        <f t="shared" si="672"/>
        <v>0</v>
      </c>
    </row>
    <row r="42621" spans="6:6" ht="18" customHeight="1">
      <c r="F42621" s="129">
        <f t="shared" si="672"/>
        <v>0</v>
      </c>
    </row>
    <row r="42622" spans="6:6" ht="18" customHeight="1">
      <c r="F42622" s="129">
        <f t="shared" si="672"/>
        <v>0</v>
      </c>
    </row>
    <row r="42623" spans="6:6" ht="18" customHeight="1">
      <c r="F42623" s="129">
        <f t="shared" si="672"/>
        <v>0</v>
      </c>
    </row>
    <row r="42624" spans="6:6" ht="18" customHeight="1">
      <c r="F42624" s="129">
        <f t="shared" si="672"/>
        <v>0</v>
      </c>
    </row>
    <row r="42625" spans="6:6" ht="18" customHeight="1">
      <c r="F42625" s="129">
        <f t="shared" si="672"/>
        <v>0</v>
      </c>
    </row>
    <row r="42626" spans="6:6" ht="18" customHeight="1">
      <c r="F42626" s="129">
        <f t="shared" si="672"/>
        <v>0</v>
      </c>
    </row>
    <row r="42627" spans="6:6" ht="18" customHeight="1">
      <c r="F42627" s="129">
        <f t="shared" si="672"/>
        <v>0</v>
      </c>
    </row>
    <row r="42628" spans="6:6" ht="18" customHeight="1">
      <c r="F42628" s="129">
        <f t="shared" si="672"/>
        <v>0</v>
      </c>
    </row>
    <row r="42629" spans="6:6" ht="18" customHeight="1">
      <c r="F42629" s="129">
        <f t="shared" si="672"/>
        <v>0</v>
      </c>
    </row>
    <row r="42630" spans="6:6" ht="18" customHeight="1">
      <c r="F42630" s="129">
        <f t="shared" si="672"/>
        <v>0</v>
      </c>
    </row>
    <row r="42631" spans="6:6" ht="18" customHeight="1">
      <c r="F42631" s="129">
        <f t="shared" si="672"/>
        <v>0</v>
      </c>
    </row>
    <row r="42632" spans="6:6" ht="18" customHeight="1">
      <c r="F42632" s="129">
        <f t="shared" si="672"/>
        <v>0</v>
      </c>
    </row>
    <row r="42633" spans="6:6" ht="18" customHeight="1">
      <c r="F42633" s="129">
        <f t="shared" si="672"/>
        <v>0</v>
      </c>
    </row>
    <row r="42634" spans="6:6" ht="18" customHeight="1">
      <c r="F42634" s="129">
        <f t="shared" si="672"/>
        <v>0</v>
      </c>
    </row>
    <row r="42635" spans="6:6" ht="18" customHeight="1">
      <c r="F42635" s="129">
        <f t="shared" si="672"/>
        <v>0</v>
      </c>
    </row>
    <row r="42636" spans="6:6" ht="18" customHeight="1">
      <c r="F42636" s="129">
        <f t="shared" si="672"/>
        <v>0</v>
      </c>
    </row>
    <row r="42637" spans="6:6" ht="18" customHeight="1">
      <c r="F42637" s="129">
        <f t="shared" si="672"/>
        <v>0</v>
      </c>
    </row>
    <row r="42638" spans="6:6" ht="18" customHeight="1">
      <c r="F42638" s="129">
        <f t="shared" si="672"/>
        <v>0</v>
      </c>
    </row>
    <row r="42639" spans="6:6" ht="18" customHeight="1">
      <c r="F42639" s="129">
        <f t="shared" si="672"/>
        <v>0</v>
      </c>
    </row>
    <row r="42640" spans="6:6" ht="18" customHeight="1">
      <c r="F42640" s="129">
        <f t="shared" si="672"/>
        <v>0</v>
      </c>
    </row>
    <row r="42641" spans="6:6" ht="18" customHeight="1">
      <c r="F42641" s="129">
        <f t="shared" si="672"/>
        <v>0</v>
      </c>
    </row>
    <row r="42642" spans="6:6" ht="18" customHeight="1">
      <c r="F42642" s="129">
        <f t="shared" si="672"/>
        <v>0</v>
      </c>
    </row>
    <row r="42643" spans="6:6" ht="18" customHeight="1">
      <c r="F42643" s="129">
        <f t="shared" si="672"/>
        <v>0</v>
      </c>
    </row>
    <row r="42644" spans="6:6" ht="18" customHeight="1">
      <c r="F42644" s="129">
        <f t="shared" si="672"/>
        <v>0</v>
      </c>
    </row>
    <row r="42645" spans="6:6" ht="18" customHeight="1">
      <c r="F42645" s="129">
        <f t="shared" si="672"/>
        <v>0</v>
      </c>
    </row>
    <row r="42646" spans="6:6" ht="18" customHeight="1">
      <c r="F42646" s="129">
        <f t="shared" si="672"/>
        <v>0</v>
      </c>
    </row>
    <row r="42647" spans="6:6" ht="18" customHeight="1">
      <c r="F42647" s="129">
        <f t="shared" si="672"/>
        <v>0</v>
      </c>
    </row>
    <row r="42648" spans="6:6" ht="18" customHeight="1">
      <c r="F42648" s="129">
        <f t="shared" si="672"/>
        <v>0</v>
      </c>
    </row>
    <row r="42649" spans="6:6" ht="18" customHeight="1">
      <c r="F42649" s="129">
        <f t="shared" si="672"/>
        <v>0</v>
      </c>
    </row>
    <row r="42650" spans="6:6" ht="18" customHeight="1">
      <c r="F42650" s="129">
        <f t="shared" si="672"/>
        <v>0</v>
      </c>
    </row>
    <row r="42651" spans="6:6" ht="18" customHeight="1">
      <c r="F42651" s="129">
        <f t="shared" si="672"/>
        <v>0</v>
      </c>
    </row>
    <row r="42652" spans="6:6" ht="18" customHeight="1">
      <c r="F42652" s="129">
        <f t="shared" si="672"/>
        <v>0</v>
      </c>
    </row>
    <row r="42653" spans="6:6" ht="18" customHeight="1">
      <c r="F42653" s="129">
        <f t="shared" si="672"/>
        <v>0</v>
      </c>
    </row>
    <row r="42654" spans="6:6" ht="18" customHeight="1">
      <c r="F42654" s="129">
        <f t="shared" si="672"/>
        <v>0</v>
      </c>
    </row>
    <row r="42655" spans="6:6" ht="18" customHeight="1">
      <c r="F42655" s="129">
        <f t="shared" si="672"/>
        <v>0</v>
      </c>
    </row>
    <row r="42656" spans="6:6" ht="18" customHeight="1">
      <c r="F42656" s="129">
        <f t="shared" si="672"/>
        <v>0</v>
      </c>
    </row>
    <row r="42657" spans="6:6" ht="18" customHeight="1">
      <c r="F42657" s="129">
        <f t="shared" si="672"/>
        <v>0</v>
      </c>
    </row>
    <row r="42658" spans="6:6" ht="18" customHeight="1">
      <c r="F42658" s="129">
        <f t="shared" si="672"/>
        <v>0</v>
      </c>
    </row>
    <row r="42659" spans="6:6" ht="18" customHeight="1">
      <c r="F42659" s="129">
        <f t="shared" si="672"/>
        <v>0</v>
      </c>
    </row>
    <row r="42660" spans="6:6" ht="18" customHeight="1">
      <c r="F42660" s="129">
        <f t="shared" si="672"/>
        <v>0</v>
      </c>
    </row>
    <row r="42661" spans="6:6" ht="18" customHeight="1">
      <c r="F42661" s="129">
        <f t="shared" si="672"/>
        <v>0</v>
      </c>
    </row>
    <row r="42662" spans="6:6" ht="18" customHeight="1">
      <c r="F42662" s="129">
        <f t="shared" si="672"/>
        <v>0</v>
      </c>
    </row>
    <row r="42663" spans="6:6" ht="18" customHeight="1">
      <c r="F42663" s="129">
        <f t="shared" si="672"/>
        <v>0</v>
      </c>
    </row>
    <row r="42664" spans="6:6" ht="18" customHeight="1">
      <c r="F42664" s="129">
        <f t="shared" si="672"/>
        <v>0</v>
      </c>
    </row>
    <row r="42665" spans="6:6" ht="18" customHeight="1">
      <c r="F42665" s="129">
        <f t="shared" si="672"/>
        <v>0</v>
      </c>
    </row>
    <row r="42666" spans="6:6" ht="18" customHeight="1">
      <c r="F42666" s="129">
        <f t="shared" si="672"/>
        <v>0</v>
      </c>
    </row>
    <row r="42667" spans="6:6" ht="18" customHeight="1">
      <c r="F42667" s="129">
        <f t="shared" si="672"/>
        <v>0</v>
      </c>
    </row>
    <row r="42668" spans="6:6" ht="18" customHeight="1">
      <c r="F42668" s="129">
        <f t="shared" si="672"/>
        <v>0</v>
      </c>
    </row>
    <row r="42669" spans="6:6" ht="18" customHeight="1">
      <c r="F42669" s="129">
        <f t="shared" si="672"/>
        <v>0</v>
      </c>
    </row>
    <row r="42670" spans="6:6" ht="18" customHeight="1">
      <c r="F42670" s="129">
        <f t="shared" si="672"/>
        <v>0</v>
      </c>
    </row>
    <row r="42671" spans="6:6" ht="18" customHeight="1">
      <c r="F42671" s="129">
        <f t="shared" si="672"/>
        <v>0</v>
      </c>
    </row>
    <row r="42672" spans="6:6" ht="18" customHeight="1">
      <c r="F42672" s="129">
        <f t="shared" si="672"/>
        <v>0</v>
      </c>
    </row>
    <row r="42673" spans="6:6" ht="18" customHeight="1">
      <c r="F42673" s="129">
        <f t="shared" si="672"/>
        <v>0</v>
      </c>
    </row>
    <row r="42674" spans="6:6" ht="18" customHeight="1">
      <c r="F42674" s="129">
        <f t="shared" ref="F42674:F42737" si="673">E42674*D42674</f>
        <v>0</v>
      </c>
    </row>
    <row r="42675" spans="6:6" ht="18" customHeight="1">
      <c r="F42675" s="129">
        <f t="shared" si="673"/>
        <v>0</v>
      </c>
    </row>
    <row r="42676" spans="6:6" ht="18" customHeight="1">
      <c r="F42676" s="129">
        <f t="shared" si="673"/>
        <v>0</v>
      </c>
    </row>
    <row r="42677" spans="6:6" ht="18" customHeight="1">
      <c r="F42677" s="129">
        <f t="shared" si="673"/>
        <v>0</v>
      </c>
    </row>
    <row r="42678" spans="6:6" ht="18" customHeight="1">
      <c r="F42678" s="129">
        <f t="shared" si="673"/>
        <v>0</v>
      </c>
    </row>
    <row r="42679" spans="6:6" ht="18" customHeight="1">
      <c r="F42679" s="129">
        <f t="shared" si="673"/>
        <v>0</v>
      </c>
    </row>
    <row r="42680" spans="6:6" ht="18" customHeight="1">
      <c r="F42680" s="129">
        <f t="shared" si="673"/>
        <v>0</v>
      </c>
    </row>
    <row r="42681" spans="6:6" ht="18" customHeight="1">
      <c r="F42681" s="129">
        <f t="shared" si="673"/>
        <v>0</v>
      </c>
    </row>
    <row r="42682" spans="6:6" ht="18" customHeight="1">
      <c r="F42682" s="129">
        <f t="shared" si="673"/>
        <v>0</v>
      </c>
    </row>
    <row r="42683" spans="6:6" ht="18" customHeight="1">
      <c r="F42683" s="129">
        <f t="shared" si="673"/>
        <v>0</v>
      </c>
    </row>
    <row r="42684" spans="6:6" ht="18" customHeight="1">
      <c r="F42684" s="129">
        <f t="shared" si="673"/>
        <v>0</v>
      </c>
    </row>
    <row r="42685" spans="6:6" ht="18" customHeight="1">
      <c r="F42685" s="129">
        <f t="shared" si="673"/>
        <v>0</v>
      </c>
    </row>
    <row r="42686" spans="6:6" ht="18" customHeight="1">
      <c r="F42686" s="129">
        <f t="shared" si="673"/>
        <v>0</v>
      </c>
    </row>
    <row r="42687" spans="6:6" ht="18" customHeight="1">
      <c r="F42687" s="129">
        <f t="shared" si="673"/>
        <v>0</v>
      </c>
    </row>
    <row r="42688" spans="6:6" ht="18" customHeight="1">
      <c r="F42688" s="129">
        <f t="shared" si="673"/>
        <v>0</v>
      </c>
    </row>
    <row r="42689" spans="6:6" ht="18" customHeight="1">
      <c r="F42689" s="129">
        <f t="shared" si="673"/>
        <v>0</v>
      </c>
    </row>
    <row r="42690" spans="6:6" ht="18" customHeight="1">
      <c r="F42690" s="129">
        <f t="shared" si="673"/>
        <v>0</v>
      </c>
    </row>
    <row r="42691" spans="6:6" ht="18" customHeight="1">
      <c r="F42691" s="129">
        <f t="shared" si="673"/>
        <v>0</v>
      </c>
    </row>
    <row r="42692" spans="6:6" ht="18" customHeight="1">
      <c r="F42692" s="129">
        <f t="shared" si="673"/>
        <v>0</v>
      </c>
    </row>
    <row r="42693" spans="6:6" ht="18" customHeight="1">
      <c r="F42693" s="129">
        <f t="shared" si="673"/>
        <v>0</v>
      </c>
    </row>
    <row r="42694" spans="6:6" ht="18" customHeight="1">
      <c r="F42694" s="129">
        <f t="shared" si="673"/>
        <v>0</v>
      </c>
    </row>
    <row r="42695" spans="6:6" ht="18" customHeight="1">
      <c r="F42695" s="129">
        <f t="shared" si="673"/>
        <v>0</v>
      </c>
    </row>
    <row r="42696" spans="6:6" ht="18" customHeight="1">
      <c r="F42696" s="129">
        <f t="shared" si="673"/>
        <v>0</v>
      </c>
    </row>
    <row r="42697" spans="6:6" ht="18" customHeight="1">
      <c r="F42697" s="129">
        <f t="shared" si="673"/>
        <v>0</v>
      </c>
    </row>
    <row r="42698" spans="6:6" ht="18" customHeight="1">
      <c r="F42698" s="129">
        <f t="shared" si="673"/>
        <v>0</v>
      </c>
    </row>
    <row r="42699" spans="6:6" ht="18" customHeight="1">
      <c r="F42699" s="129">
        <f t="shared" si="673"/>
        <v>0</v>
      </c>
    </row>
    <row r="42700" spans="6:6" ht="18" customHeight="1">
      <c r="F42700" s="129">
        <f t="shared" si="673"/>
        <v>0</v>
      </c>
    </row>
    <row r="42701" spans="6:6" ht="18" customHeight="1">
      <c r="F42701" s="129">
        <f t="shared" si="673"/>
        <v>0</v>
      </c>
    </row>
    <row r="42702" spans="6:6" ht="18" customHeight="1">
      <c r="F42702" s="129">
        <f t="shared" si="673"/>
        <v>0</v>
      </c>
    </row>
    <row r="42703" spans="6:6" ht="18" customHeight="1">
      <c r="F42703" s="129">
        <f t="shared" si="673"/>
        <v>0</v>
      </c>
    </row>
    <row r="42704" spans="6:6" ht="18" customHeight="1">
      <c r="F42704" s="129">
        <f t="shared" si="673"/>
        <v>0</v>
      </c>
    </row>
    <row r="42705" spans="6:6" ht="18" customHeight="1">
      <c r="F42705" s="129">
        <f t="shared" si="673"/>
        <v>0</v>
      </c>
    </row>
    <row r="42706" spans="6:6" ht="18" customHeight="1">
      <c r="F42706" s="129">
        <f t="shared" si="673"/>
        <v>0</v>
      </c>
    </row>
    <row r="42707" spans="6:6" ht="18" customHeight="1">
      <c r="F42707" s="129">
        <f t="shared" si="673"/>
        <v>0</v>
      </c>
    </row>
    <row r="42708" spans="6:6" ht="18" customHeight="1">
      <c r="F42708" s="129">
        <f t="shared" si="673"/>
        <v>0</v>
      </c>
    </row>
    <row r="42709" spans="6:6" ht="18" customHeight="1">
      <c r="F42709" s="129">
        <f t="shared" si="673"/>
        <v>0</v>
      </c>
    </row>
    <row r="42710" spans="6:6" ht="18" customHeight="1">
      <c r="F42710" s="129">
        <f t="shared" si="673"/>
        <v>0</v>
      </c>
    </row>
    <row r="42711" spans="6:6" ht="18" customHeight="1">
      <c r="F42711" s="129">
        <f t="shared" si="673"/>
        <v>0</v>
      </c>
    </row>
    <row r="42712" spans="6:6" ht="18" customHeight="1">
      <c r="F42712" s="129">
        <f t="shared" si="673"/>
        <v>0</v>
      </c>
    </row>
    <row r="42713" spans="6:6" ht="18" customHeight="1">
      <c r="F42713" s="129">
        <f t="shared" si="673"/>
        <v>0</v>
      </c>
    </row>
    <row r="42714" spans="6:6" ht="18" customHeight="1">
      <c r="F42714" s="129">
        <f t="shared" si="673"/>
        <v>0</v>
      </c>
    </row>
    <row r="42715" spans="6:6" ht="18" customHeight="1">
      <c r="F42715" s="129">
        <f t="shared" si="673"/>
        <v>0</v>
      </c>
    </row>
    <row r="42716" spans="6:6" ht="18" customHeight="1">
      <c r="F42716" s="129">
        <f t="shared" si="673"/>
        <v>0</v>
      </c>
    </row>
    <row r="42717" spans="6:6" ht="18" customHeight="1">
      <c r="F42717" s="129">
        <f t="shared" si="673"/>
        <v>0</v>
      </c>
    </row>
    <row r="42718" spans="6:6" ht="18" customHeight="1">
      <c r="F42718" s="129">
        <f t="shared" si="673"/>
        <v>0</v>
      </c>
    </row>
    <row r="42719" spans="6:6" ht="18" customHeight="1">
      <c r="F42719" s="129">
        <f t="shared" si="673"/>
        <v>0</v>
      </c>
    </row>
    <row r="42720" spans="6:6" ht="18" customHeight="1">
      <c r="F42720" s="129">
        <f t="shared" si="673"/>
        <v>0</v>
      </c>
    </row>
    <row r="42721" spans="6:6" ht="18" customHeight="1">
      <c r="F42721" s="129">
        <f t="shared" si="673"/>
        <v>0</v>
      </c>
    </row>
    <row r="42722" spans="6:6" ht="18" customHeight="1">
      <c r="F42722" s="129">
        <f t="shared" si="673"/>
        <v>0</v>
      </c>
    </row>
    <row r="42723" spans="6:6" ht="18" customHeight="1">
      <c r="F42723" s="129">
        <f t="shared" si="673"/>
        <v>0</v>
      </c>
    </row>
    <row r="42724" spans="6:6" ht="18" customHeight="1">
      <c r="F42724" s="129">
        <f t="shared" si="673"/>
        <v>0</v>
      </c>
    </row>
    <row r="42725" spans="6:6" ht="18" customHeight="1">
      <c r="F42725" s="129">
        <f t="shared" si="673"/>
        <v>0</v>
      </c>
    </row>
    <row r="42726" spans="6:6" ht="18" customHeight="1">
      <c r="F42726" s="129">
        <f t="shared" si="673"/>
        <v>0</v>
      </c>
    </row>
    <row r="42727" spans="6:6" ht="18" customHeight="1">
      <c r="F42727" s="129">
        <f t="shared" si="673"/>
        <v>0</v>
      </c>
    </row>
    <row r="42728" spans="6:6" ht="18" customHeight="1">
      <c r="F42728" s="129">
        <f t="shared" si="673"/>
        <v>0</v>
      </c>
    </row>
    <row r="42729" spans="6:6" ht="18" customHeight="1">
      <c r="F42729" s="129">
        <f t="shared" si="673"/>
        <v>0</v>
      </c>
    </row>
    <row r="42730" spans="6:6" ht="18" customHeight="1">
      <c r="F42730" s="129">
        <f t="shared" si="673"/>
        <v>0</v>
      </c>
    </row>
    <row r="42731" spans="6:6" ht="18" customHeight="1">
      <c r="F42731" s="129">
        <f t="shared" si="673"/>
        <v>0</v>
      </c>
    </row>
    <row r="42732" spans="6:6" ht="18" customHeight="1">
      <c r="F42732" s="129">
        <f t="shared" si="673"/>
        <v>0</v>
      </c>
    </row>
    <row r="42733" spans="6:6" ht="18" customHeight="1">
      <c r="F42733" s="129">
        <f t="shared" si="673"/>
        <v>0</v>
      </c>
    </row>
    <row r="42734" spans="6:6" ht="18" customHeight="1">
      <c r="F42734" s="129">
        <f t="shared" si="673"/>
        <v>0</v>
      </c>
    </row>
    <row r="42735" spans="6:6" ht="18" customHeight="1">
      <c r="F42735" s="129">
        <f t="shared" si="673"/>
        <v>0</v>
      </c>
    </row>
    <row r="42736" spans="6:6" ht="18" customHeight="1">
      <c r="F42736" s="129">
        <f t="shared" si="673"/>
        <v>0</v>
      </c>
    </row>
    <row r="42737" spans="6:6" ht="18" customHeight="1">
      <c r="F42737" s="129">
        <f t="shared" si="673"/>
        <v>0</v>
      </c>
    </row>
    <row r="42738" spans="6:6" ht="18" customHeight="1">
      <c r="F42738" s="129">
        <f t="shared" ref="F42738:F42801" si="674">E42738*D42738</f>
        <v>0</v>
      </c>
    </row>
    <row r="42739" spans="6:6" ht="18" customHeight="1">
      <c r="F42739" s="129">
        <f t="shared" si="674"/>
        <v>0</v>
      </c>
    </row>
    <row r="42740" spans="6:6" ht="18" customHeight="1">
      <c r="F42740" s="129">
        <f t="shared" si="674"/>
        <v>0</v>
      </c>
    </row>
    <row r="42741" spans="6:6" ht="18" customHeight="1">
      <c r="F42741" s="129">
        <f t="shared" si="674"/>
        <v>0</v>
      </c>
    </row>
    <row r="42742" spans="6:6" ht="18" customHeight="1">
      <c r="F42742" s="129">
        <f t="shared" si="674"/>
        <v>0</v>
      </c>
    </row>
    <row r="42743" spans="6:6" ht="18" customHeight="1">
      <c r="F42743" s="129">
        <f t="shared" si="674"/>
        <v>0</v>
      </c>
    </row>
    <row r="42744" spans="6:6" ht="18" customHeight="1">
      <c r="F42744" s="129">
        <f t="shared" si="674"/>
        <v>0</v>
      </c>
    </row>
    <row r="42745" spans="6:6" ht="18" customHeight="1">
      <c r="F42745" s="129">
        <f t="shared" si="674"/>
        <v>0</v>
      </c>
    </row>
    <row r="42746" spans="6:6" ht="18" customHeight="1">
      <c r="F42746" s="129">
        <f t="shared" si="674"/>
        <v>0</v>
      </c>
    </row>
    <row r="42747" spans="6:6" ht="18" customHeight="1">
      <c r="F42747" s="129">
        <f t="shared" si="674"/>
        <v>0</v>
      </c>
    </row>
    <row r="42748" spans="6:6" ht="18" customHeight="1">
      <c r="F42748" s="129">
        <f t="shared" si="674"/>
        <v>0</v>
      </c>
    </row>
    <row r="42749" spans="6:6" ht="18" customHeight="1">
      <c r="F42749" s="129">
        <f t="shared" si="674"/>
        <v>0</v>
      </c>
    </row>
    <row r="42750" spans="6:6" ht="18" customHeight="1">
      <c r="F42750" s="129">
        <f t="shared" si="674"/>
        <v>0</v>
      </c>
    </row>
    <row r="42751" spans="6:6" ht="18" customHeight="1">
      <c r="F42751" s="129">
        <f t="shared" si="674"/>
        <v>0</v>
      </c>
    </row>
    <row r="42752" spans="6:6" ht="18" customHeight="1">
      <c r="F42752" s="129">
        <f t="shared" si="674"/>
        <v>0</v>
      </c>
    </row>
    <row r="42753" spans="6:6" ht="18" customHeight="1">
      <c r="F42753" s="129">
        <f t="shared" si="674"/>
        <v>0</v>
      </c>
    </row>
    <row r="42754" spans="6:6" ht="18" customHeight="1">
      <c r="F42754" s="129">
        <f t="shared" si="674"/>
        <v>0</v>
      </c>
    </row>
    <row r="42755" spans="6:6" ht="18" customHeight="1">
      <c r="F42755" s="129">
        <f t="shared" si="674"/>
        <v>0</v>
      </c>
    </row>
    <row r="42756" spans="6:6" ht="18" customHeight="1">
      <c r="F42756" s="129">
        <f t="shared" si="674"/>
        <v>0</v>
      </c>
    </row>
    <row r="42757" spans="6:6" ht="18" customHeight="1">
      <c r="F42757" s="129">
        <f t="shared" si="674"/>
        <v>0</v>
      </c>
    </row>
    <row r="42758" spans="6:6" ht="18" customHeight="1">
      <c r="F42758" s="129">
        <f t="shared" si="674"/>
        <v>0</v>
      </c>
    </row>
    <row r="42759" spans="6:6" ht="18" customHeight="1">
      <c r="F42759" s="129">
        <f t="shared" si="674"/>
        <v>0</v>
      </c>
    </row>
    <row r="42760" spans="6:6" ht="18" customHeight="1">
      <c r="F42760" s="129">
        <f t="shared" si="674"/>
        <v>0</v>
      </c>
    </row>
    <row r="42761" spans="6:6" ht="18" customHeight="1">
      <c r="F42761" s="129">
        <f t="shared" si="674"/>
        <v>0</v>
      </c>
    </row>
    <row r="42762" spans="6:6" ht="18" customHeight="1">
      <c r="F42762" s="129">
        <f t="shared" si="674"/>
        <v>0</v>
      </c>
    </row>
    <row r="42763" spans="6:6" ht="18" customHeight="1">
      <c r="F42763" s="129">
        <f t="shared" si="674"/>
        <v>0</v>
      </c>
    </row>
    <row r="42764" spans="6:6" ht="18" customHeight="1">
      <c r="F42764" s="129">
        <f t="shared" si="674"/>
        <v>0</v>
      </c>
    </row>
    <row r="42765" spans="6:6" ht="18" customHeight="1">
      <c r="F42765" s="129">
        <f t="shared" si="674"/>
        <v>0</v>
      </c>
    </row>
    <row r="42766" spans="6:6" ht="18" customHeight="1">
      <c r="F42766" s="129">
        <f t="shared" si="674"/>
        <v>0</v>
      </c>
    </row>
    <row r="42767" spans="6:6" ht="18" customHeight="1">
      <c r="F42767" s="129">
        <f t="shared" si="674"/>
        <v>0</v>
      </c>
    </row>
    <row r="42768" spans="6:6" ht="18" customHeight="1">
      <c r="F42768" s="129">
        <f t="shared" si="674"/>
        <v>0</v>
      </c>
    </row>
    <row r="42769" spans="6:6" ht="18" customHeight="1">
      <c r="F42769" s="129">
        <f t="shared" si="674"/>
        <v>0</v>
      </c>
    </row>
    <row r="42770" spans="6:6" ht="18" customHeight="1">
      <c r="F42770" s="129">
        <f t="shared" si="674"/>
        <v>0</v>
      </c>
    </row>
    <row r="42771" spans="6:6" ht="18" customHeight="1">
      <c r="F42771" s="129">
        <f t="shared" si="674"/>
        <v>0</v>
      </c>
    </row>
    <row r="42772" spans="6:6" ht="18" customHeight="1">
      <c r="F42772" s="129">
        <f t="shared" si="674"/>
        <v>0</v>
      </c>
    </row>
    <row r="42773" spans="6:6" ht="18" customHeight="1">
      <c r="F42773" s="129">
        <f t="shared" si="674"/>
        <v>0</v>
      </c>
    </row>
    <row r="42774" spans="6:6" ht="18" customHeight="1">
      <c r="F42774" s="129">
        <f t="shared" si="674"/>
        <v>0</v>
      </c>
    </row>
    <row r="42775" spans="6:6" ht="18" customHeight="1">
      <c r="F42775" s="129">
        <f t="shared" si="674"/>
        <v>0</v>
      </c>
    </row>
    <row r="42776" spans="6:6" ht="18" customHeight="1">
      <c r="F42776" s="129">
        <f t="shared" si="674"/>
        <v>0</v>
      </c>
    </row>
    <row r="42777" spans="6:6" ht="18" customHeight="1">
      <c r="F42777" s="129">
        <f t="shared" si="674"/>
        <v>0</v>
      </c>
    </row>
    <row r="42778" spans="6:6" ht="18" customHeight="1">
      <c r="F42778" s="129">
        <f t="shared" si="674"/>
        <v>0</v>
      </c>
    </row>
    <row r="42779" spans="6:6" ht="18" customHeight="1">
      <c r="F42779" s="129">
        <f t="shared" si="674"/>
        <v>0</v>
      </c>
    </row>
    <row r="42780" spans="6:6" ht="18" customHeight="1">
      <c r="F42780" s="129">
        <f t="shared" si="674"/>
        <v>0</v>
      </c>
    </row>
    <row r="42781" spans="6:6" ht="18" customHeight="1">
      <c r="F42781" s="129">
        <f t="shared" si="674"/>
        <v>0</v>
      </c>
    </row>
    <row r="42782" spans="6:6" ht="18" customHeight="1">
      <c r="F42782" s="129">
        <f t="shared" si="674"/>
        <v>0</v>
      </c>
    </row>
    <row r="42783" spans="6:6" ht="18" customHeight="1">
      <c r="F42783" s="129">
        <f t="shared" si="674"/>
        <v>0</v>
      </c>
    </row>
    <row r="42784" spans="6:6" ht="18" customHeight="1">
      <c r="F42784" s="129">
        <f t="shared" si="674"/>
        <v>0</v>
      </c>
    </row>
    <row r="42785" spans="6:6" ht="18" customHeight="1">
      <c r="F42785" s="129">
        <f t="shared" si="674"/>
        <v>0</v>
      </c>
    </row>
    <row r="42786" spans="6:6" ht="18" customHeight="1">
      <c r="F42786" s="129">
        <f t="shared" si="674"/>
        <v>0</v>
      </c>
    </row>
    <row r="42787" spans="6:6" ht="18" customHeight="1">
      <c r="F42787" s="129">
        <f t="shared" si="674"/>
        <v>0</v>
      </c>
    </row>
    <row r="42788" spans="6:6" ht="18" customHeight="1">
      <c r="F42788" s="129">
        <f t="shared" si="674"/>
        <v>0</v>
      </c>
    </row>
    <row r="42789" spans="6:6" ht="18" customHeight="1">
      <c r="F42789" s="129">
        <f t="shared" si="674"/>
        <v>0</v>
      </c>
    </row>
    <row r="42790" spans="6:6" ht="18" customHeight="1">
      <c r="F42790" s="129">
        <f t="shared" si="674"/>
        <v>0</v>
      </c>
    </row>
    <row r="42791" spans="6:6" ht="18" customHeight="1">
      <c r="F42791" s="129">
        <f t="shared" si="674"/>
        <v>0</v>
      </c>
    </row>
    <row r="42792" spans="6:6" ht="18" customHeight="1">
      <c r="F42792" s="129">
        <f t="shared" si="674"/>
        <v>0</v>
      </c>
    </row>
    <row r="42793" spans="6:6" ht="18" customHeight="1">
      <c r="F42793" s="129">
        <f t="shared" si="674"/>
        <v>0</v>
      </c>
    </row>
    <row r="42794" spans="6:6" ht="18" customHeight="1">
      <c r="F42794" s="129">
        <f t="shared" si="674"/>
        <v>0</v>
      </c>
    </row>
    <row r="42795" spans="6:6" ht="18" customHeight="1">
      <c r="F42795" s="129">
        <f t="shared" si="674"/>
        <v>0</v>
      </c>
    </row>
    <row r="42796" spans="6:6" ht="18" customHeight="1">
      <c r="F42796" s="129">
        <f t="shared" si="674"/>
        <v>0</v>
      </c>
    </row>
    <row r="42797" spans="6:6" ht="18" customHeight="1">
      <c r="F42797" s="129">
        <f t="shared" si="674"/>
        <v>0</v>
      </c>
    </row>
    <row r="42798" spans="6:6" ht="18" customHeight="1">
      <c r="F42798" s="129">
        <f t="shared" si="674"/>
        <v>0</v>
      </c>
    </row>
    <row r="42799" spans="6:6" ht="18" customHeight="1">
      <c r="F42799" s="129">
        <f t="shared" si="674"/>
        <v>0</v>
      </c>
    </row>
    <row r="42800" spans="6:6" ht="18" customHeight="1">
      <c r="F42800" s="129">
        <f t="shared" si="674"/>
        <v>0</v>
      </c>
    </row>
    <row r="42801" spans="6:6" ht="18" customHeight="1">
      <c r="F42801" s="129">
        <f t="shared" si="674"/>
        <v>0</v>
      </c>
    </row>
    <row r="42802" spans="6:6" ht="18" customHeight="1">
      <c r="F42802" s="129">
        <f t="shared" ref="F42802:F42865" si="675">E42802*D42802</f>
        <v>0</v>
      </c>
    </row>
    <row r="42803" spans="6:6" ht="18" customHeight="1">
      <c r="F42803" s="129">
        <f t="shared" si="675"/>
        <v>0</v>
      </c>
    </row>
    <row r="42804" spans="6:6" ht="18" customHeight="1">
      <c r="F42804" s="129">
        <f t="shared" si="675"/>
        <v>0</v>
      </c>
    </row>
    <row r="42805" spans="6:6" ht="18" customHeight="1">
      <c r="F42805" s="129">
        <f t="shared" si="675"/>
        <v>0</v>
      </c>
    </row>
    <row r="42806" spans="6:6" ht="18" customHeight="1">
      <c r="F42806" s="129">
        <f t="shared" si="675"/>
        <v>0</v>
      </c>
    </row>
    <row r="42807" spans="6:6" ht="18" customHeight="1">
      <c r="F42807" s="129">
        <f t="shared" si="675"/>
        <v>0</v>
      </c>
    </row>
    <row r="42808" spans="6:6" ht="18" customHeight="1">
      <c r="F42808" s="129">
        <f t="shared" si="675"/>
        <v>0</v>
      </c>
    </row>
    <row r="42809" spans="6:6" ht="18" customHeight="1">
      <c r="F42809" s="129">
        <f t="shared" si="675"/>
        <v>0</v>
      </c>
    </row>
    <row r="42810" spans="6:6" ht="18" customHeight="1">
      <c r="F42810" s="129">
        <f t="shared" si="675"/>
        <v>0</v>
      </c>
    </row>
    <row r="42811" spans="6:6" ht="18" customHeight="1">
      <c r="F42811" s="129">
        <f t="shared" si="675"/>
        <v>0</v>
      </c>
    </row>
    <row r="42812" spans="6:6" ht="18" customHeight="1">
      <c r="F42812" s="129">
        <f t="shared" si="675"/>
        <v>0</v>
      </c>
    </row>
    <row r="42813" spans="6:6" ht="18" customHeight="1">
      <c r="F42813" s="129">
        <f t="shared" si="675"/>
        <v>0</v>
      </c>
    </row>
    <row r="42814" spans="6:6" ht="18" customHeight="1">
      <c r="F42814" s="129">
        <f t="shared" si="675"/>
        <v>0</v>
      </c>
    </row>
    <row r="42815" spans="6:6" ht="18" customHeight="1">
      <c r="F42815" s="129">
        <f t="shared" si="675"/>
        <v>0</v>
      </c>
    </row>
    <row r="42816" spans="6:6" ht="18" customHeight="1">
      <c r="F42816" s="129">
        <f t="shared" si="675"/>
        <v>0</v>
      </c>
    </row>
    <row r="42817" spans="6:6" ht="18" customHeight="1">
      <c r="F42817" s="129">
        <f t="shared" si="675"/>
        <v>0</v>
      </c>
    </row>
    <row r="42818" spans="6:6" ht="18" customHeight="1">
      <c r="F42818" s="129">
        <f t="shared" si="675"/>
        <v>0</v>
      </c>
    </row>
    <row r="42819" spans="6:6" ht="18" customHeight="1">
      <c r="F42819" s="129">
        <f t="shared" si="675"/>
        <v>0</v>
      </c>
    </row>
    <row r="42820" spans="6:6" ht="18" customHeight="1">
      <c r="F42820" s="129">
        <f t="shared" si="675"/>
        <v>0</v>
      </c>
    </row>
    <row r="42821" spans="6:6" ht="18" customHeight="1">
      <c r="F42821" s="129">
        <f t="shared" si="675"/>
        <v>0</v>
      </c>
    </row>
    <row r="42822" spans="6:6" ht="18" customHeight="1">
      <c r="F42822" s="129">
        <f t="shared" si="675"/>
        <v>0</v>
      </c>
    </row>
    <row r="42823" spans="6:6" ht="18" customHeight="1">
      <c r="F42823" s="129">
        <f t="shared" si="675"/>
        <v>0</v>
      </c>
    </row>
    <row r="42824" spans="6:6" ht="18" customHeight="1">
      <c r="F42824" s="129">
        <f t="shared" si="675"/>
        <v>0</v>
      </c>
    </row>
    <row r="42825" spans="6:6" ht="18" customHeight="1">
      <c r="F42825" s="129">
        <f t="shared" si="675"/>
        <v>0</v>
      </c>
    </row>
    <row r="42826" spans="6:6" ht="18" customHeight="1">
      <c r="F42826" s="129">
        <f t="shared" si="675"/>
        <v>0</v>
      </c>
    </row>
    <row r="42827" spans="6:6" ht="18" customHeight="1">
      <c r="F42827" s="129">
        <f t="shared" si="675"/>
        <v>0</v>
      </c>
    </row>
    <row r="42828" spans="6:6" ht="18" customHeight="1">
      <c r="F42828" s="129">
        <f t="shared" si="675"/>
        <v>0</v>
      </c>
    </row>
    <row r="42829" spans="6:6" ht="18" customHeight="1">
      <c r="F42829" s="129">
        <f t="shared" si="675"/>
        <v>0</v>
      </c>
    </row>
    <row r="42830" spans="6:6" ht="18" customHeight="1">
      <c r="F42830" s="129">
        <f t="shared" si="675"/>
        <v>0</v>
      </c>
    </row>
    <row r="42831" spans="6:6" ht="18" customHeight="1">
      <c r="F42831" s="129">
        <f t="shared" si="675"/>
        <v>0</v>
      </c>
    </row>
    <row r="42832" spans="6:6" ht="18" customHeight="1">
      <c r="F42832" s="129">
        <f t="shared" si="675"/>
        <v>0</v>
      </c>
    </row>
    <row r="42833" spans="6:6" ht="18" customHeight="1">
      <c r="F42833" s="129">
        <f t="shared" si="675"/>
        <v>0</v>
      </c>
    </row>
    <row r="42834" spans="6:6" ht="18" customHeight="1">
      <c r="F42834" s="129">
        <f t="shared" si="675"/>
        <v>0</v>
      </c>
    </row>
    <row r="42835" spans="6:6" ht="18" customHeight="1">
      <c r="F42835" s="129">
        <f t="shared" si="675"/>
        <v>0</v>
      </c>
    </row>
    <row r="42836" spans="6:6" ht="18" customHeight="1">
      <c r="F42836" s="129">
        <f t="shared" si="675"/>
        <v>0</v>
      </c>
    </row>
    <row r="42837" spans="6:6" ht="18" customHeight="1">
      <c r="F42837" s="129">
        <f t="shared" si="675"/>
        <v>0</v>
      </c>
    </row>
    <row r="42838" spans="6:6" ht="18" customHeight="1">
      <c r="F42838" s="129">
        <f t="shared" si="675"/>
        <v>0</v>
      </c>
    </row>
    <row r="42839" spans="6:6" ht="18" customHeight="1">
      <c r="F42839" s="129">
        <f t="shared" si="675"/>
        <v>0</v>
      </c>
    </row>
    <row r="42840" spans="6:6" ht="18" customHeight="1">
      <c r="F42840" s="129">
        <f t="shared" si="675"/>
        <v>0</v>
      </c>
    </row>
    <row r="42841" spans="6:6" ht="18" customHeight="1">
      <c r="F42841" s="129">
        <f t="shared" si="675"/>
        <v>0</v>
      </c>
    </row>
    <row r="42842" spans="6:6" ht="18" customHeight="1">
      <c r="F42842" s="129">
        <f t="shared" si="675"/>
        <v>0</v>
      </c>
    </row>
    <row r="42843" spans="6:6" ht="18" customHeight="1">
      <c r="F42843" s="129">
        <f t="shared" si="675"/>
        <v>0</v>
      </c>
    </row>
    <row r="42844" spans="6:6" ht="18" customHeight="1">
      <c r="F42844" s="129">
        <f t="shared" si="675"/>
        <v>0</v>
      </c>
    </row>
    <row r="42845" spans="6:6" ht="18" customHeight="1">
      <c r="F42845" s="129">
        <f t="shared" si="675"/>
        <v>0</v>
      </c>
    </row>
    <row r="42846" spans="6:6" ht="18" customHeight="1">
      <c r="F42846" s="129">
        <f t="shared" si="675"/>
        <v>0</v>
      </c>
    </row>
    <row r="42847" spans="6:6" ht="18" customHeight="1">
      <c r="F42847" s="129">
        <f t="shared" si="675"/>
        <v>0</v>
      </c>
    </row>
    <row r="42848" spans="6:6" ht="18" customHeight="1">
      <c r="F42848" s="129">
        <f t="shared" si="675"/>
        <v>0</v>
      </c>
    </row>
    <row r="42849" spans="6:6" ht="18" customHeight="1">
      <c r="F42849" s="129">
        <f t="shared" si="675"/>
        <v>0</v>
      </c>
    </row>
    <row r="42850" spans="6:6" ht="18" customHeight="1">
      <c r="F42850" s="129">
        <f t="shared" si="675"/>
        <v>0</v>
      </c>
    </row>
    <row r="42851" spans="6:6" ht="18" customHeight="1">
      <c r="F42851" s="129">
        <f t="shared" si="675"/>
        <v>0</v>
      </c>
    </row>
    <row r="42852" spans="6:6" ht="18" customHeight="1">
      <c r="F42852" s="129">
        <f t="shared" si="675"/>
        <v>0</v>
      </c>
    </row>
    <row r="42853" spans="6:6" ht="18" customHeight="1">
      <c r="F42853" s="129">
        <f t="shared" si="675"/>
        <v>0</v>
      </c>
    </row>
    <row r="42854" spans="6:6" ht="18" customHeight="1">
      <c r="F42854" s="129">
        <f t="shared" si="675"/>
        <v>0</v>
      </c>
    </row>
    <row r="42855" spans="6:6" ht="18" customHeight="1">
      <c r="F42855" s="129">
        <f t="shared" si="675"/>
        <v>0</v>
      </c>
    </row>
    <row r="42856" spans="6:6" ht="18" customHeight="1">
      <c r="F42856" s="129">
        <f t="shared" si="675"/>
        <v>0</v>
      </c>
    </row>
    <row r="42857" spans="6:6" ht="18" customHeight="1">
      <c r="F42857" s="129">
        <f t="shared" si="675"/>
        <v>0</v>
      </c>
    </row>
    <row r="42858" spans="6:6" ht="18" customHeight="1">
      <c r="F42858" s="129">
        <f t="shared" si="675"/>
        <v>0</v>
      </c>
    </row>
    <row r="42859" spans="6:6" ht="18" customHeight="1">
      <c r="F42859" s="129">
        <f t="shared" si="675"/>
        <v>0</v>
      </c>
    </row>
    <row r="42860" spans="6:6" ht="18" customHeight="1">
      <c r="F42860" s="129">
        <f t="shared" si="675"/>
        <v>0</v>
      </c>
    </row>
    <row r="42861" spans="6:6" ht="18" customHeight="1">
      <c r="F42861" s="129">
        <f t="shared" si="675"/>
        <v>0</v>
      </c>
    </row>
    <row r="42862" spans="6:6" ht="18" customHeight="1">
      <c r="F42862" s="129">
        <f t="shared" si="675"/>
        <v>0</v>
      </c>
    </row>
    <row r="42863" spans="6:6" ht="18" customHeight="1">
      <c r="F42863" s="129">
        <f t="shared" si="675"/>
        <v>0</v>
      </c>
    </row>
    <row r="42864" spans="6:6" ht="18" customHeight="1">
      <c r="F42864" s="129">
        <f t="shared" si="675"/>
        <v>0</v>
      </c>
    </row>
    <row r="42865" spans="6:6" ht="18" customHeight="1">
      <c r="F42865" s="129">
        <f t="shared" si="675"/>
        <v>0</v>
      </c>
    </row>
    <row r="42866" spans="6:6" ht="18" customHeight="1">
      <c r="F42866" s="129">
        <f t="shared" ref="F42866:F42929" si="676">E42866*D42866</f>
        <v>0</v>
      </c>
    </row>
    <row r="42867" spans="6:6" ht="18" customHeight="1">
      <c r="F42867" s="129">
        <f t="shared" si="676"/>
        <v>0</v>
      </c>
    </row>
    <row r="42868" spans="6:6" ht="18" customHeight="1">
      <c r="F42868" s="129">
        <f t="shared" si="676"/>
        <v>0</v>
      </c>
    </row>
    <row r="42869" spans="6:6" ht="18" customHeight="1">
      <c r="F42869" s="129">
        <f t="shared" si="676"/>
        <v>0</v>
      </c>
    </row>
    <row r="42870" spans="6:6" ht="18" customHeight="1">
      <c r="F42870" s="129">
        <f t="shared" si="676"/>
        <v>0</v>
      </c>
    </row>
    <row r="42871" spans="6:6" ht="18" customHeight="1">
      <c r="F42871" s="129">
        <f t="shared" si="676"/>
        <v>0</v>
      </c>
    </row>
    <row r="42872" spans="6:6" ht="18" customHeight="1">
      <c r="F42872" s="129">
        <f t="shared" si="676"/>
        <v>0</v>
      </c>
    </row>
    <row r="42873" spans="6:6" ht="18" customHeight="1">
      <c r="F42873" s="129">
        <f t="shared" si="676"/>
        <v>0</v>
      </c>
    </row>
    <row r="42874" spans="6:6" ht="18" customHeight="1">
      <c r="F42874" s="129">
        <f t="shared" si="676"/>
        <v>0</v>
      </c>
    </row>
    <row r="42875" spans="6:6" ht="18" customHeight="1">
      <c r="F42875" s="129">
        <f t="shared" si="676"/>
        <v>0</v>
      </c>
    </row>
    <row r="42876" spans="6:6" ht="18" customHeight="1">
      <c r="F42876" s="129">
        <f t="shared" si="676"/>
        <v>0</v>
      </c>
    </row>
    <row r="42877" spans="6:6" ht="18" customHeight="1">
      <c r="F42877" s="129">
        <f t="shared" si="676"/>
        <v>0</v>
      </c>
    </row>
    <row r="42878" spans="6:6" ht="18" customHeight="1">
      <c r="F42878" s="129">
        <f t="shared" si="676"/>
        <v>0</v>
      </c>
    </row>
    <row r="42879" spans="6:6" ht="18" customHeight="1">
      <c r="F42879" s="129">
        <f t="shared" si="676"/>
        <v>0</v>
      </c>
    </row>
    <row r="42880" spans="6:6" ht="18" customHeight="1">
      <c r="F42880" s="129">
        <f t="shared" si="676"/>
        <v>0</v>
      </c>
    </row>
    <row r="42881" spans="6:6" ht="18" customHeight="1">
      <c r="F42881" s="129">
        <f t="shared" si="676"/>
        <v>0</v>
      </c>
    </row>
    <row r="42882" spans="6:6" ht="18" customHeight="1">
      <c r="F42882" s="129">
        <f t="shared" si="676"/>
        <v>0</v>
      </c>
    </row>
    <row r="42883" spans="6:6" ht="18" customHeight="1">
      <c r="F42883" s="129">
        <f t="shared" si="676"/>
        <v>0</v>
      </c>
    </row>
    <row r="42884" spans="6:6" ht="18" customHeight="1">
      <c r="F42884" s="129">
        <f t="shared" si="676"/>
        <v>0</v>
      </c>
    </row>
    <row r="42885" spans="6:6" ht="18" customHeight="1">
      <c r="F42885" s="129">
        <f t="shared" si="676"/>
        <v>0</v>
      </c>
    </row>
    <row r="42886" spans="6:6" ht="18" customHeight="1">
      <c r="F42886" s="129">
        <f t="shared" si="676"/>
        <v>0</v>
      </c>
    </row>
    <row r="42887" spans="6:6" ht="18" customHeight="1">
      <c r="F42887" s="129">
        <f t="shared" si="676"/>
        <v>0</v>
      </c>
    </row>
    <row r="42888" spans="6:6" ht="18" customHeight="1">
      <c r="F42888" s="129">
        <f t="shared" si="676"/>
        <v>0</v>
      </c>
    </row>
    <row r="42889" spans="6:6" ht="18" customHeight="1">
      <c r="F42889" s="129">
        <f t="shared" si="676"/>
        <v>0</v>
      </c>
    </row>
    <row r="42890" spans="6:6" ht="18" customHeight="1">
      <c r="F42890" s="129">
        <f t="shared" si="676"/>
        <v>0</v>
      </c>
    </row>
    <row r="42891" spans="6:6" ht="18" customHeight="1">
      <c r="F42891" s="129">
        <f t="shared" si="676"/>
        <v>0</v>
      </c>
    </row>
    <row r="42892" spans="6:6" ht="18" customHeight="1">
      <c r="F42892" s="129">
        <f t="shared" si="676"/>
        <v>0</v>
      </c>
    </row>
    <row r="42893" spans="6:6" ht="18" customHeight="1">
      <c r="F42893" s="129">
        <f t="shared" si="676"/>
        <v>0</v>
      </c>
    </row>
    <row r="42894" spans="6:6" ht="18" customHeight="1">
      <c r="F42894" s="129">
        <f t="shared" si="676"/>
        <v>0</v>
      </c>
    </row>
    <row r="42895" spans="6:6" ht="18" customHeight="1">
      <c r="F42895" s="129">
        <f t="shared" si="676"/>
        <v>0</v>
      </c>
    </row>
    <row r="42896" spans="6:6" ht="18" customHeight="1">
      <c r="F42896" s="129">
        <f t="shared" si="676"/>
        <v>0</v>
      </c>
    </row>
    <row r="42897" spans="6:6" ht="18" customHeight="1">
      <c r="F42897" s="129">
        <f t="shared" si="676"/>
        <v>0</v>
      </c>
    </row>
    <row r="42898" spans="6:6" ht="18" customHeight="1">
      <c r="F42898" s="129">
        <f t="shared" si="676"/>
        <v>0</v>
      </c>
    </row>
    <row r="42899" spans="6:6" ht="18" customHeight="1">
      <c r="F42899" s="129">
        <f t="shared" si="676"/>
        <v>0</v>
      </c>
    </row>
    <row r="42900" spans="6:6" ht="18" customHeight="1">
      <c r="F42900" s="129">
        <f t="shared" si="676"/>
        <v>0</v>
      </c>
    </row>
    <row r="42901" spans="6:6" ht="18" customHeight="1">
      <c r="F42901" s="129">
        <f t="shared" si="676"/>
        <v>0</v>
      </c>
    </row>
    <row r="42902" spans="6:6" ht="18" customHeight="1">
      <c r="F42902" s="129">
        <f t="shared" si="676"/>
        <v>0</v>
      </c>
    </row>
    <row r="42903" spans="6:6" ht="18" customHeight="1">
      <c r="F42903" s="129">
        <f t="shared" si="676"/>
        <v>0</v>
      </c>
    </row>
    <row r="42904" spans="6:6" ht="18" customHeight="1">
      <c r="F42904" s="129">
        <f t="shared" si="676"/>
        <v>0</v>
      </c>
    </row>
    <row r="42905" spans="6:6" ht="18" customHeight="1">
      <c r="F42905" s="129">
        <f t="shared" si="676"/>
        <v>0</v>
      </c>
    </row>
    <row r="42906" spans="6:6" ht="18" customHeight="1">
      <c r="F42906" s="129">
        <f t="shared" si="676"/>
        <v>0</v>
      </c>
    </row>
    <row r="42907" spans="6:6" ht="18" customHeight="1">
      <c r="F42907" s="129">
        <f t="shared" si="676"/>
        <v>0</v>
      </c>
    </row>
    <row r="42908" spans="6:6" ht="18" customHeight="1">
      <c r="F42908" s="129">
        <f t="shared" si="676"/>
        <v>0</v>
      </c>
    </row>
    <row r="42909" spans="6:6" ht="18" customHeight="1">
      <c r="F42909" s="129">
        <f t="shared" si="676"/>
        <v>0</v>
      </c>
    </row>
    <row r="42910" spans="6:6" ht="18" customHeight="1">
      <c r="F42910" s="129">
        <f t="shared" si="676"/>
        <v>0</v>
      </c>
    </row>
    <row r="42911" spans="6:6" ht="18" customHeight="1">
      <c r="F42911" s="129">
        <f t="shared" si="676"/>
        <v>0</v>
      </c>
    </row>
    <row r="42912" spans="6:6" ht="18" customHeight="1">
      <c r="F42912" s="129">
        <f t="shared" si="676"/>
        <v>0</v>
      </c>
    </row>
    <row r="42913" spans="6:6" ht="18" customHeight="1">
      <c r="F42913" s="129">
        <f t="shared" si="676"/>
        <v>0</v>
      </c>
    </row>
    <row r="42914" spans="6:6" ht="18" customHeight="1">
      <c r="F42914" s="129">
        <f t="shared" si="676"/>
        <v>0</v>
      </c>
    </row>
    <row r="42915" spans="6:6" ht="18" customHeight="1">
      <c r="F42915" s="129">
        <f t="shared" si="676"/>
        <v>0</v>
      </c>
    </row>
    <row r="42916" spans="6:6" ht="18" customHeight="1">
      <c r="F42916" s="129">
        <f t="shared" si="676"/>
        <v>0</v>
      </c>
    </row>
    <row r="42917" spans="6:6" ht="18" customHeight="1">
      <c r="F42917" s="129">
        <f t="shared" si="676"/>
        <v>0</v>
      </c>
    </row>
    <row r="42918" spans="6:6" ht="18" customHeight="1">
      <c r="F42918" s="129">
        <f t="shared" si="676"/>
        <v>0</v>
      </c>
    </row>
    <row r="42919" spans="6:6" ht="18" customHeight="1">
      <c r="F42919" s="129">
        <f t="shared" si="676"/>
        <v>0</v>
      </c>
    </row>
    <row r="42920" spans="6:6" ht="18" customHeight="1">
      <c r="F42920" s="129">
        <f t="shared" si="676"/>
        <v>0</v>
      </c>
    </row>
    <row r="42921" spans="6:6" ht="18" customHeight="1">
      <c r="F42921" s="129">
        <f t="shared" si="676"/>
        <v>0</v>
      </c>
    </row>
    <row r="42922" spans="6:6" ht="18" customHeight="1">
      <c r="F42922" s="129">
        <f t="shared" si="676"/>
        <v>0</v>
      </c>
    </row>
    <row r="42923" spans="6:6" ht="18" customHeight="1">
      <c r="F42923" s="129">
        <f t="shared" si="676"/>
        <v>0</v>
      </c>
    </row>
    <row r="42924" spans="6:6" ht="18" customHeight="1">
      <c r="F42924" s="129">
        <f t="shared" si="676"/>
        <v>0</v>
      </c>
    </row>
    <row r="42925" spans="6:6" ht="18" customHeight="1">
      <c r="F42925" s="129">
        <f t="shared" si="676"/>
        <v>0</v>
      </c>
    </row>
    <row r="42926" spans="6:6" ht="18" customHeight="1">
      <c r="F42926" s="129">
        <f t="shared" si="676"/>
        <v>0</v>
      </c>
    </row>
    <row r="42927" spans="6:6" ht="18" customHeight="1">
      <c r="F42927" s="129">
        <f t="shared" si="676"/>
        <v>0</v>
      </c>
    </row>
    <row r="42928" spans="6:6" ht="18" customHeight="1">
      <c r="F42928" s="129">
        <f t="shared" si="676"/>
        <v>0</v>
      </c>
    </row>
    <row r="42929" spans="6:6" ht="18" customHeight="1">
      <c r="F42929" s="129">
        <f t="shared" si="676"/>
        <v>0</v>
      </c>
    </row>
    <row r="42930" spans="6:6" ht="18" customHeight="1">
      <c r="F42930" s="129">
        <f t="shared" ref="F42930:F42993" si="677">E42930*D42930</f>
        <v>0</v>
      </c>
    </row>
    <row r="42931" spans="6:6" ht="18" customHeight="1">
      <c r="F42931" s="129">
        <f t="shared" si="677"/>
        <v>0</v>
      </c>
    </row>
    <row r="42932" spans="6:6" ht="18" customHeight="1">
      <c r="F42932" s="129">
        <f t="shared" si="677"/>
        <v>0</v>
      </c>
    </row>
    <row r="42933" spans="6:6" ht="18" customHeight="1">
      <c r="F42933" s="129">
        <f t="shared" si="677"/>
        <v>0</v>
      </c>
    </row>
    <row r="42934" spans="6:6" ht="18" customHeight="1">
      <c r="F42934" s="129">
        <f t="shared" si="677"/>
        <v>0</v>
      </c>
    </row>
    <row r="42935" spans="6:6" ht="18" customHeight="1">
      <c r="F42935" s="129">
        <f t="shared" si="677"/>
        <v>0</v>
      </c>
    </row>
    <row r="42936" spans="6:6" ht="18" customHeight="1">
      <c r="F42936" s="129">
        <f t="shared" si="677"/>
        <v>0</v>
      </c>
    </row>
    <row r="42937" spans="6:6" ht="18" customHeight="1">
      <c r="F42937" s="129">
        <f t="shared" si="677"/>
        <v>0</v>
      </c>
    </row>
    <row r="42938" spans="6:6" ht="18" customHeight="1">
      <c r="F42938" s="129">
        <f t="shared" si="677"/>
        <v>0</v>
      </c>
    </row>
    <row r="42939" spans="6:6" ht="18" customHeight="1">
      <c r="F42939" s="129">
        <f t="shared" si="677"/>
        <v>0</v>
      </c>
    </row>
    <row r="42940" spans="6:6" ht="18" customHeight="1">
      <c r="F42940" s="129">
        <f t="shared" si="677"/>
        <v>0</v>
      </c>
    </row>
    <row r="42941" spans="6:6" ht="18" customHeight="1">
      <c r="F42941" s="129">
        <f t="shared" si="677"/>
        <v>0</v>
      </c>
    </row>
    <row r="42942" spans="6:6" ht="18" customHeight="1">
      <c r="F42942" s="129">
        <f t="shared" si="677"/>
        <v>0</v>
      </c>
    </row>
    <row r="42943" spans="6:6" ht="18" customHeight="1">
      <c r="F42943" s="129">
        <f t="shared" si="677"/>
        <v>0</v>
      </c>
    </row>
    <row r="42944" spans="6:6" ht="18" customHeight="1">
      <c r="F42944" s="129">
        <f t="shared" si="677"/>
        <v>0</v>
      </c>
    </row>
    <row r="42945" spans="6:6" ht="18" customHeight="1">
      <c r="F42945" s="129">
        <f t="shared" si="677"/>
        <v>0</v>
      </c>
    </row>
    <row r="42946" spans="6:6" ht="18" customHeight="1">
      <c r="F42946" s="129">
        <f t="shared" si="677"/>
        <v>0</v>
      </c>
    </row>
    <row r="42947" spans="6:6" ht="18" customHeight="1">
      <c r="F42947" s="129">
        <f t="shared" si="677"/>
        <v>0</v>
      </c>
    </row>
    <row r="42948" spans="6:6" ht="18" customHeight="1">
      <c r="F42948" s="129">
        <f t="shared" si="677"/>
        <v>0</v>
      </c>
    </row>
    <row r="42949" spans="6:6" ht="18" customHeight="1">
      <c r="F42949" s="129">
        <f t="shared" si="677"/>
        <v>0</v>
      </c>
    </row>
    <row r="42950" spans="6:6" ht="18" customHeight="1">
      <c r="F42950" s="129">
        <f t="shared" si="677"/>
        <v>0</v>
      </c>
    </row>
    <row r="42951" spans="6:6" ht="18" customHeight="1">
      <c r="F42951" s="129">
        <f t="shared" si="677"/>
        <v>0</v>
      </c>
    </row>
    <row r="42952" spans="6:6" ht="18" customHeight="1">
      <c r="F42952" s="129">
        <f t="shared" si="677"/>
        <v>0</v>
      </c>
    </row>
    <row r="42953" spans="6:6" ht="18" customHeight="1">
      <c r="F42953" s="129">
        <f t="shared" si="677"/>
        <v>0</v>
      </c>
    </row>
    <row r="42954" spans="6:6" ht="18" customHeight="1">
      <c r="F42954" s="129">
        <f t="shared" si="677"/>
        <v>0</v>
      </c>
    </row>
    <row r="42955" spans="6:6" ht="18" customHeight="1">
      <c r="F42955" s="129">
        <f t="shared" si="677"/>
        <v>0</v>
      </c>
    </row>
    <row r="42956" spans="6:6" ht="18" customHeight="1">
      <c r="F42956" s="129">
        <f t="shared" si="677"/>
        <v>0</v>
      </c>
    </row>
    <row r="42957" spans="6:6" ht="18" customHeight="1">
      <c r="F42957" s="129">
        <f t="shared" si="677"/>
        <v>0</v>
      </c>
    </row>
    <row r="42958" spans="6:6" ht="18" customHeight="1">
      <c r="F42958" s="129">
        <f t="shared" si="677"/>
        <v>0</v>
      </c>
    </row>
    <row r="42959" spans="6:6" ht="18" customHeight="1">
      <c r="F42959" s="129">
        <f t="shared" si="677"/>
        <v>0</v>
      </c>
    </row>
    <row r="42960" spans="6:6" ht="18" customHeight="1">
      <c r="F42960" s="129">
        <f t="shared" si="677"/>
        <v>0</v>
      </c>
    </row>
    <row r="42961" spans="6:6" ht="18" customHeight="1">
      <c r="F42961" s="129">
        <f t="shared" si="677"/>
        <v>0</v>
      </c>
    </row>
    <row r="42962" spans="6:6" ht="18" customHeight="1">
      <c r="F42962" s="129">
        <f t="shared" si="677"/>
        <v>0</v>
      </c>
    </row>
    <row r="42963" spans="6:6" ht="18" customHeight="1">
      <c r="F42963" s="129">
        <f t="shared" si="677"/>
        <v>0</v>
      </c>
    </row>
    <row r="42964" spans="6:6" ht="18" customHeight="1">
      <c r="F42964" s="129">
        <f t="shared" si="677"/>
        <v>0</v>
      </c>
    </row>
    <row r="42965" spans="6:6" ht="18" customHeight="1">
      <c r="F42965" s="129">
        <f t="shared" si="677"/>
        <v>0</v>
      </c>
    </row>
    <row r="42966" spans="6:6" ht="18" customHeight="1">
      <c r="F42966" s="129">
        <f t="shared" si="677"/>
        <v>0</v>
      </c>
    </row>
    <row r="42967" spans="6:6" ht="18" customHeight="1">
      <c r="F42967" s="129">
        <f t="shared" si="677"/>
        <v>0</v>
      </c>
    </row>
    <row r="42968" spans="6:6" ht="18" customHeight="1">
      <c r="F42968" s="129">
        <f t="shared" si="677"/>
        <v>0</v>
      </c>
    </row>
    <row r="42969" spans="6:6" ht="18" customHeight="1">
      <c r="F42969" s="129">
        <f t="shared" si="677"/>
        <v>0</v>
      </c>
    </row>
    <row r="42970" spans="6:6" ht="18" customHeight="1">
      <c r="F42970" s="129">
        <f t="shared" si="677"/>
        <v>0</v>
      </c>
    </row>
    <row r="42971" spans="6:6" ht="18" customHeight="1">
      <c r="F42971" s="129">
        <f t="shared" si="677"/>
        <v>0</v>
      </c>
    </row>
    <row r="42972" spans="6:6" ht="18" customHeight="1">
      <c r="F42972" s="129">
        <f t="shared" si="677"/>
        <v>0</v>
      </c>
    </row>
    <row r="42973" spans="6:6" ht="18" customHeight="1">
      <c r="F42973" s="129">
        <f t="shared" si="677"/>
        <v>0</v>
      </c>
    </row>
    <row r="42974" spans="6:6" ht="18" customHeight="1">
      <c r="F42974" s="129">
        <f t="shared" si="677"/>
        <v>0</v>
      </c>
    </row>
    <row r="42975" spans="6:6" ht="18" customHeight="1">
      <c r="F42975" s="129">
        <f t="shared" si="677"/>
        <v>0</v>
      </c>
    </row>
    <row r="42976" spans="6:6" ht="18" customHeight="1">
      <c r="F42976" s="129">
        <f t="shared" si="677"/>
        <v>0</v>
      </c>
    </row>
    <row r="42977" spans="6:6" ht="18" customHeight="1">
      <c r="F42977" s="129">
        <f t="shared" si="677"/>
        <v>0</v>
      </c>
    </row>
    <row r="42978" spans="6:6" ht="18" customHeight="1">
      <c r="F42978" s="129">
        <f t="shared" si="677"/>
        <v>0</v>
      </c>
    </row>
    <row r="42979" spans="6:6" ht="18" customHeight="1">
      <c r="F42979" s="129">
        <f t="shared" si="677"/>
        <v>0</v>
      </c>
    </row>
    <row r="42980" spans="6:6" ht="18" customHeight="1">
      <c r="F42980" s="129">
        <f t="shared" si="677"/>
        <v>0</v>
      </c>
    </row>
    <row r="42981" spans="6:6" ht="18" customHeight="1">
      <c r="F42981" s="129">
        <f t="shared" si="677"/>
        <v>0</v>
      </c>
    </row>
    <row r="42982" spans="6:6" ht="18" customHeight="1">
      <c r="F42982" s="129">
        <f t="shared" si="677"/>
        <v>0</v>
      </c>
    </row>
    <row r="42983" spans="6:6" ht="18" customHeight="1">
      <c r="F42983" s="129">
        <f t="shared" si="677"/>
        <v>0</v>
      </c>
    </row>
    <row r="42984" spans="6:6" ht="18" customHeight="1">
      <c r="F42984" s="129">
        <f t="shared" si="677"/>
        <v>0</v>
      </c>
    </row>
    <row r="42985" spans="6:6" ht="18" customHeight="1">
      <c r="F42985" s="129">
        <f t="shared" si="677"/>
        <v>0</v>
      </c>
    </row>
    <row r="42986" spans="6:6" ht="18" customHeight="1">
      <c r="F42986" s="129">
        <f t="shared" si="677"/>
        <v>0</v>
      </c>
    </row>
    <row r="42987" spans="6:6" ht="18" customHeight="1">
      <c r="F42987" s="129">
        <f t="shared" si="677"/>
        <v>0</v>
      </c>
    </row>
    <row r="42988" spans="6:6" ht="18" customHeight="1">
      <c r="F42988" s="129">
        <f t="shared" si="677"/>
        <v>0</v>
      </c>
    </row>
    <row r="42989" spans="6:6" ht="18" customHeight="1">
      <c r="F42989" s="129">
        <f t="shared" si="677"/>
        <v>0</v>
      </c>
    </row>
    <row r="42990" spans="6:6" ht="18" customHeight="1">
      <c r="F42990" s="129">
        <f t="shared" si="677"/>
        <v>0</v>
      </c>
    </row>
    <row r="42991" spans="6:6" ht="18" customHeight="1">
      <c r="F42991" s="129">
        <f t="shared" si="677"/>
        <v>0</v>
      </c>
    </row>
    <row r="42992" spans="6:6" ht="18" customHeight="1">
      <c r="F42992" s="129">
        <f t="shared" si="677"/>
        <v>0</v>
      </c>
    </row>
    <row r="42993" spans="6:6" ht="18" customHeight="1">
      <c r="F42993" s="129">
        <f t="shared" si="677"/>
        <v>0</v>
      </c>
    </row>
    <row r="42994" spans="6:6" ht="18" customHeight="1">
      <c r="F42994" s="129">
        <f t="shared" ref="F42994:F43057" si="678">E42994*D42994</f>
        <v>0</v>
      </c>
    </row>
    <row r="42995" spans="6:6" ht="18" customHeight="1">
      <c r="F42995" s="129">
        <f t="shared" si="678"/>
        <v>0</v>
      </c>
    </row>
    <row r="42996" spans="6:6" ht="18" customHeight="1">
      <c r="F42996" s="129">
        <f t="shared" si="678"/>
        <v>0</v>
      </c>
    </row>
    <row r="42997" spans="6:6" ht="18" customHeight="1">
      <c r="F42997" s="129">
        <f t="shared" si="678"/>
        <v>0</v>
      </c>
    </row>
    <row r="42998" spans="6:6" ht="18" customHeight="1">
      <c r="F42998" s="129">
        <f t="shared" si="678"/>
        <v>0</v>
      </c>
    </row>
    <row r="42999" spans="6:6" ht="18" customHeight="1">
      <c r="F42999" s="129">
        <f t="shared" si="678"/>
        <v>0</v>
      </c>
    </row>
    <row r="43000" spans="6:6" ht="18" customHeight="1">
      <c r="F43000" s="129">
        <f t="shared" si="678"/>
        <v>0</v>
      </c>
    </row>
    <row r="43001" spans="6:6" ht="18" customHeight="1">
      <c r="F43001" s="129">
        <f t="shared" si="678"/>
        <v>0</v>
      </c>
    </row>
    <row r="43002" spans="6:6" ht="18" customHeight="1">
      <c r="F43002" s="129">
        <f t="shared" si="678"/>
        <v>0</v>
      </c>
    </row>
    <row r="43003" spans="6:6" ht="18" customHeight="1">
      <c r="F43003" s="129">
        <f t="shared" si="678"/>
        <v>0</v>
      </c>
    </row>
    <row r="43004" spans="6:6" ht="18" customHeight="1">
      <c r="F43004" s="129">
        <f t="shared" si="678"/>
        <v>0</v>
      </c>
    </row>
    <row r="43005" spans="6:6" ht="18" customHeight="1">
      <c r="F43005" s="129">
        <f t="shared" si="678"/>
        <v>0</v>
      </c>
    </row>
    <row r="43006" spans="6:6" ht="18" customHeight="1">
      <c r="F43006" s="129">
        <f t="shared" si="678"/>
        <v>0</v>
      </c>
    </row>
    <row r="43007" spans="6:6" ht="18" customHeight="1">
      <c r="F43007" s="129">
        <f t="shared" si="678"/>
        <v>0</v>
      </c>
    </row>
    <row r="43008" spans="6:6" ht="18" customHeight="1">
      <c r="F43008" s="129">
        <f t="shared" si="678"/>
        <v>0</v>
      </c>
    </row>
    <row r="43009" spans="6:6" ht="18" customHeight="1">
      <c r="F43009" s="129">
        <f t="shared" si="678"/>
        <v>0</v>
      </c>
    </row>
    <row r="43010" spans="6:6" ht="18" customHeight="1">
      <c r="F43010" s="129">
        <f t="shared" si="678"/>
        <v>0</v>
      </c>
    </row>
    <row r="43011" spans="6:6" ht="18" customHeight="1">
      <c r="F43011" s="129">
        <f t="shared" si="678"/>
        <v>0</v>
      </c>
    </row>
    <row r="43012" spans="6:6" ht="18" customHeight="1">
      <c r="F43012" s="129">
        <f t="shared" si="678"/>
        <v>0</v>
      </c>
    </row>
    <row r="43013" spans="6:6" ht="18" customHeight="1">
      <c r="F43013" s="129">
        <f t="shared" si="678"/>
        <v>0</v>
      </c>
    </row>
    <row r="43014" spans="6:6" ht="18" customHeight="1">
      <c r="F43014" s="129">
        <f t="shared" si="678"/>
        <v>0</v>
      </c>
    </row>
    <row r="43015" spans="6:6" ht="18" customHeight="1">
      <c r="F43015" s="129">
        <f t="shared" si="678"/>
        <v>0</v>
      </c>
    </row>
    <row r="43016" spans="6:6" ht="18" customHeight="1">
      <c r="F43016" s="129">
        <f t="shared" si="678"/>
        <v>0</v>
      </c>
    </row>
    <row r="43017" spans="6:6" ht="18" customHeight="1">
      <c r="F43017" s="129">
        <f t="shared" si="678"/>
        <v>0</v>
      </c>
    </row>
    <row r="43018" spans="6:6" ht="18" customHeight="1">
      <c r="F43018" s="129">
        <f t="shared" si="678"/>
        <v>0</v>
      </c>
    </row>
    <row r="43019" spans="6:6" ht="18" customHeight="1">
      <c r="F43019" s="129">
        <f t="shared" si="678"/>
        <v>0</v>
      </c>
    </row>
    <row r="43020" spans="6:6" ht="18" customHeight="1">
      <c r="F43020" s="129">
        <f t="shared" si="678"/>
        <v>0</v>
      </c>
    </row>
    <row r="43021" spans="6:6" ht="18" customHeight="1">
      <c r="F43021" s="129">
        <f t="shared" si="678"/>
        <v>0</v>
      </c>
    </row>
    <row r="43022" spans="6:6" ht="18" customHeight="1">
      <c r="F43022" s="129">
        <f t="shared" si="678"/>
        <v>0</v>
      </c>
    </row>
    <row r="43023" spans="6:6" ht="18" customHeight="1">
      <c r="F43023" s="129">
        <f t="shared" si="678"/>
        <v>0</v>
      </c>
    </row>
    <row r="43024" spans="6:6" ht="18" customHeight="1">
      <c r="F43024" s="129">
        <f t="shared" si="678"/>
        <v>0</v>
      </c>
    </row>
    <row r="43025" spans="6:6" ht="18" customHeight="1">
      <c r="F43025" s="129">
        <f t="shared" si="678"/>
        <v>0</v>
      </c>
    </row>
    <row r="43026" spans="6:6" ht="18" customHeight="1">
      <c r="F43026" s="129">
        <f t="shared" si="678"/>
        <v>0</v>
      </c>
    </row>
    <row r="43027" spans="6:6" ht="18" customHeight="1">
      <c r="F43027" s="129">
        <f t="shared" si="678"/>
        <v>0</v>
      </c>
    </row>
    <row r="43028" spans="6:6" ht="18" customHeight="1">
      <c r="F43028" s="129">
        <f t="shared" si="678"/>
        <v>0</v>
      </c>
    </row>
    <row r="43029" spans="6:6" ht="18" customHeight="1">
      <c r="F43029" s="129">
        <f t="shared" si="678"/>
        <v>0</v>
      </c>
    </row>
    <row r="43030" spans="6:6" ht="18" customHeight="1">
      <c r="F43030" s="129">
        <f t="shared" si="678"/>
        <v>0</v>
      </c>
    </row>
    <row r="43031" spans="6:6" ht="18" customHeight="1">
      <c r="F43031" s="129">
        <f t="shared" si="678"/>
        <v>0</v>
      </c>
    </row>
    <row r="43032" spans="6:6" ht="18" customHeight="1">
      <c r="F43032" s="129">
        <f t="shared" si="678"/>
        <v>0</v>
      </c>
    </row>
    <row r="43033" spans="6:6" ht="18" customHeight="1">
      <c r="F43033" s="129">
        <f t="shared" si="678"/>
        <v>0</v>
      </c>
    </row>
    <row r="43034" spans="6:6" ht="18" customHeight="1">
      <c r="F43034" s="129">
        <f t="shared" si="678"/>
        <v>0</v>
      </c>
    </row>
    <row r="43035" spans="6:6" ht="18" customHeight="1">
      <c r="F43035" s="129">
        <f t="shared" si="678"/>
        <v>0</v>
      </c>
    </row>
    <row r="43036" spans="6:6" ht="18" customHeight="1">
      <c r="F43036" s="129">
        <f t="shared" si="678"/>
        <v>0</v>
      </c>
    </row>
    <row r="43037" spans="6:6" ht="18" customHeight="1">
      <c r="F43037" s="129">
        <f t="shared" si="678"/>
        <v>0</v>
      </c>
    </row>
    <row r="43038" spans="6:6" ht="18" customHeight="1">
      <c r="F43038" s="129">
        <f t="shared" si="678"/>
        <v>0</v>
      </c>
    </row>
    <row r="43039" spans="6:6" ht="18" customHeight="1">
      <c r="F43039" s="129">
        <f t="shared" si="678"/>
        <v>0</v>
      </c>
    </row>
    <row r="43040" spans="6:6" ht="18" customHeight="1">
      <c r="F43040" s="129">
        <f t="shared" si="678"/>
        <v>0</v>
      </c>
    </row>
    <row r="43041" spans="6:6" ht="18" customHeight="1">
      <c r="F43041" s="129">
        <f t="shared" si="678"/>
        <v>0</v>
      </c>
    </row>
    <row r="43042" spans="6:6" ht="18" customHeight="1">
      <c r="F43042" s="129">
        <f t="shared" si="678"/>
        <v>0</v>
      </c>
    </row>
    <row r="43043" spans="6:6" ht="18" customHeight="1">
      <c r="F43043" s="129">
        <f t="shared" si="678"/>
        <v>0</v>
      </c>
    </row>
    <row r="43044" spans="6:6" ht="18" customHeight="1">
      <c r="F43044" s="129">
        <f t="shared" si="678"/>
        <v>0</v>
      </c>
    </row>
    <row r="43045" spans="6:6" ht="18" customHeight="1">
      <c r="F43045" s="129">
        <f t="shared" si="678"/>
        <v>0</v>
      </c>
    </row>
    <row r="43046" spans="6:6" ht="18" customHeight="1">
      <c r="F43046" s="129">
        <f t="shared" si="678"/>
        <v>0</v>
      </c>
    </row>
    <row r="43047" spans="6:6" ht="18" customHeight="1">
      <c r="F43047" s="129">
        <f t="shared" si="678"/>
        <v>0</v>
      </c>
    </row>
    <row r="43048" spans="6:6" ht="18" customHeight="1">
      <c r="F43048" s="129">
        <f t="shared" si="678"/>
        <v>0</v>
      </c>
    </row>
    <row r="43049" spans="6:6" ht="18" customHeight="1">
      <c r="F43049" s="129">
        <f t="shared" si="678"/>
        <v>0</v>
      </c>
    </row>
    <row r="43050" spans="6:6" ht="18" customHeight="1">
      <c r="F43050" s="129">
        <f t="shared" si="678"/>
        <v>0</v>
      </c>
    </row>
    <row r="43051" spans="6:6" ht="18" customHeight="1">
      <c r="F43051" s="129">
        <f t="shared" si="678"/>
        <v>0</v>
      </c>
    </row>
    <row r="43052" spans="6:6" ht="18" customHeight="1">
      <c r="F43052" s="129">
        <f t="shared" si="678"/>
        <v>0</v>
      </c>
    </row>
    <row r="43053" spans="6:6" ht="18" customHeight="1">
      <c r="F43053" s="129">
        <f t="shared" si="678"/>
        <v>0</v>
      </c>
    </row>
    <row r="43054" spans="6:6" ht="18" customHeight="1">
      <c r="F43054" s="129">
        <f t="shared" si="678"/>
        <v>0</v>
      </c>
    </row>
    <row r="43055" spans="6:6" ht="18" customHeight="1">
      <c r="F43055" s="129">
        <f t="shared" si="678"/>
        <v>0</v>
      </c>
    </row>
    <row r="43056" spans="6:6" ht="18" customHeight="1">
      <c r="F43056" s="129">
        <f t="shared" si="678"/>
        <v>0</v>
      </c>
    </row>
    <row r="43057" spans="6:6" ht="18" customHeight="1">
      <c r="F43057" s="129">
        <f t="shared" si="678"/>
        <v>0</v>
      </c>
    </row>
    <row r="43058" spans="6:6" ht="18" customHeight="1">
      <c r="F43058" s="129">
        <f t="shared" ref="F43058:F43121" si="679">E43058*D43058</f>
        <v>0</v>
      </c>
    </row>
    <row r="43059" spans="6:6" ht="18" customHeight="1">
      <c r="F43059" s="129">
        <f t="shared" si="679"/>
        <v>0</v>
      </c>
    </row>
    <row r="43060" spans="6:6" ht="18" customHeight="1">
      <c r="F43060" s="129">
        <f t="shared" si="679"/>
        <v>0</v>
      </c>
    </row>
    <row r="43061" spans="6:6" ht="18" customHeight="1">
      <c r="F43061" s="129">
        <f t="shared" si="679"/>
        <v>0</v>
      </c>
    </row>
    <row r="43062" spans="6:6" ht="18" customHeight="1">
      <c r="F43062" s="129">
        <f t="shared" si="679"/>
        <v>0</v>
      </c>
    </row>
    <row r="43063" spans="6:6" ht="18" customHeight="1">
      <c r="F43063" s="129">
        <f t="shared" si="679"/>
        <v>0</v>
      </c>
    </row>
    <row r="43064" spans="6:6" ht="18" customHeight="1">
      <c r="F43064" s="129">
        <f t="shared" si="679"/>
        <v>0</v>
      </c>
    </row>
    <row r="43065" spans="6:6" ht="18" customHeight="1">
      <c r="F43065" s="129">
        <f t="shared" si="679"/>
        <v>0</v>
      </c>
    </row>
    <row r="43066" spans="6:6" ht="18" customHeight="1">
      <c r="F43066" s="129">
        <f t="shared" si="679"/>
        <v>0</v>
      </c>
    </row>
    <row r="43067" spans="6:6" ht="18" customHeight="1">
      <c r="F43067" s="129">
        <f t="shared" si="679"/>
        <v>0</v>
      </c>
    </row>
    <row r="43068" spans="6:6" ht="18" customHeight="1">
      <c r="F43068" s="129">
        <f t="shared" si="679"/>
        <v>0</v>
      </c>
    </row>
    <row r="43069" spans="6:6" ht="18" customHeight="1">
      <c r="F43069" s="129">
        <f t="shared" si="679"/>
        <v>0</v>
      </c>
    </row>
    <row r="43070" spans="6:6" ht="18" customHeight="1">
      <c r="F43070" s="129">
        <f t="shared" si="679"/>
        <v>0</v>
      </c>
    </row>
    <row r="43071" spans="6:6" ht="18" customHeight="1">
      <c r="F43071" s="129">
        <f t="shared" si="679"/>
        <v>0</v>
      </c>
    </row>
    <row r="43072" spans="6:6" ht="18" customHeight="1">
      <c r="F43072" s="129">
        <f t="shared" si="679"/>
        <v>0</v>
      </c>
    </row>
    <row r="43073" spans="6:6" ht="18" customHeight="1">
      <c r="F43073" s="129">
        <f t="shared" si="679"/>
        <v>0</v>
      </c>
    </row>
    <row r="43074" spans="6:6" ht="18" customHeight="1">
      <c r="F43074" s="129">
        <f t="shared" si="679"/>
        <v>0</v>
      </c>
    </row>
    <row r="43075" spans="6:6" ht="18" customHeight="1">
      <c r="F43075" s="129">
        <f t="shared" si="679"/>
        <v>0</v>
      </c>
    </row>
    <row r="43076" spans="6:6" ht="18" customHeight="1">
      <c r="F43076" s="129">
        <f t="shared" si="679"/>
        <v>0</v>
      </c>
    </row>
    <row r="43077" spans="6:6" ht="18" customHeight="1">
      <c r="F43077" s="129">
        <f t="shared" si="679"/>
        <v>0</v>
      </c>
    </row>
    <row r="43078" spans="6:6" ht="18" customHeight="1">
      <c r="F43078" s="129">
        <f t="shared" si="679"/>
        <v>0</v>
      </c>
    </row>
    <row r="43079" spans="6:6" ht="18" customHeight="1">
      <c r="F43079" s="129">
        <f t="shared" si="679"/>
        <v>0</v>
      </c>
    </row>
    <row r="43080" spans="6:6" ht="18" customHeight="1">
      <c r="F43080" s="129">
        <f t="shared" si="679"/>
        <v>0</v>
      </c>
    </row>
    <row r="43081" spans="6:6" ht="18" customHeight="1">
      <c r="F43081" s="129">
        <f t="shared" si="679"/>
        <v>0</v>
      </c>
    </row>
    <row r="43082" spans="6:6" ht="18" customHeight="1">
      <c r="F43082" s="129">
        <f t="shared" si="679"/>
        <v>0</v>
      </c>
    </row>
    <row r="43083" spans="6:6" ht="18" customHeight="1">
      <c r="F43083" s="129">
        <f t="shared" si="679"/>
        <v>0</v>
      </c>
    </row>
    <row r="43084" spans="6:6" ht="18" customHeight="1">
      <c r="F43084" s="129">
        <f t="shared" si="679"/>
        <v>0</v>
      </c>
    </row>
    <row r="43085" spans="6:6" ht="18" customHeight="1">
      <c r="F43085" s="129">
        <f t="shared" si="679"/>
        <v>0</v>
      </c>
    </row>
    <row r="43086" spans="6:6" ht="18" customHeight="1">
      <c r="F43086" s="129">
        <f t="shared" si="679"/>
        <v>0</v>
      </c>
    </row>
    <row r="43087" spans="6:6" ht="18" customHeight="1">
      <c r="F43087" s="129">
        <f t="shared" si="679"/>
        <v>0</v>
      </c>
    </row>
    <row r="43088" spans="6:6" ht="18" customHeight="1">
      <c r="F43088" s="129">
        <f t="shared" si="679"/>
        <v>0</v>
      </c>
    </row>
    <row r="43089" spans="6:6" ht="18" customHeight="1">
      <c r="F43089" s="129">
        <f t="shared" si="679"/>
        <v>0</v>
      </c>
    </row>
    <row r="43090" spans="6:6" ht="18" customHeight="1">
      <c r="F43090" s="129">
        <f t="shared" si="679"/>
        <v>0</v>
      </c>
    </row>
    <row r="43091" spans="6:6" ht="18" customHeight="1">
      <c r="F43091" s="129">
        <f t="shared" si="679"/>
        <v>0</v>
      </c>
    </row>
    <row r="43092" spans="6:6" ht="18" customHeight="1">
      <c r="F43092" s="129">
        <f t="shared" si="679"/>
        <v>0</v>
      </c>
    </row>
    <row r="43093" spans="6:6" ht="18" customHeight="1">
      <c r="F43093" s="129">
        <f t="shared" si="679"/>
        <v>0</v>
      </c>
    </row>
    <row r="43094" spans="6:6" ht="18" customHeight="1">
      <c r="F43094" s="129">
        <f t="shared" si="679"/>
        <v>0</v>
      </c>
    </row>
    <row r="43095" spans="6:6" ht="18" customHeight="1">
      <c r="F43095" s="129">
        <f t="shared" si="679"/>
        <v>0</v>
      </c>
    </row>
    <row r="43096" spans="6:6" ht="18" customHeight="1">
      <c r="F43096" s="129">
        <f t="shared" si="679"/>
        <v>0</v>
      </c>
    </row>
    <row r="43097" spans="6:6" ht="18" customHeight="1">
      <c r="F43097" s="129">
        <f t="shared" si="679"/>
        <v>0</v>
      </c>
    </row>
    <row r="43098" spans="6:6" ht="18" customHeight="1">
      <c r="F43098" s="129">
        <f t="shared" si="679"/>
        <v>0</v>
      </c>
    </row>
    <row r="43099" spans="6:6" ht="18" customHeight="1">
      <c r="F43099" s="129">
        <f t="shared" si="679"/>
        <v>0</v>
      </c>
    </row>
    <row r="43100" spans="6:6" ht="18" customHeight="1">
      <c r="F43100" s="129">
        <f t="shared" si="679"/>
        <v>0</v>
      </c>
    </row>
    <row r="43101" spans="6:6" ht="18" customHeight="1">
      <c r="F43101" s="129">
        <f t="shared" si="679"/>
        <v>0</v>
      </c>
    </row>
    <row r="43102" spans="6:6" ht="18" customHeight="1">
      <c r="F43102" s="129">
        <f t="shared" si="679"/>
        <v>0</v>
      </c>
    </row>
    <row r="43103" spans="6:6" ht="18" customHeight="1">
      <c r="F43103" s="129">
        <f t="shared" si="679"/>
        <v>0</v>
      </c>
    </row>
    <row r="43104" spans="6:6" ht="18" customHeight="1">
      <c r="F43104" s="129">
        <f t="shared" si="679"/>
        <v>0</v>
      </c>
    </row>
    <row r="43105" spans="6:6" ht="18" customHeight="1">
      <c r="F43105" s="129">
        <f t="shared" si="679"/>
        <v>0</v>
      </c>
    </row>
    <row r="43106" spans="6:6" ht="18" customHeight="1">
      <c r="F43106" s="129">
        <f t="shared" si="679"/>
        <v>0</v>
      </c>
    </row>
    <row r="43107" spans="6:6" ht="18" customHeight="1">
      <c r="F43107" s="129">
        <f t="shared" si="679"/>
        <v>0</v>
      </c>
    </row>
    <row r="43108" spans="6:6" ht="18" customHeight="1">
      <c r="F43108" s="129">
        <f t="shared" si="679"/>
        <v>0</v>
      </c>
    </row>
    <row r="43109" spans="6:6" ht="18" customHeight="1">
      <c r="F43109" s="129">
        <f t="shared" si="679"/>
        <v>0</v>
      </c>
    </row>
    <row r="43110" spans="6:6" ht="18" customHeight="1">
      <c r="F43110" s="129">
        <f t="shared" si="679"/>
        <v>0</v>
      </c>
    </row>
    <row r="43111" spans="6:6" ht="18" customHeight="1">
      <c r="F43111" s="129">
        <f t="shared" si="679"/>
        <v>0</v>
      </c>
    </row>
    <row r="43112" spans="6:6" ht="18" customHeight="1">
      <c r="F43112" s="129">
        <f t="shared" si="679"/>
        <v>0</v>
      </c>
    </row>
    <row r="43113" spans="6:6" ht="18" customHeight="1">
      <c r="F43113" s="129">
        <f t="shared" si="679"/>
        <v>0</v>
      </c>
    </row>
    <row r="43114" spans="6:6" ht="18" customHeight="1">
      <c r="F43114" s="129">
        <f t="shared" si="679"/>
        <v>0</v>
      </c>
    </row>
    <row r="43115" spans="6:6" ht="18" customHeight="1">
      <c r="F43115" s="129">
        <f t="shared" si="679"/>
        <v>0</v>
      </c>
    </row>
    <row r="43116" spans="6:6" ht="18" customHeight="1">
      <c r="F43116" s="129">
        <f t="shared" si="679"/>
        <v>0</v>
      </c>
    </row>
    <row r="43117" spans="6:6" ht="18" customHeight="1">
      <c r="F43117" s="129">
        <f t="shared" si="679"/>
        <v>0</v>
      </c>
    </row>
    <row r="43118" spans="6:6" ht="18" customHeight="1">
      <c r="F43118" s="129">
        <f t="shared" si="679"/>
        <v>0</v>
      </c>
    </row>
    <row r="43119" spans="6:6" ht="18" customHeight="1">
      <c r="F43119" s="129">
        <f t="shared" si="679"/>
        <v>0</v>
      </c>
    </row>
    <row r="43120" spans="6:6" ht="18" customHeight="1">
      <c r="F43120" s="129">
        <f t="shared" si="679"/>
        <v>0</v>
      </c>
    </row>
    <row r="43121" spans="6:6" ht="18" customHeight="1">
      <c r="F43121" s="129">
        <f t="shared" si="679"/>
        <v>0</v>
      </c>
    </row>
    <row r="43122" spans="6:6" ht="18" customHeight="1">
      <c r="F43122" s="129">
        <f t="shared" ref="F43122:F43185" si="680">E43122*D43122</f>
        <v>0</v>
      </c>
    </row>
    <row r="43123" spans="6:6" ht="18" customHeight="1">
      <c r="F43123" s="129">
        <f t="shared" si="680"/>
        <v>0</v>
      </c>
    </row>
    <row r="43124" spans="6:6" ht="18" customHeight="1">
      <c r="F43124" s="129">
        <f t="shared" si="680"/>
        <v>0</v>
      </c>
    </row>
    <row r="43125" spans="6:6" ht="18" customHeight="1">
      <c r="F43125" s="129">
        <f t="shared" si="680"/>
        <v>0</v>
      </c>
    </row>
    <row r="43126" spans="6:6" ht="18" customHeight="1">
      <c r="F43126" s="129">
        <f t="shared" si="680"/>
        <v>0</v>
      </c>
    </row>
    <row r="43127" spans="6:6" ht="18" customHeight="1">
      <c r="F43127" s="129">
        <f t="shared" si="680"/>
        <v>0</v>
      </c>
    </row>
    <row r="43128" spans="6:6" ht="18" customHeight="1">
      <c r="F43128" s="129">
        <f t="shared" si="680"/>
        <v>0</v>
      </c>
    </row>
    <row r="43129" spans="6:6" ht="18" customHeight="1">
      <c r="F43129" s="129">
        <f t="shared" si="680"/>
        <v>0</v>
      </c>
    </row>
    <row r="43130" spans="6:6" ht="18" customHeight="1">
      <c r="F43130" s="129">
        <f t="shared" si="680"/>
        <v>0</v>
      </c>
    </row>
    <row r="43131" spans="6:6" ht="18" customHeight="1">
      <c r="F43131" s="129">
        <f t="shared" si="680"/>
        <v>0</v>
      </c>
    </row>
    <row r="43132" spans="6:6" ht="18" customHeight="1">
      <c r="F43132" s="129">
        <f t="shared" si="680"/>
        <v>0</v>
      </c>
    </row>
    <row r="43133" spans="6:6" ht="18" customHeight="1">
      <c r="F43133" s="129">
        <f t="shared" si="680"/>
        <v>0</v>
      </c>
    </row>
    <row r="43134" spans="6:6" ht="18" customHeight="1">
      <c r="F43134" s="129">
        <f t="shared" si="680"/>
        <v>0</v>
      </c>
    </row>
    <row r="43135" spans="6:6" ht="18" customHeight="1">
      <c r="F43135" s="129">
        <f t="shared" si="680"/>
        <v>0</v>
      </c>
    </row>
    <row r="43136" spans="6:6" ht="18" customHeight="1">
      <c r="F43136" s="129">
        <f t="shared" si="680"/>
        <v>0</v>
      </c>
    </row>
    <row r="43137" spans="6:6" ht="18" customHeight="1">
      <c r="F43137" s="129">
        <f t="shared" si="680"/>
        <v>0</v>
      </c>
    </row>
    <row r="43138" spans="6:6" ht="18" customHeight="1">
      <c r="F43138" s="129">
        <f t="shared" si="680"/>
        <v>0</v>
      </c>
    </row>
    <row r="43139" spans="6:6" ht="18" customHeight="1">
      <c r="F43139" s="129">
        <f t="shared" si="680"/>
        <v>0</v>
      </c>
    </row>
    <row r="43140" spans="6:6" ht="18" customHeight="1">
      <c r="F43140" s="129">
        <f t="shared" si="680"/>
        <v>0</v>
      </c>
    </row>
    <row r="43141" spans="6:6" ht="18" customHeight="1">
      <c r="F43141" s="129">
        <f t="shared" si="680"/>
        <v>0</v>
      </c>
    </row>
    <row r="43142" spans="6:6" ht="18" customHeight="1">
      <c r="F43142" s="129">
        <f t="shared" si="680"/>
        <v>0</v>
      </c>
    </row>
    <row r="43143" spans="6:6" ht="18" customHeight="1">
      <c r="F43143" s="129">
        <f t="shared" si="680"/>
        <v>0</v>
      </c>
    </row>
    <row r="43144" spans="6:6" ht="18" customHeight="1">
      <c r="F43144" s="129">
        <f t="shared" si="680"/>
        <v>0</v>
      </c>
    </row>
    <row r="43145" spans="6:6" ht="18" customHeight="1">
      <c r="F43145" s="129">
        <f t="shared" si="680"/>
        <v>0</v>
      </c>
    </row>
    <row r="43146" spans="6:6" ht="18" customHeight="1">
      <c r="F43146" s="129">
        <f t="shared" si="680"/>
        <v>0</v>
      </c>
    </row>
    <row r="43147" spans="6:6" ht="18" customHeight="1">
      <c r="F43147" s="129">
        <f t="shared" si="680"/>
        <v>0</v>
      </c>
    </row>
    <row r="43148" spans="6:6" ht="18" customHeight="1">
      <c r="F43148" s="129">
        <f t="shared" si="680"/>
        <v>0</v>
      </c>
    </row>
    <row r="43149" spans="6:6" ht="18" customHeight="1">
      <c r="F43149" s="129">
        <f t="shared" si="680"/>
        <v>0</v>
      </c>
    </row>
    <row r="43150" spans="6:6" ht="18" customHeight="1">
      <c r="F43150" s="129">
        <f t="shared" si="680"/>
        <v>0</v>
      </c>
    </row>
    <row r="43151" spans="6:6" ht="18" customHeight="1">
      <c r="F43151" s="129">
        <f t="shared" si="680"/>
        <v>0</v>
      </c>
    </row>
    <row r="43152" spans="6:6" ht="18" customHeight="1">
      <c r="F43152" s="129">
        <f t="shared" si="680"/>
        <v>0</v>
      </c>
    </row>
    <row r="43153" spans="6:6" ht="18" customHeight="1">
      <c r="F43153" s="129">
        <f t="shared" si="680"/>
        <v>0</v>
      </c>
    </row>
    <row r="43154" spans="6:6" ht="18" customHeight="1">
      <c r="F43154" s="129">
        <f t="shared" si="680"/>
        <v>0</v>
      </c>
    </row>
    <row r="43155" spans="6:6" ht="18" customHeight="1">
      <c r="F43155" s="129">
        <f t="shared" si="680"/>
        <v>0</v>
      </c>
    </row>
    <row r="43156" spans="6:6" ht="18" customHeight="1">
      <c r="F43156" s="129">
        <f t="shared" si="680"/>
        <v>0</v>
      </c>
    </row>
    <row r="43157" spans="6:6" ht="18" customHeight="1">
      <c r="F43157" s="129">
        <f t="shared" si="680"/>
        <v>0</v>
      </c>
    </row>
    <row r="43158" spans="6:6" ht="18" customHeight="1">
      <c r="F43158" s="129">
        <f t="shared" si="680"/>
        <v>0</v>
      </c>
    </row>
    <row r="43159" spans="6:6" ht="18" customHeight="1">
      <c r="F43159" s="129">
        <f t="shared" si="680"/>
        <v>0</v>
      </c>
    </row>
    <row r="43160" spans="6:6" ht="18" customHeight="1">
      <c r="F43160" s="129">
        <f t="shared" si="680"/>
        <v>0</v>
      </c>
    </row>
    <row r="43161" spans="6:6" ht="18" customHeight="1">
      <c r="F43161" s="129">
        <f t="shared" si="680"/>
        <v>0</v>
      </c>
    </row>
    <row r="43162" spans="6:6" ht="18" customHeight="1">
      <c r="F43162" s="129">
        <f t="shared" si="680"/>
        <v>0</v>
      </c>
    </row>
    <row r="43163" spans="6:6" ht="18" customHeight="1">
      <c r="F43163" s="129">
        <f t="shared" si="680"/>
        <v>0</v>
      </c>
    </row>
    <row r="43164" spans="6:6" ht="18" customHeight="1">
      <c r="F43164" s="129">
        <f t="shared" si="680"/>
        <v>0</v>
      </c>
    </row>
    <row r="43165" spans="6:6" ht="18" customHeight="1">
      <c r="F43165" s="129">
        <f t="shared" si="680"/>
        <v>0</v>
      </c>
    </row>
    <row r="43166" spans="6:6" ht="18" customHeight="1">
      <c r="F43166" s="129">
        <f t="shared" si="680"/>
        <v>0</v>
      </c>
    </row>
    <row r="43167" spans="6:6" ht="18" customHeight="1">
      <c r="F43167" s="129">
        <f t="shared" si="680"/>
        <v>0</v>
      </c>
    </row>
    <row r="43168" spans="6:6" ht="18" customHeight="1">
      <c r="F43168" s="129">
        <f t="shared" si="680"/>
        <v>0</v>
      </c>
    </row>
    <row r="43169" spans="6:6" ht="18" customHeight="1">
      <c r="F43169" s="129">
        <f t="shared" si="680"/>
        <v>0</v>
      </c>
    </row>
    <row r="43170" spans="6:6" ht="18" customHeight="1">
      <c r="F43170" s="129">
        <f t="shared" si="680"/>
        <v>0</v>
      </c>
    </row>
    <row r="43171" spans="6:6" ht="18" customHeight="1">
      <c r="F43171" s="129">
        <f t="shared" si="680"/>
        <v>0</v>
      </c>
    </row>
    <row r="43172" spans="6:6" ht="18" customHeight="1">
      <c r="F43172" s="129">
        <f t="shared" si="680"/>
        <v>0</v>
      </c>
    </row>
    <row r="43173" spans="6:6" ht="18" customHeight="1">
      <c r="F43173" s="129">
        <f t="shared" si="680"/>
        <v>0</v>
      </c>
    </row>
    <row r="43174" spans="6:6" ht="18" customHeight="1">
      <c r="F43174" s="129">
        <f t="shared" si="680"/>
        <v>0</v>
      </c>
    </row>
    <row r="43175" spans="6:6" ht="18" customHeight="1">
      <c r="F43175" s="129">
        <f t="shared" si="680"/>
        <v>0</v>
      </c>
    </row>
    <row r="43176" spans="6:6" ht="18" customHeight="1">
      <c r="F43176" s="129">
        <f t="shared" si="680"/>
        <v>0</v>
      </c>
    </row>
    <row r="43177" spans="6:6" ht="18" customHeight="1">
      <c r="F43177" s="129">
        <f t="shared" si="680"/>
        <v>0</v>
      </c>
    </row>
    <row r="43178" spans="6:6" ht="18" customHeight="1">
      <c r="F43178" s="129">
        <f t="shared" si="680"/>
        <v>0</v>
      </c>
    </row>
    <row r="43179" spans="6:6" ht="18" customHeight="1">
      <c r="F43179" s="129">
        <f t="shared" si="680"/>
        <v>0</v>
      </c>
    </row>
    <row r="43180" spans="6:6" ht="18" customHeight="1">
      <c r="F43180" s="129">
        <f t="shared" si="680"/>
        <v>0</v>
      </c>
    </row>
    <row r="43181" spans="6:6" ht="18" customHeight="1">
      <c r="F43181" s="129">
        <f t="shared" si="680"/>
        <v>0</v>
      </c>
    </row>
    <row r="43182" spans="6:6" ht="18" customHeight="1">
      <c r="F43182" s="129">
        <f t="shared" si="680"/>
        <v>0</v>
      </c>
    </row>
    <row r="43183" spans="6:6" ht="18" customHeight="1">
      <c r="F43183" s="129">
        <f t="shared" si="680"/>
        <v>0</v>
      </c>
    </row>
    <row r="43184" spans="6:6" ht="18" customHeight="1">
      <c r="F43184" s="129">
        <f t="shared" si="680"/>
        <v>0</v>
      </c>
    </row>
    <row r="43185" spans="6:6" ht="18" customHeight="1">
      <c r="F43185" s="129">
        <f t="shared" si="680"/>
        <v>0</v>
      </c>
    </row>
    <row r="43186" spans="6:6" ht="18" customHeight="1">
      <c r="F43186" s="129">
        <f t="shared" ref="F43186:F43249" si="681">E43186*D43186</f>
        <v>0</v>
      </c>
    </row>
    <row r="43187" spans="6:6" ht="18" customHeight="1">
      <c r="F43187" s="129">
        <f t="shared" si="681"/>
        <v>0</v>
      </c>
    </row>
    <row r="43188" spans="6:6" ht="18" customHeight="1">
      <c r="F43188" s="129">
        <f t="shared" si="681"/>
        <v>0</v>
      </c>
    </row>
    <row r="43189" spans="6:6" ht="18" customHeight="1">
      <c r="F43189" s="129">
        <f t="shared" si="681"/>
        <v>0</v>
      </c>
    </row>
    <row r="43190" spans="6:6" ht="18" customHeight="1">
      <c r="F43190" s="129">
        <f t="shared" si="681"/>
        <v>0</v>
      </c>
    </row>
    <row r="43191" spans="6:6" ht="18" customHeight="1">
      <c r="F43191" s="129">
        <f t="shared" si="681"/>
        <v>0</v>
      </c>
    </row>
    <row r="43192" spans="6:6" ht="18" customHeight="1">
      <c r="F43192" s="129">
        <f t="shared" si="681"/>
        <v>0</v>
      </c>
    </row>
    <row r="43193" spans="6:6" ht="18" customHeight="1">
      <c r="F43193" s="129">
        <f t="shared" si="681"/>
        <v>0</v>
      </c>
    </row>
    <row r="43194" spans="6:6" ht="18" customHeight="1">
      <c r="F43194" s="129">
        <f t="shared" si="681"/>
        <v>0</v>
      </c>
    </row>
    <row r="43195" spans="6:6" ht="18" customHeight="1">
      <c r="F43195" s="129">
        <f t="shared" si="681"/>
        <v>0</v>
      </c>
    </row>
    <row r="43196" spans="6:6" ht="18" customHeight="1">
      <c r="F43196" s="129">
        <f t="shared" si="681"/>
        <v>0</v>
      </c>
    </row>
    <row r="43197" spans="6:6" ht="18" customHeight="1">
      <c r="F43197" s="129">
        <f t="shared" si="681"/>
        <v>0</v>
      </c>
    </row>
    <row r="43198" spans="6:6" ht="18" customHeight="1">
      <c r="F43198" s="129">
        <f t="shared" si="681"/>
        <v>0</v>
      </c>
    </row>
    <row r="43199" spans="6:6" ht="18" customHeight="1">
      <c r="F43199" s="129">
        <f t="shared" si="681"/>
        <v>0</v>
      </c>
    </row>
    <row r="43200" spans="6:6" ht="18" customHeight="1">
      <c r="F43200" s="129">
        <f t="shared" si="681"/>
        <v>0</v>
      </c>
    </row>
    <row r="43201" spans="6:6" ht="18" customHeight="1">
      <c r="F43201" s="129">
        <f t="shared" si="681"/>
        <v>0</v>
      </c>
    </row>
    <row r="43202" spans="6:6" ht="18" customHeight="1">
      <c r="F43202" s="129">
        <f t="shared" si="681"/>
        <v>0</v>
      </c>
    </row>
    <row r="43203" spans="6:6" ht="18" customHeight="1">
      <c r="F43203" s="129">
        <f t="shared" si="681"/>
        <v>0</v>
      </c>
    </row>
    <row r="43204" spans="6:6" ht="18" customHeight="1">
      <c r="F43204" s="129">
        <f t="shared" si="681"/>
        <v>0</v>
      </c>
    </row>
    <row r="43205" spans="6:6" ht="18" customHeight="1">
      <c r="F43205" s="129">
        <f t="shared" si="681"/>
        <v>0</v>
      </c>
    </row>
    <row r="43206" spans="6:6" ht="18" customHeight="1">
      <c r="F43206" s="129">
        <f t="shared" si="681"/>
        <v>0</v>
      </c>
    </row>
    <row r="43207" spans="6:6" ht="18" customHeight="1">
      <c r="F43207" s="129">
        <f t="shared" si="681"/>
        <v>0</v>
      </c>
    </row>
    <row r="43208" spans="6:6" ht="18" customHeight="1">
      <c r="F43208" s="129">
        <f t="shared" si="681"/>
        <v>0</v>
      </c>
    </row>
    <row r="43209" spans="6:6" ht="18" customHeight="1">
      <c r="F43209" s="129">
        <f t="shared" si="681"/>
        <v>0</v>
      </c>
    </row>
    <row r="43210" spans="6:6" ht="18" customHeight="1">
      <c r="F43210" s="129">
        <f t="shared" si="681"/>
        <v>0</v>
      </c>
    </row>
    <row r="43211" spans="6:6" ht="18" customHeight="1">
      <c r="F43211" s="129">
        <f t="shared" si="681"/>
        <v>0</v>
      </c>
    </row>
    <row r="43212" spans="6:6" ht="18" customHeight="1">
      <c r="F43212" s="129">
        <f t="shared" si="681"/>
        <v>0</v>
      </c>
    </row>
    <row r="43213" spans="6:6" ht="18" customHeight="1">
      <c r="F43213" s="129">
        <f t="shared" si="681"/>
        <v>0</v>
      </c>
    </row>
    <row r="43214" spans="6:6" ht="18" customHeight="1">
      <c r="F43214" s="129">
        <f t="shared" si="681"/>
        <v>0</v>
      </c>
    </row>
    <row r="43215" spans="6:6" ht="18" customHeight="1">
      <c r="F43215" s="129">
        <f t="shared" si="681"/>
        <v>0</v>
      </c>
    </row>
    <row r="43216" spans="6:6" ht="18" customHeight="1">
      <c r="F43216" s="129">
        <f t="shared" si="681"/>
        <v>0</v>
      </c>
    </row>
    <row r="43217" spans="6:6" ht="18" customHeight="1">
      <c r="F43217" s="129">
        <f t="shared" si="681"/>
        <v>0</v>
      </c>
    </row>
    <row r="43218" spans="6:6" ht="18" customHeight="1">
      <c r="F43218" s="129">
        <f t="shared" si="681"/>
        <v>0</v>
      </c>
    </row>
    <row r="43219" spans="6:6" ht="18" customHeight="1">
      <c r="F43219" s="129">
        <f t="shared" si="681"/>
        <v>0</v>
      </c>
    </row>
    <row r="43220" spans="6:6" ht="18" customHeight="1">
      <c r="F43220" s="129">
        <f t="shared" si="681"/>
        <v>0</v>
      </c>
    </row>
    <row r="43221" spans="6:6" ht="18" customHeight="1">
      <c r="F43221" s="129">
        <f t="shared" si="681"/>
        <v>0</v>
      </c>
    </row>
    <row r="43222" spans="6:6" ht="18" customHeight="1">
      <c r="F43222" s="129">
        <f t="shared" si="681"/>
        <v>0</v>
      </c>
    </row>
    <row r="43223" spans="6:6" ht="18" customHeight="1">
      <c r="F43223" s="129">
        <f t="shared" si="681"/>
        <v>0</v>
      </c>
    </row>
    <row r="43224" spans="6:6" ht="18" customHeight="1">
      <c r="F43224" s="129">
        <f t="shared" si="681"/>
        <v>0</v>
      </c>
    </row>
    <row r="43225" spans="6:6" ht="18" customHeight="1">
      <c r="F43225" s="129">
        <f t="shared" si="681"/>
        <v>0</v>
      </c>
    </row>
    <row r="43226" spans="6:6" ht="18" customHeight="1">
      <c r="F43226" s="129">
        <f t="shared" si="681"/>
        <v>0</v>
      </c>
    </row>
    <row r="43227" spans="6:6" ht="18" customHeight="1">
      <c r="F43227" s="129">
        <f t="shared" si="681"/>
        <v>0</v>
      </c>
    </row>
    <row r="43228" spans="6:6" ht="18" customHeight="1">
      <c r="F43228" s="129">
        <f t="shared" si="681"/>
        <v>0</v>
      </c>
    </row>
    <row r="43229" spans="6:6" ht="18" customHeight="1">
      <c r="F43229" s="129">
        <f t="shared" si="681"/>
        <v>0</v>
      </c>
    </row>
    <row r="43230" spans="6:6" ht="18" customHeight="1">
      <c r="F43230" s="129">
        <f t="shared" si="681"/>
        <v>0</v>
      </c>
    </row>
    <row r="43231" spans="6:6" ht="18" customHeight="1">
      <c r="F43231" s="129">
        <f t="shared" si="681"/>
        <v>0</v>
      </c>
    </row>
    <row r="43232" spans="6:6" ht="18" customHeight="1">
      <c r="F43232" s="129">
        <f t="shared" si="681"/>
        <v>0</v>
      </c>
    </row>
    <row r="43233" spans="6:6" ht="18" customHeight="1">
      <c r="F43233" s="129">
        <f t="shared" si="681"/>
        <v>0</v>
      </c>
    </row>
    <row r="43234" spans="6:6" ht="18" customHeight="1">
      <c r="F43234" s="129">
        <f t="shared" si="681"/>
        <v>0</v>
      </c>
    </row>
    <row r="43235" spans="6:6" ht="18" customHeight="1">
      <c r="F43235" s="129">
        <f t="shared" si="681"/>
        <v>0</v>
      </c>
    </row>
    <row r="43236" spans="6:6" ht="18" customHeight="1">
      <c r="F43236" s="129">
        <f t="shared" si="681"/>
        <v>0</v>
      </c>
    </row>
    <row r="43237" spans="6:6" ht="18" customHeight="1">
      <c r="F43237" s="129">
        <f t="shared" si="681"/>
        <v>0</v>
      </c>
    </row>
    <row r="43238" spans="6:6" ht="18" customHeight="1">
      <c r="F43238" s="129">
        <f t="shared" si="681"/>
        <v>0</v>
      </c>
    </row>
    <row r="43239" spans="6:6" ht="18" customHeight="1">
      <c r="F43239" s="129">
        <f t="shared" si="681"/>
        <v>0</v>
      </c>
    </row>
    <row r="43240" spans="6:6" ht="18" customHeight="1">
      <c r="F43240" s="129">
        <f t="shared" si="681"/>
        <v>0</v>
      </c>
    </row>
    <row r="43241" spans="6:6" ht="18" customHeight="1">
      <c r="F43241" s="129">
        <f t="shared" si="681"/>
        <v>0</v>
      </c>
    </row>
    <row r="43242" spans="6:6" ht="18" customHeight="1">
      <c r="F43242" s="129">
        <f t="shared" si="681"/>
        <v>0</v>
      </c>
    </row>
    <row r="43243" spans="6:6" ht="18" customHeight="1">
      <c r="F43243" s="129">
        <f t="shared" si="681"/>
        <v>0</v>
      </c>
    </row>
    <row r="43244" spans="6:6" ht="18" customHeight="1">
      <c r="F43244" s="129">
        <f t="shared" si="681"/>
        <v>0</v>
      </c>
    </row>
    <row r="43245" spans="6:6" ht="18" customHeight="1">
      <c r="F43245" s="129">
        <f t="shared" si="681"/>
        <v>0</v>
      </c>
    </row>
    <row r="43246" spans="6:6" ht="18" customHeight="1">
      <c r="F43246" s="129">
        <f t="shared" si="681"/>
        <v>0</v>
      </c>
    </row>
    <row r="43247" spans="6:6" ht="18" customHeight="1">
      <c r="F43247" s="129">
        <f t="shared" si="681"/>
        <v>0</v>
      </c>
    </row>
    <row r="43248" spans="6:6" ht="18" customHeight="1">
      <c r="F43248" s="129">
        <f t="shared" si="681"/>
        <v>0</v>
      </c>
    </row>
    <row r="43249" spans="6:6" ht="18" customHeight="1">
      <c r="F43249" s="129">
        <f t="shared" si="681"/>
        <v>0</v>
      </c>
    </row>
    <row r="43250" spans="6:6" ht="18" customHeight="1">
      <c r="F43250" s="129">
        <f t="shared" ref="F43250:F43313" si="682">E43250*D43250</f>
        <v>0</v>
      </c>
    </row>
    <row r="43251" spans="6:6" ht="18" customHeight="1">
      <c r="F43251" s="129">
        <f t="shared" si="682"/>
        <v>0</v>
      </c>
    </row>
    <row r="43252" spans="6:6" ht="18" customHeight="1">
      <c r="F43252" s="129">
        <f t="shared" si="682"/>
        <v>0</v>
      </c>
    </row>
    <row r="43253" spans="6:6" ht="18" customHeight="1">
      <c r="F43253" s="129">
        <f t="shared" si="682"/>
        <v>0</v>
      </c>
    </row>
    <row r="43254" spans="6:6" ht="18" customHeight="1">
      <c r="F43254" s="129">
        <f t="shared" si="682"/>
        <v>0</v>
      </c>
    </row>
    <row r="43255" spans="6:6" ht="18" customHeight="1">
      <c r="F43255" s="129">
        <f t="shared" si="682"/>
        <v>0</v>
      </c>
    </row>
    <row r="43256" spans="6:6" ht="18" customHeight="1">
      <c r="F43256" s="129">
        <f t="shared" si="682"/>
        <v>0</v>
      </c>
    </row>
    <row r="43257" spans="6:6" ht="18" customHeight="1">
      <c r="F43257" s="129">
        <f t="shared" si="682"/>
        <v>0</v>
      </c>
    </row>
    <row r="43258" spans="6:6" ht="18" customHeight="1">
      <c r="F43258" s="129">
        <f t="shared" si="682"/>
        <v>0</v>
      </c>
    </row>
    <row r="43259" spans="6:6" ht="18" customHeight="1">
      <c r="F43259" s="129">
        <f t="shared" si="682"/>
        <v>0</v>
      </c>
    </row>
    <row r="43260" spans="6:6" ht="18" customHeight="1">
      <c r="F43260" s="129">
        <f t="shared" si="682"/>
        <v>0</v>
      </c>
    </row>
    <row r="43261" spans="6:6" ht="18" customHeight="1">
      <c r="F43261" s="129">
        <f t="shared" si="682"/>
        <v>0</v>
      </c>
    </row>
    <row r="43262" spans="6:6" ht="18" customHeight="1">
      <c r="F43262" s="129">
        <f t="shared" si="682"/>
        <v>0</v>
      </c>
    </row>
    <row r="43263" spans="6:6" ht="18" customHeight="1">
      <c r="F43263" s="129">
        <f t="shared" si="682"/>
        <v>0</v>
      </c>
    </row>
    <row r="43264" spans="6:6" ht="18" customHeight="1">
      <c r="F43264" s="129">
        <f t="shared" si="682"/>
        <v>0</v>
      </c>
    </row>
    <row r="43265" spans="6:6" ht="18" customHeight="1">
      <c r="F43265" s="129">
        <f t="shared" si="682"/>
        <v>0</v>
      </c>
    </row>
    <row r="43266" spans="6:6" ht="18" customHeight="1">
      <c r="F43266" s="129">
        <f t="shared" si="682"/>
        <v>0</v>
      </c>
    </row>
    <row r="43267" spans="6:6" ht="18" customHeight="1">
      <c r="F43267" s="129">
        <f t="shared" si="682"/>
        <v>0</v>
      </c>
    </row>
    <row r="43268" spans="6:6" ht="18" customHeight="1">
      <c r="F43268" s="129">
        <f t="shared" si="682"/>
        <v>0</v>
      </c>
    </row>
    <row r="43269" spans="6:6" ht="18" customHeight="1">
      <c r="F43269" s="129">
        <f t="shared" si="682"/>
        <v>0</v>
      </c>
    </row>
    <row r="43270" spans="6:6" ht="18" customHeight="1">
      <c r="F43270" s="129">
        <f t="shared" si="682"/>
        <v>0</v>
      </c>
    </row>
    <row r="43271" spans="6:6" ht="18" customHeight="1">
      <c r="F43271" s="129">
        <f t="shared" si="682"/>
        <v>0</v>
      </c>
    </row>
    <row r="43272" spans="6:6" ht="18" customHeight="1">
      <c r="F43272" s="129">
        <f t="shared" si="682"/>
        <v>0</v>
      </c>
    </row>
    <row r="43273" spans="6:6" ht="18" customHeight="1">
      <c r="F43273" s="129">
        <f t="shared" si="682"/>
        <v>0</v>
      </c>
    </row>
    <row r="43274" spans="6:6" ht="18" customHeight="1">
      <c r="F43274" s="129">
        <f t="shared" si="682"/>
        <v>0</v>
      </c>
    </row>
    <row r="43275" spans="6:6" ht="18" customHeight="1">
      <c r="F43275" s="129">
        <f t="shared" si="682"/>
        <v>0</v>
      </c>
    </row>
    <row r="43276" spans="6:6" ht="18" customHeight="1">
      <c r="F43276" s="129">
        <f t="shared" si="682"/>
        <v>0</v>
      </c>
    </row>
    <row r="43277" spans="6:6" ht="18" customHeight="1">
      <c r="F43277" s="129">
        <f t="shared" si="682"/>
        <v>0</v>
      </c>
    </row>
    <row r="43278" spans="6:6" ht="18" customHeight="1">
      <c r="F43278" s="129">
        <f t="shared" si="682"/>
        <v>0</v>
      </c>
    </row>
    <row r="43279" spans="6:6" ht="18" customHeight="1">
      <c r="F43279" s="129">
        <f t="shared" si="682"/>
        <v>0</v>
      </c>
    </row>
    <row r="43280" spans="6:6" ht="18" customHeight="1">
      <c r="F43280" s="129">
        <f t="shared" si="682"/>
        <v>0</v>
      </c>
    </row>
    <row r="43281" spans="6:6" ht="18" customHeight="1">
      <c r="F43281" s="129">
        <f t="shared" si="682"/>
        <v>0</v>
      </c>
    </row>
    <row r="43282" spans="6:6" ht="18" customHeight="1">
      <c r="F43282" s="129">
        <f t="shared" si="682"/>
        <v>0</v>
      </c>
    </row>
    <row r="43283" spans="6:6" ht="18" customHeight="1">
      <c r="F43283" s="129">
        <f t="shared" si="682"/>
        <v>0</v>
      </c>
    </row>
    <row r="43284" spans="6:6" ht="18" customHeight="1">
      <c r="F43284" s="129">
        <f t="shared" si="682"/>
        <v>0</v>
      </c>
    </row>
    <row r="43285" spans="6:6" ht="18" customHeight="1">
      <c r="F43285" s="129">
        <f t="shared" si="682"/>
        <v>0</v>
      </c>
    </row>
    <row r="43286" spans="6:6" ht="18" customHeight="1">
      <c r="F43286" s="129">
        <f t="shared" si="682"/>
        <v>0</v>
      </c>
    </row>
    <row r="43287" spans="6:6" ht="18" customHeight="1">
      <c r="F43287" s="129">
        <f t="shared" si="682"/>
        <v>0</v>
      </c>
    </row>
    <row r="43288" spans="6:6" ht="18" customHeight="1">
      <c r="F43288" s="129">
        <f t="shared" si="682"/>
        <v>0</v>
      </c>
    </row>
    <row r="43289" spans="6:6" ht="18" customHeight="1">
      <c r="F43289" s="129">
        <f t="shared" si="682"/>
        <v>0</v>
      </c>
    </row>
    <row r="43290" spans="6:6" ht="18" customHeight="1">
      <c r="F43290" s="129">
        <f t="shared" si="682"/>
        <v>0</v>
      </c>
    </row>
    <row r="43291" spans="6:6" ht="18" customHeight="1">
      <c r="F43291" s="129">
        <f t="shared" si="682"/>
        <v>0</v>
      </c>
    </row>
    <row r="43292" spans="6:6" ht="18" customHeight="1">
      <c r="F43292" s="129">
        <f t="shared" si="682"/>
        <v>0</v>
      </c>
    </row>
    <row r="43293" spans="6:6" ht="18" customHeight="1">
      <c r="F43293" s="129">
        <f t="shared" si="682"/>
        <v>0</v>
      </c>
    </row>
    <row r="43294" spans="6:6" ht="18" customHeight="1">
      <c r="F43294" s="129">
        <f t="shared" si="682"/>
        <v>0</v>
      </c>
    </row>
    <row r="43295" spans="6:6" ht="18" customHeight="1">
      <c r="F43295" s="129">
        <f t="shared" si="682"/>
        <v>0</v>
      </c>
    </row>
    <row r="43296" spans="6:6" ht="18" customHeight="1">
      <c r="F43296" s="129">
        <f t="shared" si="682"/>
        <v>0</v>
      </c>
    </row>
    <row r="43297" spans="6:6" ht="18" customHeight="1">
      <c r="F43297" s="129">
        <f t="shared" si="682"/>
        <v>0</v>
      </c>
    </row>
    <row r="43298" spans="6:6" ht="18" customHeight="1">
      <c r="F43298" s="129">
        <f t="shared" si="682"/>
        <v>0</v>
      </c>
    </row>
    <row r="43299" spans="6:6" ht="18" customHeight="1">
      <c r="F43299" s="129">
        <f t="shared" si="682"/>
        <v>0</v>
      </c>
    </row>
    <row r="43300" spans="6:6" ht="18" customHeight="1">
      <c r="F43300" s="129">
        <f t="shared" si="682"/>
        <v>0</v>
      </c>
    </row>
    <row r="43301" spans="6:6" ht="18" customHeight="1">
      <c r="F43301" s="129">
        <f t="shared" si="682"/>
        <v>0</v>
      </c>
    </row>
    <row r="43302" spans="6:6" ht="18" customHeight="1">
      <c r="F43302" s="129">
        <f t="shared" si="682"/>
        <v>0</v>
      </c>
    </row>
    <row r="43303" spans="6:6" ht="18" customHeight="1">
      <c r="F43303" s="129">
        <f t="shared" si="682"/>
        <v>0</v>
      </c>
    </row>
    <row r="43304" spans="6:6" ht="18" customHeight="1">
      <c r="F43304" s="129">
        <f t="shared" si="682"/>
        <v>0</v>
      </c>
    </row>
    <row r="43305" spans="6:6" ht="18" customHeight="1">
      <c r="F43305" s="129">
        <f t="shared" si="682"/>
        <v>0</v>
      </c>
    </row>
    <row r="43306" spans="6:6" ht="18" customHeight="1">
      <c r="F43306" s="129">
        <f t="shared" si="682"/>
        <v>0</v>
      </c>
    </row>
    <row r="43307" spans="6:6" ht="18" customHeight="1">
      <c r="F43307" s="129">
        <f t="shared" si="682"/>
        <v>0</v>
      </c>
    </row>
    <row r="43308" spans="6:6" ht="18" customHeight="1">
      <c r="F43308" s="129">
        <f t="shared" si="682"/>
        <v>0</v>
      </c>
    </row>
    <row r="43309" spans="6:6" ht="18" customHeight="1">
      <c r="F43309" s="129">
        <f t="shared" si="682"/>
        <v>0</v>
      </c>
    </row>
    <row r="43310" spans="6:6" ht="18" customHeight="1">
      <c r="F43310" s="129">
        <f t="shared" si="682"/>
        <v>0</v>
      </c>
    </row>
    <row r="43311" spans="6:6" ht="18" customHeight="1">
      <c r="F43311" s="129">
        <f t="shared" si="682"/>
        <v>0</v>
      </c>
    </row>
    <row r="43312" spans="6:6" ht="18" customHeight="1">
      <c r="F43312" s="129">
        <f t="shared" si="682"/>
        <v>0</v>
      </c>
    </row>
    <row r="43313" spans="6:6" ht="18" customHeight="1">
      <c r="F43313" s="129">
        <f t="shared" si="682"/>
        <v>0</v>
      </c>
    </row>
    <row r="43314" spans="6:6" ht="18" customHeight="1">
      <c r="F43314" s="129">
        <f t="shared" ref="F43314:F43377" si="683">E43314*D43314</f>
        <v>0</v>
      </c>
    </row>
    <row r="43315" spans="6:6" ht="18" customHeight="1">
      <c r="F43315" s="129">
        <f t="shared" si="683"/>
        <v>0</v>
      </c>
    </row>
    <row r="43316" spans="6:6" ht="18" customHeight="1">
      <c r="F43316" s="129">
        <f t="shared" si="683"/>
        <v>0</v>
      </c>
    </row>
    <row r="43317" spans="6:6" ht="18" customHeight="1">
      <c r="F43317" s="129">
        <f t="shared" si="683"/>
        <v>0</v>
      </c>
    </row>
    <row r="43318" spans="6:6" ht="18" customHeight="1">
      <c r="F43318" s="129">
        <f t="shared" si="683"/>
        <v>0</v>
      </c>
    </row>
    <row r="43319" spans="6:6" ht="18" customHeight="1">
      <c r="F43319" s="129">
        <f t="shared" si="683"/>
        <v>0</v>
      </c>
    </row>
    <row r="43320" spans="6:6" ht="18" customHeight="1">
      <c r="F43320" s="129">
        <f t="shared" si="683"/>
        <v>0</v>
      </c>
    </row>
    <row r="43321" spans="6:6" ht="18" customHeight="1">
      <c r="F43321" s="129">
        <f t="shared" si="683"/>
        <v>0</v>
      </c>
    </row>
    <row r="43322" spans="6:6" ht="18" customHeight="1">
      <c r="F43322" s="129">
        <f t="shared" si="683"/>
        <v>0</v>
      </c>
    </row>
    <row r="43323" spans="6:6" ht="18" customHeight="1">
      <c r="F43323" s="129">
        <f t="shared" si="683"/>
        <v>0</v>
      </c>
    </row>
    <row r="43324" spans="6:6" ht="18" customHeight="1">
      <c r="F43324" s="129">
        <f t="shared" si="683"/>
        <v>0</v>
      </c>
    </row>
    <row r="43325" spans="6:6" ht="18" customHeight="1">
      <c r="F43325" s="129">
        <f t="shared" si="683"/>
        <v>0</v>
      </c>
    </row>
    <row r="43326" spans="6:6" ht="18" customHeight="1">
      <c r="F43326" s="129">
        <f t="shared" si="683"/>
        <v>0</v>
      </c>
    </row>
    <row r="43327" spans="6:6" ht="18" customHeight="1">
      <c r="F43327" s="129">
        <f t="shared" si="683"/>
        <v>0</v>
      </c>
    </row>
    <row r="43328" spans="6:6" ht="18" customHeight="1">
      <c r="F43328" s="129">
        <f t="shared" si="683"/>
        <v>0</v>
      </c>
    </row>
    <row r="43329" spans="6:6" ht="18" customHeight="1">
      <c r="F43329" s="129">
        <f t="shared" si="683"/>
        <v>0</v>
      </c>
    </row>
    <row r="43330" spans="6:6" ht="18" customHeight="1">
      <c r="F43330" s="129">
        <f t="shared" si="683"/>
        <v>0</v>
      </c>
    </row>
    <row r="43331" spans="6:6" ht="18" customHeight="1">
      <c r="F43331" s="129">
        <f t="shared" si="683"/>
        <v>0</v>
      </c>
    </row>
    <row r="43332" spans="6:6" ht="18" customHeight="1">
      <c r="F43332" s="129">
        <f t="shared" si="683"/>
        <v>0</v>
      </c>
    </row>
    <row r="43333" spans="6:6" ht="18" customHeight="1">
      <c r="F43333" s="129">
        <f t="shared" si="683"/>
        <v>0</v>
      </c>
    </row>
    <row r="43334" spans="6:6" ht="18" customHeight="1">
      <c r="F43334" s="129">
        <f t="shared" si="683"/>
        <v>0</v>
      </c>
    </row>
    <row r="43335" spans="6:6" ht="18" customHeight="1">
      <c r="F43335" s="129">
        <f t="shared" si="683"/>
        <v>0</v>
      </c>
    </row>
    <row r="43336" spans="6:6" ht="18" customHeight="1">
      <c r="F43336" s="129">
        <f t="shared" si="683"/>
        <v>0</v>
      </c>
    </row>
    <row r="43337" spans="6:6" ht="18" customHeight="1">
      <c r="F43337" s="129">
        <f t="shared" si="683"/>
        <v>0</v>
      </c>
    </row>
    <row r="43338" spans="6:6" ht="18" customHeight="1">
      <c r="F43338" s="129">
        <f t="shared" si="683"/>
        <v>0</v>
      </c>
    </row>
    <row r="43339" spans="6:6" ht="18" customHeight="1">
      <c r="F43339" s="129">
        <f t="shared" si="683"/>
        <v>0</v>
      </c>
    </row>
    <row r="43340" spans="6:6" ht="18" customHeight="1">
      <c r="F43340" s="129">
        <f t="shared" si="683"/>
        <v>0</v>
      </c>
    </row>
    <row r="43341" spans="6:6" ht="18" customHeight="1">
      <c r="F43341" s="129">
        <f t="shared" si="683"/>
        <v>0</v>
      </c>
    </row>
    <row r="43342" spans="6:6" ht="18" customHeight="1">
      <c r="F43342" s="129">
        <f t="shared" si="683"/>
        <v>0</v>
      </c>
    </row>
    <row r="43343" spans="6:6" ht="18" customHeight="1">
      <c r="F43343" s="129">
        <f t="shared" si="683"/>
        <v>0</v>
      </c>
    </row>
    <row r="43344" spans="6:6" ht="18" customHeight="1">
      <c r="F43344" s="129">
        <f t="shared" si="683"/>
        <v>0</v>
      </c>
    </row>
    <row r="43345" spans="6:6" ht="18" customHeight="1">
      <c r="F43345" s="129">
        <f t="shared" si="683"/>
        <v>0</v>
      </c>
    </row>
    <row r="43346" spans="6:6" ht="18" customHeight="1">
      <c r="F43346" s="129">
        <f t="shared" si="683"/>
        <v>0</v>
      </c>
    </row>
    <row r="43347" spans="6:6" ht="18" customHeight="1">
      <c r="F43347" s="129">
        <f t="shared" si="683"/>
        <v>0</v>
      </c>
    </row>
    <row r="43348" spans="6:6" ht="18" customHeight="1">
      <c r="F43348" s="129">
        <f t="shared" si="683"/>
        <v>0</v>
      </c>
    </row>
    <row r="43349" spans="6:6" ht="18" customHeight="1">
      <c r="F43349" s="129">
        <f t="shared" si="683"/>
        <v>0</v>
      </c>
    </row>
    <row r="43350" spans="6:6" ht="18" customHeight="1">
      <c r="F43350" s="129">
        <f t="shared" si="683"/>
        <v>0</v>
      </c>
    </row>
    <row r="43351" spans="6:6" ht="18" customHeight="1">
      <c r="F43351" s="129">
        <f t="shared" si="683"/>
        <v>0</v>
      </c>
    </row>
    <row r="43352" spans="6:6" ht="18" customHeight="1">
      <c r="F43352" s="129">
        <f t="shared" si="683"/>
        <v>0</v>
      </c>
    </row>
    <row r="43353" spans="6:6" ht="18" customHeight="1">
      <c r="F43353" s="129">
        <f t="shared" si="683"/>
        <v>0</v>
      </c>
    </row>
    <row r="43354" spans="6:6" ht="18" customHeight="1">
      <c r="F43354" s="129">
        <f t="shared" si="683"/>
        <v>0</v>
      </c>
    </row>
    <row r="43355" spans="6:6" ht="18" customHeight="1">
      <c r="F43355" s="129">
        <f t="shared" si="683"/>
        <v>0</v>
      </c>
    </row>
    <row r="43356" spans="6:6" ht="18" customHeight="1">
      <c r="F43356" s="129">
        <f t="shared" si="683"/>
        <v>0</v>
      </c>
    </row>
    <row r="43357" spans="6:6" ht="18" customHeight="1">
      <c r="F43357" s="129">
        <f t="shared" si="683"/>
        <v>0</v>
      </c>
    </row>
    <row r="43358" spans="6:6" ht="18" customHeight="1">
      <c r="F43358" s="129">
        <f t="shared" si="683"/>
        <v>0</v>
      </c>
    </row>
    <row r="43359" spans="6:6" ht="18" customHeight="1">
      <c r="F43359" s="129">
        <f t="shared" si="683"/>
        <v>0</v>
      </c>
    </row>
    <row r="43360" spans="6:6" ht="18" customHeight="1">
      <c r="F43360" s="129">
        <f t="shared" si="683"/>
        <v>0</v>
      </c>
    </row>
    <row r="43361" spans="6:6" ht="18" customHeight="1">
      <c r="F43361" s="129">
        <f t="shared" si="683"/>
        <v>0</v>
      </c>
    </row>
    <row r="43362" spans="6:6" ht="18" customHeight="1">
      <c r="F43362" s="129">
        <f t="shared" si="683"/>
        <v>0</v>
      </c>
    </row>
    <row r="43363" spans="6:6" ht="18" customHeight="1">
      <c r="F43363" s="129">
        <f t="shared" si="683"/>
        <v>0</v>
      </c>
    </row>
    <row r="43364" spans="6:6" ht="18" customHeight="1">
      <c r="F43364" s="129">
        <f t="shared" si="683"/>
        <v>0</v>
      </c>
    </row>
    <row r="43365" spans="6:6" ht="18" customHeight="1">
      <c r="F43365" s="129">
        <f t="shared" si="683"/>
        <v>0</v>
      </c>
    </row>
    <row r="43366" spans="6:6" ht="18" customHeight="1">
      <c r="F43366" s="129">
        <f t="shared" si="683"/>
        <v>0</v>
      </c>
    </row>
    <row r="43367" spans="6:6" ht="18" customHeight="1">
      <c r="F43367" s="129">
        <f t="shared" si="683"/>
        <v>0</v>
      </c>
    </row>
    <row r="43368" spans="6:6" ht="18" customHeight="1">
      <c r="F43368" s="129">
        <f t="shared" si="683"/>
        <v>0</v>
      </c>
    </row>
    <row r="43369" spans="6:6" ht="18" customHeight="1">
      <c r="F43369" s="129">
        <f t="shared" si="683"/>
        <v>0</v>
      </c>
    </row>
    <row r="43370" spans="6:6" ht="18" customHeight="1">
      <c r="F43370" s="129">
        <f t="shared" si="683"/>
        <v>0</v>
      </c>
    </row>
    <row r="43371" spans="6:6" ht="18" customHeight="1">
      <c r="F43371" s="129">
        <f t="shared" si="683"/>
        <v>0</v>
      </c>
    </row>
    <row r="43372" spans="6:6" ht="18" customHeight="1">
      <c r="F43372" s="129">
        <f t="shared" si="683"/>
        <v>0</v>
      </c>
    </row>
    <row r="43373" spans="6:6" ht="18" customHeight="1">
      <c r="F43373" s="129">
        <f t="shared" si="683"/>
        <v>0</v>
      </c>
    </row>
    <row r="43374" spans="6:6" ht="18" customHeight="1">
      <c r="F43374" s="129">
        <f t="shared" si="683"/>
        <v>0</v>
      </c>
    </row>
    <row r="43375" spans="6:6" ht="18" customHeight="1">
      <c r="F43375" s="129">
        <f t="shared" si="683"/>
        <v>0</v>
      </c>
    </row>
    <row r="43376" spans="6:6" ht="18" customHeight="1">
      <c r="F43376" s="129">
        <f t="shared" si="683"/>
        <v>0</v>
      </c>
    </row>
    <row r="43377" spans="6:6" ht="18" customHeight="1">
      <c r="F43377" s="129">
        <f t="shared" si="683"/>
        <v>0</v>
      </c>
    </row>
    <row r="43378" spans="6:6" ht="18" customHeight="1">
      <c r="F43378" s="129">
        <f t="shared" ref="F43378:F43441" si="684">E43378*D43378</f>
        <v>0</v>
      </c>
    </row>
    <row r="43379" spans="6:6" ht="18" customHeight="1">
      <c r="F43379" s="129">
        <f t="shared" si="684"/>
        <v>0</v>
      </c>
    </row>
    <row r="43380" spans="6:6" ht="18" customHeight="1">
      <c r="F43380" s="129">
        <f t="shared" si="684"/>
        <v>0</v>
      </c>
    </row>
    <row r="43381" spans="6:6" ht="18" customHeight="1">
      <c r="F43381" s="129">
        <f t="shared" si="684"/>
        <v>0</v>
      </c>
    </row>
    <row r="43382" spans="6:6" ht="18" customHeight="1">
      <c r="F43382" s="129">
        <f t="shared" si="684"/>
        <v>0</v>
      </c>
    </row>
    <row r="43383" spans="6:6" ht="18" customHeight="1">
      <c r="F43383" s="129">
        <f t="shared" si="684"/>
        <v>0</v>
      </c>
    </row>
    <row r="43384" spans="6:6" ht="18" customHeight="1">
      <c r="F43384" s="129">
        <f t="shared" si="684"/>
        <v>0</v>
      </c>
    </row>
    <row r="43385" spans="6:6" ht="18" customHeight="1">
      <c r="F43385" s="129">
        <f t="shared" si="684"/>
        <v>0</v>
      </c>
    </row>
    <row r="43386" spans="6:6" ht="18" customHeight="1">
      <c r="F43386" s="129">
        <f t="shared" si="684"/>
        <v>0</v>
      </c>
    </row>
    <row r="43387" spans="6:6" ht="18" customHeight="1">
      <c r="F43387" s="129">
        <f t="shared" si="684"/>
        <v>0</v>
      </c>
    </row>
    <row r="43388" spans="6:6" ht="18" customHeight="1">
      <c r="F43388" s="129">
        <f t="shared" si="684"/>
        <v>0</v>
      </c>
    </row>
    <row r="43389" spans="6:6" ht="18" customHeight="1">
      <c r="F43389" s="129">
        <f t="shared" si="684"/>
        <v>0</v>
      </c>
    </row>
    <row r="43390" spans="6:6" ht="18" customHeight="1">
      <c r="F43390" s="129">
        <f t="shared" si="684"/>
        <v>0</v>
      </c>
    </row>
    <row r="43391" spans="6:6" ht="18" customHeight="1">
      <c r="F43391" s="129">
        <f t="shared" si="684"/>
        <v>0</v>
      </c>
    </row>
    <row r="43392" spans="6:6" ht="18" customHeight="1">
      <c r="F43392" s="129">
        <f t="shared" si="684"/>
        <v>0</v>
      </c>
    </row>
    <row r="43393" spans="6:6" ht="18" customHeight="1">
      <c r="F43393" s="129">
        <f t="shared" si="684"/>
        <v>0</v>
      </c>
    </row>
    <row r="43394" spans="6:6" ht="18" customHeight="1">
      <c r="F43394" s="129">
        <f t="shared" si="684"/>
        <v>0</v>
      </c>
    </row>
    <row r="43395" spans="6:6" ht="18" customHeight="1">
      <c r="F43395" s="129">
        <f t="shared" si="684"/>
        <v>0</v>
      </c>
    </row>
    <row r="43396" spans="6:6" ht="18" customHeight="1">
      <c r="F43396" s="129">
        <f t="shared" si="684"/>
        <v>0</v>
      </c>
    </row>
    <row r="43397" spans="6:6" ht="18" customHeight="1">
      <c r="F43397" s="129">
        <f t="shared" si="684"/>
        <v>0</v>
      </c>
    </row>
    <row r="43398" spans="6:6" ht="18" customHeight="1">
      <c r="F43398" s="129">
        <f t="shared" si="684"/>
        <v>0</v>
      </c>
    </row>
    <row r="43399" spans="6:6" ht="18" customHeight="1">
      <c r="F43399" s="129">
        <f t="shared" si="684"/>
        <v>0</v>
      </c>
    </row>
    <row r="43400" spans="6:6" ht="18" customHeight="1">
      <c r="F43400" s="129">
        <f t="shared" si="684"/>
        <v>0</v>
      </c>
    </row>
    <row r="43401" spans="6:6" ht="18" customHeight="1">
      <c r="F43401" s="129">
        <f t="shared" si="684"/>
        <v>0</v>
      </c>
    </row>
    <row r="43402" spans="6:6" ht="18" customHeight="1">
      <c r="F43402" s="129">
        <f t="shared" si="684"/>
        <v>0</v>
      </c>
    </row>
    <row r="43403" spans="6:6" ht="18" customHeight="1">
      <c r="F43403" s="129">
        <f t="shared" si="684"/>
        <v>0</v>
      </c>
    </row>
    <row r="43404" spans="6:6" ht="18" customHeight="1">
      <c r="F43404" s="129">
        <f t="shared" si="684"/>
        <v>0</v>
      </c>
    </row>
    <row r="43405" spans="6:6" ht="18" customHeight="1">
      <c r="F43405" s="129">
        <f t="shared" si="684"/>
        <v>0</v>
      </c>
    </row>
    <row r="43406" spans="6:6" ht="18" customHeight="1">
      <c r="F43406" s="129">
        <f t="shared" si="684"/>
        <v>0</v>
      </c>
    </row>
    <row r="43407" spans="6:6" ht="18" customHeight="1">
      <c r="F43407" s="129">
        <f t="shared" si="684"/>
        <v>0</v>
      </c>
    </row>
    <row r="43408" spans="6:6" ht="18" customHeight="1">
      <c r="F43408" s="129">
        <f t="shared" si="684"/>
        <v>0</v>
      </c>
    </row>
    <row r="43409" spans="6:6" ht="18" customHeight="1">
      <c r="F43409" s="129">
        <f t="shared" si="684"/>
        <v>0</v>
      </c>
    </row>
    <row r="43410" spans="6:6" ht="18" customHeight="1">
      <c r="F43410" s="129">
        <f t="shared" si="684"/>
        <v>0</v>
      </c>
    </row>
    <row r="43411" spans="6:6" ht="18" customHeight="1">
      <c r="F43411" s="129">
        <f t="shared" si="684"/>
        <v>0</v>
      </c>
    </row>
    <row r="43412" spans="6:6" ht="18" customHeight="1">
      <c r="F43412" s="129">
        <f t="shared" si="684"/>
        <v>0</v>
      </c>
    </row>
    <row r="43413" spans="6:6" ht="18" customHeight="1">
      <c r="F43413" s="129">
        <f t="shared" si="684"/>
        <v>0</v>
      </c>
    </row>
    <row r="43414" spans="6:6" ht="18" customHeight="1">
      <c r="F43414" s="129">
        <f t="shared" si="684"/>
        <v>0</v>
      </c>
    </row>
    <row r="43415" spans="6:6" ht="18" customHeight="1">
      <c r="F43415" s="129">
        <f t="shared" si="684"/>
        <v>0</v>
      </c>
    </row>
    <row r="43416" spans="6:6" ht="18" customHeight="1">
      <c r="F43416" s="129">
        <f t="shared" si="684"/>
        <v>0</v>
      </c>
    </row>
    <row r="43417" spans="6:6" ht="18" customHeight="1">
      <c r="F43417" s="129">
        <f t="shared" si="684"/>
        <v>0</v>
      </c>
    </row>
    <row r="43418" spans="6:6" ht="18" customHeight="1">
      <c r="F43418" s="129">
        <f t="shared" si="684"/>
        <v>0</v>
      </c>
    </row>
    <row r="43419" spans="6:6" ht="18" customHeight="1">
      <c r="F43419" s="129">
        <f t="shared" si="684"/>
        <v>0</v>
      </c>
    </row>
    <row r="43420" spans="6:6" ht="18" customHeight="1">
      <c r="F43420" s="129">
        <f t="shared" si="684"/>
        <v>0</v>
      </c>
    </row>
    <row r="43421" spans="6:6" ht="18" customHeight="1">
      <c r="F43421" s="129">
        <f t="shared" si="684"/>
        <v>0</v>
      </c>
    </row>
    <row r="43422" spans="6:6" ht="18" customHeight="1">
      <c r="F43422" s="129">
        <f t="shared" si="684"/>
        <v>0</v>
      </c>
    </row>
    <row r="43423" spans="6:6" ht="18" customHeight="1">
      <c r="F43423" s="129">
        <f t="shared" si="684"/>
        <v>0</v>
      </c>
    </row>
    <row r="43424" spans="6:6" ht="18" customHeight="1">
      <c r="F43424" s="129">
        <f t="shared" si="684"/>
        <v>0</v>
      </c>
    </row>
    <row r="43425" spans="6:6" ht="18" customHeight="1">
      <c r="F43425" s="129">
        <f t="shared" si="684"/>
        <v>0</v>
      </c>
    </row>
    <row r="43426" spans="6:6" ht="18" customHeight="1">
      <c r="F43426" s="129">
        <f t="shared" si="684"/>
        <v>0</v>
      </c>
    </row>
    <row r="43427" spans="6:6" ht="18" customHeight="1">
      <c r="F43427" s="129">
        <f t="shared" si="684"/>
        <v>0</v>
      </c>
    </row>
    <row r="43428" spans="6:6" ht="18" customHeight="1">
      <c r="F43428" s="129">
        <f t="shared" si="684"/>
        <v>0</v>
      </c>
    </row>
    <row r="43429" spans="6:6" ht="18" customHeight="1">
      <c r="F43429" s="129">
        <f t="shared" si="684"/>
        <v>0</v>
      </c>
    </row>
    <row r="43430" spans="6:6" ht="18" customHeight="1">
      <c r="F43430" s="129">
        <f t="shared" si="684"/>
        <v>0</v>
      </c>
    </row>
    <row r="43431" spans="6:6" ht="18" customHeight="1">
      <c r="F43431" s="129">
        <f t="shared" si="684"/>
        <v>0</v>
      </c>
    </row>
    <row r="43432" spans="6:6" ht="18" customHeight="1">
      <c r="F43432" s="129">
        <f t="shared" si="684"/>
        <v>0</v>
      </c>
    </row>
    <row r="43433" spans="6:6" ht="18" customHeight="1">
      <c r="F43433" s="129">
        <f t="shared" si="684"/>
        <v>0</v>
      </c>
    </row>
    <row r="43434" spans="6:6" ht="18" customHeight="1">
      <c r="F43434" s="129">
        <f t="shared" si="684"/>
        <v>0</v>
      </c>
    </row>
    <row r="43435" spans="6:6" ht="18" customHeight="1">
      <c r="F43435" s="129">
        <f t="shared" si="684"/>
        <v>0</v>
      </c>
    </row>
    <row r="43436" spans="6:6" ht="18" customHeight="1">
      <c r="F43436" s="129">
        <f t="shared" si="684"/>
        <v>0</v>
      </c>
    </row>
    <row r="43437" spans="6:6" ht="18" customHeight="1">
      <c r="F43437" s="129">
        <f t="shared" si="684"/>
        <v>0</v>
      </c>
    </row>
    <row r="43438" spans="6:6" ht="18" customHeight="1">
      <c r="F43438" s="129">
        <f t="shared" si="684"/>
        <v>0</v>
      </c>
    </row>
    <row r="43439" spans="6:6" ht="18" customHeight="1">
      <c r="F43439" s="129">
        <f t="shared" si="684"/>
        <v>0</v>
      </c>
    </row>
    <row r="43440" spans="6:6" ht="18" customHeight="1">
      <c r="F43440" s="129">
        <f t="shared" si="684"/>
        <v>0</v>
      </c>
    </row>
    <row r="43441" spans="6:6" ht="18" customHeight="1">
      <c r="F43441" s="129">
        <f t="shared" si="684"/>
        <v>0</v>
      </c>
    </row>
    <row r="43442" spans="6:6" ht="18" customHeight="1">
      <c r="F43442" s="129">
        <f t="shared" ref="F43442:F43505" si="685">E43442*D43442</f>
        <v>0</v>
      </c>
    </row>
    <row r="43443" spans="6:6" ht="18" customHeight="1">
      <c r="F43443" s="129">
        <f t="shared" si="685"/>
        <v>0</v>
      </c>
    </row>
    <row r="43444" spans="6:6" ht="18" customHeight="1">
      <c r="F43444" s="129">
        <f t="shared" si="685"/>
        <v>0</v>
      </c>
    </row>
    <row r="43445" spans="6:6" ht="18" customHeight="1">
      <c r="F43445" s="129">
        <f t="shared" si="685"/>
        <v>0</v>
      </c>
    </row>
    <row r="43446" spans="6:6" ht="18" customHeight="1">
      <c r="F43446" s="129">
        <f t="shared" si="685"/>
        <v>0</v>
      </c>
    </row>
    <row r="43447" spans="6:6" ht="18" customHeight="1">
      <c r="F43447" s="129">
        <f t="shared" si="685"/>
        <v>0</v>
      </c>
    </row>
    <row r="43448" spans="6:6" ht="18" customHeight="1">
      <c r="F43448" s="129">
        <f t="shared" si="685"/>
        <v>0</v>
      </c>
    </row>
    <row r="43449" spans="6:6" ht="18" customHeight="1">
      <c r="F43449" s="129">
        <f t="shared" si="685"/>
        <v>0</v>
      </c>
    </row>
    <row r="43450" spans="6:6" ht="18" customHeight="1">
      <c r="F43450" s="129">
        <f t="shared" si="685"/>
        <v>0</v>
      </c>
    </row>
    <row r="43451" spans="6:6" ht="18" customHeight="1">
      <c r="F43451" s="129">
        <f t="shared" si="685"/>
        <v>0</v>
      </c>
    </row>
    <row r="43452" spans="6:6" ht="18" customHeight="1">
      <c r="F43452" s="129">
        <f t="shared" si="685"/>
        <v>0</v>
      </c>
    </row>
    <row r="43453" spans="6:6" ht="18" customHeight="1">
      <c r="F43453" s="129">
        <f t="shared" si="685"/>
        <v>0</v>
      </c>
    </row>
    <row r="43454" spans="6:6" ht="18" customHeight="1">
      <c r="F43454" s="129">
        <f t="shared" si="685"/>
        <v>0</v>
      </c>
    </row>
    <row r="43455" spans="6:6" ht="18" customHeight="1">
      <c r="F43455" s="129">
        <f t="shared" si="685"/>
        <v>0</v>
      </c>
    </row>
    <row r="43456" spans="6:6" ht="18" customHeight="1">
      <c r="F43456" s="129">
        <f t="shared" si="685"/>
        <v>0</v>
      </c>
    </row>
    <row r="43457" spans="6:6" ht="18" customHeight="1">
      <c r="F43457" s="129">
        <f t="shared" si="685"/>
        <v>0</v>
      </c>
    </row>
    <row r="43458" spans="6:6" ht="18" customHeight="1">
      <c r="F43458" s="129">
        <f t="shared" si="685"/>
        <v>0</v>
      </c>
    </row>
    <row r="43459" spans="6:6" ht="18" customHeight="1">
      <c r="F43459" s="129">
        <f t="shared" si="685"/>
        <v>0</v>
      </c>
    </row>
    <row r="43460" spans="6:6" ht="18" customHeight="1">
      <c r="F43460" s="129">
        <f t="shared" si="685"/>
        <v>0</v>
      </c>
    </row>
    <row r="43461" spans="6:6" ht="18" customHeight="1">
      <c r="F43461" s="129">
        <f t="shared" si="685"/>
        <v>0</v>
      </c>
    </row>
    <row r="43462" spans="6:6" ht="18" customHeight="1">
      <c r="F43462" s="129">
        <f t="shared" si="685"/>
        <v>0</v>
      </c>
    </row>
    <row r="43463" spans="6:6" ht="18" customHeight="1">
      <c r="F43463" s="129">
        <f t="shared" si="685"/>
        <v>0</v>
      </c>
    </row>
    <row r="43464" spans="6:6" ht="18" customHeight="1">
      <c r="F43464" s="129">
        <f t="shared" si="685"/>
        <v>0</v>
      </c>
    </row>
    <row r="43465" spans="6:6" ht="18" customHeight="1">
      <c r="F43465" s="129">
        <f t="shared" si="685"/>
        <v>0</v>
      </c>
    </row>
    <row r="43466" spans="6:6" ht="18" customHeight="1">
      <c r="F43466" s="129">
        <f t="shared" si="685"/>
        <v>0</v>
      </c>
    </row>
    <row r="43467" spans="6:6" ht="18" customHeight="1">
      <c r="F43467" s="129">
        <f t="shared" si="685"/>
        <v>0</v>
      </c>
    </row>
    <row r="43468" spans="6:6" ht="18" customHeight="1">
      <c r="F43468" s="129">
        <f t="shared" si="685"/>
        <v>0</v>
      </c>
    </row>
    <row r="43469" spans="6:6" ht="18" customHeight="1">
      <c r="F43469" s="129">
        <f t="shared" si="685"/>
        <v>0</v>
      </c>
    </row>
    <row r="43470" spans="6:6" ht="18" customHeight="1">
      <c r="F43470" s="129">
        <f t="shared" si="685"/>
        <v>0</v>
      </c>
    </row>
    <row r="43471" spans="6:6" ht="18" customHeight="1">
      <c r="F43471" s="129">
        <f t="shared" si="685"/>
        <v>0</v>
      </c>
    </row>
    <row r="43472" spans="6:6" ht="18" customHeight="1">
      <c r="F43472" s="129">
        <f t="shared" si="685"/>
        <v>0</v>
      </c>
    </row>
    <row r="43473" spans="6:6" ht="18" customHeight="1">
      <c r="F43473" s="129">
        <f t="shared" si="685"/>
        <v>0</v>
      </c>
    </row>
    <row r="43474" spans="6:6" ht="18" customHeight="1">
      <c r="F43474" s="129">
        <f t="shared" si="685"/>
        <v>0</v>
      </c>
    </row>
    <row r="43475" spans="6:6" ht="18" customHeight="1">
      <c r="F43475" s="129">
        <f t="shared" si="685"/>
        <v>0</v>
      </c>
    </row>
    <row r="43476" spans="6:6" ht="18" customHeight="1">
      <c r="F43476" s="129">
        <f t="shared" si="685"/>
        <v>0</v>
      </c>
    </row>
    <row r="43477" spans="6:6" ht="18" customHeight="1">
      <c r="F43477" s="129">
        <f t="shared" si="685"/>
        <v>0</v>
      </c>
    </row>
    <row r="43478" spans="6:6" ht="18" customHeight="1">
      <c r="F43478" s="129">
        <f t="shared" si="685"/>
        <v>0</v>
      </c>
    </row>
    <row r="43479" spans="6:6" ht="18" customHeight="1">
      <c r="F43479" s="129">
        <f t="shared" si="685"/>
        <v>0</v>
      </c>
    </row>
    <row r="43480" spans="6:6" ht="18" customHeight="1">
      <c r="F43480" s="129">
        <f t="shared" si="685"/>
        <v>0</v>
      </c>
    </row>
    <row r="43481" spans="6:6" ht="18" customHeight="1">
      <c r="F43481" s="129">
        <f t="shared" si="685"/>
        <v>0</v>
      </c>
    </row>
    <row r="43482" spans="6:6" ht="18" customHeight="1">
      <c r="F43482" s="129">
        <f t="shared" si="685"/>
        <v>0</v>
      </c>
    </row>
    <row r="43483" spans="6:6" ht="18" customHeight="1">
      <c r="F43483" s="129">
        <f t="shared" si="685"/>
        <v>0</v>
      </c>
    </row>
    <row r="43484" spans="6:6" ht="18" customHeight="1">
      <c r="F43484" s="129">
        <f t="shared" si="685"/>
        <v>0</v>
      </c>
    </row>
    <row r="43485" spans="6:6" ht="18" customHeight="1">
      <c r="F43485" s="129">
        <f t="shared" si="685"/>
        <v>0</v>
      </c>
    </row>
    <row r="43486" spans="6:6" ht="18" customHeight="1">
      <c r="F43486" s="129">
        <f t="shared" si="685"/>
        <v>0</v>
      </c>
    </row>
    <row r="43487" spans="6:6" ht="18" customHeight="1">
      <c r="F43487" s="129">
        <f t="shared" si="685"/>
        <v>0</v>
      </c>
    </row>
    <row r="43488" spans="6:6" ht="18" customHeight="1">
      <c r="F43488" s="129">
        <f t="shared" si="685"/>
        <v>0</v>
      </c>
    </row>
    <row r="43489" spans="6:6" ht="18" customHeight="1">
      <c r="F43489" s="129">
        <f t="shared" si="685"/>
        <v>0</v>
      </c>
    </row>
    <row r="43490" spans="6:6" ht="18" customHeight="1">
      <c r="F43490" s="129">
        <f t="shared" si="685"/>
        <v>0</v>
      </c>
    </row>
    <row r="43491" spans="6:6" ht="18" customHeight="1">
      <c r="F43491" s="129">
        <f t="shared" si="685"/>
        <v>0</v>
      </c>
    </row>
    <row r="43492" spans="6:6" ht="18" customHeight="1">
      <c r="F43492" s="129">
        <f t="shared" si="685"/>
        <v>0</v>
      </c>
    </row>
    <row r="43493" spans="6:6" ht="18" customHeight="1">
      <c r="F43493" s="129">
        <f t="shared" si="685"/>
        <v>0</v>
      </c>
    </row>
    <row r="43494" spans="6:6" ht="18" customHeight="1">
      <c r="F43494" s="129">
        <f t="shared" si="685"/>
        <v>0</v>
      </c>
    </row>
    <row r="43495" spans="6:6" ht="18" customHeight="1">
      <c r="F43495" s="129">
        <f t="shared" si="685"/>
        <v>0</v>
      </c>
    </row>
    <row r="43496" spans="6:6" ht="18" customHeight="1">
      <c r="F43496" s="129">
        <f t="shared" si="685"/>
        <v>0</v>
      </c>
    </row>
    <row r="43497" spans="6:6" ht="18" customHeight="1">
      <c r="F43497" s="129">
        <f t="shared" si="685"/>
        <v>0</v>
      </c>
    </row>
    <row r="43498" spans="6:6" ht="18" customHeight="1">
      <c r="F43498" s="129">
        <f t="shared" si="685"/>
        <v>0</v>
      </c>
    </row>
    <row r="43499" spans="6:6" ht="18" customHeight="1">
      <c r="F43499" s="129">
        <f t="shared" si="685"/>
        <v>0</v>
      </c>
    </row>
    <row r="43500" spans="6:6" ht="18" customHeight="1">
      <c r="F43500" s="129">
        <f t="shared" si="685"/>
        <v>0</v>
      </c>
    </row>
    <row r="43501" spans="6:6" ht="18" customHeight="1">
      <c r="F43501" s="129">
        <f t="shared" si="685"/>
        <v>0</v>
      </c>
    </row>
    <row r="43502" spans="6:6" ht="18" customHeight="1">
      <c r="F43502" s="129">
        <f t="shared" si="685"/>
        <v>0</v>
      </c>
    </row>
    <row r="43503" spans="6:6" ht="18" customHeight="1">
      <c r="F43503" s="129">
        <f t="shared" si="685"/>
        <v>0</v>
      </c>
    </row>
    <row r="43504" spans="6:6" ht="18" customHeight="1">
      <c r="F43504" s="129">
        <f t="shared" si="685"/>
        <v>0</v>
      </c>
    </row>
    <row r="43505" spans="6:6" ht="18" customHeight="1">
      <c r="F43505" s="129">
        <f t="shared" si="685"/>
        <v>0</v>
      </c>
    </row>
    <row r="43506" spans="6:6" ht="18" customHeight="1">
      <c r="F43506" s="129">
        <f t="shared" ref="F43506:F43569" si="686">E43506*D43506</f>
        <v>0</v>
      </c>
    </row>
    <row r="43507" spans="6:6" ht="18" customHeight="1">
      <c r="F43507" s="129">
        <f t="shared" si="686"/>
        <v>0</v>
      </c>
    </row>
    <row r="43508" spans="6:6" ht="18" customHeight="1">
      <c r="F43508" s="129">
        <f t="shared" si="686"/>
        <v>0</v>
      </c>
    </row>
    <row r="43509" spans="6:6" ht="18" customHeight="1">
      <c r="F43509" s="129">
        <f t="shared" si="686"/>
        <v>0</v>
      </c>
    </row>
    <row r="43510" spans="6:6" ht="18" customHeight="1">
      <c r="F43510" s="129">
        <f t="shared" si="686"/>
        <v>0</v>
      </c>
    </row>
    <row r="43511" spans="6:6" ht="18" customHeight="1">
      <c r="F43511" s="129">
        <f t="shared" si="686"/>
        <v>0</v>
      </c>
    </row>
    <row r="43512" spans="6:6" ht="18" customHeight="1">
      <c r="F43512" s="129">
        <f t="shared" si="686"/>
        <v>0</v>
      </c>
    </row>
    <row r="43513" spans="6:6" ht="18" customHeight="1">
      <c r="F43513" s="129">
        <f t="shared" si="686"/>
        <v>0</v>
      </c>
    </row>
    <row r="43514" spans="6:6" ht="18" customHeight="1">
      <c r="F43514" s="129">
        <f t="shared" si="686"/>
        <v>0</v>
      </c>
    </row>
    <row r="43515" spans="6:6" ht="18" customHeight="1">
      <c r="F43515" s="129">
        <f t="shared" si="686"/>
        <v>0</v>
      </c>
    </row>
    <row r="43516" spans="6:6" ht="18" customHeight="1">
      <c r="F43516" s="129">
        <f t="shared" si="686"/>
        <v>0</v>
      </c>
    </row>
    <row r="43517" spans="6:6" ht="18" customHeight="1">
      <c r="F43517" s="129">
        <f t="shared" si="686"/>
        <v>0</v>
      </c>
    </row>
    <row r="43518" spans="6:6" ht="18" customHeight="1">
      <c r="F43518" s="129">
        <f t="shared" si="686"/>
        <v>0</v>
      </c>
    </row>
    <row r="43519" spans="6:6" ht="18" customHeight="1">
      <c r="F43519" s="129">
        <f t="shared" si="686"/>
        <v>0</v>
      </c>
    </row>
    <row r="43520" spans="6:6" ht="18" customHeight="1">
      <c r="F43520" s="129">
        <f t="shared" si="686"/>
        <v>0</v>
      </c>
    </row>
    <row r="43521" spans="6:6" ht="18" customHeight="1">
      <c r="F43521" s="129">
        <f t="shared" si="686"/>
        <v>0</v>
      </c>
    </row>
    <row r="43522" spans="6:6" ht="18" customHeight="1">
      <c r="F43522" s="129">
        <f t="shared" si="686"/>
        <v>0</v>
      </c>
    </row>
    <row r="43523" spans="6:6" ht="18" customHeight="1">
      <c r="F43523" s="129">
        <f t="shared" si="686"/>
        <v>0</v>
      </c>
    </row>
    <row r="43524" spans="6:6" ht="18" customHeight="1">
      <c r="F43524" s="129">
        <f t="shared" si="686"/>
        <v>0</v>
      </c>
    </row>
    <row r="43525" spans="6:6" ht="18" customHeight="1">
      <c r="F43525" s="129">
        <f t="shared" si="686"/>
        <v>0</v>
      </c>
    </row>
    <row r="43526" spans="6:6" ht="18" customHeight="1">
      <c r="F43526" s="129">
        <f t="shared" si="686"/>
        <v>0</v>
      </c>
    </row>
    <row r="43527" spans="6:6" ht="18" customHeight="1">
      <c r="F43527" s="129">
        <f t="shared" si="686"/>
        <v>0</v>
      </c>
    </row>
    <row r="43528" spans="6:6" ht="18" customHeight="1">
      <c r="F43528" s="129">
        <f t="shared" si="686"/>
        <v>0</v>
      </c>
    </row>
    <row r="43529" spans="6:6" ht="18" customHeight="1">
      <c r="F43529" s="129">
        <f t="shared" si="686"/>
        <v>0</v>
      </c>
    </row>
    <row r="43530" spans="6:6" ht="18" customHeight="1">
      <c r="F43530" s="129">
        <f t="shared" si="686"/>
        <v>0</v>
      </c>
    </row>
    <row r="43531" spans="6:6" ht="18" customHeight="1">
      <c r="F43531" s="129">
        <f t="shared" si="686"/>
        <v>0</v>
      </c>
    </row>
    <row r="43532" spans="6:6" ht="18" customHeight="1">
      <c r="F43532" s="129">
        <f t="shared" si="686"/>
        <v>0</v>
      </c>
    </row>
    <row r="43533" spans="6:6" ht="18" customHeight="1">
      <c r="F43533" s="129">
        <f t="shared" si="686"/>
        <v>0</v>
      </c>
    </row>
    <row r="43534" spans="6:6" ht="18" customHeight="1">
      <c r="F43534" s="129">
        <f t="shared" si="686"/>
        <v>0</v>
      </c>
    </row>
    <row r="43535" spans="6:6" ht="18" customHeight="1">
      <c r="F43535" s="129">
        <f t="shared" si="686"/>
        <v>0</v>
      </c>
    </row>
    <row r="43536" spans="6:6" ht="18" customHeight="1">
      <c r="F43536" s="129">
        <f t="shared" si="686"/>
        <v>0</v>
      </c>
    </row>
    <row r="43537" spans="6:6" ht="18" customHeight="1">
      <c r="F43537" s="129">
        <f t="shared" si="686"/>
        <v>0</v>
      </c>
    </row>
    <row r="43538" spans="6:6" ht="18" customHeight="1">
      <c r="F43538" s="129">
        <f t="shared" si="686"/>
        <v>0</v>
      </c>
    </row>
    <row r="43539" spans="6:6" ht="18" customHeight="1">
      <c r="F43539" s="129">
        <f t="shared" si="686"/>
        <v>0</v>
      </c>
    </row>
    <row r="43540" spans="6:6" ht="18" customHeight="1">
      <c r="F43540" s="129">
        <f t="shared" si="686"/>
        <v>0</v>
      </c>
    </row>
    <row r="43541" spans="6:6" ht="18" customHeight="1">
      <c r="F43541" s="129">
        <f t="shared" si="686"/>
        <v>0</v>
      </c>
    </row>
    <row r="43542" spans="6:6" ht="18" customHeight="1">
      <c r="F43542" s="129">
        <f t="shared" si="686"/>
        <v>0</v>
      </c>
    </row>
    <row r="43543" spans="6:6" ht="18" customHeight="1">
      <c r="F43543" s="129">
        <f t="shared" si="686"/>
        <v>0</v>
      </c>
    </row>
    <row r="43544" spans="6:6" ht="18" customHeight="1">
      <c r="F43544" s="129">
        <f t="shared" si="686"/>
        <v>0</v>
      </c>
    </row>
    <row r="43545" spans="6:6" ht="18" customHeight="1">
      <c r="F43545" s="129">
        <f t="shared" si="686"/>
        <v>0</v>
      </c>
    </row>
    <row r="43546" spans="6:6" ht="18" customHeight="1">
      <c r="F43546" s="129">
        <f t="shared" si="686"/>
        <v>0</v>
      </c>
    </row>
    <row r="43547" spans="6:6" ht="18" customHeight="1">
      <c r="F43547" s="129">
        <f t="shared" si="686"/>
        <v>0</v>
      </c>
    </row>
    <row r="43548" spans="6:6" ht="18" customHeight="1">
      <c r="F43548" s="129">
        <f t="shared" si="686"/>
        <v>0</v>
      </c>
    </row>
    <row r="43549" spans="6:6" ht="18" customHeight="1">
      <c r="F43549" s="129">
        <f t="shared" si="686"/>
        <v>0</v>
      </c>
    </row>
    <row r="43550" spans="6:6" ht="18" customHeight="1">
      <c r="F43550" s="129">
        <f t="shared" si="686"/>
        <v>0</v>
      </c>
    </row>
    <row r="43551" spans="6:6" ht="18" customHeight="1">
      <c r="F43551" s="129">
        <f t="shared" si="686"/>
        <v>0</v>
      </c>
    </row>
    <row r="43552" spans="6:6" ht="18" customHeight="1">
      <c r="F43552" s="129">
        <f t="shared" si="686"/>
        <v>0</v>
      </c>
    </row>
    <row r="43553" spans="6:6" ht="18" customHeight="1">
      <c r="F43553" s="129">
        <f t="shared" si="686"/>
        <v>0</v>
      </c>
    </row>
    <row r="43554" spans="6:6" ht="18" customHeight="1">
      <c r="F43554" s="129">
        <f t="shared" si="686"/>
        <v>0</v>
      </c>
    </row>
    <row r="43555" spans="6:6" ht="18" customHeight="1">
      <c r="F43555" s="129">
        <f t="shared" si="686"/>
        <v>0</v>
      </c>
    </row>
    <row r="43556" spans="6:6" ht="18" customHeight="1">
      <c r="F43556" s="129">
        <f t="shared" si="686"/>
        <v>0</v>
      </c>
    </row>
    <row r="43557" spans="6:6" ht="18" customHeight="1">
      <c r="F43557" s="129">
        <f t="shared" si="686"/>
        <v>0</v>
      </c>
    </row>
    <row r="43558" spans="6:6" ht="18" customHeight="1">
      <c r="F43558" s="129">
        <f t="shared" si="686"/>
        <v>0</v>
      </c>
    </row>
    <row r="43559" spans="6:6" ht="18" customHeight="1">
      <c r="F43559" s="129">
        <f t="shared" si="686"/>
        <v>0</v>
      </c>
    </row>
    <row r="43560" spans="6:6" ht="18" customHeight="1">
      <c r="F43560" s="129">
        <f t="shared" si="686"/>
        <v>0</v>
      </c>
    </row>
    <row r="43561" spans="6:6" ht="18" customHeight="1">
      <c r="F43561" s="129">
        <f t="shared" si="686"/>
        <v>0</v>
      </c>
    </row>
    <row r="43562" spans="6:6" ht="18" customHeight="1">
      <c r="F43562" s="129">
        <f t="shared" si="686"/>
        <v>0</v>
      </c>
    </row>
    <row r="43563" spans="6:6" ht="18" customHeight="1">
      <c r="F43563" s="129">
        <f t="shared" si="686"/>
        <v>0</v>
      </c>
    </row>
    <row r="43564" spans="6:6" ht="18" customHeight="1">
      <c r="F43564" s="129">
        <f t="shared" si="686"/>
        <v>0</v>
      </c>
    </row>
    <row r="43565" spans="6:6" ht="18" customHeight="1">
      <c r="F43565" s="129">
        <f t="shared" si="686"/>
        <v>0</v>
      </c>
    </row>
    <row r="43566" spans="6:6" ht="18" customHeight="1">
      <c r="F43566" s="129">
        <f t="shared" si="686"/>
        <v>0</v>
      </c>
    </row>
    <row r="43567" spans="6:6" ht="18" customHeight="1">
      <c r="F43567" s="129">
        <f t="shared" si="686"/>
        <v>0</v>
      </c>
    </row>
    <row r="43568" spans="6:6" ht="18" customHeight="1">
      <c r="F43568" s="129">
        <f t="shared" si="686"/>
        <v>0</v>
      </c>
    </row>
    <row r="43569" spans="6:6" ht="18" customHeight="1">
      <c r="F43569" s="129">
        <f t="shared" si="686"/>
        <v>0</v>
      </c>
    </row>
    <row r="43570" spans="6:6" ht="18" customHeight="1">
      <c r="F43570" s="129">
        <f t="shared" ref="F43570:F43633" si="687">E43570*D43570</f>
        <v>0</v>
      </c>
    </row>
    <row r="43571" spans="6:6" ht="18" customHeight="1">
      <c r="F43571" s="129">
        <f t="shared" si="687"/>
        <v>0</v>
      </c>
    </row>
    <row r="43572" spans="6:6" ht="18" customHeight="1">
      <c r="F43572" s="129">
        <f t="shared" si="687"/>
        <v>0</v>
      </c>
    </row>
    <row r="43573" spans="6:6" ht="18" customHeight="1">
      <c r="F43573" s="129">
        <f t="shared" si="687"/>
        <v>0</v>
      </c>
    </row>
    <row r="43574" spans="6:6" ht="18" customHeight="1">
      <c r="F43574" s="129">
        <f t="shared" si="687"/>
        <v>0</v>
      </c>
    </row>
    <row r="43575" spans="6:6" ht="18" customHeight="1">
      <c r="F43575" s="129">
        <f t="shared" si="687"/>
        <v>0</v>
      </c>
    </row>
    <row r="43576" spans="6:6" ht="18" customHeight="1">
      <c r="F43576" s="129">
        <f t="shared" si="687"/>
        <v>0</v>
      </c>
    </row>
    <row r="43577" spans="6:6" ht="18" customHeight="1">
      <c r="F43577" s="129">
        <f t="shared" si="687"/>
        <v>0</v>
      </c>
    </row>
    <row r="43578" spans="6:6" ht="18" customHeight="1">
      <c r="F43578" s="129">
        <f t="shared" si="687"/>
        <v>0</v>
      </c>
    </row>
    <row r="43579" spans="6:6" ht="18" customHeight="1">
      <c r="F43579" s="129">
        <f t="shared" si="687"/>
        <v>0</v>
      </c>
    </row>
    <row r="43580" spans="6:6" ht="18" customHeight="1">
      <c r="F43580" s="129">
        <f t="shared" si="687"/>
        <v>0</v>
      </c>
    </row>
    <row r="43581" spans="6:6" ht="18" customHeight="1">
      <c r="F43581" s="129">
        <f t="shared" si="687"/>
        <v>0</v>
      </c>
    </row>
    <row r="43582" spans="6:6" ht="18" customHeight="1">
      <c r="F43582" s="129">
        <f t="shared" si="687"/>
        <v>0</v>
      </c>
    </row>
    <row r="43583" spans="6:6" ht="18" customHeight="1">
      <c r="F43583" s="129">
        <f t="shared" si="687"/>
        <v>0</v>
      </c>
    </row>
    <row r="43584" spans="6:6" ht="18" customHeight="1">
      <c r="F43584" s="129">
        <f t="shared" si="687"/>
        <v>0</v>
      </c>
    </row>
    <row r="43585" spans="6:6" ht="18" customHeight="1">
      <c r="F43585" s="129">
        <f t="shared" si="687"/>
        <v>0</v>
      </c>
    </row>
    <row r="43586" spans="6:6" ht="18" customHeight="1">
      <c r="F43586" s="129">
        <f t="shared" si="687"/>
        <v>0</v>
      </c>
    </row>
    <row r="43587" spans="6:6" ht="18" customHeight="1">
      <c r="F43587" s="129">
        <f t="shared" si="687"/>
        <v>0</v>
      </c>
    </row>
    <row r="43588" spans="6:6" ht="18" customHeight="1">
      <c r="F43588" s="129">
        <f t="shared" si="687"/>
        <v>0</v>
      </c>
    </row>
    <row r="43589" spans="6:6" ht="18" customHeight="1">
      <c r="F43589" s="129">
        <f t="shared" si="687"/>
        <v>0</v>
      </c>
    </row>
    <row r="43590" spans="6:6" ht="18" customHeight="1">
      <c r="F43590" s="129">
        <f t="shared" si="687"/>
        <v>0</v>
      </c>
    </row>
    <row r="43591" spans="6:6" ht="18" customHeight="1">
      <c r="F43591" s="129">
        <f t="shared" si="687"/>
        <v>0</v>
      </c>
    </row>
    <row r="43592" spans="6:6" ht="18" customHeight="1">
      <c r="F43592" s="129">
        <f t="shared" si="687"/>
        <v>0</v>
      </c>
    </row>
    <row r="43593" spans="6:6" ht="18" customHeight="1">
      <c r="F43593" s="129">
        <f t="shared" si="687"/>
        <v>0</v>
      </c>
    </row>
    <row r="43594" spans="6:6" ht="18" customHeight="1">
      <c r="F43594" s="129">
        <f t="shared" si="687"/>
        <v>0</v>
      </c>
    </row>
    <row r="43595" spans="6:6" ht="18" customHeight="1">
      <c r="F43595" s="129">
        <f t="shared" si="687"/>
        <v>0</v>
      </c>
    </row>
    <row r="43596" spans="6:6" ht="18" customHeight="1">
      <c r="F43596" s="129">
        <f t="shared" si="687"/>
        <v>0</v>
      </c>
    </row>
    <row r="43597" spans="6:6" ht="18" customHeight="1">
      <c r="F43597" s="129">
        <f t="shared" si="687"/>
        <v>0</v>
      </c>
    </row>
    <row r="43598" spans="6:6" ht="18" customHeight="1">
      <c r="F43598" s="129">
        <f t="shared" si="687"/>
        <v>0</v>
      </c>
    </row>
    <row r="43599" spans="6:6" ht="18" customHeight="1">
      <c r="F43599" s="129">
        <f t="shared" si="687"/>
        <v>0</v>
      </c>
    </row>
    <row r="43600" spans="6:6" ht="18" customHeight="1">
      <c r="F43600" s="129">
        <f t="shared" si="687"/>
        <v>0</v>
      </c>
    </row>
    <row r="43601" spans="6:6" ht="18" customHeight="1">
      <c r="F43601" s="129">
        <f t="shared" si="687"/>
        <v>0</v>
      </c>
    </row>
    <row r="43602" spans="6:6" ht="18" customHeight="1">
      <c r="F43602" s="129">
        <f t="shared" si="687"/>
        <v>0</v>
      </c>
    </row>
    <row r="43603" spans="6:6" ht="18" customHeight="1">
      <c r="F43603" s="129">
        <f t="shared" si="687"/>
        <v>0</v>
      </c>
    </row>
    <row r="43604" spans="6:6" ht="18" customHeight="1">
      <c r="F43604" s="129">
        <f t="shared" si="687"/>
        <v>0</v>
      </c>
    </row>
    <row r="43605" spans="6:6" ht="18" customHeight="1">
      <c r="F43605" s="129">
        <f t="shared" si="687"/>
        <v>0</v>
      </c>
    </row>
    <row r="43606" spans="6:6" ht="18" customHeight="1">
      <c r="F43606" s="129">
        <f t="shared" si="687"/>
        <v>0</v>
      </c>
    </row>
    <row r="43607" spans="6:6" ht="18" customHeight="1">
      <c r="F43607" s="129">
        <f t="shared" si="687"/>
        <v>0</v>
      </c>
    </row>
    <row r="43608" spans="6:6" ht="18" customHeight="1">
      <c r="F43608" s="129">
        <f t="shared" si="687"/>
        <v>0</v>
      </c>
    </row>
    <row r="43609" spans="6:6" ht="18" customHeight="1">
      <c r="F43609" s="129">
        <f t="shared" si="687"/>
        <v>0</v>
      </c>
    </row>
    <row r="43610" spans="6:6" ht="18" customHeight="1">
      <c r="F43610" s="129">
        <f t="shared" si="687"/>
        <v>0</v>
      </c>
    </row>
    <row r="43611" spans="6:6" ht="18" customHeight="1">
      <c r="F43611" s="129">
        <f t="shared" si="687"/>
        <v>0</v>
      </c>
    </row>
    <row r="43612" spans="6:6" ht="18" customHeight="1">
      <c r="F43612" s="129">
        <f t="shared" si="687"/>
        <v>0</v>
      </c>
    </row>
    <row r="43613" spans="6:6" ht="18" customHeight="1">
      <c r="F43613" s="129">
        <f t="shared" si="687"/>
        <v>0</v>
      </c>
    </row>
    <row r="43614" spans="6:6" ht="18" customHeight="1">
      <c r="F43614" s="129">
        <f t="shared" si="687"/>
        <v>0</v>
      </c>
    </row>
    <row r="43615" spans="6:6" ht="18" customHeight="1">
      <c r="F43615" s="129">
        <f t="shared" si="687"/>
        <v>0</v>
      </c>
    </row>
    <row r="43616" spans="6:6" ht="18" customHeight="1">
      <c r="F43616" s="129">
        <f t="shared" si="687"/>
        <v>0</v>
      </c>
    </row>
    <row r="43617" spans="6:6" ht="18" customHeight="1">
      <c r="F43617" s="129">
        <f t="shared" si="687"/>
        <v>0</v>
      </c>
    </row>
    <row r="43618" spans="6:6" ht="18" customHeight="1">
      <c r="F43618" s="129">
        <f t="shared" si="687"/>
        <v>0</v>
      </c>
    </row>
    <row r="43619" spans="6:6" ht="18" customHeight="1">
      <c r="F43619" s="129">
        <f t="shared" si="687"/>
        <v>0</v>
      </c>
    </row>
    <row r="43620" spans="6:6" ht="18" customHeight="1">
      <c r="F43620" s="129">
        <f t="shared" si="687"/>
        <v>0</v>
      </c>
    </row>
    <row r="43621" spans="6:6" ht="18" customHeight="1">
      <c r="F43621" s="129">
        <f t="shared" si="687"/>
        <v>0</v>
      </c>
    </row>
    <row r="43622" spans="6:6" ht="18" customHeight="1">
      <c r="F43622" s="129">
        <f t="shared" si="687"/>
        <v>0</v>
      </c>
    </row>
    <row r="43623" spans="6:6" ht="18" customHeight="1">
      <c r="F43623" s="129">
        <f t="shared" si="687"/>
        <v>0</v>
      </c>
    </row>
    <row r="43624" spans="6:6" ht="18" customHeight="1">
      <c r="F43624" s="129">
        <f t="shared" si="687"/>
        <v>0</v>
      </c>
    </row>
    <row r="43625" spans="6:6" ht="18" customHeight="1">
      <c r="F43625" s="129">
        <f t="shared" si="687"/>
        <v>0</v>
      </c>
    </row>
    <row r="43626" spans="6:6" ht="18" customHeight="1">
      <c r="F43626" s="129">
        <f t="shared" si="687"/>
        <v>0</v>
      </c>
    </row>
    <row r="43627" spans="6:6" ht="18" customHeight="1">
      <c r="F43627" s="129">
        <f t="shared" si="687"/>
        <v>0</v>
      </c>
    </row>
    <row r="43628" spans="6:6" ht="18" customHeight="1">
      <c r="F43628" s="129">
        <f t="shared" si="687"/>
        <v>0</v>
      </c>
    </row>
    <row r="43629" spans="6:6" ht="18" customHeight="1">
      <c r="F43629" s="129">
        <f t="shared" si="687"/>
        <v>0</v>
      </c>
    </row>
    <row r="43630" spans="6:6" ht="18" customHeight="1">
      <c r="F43630" s="129">
        <f t="shared" si="687"/>
        <v>0</v>
      </c>
    </row>
    <row r="43631" spans="6:6" ht="18" customHeight="1">
      <c r="F43631" s="129">
        <f t="shared" si="687"/>
        <v>0</v>
      </c>
    </row>
    <row r="43632" spans="6:6" ht="18" customHeight="1">
      <c r="F43632" s="129">
        <f t="shared" si="687"/>
        <v>0</v>
      </c>
    </row>
    <row r="43633" spans="6:6" ht="18" customHeight="1">
      <c r="F43633" s="129">
        <f t="shared" si="687"/>
        <v>0</v>
      </c>
    </row>
    <row r="43634" spans="6:6" ht="18" customHeight="1">
      <c r="F43634" s="129">
        <f t="shared" ref="F43634:F43697" si="688">E43634*D43634</f>
        <v>0</v>
      </c>
    </row>
    <row r="43635" spans="6:6" ht="18" customHeight="1">
      <c r="F43635" s="129">
        <f t="shared" si="688"/>
        <v>0</v>
      </c>
    </row>
    <row r="43636" spans="6:6" ht="18" customHeight="1">
      <c r="F43636" s="129">
        <f t="shared" si="688"/>
        <v>0</v>
      </c>
    </row>
    <row r="43637" spans="6:6" ht="18" customHeight="1">
      <c r="F43637" s="129">
        <f t="shared" si="688"/>
        <v>0</v>
      </c>
    </row>
    <row r="43638" spans="6:6" ht="18" customHeight="1">
      <c r="F43638" s="129">
        <f t="shared" si="688"/>
        <v>0</v>
      </c>
    </row>
    <row r="43639" spans="6:6" ht="18" customHeight="1">
      <c r="F43639" s="129">
        <f t="shared" si="688"/>
        <v>0</v>
      </c>
    </row>
    <row r="43640" spans="6:6" ht="18" customHeight="1">
      <c r="F43640" s="129">
        <f t="shared" si="688"/>
        <v>0</v>
      </c>
    </row>
    <row r="43641" spans="6:6" ht="18" customHeight="1">
      <c r="F43641" s="129">
        <f t="shared" si="688"/>
        <v>0</v>
      </c>
    </row>
    <row r="43642" spans="6:6" ht="18" customHeight="1">
      <c r="F43642" s="129">
        <f t="shared" si="688"/>
        <v>0</v>
      </c>
    </row>
    <row r="43643" spans="6:6" ht="18" customHeight="1">
      <c r="F43643" s="129">
        <f t="shared" si="688"/>
        <v>0</v>
      </c>
    </row>
    <row r="43644" spans="6:6" ht="18" customHeight="1">
      <c r="F43644" s="129">
        <f t="shared" si="688"/>
        <v>0</v>
      </c>
    </row>
    <row r="43645" spans="6:6" ht="18" customHeight="1">
      <c r="F43645" s="129">
        <f t="shared" si="688"/>
        <v>0</v>
      </c>
    </row>
    <row r="43646" spans="6:6" ht="18" customHeight="1">
      <c r="F43646" s="129">
        <f t="shared" si="688"/>
        <v>0</v>
      </c>
    </row>
    <row r="43647" spans="6:6" ht="18" customHeight="1">
      <c r="F43647" s="129">
        <f t="shared" si="688"/>
        <v>0</v>
      </c>
    </row>
    <row r="43648" spans="6:6" ht="18" customHeight="1">
      <c r="F43648" s="129">
        <f t="shared" si="688"/>
        <v>0</v>
      </c>
    </row>
    <row r="43649" spans="6:6" ht="18" customHeight="1">
      <c r="F43649" s="129">
        <f t="shared" si="688"/>
        <v>0</v>
      </c>
    </row>
    <row r="43650" spans="6:6" ht="18" customHeight="1">
      <c r="F43650" s="129">
        <f t="shared" si="688"/>
        <v>0</v>
      </c>
    </row>
    <row r="43651" spans="6:6" ht="18" customHeight="1">
      <c r="F43651" s="129">
        <f t="shared" si="688"/>
        <v>0</v>
      </c>
    </row>
    <row r="43652" spans="6:6" ht="18" customHeight="1">
      <c r="F43652" s="129">
        <f t="shared" si="688"/>
        <v>0</v>
      </c>
    </row>
    <row r="43653" spans="6:6" ht="18" customHeight="1">
      <c r="F43653" s="129">
        <f t="shared" si="688"/>
        <v>0</v>
      </c>
    </row>
    <row r="43654" spans="6:6" ht="18" customHeight="1">
      <c r="F43654" s="129">
        <f t="shared" si="688"/>
        <v>0</v>
      </c>
    </row>
    <row r="43655" spans="6:6" ht="18" customHeight="1">
      <c r="F43655" s="129">
        <f t="shared" si="688"/>
        <v>0</v>
      </c>
    </row>
    <row r="43656" spans="6:6" ht="18" customHeight="1">
      <c r="F43656" s="129">
        <f t="shared" si="688"/>
        <v>0</v>
      </c>
    </row>
    <row r="43657" spans="6:6" ht="18" customHeight="1">
      <c r="F43657" s="129">
        <f t="shared" si="688"/>
        <v>0</v>
      </c>
    </row>
    <row r="43658" spans="6:6" ht="18" customHeight="1">
      <c r="F43658" s="129">
        <f t="shared" si="688"/>
        <v>0</v>
      </c>
    </row>
    <row r="43659" spans="6:6" ht="18" customHeight="1">
      <c r="F43659" s="129">
        <f t="shared" si="688"/>
        <v>0</v>
      </c>
    </row>
    <row r="43660" spans="6:6" ht="18" customHeight="1">
      <c r="F43660" s="129">
        <f t="shared" si="688"/>
        <v>0</v>
      </c>
    </row>
    <row r="43661" spans="6:6" ht="18" customHeight="1">
      <c r="F43661" s="129">
        <f t="shared" si="688"/>
        <v>0</v>
      </c>
    </row>
    <row r="43662" spans="6:6" ht="18" customHeight="1">
      <c r="F43662" s="129">
        <f t="shared" si="688"/>
        <v>0</v>
      </c>
    </row>
    <row r="43663" spans="6:6" ht="18" customHeight="1">
      <c r="F43663" s="129">
        <f t="shared" si="688"/>
        <v>0</v>
      </c>
    </row>
    <row r="43664" spans="6:6" ht="18" customHeight="1">
      <c r="F43664" s="129">
        <f t="shared" si="688"/>
        <v>0</v>
      </c>
    </row>
    <row r="43665" spans="6:6" ht="18" customHeight="1">
      <c r="F43665" s="129">
        <f t="shared" si="688"/>
        <v>0</v>
      </c>
    </row>
    <row r="43666" spans="6:6" ht="18" customHeight="1">
      <c r="F43666" s="129">
        <f t="shared" si="688"/>
        <v>0</v>
      </c>
    </row>
    <row r="43667" spans="6:6" ht="18" customHeight="1">
      <c r="F43667" s="129">
        <f t="shared" si="688"/>
        <v>0</v>
      </c>
    </row>
    <row r="43668" spans="6:6" ht="18" customHeight="1">
      <c r="F43668" s="129">
        <f t="shared" si="688"/>
        <v>0</v>
      </c>
    </row>
    <row r="43669" spans="6:6" ht="18" customHeight="1">
      <c r="F43669" s="129">
        <f t="shared" si="688"/>
        <v>0</v>
      </c>
    </row>
    <row r="43670" spans="6:6" ht="18" customHeight="1">
      <c r="F43670" s="129">
        <f t="shared" si="688"/>
        <v>0</v>
      </c>
    </row>
    <row r="43671" spans="6:6" ht="18" customHeight="1">
      <c r="F43671" s="129">
        <f t="shared" si="688"/>
        <v>0</v>
      </c>
    </row>
    <row r="43672" spans="6:6" ht="18" customHeight="1">
      <c r="F43672" s="129">
        <f t="shared" si="688"/>
        <v>0</v>
      </c>
    </row>
    <row r="43673" spans="6:6" ht="18" customHeight="1">
      <c r="F43673" s="129">
        <f t="shared" si="688"/>
        <v>0</v>
      </c>
    </row>
    <row r="43674" spans="6:6" ht="18" customHeight="1">
      <c r="F43674" s="129">
        <f t="shared" si="688"/>
        <v>0</v>
      </c>
    </row>
    <row r="43675" spans="6:6" ht="18" customHeight="1">
      <c r="F43675" s="129">
        <f t="shared" si="688"/>
        <v>0</v>
      </c>
    </row>
    <row r="43676" spans="6:6" ht="18" customHeight="1">
      <c r="F43676" s="129">
        <f t="shared" si="688"/>
        <v>0</v>
      </c>
    </row>
    <row r="43677" spans="6:6" ht="18" customHeight="1">
      <c r="F43677" s="129">
        <f t="shared" si="688"/>
        <v>0</v>
      </c>
    </row>
    <row r="43678" spans="6:6" ht="18" customHeight="1">
      <c r="F43678" s="129">
        <f t="shared" si="688"/>
        <v>0</v>
      </c>
    </row>
    <row r="43679" spans="6:6" ht="18" customHeight="1">
      <c r="F43679" s="129">
        <f t="shared" si="688"/>
        <v>0</v>
      </c>
    </row>
    <row r="43680" spans="6:6" ht="18" customHeight="1">
      <c r="F43680" s="129">
        <f t="shared" si="688"/>
        <v>0</v>
      </c>
    </row>
    <row r="43681" spans="6:6" ht="18" customHeight="1">
      <c r="F43681" s="129">
        <f t="shared" si="688"/>
        <v>0</v>
      </c>
    </row>
    <row r="43682" spans="6:6" ht="18" customHeight="1">
      <c r="F43682" s="129">
        <f t="shared" si="688"/>
        <v>0</v>
      </c>
    </row>
    <row r="43683" spans="6:6" ht="18" customHeight="1">
      <c r="F43683" s="129">
        <f t="shared" si="688"/>
        <v>0</v>
      </c>
    </row>
    <row r="43684" spans="6:6" ht="18" customHeight="1">
      <c r="F43684" s="129">
        <f t="shared" si="688"/>
        <v>0</v>
      </c>
    </row>
    <row r="43685" spans="6:6" ht="18" customHeight="1">
      <c r="F43685" s="129">
        <f t="shared" si="688"/>
        <v>0</v>
      </c>
    </row>
    <row r="43686" spans="6:6" ht="18" customHeight="1">
      <c r="F43686" s="129">
        <f t="shared" si="688"/>
        <v>0</v>
      </c>
    </row>
    <row r="43687" spans="6:6" ht="18" customHeight="1">
      <c r="F43687" s="129">
        <f t="shared" si="688"/>
        <v>0</v>
      </c>
    </row>
    <row r="43688" spans="6:6" ht="18" customHeight="1">
      <c r="F43688" s="129">
        <f t="shared" si="688"/>
        <v>0</v>
      </c>
    </row>
    <row r="43689" spans="6:6" ht="18" customHeight="1">
      <c r="F43689" s="129">
        <f t="shared" si="688"/>
        <v>0</v>
      </c>
    </row>
    <row r="43690" spans="6:6" ht="18" customHeight="1">
      <c r="F43690" s="129">
        <f t="shared" si="688"/>
        <v>0</v>
      </c>
    </row>
    <row r="43691" spans="6:6" ht="18" customHeight="1">
      <c r="F43691" s="129">
        <f t="shared" si="688"/>
        <v>0</v>
      </c>
    </row>
    <row r="43692" spans="6:6" ht="18" customHeight="1">
      <c r="F43692" s="129">
        <f t="shared" si="688"/>
        <v>0</v>
      </c>
    </row>
    <row r="43693" spans="6:6" ht="18" customHeight="1">
      <c r="F43693" s="129">
        <f t="shared" si="688"/>
        <v>0</v>
      </c>
    </row>
    <row r="43694" spans="6:6" ht="18" customHeight="1">
      <c r="F43694" s="129">
        <f t="shared" si="688"/>
        <v>0</v>
      </c>
    </row>
    <row r="43695" spans="6:6" ht="18" customHeight="1">
      <c r="F43695" s="129">
        <f t="shared" si="688"/>
        <v>0</v>
      </c>
    </row>
    <row r="43696" spans="6:6" ht="18" customHeight="1">
      <c r="F43696" s="129">
        <f t="shared" si="688"/>
        <v>0</v>
      </c>
    </row>
    <row r="43697" spans="6:6" ht="18" customHeight="1">
      <c r="F43697" s="129">
        <f t="shared" si="688"/>
        <v>0</v>
      </c>
    </row>
    <row r="43698" spans="6:6" ht="18" customHeight="1">
      <c r="F43698" s="129">
        <f t="shared" ref="F43698:F43761" si="689">E43698*D43698</f>
        <v>0</v>
      </c>
    </row>
    <row r="43699" spans="6:6" ht="18" customHeight="1">
      <c r="F43699" s="129">
        <f t="shared" si="689"/>
        <v>0</v>
      </c>
    </row>
    <row r="43700" spans="6:6" ht="18" customHeight="1">
      <c r="F43700" s="129">
        <f t="shared" si="689"/>
        <v>0</v>
      </c>
    </row>
    <row r="43701" spans="6:6" ht="18" customHeight="1">
      <c r="F43701" s="129">
        <f t="shared" si="689"/>
        <v>0</v>
      </c>
    </row>
    <row r="43702" spans="6:6" ht="18" customHeight="1">
      <c r="F43702" s="129">
        <f t="shared" si="689"/>
        <v>0</v>
      </c>
    </row>
    <row r="43703" spans="6:6" ht="18" customHeight="1">
      <c r="F43703" s="129">
        <f t="shared" si="689"/>
        <v>0</v>
      </c>
    </row>
    <row r="43704" spans="6:6" ht="18" customHeight="1">
      <c r="F43704" s="129">
        <f t="shared" si="689"/>
        <v>0</v>
      </c>
    </row>
    <row r="43705" spans="6:6" ht="18" customHeight="1">
      <c r="F43705" s="129">
        <f t="shared" si="689"/>
        <v>0</v>
      </c>
    </row>
    <row r="43706" spans="6:6" ht="18" customHeight="1">
      <c r="F43706" s="129">
        <f t="shared" si="689"/>
        <v>0</v>
      </c>
    </row>
    <row r="43707" spans="6:6" ht="18" customHeight="1">
      <c r="F43707" s="129">
        <f t="shared" si="689"/>
        <v>0</v>
      </c>
    </row>
    <row r="43708" spans="6:6" ht="18" customHeight="1">
      <c r="F43708" s="129">
        <f t="shared" si="689"/>
        <v>0</v>
      </c>
    </row>
    <row r="43709" spans="6:6" ht="18" customHeight="1">
      <c r="F43709" s="129">
        <f t="shared" si="689"/>
        <v>0</v>
      </c>
    </row>
    <row r="43710" spans="6:6" ht="18" customHeight="1">
      <c r="F43710" s="129">
        <f t="shared" si="689"/>
        <v>0</v>
      </c>
    </row>
    <row r="43711" spans="6:6" ht="18" customHeight="1">
      <c r="F43711" s="129">
        <f t="shared" si="689"/>
        <v>0</v>
      </c>
    </row>
    <row r="43712" spans="6:6" ht="18" customHeight="1">
      <c r="F43712" s="129">
        <f t="shared" si="689"/>
        <v>0</v>
      </c>
    </row>
    <row r="43713" spans="6:6" ht="18" customHeight="1">
      <c r="F43713" s="129">
        <f t="shared" si="689"/>
        <v>0</v>
      </c>
    </row>
    <row r="43714" spans="6:6" ht="18" customHeight="1">
      <c r="F43714" s="129">
        <f t="shared" si="689"/>
        <v>0</v>
      </c>
    </row>
    <row r="43715" spans="6:6" ht="18" customHeight="1">
      <c r="F43715" s="129">
        <f t="shared" si="689"/>
        <v>0</v>
      </c>
    </row>
    <row r="43716" spans="6:6" ht="18" customHeight="1">
      <c r="F43716" s="129">
        <f t="shared" si="689"/>
        <v>0</v>
      </c>
    </row>
    <row r="43717" spans="6:6" ht="18" customHeight="1">
      <c r="F43717" s="129">
        <f t="shared" si="689"/>
        <v>0</v>
      </c>
    </row>
    <row r="43718" spans="6:6" ht="18" customHeight="1">
      <c r="F43718" s="129">
        <f t="shared" si="689"/>
        <v>0</v>
      </c>
    </row>
    <row r="43719" spans="6:6" ht="18" customHeight="1">
      <c r="F43719" s="129">
        <f t="shared" si="689"/>
        <v>0</v>
      </c>
    </row>
    <row r="43720" spans="6:6" ht="18" customHeight="1">
      <c r="F43720" s="129">
        <f t="shared" si="689"/>
        <v>0</v>
      </c>
    </row>
    <row r="43721" spans="6:6" ht="18" customHeight="1">
      <c r="F43721" s="129">
        <f t="shared" si="689"/>
        <v>0</v>
      </c>
    </row>
    <row r="43722" spans="6:6" ht="18" customHeight="1">
      <c r="F43722" s="129">
        <f t="shared" si="689"/>
        <v>0</v>
      </c>
    </row>
    <row r="43723" spans="6:6" ht="18" customHeight="1">
      <c r="F43723" s="129">
        <f t="shared" si="689"/>
        <v>0</v>
      </c>
    </row>
    <row r="43724" spans="6:6" ht="18" customHeight="1">
      <c r="F43724" s="129">
        <f t="shared" si="689"/>
        <v>0</v>
      </c>
    </row>
    <row r="43725" spans="6:6" ht="18" customHeight="1">
      <c r="F43725" s="129">
        <f t="shared" si="689"/>
        <v>0</v>
      </c>
    </row>
    <row r="43726" spans="6:6" ht="18" customHeight="1">
      <c r="F43726" s="129">
        <f t="shared" si="689"/>
        <v>0</v>
      </c>
    </row>
    <row r="43727" spans="6:6" ht="18" customHeight="1">
      <c r="F43727" s="129">
        <f t="shared" si="689"/>
        <v>0</v>
      </c>
    </row>
    <row r="43728" spans="6:6" ht="18" customHeight="1">
      <c r="F43728" s="129">
        <f t="shared" si="689"/>
        <v>0</v>
      </c>
    </row>
    <row r="43729" spans="6:6" ht="18" customHeight="1">
      <c r="F43729" s="129">
        <f t="shared" si="689"/>
        <v>0</v>
      </c>
    </row>
    <row r="43730" spans="6:6" ht="18" customHeight="1">
      <c r="F43730" s="129">
        <f t="shared" si="689"/>
        <v>0</v>
      </c>
    </row>
    <row r="43731" spans="6:6" ht="18" customHeight="1">
      <c r="F43731" s="129">
        <f t="shared" si="689"/>
        <v>0</v>
      </c>
    </row>
    <row r="43732" spans="6:6" ht="18" customHeight="1">
      <c r="F43732" s="129">
        <f t="shared" si="689"/>
        <v>0</v>
      </c>
    </row>
    <row r="43733" spans="6:6" ht="18" customHeight="1">
      <c r="F43733" s="129">
        <f t="shared" si="689"/>
        <v>0</v>
      </c>
    </row>
    <row r="43734" spans="6:6" ht="18" customHeight="1">
      <c r="F43734" s="129">
        <f t="shared" si="689"/>
        <v>0</v>
      </c>
    </row>
    <row r="43735" spans="6:6" ht="18" customHeight="1">
      <c r="F43735" s="129">
        <f t="shared" si="689"/>
        <v>0</v>
      </c>
    </row>
    <row r="43736" spans="6:6" ht="18" customHeight="1">
      <c r="F43736" s="129">
        <f t="shared" si="689"/>
        <v>0</v>
      </c>
    </row>
    <row r="43737" spans="6:6" ht="18" customHeight="1">
      <c r="F43737" s="129">
        <f t="shared" si="689"/>
        <v>0</v>
      </c>
    </row>
    <row r="43738" spans="6:6" ht="18" customHeight="1">
      <c r="F43738" s="129">
        <f t="shared" si="689"/>
        <v>0</v>
      </c>
    </row>
    <row r="43739" spans="6:6" ht="18" customHeight="1">
      <c r="F43739" s="129">
        <f t="shared" si="689"/>
        <v>0</v>
      </c>
    </row>
    <row r="43740" spans="6:6" ht="18" customHeight="1">
      <c r="F43740" s="129">
        <f t="shared" si="689"/>
        <v>0</v>
      </c>
    </row>
    <row r="43741" spans="6:6" ht="18" customHeight="1">
      <c r="F43741" s="129">
        <f t="shared" si="689"/>
        <v>0</v>
      </c>
    </row>
    <row r="43742" spans="6:6" ht="18" customHeight="1">
      <c r="F43742" s="129">
        <f t="shared" si="689"/>
        <v>0</v>
      </c>
    </row>
    <row r="43743" spans="6:6" ht="18" customHeight="1">
      <c r="F43743" s="129">
        <f t="shared" si="689"/>
        <v>0</v>
      </c>
    </row>
    <row r="43744" spans="6:6" ht="18" customHeight="1">
      <c r="F43744" s="129">
        <f t="shared" si="689"/>
        <v>0</v>
      </c>
    </row>
    <row r="43745" spans="6:6" ht="18" customHeight="1">
      <c r="F43745" s="129">
        <f t="shared" si="689"/>
        <v>0</v>
      </c>
    </row>
    <row r="43746" spans="6:6" ht="18" customHeight="1">
      <c r="F43746" s="129">
        <f t="shared" si="689"/>
        <v>0</v>
      </c>
    </row>
    <row r="43747" spans="6:6" ht="18" customHeight="1">
      <c r="F43747" s="129">
        <f t="shared" si="689"/>
        <v>0</v>
      </c>
    </row>
    <row r="43748" spans="6:6" ht="18" customHeight="1">
      <c r="F43748" s="129">
        <f t="shared" si="689"/>
        <v>0</v>
      </c>
    </row>
    <row r="43749" spans="6:6" ht="18" customHeight="1">
      <c r="F43749" s="129">
        <f t="shared" si="689"/>
        <v>0</v>
      </c>
    </row>
    <row r="43750" spans="6:6" ht="18" customHeight="1">
      <c r="F43750" s="129">
        <f t="shared" si="689"/>
        <v>0</v>
      </c>
    </row>
    <row r="43751" spans="6:6" ht="18" customHeight="1">
      <c r="F43751" s="129">
        <f t="shared" si="689"/>
        <v>0</v>
      </c>
    </row>
    <row r="43752" spans="6:6" ht="18" customHeight="1">
      <c r="F43752" s="129">
        <f t="shared" si="689"/>
        <v>0</v>
      </c>
    </row>
    <row r="43753" spans="6:6" ht="18" customHeight="1">
      <c r="F43753" s="129">
        <f t="shared" si="689"/>
        <v>0</v>
      </c>
    </row>
    <row r="43754" spans="6:6" ht="18" customHeight="1">
      <c r="F43754" s="129">
        <f t="shared" si="689"/>
        <v>0</v>
      </c>
    </row>
    <row r="43755" spans="6:6" ht="18" customHeight="1">
      <c r="F43755" s="129">
        <f t="shared" si="689"/>
        <v>0</v>
      </c>
    </row>
    <row r="43756" spans="6:6" ht="18" customHeight="1">
      <c r="F43756" s="129">
        <f t="shared" si="689"/>
        <v>0</v>
      </c>
    </row>
    <row r="43757" spans="6:6" ht="18" customHeight="1">
      <c r="F43757" s="129">
        <f t="shared" si="689"/>
        <v>0</v>
      </c>
    </row>
    <row r="43758" spans="6:6" ht="18" customHeight="1">
      <c r="F43758" s="129">
        <f t="shared" si="689"/>
        <v>0</v>
      </c>
    </row>
    <row r="43759" spans="6:6" ht="18" customHeight="1">
      <c r="F43759" s="129">
        <f t="shared" si="689"/>
        <v>0</v>
      </c>
    </row>
    <row r="43760" spans="6:6" ht="18" customHeight="1">
      <c r="F43760" s="129">
        <f t="shared" si="689"/>
        <v>0</v>
      </c>
    </row>
    <row r="43761" spans="6:6" ht="18" customHeight="1">
      <c r="F43761" s="129">
        <f t="shared" si="689"/>
        <v>0</v>
      </c>
    </row>
    <row r="43762" spans="6:6" ht="18" customHeight="1">
      <c r="F43762" s="129">
        <f t="shared" ref="F43762:F43825" si="690">E43762*D43762</f>
        <v>0</v>
      </c>
    </row>
    <row r="43763" spans="6:6" ht="18" customHeight="1">
      <c r="F43763" s="129">
        <f t="shared" si="690"/>
        <v>0</v>
      </c>
    </row>
    <row r="43764" spans="6:6" ht="18" customHeight="1">
      <c r="F43764" s="129">
        <f t="shared" si="690"/>
        <v>0</v>
      </c>
    </row>
    <row r="43765" spans="6:6" ht="18" customHeight="1">
      <c r="F43765" s="129">
        <f t="shared" si="690"/>
        <v>0</v>
      </c>
    </row>
    <row r="43766" spans="6:6" ht="18" customHeight="1">
      <c r="F43766" s="129">
        <f t="shared" si="690"/>
        <v>0</v>
      </c>
    </row>
    <row r="43767" spans="6:6" ht="18" customHeight="1">
      <c r="F43767" s="129">
        <f t="shared" si="690"/>
        <v>0</v>
      </c>
    </row>
    <row r="43768" spans="6:6" ht="18" customHeight="1">
      <c r="F43768" s="129">
        <f t="shared" si="690"/>
        <v>0</v>
      </c>
    </row>
    <row r="43769" spans="6:6" ht="18" customHeight="1">
      <c r="F43769" s="129">
        <f t="shared" si="690"/>
        <v>0</v>
      </c>
    </row>
    <row r="43770" spans="6:6" ht="18" customHeight="1">
      <c r="F43770" s="129">
        <f t="shared" si="690"/>
        <v>0</v>
      </c>
    </row>
    <row r="43771" spans="6:6" ht="18" customHeight="1">
      <c r="F43771" s="129">
        <f t="shared" si="690"/>
        <v>0</v>
      </c>
    </row>
    <row r="43772" spans="6:6" ht="18" customHeight="1">
      <c r="F43772" s="129">
        <f t="shared" si="690"/>
        <v>0</v>
      </c>
    </row>
    <row r="43773" spans="6:6" ht="18" customHeight="1">
      <c r="F43773" s="129">
        <f t="shared" si="690"/>
        <v>0</v>
      </c>
    </row>
    <row r="43774" spans="6:6" ht="18" customHeight="1">
      <c r="F43774" s="129">
        <f t="shared" si="690"/>
        <v>0</v>
      </c>
    </row>
    <row r="43775" spans="6:6" ht="18" customHeight="1">
      <c r="F43775" s="129">
        <f t="shared" si="690"/>
        <v>0</v>
      </c>
    </row>
    <row r="43776" spans="6:6" ht="18" customHeight="1">
      <c r="F43776" s="129">
        <f t="shared" si="690"/>
        <v>0</v>
      </c>
    </row>
    <row r="43777" spans="6:6" ht="18" customHeight="1">
      <c r="F43777" s="129">
        <f t="shared" si="690"/>
        <v>0</v>
      </c>
    </row>
    <row r="43778" spans="6:6" ht="18" customHeight="1">
      <c r="F43778" s="129">
        <f t="shared" si="690"/>
        <v>0</v>
      </c>
    </row>
    <row r="43779" spans="6:6" ht="18" customHeight="1">
      <c r="F43779" s="129">
        <f t="shared" si="690"/>
        <v>0</v>
      </c>
    </row>
    <row r="43780" spans="6:6" ht="18" customHeight="1">
      <c r="F43780" s="129">
        <f t="shared" si="690"/>
        <v>0</v>
      </c>
    </row>
    <row r="43781" spans="6:6" ht="18" customHeight="1">
      <c r="F43781" s="129">
        <f t="shared" si="690"/>
        <v>0</v>
      </c>
    </row>
    <row r="43782" spans="6:6" ht="18" customHeight="1">
      <c r="F43782" s="129">
        <f t="shared" si="690"/>
        <v>0</v>
      </c>
    </row>
    <row r="43783" spans="6:6" ht="18" customHeight="1">
      <c r="F43783" s="129">
        <f t="shared" si="690"/>
        <v>0</v>
      </c>
    </row>
    <row r="43784" spans="6:6" ht="18" customHeight="1">
      <c r="F43784" s="129">
        <f t="shared" si="690"/>
        <v>0</v>
      </c>
    </row>
    <row r="43785" spans="6:6" ht="18" customHeight="1">
      <c r="F43785" s="129">
        <f t="shared" si="690"/>
        <v>0</v>
      </c>
    </row>
    <row r="43786" spans="6:6" ht="18" customHeight="1">
      <c r="F43786" s="129">
        <f t="shared" si="690"/>
        <v>0</v>
      </c>
    </row>
    <row r="43787" spans="6:6" ht="18" customHeight="1">
      <c r="F43787" s="129">
        <f t="shared" si="690"/>
        <v>0</v>
      </c>
    </row>
    <row r="43788" spans="6:6" ht="18" customHeight="1">
      <c r="F43788" s="129">
        <f t="shared" si="690"/>
        <v>0</v>
      </c>
    </row>
    <row r="43789" spans="6:6" ht="18" customHeight="1">
      <c r="F43789" s="129">
        <f t="shared" si="690"/>
        <v>0</v>
      </c>
    </row>
    <row r="43790" spans="6:6" ht="18" customHeight="1">
      <c r="F43790" s="129">
        <f t="shared" si="690"/>
        <v>0</v>
      </c>
    </row>
    <row r="43791" spans="6:6" ht="18" customHeight="1">
      <c r="F43791" s="129">
        <f t="shared" si="690"/>
        <v>0</v>
      </c>
    </row>
    <row r="43792" spans="6:6" ht="18" customHeight="1">
      <c r="F43792" s="129">
        <f t="shared" si="690"/>
        <v>0</v>
      </c>
    </row>
    <row r="43793" spans="6:6" ht="18" customHeight="1">
      <c r="F43793" s="129">
        <f t="shared" si="690"/>
        <v>0</v>
      </c>
    </row>
    <row r="43794" spans="6:6" ht="18" customHeight="1">
      <c r="F43794" s="129">
        <f t="shared" si="690"/>
        <v>0</v>
      </c>
    </row>
    <row r="43795" spans="6:6" ht="18" customHeight="1">
      <c r="F43795" s="129">
        <f t="shared" si="690"/>
        <v>0</v>
      </c>
    </row>
    <row r="43796" spans="6:6" ht="18" customHeight="1">
      <c r="F43796" s="129">
        <f t="shared" si="690"/>
        <v>0</v>
      </c>
    </row>
    <row r="43797" spans="6:6" ht="18" customHeight="1">
      <c r="F43797" s="129">
        <f t="shared" si="690"/>
        <v>0</v>
      </c>
    </row>
    <row r="43798" spans="6:6" ht="18" customHeight="1">
      <c r="F43798" s="129">
        <f t="shared" si="690"/>
        <v>0</v>
      </c>
    </row>
    <row r="43799" spans="6:6" ht="18" customHeight="1">
      <c r="F43799" s="129">
        <f t="shared" si="690"/>
        <v>0</v>
      </c>
    </row>
    <row r="43800" spans="6:6" ht="18" customHeight="1">
      <c r="F43800" s="129">
        <f t="shared" si="690"/>
        <v>0</v>
      </c>
    </row>
    <row r="43801" spans="6:6" ht="18" customHeight="1">
      <c r="F43801" s="129">
        <f t="shared" si="690"/>
        <v>0</v>
      </c>
    </row>
    <row r="43802" spans="6:6" ht="18" customHeight="1">
      <c r="F43802" s="129">
        <f t="shared" si="690"/>
        <v>0</v>
      </c>
    </row>
    <row r="43803" spans="6:6" ht="18" customHeight="1">
      <c r="F43803" s="129">
        <f t="shared" si="690"/>
        <v>0</v>
      </c>
    </row>
    <row r="43804" spans="6:6" ht="18" customHeight="1">
      <c r="F43804" s="129">
        <f t="shared" si="690"/>
        <v>0</v>
      </c>
    </row>
    <row r="43805" spans="6:6" ht="18" customHeight="1">
      <c r="F43805" s="129">
        <f t="shared" si="690"/>
        <v>0</v>
      </c>
    </row>
    <row r="43806" spans="6:6" ht="18" customHeight="1">
      <c r="F43806" s="129">
        <f t="shared" si="690"/>
        <v>0</v>
      </c>
    </row>
    <row r="43807" spans="6:6" ht="18" customHeight="1">
      <c r="F43807" s="129">
        <f t="shared" si="690"/>
        <v>0</v>
      </c>
    </row>
    <row r="43808" spans="6:6" ht="18" customHeight="1">
      <c r="F43808" s="129">
        <f t="shared" si="690"/>
        <v>0</v>
      </c>
    </row>
    <row r="43809" spans="6:6" ht="18" customHeight="1">
      <c r="F43809" s="129">
        <f t="shared" si="690"/>
        <v>0</v>
      </c>
    </row>
    <row r="43810" spans="6:6" ht="18" customHeight="1">
      <c r="F43810" s="129">
        <f t="shared" si="690"/>
        <v>0</v>
      </c>
    </row>
    <row r="43811" spans="6:6" ht="18" customHeight="1">
      <c r="F43811" s="129">
        <f t="shared" si="690"/>
        <v>0</v>
      </c>
    </row>
    <row r="43812" spans="6:6" ht="18" customHeight="1">
      <c r="F43812" s="129">
        <f t="shared" si="690"/>
        <v>0</v>
      </c>
    </row>
    <row r="43813" spans="6:6" ht="18" customHeight="1">
      <c r="F43813" s="129">
        <f t="shared" si="690"/>
        <v>0</v>
      </c>
    </row>
    <row r="43814" spans="6:6" ht="18" customHeight="1">
      <c r="F43814" s="129">
        <f t="shared" si="690"/>
        <v>0</v>
      </c>
    </row>
    <row r="43815" spans="6:6" ht="18" customHeight="1">
      <c r="F43815" s="129">
        <f t="shared" si="690"/>
        <v>0</v>
      </c>
    </row>
    <row r="43816" spans="6:6" ht="18" customHeight="1">
      <c r="F43816" s="129">
        <f t="shared" si="690"/>
        <v>0</v>
      </c>
    </row>
    <row r="43817" spans="6:6" ht="18" customHeight="1">
      <c r="F43817" s="129">
        <f t="shared" si="690"/>
        <v>0</v>
      </c>
    </row>
    <row r="43818" spans="6:6" ht="18" customHeight="1">
      <c r="F43818" s="129">
        <f t="shared" si="690"/>
        <v>0</v>
      </c>
    </row>
    <row r="43819" spans="6:6" ht="18" customHeight="1">
      <c r="F43819" s="129">
        <f t="shared" si="690"/>
        <v>0</v>
      </c>
    </row>
    <row r="43820" spans="6:6" ht="18" customHeight="1">
      <c r="F43820" s="129">
        <f t="shared" si="690"/>
        <v>0</v>
      </c>
    </row>
    <row r="43821" spans="6:6" ht="18" customHeight="1">
      <c r="F43821" s="129">
        <f t="shared" si="690"/>
        <v>0</v>
      </c>
    </row>
    <row r="43822" spans="6:6" ht="18" customHeight="1">
      <c r="F43822" s="129">
        <f t="shared" si="690"/>
        <v>0</v>
      </c>
    </row>
    <row r="43823" spans="6:6" ht="18" customHeight="1">
      <c r="F43823" s="129">
        <f t="shared" si="690"/>
        <v>0</v>
      </c>
    </row>
    <row r="43824" spans="6:6" ht="18" customHeight="1">
      <c r="F43824" s="129">
        <f t="shared" si="690"/>
        <v>0</v>
      </c>
    </row>
    <row r="43825" spans="6:6" ht="18" customHeight="1">
      <c r="F43825" s="129">
        <f t="shared" si="690"/>
        <v>0</v>
      </c>
    </row>
    <row r="43826" spans="6:6" ht="18" customHeight="1">
      <c r="F43826" s="129">
        <f t="shared" ref="F43826:F43889" si="691">E43826*D43826</f>
        <v>0</v>
      </c>
    </row>
    <row r="43827" spans="6:6" ht="18" customHeight="1">
      <c r="F43827" s="129">
        <f t="shared" si="691"/>
        <v>0</v>
      </c>
    </row>
    <row r="43828" spans="6:6" ht="18" customHeight="1">
      <c r="F43828" s="129">
        <f t="shared" si="691"/>
        <v>0</v>
      </c>
    </row>
    <row r="43829" spans="6:6" ht="18" customHeight="1">
      <c r="F43829" s="129">
        <f t="shared" si="691"/>
        <v>0</v>
      </c>
    </row>
    <row r="43830" spans="6:6" ht="18" customHeight="1">
      <c r="F43830" s="129">
        <f t="shared" si="691"/>
        <v>0</v>
      </c>
    </row>
    <row r="43831" spans="6:6" ht="18" customHeight="1">
      <c r="F43831" s="129">
        <f t="shared" si="691"/>
        <v>0</v>
      </c>
    </row>
    <row r="43832" spans="6:6" ht="18" customHeight="1">
      <c r="F43832" s="129">
        <f t="shared" si="691"/>
        <v>0</v>
      </c>
    </row>
    <row r="43833" spans="6:6" ht="18" customHeight="1">
      <c r="F43833" s="129">
        <f t="shared" si="691"/>
        <v>0</v>
      </c>
    </row>
    <row r="43834" spans="6:6" ht="18" customHeight="1">
      <c r="F43834" s="129">
        <f t="shared" si="691"/>
        <v>0</v>
      </c>
    </row>
    <row r="43835" spans="6:6" ht="18" customHeight="1">
      <c r="F43835" s="129">
        <f t="shared" si="691"/>
        <v>0</v>
      </c>
    </row>
    <row r="43836" spans="6:6" ht="18" customHeight="1">
      <c r="F43836" s="129">
        <f t="shared" si="691"/>
        <v>0</v>
      </c>
    </row>
    <row r="43837" spans="6:6" ht="18" customHeight="1">
      <c r="F43837" s="129">
        <f t="shared" si="691"/>
        <v>0</v>
      </c>
    </row>
    <row r="43838" spans="6:6" ht="18" customHeight="1">
      <c r="F43838" s="129">
        <f t="shared" si="691"/>
        <v>0</v>
      </c>
    </row>
    <row r="43839" spans="6:6" ht="18" customHeight="1">
      <c r="F43839" s="129">
        <f t="shared" si="691"/>
        <v>0</v>
      </c>
    </row>
    <row r="43840" spans="6:6" ht="18" customHeight="1">
      <c r="F43840" s="129">
        <f t="shared" si="691"/>
        <v>0</v>
      </c>
    </row>
    <row r="43841" spans="6:6" ht="18" customHeight="1">
      <c r="F43841" s="129">
        <f t="shared" si="691"/>
        <v>0</v>
      </c>
    </row>
    <row r="43842" spans="6:6" ht="18" customHeight="1">
      <c r="F43842" s="129">
        <f t="shared" si="691"/>
        <v>0</v>
      </c>
    </row>
    <row r="43843" spans="6:6" ht="18" customHeight="1">
      <c r="F43843" s="129">
        <f t="shared" si="691"/>
        <v>0</v>
      </c>
    </row>
    <row r="43844" spans="6:6" ht="18" customHeight="1">
      <c r="F43844" s="129">
        <f t="shared" si="691"/>
        <v>0</v>
      </c>
    </row>
    <row r="43845" spans="6:6" ht="18" customHeight="1">
      <c r="F43845" s="129">
        <f t="shared" si="691"/>
        <v>0</v>
      </c>
    </row>
    <row r="43846" spans="6:6" ht="18" customHeight="1">
      <c r="F43846" s="129">
        <f t="shared" si="691"/>
        <v>0</v>
      </c>
    </row>
    <row r="43847" spans="6:6" ht="18" customHeight="1">
      <c r="F43847" s="129">
        <f t="shared" si="691"/>
        <v>0</v>
      </c>
    </row>
    <row r="43848" spans="6:6" ht="18" customHeight="1">
      <c r="F43848" s="129">
        <f t="shared" si="691"/>
        <v>0</v>
      </c>
    </row>
    <row r="43849" spans="6:6" ht="18" customHeight="1">
      <c r="F43849" s="129">
        <f t="shared" si="691"/>
        <v>0</v>
      </c>
    </row>
    <row r="43850" spans="6:6" ht="18" customHeight="1">
      <c r="F43850" s="129">
        <f t="shared" si="691"/>
        <v>0</v>
      </c>
    </row>
    <row r="43851" spans="6:6" ht="18" customHeight="1">
      <c r="F43851" s="129">
        <f t="shared" si="691"/>
        <v>0</v>
      </c>
    </row>
    <row r="43852" spans="6:6" ht="18" customHeight="1">
      <c r="F43852" s="129">
        <f t="shared" si="691"/>
        <v>0</v>
      </c>
    </row>
    <row r="43853" spans="6:6" ht="18" customHeight="1">
      <c r="F43853" s="129">
        <f t="shared" si="691"/>
        <v>0</v>
      </c>
    </row>
    <row r="43854" spans="6:6" ht="18" customHeight="1">
      <c r="F43854" s="129">
        <f t="shared" si="691"/>
        <v>0</v>
      </c>
    </row>
    <row r="43855" spans="6:6" ht="18" customHeight="1">
      <c r="F43855" s="129">
        <f t="shared" si="691"/>
        <v>0</v>
      </c>
    </row>
    <row r="43856" spans="6:6" ht="18" customHeight="1">
      <c r="F43856" s="129">
        <f t="shared" si="691"/>
        <v>0</v>
      </c>
    </row>
    <row r="43857" spans="6:6" ht="18" customHeight="1">
      <c r="F43857" s="129">
        <f t="shared" si="691"/>
        <v>0</v>
      </c>
    </row>
    <row r="43858" spans="6:6" ht="18" customHeight="1">
      <c r="F43858" s="129">
        <f t="shared" si="691"/>
        <v>0</v>
      </c>
    </row>
    <row r="43859" spans="6:6" ht="18" customHeight="1">
      <c r="F43859" s="129">
        <f t="shared" si="691"/>
        <v>0</v>
      </c>
    </row>
    <row r="43860" spans="6:6" ht="18" customHeight="1">
      <c r="F43860" s="129">
        <f t="shared" si="691"/>
        <v>0</v>
      </c>
    </row>
    <row r="43861" spans="6:6" ht="18" customHeight="1">
      <c r="F43861" s="129">
        <f t="shared" si="691"/>
        <v>0</v>
      </c>
    </row>
    <row r="43862" spans="6:6" ht="18" customHeight="1">
      <c r="F43862" s="129">
        <f t="shared" si="691"/>
        <v>0</v>
      </c>
    </row>
    <row r="43863" spans="6:6" ht="18" customHeight="1">
      <c r="F43863" s="129">
        <f t="shared" si="691"/>
        <v>0</v>
      </c>
    </row>
    <row r="43864" spans="6:6" ht="18" customHeight="1">
      <c r="F43864" s="129">
        <f t="shared" si="691"/>
        <v>0</v>
      </c>
    </row>
    <row r="43865" spans="6:6" ht="18" customHeight="1">
      <c r="F43865" s="129">
        <f t="shared" si="691"/>
        <v>0</v>
      </c>
    </row>
    <row r="43866" spans="6:6" ht="18" customHeight="1">
      <c r="F43866" s="129">
        <f t="shared" si="691"/>
        <v>0</v>
      </c>
    </row>
    <row r="43867" spans="6:6" ht="18" customHeight="1">
      <c r="F43867" s="129">
        <f t="shared" si="691"/>
        <v>0</v>
      </c>
    </row>
    <row r="43868" spans="6:6" ht="18" customHeight="1">
      <c r="F43868" s="129">
        <f t="shared" si="691"/>
        <v>0</v>
      </c>
    </row>
    <row r="43869" spans="6:6" ht="18" customHeight="1">
      <c r="F43869" s="129">
        <f t="shared" si="691"/>
        <v>0</v>
      </c>
    </row>
    <row r="43870" spans="6:6" ht="18" customHeight="1">
      <c r="F43870" s="129">
        <f t="shared" si="691"/>
        <v>0</v>
      </c>
    </row>
    <row r="43871" spans="6:6" ht="18" customHeight="1">
      <c r="F43871" s="129">
        <f t="shared" si="691"/>
        <v>0</v>
      </c>
    </row>
    <row r="43872" spans="6:6" ht="18" customHeight="1">
      <c r="F43872" s="129">
        <f t="shared" si="691"/>
        <v>0</v>
      </c>
    </row>
    <row r="43873" spans="6:6" ht="18" customHeight="1">
      <c r="F43873" s="129">
        <f t="shared" si="691"/>
        <v>0</v>
      </c>
    </row>
    <row r="43874" spans="6:6" ht="18" customHeight="1">
      <c r="F43874" s="129">
        <f t="shared" si="691"/>
        <v>0</v>
      </c>
    </row>
    <row r="43875" spans="6:6" ht="18" customHeight="1">
      <c r="F43875" s="129">
        <f t="shared" si="691"/>
        <v>0</v>
      </c>
    </row>
    <row r="43876" spans="6:6" ht="18" customHeight="1">
      <c r="F43876" s="129">
        <f t="shared" si="691"/>
        <v>0</v>
      </c>
    </row>
    <row r="43877" spans="6:6" ht="18" customHeight="1">
      <c r="F43877" s="129">
        <f t="shared" si="691"/>
        <v>0</v>
      </c>
    </row>
    <row r="43878" spans="6:6" ht="18" customHeight="1">
      <c r="F43878" s="129">
        <f t="shared" si="691"/>
        <v>0</v>
      </c>
    </row>
    <row r="43879" spans="6:6" ht="18" customHeight="1">
      <c r="F43879" s="129">
        <f t="shared" si="691"/>
        <v>0</v>
      </c>
    </row>
    <row r="43880" spans="6:6" ht="18" customHeight="1">
      <c r="F43880" s="129">
        <f t="shared" si="691"/>
        <v>0</v>
      </c>
    </row>
    <row r="43881" spans="6:6" ht="18" customHeight="1">
      <c r="F43881" s="129">
        <f t="shared" si="691"/>
        <v>0</v>
      </c>
    </row>
    <row r="43882" spans="6:6" ht="18" customHeight="1">
      <c r="F43882" s="129">
        <f t="shared" si="691"/>
        <v>0</v>
      </c>
    </row>
    <row r="43883" spans="6:6" ht="18" customHeight="1">
      <c r="F43883" s="129">
        <f t="shared" si="691"/>
        <v>0</v>
      </c>
    </row>
    <row r="43884" spans="6:6" ht="18" customHeight="1">
      <c r="F43884" s="129">
        <f t="shared" si="691"/>
        <v>0</v>
      </c>
    </row>
    <row r="43885" spans="6:6" ht="18" customHeight="1">
      <c r="F43885" s="129">
        <f t="shared" si="691"/>
        <v>0</v>
      </c>
    </row>
    <row r="43886" spans="6:6" ht="18" customHeight="1">
      <c r="F43886" s="129">
        <f t="shared" si="691"/>
        <v>0</v>
      </c>
    </row>
    <row r="43887" spans="6:6" ht="18" customHeight="1">
      <c r="F43887" s="129">
        <f t="shared" si="691"/>
        <v>0</v>
      </c>
    </row>
    <row r="43888" spans="6:6" ht="18" customHeight="1">
      <c r="F43888" s="129">
        <f t="shared" si="691"/>
        <v>0</v>
      </c>
    </row>
    <row r="43889" spans="6:6" ht="18" customHeight="1">
      <c r="F43889" s="129">
        <f t="shared" si="691"/>
        <v>0</v>
      </c>
    </row>
    <row r="43890" spans="6:6" ht="18" customHeight="1">
      <c r="F43890" s="129">
        <f t="shared" ref="F43890:F43953" si="692">E43890*D43890</f>
        <v>0</v>
      </c>
    </row>
    <row r="43891" spans="6:6" ht="18" customHeight="1">
      <c r="F43891" s="129">
        <f t="shared" si="692"/>
        <v>0</v>
      </c>
    </row>
    <row r="43892" spans="6:6" ht="18" customHeight="1">
      <c r="F43892" s="129">
        <f t="shared" si="692"/>
        <v>0</v>
      </c>
    </row>
    <row r="43893" spans="6:6" ht="18" customHeight="1">
      <c r="F43893" s="129">
        <f t="shared" si="692"/>
        <v>0</v>
      </c>
    </row>
    <row r="43894" spans="6:6" ht="18" customHeight="1">
      <c r="F43894" s="129">
        <f t="shared" si="692"/>
        <v>0</v>
      </c>
    </row>
    <row r="43895" spans="6:6" ht="18" customHeight="1">
      <c r="F43895" s="129">
        <f t="shared" si="692"/>
        <v>0</v>
      </c>
    </row>
    <row r="43896" spans="6:6" ht="18" customHeight="1">
      <c r="F43896" s="129">
        <f t="shared" si="692"/>
        <v>0</v>
      </c>
    </row>
    <row r="43897" spans="6:6" ht="18" customHeight="1">
      <c r="F43897" s="129">
        <f t="shared" si="692"/>
        <v>0</v>
      </c>
    </row>
    <row r="43898" spans="6:6" ht="18" customHeight="1">
      <c r="F43898" s="129">
        <f t="shared" si="692"/>
        <v>0</v>
      </c>
    </row>
    <row r="43899" spans="6:6" ht="18" customHeight="1">
      <c r="F43899" s="129">
        <f t="shared" si="692"/>
        <v>0</v>
      </c>
    </row>
    <row r="43900" spans="6:6" ht="18" customHeight="1">
      <c r="F43900" s="129">
        <f t="shared" si="692"/>
        <v>0</v>
      </c>
    </row>
    <row r="43901" spans="6:6" ht="18" customHeight="1">
      <c r="F43901" s="129">
        <f t="shared" si="692"/>
        <v>0</v>
      </c>
    </row>
    <row r="43902" spans="6:6" ht="18" customHeight="1">
      <c r="F43902" s="129">
        <f t="shared" si="692"/>
        <v>0</v>
      </c>
    </row>
    <row r="43903" spans="6:6" ht="18" customHeight="1">
      <c r="F43903" s="129">
        <f t="shared" si="692"/>
        <v>0</v>
      </c>
    </row>
    <row r="43904" spans="6:6" ht="18" customHeight="1">
      <c r="F43904" s="129">
        <f t="shared" si="692"/>
        <v>0</v>
      </c>
    </row>
    <row r="43905" spans="6:6" ht="18" customHeight="1">
      <c r="F43905" s="129">
        <f t="shared" si="692"/>
        <v>0</v>
      </c>
    </row>
    <row r="43906" spans="6:6" ht="18" customHeight="1">
      <c r="F43906" s="129">
        <f t="shared" si="692"/>
        <v>0</v>
      </c>
    </row>
    <row r="43907" spans="6:6" ht="18" customHeight="1">
      <c r="F43907" s="129">
        <f t="shared" si="692"/>
        <v>0</v>
      </c>
    </row>
    <row r="43908" spans="6:6" ht="18" customHeight="1">
      <c r="F43908" s="129">
        <f t="shared" si="692"/>
        <v>0</v>
      </c>
    </row>
    <row r="43909" spans="6:6" ht="18" customHeight="1">
      <c r="F43909" s="129">
        <f t="shared" si="692"/>
        <v>0</v>
      </c>
    </row>
    <row r="43910" spans="6:6" ht="18" customHeight="1">
      <c r="F43910" s="129">
        <f t="shared" si="692"/>
        <v>0</v>
      </c>
    </row>
    <row r="43911" spans="6:6" ht="18" customHeight="1">
      <c r="F43911" s="129">
        <f t="shared" si="692"/>
        <v>0</v>
      </c>
    </row>
    <row r="43912" spans="6:6" ht="18" customHeight="1">
      <c r="F43912" s="129">
        <f t="shared" si="692"/>
        <v>0</v>
      </c>
    </row>
    <row r="43913" spans="6:6" ht="18" customHeight="1">
      <c r="F43913" s="129">
        <f t="shared" si="692"/>
        <v>0</v>
      </c>
    </row>
    <row r="43914" spans="6:6" ht="18" customHeight="1">
      <c r="F43914" s="129">
        <f t="shared" si="692"/>
        <v>0</v>
      </c>
    </row>
    <row r="43915" spans="6:6" ht="18" customHeight="1">
      <c r="F43915" s="129">
        <f t="shared" si="692"/>
        <v>0</v>
      </c>
    </row>
    <row r="43916" spans="6:6" ht="18" customHeight="1">
      <c r="F43916" s="129">
        <f t="shared" si="692"/>
        <v>0</v>
      </c>
    </row>
    <row r="43917" spans="6:6" ht="18" customHeight="1">
      <c r="F43917" s="129">
        <f t="shared" si="692"/>
        <v>0</v>
      </c>
    </row>
    <row r="43918" spans="6:6" ht="18" customHeight="1">
      <c r="F43918" s="129">
        <f t="shared" si="692"/>
        <v>0</v>
      </c>
    </row>
    <row r="43919" spans="6:6" ht="18" customHeight="1">
      <c r="F43919" s="129">
        <f t="shared" si="692"/>
        <v>0</v>
      </c>
    </row>
    <row r="43920" spans="6:6" ht="18" customHeight="1">
      <c r="F43920" s="129">
        <f t="shared" si="692"/>
        <v>0</v>
      </c>
    </row>
    <row r="43921" spans="6:6" ht="18" customHeight="1">
      <c r="F43921" s="129">
        <f t="shared" si="692"/>
        <v>0</v>
      </c>
    </row>
    <row r="43922" spans="6:6" ht="18" customHeight="1">
      <c r="F43922" s="129">
        <f t="shared" si="692"/>
        <v>0</v>
      </c>
    </row>
    <row r="43923" spans="6:6" ht="18" customHeight="1">
      <c r="F43923" s="129">
        <f t="shared" si="692"/>
        <v>0</v>
      </c>
    </row>
    <row r="43924" spans="6:6" ht="18" customHeight="1">
      <c r="F43924" s="129">
        <f t="shared" si="692"/>
        <v>0</v>
      </c>
    </row>
    <row r="43925" spans="6:6" ht="18" customHeight="1">
      <c r="F43925" s="129">
        <f t="shared" si="692"/>
        <v>0</v>
      </c>
    </row>
    <row r="43926" spans="6:6" ht="18" customHeight="1">
      <c r="F43926" s="129">
        <f t="shared" si="692"/>
        <v>0</v>
      </c>
    </row>
    <row r="43927" spans="6:6" ht="18" customHeight="1">
      <c r="F43927" s="129">
        <f t="shared" si="692"/>
        <v>0</v>
      </c>
    </row>
    <row r="43928" spans="6:6" ht="18" customHeight="1">
      <c r="F43928" s="129">
        <f t="shared" si="692"/>
        <v>0</v>
      </c>
    </row>
    <row r="43929" spans="6:6" ht="18" customHeight="1">
      <c r="F43929" s="129">
        <f t="shared" si="692"/>
        <v>0</v>
      </c>
    </row>
    <row r="43930" spans="6:6" ht="18" customHeight="1">
      <c r="F43930" s="129">
        <f t="shared" si="692"/>
        <v>0</v>
      </c>
    </row>
    <row r="43931" spans="6:6" ht="18" customHeight="1">
      <c r="F43931" s="129">
        <f t="shared" si="692"/>
        <v>0</v>
      </c>
    </row>
    <row r="43932" spans="6:6" ht="18" customHeight="1">
      <c r="F43932" s="129">
        <f t="shared" si="692"/>
        <v>0</v>
      </c>
    </row>
    <row r="43933" spans="6:6" ht="18" customHeight="1">
      <c r="F43933" s="129">
        <f t="shared" si="692"/>
        <v>0</v>
      </c>
    </row>
    <row r="43934" spans="6:6" ht="18" customHeight="1">
      <c r="F43934" s="129">
        <f t="shared" si="692"/>
        <v>0</v>
      </c>
    </row>
    <row r="43935" spans="6:6" ht="18" customHeight="1">
      <c r="F43935" s="129">
        <f t="shared" si="692"/>
        <v>0</v>
      </c>
    </row>
    <row r="43936" spans="6:6" ht="18" customHeight="1">
      <c r="F43936" s="129">
        <f t="shared" si="692"/>
        <v>0</v>
      </c>
    </row>
    <row r="43937" spans="6:6" ht="18" customHeight="1">
      <c r="F43937" s="129">
        <f t="shared" si="692"/>
        <v>0</v>
      </c>
    </row>
    <row r="43938" spans="6:6" ht="18" customHeight="1">
      <c r="F43938" s="129">
        <f t="shared" si="692"/>
        <v>0</v>
      </c>
    </row>
    <row r="43939" spans="6:6" ht="18" customHeight="1">
      <c r="F43939" s="129">
        <f t="shared" si="692"/>
        <v>0</v>
      </c>
    </row>
    <row r="43940" spans="6:6" ht="18" customHeight="1">
      <c r="F43940" s="129">
        <f t="shared" si="692"/>
        <v>0</v>
      </c>
    </row>
    <row r="43941" spans="6:6" ht="18" customHeight="1">
      <c r="F43941" s="129">
        <f t="shared" si="692"/>
        <v>0</v>
      </c>
    </row>
    <row r="43942" spans="6:6" ht="18" customHeight="1">
      <c r="F43942" s="129">
        <f t="shared" si="692"/>
        <v>0</v>
      </c>
    </row>
    <row r="43943" spans="6:6" ht="18" customHeight="1">
      <c r="F43943" s="129">
        <f t="shared" si="692"/>
        <v>0</v>
      </c>
    </row>
    <row r="43944" spans="6:6" ht="18" customHeight="1">
      <c r="F43944" s="129">
        <f t="shared" si="692"/>
        <v>0</v>
      </c>
    </row>
    <row r="43945" spans="6:6" ht="18" customHeight="1">
      <c r="F43945" s="129">
        <f t="shared" si="692"/>
        <v>0</v>
      </c>
    </row>
    <row r="43946" spans="6:6" ht="18" customHeight="1">
      <c r="F43946" s="129">
        <f t="shared" si="692"/>
        <v>0</v>
      </c>
    </row>
    <row r="43947" spans="6:6" ht="18" customHeight="1">
      <c r="F43947" s="129">
        <f t="shared" si="692"/>
        <v>0</v>
      </c>
    </row>
    <row r="43948" spans="6:6" ht="18" customHeight="1">
      <c r="F43948" s="129">
        <f t="shared" si="692"/>
        <v>0</v>
      </c>
    </row>
    <row r="43949" spans="6:6" ht="18" customHeight="1">
      <c r="F43949" s="129">
        <f t="shared" si="692"/>
        <v>0</v>
      </c>
    </row>
    <row r="43950" spans="6:6" ht="18" customHeight="1">
      <c r="F43950" s="129">
        <f t="shared" si="692"/>
        <v>0</v>
      </c>
    </row>
    <row r="43951" spans="6:6" ht="18" customHeight="1">
      <c r="F43951" s="129">
        <f t="shared" si="692"/>
        <v>0</v>
      </c>
    </row>
    <row r="43952" spans="6:6" ht="18" customHeight="1">
      <c r="F43952" s="129">
        <f t="shared" si="692"/>
        <v>0</v>
      </c>
    </row>
    <row r="43953" spans="6:6" ht="18" customHeight="1">
      <c r="F43953" s="129">
        <f t="shared" si="692"/>
        <v>0</v>
      </c>
    </row>
    <row r="43954" spans="6:6" ht="18" customHeight="1">
      <c r="F43954" s="129">
        <f t="shared" ref="F43954:F44017" si="693">E43954*D43954</f>
        <v>0</v>
      </c>
    </row>
    <row r="43955" spans="6:6" ht="18" customHeight="1">
      <c r="F43955" s="129">
        <f t="shared" si="693"/>
        <v>0</v>
      </c>
    </row>
    <row r="43956" spans="6:6" ht="18" customHeight="1">
      <c r="F43956" s="129">
        <f t="shared" si="693"/>
        <v>0</v>
      </c>
    </row>
    <row r="43957" spans="6:6" ht="18" customHeight="1">
      <c r="F43957" s="129">
        <f t="shared" si="693"/>
        <v>0</v>
      </c>
    </row>
    <row r="43958" spans="6:6" ht="18" customHeight="1">
      <c r="F43958" s="129">
        <f t="shared" si="693"/>
        <v>0</v>
      </c>
    </row>
    <row r="43959" spans="6:6" ht="18" customHeight="1">
      <c r="F43959" s="129">
        <f t="shared" si="693"/>
        <v>0</v>
      </c>
    </row>
    <row r="43960" spans="6:6" ht="18" customHeight="1">
      <c r="F43960" s="129">
        <f t="shared" si="693"/>
        <v>0</v>
      </c>
    </row>
    <row r="43961" spans="6:6" ht="18" customHeight="1">
      <c r="F43961" s="129">
        <f t="shared" si="693"/>
        <v>0</v>
      </c>
    </row>
    <row r="43962" spans="6:6" ht="18" customHeight="1">
      <c r="F43962" s="129">
        <f t="shared" si="693"/>
        <v>0</v>
      </c>
    </row>
    <row r="43963" spans="6:6" ht="18" customHeight="1">
      <c r="F43963" s="129">
        <f t="shared" si="693"/>
        <v>0</v>
      </c>
    </row>
    <row r="43964" spans="6:6" ht="18" customHeight="1">
      <c r="F43964" s="129">
        <f t="shared" si="693"/>
        <v>0</v>
      </c>
    </row>
    <row r="43965" spans="6:6" ht="18" customHeight="1">
      <c r="F43965" s="129">
        <f t="shared" si="693"/>
        <v>0</v>
      </c>
    </row>
    <row r="43966" spans="6:6" ht="18" customHeight="1">
      <c r="F43966" s="129">
        <f t="shared" si="693"/>
        <v>0</v>
      </c>
    </row>
    <row r="43967" spans="6:6" ht="18" customHeight="1">
      <c r="F43967" s="129">
        <f t="shared" si="693"/>
        <v>0</v>
      </c>
    </row>
    <row r="43968" spans="6:6" ht="18" customHeight="1">
      <c r="F43968" s="129">
        <f t="shared" si="693"/>
        <v>0</v>
      </c>
    </row>
    <row r="43969" spans="6:6" ht="18" customHeight="1">
      <c r="F43969" s="129">
        <f t="shared" si="693"/>
        <v>0</v>
      </c>
    </row>
    <row r="43970" spans="6:6" ht="18" customHeight="1">
      <c r="F43970" s="129">
        <f t="shared" si="693"/>
        <v>0</v>
      </c>
    </row>
    <row r="43971" spans="6:6" ht="18" customHeight="1">
      <c r="F43971" s="129">
        <f t="shared" si="693"/>
        <v>0</v>
      </c>
    </row>
    <row r="43972" spans="6:6" ht="18" customHeight="1">
      <c r="F43972" s="129">
        <f t="shared" si="693"/>
        <v>0</v>
      </c>
    </row>
    <row r="43973" spans="6:6" ht="18" customHeight="1">
      <c r="F43973" s="129">
        <f t="shared" si="693"/>
        <v>0</v>
      </c>
    </row>
    <row r="43974" spans="6:6" ht="18" customHeight="1">
      <c r="F43974" s="129">
        <f t="shared" si="693"/>
        <v>0</v>
      </c>
    </row>
    <row r="43975" spans="6:6" ht="18" customHeight="1">
      <c r="F43975" s="129">
        <f t="shared" si="693"/>
        <v>0</v>
      </c>
    </row>
    <row r="43976" spans="6:6" ht="18" customHeight="1">
      <c r="F43976" s="129">
        <f t="shared" si="693"/>
        <v>0</v>
      </c>
    </row>
    <row r="43977" spans="6:6" ht="18" customHeight="1">
      <c r="F43977" s="129">
        <f t="shared" si="693"/>
        <v>0</v>
      </c>
    </row>
    <row r="43978" spans="6:6" ht="18" customHeight="1">
      <c r="F43978" s="129">
        <f t="shared" si="693"/>
        <v>0</v>
      </c>
    </row>
    <row r="43979" spans="6:6" ht="18" customHeight="1">
      <c r="F43979" s="129">
        <f t="shared" si="693"/>
        <v>0</v>
      </c>
    </row>
    <row r="43980" spans="6:6" ht="18" customHeight="1">
      <c r="F43980" s="129">
        <f t="shared" si="693"/>
        <v>0</v>
      </c>
    </row>
    <row r="43981" spans="6:6" ht="18" customHeight="1">
      <c r="F43981" s="129">
        <f t="shared" si="693"/>
        <v>0</v>
      </c>
    </row>
    <row r="43982" spans="6:6" ht="18" customHeight="1">
      <c r="F43982" s="129">
        <f t="shared" si="693"/>
        <v>0</v>
      </c>
    </row>
    <row r="43983" spans="6:6" ht="18" customHeight="1">
      <c r="F43983" s="129">
        <f t="shared" si="693"/>
        <v>0</v>
      </c>
    </row>
    <row r="43984" spans="6:6" ht="18" customHeight="1">
      <c r="F43984" s="129">
        <f t="shared" si="693"/>
        <v>0</v>
      </c>
    </row>
    <row r="43985" spans="6:6" ht="18" customHeight="1">
      <c r="F43985" s="129">
        <f t="shared" si="693"/>
        <v>0</v>
      </c>
    </row>
    <row r="43986" spans="6:6" ht="18" customHeight="1">
      <c r="F43986" s="129">
        <f t="shared" si="693"/>
        <v>0</v>
      </c>
    </row>
    <row r="43987" spans="6:6" ht="18" customHeight="1">
      <c r="F43987" s="129">
        <f t="shared" si="693"/>
        <v>0</v>
      </c>
    </row>
    <row r="43988" spans="6:6" ht="18" customHeight="1">
      <c r="F43988" s="129">
        <f t="shared" si="693"/>
        <v>0</v>
      </c>
    </row>
    <row r="43989" spans="6:6" ht="18" customHeight="1">
      <c r="F43989" s="129">
        <f t="shared" si="693"/>
        <v>0</v>
      </c>
    </row>
    <row r="43990" spans="6:6" ht="18" customHeight="1">
      <c r="F43990" s="129">
        <f t="shared" si="693"/>
        <v>0</v>
      </c>
    </row>
    <row r="43991" spans="6:6" ht="18" customHeight="1">
      <c r="F43991" s="129">
        <f t="shared" si="693"/>
        <v>0</v>
      </c>
    </row>
    <row r="43992" spans="6:6" ht="18" customHeight="1">
      <c r="F43992" s="129">
        <f t="shared" si="693"/>
        <v>0</v>
      </c>
    </row>
    <row r="43993" spans="6:6" ht="18" customHeight="1">
      <c r="F43993" s="129">
        <f t="shared" si="693"/>
        <v>0</v>
      </c>
    </row>
    <row r="43994" spans="6:6" ht="18" customHeight="1">
      <c r="F43994" s="129">
        <f t="shared" si="693"/>
        <v>0</v>
      </c>
    </row>
    <row r="43995" spans="6:6" ht="18" customHeight="1">
      <c r="F43995" s="129">
        <f t="shared" si="693"/>
        <v>0</v>
      </c>
    </row>
    <row r="43996" spans="6:6" ht="18" customHeight="1">
      <c r="F43996" s="129">
        <f t="shared" si="693"/>
        <v>0</v>
      </c>
    </row>
    <row r="43997" spans="6:6" ht="18" customHeight="1">
      <c r="F43997" s="129">
        <f t="shared" si="693"/>
        <v>0</v>
      </c>
    </row>
    <row r="43998" spans="6:6" ht="18" customHeight="1">
      <c r="F43998" s="129">
        <f t="shared" si="693"/>
        <v>0</v>
      </c>
    </row>
    <row r="43999" spans="6:6" ht="18" customHeight="1">
      <c r="F43999" s="129">
        <f t="shared" si="693"/>
        <v>0</v>
      </c>
    </row>
    <row r="44000" spans="6:6" ht="18" customHeight="1">
      <c r="F44000" s="129">
        <f t="shared" si="693"/>
        <v>0</v>
      </c>
    </row>
    <row r="44001" spans="6:6" ht="18" customHeight="1">
      <c r="F44001" s="129">
        <f t="shared" si="693"/>
        <v>0</v>
      </c>
    </row>
    <row r="44002" spans="6:6" ht="18" customHeight="1">
      <c r="F44002" s="129">
        <f t="shared" si="693"/>
        <v>0</v>
      </c>
    </row>
    <row r="44003" spans="6:6" ht="18" customHeight="1">
      <c r="F44003" s="129">
        <f t="shared" si="693"/>
        <v>0</v>
      </c>
    </row>
    <row r="44004" spans="6:6" ht="18" customHeight="1">
      <c r="F44004" s="129">
        <f t="shared" si="693"/>
        <v>0</v>
      </c>
    </row>
    <row r="44005" spans="6:6" ht="18" customHeight="1">
      <c r="F44005" s="129">
        <f t="shared" si="693"/>
        <v>0</v>
      </c>
    </row>
    <row r="44006" spans="6:6" ht="18" customHeight="1">
      <c r="F44006" s="129">
        <f t="shared" si="693"/>
        <v>0</v>
      </c>
    </row>
    <row r="44007" spans="6:6" ht="18" customHeight="1">
      <c r="F44007" s="129">
        <f t="shared" si="693"/>
        <v>0</v>
      </c>
    </row>
    <row r="44008" spans="6:6" ht="18" customHeight="1">
      <c r="F44008" s="129">
        <f t="shared" si="693"/>
        <v>0</v>
      </c>
    </row>
    <row r="44009" spans="6:6" ht="18" customHeight="1">
      <c r="F44009" s="129">
        <f t="shared" si="693"/>
        <v>0</v>
      </c>
    </row>
    <row r="44010" spans="6:6" ht="18" customHeight="1">
      <c r="F44010" s="129">
        <f t="shared" si="693"/>
        <v>0</v>
      </c>
    </row>
    <row r="44011" spans="6:6" ht="18" customHeight="1">
      <c r="F44011" s="129">
        <f t="shared" si="693"/>
        <v>0</v>
      </c>
    </row>
    <row r="44012" spans="6:6" ht="18" customHeight="1">
      <c r="F44012" s="129">
        <f t="shared" si="693"/>
        <v>0</v>
      </c>
    </row>
    <row r="44013" spans="6:6" ht="18" customHeight="1">
      <c r="F44013" s="129">
        <f t="shared" si="693"/>
        <v>0</v>
      </c>
    </row>
    <row r="44014" spans="6:6" ht="18" customHeight="1">
      <c r="F44014" s="129">
        <f t="shared" si="693"/>
        <v>0</v>
      </c>
    </row>
    <row r="44015" spans="6:6" ht="18" customHeight="1">
      <c r="F44015" s="129">
        <f t="shared" si="693"/>
        <v>0</v>
      </c>
    </row>
    <row r="44016" spans="6:6" ht="18" customHeight="1">
      <c r="F44016" s="129">
        <f t="shared" si="693"/>
        <v>0</v>
      </c>
    </row>
    <row r="44017" spans="6:6" ht="18" customHeight="1">
      <c r="F44017" s="129">
        <f t="shared" si="693"/>
        <v>0</v>
      </c>
    </row>
    <row r="44018" spans="6:6" ht="18" customHeight="1">
      <c r="F44018" s="129">
        <f t="shared" ref="F44018:F44081" si="694">E44018*D44018</f>
        <v>0</v>
      </c>
    </row>
    <row r="44019" spans="6:6" ht="18" customHeight="1">
      <c r="F44019" s="129">
        <f t="shared" si="694"/>
        <v>0</v>
      </c>
    </row>
    <row r="44020" spans="6:6" ht="18" customHeight="1">
      <c r="F44020" s="129">
        <f t="shared" si="694"/>
        <v>0</v>
      </c>
    </row>
    <row r="44021" spans="6:6" ht="18" customHeight="1">
      <c r="F44021" s="129">
        <f t="shared" si="694"/>
        <v>0</v>
      </c>
    </row>
    <row r="44022" spans="6:6" ht="18" customHeight="1">
      <c r="F44022" s="129">
        <f t="shared" si="694"/>
        <v>0</v>
      </c>
    </row>
    <row r="44023" spans="6:6" ht="18" customHeight="1">
      <c r="F44023" s="129">
        <f t="shared" si="694"/>
        <v>0</v>
      </c>
    </row>
    <row r="44024" spans="6:6" ht="18" customHeight="1">
      <c r="F44024" s="129">
        <f t="shared" si="694"/>
        <v>0</v>
      </c>
    </row>
    <row r="44025" spans="6:6" ht="18" customHeight="1">
      <c r="F44025" s="129">
        <f t="shared" si="694"/>
        <v>0</v>
      </c>
    </row>
    <row r="44026" spans="6:6" ht="18" customHeight="1">
      <c r="F44026" s="129">
        <f t="shared" si="694"/>
        <v>0</v>
      </c>
    </row>
    <row r="44027" spans="6:6" ht="18" customHeight="1">
      <c r="F44027" s="129">
        <f t="shared" si="694"/>
        <v>0</v>
      </c>
    </row>
    <row r="44028" spans="6:6" ht="18" customHeight="1">
      <c r="F44028" s="129">
        <f t="shared" si="694"/>
        <v>0</v>
      </c>
    </row>
    <row r="44029" spans="6:6" ht="18" customHeight="1">
      <c r="F44029" s="129">
        <f t="shared" si="694"/>
        <v>0</v>
      </c>
    </row>
    <row r="44030" spans="6:6" ht="18" customHeight="1">
      <c r="F44030" s="129">
        <f t="shared" si="694"/>
        <v>0</v>
      </c>
    </row>
    <row r="44031" spans="6:6" ht="18" customHeight="1">
      <c r="F44031" s="129">
        <f t="shared" si="694"/>
        <v>0</v>
      </c>
    </row>
    <row r="44032" spans="6:6" ht="18" customHeight="1">
      <c r="F44032" s="129">
        <f t="shared" si="694"/>
        <v>0</v>
      </c>
    </row>
    <row r="44033" spans="6:6" ht="18" customHeight="1">
      <c r="F44033" s="129">
        <f t="shared" si="694"/>
        <v>0</v>
      </c>
    </row>
    <row r="44034" spans="6:6" ht="18" customHeight="1">
      <c r="F44034" s="129">
        <f t="shared" si="694"/>
        <v>0</v>
      </c>
    </row>
    <row r="44035" spans="6:6" ht="18" customHeight="1">
      <c r="F44035" s="129">
        <f t="shared" si="694"/>
        <v>0</v>
      </c>
    </row>
    <row r="44036" spans="6:6" ht="18" customHeight="1">
      <c r="F44036" s="129">
        <f t="shared" si="694"/>
        <v>0</v>
      </c>
    </row>
    <row r="44037" spans="6:6" ht="18" customHeight="1">
      <c r="F44037" s="129">
        <f t="shared" si="694"/>
        <v>0</v>
      </c>
    </row>
    <row r="44038" spans="6:6" ht="18" customHeight="1">
      <c r="F44038" s="129">
        <f t="shared" si="694"/>
        <v>0</v>
      </c>
    </row>
    <row r="44039" spans="6:6" ht="18" customHeight="1">
      <c r="F44039" s="129">
        <f t="shared" si="694"/>
        <v>0</v>
      </c>
    </row>
    <row r="44040" spans="6:6" ht="18" customHeight="1">
      <c r="F44040" s="129">
        <f t="shared" si="694"/>
        <v>0</v>
      </c>
    </row>
    <row r="44041" spans="6:6" ht="18" customHeight="1">
      <c r="F44041" s="129">
        <f t="shared" si="694"/>
        <v>0</v>
      </c>
    </row>
    <row r="44042" spans="6:6" ht="18" customHeight="1">
      <c r="F44042" s="129">
        <f t="shared" si="694"/>
        <v>0</v>
      </c>
    </row>
    <row r="44043" spans="6:6" ht="18" customHeight="1">
      <c r="F44043" s="129">
        <f t="shared" si="694"/>
        <v>0</v>
      </c>
    </row>
    <row r="44044" spans="6:6" ht="18" customHeight="1">
      <c r="F44044" s="129">
        <f t="shared" si="694"/>
        <v>0</v>
      </c>
    </row>
    <row r="44045" spans="6:6" ht="18" customHeight="1">
      <c r="F44045" s="129">
        <f t="shared" si="694"/>
        <v>0</v>
      </c>
    </row>
    <row r="44046" spans="6:6" ht="18" customHeight="1">
      <c r="F44046" s="129">
        <f t="shared" si="694"/>
        <v>0</v>
      </c>
    </row>
    <row r="44047" spans="6:6" ht="18" customHeight="1">
      <c r="F44047" s="129">
        <f t="shared" si="694"/>
        <v>0</v>
      </c>
    </row>
    <row r="44048" spans="6:6" ht="18" customHeight="1">
      <c r="F44048" s="129">
        <f t="shared" si="694"/>
        <v>0</v>
      </c>
    </row>
    <row r="44049" spans="6:6" ht="18" customHeight="1">
      <c r="F44049" s="129">
        <f t="shared" si="694"/>
        <v>0</v>
      </c>
    </row>
    <row r="44050" spans="6:6" ht="18" customHeight="1">
      <c r="F44050" s="129">
        <f t="shared" si="694"/>
        <v>0</v>
      </c>
    </row>
    <row r="44051" spans="6:6" ht="18" customHeight="1">
      <c r="F44051" s="129">
        <f t="shared" si="694"/>
        <v>0</v>
      </c>
    </row>
    <row r="44052" spans="6:6" ht="18" customHeight="1">
      <c r="F44052" s="129">
        <f t="shared" si="694"/>
        <v>0</v>
      </c>
    </row>
    <row r="44053" spans="6:6" ht="18" customHeight="1">
      <c r="F44053" s="129">
        <f t="shared" si="694"/>
        <v>0</v>
      </c>
    </row>
    <row r="44054" spans="6:6" ht="18" customHeight="1">
      <c r="F44054" s="129">
        <f t="shared" si="694"/>
        <v>0</v>
      </c>
    </row>
    <row r="44055" spans="6:6" ht="18" customHeight="1">
      <c r="F44055" s="129">
        <f t="shared" si="694"/>
        <v>0</v>
      </c>
    </row>
    <row r="44056" spans="6:6" ht="18" customHeight="1">
      <c r="F44056" s="129">
        <f t="shared" si="694"/>
        <v>0</v>
      </c>
    </row>
    <row r="44057" spans="6:6" ht="18" customHeight="1">
      <c r="F44057" s="129">
        <f t="shared" si="694"/>
        <v>0</v>
      </c>
    </row>
    <row r="44058" spans="6:6" ht="18" customHeight="1">
      <c r="F44058" s="129">
        <f t="shared" si="694"/>
        <v>0</v>
      </c>
    </row>
    <row r="44059" spans="6:6" ht="18" customHeight="1">
      <c r="F44059" s="129">
        <f t="shared" si="694"/>
        <v>0</v>
      </c>
    </row>
    <row r="44060" spans="6:6" ht="18" customHeight="1">
      <c r="F44060" s="129">
        <f t="shared" si="694"/>
        <v>0</v>
      </c>
    </row>
    <row r="44061" spans="6:6" ht="18" customHeight="1">
      <c r="F44061" s="129">
        <f t="shared" si="694"/>
        <v>0</v>
      </c>
    </row>
    <row r="44062" spans="6:6" ht="18" customHeight="1">
      <c r="F44062" s="129">
        <f t="shared" si="694"/>
        <v>0</v>
      </c>
    </row>
    <row r="44063" spans="6:6" ht="18" customHeight="1">
      <c r="F44063" s="129">
        <f t="shared" si="694"/>
        <v>0</v>
      </c>
    </row>
    <row r="44064" spans="6:6" ht="18" customHeight="1">
      <c r="F44064" s="129">
        <f t="shared" si="694"/>
        <v>0</v>
      </c>
    </row>
    <row r="44065" spans="6:6" ht="18" customHeight="1">
      <c r="F44065" s="129">
        <f t="shared" si="694"/>
        <v>0</v>
      </c>
    </row>
    <row r="44066" spans="6:6" ht="18" customHeight="1">
      <c r="F44066" s="129">
        <f t="shared" si="694"/>
        <v>0</v>
      </c>
    </row>
    <row r="44067" spans="6:6" ht="18" customHeight="1">
      <c r="F44067" s="129">
        <f t="shared" si="694"/>
        <v>0</v>
      </c>
    </row>
    <row r="44068" spans="6:6" ht="18" customHeight="1">
      <c r="F44068" s="129">
        <f t="shared" si="694"/>
        <v>0</v>
      </c>
    </row>
    <row r="44069" spans="6:6" ht="18" customHeight="1">
      <c r="F44069" s="129">
        <f t="shared" si="694"/>
        <v>0</v>
      </c>
    </row>
    <row r="44070" spans="6:6" ht="18" customHeight="1">
      <c r="F44070" s="129">
        <f t="shared" si="694"/>
        <v>0</v>
      </c>
    </row>
    <row r="44071" spans="6:6" ht="18" customHeight="1">
      <c r="F44071" s="129">
        <f t="shared" si="694"/>
        <v>0</v>
      </c>
    </row>
    <row r="44072" spans="6:6" ht="18" customHeight="1">
      <c r="F44072" s="129">
        <f t="shared" si="694"/>
        <v>0</v>
      </c>
    </row>
    <row r="44073" spans="6:6" ht="18" customHeight="1">
      <c r="F44073" s="129">
        <f t="shared" si="694"/>
        <v>0</v>
      </c>
    </row>
    <row r="44074" spans="6:6" ht="18" customHeight="1">
      <c r="F44074" s="129">
        <f t="shared" si="694"/>
        <v>0</v>
      </c>
    </row>
    <row r="44075" spans="6:6" ht="18" customHeight="1">
      <c r="F44075" s="129">
        <f t="shared" si="694"/>
        <v>0</v>
      </c>
    </row>
    <row r="44076" spans="6:6" ht="18" customHeight="1">
      <c r="F44076" s="129">
        <f t="shared" si="694"/>
        <v>0</v>
      </c>
    </row>
    <row r="44077" spans="6:6" ht="18" customHeight="1">
      <c r="F44077" s="129">
        <f t="shared" si="694"/>
        <v>0</v>
      </c>
    </row>
    <row r="44078" spans="6:6" ht="18" customHeight="1">
      <c r="F44078" s="129">
        <f t="shared" si="694"/>
        <v>0</v>
      </c>
    </row>
    <row r="44079" spans="6:6" ht="18" customHeight="1">
      <c r="F44079" s="129">
        <f t="shared" si="694"/>
        <v>0</v>
      </c>
    </row>
    <row r="44080" spans="6:6" ht="18" customHeight="1">
      <c r="F44080" s="129">
        <f t="shared" si="694"/>
        <v>0</v>
      </c>
    </row>
    <row r="44081" spans="6:6" ht="18" customHeight="1">
      <c r="F44081" s="129">
        <f t="shared" si="694"/>
        <v>0</v>
      </c>
    </row>
    <row r="44082" spans="6:6" ht="18" customHeight="1">
      <c r="F44082" s="129">
        <f t="shared" ref="F44082:F44145" si="695">E44082*D44082</f>
        <v>0</v>
      </c>
    </row>
    <row r="44083" spans="6:6" ht="18" customHeight="1">
      <c r="F44083" s="129">
        <f t="shared" si="695"/>
        <v>0</v>
      </c>
    </row>
    <row r="44084" spans="6:6" ht="18" customHeight="1">
      <c r="F44084" s="129">
        <f t="shared" si="695"/>
        <v>0</v>
      </c>
    </row>
    <row r="44085" spans="6:6" ht="18" customHeight="1">
      <c r="F44085" s="129">
        <f t="shared" si="695"/>
        <v>0</v>
      </c>
    </row>
    <row r="44086" spans="6:6" ht="18" customHeight="1">
      <c r="F44086" s="129">
        <f t="shared" si="695"/>
        <v>0</v>
      </c>
    </row>
    <row r="44087" spans="6:6" ht="18" customHeight="1">
      <c r="F44087" s="129">
        <f t="shared" si="695"/>
        <v>0</v>
      </c>
    </row>
    <row r="44088" spans="6:6" ht="18" customHeight="1">
      <c r="F44088" s="129">
        <f t="shared" si="695"/>
        <v>0</v>
      </c>
    </row>
    <row r="44089" spans="6:6" ht="18" customHeight="1">
      <c r="F44089" s="129">
        <f t="shared" si="695"/>
        <v>0</v>
      </c>
    </row>
    <row r="44090" spans="6:6" ht="18" customHeight="1">
      <c r="F44090" s="129">
        <f t="shared" si="695"/>
        <v>0</v>
      </c>
    </row>
    <row r="44091" spans="6:6" ht="18" customHeight="1">
      <c r="F44091" s="129">
        <f t="shared" si="695"/>
        <v>0</v>
      </c>
    </row>
    <row r="44092" spans="6:6" ht="18" customHeight="1">
      <c r="F44092" s="129">
        <f t="shared" si="695"/>
        <v>0</v>
      </c>
    </row>
    <row r="44093" spans="6:6" ht="18" customHeight="1">
      <c r="F44093" s="129">
        <f t="shared" si="695"/>
        <v>0</v>
      </c>
    </row>
    <row r="44094" spans="6:6" ht="18" customHeight="1">
      <c r="F44094" s="129">
        <f t="shared" si="695"/>
        <v>0</v>
      </c>
    </row>
    <row r="44095" spans="6:6" ht="18" customHeight="1">
      <c r="F44095" s="129">
        <f t="shared" si="695"/>
        <v>0</v>
      </c>
    </row>
    <row r="44096" spans="6:6" ht="18" customHeight="1">
      <c r="F44096" s="129">
        <f t="shared" si="695"/>
        <v>0</v>
      </c>
    </row>
    <row r="44097" spans="6:6" ht="18" customHeight="1">
      <c r="F44097" s="129">
        <f t="shared" si="695"/>
        <v>0</v>
      </c>
    </row>
    <row r="44098" spans="6:6" ht="18" customHeight="1">
      <c r="F44098" s="129">
        <f t="shared" si="695"/>
        <v>0</v>
      </c>
    </row>
    <row r="44099" spans="6:6" ht="18" customHeight="1">
      <c r="F44099" s="129">
        <f t="shared" si="695"/>
        <v>0</v>
      </c>
    </row>
    <row r="44100" spans="6:6" ht="18" customHeight="1">
      <c r="F44100" s="129">
        <f t="shared" si="695"/>
        <v>0</v>
      </c>
    </row>
    <row r="44101" spans="6:6" ht="18" customHeight="1">
      <c r="F44101" s="129">
        <f t="shared" si="695"/>
        <v>0</v>
      </c>
    </row>
    <row r="44102" spans="6:6" ht="18" customHeight="1">
      <c r="F44102" s="129">
        <f t="shared" si="695"/>
        <v>0</v>
      </c>
    </row>
    <row r="44103" spans="6:6" ht="18" customHeight="1">
      <c r="F44103" s="129">
        <f t="shared" si="695"/>
        <v>0</v>
      </c>
    </row>
    <row r="44104" spans="6:6" ht="18" customHeight="1">
      <c r="F44104" s="129">
        <f t="shared" si="695"/>
        <v>0</v>
      </c>
    </row>
    <row r="44105" spans="6:6" ht="18" customHeight="1">
      <c r="F44105" s="129">
        <f t="shared" si="695"/>
        <v>0</v>
      </c>
    </row>
    <row r="44106" spans="6:6" ht="18" customHeight="1">
      <c r="F44106" s="129">
        <f t="shared" si="695"/>
        <v>0</v>
      </c>
    </row>
    <row r="44107" spans="6:6" ht="18" customHeight="1">
      <c r="F44107" s="129">
        <f t="shared" si="695"/>
        <v>0</v>
      </c>
    </row>
    <row r="44108" spans="6:6" ht="18" customHeight="1">
      <c r="F44108" s="129">
        <f t="shared" si="695"/>
        <v>0</v>
      </c>
    </row>
    <row r="44109" spans="6:6" ht="18" customHeight="1">
      <c r="F44109" s="129">
        <f t="shared" si="695"/>
        <v>0</v>
      </c>
    </row>
    <row r="44110" spans="6:6" ht="18" customHeight="1">
      <c r="F44110" s="129">
        <f t="shared" si="695"/>
        <v>0</v>
      </c>
    </row>
    <row r="44111" spans="6:6" ht="18" customHeight="1">
      <c r="F44111" s="129">
        <f t="shared" si="695"/>
        <v>0</v>
      </c>
    </row>
    <row r="44112" spans="6:6" ht="18" customHeight="1">
      <c r="F44112" s="129">
        <f t="shared" si="695"/>
        <v>0</v>
      </c>
    </row>
    <row r="44113" spans="6:6" ht="18" customHeight="1">
      <c r="F44113" s="129">
        <f t="shared" si="695"/>
        <v>0</v>
      </c>
    </row>
    <row r="44114" spans="6:6" ht="18" customHeight="1">
      <c r="F44114" s="129">
        <f t="shared" si="695"/>
        <v>0</v>
      </c>
    </row>
    <row r="44115" spans="6:6" ht="18" customHeight="1">
      <c r="F44115" s="129">
        <f t="shared" si="695"/>
        <v>0</v>
      </c>
    </row>
    <row r="44116" spans="6:6" ht="18" customHeight="1">
      <c r="F44116" s="129">
        <f t="shared" si="695"/>
        <v>0</v>
      </c>
    </row>
    <row r="44117" spans="6:6" ht="18" customHeight="1">
      <c r="F44117" s="129">
        <f t="shared" si="695"/>
        <v>0</v>
      </c>
    </row>
    <row r="44118" spans="6:6" ht="18" customHeight="1">
      <c r="F44118" s="129">
        <f t="shared" si="695"/>
        <v>0</v>
      </c>
    </row>
    <row r="44119" spans="6:6" ht="18" customHeight="1">
      <c r="F44119" s="129">
        <f t="shared" si="695"/>
        <v>0</v>
      </c>
    </row>
    <row r="44120" spans="6:6" ht="18" customHeight="1">
      <c r="F44120" s="129">
        <f t="shared" si="695"/>
        <v>0</v>
      </c>
    </row>
    <row r="44121" spans="6:6" ht="18" customHeight="1">
      <c r="F44121" s="129">
        <f t="shared" si="695"/>
        <v>0</v>
      </c>
    </row>
    <row r="44122" spans="6:6" ht="18" customHeight="1">
      <c r="F44122" s="129">
        <f t="shared" si="695"/>
        <v>0</v>
      </c>
    </row>
    <row r="44123" spans="6:6" ht="18" customHeight="1">
      <c r="F44123" s="129">
        <f t="shared" si="695"/>
        <v>0</v>
      </c>
    </row>
    <row r="44124" spans="6:6" ht="18" customHeight="1">
      <c r="F44124" s="129">
        <f t="shared" si="695"/>
        <v>0</v>
      </c>
    </row>
    <row r="44125" spans="6:6" ht="18" customHeight="1">
      <c r="F44125" s="129">
        <f t="shared" si="695"/>
        <v>0</v>
      </c>
    </row>
    <row r="44126" spans="6:6" ht="18" customHeight="1">
      <c r="F44126" s="129">
        <f t="shared" si="695"/>
        <v>0</v>
      </c>
    </row>
    <row r="44127" spans="6:6" ht="18" customHeight="1">
      <c r="F44127" s="129">
        <f t="shared" si="695"/>
        <v>0</v>
      </c>
    </row>
    <row r="44128" spans="6:6" ht="18" customHeight="1">
      <c r="F44128" s="129">
        <f t="shared" si="695"/>
        <v>0</v>
      </c>
    </row>
    <row r="44129" spans="6:6" ht="18" customHeight="1">
      <c r="F44129" s="129">
        <f t="shared" si="695"/>
        <v>0</v>
      </c>
    </row>
    <row r="44130" spans="6:6" ht="18" customHeight="1">
      <c r="F44130" s="129">
        <f t="shared" si="695"/>
        <v>0</v>
      </c>
    </row>
    <row r="44131" spans="6:6" ht="18" customHeight="1">
      <c r="F44131" s="129">
        <f t="shared" si="695"/>
        <v>0</v>
      </c>
    </row>
    <row r="44132" spans="6:6" ht="18" customHeight="1">
      <c r="F44132" s="129">
        <f t="shared" si="695"/>
        <v>0</v>
      </c>
    </row>
    <row r="44133" spans="6:6" ht="18" customHeight="1">
      <c r="F44133" s="129">
        <f t="shared" si="695"/>
        <v>0</v>
      </c>
    </row>
    <row r="44134" spans="6:6" ht="18" customHeight="1">
      <c r="F44134" s="129">
        <f t="shared" si="695"/>
        <v>0</v>
      </c>
    </row>
    <row r="44135" spans="6:6" ht="18" customHeight="1">
      <c r="F44135" s="129">
        <f t="shared" si="695"/>
        <v>0</v>
      </c>
    </row>
    <row r="44136" spans="6:6" ht="18" customHeight="1">
      <c r="F44136" s="129">
        <f t="shared" si="695"/>
        <v>0</v>
      </c>
    </row>
    <row r="44137" spans="6:6" ht="18" customHeight="1">
      <c r="F44137" s="129">
        <f t="shared" si="695"/>
        <v>0</v>
      </c>
    </row>
    <row r="44138" spans="6:6" ht="18" customHeight="1">
      <c r="F44138" s="129">
        <f t="shared" si="695"/>
        <v>0</v>
      </c>
    </row>
    <row r="44139" spans="6:6" ht="18" customHeight="1">
      <c r="F44139" s="129">
        <f t="shared" si="695"/>
        <v>0</v>
      </c>
    </row>
    <row r="44140" spans="6:6" ht="18" customHeight="1">
      <c r="F44140" s="129">
        <f t="shared" si="695"/>
        <v>0</v>
      </c>
    </row>
    <row r="44141" spans="6:6" ht="18" customHeight="1">
      <c r="F44141" s="129">
        <f t="shared" si="695"/>
        <v>0</v>
      </c>
    </row>
    <row r="44142" spans="6:6" ht="18" customHeight="1">
      <c r="F44142" s="129">
        <f t="shared" si="695"/>
        <v>0</v>
      </c>
    </row>
    <row r="44143" spans="6:6" ht="18" customHeight="1">
      <c r="F44143" s="129">
        <f t="shared" si="695"/>
        <v>0</v>
      </c>
    </row>
    <row r="44144" spans="6:6" ht="18" customHeight="1">
      <c r="F44144" s="129">
        <f t="shared" si="695"/>
        <v>0</v>
      </c>
    </row>
    <row r="44145" spans="6:6" ht="18" customHeight="1">
      <c r="F44145" s="129">
        <f t="shared" si="695"/>
        <v>0</v>
      </c>
    </row>
    <row r="44146" spans="6:6" ht="18" customHeight="1">
      <c r="F44146" s="129">
        <f t="shared" ref="F44146:F44209" si="696">E44146*D44146</f>
        <v>0</v>
      </c>
    </row>
    <row r="44147" spans="6:6" ht="18" customHeight="1">
      <c r="F44147" s="129">
        <f t="shared" si="696"/>
        <v>0</v>
      </c>
    </row>
    <row r="44148" spans="6:6" ht="18" customHeight="1">
      <c r="F44148" s="129">
        <f t="shared" si="696"/>
        <v>0</v>
      </c>
    </row>
    <row r="44149" spans="6:6" ht="18" customHeight="1">
      <c r="F44149" s="129">
        <f t="shared" si="696"/>
        <v>0</v>
      </c>
    </row>
    <row r="44150" spans="6:6" ht="18" customHeight="1">
      <c r="F44150" s="129">
        <f t="shared" si="696"/>
        <v>0</v>
      </c>
    </row>
    <row r="44151" spans="6:6" ht="18" customHeight="1">
      <c r="F44151" s="129">
        <f t="shared" si="696"/>
        <v>0</v>
      </c>
    </row>
    <row r="44152" spans="6:6" ht="18" customHeight="1">
      <c r="F44152" s="129">
        <f t="shared" si="696"/>
        <v>0</v>
      </c>
    </row>
    <row r="44153" spans="6:6" ht="18" customHeight="1">
      <c r="F44153" s="129">
        <f t="shared" si="696"/>
        <v>0</v>
      </c>
    </row>
    <row r="44154" spans="6:6" ht="18" customHeight="1">
      <c r="F44154" s="129">
        <f t="shared" si="696"/>
        <v>0</v>
      </c>
    </row>
    <row r="44155" spans="6:6" ht="18" customHeight="1">
      <c r="F44155" s="129">
        <f t="shared" si="696"/>
        <v>0</v>
      </c>
    </row>
    <row r="44156" spans="6:6" ht="18" customHeight="1">
      <c r="F44156" s="129">
        <f t="shared" si="696"/>
        <v>0</v>
      </c>
    </row>
    <row r="44157" spans="6:6" ht="18" customHeight="1">
      <c r="F44157" s="129">
        <f t="shared" si="696"/>
        <v>0</v>
      </c>
    </row>
    <row r="44158" spans="6:6" ht="18" customHeight="1">
      <c r="F44158" s="129">
        <f t="shared" si="696"/>
        <v>0</v>
      </c>
    </row>
    <row r="44159" spans="6:6" ht="18" customHeight="1">
      <c r="F44159" s="129">
        <f t="shared" si="696"/>
        <v>0</v>
      </c>
    </row>
    <row r="44160" spans="6:6" ht="18" customHeight="1">
      <c r="F44160" s="129">
        <f t="shared" si="696"/>
        <v>0</v>
      </c>
    </row>
    <row r="44161" spans="6:6" ht="18" customHeight="1">
      <c r="F44161" s="129">
        <f t="shared" si="696"/>
        <v>0</v>
      </c>
    </row>
    <row r="44162" spans="6:6" ht="18" customHeight="1">
      <c r="F44162" s="129">
        <f t="shared" si="696"/>
        <v>0</v>
      </c>
    </row>
    <row r="44163" spans="6:6" ht="18" customHeight="1">
      <c r="F44163" s="129">
        <f t="shared" si="696"/>
        <v>0</v>
      </c>
    </row>
    <row r="44164" spans="6:6" ht="18" customHeight="1">
      <c r="F44164" s="129">
        <f t="shared" si="696"/>
        <v>0</v>
      </c>
    </row>
    <row r="44165" spans="6:6" ht="18" customHeight="1">
      <c r="F44165" s="129">
        <f t="shared" si="696"/>
        <v>0</v>
      </c>
    </row>
    <row r="44166" spans="6:6" ht="18" customHeight="1">
      <c r="F44166" s="129">
        <f t="shared" si="696"/>
        <v>0</v>
      </c>
    </row>
    <row r="44167" spans="6:6" ht="18" customHeight="1">
      <c r="F44167" s="129">
        <f t="shared" si="696"/>
        <v>0</v>
      </c>
    </row>
    <row r="44168" spans="6:6" ht="18" customHeight="1">
      <c r="F44168" s="129">
        <f t="shared" si="696"/>
        <v>0</v>
      </c>
    </row>
    <row r="44169" spans="6:6" ht="18" customHeight="1">
      <c r="F44169" s="129">
        <f t="shared" si="696"/>
        <v>0</v>
      </c>
    </row>
    <row r="44170" spans="6:6" ht="18" customHeight="1">
      <c r="F44170" s="129">
        <f t="shared" si="696"/>
        <v>0</v>
      </c>
    </row>
    <row r="44171" spans="6:6" ht="18" customHeight="1">
      <c r="F44171" s="129">
        <f t="shared" si="696"/>
        <v>0</v>
      </c>
    </row>
    <row r="44172" spans="6:6" ht="18" customHeight="1">
      <c r="F44172" s="129">
        <f t="shared" si="696"/>
        <v>0</v>
      </c>
    </row>
    <row r="44173" spans="6:6" ht="18" customHeight="1">
      <c r="F44173" s="129">
        <f t="shared" si="696"/>
        <v>0</v>
      </c>
    </row>
    <row r="44174" spans="6:6" ht="18" customHeight="1">
      <c r="F44174" s="129">
        <f t="shared" si="696"/>
        <v>0</v>
      </c>
    </row>
    <row r="44175" spans="6:6" ht="18" customHeight="1">
      <c r="F44175" s="129">
        <f t="shared" si="696"/>
        <v>0</v>
      </c>
    </row>
    <row r="44176" spans="6:6" ht="18" customHeight="1">
      <c r="F44176" s="129">
        <f t="shared" si="696"/>
        <v>0</v>
      </c>
    </row>
    <row r="44177" spans="6:6" ht="18" customHeight="1">
      <c r="F44177" s="129">
        <f t="shared" si="696"/>
        <v>0</v>
      </c>
    </row>
    <row r="44178" spans="6:6" ht="18" customHeight="1">
      <c r="F44178" s="129">
        <f t="shared" si="696"/>
        <v>0</v>
      </c>
    </row>
    <row r="44179" spans="6:6" ht="18" customHeight="1">
      <c r="F44179" s="129">
        <f t="shared" si="696"/>
        <v>0</v>
      </c>
    </row>
    <row r="44180" spans="6:6" ht="18" customHeight="1">
      <c r="F44180" s="129">
        <f t="shared" si="696"/>
        <v>0</v>
      </c>
    </row>
    <row r="44181" spans="6:6" ht="18" customHeight="1">
      <c r="F44181" s="129">
        <f t="shared" si="696"/>
        <v>0</v>
      </c>
    </row>
    <row r="44182" spans="6:6" ht="18" customHeight="1">
      <c r="F44182" s="129">
        <f t="shared" si="696"/>
        <v>0</v>
      </c>
    </row>
    <row r="44183" spans="6:6" ht="18" customHeight="1">
      <c r="F44183" s="129">
        <f t="shared" si="696"/>
        <v>0</v>
      </c>
    </row>
    <row r="44184" spans="6:6" ht="18" customHeight="1">
      <c r="F44184" s="129">
        <f t="shared" si="696"/>
        <v>0</v>
      </c>
    </row>
    <row r="44185" spans="6:6" ht="18" customHeight="1">
      <c r="F44185" s="129">
        <f t="shared" si="696"/>
        <v>0</v>
      </c>
    </row>
    <row r="44186" spans="6:6" ht="18" customHeight="1">
      <c r="F44186" s="129">
        <f t="shared" si="696"/>
        <v>0</v>
      </c>
    </row>
    <row r="44187" spans="6:6" ht="18" customHeight="1">
      <c r="F44187" s="129">
        <f t="shared" si="696"/>
        <v>0</v>
      </c>
    </row>
    <row r="44188" spans="6:6" ht="18" customHeight="1">
      <c r="F44188" s="129">
        <f t="shared" si="696"/>
        <v>0</v>
      </c>
    </row>
    <row r="44189" spans="6:6" ht="18" customHeight="1">
      <c r="F44189" s="129">
        <f t="shared" si="696"/>
        <v>0</v>
      </c>
    </row>
    <row r="44190" spans="6:6" ht="18" customHeight="1">
      <c r="F44190" s="129">
        <f t="shared" si="696"/>
        <v>0</v>
      </c>
    </row>
    <row r="44191" spans="6:6" ht="18" customHeight="1">
      <c r="F44191" s="129">
        <f t="shared" si="696"/>
        <v>0</v>
      </c>
    </row>
    <row r="44192" spans="6:6" ht="18" customHeight="1">
      <c r="F44192" s="129">
        <f t="shared" si="696"/>
        <v>0</v>
      </c>
    </row>
    <row r="44193" spans="6:6" ht="18" customHeight="1">
      <c r="F44193" s="129">
        <f t="shared" si="696"/>
        <v>0</v>
      </c>
    </row>
    <row r="44194" spans="6:6" ht="18" customHeight="1">
      <c r="F44194" s="129">
        <f t="shared" si="696"/>
        <v>0</v>
      </c>
    </row>
    <row r="44195" spans="6:6" ht="18" customHeight="1">
      <c r="F44195" s="129">
        <f t="shared" si="696"/>
        <v>0</v>
      </c>
    </row>
    <row r="44196" spans="6:6" ht="18" customHeight="1">
      <c r="F44196" s="129">
        <f t="shared" si="696"/>
        <v>0</v>
      </c>
    </row>
    <row r="44197" spans="6:6" ht="18" customHeight="1">
      <c r="F44197" s="129">
        <f t="shared" si="696"/>
        <v>0</v>
      </c>
    </row>
    <row r="44198" spans="6:6" ht="18" customHeight="1">
      <c r="F44198" s="129">
        <f t="shared" si="696"/>
        <v>0</v>
      </c>
    </row>
    <row r="44199" spans="6:6" ht="18" customHeight="1">
      <c r="F44199" s="129">
        <f t="shared" si="696"/>
        <v>0</v>
      </c>
    </row>
    <row r="44200" spans="6:6" ht="18" customHeight="1">
      <c r="F44200" s="129">
        <f t="shared" si="696"/>
        <v>0</v>
      </c>
    </row>
    <row r="44201" spans="6:6" ht="18" customHeight="1">
      <c r="F44201" s="129">
        <f t="shared" si="696"/>
        <v>0</v>
      </c>
    </row>
    <row r="44202" spans="6:6" ht="18" customHeight="1">
      <c r="F44202" s="129">
        <f t="shared" si="696"/>
        <v>0</v>
      </c>
    </row>
    <row r="44203" spans="6:6" ht="18" customHeight="1">
      <c r="F44203" s="129">
        <f t="shared" si="696"/>
        <v>0</v>
      </c>
    </row>
    <row r="44204" spans="6:6" ht="18" customHeight="1">
      <c r="F44204" s="129">
        <f t="shared" si="696"/>
        <v>0</v>
      </c>
    </row>
    <row r="44205" spans="6:6" ht="18" customHeight="1">
      <c r="F44205" s="129">
        <f t="shared" si="696"/>
        <v>0</v>
      </c>
    </row>
    <row r="44206" spans="6:6" ht="18" customHeight="1">
      <c r="F44206" s="129">
        <f t="shared" si="696"/>
        <v>0</v>
      </c>
    </row>
    <row r="44207" spans="6:6" ht="18" customHeight="1">
      <c r="F44207" s="129">
        <f t="shared" si="696"/>
        <v>0</v>
      </c>
    </row>
    <row r="44208" spans="6:6" ht="18" customHeight="1">
      <c r="F44208" s="129">
        <f t="shared" si="696"/>
        <v>0</v>
      </c>
    </row>
    <row r="44209" spans="6:6" ht="18" customHeight="1">
      <c r="F44209" s="129">
        <f t="shared" si="696"/>
        <v>0</v>
      </c>
    </row>
    <row r="44210" spans="6:6" ht="18" customHeight="1">
      <c r="F44210" s="129">
        <f t="shared" ref="F44210:F44273" si="697">E44210*D44210</f>
        <v>0</v>
      </c>
    </row>
    <row r="44211" spans="6:6" ht="18" customHeight="1">
      <c r="F44211" s="129">
        <f t="shared" si="697"/>
        <v>0</v>
      </c>
    </row>
    <row r="44212" spans="6:6" ht="18" customHeight="1">
      <c r="F44212" s="129">
        <f t="shared" si="697"/>
        <v>0</v>
      </c>
    </row>
    <row r="44213" spans="6:6" ht="18" customHeight="1">
      <c r="F44213" s="129">
        <f t="shared" si="697"/>
        <v>0</v>
      </c>
    </row>
    <row r="44214" spans="6:6" ht="18" customHeight="1">
      <c r="F44214" s="129">
        <f t="shared" si="697"/>
        <v>0</v>
      </c>
    </row>
    <row r="44215" spans="6:6" ht="18" customHeight="1">
      <c r="F44215" s="129">
        <f t="shared" si="697"/>
        <v>0</v>
      </c>
    </row>
    <row r="44216" spans="6:6" ht="18" customHeight="1">
      <c r="F44216" s="129">
        <f t="shared" si="697"/>
        <v>0</v>
      </c>
    </row>
    <row r="44217" spans="6:6" ht="18" customHeight="1">
      <c r="F44217" s="129">
        <f t="shared" si="697"/>
        <v>0</v>
      </c>
    </row>
    <row r="44218" spans="6:6" ht="18" customHeight="1">
      <c r="F44218" s="129">
        <f t="shared" si="697"/>
        <v>0</v>
      </c>
    </row>
    <row r="44219" spans="6:6" ht="18" customHeight="1">
      <c r="F44219" s="129">
        <f t="shared" si="697"/>
        <v>0</v>
      </c>
    </row>
    <row r="44220" spans="6:6" ht="18" customHeight="1">
      <c r="F44220" s="129">
        <f t="shared" si="697"/>
        <v>0</v>
      </c>
    </row>
    <row r="44221" spans="6:6" ht="18" customHeight="1">
      <c r="F44221" s="129">
        <f t="shared" si="697"/>
        <v>0</v>
      </c>
    </row>
    <row r="44222" spans="6:6" ht="18" customHeight="1">
      <c r="F44222" s="129">
        <f t="shared" si="697"/>
        <v>0</v>
      </c>
    </row>
    <row r="44223" spans="6:6" ht="18" customHeight="1">
      <c r="F44223" s="129">
        <f t="shared" si="697"/>
        <v>0</v>
      </c>
    </row>
    <row r="44224" spans="6:6" ht="18" customHeight="1">
      <c r="F44224" s="129">
        <f t="shared" si="697"/>
        <v>0</v>
      </c>
    </row>
    <row r="44225" spans="6:6" ht="18" customHeight="1">
      <c r="F44225" s="129">
        <f t="shared" si="697"/>
        <v>0</v>
      </c>
    </row>
    <row r="44226" spans="6:6" ht="18" customHeight="1">
      <c r="F44226" s="129">
        <f t="shared" si="697"/>
        <v>0</v>
      </c>
    </row>
    <row r="44227" spans="6:6" ht="18" customHeight="1">
      <c r="F44227" s="129">
        <f t="shared" si="697"/>
        <v>0</v>
      </c>
    </row>
    <row r="44228" spans="6:6" ht="18" customHeight="1">
      <c r="F44228" s="129">
        <f t="shared" si="697"/>
        <v>0</v>
      </c>
    </row>
    <row r="44229" spans="6:6" ht="18" customHeight="1">
      <c r="F44229" s="129">
        <f t="shared" si="697"/>
        <v>0</v>
      </c>
    </row>
    <row r="44230" spans="6:6" ht="18" customHeight="1">
      <c r="F44230" s="129">
        <f t="shared" si="697"/>
        <v>0</v>
      </c>
    </row>
    <row r="44231" spans="6:6" ht="18" customHeight="1">
      <c r="F44231" s="129">
        <f t="shared" si="697"/>
        <v>0</v>
      </c>
    </row>
    <row r="44232" spans="6:6" ht="18" customHeight="1">
      <c r="F44232" s="129">
        <f t="shared" si="697"/>
        <v>0</v>
      </c>
    </row>
    <row r="44233" spans="6:6" ht="18" customHeight="1">
      <c r="F44233" s="129">
        <f t="shared" si="697"/>
        <v>0</v>
      </c>
    </row>
    <row r="44234" spans="6:6" ht="18" customHeight="1">
      <c r="F44234" s="129">
        <f t="shared" si="697"/>
        <v>0</v>
      </c>
    </row>
    <row r="44235" spans="6:6" ht="18" customHeight="1">
      <c r="F44235" s="129">
        <f t="shared" si="697"/>
        <v>0</v>
      </c>
    </row>
    <row r="44236" spans="6:6" ht="18" customHeight="1">
      <c r="F44236" s="129">
        <f t="shared" si="697"/>
        <v>0</v>
      </c>
    </row>
    <row r="44237" spans="6:6" ht="18" customHeight="1">
      <c r="F44237" s="129">
        <f t="shared" si="697"/>
        <v>0</v>
      </c>
    </row>
    <row r="44238" spans="6:6" ht="18" customHeight="1">
      <c r="F44238" s="129">
        <f t="shared" si="697"/>
        <v>0</v>
      </c>
    </row>
    <row r="44239" spans="6:6" ht="18" customHeight="1">
      <c r="F44239" s="129">
        <f t="shared" si="697"/>
        <v>0</v>
      </c>
    </row>
    <row r="44240" spans="6:6" ht="18" customHeight="1">
      <c r="F44240" s="129">
        <f t="shared" si="697"/>
        <v>0</v>
      </c>
    </row>
    <row r="44241" spans="6:6" ht="18" customHeight="1">
      <c r="F44241" s="129">
        <f t="shared" si="697"/>
        <v>0</v>
      </c>
    </row>
    <row r="44242" spans="6:6" ht="18" customHeight="1">
      <c r="F44242" s="129">
        <f t="shared" si="697"/>
        <v>0</v>
      </c>
    </row>
    <row r="44243" spans="6:6" ht="18" customHeight="1">
      <c r="F44243" s="129">
        <f t="shared" si="697"/>
        <v>0</v>
      </c>
    </row>
    <row r="44244" spans="6:6" ht="18" customHeight="1">
      <c r="F44244" s="129">
        <f t="shared" si="697"/>
        <v>0</v>
      </c>
    </row>
    <row r="44245" spans="6:6" ht="18" customHeight="1">
      <c r="F44245" s="129">
        <f t="shared" si="697"/>
        <v>0</v>
      </c>
    </row>
    <row r="44246" spans="6:6" ht="18" customHeight="1">
      <c r="F44246" s="129">
        <f t="shared" si="697"/>
        <v>0</v>
      </c>
    </row>
    <row r="44247" spans="6:6" ht="18" customHeight="1">
      <c r="F44247" s="129">
        <f t="shared" si="697"/>
        <v>0</v>
      </c>
    </row>
    <row r="44248" spans="6:6" ht="18" customHeight="1">
      <c r="F44248" s="129">
        <f t="shared" si="697"/>
        <v>0</v>
      </c>
    </row>
    <row r="44249" spans="6:6" ht="18" customHeight="1">
      <c r="F44249" s="129">
        <f t="shared" si="697"/>
        <v>0</v>
      </c>
    </row>
    <row r="44250" spans="6:6" ht="18" customHeight="1">
      <c r="F44250" s="129">
        <f t="shared" si="697"/>
        <v>0</v>
      </c>
    </row>
    <row r="44251" spans="6:6" ht="18" customHeight="1">
      <c r="F44251" s="129">
        <f t="shared" si="697"/>
        <v>0</v>
      </c>
    </row>
    <row r="44252" spans="6:6" ht="18" customHeight="1">
      <c r="F44252" s="129">
        <f t="shared" si="697"/>
        <v>0</v>
      </c>
    </row>
    <row r="44253" spans="6:6" ht="18" customHeight="1">
      <c r="F44253" s="129">
        <f t="shared" si="697"/>
        <v>0</v>
      </c>
    </row>
    <row r="44254" spans="6:6" ht="18" customHeight="1">
      <c r="F44254" s="129">
        <f t="shared" si="697"/>
        <v>0</v>
      </c>
    </row>
    <row r="44255" spans="6:6" ht="18" customHeight="1">
      <c r="F44255" s="129">
        <f t="shared" si="697"/>
        <v>0</v>
      </c>
    </row>
    <row r="44256" spans="6:6" ht="18" customHeight="1">
      <c r="F44256" s="129">
        <f t="shared" si="697"/>
        <v>0</v>
      </c>
    </row>
    <row r="44257" spans="6:6" ht="18" customHeight="1">
      <c r="F44257" s="129">
        <f t="shared" si="697"/>
        <v>0</v>
      </c>
    </row>
    <row r="44258" spans="6:6" ht="18" customHeight="1">
      <c r="F44258" s="129">
        <f t="shared" si="697"/>
        <v>0</v>
      </c>
    </row>
    <row r="44259" spans="6:6" ht="18" customHeight="1">
      <c r="F44259" s="129">
        <f t="shared" si="697"/>
        <v>0</v>
      </c>
    </row>
    <row r="44260" spans="6:6" ht="18" customHeight="1">
      <c r="F44260" s="129">
        <f t="shared" si="697"/>
        <v>0</v>
      </c>
    </row>
    <row r="44261" spans="6:6" ht="18" customHeight="1">
      <c r="F44261" s="129">
        <f t="shared" si="697"/>
        <v>0</v>
      </c>
    </row>
    <row r="44262" spans="6:6" ht="18" customHeight="1">
      <c r="F44262" s="129">
        <f t="shared" si="697"/>
        <v>0</v>
      </c>
    </row>
    <row r="44263" spans="6:6" ht="18" customHeight="1">
      <c r="F44263" s="129">
        <f t="shared" si="697"/>
        <v>0</v>
      </c>
    </row>
    <row r="44264" spans="6:6" ht="18" customHeight="1">
      <c r="F44264" s="129">
        <f t="shared" si="697"/>
        <v>0</v>
      </c>
    </row>
    <row r="44265" spans="6:6" ht="18" customHeight="1">
      <c r="F44265" s="129">
        <f t="shared" si="697"/>
        <v>0</v>
      </c>
    </row>
    <row r="44266" spans="6:6" ht="18" customHeight="1">
      <c r="F44266" s="129">
        <f t="shared" si="697"/>
        <v>0</v>
      </c>
    </row>
    <row r="44267" spans="6:6" ht="18" customHeight="1">
      <c r="F44267" s="129">
        <f t="shared" si="697"/>
        <v>0</v>
      </c>
    </row>
    <row r="44268" spans="6:6" ht="18" customHeight="1">
      <c r="F44268" s="129">
        <f t="shared" si="697"/>
        <v>0</v>
      </c>
    </row>
    <row r="44269" spans="6:6" ht="18" customHeight="1">
      <c r="F44269" s="129">
        <f t="shared" si="697"/>
        <v>0</v>
      </c>
    </row>
    <row r="44270" spans="6:6" ht="18" customHeight="1">
      <c r="F44270" s="129">
        <f t="shared" si="697"/>
        <v>0</v>
      </c>
    </row>
    <row r="44271" spans="6:6" ht="18" customHeight="1">
      <c r="F44271" s="129">
        <f t="shared" si="697"/>
        <v>0</v>
      </c>
    </row>
    <row r="44272" spans="6:6" ht="18" customHeight="1">
      <c r="F44272" s="129">
        <f t="shared" si="697"/>
        <v>0</v>
      </c>
    </row>
    <row r="44273" spans="6:6" ht="18" customHeight="1">
      <c r="F44273" s="129">
        <f t="shared" si="697"/>
        <v>0</v>
      </c>
    </row>
    <row r="44274" spans="6:6" ht="18" customHeight="1">
      <c r="F44274" s="129">
        <f t="shared" ref="F44274:F44337" si="698">E44274*D44274</f>
        <v>0</v>
      </c>
    </row>
    <row r="44275" spans="6:6" ht="18" customHeight="1">
      <c r="F44275" s="129">
        <f t="shared" si="698"/>
        <v>0</v>
      </c>
    </row>
    <row r="44276" spans="6:6" ht="18" customHeight="1">
      <c r="F44276" s="129">
        <f t="shared" si="698"/>
        <v>0</v>
      </c>
    </row>
    <row r="44277" spans="6:6" ht="18" customHeight="1">
      <c r="F44277" s="129">
        <f t="shared" si="698"/>
        <v>0</v>
      </c>
    </row>
    <row r="44278" spans="6:6" ht="18" customHeight="1">
      <c r="F44278" s="129">
        <f t="shared" si="698"/>
        <v>0</v>
      </c>
    </row>
    <row r="44279" spans="6:6" ht="18" customHeight="1">
      <c r="F44279" s="129">
        <f t="shared" si="698"/>
        <v>0</v>
      </c>
    </row>
    <row r="44280" spans="6:6" ht="18" customHeight="1">
      <c r="F44280" s="129">
        <f t="shared" si="698"/>
        <v>0</v>
      </c>
    </row>
    <row r="44281" spans="6:6" ht="18" customHeight="1">
      <c r="F44281" s="129">
        <f t="shared" si="698"/>
        <v>0</v>
      </c>
    </row>
    <row r="44282" spans="6:6" ht="18" customHeight="1">
      <c r="F44282" s="129">
        <f t="shared" si="698"/>
        <v>0</v>
      </c>
    </row>
    <row r="44283" spans="6:6" ht="18" customHeight="1">
      <c r="F44283" s="129">
        <f t="shared" si="698"/>
        <v>0</v>
      </c>
    </row>
    <row r="44284" spans="6:6" ht="18" customHeight="1">
      <c r="F44284" s="129">
        <f t="shared" si="698"/>
        <v>0</v>
      </c>
    </row>
    <row r="44285" spans="6:6" ht="18" customHeight="1">
      <c r="F44285" s="129">
        <f t="shared" si="698"/>
        <v>0</v>
      </c>
    </row>
    <row r="44286" spans="6:6" ht="18" customHeight="1">
      <c r="F44286" s="129">
        <f t="shared" si="698"/>
        <v>0</v>
      </c>
    </row>
    <row r="44287" spans="6:6" ht="18" customHeight="1">
      <c r="F44287" s="129">
        <f t="shared" si="698"/>
        <v>0</v>
      </c>
    </row>
    <row r="44288" spans="6:6" ht="18" customHeight="1">
      <c r="F44288" s="129">
        <f t="shared" si="698"/>
        <v>0</v>
      </c>
    </row>
    <row r="44289" spans="6:6" ht="18" customHeight="1">
      <c r="F44289" s="129">
        <f t="shared" si="698"/>
        <v>0</v>
      </c>
    </row>
    <row r="44290" spans="6:6" ht="18" customHeight="1">
      <c r="F44290" s="129">
        <f t="shared" si="698"/>
        <v>0</v>
      </c>
    </row>
    <row r="44291" spans="6:6" ht="18" customHeight="1">
      <c r="F44291" s="129">
        <f t="shared" si="698"/>
        <v>0</v>
      </c>
    </row>
    <row r="44292" spans="6:6" ht="18" customHeight="1">
      <c r="F44292" s="129">
        <f t="shared" si="698"/>
        <v>0</v>
      </c>
    </row>
    <row r="44293" spans="6:6" ht="18" customHeight="1">
      <c r="F44293" s="129">
        <f t="shared" si="698"/>
        <v>0</v>
      </c>
    </row>
    <row r="44294" spans="6:6" ht="18" customHeight="1">
      <c r="F44294" s="129">
        <f t="shared" si="698"/>
        <v>0</v>
      </c>
    </row>
    <row r="44295" spans="6:6" ht="18" customHeight="1">
      <c r="F44295" s="129">
        <f t="shared" si="698"/>
        <v>0</v>
      </c>
    </row>
    <row r="44296" spans="6:6" ht="18" customHeight="1">
      <c r="F44296" s="129">
        <f t="shared" si="698"/>
        <v>0</v>
      </c>
    </row>
    <row r="44297" spans="6:6" ht="18" customHeight="1">
      <c r="F44297" s="129">
        <f t="shared" si="698"/>
        <v>0</v>
      </c>
    </row>
    <row r="44298" spans="6:6" ht="18" customHeight="1">
      <c r="F44298" s="129">
        <f t="shared" si="698"/>
        <v>0</v>
      </c>
    </row>
    <row r="44299" spans="6:6" ht="18" customHeight="1">
      <c r="F44299" s="129">
        <f t="shared" si="698"/>
        <v>0</v>
      </c>
    </row>
    <row r="44300" spans="6:6" ht="18" customHeight="1">
      <c r="F44300" s="129">
        <f t="shared" si="698"/>
        <v>0</v>
      </c>
    </row>
    <row r="44301" spans="6:6" ht="18" customHeight="1">
      <c r="F44301" s="129">
        <f t="shared" si="698"/>
        <v>0</v>
      </c>
    </row>
    <row r="44302" spans="6:6" ht="18" customHeight="1">
      <c r="F44302" s="129">
        <f t="shared" si="698"/>
        <v>0</v>
      </c>
    </row>
    <row r="44303" spans="6:6" ht="18" customHeight="1">
      <c r="F44303" s="129">
        <f t="shared" si="698"/>
        <v>0</v>
      </c>
    </row>
    <row r="44304" spans="6:6" ht="18" customHeight="1">
      <c r="F44304" s="129">
        <f t="shared" si="698"/>
        <v>0</v>
      </c>
    </row>
    <row r="44305" spans="6:6" ht="18" customHeight="1">
      <c r="F44305" s="129">
        <f t="shared" si="698"/>
        <v>0</v>
      </c>
    </row>
    <row r="44306" spans="6:6" ht="18" customHeight="1">
      <c r="F44306" s="129">
        <f t="shared" si="698"/>
        <v>0</v>
      </c>
    </row>
    <row r="44307" spans="6:6" ht="18" customHeight="1">
      <c r="F44307" s="129">
        <f t="shared" si="698"/>
        <v>0</v>
      </c>
    </row>
    <row r="44308" spans="6:6" ht="18" customHeight="1">
      <c r="F44308" s="129">
        <f t="shared" si="698"/>
        <v>0</v>
      </c>
    </row>
    <row r="44309" spans="6:6" ht="18" customHeight="1">
      <c r="F44309" s="129">
        <f t="shared" si="698"/>
        <v>0</v>
      </c>
    </row>
    <row r="44310" spans="6:6" ht="18" customHeight="1">
      <c r="F44310" s="129">
        <f t="shared" si="698"/>
        <v>0</v>
      </c>
    </row>
    <row r="44311" spans="6:6" ht="18" customHeight="1">
      <c r="F44311" s="129">
        <f t="shared" si="698"/>
        <v>0</v>
      </c>
    </row>
    <row r="44312" spans="6:6" ht="18" customHeight="1">
      <c r="F44312" s="129">
        <f t="shared" si="698"/>
        <v>0</v>
      </c>
    </row>
    <row r="44313" spans="6:6" ht="18" customHeight="1">
      <c r="F44313" s="129">
        <f t="shared" si="698"/>
        <v>0</v>
      </c>
    </row>
    <row r="44314" spans="6:6" ht="18" customHeight="1">
      <c r="F44314" s="129">
        <f t="shared" si="698"/>
        <v>0</v>
      </c>
    </row>
    <row r="44315" spans="6:6" ht="18" customHeight="1">
      <c r="F44315" s="129">
        <f t="shared" si="698"/>
        <v>0</v>
      </c>
    </row>
    <row r="44316" spans="6:6" ht="18" customHeight="1">
      <c r="F44316" s="129">
        <f t="shared" si="698"/>
        <v>0</v>
      </c>
    </row>
    <row r="44317" spans="6:6" ht="18" customHeight="1">
      <c r="F44317" s="129">
        <f t="shared" si="698"/>
        <v>0</v>
      </c>
    </row>
    <row r="44318" spans="6:6" ht="18" customHeight="1">
      <c r="F44318" s="129">
        <f t="shared" si="698"/>
        <v>0</v>
      </c>
    </row>
    <row r="44319" spans="6:6" ht="18" customHeight="1">
      <c r="F44319" s="129">
        <f t="shared" si="698"/>
        <v>0</v>
      </c>
    </row>
    <row r="44320" spans="6:6" ht="18" customHeight="1">
      <c r="F44320" s="129">
        <f t="shared" si="698"/>
        <v>0</v>
      </c>
    </row>
    <row r="44321" spans="6:6" ht="18" customHeight="1">
      <c r="F44321" s="129">
        <f t="shared" si="698"/>
        <v>0</v>
      </c>
    </row>
    <row r="44322" spans="6:6" ht="18" customHeight="1">
      <c r="F44322" s="129">
        <f t="shared" si="698"/>
        <v>0</v>
      </c>
    </row>
    <row r="44323" spans="6:6" ht="18" customHeight="1">
      <c r="F44323" s="129">
        <f t="shared" si="698"/>
        <v>0</v>
      </c>
    </row>
    <row r="44324" spans="6:6" ht="18" customHeight="1">
      <c r="F44324" s="129">
        <f t="shared" si="698"/>
        <v>0</v>
      </c>
    </row>
    <row r="44325" spans="6:6" ht="18" customHeight="1">
      <c r="F44325" s="129">
        <f t="shared" si="698"/>
        <v>0</v>
      </c>
    </row>
    <row r="44326" spans="6:6" ht="18" customHeight="1">
      <c r="F44326" s="129">
        <f t="shared" si="698"/>
        <v>0</v>
      </c>
    </row>
    <row r="44327" spans="6:6" ht="18" customHeight="1">
      <c r="F44327" s="129">
        <f t="shared" si="698"/>
        <v>0</v>
      </c>
    </row>
    <row r="44328" spans="6:6" ht="18" customHeight="1">
      <c r="F44328" s="129">
        <f t="shared" si="698"/>
        <v>0</v>
      </c>
    </row>
    <row r="44329" spans="6:6" ht="18" customHeight="1">
      <c r="F44329" s="129">
        <f t="shared" si="698"/>
        <v>0</v>
      </c>
    </row>
    <row r="44330" spans="6:6" ht="18" customHeight="1">
      <c r="F44330" s="129">
        <f t="shared" si="698"/>
        <v>0</v>
      </c>
    </row>
    <row r="44331" spans="6:6" ht="18" customHeight="1">
      <c r="F44331" s="129">
        <f t="shared" si="698"/>
        <v>0</v>
      </c>
    </row>
    <row r="44332" spans="6:6" ht="18" customHeight="1">
      <c r="F44332" s="129">
        <f t="shared" si="698"/>
        <v>0</v>
      </c>
    </row>
    <row r="44333" spans="6:6" ht="18" customHeight="1">
      <c r="F44333" s="129">
        <f t="shared" si="698"/>
        <v>0</v>
      </c>
    </row>
    <row r="44334" spans="6:6" ht="18" customHeight="1">
      <c r="F44334" s="129">
        <f t="shared" si="698"/>
        <v>0</v>
      </c>
    </row>
    <row r="44335" spans="6:6" ht="18" customHeight="1">
      <c r="F44335" s="129">
        <f t="shared" si="698"/>
        <v>0</v>
      </c>
    </row>
    <row r="44336" spans="6:6" ht="18" customHeight="1">
      <c r="F44336" s="129">
        <f t="shared" si="698"/>
        <v>0</v>
      </c>
    </row>
    <row r="44337" spans="6:6" ht="18" customHeight="1">
      <c r="F44337" s="129">
        <f t="shared" si="698"/>
        <v>0</v>
      </c>
    </row>
    <row r="44338" spans="6:6" ht="18" customHeight="1">
      <c r="F44338" s="129">
        <f t="shared" ref="F44338:F44401" si="699">E44338*D44338</f>
        <v>0</v>
      </c>
    </row>
    <row r="44339" spans="6:6" ht="18" customHeight="1">
      <c r="F44339" s="129">
        <f t="shared" si="699"/>
        <v>0</v>
      </c>
    </row>
    <row r="44340" spans="6:6" ht="18" customHeight="1">
      <c r="F44340" s="129">
        <f t="shared" si="699"/>
        <v>0</v>
      </c>
    </row>
    <row r="44341" spans="6:6" ht="18" customHeight="1">
      <c r="F44341" s="129">
        <f t="shared" si="699"/>
        <v>0</v>
      </c>
    </row>
    <row r="44342" spans="6:6" ht="18" customHeight="1">
      <c r="F44342" s="129">
        <f t="shared" si="699"/>
        <v>0</v>
      </c>
    </row>
    <row r="44343" spans="6:6" ht="18" customHeight="1">
      <c r="F44343" s="129">
        <f t="shared" si="699"/>
        <v>0</v>
      </c>
    </row>
    <row r="44344" spans="6:6" ht="18" customHeight="1">
      <c r="F44344" s="129">
        <f t="shared" si="699"/>
        <v>0</v>
      </c>
    </row>
    <row r="44345" spans="6:6" ht="18" customHeight="1">
      <c r="F44345" s="129">
        <f t="shared" si="699"/>
        <v>0</v>
      </c>
    </row>
    <row r="44346" spans="6:6" ht="18" customHeight="1">
      <c r="F44346" s="129">
        <f t="shared" si="699"/>
        <v>0</v>
      </c>
    </row>
    <row r="44347" spans="6:6" ht="18" customHeight="1">
      <c r="F44347" s="129">
        <f t="shared" si="699"/>
        <v>0</v>
      </c>
    </row>
    <row r="44348" spans="6:6" ht="18" customHeight="1">
      <c r="F44348" s="129">
        <f t="shared" si="699"/>
        <v>0</v>
      </c>
    </row>
    <row r="44349" spans="6:6" ht="18" customHeight="1">
      <c r="F44349" s="129">
        <f t="shared" si="699"/>
        <v>0</v>
      </c>
    </row>
    <row r="44350" spans="6:6" ht="18" customHeight="1">
      <c r="F44350" s="129">
        <f t="shared" si="699"/>
        <v>0</v>
      </c>
    </row>
    <row r="44351" spans="6:6" ht="18" customHeight="1">
      <c r="F44351" s="129">
        <f t="shared" si="699"/>
        <v>0</v>
      </c>
    </row>
    <row r="44352" spans="6:6" ht="18" customHeight="1">
      <c r="F44352" s="129">
        <f t="shared" si="699"/>
        <v>0</v>
      </c>
    </row>
    <row r="44353" spans="6:6" ht="18" customHeight="1">
      <c r="F44353" s="129">
        <f t="shared" si="699"/>
        <v>0</v>
      </c>
    </row>
    <row r="44354" spans="6:6" ht="18" customHeight="1">
      <c r="F44354" s="129">
        <f t="shared" si="699"/>
        <v>0</v>
      </c>
    </row>
    <row r="44355" spans="6:6" ht="18" customHeight="1">
      <c r="F44355" s="129">
        <f t="shared" si="699"/>
        <v>0</v>
      </c>
    </row>
    <row r="44356" spans="6:6" ht="18" customHeight="1">
      <c r="F44356" s="129">
        <f t="shared" si="699"/>
        <v>0</v>
      </c>
    </row>
    <row r="44357" spans="6:6" ht="18" customHeight="1">
      <c r="F44357" s="129">
        <f t="shared" si="699"/>
        <v>0</v>
      </c>
    </row>
    <row r="44358" spans="6:6" ht="18" customHeight="1">
      <c r="F44358" s="129">
        <f t="shared" si="699"/>
        <v>0</v>
      </c>
    </row>
    <row r="44359" spans="6:6" ht="18" customHeight="1">
      <c r="F44359" s="129">
        <f t="shared" si="699"/>
        <v>0</v>
      </c>
    </row>
    <row r="44360" spans="6:6" ht="18" customHeight="1">
      <c r="F44360" s="129">
        <f t="shared" si="699"/>
        <v>0</v>
      </c>
    </row>
    <row r="44361" spans="6:6" ht="18" customHeight="1">
      <c r="F44361" s="129">
        <f t="shared" si="699"/>
        <v>0</v>
      </c>
    </row>
    <row r="44362" spans="6:6" ht="18" customHeight="1">
      <c r="F44362" s="129">
        <f t="shared" si="699"/>
        <v>0</v>
      </c>
    </row>
    <row r="44363" spans="6:6" ht="18" customHeight="1">
      <c r="F44363" s="129">
        <f t="shared" si="699"/>
        <v>0</v>
      </c>
    </row>
    <row r="44364" spans="6:6" ht="18" customHeight="1">
      <c r="F44364" s="129">
        <f t="shared" si="699"/>
        <v>0</v>
      </c>
    </row>
    <row r="44365" spans="6:6" ht="18" customHeight="1">
      <c r="F44365" s="129">
        <f t="shared" si="699"/>
        <v>0</v>
      </c>
    </row>
    <row r="44366" spans="6:6" ht="18" customHeight="1">
      <c r="F44366" s="129">
        <f t="shared" si="699"/>
        <v>0</v>
      </c>
    </row>
    <row r="44367" spans="6:6" ht="18" customHeight="1">
      <c r="F44367" s="129">
        <f t="shared" si="699"/>
        <v>0</v>
      </c>
    </row>
    <row r="44368" spans="6:6" ht="18" customHeight="1">
      <c r="F44368" s="129">
        <f t="shared" si="699"/>
        <v>0</v>
      </c>
    </row>
    <row r="44369" spans="6:6" ht="18" customHeight="1">
      <c r="F44369" s="129">
        <f t="shared" si="699"/>
        <v>0</v>
      </c>
    </row>
    <row r="44370" spans="6:6" ht="18" customHeight="1">
      <c r="F44370" s="129">
        <f t="shared" si="699"/>
        <v>0</v>
      </c>
    </row>
    <row r="44371" spans="6:6" ht="18" customHeight="1">
      <c r="F44371" s="129">
        <f t="shared" si="699"/>
        <v>0</v>
      </c>
    </row>
    <row r="44372" spans="6:6" ht="18" customHeight="1">
      <c r="F44372" s="129">
        <f t="shared" si="699"/>
        <v>0</v>
      </c>
    </row>
    <row r="44373" spans="6:6" ht="18" customHeight="1">
      <c r="F44373" s="129">
        <f t="shared" si="699"/>
        <v>0</v>
      </c>
    </row>
    <row r="44374" spans="6:6" ht="18" customHeight="1">
      <c r="F44374" s="129">
        <f t="shared" si="699"/>
        <v>0</v>
      </c>
    </row>
    <row r="44375" spans="6:6" ht="18" customHeight="1">
      <c r="F44375" s="129">
        <f t="shared" si="699"/>
        <v>0</v>
      </c>
    </row>
    <row r="44376" spans="6:6" ht="18" customHeight="1">
      <c r="F44376" s="129">
        <f t="shared" si="699"/>
        <v>0</v>
      </c>
    </row>
    <row r="44377" spans="6:6" ht="18" customHeight="1">
      <c r="F44377" s="129">
        <f t="shared" si="699"/>
        <v>0</v>
      </c>
    </row>
    <row r="44378" spans="6:6" ht="18" customHeight="1">
      <c r="F44378" s="129">
        <f t="shared" si="699"/>
        <v>0</v>
      </c>
    </row>
    <row r="44379" spans="6:6" ht="18" customHeight="1">
      <c r="F44379" s="129">
        <f t="shared" si="699"/>
        <v>0</v>
      </c>
    </row>
    <row r="44380" spans="6:6" ht="18" customHeight="1">
      <c r="F44380" s="129">
        <f t="shared" si="699"/>
        <v>0</v>
      </c>
    </row>
    <row r="44381" spans="6:6" ht="18" customHeight="1">
      <c r="F44381" s="129">
        <f t="shared" si="699"/>
        <v>0</v>
      </c>
    </row>
    <row r="44382" spans="6:6" ht="18" customHeight="1">
      <c r="F44382" s="129">
        <f t="shared" si="699"/>
        <v>0</v>
      </c>
    </row>
    <row r="44383" spans="6:6" ht="18" customHeight="1">
      <c r="F44383" s="129">
        <f t="shared" si="699"/>
        <v>0</v>
      </c>
    </row>
    <row r="44384" spans="6:6" ht="18" customHeight="1">
      <c r="F44384" s="129">
        <f t="shared" si="699"/>
        <v>0</v>
      </c>
    </row>
    <row r="44385" spans="6:6" ht="18" customHeight="1">
      <c r="F44385" s="129">
        <f t="shared" si="699"/>
        <v>0</v>
      </c>
    </row>
    <row r="44386" spans="6:6" ht="18" customHeight="1">
      <c r="F44386" s="129">
        <f t="shared" si="699"/>
        <v>0</v>
      </c>
    </row>
    <row r="44387" spans="6:6" ht="18" customHeight="1">
      <c r="F44387" s="129">
        <f t="shared" si="699"/>
        <v>0</v>
      </c>
    </row>
    <row r="44388" spans="6:6" ht="18" customHeight="1">
      <c r="F44388" s="129">
        <f t="shared" si="699"/>
        <v>0</v>
      </c>
    </row>
    <row r="44389" spans="6:6" ht="18" customHeight="1">
      <c r="F44389" s="129">
        <f t="shared" si="699"/>
        <v>0</v>
      </c>
    </row>
    <row r="44390" spans="6:6" ht="18" customHeight="1">
      <c r="F44390" s="129">
        <f t="shared" si="699"/>
        <v>0</v>
      </c>
    </row>
    <row r="44391" spans="6:6" ht="18" customHeight="1">
      <c r="F44391" s="129">
        <f t="shared" si="699"/>
        <v>0</v>
      </c>
    </row>
    <row r="44392" spans="6:6" ht="18" customHeight="1">
      <c r="F44392" s="129">
        <f t="shared" si="699"/>
        <v>0</v>
      </c>
    </row>
    <row r="44393" spans="6:6" ht="18" customHeight="1">
      <c r="F44393" s="129">
        <f t="shared" si="699"/>
        <v>0</v>
      </c>
    </row>
    <row r="44394" spans="6:6" ht="18" customHeight="1">
      <c r="F44394" s="129">
        <f t="shared" si="699"/>
        <v>0</v>
      </c>
    </row>
    <row r="44395" spans="6:6" ht="18" customHeight="1">
      <c r="F44395" s="129">
        <f t="shared" si="699"/>
        <v>0</v>
      </c>
    </row>
    <row r="44396" spans="6:6" ht="18" customHeight="1">
      <c r="F44396" s="129">
        <f t="shared" si="699"/>
        <v>0</v>
      </c>
    </row>
    <row r="44397" spans="6:6" ht="18" customHeight="1">
      <c r="F44397" s="129">
        <f t="shared" si="699"/>
        <v>0</v>
      </c>
    </row>
    <row r="44398" spans="6:6" ht="18" customHeight="1">
      <c r="F44398" s="129">
        <f t="shared" si="699"/>
        <v>0</v>
      </c>
    </row>
    <row r="44399" spans="6:6" ht="18" customHeight="1">
      <c r="F44399" s="129">
        <f t="shared" si="699"/>
        <v>0</v>
      </c>
    </row>
    <row r="44400" spans="6:6" ht="18" customHeight="1">
      <c r="F44400" s="129">
        <f t="shared" si="699"/>
        <v>0</v>
      </c>
    </row>
    <row r="44401" spans="6:6" ht="18" customHeight="1">
      <c r="F44401" s="129">
        <f t="shared" si="699"/>
        <v>0</v>
      </c>
    </row>
    <row r="44402" spans="6:6" ht="18" customHeight="1">
      <c r="F44402" s="129">
        <f t="shared" ref="F44402:F44465" si="700">E44402*D44402</f>
        <v>0</v>
      </c>
    </row>
    <row r="44403" spans="6:6" ht="18" customHeight="1">
      <c r="F44403" s="129">
        <f t="shared" si="700"/>
        <v>0</v>
      </c>
    </row>
    <row r="44404" spans="6:6" ht="18" customHeight="1">
      <c r="F44404" s="129">
        <f t="shared" si="700"/>
        <v>0</v>
      </c>
    </row>
    <row r="44405" spans="6:6" ht="18" customHeight="1">
      <c r="F44405" s="129">
        <f t="shared" si="700"/>
        <v>0</v>
      </c>
    </row>
    <row r="44406" spans="6:6" ht="18" customHeight="1">
      <c r="F44406" s="129">
        <f t="shared" si="700"/>
        <v>0</v>
      </c>
    </row>
    <row r="44407" spans="6:6" ht="18" customHeight="1">
      <c r="F44407" s="129">
        <f t="shared" si="700"/>
        <v>0</v>
      </c>
    </row>
    <row r="44408" spans="6:6" ht="18" customHeight="1">
      <c r="F44408" s="129">
        <f t="shared" si="700"/>
        <v>0</v>
      </c>
    </row>
    <row r="44409" spans="6:6" ht="18" customHeight="1">
      <c r="F44409" s="129">
        <f t="shared" si="700"/>
        <v>0</v>
      </c>
    </row>
    <row r="44410" spans="6:6" ht="18" customHeight="1">
      <c r="F44410" s="129">
        <f t="shared" si="700"/>
        <v>0</v>
      </c>
    </row>
    <row r="44411" spans="6:6" ht="18" customHeight="1">
      <c r="F44411" s="129">
        <f t="shared" si="700"/>
        <v>0</v>
      </c>
    </row>
    <row r="44412" spans="6:6" ht="18" customHeight="1">
      <c r="F44412" s="129">
        <f t="shared" si="700"/>
        <v>0</v>
      </c>
    </row>
    <row r="44413" spans="6:6" ht="18" customHeight="1">
      <c r="F44413" s="129">
        <f t="shared" si="700"/>
        <v>0</v>
      </c>
    </row>
    <row r="44414" spans="6:6" ht="18" customHeight="1">
      <c r="F44414" s="129">
        <f t="shared" si="700"/>
        <v>0</v>
      </c>
    </row>
    <row r="44415" spans="6:6" ht="18" customHeight="1">
      <c r="F44415" s="129">
        <f t="shared" si="700"/>
        <v>0</v>
      </c>
    </row>
    <row r="44416" spans="6:6" ht="18" customHeight="1">
      <c r="F44416" s="129">
        <f t="shared" si="700"/>
        <v>0</v>
      </c>
    </row>
    <row r="44417" spans="6:6" ht="18" customHeight="1">
      <c r="F44417" s="129">
        <f t="shared" si="700"/>
        <v>0</v>
      </c>
    </row>
    <row r="44418" spans="6:6" ht="18" customHeight="1">
      <c r="F44418" s="129">
        <f t="shared" si="700"/>
        <v>0</v>
      </c>
    </row>
    <row r="44419" spans="6:6" ht="18" customHeight="1">
      <c r="F44419" s="129">
        <f t="shared" si="700"/>
        <v>0</v>
      </c>
    </row>
    <row r="44420" spans="6:6" ht="18" customHeight="1">
      <c r="F44420" s="129">
        <f t="shared" si="700"/>
        <v>0</v>
      </c>
    </row>
    <row r="44421" spans="6:6" ht="18" customHeight="1">
      <c r="F44421" s="129">
        <f t="shared" si="700"/>
        <v>0</v>
      </c>
    </row>
    <row r="44422" spans="6:6" ht="18" customHeight="1">
      <c r="F44422" s="129">
        <f t="shared" si="700"/>
        <v>0</v>
      </c>
    </row>
    <row r="44423" spans="6:6" ht="18" customHeight="1">
      <c r="F44423" s="129">
        <f t="shared" si="700"/>
        <v>0</v>
      </c>
    </row>
    <row r="44424" spans="6:6" ht="18" customHeight="1">
      <c r="F44424" s="129">
        <f t="shared" si="700"/>
        <v>0</v>
      </c>
    </row>
    <row r="44425" spans="6:6" ht="18" customHeight="1">
      <c r="F44425" s="129">
        <f t="shared" si="700"/>
        <v>0</v>
      </c>
    </row>
    <row r="44426" spans="6:6" ht="18" customHeight="1">
      <c r="F44426" s="129">
        <f t="shared" si="700"/>
        <v>0</v>
      </c>
    </row>
    <row r="44427" spans="6:6" ht="18" customHeight="1">
      <c r="F44427" s="129">
        <f t="shared" si="700"/>
        <v>0</v>
      </c>
    </row>
    <row r="44428" spans="6:6" ht="18" customHeight="1">
      <c r="F44428" s="129">
        <f t="shared" si="700"/>
        <v>0</v>
      </c>
    </row>
    <row r="44429" spans="6:6" ht="18" customHeight="1">
      <c r="F44429" s="129">
        <f t="shared" si="700"/>
        <v>0</v>
      </c>
    </row>
    <row r="44430" spans="6:6" ht="18" customHeight="1">
      <c r="F44430" s="129">
        <f t="shared" si="700"/>
        <v>0</v>
      </c>
    </row>
    <row r="44431" spans="6:6" ht="18" customHeight="1">
      <c r="F44431" s="129">
        <f t="shared" si="700"/>
        <v>0</v>
      </c>
    </row>
    <row r="44432" spans="6:6" ht="18" customHeight="1">
      <c r="F44432" s="129">
        <f t="shared" si="700"/>
        <v>0</v>
      </c>
    </row>
    <row r="44433" spans="6:6" ht="18" customHeight="1">
      <c r="F44433" s="129">
        <f t="shared" si="700"/>
        <v>0</v>
      </c>
    </row>
    <row r="44434" spans="6:6" ht="18" customHeight="1">
      <c r="F44434" s="129">
        <f t="shared" si="700"/>
        <v>0</v>
      </c>
    </row>
    <row r="44435" spans="6:6" ht="18" customHeight="1">
      <c r="F44435" s="129">
        <f t="shared" si="700"/>
        <v>0</v>
      </c>
    </row>
    <row r="44436" spans="6:6" ht="18" customHeight="1">
      <c r="F44436" s="129">
        <f t="shared" si="700"/>
        <v>0</v>
      </c>
    </row>
    <row r="44437" spans="6:6" ht="18" customHeight="1">
      <c r="F44437" s="129">
        <f t="shared" si="700"/>
        <v>0</v>
      </c>
    </row>
    <row r="44438" spans="6:6" ht="18" customHeight="1">
      <c r="F44438" s="129">
        <f t="shared" si="700"/>
        <v>0</v>
      </c>
    </row>
    <row r="44439" spans="6:6" ht="18" customHeight="1">
      <c r="F44439" s="129">
        <f t="shared" si="700"/>
        <v>0</v>
      </c>
    </row>
    <row r="44440" spans="6:6" ht="18" customHeight="1">
      <c r="F44440" s="129">
        <f t="shared" si="700"/>
        <v>0</v>
      </c>
    </row>
    <row r="44441" spans="6:6" ht="18" customHeight="1">
      <c r="F44441" s="129">
        <f t="shared" si="700"/>
        <v>0</v>
      </c>
    </row>
    <row r="44442" spans="6:6" ht="18" customHeight="1">
      <c r="F44442" s="129">
        <f t="shared" si="700"/>
        <v>0</v>
      </c>
    </row>
    <row r="44443" spans="6:6" ht="18" customHeight="1">
      <c r="F44443" s="129">
        <f t="shared" si="700"/>
        <v>0</v>
      </c>
    </row>
    <row r="44444" spans="6:6" ht="18" customHeight="1">
      <c r="F44444" s="129">
        <f t="shared" si="700"/>
        <v>0</v>
      </c>
    </row>
    <row r="44445" spans="6:6" ht="18" customHeight="1">
      <c r="F44445" s="129">
        <f t="shared" si="700"/>
        <v>0</v>
      </c>
    </row>
    <row r="44446" spans="6:6" ht="18" customHeight="1">
      <c r="F44446" s="129">
        <f t="shared" si="700"/>
        <v>0</v>
      </c>
    </row>
    <row r="44447" spans="6:6" ht="18" customHeight="1">
      <c r="F44447" s="129">
        <f t="shared" si="700"/>
        <v>0</v>
      </c>
    </row>
    <row r="44448" spans="6:6" ht="18" customHeight="1">
      <c r="F44448" s="129">
        <f t="shared" si="700"/>
        <v>0</v>
      </c>
    </row>
    <row r="44449" spans="6:6" ht="18" customHeight="1">
      <c r="F44449" s="129">
        <f t="shared" si="700"/>
        <v>0</v>
      </c>
    </row>
    <row r="44450" spans="6:6" ht="18" customHeight="1">
      <c r="F44450" s="129">
        <f t="shared" si="700"/>
        <v>0</v>
      </c>
    </row>
    <row r="44451" spans="6:6" ht="18" customHeight="1">
      <c r="F44451" s="129">
        <f t="shared" si="700"/>
        <v>0</v>
      </c>
    </row>
    <row r="44452" spans="6:6" ht="18" customHeight="1">
      <c r="F44452" s="129">
        <f t="shared" si="700"/>
        <v>0</v>
      </c>
    </row>
    <row r="44453" spans="6:6" ht="18" customHeight="1">
      <c r="F44453" s="129">
        <f t="shared" si="700"/>
        <v>0</v>
      </c>
    </row>
    <row r="44454" spans="6:6" ht="18" customHeight="1">
      <c r="F44454" s="129">
        <f t="shared" si="700"/>
        <v>0</v>
      </c>
    </row>
    <row r="44455" spans="6:6" ht="18" customHeight="1">
      <c r="F44455" s="129">
        <f t="shared" si="700"/>
        <v>0</v>
      </c>
    </row>
    <row r="44456" spans="6:6" ht="18" customHeight="1">
      <c r="F44456" s="129">
        <f t="shared" si="700"/>
        <v>0</v>
      </c>
    </row>
    <row r="44457" spans="6:6" ht="18" customHeight="1">
      <c r="F44457" s="129">
        <f t="shared" si="700"/>
        <v>0</v>
      </c>
    </row>
    <row r="44458" spans="6:6" ht="18" customHeight="1">
      <c r="F44458" s="129">
        <f t="shared" si="700"/>
        <v>0</v>
      </c>
    </row>
    <row r="44459" spans="6:6" ht="18" customHeight="1">
      <c r="F44459" s="129">
        <f t="shared" si="700"/>
        <v>0</v>
      </c>
    </row>
    <row r="44460" spans="6:6" ht="18" customHeight="1">
      <c r="F44460" s="129">
        <f t="shared" si="700"/>
        <v>0</v>
      </c>
    </row>
    <row r="44461" spans="6:6" ht="18" customHeight="1">
      <c r="F44461" s="129">
        <f t="shared" si="700"/>
        <v>0</v>
      </c>
    </row>
    <row r="44462" spans="6:6" ht="18" customHeight="1">
      <c r="F44462" s="129">
        <f t="shared" si="700"/>
        <v>0</v>
      </c>
    </row>
    <row r="44463" spans="6:6" ht="18" customHeight="1">
      <c r="F44463" s="129">
        <f t="shared" si="700"/>
        <v>0</v>
      </c>
    </row>
    <row r="44464" spans="6:6" ht="18" customHeight="1">
      <c r="F44464" s="129">
        <f t="shared" si="700"/>
        <v>0</v>
      </c>
    </row>
    <row r="44465" spans="6:6" ht="18" customHeight="1">
      <c r="F44465" s="129">
        <f t="shared" si="700"/>
        <v>0</v>
      </c>
    </row>
    <row r="44466" spans="6:6" ht="18" customHeight="1">
      <c r="F44466" s="129">
        <f t="shared" ref="F44466:F44529" si="701">E44466*D44466</f>
        <v>0</v>
      </c>
    </row>
    <row r="44467" spans="6:6" ht="18" customHeight="1">
      <c r="F44467" s="129">
        <f t="shared" si="701"/>
        <v>0</v>
      </c>
    </row>
    <row r="44468" spans="6:6" ht="18" customHeight="1">
      <c r="F44468" s="129">
        <f t="shared" si="701"/>
        <v>0</v>
      </c>
    </row>
    <row r="44469" spans="6:6" ht="18" customHeight="1">
      <c r="F44469" s="129">
        <f t="shared" si="701"/>
        <v>0</v>
      </c>
    </row>
    <row r="44470" spans="6:6" ht="18" customHeight="1">
      <c r="F44470" s="129">
        <f t="shared" si="701"/>
        <v>0</v>
      </c>
    </row>
    <row r="44471" spans="6:6" ht="18" customHeight="1">
      <c r="F44471" s="129">
        <f t="shared" si="701"/>
        <v>0</v>
      </c>
    </row>
    <row r="44472" spans="6:6" ht="18" customHeight="1">
      <c r="F44472" s="129">
        <f t="shared" si="701"/>
        <v>0</v>
      </c>
    </row>
    <row r="44473" spans="6:6" ht="18" customHeight="1">
      <c r="F44473" s="129">
        <f t="shared" si="701"/>
        <v>0</v>
      </c>
    </row>
    <row r="44474" spans="6:6" ht="18" customHeight="1">
      <c r="F44474" s="129">
        <f t="shared" si="701"/>
        <v>0</v>
      </c>
    </row>
    <row r="44475" spans="6:6" ht="18" customHeight="1">
      <c r="F44475" s="129">
        <f t="shared" si="701"/>
        <v>0</v>
      </c>
    </row>
    <row r="44476" spans="6:6" ht="18" customHeight="1">
      <c r="F44476" s="129">
        <f t="shared" si="701"/>
        <v>0</v>
      </c>
    </row>
    <row r="44477" spans="6:6" ht="18" customHeight="1">
      <c r="F44477" s="129">
        <f t="shared" si="701"/>
        <v>0</v>
      </c>
    </row>
    <row r="44478" spans="6:6" ht="18" customHeight="1">
      <c r="F44478" s="129">
        <f t="shared" si="701"/>
        <v>0</v>
      </c>
    </row>
    <row r="44479" spans="6:6" ht="18" customHeight="1">
      <c r="F44479" s="129">
        <f t="shared" si="701"/>
        <v>0</v>
      </c>
    </row>
    <row r="44480" spans="6:6" ht="18" customHeight="1">
      <c r="F44480" s="129">
        <f t="shared" si="701"/>
        <v>0</v>
      </c>
    </row>
    <row r="44481" spans="6:6" ht="18" customHeight="1">
      <c r="F44481" s="129">
        <f t="shared" si="701"/>
        <v>0</v>
      </c>
    </row>
    <row r="44482" spans="6:6" ht="18" customHeight="1">
      <c r="F44482" s="129">
        <f t="shared" si="701"/>
        <v>0</v>
      </c>
    </row>
    <row r="44483" spans="6:6" ht="18" customHeight="1">
      <c r="F44483" s="129">
        <f t="shared" si="701"/>
        <v>0</v>
      </c>
    </row>
    <row r="44484" spans="6:6" ht="18" customHeight="1">
      <c r="F44484" s="129">
        <f t="shared" si="701"/>
        <v>0</v>
      </c>
    </row>
    <row r="44485" spans="6:6" ht="18" customHeight="1">
      <c r="F44485" s="129">
        <f t="shared" si="701"/>
        <v>0</v>
      </c>
    </row>
    <row r="44486" spans="6:6" ht="18" customHeight="1">
      <c r="F44486" s="129">
        <f t="shared" si="701"/>
        <v>0</v>
      </c>
    </row>
    <row r="44487" spans="6:6" ht="18" customHeight="1">
      <c r="F44487" s="129">
        <f t="shared" si="701"/>
        <v>0</v>
      </c>
    </row>
    <row r="44488" spans="6:6" ht="18" customHeight="1">
      <c r="F44488" s="129">
        <f t="shared" si="701"/>
        <v>0</v>
      </c>
    </row>
    <row r="44489" spans="6:6" ht="18" customHeight="1">
      <c r="F44489" s="129">
        <f t="shared" si="701"/>
        <v>0</v>
      </c>
    </row>
    <row r="44490" spans="6:6" ht="18" customHeight="1">
      <c r="F44490" s="129">
        <f t="shared" si="701"/>
        <v>0</v>
      </c>
    </row>
    <row r="44491" spans="6:6" ht="18" customHeight="1">
      <c r="F44491" s="129">
        <f t="shared" si="701"/>
        <v>0</v>
      </c>
    </row>
    <row r="44492" spans="6:6" ht="18" customHeight="1">
      <c r="F44492" s="129">
        <f t="shared" si="701"/>
        <v>0</v>
      </c>
    </row>
    <row r="44493" spans="6:6" ht="18" customHeight="1">
      <c r="F44493" s="129">
        <f t="shared" si="701"/>
        <v>0</v>
      </c>
    </row>
    <row r="44494" spans="6:6" ht="18" customHeight="1">
      <c r="F44494" s="129">
        <f t="shared" si="701"/>
        <v>0</v>
      </c>
    </row>
    <row r="44495" spans="6:6" ht="18" customHeight="1">
      <c r="F44495" s="129">
        <f t="shared" si="701"/>
        <v>0</v>
      </c>
    </row>
    <row r="44496" spans="6:6" ht="18" customHeight="1">
      <c r="F44496" s="129">
        <f t="shared" si="701"/>
        <v>0</v>
      </c>
    </row>
    <row r="44497" spans="6:6" ht="18" customHeight="1">
      <c r="F44497" s="129">
        <f t="shared" si="701"/>
        <v>0</v>
      </c>
    </row>
    <row r="44498" spans="6:6" ht="18" customHeight="1">
      <c r="F44498" s="129">
        <f t="shared" si="701"/>
        <v>0</v>
      </c>
    </row>
    <row r="44499" spans="6:6" ht="18" customHeight="1">
      <c r="F44499" s="129">
        <f t="shared" si="701"/>
        <v>0</v>
      </c>
    </row>
    <row r="44500" spans="6:6" ht="18" customHeight="1">
      <c r="F44500" s="129">
        <f t="shared" si="701"/>
        <v>0</v>
      </c>
    </row>
    <row r="44501" spans="6:6" ht="18" customHeight="1">
      <c r="F44501" s="129">
        <f t="shared" si="701"/>
        <v>0</v>
      </c>
    </row>
    <row r="44502" spans="6:6" ht="18" customHeight="1">
      <c r="F44502" s="129">
        <f t="shared" si="701"/>
        <v>0</v>
      </c>
    </row>
    <row r="44503" spans="6:6" ht="18" customHeight="1">
      <c r="F44503" s="129">
        <f t="shared" si="701"/>
        <v>0</v>
      </c>
    </row>
    <row r="44504" spans="6:6" ht="18" customHeight="1">
      <c r="F44504" s="129">
        <f t="shared" si="701"/>
        <v>0</v>
      </c>
    </row>
    <row r="44505" spans="6:6" ht="18" customHeight="1">
      <c r="F44505" s="129">
        <f t="shared" si="701"/>
        <v>0</v>
      </c>
    </row>
    <row r="44506" spans="6:6" ht="18" customHeight="1">
      <c r="F44506" s="129">
        <f t="shared" si="701"/>
        <v>0</v>
      </c>
    </row>
    <row r="44507" spans="6:6" ht="18" customHeight="1">
      <c r="F44507" s="129">
        <f t="shared" si="701"/>
        <v>0</v>
      </c>
    </row>
    <row r="44508" spans="6:6" ht="18" customHeight="1">
      <c r="F44508" s="129">
        <f t="shared" si="701"/>
        <v>0</v>
      </c>
    </row>
    <row r="44509" spans="6:6" ht="18" customHeight="1">
      <c r="F44509" s="129">
        <f t="shared" si="701"/>
        <v>0</v>
      </c>
    </row>
    <row r="44510" spans="6:6" ht="18" customHeight="1">
      <c r="F44510" s="129">
        <f t="shared" si="701"/>
        <v>0</v>
      </c>
    </row>
    <row r="44511" spans="6:6" ht="18" customHeight="1">
      <c r="F44511" s="129">
        <f t="shared" si="701"/>
        <v>0</v>
      </c>
    </row>
    <row r="44512" spans="6:6" ht="18" customHeight="1">
      <c r="F44512" s="129">
        <f t="shared" si="701"/>
        <v>0</v>
      </c>
    </row>
    <row r="44513" spans="6:6" ht="18" customHeight="1">
      <c r="F44513" s="129">
        <f t="shared" si="701"/>
        <v>0</v>
      </c>
    </row>
    <row r="44514" spans="6:6" ht="18" customHeight="1">
      <c r="F44514" s="129">
        <f t="shared" si="701"/>
        <v>0</v>
      </c>
    </row>
    <row r="44515" spans="6:6" ht="18" customHeight="1">
      <c r="F44515" s="129">
        <f t="shared" si="701"/>
        <v>0</v>
      </c>
    </row>
    <row r="44516" spans="6:6" ht="18" customHeight="1">
      <c r="F44516" s="129">
        <f t="shared" si="701"/>
        <v>0</v>
      </c>
    </row>
    <row r="44517" spans="6:6" ht="18" customHeight="1">
      <c r="F44517" s="129">
        <f t="shared" si="701"/>
        <v>0</v>
      </c>
    </row>
    <row r="44518" spans="6:6" ht="18" customHeight="1">
      <c r="F44518" s="129">
        <f t="shared" si="701"/>
        <v>0</v>
      </c>
    </row>
    <row r="44519" spans="6:6" ht="18" customHeight="1">
      <c r="F44519" s="129">
        <f t="shared" si="701"/>
        <v>0</v>
      </c>
    </row>
    <row r="44520" spans="6:6" ht="18" customHeight="1">
      <c r="F44520" s="129">
        <f t="shared" si="701"/>
        <v>0</v>
      </c>
    </row>
    <row r="44521" spans="6:6" ht="18" customHeight="1">
      <c r="F44521" s="129">
        <f t="shared" si="701"/>
        <v>0</v>
      </c>
    </row>
    <row r="44522" spans="6:6" ht="18" customHeight="1">
      <c r="F44522" s="129">
        <f t="shared" si="701"/>
        <v>0</v>
      </c>
    </row>
    <row r="44523" spans="6:6" ht="18" customHeight="1">
      <c r="F44523" s="129">
        <f t="shared" si="701"/>
        <v>0</v>
      </c>
    </row>
    <row r="44524" spans="6:6" ht="18" customHeight="1">
      <c r="F44524" s="129">
        <f t="shared" si="701"/>
        <v>0</v>
      </c>
    </row>
    <row r="44525" spans="6:6" ht="18" customHeight="1">
      <c r="F44525" s="129">
        <f t="shared" si="701"/>
        <v>0</v>
      </c>
    </row>
    <row r="44526" spans="6:6" ht="18" customHeight="1">
      <c r="F44526" s="129">
        <f t="shared" si="701"/>
        <v>0</v>
      </c>
    </row>
    <row r="44527" spans="6:6" ht="18" customHeight="1">
      <c r="F44527" s="129">
        <f t="shared" si="701"/>
        <v>0</v>
      </c>
    </row>
    <row r="44528" spans="6:6" ht="18" customHeight="1">
      <c r="F44528" s="129">
        <f t="shared" si="701"/>
        <v>0</v>
      </c>
    </row>
    <row r="44529" spans="6:6" ht="18" customHeight="1">
      <c r="F44529" s="129">
        <f t="shared" si="701"/>
        <v>0</v>
      </c>
    </row>
    <row r="44530" spans="6:6" ht="18" customHeight="1">
      <c r="F44530" s="129">
        <f t="shared" ref="F44530:F44593" si="702">E44530*D44530</f>
        <v>0</v>
      </c>
    </row>
    <row r="44531" spans="6:6" ht="18" customHeight="1">
      <c r="F44531" s="129">
        <f t="shared" si="702"/>
        <v>0</v>
      </c>
    </row>
    <row r="44532" spans="6:6" ht="18" customHeight="1">
      <c r="F44532" s="129">
        <f t="shared" si="702"/>
        <v>0</v>
      </c>
    </row>
    <row r="44533" spans="6:6" ht="18" customHeight="1">
      <c r="F44533" s="129">
        <f t="shared" si="702"/>
        <v>0</v>
      </c>
    </row>
    <row r="44534" spans="6:6" ht="18" customHeight="1">
      <c r="F44534" s="129">
        <f t="shared" si="702"/>
        <v>0</v>
      </c>
    </row>
    <row r="44535" spans="6:6" ht="18" customHeight="1">
      <c r="F44535" s="129">
        <f t="shared" si="702"/>
        <v>0</v>
      </c>
    </row>
    <row r="44536" spans="6:6" ht="18" customHeight="1">
      <c r="F44536" s="129">
        <f t="shared" si="702"/>
        <v>0</v>
      </c>
    </row>
    <row r="44537" spans="6:6" ht="18" customHeight="1">
      <c r="F44537" s="129">
        <f t="shared" si="702"/>
        <v>0</v>
      </c>
    </row>
    <row r="44538" spans="6:6" ht="18" customHeight="1">
      <c r="F44538" s="129">
        <f t="shared" si="702"/>
        <v>0</v>
      </c>
    </row>
    <row r="44539" spans="6:6" ht="18" customHeight="1">
      <c r="F44539" s="129">
        <f t="shared" si="702"/>
        <v>0</v>
      </c>
    </row>
    <row r="44540" spans="6:6" ht="18" customHeight="1">
      <c r="F44540" s="129">
        <f t="shared" si="702"/>
        <v>0</v>
      </c>
    </row>
    <row r="44541" spans="6:6" ht="18" customHeight="1">
      <c r="F44541" s="129">
        <f t="shared" si="702"/>
        <v>0</v>
      </c>
    </row>
    <row r="44542" spans="6:6" ht="18" customHeight="1">
      <c r="F44542" s="129">
        <f t="shared" si="702"/>
        <v>0</v>
      </c>
    </row>
    <row r="44543" spans="6:6" ht="18" customHeight="1">
      <c r="F44543" s="129">
        <f t="shared" si="702"/>
        <v>0</v>
      </c>
    </row>
    <row r="44544" spans="6:6" ht="18" customHeight="1">
      <c r="F44544" s="129">
        <f t="shared" si="702"/>
        <v>0</v>
      </c>
    </row>
    <row r="44545" spans="6:6" ht="18" customHeight="1">
      <c r="F44545" s="129">
        <f t="shared" si="702"/>
        <v>0</v>
      </c>
    </row>
    <row r="44546" spans="6:6" ht="18" customHeight="1">
      <c r="F44546" s="129">
        <f t="shared" si="702"/>
        <v>0</v>
      </c>
    </row>
    <row r="44547" spans="6:6" ht="18" customHeight="1">
      <c r="F44547" s="129">
        <f t="shared" si="702"/>
        <v>0</v>
      </c>
    </row>
    <row r="44548" spans="6:6" ht="18" customHeight="1">
      <c r="F44548" s="129">
        <f t="shared" si="702"/>
        <v>0</v>
      </c>
    </row>
    <row r="44549" spans="6:6" ht="18" customHeight="1">
      <c r="F44549" s="129">
        <f t="shared" si="702"/>
        <v>0</v>
      </c>
    </row>
    <row r="44550" spans="6:6" ht="18" customHeight="1">
      <c r="F44550" s="129">
        <f t="shared" si="702"/>
        <v>0</v>
      </c>
    </row>
    <row r="44551" spans="6:6" ht="18" customHeight="1">
      <c r="F44551" s="129">
        <f t="shared" si="702"/>
        <v>0</v>
      </c>
    </row>
    <row r="44552" spans="6:6" ht="18" customHeight="1">
      <c r="F44552" s="129">
        <f t="shared" si="702"/>
        <v>0</v>
      </c>
    </row>
    <row r="44553" spans="6:6" ht="18" customHeight="1">
      <c r="F44553" s="129">
        <f t="shared" si="702"/>
        <v>0</v>
      </c>
    </row>
    <row r="44554" spans="6:6" ht="18" customHeight="1">
      <c r="F44554" s="129">
        <f t="shared" si="702"/>
        <v>0</v>
      </c>
    </row>
    <row r="44555" spans="6:6" ht="18" customHeight="1">
      <c r="F44555" s="129">
        <f t="shared" si="702"/>
        <v>0</v>
      </c>
    </row>
    <row r="44556" spans="6:6" ht="18" customHeight="1">
      <c r="F44556" s="129">
        <f t="shared" si="702"/>
        <v>0</v>
      </c>
    </row>
    <row r="44557" spans="6:6" ht="18" customHeight="1">
      <c r="F44557" s="129">
        <f t="shared" si="702"/>
        <v>0</v>
      </c>
    </row>
    <row r="44558" spans="6:6" ht="18" customHeight="1">
      <c r="F44558" s="129">
        <f t="shared" si="702"/>
        <v>0</v>
      </c>
    </row>
    <row r="44559" spans="6:6" ht="18" customHeight="1">
      <c r="F44559" s="129">
        <f t="shared" si="702"/>
        <v>0</v>
      </c>
    </row>
    <row r="44560" spans="6:6" ht="18" customHeight="1">
      <c r="F44560" s="129">
        <f t="shared" si="702"/>
        <v>0</v>
      </c>
    </row>
    <row r="44561" spans="6:6" ht="18" customHeight="1">
      <c r="F44561" s="129">
        <f t="shared" si="702"/>
        <v>0</v>
      </c>
    </row>
    <row r="44562" spans="6:6" ht="18" customHeight="1">
      <c r="F44562" s="129">
        <f t="shared" si="702"/>
        <v>0</v>
      </c>
    </row>
    <row r="44563" spans="6:6" ht="18" customHeight="1">
      <c r="F44563" s="129">
        <f t="shared" si="702"/>
        <v>0</v>
      </c>
    </row>
    <row r="44564" spans="6:6" ht="18" customHeight="1">
      <c r="F44564" s="129">
        <f t="shared" si="702"/>
        <v>0</v>
      </c>
    </row>
    <row r="44565" spans="6:6" ht="18" customHeight="1">
      <c r="F44565" s="129">
        <f t="shared" si="702"/>
        <v>0</v>
      </c>
    </row>
    <row r="44566" spans="6:6" ht="18" customHeight="1">
      <c r="F44566" s="129">
        <f t="shared" si="702"/>
        <v>0</v>
      </c>
    </row>
    <row r="44567" spans="6:6" ht="18" customHeight="1">
      <c r="F44567" s="129">
        <f t="shared" si="702"/>
        <v>0</v>
      </c>
    </row>
    <row r="44568" spans="6:6" ht="18" customHeight="1">
      <c r="F44568" s="129">
        <f t="shared" si="702"/>
        <v>0</v>
      </c>
    </row>
    <row r="44569" spans="6:6" ht="18" customHeight="1">
      <c r="F44569" s="129">
        <f t="shared" si="702"/>
        <v>0</v>
      </c>
    </row>
    <row r="44570" spans="6:6" ht="18" customHeight="1">
      <c r="F44570" s="129">
        <f t="shared" si="702"/>
        <v>0</v>
      </c>
    </row>
    <row r="44571" spans="6:6" ht="18" customHeight="1">
      <c r="F44571" s="129">
        <f t="shared" si="702"/>
        <v>0</v>
      </c>
    </row>
    <row r="44572" spans="6:6" ht="18" customHeight="1">
      <c r="F44572" s="129">
        <f t="shared" si="702"/>
        <v>0</v>
      </c>
    </row>
    <row r="44573" spans="6:6" ht="18" customHeight="1">
      <c r="F44573" s="129">
        <f t="shared" si="702"/>
        <v>0</v>
      </c>
    </row>
    <row r="44574" spans="6:6" ht="18" customHeight="1">
      <c r="F44574" s="129">
        <f t="shared" si="702"/>
        <v>0</v>
      </c>
    </row>
    <row r="44575" spans="6:6" ht="18" customHeight="1">
      <c r="F44575" s="129">
        <f t="shared" si="702"/>
        <v>0</v>
      </c>
    </row>
    <row r="44576" spans="6:6" ht="18" customHeight="1">
      <c r="F44576" s="129">
        <f t="shared" si="702"/>
        <v>0</v>
      </c>
    </row>
    <row r="44577" spans="6:6" ht="18" customHeight="1">
      <c r="F44577" s="129">
        <f t="shared" si="702"/>
        <v>0</v>
      </c>
    </row>
    <row r="44578" spans="6:6" ht="18" customHeight="1">
      <c r="F44578" s="129">
        <f t="shared" si="702"/>
        <v>0</v>
      </c>
    </row>
    <row r="44579" spans="6:6" ht="18" customHeight="1">
      <c r="F44579" s="129">
        <f t="shared" si="702"/>
        <v>0</v>
      </c>
    </row>
    <row r="44580" spans="6:6" ht="18" customHeight="1">
      <c r="F44580" s="129">
        <f t="shared" si="702"/>
        <v>0</v>
      </c>
    </row>
    <row r="44581" spans="6:6" ht="18" customHeight="1">
      <c r="F44581" s="129">
        <f t="shared" si="702"/>
        <v>0</v>
      </c>
    </row>
    <row r="44582" spans="6:6" ht="18" customHeight="1">
      <c r="F44582" s="129">
        <f t="shared" si="702"/>
        <v>0</v>
      </c>
    </row>
    <row r="44583" spans="6:6" ht="18" customHeight="1">
      <c r="F44583" s="129">
        <f t="shared" si="702"/>
        <v>0</v>
      </c>
    </row>
    <row r="44584" spans="6:6" ht="18" customHeight="1">
      <c r="F44584" s="129">
        <f t="shared" si="702"/>
        <v>0</v>
      </c>
    </row>
    <row r="44585" spans="6:6" ht="18" customHeight="1">
      <c r="F44585" s="129">
        <f t="shared" si="702"/>
        <v>0</v>
      </c>
    </row>
    <row r="44586" spans="6:6" ht="18" customHeight="1">
      <c r="F44586" s="129">
        <f t="shared" si="702"/>
        <v>0</v>
      </c>
    </row>
    <row r="44587" spans="6:6" ht="18" customHeight="1">
      <c r="F44587" s="129">
        <f t="shared" si="702"/>
        <v>0</v>
      </c>
    </row>
    <row r="44588" spans="6:6" ht="18" customHeight="1">
      <c r="F44588" s="129">
        <f t="shared" si="702"/>
        <v>0</v>
      </c>
    </row>
    <row r="44589" spans="6:6" ht="18" customHeight="1">
      <c r="F44589" s="129">
        <f t="shared" si="702"/>
        <v>0</v>
      </c>
    </row>
    <row r="44590" spans="6:6" ht="18" customHeight="1">
      <c r="F44590" s="129">
        <f t="shared" si="702"/>
        <v>0</v>
      </c>
    </row>
    <row r="44591" spans="6:6" ht="18" customHeight="1">
      <c r="F44591" s="129">
        <f t="shared" si="702"/>
        <v>0</v>
      </c>
    </row>
    <row r="44592" spans="6:6" ht="18" customHeight="1">
      <c r="F44592" s="129">
        <f t="shared" si="702"/>
        <v>0</v>
      </c>
    </row>
    <row r="44593" spans="6:6" ht="18" customHeight="1">
      <c r="F44593" s="129">
        <f t="shared" si="702"/>
        <v>0</v>
      </c>
    </row>
    <row r="44594" spans="6:6" ht="18" customHeight="1">
      <c r="F44594" s="129">
        <f t="shared" ref="F44594:F44657" si="703">E44594*D44594</f>
        <v>0</v>
      </c>
    </row>
    <row r="44595" spans="6:6" ht="18" customHeight="1">
      <c r="F44595" s="129">
        <f t="shared" si="703"/>
        <v>0</v>
      </c>
    </row>
    <row r="44596" spans="6:6" ht="18" customHeight="1">
      <c r="F44596" s="129">
        <f t="shared" si="703"/>
        <v>0</v>
      </c>
    </row>
    <row r="44597" spans="6:6" ht="18" customHeight="1">
      <c r="F44597" s="129">
        <f t="shared" si="703"/>
        <v>0</v>
      </c>
    </row>
    <row r="44598" spans="6:6" ht="18" customHeight="1">
      <c r="F44598" s="129">
        <f t="shared" si="703"/>
        <v>0</v>
      </c>
    </row>
    <row r="44599" spans="6:6" ht="18" customHeight="1">
      <c r="F44599" s="129">
        <f t="shared" si="703"/>
        <v>0</v>
      </c>
    </row>
    <row r="44600" spans="6:6" ht="18" customHeight="1">
      <c r="F44600" s="129">
        <f t="shared" si="703"/>
        <v>0</v>
      </c>
    </row>
    <row r="44601" spans="6:6" ht="18" customHeight="1">
      <c r="F44601" s="129">
        <f t="shared" si="703"/>
        <v>0</v>
      </c>
    </row>
    <row r="44602" spans="6:6" ht="18" customHeight="1">
      <c r="F44602" s="129">
        <f t="shared" si="703"/>
        <v>0</v>
      </c>
    </row>
    <row r="44603" spans="6:6" ht="18" customHeight="1">
      <c r="F44603" s="129">
        <f t="shared" si="703"/>
        <v>0</v>
      </c>
    </row>
    <row r="44604" spans="6:6" ht="18" customHeight="1">
      <c r="F44604" s="129">
        <f t="shared" si="703"/>
        <v>0</v>
      </c>
    </row>
    <row r="44605" spans="6:6" ht="18" customHeight="1">
      <c r="F44605" s="129">
        <f t="shared" si="703"/>
        <v>0</v>
      </c>
    </row>
    <row r="44606" spans="6:6" ht="18" customHeight="1">
      <c r="F44606" s="129">
        <f t="shared" si="703"/>
        <v>0</v>
      </c>
    </row>
    <row r="44607" spans="6:6" ht="18" customHeight="1">
      <c r="F44607" s="129">
        <f t="shared" si="703"/>
        <v>0</v>
      </c>
    </row>
    <row r="44608" spans="6:6" ht="18" customHeight="1">
      <c r="F44608" s="129">
        <f t="shared" si="703"/>
        <v>0</v>
      </c>
    </row>
    <row r="44609" spans="6:6" ht="18" customHeight="1">
      <c r="F44609" s="129">
        <f t="shared" si="703"/>
        <v>0</v>
      </c>
    </row>
    <row r="44610" spans="6:6" ht="18" customHeight="1">
      <c r="F44610" s="129">
        <f t="shared" si="703"/>
        <v>0</v>
      </c>
    </row>
    <row r="44611" spans="6:6" ht="18" customHeight="1">
      <c r="F44611" s="129">
        <f t="shared" si="703"/>
        <v>0</v>
      </c>
    </row>
    <row r="44612" spans="6:6" ht="18" customHeight="1">
      <c r="F44612" s="129">
        <f t="shared" si="703"/>
        <v>0</v>
      </c>
    </row>
    <row r="44613" spans="6:6" ht="18" customHeight="1">
      <c r="F44613" s="129">
        <f t="shared" si="703"/>
        <v>0</v>
      </c>
    </row>
    <row r="44614" spans="6:6" ht="18" customHeight="1">
      <c r="F44614" s="129">
        <f t="shared" si="703"/>
        <v>0</v>
      </c>
    </row>
    <row r="44615" spans="6:6" ht="18" customHeight="1">
      <c r="F44615" s="129">
        <f t="shared" si="703"/>
        <v>0</v>
      </c>
    </row>
    <row r="44616" spans="6:6" ht="18" customHeight="1">
      <c r="F44616" s="129">
        <f t="shared" si="703"/>
        <v>0</v>
      </c>
    </row>
    <row r="44617" spans="6:6" ht="18" customHeight="1">
      <c r="F44617" s="129">
        <f t="shared" si="703"/>
        <v>0</v>
      </c>
    </row>
    <row r="44618" spans="6:6" ht="18" customHeight="1">
      <c r="F44618" s="129">
        <f t="shared" si="703"/>
        <v>0</v>
      </c>
    </row>
    <row r="44619" spans="6:6" ht="18" customHeight="1">
      <c r="F44619" s="129">
        <f t="shared" si="703"/>
        <v>0</v>
      </c>
    </row>
    <row r="44620" spans="6:6" ht="18" customHeight="1">
      <c r="F44620" s="129">
        <f t="shared" si="703"/>
        <v>0</v>
      </c>
    </row>
    <row r="44621" spans="6:6" ht="18" customHeight="1">
      <c r="F44621" s="129">
        <f t="shared" si="703"/>
        <v>0</v>
      </c>
    </row>
    <row r="44622" spans="6:6" ht="18" customHeight="1">
      <c r="F44622" s="129">
        <f t="shared" si="703"/>
        <v>0</v>
      </c>
    </row>
    <row r="44623" spans="6:6" ht="18" customHeight="1">
      <c r="F44623" s="129">
        <f t="shared" si="703"/>
        <v>0</v>
      </c>
    </row>
    <row r="44624" spans="6:6" ht="18" customHeight="1">
      <c r="F44624" s="129">
        <f t="shared" si="703"/>
        <v>0</v>
      </c>
    </row>
    <row r="44625" spans="6:6" ht="18" customHeight="1">
      <c r="F44625" s="129">
        <f t="shared" si="703"/>
        <v>0</v>
      </c>
    </row>
    <row r="44626" spans="6:6" ht="18" customHeight="1">
      <c r="F44626" s="129">
        <f t="shared" si="703"/>
        <v>0</v>
      </c>
    </row>
    <row r="44627" spans="6:6" ht="18" customHeight="1">
      <c r="F44627" s="129">
        <f t="shared" si="703"/>
        <v>0</v>
      </c>
    </row>
    <row r="44628" spans="6:6" ht="18" customHeight="1">
      <c r="F44628" s="129">
        <f t="shared" si="703"/>
        <v>0</v>
      </c>
    </row>
    <row r="44629" spans="6:6" ht="18" customHeight="1">
      <c r="F44629" s="129">
        <f t="shared" si="703"/>
        <v>0</v>
      </c>
    </row>
    <row r="44630" spans="6:6" ht="18" customHeight="1">
      <c r="F44630" s="129">
        <f t="shared" si="703"/>
        <v>0</v>
      </c>
    </row>
    <row r="44631" spans="6:6" ht="18" customHeight="1">
      <c r="F44631" s="129">
        <f t="shared" si="703"/>
        <v>0</v>
      </c>
    </row>
    <row r="44632" spans="6:6" ht="18" customHeight="1">
      <c r="F44632" s="129">
        <f t="shared" si="703"/>
        <v>0</v>
      </c>
    </row>
    <row r="44633" spans="6:6" ht="18" customHeight="1">
      <c r="F44633" s="129">
        <f t="shared" si="703"/>
        <v>0</v>
      </c>
    </row>
    <row r="44634" spans="6:6" ht="18" customHeight="1">
      <c r="F44634" s="129">
        <f t="shared" si="703"/>
        <v>0</v>
      </c>
    </row>
    <row r="44635" spans="6:6" ht="18" customHeight="1">
      <c r="F44635" s="129">
        <f t="shared" si="703"/>
        <v>0</v>
      </c>
    </row>
    <row r="44636" spans="6:6" ht="18" customHeight="1">
      <c r="F44636" s="129">
        <f t="shared" si="703"/>
        <v>0</v>
      </c>
    </row>
    <row r="44637" spans="6:6" ht="18" customHeight="1">
      <c r="F44637" s="129">
        <f t="shared" si="703"/>
        <v>0</v>
      </c>
    </row>
    <row r="44638" spans="6:6" ht="18" customHeight="1">
      <c r="F44638" s="129">
        <f t="shared" si="703"/>
        <v>0</v>
      </c>
    </row>
    <row r="44639" spans="6:6" ht="18" customHeight="1">
      <c r="F44639" s="129">
        <f t="shared" si="703"/>
        <v>0</v>
      </c>
    </row>
    <row r="44640" spans="6:6" ht="18" customHeight="1">
      <c r="F44640" s="129">
        <f t="shared" si="703"/>
        <v>0</v>
      </c>
    </row>
    <row r="44641" spans="6:6" ht="18" customHeight="1">
      <c r="F44641" s="129">
        <f t="shared" si="703"/>
        <v>0</v>
      </c>
    </row>
    <row r="44642" spans="6:6" ht="18" customHeight="1">
      <c r="F44642" s="129">
        <f t="shared" si="703"/>
        <v>0</v>
      </c>
    </row>
    <row r="44643" spans="6:6" ht="18" customHeight="1">
      <c r="F44643" s="129">
        <f t="shared" si="703"/>
        <v>0</v>
      </c>
    </row>
    <row r="44644" spans="6:6" ht="18" customHeight="1">
      <c r="F44644" s="129">
        <f t="shared" si="703"/>
        <v>0</v>
      </c>
    </row>
    <row r="44645" spans="6:6" ht="18" customHeight="1">
      <c r="F44645" s="129">
        <f t="shared" si="703"/>
        <v>0</v>
      </c>
    </row>
    <row r="44646" spans="6:6" ht="18" customHeight="1">
      <c r="F44646" s="129">
        <f t="shared" si="703"/>
        <v>0</v>
      </c>
    </row>
    <row r="44647" spans="6:6" ht="18" customHeight="1">
      <c r="F44647" s="129">
        <f t="shared" si="703"/>
        <v>0</v>
      </c>
    </row>
    <row r="44648" spans="6:6" ht="18" customHeight="1">
      <c r="F44648" s="129">
        <f t="shared" si="703"/>
        <v>0</v>
      </c>
    </row>
    <row r="44649" spans="6:6" ht="18" customHeight="1">
      <c r="F44649" s="129">
        <f t="shared" si="703"/>
        <v>0</v>
      </c>
    </row>
    <row r="44650" spans="6:6" ht="18" customHeight="1">
      <c r="F44650" s="129">
        <f t="shared" si="703"/>
        <v>0</v>
      </c>
    </row>
    <row r="44651" spans="6:6" ht="18" customHeight="1">
      <c r="F44651" s="129">
        <f t="shared" si="703"/>
        <v>0</v>
      </c>
    </row>
    <row r="44652" spans="6:6" ht="18" customHeight="1">
      <c r="F44652" s="129">
        <f t="shared" si="703"/>
        <v>0</v>
      </c>
    </row>
    <row r="44653" spans="6:6" ht="18" customHeight="1">
      <c r="F44653" s="129">
        <f t="shared" si="703"/>
        <v>0</v>
      </c>
    </row>
    <row r="44654" spans="6:6" ht="18" customHeight="1">
      <c r="F44654" s="129">
        <f t="shared" si="703"/>
        <v>0</v>
      </c>
    </row>
    <row r="44655" spans="6:6" ht="18" customHeight="1">
      <c r="F44655" s="129">
        <f t="shared" si="703"/>
        <v>0</v>
      </c>
    </row>
    <row r="44656" spans="6:6" ht="18" customHeight="1">
      <c r="F44656" s="129">
        <f t="shared" si="703"/>
        <v>0</v>
      </c>
    </row>
    <row r="44657" spans="6:6" ht="18" customHeight="1">
      <c r="F44657" s="129">
        <f t="shared" si="703"/>
        <v>0</v>
      </c>
    </row>
    <row r="44658" spans="6:6" ht="18" customHeight="1">
      <c r="F44658" s="129">
        <f t="shared" ref="F44658:F44721" si="704">E44658*D44658</f>
        <v>0</v>
      </c>
    </row>
    <row r="44659" spans="6:6" ht="18" customHeight="1">
      <c r="F44659" s="129">
        <f t="shared" si="704"/>
        <v>0</v>
      </c>
    </row>
    <row r="44660" spans="6:6" ht="18" customHeight="1">
      <c r="F44660" s="129">
        <f t="shared" si="704"/>
        <v>0</v>
      </c>
    </row>
    <row r="44661" spans="6:6" ht="18" customHeight="1">
      <c r="F44661" s="129">
        <f t="shared" si="704"/>
        <v>0</v>
      </c>
    </row>
    <row r="44662" spans="6:6" ht="18" customHeight="1">
      <c r="F44662" s="129">
        <f t="shared" si="704"/>
        <v>0</v>
      </c>
    </row>
    <row r="44663" spans="6:6" ht="18" customHeight="1">
      <c r="F44663" s="129">
        <f t="shared" si="704"/>
        <v>0</v>
      </c>
    </row>
    <row r="44664" spans="6:6" ht="18" customHeight="1">
      <c r="F44664" s="129">
        <f t="shared" si="704"/>
        <v>0</v>
      </c>
    </row>
    <row r="44665" spans="6:6" ht="18" customHeight="1">
      <c r="F44665" s="129">
        <f t="shared" si="704"/>
        <v>0</v>
      </c>
    </row>
    <row r="44666" spans="6:6" ht="18" customHeight="1">
      <c r="F44666" s="129">
        <f t="shared" si="704"/>
        <v>0</v>
      </c>
    </row>
    <row r="44667" spans="6:6" ht="18" customHeight="1">
      <c r="F44667" s="129">
        <f t="shared" si="704"/>
        <v>0</v>
      </c>
    </row>
    <row r="44668" spans="6:6" ht="18" customHeight="1">
      <c r="F44668" s="129">
        <f t="shared" si="704"/>
        <v>0</v>
      </c>
    </row>
    <row r="44669" spans="6:6" ht="18" customHeight="1">
      <c r="F44669" s="129">
        <f t="shared" si="704"/>
        <v>0</v>
      </c>
    </row>
    <row r="44670" spans="6:6" ht="18" customHeight="1">
      <c r="F44670" s="129">
        <f t="shared" si="704"/>
        <v>0</v>
      </c>
    </row>
    <row r="44671" spans="6:6" ht="18" customHeight="1">
      <c r="F44671" s="129">
        <f t="shared" si="704"/>
        <v>0</v>
      </c>
    </row>
    <row r="44672" spans="6:6" ht="18" customHeight="1">
      <c r="F44672" s="129">
        <f t="shared" si="704"/>
        <v>0</v>
      </c>
    </row>
    <row r="44673" spans="6:6" ht="18" customHeight="1">
      <c r="F44673" s="129">
        <f t="shared" si="704"/>
        <v>0</v>
      </c>
    </row>
    <row r="44674" spans="6:6" ht="18" customHeight="1">
      <c r="F44674" s="129">
        <f t="shared" si="704"/>
        <v>0</v>
      </c>
    </row>
    <row r="44675" spans="6:6" ht="18" customHeight="1">
      <c r="F44675" s="129">
        <f t="shared" si="704"/>
        <v>0</v>
      </c>
    </row>
    <row r="44676" spans="6:6" ht="18" customHeight="1">
      <c r="F44676" s="129">
        <f t="shared" si="704"/>
        <v>0</v>
      </c>
    </row>
    <row r="44677" spans="6:6" ht="18" customHeight="1">
      <c r="F44677" s="129">
        <f t="shared" si="704"/>
        <v>0</v>
      </c>
    </row>
    <row r="44678" spans="6:6" ht="18" customHeight="1">
      <c r="F44678" s="129">
        <f t="shared" si="704"/>
        <v>0</v>
      </c>
    </row>
    <row r="44679" spans="6:6" ht="18" customHeight="1">
      <c r="F44679" s="129">
        <f t="shared" si="704"/>
        <v>0</v>
      </c>
    </row>
    <row r="44680" spans="6:6" ht="18" customHeight="1">
      <c r="F44680" s="129">
        <f t="shared" si="704"/>
        <v>0</v>
      </c>
    </row>
    <row r="44681" spans="6:6" ht="18" customHeight="1">
      <c r="F44681" s="129">
        <f t="shared" si="704"/>
        <v>0</v>
      </c>
    </row>
    <row r="44682" spans="6:6" ht="18" customHeight="1">
      <c r="F44682" s="129">
        <f t="shared" si="704"/>
        <v>0</v>
      </c>
    </row>
    <row r="44683" spans="6:6" ht="18" customHeight="1">
      <c r="F44683" s="129">
        <f t="shared" si="704"/>
        <v>0</v>
      </c>
    </row>
    <row r="44684" spans="6:6" ht="18" customHeight="1">
      <c r="F44684" s="129">
        <f t="shared" si="704"/>
        <v>0</v>
      </c>
    </row>
    <row r="44685" spans="6:6" ht="18" customHeight="1">
      <c r="F44685" s="129">
        <f t="shared" si="704"/>
        <v>0</v>
      </c>
    </row>
    <row r="44686" spans="6:6" ht="18" customHeight="1">
      <c r="F44686" s="129">
        <f t="shared" si="704"/>
        <v>0</v>
      </c>
    </row>
    <row r="44687" spans="6:6" ht="18" customHeight="1">
      <c r="F44687" s="129">
        <f t="shared" si="704"/>
        <v>0</v>
      </c>
    </row>
    <row r="44688" spans="6:6" ht="18" customHeight="1">
      <c r="F44688" s="129">
        <f t="shared" si="704"/>
        <v>0</v>
      </c>
    </row>
    <row r="44689" spans="6:6" ht="18" customHeight="1">
      <c r="F44689" s="129">
        <f t="shared" si="704"/>
        <v>0</v>
      </c>
    </row>
    <row r="44690" spans="6:6" ht="18" customHeight="1">
      <c r="F44690" s="129">
        <f t="shared" si="704"/>
        <v>0</v>
      </c>
    </row>
    <row r="44691" spans="6:6" ht="18" customHeight="1">
      <c r="F44691" s="129">
        <f t="shared" si="704"/>
        <v>0</v>
      </c>
    </row>
    <row r="44692" spans="6:6" ht="18" customHeight="1">
      <c r="F44692" s="129">
        <f t="shared" si="704"/>
        <v>0</v>
      </c>
    </row>
    <row r="44693" spans="6:6" ht="18" customHeight="1">
      <c r="F44693" s="129">
        <f t="shared" si="704"/>
        <v>0</v>
      </c>
    </row>
    <row r="44694" spans="6:6" ht="18" customHeight="1">
      <c r="F44694" s="129">
        <f t="shared" si="704"/>
        <v>0</v>
      </c>
    </row>
    <row r="44695" spans="6:6" ht="18" customHeight="1">
      <c r="F44695" s="129">
        <f t="shared" si="704"/>
        <v>0</v>
      </c>
    </row>
    <row r="44696" spans="6:6" ht="18" customHeight="1">
      <c r="F44696" s="129">
        <f t="shared" si="704"/>
        <v>0</v>
      </c>
    </row>
    <row r="44697" spans="6:6" ht="18" customHeight="1">
      <c r="F44697" s="129">
        <f t="shared" si="704"/>
        <v>0</v>
      </c>
    </row>
    <row r="44698" spans="6:6" ht="18" customHeight="1">
      <c r="F44698" s="129">
        <f t="shared" si="704"/>
        <v>0</v>
      </c>
    </row>
    <row r="44699" spans="6:6" ht="18" customHeight="1">
      <c r="F44699" s="129">
        <f t="shared" si="704"/>
        <v>0</v>
      </c>
    </row>
    <row r="44700" spans="6:6" ht="18" customHeight="1">
      <c r="F44700" s="129">
        <f t="shared" si="704"/>
        <v>0</v>
      </c>
    </row>
    <row r="44701" spans="6:6" ht="18" customHeight="1">
      <c r="F44701" s="129">
        <f t="shared" si="704"/>
        <v>0</v>
      </c>
    </row>
    <row r="44702" spans="6:6" ht="18" customHeight="1">
      <c r="F44702" s="129">
        <f t="shared" si="704"/>
        <v>0</v>
      </c>
    </row>
    <row r="44703" spans="6:6" ht="18" customHeight="1">
      <c r="F44703" s="129">
        <f t="shared" si="704"/>
        <v>0</v>
      </c>
    </row>
    <row r="44704" spans="6:6" ht="18" customHeight="1">
      <c r="F44704" s="129">
        <f t="shared" si="704"/>
        <v>0</v>
      </c>
    </row>
    <row r="44705" spans="6:6" ht="18" customHeight="1">
      <c r="F44705" s="129">
        <f t="shared" si="704"/>
        <v>0</v>
      </c>
    </row>
    <row r="44706" spans="6:6" ht="18" customHeight="1">
      <c r="F44706" s="129">
        <f t="shared" si="704"/>
        <v>0</v>
      </c>
    </row>
    <row r="44707" spans="6:6" ht="18" customHeight="1">
      <c r="F44707" s="129">
        <f t="shared" si="704"/>
        <v>0</v>
      </c>
    </row>
    <row r="44708" spans="6:6" ht="18" customHeight="1">
      <c r="F44708" s="129">
        <f t="shared" si="704"/>
        <v>0</v>
      </c>
    </row>
    <row r="44709" spans="6:6" ht="18" customHeight="1">
      <c r="F44709" s="129">
        <f t="shared" si="704"/>
        <v>0</v>
      </c>
    </row>
    <row r="44710" spans="6:6" ht="18" customHeight="1">
      <c r="F44710" s="129">
        <f t="shared" si="704"/>
        <v>0</v>
      </c>
    </row>
    <row r="44711" spans="6:6" ht="18" customHeight="1">
      <c r="F44711" s="129">
        <f t="shared" si="704"/>
        <v>0</v>
      </c>
    </row>
    <row r="44712" spans="6:6" ht="18" customHeight="1">
      <c r="F44712" s="129">
        <f t="shared" si="704"/>
        <v>0</v>
      </c>
    </row>
    <row r="44713" spans="6:6" ht="18" customHeight="1">
      <c r="F44713" s="129">
        <f t="shared" si="704"/>
        <v>0</v>
      </c>
    </row>
    <row r="44714" spans="6:6" ht="18" customHeight="1">
      <c r="F44714" s="129">
        <f t="shared" si="704"/>
        <v>0</v>
      </c>
    </row>
    <row r="44715" spans="6:6" ht="18" customHeight="1">
      <c r="F44715" s="129">
        <f t="shared" si="704"/>
        <v>0</v>
      </c>
    </row>
    <row r="44716" spans="6:6" ht="18" customHeight="1">
      <c r="F44716" s="129">
        <f t="shared" si="704"/>
        <v>0</v>
      </c>
    </row>
    <row r="44717" spans="6:6" ht="18" customHeight="1">
      <c r="F44717" s="129">
        <f t="shared" si="704"/>
        <v>0</v>
      </c>
    </row>
    <row r="44718" spans="6:6" ht="18" customHeight="1">
      <c r="F44718" s="129">
        <f t="shared" si="704"/>
        <v>0</v>
      </c>
    </row>
    <row r="44719" spans="6:6" ht="18" customHeight="1">
      <c r="F44719" s="129">
        <f t="shared" si="704"/>
        <v>0</v>
      </c>
    </row>
    <row r="44720" spans="6:6" ht="18" customHeight="1">
      <c r="F44720" s="129">
        <f t="shared" si="704"/>
        <v>0</v>
      </c>
    </row>
    <row r="44721" spans="6:6" ht="18" customHeight="1">
      <c r="F44721" s="129">
        <f t="shared" si="704"/>
        <v>0</v>
      </c>
    </row>
    <row r="44722" spans="6:6" ht="18" customHeight="1">
      <c r="F44722" s="129">
        <f t="shared" ref="F44722:F44785" si="705">E44722*D44722</f>
        <v>0</v>
      </c>
    </row>
    <row r="44723" spans="6:6" ht="18" customHeight="1">
      <c r="F44723" s="129">
        <f t="shared" si="705"/>
        <v>0</v>
      </c>
    </row>
    <row r="44724" spans="6:6" ht="18" customHeight="1">
      <c r="F44724" s="129">
        <f t="shared" si="705"/>
        <v>0</v>
      </c>
    </row>
    <row r="44725" spans="6:6" ht="18" customHeight="1">
      <c r="F44725" s="129">
        <f t="shared" si="705"/>
        <v>0</v>
      </c>
    </row>
    <row r="44726" spans="6:6" ht="18" customHeight="1">
      <c r="F44726" s="129">
        <f t="shared" si="705"/>
        <v>0</v>
      </c>
    </row>
    <row r="44727" spans="6:6" ht="18" customHeight="1">
      <c r="F44727" s="129">
        <f t="shared" si="705"/>
        <v>0</v>
      </c>
    </row>
    <row r="44728" spans="6:6" ht="18" customHeight="1">
      <c r="F44728" s="129">
        <f t="shared" si="705"/>
        <v>0</v>
      </c>
    </row>
    <row r="44729" spans="6:6" ht="18" customHeight="1">
      <c r="F44729" s="129">
        <f t="shared" si="705"/>
        <v>0</v>
      </c>
    </row>
    <row r="44730" spans="6:6" ht="18" customHeight="1">
      <c r="F44730" s="129">
        <f t="shared" si="705"/>
        <v>0</v>
      </c>
    </row>
    <row r="44731" spans="6:6" ht="18" customHeight="1">
      <c r="F44731" s="129">
        <f t="shared" si="705"/>
        <v>0</v>
      </c>
    </row>
    <row r="44732" spans="6:6" ht="18" customHeight="1">
      <c r="F44732" s="129">
        <f t="shared" si="705"/>
        <v>0</v>
      </c>
    </row>
    <row r="44733" spans="6:6" ht="18" customHeight="1">
      <c r="F44733" s="129">
        <f t="shared" si="705"/>
        <v>0</v>
      </c>
    </row>
    <row r="44734" spans="6:6" ht="18" customHeight="1">
      <c r="F44734" s="129">
        <f t="shared" si="705"/>
        <v>0</v>
      </c>
    </row>
    <row r="44735" spans="6:6" ht="18" customHeight="1">
      <c r="F44735" s="129">
        <f t="shared" si="705"/>
        <v>0</v>
      </c>
    </row>
    <row r="44736" spans="6:6" ht="18" customHeight="1">
      <c r="F44736" s="129">
        <f t="shared" si="705"/>
        <v>0</v>
      </c>
    </row>
    <row r="44737" spans="6:6" ht="18" customHeight="1">
      <c r="F44737" s="129">
        <f t="shared" si="705"/>
        <v>0</v>
      </c>
    </row>
    <row r="44738" spans="6:6" ht="18" customHeight="1">
      <c r="F44738" s="129">
        <f t="shared" si="705"/>
        <v>0</v>
      </c>
    </row>
    <row r="44739" spans="6:6" ht="18" customHeight="1">
      <c r="F44739" s="129">
        <f t="shared" si="705"/>
        <v>0</v>
      </c>
    </row>
    <row r="44740" spans="6:6" ht="18" customHeight="1">
      <c r="F44740" s="129">
        <f t="shared" si="705"/>
        <v>0</v>
      </c>
    </row>
    <row r="44741" spans="6:6" ht="18" customHeight="1">
      <c r="F44741" s="129">
        <f t="shared" si="705"/>
        <v>0</v>
      </c>
    </row>
    <row r="44742" spans="6:6" ht="18" customHeight="1">
      <c r="F44742" s="129">
        <f t="shared" si="705"/>
        <v>0</v>
      </c>
    </row>
    <row r="44743" spans="6:6" ht="18" customHeight="1">
      <c r="F44743" s="129">
        <f t="shared" si="705"/>
        <v>0</v>
      </c>
    </row>
    <row r="44744" spans="6:6" ht="18" customHeight="1">
      <c r="F44744" s="129">
        <f t="shared" si="705"/>
        <v>0</v>
      </c>
    </row>
    <row r="44745" spans="6:6" ht="18" customHeight="1">
      <c r="F44745" s="129">
        <f t="shared" si="705"/>
        <v>0</v>
      </c>
    </row>
    <row r="44746" spans="6:6" ht="18" customHeight="1">
      <c r="F44746" s="129">
        <f t="shared" si="705"/>
        <v>0</v>
      </c>
    </row>
    <row r="44747" spans="6:6" ht="18" customHeight="1">
      <c r="F44747" s="129">
        <f t="shared" si="705"/>
        <v>0</v>
      </c>
    </row>
    <row r="44748" spans="6:6" ht="18" customHeight="1">
      <c r="F44748" s="129">
        <f t="shared" si="705"/>
        <v>0</v>
      </c>
    </row>
    <row r="44749" spans="6:6" ht="18" customHeight="1">
      <c r="F44749" s="129">
        <f t="shared" si="705"/>
        <v>0</v>
      </c>
    </row>
    <row r="44750" spans="6:6" ht="18" customHeight="1">
      <c r="F44750" s="129">
        <f t="shared" si="705"/>
        <v>0</v>
      </c>
    </row>
    <row r="44751" spans="6:6" ht="18" customHeight="1">
      <c r="F44751" s="129">
        <f t="shared" si="705"/>
        <v>0</v>
      </c>
    </row>
    <row r="44752" spans="6:6" ht="18" customHeight="1">
      <c r="F44752" s="129">
        <f t="shared" si="705"/>
        <v>0</v>
      </c>
    </row>
    <row r="44753" spans="6:6" ht="18" customHeight="1">
      <c r="F44753" s="129">
        <f t="shared" si="705"/>
        <v>0</v>
      </c>
    </row>
    <row r="44754" spans="6:6" ht="18" customHeight="1">
      <c r="F44754" s="129">
        <f t="shared" si="705"/>
        <v>0</v>
      </c>
    </row>
    <row r="44755" spans="6:6" ht="18" customHeight="1">
      <c r="F44755" s="129">
        <f t="shared" si="705"/>
        <v>0</v>
      </c>
    </row>
    <row r="44756" spans="6:6" ht="18" customHeight="1">
      <c r="F44756" s="129">
        <f t="shared" si="705"/>
        <v>0</v>
      </c>
    </row>
    <row r="44757" spans="6:6" ht="18" customHeight="1">
      <c r="F44757" s="129">
        <f t="shared" si="705"/>
        <v>0</v>
      </c>
    </row>
    <row r="44758" spans="6:6" ht="18" customHeight="1">
      <c r="F44758" s="129">
        <f t="shared" si="705"/>
        <v>0</v>
      </c>
    </row>
    <row r="44759" spans="6:6" ht="18" customHeight="1">
      <c r="F44759" s="129">
        <f t="shared" si="705"/>
        <v>0</v>
      </c>
    </row>
    <row r="44760" spans="6:6" ht="18" customHeight="1">
      <c r="F44760" s="129">
        <f t="shared" si="705"/>
        <v>0</v>
      </c>
    </row>
    <row r="44761" spans="6:6" ht="18" customHeight="1">
      <c r="F44761" s="129">
        <f t="shared" si="705"/>
        <v>0</v>
      </c>
    </row>
    <row r="44762" spans="6:6" ht="18" customHeight="1">
      <c r="F44762" s="129">
        <f t="shared" si="705"/>
        <v>0</v>
      </c>
    </row>
    <row r="44763" spans="6:6" ht="18" customHeight="1">
      <c r="F44763" s="129">
        <f t="shared" si="705"/>
        <v>0</v>
      </c>
    </row>
    <row r="44764" spans="6:6" ht="18" customHeight="1">
      <c r="F44764" s="129">
        <f t="shared" si="705"/>
        <v>0</v>
      </c>
    </row>
    <row r="44765" spans="6:6" ht="18" customHeight="1">
      <c r="F44765" s="129">
        <f t="shared" si="705"/>
        <v>0</v>
      </c>
    </row>
    <row r="44766" spans="6:6" ht="18" customHeight="1">
      <c r="F44766" s="129">
        <f t="shared" si="705"/>
        <v>0</v>
      </c>
    </row>
    <row r="44767" spans="6:6" ht="18" customHeight="1">
      <c r="F44767" s="129">
        <f t="shared" si="705"/>
        <v>0</v>
      </c>
    </row>
    <row r="44768" spans="6:6" ht="18" customHeight="1">
      <c r="F44768" s="129">
        <f t="shared" si="705"/>
        <v>0</v>
      </c>
    </row>
    <row r="44769" spans="6:6" ht="18" customHeight="1">
      <c r="F44769" s="129">
        <f t="shared" si="705"/>
        <v>0</v>
      </c>
    </row>
    <row r="44770" spans="6:6" ht="18" customHeight="1">
      <c r="F44770" s="129">
        <f t="shared" si="705"/>
        <v>0</v>
      </c>
    </row>
    <row r="44771" spans="6:6" ht="18" customHeight="1">
      <c r="F44771" s="129">
        <f t="shared" si="705"/>
        <v>0</v>
      </c>
    </row>
    <row r="44772" spans="6:6" ht="18" customHeight="1">
      <c r="F44772" s="129">
        <f t="shared" si="705"/>
        <v>0</v>
      </c>
    </row>
    <row r="44773" spans="6:6" ht="18" customHeight="1">
      <c r="F44773" s="129">
        <f t="shared" si="705"/>
        <v>0</v>
      </c>
    </row>
    <row r="44774" spans="6:6" ht="18" customHeight="1">
      <c r="F44774" s="129">
        <f t="shared" si="705"/>
        <v>0</v>
      </c>
    </row>
    <row r="44775" spans="6:6" ht="18" customHeight="1">
      <c r="F44775" s="129">
        <f t="shared" si="705"/>
        <v>0</v>
      </c>
    </row>
    <row r="44776" spans="6:6" ht="18" customHeight="1">
      <c r="F44776" s="129">
        <f t="shared" si="705"/>
        <v>0</v>
      </c>
    </row>
    <row r="44777" spans="6:6" ht="18" customHeight="1">
      <c r="F44777" s="129">
        <f t="shared" si="705"/>
        <v>0</v>
      </c>
    </row>
    <row r="44778" spans="6:6" ht="18" customHeight="1">
      <c r="F44778" s="129">
        <f t="shared" si="705"/>
        <v>0</v>
      </c>
    </row>
    <row r="44779" spans="6:6" ht="18" customHeight="1">
      <c r="F44779" s="129">
        <f t="shared" si="705"/>
        <v>0</v>
      </c>
    </row>
    <row r="44780" spans="6:6" ht="18" customHeight="1">
      <c r="F44780" s="129">
        <f t="shared" si="705"/>
        <v>0</v>
      </c>
    </row>
    <row r="44781" spans="6:6" ht="18" customHeight="1">
      <c r="F44781" s="129">
        <f t="shared" si="705"/>
        <v>0</v>
      </c>
    </row>
    <row r="44782" spans="6:6" ht="18" customHeight="1">
      <c r="F44782" s="129">
        <f t="shared" si="705"/>
        <v>0</v>
      </c>
    </row>
    <row r="44783" spans="6:6" ht="18" customHeight="1">
      <c r="F44783" s="129">
        <f t="shared" si="705"/>
        <v>0</v>
      </c>
    </row>
    <row r="44784" spans="6:6" ht="18" customHeight="1">
      <c r="F44784" s="129">
        <f t="shared" si="705"/>
        <v>0</v>
      </c>
    </row>
    <row r="44785" spans="6:6" ht="18" customHeight="1">
      <c r="F44785" s="129">
        <f t="shared" si="705"/>
        <v>0</v>
      </c>
    </row>
    <row r="44786" spans="6:6" ht="18" customHeight="1">
      <c r="F44786" s="129">
        <f t="shared" ref="F44786:F44849" si="706">E44786*D44786</f>
        <v>0</v>
      </c>
    </row>
    <row r="44787" spans="6:6" ht="18" customHeight="1">
      <c r="F44787" s="129">
        <f t="shared" si="706"/>
        <v>0</v>
      </c>
    </row>
    <row r="44788" spans="6:6" ht="18" customHeight="1">
      <c r="F44788" s="129">
        <f t="shared" si="706"/>
        <v>0</v>
      </c>
    </row>
    <row r="44789" spans="6:6" ht="18" customHeight="1">
      <c r="F44789" s="129">
        <f t="shared" si="706"/>
        <v>0</v>
      </c>
    </row>
    <row r="44790" spans="6:6" ht="18" customHeight="1">
      <c r="F44790" s="129">
        <f t="shared" si="706"/>
        <v>0</v>
      </c>
    </row>
    <row r="44791" spans="6:6" ht="18" customHeight="1">
      <c r="F44791" s="129">
        <f t="shared" si="706"/>
        <v>0</v>
      </c>
    </row>
    <row r="44792" spans="6:6" ht="18" customHeight="1">
      <c r="F44792" s="129">
        <f t="shared" si="706"/>
        <v>0</v>
      </c>
    </row>
    <row r="44793" spans="6:6" ht="18" customHeight="1">
      <c r="F44793" s="129">
        <f t="shared" si="706"/>
        <v>0</v>
      </c>
    </row>
    <row r="44794" spans="6:6" ht="18" customHeight="1">
      <c r="F44794" s="129">
        <f t="shared" si="706"/>
        <v>0</v>
      </c>
    </row>
    <row r="44795" spans="6:6" ht="18" customHeight="1">
      <c r="F44795" s="129">
        <f t="shared" si="706"/>
        <v>0</v>
      </c>
    </row>
    <row r="44796" spans="6:6" ht="18" customHeight="1">
      <c r="F44796" s="129">
        <f t="shared" si="706"/>
        <v>0</v>
      </c>
    </row>
    <row r="44797" spans="6:6" ht="18" customHeight="1">
      <c r="F44797" s="129">
        <f t="shared" si="706"/>
        <v>0</v>
      </c>
    </row>
    <row r="44798" spans="6:6" ht="18" customHeight="1">
      <c r="F44798" s="129">
        <f t="shared" si="706"/>
        <v>0</v>
      </c>
    </row>
    <row r="44799" spans="6:6" ht="18" customHeight="1">
      <c r="F44799" s="129">
        <f t="shared" si="706"/>
        <v>0</v>
      </c>
    </row>
    <row r="44800" spans="6:6" ht="18" customHeight="1">
      <c r="F44800" s="129">
        <f t="shared" si="706"/>
        <v>0</v>
      </c>
    </row>
    <row r="44801" spans="6:6" ht="18" customHeight="1">
      <c r="F44801" s="129">
        <f t="shared" si="706"/>
        <v>0</v>
      </c>
    </row>
    <row r="44802" spans="6:6" ht="18" customHeight="1">
      <c r="F44802" s="129">
        <f t="shared" si="706"/>
        <v>0</v>
      </c>
    </row>
    <row r="44803" spans="6:6" ht="18" customHeight="1">
      <c r="F44803" s="129">
        <f t="shared" si="706"/>
        <v>0</v>
      </c>
    </row>
    <row r="44804" spans="6:6" ht="18" customHeight="1">
      <c r="F44804" s="129">
        <f t="shared" si="706"/>
        <v>0</v>
      </c>
    </row>
    <row r="44805" spans="6:6" ht="18" customHeight="1">
      <c r="F44805" s="129">
        <f t="shared" si="706"/>
        <v>0</v>
      </c>
    </row>
    <row r="44806" spans="6:6" ht="18" customHeight="1">
      <c r="F44806" s="129">
        <f t="shared" si="706"/>
        <v>0</v>
      </c>
    </row>
    <row r="44807" spans="6:6" ht="18" customHeight="1">
      <c r="F44807" s="129">
        <f t="shared" si="706"/>
        <v>0</v>
      </c>
    </row>
    <row r="44808" spans="6:6" ht="18" customHeight="1">
      <c r="F44808" s="129">
        <f t="shared" si="706"/>
        <v>0</v>
      </c>
    </row>
    <row r="44809" spans="6:6" ht="18" customHeight="1">
      <c r="F44809" s="129">
        <f t="shared" si="706"/>
        <v>0</v>
      </c>
    </row>
    <row r="44810" spans="6:6" ht="18" customHeight="1">
      <c r="F44810" s="129">
        <f t="shared" si="706"/>
        <v>0</v>
      </c>
    </row>
    <row r="44811" spans="6:6" ht="18" customHeight="1">
      <c r="F44811" s="129">
        <f t="shared" si="706"/>
        <v>0</v>
      </c>
    </row>
    <row r="44812" spans="6:6" ht="18" customHeight="1">
      <c r="F44812" s="129">
        <f t="shared" si="706"/>
        <v>0</v>
      </c>
    </row>
    <row r="44813" spans="6:6" ht="18" customHeight="1">
      <c r="F44813" s="129">
        <f t="shared" si="706"/>
        <v>0</v>
      </c>
    </row>
    <row r="44814" spans="6:6" ht="18" customHeight="1">
      <c r="F44814" s="129">
        <f t="shared" si="706"/>
        <v>0</v>
      </c>
    </row>
    <row r="44815" spans="6:6" ht="18" customHeight="1">
      <c r="F44815" s="129">
        <f t="shared" si="706"/>
        <v>0</v>
      </c>
    </row>
    <row r="44816" spans="6:6" ht="18" customHeight="1">
      <c r="F44816" s="129">
        <f t="shared" si="706"/>
        <v>0</v>
      </c>
    </row>
    <row r="44817" spans="6:6" ht="18" customHeight="1">
      <c r="F44817" s="129">
        <f t="shared" si="706"/>
        <v>0</v>
      </c>
    </row>
    <row r="44818" spans="6:6" ht="18" customHeight="1">
      <c r="F44818" s="129">
        <f t="shared" si="706"/>
        <v>0</v>
      </c>
    </row>
    <row r="44819" spans="6:6" ht="18" customHeight="1">
      <c r="F44819" s="129">
        <f t="shared" si="706"/>
        <v>0</v>
      </c>
    </row>
    <row r="44820" spans="6:6" ht="18" customHeight="1">
      <c r="F44820" s="129">
        <f t="shared" si="706"/>
        <v>0</v>
      </c>
    </row>
    <row r="44821" spans="6:6" ht="18" customHeight="1">
      <c r="F44821" s="129">
        <f t="shared" si="706"/>
        <v>0</v>
      </c>
    </row>
    <row r="44822" spans="6:6" ht="18" customHeight="1">
      <c r="F44822" s="129">
        <f t="shared" si="706"/>
        <v>0</v>
      </c>
    </row>
    <row r="44823" spans="6:6" ht="18" customHeight="1">
      <c r="F44823" s="129">
        <f t="shared" si="706"/>
        <v>0</v>
      </c>
    </row>
    <row r="44824" spans="6:6" ht="18" customHeight="1">
      <c r="F44824" s="129">
        <f t="shared" si="706"/>
        <v>0</v>
      </c>
    </row>
    <row r="44825" spans="6:6" ht="18" customHeight="1">
      <c r="F44825" s="129">
        <f t="shared" si="706"/>
        <v>0</v>
      </c>
    </row>
    <row r="44826" spans="6:6" ht="18" customHeight="1">
      <c r="F44826" s="129">
        <f t="shared" si="706"/>
        <v>0</v>
      </c>
    </row>
    <row r="44827" spans="6:6" ht="18" customHeight="1">
      <c r="F44827" s="129">
        <f t="shared" si="706"/>
        <v>0</v>
      </c>
    </row>
    <row r="44828" spans="6:6" ht="18" customHeight="1">
      <c r="F44828" s="129">
        <f t="shared" si="706"/>
        <v>0</v>
      </c>
    </row>
    <row r="44829" spans="6:6" ht="18" customHeight="1">
      <c r="F44829" s="129">
        <f t="shared" si="706"/>
        <v>0</v>
      </c>
    </row>
    <row r="44830" spans="6:6" ht="18" customHeight="1">
      <c r="F44830" s="129">
        <f t="shared" si="706"/>
        <v>0</v>
      </c>
    </row>
    <row r="44831" spans="6:6" ht="18" customHeight="1">
      <c r="F44831" s="129">
        <f t="shared" si="706"/>
        <v>0</v>
      </c>
    </row>
    <row r="44832" spans="6:6" ht="18" customHeight="1">
      <c r="F44832" s="129">
        <f t="shared" si="706"/>
        <v>0</v>
      </c>
    </row>
    <row r="44833" spans="6:6" ht="18" customHeight="1">
      <c r="F44833" s="129">
        <f t="shared" si="706"/>
        <v>0</v>
      </c>
    </row>
    <row r="44834" spans="6:6" ht="18" customHeight="1">
      <c r="F44834" s="129">
        <f t="shared" si="706"/>
        <v>0</v>
      </c>
    </row>
    <row r="44835" spans="6:6" ht="18" customHeight="1">
      <c r="F44835" s="129">
        <f t="shared" si="706"/>
        <v>0</v>
      </c>
    </row>
    <row r="44836" spans="6:6" ht="18" customHeight="1">
      <c r="F44836" s="129">
        <f t="shared" si="706"/>
        <v>0</v>
      </c>
    </row>
    <row r="44837" spans="6:6" ht="18" customHeight="1">
      <c r="F44837" s="129">
        <f t="shared" si="706"/>
        <v>0</v>
      </c>
    </row>
    <row r="44838" spans="6:6" ht="18" customHeight="1">
      <c r="F44838" s="129">
        <f t="shared" si="706"/>
        <v>0</v>
      </c>
    </row>
    <row r="44839" spans="6:6" ht="18" customHeight="1">
      <c r="F44839" s="129">
        <f t="shared" si="706"/>
        <v>0</v>
      </c>
    </row>
    <row r="44840" spans="6:6" ht="18" customHeight="1">
      <c r="F44840" s="129">
        <f t="shared" si="706"/>
        <v>0</v>
      </c>
    </row>
    <row r="44841" spans="6:6" ht="18" customHeight="1">
      <c r="F44841" s="129">
        <f t="shared" si="706"/>
        <v>0</v>
      </c>
    </row>
    <row r="44842" spans="6:6" ht="18" customHeight="1">
      <c r="F44842" s="129">
        <f t="shared" si="706"/>
        <v>0</v>
      </c>
    </row>
    <row r="44843" spans="6:6" ht="18" customHeight="1">
      <c r="F44843" s="129">
        <f t="shared" si="706"/>
        <v>0</v>
      </c>
    </row>
    <row r="44844" spans="6:6" ht="18" customHeight="1">
      <c r="F44844" s="129">
        <f t="shared" si="706"/>
        <v>0</v>
      </c>
    </row>
    <row r="44845" spans="6:6" ht="18" customHeight="1">
      <c r="F44845" s="129">
        <f t="shared" si="706"/>
        <v>0</v>
      </c>
    </row>
    <row r="44846" spans="6:6" ht="18" customHeight="1">
      <c r="F44846" s="129">
        <f t="shared" si="706"/>
        <v>0</v>
      </c>
    </row>
    <row r="44847" spans="6:6" ht="18" customHeight="1">
      <c r="F44847" s="129">
        <f t="shared" si="706"/>
        <v>0</v>
      </c>
    </row>
    <row r="44848" spans="6:6" ht="18" customHeight="1">
      <c r="F44848" s="129">
        <f t="shared" si="706"/>
        <v>0</v>
      </c>
    </row>
    <row r="44849" spans="6:6" ht="18" customHeight="1">
      <c r="F44849" s="129">
        <f t="shared" si="706"/>
        <v>0</v>
      </c>
    </row>
    <row r="44850" spans="6:6" ht="18" customHeight="1">
      <c r="F44850" s="129">
        <f t="shared" ref="F44850:F44913" si="707">E44850*D44850</f>
        <v>0</v>
      </c>
    </row>
    <row r="44851" spans="6:6" ht="18" customHeight="1">
      <c r="F44851" s="129">
        <f t="shared" si="707"/>
        <v>0</v>
      </c>
    </row>
    <row r="44852" spans="6:6" ht="18" customHeight="1">
      <c r="F44852" s="129">
        <f t="shared" si="707"/>
        <v>0</v>
      </c>
    </row>
    <row r="44853" spans="6:6" ht="18" customHeight="1">
      <c r="F44853" s="129">
        <f t="shared" si="707"/>
        <v>0</v>
      </c>
    </row>
    <row r="44854" spans="6:6" ht="18" customHeight="1">
      <c r="F44854" s="129">
        <f t="shared" si="707"/>
        <v>0</v>
      </c>
    </row>
    <row r="44855" spans="6:6" ht="18" customHeight="1">
      <c r="F44855" s="129">
        <f t="shared" si="707"/>
        <v>0</v>
      </c>
    </row>
    <row r="44856" spans="6:6" ht="18" customHeight="1">
      <c r="F44856" s="129">
        <f t="shared" si="707"/>
        <v>0</v>
      </c>
    </row>
    <row r="44857" spans="6:6" ht="18" customHeight="1">
      <c r="F44857" s="129">
        <f t="shared" si="707"/>
        <v>0</v>
      </c>
    </row>
    <row r="44858" spans="6:6" ht="18" customHeight="1">
      <c r="F44858" s="129">
        <f t="shared" si="707"/>
        <v>0</v>
      </c>
    </row>
    <row r="44859" spans="6:6" ht="18" customHeight="1">
      <c r="F44859" s="129">
        <f t="shared" si="707"/>
        <v>0</v>
      </c>
    </row>
    <row r="44860" spans="6:6" ht="18" customHeight="1">
      <c r="F44860" s="129">
        <f t="shared" si="707"/>
        <v>0</v>
      </c>
    </row>
    <row r="44861" spans="6:6" ht="18" customHeight="1">
      <c r="F44861" s="129">
        <f t="shared" si="707"/>
        <v>0</v>
      </c>
    </row>
    <row r="44862" spans="6:6" ht="18" customHeight="1">
      <c r="F44862" s="129">
        <f t="shared" si="707"/>
        <v>0</v>
      </c>
    </row>
    <row r="44863" spans="6:6" ht="18" customHeight="1">
      <c r="F44863" s="129">
        <f t="shared" si="707"/>
        <v>0</v>
      </c>
    </row>
    <row r="44864" spans="6:6" ht="18" customHeight="1">
      <c r="F44864" s="129">
        <f t="shared" si="707"/>
        <v>0</v>
      </c>
    </row>
    <row r="44865" spans="6:6" ht="18" customHeight="1">
      <c r="F44865" s="129">
        <f t="shared" si="707"/>
        <v>0</v>
      </c>
    </row>
    <row r="44866" spans="6:6" ht="18" customHeight="1">
      <c r="F44866" s="129">
        <f t="shared" si="707"/>
        <v>0</v>
      </c>
    </row>
    <row r="44867" spans="6:6" ht="18" customHeight="1">
      <c r="F44867" s="129">
        <f t="shared" si="707"/>
        <v>0</v>
      </c>
    </row>
    <row r="44868" spans="6:6" ht="18" customHeight="1">
      <c r="F44868" s="129">
        <f t="shared" si="707"/>
        <v>0</v>
      </c>
    </row>
    <row r="44869" spans="6:6" ht="18" customHeight="1">
      <c r="F44869" s="129">
        <f t="shared" si="707"/>
        <v>0</v>
      </c>
    </row>
    <row r="44870" spans="6:6" ht="18" customHeight="1">
      <c r="F44870" s="129">
        <f t="shared" si="707"/>
        <v>0</v>
      </c>
    </row>
    <row r="44871" spans="6:6" ht="18" customHeight="1">
      <c r="F44871" s="129">
        <f t="shared" si="707"/>
        <v>0</v>
      </c>
    </row>
    <row r="44872" spans="6:6" ht="18" customHeight="1">
      <c r="F44872" s="129">
        <f t="shared" si="707"/>
        <v>0</v>
      </c>
    </row>
    <row r="44873" spans="6:6" ht="18" customHeight="1">
      <c r="F44873" s="129">
        <f t="shared" si="707"/>
        <v>0</v>
      </c>
    </row>
    <row r="44874" spans="6:6" ht="18" customHeight="1">
      <c r="F44874" s="129">
        <f t="shared" si="707"/>
        <v>0</v>
      </c>
    </row>
    <row r="44875" spans="6:6" ht="18" customHeight="1">
      <c r="F44875" s="129">
        <f t="shared" si="707"/>
        <v>0</v>
      </c>
    </row>
    <row r="44876" spans="6:6" ht="18" customHeight="1">
      <c r="F44876" s="129">
        <f t="shared" si="707"/>
        <v>0</v>
      </c>
    </row>
    <row r="44877" spans="6:6" ht="18" customHeight="1">
      <c r="F44877" s="129">
        <f t="shared" si="707"/>
        <v>0</v>
      </c>
    </row>
    <row r="44878" spans="6:6" ht="18" customHeight="1">
      <c r="F44878" s="129">
        <f t="shared" si="707"/>
        <v>0</v>
      </c>
    </row>
    <row r="44879" spans="6:6" ht="18" customHeight="1">
      <c r="F44879" s="129">
        <f t="shared" si="707"/>
        <v>0</v>
      </c>
    </row>
    <row r="44880" spans="6:6" ht="18" customHeight="1">
      <c r="F44880" s="129">
        <f t="shared" si="707"/>
        <v>0</v>
      </c>
    </row>
    <row r="44881" spans="6:6" ht="18" customHeight="1">
      <c r="F44881" s="129">
        <f t="shared" si="707"/>
        <v>0</v>
      </c>
    </row>
    <row r="44882" spans="6:6" ht="18" customHeight="1">
      <c r="F44882" s="129">
        <f t="shared" si="707"/>
        <v>0</v>
      </c>
    </row>
    <row r="44883" spans="6:6" ht="18" customHeight="1">
      <c r="F44883" s="129">
        <f t="shared" si="707"/>
        <v>0</v>
      </c>
    </row>
    <row r="44884" spans="6:6" ht="18" customHeight="1">
      <c r="F44884" s="129">
        <f t="shared" si="707"/>
        <v>0</v>
      </c>
    </row>
    <row r="44885" spans="6:6" ht="18" customHeight="1">
      <c r="F44885" s="129">
        <f t="shared" si="707"/>
        <v>0</v>
      </c>
    </row>
    <row r="44886" spans="6:6" ht="18" customHeight="1">
      <c r="F44886" s="129">
        <f t="shared" si="707"/>
        <v>0</v>
      </c>
    </row>
    <row r="44887" spans="6:6" ht="18" customHeight="1">
      <c r="F44887" s="129">
        <f t="shared" si="707"/>
        <v>0</v>
      </c>
    </row>
    <row r="44888" spans="6:6" ht="18" customHeight="1">
      <c r="F44888" s="129">
        <f t="shared" si="707"/>
        <v>0</v>
      </c>
    </row>
    <row r="44889" spans="6:6" ht="18" customHeight="1">
      <c r="F44889" s="129">
        <f t="shared" si="707"/>
        <v>0</v>
      </c>
    </row>
    <row r="44890" spans="6:6" ht="18" customHeight="1">
      <c r="F44890" s="129">
        <f t="shared" si="707"/>
        <v>0</v>
      </c>
    </row>
    <row r="44891" spans="6:6" ht="18" customHeight="1">
      <c r="F44891" s="129">
        <f t="shared" si="707"/>
        <v>0</v>
      </c>
    </row>
    <row r="44892" spans="6:6" ht="18" customHeight="1">
      <c r="F44892" s="129">
        <f t="shared" si="707"/>
        <v>0</v>
      </c>
    </row>
    <row r="44893" spans="6:6" ht="18" customHeight="1">
      <c r="F44893" s="129">
        <f t="shared" si="707"/>
        <v>0</v>
      </c>
    </row>
    <row r="44894" spans="6:6" ht="18" customHeight="1">
      <c r="F44894" s="129">
        <f t="shared" si="707"/>
        <v>0</v>
      </c>
    </row>
    <row r="44895" spans="6:6" ht="18" customHeight="1">
      <c r="F44895" s="129">
        <f t="shared" si="707"/>
        <v>0</v>
      </c>
    </row>
    <row r="44896" spans="6:6" ht="18" customHeight="1">
      <c r="F44896" s="129">
        <f t="shared" si="707"/>
        <v>0</v>
      </c>
    </row>
    <row r="44897" spans="6:6" ht="18" customHeight="1">
      <c r="F44897" s="129">
        <f t="shared" si="707"/>
        <v>0</v>
      </c>
    </row>
    <row r="44898" spans="6:6" ht="18" customHeight="1">
      <c r="F44898" s="129">
        <f t="shared" si="707"/>
        <v>0</v>
      </c>
    </row>
    <row r="44899" spans="6:6" ht="18" customHeight="1">
      <c r="F44899" s="129">
        <f t="shared" si="707"/>
        <v>0</v>
      </c>
    </row>
    <row r="44900" spans="6:6" ht="18" customHeight="1">
      <c r="F44900" s="129">
        <f t="shared" si="707"/>
        <v>0</v>
      </c>
    </row>
    <row r="44901" spans="6:6" ht="18" customHeight="1">
      <c r="F44901" s="129">
        <f t="shared" si="707"/>
        <v>0</v>
      </c>
    </row>
    <row r="44902" spans="6:6" ht="18" customHeight="1">
      <c r="F44902" s="129">
        <f t="shared" si="707"/>
        <v>0</v>
      </c>
    </row>
    <row r="44903" spans="6:6" ht="18" customHeight="1">
      <c r="F44903" s="129">
        <f t="shared" si="707"/>
        <v>0</v>
      </c>
    </row>
    <row r="44904" spans="6:6" ht="18" customHeight="1">
      <c r="F44904" s="129">
        <f t="shared" si="707"/>
        <v>0</v>
      </c>
    </row>
    <row r="44905" spans="6:6" ht="18" customHeight="1">
      <c r="F44905" s="129">
        <f t="shared" si="707"/>
        <v>0</v>
      </c>
    </row>
    <row r="44906" spans="6:6" ht="18" customHeight="1">
      <c r="F44906" s="129">
        <f t="shared" si="707"/>
        <v>0</v>
      </c>
    </row>
    <row r="44907" spans="6:6" ht="18" customHeight="1">
      <c r="F44907" s="129">
        <f t="shared" si="707"/>
        <v>0</v>
      </c>
    </row>
    <row r="44908" spans="6:6" ht="18" customHeight="1">
      <c r="F44908" s="129">
        <f t="shared" si="707"/>
        <v>0</v>
      </c>
    </row>
    <row r="44909" spans="6:6" ht="18" customHeight="1">
      <c r="F44909" s="129">
        <f t="shared" si="707"/>
        <v>0</v>
      </c>
    </row>
    <row r="44910" spans="6:6" ht="18" customHeight="1">
      <c r="F44910" s="129">
        <f t="shared" si="707"/>
        <v>0</v>
      </c>
    </row>
    <row r="44911" spans="6:6" ht="18" customHeight="1">
      <c r="F44911" s="129">
        <f t="shared" si="707"/>
        <v>0</v>
      </c>
    </row>
    <row r="44912" spans="6:6" ht="18" customHeight="1">
      <c r="F44912" s="129">
        <f t="shared" si="707"/>
        <v>0</v>
      </c>
    </row>
    <row r="44913" spans="6:6" ht="18" customHeight="1">
      <c r="F44913" s="129">
        <f t="shared" si="707"/>
        <v>0</v>
      </c>
    </row>
    <row r="44914" spans="6:6" ht="18" customHeight="1">
      <c r="F44914" s="129">
        <f t="shared" ref="F44914:F44977" si="708">E44914*D44914</f>
        <v>0</v>
      </c>
    </row>
    <row r="44915" spans="6:6" ht="18" customHeight="1">
      <c r="F44915" s="129">
        <f t="shared" si="708"/>
        <v>0</v>
      </c>
    </row>
    <row r="44916" spans="6:6" ht="18" customHeight="1">
      <c r="F44916" s="129">
        <f t="shared" si="708"/>
        <v>0</v>
      </c>
    </row>
    <row r="44917" spans="6:6" ht="18" customHeight="1">
      <c r="F44917" s="129">
        <f t="shared" si="708"/>
        <v>0</v>
      </c>
    </row>
    <row r="44918" spans="6:6" ht="18" customHeight="1">
      <c r="F44918" s="129">
        <f t="shared" si="708"/>
        <v>0</v>
      </c>
    </row>
    <row r="44919" spans="6:6" ht="18" customHeight="1">
      <c r="F44919" s="129">
        <f t="shared" si="708"/>
        <v>0</v>
      </c>
    </row>
    <row r="44920" spans="6:6" ht="18" customHeight="1">
      <c r="F44920" s="129">
        <f t="shared" si="708"/>
        <v>0</v>
      </c>
    </row>
    <row r="44921" spans="6:6" ht="18" customHeight="1">
      <c r="F44921" s="129">
        <f t="shared" si="708"/>
        <v>0</v>
      </c>
    </row>
    <row r="44922" spans="6:6" ht="18" customHeight="1">
      <c r="F44922" s="129">
        <f t="shared" si="708"/>
        <v>0</v>
      </c>
    </row>
    <row r="44923" spans="6:6" ht="18" customHeight="1">
      <c r="F44923" s="129">
        <f t="shared" si="708"/>
        <v>0</v>
      </c>
    </row>
    <row r="44924" spans="6:6" ht="18" customHeight="1">
      <c r="F44924" s="129">
        <f t="shared" si="708"/>
        <v>0</v>
      </c>
    </row>
    <row r="44925" spans="6:6" ht="18" customHeight="1">
      <c r="F44925" s="129">
        <f t="shared" si="708"/>
        <v>0</v>
      </c>
    </row>
    <row r="44926" spans="6:6" ht="18" customHeight="1">
      <c r="F44926" s="129">
        <f t="shared" si="708"/>
        <v>0</v>
      </c>
    </row>
    <row r="44927" spans="6:6" ht="18" customHeight="1">
      <c r="F44927" s="129">
        <f t="shared" si="708"/>
        <v>0</v>
      </c>
    </row>
    <row r="44928" spans="6:6" ht="18" customHeight="1">
      <c r="F44928" s="129">
        <f t="shared" si="708"/>
        <v>0</v>
      </c>
    </row>
    <row r="44929" spans="6:6" ht="18" customHeight="1">
      <c r="F44929" s="129">
        <f t="shared" si="708"/>
        <v>0</v>
      </c>
    </row>
    <row r="44930" spans="6:6" ht="18" customHeight="1">
      <c r="F44930" s="129">
        <f t="shared" si="708"/>
        <v>0</v>
      </c>
    </row>
    <row r="44931" spans="6:6" ht="18" customHeight="1">
      <c r="F44931" s="129">
        <f t="shared" si="708"/>
        <v>0</v>
      </c>
    </row>
    <row r="44932" spans="6:6" ht="18" customHeight="1">
      <c r="F44932" s="129">
        <f t="shared" si="708"/>
        <v>0</v>
      </c>
    </row>
    <row r="44933" spans="6:6" ht="18" customHeight="1">
      <c r="F44933" s="129">
        <f t="shared" si="708"/>
        <v>0</v>
      </c>
    </row>
    <row r="44934" spans="6:6" ht="18" customHeight="1">
      <c r="F44934" s="129">
        <f t="shared" si="708"/>
        <v>0</v>
      </c>
    </row>
    <row r="44935" spans="6:6" ht="18" customHeight="1">
      <c r="F44935" s="129">
        <f t="shared" si="708"/>
        <v>0</v>
      </c>
    </row>
    <row r="44936" spans="6:6" ht="18" customHeight="1">
      <c r="F44936" s="129">
        <f t="shared" si="708"/>
        <v>0</v>
      </c>
    </row>
    <row r="44937" spans="6:6" ht="18" customHeight="1">
      <c r="F44937" s="129">
        <f t="shared" si="708"/>
        <v>0</v>
      </c>
    </row>
    <row r="44938" spans="6:6" ht="18" customHeight="1">
      <c r="F44938" s="129">
        <f t="shared" si="708"/>
        <v>0</v>
      </c>
    </row>
    <row r="44939" spans="6:6" ht="18" customHeight="1">
      <c r="F44939" s="129">
        <f t="shared" si="708"/>
        <v>0</v>
      </c>
    </row>
    <row r="44940" spans="6:6" ht="18" customHeight="1">
      <c r="F44940" s="129">
        <f t="shared" si="708"/>
        <v>0</v>
      </c>
    </row>
    <row r="44941" spans="6:6" ht="18" customHeight="1">
      <c r="F44941" s="129">
        <f t="shared" si="708"/>
        <v>0</v>
      </c>
    </row>
    <row r="44942" spans="6:6" ht="18" customHeight="1">
      <c r="F44942" s="129">
        <f t="shared" si="708"/>
        <v>0</v>
      </c>
    </row>
    <row r="44943" spans="6:6" ht="18" customHeight="1">
      <c r="F44943" s="129">
        <f t="shared" si="708"/>
        <v>0</v>
      </c>
    </row>
    <row r="44944" spans="6:6" ht="18" customHeight="1">
      <c r="F44944" s="129">
        <f t="shared" si="708"/>
        <v>0</v>
      </c>
    </row>
    <row r="44945" spans="6:6" ht="18" customHeight="1">
      <c r="F44945" s="129">
        <f t="shared" si="708"/>
        <v>0</v>
      </c>
    </row>
    <row r="44946" spans="6:6" ht="18" customHeight="1">
      <c r="F44946" s="129">
        <f t="shared" si="708"/>
        <v>0</v>
      </c>
    </row>
    <row r="44947" spans="6:6" ht="18" customHeight="1">
      <c r="F44947" s="129">
        <f t="shared" si="708"/>
        <v>0</v>
      </c>
    </row>
    <row r="44948" spans="6:6" ht="18" customHeight="1">
      <c r="F44948" s="129">
        <f t="shared" si="708"/>
        <v>0</v>
      </c>
    </row>
    <row r="44949" spans="6:6" ht="18" customHeight="1">
      <c r="F44949" s="129">
        <f t="shared" si="708"/>
        <v>0</v>
      </c>
    </row>
    <row r="44950" spans="6:6" ht="18" customHeight="1">
      <c r="F44950" s="129">
        <f t="shared" si="708"/>
        <v>0</v>
      </c>
    </row>
    <row r="44951" spans="6:6" ht="18" customHeight="1">
      <c r="F44951" s="129">
        <f t="shared" si="708"/>
        <v>0</v>
      </c>
    </row>
    <row r="44952" spans="6:6" ht="18" customHeight="1">
      <c r="F44952" s="129">
        <f t="shared" si="708"/>
        <v>0</v>
      </c>
    </row>
    <row r="44953" spans="6:6" ht="18" customHeight="1">
      <c r="F44953" s="129">
        <f t="shared" si="708"/>
        <v>0</v>
      </c>
    </row>
    <row r="44954" spans="6:6" ht="18" customHeight="1">
      <c r="F44954" s="129">
        <f t="shared" si="708"/>
        <v>0</v>
      </c>
    </row>
    <row r="44955" spans="6:6" ht="18" customHeight="1">
      <c r="F44955" s="129">
        <f t="shared" si="708"/>
        <v>0</v>
      </c>
    </row>
    <row r="44956" spans="6:6" ht="18" customHeight="1">
      <c r="F44956" s="129">
        <f t="shared" si="708"/>
        <v>0</v>
      </c>
    </row>
    <row r="44957" spans="6:6" ht="18" customHeight="1">
      <c r="F44957" s="129">
        <f t="shared" si="708"/>
        <v>0</v>
      </c>
    </row>
    <row r="44958" spans="6:6" ht="18" customHeight="1">
      <c r="F44958" s="129">
        <f t="shared" si="708"/>
        <v>0</v>
      </c>
    </row>
    <row r="44959" spans="6:6" ht="18" customHeight="1">
      <c r="F44959" s="129">
        <f t="shared" si="708"/>
        <v>0</v>
      </c>
    </row>
    <row r="44960" spans="6:6" ht="18" customHeight="1">
      <c r="F44960" s="129">
        <f t="shared" si="708"/>
        <v>0</v>
      </c>
    </row>
    <row r="44961" spans="6:6" ht="18" customHeight="1">
      <c r="F44961" s="129">
        <f t="shared" si="708"/>
        <v>0</v>
      </c>
    </row>
    <row r="44962" spans="6:6" ht="18" customHeight="1">
      <c r="F44962" s="129">
        <f t="shared" si="708"/>
        <v>0</v>
      </c>
    </row>
    <row r="44963" spans="6:6" ht="18" customHeight="1">
      <c r="F44963" s="129">
        <f t="shared" si="708"/>
        <v>0</v>
      </c>
    </row>
    <row r="44964" spans="6:6" ht="18" customHeight="1">
      <c r="F44964" s="129">
        <f t="shared" si="708"/>
        <v>0</v>
      </c>
    </row>
    <row r="44965" spans="6:6" ht="18" customHeight="1">
      <c r="F44965" s="129">
        <f t="shared" si="708"/>
        <v>0</v>
      </c>
    </row>
    <row r="44966" spans="6:6" ht="18" customHeight="1">
      <c r="F44966" s="129">
        <f t="shared" si="708"/>
        <v>0</v>
      </c>
    </row>
    <row r="44967" spans="6:6" ht="18" customHeight="1">
      <c r="F44967" s="129">
        <f t="shared" si="708"/>
        <v>0</v>
      </c>
    </row>
    <row r="44968" spans="6:6" ht="18" customHeight="1">
      <c r="F44968" s="129">
        <f t="shared" si="708"/>
        <v>0</v>
      </c>
    </row>
    <row r="44969" spans="6:6" ht="18" customHeight="1">
      <c r="F44969" s="129">
        <f t="shared" si="708"/>
        <v>0</v>
      </c>
    </row>
    <row r="44970" spans="6:6" ht="18" customHeight="1">
      <c r="F44970" s="129">
        <f t="shared" si="708"/>
        <v>0</v>
      </c>
    </row>
    <row r="44971" spans="6:6" ht="18" customHeight="1">
      <c r="F44971" s="129">
        <f t="shared" si="708"/>
        <v>0</v>
      </c>
    </row>
    <row r="44972" spans="6:6" ht="18" customHeight="1">
      <c r="F44972" s="129">
        <f t="shared" si="708"/>
        <v>0</v>
      </c>
    </row>
    <row r="44973" spans="6:6" ht="18" customHeight="1">
      <c r="F44973" s="129">
        <f t="shared" si="708"/>
        <v>0</v>
      </c>
    </row>
    <row r="44974" spans="6:6" ht="18" customHeight="1">
      <c r="F44974" s="129">
        <f t="shared" si="708"/>
        <v>0</v>
      </c>
    </row>
    <row r="44975" spans="6:6" ht="18" customHeight="1">
      <c r="F44975" s="129">
        <f t="shared" si="708"/>
        <v>0</v>
      </c>
    </row>
    <row r="44976" spans="6:6" ht="18" customHeight="1">
      <c r="F44976" s="129">
        <f t="shared" si="708"/>
        <v>0</v>
      </c>
    </row>
    <row r="44977" spans="6:6" ht="18" customHeight="1">
      <c r="F44977" s="129">
        <f t="shared" si="708"/>
        <v>0</v>
      </c>
    </row>
    <row r="44978" spans="6:6" ht="18" customHeight="1">
      <c r="F44978" s="129">
        <f t="shared" ref="F44978:F45041" si="709">E44978*D44978</f>
        <v>0</v>
      </c>
    </row>
    <row r="44979" spans="6:6" ht="18" customHeight="1">
      <c r="F44979" s="129">
        <f t="shared" si="709"/>
        <v>0</v>
      </c>
    </row>
    <row r="44980" spans="6:6" ht="18" customHeight="1">
      <c r="F44980" s="129">
        <f t="shared" si="709"/>
        <v>0</v>
      </c>
    </row>
    <row r="44981" spans="6:6" ht="18" customHeight="1">
      <c r="F44981" s="129">
        <f t="shared" si="709"/>
        <v>0</v>
      </c>
    </row>
    <row r="44982" spans="6:6" ht="18" customHeight="1">
      <c r="F44982" s="129">
        <f t="shared" si="709"/>
        <v>0</v>
      </c>
    </row>
    <row r="44983" spans="6:6" ht="18" customHeight="1">
      <c r="F44983" s="129">
        <f t="shared" si="709"/>
        <v>0</v>
      </c>
    </row>
    <row r="44984" spans="6:6" ht="18" customHeight="1">
      <c r="F44984" s="129">
        <f t="shared" si="709"/>
        <v>0</v>
      </c>
    </row>
    <row r="44985" spans="6:6" ht="18" customHeight="1">
      <c r="F44985" s="129">
        <f t="shared" si="709"/>
        <v>0</v>
      </c>
    </row>
    <row r="44986" spans="6:6" ht="18" customHeight="1">
      <c r="F44986" s="129">
        <f t="shared" si="709"/>
        <v>0</v>
      </c>
    </row>
    <row r="44987" spans="6:6" ht="18" customHeight="1">
      <c r="F44987" s="129">
        <f t="shared" si="709"/>
        <v>0</v>
      </c>
    </row>
    <row r="44988" spans="6:6" ht="18" customHeight="1">
      <c r="F44988" s="129">
        <f t="shared" si="709"/>
        <v>0</v>
      </c>
    </row>
    <row r="44989" spans="6:6" ht="18" customHeight="1">
      <c r="F44989" s="129">
        <f t="shared" si="709"/>
        <v>0</v>
      </c>
    </row>
    <row r="44990" spans="6:6" ht="18" customHeight="1">
      <c r="F44990" s="129">
        <f t="shared" si="709"/>
        <v>0</v>
      </c>
    </row>
    <row r="44991" spans="6:6" ht="18" customHeight="1">
      <c r="F44991" s="129">
        <f t="shared" si="709"/>
        <v>0</v>
      </c>
    </row>
    <row r="44992" spans="6:6" ht="18" customHeight="1">
      <c r="F44992" s="129">
        <f t="shared" si="709"/>
        <v>0</v>
      </c>
    </row>
    <row r="44993" spans="6:6" ht="18" customHeight="1">
      <c r="F44993" s="129">
        <f t="shared" si="709"/>
        <v>0</v>
      </c>
    </row>
    <row r="44994" spans="6:6" ht="18" customHeight="1">
      <c r="F44994" s="129">
        <f t="shared" si="709"/>
        <v>0</v>
      </c>
    </row>
    <row r="44995" spans="6:6" ht="18" customHeight="1">
      <c r="F44995" s="129">
        <f t="shared" si="709"/>
        <v>0</v>
      </c>
    </row>
    <row r="44996" spans="6:6" ht="18" customHeight="1">
      <c r="F44996" s="129">
        <f t="shared" si="709"/>
        <v>0</v>
      </c>
    </row>
    <row r="44997" spans="6:6" ht="18" customHeight="1">
      <c r="F44997" s="129">
        <f t="shared" si="709"/>
        <v>0</v>
      </c>
    </row>
    <row r="44998" spans="6:6" ht="18" customHeight="1">
      <c r="F44998" s="129">
        <f t="shared" si="709"/>
        <v>0</v>
      </c>
    </row>
    <row r="44999" spans="6:6" ht="18" customHeight="1">
      <c r="F44999" s="129">
        <f t="shared" si="709"/>
        <v>0</v>
      </c>
    </row>
    <row r="45000" spans="6:6" ht="18" customHeight="1">
      <c r="F45000" s="129">
        <f t="shared" si="709"/>
        <v>0</v>
      </c>
    </row>
    <row r="45001" spans="6:6" ht="18" customHeight="1">
      <c r="F45001" s="129">
        <f t="shared" si="709"/>
        <v>0</v>
      </c>
    </row>
    <row r="45002" spans="6:6" ht="18" customHeight="1">
      <c r="F45002" s="129">
        <f t="shared" si="709"/>
        <v>0</v>
      </c>
    </row>
    <row r="45003" spans="6:6" ht="18" customHeight="1">
      <c r="F45003" s="129">
        <f t="shared" si="709"/>
        <v>0</v>
      </c>
    </row>
    <row r="45004" spans="6:6" ht="18" customHeight="1">
      <c r="F45004" s="129">
        <f t="shared" si="709"/>
        <v>0</v>
      </c>
    </row>
    <row r="45005" spans="6:6" ht="18" customHeight="1">
      <c r="F45005" s="129">
        <f t="shared" si="709"/>
        <v>0</v>
      </c>
    </row>
    <row r="45006" spans="6:6" ht="18" customHeight="1">
      <c r="F45006" s="129">
        <f t="shared" si="709"/>
        <v>0</v>
      </c>
    </row>
    <row r="45007" spans="6:6" ht="18" customHeight="1">
      <c r="F45007" s="129">
        <f t="shared" si="709"/>
        <v>0</v>
      </c>
    </row>
    <row r="45008" spans="6:6" ht="18" customHeight="1">
      <c r="F45008" s="129">
        <f t="shared" si="709"/>
        <v>0</v>
      </c>
    </row>
    <row r="45009" spans="6:6" ht="18" customHeight="1">
      <c r="F45009" s="129">
        <f t="shared" si="709"/>
        <v>0</v>
      </c>
    </row>
    <row r="45010" spans="6:6" ht="18" customHeight="1">
      <c r="F45010" s="129">
        <f t="shared" si="709"/>
        <v>0</v>
      </c>
    </row>
    <row r="45011" spans="6:6" ht="18" customHeight="1">
      <c r="F45011" s="129">
        <f t="shared" si="709"/>
        <v>0</v>
      </c>
    </row>
    <row r="45012" spans="6:6" ht="18" customHeight="1">
      <c r="F45012" s="129">
        <f t="shared" si="709"/>
        <v>0</v>
      </c>
    </row>
    <row r="45013" spans="6:6" ht="18" customHeight="1">
      <c r="F45013" s="129">
        <f t="shared" si="709"/>
        <v>0</v>
      </c>
    </row>
    <row r="45014" spans="6:6" ht="18" customHeight="1">
      <c r="F45014" s="129">
        <f t="shared" si="709"/>
        <v>0</v>
      </c>
    </row>
    <row r="45015" spans="6:6" ht="18" customHeight="1">
      <c r="F45015" s="129">
        <f t="shared" si="709"/>
        <v>0</v>
      </c>
    </row>
    <row r="45016" spans="6:6" ht="18" customHeight="1">
      <c r="F45016" s="129">
        <f t="shared" si="709"/>
        <v>0</v>
      </c>
    </row>
    <row r="45017" spans="6:6" ht="18" customHeight="1">
      <c r="F45017" s="129">
        <f t="shared" si="709"/>
        <v>0</v>
      </c>
    </row>
    <row r="45018" spans="6:6" ht="18" customHeight="1">
      <c r="F45018" s="129">
        <f t="shared" si="709"/>
        <v>0</v>
      </c>
    </row>
    <row r="45019" spans="6:6" ht="18" customHeight="1">
      <c r="F45019" s="129">
        <f t="shared" si="709"/>
        <v>0</v>
      </c>
    </row>
    <row r="45020" spans="6:6" ht="18" customHeight="1">
      <c r="F45020" s="129">
        <f t="shared" si="709"/>
        <v>0</v>
      </c>
    </row>
    <row r="45021" spans="6:6" ht="18" customHeight="1">
      <c r="F45021" s="129">
        <f t="shared" si="709"/>
        <v>0</v>
      </c>
    </row>
    <row r="45022" spans="6:6" ht="18" customHeight="1">
      <c r="F45022" s="129">
        <f t="shared" si="709"/>
        <v>0</v>
      </c>
    </row>
    <row r="45023" spans="6:6" ht="18" customHeight="1">
      <c r="F45023" s="129">
        <f t="shared" si="709"/>
        <v>0</v>
      </c>
    </row>
    <row r="45024" spans="6:6" ht="18" customHeight="1">
      <c r="F45024" s="129">
        <f t="shared" si="709"/>
        <v>0</v>
      </c>
    </row>
    <row r="45025" spans="6:6" ht="18" customHeight="1">
      <c r="F45025" s="129">
        <f t="shared" si="709"/>
        <v>0</v>
      </c>
    </row>
    <row r="45026" spans="6:6" ht="18" customHeight="1">
      <c r="F45026" s="129">
        <f t="shared" si="709"/>
        <v>0</v>
      </c>
    </row>
    <row r="45027" spans="6:6" ht="18" customHeight="1">
      <c r="F45027" s="129">
        <f t="shared" si="709"/>
        <v>0</v>
      </c>
    </row>
    <row r="45028" spans="6:6" ht="18" customHeight="1">
      <c r="F45028" s="129">
        <f t="shared" si="709"/>
        <v>0</v>
      </c>
    </row>
    <row r="45029" spans="6:6" ht="18" customHeight="1">
      <c r="F45029" s="129">
        <f t="shared" si="709"/>
        <v>0</v>
      </c>
    </row>
    <row r="45030" spans="6:6" ht="18" customHeight="1">
      <c r="F45030" s="129">
        <f t="shared" si="709"/>
        <v>0</v>
      </c>
    </row>
    <row r="45031" spans="6:6" ht="18" customHeight="1">
      <c r="F45031" s="129">
        <f t="shared" si="709"/>
        <v>0</v>
      </c>
    </row>
    <row r="45032" spans="6:6" ht="18" customHeight="1">
      <c r="F45032" s="129">
        <f t="shared" si="709"/>
        <v>0</v>
      </c>
    </row>
    <row r="45033" spans="6:6" ht="18" customHeight="1">
      <c r="F45033" s="129">
        <f t="shared" si="709"/>
        <v>0</v>
      </c>
    </row>
    <row r="45034" spans="6:6" ht="18" customHeight="1">
      <c r="F45034" s="129">
        <f t="shared" si="709"/>
        <v>0</v>
      </c>
    </row>
    <row r="45035" spans="6:6" ht="18" customHeight="1">
      <c r="F45035" s="129">
        <f t="shared" si="709"/>
        <v>0</v>
      </c>
    </row>
    <row r="45036" spans="6:6" ht="18" customHeight="1">
      <c r="F45036" s="129">
        <f t="shared" si="709"/>
        <v>0</v>
      </c>
    </row>
    <row r="45037" spans="6:6" ht="18" customHeight="1">
      <c r="F45037" s="129">
        <f t="shared" si="709"/>
        <v>0</v>
      </c>
    </row>
    <row r="45038" spans="6:6" ht="18" customHeight="1">
      <c r="F45038" s="129">
        <f t="shared" si="709"/>
        <v>0</v>
      </c>
    </row>
    <row r="45039" spans="6:6" ht="18" customHeight="1">
      <c r="F45039" s="129">
        <f t="shared" si="709"/>
        <v>0</v>
      </c>
    </row>
    <row r="45040" spans="6:6" ht="18" customHeight="1">
      <c r="F45040" s="129">
        <f t="shared" si="709"/>
        <v>0</v>
      </c>
    </row>
    <row r="45041" spans="6:6" ht="18" customHeight="1">
      <c r="F45041" s="129">
        <f t="shared" si="709"/>
        <v>0</v>
      </c>
    </row>
    <row r="45042" spans="6:6" ht="18" customHeight="1">
      <c r="F45042" s="129">
        <f t="shared" ref="F45042:F45105" si="710">E45042*D45042</f>
        <v>0</v>
      </c>
    </row>
    <row r="45043" spans="6:6" ht="18" customHeight="1">
      <c r="F45043" s="129">
        <f t="shared" si="710"/>
        <v>0</v>
      </c>
    </row>
    <row r="45044" spans="6:6" ht="18" customHeight="1">
      <c r="F45044" s="129">
        <f t="shared" si="710"/>
        <v>0</v>
      </c>
    </row>
    <row r="45045" spans="6:6" ht="18" customHeight="1">
      <c r="F45045" s="129">
        <f t="shared" si="710"/>
        <v>0</v>
      </c>
    </row>
    <row r="45046" spans="6:6" ht="18" customHeight="1">
      <c r="F45046" s="129">
        <f t="shared" si="710"/>
        <v>0</v>
      </c>
    </row>
    <row r="45047" spans="6:6" ht="18" customHeight="1">
      <c r="F45047" s="129">
        <f t="shared" si="710"/>
        <v>0</v>
      </c>
    </row>
    <row r="45048" spans="6:6" ht="18" customHeight="1">
      <c r="F45048" s="129">
        <f t="shared" si="710"/>
        <v>0</v>
      </c>
    </row>
    <row r="45049" spans="6:6" ht="18" customHeight="1">
      <c r="F45049" s="129">
        <f t="shared" si="710"/>
        <v>0</v>
      </c>
    </row>
    <row r="45050" spans="6:6" ht="18" customHeight="1">
      <c r="F45050" s="129">
        <f t="shared" si="710"/>
        <v>0</v>
      </c>
    </row>
    <row r="45051" spans="6:6" ht="18" customHeight="1">
      <c r="F45051" s="129">
        <f t="shared" si="710"/>
        <v>0</v>
      </c>
    </row>
    <row r="45052" spans="6:6" ht="18" customHeight="1">
      <c r="F45052" s="129">
        <f t="shared" si="710"/>
        <v>0</v>
      </c>
    </row>
    <row r="45053" spans="6:6" ht="18" customHeight="1">
      <c r="F45053" s="129">
        <f t="shared" si="710"/>
        <v>0</v>
      </c>
    </row>
    <row r="45054" spans="6:6" ht="18" customHeight="1">
      <c r="F45054" s="129">
        <f t="shared" si="710"/>
        <v>0</v>
      </c>
    </row>
    <row r="45055" spans="6:6" ht="18" customHeight="1">
      <c r="F45055" s="129">
        <f t="shared" si="710"/>
        <v>0</v>
      </c>
    </row>
    <row r="45056" spans="6:6" ht="18" customHeight="1">
      <c r="F45056" s="129">
        <f t="shared" si="710"/>
        <v>0</v>
      </c>
    </row>
    <row r="45057" spans="6:6" ht="18" customHeight="1">
      <c r="F45057" s="129">
        <f t="shared" si="710"/>
        <v>0</v>
      </c>
    </row>
    <row r="45058" spans="6:6" ht="18" customHeight="1">
      <c r="F45058" s="129">
        <f t="shared" si="710"/>
        <v>0</v>
      </c>
    </row>
    <row r="45059" spans="6:6" ht="18" customHeight="1">
      <c r="F45059" s="129">
        <f t="shared" si="710"/>
        <v>0</v>
      </c>
    </row>
    <row r="45060" spans="6:6" ht="18" customHeight="1">
      <c r="F45060" s="129">
        <f t="shared" si="710"/>
        <v>0</v>
      </c>
    </row>
    <row r="45061" spans="6:6" ht="18" customHeight="1">
      <c r="F45061" s="129">
        <f t="shared" si="710"/>
        <v>0</v>
      </c>
    </row>
    <row r="45062" spans="6:6" ht="18" customHeight="1">
      <c r="F45062" s="129">
        <f t="shared" si="710"/>
        <v>0</v>
      </c>
    </row>
    <row r="45063" spans="6:6" ht="18" customHeight="1">
      <c r="F45063" s="129">
        <f t="shared" si="710"/>
        <v>0</v>
      </c>
    </row>
    <row r="45064" spans="6:6" ht="18" customHeight="1">
      <c r="F45064" s="129">
        <f t="shared" si="710"/>
        <v>0</v>
      </c>
    </row>
    <row r="45065" spans="6:6" ht="18" customHeight="1">
      <c r="F45065" s="129">
        <f t="shared" si="710"/>
        <v>0</v>
      </c>
    </row>
    <row r="45066" spans="6:6" ht="18" customHeight="1">
      <c r="F45066" s="129">
        <f t="shared" si="710"/>
        <v>0</v>
      </c>
    </row>
    <row r="45067" spans="6:6" ht="18" customHeight="1">
      <c r="F45067" s="129">
        <f t="shared" si="710"/>
        <v>0</v>
      </c>
    </row>
    <row r="45068" spans="6:6" ht="18" customHeight="1">
      <c r="F45068" s="129">
        <f t="shared" si="710"/>
        <v>0</v>
      </c>
    </row>
    <row r="45069" spans="6:6" ht="18" customHeight="1">
      <c r="F45069" s="129">
        <f t="shared" si="710"/>
        <v>0</v>
      </c>
    </row>
    <row r="45070" spans="6:6" ht="18" customHeight="1">
      <c r="F45070" s="129">
        <f t="shared" si="710"/>
        <v>0</v>
      </c>
    </row>
    <row r="45071" spans="6:6" ht="18" customHeight="1">
      <c r="F45071" s="129">
        <f t="shared" si="710"/>
        <v>0</v>
      </c>
    </row>
    <row r="45072" spans="6:6" ht="18" customHeight="1">
      <c r="F45072" s="129">
        <f t="shared" si="710"/>
        <v>0</v>
      </c>
    </row>
    <row r="45073" spans="6:6" ht="18" customHeight="1">
      <c r="F45073" s="129">
        <f t="shared" si="710"/>
        <v>0</v>
      </c>
    </row>
    <row r="45074" spans="6:6" ht="18" customHeight="1">
      <c r="F45074" s="129">
        <f t="shared" si="710"/>
        <v>0</v>
      </c>
    </row>
    <row r="45075" spans="6:6" ht="18" customHeight="1">
      <c r="F45075" s="129">
        <f t="shared" si="710"/>
        <v>0</v>
      </c>
    </row>
    <row r="45076" spans="6:6" ht="18" customHeight="1">
      <c r="F45076" s="129">
        <f t="shared" si="710"/>
        <v>0</v>
      </c>
    </row>
    <row r="45077" spans="6:6" ht="18" customHeight="1">
      <c r="F45077" s="129">
        <f t="shared" si="710"/>
        <v>0</v>
      </c>
    </row>
    <row r="45078" spans="6:6" ht="18" customHeight="1">
      <c r="F45078" s="129">
        <f t="shared" si="710"/>
        <v>0</v>
      </c>
    </row>
    <row r="45079" spans="6:6" ht="18" customHeight="1">
      <c r="F45079" s="129">
        <f t="shared" si="710"/>
        <v>0</v>
      </c>
    </row>
    <row r="45080" spans="6:6" ht="18" customHeight="1">
      <c r="F45080" s="129">
        <f t="shared" si="710"/>
        <v>0</v>
      </c>
    </row>
    <row r="45081" spans="6:6" ht="18" customHeight="1">
      <c r="F45081" s="129">
        <f t="shared" si="710"/>
        <v>0</v>
      </c>
    </row>
    <row r="45082" spans="6:6" ht="18" customHeight="1">
      <c r="F45082" s="129">
        <f t="shared" si="710"/>
        <v>0</v>
      </c>
    </row>
    <row r="45083" spans="6:6" ht="18" customHeight="1">
      <c r="F45083" s="129">
        <f t="shared" si="710"/>
        <v>0</v>
      </c>
    </row>
    <row r="45084" spans="6:6" ht="18" customHeight="1">
      <c r="F45084" s="129">
        <f t="shared" si="710"/>
        <v>0</v>
      </c>
    </row>
    <row r="45085" spans="6:6" ht="18" customHeight="1">
      <c r="F45085" s="129">
        <f t="shared" si="710"/>
        <v>0</v>
      </c>
    </row>
    <row r="45086" spans="6:6" ht="18" customHeight="1">
      <c r="F45086" s="129">
        <f t="shared" si="710"/>
        <v>0</v>
      </c>
    </row>
    <row r="45087" spans="6:6" ht="18" customHeight="1">
      <c r="F45087" s="129">
        <f t="shared" si="710"/>
        <v>0</v>
      </c>
    </row>
    <row r="45088" spans="6:6" ht="18" customHeight="1">
      <c r="F45088" s="129">
        <f t="shared" si="710"/>
        <v>0</v>
      </c>
    </row>
    <row r="45089" spans="6:6" ht="18" customHeight="1">
      <c r="F45089" s="129">
        <f t="shared" si="710"/>
        <v>0</v>
      </c>
    </row>
    <row r="45090" spans="6:6" ht="18" customHeight="1">
      <c r="F45090" s="129">
        <f t="shared" si="710"/>
        <v>0</v>
      </c>
    </row>
    <row r="45091" spans="6:6" ht="18" customHeight="1">
      <c r="F45091" s="129">
        <f t="shared" si="710"/>
        <v>0</v>
      </c>
    </row>
    <row r="45092" spans="6:6" ht="18" customHeight="1">
      <c r="F45092" s="129">
        <f t="shared" si="710"/>
        <v>0</v>
      </c>
    </row>
    <row r="45093" spans="6:6" ht="18" customHeight="1">
      <c r="F45093" s="129">
        <f t="shared" si="710"/>
        <v>0</v>
      </c>
    </row>
    <row r="45094" spans="6:6" ht="18" customHeight="1">
      <c r="F45094" s="129">
        <f t="shared" si="710"/>
        <v>0</v>
      </c>
    </row>
    <row r="45095" spans="6:6" ht="18" customHeight="1">
      <c r="F45095" s="129">
        <f t="shared" si="710"/>
        <v>0</v>
      </c>
    </row>
    <row r="45096" spans="6:6" ht="18" customHeight="1">
      <c r="F45096" s="129">
        <f t="shared" si="710"/>
        <v>0</v>
      </c>
    </row>
    <row r="45097" spans="6:6" ht="18" customHeight="1">
      <c r="F45097" s="129">
        <f t="shared" si="710"/>
        <v>0</v>
      </c>
    </row>
    <row r="45098" spans="6:6" ht="18" customHeight="1">
      <c r="F45098" s="129">
        <f t="shared" si="710"/>
        <v>0</v>
      </c>
    </row>
    <row r="45099" spans="6:6" ht="18" customHeight="1">
      <c r="F45099" s="129">
        <f t="shared" si="710"/>
        <v>0</v>
      </c>
    </row>
    <row r="45100" spans="6:6" ht="18" customHeight="1">
      <c r="F45100" s="129">
        <f t="shared" si="710"/>
        <v>0</v>
      </c>
    </row>
    <row r="45101" spans="6:6" ht="18" customHeight="1">
      <c r="F45101" s="129">
        <f t="shared" si="710"/>
        <v>0</v>
      </c>
    </row>
    <row r="45102" spans="6:6" ht="18" customHeight="1">
      <c r="F45102" s="129">
        <f t="shared" si="710"/>
        <v>0</v>
      </c>
    </row>
    <row r="45103" spans="6:6" ht="18" customHeight="1">
      <c r="F45103" s="129">
        <f t="shared" si="710"/>
        <v>0</v>
      </c>
    </row>
    <row r="45104" spans="6:6" ht="18" customHeight="1">
      <c r="F45104" s="129">
        <f t="shared" si="710"/>
        <v>0</v>
      </c>
    </row>
    <row r="45105" spans="6:6" ht="18" customHeight="1">
      <c r="F45105" s="129">
        <f t="shared" si="710"/>
        <v>0</v>
      </c>
    </row>
    <row r="45106" spans="6:6" ht="18" customHeight="1">
      <c r="F45106" s="129">
        <f t="shared" ref="F45106:F45169" si="711">E45106*D45106</f>
        <v>0</v>
      </c>
    </row>
    <row r="45107" spans="6:6" ht="18" customHeight="1">
      <c r="F45107" s="129">
        <f t="shared" si="711"/>
        <v>0</v>
      </c>
    </row>
    <row r="45108" spans="6:6" ht="18" customHeight="1">
      <c r="F45108" s="129">
        <f t="shared" si="711"/>
        <v>0</v>
      </c>
    </row>
    <row r="45109" spans="6:6" ht="18" customHeight="1">
      <c r="F45109" s="129">
        <f t="shared" si="711"/>
        <v>0</v>
      </c>
    </row>
    <row r="45110" spans="6:6" ht="18" customHeight="1">
      <c r="F45110" s="129">
        <f t="shared" si="711"/>
        <v>0</v>
      </c>
    </row>
    <row r="45111" spans="6:6" ht="18" customHeight="1">
      <c r="F45111" s="129">
        <f t="shared" si="711"/>
        <v>0</v>
      </c>
    </row>
    <row r="45112" spans="6:6" ht="18" customHeight="1">
      <c r="F45112" s="129">
        <f t="shared" si="711"/>
        <v>0</v>
      </c>
    </row>
    <row r="45113" spans="6:6" ht="18" customHeight="1">
      <c r="F45113" s="129">
        <f t="shared" si="711"/>
        <v>0</v>
      </c>
    </row>
    <row r="45114" spans="6:6" ht="18" customHeight="1">
      <c r="F45114" s="129">
        <f t="shared" si="711"/>
        <v>0</v>
      </c>
    </row>
    <row r="45115" spans="6:6" ht="18" customHeight="1">
      <c r="F45115" s="129">
        <f t="shared" si="711"/>
        <v>0</v>
      </c>
    </row>
    <row r="45116" spans="6:6" ht="18" customHeight="1">
      <c r="F45116" s="129">
        <f t="shared" si="711"/>
        <v>0</v>
      </c>
    </row>
    <row r="45117" spans="6:6" ht="18" customHeight="1">
      <c r="F45117" s="129">
        <f t="shared" si="711"/>
        <v>0</v>
      </c>
    </row>
    <row r="45118" spans="6:6" ht="18" customHeight="1">
      <c r="F45118" s="129">
        <f t="shared" si="711"/>
        <v>0</v>
      </c>
    </row>
    <row r="45119" spans="6:6" ht="18" customHeight="1">
      <c r="F45119" s="129">
        <f t="shared" si="711"/>
        <v>0</v>
      </c>
    </row>
    <row r="45120" spans="6:6" ht="18" customHeight="1">
      <c r="F45120" s="129">
        <f t="shared" si="711"/>
        <v>0</v>
      </c>
    </row>
    <row r="45121" spans="6:6" ht="18" customHeight="1">
      <c r="F45121" s="129">
        <f t="shared" si="711"/>
        <v>0</v>
      </c>
    </row>
    <row r="45122" spans="6:6" ht="18" customHeight="1">
      <c r="F45122" s="129">
        <f t="shared" si="711"/>
        <v>0</v>
      </c>
    </row>
    <row r="45123" spans="6:6" ht="18" customHeight="1">
      <c r="F45123" s="129">
        <f t="shared" si="711"/>
        <v>0</v>
      </c>
    </row>
    <row r="45124" spans="6:6" ht="18" customHeight="1">
      <c r="F45124" s="129">
        <f t="shared" si="711"/>
        <v>0</v>
      </c>
    </row>
    <row r="45125" spans="6:6" ht="18" customHeight="1">
      <c r="F45125" s="129">
        <f t="shared" si="711"/>
        <v>0</v>
      </c>
    </row>
    <row r="45126" spans="6:6" ht="18" customHeight="1">
      <c r="F45126" s="129">
        <f t="shared" si="711"/>
        <v>0</v>
      </c>
    </row>
    <row r="45127" spans="6:6" ht="18" customHeight="1">
      <c r="F45127" s="129">
        <f t="shared" si="711"/>
        <v>0</v>
      </c>
    </row>
    <row r="45128" spans="6:6" ht="18" customHeight="1">
      <c r="F45128" s="129">
        <f t="shared" si="711"/>
        <v>0</v>
      </c>
    </row>
    <row r="45129" spans="6:6" ht="18" customHeight="1">
      <c r="F45129" s="129">
        <f t="shared" si="711"/>
        <v>0</v>
      </c>
    </row>
    <row r="45130" spans="6:6" ht="18" customHeight="1">
      <c r="F45130" s="129">
        <f t="shared" si="711"/>
        <v>0</v>
      </c>
    </row>
    <row r="45131" spans="6:6" ht="18" customHeight="1">
      <c r="F45131" s="129">
        <f t="shared" si="711"/>
        <v>0</v>
      </c>
    </row>
    <row r="45132" spans="6:6" ht="18" customHeight="1">
      <c r="F45132" s="129">
        <f t="shared" si="711"/>
        <v>0</v>
      </c>
    </row>
    <row r="45133" spans="6:6" ht="18" customHeight="1">
      <c r="F45133" s="129">
        <f t="shared" si="711"/>
        <v>0</v>
      </c>
    </row>
    <row r="45134" spans="6:6" ht="18" customHeight="1">
      <c r="F45134" s="129">
        <f t="shared" si="711"/>
        <v>0</v>
      </c>
    </row>
    <row r="45135" spans="6:6" ht="18" customHeight="1">
      <c r="F45135" s="129">
        <f t="shared" si="711"/>
        <v>0</v>
      </c>
    </row>
    <row r="45136" spans="6:6" ht="18" customHeight="1">
      <c r="F45136" s="129">
        <f t="shared" si="711"/>
        <v>0</v>
      </c>
    </row>
    <row r="45137" spans="6:6" ht="18" customHeight="1">
      <c r="F45137" s="129">
        <f t="shared" si="711"/>
        <v>0</v>
      </c>
    </row>
    <row r="45138" spans="6:6" ht="18" customHeight="1">
      <c r="F45138" s="129">
        <f t="shared" si="711"/>
        <v>0</v>
      </c>
    </row>
    <row r="45139" spans="6:6" ht="18" customHeight="1">
      <c r="F45139" s="129">
        <f t="shared" si="711"/>
        <v>0</v>
      </c>
    </row>
    <row r="45140" spans="6:6" ht="18" customHeight="1">
      <c r="F45140" s="129">
        <f t="shared" si="711"/>
        <v>0</v>
      </c>
    </row>
    <row r="45141" spans="6:6" ht="18" customHeight="1">
      <c r="F45141" s="129">
        <f t="shared" si="711"/>
        <v>0</v>
      </c>
    </row>
    <row r="45142" spans="6:6" ht="18" customHeight="1">
      <c r="F45142" s="129">
        <f t="shared" si="711"/>
        <v>0</v>
      </c>
    </row>
    <row r="45143" spans="6:6" ht="18" customHeight="1">
      <c r="F45143" s="129">
        <f t="shared" si="711"/>
        <v>0</v>
      </c>
    </row>
    <row r="45144" spans="6:6" ht="18" customHeight="1">
      <c r="F45144" s="129">
        <f t="shared" si="711"/>
        <v>0</v>
      </c>
    </row>
    <row r="45145" spans="6:6" ht="18" customHeight="1">
      <c r="F45145" s="129">
        <f t="shared" si="711"/>
        <v>0</v>
      </c>
    </row>
    <row r="45146" spans="6:6" ht="18" customHeight="1">
      <c r="F45146" s="129">
        <f t="shared" si="711"/>
        <v>0</v>
      </c>
    </row>
    <row r="45147" spans="6:6" ht="18" customHeight="1">
      <c r="F45147" s="129">
        <f t="shared" si="711"/>
        <v>0</v>
      </c>
    </row>
    <row r="45148" spans="6:6" ht="18" customHeight="1">
      <c r="F45148" s="129">
        <f t="shared" si="711"/>
        <v>0</v>
      </c>
    </row>
    <row r="45149" spans="6:6" ht="18" customHeight="1">
      <c r="F45149" s="129">
        <f t="shared" si="711"/>
        <v>0</v>
      </c>
    </row>
    <row r="45150" spans="6:6" ht="18" customHeight="1">
      <c r="F45150" s="129">
        <f t="shared" si="711"/>
        <v>0</v>
      </c>
    </row>
    <row r="45151" spans="6:6" ht="18" customHeight="1">
      <c r="F45151" s="129">
        <f t="shared" si="711"/>
        <v>0</v>
      </c>
    </row>
    <row r="45152" spans="6:6" ht="18" customHeight="1">
      <c r="F45152" s="129">
        <f t="shared" si="711"/>
        <v>0</v>
      </c>
    </row>
    <row r="45153" spans="6:6" ht="18" customHeight="1">
      <c r="F45153" s="129">
        <f t="shared" si="711"/>
        <v>0</v>
      </c>
    </row>
    <row r="45154" spans="6:6" ht="18" customHeight="1">
      <c r="F45154" s="129">
        <f t="shared" si="711"/>
        <v>0</v>
      </c>
    </row>
    <row r="45155" spans="6:6" ht="18" customHeight="1">
      <c r="F45155" s="129">
        <f t="shared" si="711"/>
        <v>0</v>
      </c>
    </row>
    <row r="45156" spans="6:6" ht="18" customHeight="1">
      <c r="F45156" s="129">
        <f t="shared" si="711"/>
        <v>0</v>
      </c>
    </row>
    <row r="45157" spans="6:6" ht="18" customHeight="1">
      <c r="F45157" s="129">
        <f t="shared" si="711"/>
        <v>0</v>
      </c>
    </row>
    <row r="45158" spans="6:6" ht="18" customHeight="1">
      <c r="F45158" s="129">
        <f t="shared" si="711"/>
        <v>0</v>
      </c>
    </row>
    <row r="45159" spans="6:6" ht="18" customHeight="1">
      <c r="F45159" s="129">
        <f t="shared" si="711"/>
        <v>0</v>
      </c>
    </row>
    <row r="45160" spans="6:6" ht="18" customHeight="1">
      <c r="F45160" s="129">
        <f t="shared" si="711"/>
        <v>0</v>
      </c>
    </row>
    <row r="45161" spans="6:6" ht="18" customHeight="1">
      <c r="F45161" s="129">
        <f t="shared" si="711"/>
        <v>0</v>
      </c>
    </row>
    <row r="45162" spans="6:6" ht="18" customHeight="1">
      <c r="F45162" s="129">
        <f t="shared" si="711"/>
        <v>0</v>
      </c>
    </row>
    <row r="45163" spans="6:6" ht="18" customHeight="1">
      <c r="F45163" s="129">
        <f t="shared" si="711"/>
        <v>0</v>
      </c>
    </row>
    <row r="45164" spans="6:6" ht="18" customHeight="1">
      <c r="F45164" s="129">
        <f t="shared" si="711"/>
        <v>0</v>
      </c>
    </row>
    <row r="45165" spans="6:6" ht="18" customHeight="1">
      <c r="F45165" s="129">
        <f t="shared" si="711"/>
        <v>0</v>
      </c>
    </row>
    <row r="45166" spans="6:6" ht="18" customHeight="1">
      <c r="F45166" s="129">
        <f t="shared" si="711"/>
        <v>0</v>
      </c>
    </row>
    <row r="45167" spans="6:6" ht="18" customHeight="1">
      <c r="F45167" s="129">
        <f t="shared" si="711"/>
        <v>0</v>
      </c>
    </row>
    <row r="45168" spans="6:6" ht="18" customHeight="1">
      <c r="F45168" s="129">
        <f t="shared" si="711"/>
        <v>0</v>
      </c>
    </row>
    <row r="45169" spans="6:6" ht="18" customHeight="1">
      <c r="F45169" s="129">
        <f t="shared" si="711"/>
        <v>0</v>
      </c>
    </row>
    <row r="45170" spans="6:6" ht="18" customHeight="1">
      <c r="F45170" s="129">
        <f t="shared" ref="F45170:F45233" si="712">E45170*D45170</f>
        <v>0</v>
      </c>
    </row>
    <row r="45171" spans="6:6" ht="18" customHeight="1">
      <c r="F45171" s="129">
        <f t="shared" si="712"/>
        <v>0</v>
      </c>
    </row>
    <row r="45172" spans="6:6" ht="18" customHeight="1">
      <c r="F45172" s="129">
        <f t="shared" si="712"/>
        <v>0</v>
      </c>
    </row>
    <row r="45173" spans="6:6" ht="18" customHeight="1">
      <c r="F45173" s="129">
        <f t="shared" si="712"/>
        <v>0</v>
      </c>
    </row>
    <row r="45174" spans="6:6" ht="18" customHeight="1">
      <c r="F45174" s="129">
        <f t="shared" si="712"/>
        <v>0</v>
      </c>
    </row>
    <row r="45175" spans="6:6" ht="18" customHeight="1">
      <c r="F45175" s="129">
        <f t="shared" si="712"/>
        <v>0</v>
      </c>
    </row>
    <row r="45176" spans="6:6" ht="18" customHeight="1">
      <c r="F45176" s="129">
        <f t="shared" si="712"/>
        <v>0</v>
      </c>
    </row>
    <row r="45177" spans="6:6" ht="18" customHeight="1">
      <c r="F45177" s="129">
        <f t="shared" si="712"/>
        <v>0</v>
      </c>
    </row>
    <row r="45178" spans="6:6" ht="18" customHeight="1">
      <c r="F45178" s="129">
        <f t="shared" si="712"/>
        <v>0</v>
      </c>
    </row>
    <row r="45179" spans="6:6" ht="18" customHeight="1">
      <c r="F45179" s="129">
        <f t="shared" si="712"/>
        <v>0</v>
      </c>
    </row>
    <row r="45180" spans="6:6" ht="18" customHeight="1">
      <c r="F45180" s="129">
        <f t="shared" si="712"/>
        <v>0</v>
      </c>
    </row>
    <row r="45181" spans="6:6" ht="18" customHeight="1">
      <c r="F45181" s="129">
        <f t="shared" si="712"/>
        <v>0</v>
      </c>
    </row>
    <row r="45182" spans="6:6" ht="18" customHeight="1">
      <c r="F45182" s="129">
        <f t="shared" si="712"/>
        <v>0</v>
      </c>
    </row>
    <row r="45183" spans="6:6" ht="18" customHeight="1">
      <c r="F45183" s="129">
        <f t="shared" si="712"/>
        <v>0</v>
      </c>
    </row>
    <row r="45184" spans="6:6" ht="18" customHeight="1">
      <c r="F45184" s="129">
        <f t="shared" si="712"/>
        <v>0</v>
      </c>
    </row>
    <row r="45185" spans="6:6" ht="18" customHeight="1">
      <c r="F45185" s="129">
        <f t="shared" si="712"/>
        <v>0</v>
      </c>
    </row>
    <row r="45186" spans="6:6" ht="18" customHeight="1">
      <c r="F45186" s="129">
        <f t="shared" si="712"/>
        <v>0</v>
      </c>
    </row>
    <row r="45187" spans="6:6" ht="18" customHeight="1">
      <c r="F45187" s="129">
        <f t="shared" si="712"/>
        <v>0</v>
      </c>
    </row>
    <row r="45188" spans="6:6" ht="18" customHeight="1">
      <c r="F45188" s="129">
        <f t="shared" si="712"/>
        <v>0</v>
      </c>
    </row>
    <row r="45189" spans="6:6" ht="18" customHeight="1">
      <c r="F45189" s="129">
        <f t="shared" si="712"/>
        <v>0</v>
      </c>
    </row>
    <row r="45190" spans="6:6" ht="18" customHeight="1">
      <c r="F45190" s="129">
        <f t="shared" si="712"/>
        <v>0</v>
      </c>
    </row>
    <row r="45191" spans="6:6" ht="18" customHeight="1">
      <c r="F45191" s="129">
        <f t="shared" si="712"/>
        <v>0</v>
      </c>
    </row>
    <row r="45192" spans="6:6" ht="18" customHeight="1">
      <c r="F45192" s="129">
        <f t="shared" si="712"/>
        <v>0</v>
      </c>
    </row>
    <row r="45193" spans="6:6" ht="18" customHeight="1">
      <c r="F45193" s="129">
        <f t="shared" si="712"/>
        <v>0</v>
      </c>
    </row>
    <row r="45194" spans="6:6" ht="18" customHeight="1">
      <c r="F45194" s="129">
        <f t="shared" si="712"/>
        <v>0</v>
      </c>
    </row>
    <row r="45195" spans="6:6" ht="18" customHeight="1">
      <c r="F45195" s="129">
        <f t="shared" si="712"/>
        <v>0</v>
      </c>
    </row>
    <row r="45196" spans="6:6" ht="18" customHeight="1">
      <c r="F45196" s="129">
        <f t="shared" si="712"/>
        <v>0</v>
      </c>
    </row>
    <row r="45197" spans="6:6" ht="18" customHeight="1">
      <c r="F45197" s="129">
        <f t="shared" si="712"/>
        <v>0</v>
      </c>
    </row>
    <row r="45198" spans="6:6" ht="18" customHeight="1">
      <c r="F45198" s="129">
        <f t="shared" si="712"/>
        <v>0</v>
      </c>
    </row>
    <row r="45199" spans="6:6" ht="18" customHeight="1">
      <c r="F45199" s="129">
        <f t="shared" si="712"/>
        <v>0</v>
      </c>
    </row>
    <row r="45200" spans="6:6" ht="18" customHeight="1">
      <c r="F45200" s="129">
        <f t="shared" si="712"/>
        <v>0</v>
      </c>
    </row>
    <row r="45201" spans="6:6" ht="18" customHeight="1">
      <c r="F45201" s="129">
        <f t="shared" si="712"/>
        <v>0</v>
      </c>
    </row>
    <row r="45202" spans="6:6" ht="18" customHeight="1">
      <c r="F45202" s="129">
        <f t="shared" si="712"/>
        <v>0</v>
      </c>
    </row>
    <row r="45203" spans="6:6" ht="18" customHeight="1">
      <c r="F45203" s="129">
        <f t="shared" si="712"/>
        <v>0</v>
      </c>
    </row>
    <row r="45204" spans="6:6" ht="18" customHeight="1">
      <c r="F45204" s="129">
        <f t="shared" si="712"/>
        <v>0</v>
      </c>
    </row>
    <row r="45205" spans="6:6" ht="18" customHeight="1">
      <c r="F45205" s="129">
        <f t="shared" si="712"/>
        <v>0</v>
      </c>
    </row>
    <row r="45206" spans="6:6" ht="18" customHeight="1">
      <c r="F45206" s="129">
        <f t="shared" si="712"/>
        <v>0</v>
      </c>
    </row>
    <row r="45207" spans="6:6" ht="18" customHeight="1">
      <c r="F45207" s="129">
        <f t="shared" si="712"/>
        <v>0</v>
      </c>
    </row>
    <row r="45208" spans="6:6" ht="18" customHeight="1">
      <c r="F45208" s="129">
        <f t="shared" si="712"/>
        <v>0</v>
      </c>
    </row>
    <row r="45209" spans="6:6" ht="18" customHeight="1">
      <c r="F45209" s="129">
        <f t="shared" si="712"/>
        <v>0</v>
      </c>
    </row>
    <row r="45210" spans="6:6" ht="18" customHeight="1">
      <c r="F45210" s="129">
        <f t="shared" si="712"/>
        <v>0</v>
      </c>
    </row>
    <row r="45211" spans="6:6" ht="18" customHeight="1">
      <c r="F45211" s="129">
        <f t="shared" si="712"/>
        <v>0</v>
      </c>
    </row>
    <row r="45212" spans="6:6" ht="18" customHeight="1">
      <c r="F45212" s="129">
        <f t="shared" si="712"/>
        <v>0</v>
      </c>
    </row>
    <row r="45213" spans="6:6" ht="18" customHeight="1">
      <c r="F45213" s="129">
        <f t="shared" si="712"/>
        <v>0</v>
      </c>
    </row>
    <row r="45214" spans="6:6" ht="18" customHeight="1">
      <c r="F45214" s="129">
        <f t="shared" si="712"/>
        <v>0</v>
      </c>
    </row>
    <row r="45215" spans="6:6" ht="18" customHeight="1">
      <c r="F45215" s="129">
        <f t="shared" si="712"/>
        <v>0</v>
      </c>
    </row>
    <row r="45216" spans="6:6" ht="18" customHeight="1">
      <c r="F45216" s="129">
        <f t="shared" si="712"/>
        <v>0</v>
      </c>
    </row>
    <row r="45217" spans="6:6" ht="18" customHeight="1">
      <c r="F45217" s="129">
        <f t="shared" si="712"/>
        <v>0</v>
      </c>
    </row>
    <row r="45218" spans="6:6" ht="18" customHeight="1">
      <c r="F45218" s="129">
        <f t="shared" si="712"/>
        <v>0</v>
      </c>
    </row>
    <row r="45219" spans="6:6" ht="18" customHeight="1">
      <c r="F45219" s="129">
        <f t="shared" si="712"/>
        <v>0</v>
      </c>
    </row>
    <row r="45220" spans="6:6" ht="18" customHeight="1">
      <c r="F45220" s="129">
        <f t="shared" si="712"/>
        <v>0</v>
      </c>
    </row>
    <row r="45221" spans="6:6" ht="18" customHeight="1">
      <c r="F45221" s="129">
        <f t="shared" si="712"/>
        <v>0</v>
      </c>
    </row>
    <row r="45222" spans="6:6" ht="18" customHeight="1">
      <c r="F45222" s="129">
        <f t="shared" si="712"/>
        <v>0</v>
      </c>
    </row>
    <row r="45223" spans="6:6" ht="18" customHeight="1">
      <c r="F45223" s="129">
        <f t="shared" si="712"/>
        <v>0</v>
      </c>
    </row>
    <row r="45224" spans="6:6" ht="18" customHeight="1">
      <c r="F45224" s="129">
        <f t="shared" si="712"/>
        <v>0</v>
      </c>
    </row>
    <row r="45225" spans="6:6" ht="18" customHeight="1">
      <c r="F45225" s="129">
        <f t="shared" si="712"/>
        <v>0</v>
      </c>
    </row>
    <row r="45226" spans="6:6" ht="18" customHeight="1">
      <c r="F45226" s="129">
        <f t="shared" si="712"/>
        <v>0</v>
      </c>
    </row>
    <row r="45227" spans="6:6" ht="18" customHeight="1">
      <c r="F45227" s="129">
        <f t="shared" si="712"/>
        <v>0</v>
      </c>
    </row>
    <row r="45228" spans="6:6" ht="18" customHeight="1">
      <c r="F45228" s="129">
        <f t="shared" si="712"/>
        <v>0</v>
      </c>
    </row>
    <row r="45229" spans="6:6" ht="18" customHeight="1">
      <c r="F45229" s="129">
        <f t="shared" si="712"/>
        <v>0</v>
      </c>
    </row>
    <row r="45230" spans="6:6" ht="18" customHeight="1">
      <c r="F45230" s="129">
        <f t="shared" si="712"/>
        <v>0</v>
      </c>
    </row>
    <row r="45231" spans="6:6" ht="18" customHeight="1">
      <c r="F45231" s="129">
        <f t="shared" si="712"/>
        <v>0</v>
      </c>
    </row>
    <row r="45232" spans="6:6" ht="18" customHeight="1">
      <c r="F45232" s="129">
        <f t="shared" si="712"/>
        <v>0</v>
      </c>
    </row>
    <row r="45233" spans="6:6" ht="18" customHeight="1">
      <c r="F45233" s="129">
        <f t="shared" si="712"/>
        <v>0</v>
      </c>
    </row>
    <row r="45234" spans="6:6" ht="18" customHeight="1">
      <c r="F45234" s="129">
        <f t="shared" ref="F45234:F45297" si="713">E45234*D45234</f>
        <v>0</v>
      </c>
    </row>
    <row r="45235" spans="6:6" ht="18" customHeight="1">
      <c r="F45235" s="129">
        <f t="shared" si="713"/>
        <v>0</v>
      </c>
    </row>
    <row r="45236" spans="6:6" ht="18" customHeight="1">
      <c r="F45236" s="129">
        <f t="shared" si="713"/>
        <v>0</v>
      </c>
    </row>
    <row r="45237" spans="6:6" ht="18" customHeight="1">
      <c r="F45237" s="129">
        <f t="shared" si="713"/>
        <v>0</v>
      </c>
    </row>
    <row r="45238" spans="6:6" ht="18" customHeight="1">
      <c r="F45238" s="129">
        <f t="shared" si="713"/>
        <v>0</v>
      </c>
    </row>
    <row r="45239" spans="6:6" ht="18" customHeight="1">
      <c r="F45239" s="129">
        <f t="shared" si="713"/>
        <v>0</v>
      </c>
    </row>
    <row r="45240" spans="6:6" ht="18" customHeight="1">
      <c r="F45240" s="129">
        <f t="shared" si="713"/>
        <v>0</v>
      </c>
    </row>
    <row r="45241" spans="6:6" ht="18" customHeight="1">
      <c r="F45241" s="129">
        <f t="shared" si="713"/>
        <v>0</v>
      </c>
    </row>
    <row r="45242" spans="6:6" ht="18" customHeight="1">
      <c r="F45242" s="129">
        <f t="shared" si="713"/>
        <v>0</v>
      </c>
    </row>
    <row r="45243" spans="6:6" ht="18" customHeight="1">
      <c r="F45243" s="129">
        <f t="shared" si="713"/>
        <v>0</v>
      </c>
    </row>
    <row r="45244" spans="6:6" ht="18" customHeight="1">
      <c r="F45244" s="129">
        <f t="shared" si="713"/>
        <v>0</v>
      </c>
    </row>
    <row r="45245" spans="6:6" ht="18" customHeight="1">
      <c r="F45245" s="129">
        <f t="shared" si="713"/>
        <v>0</v>
      </c>
    </row>
    <row r="45246" spans="6:6" ht="18" customHeight="1">
      <c r="F45246" s="129">
        <f t="shared" si="713"/>
        <v>0</v>
      </c>
    </row>
    <row r="45247" spans="6:6" ht="18" customHeight="1">
      <c r="F45247" s="129">
        <f t="shared" si="713"/>
        <v>0</v>
      </c>
    </row>
    <row r="45248" spans="6:6" ht="18" customHeight="1">
      <c r="F45248" s="129">
        <f t="shared" si="713"/>
        <v>0</v>
      </c>
    </row>
    <row r="45249" spans="6:6" ht="18" customHeight="1">
      <c r="F45249" s="129">
        <f t="shared" si="713"/>
        <v>0</v>
      </c>
    </row>
    <row r="45250" spans="6:6" ht="18" customHeight="1">
      <c r="F45250" s="129">
        <f t="shared" si="713"/>
        <v>0</v>
      </c>
    </row>
    <row r="45251" spans="6:6" ht="18" customHeight="1">
      <c r="F45251" s="129">
        <f t="shared" si="713"/>
        <v>0</v>
      </c>
    </row>
    <row r="45252" spans="6:6" ht="18" customHeight="1">
      <c r="F45252" s="129">
        <f t="shared" si="713"/>
        <v>0</v>
      </c>
    </row>
    <row r="45253" spans="6:6" ht="18" customHeight="1">
      <c r="F45253" s="129">
        <f t="shared" si="713"/>
        <v>0</v>
      </c>
    </row>
    <row r="45254" spans="6:6" ht="18" customHeight="1">
      <c r="F45254" s="129">
        <f t="shared" si="713"/>
        <v>0</v>
      </c>
    </row>
    <row r="45255" spans="6:6" ht="18" customHeight="1">
      <c r="F45255" s="129">
        <f t="shared" si="713"/>
        <v>0</v>
      </c>
    </row>
    <row r="45256" spans="6:6" ht="18" customHeight="1">
      <c r="F45256" s="129">
        <f t="shared" si="713"/>
        <v>0</v>
      </c>
    </row>
    <row r="45257" spans="6:6" ht="18" customHeight="1">
      <c r="F45257" s="129">
        <f t="shared" si="713"/>
        <v>0</v>
      </c>
    </row>
    <row r="45258" spans="6:6" ht="18" customHeight="1">
      <c r="F45258" s="129">
        <f t="shared" si="713"/>
        <v>0</v>
      </c>
    </row>
    <row r="45259" spans="6:6" ht="18" customHeight="1">
      <c r="F45259" s="129">
        <f t="shared" si="713"/>
        <v>0</v>
      </c>
    </row>
    <row r="45260" spans="6:6" ht="18" customHeight="1">
      <c r="F45260" s="129">
        <f t="shared" si="713"/>
        <v>0</v>
      </c>
    </row>
    <row r="45261" spans="6:6" ht="18" customHeight="1">
      <c r="F45261" s="129">
        <f t="shared" si="713"/>
        <v>0</v>
      </c>
    </row>
    <row r="45262" spans="6:6" ht="18" customHeight="1">
      <c r="F45262" s="129">
        <f t="shared" si="713"/>
        <v>0</v>
      </c>
    </row>
    <row r="45263" spans="6:6" ht="18" customHeight="1">
      <c r="F45263" s="129">
        <f t="shared" si="713"/>
        <v>0</v>
      </c>
    </row>
    <row r="45264" spans="6:6" ht="18" customHeight="1">
      <c r="F45264" s="129">
        <f t="shared" si="713"/>
        <v>0</v>
      </c>
    </row>
    <row r="45265" spans="6:6" ht="18" customHeight="1">
      <c r="F45265" s="129">
        <f t="shared" si="713"/>
        <v>0</v>
      </c>
    </row>
    <row r="45266" spans="6:6" ht="18" customHeight="1">
      <c r="F45266" s="129">
        <f t="shared" si="713"/>
        <v>0</v>
      </c>
    </row>
    <row r="45267" spans="6:6" ht="18" customHeight="1">
      <c r="F45267" s="129">
        <f t="shared" si="713"/>
        <v>0</v>
      </c>
    </row>
    <row r="45268" spans="6:6" ht="18" customHeight="1">
      <c r="F45268" s="129">
        <f t="shared" si="713"/>
        <v>0</v>
      </c>
    </row>
    <row r="45269" spans="6:6" ht="18" customHeight="1">
      <c r="F45269" s="129">
        <f t="shared" si="713"/>
        <v>0</v>
      </c>
    </row>
    <row r="45270" spans="6:6" ht="18" customHeight="1">
      <c r="F45270" s="129">
        <f t="shared" si="713"/>
        <v>0</v>
      </c>
    </row>
    <row r="45271" spans="6:6" ht="18" customHeight="1">
      <c r="F45271" s="129">
        <f t="shared" si="713"/>
        <v>0</v>
      </c>
    </row>
    <row r="45272" spans="6:6" ht="18" customHeight="1">
      <c r="F45272" s="129">
        <f t="shared" si="713"/>
        <v>0</v>
      </c>
    </row>
    <row r="45273" spans="6:6" ht="18" customHeight="1">
      <c r="F45273" s="129">
        <f t="shared" si="713"/>
        <v>0</v>
      </c>
    </row>
    <row r="45274" spans="6:6" ht="18" customHeight="1">
      <c r="F45274" s="129">
        <f t="shared" si="713"/>
        <v>0</v>
      </c>
    </row>
    <row r="45275" spans="6:6" ht="18" customHeight="1">
      <c r="F45275" s="129">
        <f t="shared" si="713"/>
        <v>0</v>
      </c>
    </row>
    <row r="45276" spans="6:6" ht="18" customHeight="1">
      <c r="F45276" s="129">
        <f t="shared" si="713"/>
        <v>0</v>
      </c>
    </row>
    <row r="45277" spans="6:6" ht="18" customHeight="1">
      <c r="F45277" s="129">
        <f t="shared" si="713"/>
        <v>0</v>
      </c>
    </row>
    <row r="45278" spans="6:6" ht="18" customHeight="1">
      <c r="F45278" s="129">
        <f t="shared" si="713"/>
        <v>0</v>
      </c>
    </row>
    <row r="45279" spans="6:6" ht="18" customHeight="1">
      <c r="F45279" s="129">
        <f t="shared" si="713"/>
        <v>0</v>
      </c>
    </row>
    <row r="45280" spans="6:6" ht="18" customHeight="1">
      <c r="F45280" s="129">
        <f t="shared" si="713"/>
        <v>0</v>
      </c>
    </row>
    <row r="45281" spans="6:6" ht="18" customHeight="1">
      <c r="F45281" s="129">
        <f t="shared" si="713"/>
        <v>0</v>
      </c>
    </row>
    <row r="45282" spans="6:6" ht="18" customHeight="1">
      <c r="F45282" s="129">
        <f t="shared" si="713"/>
        <v>0</v>
      </c>
    </row>
    <row r="45283" spans="6:6" ht="18" customHeight="1">
      <c r="F45283" s="129">
        <f t="shared" si="713"/>
        <v>0</v>
      </c>
    </row>
    <row r="45284" spans="6:6" ht="18" customHeight="1">
      <c r="F45284" s="129">
        <f t="shared" si="713"/>
        <v>0</v>
      </c>
    </row>
    <row r="45285" spans="6:6" ht="18" customHeight="1">
      <c r="F45285" s="129">
        <f t="shared" si="713"/>
        <v>0</v>
      </c>
    </row>
    <row r="45286" spans="6:6" ht="18" customHeight="1">
      <c r="F45286" s="129">
        <f t="shared" si="713"/>
        <v>0</v>
      </c>
    </row>
    <row r="45287" spans="6:6" ht="18" customHeight="1">
      <c r="F45287" s="129">
        <f t="shared" si="713"/>
        <v>0</v>
      </c>
    </row>
    <row r="45288" spans="6:6" ht="18" customHeight="1">
      <c r="F45288" s="129">
        <f t="shared" si="713"/>
        <v>0</v>
      </c>
    </row>
    <row r="45289" spans="6:6" ht="18" customHeight="1">
      <c r="F45289" s="129">
        <f t="shared" si="713"/>
        <v>0</v>
      </c>
    </row>
    <row r="45290" spans="6:6" ht="18" customHeight="1">
      <c r="F45290" s="129">
        <f t="shared" si="713"/>
        <v>0</v>
      </c>
    </row>
    <row r="45291" spans="6:6" ht="18" customHeight="1">
      <c r="F45291" s="129">
        <f t="shared" si="713"/>
        <v>0</v>
      </c>
    </row>
    <row r="45292" spans="6:6" ht="18" customHeight="1">
      <c r="F45292" s="129">
        <f t="shared" si="713"/>
        <v>0</v>
      </c>
    </row>
    <row r="45293" spans="6:6" ht="18" customHeight="1">
      <c r="F45293" s="129">
        <f t="shared" si="713"/>
        <v>0</v>
      </c>
    </row>
    <row r="45294" spans="6:6" ht="18" customHeight="1">
      <c r="F45294" s="129">
        <f t="shared" si="713"/>
        <v>0</v>
      </c>
    </row>
    <row r="45295" spans="6:6" ht="18" customHeight="1">
      <c r="F45295" s="129">
        <f t="shared" si="713"/>
        <v>0</v>
      </c>
    </row>
    <row r="45296" spans="6:6" ht="18" customHeight="1">
      <c r="F45296" s="129">
        <f t="shared" si="713"/>
        <v>0</v>
      </c>
    </row>
    <row r="45297" spans="6:6" ht="18" customHeight="1">
      <c r="F45297" s="129">
        <f t="shared" si="713"/>
        <v>0</v>
      </c>
    </row>
    <row r="45298" spans="6:6" ht="18" customHeight="1">
      <c r="F45298" s="129">
        <f t="shared" ref="F45298:F45361" si="714">E45298*D45298</f>
        <v>0</v>
      </c>
    </row>
    <row r="45299" spans="6:6" ht="18" customHeight="1">
      <c r="F45299" s="129">
        <f t="shared" si="714"/>
        <v>0</v>
      </c>
    </row>
    <row r="45300" spans="6:6" ht="18" customHeight="1">
      <c r="F45300" s="129">
        <f t="shared" si="714"/>
        <v>0</v>
      </c>
    </row>
    <row r="45301" spans="6:6" ht="18" customHeight="1">
      <c r="F45301" s="129">
        <f t="shared" si="714"/>
        <v>0</v>
      </c>
    </row>
    <row r="45302" spans="6:6" ht="18" customHeight="1">
      <c r="F45302" s="129">
        <f t="shared" si="714"/>
        <v>0</v>
      </c>
    </row>
    <row r="45303" spans="6:6" ht="18" customHeight="1">
      <c r="F45303" s="129">
        <f t="shared" si="714"/>
        <v>0</v>
      </c>
    </row>
    <row r="45304" spans="6:6" ht="18" customHeight="1">
      <c r="F45304" s="129">
        <f t="shared" si="714"/>
        <v>0</v>
      </c>
    </row>
    <row r="45305" spans="6:6" ht="18" customHeight="1">
      <c r="F45305" s="129">
        <f t="shared" si="714"/>
        <v>0</v>
      </c>
    </row>
    <row r="45306" spans="6:6" ht="18" customHeight="1">
      <c r="F45306" s="129">
        <f t="shared" si="714"/>
        <v>0</v>
      </c>
    </row>
    <row r="45307" spans="6:6" ht="18" customHeight="1">
      <c r="F45307" s="129">
        <f t="shared" si="714"/>
        <v>0</v>
      </c>
    </row>
    <row r="45308" spans="6:6" ht="18" customHeight="1">
      <c r="F45308" s="129">
        <f t="shared" si="714"/>
        <v>0</v>
      </c>
    </row>
    <row r="45309" spans="6:6" ht="18" customHeight="1">
      <c r="F45309" s="129">
        <f t="shared" si="714"/>
        <v>0</v>
      </c>
    </row>
    <row r="45310" spans="6:6" ht="18" customHeight="1">
      <c r="F45310" s="129">
        <f t="shared" si="714"/>
        <v>0</v>
      </c>
    </row>
    <row r="45311" spans="6:6" ht="18" customHeight="1">
      <c r="F45311" s="129">
        <f t="shared" si="714"/>
        <v>0</v>
      </c>
    </row>
    <row r="45312" spans="6:6" ht="18" customHeight="1">
      <c r="F45312" s="129">
        <f t="shared" si="714"/>
        <v>0</v>
      </c>
    </row>
    <row r="45313" spans="6:6" ht="18" customHeight="1">
      <c r="F45313" s="129">
        <f t="shared" si="714"/>
        <v>0</v>
      </c>
    </row>
    <row r="45314" spans="6:6" ht="18" customHeight="1">
      <c r="F45314" s="129">
        <f t="shared" si="714"/>
        <v>0</v>
      </c>
    </row>
    <row r="45315" spans="6:6" ht="18" customHeight="1">
      <c r="F45315" s="129">
        <f t="shared" si="714"/>
        <v>0</v>
      </c>
    </row>
    <row r="45316" spans="6:6" ht="18" customHeight="1">
      <c r="F45316" s="129">
        <f t="shared" si="714"/>
        <v>0</v>
      </c>
    </row>
    <row r="45317" spans="6:6" ht="18" customHeight="1">
      <c r="F45317" s="129">
        <f t="shared" si="714"/>
        <v>0</v>
      </c>
    </row>
    <row r="45318" spans="6:6" ht="18" customHeight="1">
      <c r="F45318" s="129">
        <f t="shared" si="714"/>
        <v>0</v>
      </c>
    </row>
    <row r="45319" spans="6:6" ht="18" customHeight="1">
      <c r="F45319" s="129">
        <f t="shared" si="714"/>
        <v>0</v>
      </c>
    </row>
    <row r="45320" spans="6:6" ht="18" customHeight="1">
      <c r="F45320" s="129">
        <f t="shared" si="714"/>
        <v>0</v>
      </c>
    </row>
    <row r="45321" spans="6:6" ht="18" customHeight="1">
      <c r="F45321" s="129">
        <f t="shared" si="714"/>
        <v>0</v>
      </c>
    </row>
    <row r="45322" spans="6:6" ht="18" customHeight="1">
      <c r="F45322" s="129">
        <f t="shared" si="714"/>
        <v>0</v>
      </c>
    </row>
    <row r="45323" spans="6:6" ht="18" customHeight="1">
      <c r="F45323" s="129">
        <f t="shared" si="714"/>
        <v>0</v>
      </c>
    </row>
    <row r="45324" spans="6:6" ht="18" customHeight="1">
      <c r="F45324" s="129">
        <f t="shared" si="714"/>
        <v>0</v>
      </c>
    </row>
    <row r="45325" spans="6:6" ht="18" customHeight="1">
      <c r="F45325" s="129">
        <f t="shared" si="714"/>
        <v>0</v>
      </c>
    </row>
    <row r="45326" spans="6:6" ht="18" customHeight="1">
      <c r="F45326" s="129">
        <f t="shared" si="714"/>
        <v>0</v>
      </c>
    </row>
    <row r="45327" spans="6:6" ht="18" customHeight="1">
      <c r="F45327" s="129">
        <f t="shared" si="714"/>
        <v>0</v>
      </c>
    </row>
    <row r="45328" spans="6:6" ht="18" customHeight="1">
      <c r="F45328" s="129">
        <f t="shared" si="714"/>
        <v>0</v>
      </c>
    </row>
    <row r="45329" spans="6:6" ht="18" customHeight="1">
      <c r="F45329" s="129">
        <f t="shared" si="714"/>
        <v>0</v>
      </c>
    </row>
    <row r="45330" spans="6:6" ht="18" customHeight="1">
      <c r="F45330" s="129">
        <f t="shared" si="714"/>
        <v>0</v>
      </c>
    </row>
    <row r="45331" spans="6:6" ht="18" customHeight="1">
      <c r="F45331" s="129">
        <f t="shared" si="714"/>
        <v>0</v>
      </c>
    </row>
    <row r="45332" spans="6:6" ht="18" customHeight="1">
      <c r="F45332" s="129">
        <f t="shared" si="714"/>
        <v>0</v>
      </c>
    </row>
    <row r="45333" spans="6:6" ht="18" customHeight="1">
      <c r="F45333" s="129">
        <f t="shared" si="714"/>
        <v>0</v>
      </c>
    </row>
    <row r="45334" spans="6:6" ht="18" customHeight="1">
      <c r="F45334" s="129">
        <f t="shared" si="714"/>
        <v>0</v>
      </c>
    </row>
    <row r="45335" spans="6:6" ht="18" customHeight="1">
      <c r="F45335" s="129">
        <f t="shared" si="714"/>
        <v>0</v>
      </c>
    </row>
    <row r="45336" spans="6:6" ht="18" customHeight="1">
      <c r="F45336" s="129">
        <f t="shared" si="714"/>
        <v>0</v>
      </c>
    </row>
    <row r="45337" spans="6:6" ht="18" customHeight="1">
      <c r="F45337" s="129">
        <f t="shared" si="714"/>
        <v>0</v>
      </c>
    </row>
    <row r="45338" spans="6:6" ht="18" customHeight="1">
      <c r="F45338" s="129">
        <f t="shared" si="714"/>
        <v>0</v>
      </c>
    </row>
    <row r="45339" spans="6:6" ht="18" customHeight="1">
      <c r="F45339" s="129">
        <f t="shared" si="714"/>
        <v>0</v>
      </c>
    </row>
    <row r="45340" spans="6:6" ht="18" customHeight="1">
      <c r="F45340" s="129">
        <f t="shared" si="714"/>
        <v>0</v>
      </c>
    </row>
    <row r="45341" spans="6:6" ht="18" customHeight="1">
      <c r="F45341" s="129">
        <f t="shared" si="714"/>
        <v>0</v>
      </c>
    </row>
    <row r="45342" spans="6:6" ht="18" customHeight="1">
      <c r="F45342" s="129">
        <f t="shared" si="714"/>
        <v>0</v>
      </c>
    </row>
    <row r="45343" spans="6:6" ht="18" customHeight="1">
      <c r="F45343" s="129">
        <f t="shared" si="714"/>
        <v>0</v>
      </c>
    </row>
    <row r="45344" spans="6:6" ht="18" customHeight="1">
      <c r="F45344" s="129">
        <f t="shared" si="714"/>
        <v>0</v>
      </c>
    </row>
    <row r="45345" spans="6:6" ht="18" customHeight="1">
      <c r="F45345" s="129">
        <f t="shared" si="714"/>
        <v>0</v>
      </c>
    </row>
    <row r="45346" spans="6:6" ht="18" customHeight="1">
      <c r="F45346" s="129">
        <f t="shared" si="714"/>
        <v>0</v>
      </c>
    </row>
    <row r="45347" spans="6:6" ht="18" customHeight="1">
      <c r="F45347" s="129">
        <f t="shared" si="714"/>
        <v>0</v>
      </c>
    </row>
    <row r="45348" spans="6:6" ht="18" customHeight="1">
      <c r="F45348" s="129">
        <f t="shared" si="714"/>
        <v>0</v>
      </c>
    </row>
    <row r="45349" spans="6:6" ht="18" customHeight="1">
      <c r="F45349" s="129">
        <f t="shared" si="714"/>
        <v>0</v>
      </c>
    </row>
    <row r="45350" spans="6:6" ht="18" customHeight="1">
      <c r="F45350" s="129">
        <f t="shared" si="714"/>
        <v>0</v>
      </c>
    </row>
    <row r="45351" spans="6:6" ht="18" customHeight="1">
      <c r="F45351" s="129">
        <f t="shared" si="714"/>
        <v>0</v>
      </c>
    </row>
    <row r="45352" spans="6:6" ht="18" customHeight="1">
      <c r="F45352" s="129">
        <f t="shared" si="714"/>
        <v>0</v>
      </c>
    </row>
    <row r="45353" spans="6:6" ht="18" customHeight="1">
      <c r="F45353" s="129">
        <f t="shared" si="714"/>
        <v>0</v>
      </c>
    </row>
    <row r="45354" spans="6:6" ht="18" customHeight="1">
      <c r="F45354" s="129">
        <f t="shared" si="714"/>
        <v>0</v>
      </c>
    </row>
    <row r="45355" spans="6:6" ht="18" customHeight="1">
      <c r="F45355" s="129">
        <f t="shared" si="714"/>
        <v>0</v>
      </c>
    </row>
    <row r="45356" spans="6:6" ht="18" customHeight="1">
      <c r="F45356" s="129">
        <f t="shared" si="714"/>
        <v>0</v>
      </c>
    </row>
    <row r="45357" spans="6:6" ht="18" customHeight="1">
      <c r="F45357" s="129">
        <f t="shared" si="714"/>
        <v>0</v>
      </c>
    </row>
    <row r="45358" spans="6:6" ht="18" customHeight="1">
      <c r="F45358" s="129">
        <f t="shared" si="714"/>
        <v>0</v>
      </c>
    </row>
    <row r="45359" spans="6:6" ht="18" customHeight="1">
      <c r="F45359" s="129">
        <f t="shared" si="714"/>
        <v>0</v>
      </c>
    </row>
    <row r="45360" spans="6:6" ht="18" customHeight="1">
      <c r="F45360" s="129">
        <f t="shared" si="714"/>
        <v>0</v>
      </c>
    </row>
    <row r="45361" spans="6:6" ht="18" customHeight="1">
      <c r="F45361" s="129">
        <f t="shared" si="714"/>
        <v>0</v>
      </c>
    </row>
    <row r="45362" spans="6:6" ht="18" customHeight="1">
      <c r="F45362" s="129">
        <f t="shared" ref="F45362:F45425" si="715">E45362*D45362</f>
        <v>0</v>
      </c>
    </row>
    <row r="45363" spans="6:6" ht="18" customHeight="1">
      <c r="F45363" s="129">
        <f t="shared" si="715"/>
        <v>0</v>
      </c>
    </row>
    <row r="45364" spans="6:6" ht="18" customHeight="1">
      <c r="F45364" s="129">
        <f t="shared" si="715"/>
        <v>0</v>
      </c>
    </row>
    <row r="45365" spans="6:6" ht="18" customHeight="1">
      <c r="F45365" s="129">
        <f t="shared" si="715"/>
        <v>0</v>
      </c>
    </row>
    <row r="45366" spans="6:6" ht="18" customHeight="1">
      <c r="F45366" s="129">
        <f t="shared" si="715"/>
        <v>0</v>
      </c>
    </row>
    <row r="45367" spans="6:6" ht="18" customHeight="1">
      <c r="F45367" s="129">
        <f t="shared" si="715"/>
        <v>0</v>
      </c>
    </row>
    <row r="45368" spans="6:6" ht="18" customHeight="1">
      <c r="F45368" s="129">
        <f t="shared" si="715"/>
        <v>0</v>
      </c>
    </row>
    <row r="45369" spans="6:6" ht="18" customHeight="1">
      <c r="F45369" s="129">
        <f t="shared" si="715"/>
        <v>0</v>
      </c>
    </row>
    <row r="45370" spans="6:6" ht="18" customHeight="1">
      <c r="F45370" s="129">
        <f t="shared" si="715"/>
        <v>0</v>
      </c>
    </row>
    <row r="45371" spans="6:6" ht="18" customHeight="1">
      <c r="F45371" s="129">
        <f t="shared" si="715"/>
        <v>0</v>
      </c>
    </row>
    <row r="45372" spans="6:6" ht="18" customHeight="1">
      <c r="F45372" s="129">
        <f t="shared" si="715"/>
        <v>0</v>
      </c>
    </row>
    <row r="45373" spans="6:6" ht="18" customHeight="1">
      <c r="F45373" s="129">
        <f t="shared" si="715"/>
        <v>0</v>
      </c>
    </row>
    <row r="45374" spans="6:6" ht="18" customHeight="1">
      <c r="F45374" s="129">
        <f t="shared" si="715"/>
        <v>0</v>
      </c>
    </row>
    <row r="45375" spans="6:6" ht="18" customHeight="1">
      <c r="F45375" s="129">
        <f t="shared" si="715"/>
        <v>0</v>
      </c>
    </row>
    <row r="45376" spans="6:6" ht="18" customHeight="1">
      <c r="F45376" s="129">
        <f t="shared" si="715"/>
        <v>0</v>
      </c>
    </row>
    <row r="45377" spans="6:6" ht="18" customHeight="1">
      <c r="F45377" s="129">
        <f t="shared" si="715"/>
        <v>0</v>
      </c>
    </row>
    <row r="45378" spans="6:6" ht="18" customHeight="1">
      <c r="F45378" s="129">
        <f t="shared" si="715"/>
        <v>0</v>
      </c>
    </row>
    <row r="45379" spans="6:6" ht="18" customHeight="1">
      <c r="F45379" s="129">
        <f t="shared" si="715"/>
        <v>0</v>
      </c>
    </row>
    <row r="45380" spans="6:6" ht="18" customHeight="1">
      <c r="F45380" s="129">
        <f t="shared" si="715"/>
        <v>0</v>
      </c>
    </row>
    <row r="45381" spans="6:6" ht="18" customHeight="1">
      <c r="F45381" s="129">
        <f t="shared" si="715"/>
        <v>0</v>
      </c>
    </row>
    <row r="45382" spans="6:6" ht="18" customHeight="1">
      <c r="F45382" s="129">
        <f t="shared" si="715"/>
        <v>0</v>
      </c>
    </row>
    <row r="45383" spans="6:6" ht="18" customHeight="1">
      <c r="F45383" s="129">
        <f t="shared" si="715"/>
        <v>0</v>
      </c>
    </row>
    <row r="45384" spans="6:6" ht="18" customHeight="1">
      <c r="F45384" s="129">
        <f t="shared" si="715"/>
        <v>0</v>
      </c>
    </row>
    <row r="45385" spans="6:6" ht="18" customHeight="1">
      <c r="F45385" s="129">
        <f t="shared" si="715"/>
        <v>0</v>
      </c>
    </row>
    <row r="45386" spans="6:6" ht="18" customHeight="1">
      <c r="F45386" s="129">
        <f t="shared" si="715"/>
        <v>0</v>
      </c>
    </row>
    <row r="45387" spans="6:6" ht="18" customHeight="1">
      <c r="F45387" s="129">
        <f t="shared" si="715"/>
        <v>0</v>
      </c>
    </row>
    <row r="45388" spans="6:6" ht="18" customHeight="1">
      <c r="F45388" s="129">
        <f t="shared" si="715"/>
        <v>0</v>
      </c>
    </row>
    <row r="45389" spans="6:6" ht="18" customHeight="1">
      <c r="F45389" s="129">
        <f t="shared" si="715"/>
        <v>0</v>
      </c>
    </row>
    <row r="45390" spans="6:6" ht="18" customHeight="1">
      <c r="F45390" s="129">
        <f t="shared" si="715"/>
        <v>0</v>
      </c>
    </row>
    <row r="45391" spans="6:6" ht="18" customHeight="1">
      <c r="F45391" s="129">
        <f t="shared" si="715"/>
        <v>0</v>
      </c>
    </row>
    <row r="45392" spans="6:6" ht="18" customHeight="1">
      <c r="F45392" s="129">
        <f t="shared" si="715"/>
        <v>0</v>
      </c>
    </row>
    <row r="45393" spans="6:6" ht="18" customHeight="1">
      <c r="F45393" s="129">
        <f t="shared" si="715"/>
        <v>0</v>
      </c>
    </row>
    <row r="45394" spans="6:6" ht="18" customHeight="1">
      <c r="F45394" s="129">
        <f t="shared" si="715"/>
        <v>0</v>
      </c>
    </row>
    <row r="45395" spans="6:6" ht="18" customHeight="1">
      <c r="F45395" s="129">
        <f t="shared" si="715"/>
        <v>0</v>
      </c>
    </row>
    <row r="45396" spans="6:6" ht="18" customHeight="1">
      <c r="F45396" s="129">
        <f t="shared" si="715"/>
        <v>0</v>
      </c>
    </row>
    <row r="45397" spans="6:6" ht="18" customHeight="1">
      <c r="F45397" s="129">
        <f t="shared" si="715"/>
        <v>0</v>
      </c>
    </row>
    <row r="45398" spans="6:6" ht="18" customHeight="1">
      <c r="F45398" s="129">
        <f t="shared" si="715"/>
        <v>0</v>
      </c>
    </row>
    <row r="45399" spans="6:6" ht="18" customHeight="1">
      <c r="F45399" s="129">
        <f t="shared" si="715"/>
        <v>0</v>
      </c>
    </row>
    <row r="45400" spans="6:6" ht="18" customHeight="1">
      <c r="F45400" s="129">
        <f t="shared" si="715"/>
        <v>0</v>
      </c>
    </row>
    <row r="45401" spans="6:6" ht="18" customHeight="1">
      <c r="F45401" s="129">
        <f t="shared" si="715"/>
        <v>0</v>
      </c>
    </row>
    <row r="45402" spans="6:6" ht="18" customHeight="1">
      <c r="F45402" s="129">
        <f t="shared" si="715"/>
        <v>0</v>
      </c>
    </row>
    <row r="45403" spans="6:6" ht="18" customHeight="1">
      <c r="F45403" s="129">
        <f t="shared" si="715"/>
        <v>0</v>
      </c>
    </row>
    <row r="45404" spans="6:6" ht="18" customHeight="1">
      <c r="F45404" s="129">
        <f t="shared" si="715"/>
        <v>0</v>
      </c>
    </row>
    <row r="45405" spans="6:6" ht="18" customHeight="1">
      <c r="F45405" s="129">
        <f t="shared" si="715"/>
        <v>0</v>
      </c>
    </row>
    <row r="45406" spans="6:6" ht="18" customHeight="1">
      <c r="F45406" s="129">
        <f t="shared" si="715"/>
        <v>0</v>
      </c>
    </row>
    <row r="45407" spans="6:6" ht="18" customHeight="1">
      <c r="F45407" s="129">
        <f t="shared" si="715"/>
        <v>0</v>
      </c>
    </row>
    <row r="45408" spans="6:6" ht="18" customHeight="1">
      <c r="F45408" s="129">
        <f t="shared" si="715"/>
        <v>0</v>
      </c>
    </row>
    <row r="45409" spans="6:6" ht="18" customHeight="1">
      <c r="F45409" s="129">
        <f t="shared" si="715"/>
        <v>0</v>
      </c>
    </row>
    <row r="45410" spans="6:6" ht="18" customHeight="1">
      <c r="F45410" s="129">
        <f t="shared" si="715"/>
        <v>0</v>
      </c>
    </row>
    <row r="45411" spans="6:6" ht="18" customHeight="1">
      <c r="F45411" s="129">
        <f t="shared" si="715"/>
        <v>0</v>
      </c>
    </row>
    <row r="45412" spans="6:6" ht="18" customHeight="1">
      <c r="F45412" s="129">
        <f t="shared" si="715"/>
        <v>0</v>
      </c>
    </row>
    <row r="45413" spans="6:6" ht="18" customHeight="1">
      <c r="F45413" s="129">
        <f t="shared" si="715"/>
        <v>0</v>
      </c>
    </row>
    <row r="45414" spans="6:6" ht="18" customHeight="1">
      <c r="F45414" s="129">
        <f t="shared" si="715"/>
        <v>0</v>
      </c>
    </row>
    <row r="45415" spans="6:6" ht="18" customHeight="1">
      <c r="F45415" s="129">
        <f t="shared" si="715"/>
        <v>0</v>
      </c>
    </row>
    <row r="45416" spans="6:6" ht="18" customHeight="1">
      <c r="F45416" s="129">
        <f t="shared" si="715"/>
        <v>0</v>
      </c>
    </row>
    <row r="45417" spans="6:6" ht="18" customHeight="1">
      <c r="F45417" s="129">
        <f t="shared" si="715"/>
        <v>0</v>
      </c>
    </row>
    <row r="45418" spans="6:6" ht="18" customHeight="1">
      <c r="F45418" s="129">
        <f t="shared" si="715"/>
        <v>0</v>
      </c>
    </row>
    <row r="45419" spans="6:6" ht="18" customHeight="1">
      <c r="F45419" s="129">
        <f t="shared" si="715"/>
        <v>0</v>
      </c>
    </row>
    <row r="45420" spans="6:6" ht="18" customHeight="1">
      <c r="F45420" s="129">
        <f t="shared" si="715"/>
        <v>0</v>
      </c>
    </row>
    <row r="45421" spans="6:6" ht="18" customHeight="1">
      <c r="F45421" s="129">
        <f t="shared" si="715"/>
        <v>0</v>
      </c>
    </row>
    <row r="45422" spans="6:6" ht="18" customHeight="1">
      <c r="F45422" s="129">
        <f t="shared" si="715"/>
        <v>0</v>
      </c>
    </row>
    <row r="45423" spans="6:6" ht="18" customHeight="1">
      <c r="F45423" s="129">
        <f t="shared" si="715"/>
        <v>0</v>
      </c>
    </row>
    <row r="45424" spans="6:6" ht="18" customHeight="1">
      <c r="F45424" s="129">
        <f t="shared" si="715"/>
        <v>0</v>
      </c>
    </row>
    <row r="45425" spans="6:6" ht="18" customHeight="1">
      <c r="F45425" s="129">
        <f t="shared" si="715"/>
        <v>0</v>
      </c>
    </row>
    <row r="45426" spans="6:6" ht="18" customHeight="1">
      <c r="F45426" s="129">
        <f t="shared" ref="F45426:F45489" si="716">E45426*D45426</f>
        <v>0</v>
      </c>
    </row>
    <row r="45427" spans="6:6" ht="18" customHeight="1">
      <c r="F45427" s="129">
        <f t="shared" si="716"/>
        <v>0</v>
      </c>
    </row>
    <row r="45428" spans="6:6" ht="18" customHeight="1">
      <c r="F45428" s="129">
        <f t="shared" si="716"/>
        <v>0</v>
      </c>
    </row>
    <row r="45429" spans="6:6" ht="18" customHeight="1">
      <c r="F45429" s="129">
        <f t="shared" si="716"/>
        <v>0</v>
      </c>
    </row>
    <row r="45430" spans="6:6" ht="18" customHeight="1">
      <c r="F45430" s="129">
        <f t="shared" si="716"/>
        <v>0</v>
      </c>
    </row>
    <row r="45431" spans="6:6" ht="18" customHeight="1">
      <c r="F45431" s="129">
        <f t="shared" si="716"/>
        <v>0</v>
      </c>
    </row>
    <row r="45432" spans="6:6" ht="18" customHeight="1">
      <c r="F45432" s="129">
        <f t="shared" si="716"/>
        <v>0</v>
      </c>
    </row>
    <row r="45433" spans="6:6" ht="18" customHeight="1">
      <c r="F45433" s="129">
        <f t="shared" si="716"/>
        <v>0</v>
      </c>
    </row>
    <row r="45434" spans="6:6" ht="18" customHeight="1">
      <c r="F45434" s="129">
        <f t="shared" si="716"/>
        <v>0</v>
      </c>
    </row>
    <row r="45435" spans="6:6" ht="18" customHeight="1">
      <c r="F45435" s="129">
        <f t="shared" si="716"/>
        <v>0</v>
      </c>
    </row>
    <row r="45436" spans="6:6" ht="18" customHeight="1">
      <c r="F45436" s="129">
        <f t="shared" si="716"/>
        <v>0</v>
      </c>
    </row>
    <row r="45437" spans="6:6" ht="18" customHeight="1">
      <c r="F45437" s="129">
        <f t="shared" si="716"/>
        <v>0</v>
      </c>
    </row>
    <row r="45438" spans="6:6" ht="18" customHeight="1">
      <c r="F45438" s="129">
        <f t="shared" si="716"/>
        <v>0</v>
      </c>
    </row>
    <row r="45439" spans="6:6" ht="18" customHeight="1">
      <c r="F45439" s="129">
        <f t="shared" si="716"/>
        <v>0</v>
      </c>
    </row>
    <row r="45440" spans="6:6" ht="18" customHeight="1">
      <c r="F45440" s="129">
        <f t="shared" si="716"/>
        <v>0</v>
      </c>
    </row>
    <row r="45441" spans="6:6" ht="18" customHeight="1">
      <c r="F45441" s="129">
        <f t="shared" si="716"/>
        <v>0</v>
      </c>
    </row>
    <row r="45442" spans="6:6" ht="18" customHeight="1">
      <c r="F45442" s="129">
        <f t="shared" si="716"/>
        <v>0</v>
      </c>
    </row>
    <row r="45443" spans="6:6" ht="18" customHeight="1">
      <c r="F45443" s="129">
        <f t="shared" si="716"/>
        <v>0</v>
      </c>
    </row>
    <row r="45444" spans="6:6" ht="18" customHeight="1">
      <c r="F45444" s="129">
        <f t="shared" si="716"/>
        <v>0</v>
      </c>
    </row>
    <row r="45445" spans="6:6" ht="18" customHeight="1">
      <c r="F45445" s="129">
        <f t="shared" si="716"/>
        <v>0</v>
      </c>
    </row>
    <row r="45446" spans="6:6" ht="18" customHeight="1">
      <c r="F45446" s="129">
        <f t="shared" si="716"/>
        <v>0</v>
      </c>
    </row>
    <row r="45447" spans="6:6" ht="18" customHeight="1">
      <c r="F45447" s="129">
        <f t="shared" si="716"/>
        <v>0</v>
      </c>
    </row>
    <row r="45448" spans="6:6" ht="18" customHeight="1">
      <c r="F45448" s="129">
        <f t="shared" si="716"/>
        <v>0</v>
      </c>
    </row>
    <row r="45449" spans="6:6" ht="18" customHeight="1">
      <c r="F45449" s="129">
        <f t="shared" si="716"/>
        <v>0</v>
      </c>
    </row>
    <row r="45450" spans="6:6" ht="18" customHeight="1">
      <c r="F45450" s="129">
        <f t="shared" si="716"/>
        <v>0</v>
      </c>
    </row>
    <row r="45451" spans="6:6" ht="18" customHeight="1">
      <c r="F45451" s="129">
        <f t="shared" si="716"/>
        <v>0</v>
      </c>
    </row>
    <row r="45452" spans="6:6" ht="18" customHeight="1">
      <c r="F45452" s="129">
        <f t="shared" si="716"/>
        <v>0</v>
      </c>
    </row>
    <row r="45453" spans="6:6" ht="18" customHeight="1">
      <c r="F45453" s="129">
        <f t="shared" si="716"/>
        <v>0</v>
      </c>
    </row>
    <row r="45454" spans="6:6" ht="18" customHeight="1">
      <c r="F45454" s="129">
        <f t="shared" si="716"/>
        <v>0</v>
      </c>
    </row>
    <row r="45455" spans="6:6" ht="18" customHeight="1">
      <c r="F45455" s="129">
        <f t="shared" si="716"/>
        <v>0</v>
      </c>
    </row>
    <row r="45456" spans="6:6" ht="18" customHeight="1">
      <c r="F45456" s="129">
        <f t="shared" si="716"/>
        <v>0</v>
      </c>
    </row>
    <row r="45457" spans="6:6" ht="18" customHeight="1">
      <c r="F45457" s="129">
        <f t="shared" si="716"/>
        <v>0</v>
      </c>
    </row>
    <row r="45458" spans="6:6" ht="18" customHeight="1">
      <c r="F45458" s="129">
        <f t="shared" si="716"/>
        <v>0</v>
      </c>
    </row>
    <row r="45459" spans="6:6" ht="18" customHeight="1">
      <c r="F45459" s="129">
        <f t="shared" si="716"/>
        <v>0</v>
      </c>
    </row>
    <row r="45460" spans="6:6" ht="18" customHeight="1">
      <c r="F45460" s="129">
        <f t="shared" si="716"/>
        <v>0</v>
      </c>
    </row>
    <row r="45461" spans="6:6" ht="18" customHeight="1">
      <c r="F45461" s="129">
        <f t="shared" si="716"/>
        <v>0</v>
      </c>
    </row>
    <row r="45462" spans="6:6" ht="18" customHeight="1">
      <c r="F45462" s="129">
        <f t="shared" si="716"/>
        <v>0</v>
      </c>
    </row>
    <row r="45463" spans="6:6" ht="18" customHeight="1">
      <c r="F45463" s="129">
        <f t="shared" si="716"/>
        <v>0</v>
      </c>
    </row>
    <row r="45464" spans="6:6" ht="18" customHeight="1">
      <c r="F45464" s="129">
        <f t="shared" si="716"/>
        <v>0</v>
      </c>
    </row>
    <row r="45465" spans="6:6" ht="18" customHeight="1">
      <c r="F45465" s="129">
        <f t="shared" si="716"/>
        <v>0</v>
      </c>
    </row>
    <row r="45466" spans="6:6" ht="18" customHeight="1">
      <c r="F45466" s="129">
        <f t="shared" si="716"/>
        <v>0</v>
      </c>
    </row>
    <row r="45467" spans="6:6" ht="18" customHeight="1">
      <c r="F45467" s="129">
        <f t="shared" si="716"/>
        <v>0</v>
      </c>
    </row>
    <row r="45468" spans="6:6" ht="18" customHeight="1">
      <c r="F45468" s="129">
        <f t="shared" si="716"/>
        <v>0</v>
      </c>
    </row>
    <row r="45469" spans="6:6" ht="18" customHeight="1">
      <c r="F45469" s="129">
        <f t="shared" si="716"/>
        <v>0</v>
      </c>
    </row>
    <row r="45470" spans="6:6" ht="18" customHeight="1">
      <c r="F45470" s="129">
        <f t="shared" si="716"/>
        <v>0</v>
      </c>
    </row>
    <row r="45471" spans="6:6" ht="18" customHeight="1">
      <c r="F45471" s="129">
        <f t="shared" si="716"/>
        <v>0</v>
      </c>
    </row>
    <row r="45472" spans="6:6" ht="18" customHeight="1">
      <c r="F45472" s="129">
        <f t="shared" si="716"/>
        <v>0</v>
      </c>
    </row>
    <row r="45473" spans="6:6" ht="18" customHeight="1">
      <c r="F45473" s="129">
        <f t="shared" si="716"/>
        <v>0</v>
      </c>
    </row>
    <row r="45474" spans="6:6" ht="18" customHeight="1">
      <c r="F45474" s="129">
        <f t="shared" si="716"/>
        <v>0</v>
      </c>
    </row>
    <row r="45475" spans="6:6" ht="18" customHeight="1">
      <c r="F45475" s="129">
        <f t="shared" si="716"/>
        <v>0</v>
      </c>
    </row>
    <row r="45476" spans="6:6" ht="18" customHeight="1">
      <c r="F45476" s="129">
        <f t="shared" si="716"/>
        <v>0</v>
      </c>
    </row>
    <row r="45477" spans="6:6" ht="18" customHeight="1">
      <c r="F45477" s="129">
        <f t="shared" si="716"/>
        <v>0</v>
      </c>
    </row>
    <row r="45478" spans="6:6" ht="18" customHeight="1">
      <c r="F45478" s="129">
        <f t="shared" si="716"/>
        <v>0</v>
      </c>
    </row>
    <row r="45479" spans="6:6" ht="18" customHeight="1">
      <c r="F45479" s="129">
        <f t="shared" si="716"/>
        <v>0</v>
      </c>
    </row>
    <row r="45480" spans="6:6" ht="18" customHeight="1">
      <c r="F45480" s="129">
        <f t="shared" si="716"/>
        <v>0</v>
      </c>
    </row>
    <row r="45481" spans="6:6" ht="18" customHeight="1">
      <c r="F45481" s="129">
        <f t="shared" si="716"/>
        <v>0</v>
      </c>
    </row>
    <row r="45482" spans="6:6" ht="18" customHeight="1">
      <c r="F45482" s="129">
        <f t="shared" si="716"/>
        <v>0</v>
      </c>
    </row>
    <row r="45483" spans="6:6" ht="18" customHeight="1">
      <c r="F45483" s="129">
        <f t="shared" si="716"/>
        <v>0</v>
      </c>
    </row>
    <row r="45484" spans="6:6" ht="18" customHeight="1">
      <c r="F45484" s="129">
        <f t="shared" si="716"/>
        <v>0</v>
      </c>
    </row>
    <row r="45485" spans="6:6" ht="18" customHeight="1">
      <c r="F45485" s="129">
        <f t="shared" si="716"/>
        <v>0</v>
      </c>
    </row>
    <row r="45486" spans="6:6" ht="18" customHeight="1">
      <c r="F45486" s="129">
        <f t="shared" si="716"/>
        <v>0</v>
      </c>
    </row>
    <row r="45487" spans="6:6" ht="18" customHeight="1">
      <c r="F45487" s="129">
        <f t="shared" si="716"/>
        <v>0</v>
      </c>
    </row>
    <row r="45488" spans="6:6" ht="18" customHeight="1">
      <c r="F45488" s="129">
        <f t="shared" si="716"/>
        <v>0</v>
      </c>
    </row>
    <row r="45489" spans="6:6" ht="18" customHeight="1">
      <c r="F45489" s="129">
        <f t="shared" si="716"/>
        <v>0</v>
      </c>
    </row>
    <row r="45490" spans="6:6" ht="18" customHeight="1">
      <c r="F45490" s="129">
        <f t="shared" ref="F45490:F45553" si="717">E45490*D45490</f>
        <v>0</v>
      </c>
    </row>
    <row r="45491" spans="6:6" ht="18" customHeight="1">
      <c r="F45491" s="129">
        <f t="shared" si="717"/>
        <v>0</v>
      </c>
    </row>
    <row r="45492" spans="6:6" ht="18" customHeight="1">
      <c r="F45492" s="129">
        <f t="shared" si="717"/>
        <v>0</v>
      </c>
    </row>
    <row r="45493" spans="6:6" ht="18" customHeight="1">
      <c r="F45493" s="129">
        <f t="shared" si="717"/>
        <v>0</v>
      </c>
    </row>
    <row r="45494" spans="6:6" ht="18" customHeight="1">
      <c r="F45494" s="129">
        <f t="shared" si="717"/>
        <v>0</v>
      </c>
    </row>
    <row r="45495" spans="6:6" ht="18" customHeight="1">
      <c r="F45495" s="129">
        <f t="shared" si="717"/>
        <v>0</v>
      </c>
    </row>
    <row r="45496" spans="6:6" ht="18" customHeight="1">
      <c r="F45496" s="129">
        <f t="shared" si="717"/>
        <v>0</v>
      </c>
    </row>
    <row r="45497" spans="6:6" ht="18" customHeight="1">
      <c r="F45497" s="129">
        <f t="shared" si="717"/>
        <v>0</v>
      </c>
    </row>
    <row r="45498" spans="6:6" ht="18" customHeight="1">
      <c r="F45498" s="129">
        <f t="shared" si="717"/>
        <v>0</v>
      </c>
    </row>
    <row r="45499" spans="6:6" ht="18" customHeight="1">
      <c r="F45499" s="129">
        <f t="shared" si="717"/>
        <v>0</v>
      </c>
    </row>
    <row r="45500" spans="6:6" ht="18" customHeight="1">
      <c r="F45500" s="129">
        <f t="shared" si="717"/>
        <v>0</v>
      </c>
    </row>
    <row r="45501" spans="6:6" ht="18" customHeight="1">
      <c r="F45501" s="129">
        <f t="shared" si="717"/>
        <v>0</v>
      </c>
    </row>
    <row r="45502" spans="6:6" ht="18" customHeight="1">
      <c r="F45502" s="129">
        <f t="shared" si="717"/>
        <v>0</v>
      </c>
    </row>
    <row r="45503" spans="6:6" ht="18" customHeight="1">
      <c r="F45503" s="129">
        <f t="shared" si="717"/>
        <v>0</v>
      </c>
    </row>
    <row r="45504" spans="6:6" ht="18" customHeight="1">
      <c r="F45504" s="129">
        <f t="shared" si="717"/>
        <v>0</v>
      </c>
    </row>
    <row r="45505" spans="6:6" ht="18" customHeight="1">
      <c r="F45505" s="129">
        <f t="shared" si="717"/>
        <v>0</v>
      </c>
    </row>
    <row r="45506" spans="6:6" ht="18" customHeight="1">
      <c r="F45506" s="129">
        <f t="shared" si="717"/>
        <v>0</v>
      </c>
    </row>
    <row r="45507" spans="6:6" ht="18" customHeight="1">
      <c r="F45507" s="129">
        <f t="shared" si="717"/>
        <v>0</v>
      </c>
    </row>
    <row r="45508" spans="6:6" ht="18" customHeight="1">
      <c r="F45508" s="129">
        <f t="shared" si="717"/>
        <v>0</v>
      </c>
    </row>
    <row r="45509" spans="6:6" ht="18" customHeight="1">
      <c r="F45509" s="129">
        <f t="shared" si="717"/>
        <v>0</v>
      </c>
    </row>
    <row r="45510" spans="6:6" ht="18" customHeight="1">
      <c r="F45510" s="129">
        <f t="shared" si="717"/>
        <v>0</v>
      </c>
    </row>
    <row r="45511" spans="6:6" ht="18" customHeight="1">
      <c r="F45511" s="129">
        <f t="shared" si="717"/>
        <v>0</v>
      </c>
    </row>
    <row r="45512" spans="6:6" ht="18" customHeight="1">
      <c r="F45512" s="129">
        <f t="shared" si="717"/>
        <v>0</v>
      </c>
    </row>
    <row r="45513" spans="6:6" ht="18" customHeight="1">
      <c r="F45513" s="129">
        <f t="shared" si="717"/>
        <v>0</v>
      </c>
    </row>
    <row r="45514" spans="6:6" ht="18" customHeight="1">
      <c r="F45514" s="129">
        <f t="shared" si="717"/>
        <v>0</v>
      </c>
    </row>
    <row r="45515" spans="6:6" ht="18" customHeight="1">
      <c r="F45515" s="129">
        <f t="shared" si="717"/>
        <v>0</v>
      </c>
    </row>
    <row r="45516" spans="6:6" ht="18" customHeight="1">
      <c r="F45516" s="129">
        <f t="shared" si="717"/>
        <v>0</v>
      </c>
    </row>
    <row r="45517" spans="6:6" ht="18" customHeight="1">
      <c r="F45517" s="129">
        <f t="shared" si="717"/>
        <v>0</v>
      </c>
    </row>
    <row r="45518" spans="6:6" ht="18" customHeight="1">
      <c r="F45518" s="129">
        <f t="shared" si="717"/>
        <v>0</v>
      </c>
    </row>
    <row r="45519" spans="6:6" ht="18" customHeight="1">
      <c r="F45519" s="129">
        <f t="shared" si="717"/>
        <v>0</v>
      </c>
    </row>
    <row r="45520" spans="6:6" ht="18" customHeight="1">
      <c r="F45520" s="129">
        <f t="shared" si="717"/>
        <v>0</v>
      </c>
    </row>
    <row r="45521" spans="6:6" ht="18" customHeight="1">
      <c r="F45521" s="129">
        <f t="shared" si="717"/>
        <v>0</v>
      </c>
    </row>
    <row r="45522" spans="6:6" ht="18" customHeight="1">
      <c r="F45522" s="129">
        <f t="shared" si="717"/>
        <v>0</v>
      </c>
    </row>
    <row r="45523" spans="6:6" ht="18" customHeight="1">
      <c r="F45523" s="129">
        <f t="shared" si="717"/>
        <v>0</v>
      </c>
    </row>
    <row r="45524" spans="6:6" ht="18" customHeight="1">
      <c r="F45524" s="129">
        <f t="shared" si="717"/>
        <v>0</v>
      </c>
    </row>
    <row r="45525" spans="6:6" ht="18" customHeight="1">
      <c r="F45525" s="129">
        <f t="shared" si="717"/>
        <v>0</v>
      </c>
    </row>
    <row r="45526" spans="6:6" ht="18" customHeight="1">
      <c r="F45526" s="129">
        <f t="shared" si="717"/>
        <v>0</v>
      </c>
    </row>
    <row r="45527" spans="6:6" ht="18" customHeight="1">
      <c r="F45527" s="129">
        <f t="shared" si="717"/>
        <v>0</v>
      </c>
    </row>
    <row r="45528" spans="6:6" ht="18" customHeight="1">
      <c r="F45528" s="129">
        <f t="shared" si="717"/>
        <v>0</v>
      </c>
    </row>
    <row r="45529" spans="6:6" ht="18" customHeight="1">
      <c r="F45529" s="129">
        <f t="shared" si="717"/>
        <v>0</v>
      </c>
    </row>
    <row r="45530" spans="6:6" ht="18" customHeight="1">
      <c r="F45530" s="129">
        <f t="shared" si="717"/>
        <v>0</v>
      </c>
    </row>
    <row r="45531" spans="6:6" ht="18" customHeight="1">
      <c r="F45531" s="129">
        <f t="shared" si="717"/>
        <v>0</v>
      </c>
    </row>
    <row r="45532" spans="6:6" ht="18" customHeight="1">
      <c r="F45532" s="129">
        <f t="shared" si="717"/>
        <v>0</v>
      </c>
    </row>
    <row r="45533" spans="6:6" ht="18" customHeight="1">
      <c r="F45533" s="129">
        <f t="shared" si="717"/>
        <v>0</v>
      </c>
    </row>
    <row r="45534" spans="6:6" ht="18" customHeight="1">
      <c r="F45534" s="129">
        <f t="shared" si="717"/>
        <v>0</v>
      </c>
    </row>
    <row r="45535" spans="6:6" ht="18" customHeight="1">
      <c r="F45535" s="129">
        <f t="shared" si="717"/>
        <v>0</v>
      </c>
    </row>
    <row r="45536" spans="6:6" ht="18" customHeight="1">
      <c r="F45536" s="129">
        <f t="shared" si="717"/>
        <v>0</v>
      </c>
    </row>
    <row r="45537" spans="6:6" ht="18" customHeight="1">
      <c r="F45537" s="129">
        <f t="shared" si="717"/>
        <v>0</v>
      </c>
    </row>
    <row r="45538" spans="6:6" ht="18" customHeight="1">
      <c r="F45538" s="129">
        <f t="shared" si="717"/>
        <v>0</v>
      </c>
    </row>
    <row r="45539" spans="6:6" ht="18" customHeight="1">
      <c r="F45539" s="129">
        <f t="shared" si="717"/>
        <v>0</v>
      </c>
    </row>
    <row r="45540" spans="6:6" ht="18" customHeight="1">
      <c r="F45540" s="129">
        <f t="shared" si="717"/>
        <v>0</v>
      </c>
    </row>
    <row r="45541" spans="6:6" ht="18" customHeight="1">
      <c r="F45541" s="129">
        <f t="shared" si="717"/>
        <v>0</v>
      </c>
    </row>
    <row r="45542" spans="6:6" ht="18" customHeight="1">
      <c r="F45542" s="129">
        <f t="shared" si="717"/>
        <v>0</v>
      </c>
    </row>
    <row r="45543" spans="6:6" ht="18" customHeight="1">
      <c r="F45543" s="129">
        <f t="shared" si="717"/>
        <v>0</v>
      </c>
    </row>
    <row r="45544" spans="6:6" ht="18" customHeight="1">
      <c r="F45544" s="129">
        <f t="shared" si="717"/>
        <v>0</v>
      </c>
    </row>
    <row r="45545" spans="6:6" ht="18" customHeight="1">
      <c r="F45545" s="129">
        <f t="shared" si="717"/>
        <v>0</v>
      </c>
    </row>
    <row r="45546" spans="6:6" ht="18" customHeight="1">
      <c r="F45546" s="129">
        <f t="shared" si="717"/>
        <v>0</v>
      </c>
    </row>
    <row r="45547" spans="6:6" ht="18" customHeight="1">
      <c r="F45547" s="129">
        <f t="shared" si="717"/>
        <v>0</v>
      </c>
    </row>
    <row r="45548" spans="6:6" ht="18" customHeight="1">
      <c r="F45548" s="129">
        <f t="shared" si="717"/>
        <v>0</v>
      </c>
    </row>
    <row r="45549" spans="6:6" ht="18" customHeight="1">
      <c r="F45549" s="129">
        <f t="shared" si="717"/>
        <v>0</v>
      </c>
    </row>
    <row r="45550" spans="6:6" ht="18" customHeight="1">
      <c r="F45550" s="129">
        <f t="shared" si="717"/>
        <v>0</v>
      </c>
    </row>
    <row r="45551" spans="6:6" ht="18" customHeight="1">
      <c r="F45551" s="129">
        <f t="shared" si="717"/>
        <v>0</v>
      </c>
    </row>
    <row r="45552" spans="6:6" ht="18" customHeight="1">
      <c r="F45552" s="129">
        <f t="shared" si="717"/>
        <v>0</v>
      </c>
    </row>
    <row r="45553" spans="6:6" ht="18" customHeight="1">
      <c r="F45553" s="129">
        <f t="shared" si="717"/>
        <v>0</v>
      </c>
    </row>
    <row r="45554" spans="6:6" ht="18" customHeight="1">
      <c r="F45554" s="129">
        <f t="shared" ref="F45554:F45617" si="718">E45554*D45554</f>
        <v>0</v>
      </c>
    </row>
    <row r="45555" spans="6:6" ht="18" customHeight="1">
      <c r="F45555" s="129">
        <f t="shared" si="718"/>
        <v>0</v>
      </c>
    </row>
    <row r="45556" spans="6:6" ht="18" customHeight="1">
      <c r="F45556" s="129">
        <f t="shared" si="718"/>
        <v>0</v>
      </c>
    </row>
    <row r="45557" spans="6:6" ht="18" customHeight="1">
      <c r="F45557" s="129">
        <f t="shared" si="718"/>
        <v>0</v>
      </c>
    </row>
    <row r="45558" spans="6:6" ht="18" customHeight="1">
      <c r="F45558" s="129">
        <f t="shared" si="718"/>
        <v>0</v>
      </c>
    </row>
    <row r="45559" spans="6:6" ht="18" customHeight="1">
      <c r="F45559" s="129">
        <f t="shared" si="718"/>
        <v>0</v>
      </c>
    </row>
    <row r="45560" spans="6:6" ht="18" customHeight="1">
      <c r="F45560" s="129">
        <f t="shared" si="718"/>
        <v>0</v>
      </c>
    </row>
    <row r="45561" spans="6:6" ht="18" customHeight="1">
      <c r="F45561" s="129">
        <f t="shared" si="718"/>
        <v>0</v>
      </c>
    </row>
    <row r="45562" spans="6:6" ht="18" customHeight="1">
      <c r="F45562" s="129">
        <f t="shared" si="718"/>
        <v>0</v>
      </c>
    </row>
    <row r="45563" spans="6:6" ht="18" customHeight="1">
      <c r="F45563" s="129">
        <f t="shared" si="718"/>
        <v>0</v>
      </c>
    </row>
    <row r="45564" spans="6:6" ht="18" customHeight="1">
      <c r="F45564" s="129">
        <f t="shared" si="718"/>
        <v>0</v>
      </c>
    </row>
    <row r="45565" spans="6:6" ht="18" customHeight="1">
      <c r="F45565" s="129">
        <f t="shared" si="718"/>
        <v>0</v>
      </c>
    </row>
    <row r="45566" spans="6:6" ht="18" customHeight="1">
      <c r="F45566" s="129">
        <f t="shared" si="718"/>
        <v>0</v>
      </c>
    </row>
    <row r="45567" spans="6:6" ht="18" customHeight="1">
      <c r="F45567" s="129">
        <f t="shared" si="718"/>
        <v>0</v>
      </c>
    </row>
    <row r="45568" spans="6:6" ht="18" customHeight="1">
      <c r="F45568" s="129">
        <f t="shared" si="718"/>
        <v>0</v>
      </c>
    </row>
    <row r="45569" spans="6:6" ht="18" customHeight="1">
      <c r="F45569" s="129">
        <f t="shared" si="718"/>
        <v>0</v>
      </c>
    </row>
    <row r="45570" spans="6:6" ht="18" customHeight="1">
      <c r="F45570" s="129">
        <f t="shared" si="718"/>
        <v>0</v>
      </c>
    </row>
    <row r="45571" spans="6:6" ht="18" customHeight="1">
      <c r="F45571" s="129">
        <f t="shared" si="718"/>
        <v>0</v>
      </c>
    </row>
    <row r="45572" spans="6:6" ht="18" customHeight="1">
      <c r="F45572" s="129">
        <f t="shared" si="718"/>
        <v>0</v>
      </c>
    </row>
    <row r="45573" spans="6:6" ht="18" customHeight="1">
      <c r="F45573" s="129">
        <f t="shared" si="718"/>
        <v>0</v>
      </c>
    </row>
    <row r="45574" spans="6:6" ht="18" customHeight="1">
      <c r="F45574" s="129">
        <f t="shared" si="718"/>
        <v>0</v>
      </c>
    </row>
    <row r="45575" spans="6:6" ht="18" customHeight="1">
      <c r="F45575" s="129">
        <f t="shared" si="718"/>
        <v>0</v>
      </c>
    </row>
    <row r="45576" spans="6:6" ht="18" customHeight="1">
      <c r="F45576" s="129">
        <f t="shared" si="718"/>
        <v>0</v>
      </c>
    </row>
    <row r="45577" spans="6:6" ht="18" customHeight="1">
      <c r="F45577" s="129">
        <f t="shared" si="718"/>
        <v>0</v>
      </c>
    </row>
    <row r="45578" spans="6:6" ht="18" customHeight="1">
      <c r="F45578" s="129">
        <f t="shared" si="718"/>
        <v>0</v>
      </c>
    </row>
    <row r="45579" spans="6:6" ht="18" customHeight="1">
      <c r="F45579" s="129">
        <f t="shared" si="718"/>
        <v>0</v>
      </c>
    </row>
    <row r="45580" spans="6:6" ht="18" customHeight="1">
      <c r="F45580" s="129">
        <f t="shared" si="718"/>
        <v>0</v>
      </c>
    </row>
    <row r="45581" spans="6:6" ht="18" customHeight="1">
      <c r="F45581" s="129">
        <f t="shared" si="718"/>
        <v>0</v>
      </c>
    </row>
    <row r="45582" spans="6:6" ht="18" customHeight="1">
      <c r="F45582" s="129">
        <f t="shared" si="718"/>
        <v>0</v>
      </c>
    </row>
    <row r="45583" spans="6:6" ht="18" customHeight="1">
      <c r="F45583" s="129">
        <f t="shared" si="718"/>
        <v>0</v>
      </c>
    </row>
    <row r="45584" spans="6:6" ht="18" customHeight="1">
      <c r="F45584" s="129">
        <f t="shared" si="718"/>
        <v>0</v>
      </c>
    </row>
    <row r="45585" spans="6:6" ht="18" customHeight="1">
      <c r="F45585" s="129">
        <f t="shared" si="718"/>
        <v>0</v>
      </c>
    </row>
    <row r="45586" spans="6:6" ht="18" customHeight="1">
      <c r="F45586" s="129">
        <f t="shared" si="718"/>
        <v>0</v>
      </c>
    </row>
    <row r="45587" spans="6:6" ht="18" customHeight="1">
      <c r="F45587" s="129">
        <f t="shared" si="718"/>
        <v>0</v>
      </c>
    </row>
    <row r="45588" spans="6:6" ht="18" customHeight="1">
      <c r="F45588" s="129">
        <f t="shared" si="718"/>
        <v>0</v>
      </c>
    </row>
    <row r="45589" spans="6:6" ht="18" customHeight="1">
      <c r="F45589" s="129">
        <f t="shared" si="718"/>
        <v>0</v>
      </c>
    </row>
    <row r="45590" spans="6:6" ht="18" customHeight="1">
      <c r="F45590" s="129">
        <f t="shared" si="718"/>
        <v>0</v>
      </c>
    </row>
    <row r="45591" spans="6:6" ht="18" customHeight="1">
      <c r="F45591" s="129">
        <f t="shared" si="718"/>
        <v>0</v>
      </c>
    </row>
    <row r="45592" spans="6:6" ht="18" customHeight="1">
      <c r="F45592" s="129">
        <f t="shared" si="718"/>
        <v>0</v>
      </c>
    </row>
    <row r="45593" spans="6:6" ht="18" customHeight="1">
      <c r="F45593" s="129">
        <f t="shared" si="718"/>
        <v>0</v>
      </c>
    </row>
    <row r="45594" spans="6:6" ht="18" customHeight="1">
      <c r="F45594" s="129">
        <f t="shared" si="718"/>
        <v>0</v>
      </c>
    </row>
    <row r="45595" spans="6:6" ht="18" customHeight="1">
      <c r="F45595" s="129">
        <f t="shared" si="718"/>
        <v>0</v>
      </c>
    </row>
    <row r="45596" spans="6:6" ht="18" customHeight="1">
      <c r="F45596" s="129">
        <f t="shared" si="718"/>
        <v>0</v>
      </c>
    </row>
    <row r="45597" spans="6:6" ht="18" customHeight="1">
      <c r="F45597" s="129">
        <f t="shared" si="718"/>
        <v>0</v>
      </c>
    </row>
    <row r="45598" spans="6:6" ht="18" customHeight="1">
      <c r="F45598" s="129">
        <f t="shared" si="718"/>
        <v>0</v>
      </c>
    </row>
    <row r="45599" spans="6:6" ht="18" customHeight="1">
      <c r="F45599" s="129">
        <f t="shared" si="718"/>
        <v>0</v>
      </c>
    </row>
    <row r="45600" spans="6:6" ht="18" customHeight="1">
      <c r="F45600" s="129">
        <f t="shared" si="718"/>
        <v>0</v>
      </c>
    </row>
    <row r="45601" spans="6:6" ht="18" customHeight="1">
      <c r="F45601" s="129">
        <f t="shared" si="718"/>
        <v>0</v>
      </c>
    </row>
    <row r="45602" spans="6:6" ht="18" customHeight="1">
      <c r="F45602" s="129">
        <f t="shared" si="718"/>
        <v>0</v>
      </c>
    </row>
    <row r="45603" spans="6:6" ht="18" customHeight="1">
      <c r="F45603" s="129">
        <f t="shared" si="718"/>
        <v>0</v>
      </c>
    </row>
    <row r="45604" spans="6:6" ht="18" customHeight="1">
      <c r="F45604" s="129">
        <f t="shared" si="718"/>
        <v>0</v>
      </c>
    </row>
    <row r="45605" spans="6:6" ht="18" customHeight="1">
      <c r="F45605" s="129">
        <f t="shared" si="718"/>
        <v>0</v>
      </c>
    </row>
    <row r="45606" spans="6:6" ht="18" customHeight="1">
      <c r="F45606" s="129">
        <f t="shared" si="718"/>
        <v>0</v>
      </c>
    </row>
    <row r="45607" spans="6:6" ht="18" customHeight="1">
      <c r="F45607" s="129">
        <f t="shared" si="718"/>
        <v>0</v>
      </c>
    </row>
    <row r="45608" spans="6:6" ht="18" customHeight="1">
      <c r="F45608" s="129">
        <f t="shared" si="718"/>
        <v>0</v>
      </c>
    </row>
    <row r="45609" spans="6:6" ht="18" customHeight="1">
      <c r="F45609" s="129">
        <f t="shared" si="718"/>
        <v>0</v>
      </c>
    </row>
    <row r="45610" spans="6:6" ht="18" customHeight="1">
      <c r="F45610" s="129">
        <f t="shared" si="718"/>
        <v>0</v>
      </c>
    </row>
    <row r="45611" spans="6:6" ht="18" customHeight="1">
      <c r="F45611" s="129">
        <f t="shared" si="718"/>
        <v>0</v>
      </c>
    </row>
    <row r="45612" spans="6:6" ht="18" customHeight="1">
      <c r="F45612" s="129">
        <f t="shared" si="718"/>
        <v>0</v>
      </c>
    </row>
    <row r="45613" spans="6:6" ht="18" customHeight="1">
      <c r="F45613" s="129">
        <f t="shared" si="718"/>
        <v>0</v>
      </c>
    </row>
    <row r="45614" spans="6:6" ht="18" customHeight="1">
      <c r="F45614" s="129">
        <f t="shared" si="718"/>
        <v>0</v>
      </c>
    </row>
    <row r="45615" spans="6:6" ht="18" customHeight="1">
      <c r="F45615" s="129">
        <f t="shared" si="718"/>
        <v>0</v>
      </c>
    </row>
    <row r="45616" spans="6:6" ht="18" customHeight="1">
      <c r="F45616" s="129">
        <f t="shared" si="718"/>
        <v>0</v>
      </c>
    </row>
    <row r="45617" spans="6:6" ht="18" customHeight="1">
      <c r="F45617" s="129">
        <f t="shared" si="718"/>
        <v>0</v>
      </c>
    </row>
    <row r="45618" spans="6:6" ht="18" customHeight="1">
      <c r="F45618" s="129">
        <f t="shared" ref="F45618:F45681" si="719">E45618*D45618</f>
        <v>0</v>
      </c>
    </row>
    <row r="45619" spans="6:6" ht="18" customHeight="1">
      <c r="F45619" s="129">
        <f t="shared" si="719"/>
        <v>0</v>
      </c>
    </row>
    <row r="45620" spans="6:6" ht="18" customHeight="1">
      <c r="F45620" s="129">
        <f t="shared" si="719"/>
        <v>0</v>
      </c>
    </row>
    <row r="45621" spans="6:6" ht="18" customHeight="1">
      <c r="F45621" s="129">
        <f t="shared" si="719"/>
        <v>0</v>
      </c>
    </row>
    <row r="45622" spans="6:6" ht="18" customHeight="1">
      <c r="F45622" s="129">
        <f t="shared" si="719"/>
        <v>0</v>
      </c>
    </row>
    <row r="45623" spans="6:6" ht="18" customHeight="1">
      <c r="F45623" s="129">
        <f t="shared" si="719"/>
        <v>0</v>
      </c>
    </row>
    <row r="45624" spans="6:6" ht="18" customHeight="1">
      <c r="F45624" s="129">
        <f t="shared" si="719"/>
        <v>0</v>
      </c>
    </row>
    <row r="45625" spans="6:6" ht="18" customHeight="1">
      <c r="F45625" s="129">
        <f t="shared" si="719"/>
        <v>0</v>
      </c>
    </row>
    <row r="45626" spans="6:6" ht="18" customHeight="1">
      <c r="F45626" s="129">
        <f t="shared" si="719"/>
        <v>0</v>
      </c>
    </row>
    <row r="45627" spans="6:6" ht="18" customHeight="1">
      <c r="F45627" s="129">
        <f t="shared" si="719"/>
        <v>0</v>
      </c>
    </row>
    <row r="45628" spans="6:6" ht="18" customHeight="1">
      <c r="F45628" s="129">
        <f t="shared" si="719"/>
        <v>0</v>
      </c>
    </row>
    <row r="45629" spans="6:6" ht="18" customHeight="1">
      <c r="F45629" s="129">
        <f t="shared" si="719"/>
        <v>0</v>
      </c>
    </row>
    <row r="45630" spans="6:6" ht="18" customHeight="1">
      <c r="F45630" s="129">
        <f t="shared" si="719"/>
        <v>0</v>
      </c>
    </row>
    <row r="45631" spans="6:6" ht="18" customHeight="1">
      <c r="F45631" s="129">
        <f t="shared" si="719"/>
        <v>0</v>
      </c>
    </row>
    <row r="45632" spans="6:6" ht="18" customHeight="1">
      <c r="F45632" s="129">
        <f t="shared" si="719"/>
        <v>0</v>
      </c>
    </row>
    <row r="45633" spans="6:6" ht="18" customHeight="1">
      <c r="F45633" s="129">
        <f t="shared" si="719"/>
        <v>0</v>
      </c>
    </row>
    <row r="45634" spans="6:6" ht="18" customHeight="1">
      <c r="F45634" s="129">
        <f t="shared" si="719"/>
        <v>0</v>
      </c>
    </row>
    <row r="45635" spans="6:6" ht="18" customHeight="1">
      <c r="F45635" s="129">
        <f t="shared" si="719"/>
        <v>0</v>
      </c>
    </row>
    <row r="45636" spans="6:6" ht="18" customHeight="1">
      <c r="F45636" s="129">
        <f t="shared" si="719"/>
        <v>0</v>
      </c>
    </row>
    <row r="45637" spans="6:6" ht="18" customHeight="1">
      <c r="F45637" s="129">
        <f t="shared" si="719"/>
        <v>0</v>
      </c>
    </row>
    <row r="45638" spans="6:6" ht="18" customHeight="1">
      <c r="F45638" s="129">
        <f t="shared" si="719"/>
        <v>0</v>
      </c>
    </row>
    <row r="45639" spans="6:6" ht="18" customHeight="1">
      <c r="F45639" s="129">
        <f t="shared" si="719"/>
        <v>0</v>
      </c>
    </row>
    <row r="45640" spans="6:6" ht="18" customHeight="1">
      <c r="F45640" s="129">
        <f t="shared" si="719"/>
        <v>0</v>
      </c>
    </row>
    <row r="45641" spans="6:6" ht="18" customHeight="1">
      <c r="F45641" s="129">
        <f t="shared" si="719"/>
        <v>0</v>
      </c>
    </row>
    <row r="45642" spans="6:6" ht="18" customHeight="1">
      <c r="F45642" s="129">
        <f t="shared" si="719"/>
        <v>0</v>
      </c>
    </row>
    <row r="45643" spans="6:6" ht="18" customHeight="1">
      <c r="F45643" s="129">
        <f t="shared" si="719"/>
        <v>0</v>
      </c>
    </row>
    <row r="45644" spans="6:6" ht="18" customHeight="1">
      <c r="F45644" s="129">
        <f t="shared" si="719"/>
        <v>0</v>
      </c>
    </row>
    <row r="45645" spans="6:6" ht="18" customHeight="1">
      <c r="F45645" s="129">
        <f t="shared" si="719"/>
        <v>0</v>
      </c>
    </row>
    <row r="45646" spans="6:6" ht="18" customHeight="1">
      <c r="F45646" s="129">
        <f t="shared" si="719"/>
        <v>0</v>
      </c>
    </row>
    <row r="45647" spans="6:6" ht="18" customHeight="1">
      <c r="F45647" s="129">
        <f t="shared" si="719"/>
        <v>0</v>
      </c>
    </row>
    <row r="45648" spans="6:6" ht="18" customHeight="1">
      <c r="F45648" s="129">
        <f t="shared" si="719"/>
        <v>0</v>
      </c>
    </row>
    <row r="45649" spans="6:6" ht="18" customHeight="1">
      <c r="F45649" s="129">
        <f t="shared" si="719"/>
        <v>0</v>
      </c>
    </row>
    <row r="45650" spans="6:6" ht="18" customHeight="1">
      <c r="F45650" s="129">
        <f t="shared" si="719"/>
        <v>0</v>
      </c>
    </row>
    <row r="45651" spans="6:6" ht="18" customHeight="1">
      <c r="F45651" s="129">
        <f t="shared" si="719"/>
        <v>0</v>
      </c>
    </row>
    <row r="45652" spans="6:6" ht="18" customHeight="1">
      <c r="F45652" s="129">
        <f t="shared" si="719"/>
        <v>0</v>
      </c>
    </row>
    <row r="45653" spans="6:6" ht="18" customHeight="1">
      <c r="F45653" s="129">
        <f t="shared" si="719"/>
        <v>0</v>
      </c>
    </row>
    <row r="45654" spans="6:6" ht="18" customHeight="1">
      <c r="F45654" s="129">
        <f t="shared" si="719"/>
        <v>0</v>
      </c>
    </row>
    <row r="45655" spans="6:6" ht="18" customHeight="1">
      <c r="F45655" s="129">
        <f t="shared" si="719"/>
        <v>0</v>
      </c>
    </row>
    <row r="45656" spans="6:6" ht="18" customHeight="1">
      <c r="F45656" s="129">
        <f t="shared" si="719"/>
        <v>0</v>
      </c>
    </row>
    <row r="45657" spans="6:6" ht="18" customHeight="1">
      <c r="F45657" s="129">
        <f t="shared" si="719"/>
        <v>0</v>
      </c>
    </row>
    <row r="45658" spans="6:6" ht="18" customHeight="1">
      <c r="F45658" s="129">
        <f t="shared" si="719"/>
        <v>0</v>
      </c>
    </row>
    <row r="45659" spans="6:6" ht="18" customHeight="1">
      <c r="F45659" s="129">
        <f t="shared" si="719"/>
        <v>0</v>
      </c>
    </row>
    <row r="45660" spans="6:6" ht="18" customHeight="1">
      <c r="F45660" s="129">
        <f t="shared" si="719"/>
        <v>0</v>
      </c>
    </row>
    <row r="45661" spans="6:6" ht="18" customHeight="1">
      <c r="F45661" s="129">
        <f t="shared" si="719"/>
        <v>0</v>
      </c>
    </row>
    <row r="45662" spans="6:6" ht="18" customHeight="1">
      <c r="F45662" s="129">
        <f t="shared" si="719"/>
        <v>0</v>
      </c>
    </row>
    <row r="45663" spans="6:6" ht="18" customHeight="1">
      <c r="F45663" s="129">
        <f t="shared" si="719"/>
        <v>0</v>
      </c>
    </row>
    <row r="45664" spans="6:6" ht="18" customHeight="1">
      <c r="F45664" s="129">
        <f t="shared" si="719"/>
        <v>0</v>
      </c>
    </row>
    <row r="45665" spans="6:6" ht="18" customHeight="1">
      <c r="F45665" s="129">
        <f t="shared" si="719"/>
        <v>0</v>
      </c>
    </row>
    <row r="45666" spans="6:6" ht="18" customHeight="1">
      <c r="F45666" s="129">
        <f t="shared" si="719"/>
        <v>0</v>
      </c>
    </row>
    <row r="45667" spans="6:6" ht="18" customHeight="1">
      <c r="F45667" s="129">
        <f t="shared" si="719"/>
        <v>0</v>
      </c>
    </row>
    <row r="45668" spans="6:6" ht="18" customHeight="1">
      <c r="F45668" s="129">
        <f t="shared" si="719"/>
        <v>0</v>
      </c>
    </row>
    <row r="45669" spans="6:6" ht="18" customHeight="1">
      <c r="F45669" s="129">
        <f t="shared" si="719"/>
        <v>0</v>
      </c>
    </row>
    <row r="45670" spans="6:6" ht="18" customHeight="1">
      <c r="F45670" s="129">
        <f t="shared" si="719"/>
        <v>0</v>
      </c>
    </row>
    <row r="45671" spans="6:6" ht="18" customHeight="1">
      <c r="F45671" s="129">
        <f t="shared" si="719"/>
        <v>0</v>
      </c>
    </row>
    <row r="45672" spans="6:6" ht="18" customHeight="1">
      <c r="F45672" s="129">
        <f t="shared" si="719"/>
        <v>0</v>
      </c>
    </row>
    <row r="45673" spans="6:6" ht="18" customHeight="1">
      <c r="F45673" s="129">
        <f t="shared" si="719"/>
        <v>0</v>
      </c>
    </row>
    <row r="45674" spans="6:6" ht="18" customHeight="1">
      <c r="F45674" s="129">
        <f t="shared" si="719"/>
        <v>0</v>
      </c>
    </row>
    <row r="45675" spans="6:6" ht="18" customHeight="1">
      <c r="F45675" s="129">
        <f t="shared" si="719"/>
        <v>0</v>
      </c>
    </row>
    <row r="45676" spans="6:6" ht="18" customHeight="1">
      <c r="F45676" s="129">
        <f t="shared" si="719"/>
        <v>0</v>
      </c>
    </row>
    <row r="45677" spans="6:6" ht="18" customHeight="1">
      <c r="F45677" s="129">
        <f t="shared" si="719"/>
        <v>0</v>
      </c>
    </row>
    <row r="45678" spans="6:6" ht="18" customHeight="1">
      <c r="F45678" s="129">
        <f t="shared" si="719"/>
        <v>0</v>
      </c>
    </row>
    <row r="45679" spans="6:6" ht="18" customHeight="1">
      <c r="F45679" s="129">
        <f t="shared" si="719"/>
        <v>0</v>
      </c>
    </row>
    <row r="45680" spans="6:6" ht="18" customHeight="1">
      <c r="F45680" s="129">
        <f t="shared" si="719"/>
        <v>0</v>
      </c>
    </row>
    <row r="45681" spans="6:6" ht="18" customHeight="1">
      <c r="F45681" s="129">
        <f t="shared" si="719"/>
        <v>0</v>
      </c>
    </row>
    <row r="45682" spans="6:6" ht="18" customHeight="1">
      <c r="F45682" s="129">
        <f t="shared" ref="F45682:F45745" si="720">E45682*D45682</f>
        <v>0</v>
      </c>
    </row>
    <row r="45683" spans="6:6" ht="18" customHeight="1">
      <c r="F45683" s="129">
        <f t="shared" si="720"/>
        <v>0</v>
      </c>
    </row>
    <row r="45684" spans="6:6" ht="18" customHeight="1">
      <c r="F45684" s="129">
        <f t="shared" si="720"/>
        <v>0</v>
      </c>
    </row>
    <row r="45685" spans="6:6" ht="18" customHeight="1">
      <c r="F45685" s="129">
        <f t="shared" si="720"/>
        <v>0</v>
      </c>
    </row>
    <row r="45686" spans="6:6" ht="18" customHeight="1">
      <c r="F45686" s="129">
        <f t="shared" si="720"/>
        <v>0</v>
      </c>
    </row>
    <row r="45687" spans="6:6" ht="18" customHeight="1">
      <c r="F45687" s="129">
        <f t="shared" si="720"/>
        <v>0</v>
      </c>
    </row>
    <row r="45688" spans="6:6" ht="18" customHeight="1">
      <c r="F45688" s="129">
        <f t="shared" si="720"/>
        <v>0</v>
      </c>
    </row>
    <row r="45689" spans="6:6" ht="18" customHeight="1">
      <c r="F45689" s="129">
        <f t="shared" si="720"/>
        <v>0</v>
      </c>
    </row>
    <row r="45690" spans="6:6" ht="18" customHeight="1">
      <c r="F45690" s="129">
        <f t="shared" si="720"/>
        <v>0</v>
      </c>
    </row>
    <row r="45691" spans="6:6" ht="18" customHeight="1">
      <c r="F45691" s="129">
        <f t="shared" si="720"/>
        <v>0</v>
      </c>
    </row>
    <row r="45692" spans="6:6" ht="18" customHeight="1">
      <c r="F45692" s="129">
        <f t="shared" si="720"/>
        <v>0</v>
      </c>
    </row>
    <row r="45693" spans="6:6" ht="18" customHeight="1">
      <c r="F45693" s="129">
        <f t="shared" si="720"/>
        <v>0</v>
      </c>
    </row>
    <row r="45694" spans="6:6" ht="18" customHeight="1">
      <c r="F45694" s="129">
        <f t="shared" si="720"/>
        <v>0</v>
      </c>
    </row>
    <row r="45695" spans="6:6" ht="18" customHeight="1">
      <c r="F45695" s="129">
        <f t="shared" si="720"/>
        <v>0</v>
      </c>
    </row>
    <row r="45696" spans="6:6" ht="18" customHeight="1">
      <c r="F45696" s="129">
        <f t="shared" si="720"/>
        <v>0</v>
      </c>
    </row>
    <row r="45697" spans="6:6" ht="18" customHeight="1">
      <c r="F45697" s="129">
        <f t="shared" si="720"/>
        <v>0</v>
      </c>
    </row>
    <row r="45698" spans="6:6" ht="18" customHeight="1">
      <c r="F45698" s="129">
        <f t="shared" si="720"/>
        <v>0</v>
      </c>
    </row>
    <row r="45699" spans="6:6" ht="18" customHeight="1">
      <c r="F45699" s="129">
        <f t="shared" si="720"/>
        <v>0</v>
      </c>
    </row>
    <row r="45700" spans="6:6" ht="18" customHeight="1">
      <c r="F45700" s="129">
        <f t="shared" si="720"/>
        <v>0</v>
      </c>
    </row>
    <row r="45701" spans="6:6" ht="18" customHeight="1">
      <c r="F45701" s="129">
        <f t="shared" si="720"/>
        <v>0</v>
      </c>
    </row>
    <row r="45702" spans="6:6" ht="18" customHeight="1">
      <c r="F45702" s="129">
        <f t="shared" si="720"/>
        <v>0</v>
      </c>
    </row>
    <row r="45703" spans="6:6" ht="18" customHeight="1">
      <c r="F45703" s="129">
        <f t="shared" si="720"/>
        <v>0</v>
      </c>
    </row>
    <row r="45704" spans="6:6" ht="18" customHeight="1">
      <c r="F45704" s="129">
        <f t="shared" si="720"/>
        <v>0</v>
      </c>
    </row>
    <row r="45705" spans="6:6" ht="18" customHeight="1">
      <c r="F45705" s="129">
        <f t="shared" si="720"/>
        <v>0</v>
      </c>
    </row>
    <row r="45706" spans="6:6" ht="18" customHeight="1">
      <c r="F45706" s="129">
        <f t="shared" si="720"/>
        <v>0</v>
      </c>
    </row>
    <row r="45707" spans="6:6" ht="18" customHeight="1">
      <c r="F45707" s="129">
        <f t="shared" si="720"/>
        <v>0</v>
      </c>
    </row>
    <row r="45708" spans="6:6" ht="18" customHeight="1">
      <c r="F45708" s="129">
        <f t="shared" si="720"/>
        <v>0</v>
      </c>
    </row>
    <row r="45709" spans="6:6" ht="18" customHeight="1">
      <c r="F45709" s="129">
        <f t="shared" si="720"/>
        <v>0</v>
      </c>
    </row>
    <row r="45710" spans="6:6" ht="18" customHeight="1">
      <c r="F45710" s="129">
        <f t="shared" si="720"/>
        <v>0</v>
      </c>
    </row>
    <row r="45711" spans="6:6" ht="18" customHeight="1">
      <c r="F45711" s="129">
        <f t="shared" si="720"/>
        <v>0</v>
      </c>
    </row>
    <row r="45712" spans="6:6" ht="18" customHeight="1">
      <c r="F45712" s="129">
        <f t="shared" si="720"/>
        <v>0</v>
      </c>
    </row>
    <row r="45713" spans="6:6" ht="18" customHeight="1">
      <c r="F45713" s="129">
        <f t="shared" si="720"/>
        <v>0</v>
      </c>
    </row>
    <row r="45714" spans="6:6" ht="18" customHeight="1">
      <c r="F45714" s="129">
        <f t="shared" si="720"/>
        <v>0</v>
      </c>
    </row>
    <row r="45715" spans="6:6" ht="18" customHeight="1">
      <c r="F45715" s="129">
        <f t="shared" si="720"/>
        <v>0</v>
      </c>
    </row>
    <row r="45716" spans="6:6" ht="18" customHeight="1">
      <c r="F45716" s="129">
        <f t="shared" si="720"/>
        <v>0</v>
      </c>
    </row>
    <row r="45717" spans="6:6" ht="18" customHeight="1">
      <c r="F45717" s="129">
        <f t="shared" si="720"/>
        <v>0</v>
      </c>
    </row>
    <row r="45718" spans="6:6" ht="18" customHeight="1">
      <c r="F45718" s="129">
        <f t="shared" si="720"/>
        <v>0</v>
      </c>
    </row>
    <row r="45719" spans="6:6" ht="18" customHeight="1">
      <c r="F45719" s="129">
        <f t="shared" si="720"/>
        <v>0</v>
      </c>
    </row>
    <row r="45720" spans="6:6" ht="18" customHeight="1">
      <c r="F45720" s="129">
        <f t="shared" si="720"/>
        <v>0</v>
      </c>
    </row>
    <row r="45721" spans="6:6" ht="18" customHeight="1">
      <c r="F45721" s="129">
        <f t="shared" si="720"/>
        <v>0</v>
      </c>
    </row>
    <row r="45722" spans="6:6" ht="18" customHeight="1">
      <c r="F45722" s="129">
        <f t="shared" si="720"/>
        <v>0</v>
      </c>
    </row>
    <row r="45723" spans="6:6" ht="18" customHeight="1">
      <c r="F45723" s="129">
        <f t="shared" si="720"/>
        <v>0</v>
      </c>
    </row>
    <row r="45724" spans="6:6" ht="18" customHeight="1">
      <c r="F45724" s="129">
        <f t="shared" si="720"/>
        <v>0</v>
      </c>
    </row>
    <row r="45725" spans="6:6" ht="18" customHeight="1">
      <c r="F45725" s="129">
        <f t="shared" si="720"/>
        <v>0</v>
      </c>
    </row>
    <row r="45726" spans="6:6" ht="18" customHeight="1">
      <c r="F45726" s="129">
        <f t="shared" si="720"/>
        <v>0</v>
      </c>
    </row>
    <row r="45727" spans="6:6" ht="18" customHeight="1">
      <c r="F45727" s="129">
        <f t="shared" si="720"/>
        <v>0</v>
      </c>
    </row>
    <row r="45728" spans="6:6" ht="18" customHeight="1">
      <c r="F45728" s="129">
        <f t="shared" si="720"/>
        <v>0</v>
      </c>
    </row>
    <row r="45729" spans="6:6" ht="18" customHeight="1">
      <c r="F45729" s="129">
        <f t="shared" si="720"/>
        <v>0</v>
      </c>
    </row>
    <row r="45730" spans="6:6" ht="18" customHeight="1">
      <c r="F45730" s="129">
        <f t="shared" si="720"/>
        <v>0</v>
      </c>
    </row>
    <row r="45731" spans="6:6" ht="18" customHeight="1">
      <c r="F45731" s="129">
        <f t="shared" si="720"/>
        <v>0</v>
      </c>
    </row>
    <row r="45732" spans="6:6" ht="18" customHeight="1">
      <c r="F45732" s="129">
        <f t="shared" si="720"/>
        <v>0</v>
      </c>
    </row>
    <row r="45733" spans="6:6" ht="18" customHeight="1">
      <c r="F45733" s="129">
        <f t="shared" si="720"/>
        <v>0</v>
      </c>
    </row>
    <row r="45734" spans="6:6" ht="18" customHeight="1">
      <c r="F45734" s="129">
        <f t="shared" si="720"/>
        <v>0</v>
      </c>
    </row>
    <row r="45735" spans="6:6" ht="18" customHeight="1">
      <c r="F45735" s="129">
        <f t="shared" si="720"/>
        <v>0</v>
      </c>
    </row>
    <row r="45736" spans="6:6" ht="18" customHeight="1">
      <c r="F45736" s="129">
        <f t="shared" si="720"/>
        <v>0</v>
      </c>
    </row>
    <row r="45737" spans="6:6" ht="18" customHeight="1">
      <c r="F45737" s="129">
        <f t="shared" si="720"/>
        <v>0</v>
      </c>
    </row>
    <row r="45738" spans="6:6" ht="18" customHeight="1">
      <c r="F45738" s="129">
        <f t="shared" si="720"/>
        <v>0</v>
      </c>
    </row>
    <row r="45739" spans="6:6" ht="18" customHeight="1">
      <c r="F45739" s="129">
        <f t="shared" si="720"/>
        <v>0</v>
      </c>
    </row>
    <row r="45740" spans="6:6" ht="18" customHeight="1">
      <c r="F45740" s="129">
        <f t="shared" si="720"/>
        <v>0</v>
      </c>
    </row>
    <row r="45741" spans="6:6" ht="18" customHeight="1">
      <c r="F45741" s="129">
        <f t="shared" si="720"/>
        <v>0</v>
      </c>
    </row>
    <row r="45742" spans="6:6" ht="18" customHeight="1">
      <c r="F45742" s="129">
        <f t="shared" si="720"/>
        <v>0</v>
      </c>
    </row>
    <row r="45743" spans="6:6" ht="18" customHeight="1">
      <c r="F45743" s="129">
        <f t="shared" si="720"/>
        <v>0</v>
      </c>
    </row>
    <row r="45744" spans="6:6" ht="18" customHeight="1">
      <c r="F45744" s="129">
        <f t="shared" si="720"/>
        <v>0</v>
      </c>
    </row>
    <row r="45745" spans="6:6" ht="18" customHeight="1">
      <c r="F45745" s="129">
        <f t="shared" si="720"/>
        <v>0</v>
      </c>
    </row>
    <row r="45746" spans="6:6" ht="18" customHeight="1">
      <c r="F45746" s="129">
        <f t="shared" ref="F45746:F45809" si="721">E45746*D45746</f>
        <v>0</v>
      </c>
    </row>
    <row r="45747" spans="6:6" ht="18" customHeight="1">
      <c r="F45747" s="129">
        <f t="shared" si="721"/>
        <v>0</v>
      </c>
    </row>
    <row r="45748" spans="6:6" ht="18" customHeight="1">
      <c r="F45748" s="129">
        <f t="shared" si="721"/>
        <v>0</v>
      </c>
    </row>
    <row r="45749" spans="6:6" ht="18" customHeight="1">
      <c r="F45749" s="129">
        <f t="shared" si="721"/>
        <v>0</v>
      </c>
    </row>
    <row r="45750" spans="6:6" ht="18" customHeight="1">
      <c r="F45750" s="129">
        <f t="shared" si="721"/>
        <v>0</v>
      </c>
    </row>
    <row r="45751" spans="6:6" ht="18" customHeight="1">
      <c r="F45751" s="129">
        <f t="shared" si="721"/>
        <v>0</v>
      </c>
    </row>
    <row r="45752" spans="6:6" ht="18" customHeight="1">
      <c r="F45752" s="129">
        <f t="shared" si="721"/>
        <v>0</v>
      </c>
    </row>
    <row r="45753" spans="6:6" ht="18" customHeight="1">
      <c r="F45753" s="129">
        <f t="shared" si="721"/>
        <v>0</v>
      </c>
    </row>
    <row r="45754" spans="6:6" ht="18" customHeight="1">
      <c r="F45754" s="129">
        <f t="shared" si="721"/>
        <v>0</v>
      </c>
    </row>
    <row r="45755" spans="6:6" ht="18" customHeight="1">
      <c r="F45755" s="129">
        <f t="shared" si="721"/>
        <v>0</v>
      </c>
    </row>
    <row r="45756" spans="6:6" ht="18" customHeight="1">
      <c r="F45756" s="129">
        <f t="shared" si="721"/>
        <v>0</v>
      </c>
    </row>
    <row r="45757" spans="6:6" ht="18" customHeight="1">
      <c r="F45757" s="129">
        <f t="shared" si="721"/>
        <v>0</v>
      </c>
    </row>
    <row r="45758" spans="6:6" ht="18" customHeight="1">
      <c r="F45758" s="129">
        <f t="shared" si="721"/>
        <v>0</v>
      </c>
    </row>
    <row r="45759" spans="6:6" ht="18" customHeight="1">
      <c r="F45759" s="129">
        <f t="shared" si="721"/>
        <v>0</v>
      </c>
    </row>
    <row r="45760" spans="6:6" ht="18" customHeight="1">
      <c r="F45760" s="129">
        <f t="shared" si="721"/>
        <v>0</v>
      </c>
    </row>
    <row r="45761" spans="6:6" ht="18" customHeight="1">
      <c r="F45761" s="129">
        <f t="shared" si="721"/>
        <v>0</v>
      </c>
    </row>
    <row r="45762" spans="6:6" ht="18" customHeight="1">
      <c r="F45762" s="129">
        <f t="shared" si="721"/>
        <v>0</v>
      </c>
    </row>
    <row r="45763" spans="6:6" ht="18" customHeight="1">
      <c r="F45763" s="129">
        <f t="shared" si="721"/>
        <v>0</v>
      </c>
    </row>
    <row r="45764" spans="6:6" ht="18" customHeight="1">
      <c r="F45764" s="129">
        <f t="shared" si="721"/>
        <v>0</v>
      </c>
    </row>
    <row r="45765" spans="6:6" ht="18" customHeight="1">
      <c r="F45765" s="129">
        <f t="shared" si="721"/>
        <v>0</v>
      </c>
    </row>
    <row r="45766" spans="6:6" ht="18" customHeight="1">
      <c r="F45766" s="129">
        <f t="shared" si="721"/>
        <v>0</v>
      </c>
    </row>
    <row r="45767" spans="6:6" ht="18" customHeight="1">
      <c r="F45767" s="129">
        <f t="shared" si="721"/>
        <v>0</v>
      </c>
    </row>
    <row r="45768" spans="6:6" ht="18" customHeight="1">
      <c r="F45768" s="129">
        <f t="shared" si="721"/>
        <v>0</v>
      </c>
    </row>
    <row r="45769" spans="6:6" ht="18" customHeight="1">
      <c r="F45769" s="129">
        <f t="shared" si="721"/>
        <v>0</v>
      </c>
    </row>
    <row r="45770" spans="6:6" ht="18" customHeight="1">
      <c r="F45770" s="129">
        <f t="shared" si="721"/>
        <v>0</v>
      </c>
    </row>
    <row r="45771" spans="6:6" ht="18" customHeight="1">
      <c r="F45771" s="129">
        <f t="shared" si="721"/>
        <v>0</v>
      </c>
    </row>
    <row r="45772" spans="6:6" ht="18" customHeight="1">
      <c r="F45772" s="129">
        <f t="shared" si="721"/>
        <v>0</v>
      </c>
    </row>
    <row r="45773" spans="6:6" ht="18" customHeight="1">
      <c r="F45773" s="129">
        <f t="shared" si="721"/>
        <v>0</v>
      </c>
    </row>
    <row r="45774" spans="6:6" ht="18" customHeight="1">
      <c r="F45774" s="129">
        <f t="shared" si="721"/>
        <v>0</v>
      </c>
    </row>
    <row r="45775" spans="6:6" ht="18" customHeight="1">
      <c r="F45775" s="129">
        <f t="shared" si="721"/>
        <v>0</v>
      </c>
    </row>
    <row r="45776" spans="6:6" ht="18" customHeight="1">
      <c r="F45776" s="129">
        <f t="shared" si="721"/>
        <v>0</v>
      </c>
    </row>
    <row r="45777" spans="6:6" ht="18" customHeight="1">
      <c r="F45777" s="129">
        <f t="shared" si="721"/>
        <v>0</v>
      </c>
    </row>
    <row r="45778" spans="6:6" ht="18" customHeight="1">
      <c r="F45778" s="129">
        <f t="shared" si="721"/>
        <v>0</v>
      </c>
    </row>
    <row r="45779" spans="6:6" ht="18" customHeight="1">
      <c r="F45779" s="129">
        <f t="shared" si="721"/>
        <v>0</v>
      </c>
    </row>
    <row r="45780" spans="6:6" ht="18" customHeight="1">
      <c r="F45780" s="129">
        <f t="shared" si="721"/>
        <v>0</v>
      </c>
    </row>
    <row r="45781" spans="6:6" ht="18" customHeight="1">
      <c r="F45781" s="129">
        <f t="shared" si="721"/>
        <v>0</v>
      </c>
    </row>
    <row r="45782" spans="6:6" ht="18" customHeight="1">
      <c r="F45782" s="129">
        <f t="shared" si="721"/>
        <v>0</v>
      </c>
    </row>
    <row r="45783" spans="6:6" ht="18" customHeight="1">
      <c r="F45783" s="129">
        <f t="shared" si="721"/>
        <v>0</v>
      </c>
    </row>
    <row r="45784" spans="6:6" ht="18" customHeight="1">
      <c r="F45784" s="129">
        <f t="shared" si="721"/>
        <v>0</v>
      </c>
    </row>
    <row r="45785" spans="6:6" ht="18" customHeight="1">
      <c r="F45785" s="129">
        <f t="shared" si="721"/>
        <v>0</v>
      </c>
    </row>
    <row r="45786" spans="6:6" ht="18" customHeight="1">
      <c r="F45786" s="129">
        <f t="shared" si="721"/>
        <v>0</v>
      </c>
    </row>
    <row r="45787" spans="6:6" ht="18" customHeight="1">
      <c r="F45787" s="129">
        <f t="shared" si="721"/>
        <v>0</v>
      </c>
    </row>
    <row r="45788" spans="6:6" ht="18" customHeight="1">
      <c r="F45788" s="129">
        <f t="shared" si="721"/>
        <v>0</v>
      </c>
    </row>
    <row r="45789" spans="6:6" ht="18" customHeight="1">
      <c r="F45789" s="129">
        <f t="shared" si="721"/>
        <v>0</v>
      </c>
    </row>
    <row r="45790" spans="6:6" ht="18" customHeight="1">
      <c r="F45790" s="129">
        <f t="shared" si="721"/>
        <v>0</v>
      </c>
    </row>
    <row r="45791" spans="6:6" ht="18" customHeight="1">
      <c r="F45791" s="129">
        <f t="shared" si="721"/>
        <v>0</v>
      </c>
    </row>
    <row r="45792" spans="6:6" ht="18" customHeight="1">
      <c r="F45792" s="129">
        <f t="shared" si="721"/>
        <v>0</v>
      </c>
    </row>
    <row r="45793" spans="6:6" ht="18" customHeight="1">
      <c r="F45793" s="129">
        <f t="shared" si="721"/>
        <v>0</v>
      </c>
    </row>
    <row r="45794" spans="6:6" ht="18" customHeight="1">
      <c r="F45794" s="129">
        <f t="shared" si="721"/>
        <v>0</v>
      </c>
    </row>
    <row r="45795" spans="6:6" ht="18" customHeight="1">
      <c r="F45795" s="129">
        <f t="shared" si="721"/>
        <v>0</v>
      </c>
    </row>
    <row r="45796" spans="6:6" ht="18" customHeight="1">
      <c r="F45796" s="129">
        <f t="shared" si="721"/>
        <v>0</v>
      </c>
    </row>
    <row r="45797" spans="6:6" ht="18" customHeight="1">
      <c r="F45797" s="129">
        <f t="shared" si="721"/>
        <v>0</v>
      </c>
    </row>
    <row r="45798" spans="6:6" ht="18" customHeight="1">
      <c r="F45798" s="129">
        <f t="shared" si="721"/>
        <v>0</v>
      </c>
    </row>
    <row r="45799" spans="6:6" ht="18" customHeight="1">
      <c r="F45799" s="129">
        <f t="shared" si="721"/>
        <v>0</v>
      </c>
    </row>
    <row r="45800" spans="6:6" ht="18" customHeight="1">
      <c r="F45800" s="129">
        <f t="shared" si="721"/>
        <v>0</v>
      </c>
    </row>
    <row r="45801" spans="6:6" ht="18" customHeight="1">
      <c r="F45801" s="129">
        <f t="shared" si="721"/>
        <v>0</v>
      </c>
    </row>
    <row r="45802" spans="6:6" ht="18" customHeight="1">
      <c r="F45802" s="129">
        <f t="shared" si="721"/>
        <v>0</v>
      </c>
    </row>
    <row r="45803" spans="6:6" ht="18" customHeight="1">
      <c r="F45803" s="129">
        <f t="shared" si="721"/>
        <v>0</v>
      </c>
    </row>
    <row r="45804" spans="6:6" ht="18" customHeight="1">
      <c r="F45804" s="129">
        <f t="shared" si="721"/>
        <v>0</v>
      </c>
    </row>
    <row r="45805" spans="6:6" ht="18" customHeight="1">
      <c r="F45805" s="129">
        <f t="shared" si="721"/>
        <v>0</v>
      </c>
    </row>
    <row r="45806" spans="6:6" ht="18" customHeight="1">
      <c r="F45806" s="129">
        <f t="shared" si="721"/>
        <v>0</v>
      </c>
    </row>
    <row r="45807" spans="6:6" ht="18" customHeight="1">
      <c r="F45807" s="129">
        <f t="shared" si="721"/>
        <v>0</v>
      </c>
    </row>
    <row r="45808" spans="6:6" ht="18" customHeight="1">
      <c r="F45808" s="129">
        <f t="shared" si="721"/>
        <v>0</v>
      </c>
    </row>
    <row r="45809" spans="6:6" ht="18" customHeight="1">
      <c r="F45809" s="129">
        <f t="shared" si="721"/>
        <v>0</v>
      </c>
    </row>
    <row r="45810" spans="6:6" ht="18" customHeight="1">
      <c r="F45810" s="129">
        <f t="shared" ref="F45810:F45873" si="722">E45810*D45810</f>
        <v>0</v>
      </c>
    </row>
    <row r="45811" spans="6:6" ht="18" customHeight="1">
      <c r="F45811" s="129">
        <f t="shared" si="722"/>
        <v>0</v>
      </c>
    </row>
    <row r="45812" spans="6:6" ht="18" customHeight="1">
      <c r="F45812" s="129">
        <f t="shared" si="722"/>
        <v>0</v>
      </c>
    </row>
    <row r="45813" spans="6:6" ht="18" customHeight="1">
      <c r="F45813" s="129">
        <f t="shared" si="722"/>
        <v>0</v>
      </c>
    </row>
    <row r="45814" spans="6:6" ht="18" customHeight="1">
      <c r="F45814" s="129">
        <f t="shared" si="722"/>
        <v>0</v>
      </c>
    </row>
    <row r="45815" spans="6:6" ht="18" customHeight="1">
      <c r="F45815" s="129">
        <f t="shared" si="722"/>
        <v>0</v>
      </c>
    </row>
    <row r="45816" spans="6:6" ht="18" customHeight="1">
      <c r="F45816" s="129">
        <f t="shared" si="722"/>
        <v>0</v>
      </c>
    </row>
    <row r="45817" spans="6:6" ht="18" customHeight="1">
      <c r="F45817" s="129">
        <f t="shared" si="722"/>
        <v>0</v>
      </c>
    </row>
    <row r="45818" spans="6:6" ht="18" customHeight="1">
      <c r="F45818" s="129">
        <f t="shared" si="722"/>
        <v>0</v>
      </c>
    </row>
    <row r="45819" spans="6:6" ht="18" customHeight="1">
      <c r="F45819" s="129">
        <f t="shared" si="722"/>
        <v>0</v>
      </c>
    </row>
    <row r="45820" spans="6:6" ht="18" customHeight="1">
      <c r="F45820" s="129">
        <f t="shared" si="722"/>
        <v>0</v>
      </c>
    </row>
    <row r="45821" spans="6:6" ht="18" customHeight="1">
      <c r="F45821" s="129">
        <f t="shared" si="722"/>
        <v>0</v>
      </c>
    </row>
    <row r="45822" spans="6:6" ht="18" customHeight="1">
      <c r="F45822" s="129">
        <f t="shared" si="722"/>
        <v>0</v>
      </c>
    </row>
    <row r="45823" spans="6:6" ht="18" customHeight="1">
      <c r="F45823" s="129">
        <f t="shared" si="722"/>
        <v>0</v>
      </c>
    </row>
    <row r="45824" spans="6:6" ht="18" customHeight="1">
      <c r="F45824" s="129">
        <f t="shared" si="722"/>
        <v>0</v>
      </c>
    </row>
    <row r="45825" spans="6:6" ht="18" customHeight="1">
      <c r="F45825" s="129">
        <f t="shared" si="722"/>
        <v>0</v>
      </c>
    </row>
    <row r="45826" spans="6:6" ht="18" customHeight="1">
      <c r="F45826" s="129">
        <f t="shared" si="722"/>
        <v>0</v>
      </c>
    </row>
    <row r="45827" spans="6:6" ht="18" customHeight="1">
      <c r="F45827" s="129">
        <f t="shared" si="722"/>
        <v>0</v>
      </c>
    </row>
    <row r="45828" spans="6:6" ht="18" customHeight="1">
      <c r="F45828" s="129">
        <f t="shared" si="722"/>
        <v>0</v>
      </c>
    </row>
    <row r="45829" spans="6:6" ht="18" customHeight="1">
      <c r="F45829" s="129">
        <f t="shared" si="722"/>
        <v>0</v>
      </c>
    </row>
    <row r="45830" spans="6:6" ht="18" customHeight="1">
      <c r="F45830" s="129">
        <f t="shared" si="722"/>
        <v>0</v>
      </c>
    </row>
    <row r="45831" spans="6:6" ht="18" customHeight="1">
      <c r="F45831" s="129">
        <f t="shared" si="722"/>
        <v>0</v>
      </c>
    </row>
    <row r="45832" spans="6:6" ht="18" customHeight="1">
      <c r="F45832" s="129">
        <f t="shared" si="722"/>
        <v>0</v>
      </c>
    </row>
    <row r="45833" spans="6:6" ht="18" customHeight="1">
      <c r="F45833" s="129">
        <f t="shared" si="722"/>
        <v>0</v>
      </c>
    </row>
    <row r="45834" spans="6:6" ht="18" customHeight="1">
      <c r="F45834" s="129">
        <f t="shared" si="722"/>
        <v>0</v>
      </c>
    </row>
    <row r="45835" spans="6:6" ht="18" customHeight="1">
      <c r="F45835" s="129">
        <f t="shared" si="722"/>
        <v>0</v>
      </c>
    </row>
    <row r="45836" spans="6:6" ht="18" customHeight="1">
      <c r="F45836" s="129">
        <f t="shared" si="722"/>
        <v>0</v>
      </c>
    </row>
    <row r="45837" spans="6:6" ht="18" customHeight="1">
      <c r="F45837" s="129">
        <f t="shared" si="722"/>
        <v>0</v>
      </c>
    </row>
    <row r="45838" spans="6:6" ht="18" customHeight="1">
      <c r="F45838" s="129">
        <f t="shared" si="722"/>
        <v>0</v>
      </c>
    </row>
    <row r="45839" spans="6:6" ht="18" customHeight="1">
      <c r="F45839" s="129">
        <f t="shared" si="722"/>
        <v>0</v>
      </c>
    </row>
    <row r="45840" spans="6:6" ht="18" customHeight="1">
      <c r="F45840" s="129">
        <f t="shared" si="722"/>
        <v>0</v>
      </c>
    </row>
    <row r="45841" spans="6:6" ht="18" customHeight="1">
      <c r="F45841" s="129">
        <f t="shared" si="722"/>
        <v>0</v>
      </c>
    </row>
    <row r="45842" spans="6:6" ht="18" customHeight="1">
      <c r="F45842" s="129">
        <f t="shared" si="722"/>
        <v>0</v>
      </c>
    </row>
    <row r="45843" spans="6:6" ht="18" customHeight="1">
      <c r="F45843" s="129">
        <f t="shared" si="722"/>
        <v>0</v>
      </c>
    </row>
    <row r="45844" spans="6:6" ht="18" customHeight="1">
      <c r="F45844" s="129">
        <f t="shared" si="722"/>
        <v>0</v>
      </c>
    </row>
    <row r="45845" spans="6:6" ht="18" customHeight="1">
      <c r="F45845" s="129">
        <f t="shared" si="722"/>
        <v>0</v>
      </c>
    </row>
    <row r="45846" spans="6:6" ht="18" customHeight="1">
      <c r="F45846" s="129">
        <f t="shared" si="722"/>
        <v>0</v>
      </c>
    </row>
    <row r="45847" spans="6:6" ht="18" customHeight="1">
      <c r="F45847" s="129">
        <f t="shared" si="722"/>
        <v>0</v>
      </c>
    </row>
    <row r="45848" spans="6:6" ht="18" customHeight="1">
      <c r="F45848" s="129">
        <f t="shared" si="722"/>
        <v>0</v>
      </c>
    </row>
    <row r="45849" spans="6:6" ht="18" customHeight="1">
      <c r="F45849" s="129">
        <f t="shared" si="722"/>
        <v>0</v>
      </c>
    </row>
    <row r="45850" spans="6:6" ht="18" customHeight="1">
      <c r="F45850" s="129">
        <f t="shared" si="722"/>
        <v>0</v>
      </c>
    </row>
    <row r="45851" spans="6:6" ht="18" customHeight="1">
      <c r="F45851" s="129">
        <f t="shared" si="722"/>
        <v>0</v>
      </c>
    </row>
    <row r="45852" spans="6:6" ht="18" customHeight="1">
      <c r="F45852" s="129">
        <f t="shared" si="722"/>
        <v>0</v>
      </c>
    </row>
    <row r="45853" spans="6:6" ht="18" customHeight="1">
      <c r="F45853" s="129">
        <f t="shared" si="722"/>
        <v>0</v>
      </c>
    </row>
    <row r="45854" spans="6:6" ht="18" customHeight="1">
      <c r="F45854" s="129">
        <f t="shared" si="722"/>
        <v>0</v>
      </c>
    </row>
    <row r="45855" spans="6:6" ht="18" customHeight="1">
      <c r="F45855" s="129">
        <f t="shared" si="722"/>
        <v>0</v>
      </c>
    </row>
    <row r="45856" spans="6:6" ht="18" customHeight="1">
      <c r="F45856" s="129">
        <f t="shared" si="722"/>
        <v>0</v>
      </c>
    </row>
    <row r="45857" spans="6:6" ht="18" customHeight="1">
      <c r="F45857" s="129">
        <f t="shared" si="722"/>
        <v>0</v>
      </c>
    </row>
    <row r="45858" spans="6:6" ht="18" customHeight="1">
      <c r="F45858" s="129">
        <f t="shared" si="722"/>
        <v>0</v>
      </c>
    </row>
    <row r="45859" spans="6:6" ht="18" customHeight="1">
      <c r="F45859" s="129">
        <f t="shared" si="722"/>
        <v>0</v>
      </c>
    </row>
    <row r="45860" spans="6:6" ht="18" customHeight="1">
      <c r="F45860" s="129">
        <f t="shared" si="722"/>
        <v>0</v>
      </c>
    </row>
    <row r="45861" spans="6:6" ht="18" customHeight="1">
      <c r="F45861" s="129">
        <f t="shared" si="722"/>
        <v>0</v>
      </c>
    </row>
    <row r="45862" spans="6:6" ht="18" customHeight="1">
      <c r="F45862" s="129">
        <f t="shared" si="722"/>
        <v>0</v>
      </c>
    </row>
    <row r="45863" spans="6:6" ht="18" customHeight="1">
      <c r="F45863" s="129">
        <f t="shared" si="722"/>
        <v>0</v>
      </c>
    </row>
    <row r="45864" spans="6:6" ht="18" customHeight="1">
      <c r="F45864" s="129">
        <f t="shared" si="722"/>
        <v>0</v>
      </c>
    </row>
    <row r="45865" spans="6:6" ht="18" customHeight="1">
      <c r="F45865" s="129">
        <f t="shared" si="722"/>
        <v>0</v>
      </c>
    </row>
    <row r="45866" spans="6:6" ht="18" customHeight="1">
      <c r="F45866" s="129">
        <f t="shared" si="722"/>
        <v>0</v>
      </c>
    </row>
    <row r="45867" spans="6:6" ht="18" customHeight="1">
      <c r="F45867" s="129">
        <f t="shared" si="722"/>
        <v>0</v>
      </c>
    </row>
    <row r="45868" spans="6:6" ht="18" customHeight="1">
      <c r="F45868" s="129">
        <f t="shared" si="722"/>
        <v>0</v>
      </c>
    </row>
    <row r="45869" spans="6:6" ht="18" customHeight="1">
      <c r="F45869" s="129">
        <f t="shared" si="722"/>
        <v>0</v>
      </c>
    </row>
    <row r="45870" spans="6:6" ht="18" customHeight="1">
      <c r="F45870" s="129">
        <f t="shared" si="722"/>
        <v>0</v>
      </c>
    </row>
    <row r="45871" spans="6:6" ht="18" customHeight="1">
      <c r="F45871" s="129">
        <f t="shared" si="722"/>
        <v>0</v>
      </c>
    </row>
    <row r="45872" spans="6:6" ht="18" customHeight="1">
      <c r="F45872" s="129">
        <f t="shared" si="722"/>
        <v>0</v>
      </c>
    </row>
    <row r="45873" spans="6:6" ht="18" customHeight="1">
      <c r="F45873" s="129">
        <f t="shared" si="722"/>
        <v>0</v>
      </c>
    </row>
    <row r="45874" spans="6:6" ht="18" customHeight="1">
      <c r="F45874" s="129">
        <f t="shared" ref="F45874:F45937" si="723">E45874*D45874</f>
        <v>0</v>
      </c>
    </row>
    <row r="45875" spans="6:6" ht="18" customHeight="1">
      <c r="F45875" s="129">
        <f t="shared" si="723"/>
        <v>0</v>
      </c>
    </row>
    <row r="45876" spans="6:6" ht="18" customHeight="1">
      <c r="F45876" s="129">
        <f t="shared" si="723"/>
        <v>0</v>
      </c>
    </row>
    <row r="45877" spans="6:6" ht="18" customHeight="1">
      <c r="F45877" s="129">
        <f t="shared" si="723"/>
        <v>0</v>
      </c>
    </row>
    <row r="45878" spans="6:6" ht="18" customHeight="1">
      <c r="F45878" s="129">
        <f t="shared" si="723"/>
        <v>0</v>
      </c>
    </row>
    <row r="45879" spans="6:6" ht="18" customHeight="1">
      <c r="F45879" s="129">
        <f t="shared" si="723"/>
        <v>0</v>
      </c>
    </row>
    <row r="45880" spans="6:6" ht="18" customHeight="1">
      <c r="F45880" s="129">
        <f t="shared" si="723"/>
        <v>0</v>
      </c>
    </row>
    <row r="45881" spans="6:6" ht="18" customHeight="1">
      <c r="F45881" s="129">
        <f t="shared" si="723"/>
        <v>0</v>
      </c>
    </row>
    <row r="45882" spans="6:6" ht="18" customHeight="1">
      <c r="F45882" s="129">
        <f t="shared" si="723"/>
        <v>0</v>
      </c>
    </row>
    <row r="45883" spans="6:6" ht="18" customHeight="1">
      <c r="F45883" s="129">
        <f t="shared" si="723"/>
        <v>0</v>
      </c>
    </row>
    <row r="45884" spans="6:6" ht="18" customHeight="1">
      <c r="F45884" s="129">
        <f t="shared" si="723"/>
        <v>0</v>
      </c>
    </row>
    <row r="45885" spans="6:6" ht="18" customHeight="1">
      <c r="F45885" s="129">
        <f t="shared" si="723"/>
        <v>0</v>
      </c>
    </row>
    <row r="45886" spans="6:6" ht="18" customHeight="1">
      <c r="F45886" s="129">
        <f t="shared" si="723"/>
        <v>0</v>
      </c>
    </row>
    <row r="45887" spans="6:6" ht="18" customHeight="1">
      <c r="F45887" s="129">
        <f t="shared" si="723"/>
        <v>0</v>
      </c>
    </row>
    <row r="45888" spans="6:6" ht="18" customHeight="1">
      <c r="F45888" s="129">
        <f t="shared" si="723"/>
        <v>0</v>
      </c>
    </row>
    <row r="45889" spans="6:6" ht="18" customHeight="1">
      <c r="F45889" s="129">
        <f t="shared" si="723"/>
        <v>0</v>
      </c>
    </row>
    <row r="45890" spans="6:6" ht="18" customHeight="1">
      <c r="F45890" s="129">
        <f t="shared" si="723"/>
        <v>0</v>
      </c>
    </row>
    <row r="45891" spans="6:6" ht="18" customHeight="1">
      <c r="F45891" s="129">
        <f t="shared" si="723"/>
        <v>0</v>
      </c>
    </row>
    <row r="45892" spans="6:6" ht="18" customHeight="1">
      <c r="F45892" s="129">
        <f t="shared" si="723"/>
        <v>0</v>
      </c>
    </row>
    <row r="45893" spans="6:6" ht="18" customHeight="1">
      <c r="F45893" s="129">
        <f t="shared" si="723"/>
        <v>0</v>
      </c>
    </row>
    <row r="45894" spans="6:6" ht="18" customHeight="1">
      <c r="F45894" s="129">
        <f t="shared" si="723"/>
        <v>0</v>
      </c>
    </row>
    <row r="45895" spans="6:6" ht="18" customHeight="1">
      <c r="F45895" s="129">
        <f t="shared" si="723"/>
        <v>0</v>
      </c>
    </row>
    <row r="45896" spans="6:6" ht="18" customHeight="1">
      <c r="F45896" s="129">
        <f t="shared" si="723"/>
        <v>0</v>
      </c>
    </row>
    <row r="45897" spans="6:6" ht="18" customHeight="1">
      <c r="F45897" s="129">
        <f t="shared" si="723"/>
        <v>0</v>
      </c>
    </row>
    <row r="45898" spans="6:6" ht="18" customHeight="1">
      <c r="F45898" s="129">
        <f t="shared" si="723"/>
        <v>0</v>
      </c>
    </row>
    <row r="45899" spans="6:6" ht="18" customHeight="1">
      <c r="F45899" s="129">
        <f t="shared" si="723"/>
        <v>0</v>
      </c>
    </row>
    <row r="45900" spans="6:6" ht="18" customHeight="1">
      <c r="F45900" s="129">
        <f t="shared" si="723"/>
        <v>0</v>
      </c>
    </row>
    <row r="45901" spans="6:6" ht="18" customHeight="1">
      <c r="F45901" s="129">
        <f t="shared" si="723"/>
        <v>0</v>
      </c>
    </row>
    <row r="45902" spans="6:6" ht="18" customHeight="1">
      <c r="F45902" s="129">
        <f t="shared" si="723"/>
        <v>0</v>
      </c>
    </row>
    <row r="45903" spans="6:6" ht="18" customHeight="1">
      <c r="F45903" s="129">
        <f t="shared" si="723"/>
        <v>0</v>
      </c>
    </row>
    <row r="45904" spans="6:6" ht="18" customHeight="1">
      <c r="F45904" s="129">
        <f t="shared" si="723"/>
        <v>0</v>
      </c>
    </row>
    <row r="45905" spans="6:6" ht="18" customHeight="1">
      <c r="F45905" s="129">
        <f t="shared" si="723"/>
        <v>0</v>
      </c>
    </row>
    <row r="45906" spans="6:6" ht="18" customHeight="1">
      <c r="F45906" s="129">
        <f t="shared" si="723"/>
        <v>0</v>
      </c>
    </row>
    <row r="45907" spans="6:6" ht="18" customHeight="1">
      <c r="F45907" s="129">
        <f t="shared" si="723"/>
        <v>0</v>
      </c>
    </row>
    <row r="45908" spans="6:6" ht="18" customHeight="1">
      <c r="F45908" s="129">
        <f t="shared" si="723"/>
        <v>0</v>
      </c>
    </row>
    <row r="45909" spans="6:6" ht="18" customHeight="1">
      <c r="F45909" s="129">
        <f t="shared" si="723"/>
        <v>0</v>
      </c>
    </row>
    <row r="45910" spans="6:6" ht="18" customHeight="1">
      <c r="F45910" s="129">
        <f t="shared" si="723"/>
        <v>0</v>
      </c>
    </row>
    <row r="45911" spans="6:6" ht="18" customHeight="1">
      <c r="F45911" s="129">
        <f t="shared" si="723"/>
        <v>0</v>
      </c>
    </row>
    <row r="45912" spans="6:6" ht="18" customHeight="1">
      <c r="F45912" s="129">
        <f t="shared" si="723"/>
        <v>0</v>
      </c>
    </row>
    <row r="45913" spans="6:6" ht="18" customHeight="1">
      <c r="F45913" s="129">
        <f t="shared" si="723"/>
        <v>0</v>
      </c>
    </row>
    <row r="45914" spans="6:6" ht="18" customHeight="1">
      <c r="F45914" s="129">
        <f t="shared" si="723"/>
        <v>0</v>
      </c>
    </row>
    <row r="45915" spans="6:6" ht="18" customHeight="1">
      <c r="F45915" s="129">
        <f t="shared" si="723"/>
        <v>0</v>
      </c>
    </row>
    <row r="45916" spans="6:6" ht="18" customHeight="1">
      <c r="F45916" s="129">
        <f t="shared" si="723"/>
        <v>0</v>
      </c>
    </row>
    <row r="45917" spans="6:6" ht="18" customHeight="1">
      <c r="F45917" s="129">
        <f t="shared" si="723"/>
        <v>0</v>
      </c>
    </row>
    <row r="45918" spans="6:6" ht="18" customHeight="1">
      <c r="F45918" s="129">
        <f t="shared" si="723"/>
        <v>0</v>
      </c>
    </row>
    <row r="45919" spans="6:6" ht="18" customHeight="1">
      <c r="F45919" s="129">
        <f t="shared" si="723"/>
        <v>0</v>
      </c>
    </row>
    <row r="45920" spans="6:6" ht="18" customHeight="1">
      <c r="F45920" s="129">
        <f t="shared" si="723"/>
        <v>0</v>
      </c>
    </row>
    <row r="45921" spans="6:6" ht="18" customHeight="1">
      <c r="F45921" s="129">
        <f t="shared" si="723"/>
        <v>0</v>
      </c>
    </row>
    <row r="45922" spans="6:6" ht="18" customHeight="1">
      <c r="F45922" s="129">
        <f t="shared" si="723"/>
        <v>0</v>
      </c>
    </row>
    <row r="45923" spans="6:6" ht="18" customHeight="1">
      <c r="F45923" s="129">
        <f t="shared" si="723"/>
        <v>0</v>
      </c>
    </row>
    <row r="45924" spans="6:6" ht="18" customHeight="1">
      <c r="F45924" s="129">
        <f t="shared" si="723"/>
        <v>0</v>
      </c>
    </row>
    <row r="45925" spans="6:6" ht="18" customHeight="1">
      <c r="F45925" s="129">
        <f t="shared" si="723"/>
        <v>0</v>
      </c>
    </row>
    <row r="45926" spans="6:6" ht="18" customHeight="1">
      <c r="F45926" s="129">
        <f t="shared" si="723"/>
        <v>0</v>
      </c>
    </row>
    <row r="45927" spans="6:6" ht="18" customHeight="1">
      <c r="F45927" s="129">
        <f t="shared" si="723"/>
        <v>0</v>
      </c>
    </row>
    <row r="45928" spans="6:6" ht="18" customHeight="1">
      <c r="F45928" s="129">
        <f t="shared" si="723"/>
        <v>0</v>
      </c>
    </row>
    <row r="45929" spans="6:6" ht="18" customHeight="1">
      <c r="F45929" s="129">
        <f t="shared" si="723"/>
        <v>0</v>
      </c>
    </row>
    <row r="45930" spans="6:6" ht="18" customHeight="1">
      <c r="F45930" s="129">
        <f t="shared" si="723"/>
        <v>0</v>
      </c>
    </row>
    <row r="45931" spans="6:6" ht="18" customHeight="1">
      <c r="F45931" s="129">
        <f t="shared" si="723"/>
        <v>0</v>
      </c>
    </row>
    <row r="45932" spans="6:6" ht="18" customHeight="1">
      <c r="F45932" s="129">
        <f t="shared" si="723"/>
        <v>0</v>
      </c>
    </row>
    <row r="45933" spans="6:6" ht="18" customHeight="1">
      <c r="F45933" s="129">
        <f t="shared" si="723"/>
        <v>0</v>
      </c>
    </row>
    <row r="45934" spans="6:6" ht="18" customHeight="1">
      <c r="F45934" s="129">
        <f t="shared" si="723"/>
        <v>0</v>
      </c>
    </row>
    <row r="45935" spans="6:6" ht="18" customHeight="1">
      <c r="F45935" s="129">
        <f t="shared" si="723"/>
        <v>0</v>
      </c>
    </row>
    <row r="45936" spans="6:6" ht="18" customHeight="1">
      <c r="F45936" s="129">
        <f t="shared" si="723"/>
        <v>0</v>
      </c>
    </row>
    <row r="45937" spans="6:6" ht="18" customHeight="1">
      <c r="F45937" s="129">
        <f t="shared" si="723"/>
        <v>0</v>
      </c>
    </row>
    <row r="45938" spans="6:6" ht="18" customHeight="1">
      <c r="F45938" s="129">
        <f t="shared" ref="F45938:F46001" si="724">E45938*D45938</f>
        <v>0</v>
      </c>
    </row>
    <row r="45939" spans="6:6" ht="18" customHeight="1">
      <c r="F45939" s="129">
        <f t="shared" si="724"/>
        <v>0</v>
      </c>
    </row>
    <row r="45940" spans="6:6" ht="18" customHeight="1">
      <c r="F45940" s="129">
        <f t="shared" si="724"/>
        <v>0</v>
      </c>
    </row>
    <row r="45941" spans="6:6" ht="18" customHeight="1">
      <c r="F45941" s="129">
        <f t="shared" si="724"/>
        <v>0</v>
      </c>
    </row>
    <row r="45942" spans="6:6" ht="18" customHeight="1">
      <c r="F45942" s="129">
        <f t="shared" si="724"/>
        <v>0</v>
      </c>
    </row>
    <row r="45943" spans="6:6" ht="18" customHeight="1">
      <c r="F45943" s="129">
        <f t="shared" si="724"/>
        <v>0</v>
      </c>
    </row>
    <row r="45944" spans="6:6" ht="18" customHeight="1">
      <c r="F45944" s="129">
        <f t="shared" si="724"/>
        <v>0</v>
      </c>
    </row>
    <row r="45945" spans="6:6" ht="18" customHeight="1">
      <c r="F45945" s="129">
        <f t="shared" si="724"/>
        <v>0</v>
      </c>
    </row>
    <row r="45946" spans="6:6" ht="18" customHeight="1">
      <c r="F45946" s="129">
        <f t="shared" si="724"/>
        <v>0</v>
      </c>
    </row>
    <row r="45947" spans="6:6" ht="18" customHeight="1">
      <c r="F45947" s="129">
        <f t="shared" si="724"/>
        <v>0</v>
      </c>
    </row>
    <row r="45948" spans="6:6" ht="18" customHeight="1">
      <c r="F45948" s="129">
        <f t="shared" si="724"/>
        <v>0</v>
      </c>
    </row>
    <row r="45949" spans="6:6" ht="18" customHeight="1">
      <c r="F45949" s="129">
        <f t="shared" si="724"/>
        <v>0</v>
      </c>
    </row>
    <row r="45950" spans="6:6" ht="18" customHeight="1">
      <c r="F45950" s="129">
        <f t="shared" si="724"/>
        <v>0</v>
      </c>
    </row>
    <row r="45951" spans="6:6" ht="18" customHeight="1">
      <c r="F45951" s="129">
        <f t="shared" si="724"/>
        <v>0</v>
      </c>
    </row>
    <row r="45952" spans="6:6" ht="18" customHeight="1">
      <c r="F45952" s="129">
        <f t="shared" si="724"/>
        <v>0</v>
      </c>
    </row>
    <row r="45953" spans="6:6" ht="18" customHeight="1">
      <c r="F45953" s="129">
        <f t="shared" si="724"/>
        <v>0</v>
      </c>
    </row>
    <row r="45954" spans="6:6" ht="18" customHeight="1">
      <c r="F45954" s="129">
        <f t="shared" si="724"/>
        <v>0</v>
      </c>
    </row>
    <row r="45955" spans="6:6" ht="18" customHeight="1">
      <c r="F45955" s="129">
        <f t="shared" si="724"/>
        <v>0</v>
      </c>
    </row>
    <row r="45956" spans="6:6" ht="18" customHeight="1">
      <c r="F45956" s="129">
        <f t="shared" si="724"/>
        <v>0</v>
      </c>
    </row>
    <row r="45957" spans="6:6" ht="18" customHeight="1">
      <c r="F45957" s="129">
        <f t="shared" si="724"/>
        <v>0</v>
      </c>
    </row>
    <row r="45958" spans="6:6" ht="18" customHeight="1">
      <c r="F45958" s="129">
        <f t="shared" si="724"/>
        <v>0</v>
      </c>
    </row>
    <row r="45959" spans="6:6" ht="18" customHeight="1">
      <c r="F45959" s="129">
        <f t="shared" si="724"/>
        <v>0</v>
      </c>
    </row>
    <row r="45960" spans="6:6" ht="18" customHeight="1">
      <c r="F45960" s="129">
        <f t="shared" si="724"/>
        <v>0</v>
      </c>
    </row>
    <row r="45961" spans="6:6" ht="18" customHeight="1">
      <c r="F45961" s="129">
        <f t="shared" si="724"/>
        <v>0</v>
      </c>
    </row>
    <row r="45962" spans="6:6" ht="18" customHeight="1">
      <c r="F45962" s="129">
        <f t="shared" si="724"/>
        <v>0</v>
      </c>
    </row>
    <row r="45963" spans="6:6" ht="18" customHeight="1">
      <c r="F45963" s="129">
        <f t="shared" si="724"/>
        <v>0</v>
      </c>
    </row>
    <row r="45964" spans="6:6" ht="18" customHeight="1">
      <c r="F45964" s="129">
        <f t="shared" si="724"/>
        <v>0</v>
      </c>
    </row>
    <row r="45965" spans="6:6" ht="18" customHeight="1">
      <c r="F45965" s="129">
        <f t="shared" si="724"/>
        <v>0</v>
      </c>
    </row>
    <row r="45966" spans="6:6" ht="18" customHeight="1">
      <c r="F45966" s="129">
        <f t="shared" si="724"/>
        <v>0</v>
      </c>
    </row>
    <row r="45967" spans="6:6" ht="18" customHeight="1">
      <c r="F45967" s="129">
        <f t="shared" si="724"/>
        <v>0</v>
      </c>
    </row>
    <row r="45968" spans="6:6" ht="18" customHeight="1">
      <c r="F45968" s="129">
        <f t="shared" si="724"/>
        <v>0</v>
      </c>
    </row>
    <row r="45969" spans="6:6" ht="18" customHeight="1">
      <c r="F45969" s="129">
        <f t="shared" si="724"/>
        <v>0</v>
      </c>
    </row>
    <row r="45970" spans="6:6" ht="18" customHeight="1">
      <c r="F45970" s="129">
        <f t="shared" si="724"/>
        <v>0</v>
      </c>
    </row>
    <row r="45971" spans="6:6" ht="18" customHeight="1">
      <c r="F45971" s="129">
        <f t="shared" si="724"/>
        <v>0</v>
      </c>
    </row>
    <row r="45972" spans="6:6" ht="18" customHeight="1">
      <c r="F45972" s="129">
        <f t="shared" si="724"/>
        <v>0</v>
      </c>
    </row>
    <row r="45973" spans="6:6" ht="18" customHeight="1">
      <c r="F45973" s="129">
        <f t="shared" si="724"/>
        <v>0</v>
      </c>
    </row>
    <row r="45974" spans="6:6" ht="18" customHeight="1">
      <c r="F45974" s="129">
        <f t="shared" si="724"/>
        <v>0</v>
      </c>
    </row>
    <row r="45975" spans="6:6" ht="18" customHeight="1">
      <c r="F45975" s="129">
        <f t="shared" si="724"/>
        <v>0</v>
      </c>
    </row>
    <row r="45976" spans="6:6" ht="18" customHeight="1">
      <c r="F45976" s="129">
        <f t="shared" si="724"/>
        <v>0</v>
      </c>
    </row>
    <row r="45977" spans="6:6" ht="18" customHeight="1">
      <c r="F45977" s="129">
        <f t="shared" si="724"/>
        <v>0</v>
      </c>
    </row>
    <row r="45978" spans="6:6" ht="18" customHeight="1">
      <c r="F45978" s="129">
        <f t="shared" si="724"/>
        <v>0</v>
      </c>
    </row>
    <row r="45979" spans="6:6" ht="18" customHeight="1">
      <c r="F45979" s="129">
        <f t="shared" si="724"/>
        <v>0</v>
      </c>
    </row>
    <row r="45980" spans="6:6" ht="18" customHeight="1">
      <c r="F45980" s="129">
        <f t="shared" si="724"/>
        <v>0</v>
      </c>
    </row>
    <row r="45981" spans="6:6" ht="18" customHeight="1">
      <c r="F45981" s="129">
        <f t="shared" si="724"/>
        <v>0</v>
      </c>
    </row>
    <row r="45982" spans="6:6" ht="18" customHeight="1">
      <c r="F45982" s="129">
        <f t="shared" si="724"/>
        <v>0</v>
      </c>
    </row>
    <row r="45983" spans="6:6" ht="18" customHeight="1">
      <c r="F45983" s="129">
        <f t="shared" si="724"/>
        <v>0</v>
      </c>
    </row>
    <row r="45984" spans="6:6" ht="18" customHeight="1">
      <c r="F45984" s="129">
        <f t="shared" si="724"/>
        <v>0</v>
      </c>
    </row>
    <row r="45985" spans="6:6" ht="18" customHeight="1">
      <c r="F45985" s="129">
        <f t="shared" si="724"/>
        <v>0</v>
      </c>
    </row>
    <row r="45986" spans="6:6" ht="18" customHeight="1">
      <c r="F45986" s="129">
        <f t="shared" si="724"/>
        <v>0</v>
      </c>
    </row>
    <row r="45987" spans="6:6" ht="18" customHeight="1">
      <c r="F45987" s="129">
        <f t="shared" si="724"/>
        <v>0</v>
      </c>
    </row>
    <row r="45988" spans="6:6" ht="18" customHeight="1">
      <c r="F45988" s="129">
        <f t="shared" si="724"/>
        <v>0</v>
      </c>
    </row>
    <row r="45989" spans="6:6" ht="18" customHeight="1">
      <c r="F45989" s="129">
        <f t="shared" si="724"/>
        <v>0</v>
      </c>
    </row>
    <row r="45990" spans="6:6" ht="18" customHeight="1">
      <c r="F45990" s="129">
        <f t="shared" si="724"/>
        <v>0</v>
      </c>
    </row>
    <row r="45991" spans="6:6" ht="18" customHeight="1">
      <c r="F45991" s="129">
        <f t="shared" si="724"/>
        <v>0</v>
      </c>
    </row>
    <row r="45992" spans="6:6" ht="18" customHeight="1">
      <c r="F45992" s="129">
        <f t="shared" si="724"/>
        <v>0</v>
      </c>
    </row>
    <row r="45993" spans="6:6" ht="18" customHeight="1">
      <c r="F45993" s="129">
        <f t="shared" si="724"/>
        <v>0</v>
      </c>
    </row>
    <row r="45994" spans="6:6" ht="18" customHeight="1">
      <c r="F45994" s="129">
        <f t="shared" si="724"/>
        <v>0</v>
      </c>
    </row>
    <row r="45995" spans="6:6" ht="18" customHeight="1">
      <c r="F45995" s="129">
        <f t="shared" si="724"/>
        <v>0</v>
      </c>
    </row>
    <row r="45996" spans="6:6" ht="18" customHeight="1">
      <c r="F45996" s="129">
        <f t="shared" si="724"/>
        <v>0</v>
      </c>
    </row>
    <row r="45997" spans="6:6" ht="18" customHeight="1">
      <c r="F45997" s="129">
        <f t="shared" si="724"/>
        <v>0</v>
      </c>
    </row>
    <row r="45998" spans="6:6" ht="18" customHeight="1">
      <c r="F45998" s="129">
        <f t="shared" si="724"/>
        <v>0</v>
      </c>
    </row>
    <row r="45999" spans="6:6" ht="18" customHeight="1">
      <c r="F45999" s="129">
        <f t="shared" si="724"/>
        <v>0</v>
      </c>
    </row>
    <row r="46000" spans="6:6" ht="18" customHeight="1">
      <c r="F46000" s="129">
        <f t="shared" si="724"/>
        <v>0</v>
      </c>
    </row>
    <row r="46001" spans="6:6" ht="18" customHeight="1">
      <c r="F46001" s="129">
        <f t="shared" si="724"/>
        <v>0</v>
      </c>
    </row>
    <row r="46002" spans="6:6" ht="18" customHeight="1">
      <c r="F46002" s="129">
        <f t="shared" ref="F46002:F46065" si="725">E46002*D46002</f>
        <v>0</v>
      </c>
    </row>
    <row r="46003" spans="6:6" ht="18" customHeight="1">
      <c r="F46003" s="129">
        <f t="shared" si="725"/>
        <v>0</v>
      </c>
    </row>
    <row r="46004" spans="6:6" ht="18" customHeight="1">
      <c r="F46004" s="129">
        <f t="shared" si="725"/>
        <v>0</v>
      </c>
    </row>
    <row r="46005" spans="6:6" ht="18" customHeight="1">
      <c r="F46005" s="129">
        <f t="shared" si="725"/>
        <v>0</v>
      </c>
    </row>
    <row r="46006" spans="6:6" ht="18" customHeight="1">
      <c r="F46006" s="129">
        <f t="shared" si="725"/>
        <v>0</v>
      </c>
    </row>
    <row r="46007" spans="6:6" ht="18" customHeight="1">
      <c r="F46007" s="129">
        <f t="shared" si="725"/>
        <v>0</v>
      </c>
    </row>
    <row r="46008" spans="6:6" ht="18" customHeight="1">
      <c r="F46008" s="129">
        <f t="shared" si="725"/>
        <v>0</v>
      </c>
    </row>
    <row r="46009" spans="6:6" ht="18" customHeight="1">
      <c r="F46009" s="129">
        <f t="shared" si="725"/>
        <v>0</v>
      </c>
    </row>
    <row r="46010" spans="6:6" ht="18" customHeight="1">
      <c r="F46010" s="129">
        <f t="shared" si="725"/>
        <v>0</v>
      </c>
    </row>
    <row r="46011" spans="6:6" ht="18" customHeight="1">
      <c r="F46011" s="129">
        <f t="shared" si="725"/>
        <v>0</v>
      </c>
    </row>
    <row r="46012" spans="6:6" ht="18" customHeight="1">
      <c r="F46012" s="129">
        <f t="shared" si="725"/>
        <v>0</v>
      </c>
    </row>
    <row r="46013" spans="6:6" ht="18" customHeight="1">
      <c r="F46013" s="129">
        <f t="shared" si="725"/>
        <v>0</v>
      </c>
    </row>
    <row r="46014" spans="6:6" ht="18" customHeight="1">
      <c r="F46014" s="129">
        <f t="shared" si="725"/>
        <v>0</v>
      </c>
    </row>
    <row r="46015" spans="6:6" ht="18" customHeight="1">
      <c r="F46015" s="129">
        <f t="shared" si="725"/>
        <v>0</v>
      </c>
    </row>
    <row r="46016" spans="6:6" ht="18" customHeight="1">
      <c r="F46016" s="129">
        <f t="shared" si="725"/>
        <v>0</v>
      </c>
    </row>
    <row r="46017" spans="6:6" ht="18" customHeight="1">
      <c r="F46017" s="129">
        <f t="shared" si="725"/>
        <v>0</v>
      </c>
    </row>
    <row r="46018" spans="6:6" ht="18" customHeight="1">
      <c r="F46018" s="129">
        <f t="shared" si="725"/>
        <v>0</v>
      </c>
    </row>
    <row r="46019" spans="6:6" ht="18" customHeight="1">
      <c r="F46019" s="129">
        <f t="shared" si="725"/>
        <v>0</v>
      </c>
    </row>
    <row r="46020" spans="6:6" ht="18" customHeight="1">
      <c r="F46020" s="129">
        <f t="shared" si="725"/>
        <v>0</v>
      </c>
    </row>
    <row r="46021" spans="6:6" ht="18" customHeight="1">
      <c r="F46021" s="129">
        <f t="shared" si="725"/>
        <v>0</v>
      </c>
    </row>
    <row r="46022" spans="6:6" ht="18" customHeight="1">
      <c r="F46022" s="129">
        <f t="shared" si="725"/>
        <v>0</v>
      </c>
    </row>
    <row r="46023" spans="6:6" ht="18" customHeight="1">
      <c r="F46023" s="129">
        <f t="shared" si="725"/>
        <v>0</v>
      </c>
    </row>
    <row r="46024" spans="6:6" ht="18" customHeight="1">
      <c r="F46024" s="129">
        <f t="shared" si="725"/>
        <v>0</v>
      </c>
    </row>
    <row r="46025" spans="6:6" ht="18" customHeight="1">
      <c r="F46025" s="129">
        <f t="shared" si="725"/>
        <v>0</v>
      </c>
    </row>
    <row r="46026" spans="6:6" ht="18" customHeight="1">
      <c r="F46026" s="129">
        <f t="shared" si="725"/>
        <v>0</v>
      </c>
    </row>
    <row r="46027" spans="6:6" ht="18" customHeight="1">
      <c r="F46027" s="129">
        <f t="shared" si="725"/>
        <v>0</v>
      </c>
    </row>
    <row r="46028" spans="6:6" ht="18" customHeight="1">
      <c r="F46028" s="129">
        <f t="shared" si="725"/>
        <v>0</v>
      </c>
    </row>
    <row r="46029" spans="6:6" ht="18" customHeight="1">
      <c r="F46029" s="129">
        <f t="shared" si="725"/>
        <v>0</v>
      </c>
    </row>
    <row r="46030" spans="6:6" ht="18" customHeight="1">
      <c r="F46030" s="129">
        <f t="shared" si="725"/>
        <v>0</v>
      </c>
    </row>
    <row r="46031" spans="6:6" ht="18" customHeight="1">
      <c r="F46031" s="129">
        <f t="shared" si="725"/>
        <v>0</v>
      </c>
    </row>
    <row r="46032" spans="6:6" ht="18" customHeight="1">
      <c r="F46032" s="129">
        <f t="shared" si="725"/>
        <v>0</v>
      </c>
    </row>
    <row r="46033" spans="6:6" ht="18" customHeight="1">
      <c r="F46033" s="129">
        <f t="shared" si="725"/>
        <v>0</v>
      </c>
    </row>
    <row r="46034" spans="6:6" ht="18" customHeight="1">
      <c r="F46034" s="129">
        <f t="shared" si="725"/>
        <v>0</v>
      </c>
    </row>
    <row r="46035" spans="6:6" ht="18" customHeight="1">
      <c r="F46035" s="129">
        <f t="shared" si="725"/>
        <v>0</v>
      </c>
    </row>
    <row r="46036" spans="6:6" ht="18" customHeight="1">
      <c r="F46036" s="129">
        <f t="shared" si="725"/>
        <v>0</v>
      </c>
    </row>
    <row r="46037" spans="6:6" ht="18" customHeight="1">
      <c r="F46037" s="129">
        <f t="shared" si="725"/>
        <v>0</v>
      </c>
    </row>
    <row r="46038" spans="6:6" ht="18" customHeight="1">
      <c r="F46038" s="129">
        <f t="shared" si="725"/>
        <v>0</v>
      </c>
    </row>
    <row r="46039" spans="6:6" ht="18" customHeight="1">
      <c r="F46039" s="129">
        <f t="shared" si="725"/>
        <v>0</v>
      </c>
    </row>
    <row r="46040" spans="6:6" ht="18" customHeight="1">
      <c r="F46040" s="129">
        <f t="shared" si="725"/>
        <v>0</v>
      </c>
    </row>
    <row r="46041" spans="6:6" ht="18" customHeight="1">
      <c r="F46041" s="129">
        <f t="shared" si="725"/>
        <v>0</v>
      </c>
    </row>
    <row r="46042" spans="6:6" ht="18" customHeight="1">
      <c r="F46042" s="129">
        <f t="shared" si="725"/>
        <v>0</v>
      </c>
    </row>
    <row r="46043" spans="6:6" ht="18" customHeight="1">
      <c r="F46043" s="129">
        <f t="shared" si="725"/>
        <v>0</v>
      </c>
    </row>
    <row r="46044" spans="6:6" ht="18" customHeight="1">
      <c r="F46044" s="129">
        <f t="shared" si="725"/>
        <v>0</v>
      </c>
    </row>
    <row r="46045" spans="6:6" ht="18" customHeight="1">
      <c r="F46045" s="129">
        <f t="shared" si="725"/>
        <v>0</v>
      </c>
    </row>
    <row r="46046" spans="6:6" ht="18" customHeight="1">
      <c r="F46046" s="129">
        <f t="shared" si="725"/>
        <v>0</v>
      </c>
    </row>
    <row r="46047" spans="6:6" ht="18" customHeight="1">
      <c r="F46047" s="129">
        <f t="shared" si="725"/>
        <v>0</v>
      </c>
    </row>
    <row r="46048" spans="6:6" ht="18" customHeight="1">
      <c r="F46048" s="129">
        <f t="shared" si="725"/>
        <v>0</v>
      </c>
    </row>
    <row r="46049" spans="6:6" ht="18" customHeight="1">
      <c r="F46049" s="129">
        <f t="shared" si="725"/>
        <v>0</v>
      </c>
    </row>
    <row r="46050" spans="6:6" ht="18" customHeight="1">
      <c r="F46050" s="129">
        <f t="shared" si="725"/>
        <v>0</v>
      </c>
    </row>
    <row r="46051" spans="6:6" ht="18" customHeight="1">
      <c r="F46051" s="129">
        <f t="shared" si="725"/>
        <v>0</v>
      </c>
    </row>
    <row r="46052" spans="6:6" ht="18" customHeight="1">
      <c r="F46052" s="129">
        <f t="shared" si="725"/>
        <v>0</v>
      </c>
    </row>
    <row r="46053" spans="6:6" ht="18" customHeight="1">
      <c r="F46053" s="129">
        <f t="shared" si="725"/>
        <v>0</v>
      </c>
    </row>
    <row r="46054" spans="6:6" ht="18" customHeight="1">
      <c r="F46054" s="129">
        <f t="shared" si="725"/>
        <v>0</v>
      </c>
    </row>
    <row r="46055" spans="6:6" ht="18" customHeight="1">
      <c r="F46055" s="129">
        <f t="shared" si="725"/>
        <v>0</v>
      </c>
    </row>
    <row r="46056" spans="6:6" ht="18" customHeight="1">
      <c r="F46056" s="129">
        <f t="shared" si="725"/>
        <v>0</v>
      </c>
    </row>
    <row r="46057" spans="6:6" ht="18" customHeight="1">
      <c r="F46057" s="129">
        <f t="shared" si="725"/>
        <v>0</v>
      </c>
    </row>
    <row r="46058" spans="6:6" ht="18" customHeight="1">
      <c r="F46058" s="129">
        <f t="shared" si="725"/>
        <v>0</v>
      </c>
    </row>
    <row r="46059" spans="6:6" ht="18" customHeight="1">
      <c r="F46059" s="129">
        <f t="shared" si="725"/>
        <v>0</v>
      </c>
    </row>
    <row r="46060" spans="6:6" ht="18" customHeight="1">
      <c r="F46060" s="129">
        <f t="shared" si="725"/>
        <v>0</v>
      </c>
    </row>
    <row r="46061" spans="6:6" ht="18" customHeight="1">
      <c r="F46061" s="129">
        <f t="shared" si="725"/>
        <v>0</v>
      </c>
    </row>
    <row r="46062" spans="6:6" ht="18" customHeight="1">
      <c r="F46062" s="129">
        <f t="shared" si="725"/>
        <v>0</v>
      </c>
    </row>
    <row r="46063" spans="6:6" ht="18" customHeight="1">
      <c r="F46063" s="129">
        <f t="shared" si="725"/>
        <v>0</v>
      </c>
    </row>
    <row r="46064" spans="6:6" ht="18" customHeight="1">
      <c r="F46064" s="129">
        <f t="shared" si="725"/>
        <v>0</v>
      </c>
    </row>
    <row r="46065" spans="6:6" ht="18" customHeight="1">
      <c r="F46065" s="129">
        <f t="shared" si="725"/>
        <v>0</v>
      </c>
    </row>
    <row r="46066" spans="6:6" ht="18" customHeight="1">
      <c r="F46066" s="129">
        <f t="shared" ref="F46066:F46129" si="726">E46066*D46066</f>
        <v>0</v>
      </c>
    </row>
    <row r="46067" spans="6:6" ht="18" customHeight="1">
      <c r="F46067" s="129">
        <f t="shared" si="726"/>
        <v>0</v>
      </c>
    </row>
    <row r="46068" spans="6:6" ht="18" customHeight="1">
      <c r="F46068" s="129">
        <f t="shared" si="726"/>
        <v>0</v>
      </c>
    </row>
    <row r="46069" spans="6:6" ht="18" customHeight="1">
      <c r="F46069" s="129">
        <f t="shared" si="726"/>
        <v>0</v>
      </c>
    </row>
    <row r="46070" spans="6:6" ht="18" customHeight="1">
      <c r="F46070" s="129">
        <f t="shared" si="726"/>
        <v>0</v>
      </c>
    </row>
    <row r="46071" spans="6:6" ht="18" customHeight="1">
      <c r="F46071" s="129">
        <f t="shared" si="726"/>
        <v>0</v>
      </c>
    </row>
    <row r="46072" spans="6:6" ht="18" customHeight="1">
      <c r="F46072" s="129">
        <f t="shared" si="726"/>
        <v>0</v>
      </c>
    </row>
    <row r="46073" spans="6:6" ht="18" customHeight="1">
      <c r="F46073" s="129">
        <f t="shared" si="726"/>
        <v>0</v>
      </c>
    </row>
    <row r="46074" spans="6:6" ht="18" customHeight="1">
      <c r="F46074" s="129">
        <f t="shared" si="726"/>
        <v>0</v>
      </c>
    </row>
    <row r="46075" spans="6:6" ht="18" customHeight="1">
      <c r="F46075" s="129">
        <f t="shared" si="726"/>
        <v>0</v>
      </c>
    </row>
    <row r="46076" spans="6:6" ht="18" customHeight="1">
      <c r="F46076" s="129">
        <f t="shared" si="726"/>
        <v>0</v>
      </c>
    </row>
    <row r="46077" spans="6:6" ht="18" customHeight="1">
      <c r="F46077" s="129">
        <f t="shared" si="726"/>
        <v>0</v>
      </c>
    </row>
    <row r="46078" spans="6:6" ht="18" customHeight="1">
      <c r="F46078" s="129">
        <f t="shared" si="726"/>
        <v>0</v>
      </c>
    </row>
    <row r="46079" spans="6:6" ht="18" customHeight="1">
      <c r="F46079" s="129">
        <f t="shared" si="726"/>
        <v>0</v>
      </c>
    </row>
    <row r="46080" spans="6:6" ht="18" customHeight="1">
      <c r="F46080" s="129">
        <f t="shared" si="726"/>
        <v>0</v>
      </c>
    </row>
    <row r="46081" spans="6:6" ht="18" customHeight="1">
      <c r="F46081" s="129">
        <f t="shared" si="726"/>
        <v>0</v>
      </c>
    </row>
    <row r="46082" spans="6:6" ht="18" customHeight="1">
      <c r="F46082" s="129">
        <f t="shared" si="726"/>
        <v>0</v>
      </c>
    </row>
    <row r="46083" spans="6:6" ht="18" customHeight="1">
      <c r="F46083" s="129">
        <f t="shared" si="726"/>
        <v>0</v>
      </c>
    </row>
    <row r="46084" spans="6:6" ht="18" customHeight="1">
      <c r="F46084" s="129">
        <f t="shared" si="726"/>
        <v>0</v>
      </c>
    </row>
    <row r="46085" spans="6:6" ht="18" customHeight="1">
      <c r="F46085" s="129">
        <f t="shared" si="726"/>
        <v>0</v>
      </c>
    </row>
    <row r="46086" spans="6:6" ht="18" customHeight="1">
      <c r="F46086" s="129">
        <f t="shared" si="726"/>
        <v>0</v>
      </c>
    </row>
    <row r="46087" spans="6:6" ht="18" customHeight="1">
      <c r="F46087" s="129">
        <f t="shared" si="726"/>
        <v>0</v>
      </c>
    </row>
    <row r="46088" spans="6:6" ht="18" customHeight="1">
      <c r="F46088" s="129">
        <f t="shared" si="726"/>
        <v>0</v>
      </c>
    </row>
    <row r="46089" spans="6:6" ht="18" customHeight="1">
      <c r="F46089" s="129">
        <f t="shared" si="726"/>
        <v>0</v>
      </c>
    </row>
    <row r="46090" spans="6:6" ht="18" customHeight="1">
      <c r="F46090" s="129">
        <f t="shared" si="726"/>
        <v>0</v>
      </c>
    </row>
    <row r="46091" spans="6:6" ht="18" customHeight="1">
      <c r="F46091" s="129">
        <f t="shared" si="726"/>
        <v>0</v>
      </c>
    </row>
    <row r="46092" spans="6:6" ht="18" customHeight="1">
      <c r="F46092" s="129">
        <f t="shared" si="726"/>
        <v>0</v>
      </c>
    </row>
    <row r="46093" spans="6:6" ht="18" customHeight="1">
      <c r="F46093" s="129">
        <f t="shared" si="726"/>
        <v>0</v>
      </c>
    </row>
    <row r="46094" spans="6:6" ht="18" customHeight="1">
      <c r="F46094" s="129">
        <f t="shared" si="726"/>
        <v>0</v>
      </c>
    </row>
    <row r="46095" spans="6:6" ht="18" customHeight="1">
      <c r="F46095" s="129">
        <f t="shared" si="726"/>
        <v>0</v>
      </c>
    </row>
    <row r="46096" spans="6:6" ht="18" customHeight="1">
      <c r="F46096" s="129">
        <f t="shared" si="726"/>
        <v>0</v>
      </c>
    </row>
    <row r="46097" spans="6:6" ht="18" customHeight="1">
      <c r="F46097" s="129">
        <f t="shared" si="726"/>
        <v>0</v>
      </c>
    </row>
    <row r="46098" spans="6:6" ht="18" customHeight="1">
      <c r="F46098" s="129">
        <f t="shared" si="726"/>
        <v>0</v>
      </c>
    </row>
    <row r="46099" spans="6:6" ht="18" customHeight="1">
      <c r="F46099" s="129">
        <f t="shared" si="726"/>
        <v>0</v>
      </c>
    </row>
    <row r="46100" spans="6:6" ht="18" customHeight="1">
      <c r="F46100" s="129">
        <f t="shared" si="726"/>
        <v>0</v>
      </c>
    </row>
    <row r="46101" spans="6:6" ht="18" customHeight="1">
      <c r="F46101" s="129">
        <f t="shared" si="726"/>
        <v>0</v>
      </c>
    </row>
    <row r="46102" spans="6:6" ht="18" customHeight="1">
      <c r="F46102" s="129">
        <f t="shared" si="726"/>
        <v>0</v>
      </c>
    </row>
    <row r="46103" spans="6:6" ht="18" customHeight="1">
      <c r="F46103" s="129">
        <f t="shared" si="726"/>
        <v>0</v>
      </c>
    </row>
    <row r="46104" spans="6:6" ht="18" customHeight="1">
      <c r="F46104" s="129">
        <f t="shared" si="726"/>
        <v>0</v>
      </c>
    </row>
    <row r="46105" spans="6:6" ht="18" customHeight="1">
      <c r="F46105" s="129">
        <f t="shared" si="726"/>
        <v>0</v>
      </c>
    </row>
    <row r="46106" spans="6:6" ht="18" customHeight="1">
      <c r="F46106" s="129">
        <f t="shared" si="726"/>
        <v>0</v>
      </c>
    </row>
    <row r="46107" spans="6:6" ht="18" customHeight="1">
      <c r="F46107" s="129">
        <f t="shared" si="726"/>
        <v>0</v>
      </c>
    </row>
    <row r="46108" spans="6:6" ht="18" customHeight="1">
      <c r="F46108" s="129">
        <f t="shared" si="726"/>
        <v>0</v>
      </c>
    </row>
    <row r="46109" spans="6:6" ht="18" customHeight="1">
      <c r="F46109" s="129">
        <f t="shared" si="726"/>
        <v>0</v>
      </c>
    </row>
    <row r="46110" spans="6:6" ht="18" customHeight="1">
      <c r="F46110" s="129">
        <f t="shared" si="726"/>
        <v>0</v>
      </c>
    </row>
    <row r="46111" spans="6:6" ht="18" customHeight="1">
      <c r="F46111" s="129">
        <f t="shared" si="726"/>
        <v>0</v>
      </c>
    </row>
    <row r="46112" spans="6:6" ht="18" customHeight="1">
      <c r="F46112" s="129">
        <f t="shared" si="726"/>
        <v>0</v>
      </c>
    </row>
    <row r="46113" spans="6:6" ht="18" customHeight="1">
      <c r="F46113" s="129">
        <f t="shared" si="726"/>
        <v>0</v>
      </c>
    </row>
    <row r="46114" spans="6:6" ht="18" customHeight="1">
      <c r="F46114" s="129">
        <f t="shared" si="726"/>
        <v>0</v>
      </c>
    </row>
    <row r="46115" spans="6:6" ht="18" customHeight="1">
      <c r="F46115" s="129">
        <f t="shared" si="726"/>
        <v>0</v>
      </c>
    </row>
    <row r="46116" spans="6:6" ht="18" customHeight="1">
      <c r="F46116" s="129">
        <f t="shared" si="726"/>
        <v>0</v>
      </c>
    </row>
    <row r="46117" spans="6:6" ht="18" customHeight="1">
      <c r="F46117" s="129">
        <f t="shared" si="726"/>
        <v>0</v>
      </c>
    </row>
    <row r="46118" spans="6:6" ht="18" customHeight="1">
      <c r="F46118" s="129">
        <f t="shared" si="726"/>
        <v>0</v>
      </c>
    </row>
    <row r="46119" spans="6:6" ht="18" customHeight="1">
      <c r="F46119" s="129">
        <f t="shared" si="726"/>
        <v>0</v>
      </c>
    </row>
    <row r="46120" spans="6:6" ht="18" customHeight="1">
      <c r="F46120" s="129">
        <f t="shared" si="726"/>
        <v>0</v>
      </c>
    </row>
    <row r="46121" spans="6:6" ht="18" customHeight="1">
      <c r="F46121" s="129">
        <f t="shared" si="726"/>
        <v>0</v>
      </c>
    </row>
    <row r="46122" spans="6:6" ht="18" customHeight="1">
      <c r="F46122" s="129">
        <f t="shared" si="726"/>
        <v>0</v>
      </c>
    </row>
    <row r="46123" spans="6:6" ht="18" customHeight="1">
      <c r="F46123" s="129">
        <f t="shared" si="726"/>
        <v>0</v>
      </c>
    </row>
    <row r="46124" spans="6:6" ht="18" customHeight="1">
      <c r="F46124" s="129">
        <f t="shared" si="726"/>
        <v>0</v>
      </c>
    </row>
    <row r="46125" spans="6:6" ht="18" customHeight="1">
      <c r="F46125" s="129">
        <f t="shared" si="726"/>
        <v>0</v>
      </c>
    </row>
    <row r="46126" spans="6:6" ht="18" customHeight="1">
      <c r="F46126" s="129">
        <f t="shared" si="726"/>
        <v>0</v>
      </c>
    </row>
    <row r="46127" spans="6:6" ht="18" customHeight="1">
      <c r="F46127" s="129">
        <f t="shared" si="726"/>
        <v>0</v>
      </c>
    </row>
    <row r="46128" spans="6:6" ht="18" customHeight="1">
      <c r="F46128" s="129">
        <f t="shared" si="726"/>
        <v>0</v>
      </c>
    </row>
    <row r="46129" spans="6:6" ht="18" customHeight="1">
      <c r="F46129" s="129">
        <f t="shared" si="726"/>
        <v>0</v>
      </c>
    </row>
    <row r="46130" spans="6:6" ht="18" customHeight="1">
      <c r="F46130" s="129">
        <f t="shared" ref="F46130:F46193" si="727">E46130*D46130</f>
        <v>0</v>
      </c>
    </row>
    <row r="46131" spans="6:6" ht="18" customHeight="1">
      <c r="F46131" s="129">
        <f t="shared" si="727"/>
        <v>0</v>
      </c>
    </row>
    <row r="46132" spans="6:6" ht="18" customHeight="1">
      <c r="F46132" s="129">
        <f t="shared" si="727"/>
        <v>0</v>
      </c>
    </row>
    <row r="46133" spans="6:6" ht="18" customHeight="1">
      <c r="F46133" s="129">
        <f t="shared" si="727"/>
        <v>0</v>
      </c>
    </row>
    <row r="46134" spans="6:6" ht="18" customHeight="1">
      <c r="F46134" s="129">
        <f t="shared" si="727"/>
        <v>0</v>
      </c>
    </row>
    <row r="46135" spans="6:6" ht="18" customHeight="1">
      <c r="F46135" s="129">
        <f t="shared" si="727"/>
        <v>0</v>
      </c>
    </row>
    <row r="46136" spans="6:6" ht="18" customHeight="1">
      <c r="F46136" s="129">
        <f t="shared" si="727"/>
        <v>0</v>
      </c>
    </row>
    <row r="46137" spans="6:6" ht="18" customHeight="1">
      <c r="F46137" s="129">
        <f t="shared" si="727"/>
        <v>0</v>
      </c>
    </row>
    <row r="46138" spans="6:6" ht="18" customHeight="1">
      <c r="F46138" s="129">
        <f t="shared" si="727"/>
        <v>0</v>
      </c>
    </row>
    <row r="46139" spans="6:6" ht="18" customHeight="1">
      <c r="F46139" s="129">
        <f t="shared" si="727"/>
        <v>0</v>
      </c>
    </row>
    <row r="46140" spans="6:6" ht="18" customHeight="1">
      <c r="F46140" s="129">
        <f t="shared" si="727"/>
        <v>0</v>
      </c>
    </row>
    <row r="46141" spans="6:6" ht="18" customHeight="1">
      <c r="F46141" s="129">
        <f t="shared" si="727"/>
        <v>0</v>
      </c>
    </row>
    <row r="46142" spans="6:6" ht="18" customHeight="1">
      <c r="F46142" s="129">
        <f t="shared" si="727"/>
        <v>0</v>
      </c>
    </row>
    <row r="46143" spans="6:6" ht="18" customHeight="1">
      <c r="F46143" s="129">
        <f t="shared" si="727"/>
        <v>0</v>
      </c>
    </row>
    <row r="46144" spans="6:6" ht="18" customHeight="1">
      <c r="F46144" s="129">
        <f t="shared" si="727"/>
        <v>0</v>
      </c>
    </row>
    <row r="46145" spans="6:6" ht="18" customHeight="1">
      <c r="F46145" s="129">
        <f t="shared" si="727"/>
        <v>0</v>
      </c>
    </row>
    <row r="46146" spans="6:6" ht="18" customHeight="1">
      <c r="F46146" s="129">
        <f t="shared" si="727"/>
        <v>0</v>
      </c>
    </row>
    <row r="46147" spans="6:6" ht="18" customHeight="1">
      <c r="F46147" s="129">
        <f t="shared" si="727"/>
        <v>0</v>
      </c>
    </row>
    <row r="46148" spans="6:6" ht="18" customHeight="1">
      <c r="F46148" s="129">
        <f t="shared" si="727"/>
        <v>0</v>
      </c>
    </row>
    <row r="46149" spans="6:6" ht="18" customHeight="1">
      <c r="F46149" s="129">
        <f t="shared" si="727"/>
        <v>0</v>
      </c>
    </row>
    <row r="46150" spans="6:6" ht="18" customHeight="1">
      <c r="F46150" s="129">
        <f t="shared" si="727"/>
        <v>0</v>
      </c>
    </row>
    <row r="46151" spans="6:6" ht="18" customHeight="1">
      <c r="F46151" s="129">
        <f t="shared" si="727"/>
        <v>0</v>
      </c>
    </row>
    <row r="46152" spans="6:6" ht="18" customHeight="1">
      <c r="F46152" s="129">
        <f t="shared" si="727"/>
        <v>0</v>
      </c>
    </row>
    <row r="46153" spans="6:6" ht="18" customHeight="1">
      <c r="F46153" s="129">
        <f t="shared" si="727"/>
        <v>0</v>
      </c>
    </row>
    <row r="46154" spans="6:6" ht="18" customHeight="1">
      <c r="F46154" s="129">
        <f t="shared" si="727"/>
        <v>0</v>
      </c>
    </row>
    <row r="46155" spans="6:6" ht="18" customHeight="1">
      <c r="F46155" s="129">
        <f t="shared" si="727"/>
        <v>0</v>
      </c>
    </row>
    <row r="46156" spans="6:6" ht="18" customHeight="1">
      <c r="F46156" s="129">
        <f t="shared" si="727"/>
        <v>0</v>
      </c>
    </row>
    <row r="46157" spans="6:6" ht="18" customHeight="1">
      <c r="F46157" s="129">
        <f t="shared" si="727"/>
        <v>0</v>
      </c>
    </row>
    <row r="46158" spans="6:6" ht="18" customHeight="1">
      <c r="F46158" s="129">
        <f t="shared" si="727"/>
        <v>0</v>
      </c>
    </row>
    <row r="46159" spans="6:6" ht="18" customHeight="1">
      <c r="F46159" s="129">
        <f t="shared" si="727"/>
        <v>0</v>
      </c>
    </row>
    <row r="46160" spans="6:6" ht="18" customHeight="1">
      <c r="F46160" s="129">
        <f t="shared" si="727"/>
        <v>0</v>
      </c>
    </row>
    <row r="46161" spans="6:6" ht="18" customHeight="1">
      <c r="F46161" s="129">
        <f t="shared" si="727"/>
        <v>0</v>
      </c>
    </row>
    <row r="46162" spans="6:6" ht="18" customHeight="1">
      <c r="F46162" s="129">
        <f t="shared" si="727"/>
        <v>0</v>
      </c>
    </row>
    <row r="46163" spans="6:6" ht="18" customHeight="1">
      <c r="F46163" s="129">
        <f t="shared" si="727"/>
        <v>0</v>
      </c>
    </row>
    <row r="46164" spans="6:6" ht="18" customHeight="1">
      <c r="F46164" s="129">
        <f t="shared" si="727"/>
        <v>0</v>
      </c>
    </row>
    <row r="46165" spans="6:6" ht="18" customHeight="1">
      <c r="F46165" s="129">
        <f t="shared" si="727"/>
        <v>0</v>
      </c>
    </row>
    <row r="46166" spans="6:6" ht="18" customHeight="1">
      <c r="F46166" s="129">
        <f t="shared" si="727"/>
        <v>0</v>
      </c>
    </row>
    <row r="46167" spans="6:6" ht="18" customHeight="1">
      <c r="F46167" s="129">
        <f t="shared" si="727"/>
        <v>0</v>
      </c>
    </row>
    <row r="46168" spans="6:6" ht="18" customHeight="1">
      <c r="F46168" s="129">
        <f t="shared" si="727"/>
        <v>0</v>
      </c>
    </row>
    <row r="46169" spans="6:6" ht="18" customHeight="1">
      <c r="F46169" s="129">
        <f t="shared" si="727"/>
        <v>0</v>
      </c>
    </row>
    <row r="46170" spans="6:6" ht="18" customHeight="1">
      <c r="F46170" s="129">
        <f t="shared" si="727"/>
        <v>0</v>
      </c>
    </row>
    <row r="46171" spans="6:6" ht="18" customHeight="1">
      <c r="F46171" s="129">
        <f t="shared" si="727"/>
        <v>0</v>
      </c>
    </row>
    <row r="46172" spans="6:6" ht="18" customHeight="1">
      <c r="F46172" s="129">
        <f t="shared" si="727"/>
        <v>0</v>
      </c>
    </row>
    <row r="46173" spans="6:6" ht="18" customHeight="1">
      <c r="F46173" s="129">
        <f t="shared" si="727"/>
        <v>0</v>
      </c>
    </row>
    <row r="46174" spans="6:6" ht="18" customHeight="1">
      <c r="F46174" s="129">
        <f t="shared" si="727"/>
        <v>0</v>
      </c>
    </row>
    <row r="46175" spans="6:6" ht="18" customHeight="1">
      <c r="F46175" s="129">
        <f t="shared" si="727"/>
        <v>0</v>
      </c>
    </row>
    <row r="46176" spans="6:6" ht="18" customHeight="1">
      <c r="F46176" s="129">
        <f t="shared" si="727"/>
        <v>0</v>
      </c>
    </row>
    <row r="46177" spans="6:6" ht="18" customHeight="1">
      <c r="F46177" s="129">
        <f t="shared" si="727"/>
        <v>0</v>
      </c>
    </row>
    <row r="46178" spans="6:6" ht="18" customHeight="1">
      <c r="F46178" s="129">
        <f t="shared" si="727"/>
        <v>0</v>
      </c>
    </row>
    <row r="46179" spans="6:6" ht="18" customHeight="1">
      <c r="F46179" s="129">
        <f t="shared" si="727"/>
        <v>0</v>
      </c>
    </row>
    <row r="46180" spans="6:6" ht="18" customHeight="1">
      <c r="F46180" s="129">
        <f t="shared" si="727"/>
        <v>0</v>
      </c>
    </row>
    <row r="46181" spans="6:6" ht="18" customHeight="1">
      <c r="F46181" s="129">
        <f t="shared" si="727"/>
        <v>0</v>
      </c>
    </row>
    <row r="46182" spans="6:6" ht="18" customHeight="1">
      <c r="F46182" s="129">
        <f t="shared" si="727"/>
        <v>0</v>
      </c>
    </row>
    <row r="46183" spans="6:6" ht="18" customHeight="1">
      <c r="F46183" s="129">
        <f t="shared" si="727"/>
        <v>0</v>
      </c>
    </row>
    <row r="46184" spans="6:6" ht="18" customHeight="1">
      <c r="F46184" s="129">
        <f t="shared" si="727"/>
        <v>0</v>
      </c>
    </row>
    <row r="46185" spans="6:6" ht="18" customHeight="1">
      <c r="F46185" s="129">
        <f t="shared" si="727"/>
        <v>0</v>
      </c>
    </row>
    <row r="46186" spans="6:6" ht="18" customHeight="1">
      <c r="F46186" s="129">
        <f t="shared" si="727"/>
        <v>0</v>
      </c>
    </row>
    <row r="46187" spans="6:6" ht="18" customHeight="1">
      <c r="F46187" s="129">
        <f t="shared" si="727"/>
        <v>0</v>
      </c>
    </row>
    <row r="46188" spans="6:6" ht="18" customHeight="1">
      <c r="F46188" s="129">
        <f t="shared" si="727"/>
        <v>0</v>
      </c>
    </row>
    <row r="46189" spans="6:6" ht="18" customHeight="1">
      <c r="F46189" s="129">
        <f t="shared" si="727"/>
        <v>0</v>
      </c>
    </row>
    <row r="46190" spans="6:6" ht="18" customHeight="1">
      <c r="F46190" s="129">
        <f t="shared" si="727"/>
        <v>0</v>
      </c>
    </row>
    <row r="46191" spans="6:6" ht="18" customHeight="1">
      <c r="F46191" s="129">
        <f t="shared" si="727"/>
        <v>0</v>
      </c>
    </row>
    <row r="46192" spans="6:6" ht="18" customHeight="1">
      <c r="F46192" s="129">
        <f t="shared" si="727"/>
        <v>0</v>
      </c>
    </row>
    <row r="46193" spans="6:6" ht="18" customHeight="1">
      <c r="F46193" s="129">
        <f t="shared" si="727"/>
        <v>0</v>
      </c>
    </row>
    <row r="46194" spans="6:6" ht="18" customHeight="1">
      <c r="F46194" s="129">
        <f t="shared" ref="F46194:F46257" si="728">E46194*D46194</f>
        <v>0</v>
      </c>
    </row>
    <row r="46195" spans="6:6" ht="18" customHeight="1">
      <c r="F46195" s="129">
        <f t="shared" si="728"/>
        <v>0</v>
      </c>
    </row>
    <row r="46196" spans="6:6" ht="18" customHeight="1">
      <c r="F46196" s="129">
        <f t="shared" si="728"/>
        <v>0</v>
      </c>
    </row>
    <row r="46197" spans="6:6" ht="18" customHeight="1">
      <c r="F46197" s="129">
        <f t="shared" si="728"/>
        <v>0</v>
      </c>
    </row>
    <row r="46198" spans="6:6" ht="18" customHeight="1">
      <c r="F46198" s="129">
        <f t="shared" si="728"/>
        <v>0</v>
      </c>
    </row>
    <row r="46199" spans="6:6" ht="18" customHeight="1">
      <c r="F46199" s="129">
        <f t="shared" si="728"/>
        <v>0</v>
      </c>
    </row>
    <row r="46200" spans="6:6" ht="18" customHeight="1">
      <c r="F46200" s="129">
        <f t="shared" si="728"/>
        <v>0</v>
      </c>
    </row>
    <row r="46201" spans="6:6" ht="18" customHeight="1">
      <c r="F46201" s="129">
        <f t="shared" si="728"/>
        <v>0</v>
      </c>
    </row>
    <row r="46202" spans="6:6" ht="18" customHeight="1">
      <c r="F46202" s="129">
        <f t="shared" si="728"/>
        <v>0</v>
      </c>
    </row>
    <row r="46203" spans="6:6" ht="18" customHeight="1">
      <c r="F46203" s="129">
        <f t="shared" si="728"/>
        <v>0</v>
      </c>
    </row>
    <row r="46204" spans="6:6" ht="18" customHeight="1">
      <c r="F46204" s="129">
        <f t="shared" si="728"/>
        <v>0</v>
      </c>
    </row>
    <row r="46205" spans="6:6" ht="18" customHeight="1">
      <c r="F46205" s="129">
        <f t="shared" si="728"/>
        <v>0</v>
      </c>
    </row>
    <row r="46206" spans="6:6" ht="18" customHeight="1">
      <c r="F46206" s="129">
        <f t="shared" si="728"/>
        <v>0</v>
      </c>
    </row>
    <row r="46207" spans="6:6" ht="18" customHeight="1">
      <c r="F46207" s="129">
        <f t="shared" si="728"/>
        <v>0</v>
      </c>
    </row>
    <row r="46208" spans="6:6" ht="18" customHeight="1">
      <c r="F46208" s="129">
        <f t="shared" si="728"/>
        <v>0</v>
      </c>
    </row>
    <row r="46209" spans="6:6" ht="18" customHeight="1">
      <c r="F46209" s="129">
        <f t="shared" si="728"/>
        <v>0</v>
      </c>
    </row>
    <row r="46210" spans="6:6" ht="18" customHeight="1">
      <c r="F46210" s="129">
        <f t="shared" si="728"/>
        <v>0</v>
      </c>
    </row>
    <row r="46211" spans="6:6" ht="18" customHeight="1">
      <c r="F46211" s="129">
        <f t="shared" si="728"/>
        <v>0</v>
      </c>
    </row>
    <row r="46212" spans="6:6" ht="18" customHeight="1">
      <c r="F46212" s="129">
        <f t="shared" si="728"/>
        <v>0</v>
      </c>
    </row>
    <row r="46213" spans="6:6" ht="18" customHeight="1">
      <c r="F46213" s="129">
        <f t="shared" si="728"/>
        <v>0</v>
      </c>
    </row>
    <row r="46214" spans="6:6" ht="18" customHeight="1">
      <c r="F46214" s="129">
        <f t="shared" si="728"/>
        <v>0</v>
      </c>
    </row>
    <row r="46215" spans="6:6" ht="18" customHeight="1">
      <c r="F46215" s="129">
        <f t="shared" si="728"/>
        <v>0</v>
      </c>
    </row>
    <row r="46216" spans="6:6" ht="18" customHeight="1">
      <c r="F46216" s="129">
        <f t="shared" si="728"/>
        <v>0</v>
      </c>
    </row>
    <row r="46217" spans="6:6" ht="18" customHeight="1">
      <c r="F46217" s="129">
        <f t="shared" si="728"/>
        <v>0</v>
      </c>
    </row>
    <row r="46218" spans="6:6" ht="18" customHeight="1">
      <c r="F46218" s="129">
        <f t="shared" si="728"/>
        <v>0</v>
      </c>
    </row>
    <row r="46219" spans="6:6" ht="18" customHeight="1">
      <c r="F46219" s="129">
        <f t="shared" si="728"/>
        <v>0</v>
      </c>
    </row>
    <row r="46220" spans="6:6" ht="18" customHeight="1">
      <c r="F46220" s="129">
        <f t="shared" si="728"/>
        <v>0</v>
      </c>
    </row>
    <row r="46221" spans="6:6" ht="18" customHeight="1">
      <c r="F46221" s="129">
        <f t="shared" si="728"/>
        <v>0</v>
      </c>
    </row>
    <row r="46222" spans="6:6" ht="18" customHeight="1">
      <c r="F46222" s="129">
        <f t="shared" si="728"/>
        <v>0</v>
      </c>
    </row>
    <row r="46223" spans="6:6" ht="18" customHeight="1">
      <c r="F46223" s="129">
        <f t="shared" si="728"/>
        <v>0</v>
      </c>
    </row>
    <row r="46224" spans="6:6" ht="18" customHeight="1">
      <c r="F46224" s="129">
        <f t="shared" si="728"/>
        <v>0</v>
      </c>
    </row>
    <row r="46225" spans="6:6" ht="18" customHeight="1">
      <c r="F46225" s="129">
        <f t="shared" si="728"/>
        <v>0</v>
      </c>
    </row>
    <row r="46226" spans="6:6" ht="18" customHeight="1">
      <c r="F46226" s="129">
        <f t="shared" si="728"/>
        <v>0</v>
      </c>
    </row>
    <row r="46227" spans="6:6" ht="18" customHeight="1">
      <c r="F46227" s="129">
        <f t="shared" si="728"/>
        <v>0</v>
      </c>
    </row>
    <row r="46228" spans="6:6" ht="18" customHeight="1">
      <c r="F46228" s="129">
        <f t="shared" si="728"/>
        <v>0</v>
      </c>
    </row>
    <row r="46229" spans="6:6" ht="18" customHeight="1">
      <c r="F46229" s="129">
        <f t="shared" si="728"/>
        <v>0</v>
      </c>
    </row>
    <row r="46230" spans="6:6" ht="18" customHeight="1">
      <c r="F46230" s="129">
        <f t="shared" si="728"/>
        <v>0</v>
      </c>
    </row>
    <row r="46231" spans="6:6" ht="18" customHeight="1">
      <c r="F46231" s="129">
        <f t="shared" si="728"/>
        <v>0</v>
      </c>
    </row>
    <row r="46232" spans="6:6" ht="18" customHeight="1">
      <c r="F46232" s="129">
        <f t="shared" si="728"/>
        <v>0</v>
      </c>
    </row>
    <row r="46233" spans="6:6" ht="18" customHeight="1">
      <c r="F46233" s="129">
        <f t="shared" si="728"/>
        <v>0</v>
      </c>
    </row>
    <row r="46234" spans="6:6" ht="18" customHeight="1">
      <c r="F46234" s="129">
        <f t="shared" si="728"/>
        <v>0</v>
      </c>
    </row>
    <row r="46235" spans="6:6" ht="18" customHeight="1">
      <c r="F46235" s="129">
        <f t="shared" si="728"/>
        <v>0</v>
      </c>
    </row>
    <row r="46236" spans="6:6" ht="18" customHeight="1">
      <c r="F46236" s="129">
        <f t="shared" si="728"/>
        <v>0</v>
      </c>
    </row>
    <row r="46237" spans="6:6" ht="18" customHeight="1">
      <c r="F46237" s="129">
        <f t="shared" si="728"/>
        <v>0</v>
      </c>
    </row>
    <row r="46238" spans="6:6" ht="18" customHeight="1">
      <c r="F46238" s="129">
        <f t="shared" si="728"/>
        <v>0</v>
      </c>
    </row>
    <row r="46239" spans="6:6" ht="18" customHeight="1">
      <c r="F46239" s="129">
        <f t="shared" si="728"/>
        <v>0</v>
      </c>
    </row>
    <row r="46240" spans="6:6" ht="18" customHeight="1">
      <c r="F46240" s="129">
        <f t="shared" si="728"/>
        <v>0</v>
      </c>
    </row>
    <row r="46241" spans="6:6" ht="18" customHeight="1">
      <c r="F46241" s="129">
        <f t="shared" si="728"/>
        <v>0</v>
      </c>
    </row>
    <row r="46242" spans="6:6" ht="18" customHeight="1">
      <c r="F46242" s="129">
        <f t="shared" si="728"/>
        <v>0</v>
      </c>
    </row>
    <row r="46243" spans="6:6" ht="18" customHeight="1">
      <c r="F46243" s="129">
        <f t="shared" si="728"/>
        <v>0</v>
      </c>
    </row>
    <row r="46244" spans="6:6" ht="18" customHeight="1">
      <c r="F46244" s="129">
        <f t="shared" si="728"/>
        <v>0</v>
      </c>
    </row>
    <row r="46245" spans="6:6" ht="18" customHeight="1">
      <c r="F46245" s="129">
        <f t="shared" si="728"/>
        <v>0</v>
      </c>
    </row>
    <row r="46246" spans="6:6" ht="18" customHeight="1">
      <c r="F46246" s="129">
        <f t="shared" si="728"/>
        <v>0</v>
      </c>
    </row>
    <row r="46247" spans="6:6" ht="18" customHeight="1">
      <c r="F46247" s="129">
        <f t="shared" si="728"/>
        <v>0</v>
      </c>
    </row>
    <row r="46248" spans="6:6" ht="18" customHeight="1">
      <c r="F46248" s="129">
        <f t="shared" si="728"/>
        <v>0</v>
      </c>
    </row>
    <row r="46249" spans="6:6" ht="18" customHeight="1">
      <c r="F46249" s="129">
        <f t="shared" si="728"/>
        <v>0</v>
      </c>
    </row>
    <row r="46250" spans="6:6" ht="18" customHeight="1">
      <c r="F46250" s="129">
        <f t="shared" si="728"/>
        <v>0</v>
      </c>
    </row>
    <row r="46251" spans="6:6" ht="18" customHeight="1">
      <c r="F46251" s="129">
        <f t="shared" si="728"/>
        <v>0</v>
      </c>
    </row>
    <row r="46252" spans="6:6" ht="18" customHeight="1">
      <c r="F46252" s="129">
        <f t="shared" si="728"/>
        <v>0</v>
      </c>
    </row>
    <row r="46253" spans="6:6" ht="18" customHeight="1">
      <c r="F46253" s="129">
        <f t="shared" si="728"/>
        <v>0</v>
      </c>
    </row>
    <row r="46254" spans="6:6" ht="18" customHeight="1">
      <c r="F46254" s="129">
        <f t="shared" si="728"/>
        <v>0</v>
      </c>
    </row>
    <row r="46255" spans="6:6" ht="18" customHeight="1">
      <c r="F46255" s="129">
        <f t="shared" si="728"/>
        <v>0</v>
      </c>
    </row>
    <row r="46256" spans="6:6" ht="18" customHeight="1">
      <c r="F46256" s="129">
        <f t="shared" si="728"/>
        <v>0</v>
      </c>
    </row>
    <row r="46257" spans="6:6" ht="18" customHeight="1">
      <c r="F46257" s="129">
        <f t="shared" si="728"/>
        <v>0</v>
      </c>
    </row>
    <row r="46258" spans="6:6" ht="18" customHeight="1">
      <c r="F46258" s="129">
        <f t="shared" ref="F46258:F46321" si="729">E46258*D46258</f>
        <v>0</v>
      </c>
    </row>
    <row r="46259" spans="6:6" ht="18" customHeight="1">
      <c r="F46259" s="129">
        <f t="shared" si="729"/>
        <v>0</v>
      </c>
    </row>
    <row r="46260" spans="6:6" ht="18" customHeight="1">
      <c r="F46260" s="129">
        <f t="shared" si="729"/>
        <v>0</v>
      </c>
    </row>
    <row r="46261" spans="6:6" ht="18" customHeight="1">
      <c r="F46261" s="129">
        <f t="shared" si="729"/>
        <v>0</v>
      </c>
    </row>
    <row r="46262" spans="6:6" ht="18" customHeight="1">
      <c r="F46262" s="129">
        <f t="shared" si="729"/>
        <v>0</v>
      </c>
    </row>
    <row r="46263" spans="6:6" ht="18" customHeight="1">
      <c r="F46263" s="129">
        <f t="shared" si="729"/>
        <v>0</v>
      </c>
    </row>
    <row r="46264" spans="6:6" ht="18" customHeight="1">
      <c r="F46264" s="129">
        <f t="shared" si="729"/>
        <v>0</v>
      </c>
    </row>
    <row r="46265" spans="6:6" ht="18" customHeight="1">
      <c r="F46265" s="129">
        <f t="shared" si="729"/>
        <v>0</v>
      </c>
    </row>
    <row r="46266" spans="6:6" ht="18" customHeight="1">
      <c r="F46266" s="129">
        <f t="shared" si="729"/>
        <v>0</v>
      </c>
    </row>
    <row r="46267" spans="6:6" ht="18" customHeight="1">
      <c r="F46267" s="129">
        <f t="shared" si="729"/>
        <v>0</v>
      </c>
    </row>
    <row r="46268" spans="6:6" ht="18" customHeight="1">
      <c r="F46268" s="129">
        <f t="shared" si="729"/>
        <v>0</v>
      </c>
    </row>
    <row r="46269" spans="6:6" ht="18" customHeight="1">
      <c r="F46269" s="129">
        <f t="shared" si="729"/>
        <v>0</v>
      </c>
    </row>
    <row r="46270" spans="6:6" ht="18" customHeight="1">
      <c r="F46270" s="129">
        <f t="shared" si="729"/>
        <v>0</v>
      </c>
    </row>
    <row r="46271" spans="6:6" ht="18" customHeight="1">
      <c r="F46271" s="129">
        <f t="shared" si="729"/>
        <v>0</v>
      </c>
    </row>
    <row r="46272" spans="6:6" ht="18" customHeight="1">
      <c r="F46272" s="129">
        <f t="shared" si="729"/>
        <v>0</v>
      </c>
    </row>
    <row r="46273" spans="6:6" ht="18" customHeight="1">
      <c r="F46273" s="129">
        <f t="shared" si="729"/>
        <v>0</v>
      </c>
    </row>
    <row r="46274" spans="6:6" ht="18" customHeight="1">
      <c r="F46274" s="129">
        <f t="shared" si="729"/>
        <v>0</v>
      </c>
    </row>
    <row r="46275" spans="6:6" ht="18" customHeight="1">
      <c r="F46275" s="129">
        <f t="shared" si="729"/>
        <v>0</v>
      </c>
    </row>
    <row r="46276" spans="6:6" ht="18" customHeight="1">
      <c r="F46276" s="129">
        <f t="shared" si="729"/>
        <v>0</v>
      </c>
    </row>
    <row r="46277" spans="6:6" ht="18" customHeight="1">
      <c r="F46277" s="129">
        <f t="shared" si="729"/>
        <v>0</v>
      </c>
    </row>
    <row r="46278" spans="6:6" ht="18" customHeight="1">
      <c r="F46278" s="129">
        <f t="shared" si="729"/>
        <v>0</v>
      </c>
    </row>
    <row r="46279" spans="6:6" ht="18" customHeight="1">
      <c r="F46279" s="129">
        <f t="shared" si="729"/>
        <v>0</v>
      </c>
    </row>
    <row r="46280" spans="6:6" ht="18" customHeight="1">
      <c r="F46280" s="129">
        <f t="shared" si="729"/>
        <v>0</v>
      </c>
    </row>
    <row r="46281" spans="6:6" ht="18" customHeight="1">
      <c r="F46281" s="129">
        <f t="shared" si="729"/>
        <v>0</v>
      </c>
    </row>
    <row r="46282" spans="6:6" ht="18" customHeight="1">
      <c r="F46282" s="129">
        <f t="shared" si="729"/>
        <v>0</v>
      </c>
    </row>
    <row r="46283" spans="6:6" ht="18" customHeight="1">
      <c r="F46283" s="129">
        <f t="shared" si="729"/>
        <v>0</v>
      </c>
    </row>
    <row r="46284" spans="6:6" ht="18" customHeight="1">
      <c r="F46284" s="129">
        <f t="shared" si="729"/>
        <v>0</v>
      </c>
    </row>
    <row r="46285" spans="6:6" ht="18" customHeight="1">
      <c r="F46285" s="129">
        <f t="shared" si="729"/>
        <v>0</v>
      </c>
    </row>
    <row r="46286" spans="6:6" ht="18" customHeight="1">
      <c r="F46286" s="129">
        <f t="shared" si="729"/>
        <v>0</v>
      </c>
    </row>
    <row r="46287" spans="6:6" ht="18" customHeight="1">
      <c r="F46287" s="129">
        <f t="shared" si="729"/>
        <v>0</v>
      </c>
    </row>
    <row r="46288" spans="6:6" ht="18" customHeight="1">
      <c r="F46288" s="129">
        <f t="shared" si="729"/>
        <v>0</v>
      </c>
    </row>
    <row r="46289" spans="6:6" ht="18" customHeight="1">
      <c r="F46289" s="129">
        <f t="shared" si="729"/>
        <v>0</v>
      </c>
    </row>
    <row r="46290" spans="6:6" ht="18" customHeight="1">
      <c r="F46290" s="129">
        <f t="shared" si="729"/>
        <v>0</v>
      </c>
    </row>
    <row r="46291" spans="6:6" ht="18" customHeight="1">
      <c r="F46291" s="129">
        <f t="shared" si="729"/>
        <v>0</v>
      </c>
    </row>
    <row r="46292" spans="6:6" ht="18" customHeight="1">
      <c r="F46292" s="129">
        <f t="shared" si="729"/>
        <v>0</v>
      </c>
    </row>
    <row r="46293" spans="6:6" ht="18" customHeight="1">
      <c r="F46293" s="129">
        <f t="shared" si="729"/>
        <v>0</v>
      </c>
    </row>
    <row r="46294" spans="6:6" ht="18" customHeight="1">
      <c r="F46294" s="129">
        <f t="shared" si="729"/>
        <v>0</v>
      </c>
    </row>
    <row r="46295" spans="6:6" ht="18" customHeight="1">
      <c r="F46295" s="129">
        <f t="shared" si="729"/>
        <v>0</v>
      </c>
    </row>
    <row r="46296" spans="6:6" ht="18" customHeight="1">
      <c r="F46296" s="129">
        <f t="shared" si="729"/>
        <v>0</v>
      </c>
    </row>
    <row r="46297" spans="6:6" ht="18" customHeight="1">
      <c r="F46297" s="129">
        <f t="shared" si="729"/>
        <v>0</v>
      </c>
    </row>
    <row r="46298" spans="6:6" ht="18" customHeight="1">
      <c r="F46298" s="129">
        <f t="shared" si="729"/>
        <v>0</v>
      </c>
    </row>
    <row r="46299" spans="6:6" ht="18" customHeight="1">
      <c r="F46299" s="129">
        <f t="shared" si="729"/>
        <v>0</v>
      </c>
    </row>
    <row r="46300" spans="6:6" ht="18" customHeight="1">
      <c r="F46300" s="129">
        <f t="shared" si="729"/>
        <v>0</v>
      </c>
    </row>
    <row r="46301" spans="6:6" ht="18" customHeight="1">
      <c r="F46301" s="129">
        <f t="shared" si="729"/>
        <v>0</v>
      </c>
    </row>
    <row r="46302" spans="6:6" ht="18" customHeight="1">
      <c r="F46302" s="129">
        <f t="shared" si="729"/>
        <v>0</v>
      </c>
    </row>
    <row r="46303" spans="6:6" ht="18" customHeight="1">
      <c r="F46303" s="129">
        <f t="shared" si="729"/>
        <v>0</v>
      </c>
    </row>
    <row r="46304" spans="6:6" ht="18" customHeight="1">
      <c r="F46304" s="129">
        <f t="shared" si="729"/>
        <v>0</v>
      </c>
    </row>
    <row r="46305" spans="6:6" ht="18" customHeight="1">
      <c r="F46305" s="129">
        <f t="shared" si="729"/>
        <v>0</v>
      </c>
    </row>
    <row r="46306" spans="6:6" ht="18" customHeight="1">
      <c r="F46306" s="129">
        <f t="shared" si="729"/>
        <v>0</v>
      </c>
    </row>
    <row r="46307" spans="6:6" ht="18" customHeight="1">
      <c r="F46307" s="129">
        <f t="shared" si="729"/>
        <v>0</v>
      </c>
    </row>
    <row r="46308" spans="6:6" ht="18" customHeight="1">
      <c r="F46308" s="129">
        <f t="shared" si="729"/>
        <v>0</v>
      </c>
    </row>
    <row r="46309" spans="6:6" ht="18" customHeight="1">
      <c r="F46309" s="129">
        <f t="shared" si="729"/>
        <v>0</v>
      </c>
    </row>
    <row r="46310" spans="6:6" ht="18" customHeight="1">
      <c r="F46310" s="129">
        <f t="shared" si="729"/>
        <v>0</v>
      </c>
    </row>
    <row r="46311" spans="6:6" ht="18" customHeight="1">
      <c r="F46311" s="129">
        <f t="shared" si="729"/>
        <v>0</v>
      </c>
    </row>
    <row r="46312" spans="6:6" ht="18" customHeight="1">
      <c r="F46312" s="129">
        <f t="shared" si="729"/>
        <v>0</v>
      </c>
    </row>
    <row r="46313" spans="6:6" ht="18" customHeight="1">
      <c r="F46313" s="129">
        <f t="shared" si="729"/>
        <v>0</v>
      </c>
    </row>
    <row r="46314" spans="6:6" ht="18" customHeight="1">
      <c r="F46314" s="129">
        <f t="shared" si="729"/>
        <v>0</v>
      </c>
    </row>
    <row r="46315" spans="6:6" ht="18" customHeight="1">
      <c r="F46315" s="129">
        <f t="shared" si="729"/>
        <v>0</v>
      </c>
    </row>
    <row r="46316" spans="6:6" ht="18" customHeight="1">
      <c r="F46316" s="129">
        <f t="shared" si="729"/>
        <v>0</v>
      </c>
    </row>
    <row r="46317" spans="6:6" ht="18" customHeight="1">
      <c r="F46317" s="129">
        <f t="shared" si="729"/>
        <v>0</v>
      </c>
    </row>
    <row r="46318" spans="6:6" ht="18" customHeight="1">
      <c r="F46318" s="129">
        <f t="shared" si="729"/>
        <v>0</v>
      </c>
    </row>
    <row r="46319" spans="6:6" ht="18" customHeight="1">
      <c r="F46319" s="129">
        <f t="shared" si="729"/>
        <v>0</v>
      </c>
    </row>
    <row r="46320" spans="6:6" ht="18" customHeight="1">
      <c r="F46320" s="129">
        <f t="shared" si="729"/>
        <v>0</v>
      </c>
    </row>
    <row r="46321" spans="6:6" ht="18" customHeight="1">
      <c r="F46321" s="129">
        <f t="shared" si="729"/>
        <v>0</v>
      </c>
    </row>
    <row r="46322" spans="6:6" ht="18" customHeight="1">
      <c r="F46322" s="129">
        <f t="shared" ref="F46322:F46385" si="730">E46322*D46322</f>
        <v>0</v>
      </c>
    </row>
    <row r="46323" spans="6:6" ht="18" customHeight="1">
      <c r="F46323" s="129">
        <f t="shared" si="730"/>
        <v>0</v>
      </c>
    </row>
    <row r="46324" spans="6:6" ht="18" customHeight="1">
      <c r="F46324" s="129">
        <f t="shared" si="730"/>
        <v>0</v>
      </c>
    </row>
    <row r="46325" spans="6:6" ht="18" customHeight="1">
      <c r="F46325" s="129">
        <f t="shared" si="730"/>
        <v>0</v>
      </c>
    </row>
    <row r="46326" spans="6:6" ht="18" customHeight="1">
      <c r="F46326" s="129">
        <f t="shared" si="730"/>
        <v>0</v>
      </c>
    </row>
    <row r="46327" spans="6:6" ht="18" customHeight="1">
      <c r="F46327" s="129">
        <f t="shared" si="730"/>
        <v>0</v>
      </c>
    </row>
    <row r="46328" spans="6:6" ht="18" customHeight="1">
      <c r="F46328" s="129">
        <f t="shared" si="730"/>
        <v>0</v>
      </c>
    </row>
    <row r="46329" spans="6:6" ht="18" customHeight="1">
      <c r="F46329" s="129">
        <f t="shared" si="730"/>
        <v>0</v>
      </c>
    </row>
    <row r="46330" spans="6:6" ht="18" customHeight="1">
      <c r="F46330" s="129">
        <f t="shared" si="730"/>
        <v>0</v>
      </c>
    </row>
    <row r="46331" spans="6:6" ht="18" customHeight="1">
      <c r="F46331" s="129">
        <f t="shared" si="730"/>
        <v>0</v>
      </c>
    </row>
    <row r="46332" spans="6:6" ht="18" customHeight="1">
      <c r="F46332" s="129">
        <f t="shared" si="730"/>
        <v>0</v>
      </c>
    </row>
    <row r="46333" spans="6:6" ht="18" customHeight="1">
      <c r="F46333" s="129">
        <f t="shared" si="730"/>
        <v>0</v>
      </c>
    </row>
    <row r="46334" spans="6:6" ht="18" customHeight="1">
      <c r="F46334" s="129">
        <f t="shared" si="730"/>
        <v>0</v>
      </c>
    </row>
    <row r="46335" spans="6:6" ht="18" customHeight="1">
      <c r="F46335" s="129">
        <f t="shared" si="730"/>
        <v>0</v>
      </c>
    </row>
    <row r="46336" spans="6:6" ht="18" customHeight="1">
      <c r="F46336" s="129">
        <f t="shared" si="730"/>
        <v>0</v>
      </c>
    </row>
    <row r="46337" spans="6:6" ht="18" customHeight="1">
      <c r="F46337" s="129">
        <f t="shared" si="730"/>
        <v>0</v>
      </c>
    </row>
    <row r="46338" spans="6:6" ht="18" customHeight="1">
      <c r="F46338" s="129">
        <f t="shared" si="730"/>
        <v>0</v>
      </c>
    </row>
    <row r="46339" spans="6:6" ht="18" customHeight="1">
      <c r="F46339" s="129">
        <f t="shared" si="730"/>
        <v>0</v>
      </c>
    </row>
    <row r="46340" spans="6:6" ht="18" customHeight="1">
      <c r="F46340" s="129">
        <f t="shared" si="730"/>
        <v>0</v>
      </c>
    </row>
    <row r="46341" spans="6:6" ht="18" customHeight="1">
      <c r="F46341" s="129">
        <f t="shared" si="730"/>
        <v>0</v>
      </c>
    </row>
    <row r="46342" spans="6:6" ht="18" customHeight="1">
      <c r="F46342" s="129">
        <f t="shared" si="730"/>
        <v>0</v>
      </c>
    </row>
    <row r="46343" spans="6:6" ht="18" customHeight="1">
      <c r="F46343" s="129">
        <f t="shared" si="730"/>
        <v>0</v>
      </c>
    </row>
    <row r="46344" spans="6:6" ht="18" customHeight="1">
      <c r="F46344" s="129">
        <f t="shared" si="730"/>
        <v>0</v>
      </c>
    </row>
    <row r="46345" spans="6:6" ht="18" customHeight="1">
      <c r="F46345" s="129">
        <f t="shared" si="730"/>
        <v>0</v>
      </c>
    </row>
    <row r="46346" spans="6:6" ht="18" customHeight="1">
      <c r="F46346" s="129">
        <f t="shared" si="730"/>
        <v>0</v>
      </c>
    </row>
    <row r="46347" spans="6:6" ht="18" customHeight="1">
      <c r="F46347" s="129">
        <f t="shared" si="730"/>
        <v>0</v>
      </c>
    </row>
    <row r="46348" spans="6:6" ht="18" customHeight="1">
      <c r="F46348" s="129">
        <f t="shared" si="730"/>
        <v>0</v>
      </c>
    </row>
    <row r="46349" spans="6:6" ht="18" customHeight="1">
      <c r="F46349" s="129">
        <f t="shared" si="730"/>
        <v>0</v>
      </c>
    </row>
    <row r="46350" spans="6:6" ht="18" customHeight="1">
      <c r="F46350" s="129">
        <f t="shared" si="730"/>
        <v>0</v>
      </c>
    </row>
    <row r="46351" spans="6:6" ht="18" customHeight="1">
      <c r="F46351" s="129">
        <f t="shared" si="730"/>
        <v>0</v>
      </c>
    </row>
    <row r="46352" spans="6:6" ht="18" customHeight="1">
      <c r="F46352" s="129">
        <f t="shared" si="730"/>
        <v>0</v>
      </c>
    </row>
    <row r="46353" spans="6:6" ht="18" customHeight="1">
      <c r="F46353" s="129">
        <f t="shared" si="730"/>
        <v>0</v>
      </c>
    </row>
    <row r="46354" spans="6:6" ht="18" customHeight="1">
      <c r="F46354" s="129">
        <f t="shared" si="730"/>
        <v>0</v>
      </c>
    </row>
    <row r="46355" spans="6:6" ht="18" customHeight="1">
      <c r="F46355" s="129">
        <f t="shared" si="730"/>
        <v>0</v>
      </c>
    </row>
    <row r="46356" spans="6:6" ht="18" customHeight="1">
      <c r="F46356" s="129">
        <f t="shared" si="730"/>
        <v>0</v>
      </c>
    </row>
    <row r="46357" spans="6:6" ht="18" customHeight="1">
      <c r="F46357" s="129">
        <f t="shared" si="730"/>
        <v>0</v>
      </c>
    </row>
    <row r="46358" spans="6:6" ht="18" customHeight="1">
      <c r="F46358" s="129">
        <f t="shared" si="730"/>
        <v>0</v>
      </c>
    </row>
    <row r="46359" spans="6:6" ht="18" customHeight="1">
      <c r="F46359" s="129">
        <f t="shared" si="730"/>
        <v>0</v>
      </c>
    </row>
    <row r="46360" spans="6:6" ht="18" customHeight="1">
      <c r="F46360" s="129">
        <f t="shared" si="730"/>
        <v>0</v>
      </c>
    </row>
    <row r="46361" spans="6:6" ht="18" customHeight="1">
      <c r="F46361" s="129">
        <f t="shared" si="730"/>
        <v>0</v>
      </c>
    </row>
    <row r="46362" spans="6:6" ht="18" customHeight="1">
      <c r="F46362" s="129">
        <f t="shared" si="730"/>
        <v>0</v>
      </c>
    </row>
    <row r="46363" spans="6:6" ht="18" customHeight="1">
      <c r="F46363" s="129">
        <f t="shared" si="730"/>
        <v>0</v>
      </c>
    </row>
    <row r="46364" spans="6:6" ht="18" customHeight="1">
      <c r="F46364" s="129">
        <f t="shared" si="730"/>
        <v>0</v>
      </c>
    </row>
    <row r="46365" spans="6:6" ht="18" customHeight="1">
      <c r="F46365" s="129">
        <f t="shared" si="730"/>
        <v>0</v>
      </c>
    </row>
    <row r="46366" spans="6:6" ht="18" customHeight="1">
      <c r="F46366" s="129">
        <f t="shared" si="730"/>
        <v>0</v>
      </c>
    </row>
    <row r="46367" spans="6:6" ht="18" customHeight="1">
      <c r="F46367" s="129">
        <f t="shared" si="730"/>
        <v>0</v>
      </c>
    </row>
    <row r="46368" spans="6:6" ht="18" customHeight="1">
      <c r="F46368" s="129">
        <f t="shared" si="730"/>
        <v>0</v>
      </c>
    </row>
    <row r="46369" spans="6:6" ht="18" customHeight="1">
      <c r="F46369" s="129">
        <f t="shared" si="730"/>
        <v>0</v>
      </c>
    </row>
    <row r="46370" spans="6:6" ht="18" customHeight="1">
      <c r="F46370" s="129">
        <f t="shared" si="730"/>
        <v>0</v>
      </c>
    </row>
    <row r="46371" spans="6:6" ht="18" customHeight="1">
      <c r="F46371" s="129">
        <f t="shared" si="730"/>
        <v>0</v>
      </c>
    </row>
    <row r="46372" spans="6:6" ht="18" customHeight="1">
      <c r="F46372" s="129">
        <f t="shared" si="730"/>
        <v>0</v>
      </c>
    </row>
    <row r="46373" spans="6:6" ht="18" customHeight="1">
      <c r="F46373" s="129">
        <f t="shared" si="730"/>
        <v>0</v>
      </c>
    </row>
    <row r="46374" spans="6:6" ht="18" customHeight="1">
      <c r="F46374" s="129">
        <f t="shared" si="730"/>
        <v>0</v>
      </c>
    </row>
    <row r="46375" spans="6:6" ht="18" customHeight="1">
      <c r="F46375" s="129">
        <f t="shared" si="730"/>
        <v>0</v>
      </c>
    </row>
    <row r="46376" spans="6:6" ht="18" customHeight="1">
      <c r="F46376" s="129">
        <f t="shared" si="730"/>
        <v>0</v>
      </c>
    </row>
    <row r="46377" spans="6:6" ht="18" customHeight="1">
      <c r="F46377" s="129">
        <f t="shared" si="730"/>
        <v>0</v>
      </c>
    </row>
    <row r="46378" spans="6:6" ht="18" customHeight="1">
      <c r="F46378" s="129">
        <f t="shared" si="730"/>
        <v>0</v>
      </c>
    </row>
    <row r="46379" spans="6:6" ht="18" customHeight="1">
      <c r="F46379" s="129">
        <f t="shared" si="730"/>
        <v>0</v>
      </c>
    </row>
    <row r="46380" spans="6:6" ht="18" customHeight="1">
      <c r="F46380" s="129">
        <f t="shared" si="730"/>
        <v>0</v>
      </c>
    </row>
    <row r="46381" spans="6:6" ht="18" customHeight="1">
      <c r="F46381" s="129">
        <f t="shared" si="730"/>
        <v>0</v>
      </c>
    </row>
    <row r="46382" spans="6:6" ht="18" customHeight="1">
      <c r="F46382" s="129">
        <f t="shared" si="730"/>
        <v>0</v>
      </c>
    </row>
    <row r="46383" spans="6:6" ht="18" customHeight="1">
      <c r="F46383" s="129">
        <f t="shared" si="730"/>
        <v>0</v>
      </c>
    </row>
    <row r="46384" spans="6:6" ht="18" customHeight="1">
      <c r="F46384" s="129">
        <f t="shared" si="730"/>
        <v>0</v>
      </c>
    </row>
    <row r="46385" spans="6:6" ht="18" customHeight="1">
      <c r="F46385" s="129">
        <f t="shared" si="730"/>
        <v>0</v>
      </c>
    </row>
    <row r="46386" spans="6:6" ht="18" customHeight="1">
      <c r="F46386" s="129">
        <f t="shared" ref="F46386:F46449" si="731">E46386*D46386</f>
        <v>0</v>
      </c>
    </row>
    <row r="46387" spans="6:6" ht="18" customHeight="1">
      <c r="F46387" s="129">
        <f t="shared" si="731"/>
        <v>0</v>
      </c>
    </row>
    <row r="46388" spans="6:6" ht="18" customHeight="1">
      <c r="F46388" s="129">
        <f t="shared" si="731"/>
        <v>0</v>
      </c>
    </row>
    <row r="46389" spans="6:6" ht="18" customHeight="1">
      <c r="F46389" s="129">
        <f t="shared" si="731"/>
        <v>0</v>
      </c>
    </row>
    <row r="46390" spans="6:6" ht="18" customHeight="1">
      <c r="F46390" s="129">
        <f t="shared" si="731"/>
        <v>0</v>
      </c>
    </row>
    <row r="46391" spans="6:6" ht="18" customHeight="1">
      <c r="F46391" s="129">
        <f t="shared" si="731"/>
        <v>0</v>
      </c>
    </row>
    <row r="46392" spans="6:6" ht="18" customHeight="1">
      <c r="F46392" s="129">
        <f t="shared" si="731"/>
        <v>0</v>
      </c>
    </row>
    <row r="46393" spans="6:6" ht="18" customHeight="1">
      <c r="F46393" s="129">
        <f t="shared" si="731"/>
        <v>0</v>
      </c>
    </row>
    <row r="46394" spans="6:6" ht="18" customHeight="1">
      <c r="F46394" s="129">
        <f t="shared" si="731"/>
        <v>0</v>
      </c>
    </row>
    <row r="46395" spans="6:6" ht="18" customHeight="1">
      <c r="F46395" s="129">
        <f t="shared" si="731"/>
        <v>0</v>
      </c>
    </row>
    <row r="46396" spans="6:6" ht="18" customHeight="1">
      <c r="F46396" s="129">
        <f t="shared" si="731"/>
        <v>0</v>
      </c>
    </row>
    <row r="46397" spans="6:6" ht="18" customHeight="1">
      <c r="F46397" s="129">
        <f t="shared" si="731"/>
        <v>0</v>
      </c>
    </row>
    <row r="46398" spans="6:6" ht="18" customHeight="1">
      <c r="F46398" s="129">
        <f t="shared" si="731"/>
        <v>0</v>
      </c>
    </row>
    <row r="46399" spans="6:6" ht="18" customHeight="1">
      <c r="F46399" s="129">
        <f t="shared" si="731"/>
        <v>0</v>
      </c>
    </row>
    <row r="46400" spans="6:6" ht="18" customHeight="1">
      <c r="F46400" s="129">
        <f t="shared" si="731"/>
        <v>0</v>
      </c>
    </row>
    <row r="46401" spans="6:6" ht="18" customHeight="1">
      <c r="F46401" s="129">
        <f t="shared" si="731"/>
        <v>0</v>
      </c>
    </row>
    <row r="46402" spans="6:6" ht="18" customHeight="1">
      <c r="F46402" s="129">
        <f t="shared" si="731"/>
        <v>0</v>
      </c>
    </row>
    <row r="46403" spans="6:6" ht="18" customHeight="1">
      <c r="F46403" s="129">
        <f t="shared" si="731"/>
        <v>0</v>
      </c>
    </row>
    <row r="46404" spans="6:6" ht="18" customHeight="1">
      <c r="F46404" s="129">
        <f t="shared" si="731"/>
        <v>0</v>
      </c>
    </row>
    <row r="46405" spans="6:6" ht="18" customHeight="1">
      <c r="F46405" s="129">
        <f t="shared" si="731"/>
        <v>0</v>
      </c>
    </row>
    <row r="46406" spans="6:6" ht="18" customHeight="1">
      <c r="F46406" s="129">
        <f t="shared" si="731"/>
        <v>0</v>
      </c>
    </row>
    <row r="46407" spans="6:6" ht="18" customHeight="1">
      <c r="F46407" s="129">
        <f t="shared" si="731"/>
        <v>0</v>
      </c>
    </row>
    <row r="46408" spans="6:6" ht="18" customHeight="1">
      <c r="F46408" s="129">
        <f t="shared" si="731"/>
        <v>0</v>
      </c>
    </row>
    <row r="46409" spans="6:6" ht="18" customHeight="1">
      <c r="F46409" s="129">
        <f t="shared" si="731"/>
        <v>0</v>
      </c>
    </row>
    <row r="46410" spans="6:6" ht="18" customHeight="1">
      <c r="F46410" s="129">
        <f t="shared" si="731"/>
        <v>0</v>
      </c>
    </row>
    <row r="46411" spans="6:6" ht="18" customHeight="1">
      <c r="F46411" s="129">
        <f t="shared" si="731"/>
        <v>0</v>
      </c>
    </row>
    <row r="46412" spans="6:6" ht="18" customHeight="1">
      <c r="F46412" s="129">
        <f t="shared" si="731"/>
        <v>0</v>
      </c>
    </row>
    <row r="46413" spans="6:6" ht="18" customHeight="1">
      <c r="F46413" s="129">
        <f t="shared" si="731"/>
        <v>0</v>
      </c>
    </row>
    <row r="46414" spans="6:6" ht="18" customHeight="1">
      <c r="F46414" s="129">
        <f t="shared" si="731"/>
        <v>0</v>
      </c>
    </row>
    <row r="46415" spans="6:6" ht="18" customHeight="1">
      <c r="F46415" s="129">
        <f t="shared" si="731"/>
        <v>0</v>
      </c>
    </row>
    <row r="46416" spans="6:6" ht="18" customHeight="1">
      <c r="F46416" s="129">
        <f t="shared" si="731"/>
        <v>0</v>
      </c>
    </row>
    <row r="46417" spans="6:6" ht="18" customHeight="1">
      <c r="F46417" s="129">
        <f t="shared" si="731"/>
        <v>0</v>
      </c>
    </row>
    <row r="46418" spans="6:6" ht="18" customHeight="1">
      <c r="F46418" s="129">
        <f t="shared" si="731"/>
        <v>0</v>
      </c>
    </row>
    <row r="46419" spans="6:6" ht="18" customHeight="1">
      <c r="F46419" s="129">
        <f t="shared" si="731"/>
        <v>0</v>
      </c>
    </row>
    <row r="46420" spans="6:6" ht="18" customHeight="1">
      <c r="F46420" s="129">
        <f t="shared" si="731"/>
        <v>0</v>
      </c>
    </row>
    <row r="46421" spans="6:6" ht="18" customHeight="1">
      <c r="F46421" s="129">
        <f t="shared" si="731"/>
        <v>0</v>
      </c>
    </row>
    <row r="46422" spans="6:6" ht="18" customHeight="1">
      <c r="F46422" s="129">
        <f t="shared" si="731"/>
        <v>0</v>
      </c>
    </row>
    <row r="46423" spans="6:6" ht="18" customHeight="1">
      <c r="F46423" s="129">
        <f t="shared" si="731"/>
        <v>0</v>
      </c>
    </row>
    <row r="46424" spans="6:6" ht="18" customHeight="1">
      <c r="F46424" s="129">
        <f t="shared" si="731"/>
        <v>0</v>
      </c>
    </row>
    <row r="46425" spans="6:6" ht="18" customHeight="1">
      <c r="F46425" s="129">
        <f t="shared" si="731"/>
        <v>0</v>
      </c>
    </row>
    <row r="46426" spans="6:6" ht="18" customHeight="1">
      <c r="F46426" s="129">
        <f t="shared" si="731"/>
        <v>0</v>
      </c>
    </row>
    <row r="46427" spans="6:6" ht="18" customHeight="1">
      <c r="F46427" s="129">
        <f t="shared" si="731"/>
        <v>0</v>
      </c>
    </row>
    <row r="46428" spans="6:6" ht="18" customHeight="1">
      <c r="F46428" s="129">
        <f t="shared" si="731"/>
        <v>0</v>
      </c>
    </row>
    <row r="46429" spans="6:6" ht="18" customHeight="1">
      <c r="F46429" s="129">
        <f t="shared" si="731"/>
        <v>0</v>
      </c>
    </row>
    <row r="46430" spans="6:6" ht="18" customHeight="1">
      <c r="F46430" s="129">
        <f t="shared" si="731"/>
        <v>0</v>
      </c>
    </row>
    <row r="46431" spans="6:6" ht="18" customHeight="1">
      <c r="F46431" s="129">
        <f t="shared" si="731"/>
        <v>0</v>
      </c>
    </row>
    <row r="46432" spans="6:6" ht="18" customHeight="1">
      <c r="F46432" s="129">
        <f t="shared" si="731"/>
        <v>0</v>
      </c>
    </row>
    <row r="46433" spans="6:6" ht="18" customHeight="1">
      <c r="F46433" s="129">
        <f t="shared" si="731"/>
        <v>0</v>
      </c>
    </row>
    <row r="46434" spans="6:6" ht="18" customHeight="1">
      <c r="F46434" s="129">
        <f t="shared" si="731"/>
        <v>0</v>
      </c>
    </row>
    <row r="46435" spans="6:6" ht="18" customHeight="1">
      <c r="F46435" s="129">
        <f t="shared" si="731"/>
        <v>0</v>
      </c>
    </row>
    <row r="46436" spans="6:6" ht="18" customHeight="1">
      <c r="F46436" s="129">
        <f t="shared" si="731"/>
        <v>0</v>
      </c>
    </row>
    <row r="46437" spans="6:6" ht="18" customHeight="1">
      <c r="F46437" s="129">
        <f t="shared" si="731"/>
        <v>0</v>
      </c>
    </row>
    <row r="46438" spans="6:6" ht="18" customHeight="1">
      <c r="F46438" s="129">
        <f t="shared" si="731"/>
        <v>0</v>
      </c>
    </row>
    <row r="46439" spans="6:6" ht="18" customHeight="1">
      <c r="F46439" s="129">
        <f t="shared" si="731"/>
        <v>0</v>
      </c>
    </row>
    <row r="46440" spans="6:6" ht="18" customHeight="1">
      <c r="F46440" s="129">
        <f t="shared" si="731"/>
        <v>0</v>
      </c>
    </row>
    <row r="46441" spans="6:6" ht="18" customHeight="1">
      <c r="F46441" s="129">
        <f t="shared" si="731"/>
        <v>0</v>
      </c>
    </row>
    <row r="46442" spans="6:6" ht="18" customHeight="1">
      <c r="F46442" s="129">
        <f t="shared" si="731"/>
        <v>0</v>
      </c>
    </row>
    <row r="46443" spans="6:6" ht="18" customHeight="1">
      <c r="F46443" s="129">
        <f t="shared" si="731"/>
        <v>0</v>
      </c>
    </row>
    <row r="46444" spans="6:6" ht="18" customHeight="1">
      <c r="F46444" s="129">
        <f t="shared" si="731"/>
        <v>0</v>
      </c>
    </row>
    <row r="46445" spans="6:6" ht="18" customHeight="1">
      <c r="F46445" s="129">
        <f t="shared" si="731"/>
        <v>0</v>
      </c>
    </row>
    <row r="46446" spans="6:6" ht="18" customHeight="1">
      <c r="F46446" s="129">
        <f t="shared" si="731"/>
        <v>0</v>
      </c>
    </row>
    <row r="46447" spans="6:6" ht="18" customHeight="1">
      <c r="F46447" s="129">
        <f t="shared" si="731"/>
        <v>0</v>
      </c>
    </row>
    <row r="46448" spans="6:6" ht="18" customHeight="1">
      <c r="F46448" s="129">
        <f t="shared" si="731"/>
        <v>0</v>
      </c>
    </row>
    <row r="46449" spans="6:6" ht="18" customHeight="1">
      <c r="F46449" s="129">
        <f t="shared" si="731"/>
        <v>0</v>
      </c>
    </row>
    <row r="46450" spans="6:6" ht="18" customHeight="1">
      <c r="F46450" s="129">
        <f t="shared" ref="F46450:F46513" si="732">E46450*D46450</f>
        <v>0</v>
      </c>
    </row>
    <row r="46451" spans="6:6" ht="18" customHeight="1">
      <c r="F46451" s="129">
        <f t="shared" si="732"/>
        <v>0</v>
      </c>
    </row>
    <row r="46452" spans="6:6" ht="18" customHeight="1">
      <c r="F46452" s="129">
        <f t="shared" si="732"/>
        <v>0</v>
      </c>
    </row>
    <row r="46453" spans="6:6" ht="18" customHeight="1">
      <c r="F46453" s="129">
        <f t="shared" si="732"/>
        <v>0</v>
      </c>
    </row>
    <row r="46454" spans="6:6" ht="18" customHeight="1">
      <c r="F46454" s="129">
        <f t="shared" si="732"/>
        <v>0</v>
      </c>
    </row>
    <row r="46455" spans="6:6" ht="18" customHeight="1">
      <c r="F46455" s="129">
        <f t="shared" si="732"/>
        <v>0</v>
      </c>
    </row>
    <row r="46456" spans="6:6" ht="18" customHeight="1">
      <c r="F46456" s="129">
        <f t="shared" si="732"/>
        <v>0</v>
      </c>
    </row>
    <row r="46457" spans="6:6" ht="18" customHeight="1">
      <c r="F46457" s="129">
        <f t="shared" si="732"/>
        <v>0</v>
      </c>
    </row>
    <row r="46458" spans="6:6" ht="18" customHeight="1">
      <c r="F46458" s="129">
        <f t="shared" si="732"/>
        <v>0</v>
      </c>
    </row>
    <row r="46459" spans="6:6" ht="18" customHeight="1">
      <c r="F46459" s="129">
        <f t="shared" si="732"/>
        <v>0</v>
      </c>
    </row>
    <row r="46460" spans="6:6" ht="18" customHeight="1">
      <c r="F46460" s="129">
        <f t="shared" si="732"/>
        <v>0</v>
      </c>
    </row>
    <row r="46461" spans="6:6" ht="18" customHeight="1">
      <c r="F46461" s="129">
        <f t="shared" si="732"/>
        <v>0</v>
      </c>
    </row>
    <row r="46462" spans="6:6" ht="18" customHeight="1">
      <c r="F46462" s="129">
        <f t="shared" si="732"/>
        <v>0</v>
      </c>
    </row>
    <row r="46463" spans="6:6" ht="18" customHeight="1">
      <c r="F46463" s="129">
        <f t="shared" si="732"/>
        <v>0</v>
      </c>
    </row>
    <row r="46464" spans="6:6" ht="18" customHeight="1">
      <c r="F46464" s="129">
        <f t="shared" si="732"/>
        <v>0</v>
      </c>
    </row>
    <row r="46465" spans="6:6" ht="18" customHeight="1">
      <c r="F46465" s="129">
        <f t="shared" si="732"/>
        <v>0</v>
      </c>
    </row>
    <row r="46466" spans="6:6" ht="18" customHeight="1">
      <c r="F46466" s="129">
        <f t="shared" si="732"/>
        <v>0</v>
      </c>
    </row>
    <row r="46467" spans="6:6" ht="18" customHeight="1">
      <c r="F46467" s="129">
        <f t="shared" si="732"/>
        <v>0</v>
      </c>
    </row>
    <row r="46468" spans="6:6" ht="18" customHeight="1">
      <c r="F46468" s="129">
        <f t="shared" si="732"/>
        <v>0</v>
      </c>
    </row>
    <row r="46469" spans="6:6" ht="18" customHeight="1">
      <c r="F46469" s="129">
        <f t="shared" si="732"/>
        <v>0</v>
      </c>
    </row>
    <row r="46470" spans="6:6" ht="18" customHeight="1">
      <c r="F46470" s="129">
        <f t="shared" si="732"/>
        <v>0</v>
      </c>
    </row>
    <row r="46471" spans="6:6" ht="18" customHeight="1">
      <c r="F46471" s="129">
        <f t="shared" si="732"/>
        <v>0</v>
      </c>
    </row>
    <row r="46472" spans="6:6" ht="18" customHeight="1">
      <c r="F46472" s="129">
        <f t="shared" si="732"/>
        <v>0</v>
      </c>
    </row>
    <row r="46473" spans="6:6" ht="18" customHeight="1">
      <c r="F46473" s="129">
        <f t="shared" si="732"/>
        <v>0</v>
      </c>
    </row>
    <row r="46474" spans="6:6" ht="18" customHeight="1">
      <c r="F46474" s="129">
        <f t="shared" si="732"/>
        <v>0</v>
      </c>
    </row>
    <row r="46475" spans="6:6" ht="18" customHeight="1">
      <c r="F46475" s="129">
        <f t="shared" si="732"/>
        <v>0</v>
      </c>
    </row>
    <row r="46476" spans="6:6" ht="18" customHeight="1">
      <c r="F46476" s="129">
        <f t="shared" si="732"/>
        <v>0</v>
      </c>
    </row>
    <row r="46477" spans="6:6" ht="18" customHeight="1">
      <c r="F46477" s="129">
        <f t="shared" si="732"/>
        <v>0</v>
      </c>
    </row>
    <row r="46478" spans="6:6" ht="18" customHeight="1">
      <c r="F46478" s="129">
        <f t="shared" si="732"/>
        <v>0</v>
      </c>
    </row>
    <row r="46479" spans="6:6" ht="18" customHeight="1">
      <c r="F46479" s="129">
        <f t="shared" si="732"/>
        <v>0</v>
      </c>
    </row>
    <row r="46480" spans="6:6" ht="18" customHeight="1">
      <c r="F46480" s="129">
        <f t="shared" si="732"/>
        <v>0</v>
      </c>
    </row>
    <row r="46481" spans="6:6" ht="18" customHeight="1">
      <c r="F46481" s="129">
        <f t="shared" si="732"/>
        <v>0</v>
      </c>
    </row>
    <row r="46482" spans="6:6" ht="18" customHeight="1">
      <c r="F46482" s="129">
        <f t="shared" si="732"/>
        <v>0</v>
      </c>
    </row>
    <row r="46483" spans="6:6" ht="18" customHeight="1">
      <c r="F46483" s="129">
        <f t="shared" si="732"/>
        <v>0</v>
      </c>
    </row>
    <row r="46484" spans="6:6" ht="18" customHeight="1">
      <c r="F46484" s="129">
        <f t="shared" si="732"/>
        <v>0</v>
      </c>
    </row>
    <row r="46485" spans="6:6" ht="18" customHeight="1">
      <c r="F46485" s="129">
        <f t="shared" si="732"/>
        <v>0</v>
      </c>
    </row>
    <row r="46486" spans="6:6" ht="18" customHeight="1">
      <c r="F46486" s="129">
        <f t="shared" si="732"/>
        <v>0</v>
      </c>
    </row>
    <row r="46487" spans="6:6" ht="18" customHeight="1">
      <c r="F46487" s="129">
        <f t="shared" si="732"/>
        <v>0</v>
      </c>
    </row>
    <row r="46488" spans="6:6" ht="18" customHeight="1">
      <c r="F46488" s="129">
        <f t="shared" si="732"/>
        <v>0</v>
      </c>
    </row>
    <row r="46489" spans="6:6" ht="18" customHeight="1">
      <c r="F46489" s="129">
        <f t="shared" si="732"/>
        <v>0</v>
      </c>
    </row>
    <row r="46490" spans="6:6" ht="18" customHeight="1">
      <c r="F46490" s="129">
        <f t="shared" si="732"/>
        <v>0</v>
      </c>
    </row>
    <row r="46491" spans="6:6" ht="18" customHeight="1">
      <c r="F46491" s="129">
        <f t="shared" si="732"/>
        <v>0</v>
      </c>
    </row>
    <row r="46492" spans="6:6" ht="18" customHeight="1">
      <c r="F46492" s="129">
        <f t="shared" si="732"/>
        <v>0</v>
      </c>
    </row>
    <row r="46493" spans="6:6" ht="18" customHeight="1">
      <c r="F46493" s="129">
        <f t="shared" si="732"/>
        <v>0</v>
      </c>
    </row>
    <row r="46494" spans="6:6" ht="18" customHeight="1">
      <c r="F46494" s="129">
        <f t="shared" si="732"/>
        <v>0</v>
      </c>
    </row>
    <row r="46495" spans="6:6" ht="18" customHeight="1">
      <c r="F46495" s="129">
        <f t="shared" si="732"/>
        <v>0</v>
      </c>
    </row>
    <row r="46496" spans="6:6" ht="18" customHeight="1">
      <c r="F46496" s="129">
        <f t="shared" si="732"/>
        <v>0</v>
      </c>
    </row>
    <row r="46497" spans="6:6" ht="18" customHeight="1">
      <c r="F46497" s="129">
        <f t="shared" si="732"/>
        <v>0</v>
      </c>
    </row>
    <row r="46498" spans="6:6" ht="18" customHeight="1">
      <c r="F46498" s="129">
        <f t="shared" si="732"/>
        <v>0</v>
      </c>
    </row>
    <row r="46499" spans="6:6" ht="18" customHeight="1">
      <c r="F46499" s="129">
        <f t="shared" si="732"/>
        <v>0</v>
      </c>
    </row>
    <row r="46500" spans="6:6" ht="18" customHeight="1">
      <c r="F46500" s="129">
        <f t="shared" si="732"/>
        <v>0</v>
      </c>
    </row>
    <row r="46501" spans="6:6" ht="18" customHeight="1">
      <c r="F46501" s="129">
        <f t="shared" si="732"/>
        <v>0</v>
      </c>
    </row>
    <row r="46502" spans="6:6" ht="18" customHeight="1">
      <c r="F46502" s="129">
        <f t="shared" si="732"/>
        <v>0</v>
      </c>
    </row>
    <row r="46503" spans="6:6" ht="18" customHeight="1">
      <c r="F46503" s="129">
        <f t="shared" si="732"/>
        <v>0</v>
      </c>
    </row>
    <row r="46504" spans="6:6" ht="18" customHeight="1">
      <c r="F46504" s="129">
        <f t="shared" si="732"/>
        <v>0</v>
      </c>
    </row>
    <row r="46505" spans="6:6" ht="18" customHeight="1">
      <c r="F46505" s="129">
        <f t="shared" si="732"/>
        <v>0</v>
      </c>
    </row>
    <row r="46506" spans="6:6" ht="18" customHeight="1">
      <c r="F46506" s="129">
        <f t="shared" si="732"/>
        <v>0</v>
      </c>
    </row>
    <row r="46507" spans="6:6" ht="18" customHeight="1">
      <c r="F46507" s="129">
        <f t="shared" si="732"/>
        <v>0</v>
      </c>
    </row>
    <row r="46508" spans="6:6" ht="18" customHeight="1">
      <c r="F46508" s="129">
        <f t="shared" si="732"/>
        <v>0</v>
      </c>
    </row>
    <row r="46509" spans="6:6" ht="18" customHeight="1">
      <c r="F46509" s="129">
        <f t="shared" si="732"/>
        <v>0</v>
      </c>
    </row>
    <row r="46510" spans="6:6" ht="18" customHeight="1">
      <c r="F46510" s="129">
        <f t="shared" si="732"/>
        <v>0</v>
      </c>
    </row>
    <row r="46511" spans="6:6" ht="18" customHeight="1">
      <c r="F46511" s="129">
        <f t="shared" si="732"/>
        <v>0</v>
      </c>
    </row>
    <row r="46512" spans="6:6" ht="18" customHeight="1">
      <c r="F46512" s="129">
        <f t="shared" si="732"/>
        <v>0</v>
      </c>
    </row>
    <row r="46513" spans="6:6" ht="18" customHeight="1">
      <c r="F46513" s="129">
        <f t="shared" si="732"/>
        <v>0</v>
      </c>
    </row>
    <row r="46514" spans="6:6" ht="18" customHeight="1">
      <c r="F46514" s="129">
        <f t="shared" ref="F46514:F46577" si="733">E46514*D46514</f>
        <v>0</v>
      </c>
    </row>
    <row r="46515" spans="6:6" ht="18" customHeight="1">
      <c r="F46515" s="129">
        <f t="shared" si="733"/>
        <v>0</v>
      </c>
    </row>
    <row r="46516" spans="6:6" ht="18" customHeight="1">
      <c r="F46516" s="129">
        <f t="shared" si="733"/>
        <v>0</v>
      </c>
    </row>
    <row r="46517" spans="6:6" ht="18" customHeight="1">
      <c r="F46517" s="129">
        <f t="shared" si="733"/>
        <v>0</v>
      </c>
    </row>
    <row r="46518" spans="6:6" ht="18" customHeight="1">
      <c r="F46518" s="129">
        <f t="shared" si="733"/>
        <v>0</v>
      </c>
    </row>
    <row r="46519" spans="6:6" ht="18" customHeight="1">
      <c r="F46519" s="129">
        <f t="shared" si="733"/>
        <v>0</v>
      </c>
    </row>
    <row r="46520" spans="6:6" ht="18" customHeight="1">
      <c r="F46520" s="129">
        <f t="shared" si="733"/>
        <v>0</v>
      </c>
    </row>
    <row r="46521" spans="6:6" ht="18" customHeight="1">
      <c r="F46521" s="129">
        <f t="shared" si="733"/>
        <v>0</v>
      </c>
    </row>
    <row r="46522" spans="6:6" ht="18" customHeight="1">
      <c r="F46522" s="129">
        <f t="shared" si="733"/>
        <v>0</v>
      </c>
    </row>
    <row r="46523" spans="6:6" ht="18" customHeight="1">
      <c r="F46523" s="129">
        <f t="shared" si="733"/>
        <v>0</v>
      </c>
    </row>
    <row r="46524" spans="6:6" ht="18" customHeight="1">
      <c r="F46524" s="129">
        <f t="shared" si="733"/>
        <v>0</v>
      </c>
    </row>
    <row r="46525" spans="6:6" ht="18" customHeight="1">
      <c r="F46525" s="129">
        <f t="shared" si="733"/>
        <v>0</v>
      </c>
    </row>
    <row r="46526" spans="6:6" ht="18" customHeight="1">
      <c r="F46526" s="129">
        <f t="shared" si="733"/>
        <v>0</v>
      </c>
    </row>
    <row r="46527" spans="6:6" ht="18" customHeight="1">
      <c r="F46527" s="129">
        <f t="shared" si="733"/>
        <v>0</v>
      </c>
    </row>
    <row r="46528" spans="6:6" ht="18" customHeight="1">
      <c r="F46528" s="129">
        <f t="shared" si="733"/>
        <v>0</v>
      </c>
    </row>
    <row r="46529" spans="6:6" ht="18" customHeight="1">
      <c r="F46529" s="129">
        <f t="shared" si="733"/>
        <v>0</v>
      </c>
    </row>
    <row r="46530" spans="6:6" ht="18" customHeight="1">
      <c r="F46530" s="129">
        <f t="shared" si="733"/>
        <v>0</v>
      </c>
    </row>
    <row r="46531" spans="6:6" ht="18" customHeight="1">
      <c r="F46531" s="129">
        <f t="shared" si="733"/>
        <v>0</v>
      </c>
    </row>
    <row r="46532" spans="6:6" ht="18" customHeight="1">
      <c r="F46532" s="129">
        <f t="shared" si="733"/>
        <v>0</v>
      </c>
    </row>
    <row r="46533" spans="6:6" ht="18" customHeight="1">
      <c r="F46533" s="129">
        <f t="shared" si="733"/>
        <v>0</v>
      </c>
    </row>
    <row r="46534" spans="6:6" ht="18" customHeight="1">
      <c r="F46534" s="129">
        <f t="shared" si="733"/>
        <v>0</v>
      </c>
    </row>
    <row r="46535" spans="6:6" ht="18" customHeight="1">
      <c r="F46535" s="129">
        <f t="shared" si="733"/>
        <v>0</v>
      </c>
    </row>
    <row r="46536" spans="6:6" ht="18" customHeight="1">
      <c r="F46536" s="129">
        <f t="shared" si="733"/>
        <v>0</v>
      </c>
    </row>
    <row r="46537" spans="6:6" ht="18" customHeight="1">
      <c r="F46537" s="129">
        <f t="shared" si="733"/>
        <v>0</v>
      </c>
    </row>
    <row r="46538" spans="6:6" ht="18" customHeight="1">
      <c r="F46538" s="129">
        <f t="shared" si="733"/>
        <v>0</v>
      </c>
    </row>
    <row r="46539" spans="6:6" ht="18" customHeight="1">
      <c r="F46539" s="129">
        <f t="shared" si="733"/>
        <v>0</v>
      </c>
    </row>
    <row r="46540" spans="6:6" ht="18" customHeight="1">
      <c r="F46540" s="129">
        <f t="shared" si="733"/>
        <v>0</v>
      </c>
    </row>
    <row r="46541" spans="6:6" ht="18" customHeight="1">
      <c r="F46541" s="129">
        <f t="shared" si="733"/>
        <v>0</v>
      </c>
    </row>
    <row r="46542" spans="6:6" ht="18" customHeight="1">
      <c r="F46542" s="129">
        <f t="shared" si="733"/>
        <v>0</v>
      </c>
    </row>
    <row r="46543" spans="6:6" ht="18" customHeight="1">
      <c r="F46543" s="129">
        <f t="shared" si="733"/>
        <v>0</v>
      </c>
    </row>
    <row r="46544" spans="6:6" ht="18" customHeight="1">
      <c r="F46544" s="129">
        <f t="shared" si="733"/>
        <v>0</v>
      </c>
    </row>
    <row r="46545" spans="6:6" ht="18" customHeight="1">
      <c r="F46545" s="129">
        <f t="shared" si="733"/>
        <v>0</v>
      </c>
    </row>
    <row r="46546" spans="6:6" ht="18" customHeight="1">
      <c r="F46546" s="129">
        <f t="shared" si="733"/>
        <v>0</v>
      </c>
    </row>
    <row r="46547" spans="6:6" ht="18" customHeight="1">
      <c r="F46547" s="129">
        <f t="shared" si="733"/>
        <v>0</v>
      </c>
    </row>
    <row r="46548" spans="6:6" ht="18" customHeight="1">
      <c r="F46548" s="129">
        <f t="shared" si="733"/>
        <v>0</v>
      </c>
    </row>
    <row r="46549" spans="6:6" ht="18" customHeight="1">
      <c r="F46549" s="129">
        <f t="shared" si="733"/>
        <v>0</v>
      </c>
    </row>
    <row r="46550" spans="6:6" ht="18" customHeight="1">
      <c r="F46550" s="129">
        <f t="shared" si="733"/>
        <v>0</v>
      </c>
    </row>
    <row r="46551" spans="6:6" ht="18" customHeight="1">
      <c r="F46551" s="129">
        <f t="shared" si="733"/>
        <v>0</v>
      </c>
    </row>
    <row r="46552" spans="6:6" ht="18" customHeight="1">
      <c r="F46552" s="129">
        <f t="shared" si="733"/>
        <v>0</v>
      </c>
    </row>
    <row r="46553" spans="6:6" ht="18" customHeight="1">
      <c r="F46553" s="129">
        <f t="shared" si="733"/>
        <v>0</v>
      </c>
    </row>
    <row r="46554" spans="6:6" ht="18" customHeight="1">
      <c r="F46554" s="129">
        <f t="shared" si="733"/>
        <v>0</v>
      </c>
    </row>
    <row r="46555" spans="6:6" ht="18" customHeight="1">
      <c r="F46555" s="129">
        <f t="shared" si="733"/>
        <v>0</v>
      </c>
    </row>
    <row r="46556" spans="6:6" ht="18" customHeight="1">
      <c r="F46556" s="129">
        <f t="shared" si="733"/>
        <v>0</v>
      </c>
    </row>
    <row r="46557" spans="6:6" ht="18" customHeight="1">
      <c r="F46557" s="129">
        <f t="shared" si="733"/>
        <v>0</v>
      </c>
    </row>
    <row r="46558" spans="6:6" ht="18" customHeight="1">
      <c r="F46558" s="129">
        <f t="shared" si="733"/>
        <v>0</v>
      </c>
    </row>
    <row r="46559" spans="6:6" ht="18" customHeight="1">
      <c r="F46559" s="129">
        <f t="shared" si="733"/>
        <v>0</v>
      </c>
    </row>
    <row r="46560" spans="6:6" ht="18" customHeight="1">
      <c r="F46560" s="129">
        <f t="shared" si="733"/>
        <v>0</v>
      </c>
    </row>
    <row r="46561" spans="6:6" ht="18" customHeight="1">
      <c r="F46561" s="129">
        <f t="shared" si="733"/>
        <v>0</v>
      </c>
    </row>
    <row r="46562" spans="6:6" ht="18" customHeight="1">
      <c r="F46562" s="129">
        <f t="shared" si="733"/>
        <v>0</v>
      </c>
    </row>
    <row r="46563" spans="6:6" ht="18" customHeight="1">
      <c r="F46563" s="129">
        <f t="shared" si="733"/>
        <v>0</v>
      </c>
    </row>
    <row r="46564" spans="6:6" ht="18" customHeight="1">
      <c r="F46564" s="129">
        <f t="shared" si="733"/>
        <v>0</v>
      </c>
    </row>
    <row r="46565" spans="6:6" ht="18" customHeight="1">
      <c r="F46565" s="129">
        <f t="shared" si="733"/>
        <v>0</v>
      </c>
    </row>
    <row r="46566" spans="6:6" ht="18" customHeight="1">
      <c r="F46566" s="129">
        <f t="shared" si="733"/>
        <v>0</v>
      </c>
    </row>
    <row r="46567" spans="6:6" ht="18" customHeight="1">
      <c r="F46567" s="129">
        <f t="shared" si="733"/>
        <v>0</v>
      </c>
    </row>
    <row r="46568" spans="6:6" ht="18" customHeight="1">
      <c r="F46568" s="129">
        <f t="shared" si="733"/>
        <v>0</v>
      </c>
    </row>
    <row r="46569" spans="6:6" ht="18" customHeight="1">
      <c r="F46569" s="129">
        <f t="shared" si="733"/>
        <v>0</v>
      </c>
    </row>
    <row r="46570" spans="6:6" ht="18" customHeight="1">
      <c r="F46570" s="129">
        <f t="shared" si="733"/>
        <v>0</v>
      </c>
    </row>
    <row r="46571" spans="6:6" ht="18" customHeight="1">
      <c r="F46571" s="129">
        <f t="shared" si="733"/>
        <v>0</v>
      </c>
    </row>
    <row r="46572" spans="6:6" ht="18" customHeight="1">
      <c r="F46572" s="129">
        <f t="shared" si="733"/>
        <v>0</v>
      </c>
    </row>
    <row r="46573" spans="6:6" ht="18" customHeight="1">
      <c r="F46573" s="129">
        <f t="shared" si="733"/>
        <v>0</v>
      </c>
    </row>
    <row r="46574" spans="6:6" ht="18" customHeight="1">
      <c r="F46574" s="129">
        <f t="shared" si="733"/>
        <v>0</v>
      </c>
    </row>
    <row r="46575" spans="6:6" ht="18" customHeight="1">
      <c r="F46575" s="129">
        <f t="shared" si="733"/>
        <v>0</v>
      </c>
    </row>
    <row r="46576" spans="6:6" ht="18" customHeight="1">
      <c r="F46576" s="129">
        <f t="shared" si="733"/>
        <v>0</v>
      </c>
    </row>
    <row r="46577" spans="6:6" ht="18" customHeight="1">
      <c r="F46577" s="129">
        <f t="shared" si="733"/>
        <v>0</v>
      </c>
    </row>
    <row r="46578" spans="6:6" ht="18" customHeight="1">
      <c r="F46578" s="129">
        <f t="shared" ref="F46578:F46641" si="734">E46578*D46578</f>
        <v>0</v>
      </c>
    </row>
    <row r="46579" spans="6:6" ht="18" customHeight="1">
      <c r="F46579" s="129">
        <f t="shared" si="734"/>
        <v>0</v>
      </c>
    </row>
    <row r="46580" spans="6:6" ht="18" customHeight="1">
      <c r="F46580" s="129">
        <f t="shared" si="734"/>
        <v>0</v>
      </c>
    </row>
    <row r="46581" spans="6:6" ht="18" customHeight="1">
      <c r="F46581" s="129">
        <f t="shared" si="734"/>
        <v>0</v>
      </c>
    </row>
    <row r="46582" spans="6:6" ht="18" customHeight="1">
      <c r="F46582" s="129">
        <f t="shared" si="734"/>
        <v>0</v>
      </c>
    </row>
    <row r="46583" spans="6:6" ht="18" customHeight="1">
      <c r="F46583" s="129">
        <f t="shared" si="734"/>
        <v>0</v>
      </c>
    </row>
    <row r="46584" spans="6:6" ht="18" customHeight="1">
      <c r="F46584" s="129">
        <f t="shared" si="734"/>
        <v>0</v>
      </c>
    </row>
    <row r="46585" spans="6:6" ht="18" customHeight="1">
      <c r="F46585" s="129">
        <f t="shared" si="734"/>
        <v>0</v>
      </c>
    </row>
    <row r="46586" spans="6:6" ht="18" customHeight="1">
      <c r="F46586" s="129">
        <f t="shared" si="734"/>
        <v>0</v>
      </c>
    </row>
    <row r="46587" spans="6:6" ht="18" customHeight="1">
      <c r="F46587" s="129">
        <f t="shared" si="734"/>
        <v>0</v>
      </c>
    </row>
    <row r="46588" spans="6:6" ht="18" customHeight="1">
      <c r="F46588" s="129">
        <f t="shared" si="734"/>
        <v>0</v>
      </c>
    </row>
    <row r="46589" spans="6:6" ht="18" customHeight="1">
      <c r="F46589" s="129">
        <f t="shared" si="734"/>
        <v>0</v>
      </c>
    </row>
    <row r="46590" spans="6:6" ht="18" customHeight="1">
      <c r="F46590" s="129">
        <f t="shared" si="734"/>
        <v>0</v>
      </c>
    </row>
    <row r="46591" spans="6:6" ht="18" customHeight="1">
      <c r="F46591" s="129">
        <f t="shared" si="734"/>
        <v>0</v>
      </c>
    </row>
    <row r="46592" spans="6:6" ht="18" customHeight="1">
      <c r="F46592" s="129">
        <f t="shared" si="734"/>
        <v>0</v>
      </c>
    </row>
    <row r="46593" spans="6:6" ht="18" customHeight="1">
      <c r="F46593" s="129">
        <f t="shared" si="734"/>
        <v>0</v>
      </c>
    </row>
    <row r="46594" spans="6:6" ht="18" customHeight="1">
      <c r="F46594" s="129">
        <f t="shared" si="734"/>
        <v>0</v>
      </c>
    </row>
    <row r="46595" spans="6:6" ht="18" customHeight="1">
      <c r="F46595" s="129">
        <f t="shared" si="734"/>
        <v>0</v>
      </c>
    </row>
    <row r="46596" spans="6:6" ht="18" customHeight="1">
      <c r="F46596" s="129">
        <f t="shared" si="734"/>
        <v>0</v>
      </c>
    </row>
    <row r="46597" spans="6:6" ht="18" customHeight="1">
      <c r="F46597" s="129">
        <f t="shared" si="734"/>
        <v>0</v>
      </c>
    </row>
    <row r="46598" spans="6:6" ht="18" customHeight="1">
      <c r="F46598" s="129">
        <f t="shared" si="734"/>
        <v>0</v>
      </c>
    </row>
    <row r="46599" spans="6:6" ht="18" customHeight="1">
      <c r="F46599" s="129">
        <f t="shared" si="734"/>
        <v>0</v>
      </c>
    </row>
    <row r="46600" spans="6:6" ht="18" customHeight="1">
      <c r="F46600" s="129">
        <f t="shared" si="734"/>
        <v>0</v>
      </c>
    </row>
    <row r="46601" spans="6:6" ht="18" customHeight="1">
      <c r="F46601" s="129">
        <f t="shared" si="734"/>
        <v>0</v>
      </c>
    </row>
    <row r="46602" spans="6:6" ht="18" customHeight="1">
      <c r="F46602" s="129">
        <f t="shared" si="734"/>
        <v>0</v>
      </c>
    </row>
    <row r="46603" spans="6:6" ht="18" customHeight="1">
      <c r="F46603" s="129">
        <f t="shared" si="734"/>
        <v>0</v>
      </c>
    </row>
    <row r="46604" spans="6:6" ht="18" customHeight="1">
      <c r="F46604" s="129">
        <f t="shared" si="734"/>
        <v>0</v>
      </c>
    </row>
    <row r="46605" spans="6:6" ht="18" customHeight="1">
      <c r="F46605" s="129">
        <f t="shared" si="734"/>
        <v>0</v>
      </c>
    </row>
    <row r="46606" spans="6:6" ht="18" customHeight="1">
      <c r="F46606" s="129">
        <f t="shared" si="734"/>
        <v>0</v>
      </c>
    </row>
    <row r="46607" spans="6:6" ht="18" customHeight="1">
      <c r="F46607" s="129">
        <f t="shared" si="734"/>
        <v>0</v>
      </c>
    </row>
    <row r="46608" spans="6:6" ht="18" customHeight="1">
      <c r="F46608" s="129">
        <f t="shared" si="734"/>
        <v>0</v>
      </c>
    </row>
    <row r="46609" spans="6:6" ht="18" customHeight="1">
      <c r="F46609" s="129">
        <f t="shared" si="734"/>
        <v>0</v>
      </c>
    </row>
    <row r="46610" spans="6:6" ht="18" customHeight="1">
      <c r="F46610" s="129">
        <f t="shared" si="734"/>
        <v>0</v>
      </c>
    </row>
    <row r="46611" spans="6:6" ht="18" customHeight="1">
      <c r="F46611" s="129">
        <f t="shared" si="734"/>
        <v>0</v>
      </c>
    </row>
    <row r="46612" spans="6:6" ht="18" customHeight="1">
      <c r="F46612" s="129">
        <f t="shared" si="734"/>
        <v>0</v>
      </c>
    </row>
    <row r="46613" spans="6:6" ht="18" customHeight="1">
      <c r="F46613" s="129">
        <f t="shared" si="734"/>
        <v>0</v>
      </c>
    </row>
    <row r="46614" spans="6:6" ht="18" customHeight="1">
      <c r="F46614" s="129">
        <f t="shared" si="734"/>
        <v>0</v>
      </c>
    </row>
    <row r="46615" spans="6:6" ht="18" customHeight="1">
      <c r="F46615" s="129">
        <f t="shared" si="734"/>
        <v>0</v>
      </c>
    </row>
    <row r="46616" spans="6:6" ht="18" customHeight="1">
      <c r="F46616" s="129">
        <f t="shared" si="734"/>
        <v>0</v>
      </c>
    </row>
    <row r="46617" spans="6:6" ht="18" customHeight="1">
      <c r="F46617" s="129">
        <f t="shared" si="734"/>
        <v>0</v>
      </c>
    </row>
    <row r="46618" spans="6:6" ht="18" customHeight="1">
      <c r="F46618" s="129">
        <f t="shared" si="734"/>
        <v>0</v>
      </c>
    </row>
    <row r="46619" spans="6:6" ht="18" customHeight="1">
      <c r="F46619" s="129">
        <f t="shared" si="734"/>
        <v>0</v>
      </c>
    </row>
    <row r="46620" spans="6:6" ht="18" customHeight="1">
      <c r="F46620" s="129">
        <f t="shared" si="734"/>
        <v>0</v>
      </c>
    </row>
    <row r="46621" spans="6:6" ht="18" customHeight="1">
      <c r="F46621" s="129">
        <f t="shared" si="734"/>
        <v>0</v>
      </c>
    </row>
    <row r="46622" spans="6:6" ht="18" customHeight="1">
      <c r="F46622" s="129">
        <f t="shared" si="734"/>
        <v>0</v>
      </c>
    </row>
    <row r="46623" spans="6:6" ht="18" customHeight="1">
      <c r="F46623" s="129">
        <f t="shared" si="734"/>
        <v>0</v>
      </c>
    </row>
    <row r="46624" spans="6:6" ht="18" customHeight="1">
      <c r="F46624" s="129">
        <f t="shared" si="734"/>
        <v>0</v>
      </c>
    </row>
    <row r="46625" spans="6:6" ht="18" customHeight="1">
      <c r="F46625" s="129">
        <f t="shared" si="734"/>
        <v>0</v>
      </c>
    </row>
    <row r="46626" spans="6:6" ht="18" customHeight="1">
      <c r="F46626" s="129">
        <f t="shared" si="734"/>
        <v>0</v>
      </c>
    </row>
    <row r="46627" spans="6:6" ht="18" customHeight="1">
      <c r="F46627" s="129">
        <f t="shared" si="734"/>
        <v>0</v>
      </c>
    </row>
    <row r="46628" spans="6:6" ht="18" customHeight="1">
      <c r="F46628" s="129">
        <f t="shared" si="734"/>
        <v>0</v>
      </c>
    </row>
    <row r="46629" spans="6:6" ht="18" customHeight="1">
      <c r="F46629" s="129">
        <f t="shared" si="734"/>
        <v>0</v>
      </c>
    </row>
    <row r="46630" spans="6:6" ht="18" customHeight="1">
      <c r="F46630" s="129">
        <f t="shared" si="734"/>
        <v>0</v>
      </c>
    </row>
    <row r="46631" spans="6:6" ht="18" customHeight="1">
      <c r="F46631" s="129">
        <f t="shared" si="734"/>
        <v>0</v>
      </c>
    </row>
    <row r="46632" spans="6:6" ht="18" customHeight="1">
      <c r="F46632" s="129">
        <f t="shared" si="734"/>
        <v>0</v>
      </c>
    </row>
    <row r="46633" spans="6:6" ht="18" customHeight="1">
      <c r="F46633" s="129">
        <f t="shared" si="734"/>
        <v>0</v>
      </c>
    </row>
    <row r="46634" spans="6:6" ht="18" customHeight="1">
      <c r="F46634" s="129">
        <f t="shared" si="734"/>
        <v>0</v>
      </c>
    </row>
    <row r="46635" spans="6:6" ht="18" customHeight="1">
      <c r="F46635" s="129">
        <f t="shared" si="734"/>
        <v>0</v>
      </c>
    </row>
    <row r="46636" spans="6:6" ht="18" customHeight="1">
      <c r="F46636" s="129">
        <f t="shared" si="734"/>
        <v>0</v>
      </c>
    </row>
    <row r="46637" spans="6:6" ht="18" customHeight="1">
      <c r="F46637" s="129">
        <f t="shared" si="734"/>
        <v>0</v>
      </c>
    </row>
    <row r="46638" spans="6:6" ht="18" customHeight="1">
      <c r="F46638" s="129">
        <f t="shared" si="734"/>
        <v>0</v>
      </c>
    </row>
    <row r="46639" spans="6:6" ht="18" customHeight="1">
      <c r="F46639" s="129">
        <f t="shared" si="734"/>
        <v>0</v>
      </c>
    </row>
    <row r="46640" spans="6:6" ht="18" customHeight="1">
      <c r="F46640" s="129">
        <f t="shared" si="734"/>
        <v>0</v>
      </c>
    </row>
    <row r="46641" spans="6:6" ht="18" customHeight="1">
      <c r="F46641" s="129">
        <f t="shared" si="734"/>
        <v>0</v>
      </c>
    </row>
    <row r="46642" spans="6:6" ht="18" customHeight="1">
      <c r="F46642" s="129">
        <f t="shared" ref="F46642:F46705" si="735">E46642*D46642</f>
        <v>0</v>
      </c>
    </row>
    <row r="46643" spans="6:6" ht="18" customHeight="1">
      <c r="F46643" s="129">
        <f t="shared" si="735"/>
        <v>0</v>
      </c>
    </row>
    <row r="46644" spans="6:6" ht="18" customHeight="1">
      <c r="F46644" s="129">
        <f t="shared" si="735"/>
        <v>0</v>
      </c>
    </row>
    <row r="46645" spans="6:6" ht="18" customHeight="1">
      <c r="F46645" s="129">
        <f t="shared" si="735"/>
        <v>0</v>
      </c>
    </row>
    <row r="46646" spans="6:6" ht="18" customHeight="1">
      <c r="F46646" s="129">
        <f t="shared" si="735"/>
        <v>0</v>
      </c>
    </row>
    <row r="46647" spans="6:6" ht="18" customHeight="1">
      <c r="F46647" s="129">
        <f t="shared" si="735"/>
        <v>0</v>
      </c>
    </row>
    <row r="46648" spans="6:6" ht="18" customHeight="1">
      <c r="F46648" s="129">
        <f t="shared" si="735"/>
        <v>0</v>
      </c>
    </row>
    <row r="46649" spans="6:6" ht="18" customHeight="1">
      <c r="F46649" s="129">
        <f t="shared" si="735"/>
        <v>0</v>
      </c>
    </row>
    <row r="46650" spans="6:6" ht="18" customHeight="1">
      <c r="F46650" s="129">
        <f t="shared" si="735"/>
        <v>0</v>
      </c>
    </row>
    <row r="46651" spans="6:6" ht="18" customHeight="1">
      <c r="F46651" s="129">
        <f t="shared" si="735"/>
        <v>0</v>
      </c>
    </row>
    <row r="46652" spans="6:6" ht="18" customHeight="1">
      <c r="F46652" s="129">
        <f t="shared" si="735"/>
        <v>0</v>
      </c>
    </row>
    <row r="46653" spans="6:6" ht="18" customHeight="1">
      <c r="F46653" s="129">
        <f t="shared" si="735"/>
        <v>0</v>
      </c>
    </row>
    <row r="46654" spans="6:6" ht="18" customHeight="1">
      <c r="F46654" s="129">
        <f t="shared" si="735"/>
        <v>0</v>
      </c>
    </row>
    <row r="46655" spans="6:6" ht="18" customHeight="1">
      <c r="F46655" s="129">
        <f t="shared" si="735"/>
        <v>0</v>
      </c>
    </row>
    <row r="46656" spans="6:6" ht="18" customHeight="1">
      <c r="F46656" s="129">
        <f t="shared" si="735"/>
        <v>0</v>
      </c>
    </row>
    <row r="46657" spans="6:6" ht="18" customHeight="1">
      <c r="F46657" s="129">
        <f t="shared" si="735"/>
        <v>0</v>
      </c>
    </row>
    <row r="46658" spans="6:6" ht="18" customHeight="1">
      <c r="F46658" s="129">
        <f t="shared" si="735"/>
        <v>0</v>
      </c>
    </row>
    <row r="46659" spans="6:6" ht="18" customHeight="1">
      <c r="F46659" s="129">
        <f t="shared" si="735"/>
        <v>0</v>
      </c>
    </row>
    <row r="46660" spans="6:6" ht="18" customHeight="1">
      <c r="F46660" s="129">
        <f t="shared" si="735"/>
        <v>0</v>
      </c>
    </row>
    <row r="46661" spans="6:6" ht="18" customHeight="1">
      <c r="F46661" s="129">
        <f t="shared" si="735"/>
        <v>0</v>
      </c>
    </row>
    <row r="46662" spans="6:6" ht="18" customHeight="1">
      <c r="F46662" s="129">
        <f t="shared" si="735"/>
        <v>0</v>
      </c>
    </row>
    <row r="46663" spans="6:6" ht="18" customHeight="1">
      <c r="F46663" s="129">
        <f t="shared" si="735"/>
        <v>0</v>
      </c>
    </row>
    <row r="46664" spans="6:6" ht="18" customHeight="1">
      <c r="F46664" s="129">
        <f t="shared" si="735"/>
        <v>0</v>
      </c>
    </row>
    <row r="46665" spans="6:6" ht="18" customHeight="1">
      <c r="F46665" s="129">
        <f t="shared" si="735"/>
        <v>0</v>
      </c>
    </row>
    <row r="46666" spans="6:6" ht="18" customHeight="1">
      <c r="F46666" s="129">
        <f t="shared" si="735"/>
        <v>0</v>
      </c>
    </row>
    <row r="46667" spans="6:6" ht="18" customHeight="1">
      <c r="F46667" s="129">
        <f t="shared" si="735"/>
        <v>0</v>
      </c>
    </row>
    <row r="46668" spans="6:6" ht="18" customHeight="1">
      <c r="F46668" s="129">
        <f t="shared" si="735"/>
        <v>0</v>
      </c>
    </row>
    <row r="46669" spans="6:6" ht="18" customHeight="1">
      <c r="F46669" s="129">
        <f t="shared" si="735"/>
        <v>0</v>
      </c>
    </row>
    <row r="46670" spans="6:6" ht="18" customHeight="1">
      <c r="F46670" s="129">
        <f t="shared" si="735"/>
        <v>0</v>
      </c>
    </row>
    <row r="46671" spans="6:6" ht="18" customHeight="1">
      <c r="F46671" s="129">
        <f t="shared" si="735"/>
        <v>0</v>
      </c>
    </row>
    <row r="46672" spans="6:6" ht="18" customHeight="1">
      <c r="F46672" s="129">
        <f t="shared" si="735"/>
        <v>0</v>
      </c>
    </row>
    <row r="46673" spans="6:6" ht="18" customHeight="1">
      <c r="F46673" s="129">
        <f t="shared" si="735"/>
        <v>0</v>
      </c>
    </row>
    <row r="46674" spans="6:6" ht="18" customHeight="1">
      <c r="F46674" s="129">
        <f t="shared" si="735"/>
        <v>0</v>
      </c>
    </row>
    <row r="46675" spans="6:6" ht="18" customHeight="1">
      <c r="F46675" s="129">
        <f t="shared" si="735"/>
        <v>0</v>
      </c>
    </row>
    <row r="46676" spans="6:6" ht="18" customHeight="1">
      <c r="F46676" s="129">
        <f t="shared" si="735"/>
        <v>0</v>
      </c>
    </row>
    <row r="46677" spans="6:6" ht="18" customHeight="1">
      <c r="F46677" s="129">
        <f t="shared" si="735"/>
        <v>0</v>
      </c>
    </row>
    <row r="46678" spans="6:6" ht="18" customHeight="1">
      <c r="F46678" s="129">
        <f t="shared" si="735"/>
        <v>0</v>
      </c>
    </row>
    <row r="46679" spans="6:6" ht="18" customHeight="1">
      <c r="F46679" s="129">
        <f t="shared" si="735"/>
        <v>0</v>
      </c>
    </row>
    <row r="46680" spans="6:6" ht="18" customHeight="1">
      <c r="F46680" s="129">
        <f t="shared" si="735"/>
        <v>0</v>
      </c>
    </row>
    <row r="46681" spans="6:6" ht="18" customHeight="1">
      <c r="F46681" s="129">
        <f t="shared" si="735"/>
        <v>0</v>
      </c>
    </row>
    <row r="46682" spans="6:6" ht="18" customHeight="1">
      <c r="F46682" s="129">
        <f t="shared" si="735"/>
        <v>0</v>
      </c>
    </row>
    <row r="46683" spans="6:6" ht="18" customHeight="1">
      <c r="F46683" s="129">
        <f t="shared" si="735"/>
        <v>0</v>
      </c>
    </row>
    <row r="46684" spans="6:6" ht="18" customHeight="1">
      <c r="F46684" s="129">
        <f t="shared" si="735"/>
        <v>0</v>
      </c>
    </row>
    <row r="46685" spans="6:6" ht="18" customHeight="1">
      <c r="F46685" s="129">
        <f t="shared" si="735"/>
        <v>0</v>
      </c>
    </row>
    <row r="46686" spans="6:6" ht="18" customHeight="1">
      <c r="F46686" s="129">
        <f t="shared" si="735"/>
        <v>0</v>
      </c>
    </row>
    <row r="46687" spans="6:6" ht="18" customHeight="1">
      <c r="F46687" s="129">
        <f t="shared" si="735"/>
        <v>0</v>
      </c>
    </row>
    <row r="46688" spans="6:6" ht="18" customHeight="1">
      <c r="F46688" s="129">
        <f t="shared" si="735"/>
        <v>0</v>
      </c>
    </row>
    <row r="46689" spans="6:6" ht="18" customHeight="1">
      <c r="F46689" s="129">
        <f t="shared" si="735"/>
        <v>0</v>
      </c>
    </row>
    <row r="46690" spans="6:6" ht="18" customHeight="1">
      <c r="F46690" s="129">
        <f t="shared" si="735"/>
        <v>0</v>
      </c>
    </row>
    <row r="46691" spans="6:6" ht="18" customHeight="1">
      <c r="F46691" s="129">
        <f t="shared" si="735"/>
        <v>0</v>
      </c>
    </row>
    <row r="46692" spans="6:6" ht="18" customHeight="1">
      <c r="F46692" s="129">
        <f t="shared" si="735"/>
        <v>0</v>
      </c>
    </row>
    <row r="46693" spans="6:6" ht="18" customHeight="1">
      <c r="F46693" s="129">
        <f t="shared" si="735"/>
        <v>0</v>
      </c>
    </row>
    <row r="46694" spans="6:6" ht="18" customHeight="1">
      <c r="F46694" s="129">
        <f t="shared" si="735"/>
        <v>0</v>
      </c>
    </row>
    <row r="46695" spans="6:6" ht="18" customHeight="1">
      <c r="F46695" s="129">
        <f t="shared" si="735"/>
        <v>0</v>
      </c>
    </row>
    <row r="46696" spans="6:6" ht="18" customHeight="1">
      <c r="F46696" s="129">
        <f t="shared" si="735"/>
        <v>0</v>
      </c>
    </row>
    <row r="46697" spans="6:6" ht="18" customHeight="1">
      <c r="F46697" s="129">
        <f t="shared" si="735"/>
        <v>0</v>
      </c>
    </row>
    <row r="46698" spans="6:6" ht="18" customHeight="1">
      <c r="F46698" s="129">
        <f t="shared" si="735"/>
        <v>0</v>
      </c>
    </row>
    <row r="46699" spans="6:6" ht="18" customHeight="1">
      <c r="F46699" s="129">
        <f t="shared" si="735"/>
        <v>0</v>
      </c>
    </row>
    <row r="46700" spans="6:6" ht="18" customHeight="1">
      <c r="F46700" s="129">
        <f t="shared" si="735"/>
        <v>0</v>
      </c>
    </row>
    <row r="46701" spans="6:6" ht="18" customHeight="1">
      <c r="F46701" s="129">
        <f t="shared" si="735"/>
        <v>0</v>
      </c>
    </row>
    <row r="46702" spans="6:6" ht="18" customHeight="1">
      <c r="F46702" s="129">
        <f t="shared" si="735"/>
        <v>0</v>
      </c>
    </row>
    <row r="46703" spans="6:6" ht="18" customHeight="1">
      <c r="F46703" s="129">
        <f t="shared" si="735"/>
        <v>0</v>
      </c>
    </row>
    <row r="46704" spans="6:6" ht="18" customHeight="1">
      <c r="F46704" s="129">
        <f t="shared" si="735"/>
        <v>0</v>
      </c>
    </row>
    <row r="46705" spans="6:6" ht="18" customHeight="1">
      <c r="F46705" s="129">
        <f t="shared" si="735"/>
        <v>0</v>
      </c>
    </row>
    <row r="46706" spans="6:6" ht="18" customHeight="1">
      <c r="F46706" s="129">
        <f t="shared" ref="F46706:F46769" si="736">E46706*D46706</f>
        <v>0</v>
      </c>
    </row>
    <row r="46707" spans="6:6" ht="18" customHeight="1">
      <c r="F46707" s="129">
        <f t="shared" si="736"/>
        <v>0</v>
      </c>
    </row>
    <row r="46708" spans="6:6" ht="18" customHeight="1">
      <c r="F46708" s="129">
        <f t="shared" si="736"/>
        <v>0</v>
      </c>
    </row>
    <row r="46709" spans="6:6" ht="18" customHeight="1">
      <c r="F46709" s="129">
        <f t="shared" si="736"/>
        <v>0</v>
      </c>
    </row>
    <row r="46710" spans="6:6" ht="18" customHeight="1">
      <c r="F46710" s="129">
        <f t="shared" si="736"/>
        <v>0</v>
      </c>
    </row>
    <row r="46711" spans="6:6" ht="18" customHeight="1">
      <c r="F46711" s="129">
        <f t="shared" si="736"/>
        <v>0</v>
      </c>
    </row>
    <row r="46712" spans="6:6" ht="18" customHeight="1">
      <c r="F46712" s="129">
        <f t="shared" si="736"/>
        <v>0</v>
      </c>
    </row>
    <row r="46713" spans="6:6" ht="18" customHeight="1">
      <c r="F46713" s="129">
        <f t="shared" si="736"/>
        <v>0</v>
      </c>
    </row>
    <row r="46714" spans="6:6" ht="18" customHeight="1">
      <c r="F46714" s="129">
        <f t="shared" si="736"/>
        <v>0</v>
      </c>
    </row>
    <row r="46715" spans="6:6" ht="18" customHeight="1">
      <c r="F46715" s="129">
        <f t="shared" si="736"/>
        <v>0</v>
      </c>
    </row>
    <row r="46716" spans="6:6" ht="18" customHeight="1">
      <c r="F46716" s="129">
        <f t="shared" si="736"/>
        <v>0</v>
      </c>
    </row>
    <row r="46717" spans="6:6" ht="18" customHeight="1">
      <c r="F46717" s="129">
        <f t="shared" si="736"/>
        <v>0</v>
      </c>
    </row>
    <row r="46718" spans="6:6" ht="18" customHeight="1">
      <c r="F46718" s="129">
        <f t="shared" si="736"/>
        <v>0</v>
      </c>
    </row>
    <row r="46719" spans="6:6" ht="18" customHeight="1">
      <c r="F46719" s="129">
        <f t="shared" si="736"/>
        <v>0</v>
      </c>
    </row>
    <row r="46720" spans="6:6" ht="18" customHeight="1">
      <c r="F46720" s="129">
        <f t="shared" si="736"/>
        <v>0</v>
      </c>
    </row>
    <row r="46721" spans="6:6" ht="18" customHeight="1">
      <c r="F46721" s="129">
        <f t="shared" si="736"/>
        <v>0</v>
      </c>
    </row>
    <row r="46722" spans="6:6" ht="18" customHeight="1">
      <c r="F46722" s="129">
        <f t="shared" si="736"/>
        <v>0</v>
      </c>
    </row>
    <row r="46723" spans="6:6" ht="18" customHeight="1">
      <c r="F46723" s="129">
        <f t="shared" si="736"/>
        <v>0</v>
      </c>
    </row>
    <row r="46724" spans="6:6" ht="18" customHeight="1">
      <c r="F46724" s="129">
        <f t="shared" si="736"/>
        <v>0</v>
      </c>
    </row>
    <row r="46725" spans="6:6" ht="18" customHeight="1">
      <c r="F46725" s="129">
        <f t="shared" si="736"/>
        <v>0</v>
      </c>
    </row>
    <row r="46726" spans="6:6" ht="18" customHeight="1">
      <c r="F46726" s="129">
        <f t="shared" si="736"/>
        <v>0</v>
      </c>
    </row>
    <row r="46727" spans="6:6" ht="18" customHeight="1">
      <c r="F46727" s="129">
        <f t="shared" si="736"/>
        <v>0</v>
      </c>
    </row>
    <row r="46728" spans="6:6" ht="18" customHeight="1">
      <c r="F46728" s="129">
        <f t="shared" si="736"/>
        <v>0</v>
      </c>
    </row>
    <row r="46729" spans="6:6" ht="18" customHeight="1">
      <c r="F46729" s="129">
        <f t="shared" si="736"/>
        <v>0</v>
      </c>
    </row>
    <row r="46730" spans="6:6" ht="18" customHeight="1">
      <c r="F46730" s="129">
        <f t="shared" si="736"/>
        <v>0</v>
      </c>
    </row>
    <row r="46731" spans="6:6" ht="18" customHeight="1">
      <c r="F46731" s="129">
        <f t="shared" si="736"/>
        <v>0</v>
      </c>
    </row>
    <row r="46732" spans="6:6" ht="18" customHeight="1">
      <c r="F46732" s="129">
        <f t="shared" si="736"/>
        <v>0</v>
      </c>
    </row>
    <row r="46733" spans="6:6" ht="18" customHeight="1">
      <c r="F46733" s="129">
        <f t="shared" si="736"/>
        <v>0</v>
      </c>
    </row>
    <row r="46734" spans="6:6" ht="18" customHeight="1">
      <c r="F46734" s="129">
        <f t="shared" si="736"/>
        <v>0</v>
      </c>
    </row>
    <row r="46735" spans="6:6" ht="18" customHeight="1">
      <c r="F46735" s="129">
        <f t="shared" si="736"/>
        <v>0</v>
      </c>
    </row>
    <row r="46736" spans="6:6" ht="18" customHeight="1">
      <c r="F46736" s="129">
        <f t="shared" si="736"/>
        <v>0</v>
      </c>
    </row>
    <row r="46737" spans="6:6" ht="18" customHeight="1">
      <c r="F46737" s="129">
        <f t="shared" si="736"/>
        <v>0</v>
      </c>
    </row>
    <row r="46738" spans="6:6" ht="18" customHeight="1">
      <c r="F46738" s="129">
        <f t="shared" si="736"/>
        <v>0</v>
      </c>
    </row>
    <row r="46739" spans="6:6" ht="18" customHeight="1">
      <c r="F46739" s="129">
        <f t="shared" si="736"/>
        <v>0</v>
      </c>
    </row>
    <row r="46740" spans="6:6" ht="18" customHeight="1">
      <c r="F46740" s="129">
        <f t="shared" si="736"/>
        <v>0</v>
      </c>
    </row>
    <row r="46741" spans="6:6" ht="18" customHeight="1">
      <c r="F46741" s="129">
        <f t="shared" si="736"/>
        <v>0</v>
      </c>
    </row>
    <row r="46742" spans="6:6" ht="18" customHeight="1">
      <c r="F46742" s="129">
        <f t="shared" si="736"/>
        <v>0</v>
      </c>
    </row>
    <row r="46743" spans="6:6" ht="18" customHeight="1">
      <c r="F46743" s="129">
        <f t="shared" si="736"/>
        <v>0</v>
      </c>
    </row>
    <row r="46744" spans="6:6" ht="18" customHeight="1">
      <c r="F46744" s="129">
        <f t="shared" si="736"/>
        <v>0</v>
      </c>
    </row>
    <row r="46745" spans="6:6" ht="18" customHeight="1">
      <c r="F46745" s="129">
        <f t="shared" si="736"/>
        <v>0</v>
      </c>
    </row>
    <row r="46746" spans="6:6" ht="18" customHeight="1">
      <c r="F46746" s="129">
        <f t="shared" si="736"/>
        <v>0</v>
      </c>
    </row>
    <row r="46747" spans="6:6" ht="18" customHeight="1">
      <c r="F46747" s="129">
        <f t="shared" si="736"/>
        <v>0</v>
      </c>
    </row>
    <row r="46748" spans="6:6" ht="18" customHeight="1">
      <c r="F46748" s="129">
        <f t="shared" si="736"/>
        <v>0</v>
      </c>
    </row>
    <row r="46749" spans="6:6" ht="18" customHeight="1">
      <c r="F46749" s="129">
        <f t="shared" si="736"/>
        <v>0</v>
      </c>
    </row>
    <row r="46750" spans="6:6" ht="18" customHeight="1">
      <c r="F46750" s="129">
        <f t="shared" si="736"/>
        <v>0</v>
      </c>
    </row>
    <row r="46751" spans="6:6" ht="18" customHeight="1">
      <c r="F46751" s="129">
        <f t="shared" si="736"/>
        <v>0</v>
      </c>
    </row>
    <row r="46752" spans="6:6" ht="18" customHeight="1">
      <c r="F46752" s="129">
        <f t="shared" si="736"/>
        <v>0</v>
      </c>
    </row>
    <row r="46753" spans="6:6" ht="18" customHeight="1">
      <c r="F46753" s="129">
        <f t="shared" si="736"/>
        <v>0</v>
      </c>
    </row>
    <row r="46754" spans="6:6" ht="18" customHeight="1">
      <c r="F46754" s="129">
        <f t="shared" si="736"/>
        <v>0</v>
      </c>
    </row>
    <row r="46755" spans="6:6" ht="18" customHeight="1">
      <c r="F46755" s="129">
        <f t="shared" si="736"/>
        <v>0</v>
      </c>
    </row>
    <row r="46756" spans="6:6" ht="18" customHeight="1">
      <c r="F46756" s="129">
        <f t="shared" si="736"/>
        <v>0</v>
      </c>
    </row>
    <row r="46757" spans="6:6" ht="18" customHeight="1">
      <c r="F46757" s="129">
        <f t="shared" si="736"/>
        <v>0</v>
      </c>
    </row>
    <row r="46758" spans="6:6" ht="18" customHeight="1">
      <c r="F46758" s="129">
        <f t="shared" si="736"/>
        <v>0</v>
      </c>
    </row>
    <row r="46759" spans="6:6" ht="18" customHeight="1">
      <c r="F46759" s="129">
        <f t="shared" si="736"/>
        <v>0</v>
      </c>
    </row>
    <row r="46760" spans="6:6" ht="18" customHeight="1">
      <c r="F46760" s="129">
        <f t="shared" si="736"/>
        <v>0</v>
      </c>
    </row>
    <row r="46761" spans="6:6" ht="18" customHeight="1">
      <c r="F46761" s="129">
        <f t="shared" si="736"/>
        <v>0</v>
      </c>
    </row>
    <row r="46762" spans="6:6" ht="18" customHeight="1">
      <c r="F46762" s="129">
        <f t="shared" si="736"/>
        <v>0</v>
      </c>
    </row>
    <row r="46763" spans="6:6" ht="18" customHeight="1">
      <c r="F46763" s="129">
        <f t="shared" si="736"/>
        <v>0</v>
      </c>
    </row>
    <row r="46764" spans="6:6" ht="18" customHeight="1">
      <c r="F46764" s="129">
        <f t="shared" si="736"/>
        <v>0</v>
      </c>
    </row>
    <row r="46765" spans="6:6" ht="18" customHeight="1">
      <c r="F46765" s="129">
        <f t="shared" si="736"/>
        <v>0</v>
      </c>
    </row>
    <row r="46766" spans="6:6" ht="18" customHeight="1">
      <c r="F46766" s="129">
        <f t="shared" si="736"/>
        <v>0</v>
      </c>
    </row>
    <row r="46767" spans="6:6" ht="18" customHeight="1">
      <c r="F46767" s="129">
        <f t="shared" si="736"/>
        <v>0</v>
      </c>
    </row>
    <row r="46768" spans="6:6" ht="18" customHeight="1">
      <c r="F46768" s="129">
        <f t="shared" si="736"/>
        <v>0</v>
      </c>
    </row>
    <row r="46769" spans="6:6" ht="18" customHeight="1">
      <c r="F46769" s="129">
        <f t="shared" si="736"/>
        <v>0</v>
      </c>
    </row>
    <row r="46770" spans="6:6" ht="18" customHeight="1">
      <c r="F46770" s="129">
        <f t="shared" ref="F46770:F46833" si="737">E46770*D46770</f>
        <v>0</v>
      </c>
    </row>
    <row r="46771" spans="6:6" ht="18" customHeight="1">
      <c r="F46771" s="129">
        <f t="shared" si="737"/>
        <v>0</v>
      </c>
    </row>
    <row r="46772" spans="6:6" ht="18" customHeight="1">
      <c r="F46772" s="129">
        <f t="shared" si="737"/>
        <v>0</v>
      </c>
    </row>
    <row r="46773" spans="6:6" ht="18" customHeight="1">
      <c r="F46773" s="129">
        <f t="shared" si="737"/>
        <v>0</v>
      </c>
    </row>
    <row r="46774" spans="6:6" ht="18" customHeight="1">
      <c r="F46774" s="129">
        <f t="shared" si="737"/>
        <v>0</v>
      </c>
    </row>
    <row r="46775" spans="6:6" ht="18" customHeight="1">
      <c r="F46775" s="129">
        <f t="shared" si="737"/>
        <v>0</v>
      </c>
    </row>
    <row r="46776" spans="6:6" ht="18" customHeight="1">
      <c r="F46776" s="129">
        <f t="shared" si="737"/>
        <v>0</v>
      </c>
    </row>
    <row r="46777" spans="6:6" ht="18" customHeight="1">
      <c r="F46777" s="129">
        <f t="shared" si="737"/>
        <v>0</v>
      </c>
    </row>
    <row r="46778" spans="6:6" ht="18" customHeight="1">
      <c r="F46778" s="129">
        <f t="shared" si="737"/>
        <v>0</v>
      </c>
    </row>
    <row r="46779" spans="6:6" ht="18" customHeight="1">
      <c r="F46779" s="129">
        <f t="shared" si="737"/>
        <v>0</v>
      </c>
    </row>
    <row r="46780" spans="6:6" ht="18" customHeight="1">
      <c r="F46780" s="129">
        <f t="shared" si="737"/>
        <v>0</v>
      </c>
    </row>
    <row r="46781" spans="6:6" ht="18" customHeight="1">
      <c r="F46781" s="129">
        <f t="shared" si="737"/>
        <v>0</v>
      </c>
    </row>
    <row r="46782" spans="6:6" ht="18" customHeight="1">
      <c r="F46782" s="129">
        <f t="shared" si="737"/>
        <v>0</v>
      </c>
    </row>
    <row r="46783" spans="6:6" ht="18" customHeight="1">
      <c r="F46783" s="129">
        <f t="shared" si="737"/>
        <v>0</v>
      </c>
    </row>
    <row r="46784" spans="6:6" ht="18" customHeight="1">
      <c r="F46784" s="129">
        <f t="shared" si="737"/>
        <v>0</v>
      </c>
    </row>
    <row r="46785" spans="6:6" ht="18" customHeight="1">
      <c r="F46785" s="129">
        <f t="shared" si="737"/>
        <v>0</v>
      </c>
    </row>
    <row r="46786" spans="6:6" ht="18" customHeight="1">
      <c r="F46786" s="129">
        <f t="shared" si="737"/>
        <v>0</v>
      </c>
    </row>
    <row r="46787" spans="6:6" ht="18" customHeight="1">
      <c r="F46787" s="129">
        <f t="shared" si="737"/>
        <v>0</v>
      </c>
    </row>
    <row r="46788" spans="6:6" ht="18" customHeight="1">
      <c r="F46788" s="129">
        <f t="shared" si="737"/>
        <v>0</v>
      </c>
    </row>
    <row r="46789" spans="6:6" ht="18" customHeight="1">
      <c r="F46789" s="129">
        <f t="shared" si="737"/>
        <v>0</v>
      </c>
    </row>
    <row r="46790" spans="6:6" ht="18" customHeight="1">
      <c r="F46790" s="129">
        <f t="shared" si="737"/>
        <v>0</v>
      </c>
    </row>
    <row r="46791" spans="6:6" ht="18" customHeight="1">
      <c r="F46791" s="129">
        <f t="shared" si="737"/>
        <v>0</v>
      </c>
    </row>
    <row r="46792" spans="6:6" ht="18" customHeight="1">
      <c r="F46792" s="129">
        <f t="shared" si="737"/>
        <v>0</v>
      </c>
    </row>
    <row r="46793" spans="6:6" ht="18" customHeight="1">
      <c r="F46793" s="129">
        <f t="shared" si="737"/>
        <v>0</v>
      </c>
    </row>
    <row r="46794" spans="6:6" ht="18" customHeight="1">
      <c r="F46794" s="129">
        <f t="shared" si="737"/>
        <v>0</v>
      </c>
    </row>
    <row r="46795" spans="6:6" ht="18" customHeight="1">
      <c r="F46795" s="129">
        <f t="shared" si="737"/>
        <v>0</v>
      </c>
    </row>
    <row r="46796" spans="6:6" ht="18" customHeight="1">
      <c r="F46796" s="129">
        <f t="shared" si="737"/>
        <v>0</v>
      </c>
    </row>
    <row r="46797" spans="6:6" ht="18" customHeight="1">
      <c r="F46797" s="129">
        <f t="shared" si="737"/>
        <v>0</v>
      </c>
    </row>
    <row r="46798" spans="6:6" ht="18" customHeight="1">
      <c r="F46798" s="129">
        <f t="shared" si="737"/>
        <v>0</v>
      </c>
    </row>
    <row r="46799" spans="6:6" ht="18" customHeight="1">
      <c r="F46799" s="129">
        <f t="shared" si="737"/>
        <v>0</v>
      </c>
    </row>
    <row r="46800" spans="6:6" ht="18" customHeight="1">
      <c r="F46800" s="129">
        <f t="shared" si="737"/>
        <v>0</v>
      </c>
    </row>
    <row r="46801" spans="6:6" ht="18" customHeight="1">
      <c r="F46801" s="129">
        <f t="shared" si="737"/>
        <v>0</v>
      </c>
    </row>
    <row r="46802" spans="6:6" ht="18" customHeight="1">
      <c r="F46802" s="129">
        <f t="shared" si="737"/>
        <v>0</v>
      </c>
    </row>
    <row r="46803" spans="6:6" ht="18" customHeight="1">
      <c r="F46803" s="129">
        <f t="shared" si="737"/>
        <v>0</v>
      </c>
    </row>
    <row r="46804" spans="6:6" ht="18" customHeight="1">
      <c r="F46804" s="129">
        <f t="shared" si="737"/>
        <v>0</v>
      </c>
    </row>
    <row r="46805" spans="6:6" ht="18" customHeight="1">
      <c r="F46805" s="129">
        <f t="shared" si="737"/>
        <v>0</v>
      </c>
    </row>
    <row r="46806" spans="6:6" ht="18" customHeight="1">
      <c r="F46806" s="129">
        <f t="shared" si="737"/>
        <v>0</v>
      </c>
    </row>
    <row r="46807" spans="6:6" ht="18" customHeight="1">
      <c r="F46807" s="129">
        <f t="shared" si="737"/>
        <v>0</v>
      </c>
    </row>
    <row r="46808" spans="6:6" ht="18" customHeight="1">
      <c r="F46808" s="129">
        <f t="shared" si="737"/>
        <v>0</v>
      </c>
    </row>
    <row r="46809" spans="6:6" ht="18" customHeight="1">
      <c r="F46809" s="129">
        <f t="shared" si="737"/>
        <v>0</v>
      </c>
    </row>
    <row r="46810" spans="6:6" ht="18" customHeight="1">
      <c r="F46810" s="129">
        <f t="shared" si="737"/>
        <v>0</v>
      </c>
    </row>
    <row r="46811" spans="6:6" ht="18" customHeight="1">
      <c r="F46811" s="129">
        <f t="shared" si="737"/>
        <v>0</v>
      </c>
    </row>
    <row r="46812" spans="6:6" ht="18" customHeight="1">
      <c r="F46812" s="129">
        <f t="shared" si="737"/>
        <v>0</v>
      </c>
    </row>
    <row r="46813" spans="6:6" ht="18" customHeight="1">
      <c r="F46813" s="129">
        <f t="shared" si="737"/>
        <v>0</v>
      </c>
    </row>
    <row r="46814" spans="6:6" ht="18" customHeight="1">
      <c r="F46814" s="129">
        <f t="shared" si="737"/>
        <v>0</v>
      </c>
    </row>
    <row r="46815" spans="6:6" ht="18" customHeight="1">
      <c r="F46815" s="129">
        <f t="shared" si="737"/>
        <v>0</v>
      </c>
    </row>
    <row r="46816" spans="6:6" ht="18" customHeight="1">
      <c r="F46816" s="129">
        <f t="shared" si="737"/>
        <v>0</v>
      </c>
    </row>
    <row r="46817" spans="6:6" ht="18" customHeight="1">
      <c r="F46817" s="129">
        <f t="shared" si="737"/>
        <v>0</v>
      </c>
    </row>
    <row r="46818" spans="6:6" ht="18" customHeight="1">
      <c r="F46818" s="129">
        <f t="shared" si="737"/>
        <v>0</v>
      </c>
    </row>
    <row r="46819" spans="6:6" ht="18" customHeight="1">
      <c r="F46819" s="129">
        <f t="shared" si="737"/>
        <v>0</v>
      </c>
    </row>
    <row r="46820" spans="6:6" ht="18" customHeight="1">
      <c r="F46820" s="129">
        <f t="shared" si="737"/>
        <v>0</v>
      </c>
    </row>
    <row r="46821" spans="6:6" ht="18" customHeight="1">
      <c r="F46821" s="129">
        <f t="shared" si="737"/>
        <v>0</v>
      </c>
    </row>
    <row r="46822" spans="6:6" ht="18" customHeight="1">
      <c r="F46822" s="129">
        <f t="shared" si="737"/>
        <v>0</v>
      </c>
    </row>
    <row r="46823" spans="6:6" ht="18" customHeight="1">
      <c r="F46823" s="129">
        <f t="shared" si="737"/>
        <v>0</v>
      </c>
    </row>
    <row r="46824" spans="6:6" ht="18" customHeight="1">
      <c r="F46824" s="129">
        <f t="shared" si="737"/>
        <v>0</v>
      </c>
    </row>
    <row r="46825" spans="6:6" ht="18" customHeight="1">
      <c r="F46825" s="129">
        <f t="shared" si="737"/>
        <v>0</v>
      </c>
    </row>
    <row r="46826" spans="6:6" ht="18" customHeight="1">
      <c r="F46826" s="129">
        <f t="shared" si="737"/>
        <v>0</v>
      </c>
    </row>
    <row r="46827" spans="6:6" ht="18" customHeight="1">
      <c r="F46827" s="129">
        <f t="shared" si="737"/>
        <v>0</v>
      </c>
    </row>
    <row r="46828" spans="6:6" ht="18" customHeight="1">
      <c r="F46828" s="129">
        <f t="shared" si="737"/>
        <v>0</v>
      </c>
    </row>
    <row r="46829" spans="6:6" ht="18" customHeight="1">
      <c r="F46829" s="129">
        <f t="shared" si="737"/>
        <v>0</v>
      </c>
    </row>
    <row r="46830" spans="6:6" ht="18" customHeight="1">
      <c r="F46830" s="129">
        <f t="shared" si="737"/>
        <v>0</v>
      </c>
    </row>
    <row r="46831" spans="6:6" ht="18" customHeight="1">
      <c r="F46831" s="129">
        <f t="shared" si="737"/>
        <v>0</v>
      </c>
    </row>
    <row r="46832" spans="6:6" ht="18" customHeight="1">
      <c r="F46832" s="129">
        <f t="shared" si="737"/>
        <v>0</v>
      </c>
    </row>
    <row r="46833" spans="6:6" ht="18" customHeight="1">
      <c r="F46833" s="129">
        <f t="shared" si="737"/>
        <v>0</v>
      </c>
    </row>
    <row r="46834" spans="6:6" ht="18" customHeight="1">
      <c r="F46834" s="129">
        <f t="shared" ref="F46834:F46897" si="738">E46834*D46834</f>
        <v>0</v>
      </c>
    </row>
    <row r="46835" spans="6:6" ht="18" customHeight="1">
      <c r="F46835" s="129">
        <f t="shared" si="738"/>
        <v>0</v>
      </c>
    </row>
    <row r="46836" spans="6:6" ht="18" customHeight="1">
      <c r="F46836" s="129">
        <f t="shared" si="738"/>
        <v>0</v>
      </c>
    </row>
    <row r="46837" spans="6:6" ht="18" customHeight="1">
      <c r="F46837" s="129">
        <f t="shared" si="738"/>
        <v>0</v>
      </c>
    </row>
    <row r="46838" spans="6:6" ht="18" customHeight="1">
      <c r="F46838" s="129">
        <f t="shared" si="738"/>
        <v>0</v>
      </c>
    </row>
    <row r="46839" spans="6:6" ht="18" customHeight="1">
      <c r="F46839" s="129">
        <f t="shared" si="738"/>
        <v>0</v>
      </c>
    </row>
    <row r="46840" spans="6:6" ht="18" customHeight="1">
      <c r="F46840" s="129">
        <f t="shared" si="738"/>
        <v>0</v>
      </c>
    </row>
    <row r="46841" spans="6:6" ht="18" customHeight="1">
      <c r="F46841" s="129">
        <f t="shared" si="738"/>
        <v>0</v>
      </c>
    </row>
    <row r="46842" spans="6:6" ht="18" customHeight="1">
      <c r="F46842" s="129">
        <f t="shared" si="738"/>
        <v>0</v>
      </c>
    </row>
    <row r="46843" spans="6:6" ht="18" customHeight="1">
      <c r="F46843" s="129">
        <f t="shared" si="738"/>
        <v>0</v>
      </c>
    </row>
    <row r="46844" spans="6:6" ht="18" customHeight="1">
      <c r="F46844" s="129">
        <f t="shared" si="738"/>
        <v>0</v>
      </c>
    </row>
    <row r="46845" spans="6:6" ht="18" customHeight="1">
      <c r="F46845" s="129">
        <f t="shared" si="738"/>
        <v>0</v>
      </c>
    </row>
    <row r="46846" spans="6:6" ht="18" customHeight="1">
      <c r="F46846" s="129">
        <f t="shared" si="738"/>
        <v>0</v>
      </c>
    </row>
    <row r="46847" spans="6:6" ht="18" customHeight="1">
      <c r="F46847" s="129">
        <f t="shared" si="738"/>
        <v>0</v>
      </c>
    </row>
    <row r="46848" spans="6:6" ht="18" customHeight="1">
      <c r="F46848" s="129">
        <f t="shared" si="738"/>
        <v>0</v>
      </c>
    </row>
    <row r="46849" spans="6:6" ht="18" customHeight="1">
      <c r="F46849" s="129">
        <f t="shared" si="738"/>
        <v>0</v>
      </c>
    </row>
    <row r="46850" spans="6:6" ht="18" customHeight="1">
      <c r="F46850" s="129">
        <f t="shared" si="738"/>
        <v>0</v>
      </c>
    </row>
    <row r="46851" spans="6:6" ht="18" customHeight="1">
      <c r="F46851" s="129">
        <f t="shared" si="738"/>
        <v>0</v>
      </c>
    </row>
    <row r="46852" spans="6:6" ht="18" customHeight="1">
      <c r="F46852" s="129">
        <f t="shared" si="738"/>
        <v>0</v>
      </c>
    </row>
    <row r="46853" spans="6:6" ht="18" customHeight="1">
      <c r="F46853" s="129">
        <f t="shared" si="738"/>
        <v>0</v>
      </c>
    </row>
    <row r="46854" spans="6:6" ht="18" customHeight="1">
      <c r="F46854" s="129">
        <f t="shared" si="738"/>
        <v>0</v>
      </c>
    </row>
    <row r="46855" spans="6:6" ht="18" customHeight="1">
      <c r="F46855" s="129">
        <f t="shared" si="738"/>
        <v>0</v>
      </c>
    </row>
    <row r="46856" spans="6:6" ht="18" customHeight="1">
      <c r="F46856" s="129">
        <f t="shared" si="738"/>
        <v>0</v>
      </c>
    </row>
    <row r="46857" spans="6:6" ht="18" customHeight="1">
      <c r="F46857" s="129">
        <f t="shared" si="738"/>
        <v>0</v>
      </c>
    </row>
    <row r="46858" spans="6:6" ht="18" customHeight="1">
      <c r="F46858" s="129">
        <f t="shared" si="738"/>
        <v>0</v>
      </c>
    </row>
    <row r="46859" spans="6:6" ht="18" customHeight="1">
      <c r="F46859" s="129">
        <f t="shared" si="738"/>
        <v>0</v>
      </c>
    </row>
    <row r="46860" spans="6:6" ht="18" customHeight="1">
      <c r="F46860" s="129">
        <f t="shared" si="738"/>
        <v>0</v>
      </c>
    </row>
    <row r="46861" spans="6:6" ht="18" customHeight="1">
      <c r="F46861" s="129">
        <f t="shared" si="738"/>
        <v>0</v>
      </c>
    </row>
    <row r="46862" spans="6:6" ht="18" customHeight="1">
      <c r="F46862" s="129">
        <f t="shared" si="738"/>
        <v>0</v>
      </c>
    </row>
    <row r="46863" spans="6:6" ht="18" customHeight="1">
      <c r="F46863" s="129">
        <f t="shared" si="738"/>
        <v>0</v>
      </c>
    </row>
    <row r="46864" spans="6:6" ht="18" customHeight="1">
      <c r="F46864" s="129">
        <f t="shared" si="738"/>
        <v>0</v>
      </c>
    </row>
    <row r="46865" spans="6:6" ht="18" customHeight="1">
      <c r="F46865" s="129">
        <f t="shared" si="738"/>
        <v>0</v>
      </c>
    </row>
    <row r="46866" spans="6:6" ht="18" customHeight="1">
      <c r="F46866" s="129">
        <f t="shared" si="738"/>
        <v>0</v>
      </c>
    </row>
    <row r="46867" spans="6:6" ht="18" customHeight="1">
      <c r="F46867" s="129">
        <f t="shared" si="738"/>
        <v>0</v>
      </c>
    </row>
    <row r="46868" spans="6:6" ht="18" customHeight="1">
      <c r="F46868" s="129">
        <f t="shared" si="738"/>
        <v>0</v>
      </c>
    </row>
    <row r="46869" spans="6:6" ht="18" customHeight="1">
      <c r="F46869" s="129">
        <f t="shared" si="738"/>
        <v>0</v>
      </c>
    </row>
    <row r="46870" spans="6:6" ht="18" customHeight="1">
      <c r="F46870" s="129">
        <f t="shared" si="738"/>
        <v>0</v>
      </c>
    </row>
    <row r="46871" spans="6:6" ht="18" customHeight="1">
      <c r="F46871" s="129">
        <f t="shared" si="738"/>
        <v>0</v>
      </c>
    </row>
    <row r="46872" spans="6:6" ht="18" customHeight="1">
      <c r="F46872" s="129">
        <f t="shared" si="738"/>
        <v>0</v>
      </c>
    </row>
    <row r="46873" spans="6:6" ht="18" customHeight="1">
      <c r="F46873" s="129">
        <f t="shared" si="738"/>
        <v>0</v>
      </c>
    </row>
    <row r="46874" spans="6:6" ht="18" customHeight="1">
      <c r="F46874" s="129">
        <f t="shared" si="738"/>
        <v>0</v>
      </c>
    </row>
    <row r="46875" spans="6:6" ht="18" customHeight="1">
      <c r="F46875" s="129">
        <f t="shared" si="738"/>
        <v>0</v>
      </c>
    </row>
    <row r="46876" spans="6:6" ht="18" customHeight="1">
      <c r="F46876" s="129">
        <f t="shared" si="738"/>
        <v>0</v>
      </c>
    </row>
    <row r="46877" spans="6:6" ht="18" customHeight="1">
      <c r="F46877" s="129">
        <f t="shared" si="738"/>
        <v>0</v>
      </c>
    </row>
    <row r="46878" spans="6:6" ht="18" customHeight="1">
      <c r="F46878" s="129">
        <f t="shared" si="738"/>
        <v>0</v>
      </c>
    </row>
    <row r="46879" spans="6:6" ht="18" customHeight="1">
      <c r="F46879" s="129">
        <f t="shared" si="738"/>
        <v>0</v>
      </c>
    </row>
    <row r="46880" spans="6:6" ht="18" customHeight="1">
      <c r="F46880" s="129">
        <f t="shared" si="738"/>
        <v>0</v>
      </c>
    </row>
    <row r="46881" spans="6:6" ht="18" customHeight="1">
      <c r="F46881" s="129">
        <f t="shared" si="738"/>
        <v>0</v>
      </c>
    </row>
    <row r="46882" spans="6:6" ht="18" customHeight="1">
      <c r="F46882" s="129">
        <f t="shared" si="738"/>
        <v>0</v>
      </c>
    </row>
    <row r="46883" spans="6:6" ht="18" customHeight="1">
      <c r="F46883" s="129">
        <f t="shared" si="738"/>
        <v>0</v>
      </c>
    </row>
    <row r="46884" spans="6:6" ht="18" customHeight="1">
      <c r="F46884" s="129">
        <f t="shared" si="738"/>
        <v>0</v>
      </c>
    </row>
    <row r="46885" spans="6:6" ht="18" customHeight="1">
      <c r="F46885" s="129">
        <f t="shared" si="738"/>
        <v>0</v>
      </c>
    </row>
    <row r="46886" spans="6:6" ht="18" customHeight="1">
      <c r="F46886" s="129">
        <f t="shared" si="738"/>
        <v>0</v>
      </c>
    </row>
    <row r="46887" spans="6:6" ht="18" customHeight="1">
      <c r="F46887" s="129">
        <f t="shared" si="738"/>
        <v>0</v>
      </c>
    </row>
    <row r="46888" spans="6:6" ht="18" customHeight="1">
      <c r="F46888" s="129">
        <f t="shared" si="738"/>
        <v>0</v>
      </c>
    </row>
    <row r="46889" spans="6:6" ht="18" customHeight="1">
      <c r="F46889" s="129">
        <f t="shared" si="738"/>
        <v>0</v>
      </c>
    </row>
    <row r="46890" spans="6:6" ht="18" customHeight="1">
      <c r="F46890" s="129">
        <f t="shared" si="738"/>
        <v>0</v>
      </c>
    </row>
    <row r="46891" spans="6:6" ht="18" customHeight="1">
      <c r="F46891" s="129">
        <f t="shared" si="738"/>
        <v>0</v>
      </c>
    </row>
    <row r="46892" spans="6:6" ht="18" customHeight="1">
      <c r="F46892" s="129">
        <f t="shared" si="738"/>
        <v>0</v>
      </c>
    </row>
    <row r="46893" spans="6:6" ht="18" customHeight="1">
      <c r="F46893" s="129">
        <f t="shared" si="738"/>
        <v>0</v>
      </c>
    </row>
    <row r="46894" spans="6:6" ht="18" customHeight="1">
      <c r="F46894" s="129">
        <f t="shared" si="738"/>
        <v>0</v>
      </c>
    </row>
    <row r="46895" spans="6:6" ht="18" customHeight="1">
      <c r="F46895" s="129">
        <f t="shared" si="738"/>
        <v>0</v>
      </c>
    </row>
    <row r="46896" spans="6:6" ht="18" customHeight="1">
      <c r="F46896" s="129">
        <f t="shared" si="738"/>
        <v>0</v>
      </c>
    </row>
    <row r="46897" spans="6:6" ht="18" customHeight="1">
      <c r="F46897" s="129">
        <f t="shared" si="738"/>
        <v>0</v>
      </c>
    </row>
    <row r="46898" spans="6:6" ht="18" customHeight="1">
      <c r="F46898" s="129">
        <f t="shared" ref="F46898:F46961" si="739">E46898*D46898</f>
        <v>0</v>
      </c>
    </row>
    <row r="46899" spans="6:6" ht="18" customHeight="1">
      <c r="F46899" s="129">
        <f t="shared" si="739"/>
        <v>0</v>
      </c>
    </row>
    <row r="46900" spans="6:6" ht="18" customHeight="1">
      <c r="F46900" s="129">
        <f t="shared" si="739"/>
        <v>0</v>
      </c>
    </row>
    <row r="46901" spans="6:6" ht="18" customHeight="1">
      <c r="F46901" s="129">
        <f t="shared" si="739"/>
        <v>0</v>
      </c>
    </row>
    <row r="46902" spans="6:6" ht="18" customHeight="1">
      <c r="F46902" s="129">
        <f t="shared" si="739"/>
        <v>0</v>
      </c>
    </row>
    <row r="46903" spans="6:6" ht="18" customHeight="1">
      <c r="F46903" s="129">
        <f t="shared" si="739"/>
        <v>0</v>
      </c>
    </row>
    <row r="46904" spans="6:6" ht="18" customHeight="1">
      <c r="F46904" s="129">
        <f t="shared" si="739"/>
        <v>0</v>
      </c>
    </row>
    <row r="46905" spans="6:6" ht="18" customHeight="1">
      <c r="F46905" s="129">
        <f t="shared" si="739"/>
        <v>0</v>
      </c>
    </row>
    <row r="46906" spans="6:6" ht="18" customHeight="1">
      <c r="F46906" s="129">
        <f t="shared" si="739"/>
        <v>0</v>
      </c>
    </row>
    <row r="46907" spans="6:6" ht="18" customHeight="1">
      <c r="F46907" s="129">
        <f t="shared" si="739"/>
        <v>0</v>
      </c>
    </row>
    <row r="46908" spans="6:6" ht="18" customHeight="1">
      <c r="F46908" s="129">
        <f t="shared" si="739"/>
        <v>0</v>
      </c>
    </row>
    <row r="46909" spans="6:6" ht="18" customHeight="1">
      <c r="F46909" s="129">
        <f t="shared" si="739"/>
        <v>0</v>
      </c>
    </row>
    <row r="46910" spans="6:6" ht="18" customHeight="1">
      <c r="F46910" s="129">
        <f t="shared" si="739"/>
        <v>0</v>
      </c>
    </row>
    <row r="46911" spans="6:6" ht="18" customHeight="1">
      <c r="F46911" s="129">
        <f t="shared" si="739"/>
        <v>0</v>
      </c>
    </row>
    <row r="46912" spans="6:6" ht="18" customHeight="1">
      <c r="F46912" s="129">
        <f t="shared" si="739"/>
        <v>0</v>
      </c>
    </row>
    <row r="46913" spans="6:6" ht="18" customHeight="1">
      <c r="F46913" s="129">
        <f t="shared" si="739"/>
        <v>0</v>
      </c>
    </row>
    <row r="46914" spans="6:6" ht="18" customHeight="1">
      <c r="F46914" s="129">
        <f t="shared" si="739"/>
        <v>0</v>
      </c>
    </row>
    <row r="46915" spans="6:6" ht="18" customHeight="1">
      <c r="F46915" s="129">
        <f t="shared" si="739"/>
        <v>0</v>
      </c>
    </row>
    <row r="46916" spans="6:6" ht="18" customHeight="1">
      <c r="F46916" s="129">
        <f t="shared" si="739"/>
        <v>0</v>
      </c>
    </row>
    <row r="46917" spans="6:6" ht="18" customHeight="1">
      <c r="F46917" s="129">
        <f t="shared" si="739"/>
        <v>0</v>
      </c>
    </row>
    <row r="46918" spans="6:6" ht="18" customHeight="1">
      <c r="F46918" s="129">
        <f t="shared" si="739"/>
        <v>0</v>
      </c>
    </row>
    <row r="46919" spans="6:6" ht="18" customHeight="1">
      <c r="F46919" s="129">
        <f t="shared" si="739"/>
        <v>0</v>
      </c>
    </row>
    <row r="46920" spans="6:6" ht="18" customHeight="1">
      <c r="F46920" s="129">
        <f t="shared" si="739"/>
        <v>0</v>
      </c>
    </row>
    <row r="46921" spans="6:6" ht="18" customHeight="1">
      <c r="F46921" s="129">
        <f t="shared" si="739"/>
        <v>0</v>
      </c>
    </row>
    <row r="46922" spans="6:6" ht="18" customHeight="1">
      <c r="F46922" s="129">
        <f t="shared" si="739"/>
        <v>0</v>
      </c>
    </row>
    <row r="46923" spans="6:6" ht="18" customHeight="1">
      <c r="F46923" s="129">
        <f t="shared" si="739"/>
        <v>0</v>
      </c>
    </row>
    <row r="46924" spans="6:6" ht="18" customHeight="1">
      <c r="F46924" s="129">
        <f t="shared" si="739"/>
        <v>0</v>
      </c>
    </row>
    <row r="46925" spans="6:6" ht="18" customHeight="1">
      <c r="F46925" s="129">
        <f t="shared" si="739"/>
        <v>0</v>
      </c>
    </row>
    <row r="46926" spans="6:6" ht="18" customHeight="1">
      <c r="F46926" s="129">
        <f t="shared" si="739"/>
        <v>0</v>
      </c>
    </row>
    <row r="46927" spans="6:6" ht="18" customHeight="1">
      <c r="F46927" s="129">
        <f t="shared" si="739"/>
        <v>0</v>
      </c>
    </row>
    <row r="46928" spans="6:6" ht="18" customHeight="1">
      <c r="F46928" s="129">
        <f t="shared" si="739"/>
        <v>0</v>
      </c>
    </row>
    <row r="46929" spans="6:6" ht="18" customHeight="1">
      <c r="F46929" s="129">
        <f t="shared" si="739"/>
        <v>0</v>
      </c>
    </row>
    <row r="46930" spans="6:6" ht="18" customHeight="1">
      <c r="F46930" s="129">
        <f t="shared" si="739"/>
        <v>0</v>
      </c>
    </row>
    <row r="46931" spans="6:6" ht="18" customHeight="1">
      <c r="F46931" s="129">
        <f t="shared" si="739"/>
        <v>0</v>
      </c>
    </row>
    <row r="46932" spans="6:6" ht="18" customHeight="1">
      <c r="F46932" s="129">
        <f t="shared" si="739"/>
        <v>0</v>
      </c>
    </row>
    <row r="46933" spans="6:6" ht="18" customHeight="1">
      <c r="F46933" s="129">
        <f t="shared" si="739"/>
        <v>0</v>
      </c>
    </row>
    <row r="46934" spans="6:6" ht="18" customHeight="1">
      <c r="F46934" s="129">
        <f t="shared" si="739"/>
        <v>0</v>
      </c>
    </row>
    <row r="46935" spans="6:6" ht="18" customHeight="1">
      <c r="F46935" s="129">
        <f t="shared" si="739"/>
        <v>0</v>
      </c>
    </row>
    <row r="46936" spans="6:6" ht="18" customHeight="1">
      <c r="F46936" s="129">
        <f t="shared" si="739"/>
        <v>0</v>
      </c>
    </row>
    <row r="46937" spans="6:6" ht="18" customHeight="1">
      <c r="F46937" s="129">
        <f t="shared" si="739"/>
        <v>0</v>
      </c>
    </row>
    <row r="46938" spans="6:6" ht="18" customHeight="1">
      <c r="F46938" s="129">
        <f t="shared" si="739"/>
        <v>0</v>
      </c>
    </row>
    <row r="46939" spans="6:6" ht="18" customHeight="1">
      <c r="F46939" s="129">
        <f t="shared" si="739"/>
        <v>0</v>
      </c>
    </row>
    <row r="46940" spans="6:6" ht="18" customHeight="1">
      <c r="F46940" s="129">
        <f t="shared" si="739"/>
        <v>0</v>
      </c>
    </row>
    <row r="46941" spans="6:6" ht="18" customHeight="1">
      <c r="F46941" s="129">
        <f t="shared" si="739"/>
        <v>0</v>
      </c>
    </row>
    <row r="46942" spans="6:6" ht="18" customHeight="1">
      <c r="F46942" s="129">
        <f t="shared" si="739"/>
        <v>0</v>
      </c>
    </row>
    <row r="46943" spans="6:6" ht="18" customHeight="1">
      <c r="F46943" s="129">
        <f t="shared" si="739"/>
        <v>0</v>
      </c>
    </row>
    <row r="46944" spans="6:6" ht="18" customHeight="1">
      <c r="F46944" s="129">
        <f t="shared" si="739"/>
        <v>0</v>
      </c>
    </row>
    <row r="46945" spans="6:6" ht="18" customHeight="1">
      <c r="F46945" s="129">
        <f t="shared" si="739"/>
        <v>0</v>
      </c>
    </row>
    <row r="46946" spans="6:6" ht="18" customHeight="1">
      <c r="F46946" s="129">
        <f t="shared" si="739"/>
        <v>0</v>
      </c>
    </row>
    <row r="46947" spans="6:6" ht="18" customHeight="1">
      <c r="F46947" s="129">
        <f t="shared" si="739"/>
        <v>0</v>
      </c>
    </row>
    <row r="46948" spans="6:6" ht="18" customHeight="1">
      <c r="F46948" s="129">
        <f t="shared" si="739"/>
        <v>0</v>
      </c>
    </row>
    <row r="46949" spans="6:6" ht="18" customHeight="1">
      <c r="F46949" s="129">
        <f t="shared" si="739"/>
        <v>0</v>
      </c>
    </row>
    <row r="46950" spans="6:6" ht="18" customHeight="1">
      <c r="F46950" s="129">
        <f t="shared" si="739"/>
        <v>0</v>
      </c>
    </row>
    <row r="46951" spans="6:6" ht="18" customHeight="1">
      <c r="F46951" s="129">
        <f t="shared" si="739"/>
        <v>0</v>
      </c>
    </row>
    <row r="46952" spans="6:6" ht="18" customHeight="1">
      <c r="F46952" s="129">
        <f t="shared" si="739"/>
        <v>0</v>
      </c>
    </row>
    <row r="46953" spans="6:6" ht="18" customHeight="1">
      <c r="F46953" s="129">
        <f t="shared" si="739"/>
        <v>0</v>
      </c>
    </row>
    <row r="46954" spans="6:6" ht="18" customHeight="1">
      <c r="F46954" s="129">
        <f t="shared" si="739"/>
        <v>0</v>
      </c>
    </row>
    <row r="46955" spans="6:6" ht="18" customHeight="1">
      <c r="F46955" s="129">
        <f t="shared" si="739"/>
        <v>0</v>
      </c>
    </row>
    <row r="46956" spans="6:6" ht="18" customHeight="1">
      <c r="F46956" s="129">
        <f t="shared" si="739"/>
        <v>0</v>
      </c>
    </row>
    <row r="46957" spans="6:6" ht="18" customHeight="1">
      <c r="F46957" s="129">
        <f t="shared" si="739"/>
        <v>0</v>
      </c>
    </row>
    <row r="46958" spans="6:6" ht="18" customHeight="1">
      <c r="F46958" s="129">
        <f t="shared" si="739"/>
        <v>0</v>
      </c>
    </row>
    <row r="46959" spans="6:6" ht="18" customHeight="1">
      <c r="F46959" s="129">
        <f t="shared" si="739"/>
        <v>0</v>
      </c>
    </row>
    <row r="46960" spans="6:6" ht="18" customHeight="1">
      <c r="F46960" s="129">
        <f t="shared" si="739"/>
        <v>0</v>
      </c>
    </row>
    <row r="46961" spans="6:6" ht="18" customHeight="1">
      <c r="F46961" s="129">
        <f t="shared" si="739"/>
        <v>0</v>
      </c>
    </row>
    <row r="46962" spans="6:6" ht="18" customHeight="1">
      <c r="F46962" s="129">
        <f t="shared" ref="F46962:F47025" si="740">E46962*D46962</f>
        <v>0</v>
      </c>
    </row>
    <row r="46963" spans="6:6" ht="18" customHeight="1">
      <c r="F46963" s="129">
        <f t="shared" si="740"/>
        <v>0</v>
      </c>
    </row>
    <row r="46964" spans="6:6" ht="18" customHeight="1">
      <c r="F46964" s="129">
        <f t="shared" si="740"/>
        <v>0</v>
      </c>
    </row>
    <row r="46965" spans="6:6" ht="18" customHeight="1">
      <c r="F46965" s="129">
        <f t="shared" si="740"/>
        <v>0</v>
      </c>
    </row>
    <row r="46966" spans="6:6" ht="18" customHeight="1">
      <c r="F46966" s="129">
        <f t="shared" si="740"/>
        <v>0</v>
      </c>
    </row>
    <row r="46967" spans="6:6" ht="18" customHeight="1">
      <c r="F46967" s="129">
        <f t="shared" si="740"/>
        <v>0</v>
      </c>
    </row>
    <row r="46968" spans="6:6" ht="18" customHeight="1">
      <c r="F46968" s="129">
        <f t="shared" si="740"/>
        <v>0</v>
      </c>
    </row>
    <row r="46969" spans="6:6" ht="18" customHeight="1">
      <c r="F46969" s="129">
        <f t="shared" si="740"/>
        <v>0</v>
      </c>
    </row>
    <row r="46970" spans="6:6" ht="18" customHeight="1">
      <c r="F46970" s="129">
        <f t="shared" si="740"/>
        <v>0</v>
      </c>
    </row>
    <row r="46971" spans="6:6" ht="18" customHeight="1">
      <c r="F46971" s="129">
        <f t="shared" si="740"/>
        <v>0</v>
      </c>
    </row>
    <row r="46972" spans="6:6" ht="18" customHeight="1">
      <c r="F46972" s="129">
        <f t="shared" si="740"/>
        <v>0</v>
      </c>
    </row>
    <row r="46973" spans="6:6" ht="18" customHeight="1">
      <c r="F46973" s="129">
        <f t="shared" si="740"/>
        <v>0</v>
      </c>
    </row>
    <row r="46974" spans="6:6" ht="18" customHeight="1">
      <c r="F46974" s="129">
        <f t="shared" si="740"/>
        <v>0</v>
      </c>
    </row>
    <row r="46975" spans="6:6" ht="18" customHeight="1">
      <c r="F46975" s="129">
        <f t="shared" si="740"/>
        <v>0</v>
      </c>
    </row>
    <row r="46976" spans="6:6" ht="18" customHeight="1">
      <c r="F46976" s="129">
        <f t="shared" si="740"/>
        <v>0</v>
      </c>
    </row>
    <row r="46977" spans="6:6" ht="18" customHeight="1">
      <c r="F46977" s="129">
        <f t="shared" si="740"/>
        <v>0</v>
      </c>
    </row>
    <row r="46978" spans="6:6" ht="18" customHeight="1">
      <c r="F46978" s="129">
        <f t="shared" si="740"/>
        <v>0</v>
      </c>
    </row>
    <row r="46979" spans="6:6" ht="18" customHeight="1">
      <c r="F46979" s="129">
        <f t="shared" si="740"/>
        <v>0</v>
      </c>
    </row>
    <row r="46980" spans="6:6" ht="18" customHeight="1">
      <c r="F46980" s="129">
        <f t="shared" si="740"/>
        <v>0</v>
      </c>
    </row>
    <row r="46981" spans="6:6" ht="18" customHeight="1">
      <c r="F46981" s="129">
        <f t="shared" si="740"/>
        <v>0</v>
      </c>
    </row>
    <row r="46982" spans="6:6" ht="18" customHeight="1">
      <c r="F46982" s="129">
        <f t="shared" si="740"/>
        <v>0</v>
      </c>
    </row>
    <row r="46983" spans="6:6" ht="18" customHeight="1">
      <c r="F46983" s="129">
        <f t="shared" si="740"/>
        <v>0</v>
      </c>
    </row>
    <row r="46984" spans="6:6" ht="18" customHeight="1">
      <c r="F46984" s="129">
        <f t="shared" si="740"/>
        <v>0</v>
      </c>
    </row>
    <row r="46985" spans="6:6" ht="18" customHeight="1">
      <c r="F46985" s="129">
        <f t="shared" si="740"/>
        <v>0</v>
      </c>
    </row>
    <row r="46986" spans="6:6" ht="18" customHeight="1">
      <c r="F46986" s="129">
        <f t="shared" si="740"/>
        <v>0</v>
      </c>
    </row>
    <row r="46987" spans="6:6" ht="18" customHeight="1">
      <c r="F46987" s="129">
        <f t="shared" si="740"/>
        <v>0</v>
      </c>
    </row>
    <row r="46988" spans="6:6" ht="18" customHeight="1">
      <c r="F46988" s="129">
        <f t="shared" si="740"/>
        <v>0</v>
      </c>
    </row>
    <row r="46989" spans="6:6" ht="18" customHeight="1">
      <c r="F46989" s="129">
        <f t="shared" si="740"/>
        <v>0</v>
      </c>
    </row>
    <row r="46990" spans="6:6" ht="18" customHeight="1">
      <c r="F46990" s="129">
        <f t="shared" si="740"/>
        <v>0</v>
      </c>
    </row>
    <row r="46991" spans="6:6" ht="18" customHeight="1">
      <c r="F46991" s="129">
        <f t="shared" si="740"/>
        <v>0</v>
      </c>
    </row>
    <row r="46992" spans="6:6" ht="18" customHeight="1">
      <c r="F46992" s="129">
        <f t="shared" si="740"/>
        <v>0</v>
      </c>
    </row>
    <row r="46993" spans="6:6" ht="18" customHeight="1">
      <c r="F46993" s="129">
        <f t="shared" si="740"/>
        <v>0</v>
      </c>
    </row>
    <row r="46994" spans="6:6" ht="18" customHeight="1">
      <c r="F46994" s="129">
        <f t="shared" si="740"/>
        <v>0</v>
      </c>
    </row>
    <row r="46995" spans="6:6" ht="18" customHeight="1">
      <c r="F46995" s="129">
        <f t="shared" si="740"/>
        <v>0</v>
      </c>
    </row>
    <row r="46996" spans="6:6" ht="18" customHeight="1">
      <c r="F46996" s="129">
        <f t="shared" si="740"/>
        <v>0</v>
      </c>
    </row>
    <row r="46997" spans="6:6" ht="18" customHeight="1">
      <c r="F46997" s="129">
        <f t="shared" si="740"/>
        <v>0</v>
      </c>
    </row>
    <row r="46998" spans="6:6" ht="18" customHeight="1">
      <c r="F46998" s="129">
        <f t="shared" si="740"/>
        <v>0</v>
      </c>
    </row>
    <row r="46999" spans="6:6" ht="18" customHeight="1">
      <c r="F46999" s="129">
        <f t="shared" si="740"/>
        <v>0</v>
      </c>
    </row>
    <row r="47000" spans="6:6" ht="18" customHeight="1">
      <c r="F47000" s="129">
        <f t="shared" si="740"/>
        <v>0</v>
      </c>
    </row>
    <row r="47001" spans="6:6" ht="18" customHeight="1">
      <c r="F47001" s="129">
        <f t="shared" si="740"/>
        <v>0</v>
      </c>
    </row>
    <row r="47002" spans="6:6" ht="18" customHeight="1">
      <c r="F47002" s="129">
        <f t="shared" si="740"/>
        <v>0</v>
      </c>
    </row>
    <row r="47003" spans="6:6" ht="18" customHeight="1">
      <c r="F47003" s="129">
        <f t="shared" si="740"/>
        <v>0</v>
      </c>
    </row>
    <row r="47004" spans="6:6" ht="18" customHeight="1">
      <c r="F47004" s="129">
        <f t="shared" si="740"/>
        <v>0</v>
      </c>
    </row>
    <row r="47005" spans="6:6" ht="18" customHeight="1">
      <c r="F47005" s="129">
        <f t="shared" si="740"/>
        <v>0</v>
      </c>
    </row>
    <row r="47006" spans="6:6" ht="18" customHeight="1">
      <c r="F47006" s="129">
        <f t="shared" si="740"/>
        <v>0</v>
      </c>
    </row>
    <row r="47007" spans="6:6" ht="18" customHeight="1">
      <c r="F47007" s="129">
        <f t="shared" si="740"/>
        <v>0</v>
      </c>
    </row>
    <row r="47008" spans="6:6" ht="18" customHeight="1">
      <c r="F47008" s="129">
        <f t="shared" si="740"/>
        <v>0</v>
      </c>
    </row>
    <row r="47009" spans="6:6" ht="18" customHeight="1">
      <c r="F47009" s="129">
        <f t="shared" si="740"/>
        <v>0</v>
      </c>
    </row>
    <row r="47010" spans="6:6" ht="18" customHeight="1">
      <c r="F47010" s="129">
        <f t="shared" si="740"/>
        <v>0</v>
      </c>
    </row>
    <row r="47011" spans="6:6" ht="18" customHeight="1">
      <c r="F47011" s="129">
        <f t="shared" si="740"/>
        <v>0</v>
      </c>
    </row>
    <row r="47012" spans="6:6" ht="18" customHeight="1">
      <c r="F47012" s="129">
        <f t="shared" si="740"/>
        <v>0</v>
      </c>
    </row>
    <row r="47013" spans="6:6" ht="18" customHeight="1">
      <c r="F47013" s="129">
        <f t="shared" si="740"/>
        <v>0</v>
      </c>
    </row>
    <row r="47014" spans="6:6" ht="18" customHeight="1">
      <c r="F47014" s="129">
        <f t="shared" si="740"/>
        <v>0</v>
      </c>
    </row>
    <row r="47015" spans="6:6" ht="18" customHeight="1">
      <c r="F47015" s="129">
        <f t="shared" si="740"/>
        <v>0</v>
      </c>
    </row>
    <row r="47016" spans="6:6" ht="18" customHeight="1">
      <c r="F47016" s="129">
        <f t="shared" si="740"/>
        <v>0</v>
      </c>
    </row>
    <row r="47017" spans="6:6" ht="18" customHeight="1">
      <c r="F47017" s="129">
        <f t="shared" si="740"/>
        <v>0</v>
      </c>
    </row>
    <row r="47018" spans="6:6" ht="18" customHeight="1">
      <c r="F47018" s="129">
        <f t="shared" si="740"/>
        <v>0</v>
      </c>
    </row>
    <row r="47019" spans="6:6" ht="18" customHeight="1">
      <c r="F47019" s="129">
        <f t="shared" si="740"/>
        <v>0</v>
      </c>
    </row>
    <row r="47020" spans="6:6" ht="18" customHeight="1">
      <c r="F47020" s="129">
        <f t="shared" si="740"/>
        <v>0</v>
      </c>
    </row>
    <row r="47021" spans="6:6" ht="18" customHeight="1">
      <c r="F47021" s="129">
        <f t="shared" si="740"/>
        <v>0</v>
      </c>
    </row>
    <row r="47022" spans="6:6" ht="18" customHeight="1">
      <c r="F47022" s="129">
        <f t="shared" si="740"/>
        <v>0</v>
      </c>
    </row>
    <row r="47023" spans="6:6" ht="18" customHeight="1">
      <c r="F47023" s="129">
        <f t="shared" si="740"/>
        <v>0</v>
      </c>
    </row>
    <row r="47024" spans="6:6" ht="18" customHeight="1">
      <c r="F47024" s="129">
        <f t="shared" si="740"/>
        <v>0</v>
      </c>
    </row>
    <row r="47025" spans="6:6" ht="18" customHeight="1">
      <c r="F47025" s="129">
        <f t="shared" si="740"/>
        <v>0</v>
      </c>
    </row>
    <row r="47026" spans="6:6" ht="18" customHeight="1">
      <c r="F47026" s="129">
        <f t="shared" ref="F47026:F47089" si="741">E47026*D47026</f>
        <v>0</v>
      </c>
    </row>
    <row r="47027" spans="6:6" ht="18" customHeight="1">
      <c r="F47027" s="129">
        <f t="shared" si="741"/>
        <v>0</v>
      </c>
    </row>
    <row r="47028" spans="6:6" ht="18" customHeight="1">
      <c r="F47028" s="129">
        <f t="shared" si="741"/>
        <v>0</v>
      </c>
    </row>
    <row r="47029" spans="6:6" ht="18" customHeight="1">
      <c r="F47029" s="129">
        <f t="shared" si="741"/>
        <v>0</v>
      </c>
    </row>
    <row r="47030" spans="6:6" ht="18" customHeight="1">
      <c r="F47030" s="129">
        <f t="shared" si="741"/>
        <v>0</v>
      </c>
    </row>
    <row r="47031" spans="6:6" ht="18" customHeight="1">
      <c r="F47031" s="129">
        <f t="shared" si="741"/>
        <v>0</v>
      </c>
    </row>
    <row r="47032" spans="6:6" ht="18" customHeight="1">
      <c r="F47032" s="129">
        <f t="shared" si="741"/>
        <v>0</v>
      </c>
    </row>
    <row r="47033" spans="6:6" ht="18" customHeight="1">
      <c r="F47033" s="129">
        <f t="shared" si="741"/>
        <v>0</v>
      </c>
    </row>
    <row r="47034" spans="6:6" ht="18" customHeight="1">
      <c r="F47034" s="129">
        <f t="shared" si="741"/>
        <v>0</v>
      </c>
    </row>
    <row r="47035" spans="6:6" ht="18" customHeight="1">
      <c r="F47035" s="129">
        <f t="shared" si="741"/>
        <v>0</v>
      </c>
    </row>
    <row r="47036" spans="6:6" ht="18" customHeight="1">
      <c r="F47036" s="129">
        <f t="shared" si="741"/>
        <v>0</v>
      </c>
    </row>
    <row r="47037" spans="6:6" ht="18" customHeight="1">
      <c r="F47037" s="129">
        <f t="shared" si="741"/>
        <v>0</v>
      </c>
    </row>
    <row r="47038" spans="6:6" ht="18" customHeight="1">
      <c r="F47038" s="129">
        <f t="shared" si="741"/>
        <v>0</v>
      </c>
    </row>
    <row r="47039" spans="6:6" ht="18" customHeight="1">
      <c r="F47039" s="129">
        <f t="shared" si="741"/>
        <v>0</v>
      </c>
    </row>
    <row r="47040" spans="6:6" ht="18" customHeight="1">
      <c r="F47040" s="129">
        <f t="shared" si="741"/>
        <v>0</v>
      </c>
    </row>
    <row r="47041" spans="6:6" ht="18" customHeight="1">
      <c r="F47041" s="129">
        <f t="shared" si="741"/>
        <v>0</v>
      </c>
    </row>
    <row r="47042" spans="6:6" ht="18" customHeight="1">
      <c r="F47042" s="129">
        <f t="shared" si="741"/>
        <v>0</v>
      </c>
    </row>
    <row r="47043" spans="6:6" ht="18" customHeight="1">
      <c r="F47043" s="129">
        <f t="shared" si="741"/>
        <v>0</v>
      </c>
    </row>
    <row r="47044" spans="6:6" ht="18" customHeight="1">
      <c r="F47044" s="129">
        <f t="shared" si="741"/>
        <v>0</v>
      </c>
    </row>
    <row r="47045" spans="6:6" ht="18" customHeight="1">
      <c r="F47045" s="129">
        <f t="shared" si="741"/>
        <v>0</v>
      </c>
    </row>
    <row r="47046" spans="6:6" ht="18" customHeight="1">
      <c r="F47046" s="129">
        <f t="shared" si="741"/>
        <v>0</v>
      </c>
    </row>
    <row r="47047" spans="6:6" ht="18" customHeight="1">
      <c r="F47047" s="129">
        <f t="shared" si="741"/>
        <v>0</v>
      </c>
    </row>
    <row r="47048" spans="6:6" ht="18" customHeight="1">
      <c r="F47048" s="129">
        <f t="shared" si="741"/>
        <v>0</v>
      </c>
    </row>
    <row r="47049" spans="6:6" ht="18" customHeight="1">
      <c r="F47049" s="129">
        <f t="shared" si="741"/>
        <v>0</v>
      </c>
    </row>
    <row r="47050" spans="6:6" ht="18" customHeight="1">
      <c r="F47050" s="129">
        <f t="shared" si="741"/>
        <v>0</v>
      </c>
    </row>
    <row r="47051" spans="6:6" ht="18" customHeight="1">
      <c r="F47051" s="129">
        <f t="shared" si="741"/>
        <v>0</v>
      </c>
    </row>
    <row r="47052" spans="6:6" ht="18" customHeight="1">
      <c r="F47052" s="129">
        <f t="shared" si="741"/>
        <v>0</v>
      </c>
    </row>
    <row r="47053" spans="6:6" ht="18" customHeight="1">
      <c r="F47053" s="129">
        <f t="shared" si="741"/>
        <v>0</v>
      </c>
    </row>
    <row r="47054" spans="6:6" ht="18" customHeight="1">
      <c r="F47054" s="129">
        <f t="shared" si="741"/>
        <v>0</v>
      </c>
    </row>
    <row r="47055" spans="6:6" ht="18" customHeight="1">
      <c r="F47055" s="129">
        <f t="shared" si="741"/>
        <v>0</v>
      </c>
    </row>
    <row r="47056" spans="6:6" ht="18" customHeight="1">
      <c r="F47056" s="129">
        <f t="shared" si="741"/>
        <v>0</v>
      </c>
    </row>
    <row r="47057" spans="6:6" ht="18" customHeight="1">
      <c r="F47057" s="129">
        <f t="shared" si="741"/>
        <v>0</v>
      </c>
    </row>
    <row r="47058" spans="6:6" ht="18" customHeight="1">
      <c r="F47058" s="129">
        <f t="shared" si="741"/>
        <v>0</v>
      </c>
    </row>
    <row r="47059" spans="6:6" ht="18" customHeight="1">
      <c r="F47059" s="129">
        <f t="shared" si="741"/>
        <v>0</v>
      </c>
    </row>
    <row r="47060" spans="6:6" ht="18" customHeight="1">
      <c r="F47060" s="129">
        <f t="shared" si="741"/>
        <v>0</v>
      </c>
    </row>
    <row r="47061" spans="6:6" ht="18" customHeight="1">
      <c r="F47061" s="129">
        <f t="shared" si="741"/>
        <v>0</v>
      </c>
    </row>
    <row r="47062" spans="6:6" ht="18" customHeight="1">
      <c r="F47062" s="129">
        <f t="shared" si="741"/>
        <v>0</v>
      </c>
    </row>
    <row r="47063" spans="6:6" ht="18" customHeight="1">
      <c r="F47063" s="129">
        <f t="shared" si="741"/>
        <v>0</v>
      </c>
    </row>
    <row r="47064" spans="6:6" ht="18" customHeight="1">
      <c r="F47064" s="129">
        <f t="shared" si="741"/>
        <v>0</v>
      </c>
    </row>
    <row r="47065" spans="6:6" ht="18" customHeight="1">
      <c r="F47065" s="129">
        <f t="shared" si="741"/>
        <v>0</v>
      </c>
    </row>
    <row r="47066" spans="6:6" ht="18" customHeight="1">
      <c r="F47066" s="129">
        <f t="shared" si="741"/>
        <v>0</v>
      </c>
    </row>
    <row r="47067" spans="6:6" ht="18" customHeight="1">
      <c r="F47067" s="129">
        <f t="shared" si="741"/>
        <v>0</v>
      </c>
    </row>
    <row r="47068" spans="6:6" ht="18" customHeight="1">
      <c r="F47068" s="129">
        <f t="shared" si="741"/>
        <v>0</v>
      </c>
    </row>
    <row r="47069" spans="6:6" ht="18" customHeight="1">
      <c r="F47069" s="129">
        <f t="shared" si="741"/>
        <v>0</v>
      </c>
    </row>
    <row r="47070" spans="6:6" ht="18" customHeight="1">
      <c r="F47070" s="129">
        <f t="shared" si="741"/>
        <v>0</v>
      </c>
    </row>
    <row r="47071" spans="6:6" ht="18" customHeight="1">
      <c r="F47071" s="129">
        <f t="shared" si="741"/>
        <v>0</v>
      </c>
    </row>
    <row r="47072" spans="6:6" ht="18" customHeight="1">
      <c r="F47072" s="129">
        <f t="shared" si="741"/>
        <v>0</v>
      </c>
    </row>
    <row r="47073" spans="6:6" ht="18" customHeight="1">
      <c r="F47073" s="129">
        <f t="shared" si="741"/>
        <v>0</v>
      </c>
    </row>
    <row r="47074" spans="6:6" ht="18" customHeight="1">
      <c r="F47074" s="129">
        <f t="shared" si="741"/>
        <v>0</v>
      </c>
    </row>
    <row r="47075" spans="6:6" ht="18" customHeight="1">
      <c r="F47075" s="129">
        <f t="shared" si="741"/>
        <v>0</v>
      </c>
    </row>
    <row r="47076" spans="6:6" ht="18" customHeight="1">
      <c r="F47076" s="129">
        <f t="shared" si="741"/>
        <v>0</v>
      </c>
    </row>
    <row r="47077" spans="6:6" ht="18" customHeight="1">
      <c r="F47077" s="129">
        <f t="shared" si="741"/>
        <v>0</v>
      </c>
    </row>
    <row r="47078" spans="6:6" ht="18" customHeight="1">
      <c r="F47078" s="129">
        <f t="shared" si="741"/>
        <v>0</v>
      </c>
    </row>
    <row r="47079" spans="6:6" ht="18" customHeight="1">
      <c r="F47079" s="129">
        <f t="shared" si="741"/>
        <v>0</v>
      </c>
    </row>
    <row r="47080" spans="6:6" ht="18" customHeight="1">
      <c r="F47080" s="129">
        <f t="shared" si="741"/>
        <v>0</v>
      </c>
    </row>
    <row r="47081" spans="6:6" ht="18" customHeight="1">
      <c r="F47081" s="129">
        <f t="shared" si="741"/>
        <v>0</v>
      </c>
    </row>
    <row r="47082" spans="6:6" ht="18" customHeight="1">
      <c r="F47082" s="129">
        <f t="shared" si="741"/>
        <v>0</v>
      </c>
    </row>
    <row r="47083" spans="6:6" ht="18" customHeight="1">
      <c r="F47083" s="129">
        <f t="shared" si="741"/>
        <v>0</v>
      </c>
    </row>
    <row r="47084" spans="6:6" ht="18" customHeight="1">
      <c r="F47084" s="129">
        <f t="shared" si="741"/>
        <v>0</v>
      </c>
    </row>
    <row r="47085" spans="6:6" ht="18" customHeight="1">
      <c r="F47085" s="129">
        <f t="shared" si="741"/>
        <v>0</v>
      </c>
    </row>
    <row r="47086" spans="6:6" ht="18" customHeight="1">
      <c r="F47086" s="129">
        <f t="shared" si="741"/>
        <v>0</v>
      </c>
    </row>
    <row r="47087" spans="6:6" ht="18" customHeight="1">
      <c r="F47087" s="129">
        <f t="shared" si="741"/>
        <v>0</v>
      </c>
    </row>
    <row r="47088" spans="6:6" ht="18" customHeight="1">
      <c r="F47088" s="129">
        <f t="shared" si="741"/>
        <v>0</v>
      </c>
    </row>
    <row r="47089" spans="6:6" ht="18" customHeight="1">
      <c r="F47089" s="129">
        <f t="shared" si="741"/>
        <v>0</v>
      </c>
    </row>
    <row r="47090" spans="6:6" ht="18" customHeight="1">
      <c r="F47090" s="129">
        <f t="shared" ref="F47090:F47153" si="742">E47090*D47090</f>
        <v>0</v>
      </c>
    </row>
    <row r="47091" spans="6:6" ht="18" customHeight="1">
      <c r="F47091" s="129">
        <f t="shared" si="742"/>
        <v>0</v>
      </c>
    </row>
    <row r="47092" spans="6:6" ht="18" customHeight="1">
      <c r="F47092" s="129">
        <f t="shared" si="742"/>
        <v>0</v>
      </c>
    </row>
    <row r="47093" spans="6:6" ht="18" customHeight="1">
      <c r="F47093" s="129">
        <f t="shared" si="742"/>
        <v>0</v>
      </c>
    </row>
    <row r="47094" spans="6:6" ht="18" customHeight="1">
      <c r="F47094" s="129">
        <f t="shared" si="742"/>
        <v>0</v>
      </c>
    </row>
    <row r="47095" spans="6:6" ht="18" customHeight="1">
      <c r="F47095" s="129">
        <f t="shared" si="742"/>
        <v>0</v>
      </c>
    </row>
    <row r="47096" spans="6:6" ht="18" customHeight="1">
      <c r="F47096" s="129">
        <f t="shared" si="742"/>
        <v>0</v>
      </c>
    </row>
    <row r="47097" spans="6:6" ht="18" customHeight="1">
      <c r="F47097" s="129">
        <f t="shared" si="742"/>
        <v>0</v>
      </c>
    </row>
    <row r="47098" spans="6:6" ht="18" customHeight="1">
      <c r="F47098" s="129">
        <f t="shared" si="742"/>
        <v>0</v>
      </c>
    </row>
    <row r="47099" spans="6:6" ht="18" customHeight="1">
      <c r="F47099" s="129">
        <f t="shared" si="742"/>
        <v>0</v>
      </c>
    </row>
    <row r="47100" spans="6:6" ht="18" customHeight="1">
      <c r="F47100" s="129">
        <f t="shared" si="742"/>
        <v>0</v>
      </c>
    </row>
    <row r="47101" spans="6:6" ht="18" customHeight="1">
      <c r="F47101" s="129">
        <f t="shared" si="742"/>
        <v>0</v>
      </c>
    </row>
    <row r="47102" spans="6:6" ht="18" customHeight="1">
      <c r="F47102" s="129">
        <f t="shared" si="742"/>
        <v>0</v>
      </c>
    </row>
    <row r="47103" spans="6:6" ht="18" customHeight="1">
      <c r="F47103" s="129">
        <f t="shared" si="742"/>
        <v>0</v>
      </c>
    </row>
    <row r="47104" spans="6:6" ht="18" customHeight="1">
      <c r="F47104" s="129">
        <f t="shared" si="742"/>
        <v>0</v>
      </c>
    </row>
    <row r="47105" spans="6:6" ht="18" customHeight="1">
      <c r="F47105" s="129">
        <f t="shared" si="742"/>
        <v>0</v>
      </c>
    </row>
    <row r="47106" spans="6:6" ht="18" customHeight="1">
      <c r="F47106" s="129">
        <f t="shared" si="742"/>
        <v>0</v>
      </c>
    </row>
    <row r="47107" spans="6:6" ht="18" customHeight="1">
      <c r="F47107" s="129">
        <f t="shared" si="742"/>
        <v>0</v>
      </c>
    </row>
    <row r="47108" spans="6:6" ht="18" customHeight="1">
      <c r="F47108" s="129">
        <f t="shared" si="742"/>
        <v>0</v>
      </c>
    </row>
    <row r="47109" spans="6:6" ht="18" customHeight="1">
      <c r="F47109" s="129">
        <f t="shared" si="742"/>
        <v>0</v>
      </c>
    </row>
    <row r="47110" spans="6:6" ht="18" customHeight="1">
      <c r="F47110" s="129">
        <f t="shared" si="742"/>
        <v>0</v>
      </c>
    </row>
    <row r="47111" spans="6:6" ht="18" customHeight="1">
      <c r="F47111" s="129">
        <f t="shared" si="742"/>
        <v>0</v>
      </c>
    </row>
    <row r="47112" spans="6:6" ht="18" customHeight="1">
      <c r="F47112" s="129">
        <f t="shared" si="742"/>
        <v>0</v>
      </c>
    </row>
    <row r="47113" spans="6:6" ht="18" customHeight="1">
      <c r="F47113" s="129">
        <f t="shared" si="742"/>
        <v>0</v>
      </c>
    </row>
    <row r="47114" spans="6:6" ht="18" customHeight="1">
      <c r="F47114" s="129">
        <f t="shared" si="742"/>
        <v>0</v>
      </c>
    </row>
    <row r="47115" spans="6:6" ht="18" customHeight="1">
      <c r="F47115" s="129">
        <f t="shared" si="742"/>
        <v>0</v>
      </c>
    </row>
    <row r="47116" spans="6:6" ht="18" customHeight="1">
      <c r="F47116" s="129">
        <f t="shared" si="742"/>
        <v>0</v>
      </c>
    </row>
    <row r="47117" spans="6:6" ht="18" customHeight="1">
      <c r="F47117" s="129">
        <f t="shared" si="742"/>
        <v>0</v>
      </c>
    </row>
    <row r="47118" spans="6:6" ht="18" customHeight="1">
      <c r="F47118" s="129">
        <f t="shared" si="742"/>
        <v>0</v>
      </c>
    </row>
    <row r="47119" spans="6:6" ht="18" customHeight="1">
      <c r="F47119" s="129">
        <f t="shared" si="742"/>
        <v>0</v>
      </c>
    </row>
    <row r="47120" spans="6:6" ht="18" customHeight="1">
      <c r="F47120" s="129">
        <f t="shared" si="742"/>
        <v>0</v>
      </c>
    </row>
    <row r="47121" spans="6:6" ht="18" customHeight="1">
      <c r="F47121" s="129">
        <f t="shared" si="742"/>
        <v>0</v>
      </c>
    </row>
    <row r="47122" spans="6:6" ht="18" customHeight="1">
      <c r="F47122" s="129">
        <f t="shared" si="742"/>
        <v>0</v>
      </c>
    </row>
    <row r="47123" spans="6:6" ht="18" customHeight="1">
      <c r="F47123" s="129">
        <f t="shared" si="742"/>
        <v>0</v>
      </c>
    </row>
    <row r="47124" spans="6:6" ht="18" customHeight="1">
      <c r="F47124" s="129">
        <f t="shared" si="742"/>
        <v>0</v>
      </c>
    </row>
    <row r="47125" spans="6:6" ht="18" customHeight="1">
      <c r="F47125" s="129">
        <f t="shared" si="742"/>
        <v>0</v>
      </c>
    </row>
    <row r="47126" spans="6:6" ht="18" customHeight="1">
      <c r="F47126" s="129">
        <f t="shared" si="742"/>
        <v>0</v>
      </c>
    </row>
    <row r="47127" spans="6:6" ht="18" customHeight="1">
      <c r="F47127" s="129">
        <f t="shared" si="742"/>
        <v>0</v>
      </c>
    </row>
    <row r="47128" spans="6:6" ht="18" customHeight="1">
      <c r="F47128" s="129">
        <f t="shared" si="742"/>
        <v>0</v>
      </c>
    </row>
    <row r="47129" spans="6:6" ht="18" customHeight="1">
      <c r="F47129" s="129">
        <f t="shared" si="742"/>
        <v>0</v>
      </c>
    </row>
    <row r="47130" spans="6:6" ht="18" customHeight="1">
      <c r="F47130" s="129">
        <f t="shared" si="742"/>
        <v>0</v>
      </c>
    </row>
    <row r="47131" spans="6:6" ht="18" customHeight="1">
      <c r="F47131" s="129">
        <f t="shared" si="742"/>
        <v>0</v>
      </c>
    </row>
    <row r="47132" spans="6:6" ht="18" customHeight="1">
      <c r="F47132" s="129">
        <f t="shared" si="742"/>
        <v>0</v>
      </c>
    </row>
    <row r="47133" spans="6:6" ht="18" customHeight="1">
      <c r="F47133" s="129">
        <f t="shared" si="742"/>
        <v>0</v>
      </c>
    </row>
    <row r="47134" spans="6:6" ht="18" customHeight="1">
      <c r="F47134" s="129">
        <f t="shared" si="742"/>
        <v>0</v>
      </c>
    </row>
    <row r="47135" spans="6:6" ht="18" customHeight="1">
      <c r="F47135" s="129">
        <f t="shared" si="742"/>
        <v>0</v>
      </c>
    </row>
    <row r="47136" spans="6:6" ht="18" customHeight="1">
      <c r="F47136" s="129">
        <f t="shared" si="742"/>
        <v>0</v>
      </c>
    </row>
    <row r="47137" spans="6:6" ht="18" customHeight="1">
      <c r="F47137" s="129">
        <f t="shared" si="742"/>
        <v>0</v>
      </c>
    </row>
    <row r="47138" spans="6:6" ht="18" customHeight="1">
      <c r="F47138" s="129">
        <f t="shared" si="742"/>
        <v>0</v>
      </c>
    </row>
    <row r="47139" spans="6:6" ht="18" customHeight="1">
      <c r="F47139" s="129">
        <f t="shared" si="742"/>
        <v>0</v>
      </c>
    </row>
    <row r="47140" spans="6:6" ht="18" customHeight="1">
      <c r="F47140" s="129">
        <f t="shared" si="742"/>
        <v>0</v>
      </c>
    </row>
    <row r="47141" spans="6:6" ht="18" customHeight="1">
      <c r="F47141" s="129">
        <f t="shared" si="742"/>
        <v>0</v>
      </c>
    </row>
    <row r="47142" spans="6:6" ht="18" customHeight="1">
      <c r="F47142" s="129">
        <f t="shared" si="742"/>
        <v>0</v>
      </c>
    </row>
    <row r="47143" spans="6:6" ht="18" customHeight="1">
      <c r="F47143" s="129">
        <f t="shared" si="742"/>
        <v>0</v>
      </c>
    </row>
    <row r="47144" spans="6:6" ht="18" customHeight="1">
      <c r="F47144" s="129">
        <f t="shared" si="742"/>
        <v>0</v>
      </c>
    </row>
    <row r="47145" spans="6:6" ht="18" customHeight="1">
      <c r="F47145" s="129">
        <f t="shared" si="742"/>
        <v>0</v>
      </c>
    </row>
    <row r="47146" spans="6:6" ht="18" customHeight="1">
      <c r="F47146" s="129">
        <f t="shared" si="742"/>
        <v>0</v>
      </c>
    </row>
    <row r="47147" spans="6:6" ht="18" customHeight="1">
      <c r="F47147" s="129">
        <f t="shared" si="742"/>
        <v>0</v>
      </c>
    </row>
    <row r="47148" spans="6:6" ht="18" customHeight="1">
      <c r="F47148" s="129">
        <f t="shared" si="742"/>
        <v>0</v>
      </c>
    </row>
    <row r="47149" spans="6:6" ht="18" customHeight="1">
      <c r="F47149" s="129">
        <f t="shared" si="742"/>
        <v>0</v>
      </c>
    </row>
    <row r="47150" spans="6:6" ht="18" customHeight="1">
      <c r="F47150" s="129">
        <f t="shared" si="742"/>
        <v>0</v>
      </c>
    </row>
    <row r="47151" spans="6:6" ht="18" customHeight="1">
      <c r="F47151" s="129">
        <f t="shared" si="742"/>
        <v>0</v>
      </c>
    </row>
    <row r="47152" spans="6:6" ht="18" customHeight="1">
      <c r="F47152" s="129">
        <f t="shared" si="742"/>
        <v>0</v>
      </c>
    </row>
    <row r="47153" spans="6:6" ht="18" customHeight="1">
      <c r="F47153" s="129">
        <f t="shared" si="742"/>
        <v>0</v>
      </c>
    </row>
    <row r="47154" spans="6:6" ht="18" customHeight="1">
      <c r="F47154" s="129">
        <f t="shared" ref="F47154:F47217" si="743">E47154*D47154</f>
        <v>0</v>
      </c>
    </row>
    <row r="47155" spans="6:6" ht="18" customHeight="1">
      <c r="F47155" s="129">
        <f t="shared" si="743"/>
        <v>0</v>
      </c>
    </row>
    <row r="47156" spans="6:6" ht="18" customHeight="1">
      <c r="F47156" s="129">
        <f t="shared" si="743"/>
        <v>0</v>
      </c>
    </row>
    <row r="47157" spans="6:6" ht="18" customHeight="1">
      <c r="F47157" s="129">
        <f t="shared" si="743"/>
        <v>0</v>
      </c>
    </row>
    <row r="47158" spans="6:6" ht="18" customHeight="1">
      <c r="F47158" s="129">
        <f t="shared" si="743"/>
        <v>0</v>
      </c>
    </row>
    <row r="47159" spans="6:6" ht="18" customHeight="1">
      <c r="F47159" s="129">
        <f t="shared" si="743"/>
        <v>0</v>
      </c>
    </row>
    <row r="47160" spans="6:6" ht="18" customHeight="1">
      <c r="F47160" s="129">
        <f t="shared" si="743"/>
        <v>0</v>
      </c>
    </row>
    <row r="47161" spans="6:6" ht="18" customHeight="1">
      <c r="F47161" s="129">
        <f t="shared" si="743"/>
        <v>0</v>
      </c>
    </row>
    <row r="47162" spans="6:6" ht="18" customHeight="1">
      <c r="F47162" s="129">
        <f t="shared" si="743"/>
        <v>0</v>
      </c>
    </row>
    <row r="47163" spans="6:6" ht="18" customHeight="1">
      <c r="F47163" s="129">
        <f t="shared" si="743"/>
        <v>0</v>
      </c>
    </row>
    <row r="47164" spans="6:6" ht="18" customHeight="1">
      <c r="F47164" s="129">
        <f t="shared" si="743"/>
        <v>0</v>
      </c>
    </row>
    <row r="47165" spans="6:6" ht="18" customHeight="1">
      <c r="F47165" s="129">
        <f t="shared" si="743"/>
        <v>0</v>
      </c>
    </row>
    <row r="47166" spans="6:6" ht="18" customHeight="1">
      <c r="F47166" s="129">
        <f t="shared" si="743"/>
        <v>0</v>
      </c>
    </row>
    <row r="47167" spans="6:6" ht="18" customHeight="1">
      <c r="F47167" s="129">
        <f t="shared" si="743"/>
        <v>0</v>
      </c>
    </row>
    <row r="47168" spans="6:6" ht="18" customHeight="1">
      <c r="F47168" s="129">
        <f t="shared" si="743"/>
        <v>0</v>
      </c>
    </row>
    <row r="47169" spans="6:6" ht="18" customHeight="1">
      <c r="F47169" s="129">
        <f t="shared" si="743"/>
        <v>0</v>
      </c>
    </row>
    <row r="47170" spans="6:6" ht="18" customHeight="1">
      <c r="F47170" s="129">
        <f t="shared" si="743"/>
        <v>0</v>
      </c>
    </row>
    <row r="47171" spans="6:6" ht="18" customHeight="1">
      <c r="F47171" s="129">
        <f t="shared" si="743"/>
        <v>0</v>
      </c>
    </row>
    <row r="47172" spans="6:6" ht="18" customHeight="1">
      <c r="F47172" s="129">
        <f t="shared" si="743"/>
        <v>0</v>
      </c>
    </row>
    <row r="47173" spans="6:6" ht="18" customHeight="1">
      <c r="F47173" s="129">
        <f t="shared" si="743"/>
        <v>0</v>
      </c>
    </row>
    <row r="47174" spans="6:6" ht="18" customHeight="1">
      <c r="F47174" s="129">
        <f t="shared" si="743"/>
        <v>0</v>
      </c>
    </row>
    <row r="47175" spans="6:6" ht="18" customHeight="1">
      <c r="F47175" s="129">
        <f t="shared" si="743"/>
        <v>0</v>
      </c>
    </row>
    <row r="47176" spans="6:6" ht="18" customHeight="1">
      <c r="F47176" s="129">
        <f t="shared" si="743"/>
        <v>0</v>
      </c>
    </row>
    <row r="47177" spans="6:6" ht="18" customHeight="1">
      <c r="F47177" s="129">
        <f t="shared" si="743"/>
        <v>0</v>
      </c>
    </row>
    <row r="47178" spans="6:6" ht="18" customHeight="1">
      <c r="F47178" s="129">
        <f t="shared" si="743"/>
        <v>0</v>
      </c>
    </row>
    <row r="47179" spans="6:6" ht="18" customHeight="1">
      <c r="F47179" s="129">
        <f t="shared" si="743"/>
        <v>0</v>
      </c>
    </row>
    <row r="47180" spans="6:6" ht="18" customHeight="1">
      <c r="F47180" s="129">
        <f t="shared" si="743"/>
        <v>0</v>
      </c>
    </row>
    <row r="47181" spans="6:6" ht="18" customHeight="1">
      <c r="F47181" s="129">
        <f t="shared" si="743"/>
        <v>0</v>
      </c>
    </row>
    <row r="47182" spans="6:6" ht="18" customHeight="1">
      <c r="F47182" s="129">
        <f t="shared" si="743"/>
        <v>0</v>
      </c>
    </row>
    <row r="47183" spans="6:6" ht="18" customHeight="1">
      <c r="F47183" s="129">
        <f t="shared" si="743"/>
        <v>0</v>
      </c>
    </row>
    <row r="47184" spans="6:6" ht="18" customHeight="1">
      <c r="F47184" s="129">
        <f t="shared" si="743"/>
        <v>0</v>
      </c>
    </row>
    <row r="47185" spans="6:6" ht="18" customHeight="1">
      <c r="F47185" s="129">
        <f t="shared" si="743"/>
        <v>0</v>
      </c>
    </row>
    <row r="47186" spans="6:6" ht="18" customHeight="1">
      <c r="F47186" s="129">
        <f t="shared" si="743"/>
        <v>0</v>
      </c>
    </row>
    <row r="47187" spans="6:6" ht="18" customHeight="1">
      <c r="F47187" s="129">
        <f t="shared" si="743"/>
        <v>0</v>
      </c>
    </row>
    <row r="47188" spans="6:6" ht="18" customHeight="1">
      <c r="F47188" s="129">
        <f t="shared" si="743"/>
        <v>0</v>
      </c>
    </row>
    <row r="47189" spans="6:6" ht="18" customHeight="1">
      <c r="F47189" s="129">
        <f t="shared" si="743"/>
        <v>0</v>
      </c>
    </row>
    <row r="47190" spans="6:6" ht="18" customHeight="1">
      <c r="F47190" s="129">
        <f t="shared" si="743"/>
        <v>0</v>
      </c>
    </row>
    <row r="47191" spans="6:6" ht="18" customHeight="1">
      <c r="F47191" s="129">
        <f t="shared" si="743"/>
        <v>0</v>
      </c>
    </row>
    <row r="47192" spans="6:6" ht="18" customHeight="1">
      <c r="F47192" s="129">
        <f t="shared" si="743"/>
        <v>0</v>
      </c>
    </row>
    <row r="47193" spans="6:6" ht="18" customHeight="1">
      <c r="F47193" s="129">
        <f t="shared" si="743"/>
        <v>0</v>
      </c>
    </row>
    <row r="47194" spans="6:6" ht="18" customHeight="1">
      <c r="F47194" s="129">
        <f t="shared" si="743"/>
        <v>0</v>
      </c>
    </row>
    <row r="47195" spans="6:6" ht="18" customHeight="1">
      <c r="F47195" s="129">
        <f t="shared" si="743"/>
        <v>0</v>
      </c>
    </row>
    <row r="47196" spans="6:6" ht="18" customHeight="1">
      <c r="F47196" s="129">
        <f t="shared" si="743"/>
        <v>0</v>
      </c>
    </row>
    <row r="47197" spans="6:6" ht="18" customHeight="1">
      <c r="F47197" s="129">
        <f t="shared" si="743"/>
        <v>0</v>
      </c>
    </row>
    <row r="47198" spans="6:6" ht="18" customHeight="1">
      <c r="F47198" s="129">
        <f t="shared" si="743"/>
        <v>0</v>
      </c>
    </row>
    <row r="47199" spans="6:6" ht="18" customHeight="1">
      <c r="F47199" s="129">
        <f t="shared" si="743"/>
        <v>0</v>
      </c>
    </row>
    <row r="47200" spans="6:6" ht="18" customHeight="1">
      <c r="F47200" s="129">
        <f t="shared" si="743"/>
        <v>0</v>
      </c>
    </row>
    <row r="47201" spans="6:6" ht="18" customHeight="1">
      <c r="F47201" s="129">
        <f t="shared" si="743"/>
        <v>0</v>
      </c>
    </row>
    <row r="47202" spans="6:6" ht="18" customHeight="1">
      <c r="F47202" s="129">
        <f t="shared" si="743"/>
        <v>0</v>
      </c>
    </row>
    <row r="47203" spans="6:6" ht="18" customHeight="1">
      <c r="F47203" s="129">
        <f t="shared" si="743"/>
        <v>0</v>
      </c>
    </row>
    <row r="47204" spans="6:6" ht="18" customHeight="1">
      <c r="F47204" s="129">
        <f t="shared" si="743"/>
        <v>0</v>
      </c>
    </row>
    <row r="47205" spans="6:6" ht="18" customHeight="1">
      <c r="F47205" s="129">
        <f t="shared" si="743"/>
        <v>0</v>
      </c>
    </row>
    <row r="47206" spans="6:6" ht="18" customHeight="1">
      <c r="F47206" s="129">
        <f t="shared" si="743"/>
        <v>0</v>
      </c>
    </row>
    <row r="47207" spans="6:6" ht="18" customHeight="1">
      <c r="F47207" s="129">
        <f t="shared" si="743"/>
        <v>0</v>
      </c>
    </row>
    <row r="47208" spans="6:6" ht="18" customHeight="1">
      <c r="F47208" s="129">
        <f t="shared" si="743"/>
        <v>0</v>
      </c>
    </row>
    <row r="47209" spans="6:6" ht="18" customHeight="1">
      <c r="F47209" s="129">
        <f t="shared" si="743"/>
        <v>0</v>
      </c>
    </row>
    <row r="47210" spans="6:6" ht="18" customHeight="1">
      <c r="F47210" s="129">
        <f t="shared" si="743"/>
        <v>0</v>
      </c>
    </row>
    <row r="47211" spans="6:6" ht="18" customHeight="1">
      <c r="F47211" s="129">
        <f t="shared" si="743"/>
        <v>0</v>
      </c>
    </row>
    <row r="47212" spans="6:6" ht="18" customHeight="1">
      <c r="F47212" s="129">
        <f t="shared" si="743"/>
        <v>0</v>
      </c>
    </row>
    <row r="47213" spans="6:6" ht="18" customHeight="1">
      <c r="F47213" s="129">
        <f t="shared" si="743"/>
        <v>0</v>
      </c>
    </row>
    <row r="47214" spans="6:6" ht="18" customHeight="1">
      <c r="F47214" s="129">
        <f t="shared" si="743"/>
        <v>0</v>
      </c>
    </row>
    <row r="47215" spans="6:6" ht="18" customHeight="1">
      <c r="F47215" s="129">
        <f t="shared" si="743"/>
        <v>0</v>
      </c>
    </row>
    <row r="47216" spans="6:6" ht="18" customHeight="1">
      <c r="F47216" s="129">
        <f t="shared" si="743"/>
        <v>0</v>
      </c>
    </row>
    <row r="47217" spans="6:6" ht="18" customHeight="1">
      <c r="F47217" s="129">
        <f t="shared" si="743"/>
        <v>0</v>
      </c>
    </row>
    <row r="47218" spans="6:6" ht="18" customHeight="1">
      <c r="F47218" s="129">
        <f t="shared" ref="F47218:F47281" si="744">E47218*D47218</f>
        <v>0</v>
      </c>
    </row>
    <row r="47219" spans="6:6" ht="18" customHeight="1">
      <c r="F47219" s="129">
        <f t="shared" si="744"/>
        <v>0</v>
      </c>
    </row>
    <row r="47220" spans="6:6" ht="18" customHeight="1">
      <c r="F47220" s="129">
        <f t="shared" si="744"/>
        <v>0</v>
      </c>
    </row>
    <row r="47221" spans="6:6" ht="18" customHeight="1">
      <c r="F47221" s="129">
        <f t="shared" si="744"/>
        <v>0</v>
      </c>
    </row>
    <row r="47222" spans="6:6" ht="18" customHeight="1">
      <c r="F47222" s="129">
        <f t="shared" si="744"/>
        <v>0</v>
      </c>
    </row>
    <row r="47223" spans="6:6" ht="18" customHeight="1">
      <c r="F47223" s="129">
        <f t="shared" si="744"/>
        <v>0</v>
      </c>
    </row>
    <row r="47224" spans="6:6" ht="18" customHeight="1">
      <c r="F47224" s="129">
        <f t="shared" si="744"/>
        <v>0</v>
      </c>
    </row>
    <row r="47225" spans="6:6" ht="18" customHeight="1">
      <c r="F47225" s="129">
        <f t="shared" si="744"/>
        <v>0</v>
      </c>
    </row>
    <row r="47226" spans="6:6" ht="18" customHeight="1">
      <c r="F47226" s="129">
        <f t="shared" si="744"/>
        <v>0</v>
      </c>
    </row>
    <row r="47227" spans="6:6" ht="18" customHeight="1">
      <c r="F47227" s="129">
        <f t="shared" si="744"/>
        <v>0</v>
      </c>
    </row>
    <row r="47228" spans="6:6" ht="18" customHeight="1">
      <c r="F47228" s="129">
        <f t="shared" si="744"/>
        <v>0</v>
      </c>
    </row>
    <row r="47229" spans="6:6" ht="18" customHeight="1">
      <c r="F47229" s="129">
        <f t="shared" si="744"/>
        <v>0</v>
      </c>
    </row>
    <row r="47230" spans="6:6" ht="18" customHeight="1">
      <c r="F47230" s="129">
        <f t="shared" si="744"/>
        <v>0</v>
      </c>
    </row>
    <row r="47231" spans="6:6" ht="18" customHeight="1">
      <c r="F47231" s="129">
        <f t="shared" si="744"/>
        <v>0</v>
      </c>
    </row>
    <row r="47232" spans="6:6" ht="18" customHeight="1">
      <c r="F47232" s="129">
        <f t="shared" si="744"/>
        <v>0</v>
      </c>
    </row>
    <row r="47233" spans="6:6" ht="18" customHeight="1">
      <c r="F47233" s="129">
        <f t="shared" si="744"/>
        <v>0</v>
      </c>
    </row>
    <row r="47234" spans="6:6" ht="18" customHeight="1">
      <c r="F47234" s="129">
        <f t="shared" si="744"/>
        <v>0</v>
      </c>
    </row>
    <row r="47235" spans="6:6" ht="18" customHeight="1">
      <c r="F47235" s="129">
        <f t="shared" si="744"/>
        <v>0</v>
      </c>
    </row>
    <row r="47236" spans="6:6" ht="18" customHeight="1">
      <c r="F47236" s="129">
        <f t="shared" si="744"/>
        <v>0</v>
      </c>
    </row>
    <row r="47237" spans="6:6" ht="18" customHeight="1">
      <c r="F47237" s="129">
        <f t="shared" si="744"/>
        <v>0</v>
      </c>
    </row>
    <row r="47238" spans="6:6" ht="18" customHeight="1">
      <c r="F47238" s="129">
        <f t="shared" si="744"/>
        <v>0</v>
      </c>
    </row>
    <row r="47239" spans="6:6" ht="18" customHeight="1">
      <c r="F47239" s="129">
        <f t="shared" si="744"/>
        <v>0</v>
      </c>
    </row>
    <row r="47240" spans="6:6" ht="18" customHeight="1">
      <c r="F47240" s="129">
        <f t="shared" si="744"/>
        <v>0</v>
      </c>
    </row>
    <row r="47241" spans="6:6" ht="18" customHeight="1">
      <c r="F47241" s="129">
        <f t="shared" si="744"/>
        <v>0</v>
      </c>
    </row>
    <row r="47242" spans="6:6" ht="18" customHeight="1">
      <c r="F47242" s="129">
        <f t="shared" si="744"/>
        <v>0</v>
      </c>
    </row>
    <row r="47243" spans="6:6" ht="18" customHeight="1">
      <c r="F47243" s="129">
        <f t="shared" si="744"/>
        <v>0</v>
      </c>
    </row>
    <row r="47244" spans="6:6" ht="18" customHeight="1">
      <c r="F47244" s="129">
        <f t="shared" si="744"/>
        <v>0</v>
      </c>
    </row>
    <row r="47245" spans="6:6" ht="18" customHeight="1">
      <c r="F47245" s="129">
        <f t="shared" si="744"/>
        <v>0</v>
      </c>
    </row>
    <row r="47246" spans="6:6" ht="18" customHeight="1">
      <c r="F47246" s="129">
        <f t="shared" si="744"/>
        <v>0</v>
      </c>
    </row>
    <row r="47247" spans="6:6" ht="18" customHeight="1">
      <c r="F47247" s="129">
        <f t="shared" si="744"/>
        <v>0</v>
      </c>
    </row>
    <row r="47248" spans="6:6" ht="18" customHeight="1">
      <c r="F47248" s="129">
        <f t="shared" si="744"/>
        <v>0</v>
      </c>
    </row>
    <row r="47249" spans="6:6" ht="18" customHeight="1">
      <c r="F47249" s="129">
        <f t="shared" si="744"/>
        <v>0</v>
      </c>
    </row>
    <row r="47250" spans="6:6" ht="18" customHeight="1">
      <c r="F47250" s="129">
        <f t="shared" si="744"/>
        <v>0</v>
      </c>
    </row>
    <row r="47251" spans="6:6" ht="18" customHeight="1">
      <c r="F47251" s="129">
        <f t="shared" si="744"/>
        <v>0</v>
      </c>
    </row>
    <row r="47252" spans="6:6" ht="18" customHeight="1">
      <c r="F47252" s="129">
        <f t="shared" si="744"/>
        <v>0</v>
      </c>
    </row>
    <row r="47253" spans="6:6" ht="18" customHeight="1">
      <c r="F47253" s="129">
        <f t="shared" si="744"/>
        <v>0</v>
      </c>
    </row>
    <row r="47254" spans="6:6" ht="18" customHeight="1">
      <c r="F47254" s="129">
        <f t="shared" si="744"/>
        <v>0</v>
      </c>
    </row>
    <row r="47255" spans="6:6" ht="18" customHeight="1">
      <c r="F47255" s="129">
        <f t="shared" si="744"/>
        <v>0</v>
      </c>
    </row>
    <row r="47256" spans="6:6" ht="18" customHeight="1">
      <c r="F47256" s="129">
        <f t="shared" si="744"/>
        <v>0</v>
      </c>
    </row>
    <row r="47257" spans="6:6" ht="18" customHeight="1">
      <c r="F47257" s="129">
        <f t="shared" si="744"/>
        <v>0</v>
      </c>
    </row>
    <row r="47258" spans="6:6" ht="18" customHeight="1">
      <c r="F47258" s="129">
        <f t="shared" si="744"/>
        <v>0</v>
      </c>
    </row>
    <row r="47259" spans="6:6" ht="18" customHeight="1">
      <c r="F47259" s="129">
        <f t="shared" si="744"/>
        <v>0</v>
      </c>
    </row>
    <row r="47260" spans="6:6" ht="18" customHeight="1">
      <c r="F47260" s="129">
        <f t="shared" si="744"/>
        <v>0</v>
      </c>
    </row>
    <row r="47261" spans="6:6" ht="18" customHeight="1">
      <c r="F47261" s="129">
        <f t="shared" si="744"/>
        <v>0</v>
      </c>
    </row>
    <row r="47262" spans="6:6" ht="18" customHeight="1">
      <c r="F47262" s="129">
        <f t="shared" si="744"/>
        <v>0</v>
      </c>
    </row>
    <row r="47263" spans="6:6" ht="18" customHeight="1">
      <c r="F47263" s="129">
        <f t="shared" si="744"/>
        <v>0</v>
      </c>
    </row>
    <row r="47264" spans="6:6" ht="18" customHeight="1">
      <c r="F47264" s="129">
        <f t="shared" si="744"/>
        <v>0</v>
      </c>
    </row>
    <row r="47265" spans="6:6" ht="18" customHeight="1">
      <c r="F47265" s="129">
        <f t="shared" si="744"/>
        <v>0</v>
      </c>
    </row>
    <row r="47266" spans="6:6" ht="18" customHeight="1">
      <c r="F47266" s="129">
        <f t="shared" si="744"/>
        <v>0</v>
      </c>
    </row>
    <row r="47267" spans="6:6" ht="18" customHeight="1">
      <c r="F47267" s="129">
        <f t="shared" si="744"/>
        <v>0</v>
      </c>
    </row>
    <row r="47268" spans="6:6" ht="18" customHeight="1">
      <c r="F47268" s="129">
        <f t="shared" si="744"/>
        <v>0</v>
      </c>
    </row>
    <row r="47269" spans="6:6" ht="18" customHeight="1">
      <c r="F47269" s="129">
        <f t="shared" si="744"/>
        <v>0</v>
      </c>
    </row>
    <row r="47270" spans="6:6" ht="18" customHeight="1">
      <c r="F47270" s="129">
        <f t="shared" si="744"/>
        <v>0</v>
      </c>
    </row>
    <row r="47271" spans="6:6" ht="18" customHeight="1">
      <c r="F47271" s="129">
        <f t="shared" si="744"/>
        <v>0</v>
      </c>
    </row>
    <row r="47272" spans="6:6" ht="18" customHeight="1">
      <c r="F47272" s="129">
        <f t="shared" si="744"/>
        <v>0</v>
      </c>
    </row>
    <row r="47273" spans="6:6" ht="18" customHeight="1">
      <c r="F47273" s="129">
        <f t="shared" si="744"/>
        <v>0</v>
      </c>
    </row>
    <row r="47274" spans="6:6" ht="18" customHeight="1">
      <c r="F47274" s="129">
        <f t="shared" si="744"/>
        <v>0</v>
      </c>
    </row>
    <row r="47275" spans="6:6" ht="18" customHeight="1">
      <c r="F47275" s="129">
        <f t="shared" si="744"/>
        <v>0</v>
      </c>
    </row>
    <row r="47276" spans="6:6" ht="18" customHeight="1">
      <c r="F47276" s="129">
        <f t="shared" si="744"/>
        <v>0</v>
      </c>
    </row>
    <row r="47277" spans="6:6" ht="18" customHeight="1">
      <c r="F47277" s="129">
        <f t="shared" si="744"/>
        <v>0</v>
      </c>
    </row>
    <row r="47278" spans="6:6" ht="18" customHeight="1">
      <c r="F47278" s="129">
        <f t="shared" si="744"/>
        <v>0</v>
      </c>
    </row>
    <row r="47279" spans="6:6" ht="18" customHeight="1">
      <c r="F47279" s="129">
        <f t="shared" si="744"/>
        <v>0</v>
      </c>
    </row>
    <row r="47280" spans="6:6" ht="18" customHeight="1">
      <c r="F47280" s="129">
        <f t="shared" si="744"/>
        <v>0</v>
      </c>
    </row>
    <row r="47281" spans="6:6" ht="18" customHeight="1">
      <c r="F47281" s="129">
        <f t="shared" si="744"/>
        <v>0</v>
      </c>
    </row>
    <row r="47282" spans="6:6" ht="18" customHeight="1">
      <c r="F47282" s="129">
        <f t="shared" ref="F47282:F47345" si="745">E47282*D47282</f>
        <v>0</v>
      </c>
    </row>
    <row r="47283" spans="6:6" ht="18" customHeight="1">
      <c r="F47283" s="129">
        <f t="shared" si="745"/>
        <v>0</v>
      </c>
    </row>
    <row r="47284" spans="6:6" ht="18" customHeight="1">
      <c r="F47284" s="129">
        <f t="shared" si="745"/>
        <v>0</v>
      </c>
    </row>
    <row r="47285" spans="6:6" ht="18" customHeight="1">
      <c r="F47285" s="129">
        <f t="shared" si="745"/>
        <v>0</v>
      </c>
    </row>
    <row r="47286" spans="6:6" ht="18" customHeight="1">
      <c r="F47286" s="129">
        <f t="shared" si="745"/>
        <v>0</v>
      </c>
    </row>
    <row r="47287" spans="6:6" ht="18" customHeight="1">
      <c r="F47287" s="129">
        <f t="shared" si="745"/>
        <v>0</v>
      </c>
    </row>
    <row r="47288" spans="6:6" ht="18" customHeight="1">
      <c r="F47288" s="129">
        <f t="shared" si="745"/>
        <v>0</v>
      </c>
    </row>
    <row r="47289" spans="6:6" ht="18" customHeight="1">
      <c r="F47289" s="129">
        <f t="shared" si="745"/>
        <v>0</v>
      </c>
    </row>
    <row r="47290" spans="6:6" ht="18" customHeight="1">
      <c r="F47290" s="129">
        <f t="shared" si="745"/>
        <v>0</v>
      </c>
    </row>
    <row r="47291" spans="6:6" ht="18" customHeight="1">
      <c r="F47291" s="129">
        <f t="shared" si="745"/>
        <v>0</v>
      </c>
    </row>
    <row r="47292" spans="6:6" ht="18" customHeight="1">
      <c r="F47292" s="129">
        <f t="shared" si="745"/>
        <v>0</v>
      </c>
    </row>
    <row r="47293" spans="6:6" ht="18" customHeight="1">
      <c r="F47293" s="129">
        <f t="shared" si="745"/>
        <v>0</v>
      </c>
    </row>
    <row r="47294" spans="6:6" ht="18" customHeight="1">
      <c r="F47294" s="129">
        <f t="shared" si="745"/>
        <v>0</v>
      </c>
    </row>
    <row r="47295" spans="6:6" ht="18" customHeight="1">
      <c r="F47295" s="129">
        <f t="shared" si="745"/>
        <v>0</v>
      </c>
    </row>
    <row r="47296" spans="6:6" ht="18" customHeight="1">
      <c r="F47296" s="129">
        <f t="shared" si="745"/>
        <v>0</v>
      </c>
    </row>
    <row r="47297" spans="6:6" ht="18" customHeight="1">
      <c r="F47297" s="129">
        <f t="shared" si="745"/>
        <v>0</v>
      </c>
    </row>
    <row r="47298" spans="6:6" ht="18" customHeight="1">
      <c r="F47298" s="129">
        <f t="shared" si="745"/>
        <v>0</v>
      </c>
    </row>
    <row r="47299" spans="6:6" ht="18" customHeight="1">
      <c r="F47299" s="129">
        <f t="shared" si="745"/>
        <v>0</v>
      </c>
    </row>
    <row r="47300" spans="6:6" ht="18" customHeight="1">
      <c r="F47300" s="129">
        <f t="shared" si="745"/>
        <v>0</v>
      </c>
    </row>
    <row r="47301" spans="6:6" ht="18" customHeight="1">
      <c r="F47301" s="129">
        <f t="shared" si="745"/>
        <v>0</v>
      </c>
    </row>
    <row r="47302" spans="6:6" ht="18" customHeight="1">
      <c r="F47302" s="129">
        <f t="shared" si="745"/>
        <v>0</v>
      </c>
    </row>
    <row r="47303" spans="6:6" ht="18" customHeight="1">
      <c r="F47303" s="129">
        <f t="shared" si="745"/>
        <v>0</v>
      </c>
    </row>
    <row r="47304" spans="6:6" ht="18" customHeight="1">
      <c r="F47304" s="129">
        <f t="shared" si="745"/>
        <v>0</v>
      </c>
    </row>
    <row r="47305" spans="6:6" ht="18" customHeight="1">
      <c r="F47305" s="129">
        <f t="shared" si="745"/>
        <v>0</v>
      </c>
    </row>
    <row r="47306" spans="6:6" ht="18" customHeight="1">
      <c r="F47306" s="129">
        <f t="shared" si="745"/>
        <v>0</v>
      </c>
    </row>
    <row r="47307" spans="6:6" ht="18" customHeight="1">
      <c r="F47307" s="129">
        <f t="shared" si="745"/>
        <v>0</v>
      </c>
    </row>
    <row r="47308" spans="6:6" ht="18" customHeight="1">
      <c r="F47308" s="129">
        <f t="shared" si="745"/>
        <v>0</v>
      </c>
    </row>
    <row r="47309" spans="6:6" ht="18" customHeight="1">
      <c r="F47309" s="129">
        <f t="shared" si="745"/>
        <v>0</v>
      </c>
    </row>
    <row r="47310" spans="6:6" ht="18" customHeight="1">
      <c r="F47310" s="129">
        <f t="shared" si="745"/>
        <v>0</v>
      </c>
    </row>
    <row r="47311" spans="6:6" ht="18" customHeight="1">
      <c r="F47311" s="129">
        <f t="shared" si="745"/>
        <v>0</v>
      </c>
    </row>
    <row r="47312" spans="6:6" ht="18" customHeight="1">
      <c r="F47312" s="129">
        <f t="shared" si="745"/>
        <v>0</v>
      </c>
    </row>
    <row r="47313" spans="6:6" ht="18" customHeight="1">
      <c r="F47313" s="129">
        <f t="shared" si="745"/>
        <v>0</v>
      </c>
    </row>
    <row r="47314" spans="6:6" ht="18" customHeight="1">
      <c r="F47314" s="129">
        <f t="shared" si="745"/>
        <v>0</v>
      </c>
    </row>
    <row r="47315" spans="6:6" ht="18" customHeight="1">
      <c r="F47315" s="129">
        <f t="shared" si="745"/>
        <v>0</v>
      </c>
    </row>
    <row r="47316" spans="6:6" ht="18" customHeight="1">
      <c r="F47316" s="129">
        <f t="shared" si="745"/>
        <v>0</v>
      </c>
    </row>
    <row r="47317" spans="6:6" ht="18" customHeight="1">
      <c r="F47317" s="129">
        <f t="shared" si="745"/>
        <v>0</v>
      </c>
    </row>
    <row r="47318" spans="6:6" ht="18" customHeight="1">
      <c r="F47318" s="129">
        <f t="shared" si="745"/>
        <v>0</v>
      </c>
    </row>
    <row r="47319" spans="6:6" ht="18" customHeight="1">
      <c r="F47319" s="129">
        <f t="shared" si="745"/>
        <v>0</v>
      </c>
    </row>
    <row r="47320" spans="6:6" ht="18" customHeight="1">
      <c r="F47320" s="129">
        <f t="shared" si="745"/>
        <v>0</v>
      </c>
    </row>
    <row r="47321" spans="6:6" ht="18" customHeight="1">
      <c r="F47321" s="129">
        <f t="shared" si="745"/>
        <v>0</v>
      </c>
    </row>
    <row r="47322" spans="6:6" ht="18" customHeight="1">
      <c r="F47322" s="129">
        <f t="shared" si="745"/>
        <v>0</v>
      </c>
    </row>
    <row r="47323" spans="6:6" ht="18" customHeight="1">
      <c r="F47323" s="129">
        <f t="shared" si="745"/>
        <v>0</v>
      </c>
    </row>
    <row r="47324" spans="6:6" ht="18" customHeight="1">
      <c r="F47324" s="129">
        <f t="shared" si="745"/>
        <v>0</v>
      </c>
    </row>
    <row r="47325" spans="6:6" ht="18" customHeight="1">
      <c r="F47325" s="129">
        <f t="shared" si="745"/>
        <v>0</v>
      </c>
    </row>
    <row r="47326" spans="6:6" ht="18" customHeight="1">
      <c r="F47326" s="129">
        <f t="shared" si="745"/>
        <v>0</v>
      </c>
    </row>
    <row r="47327" spans="6:6" ht="18" customHeight="1">
      <c r="F47327" s="129">
        <f t="shared" si="745"/>
        <v>0</v>
      </c>
    </row>
    <row r="47328" spans="6:6" ht="18" customHeight="1">
      <c r="F47328" s="129">
        <f t="shared" si="745"/>
        <v>0</v>
      </c>
    </row>
    <row r="47329" spans="6:6" ht="18" customHeight="1">
      <c r="F47329" s="129">
        <f t="shared" si="745"/>
        <v>0</v>
      </c>
    </row>
    <row r="47330" spans="6:6" ht="18" customHeight="1">
      <c r="F47330" s="129">
        <f t="shared" si="745"/>
        <v>0</v>
      </c>
    </row>
    <row r="47331" spans="6:6" ht="18" customHeight="1">
      <c r="F47331" s="129">
        <f t="shared" si="745"/>
        <v>0</v>
      </c>
    </row>
    <row r="47332" spans="6:6" ht="18" customHeight="1">
      <c r="F47332" s="129">
        <f t="shared" si="745"/>
        <v>0</v>
      </c>
    </row>
    <row r="47333" spans="6:6" ht="18" customHeight="1">
      <c r="F47333" s="129">
        <f t="shared" si="745"/>
        <v>0</v>
      </c>
    </row>
    <row r="47334" spans="6:6" ht="18" customHeight="1">
      <c r="F47334" s="129">
        <f t="shared" si="745"/>
        <v>0</v>
      </c>
    </row>
    <row r="47335" spans="6:6" ht="18" customHeight="1">
      <c r="F47335" s="129">
        <f t="shared" si="745"/>
        <v>0</v>
      </c>
    </row>
    <row r="47336" spans="6:6" ht="18" customHeight="1">
      <c r="F47336" s="129">
        <f t="shared" si="745"/>
        <v>0</v>
      </c>
    </row>
    <row r="47337" spans="6:6" ht="18" customHeight="1">
      <c r="F47337" s="129">
        <f t="shared" si="745"/>
        <v>0</v>
      </c>
    </row>
    <row r="47338" spans="6:6" ht="18" customHeight="1">
      <c r="F47338" s="129">
        <f t="shared" si="745"/>
        <v>0</v>
      </c>
    </row>
    <row r="47339" spans="6:6" ht="18" customHeight="1">
      <c r="F47339" s="129">
        <f t="shared" si="745"/>
        <v>0</v>
      </c>
    </row>
    <row r="47340" spans="6:6" ht="18" customHeight="1">
      <c r="F47340" s="129">
        <f t="shared" si="745"/>
        <v>0</v>
      </c>
    </row>
    <row r="47341" spans="6:6" ht="18" customHeight="1">
      <c r="F47341" s="129">
        <f t="shared" si="745"/>
        <v>0</v>
      </c>
    </row>
    <row r="47342" spans="6:6" ht="18" customHeight="1">
      <c r="F47342" s="129">
        <f t="shared" si="745"/>
        <v>0</v>
      </c>
    </row>
    <row r="47343" spans="6:6" ht="18" customHeight="1">
      <c r="F47343" s="129">
        <f t="shared" si="745"/>
        <v>0</v>
      </c>
    </row>
    <row r="47344" spans="6:6" ht="18" customHeight="1">
      <c r="F47344" s="129">
        <f t="shared" si="745"/>
        <v>0</v>
      </c>
    </row>
    <row r="47345" spans="6:6" ht="18" customHeight="1">
      <c r="F47345" s="129">
        <f t="shared" si="745"/>
        <v>0</v>
      </c>
    </row>
    <row r="47346" spans="6:6" ht="18" customHeight="1">
      <c r="F47346" s="129">
        <f t="shared" ref="F47346:F47409" si="746">E47346*D47346</f>
        <v>0</v>
      </c>
    </row>
    <row r="47347" spans="6:6" ht="18" customHeight="1">
      <c r="F47347" s="129">
        <f t="shared" si="746"/>
        <v>0</v>
      </c>
    </row>
    <row r="47348" spans="6:6" ht="18" customHeight="1">
      <c r="F47348" s="129">
        <f t="shared" si="746"/>
        <v>0</v>
      </c>
    </row>
    <row r="47349" spans="6:6" ht="18" customHeight="1">
      <c r="F47349" s="129">
        <f t="shared" si="746"/>
        <v>0</v>
      </c>
    </row>
    <row r="47350" spans="6:6" ht="18" customHeight="1">
      <c r="F47350" s="129">
        <f t="shared" si="746"/>
        <v>0</v>
      </c>
    </row>
    <row r="47351" spans="6:6" ht="18" customHeight="1">
      <c r="F47351" s="129">
        <f t="shared" si="746"/>
        <v>0</v>
      </c>
    </row>
    <row r="47352" spans="6:6" ht="18" customHeight="1">
      <c r="F47352" s="129">
        <f t="shared" si="746"/>
        <v>0</v>
      </c>
    </row>
    <row r="47353" spans="6:6" ht="18" customHeight="1">
      <c r="F47353" s="129">
        <f t="shared" si="746"/>
        <v>0</v>
      </c>
    </row>
    <row r="47354" spans="6:6" ht="18" customHeight="1">
      <c r="F47354" s="129">
        <f t="shared" si="746"/>
        <v>0</v>
      </c>
    </row>
    <row r="47355" spans="6:6" ht="18" customHeight="1">
      <c r="F47355" s="129">
        <f t="shared" si="746"/>
        <v>0</v>
      </c>
    </row>
    <row r="47356" spans="6:6" ht="18" customHeight="1">
      <c r="F47356" s="129">
        <f t="shared" si="746"/>
        <v>0</v>
      </c>
    </row>
    <row r="47357" spans="6:6" ht="18" customHeight="1">
      <c r="F47357" s="129">
        <f t="shared" si="746"/>
        <v>0</v>
      </c>
    </row>
    <row r="47358" spans="6:6" ht="18" customHeight="1">
      <c r="F47358" s="129">
        <f t="shared" si="746"/>
        <v>0</v>
      </c>
    </row>
    <row r="47359" spans="6:6" ht="18" customHeight="1">
      <c r="F47359" s="129">
        <f t="shared" si="746"/>
        <v>0</v>
      </c>
    </row>
    <row r="47360" spans="6:6" ht="18" customHeight="1">
      <c r="F47360" s="129">
        <f t="shared" si="746"/>
        <v>0</v>
      </c>
    </row>
    <row r="47361" spans="6:6" ht="18" customHeight="1">
      <c r="F47361" s="129">
        <f t="shared" si="746"/>
        <v>0</v>
      </c>
    </row>
    <row r="47362" spans="6:6" ht="18" customHeight="1">
      <c r="F47362" s="129">
        <f t="shared" si="746"/>
        <v>0</v>
      </c>
    </row>
    <row r="47363" spans="6:6" ht="18" customHeight="1">
      <c r="F47363" s="129">
        <f t="shared" si="746"/>
        <v>0</v>
      </c>
    </row>
    <row r="47364" spans="6:6" ht="18" customHeight="1">
      <c r="F47364" s="129">
        <f t="shared" si="746"/>
        <v>0</v>
      </c>
    </row>
    <row r="47365" spans="6:6" ht="18" customHeight="1">
      <c r="F47365" s="129">
        <f t="shared" si="746"/>
        <v>0</v>
      </c>
    </row>
    <row r="47366" spans="6:6" ht="18" customHeight="1">
      <c r="F47366" s="129">
        <f t="shared" si="746"/>
        <v>0</v>
      </c>
    </row>
    <row r="47367" spans="6:6" ht="18" customHeight="1">
      <c r="F47367" s="129">
        <f t="shared" si="746"/>
        <v>0</v>
      </c>
    </row>
    <row r="47368" spans="6:6" ht="18" customHeight="1">
      <c r="F47368" s="129">
        <f t="shared" si="746"/>
        <v>0</v>
      </c>
    </row>
    <row r="47369" spans="6:6" ht="18" customHeight="1">
      <c r="F47369" s="129">
        <f t="shared" si="746"/>
        <v>0</v>
      </c>
    </row>
    <row r="47370" spans="6:6" ht="18" customHeight="1">
      <c r="F47370" s="129">
        <f t="shared" si="746"/>
        <v>0</v>
      </c>
    </row>
    <row r="47371" spans="6:6" ht="18" customHeight="1">
      <c r="F47371" s="129">
        <f t="shared" si="746"/>
        <v>0</v>
      </c>
    </row>
    <row r="47372" spans="6:6" ht="18" customHeight="1">
      <c r="F47372" s="129">
        <f t="shared" si="746"/>
        <v>0</v>
      </c>
    </row>
    <row r="47373" spans="6:6" ht="18" customHeight="1">
      <c r="F47373" s="129">
        <f t="shared" si="746"/>
        <v>0</v>
      </c>
    </row>
    <row r="47374" spans="6:6" ht="18" customHeight="1">
      <c r="F47374" s="129">
        <f t="shared" si="746"/>
        <v>0</v>
      </c>
    </row>
    <row r="47375" spans="6:6" ht="18" customHeight="1">
      <c r="F47375" s="129">
        <f t="shared" si="746"/>
        <v>0</v>
      </c>
    </row>
    <row r="47376" spans="6:6" ht="18" customHeight="1">
      <c r="F47376" s="129">
        <f t="shared" si="746"/>
        <v>0</v>
      </c>
    </row>
    <row r="47377" spans="6:6" ht="18" customHeight="1">
      <c r="F47377" s="129">
        <f t="shared" si="746"/>
        <v>0</v>
      </c>
    </row>
    <row r="47378" spans="6:6" ht="18" customHeight="1">
      <c r="F47378" s="129">
        <f t="shared" si="746"/>
        <v>0</v>
      </c>
    </row>
    <row r="47379" spans="6:6" ht="18" customHeight="1">
      <c r="F47379" s="129">
        <f t="shared" si="746"/>
        <v>0</v>
      </c>
    </row>
    <row r="47380" spans="6:6" ht="18" customHeight="1">
      <c r="F47380" s="129">
        <f t="shared" si="746"/>
        <v>0</v>
      </c>
    </row>
    <row r="47381" spans="6:6" ht="18" customHeight="1">
      <c r="F47381" s="129">
        <f t="shared" si="746"/>
        <v>0</v>
      </c>
    </row>
    <row r="47382" spans="6:6" ht="18" customHeight="1">
      <c r="F47382" s="129">
        <f t="shared" si="746"/>
        <v>0</v>
      </c>
    </row>
    <row r="47383" spans="6:6" ht="18" customHeight="1">
      <c r="F47383" s="129">
        <f t="shared" si="746"/>
        <v>0</v>
      </c>
    </row>
    <row r="47384" spans="6:6" ht="18" customHeight="1">
      <c r="F47384" s="129">
        <f t="shared" si="746"/>
        <v>0</v>
      </c>
    </row>
    <row r="47385" spans="6:6" ht="18" customHeight="1">
      <c r="F47385" s="129">
        <f t="shared" si="746"/>
        <v>0</v>
      </c>
    </row>
    <row r="47386" spans="6:6" ht="18" customHeight="1">
      <c r="F47386" s="129">
        <f t="shared" si="746"/>
        <v>0</v>
      </c>
    </row>
    <row r="47387" spans="6:6" ht="18" customHeight="1">
      <c r="F47387" s="129">
        <f t="shared" si="746"/>
        <v>0</v>
      </c>
    </row>
    <row r="47388" spans="6:6" ht="18" customHeight="1">
      <c r="F47388" s="129">
        <f t="shared" si="746"/>
        <v>0</v>
      </c>
    </row>
    <row r="47389" spans="6:6" ht="18" customHeight="1">
      <c r="F47389" s="129">
        <f t="shared" si="746"/>
        <v>0</v>
      </c>
    </row>
    <row r="47390" spans="6:6" ht="18" customHeight="1">
      <c r="F47390" s="129">
        <f t="shared" si="746"/>
        <v>0</v>
      </c>
    </row>
    <row r="47391" spans="6:6" ht="18" customHeight="1">
      <c r="F47391" s="129">
        <f t="shared" si="746"/>
        <v>0</v>
      </c>
    </row>
    <row r="47392" spans="6:6" ht="18" customHeight="1">
      <c r="F47392" s="129">
        <f t="shared" si="746"/>
        <v>0</v>
      </c>
    </row>
    <row r="47393" spans="6:6" ht="18" customHeight="1">
      <c r="F47393" s="129">
        <f t="shared" si="746"/>
        <v>0</v>
      </c>
    </row>
    <row r="47394" spans="6:6" ht="18" customHeight="1">
      <c r="F47394" s="129">
        <f t="shared" si="746"/>
        <v>0</v>
      </c>
    </row>
    <row r="47395" spans="6:6" ht="18" customHeight="1">
      <c r="F47395" s="129">
        <f t="shared" si="746"/>
        <v>0</v>
      </c>
    </row>
    <row r="47396" spans="6:6" ht="18" customHeight="1">
      <c r="F47396" s="129">
        <f t="shared" si="746"/>
        <v>0</v>
      </c>
    </row>
    <row r="47397" spans="6:6" ht="18" customHeight="1">
      <c r="F47397" s="129">
        <f t="shared" si="746"/>
        <v>0</v>
      </c>
    </row>
    <row r="47398" spans="6:6" ht="18" customHeight="1">
      <c r="F47398" s="129">
        <f t="shared" si="746"/>
        <v>0</v>
      </c>
    </row>
    <row r="47399" spans="6:6" ht="18" customHeight="1">
      <c r="F47399" s="129">
        <f t="shared" si="746"/>
        <v>0</v>
      </c>
    </row>
    <row r="47400" spans="6:6" ht="18" customHeight="1">
      <c r="F47400" s="129">
        <f t="shared" si="746"/>
        <v>0</v>
      </c>
    </row>
    <row r="47401" spans="6:6" ht="18" customHeight="1">
      <c r="F47401" s="129">
        <f t="shared" si="746"/>
        <v>0</v>
      </c>
    </row>
    <row r="47402" spans="6:6" ht="18" customHeight="1">
      <c r="F47402" s="129">
        <f t="shared" si="746"/>
        <v>0</v>
      </c>
    </row>
    <row r="47403" spans="6:6" ht="18" customHeight="1">
      <c r="F47403" s="129">
        <f t="shared" si="746"/>
        <v>0</v>
      </c>
    </row>
    <row r="47404" spans="6:6" ht="18" customHeight="1">
      <c r="F47404" s="129">
        <f t="shared" si="746"/>
        <v>0</v>
      </c>
    </row>
    <row r="47405" spans="6:6" ht="18" customHeight="1">
      <c r="F47405" s="129">
        <f t="shared" si="746"/>
        <v>0</v>
      </c>
    </row>
    <row r="47406" spans="6:6" ht="18" customHeight="1">
      <c r="F47406" s="129">
        <f t="shared" si="746"/>
        <v>0</v>
      </c>
    </row>
    <row r="47407" spans="6:6" ht="18" customHeight="1">
      <c r="F47407" s="129">
        <f t="shared" si="746"/>
        <v>0</v>
      </c>
    </row>
    <row r="47408" spans="6:6" ht="18" customHeight="1">
      <c r="F47408" s="129">
        <f t="shared" si="746"/>
        <v>0</v>
      </c>
    </row>
    <row r="47409" spans="6:6" ht="18" customHeight="1">
      <c r="F47409" s="129">
        <f t="shared" si="746"/>
        <v>0</v>
      </c>
    </row>
    <row r="47410" spans="6:6" ht="18" customHeight="1">
      <c r="F47410" s="129">
        <f t="shared" ref="F47410:F47473" si="747">E47410*D47410</f>
        <v>0</v>
      </c>
    </row>
    <row r="47411" spans="6:6" ht="18" customHeight="1">
      <c r="F47411" s="129">
        <f t="shared" si="747"/>
        <v>0</v>
      </c>
    </row>
    <row r="47412" spans="6:6" ht="18" customHeight="1">
      <c r="F47412" s="129">
        <f t="shared" si="747"/>
        <v>0</v>
      </c>
    </row>
    <row r="47413" spans="6:6" ht="18" customHeight="1">
      <c r="F47413" s="129">
        <f t="shared" si="747"/>
        <v>0</v>
      </c>
    </row>
    <row r="47414" spans="6:6" ht="18" customHeight="1">
      <c r="F47414" s="129">
        <f t="shared" si="747"/>
        <v>0</v>
      </c>
    </row>
    <row r="47415" spans="6:6" ht="18" customHeight="1">
      <c r="F47415" s="129">
        <f t="shared" si="747"/>
        <v>0</v>
      </c>
    </row>
    <row r="47416" spans="6:6" ht="18" customHeight="1">
      <c r="F47416" s="129">
        <f t="shared" si="747"/>
        <v>0</v>
      </c>
    </row>
    <row r="47417" spans="6:6" ht="18" customHeight="1">
      <c r="F47417" s="129">
        <f t="shared" si="747"/>
        <v>0</v>
      </c>
    </row>
    <row r="47418" spans="6:6" ht="18" customHeight="1">
      <c r="F47418" s="129">
        <f t="shared" si="747"/>
        <v>0</v>
      </c>
    </row>
    <row r="47419" spans="6:6" ht="18" customHeight="1">
      <c r="F47419" s="129">
        <f t="shared" si="747"/>
        <v>0</v>
      </c>
    </row>
    <row r="47420" spans="6:6" ht="18" customHeight="1">
      <c r="F47420" s="129">
        <f t="shared" si="747"/>
        <v>0</v>
      </c>
    </row>
    <row r="47421" spans="6:6" ht="18" customHeight="1">
      <c r="F47421" s="129">
        <f t="shared" si="747"/>
        <v>0</v>
      </c>
    </row>
    <row r="47422" spans="6:6" ht="18" customHeight="1">
      <c r="F47422" s="129">
        <f t="shared" si="747"/>
        <v>0</v>
      </c>
    </row>
    <row r="47423" spans="6:6" ht="18" customHeight="1">
      <c r="F47423" s="129">
        <f t="shared" si="747"/>
        <v>0</v>
      </c>
    </row>
    <row r="47424" spans="6:6" ht="18" customHeight="1">
      <c r="F47424" s="129">
        <f t="shared" si="747"/>
        <v>0</v>
      </c>
    </row>
    <row r="47425" spans="6:6" ht="18" customHeight="1">
      <c r="F47425" s="129">
        <f t="shared" si="747"/>
        <v>0</v>
      </c>
    </row>
    <row r="47426" spans="6:6" ht="18" customHeight="1">
      <c r="F47426" s="129">
        <f t="shared" si="747"/>
        <v>0</v>
      </c>
    </row>
    <row r="47427" spans="6:6" ht="18" customHeight="1">
      <c r="F47427" s="129">
        <f t="shared" si="747"/>
        <v>0</v>
      </c>
    </row>
    <row r="47428" spans="6:6" ht="18" customHeight="1">
      <c r="F47428" s="129">
        <f t="shared" si="747"/>
        <v>0</v>
      </c>
    </row>
    <row r="47429" spans="6:6" ht="18" customHeight="1">
      <c r="F47429" s="129">
        <f t="shared" si="747"/>
        <v>0</v>
      </c>
    </row>
    <row r="47430" spans="6:6" ht="18" customHeight="1">
      <c r="F47430" s="129">
        <f t="shared" si="747"/>
        <v>0</v>
      </c>
    </row>
    <row r="47431" spans="6:6" ht="18" customHeight="1">
      <c r="F47431" s="129">
        <f t="shared" si="747"/>
        <v>0</v>
      </c>
    </row>
    <row r="47432" spans="6:6" ht="18" customHeight="1">
      <c r="F47432" s="129">
        <f t="shared" si="747"/>
        <v>0</v>
      </c>
    </row>
    <row r="47433" spans="6:6" ht="18" customHeight="1">
      <c r="F47433" s="129">
        <f t="shared" si="747"/>
        <v>0</v>
      </c>
    </row>
    <row r="47434" spans="6:6" ht="18" customHeight="1">
      <c r="F47434" s="129">
        <f t="shared" si="747"/>
        <v>0</v>
      </c>
    </row>
    <row r="47435" spans="6:6" ht="18" customHeight="1">
      <c r="F47435" s="129">
        <f t="shared" si="747"/>
        <v>0</v>
      </c>
    </row>
    <row r="47436" spans="6:6" ht="18" customHeight="1">
      <c r="F47436" s="129">
        <f t="shared" si="747"/>
        <v>0</v>
      </c>
    </row>
    <row r="47437" spans="6:6" ht="18" customHeight="1">
      <c r="F47437" s="129">
        <f t="shared" si="747"/>
        <v>0</v>
      </c>
    </row>
    <row r="47438" spans="6:6" ht="18" customHeight="1">
      <c r="F47438" s="129">
        <f t="shared" si="747"/>
        <v>0</v>
      </c>
    </row>
    <row r="47439" spans="6:6" ht="18" customHeight="1">
      <c r="F47439" s="129">
        <f t="shared" si="747"/>
        <v>0</v>
      </c>
    </row>
    <row r="47440" spans="6:6" ht="18" customHeight="1">
      <c r="F47440" s="129">
        <f t="shared" si="747"/>
        <v>0</v>
      </c>
    </row>
    <row r="47441" spans="6:6" ht="18" customHeight="1">
      <c r="F47441" s="129">
        <f t="shared" si="747"/>
        <v>0</v>
      </c>
    </row>
    <row r="47442" spans="6:6" ht="18" customHeight="1">
      <c r="F47442" s="129">
        <f t="shared" si="747"/>
        <v>0</v>
      </c>
    </row>
    <row r="47443" spans="6:6" ht="18" customHeight="1">
      <c r="F47443" s="129">
        <f t="shared" si="747"/>
        <v>0</v>
      </c>
    </row>
    <row r="47444" spans="6:6" ht="18" customHeight="1">
      <c r="F47444" s="129">
        <f t="shared" si="747"/>
        <v>0</v>
      </c>
    </row>
    <row r="47445" spans="6:6" ht="18" customHeight="1">
      <c r="F47445" s="129">
        <f t="shared" si="747"/>
        <v>0</v>
      </c>
    </row>
    <row r="47446" spans="6:6" ht="18" customHeight="1">
      <c r="F47446" s="129">
        <f t="shared" si="747"/>
        <v>0</v>
      </c>
    </row>
    <row r="47447" spans="6:6" ht="18" customHeight="1">
      <c r="F47447" s="129">
        <f t="shared" si="747"/>
        <v>0</v>
      </c>
    </row>
    <row r="47448" spans="6:6" ht="18" customHeight="1">
      <c r="F47448" s="129">
        <f t="shared" si="747"/>
        <v>0</v>
      </c>
    </row>
    <row r="47449" spans="6:6" ht="18" customHeight="1">
      <c r="F47449" s="129">
        <f t="shared" si="747"/>
        <v>0</v>
      </c>
    </row>
    <row r="47450" spans="6:6" ht="18" customHeight="1">
      <c r="F47450" s="129">
        <f t="shared" si="747"/>
        <v>0</v>
      </c>
    </row>
    <row r="47451" spans="6:6" ht="18" customHeight="1">
      <c r="F47451" s="129">
        <f t="shared" si="747"/>
        <v>0</v>
      </c>
    </row>
    <row r="47452" spans="6:6" ht="18" customHeight="1">
      <c r="F47452" s="129">
        <f t="shared" si="747"/>
        <v>0</v>
      </c>
    </row>
    <row r="47453" spans="6:6" ht="18" customHeight="1">
      <c r="F47453" s="129">
        <f t="shared" si="747"/>
        <v>0</v>
      </c>
    </row>
    <row r="47454" spans="6:6" ht="18" customHeight="1">
      <c r="F47454" s="129">
        <f t="shared" si="747"/>
        <v>0</v>
      </c>
    </row>
    <row r="47455" spans="6:6" ht="18" customHeight="1">
      <c r="F47455" s="129">
        <f t="shared" si="747"/>
        <v>0</v>
      </c>
    </row>
    <row r="47456" spans="6:6" ht="18" customHeight="1">
      <c r="F47456" s="129">
        <f t="shared" si="747"/>
        <v>0</v>
      </c>
    </row>
    <row r="47457" spans="6:6" ht="18" customHeight="1">
      <c r="F47457" s="129">
        <f t="shared" si="747"/>
        <v>0</v>
      </c>
    </row>
    <row r="47458" spans="6:6" ht="18" customHeight="1">
      <c r="F47458" s="129">
        <f t="shared" si="747"/>
        <v>0</v>
      </c>
    </row>
    <row r="47459" spans="6:6" ht="18" customHeight="1">
      <c r="F47459" s="129">
        <f t="shared" si="747"/>
        <v>0</v>
      </c>
    </row>
    <row r="47460" spans="6:6" ht="18" customHeight="1">
      <c r="F47460" s="129">
        <f t="shared" si="747"/>
        <v>0</v>
      </c>
    </row>
    <row r="47461" spans="6:6" ht="18" customHeight="1">
      <c r="F47461" s="129">
        <f t="shared" si="747"/>
        <v>0</v>
      </c>
    </row>
    <row r="47462" spans="6:6" ht="18" customHeight="1">
      <c r="F47462" s="129">
        <f t="shared" si="747"/>
        <v>0</v>
      </c>
    </row>
    <row r="47463" spans="6:6" ht="18" customHeight="1">
      <c r="F47463" s="129">
        <f t="shared" si="747"/>
        <v>0</v>
      </c>
    </row>
    <row r="47464" spans="6:6" ht="18" customHeight="1">
      <c r="F47464" s="129">
        <f t="shared" si="747"/>
        <v>0</v>
      </c>
    </row>
    <row r="47465" spans="6:6" ht="18" customHeight="1">
      <c r="F47465" s="129">
        <f t="shared" si="747"/>
        <v>0</v>
      </c>
    </row>
    <row r="47466" spans="6:6" ht="18" customHeight="1">
      <c r="F47466" s="129">
        <f t="shared" si="747"/>
        <v>0</v>
      </c>
    </row>
    <row r="47467" spans="6:6" ht="18" customHeight="1">
      <c r="F47467" s="129">
        <f t="shared" si="747"/>
        <v>0</v>
      </c>
    </row>
    <row r="47468" spans="6:6" ht="18" customHeight="1">
      <c r="F47468" s="129">
        <f t="shared" si="747"/>
        <v>0</v>
      </c>
    </row>
    <row r="47469" spans="6:6" ht="18" customHeight="1">
      <c r="F47469" s="129">
        <f t="shared" si="747"/>
        <v>0</v>
      </c>
    </row>
    <row r="47470" spans="6:6" ht="18" customHeight="1">
      <c r="F47470" s="129">
        <f t="shared" si="747"/>
        <v>0</v>
      </c>
    </row>
    <row r="47471" spans="6:6" ht="18" customHeight="1">
      <c r="F47471" s="129">
        <f t="shared" si="747"/>
        <v>0</v>
      </c>
    </row>
    <row r="47472" spans="6:6" ht="18" customHeight="1">
      <c r="F47472" s="129">
        <f t="shared" si="747"/>
        <v>0</v>
      </c>
    </row>
    <row r="47473" spans="6:6" ht="18" customHeight="1">
      <c r="F47473" s="129">
        <f t="shared" si="747"/>
        <v>0</v>
      </c>
    </row>
    <row r="47474" spans="6:6" ht="18" customHeight="1">
      <c r="F47474" s="129">
        <f t="shared" ref="F47474:F47537" si="748">E47474*D47474</f>
        <v>0</v>
      </c>
    </row>
    <row r="47475" spans="6:6" ht="18" customHeight="1">
      <c r="F47475" s="129">
        <f t="shared" si="748"/>
        <v>0</v>
      </c>
    </row>
    <row r="47476" spans="6:6" ht="18" customHeight="1">
      <c r="F47476" s="129">
        <f t="shared" si="748"/>
        <v>0</v>
      </c>
    </row>
    <row r="47477" spans="6:6" ht="18" customHeight="1">
      <c r="F47477" s="129">
        <f t="shared" si="748"/>
        <v>0</v>
      </c>
    </row>
    <row r="47478" spans="6:6" ht="18" customHeight="1">
      <c r="F47478" s="129">
        <f t="shared" si="748"/>
        <v>0</v>
      </c>
    </row>
    <row r="47479" spans="6:6" ht="18" customHeight="1">
      <c r="F47479" s="129">
        <f t="shared" si="748"/>
        <v>0</v>
      </c>
    </row>
    <row r="47480" spans="6:6" ht="18" customHeight="1">
      <c r="F47480" s="129">
        <f t="shared" si="748"/>
        <v>0</v>
      </c>
    </row>
    <row r="47481" spans="6:6" ht="18" customHeight="1">
      <c r="F47481" s="129">
        <f t="shared" si="748"/>
        <v>0</v>
      </c>
    </row>
    <row r="47482" spans="6:6" ht="18" customHeight="1">
      <c r="F47482" s="129">
        <f t="shared" si="748"/>
        <v>0</v>
      </c>
    </row>
    <row r="47483" spans="6:6" ht="18" customHeight="1">
      <c r="F47483" s="129">
        <f t="shared" si="748"/>
        <v>0</v>
      </c>
    </row>
    <row r="47484" spans="6:6" ht="18" customHeight="1">
      <c r="F47484" s="129">
        <f t="shared" si="748"/>
        <v>0</v>
      </c>
    </row>
    <row r="47485" spans="6:6" ht="18" customHeight="1">
      <c r="F47485" s="129">
        <f t="shared" si="748"/>
        <v>0</v>
      </c>
    </row>
    <row r="47486" spans="6:6" ht="18" customHeight="1">
      <c r="F47486" s="129">
        <f t="shared" si="748"/>
        <v>0</v>
      </c>
    </row>
    <row r="47487" spans="6:6" ht="18" customHeight="1">
      <c r="F47487" s="129">
        <f t="shared" si="748"/>
        <v>0</v>
      </c>
    </row>
    <row r="47488" spans="6:6" ht="18" customHeight="1">
      <c r="F47488" s="129">
        <f t="shared" si="748"/>
        <v>0</v>
      </c>
    </row>
    <row r="47489" spans="6:6" ht="18" customHeight="1">
      <c r="F47489" s="129">
        <f t="shared" si="748"/>
        <v>0</v>
      </c>
    </row>
    <row r="47490" spans="6:6" ht="18" customHeight="1">
      <c r="F47490" s="129">
        <f t="shared" si="748"/>
        <v>0</v>
      </c>
    </row>
    <row r="47491" spans="6:6" ht="18" customHeight="1">
      <c r="F47491" s="129">
        <f t="shared" si="748"/>
        <v>0</v>
      </c>
    </row>
    <row r="47492" spans="6:6" ht="18" customHeight="1">
      <c r="F47492" s="129">
        <f t="shared" si="748"/>
        <v>0</v>
      </c>
    </row>
    <row r="47493" spans="6:6" ht="18" customHeight="1">
      <c r="F47493" s="129">
        <f t="shared" si="748"/>
        <v>0</v>
      </c>
    </row>
    <row r="47494" spans="6:6" ht="18" customHeight="1">
      <c r="F47494" s="129">
        <f t="shared" si="748"/>
        <v>0</v>
      </c>
    </row>
    <row r="47495" spans="6:6" ht="18" customHeight="1">
      <c r="F47495" s="129">
        <f t="shared" si="748"/>
        <v>0</v>
      </c>
    </row>
    <row r="47496" spans="6:6" ht="18" customHeight="1">
      <c r="F47496" s="129">
        <f t="shared" si="748"/>
        <v>0</v>
      </c>
    </row>
    <row r="47497" spans="6:6" ht="18" customHeight="1">
      <c r="F47497" s="129">
        <f t="shared" si="748"/>
        <v>0</v>
      </c>
    </row>
    <row r="47498" spans="6:6" ht="18" customHeight="1">
      <c r="F47498" s="129">
        <f t="shared" si="748"/>
        <v>0</v>
      </c>
    </row>
    <row r="47499" spans="6:6" ht="18" customHeight="1">
      <c r="F47499" s="129">
        <f t="shared" si="748"/>
        <v>0</v>
      </c>
    </row>
    <row r="47500" spans="6:6" ht="18" customHeight="1">
      <c r="F47500" s="129">
        <f t="shared" si="748"/>
        <v>0</v>
      </c>
    </row>
    <row r="47501" spans="6:6" ht="18" customHeight="1">
      <c r="F47501" s="129">
        <f t="shared" si="748"/>
        <v>0</v>
      </c>
    </row>
    <row r="47502" spans="6:6" ht="18" customHeight="1">
      <c r="F47502" s="129">
        <f t="shared" si="748"/>
        <v>0</v>
      </c>
    </row>
    <row r="47503" spans="6:6" ht="18" customHeight="1">
      <c r="F47503" s="129">
        <f t="shared" si="748"/>
        <v>0</v>
      </c>
    </row>
    <row r="47504" spans="6:6" ht="18" customHeight="1">
      <c r="F47504" s="129">
        <f t="shared" si="748"/>
        <v>0</v>
      </c>
    </row>
    <row r="47505" spans="6:6" ht="18" customHeight="1">
      <c r="F47505" s="129">
        <f t="shared" si="748"/>
        <v>0</v>
      </c>
    </row>
    <row r="47506" spans="6:6" ht="18" customHeight="1">
      <c r="F47506" s="129">
        <f t="shared" si="748"/>
        <v>0</v>
      </c>
    </row>
    <row r="47507" spans="6:6" ht="18" customHeight="1">
      <c r="F47507" s="129">
        <f t="shared" si="748"/>
        <v>0</v>
      </c>
    </row>
    <row r="47508" spans="6:6" ht="18" customHeight="1">
      <c r="F47508" s="129">
        <f t="shared" si="748"/>
        <v>0</v>
      </c>
    </row>
    <row r="47509" spans="6:6" ht="18" customHeight="1">
      <c r="F47509" s="129">
        <f t="shared" si="748"/>
        <v>0</v>
      </c>
    </row>
    <row r="47510" spans="6:6" ht="18" customHeight="1">
      <c r="F47510" s="129">
        <f t="shared" si="748"/>
        <v>0</v>
      </c>
    </row>
    <row r="47511" spans="6:6" ht="18" customHeight="1">
      <c r="F47511" s="129">
        <f t="shared" si="748"/>
        <v>0</v>
      </c>
    </row>
    <row r="47512" spans="6:6" ht="18" customHeight="1">
      <c r="F47512" s="129">
        <f t="shared" si="748"/>
        <v>0</v>
      </c>
    </row>
    <row r="47513" spans="6:6" ht="18" customHeight="1">
      <c r="F47513" s="129">
        <f t="shared" si="748"/>
        <v>0</v>
      </c>
    </row>
    <row r="47514" spans="6:6" ht="18" customHeight="1">
      <c r="F47514" s="129">
        <f t="shared" si="748"/>
        <v>0</v>
      </c>
    </row>
    <row r="47515" spans="6:6" ht="18" customHeight="1">
      <c r="F47515" s="129">
        <f t="shared" si="748"/>
        <v>0</v>
      </c>
    </row>
    <row r="47516" spans="6:6" ht="18" customHeight="1">
      <c r="F47516" s="129">
        <f t="shared" si="748"/>
        <v>0</v>
      </c>
    </row>
    <row r="47517" spans="6:6" ht="18" customHeight="1">
      <c r="F47517" s="129">
        <f t="shared" si="748"/>
        <v>0</v>
      </c>
    </row>
    <row r="47518" spans="6:6" ht="18" customHeight="1">
      <c r="F47518" s="129">
        <f t="shared" si="748"/>
        <v>0</v>
      </c>
    </row>
    <row r="47519" spans="6:6" ht="18" customHeight="1">
      <c r="F47519" s="129">
        <f t="shared" si="748"/>
        <v>0</v>
      </c>
    </row>
    <row r="47520" spans="6:6" ht="18" customHeight="1">
      <c r="F47520" s="129">
        <f t="shared" si="748"/>
        <v>0</v>
      </c>
    </row>
    <row r="47521" spans="6:6" ht="18" customHeight="1">
      <c r="F47521" s="129">
        <f t="shared" si="748"/>
        <v>0</v>
      </c>
    </row>
    <row r="47522" spans="6:6" ht="18" customHeight="1">
      <c r="F47522" s="129">
        <f t="shared" si="748"/>
        <v>0</v>
      </c>
    </row>
    <row r="47523" spans="6:6" ht="18" customHeight="1">
      <c r="F47523" s="129">
        <f t="shared" si="748"/>
        <v>0</v>
      </c>
    </row>
    <row r="47524" spans="6:6" ht="18" customHeight="1">
      <c r="F47524" s="129">
        <f t="shared" si="748"/>
        <v>0</v>
      </c>
    </row>
    <row r="47525" spans="6:6" ht="18" customHeight="1">
      <c r="F47525" s="129">
        <f t="shared" si="748"/>
        <v>0</v>
      </c>
    </row>
    <row r="47526" spans="6:6" ht="18" customHeight="1">
      <c r="F47526" s="129">
        <f t="shared" si="748"/>
        <v>0</v>
      </c>
    </row>
    <row r="47527" spans="6:6" ht="18" customHeight="1">
      <c r="F47527" s="129">
        <f t="shared" si="748"/>
        <v>0</v>
      </c>
    </row>
    <row r="47528" spans="6:6" ht="18" customHeight="1">
      <c r="F47528" s="129">
        <f t="shared" si="748"/>
        <v>0</v>
      </c>
    </row>
    <row r="47529" spans="6:6" ht="18" customHeight="1">
      <c r="F47529" s="129">
        <f t="shared" si="748"/>
        <v>0</v>
      </c>
    </row>
    <row r="47530" spans="6:6" ht="18" customHeight="1">
      <c r="F47530" s="129">
        <f t="shared" si="748"/>
        <v>0</v>
      </c>
    </row>
    <row r="47531" spans="6:6" ht="18" customHeight="1">
      <c r="F47531" s="129">
        <f t="shared" si="748"/>
        <v>0</v>
      </c>
    </row>
    <row r="47532" spans="6:6" ht="18" customHeight="1">
      <c r="F47532" s="129">
        <f t="shared" si="748"/>
        <v>0</v>
      </c>
    </row>
    <row r="47533" spans="6:6" ht="18" customHeight="1">
      <c r="F47533" s="129">
        <f t="shared" si="748"/>
        <v>0</v>
      </c>
    </row>
    <row r="47534" spans="6:6" ht="18" customHeight="1">
      <c r="F47534" s="129">
        <f t="shared" si="748"/>
        <v>0</v>
      </c>
    </row>
    <row r="47535" spans="6:6" ht="18" customHeight="1">
      <c r="F47535" s="129">
        <f t="shared" si="748"/>
        <v>0</v>
      </c>
    </row>
    <row r="47536" spans="6:6" ht="18" customHeight="1">
      <c r="F47536" s="129">
        <f t="shared" si="748"/>
        <v>0</v>
      </c>
    </row>
    <row r="47537" spans="6:6" ht="18" customHeight="1">
      <c r="F47537" s="129">
        <f t="shared" si="748"/>
        <v>0</v>
      </c>
    </row>
    <row r="47538" spans="6:6" ht="18" customHeight="1">
      <c r="F47538" s="129">
        <f t="shared" ref="F47538:F47601" si="749">E47538*D47538</f>
        <v>0</v>
      </c>
    </row>
    <row r="47539" spans="6:6" ht="18" customHeight="1">
      <c r="F47539" s="129">
        <f t="shared" si="749"/>
        <v>0</v>
      </c>
    </row>
    <row r="47540" spans="6:6" ht="18" customHeight="1">
      <c r="F47540" s="129">
        <f t="shared" si="749"/>
        <v>0</v>
      </c>
    </row>
    <row r="47541" spans="6:6" ht="18" customHeight="1">
      <c r="F47541" s="129">
        <f t="shared" si="749"/>
        <v>0</v>
      </c>
    </row>
    <row r="47542" spans="6:6" ht="18" customHeight="1">
      <c r="F47542" s="129">
        <f t="shared" si="749"/>
        <v>0</v>
      </c>
    </row>
    <row r="47543" spans="6:6" ht="18" customHeight="1">
      <c r="F47543" s="129">
        <f t="shared" si="749"/>
        <v>0</v>
      </c>
    </row>
    <row r="47544" spans="6:6" ht="18" customHeight="1">
      <c r="F47544" s="129">
        <f t="shared" si="749"/>
        <v>0</v>
      </c>
    </row>
    <row r="47545" spans="6:6" ht="18" customHeight="1">
      <c r="F47545" s="129">
        <f t="shared" si="749"/>
        <v>0</v>
      </c>
    </row>
    <row r="47546" spans="6:6" ht="18" customHeight="1">
      <c r="F47546" s="129">
        <f t="shared" si="749"/>
        <v>0</v>
      </c>
    </row>
    <row r="47547" spans="6:6" ht="18" customHeight="1">
      <c r="F47547" s="129">
        <f t="shared" si="749"/>
        <v>0</v>
      </c>
    </row>
    <row r="47548" spans="6:6" ht="18" customHeight="1">
      <c r="F47548" s="129">
        <f t="shared" si="749"/>
        <v>0</v>
      </c>
    </row>
    <row r="47549" spans="6:6" ht="18" customHeight="1">
      <c r="F47549" s="129">
        <f t="shared" si="749"/>
        <v>0</v>
      </c>
    </row>
    <row r="47550" spans="6:6" ht="18" customHeight="1">
      <c r="F47550" s="129">
        <f t="shared" si="749"/>
        <v>0</v>
      </c>
    </row>
    <row r="47551" spans="6:6" ht="18" customHeight="1">
      <c r="F47551" s="129">
        <f t="shared" si="749"/>
        <v>0</v>
      </c>
    </row>
    <row r="47552" spans="6:6" ht="18" customHeight="1">
      <c r="F47552" s="129">
        <f t="shared" si="749"/>
        <v>0</v>
      </c>
    </row>
    <row r="47553" spans="6:6" ht="18" customHeight="1">
      <c r="F47553" s="129">
        <f t="shared" si="749"/>
        <v>0</v>
      </c>
    </row>
    <row r="47554" spans="6:6" ht="18" customHeight="1">
      <c r="F47554" s="129">
        <f t="shared" si="749"/>
        <v>0</v>
      </c>
    </row>
    <row r="47555" spans="6:6" ht="18" customHeight="1">
      <c r="F47555" s="129">
        <f t="shared" si="749"/>
        <v>0</v>
      </c>
    </row>
    <row r="47556" spans="6:6" ht="18" customHeight="1">
      <c r="F47556" s="129">
        <f t="shared" si="749"/>
        <v>0</v>
      </c>
    </row>
    <row r="47557" spans="6:6" ht="18" customHeight="1">
      <c r="F47557" s="129">
        <f t="shared" si="749"/>
        <v>0</v>
      </c>
    </row>
    <row r="47558" spans="6:6" ht="18" customHeight="1">
      <c r="F47558" s="129">
        <f t="shared" si="749"/>
        <v>0</v>
      </c>
    </row>
    <row r="47559" spans="6:6" ht="18" customHeight="1">
      <c r="F47559" s="129">
        <f t="shared" si="749"/>
        <v>0</v>
      </c>
    </row>
    <row r="47560" spans="6:6" ht="18" customHeight="1">
      <c r="F47560" s="129">
        <f t="shared" si="749"/>
        <v>0</v>
      </c>
    </row>
    <row r="47561" spans="6:6" ht="18" customHeight="1">
      <c r="F47561" s="129">
        <f t="shared" si="749"/>
        <v>0</v>
      </c>
    </row>
    <row r="47562" spans="6:6" ht="18" customHeight="1">
      <c r="F47562" s="129">
        <f t="shared" si="749"/>
        <v>0</v>
      </c>
    </row>
    <row r="47563" spans="6:6" ht="18" customHeight="1">
      <c r="F47563" s="129">
        <f t="shared" si="749"/>
        <v>0</v>
      </c>
    </row>
    <row r="47564" spans="6:6" ht="18" customHeight="1">
      <c r="F47564" s="129">
        <f t="shared" si="749"/>
        <v>0</v>
      </c>
    </row>
    <row r="47565" spans="6:6" ht="18" customHeight="1">
      <c r="F47565" s="129">
        <f t="shared" si="749"/>
        <v>0</v>
      </c>
    </row>
    <row r="47566" spans="6:6" ht="18" customHeight="1">
      <c r="F47566" s="129">
        <f t="shared" si="749"/>
        <v>0</v>
      </c>
    </row>
    <row r="47567" spans="6:6" ht="18" customHeight="1">
      <c r="F47567" s="129">
        <f t="shared" si="749"/>
        <v>0</v>
      </c>
    </row>
    <row r="47568" spans="6:6" ht="18" customHeight="1">
      <c r="F47568" s="129">
        <f t="shared" si="749"/>
        <v>0</v>
      </c>
    </row>
    <row r="47569" spans="6:6" ht="18" customHeight="1">
      <c r="F47569" s="129">
        <f t="shared" si="749"/>
        <v>0</v>
      </c>
    </row>
    <row r="47570" spans="6:6" ht="18" customHeight="1">
      <c r="F47570" s="129">
        <f t="shared" si="749"/>
        <v>0</v>
      </c>
    </row>
    <row r="47571" spans="6:6" ht="18" customHeight="1">
      <c r="F47571" s="129">
        <f t="shared" si="749"/>
        <v>0</v>
      </c>
    </row>
    <row r="47572" spans="6:6" ht="18" customHeight="1">
      <c r="F47572" s="129">
        <f t="shared" si="749"/>
        <v>0</v>
      </c>
    </row>
    <row r="47573" spans="6:6" ht="18" customHeight="1">
      <c r="F47573" s="129">
        <f t="shared" si="749"/>
        <v>0</v>
      </c>
    </row>
    <row r="47574" spans="6:6" ht="18" customHeight="1">
      <c r="F47574" s="129">
        <f t="shared" si="749"/>
        <v>0</v>
      </c>
    </row>
    <row r="47575" spans="6:6" ht="18" customHeight="1">
      <c r="F47575" s="129">
        <f t="shared" si="749"/>
        <v>0</v>
      </c>
    </row>
    <row r="47576" spans="6:6" ht="18" customHeight="1">
      <c r="F47576" s="129">
        <f t="shared" si="749"/>
        <v>0</v>
      </c>
    </row>
    <row r="47577" spans="6:6" ht="18" customHeight="1">
      <c r="F47577" s="129">
        <f t="shared" si="749"/>
        <v>0</v>
      </c>
    </row>
    <row r="47578" spans="6:6" ht="18" customHeight="1">
      <c r="F47578" s="129">
        <f t="shared" si="749"/>
        <v>0</v>
      </c>
    </row>
    <row r="47579" spans="6:6" ht="18" customHeight="1">
      <c r="F47579" s="129">
        <f t="shared" si="749"/>
        <v>0</v>
      </c>
    </row>
    <row r="47580" spans="6:6" ht="18" customHeight="1">
      <c r="F47580" s="129">
        <f t="shared" si="749"/>
        <v>0</v>
      </c>
    </row>
    <row r="47581" spans="6:6" ht="18" customHeight="1">
      <c r="F47581" s="129">
        <f t="shared" si="749"/>
        <v>0</v>
      </c>
    </row>
    <row r="47582" spans="6:6" ht="18" customHeight="1">
      <c r="F47582" s="129">
        <f t="shared" si="749"/>
        <v>0</v>
      </c>
    </row>
    <row r="47583" spans="6:6" ht="18" customHeight="1">
      <c r="F47583" s="129">
        <f t="shared" si="749"/>
        <v>0</v>
      </c>
    </row>
    <row r="47584" spans="6:6" ht="18" customHeight="1">
      <c r="F47584" s="129">
        <f t="shared" si="749"/>
        <v>0</v>
      </c>
    </row>
    <row r="47585" spans="6:6" ht="18" customHeight="1">
      <c r="F47585" s="129">
        <f t="shared" si="749"/>
        <v>0</v>
      </c>
    </row>
    <row r="47586" spans="6:6" ht="18" customHeight="1">
      <c r="F47586" s="129">
        <f t="shared" si="749"/>
        <v>0</v>
      </c>
    </row>
    <row r="47587" spans="6:6" ht="18" customHeight="1">
      <c r="F47587" s="129">
        <f t="shared" si="749"/>
        <v>0</v>
      </c>
    </row>
    <row r="47588" spans="6:6" ht="18" customHeight="1">
      <c r="F47588" s="129">
        <f t="shared" si="749"/>
        <v>0</v>
      </c>
    </row>
    <row r="47589" spans="6:6" ht="18" customHeight="1">
      <c r="F47589" s="129">
        <f t="shared" si="749"/>
        <v>0</v>
      </c>
    </row>
    <row r="47590" spans="6:6" ht="18" customHeight="1">
      <c r="F47590" s="129">
        <f t="shared" si="749"/>
        <v>0</v>
      </c>
    </row>
    <row r="47591" spans="6:6" ht="18" customHeight="1">
      <c r="F47591" s="129">
        <f t="shared" si="749"/>
        <v>0</v>
      </c>
    </row>
    <row r="47592" spans="6:6" ht="18" customHeight="1">
      <c r="F47592" s="129">
        <f t="shared" si="749"/>
        <v>0</v>
      </c>
    </row>
    <row r="47593" spans="6:6" ht="18" customHeight="1">
      <c r="F47593" s="129">
        <f t="shared" si="749"/>
        <v>0</v>
      </c>
    </row>
    <row r="47594" spans="6:6" ht="18" customHeight="1">
      <c r="F47594" s="129">
        <f t="shared" si="749"/>
        <v>0</v>
      </c>
    </row>
    <row r="47595" spans="6:6" ht="18" customHeight="1">
      <c r="F47595" s="129">
        <f t="shared" si="749"/>
        <v>0</v>
      </c>
    </row>
    <row r="47596" spans="6:6" ht="18" customHeight="1">
      <c r="F47596" s="129">
        <f t="shared" si="749"/>
        <v>0</v>
      </c>
    </row>
    <row r="47597" spans="6:6" ht="18" customHeight="1">
      <c r="F47597" s="129">
        <f t="shared" si="749"/>
        <v>0</v>
      </c>
    </row>
    <row r="47598" spans="6:6" ht="18" customHeight="1">
      <c r="F47598" s="129">
        <f t="shared" si="749"/>
        <v>0</v>
      </c>
    </row>
    <row r="47599" spans="6:6" ht="18" customHeight="1">
      <c r="F47599" s="129">
        <f t="shared" si="749"/>
        <v>0</v>
      </c>
    </row>
    <row r="47600" spans="6:6" ht="18" customHeight="1">
      <c r="F47600" s="129">
        <f t="shared" si="749"/>
        <v>0</v>
      </c>
    </row>
    <row r="47601" spans="6:6" ht="18" customHeight="1">
      <c r="F47601" s="129">
        <f t="shared" si="749"/>
        <v>0</v>
      </c>
    </row>
    <row r="47602" spans="6:6" ht="18" customHeight="1">
      <c r="F47602" s="129">
        <f t="shared" ref="F47602:F47665" si="750">E47602*D47602</f>
        <v>0</v>
      </c>
    </row>
    <row r="47603" spans="6:6" ht="18" customHeight="1">
      <c r="F47603" s="129">
        <f t="shared" si="750"/>
        <v>0</v>
      </c>
    </row>
    <row r="47604" spans="6:6" ht="18" customHeight="1">
      <c r="F47604" s="129">
        <f t="shared" si="750"/>
        <v>0</v>
      </c>
    </row>
    <row r="47605" spans="6:6" ht="18" customHeight="1">
      <c r="F47605" s="129">
        <f t="shared" si="750"/>
        <v>0</v>
      </c>
    </row>
    <row r="47606" spans="6:6" ht="18" customHeight="1">
      <c r="F47606" s="129">
        <f t="shared" si="750"/>
        <v>0</v>
      </c>
    </row>
    <row r="47607" spans="6:6" ht="18" customHeight="1">
      <c r="F47607" s="129">
        <f t="shared" si="750"/>
        <v>0</v>
      </c>
    </row>
    <row r="47608" spans="6:6" ht="18" customHeight="1">
      <c r="F47608" s="129">
        <f t="shared" si="750"/>
        <v>0</v>
      </c>
    </row>
    <row r="47609" spans="6:6" ht="18" customHeight="1">
      <c r="F47609" s="129">
        <f t="shared" si="750"/>
        <v>0</v>
      </c>
    </row>
    <row r="47610" spans="6:6" ht="18" customHeight="1">
      <c r="F47610" s="129">
        <f t="shared" si="750"/>
        <v>0</v>
      </c>
    </row>
    <row r="47611" spans="6:6" ht="18" customHeight="1">
      <c r="F47611" s="129">
        <f t="shared" si="750"/>
        <v>0</v>
      </c>
    </row>
    <row r="47612" spans="6:6" ht="18" customHeight="1">
      <c r="F47612" s="129">
        <f t="shared" si="750"/>
        <v>0</v>
      </c>
    </row>
    <row r="47613" spans="6:6" ht="18" customHeight="1">
      <c r="F47613" s="129">
        <f t="shared" si="750"/>
        <v>0</v>
      </c>
    </row>
    <row r="47614" spans="6:6" ht="18" customHeight="1">
      <c r="F47614" s="129">
        <f t="shared" si="750"/>
        <v>0</v>
      </c>
    </row>
    <row r="47615" spans="6:6" ht="18" customHeight="1">
      <c r="F47615" s="129">
        <f t="shared" si="750"/>
        <v>0</v>
      </c>
    </row>
    <row r="47616" spans="6:6" ht="18" customHeight="1">
      <c r="F47616" s="129">
        <f t="shared" si="750"/>
        <v>0</v>
      </c>
    </row>
    <row r="47617" spans="6:6" ht="18" customHeight="1">
      <c r="F47617" s="129">
        <f t="shared" si="750"/>
        <v>0</v>
      </c>
    </row>
    <row r="47618" spans="6:6" ht="18" customHeight="1">
      <c r="F47618" s="129">
        <f t="shared" si="750"/>
        <v>0</v>
      </c>
    </row>
    <row r="47619" spans="6:6" ht="18" customHeight="1">
      <c r="F47619" s="129">
        <f t="shared" si="750"/>
        <v>0</v>
      </c>
    </row>
    <row r="47620" spans="6:6" ht="18" customHeight="1">
      <c r="F47620" s="129">
        <f t="shared" si="750"/>
        <v>0</v>
      </c>
    </row>
    <row r="47621" spans="6:6" ht="18" customHeight="1">
      <c r="F47621" s="129">
        <f t="shared" si="750"/>
        <v>0</v>
      </c>
    </row>
    <row r="47622" spans="6:6" ht="18" customHeight="1">
      <c r="F47622" s="129">
        <f t="shared" si="750"/>
        <v>0</v>
      </c>
    </row>
    <row r="47623" spans="6:6" ht="18" customHeight="1">
      <c r="F47623" s="129">
        <f t="shared" si="750"/>
        <v>0</v>
      </c>
    </row>
    <row r="47624" spans="6:6" ht="18" customHeight="1">
      <c r="F47624" s="129">
        <f t="shared" si="750"/>
        <v>0</v>
      </c>
    </row>
    <row r="47625" spans="6:6" ht="18" customHeight="1">
      <c r="F47625" s="129">
        <f t="shared" si="750"/>
        <v>0</v>
      </c>
    </row>
    <row r="47626" spans="6:6" ht="18" customHeight="1">
      <c r="F47626" s="129">
        <f t="shared" si="750"/>
        <v>0</v>
      </c>
    </row>
    <row r="47627" spans="6:6" ht="18" customHeight="1">
      <c r="F47627" s="129">
        <f t="shared" si="750"/>
        <v>0</v>
      </c>
    </row>
    <row r="47628" spans="6:6" ht="18" customHeight="1">
      <c r="F47628" s="129">
        <f t="shared" si="750"/>
        <v>0</v>
      </c>
    </row>
    <row r="47629" spans="6:6" ht="18" customHeight="1">
      <c r="F47629" s="129">
        <f t="shared" si="750"/>
        <v>0</v>
      </c>
    </row>
    <row r="47630" spans="6:6" ht="18" customHeight="1">
      <c r="F47630" s="129">
        <f t="shared" si="750"/>
        <v>0</v>
      </c>
    </row>
    <row r="47631" spans="6:6" ht="18" customHeight="1">
      <c r="F47631" s="129">
        <f t="shared" si="750"/>
        <v>0</v>
      </c>
    </row>
    <row r="47632" spans="6:6" ht="18" customHeight="1">
      <c r="F47632" s="129">
        <f t="shared" si="750"/>
        <v>0</v>
      </c>
    </row>
    <row r="47633" spans="6:6" ht="18" customHeight="1">
      <c r="F47633" s="129">
        <f t="shared" si="750"/>
        <v>0</v>
      </c>
    </row>
    <row r="47634" spans="6:6" ht="18" customHeight="1">
      <c r="F47634" s="129">
        <f t="shared" si="750"/>
        <v>0</v>
      </c>
    </row>
    <row r="47635" spans="6:6" ht="18" customHeight="1">
      <c r="F47635" s="129">
        <f t="shared" si="750"/>
        <v>0</v>
      </c>
    </row>
    <row r="47636" spans="6:6" ht="18" customHeight="1">
      <c r="F47636" s="129">
        <f t="shared" si="750"/>
        <v>0</v>
      </c>
    </row>
    <row r="47637" spans="6:6" ht="18" customHeight="1">
      <c r="F47637" s="129">
        <f t="shared" si="750"/>
        <v>0</v>
      </c>
    </row>
    <row r="47638" spans="6:6" ht="18" customHeight="1">
      <c r="F47638" s="129">
        <f t="shared" si="750"/>
        <v>0</v>
      </c>
    </row>
    <row r="47639" spans="6:6" ht="18" customHeight="1">
      <c r="F47639" s="129">
        <f t="shared" si="750"/>
        <v>0</v>
      </c>
    </row>
    <row r="47640" spans="6:6" ht="18" customHeight="1">
      <c r="F47640" s="129">
        <f t="shared" si="750"/>
        <v>0</v>
      </c>
    </row>
    <row r="47641" spans="6:6" ht="18" customHeight="1">
      <c r="F47641" s="129">
        <f t="shared" si="750"/>
        <v>0</v>
      </c>
    </row>
    <row r="47642" spans="6:6" ht="18" customHeight="1">
      <c r="F47642" s="129">
        <f t="shared" si="750"/>
        <v>0</v>
      </c>
    </row>
    <row r="47643" spans="6:6" ht="18" customHeight="1">
      <c r="F47643" s="129">
        <f t="shared" si="750"/>
        <v>0</v>
      </c>
    </row>
    <row r="47644" spans="6:6" ht="18" customHeight="1">
      <c r="F47644" s="129">
        <f t="shared" si="750"/>
        <v>0</v>
      </c>
    </row>
    <row r="47645" spans="6:6" ht="18" customHeight="1">
      <c r="F47645" s="129">
        <f t="shared" si="750"/>
        <v>0</v>
      </c>
    </row>
    <row r="47646" spans="6:6" ht="18" customHeight="1">
      <c r="F47646" s="129">
        <f t="shared" si="750"/>
        <v>0</v>
      </c>
    </row>
    <row r="47647" spans="6:6" ht="18" customHeight="1">
      <c r="F47647" s="129">
        <f t="shared" si="750"/>
        <v>0</v>
      </c>
    </row>
    <row r="47648" spans="6:6" ht="18" customHeight="1">
      <c r="F47648" s="129">
        <f t="shared" si="750"/>
        <v>0</v>
      </c>
    </row>
    <row r="47649" spans="6:6" ht="18" customHeight="1">
      <c r="F47649" s="129">
        <f t="shared" si="750"/>
        <v>0</v>
      </c>
    </row>
    <row r="47650" spans="6:6" ht="18" customHeight="1">
      <c r="F47650" s="129">
        <f t="shared" si="750"/>
        <v>0</v>
      </c>
    </row>
    <row r="47651" spans="6:6" ht="18" customHeight="1">
      <c r="F47651" s="129">
        <f t="shared" si="750"/>
        <v>0</v>
      </c>
    </row>
    <row r="47652" spans="6:6" ht="18" customHeight="1">
      <c r="F47652" s="129">
        <f t="shared" si="750"/>
        <v>0</v>
      </c>
    </row>
    <row r="47653" spans="6:6" ht="18" customHeight="1">
      <c r="F47653" s="129">
        <f t="shared" si="750"/>
        <v>0</v>
      </c>
    </row>
    <row r="47654" spans="6:6" ht="18" customHeight="1">
      <c r="F47654" s="129">
        <f t="shared" si="750"/>
        <v>0</v>
      </c>
    </row>
    <row r="47655" spans="6:6" ht="18" customHeight="1">
      <c r="F47655" s="129">
        <f t="shared" si="750"/>
        <v>0</v>
      </c>
    </row>
    <row r="47656" spans="6:6" ht="18" customHeight="1">
      <c r="F47656" s="129">
        <f t="shared" si="750"/>
        <v>0</v>
      </c>
    </row>
    <row r="47657" spans="6:6" ht="18" customHeight="1">
      <c r="F47657" s="129">
        <f t="shared" si="750"/>
        <v>0</v>
      </c>
    </row>
    <row r="47658" spans="6:6" ht="18" customHeight="1">
      <c r="F47658" s="129">
        <f t="shared" si="750"/>
        <v>0</v>
      </c>
    </row>
    <row r="47659" spans="6:6" ht="18" customHeight="1">
      <c r="F47659" s="129">
        <f t="shared" si="750"/>
        <v>0</v>
      </c>
    </row>
    <row r="47660" spans="6:6" ht="18" customHeight="1">
      <c r="F47660" s="129">
        <f t="shared" si="750"/>
        <v>0</v>
      </c>
    </row>
    <row r="47661" spans="6:6" ht="18" customHeight="1">
      <c r="F47661" s="129">
        <f t="shared" si="750"/>
        <v>0</v>
      </c>
    </row>
    <row r="47662" spans="6:6" ht="18" customHeight="1">
      <c r="F47662" s="129">
        <f t="shared" si="750"/>
        <v>0</v>
      </c>
    </row>
    <row r="47663" spans="6:6" ht="18" customHeight="1">
      <c r="F47663" s="129">
        <f t="shared" si="750"/>
        <v>0</v>
      </c>
    </row>
    <row r="47664" spans="6:6" ht="18" customHeight="1">
      <c r="F47664" s="129">
        <f t="shared" si="750"/>
        <v>0</v>
      </c>
    </row>
    <row r="47665" spans="6:6" ht="18" customHeight="1">
      <c r="F47665" s="129">
        <f t="shared" si="750"/>
        <v>0</v>
      </c>
    </row>
    <row r="47666" spans="6:6" ht="18" customHeight="1">
      <c r="F47666" s="129">
        <f t="shared" ref="F47666:F47729" si="751">E47666*D47666</f>
        <v>0</v>
      </c>
    </row>
    <row r="47667" spans="6:6" ht="18" customHeight="1">
      <c r="F47667" s="129">
        <f t="shared" si="751"/>
        <v>0</v>
      </c>
    </row>
    <row r="47668" spans="6:6" ht="18" customHeight="1">
      <c r="F47668" s="129">
        <f t="shared" si="751"/>
        <v>0</v>
      </c>
    </row>
    <row r="47669" spans="6:6" ht="18" customHeight="1">
      <c r="F47669" s="129">
        <f t="shared" si="751"/>
        <v>0</v>
      </c>
    </row>
    <row r="47670" spans="6:6" ht="18" customHeight="1">
      <c r="F47670" s="129">
        <f t="shared" si="751"/>
        <v>0</v>
      </c>
    </row>
    <row r="47671" spans="6:6" ht="18" customHeight="1">
      <c r="F47671" s="129">
        <f t="shared" si="751"/>
        <v>0</v>
      </c>
    </row>
    <row r="47672" spans="6:6" ht="18" customHeight="1">
      <c r="F47672" s="129">
        <f t="shared" si="751"/>
        <v>0</v>
      </c>
    </row>
    <row r="47673" spans="6:6" ht="18" customHeight="1">
      <c r="F47673" s="129">
        <f t="shared" si="751"/>
        <v>0</v>
      </c>
    </row>
    <row r="47674" spans="6:6" ht="18" customHeight="1">
      <c r="F47674" s="129">
        <f t="shared" si="751"/>
        <v>0</v>
      </c>
    </row>
    <row r="47675" spans="6:6" ht="18" customHeight="1">
      <c r="F47675" s="129">
        <f t="shared" si="751"/>
        <v>0</v>
      </c>
    </row>
    <row r="47676" spans="6:6" ht="18" customHeight="1">
      <c r="F47676" s="129">
        <f t="shared" si="751"/>
        <v>0</v>
      </c>
    </row>
    <row r="47677" spans="6:6" ht="18" customHeight="1">
      <c r="F47677" s="129">
        <f t="shared" si="751"/>
        <v>0</v>
      </c>
    </row>
    <row r="47678" spans="6:6" ht="18" customHeight="1">
      <c r="F47678" s="129">
        <f t="shared" si="751"/>
        <v>0</v>
      </c>
    </row>
    <row r="47679" spans="6:6" ht="18" customHeight="1">
      <c r="F47679" s="129">
        <f t="shared" si="751"/>
        <v>0</v>
      </c>
    </row>
    <row r="47680" spans="6:6" ht="18" customHeight="1">
      <c r="F47680" s="129">
        <f t="shared" si="751"/>
        <v>0</v>
      </c>
    </row>
    <row r="47681" spans="6:6" ht="18" customHeight="1">
      <c r="F47681" s="129">
        <f t="shared" si="751"/>
        <v>0</v>
      </c>
    </row>
    <row r="47682" spans="6:6" ht="18" customHeight="1">
      <c r="F47682" s="129">
        <f t="shared" si="751"/>
        <v>0</v>
      </c>
    </row>
    <row r="47683" spans="6:6" ht="18" customHeight="1">
      <c r="F47683" s="129">
        <f t="shared" si="751"/>
        <v>0</v>
      </c>
    </row>
    <row r="47684" spans="6:6" ht="18" customHeight="1">
      <c r="F47684" s="129">
        <f t="shared" si="751"/>
        <v>0</v>
      </c>
    </row>
    <row r="47685" spans="6:6" ht="18" customHeight="1">
      <c r="F47685" s="129">
        <f t="shared" si="751"/>
        <v>0</v>
      </c>
    </row>
    <row r="47686" spans="6:6" ht="18" customHeight="1">
      <c r="F47686" s="129">
        <f t="shared" si="751"/>
        <v>0</v>
      </c>
    </row>
    <row r="47687" spans="6:6" ht="18" customHeight="1">
      <c r="F47687" s="129">
        <f t="shared" si="751"/>
        <v>0</v>
      </c>
    </row>
    <row r="47688" spans="6:6" ht="18" customHeight="1">
      <c r="F47688" s="129">
        <f t="shared" si="751"/>
        <v>0</v>
      </c>
    </row>
    <row r="47689" spans="6:6" ht="18" customHeight="1">
      <c r="F47689" s="129">
        <f t="shared" si="751"/>
        <v>0</v>
      </c>
    </row>
    <row r="47690" spans="6:6" ht="18" customHeight="1">
      <c r="F47690" s="129">
        <f t="shared" si="751"/>
        <v>0</v>
      </c>
    </row>
    <row r="47691" spans="6:6" ht="18" customHeight="1">
      <c r="F47691" s="129">
        <f t="shared" si="751"/>
        <v>0</v>
      </c>
    </row>
    <row r="47692" spans="6:6" ht="18" customHeight="1">
      <c r="F47692" s="129">
        <f t="shared" si="751"/>
        <v>0</v>
      </c>
    </row>
    <row r="47693" spans="6:6" ht="18" customHeight="1">
      <c r="F47693" s="129">
        <f t="shared" si="751"/>
        <v>0</v>
      </c>
    </row>
    <row r="47694" spans="6:6" ht="18" customHeight="1">
      <c r="F47694" s="129">
        <f t="shared" si="751"/>
        <v>0</v>
      </c>
    </row>
    <row r="47695" spans="6:6" ht="18" customHeight="1">
      <c r="F47695" s="129">
        <f t="shared" si="751"/>
        <v>0</v>
      </c>
    </row>
    <row r="47696" spans="6:6" ht="18" customHeight="1">
      <c r="F47696" s="129">
        <f t="shared" si="751"/>
        <v>0</v>
      </c>
    </row>
    <row r="47697" spans="6:6" ht="18" customHeight="1">
      <c r="F47697" s="129">
        <f t="shared" si="751"/>
        <v>0</v>
      </c>
    </row>
    <row r="47698" spans="6:6" ht="18" customHeight="1">
      <c r="F47698" s="129">
        <f t="shared" si="751"/>
        <v>0</v>
      </c>
    </row>
    <row r="47699" spans="6:6" ht="18" customHeight="1">
      <c r="F47699" s="129">
        <f t="shared" si="751"/>
        <v>0</v>
      </c>
    </row>
    <row r="47700" spans="6:6" ht="18" customHeight="1">
      <c r="F47700" s="129">
        <f t="shared" si="751"/>
        <v>0</v>
      </c>
    </row>
    <row r="47701" spans="6:6" ht="18" customHeight="1">
      <c r="F47701" s="129">
        <f t="shared" si="751"/>
        <v>0</v>
      </c>
    </row>
    <row r="47702" spans="6:6" ht="18" customHeight="1">
      <c r="F47702" s="129">
        <f t="shared" si="751"/>
        <v>0</v>
      </c>
    </row>
    <row r="47703" spans="6:6" ht="18" customHeight="1">
      <c r="F47703" s="129">
        <f t="shared" si="751"/>
        <v>0</v>
      </c>
    </row>
    <row r="47704" spans="6:6" ht="18" customHeight="1">
      <c r="F47704" s="129">
        <f t="shared" si="751"/>
        <v>0</v>
      </c>
    </row>
    <row r="47705" spans="6:6" ht="18" customHeight="1">
      <c r="F47705" s="129">
        <f t="shared" si="751"/>
        <v>0</v>
      </c>
    </row>
    <row r="47706" spans="6:6" ht="18" customHeight="1">
      <c r="F47706" s="129">
        <f t="shared" si="751"/>
        <v>0</v>
      </c>
    </row>
    <row r="47707" spans="6:6" ht="18" customHeight="1">
      <c r="F47707" s="129">
        <f t="shared" si="751"/>
        <v>0</v>
      </c>
    </row>
    <row r="47708" spans="6:6" ht="18" customHeight="1">
      <c r="F47708" s="129">
        <f t="shared" si="751"/>
        <v>0</v>
      </c>
    </row>
    <row r="47709" spans="6:6" ht="18" customHeight="1">
      <c r="F47709" s="129">
        <f t="shared" si="751"/>
        <v>0</v>
      </c>
    </row>
    <row r="47710" spans="6:6" ht="18" customHeight="1">
      <c r="F47710" s="129">
        <f t="shared" si="751"/>
        <v>0</v>
      </c>
    </row>
    <row r="47711" spans="6:6" ht="18" customHeight="1">
      <c r="F47711" s="129">
        <f t="shared" si="751"/>
        <v>0</v>
      </c>
    </row>
    <row r="47712" spans="6:6" ht="18" customHeight="1">
      <c r="F47712" s="129">
        <f t="shared" si="751"/>
        <v>0</v>
      </c>
    </row>
    <row r="47713" spans="6:6" ht="18" customHeight="1">
      <c r="F47713" s="129">
        <f t="shared" si="751"/>
        <v>0</v>
      </c>
    </row>
    <row r="47714" spans="6:6" ht="18" customHeight="1">
      <c r="F47714" s="129">
        <f t="shared" si="751"/>
        <v>0</v>
      </c>
    </row>
    <row r="47715" spans="6:6" ht="18" customHeight="1">
      <c r="F47715" s="129">
        <f t="shared" si="751"/>
        <v>0</v>
      </c>
    </row>
    <row r="47716" spans="6:6" ht="18" customHeight="1">
      <c r="F47716" s="129">
        <f t="shared" si="751"/>
        <v>0</v>
      </c>
    </row>
    <row r="47717" spans="6:6" ht="18" customHeight="1">
      <c r="F47717" s="129">
        <f t="shared" si="751"/>
        <v>0</v>
      </c>
    </row>
    <row r="47718" spans="6:6" ht="18" customHeight="1">
      <c r="F47718" s="129">
        <f t="shared" si="751"/>
        <v>0</v>
      </c>
    </row>
    <row r="47719" spans="6:6" ht="18" customHeight="1">
      <c r="F47719" s="129">
        <f t="shared" si="751"/>
        <v>0</v>
      </c>
    </row>
    <row r="47720" spans="6:6" ht="18" customHeight="1">
      <c r="F47720" s="129">
        <f t="shared" si="751"/>
        <v>0</v>
      </c>
    </row>
    <row r="47721" spans="6:6" ht="18" customHeight="1">
      <c r="F47721" s="129">
        <f t="shared" si="751"/>
        <v>0</v>
      </c>
    </row>
    <row r="47722" spans="6:6" ht="18" customHeight="1">
      <c r="F47722" s="129">
        <f t="shared" si="751"/>
        <v>0</v>
      </c>
    </row>
    <row r="47723" spans="6:6" ht="18" customHeight="1">
      <c r="F47723" s="129">
        <f t="shared" si="751"/>
        <v>0</v>
      </c>
    </row>
    <row r="47724" spans="6:6" ht="18" customHeight="1">
      <c r="F47724" s="129">
        <f t="shared" si="751"/>
        <v>0</v>
      </c>
    </row>
    <row r="47725" spans="6:6" ht="18" customHeight="1">
      <c r="F47725" s="129">
        <f t="shared" si="751"/>
        <v>0</v>
      </c>
    </row>
    <row r="47726" spans="6:6" ht="18" customHeight="1">
      <c r="F47726" s="129">
        <f t="shared" si="751"/>
        <v>0</v>
      </c>
    </row>
    <row r="47727" spans="6:6" ht="18" customHeight="1">
      <c r="F47727" s="129">
        <f t="shared" si="751"/>
        <v>0</v>
      </c>
    </row>
    <row r="47728" spans="6:6" ht="18" customHeight="1">
      <c r="F47728" s="129">
        <f t="shared" si="751"/>
        <v>0</v>
      </c>
    </row>
    <row r="47729" spans="6:6" ht="18" customHeight="1">
      <c r="F47729" s="129">
        <f t="shared" si="751"/>
        <v>0</v>
      </c>
    </row>
    <row r="47730" spans="6:6" ht="18" customHeight="1">
      <c r="F47730" s="129">
        <f t="shared" ref="F47730:F47793" si="752">E47730*D47730</f>
        <v>0</v>
      </c>
    </row>
    <row r="47731" spans="6:6" ht="18" customHeight="1">
      <c r="F47731" s="129">
        <f t="shared" si="752"/>
        <v>0</v>
      </c>
    </row>
    <row r="47732" spans="6:6" ht="18" customHeight="1">
      <c r="F47732" s="129">
        <f t="shared" si="752"/>
        <v>0</v>
      </c>
    </row>
    <row r="47733" spans="6:6" ht="18" customHeight="1">
      <c r="F47733" s="129">
        <f t="shared" si="752"/>
        <v>0</v>
      </c>
    </row>
    <row r="47734" spans="6:6" ht="18" customHeight="1">
      <c r="F47734" s="129">
        <f t="shared" si="752"/>
        <v>0</v>
      </c>
    </row>
    <row r="47735" spans="6:6" ht="18" customHeight="1">
      <c r="F47735" s="129">
        <f t="shared" si="752"/>
        <v>0</v>
      </c>
    </row>
    <row r="47736" spans="6:6" ht="18" customHeight="1">
      <c r="F47736" s="129">
        <f t="shared" si="752"/>
        <v>0</v>
      </c>
    </row>
    <row r="47737" spans="6:6" ht="18" customHeight="1">
      <c r="F47737" s="129">
        <f t="shared" si="752"/>
        <v>0</v>
      </c>
    </row>
    <row r="47738" spans="6:6" ht="18" customHeight="1">
      <c r="F47738" s="129">
        <f t="shared" si="752"/>
        <v>0</v>
      </c>
    </row>
    <row r="47739" spans="6:6" ht="18" customHeight="1">
      <c r="F47739" s="129">
        <f t="shared" si="752"/>
        <v>0</v>
      </c>
    </row>
    <row r="47740" spans="6:6" ht="18" customHeight="1">
      <c r="F47740" s="129">
        <f t="shared" si="752"/>
        <v>0</v>
      </c>
    </row>
    <row r="47741" spans="6:6" ht="18" customHeight="1">
      <c r="F47741" s="129">
        <f t="shared" si="752"/>
        <v>0</v>
      </c>
    </row>
    <row r="47742" spans="6:6" ht="18" customHeight="1">
      <c r="F47742" s="129">
        <f t="shared" si="752"/>
        <v>0</v>
      </c>
    </row>
    <row r="47743" spans="6:6" ht="18" customHeight="1">
      <c r="F47743" s="129">
        <f t="shared" si="752"/>
        <v>0</v>
      </c>
    </row>
    <row r="47744" spans="6:6" ht="18" customHeight="1">
      <c r="F47744" s="129">
        <f t="shared" si="752"/>
        <v>0</v>
      </c>
    </row>
    <row r="47745" spans="6:6" ht="18" customHeight="1">
      <c r="F47745" s="129">
        <f t="shared" si="752"/>
        <v>0</v>
      </c>
    </row>
    <row r="47746" spans="6:6" ht="18" customHeight="1">
      <c r="F47746" s="129">
        <f t="shared" si="752"/>
        <v>0</v>
      </c>
    </row>
    <row r="47747" spans="6:6" ht="18" customHeight="1">
      <c r="F47747" s="129">
        <f t="shared" si="752"/>
        <v>0</v>
      </c>
    </row>
    <row r="47748" spans="6:6" ht="18" customHeight="1">
      <c r="F47748" s="129">
        <f t="shared" si="752"/>
        <v>0</v>
      </c>
    </row>
    <row r="47749" spans="6:6" ht="18" customHeight="1">
      <c r="F47749" s="129">
        <f t="shared" si="752"/>
        <v>0</v>
      </c>
    </row>
    <row r="47750" spans="6:6" ht="18" customHeight="1">
      <c r="F47750" s="129">
        <f t="shared" si="752"/>
        <v>0</v>
      </c>
    </row>
    <row r="47751" spans="6:6" ht="18" customHeight="1">
      <c r="F47751" s="129">
        <f t="shared" si="752"/>
        <v>0</v>
      </c>
    </row>
    <row r="47752" spans="6:6" ht="18" customHeight="1">
      <c r="F47752" s="129">
        <f t="shared" si="752"/>
        <v>0</v>
      </c>
    </row>
    <row r="47753" spans="6:6" ht="18" customHeight="1">
      <c r="F47753" s="129">
        <f t="shared" si="752"/>
        <v>0</v>
      </c>
    </row>
    <row r="47754" spans="6:6" ht="18" customHeight="1">
      <c r="F47754" s="129">
        <f t="shared" si="752"/>
        <v>0</v>
      </c>
    </row>
    <row r="47755" spans="6:6" ht="18" customHeight="1">
      <c r="F47755" s="129">
        <f t="shared" si="752"/>
        <v>0</v>
      </c>
    </row>
    <row r="47756" spans="6:6" ht="18" customHeight="1">
      <c r="F47756" s="129">
        <f t="shared" si="752"/>
        <v>0</v>
      </c>
    </row>
    <row r="47757" spans="6:6" ht="18" customHeight="1">
      <c r="F47757" s="129">
        <f t="shared" si="752"/>
        <v>0</v>
      </c>
    </row>
    <row r="47758" spans="6:6" ht="18" customHeight="1">
      <c r="F47758" s="129">
        <f t="shared" si="752"/>
        <v>0</v>
      </c>
    </row>
    <row r="47759" spans="6:6" ht="18" customHeight="1">
      <c r="F47759" s="129">
        <f t="shared" si="752"/>
        <v>0</v>
      </c>
    </row>
    <row r="47760" spans="6:6" ht="18" customHeight="1">
      <c r="F47760" s="129">
        <f t="shared" si="752"/>
        <v>0</v>
      </c>
    </row>
    <row r="47761" spans="6:6" ht="18" customHeight="1">
      <c r="F47761" s="129">
        <f t="shared" si="752"/>
        <v>0</v>
      </c>
    </row>
    <row r="47762" spans="6:6" ht="18" customHeight="1">
      <c r="F47762" s="129">
        <f t="shared" si="752"/>
        <v>0</v>
      </c>
    </row>
    <row r="47763" spans="6:6" ht="18" customHeight="1">
      <c r="F47763" s="129">
        <f t="shared" si="752"/>
        <v>0</v>
      </c>
    </row>
    <row r="47764" spans="6:6" ht="18" customHeight="1">
      <c r="F47764" s="129">
        <f t="shared" si="752"/>
        <v>0</v>
      </c>
    </row>
    <row r="47765" spans="6:6" ht="18" customHeight="1">
      <c r="F47765" s="129">
        <f t="shared" si="752"/>
        <v>0</v>
      </c>
    </row>
    <row r="47766" spans="6:6" ht="18" customHeight="1">
      <c r="F47766" s="129">
        <f t="shared" si="752"/>
        <v>0</v>
      </c>
    </row>
    <row r="47767" spans="6:6" ht="18" customHeight="1">
      <c r="F47767" s="129">
        <f t="shared" si="752"/>
        <v>0</v>
      </c>
    </row>
    <row r="47768" spans="6:6" ht="18" customHeight="1">
      <c r="F47768" s="129">
        <f t="shared" si="752"/>
        <v>0</v>
      </c>
    </row>
    <row r="47769" spans="6:6" ht="18" customHeight="1">
      <c r="F47769" s="129">
        <f t="shared" si="752"/>
        <v>0</v>
      </c>
    </row>
    <row r="47770" spans="6:6" ht="18" customHeight="1">
      <c r="F47770" s="129">
        <f t="shared" si="752"/>
        <v>0</v>
      </c>
    </row>
    <row r="47771" spans="6:6" ht="18" customHeight="1">
      <c r="F47771" s="129">
        <f t="shared" si="752"/>
        <v>0</v>
      </c>
    </row>
    <row r="47772" spans="6:6" ht="18" customHeight="1">
      <c r="F47772" s="129">
        <f t="shared" si="752"/>
        <v>0</v>
      </c>
    </row>
    <row r="47773" spans="6:6" ht="18" customHeight="1">
      <c r="F47773" s="129">
        <f t="shared" si="752"/>
        <v>0</v>
      </c>
    </row>
    <row r="47774" spans="6:6" ht="18" customHeight="1">
      <c r="F47774" s="129">
        <f t="shared" si="752"/>
        <v>0</v>
      </c>
    </row>
    <row r="47775" spans="6:6" ht="18" customHeight="1">
      <c r="F47775" s="129">
        <f t="shared" si="752"/>
        <v>0</v>
      </c>
    </row>
    <row r="47776" spans="6:6" ht="18" customHeight="1">
      <c r="F47776" s="129">
        <f t="shared" si="752"/>
        <v>0</v>
      </c>
    </row>
    <row r="47777" spans="6:6" ht="18" customHeight="1">
      <c r="F47777" s="129">
        <f t="shared" si="752"/>
        <v>0</v>
      </c>
    </row>
    <row r="47778" spans="6:6" ht="18" customHeight="1">
      <c r="F47778" s="129">
        <f t="shared" si="752"/>
        <v>0</v>
      </c>
    </row>
    <row r="47779" spans="6:6" ht="18" customHeight="1">
      <c r="F47779" s="129">
        <f t="shared" si="752"/>
        <v>0</v>
      </c>
    </row>
    <row r="47780" spans="6:6" ht="18" customHeight="1">
      <c r="F47780" s="129">
        <f t="shared" si="752"/>
        <v>0</v>
      </c>
    </row>
    <row r="47781" spans="6:6" ht="18" customHeight="1">
      <c r="F47781" s="129">
        <f t="shared" si="752"/>
        <v>0</v>
      </c>
    </row>
    <row r="47782" spans="6:6" ht="18" customHeight="1">
      <c r="F47782" s="129">
        <f t="shared" si="752"/>
        <v>0</v>
      </c>
    </row>
    <row r="47783" spans="6:6" ht="18" customHeight="1">
      <c r="F47783" s="129">
        <f t="shared" si="752"/>
        <v>0</v>
      </c>
    </row>
    <row r="47784" spans="6:6" ht="18" customHeight="1">
      <c r="F47784" s="129">
        <f t="shared" si="752"/>
        <v>0</v>
      </c>
    </row>
    <row r="47785" spans="6:6" ht="18" customHeight="1">
      <c r="F47785" s="129">
        <f t="shared" si="752"/>
        <v>0</v>
      </c>
    </row>
    <row r="47786" spans="6:6" ht="18" customHeight="1">
      <c r="F47786" s="129">
        <f t="shared" si="752"/>
        <v>0</v>
      </c>
    </row>
    <row r="47787" spans="6:6" ht="18" customHeight="1">
      <c r="F47787" s="129">
        <f t="shared" si="752"/>
        <v>0</v>
      </c>
    </row>
    <row r="47788" spans="6:6" ht="18" customHeight="1">
      <c r="F47788" s="129">
        <f t="shared" si="752"/>
        <v>0</v>
      </c>
    </row>
    <row r="47789" spans="6:6" ht="18" customHeight="1">
      <c r="F47789" s="129">
        <f t="shared" si="752"/>
        <v>0</v>
      </c>
    </row>
    <row r="47790" spans="6:6" ht="18" customHeight="1">
      <c r="F47790" s="129">
        <f t="shared" si="752"/>
        <v>0</v>
      </c>
    </row>
    <row r="47791" spans="6:6" ht="18" customHeight="1">
      <c r="F47791" s="129">
        <f t="shared" si="752"/>
        <v>0</v>
      </c>
    </row>
    <row r="47792" spans="6:6" ht="18" customHeight="1">
      <c r="F47792" s="129">
        <f t="shared" si="752"/>
        <v>0</v>
      </c>
    </row>
    <row r="47793" spans="6:6" ht="18" customHeight="1">
      <c r="F47793" s="129">
        <f t="shared" si="752"/>
        <v>0</v>
      </c>
    </row>
    <row r="47794" spans="6:6" ht="18" customHeight="1">
      <c r="F47794" s="129">
        <f t="shared" ref="F47794:F47857" si="753">E47794*D47794</f>
        <v>0</v>
      </c>
    </row>
    <row r="47795" spans="6:6" ht="18" customHeight="1">
      <c r="F47795" s="129">
        <f t="shared" si="753"/>
        <v>0</v>
      </c>
    </row>
    <row r="47796" spans="6:6" ht="18" customHeight="1">
      <c r="F47796" s="129">
        <f t="shared" si="753"/>
        <v>0</v>
      </c>
    </row>
    <row r="47797" spans="6:6" ht="18" customHeight="1">
      <c r="F47797" s="129">
        <f t="shared" si="753"/>
        <v>0</v>
      </c>
    </row>
    <row r="47798" spans="6:6" ht="18" customHeight="1">
      <c r="F47798" s="129">
        <f t="shared" si="753"/>
        <v>0</v>
      </c>
    </row>
    <row r="47799" spans="6:6" ht="18" customHeight="1">
      <c r="F47799" s="129">
        <f t="shared" si="753"/>
        <v>0</v>
      </c>
    </row>
    <row r="47800" spans="6:6" ht="18" customHeight="1">
      <c r="F47800" s="129">
        <f t="shared" si="753"/>
        <v>0</v>
      </c>
    </row>
    <row r="47801" spans="6:6" ht="18" customHeight="1">
      <c r="F47801" s="129">
        <f t="shared" si="753"/>
        <v>0</v>
      </c>
    </row>
    <row r="47802" spans="6:6" ht="18" customHeight="1">
      <c r="F47802" s="129">
        <f t="shared" si="753"/>
        <v>0</v>
      </c>
    </row>
    <row r="47803" spans="6:6" ht="18" customHeight="1">
      <c r="F47803" s="129">
        <f t="shared" si="753"/>
        <v>0</v>
      </c>
    </row>
    <row r="47804" spans="6:6" ht="18" customHeight="1">
      <c r="F47804" s="129">
        <f t="shared" si="753"/>
        <v>0</v>
      </c>
    </row>
    <row r="47805" spans="6:6" ht="18" customHeight="1">
      <c r="F47805" s="129">
        <f t="shared" si="753"/>
        <v>0</v>
      </c>
    </row>
    <row r="47806" spans="6:6" ht="18" customHeight="1">
      <c r="F47806" s="129">
        <f t="shared" si="753"/>
        <v>0</v>
      </c>
    </row>
    <row r="47807" spans="6:6" ht="18" customHeight="1">
      <c r="F47807" s="129">
        <f t="shared" si="753"/>
        <v>0</v>
      </c>
    </row>
    <row r="47808" spans="6:6" ht="18" customHeight="1">
      <c r="F47808" s="129">
        <f t="shared" si="753"/>
        <v>0</v>
      </c>
    </row>
    <row r="47809" spans="6:6" ht="18" customHeight="1">
      <c r="F47809" s="129">
        <f t="shared" si="753"/>
        <v>0</v>
      </c>
    </row>
    <row r="47810" spans="6:6" ht="18" customHeight="1">
      <c r="F47810" s="129">
        <f t="shared" si="753"/>
        <v>0</v>
      </c>
    </row>
    <row r="47811" spans="6:6" ht="18" customHeight="1">
      <c r="F47811" s="129">
        <f t="shared" si="753"/>
        <v>0</v>
      </c>
    </row>
    <row r="47812" spans="6:6" ht="18" customHeight="1">
      <c r="F47812" s="129">
        <f t="shared" si="753"/>
        <v>0</v>
      </c>
    </row>
    <row r="47813" spans="6:6" ht="18" customHeight="1">
      <c r="F47813" s="129">
        <f t="shared" si="753"/>
        <v>0</v>
      </c>
    </row>
    <row r="47814" spans="6:6" ht="18" customHeight="1">
      <c r="F47814" s="129">
        <f t="shared" si="753"/>
        <v>0</v>
      </c>
    </row>
    <row r="47815" spans="6:6" ht="18" customHeight="1">
      <c r="F47815" s="129">
        <f t="shared" si="753"/>
        <v>0</v>
      </c>
    </row>
    <row r="47816" spans="6:6" ht="18" customHeight="1">
      <c r="F47816" s="129">
        <f t="shared" si="753"/>
        <v>0</v>
      </c>
    </row>
    <row r="47817" spans="6:6" ht="18" customHeight="1">
      <c r="F47817" s="129">
        <f t="shared" si="753"/>
        <v>0</v>
      </c>
    </row>
    <row r="47818" spans="6:6" ht="18" customHeight="1">
      <c r="F47818" s="129">
        <f t="shared" si="753"/>
        <v>0</v>
      </c>
    </row>
    <row r="47819" spans="6:6" ht="18" customHeight="1">
      <c r="F47819" s="129">
        <f t="shared" si="753"/>
        <v>0</v>
      </c>
    </row>
    <row r="47820" spans="6:6" ht="18" customHeight="1">
      <c r="F47820" s="129">
        <f t="shared" si="753"/>
        <v>0</v>
      </c>
    </row>
    <row r="47821" spans="6:6" ht="18" customHeight="1">
      <c r="F47821" s="129">
        <f t="shared" si="753"/>
        <v>0</v>
      </c>
    </row>
    <row r="47822" spans="6:6" ht="18" customHeight="1">
      <c r="F47822" s="129">
        <f t="shared" si="753"/>
        <v>0</v>
      </c>
    </row>
    <row r="47823" spans="6:6" ht="18" customHeight="1">
      <c r="F47823" s="129">
        <f t="shared" si="753"/>
        <v>0</v>
      </c>
    </row>
    <row r="47824" spans="6:6" ht="18" customHeight="1">
      <c r="F47824" s="129">
        <f t="shared" si="753"/>
        <v>0</v>
      </c>
    </row>
    <row r="47825" spans="6:6" ht="18" customHeight="1">
      <c r="F47825" s="129">
        <f t="shared" si="753"/>
        <v>0</v>
      </c>
    </row>
    <row r="47826" spans="6:6" ht="18" customHeight="1">
      <c r="F47826" s="129">
        <f t="shared" si="753"/>
        <v>0</v>
      </c>
    </row>
    <row r="47827" spans="6:6" ht="18" customHeight="1">
      <c r="F47827" s="129">
        <f t="shared" si="753"/>
        <v>0</v>
      </c>
    </row>
    <row r="47828" spans="6:6" ht="18" customHeight="1">
      <c r="F47828" s="129">
        <f t="shared" si="753"/>
        <v>0</v>
      </c>
    </row>
    <row r="47829" spans="6:6" ht="18" customHeight="1">
      <c r="F47829" s="129">
        <f t="shared" si="753"/>
        <v>0</v>
      </c>
    </row>
    <row r="47830" spans="6:6" ht="18" customHeight="1">
      <c r="F47830" s="129">
        <f t="shared" si="753"/>
        <v>0</v>
      </c>
    </row>
    <row r="47831" spans="6:6" ht="18" customHeight="1">
      <c r="F47831" s="129">
        <f t="shared" si="753"/>
        <v>0</v>
      </c>
    </row>
    <row r="47832" spans="6:6" ht="18" customHeight="1">
      <c r="F47832" s="129">
        <f t="shared" si="753"/>
        <v>0</v>
      </c>
    </row>
    <row r="47833" spans="6:6" ht="18" customHeight="1">
      <c r="F47833" s="129">
        <f t="shared" si="753"/>
        <v>0</v>
      </c>
    </row>
    <row r="47834" spans="6:6" ht="18" customHeight="1">
      <c r="F47834" s="129">
        <f t="shared" si="753"/>
        <v>0</v>
      </c>
    </row>
    <row r="47835" spans="6:6" ht="18" customHeight="1">
      <c r="F47835" s="129">
        <f t="shared" si="753"/>
        <v>0</v>
      </c>
    </row>
    <row r="47836" spans="6:6" ht="18" customHeight="1">
      <c r="F47836" s="129">
        <f t="shared" si="753"/>
        <v>0</v>
      </c>
    </row>
    <row r="47837" spans="6:6" ht="18" customHeight="1">
      <c r="F47837" s="129">
        <f t="shared" si="753"/>
        <v>0</v>
      </c>
    </row>
    <row r="47838" spans="6:6" ht="18" customHeight="1">
      <c r="F47838" s="129">
        <f t="shared" si="753"/>
        <v>0</v>
      </c>
    </row>
    <row r="47839" spans="6:6" ht="18" customHeight="1">
      <c r="F47839" s="129">
        <f t="shared" si="753"/>
        <v>0</v>
      </c>
    </row>
    <row r="47840" spans="6:6" ht="18" customHeight="1">
      <c r="F47840" s="129">
        <f t="shared" si="753"/>
        <v>0</v>
      </c>
    </row>
    <row r="47841" spans="6:6" ht="18" customHeight="1">
      <c r="F47841" s="129">
        <f t="shared" si="753"/>
        <v>0</v>
      </c>
    </row>
    <row r="47842" spans="6:6" ht="18" customHeight="1">
      <c r="F47842" s="129">
        <f t="shared" si="753"/>
        <v>0</v>
      </c>
    </row>
    <row r="47843" spans="6:6" ht="18" customHeight="1">
      <c r="F47843" s="129">
        <f t="shared" si="753"/>
        <v>0</v>
      </c>
    </row>
    <row r="47844" spans="6:6" ht="18" customHeight="1">
      <c r="F47844" s="129">
        <f t="shared" si="753"/>
        <v>0</v>
      </c>
    </row>
    <row r="47845" spans="6:6" ht="18" customHeight="1">
      <c r="F47845" s="129">
        <f t="shared" si="753"/>
        <v>0</v>
      </c>
    </row>
    <row r="47846" spans="6:6" ht="18" customHeight="1">
      <c r="F47846" s="129">
        <f t="shared" si="753"/>
        <v>0</v>
      </c>
    </row>
    <row r="47847" spans="6:6" ht="18" customHeight="1">
      <c r="F47847" s="129">
        <f t="shared" si="753"/>
        <v>0</v>
      </c>
    </row>
    <row r="47848" spans="6:6" ht="18" customHeight="1">
      <c r="F47848" s="129">
        <f t="shared" si="753"/>
        <v>0</v>
      </c>
    </row>
    <row r="47849" spans="6:6" ht="18" customHeight="1">
      <c r="F47849" s="129">
        <f t="shared" si="753"/>
        <v>0</v>
      </c>
    </row>
    <row r="47850" spans="6:6" ht="18" customHeight="1">
      <c r="F47850" s="129">
        <f t="shared" si="753"/>
        <v>0</v>
      </c>
    </row>
    <row r="47851" spans="6:6" ht="18" customHeight="1">
      <c r="F47851" s="129">
        <f t="shared" si="753"/>
        <v>0</v>
      </c>
    </row>
    <row r="47852" spans="6:6" ht="18" customHeight="1">
      <c r="F47852" s="129">
        <f t="shared" si="753"/>
        <v>0</v>
      </c>
    </row>
    <row r="47853" spans="6:6" ht="18" customHeight="1">
      <c r="F47853" s="129">
        <f t="shared" si="753"/>
        <v>0</v>
      </c>
    </row>
    <row r="47854" spans="6:6" ht="18" customHeight="1">
      <c r="F47854" s="129">
        <f t="shared" si="753"/>
        <v>0</v>
      </c>
    </row>
    <row r="47855" spans="6:6" ht="18" customHeight="1">
      <c r="F47855" s="129">
        <f t="shared" si="753"/>
        <v>0</v>
      </c>
    </row>
    <row r="47856" spans="6:6" ht="18" customHeight="1">
      <c r="F47856" s="129">
        <f t="shared" si="753"/>
        <v>0</v>
      </c>
    </row>
    <row r="47857" spans="6:6" ht="18" customHeight="1">
      <c r="F47857" s="129">
        <f t="shared" si="753"/>
        <v>0</v>
      </c>
    </row>
    <row r="47858" spans="6:6" ht="18" customHeight="1">
      <c r="F47858" s="129">
        <f t="shared" ref="F47858:F47921" si="754">E47858*D47858</f>
        <v>0</v>
      </c>
    </row>
    <row r="47859" spans="6:6" ht="18" customHeight="1">
      <c r="F47859" s="129">
        <f t="shared" si="754"/>
        <v>0</v>
      </c>
    </row>
    <row r="47860" spans="6:6" ht="18" customHeight="1">
      <c r="F47860" s="129">
        <f t="shared" si="754"/>
        <v>0</v>
      </c>
    </row>
    <row r="47861" spans="6:6" ht="18" customHeight="1">
      <c r="F47861" s="129">
        <f t="shared" si="754"/>
        <v>0</v>
      </c>
    </row>
    <row r="47862" spans="6:6" ht="18" customHeight="1">
      <c r="F47862" s="129">
        <f t="shared" si="754"/>
        <v>0</v>
      </c>
    </row>
    <row r="47863" spans="6:6" ht="18" customHeight="1">
      <c r="F47863" s="129">
        <f t="shared" si="754"/>
        <v>0</v>
      </c>
    </row>
    <row r="47864" spans="6:6" ht="18" customHeight="1">
      <c r="F47864" s="129">
        <f t="shared" si="754"/>
        <v>0</v>
      </c>
    </row>
    <row r="47865" spans="6:6" ht="18" customHeight="1">
      <c r="F47865" s="129">
        <f t="shared" si="754"/>
        <v>0</v>
      </c>
    </row>
    <row r="47866" spans="6:6" ht="18" customHeight="1">
      <c r="F47866" s="129">
        <f t="shared" si="754"/>
        <v>0</v>
      </c>
    </row>
    <row r="47867" spans="6:6" ht="18" customHeight="1">
      <c r="F47867" s="129">
        <f t="shared" si="754"/>
        <v>0</v>
      </c>
    </row>
    <row r="47868" spans="6:6" ht="18" customHeight="1">
      <c r="F47868" s="129">
        <f t="shared" si="754"/>
        <v>0</v>
      </c>
    </row>
    <row r="47869" spans="6:6" ht="18" customHeight="1">
      <c r="F47869" s="129">
        <f t="shared" si="754"/>
        <v>0</v>
      </c>
    </row>
    <row r="47870" spans="6:6" ht="18" customHeight="1">
      <c r="F47870" s="129">
        <f t="shared" si="754"/>
        <v>0</v>
      </c>
    </row>
    <row r="47871" spans="6:6" ht="18" customHeight="1">
      <c r="F47871" s="129">
        <f t="shared" si="754"/>
        <v>0</v>
      </c>
    </row>
    <row r="47872" spans="6:6" ht="18" customHeight="1">
      <c r="F47872" s="129">
        <f t="shared" si="754"/>
        <v>0</v>
      </c>
    </row>
    <row r="47873" spans="6:6" ht="18" customHeight="1">
      <c r="F47873" s="129">
        <f t="shared" si="754"/>
        <v>0</v>
      </c>
    </row>
    <row r="47874" spans="6:6" ht="18" customHeight="1">
      <c r="F47874" s="129">
        <f t="shared" si="754"/>
        <v>0</v>
      </c>
    </row>
    <row r="47875" spans="6:6" ht="18" customHeight="1">
      <c r="F47875" s="129">
        <f t="shared" si="754"/>
        <v>0</v>
      </c>
    </row>
    <row r="47876" spans="6:6" ht="18" customHeight="1">
      <c r="F47876" s="129">
        <f t="shared" si="754"/>
        <v>0</v>
      </c>
    </row>
    <row r="47877" spans="6:6" ht="18" customHeight="1">
      <c r="F47877" s="129">
        <f t="shared" si="754"/>
        <v>0</v>
      </c>
    </row>
    <row r="47878" spans="6:6" ht="18" customHeight="1">
      <c r="F47878" s="129">
        <f t="shared" si="754"/>
        <v>0</v>
      </c>
    </row>
    <row r="47879" spans="6:6" ht="18" customHeight="1">
      <c r="F47879" s="129">
        <f t="shared" si="754"/>
        <v>0</v>
      </c>
    </row>
    <row r="47880" spans="6:6" ht="18" customHeight="1">
      <c r="F47880" s="129">
        <f t="shared" si="754"/>
        <v>0</v>
      </c>
    </row>
    <row r="47881" spans="6:6" ht="18" customHeight="1">
      <c r="F47881" s="129">
        <f t="shared" si="754"/>
        <v>0</v>
      </c>
    </row>
    <row r="47882" spans="6:6" ht="18" customHeight="1">
      <c r="F47882" s="129">
        <f t="shared" si="754"/>
        <v>0</v>
      </c>
    </row>
    <row r="47883" spans="6:6" ht="18" customHeight="1">
      <c r="F47883" s="129">
        <f t="shared" si="754"/>
        <v>0</v>
      </c>
    </row>
    <row r="47884" spans="6:6" ht="18" customHeight="1">
      <c r="F47884" s="129">
        <f t="shared" si="754"/>
        <v>0</v>
      </c>
    </row>
    <row r="47885" spans="6:6" ht="18" customHeight="1">
      <c r="F47885" s="129">
        <f t="shared" si="754"/>
        <v>0</v>
      </c>
    </row>
    <row r="47886" spans="6:6" ht="18" customHeight="1">
      <c r="F47886" s="129">
        <f t="shared" si="754"/>
        <v>0</v>
      </c>
    </row>
    <row r="47887" spans="6:6" ht="18" customHeight="1">
      <c r="F47887" s="129">
        <f t="shared" si="754"/>
        <v>0</v>
      </c>
    </row>
    <row r="47888" spans="6:6" ht="18" customHeight="1">
      <c r="F47888" s="129">
        <f t="shared" si="754"/>
        <v>0</v>
      </c>
    </row>
    <row r="47889" spans="6:6" ht="18" customHeight="1">
      <c r="F47889" s="129">
        <f t="shared" si="754"/>
        <v>0</v>
      </c>
    </row>
    <row r="47890" spans="6:6" ht="18" customHeight="1">
      <c r="F47890" s="129">
        <f t="shared" si="754"/>
        <v>0</v>
      </c>
    </row>
    <row r="47891" spans="6:6" ht="18" customHeight="1">
      <c r="F47891" s="129">
        <f t="shared" si="754"/>
        <v>0</v>
      </c>
    </row>
    <row r="47892" spans="6:6" ht="18" customHeight="1">
      <c r="F47892" s="129">
        <f t="shared" si="754"/>
        <v>0</v>
      </c>
    </row>
    <row r="47893" spans="6:6" ht="18" customHeight="1">
      <c r="F47893" s="129">
        <f t="shared" si="754"/>
        <v>0</v>
      </c>
    </row>
    <row r="47894" spans="6:6" ht="18" customHeight="1">
      <c r="F47894" s="129">
        <f t="shared" si="754"/>
        <v>0</v>
      </c>
    </row>
    <row r="47895" spans="6:6" ht="18" customHeight="1">
      <c r="F47895" s="129">
        <f t="shared" si="754"/>
        <v>0</v>
      </c>
    </row>
    <row r="47896" spans="6:6" ht="18" customHeight="1">
      <c r="F47896" s="129">
        <f t="shared" si="754"/>
        <v>0</v>
      </c>
    </row>
    <row r="47897" spans="6:6" ht="18" customHeight="1">
      <c r="F47897" s="129">
        <f t="shared" si="754"/>
        <v>0</v>
      </c>
    </row>
    <row r="47898" spans="6:6" ht="18" customHeight="1">
      <c r="F47898" s="129">
        <f t="shared" si="754"/>
        <v>0</v>
      </c>
    </row>
    <row r="47899" spans="6:6" ht="18" customHeight="1">
      <c r="F47899" s="129">
        <f t="shared" si="754"/>
        <v>0</v>
      </c>
    </row>
    <row r="47900" spans="6:6" ht="18" customHeight="1">
      <c r="F47900" s="129">
        <f t="shared" si="754"/>
        <v>0</v>
      </c>
    </row>
    <row r="47901" spans="6:6" ht="18" customHeight="1">
      <c r="F47901" s="129">
        <f t="shared" si="754"/>
        <v>0</v>
      </c>
    </row>
    <row r="47902" spans="6:6" ht="18" customHeight="1">
      <c r="F47902" s="129">
        <f t="shared" si="754"/>
        <v>0</v>
      </c>
    </row>
    <row r="47903" spans="6:6" ht="18" customHeight="1">
      <c r="F47903" s="129">
        <f t="shared" si="754"/>
        <v>0</v>
      </c>
    </row>
    <row r="47904" spans="6:6" ht="18" customHeight="1">
      <c r="F47904" s="129">
        <f t="shared" si="754"/>
        <v>0</v>
      </c>
    </row>
    <row r="47905" spans="6:6" ht="18" customHeight="1">
      <c r="F47905" s="129">
        <f t="shared" si="754"/>
        <v>0</v>
      </c>
    </row>
    <row r="47906" spans="6:6" ht="18" customHeight="1">
      <c r="F47906" s="129">
        <f t="shared" si="754"/>
        <v>0</v>
      </c>
    </row>
    <row r="47907" spans="6:6" ht="18" customHeight="1">
      <c r="F47907" s="129">
        <f t="shared" si="754"/>
        <v>0</v>
      </c>
    </row>
    <row r="47908" spans="6:6" ht="18" customHeight="1">
      <c r="F47908" s="129">
        <f t="shared" si="754"/>
        <v>0</v>
      </c>
    </row>
    <row r="47909" spans="6:6" ht="18" customHeight="1">
      <c r="F47909" s="129">
        <f t="shared" si="754"/>
        <v>0</v>
      </c>
    </row>
    <row r="47910" spans="6:6" ht="18" customHeight="1">
      <c r="F47910" s="129">
        <f t="shared" si="754"/>
        <v>0</v>
      </c>
    </row>
    <row r="47911" spans="6:6" ht="18" customHeight="1">
      <c r="F47911" s="129">
        <f t="shared" si="754"/>
        <v>0</v>
      </c>
    </row>
    <row r="47912" spans="6:6" ht="18" customHeight="1">
      <c r="F47912" s="129">
        <f t="shared" si="754"/>
        <v>0</v>
      </c>
    </row>
    <row r="47913" spans="6:6" ht="18" customHeight="1">
      <c r="F47913" s="129">
        <f t="shared" si="754"/>
        <v>0</v>
      </c>
    </row>
    <row r="47914" spans="6:6" ht="18" customHeight="1">
      <c r="F47914" s="129">
        <f t="shared" si="754"/>
        <v>0</v>
      </c>
    </row>
    <row r="47915" spans="6:6" ht="18" customHeight="1">
      <c r="F47915" s="129">
        <f t="shared" si="754"/>
        <v>0</v>
      </c>
    </row>
    <row r="47916" spans="6:6" ht="18" customHeight="1">
      <c r="F47916" s="129">
        <f t="shared" si="754"/>
        <v>0</v>
      </c>
    </row>
    <row r="47917" spans="6:6" ht="18" customHeight="1">
      <c r="F47917" s="129">
        <f t="shared" si="754"/>
        <v>0</v>
      </c>
    </row>
    <row r="47918" spans="6:6" ht="18" customHeight="1">
      <c r="F47918" s="129">
        <f t="shared" si="754"/>
        <v>0</v>
      </c>
    </row>
    <row r="47919" spans="6:6" ht="18" customHeight="1">
      <c r="F47919" s="129">
        <f t="shared" si="754"/>
        <v>0</v>
      </c>
    </row>
    <row r="47920" spans="6:6" ht="18" customHeight="1">
      <c r="F47920" s="129">
        <f t="shared" si="754"/>
        <v>0</v>
      </c>
    </row>
    <row r="47921" spans="6:6" ht="18" customHeight="1">
      <c r="F47921" s="129">
        <f t="shared" si="754"/>
        <v>0</v>
      </c>
    </row>
    <row r="47922" spans="6:6" ht="18" customHeight="1">
      <c r="F47922" s="129">
        <f t="shared" ref="F47922:F47985" si="755">E47922*D47922</f>
        <v>0</v>
      </c>
    </row>
    <row r="47923" spans="6:6" ht="18" customHeight="1">
      <c r="F47923" s="129">
        <f t="shared" si="755"/>
        <v>0</v>
      </c>
    </row>
    <row r="47924" spans="6:6" ht="18" customHeight="1">
      <c r="F47924" s="129">
        <f t="shared" si="755"/>
        <v>0</v>
      </c>
    </row>
    <row r="47925" spans="6:6" ht="18" customHeight="1">
      <c r="F47925" s="129">
        <f t="shared" si="755"/>
        <v>0</v>
      </c>
    </row>
    <row r="47926" spans="6:6" ht="18" customHeight="1">
      <c r="F47926" s="129">
        <f t="shared" si="755"/>
        <v>0</v>
      </c>
    </row>
    <row r="47927" spans="6:6" ht="18" customHeight="1">
      <c r="F47927" s="129">
        <f t="shared" si="755"/>
        <v>0</v>
      </c>
    </row>
    <row r="47928" spans="6:6" ht="18" customHeight="1">
      <c r="F47928" s="129">
        <f t="shared" si="755"/>
        <v>0</v>
      </c>
    </row>
    <row r="47929" spans="6:6" ht="18" customHeight="1">
      <c r="F47929" s="129">
        <f t="shared" si="755"/>
        <v>0</v>
      </c>
    </row>
    <row r="47930" spans="6:6" ht="18" customHeight="1">
      <c r="F47930" s="129">
        <f t="shared" si="755"/>
        <v>0</v>
      </c>
    </row>
    <row r="47931" spans="6:6" ht="18" customHeight="1">
      <c r="F47931" s="129">
        <f t="shared" si="755"/>
        <v>0</v>
      </c>
    </row>
    <row r="47932" spans="6:6" ht="18" customHeight="1">
      <c r="F47932" s="129">
        <f t="shared" si="755"/>
        <v>0</v>
      </c>
    </row>
    <row r="47933" spans="6:6" ht="18" customHeight="1">
      <c r="F47933" s="129">
        <f t="shared" si="755"/>
        <v>0</v>
      </c>
    </row>
    <row r="47934" spans="6:6" ht="18" customHeight="1">
      <c r="F47934" s="129">
        <f t="shared" si="755"/>
        <v>0</v>
      </c>
    </row>
    <row r="47935" spans="6:6" ht="18" customHeight="1">
      <c r="F47935" s="129">
        <f t="shared" si="755"/>
        <v>0</v>
      </c>
    </row>
    <row r="47936" spans="6:6" ht="18" customHeight="1">
      <c r="F47936" s="129">
        <f t="shared" si="755"/>
        <v>0</v>
      </c>
    </row>
    <row r="47937" spans="6:6" ht="18" customHeight="1">
      <c r="F47937" s="129">
        <f t="shared" si="755"/>
        <v>0</v>
      </c>
    </row>
    <row r="47938" spans="6:6" ht="18" customHeight="1">
      <c r="F47938" s="129">
        <f t="shared" si="755"/>
        <v>0</v>
      </c>
    </row>
    <row r="47939" spans="6:6" ht="18" customHeight="1">
      <c r="F47939" s="129">
        <f t="shared" si="755"/>
        <v>0</v>
      </c>
    </row>
    <row r="47940" spans="6:6" ht="18" customHeight="1">
      <c r="F47940" s="129">
        <f t="shared" si="755"/>
        <v>0</v>
      </c>
    </row>
    <row r="47941" spans="6:6" ht="18" customHeight="1">
      <c r="F47941" s="129">
        <f t="shared" si="755"/>
        <v>0</v>
      </c>
    </row>
    <row r="47942" spans="6:6" ht="18" customHeight="1">
      <c r="F47942" s="129">
        <f t="shared" si="755"/>
        <v>0</v>
      </c>
    </row>
    <row r="47943" spans="6:6" ht="18" customHeight="1">
      <c r="F47943" s="129">
        <f t="shared" si="755"/>
        <v>0</v>
      </c>
    </row>
    <row r="47944" spans="6:6" ht="18" customHeight="1">
      <c r="F47944" s="129">
        <f t="shared" si="755"/>
        <v>0</v>
      </c>
    </row>
    <row r="47945" spans="6:6" ht="18" customHeight="1">
      <c r="F47945" s="129">
        <f t="shared" si="755"/>
        <v>0</v>
      </c>
    </row>
    <row r="47946" spans="6:6" ht="18" customHeight="1">
      <c r="F47946" s="129">
        <f t="shared" si="755"/>
        <v>0</v>
      </c>
    </row>
    <row r="47947" spans="6:6" ht="18" customHeight="1">
      <c r="F47947" s="129">
        <f t="shared" si="755"/>
        <v>0</v>
      </c>
    </row>
    <row r="47948" spans="6:6" ht="18" customHeight="1">
      <c r="F47948" s="129">
        <f t="shared" si="755"/>
        <v>0</v>
      </c>
    </row>
    <row r="47949" spans="6:6" ht="18" customHeight="1">
      <c r="F47949" s="129">
        <f t="shared" si="755"/>
        <v>0</v>
      </c>
    </row>
    <row r="47950" spans="6:6" ht="18" customHeight="1">
      <c r="F47950" s="129">
        <f t="shared" si="755"/>
        <v>0</v>
      </c>
    </row>
    <row r="47951" spans="6:6" ht="18" customHeight="1">
      <c r="F47951" s="129">
        <f t="shared" si="755"/>
        <v>0</v>
      </c>
    </row>
    <row r="47952" spans="6:6" ht="18" customHeight="1">
      <c r="F47952" s="129">
        <f t="shared" si="755"/>
        <v>0</v>
      </c>
    </row>
    <row r="47953" spans="6:6" ht="18" customHeight="1">
      <c r="F47953" s="129">
        <f t="shared" si="755"/>
        <v>0</v>
      </c>
    </row>
    <row r="47954" spans="6:6" ht="18" customHeight="1">
      <c r="F47954" s="129">
        <f t="shared" si="755"/>
        <v>0</v>
      </c>
    </row>
    <row r="47955" spans="6:6" ht="18" customHeight="1">
      <c r="F47955" s="129">
        <f t="shared" si="755"/>
        <v>0</v>
      </c>
    </row>
    <row r="47956" spans="6:6" ht="18" customHeight="1">
      <c r="F47956" s="129">
        <f t="shared" si="755"/>
        <v>0</v>
      </c>
    </row>
    <row r="47957" spans="6:6" ht="18" customHeight="1">
      <c r="F47957" s="129">
        <f t="shared" si="755"/>
        <v>0</v>
      </c>
    </row>
    <row r="47958" spans="6:6" ht="18" customHeight="1">
      <c r="F47958" s="129">
        <f t="shared" si="755"/>
        <v>0</v>
      </c>
    </row>
    <row r="47959" spans="6:6" ht="18" customHeight="1">
      <c r="F47959" s="129">
        <f t="shared" si="755"/>
        <v>0</v>
      </c>
    </row>
    <row r="47960" spans="6:6" ht="18" customHeight="1">
      <c r="F47960" s="129">
        <f t="shared" si="755"/>
        <v>0</v>
      </c>
    </row>
    <row r="47961" spans="6:6" ht="18" customHeight="1">
      <c r="F47961" s="129">
        <f t="shared" si="755"/>
        <v>0</v>
      </c>
    </row>
    <row r="47962" spans="6:6" ht="18" customHeight="1">
      <c r="F47962" s="129">
        <f t="shared" si="755"/>
        <v>0</v>
      </c>
    </row>
    <row r="47963" spans="6:6" ht="18" customHeight="1">
      <c r="F47963" s="129">
        <f t="shared" si="755"/>
        <v>0</v>
      </c>
    </row>
    <row r="47964" spans="6:6" ht="18" customHeight="1">
      <c r="F47964" s="129">
        <f t="shared" si="755"/>
        <v>0</v>
      </c>
    </row>
    <row r="47965" spans="6:6" ht="18" customHeight="1">
      <c r="F47965" s="129">
        <f t="shared" si="755"/>
        <v>0</v>
      </c>
    </row>
    <row r="47966" spans="6:6" ht="18" customHeight="1">
      <c r="F47966" s="129">
        <f t="shared" si="755"/>
        <v>0</v>
      </c>
    </row>
    <row r="47967" spans="6:6" ht="18" customHeight="1">
      <c r="F47967" s="129">
        <f t="shared" si="755"/>
        <v>0</v>
      </c>
    </row>
    <row r="47968" spans="6:6" ht="18" customHeight="1">
      <c r="F47968" s="129">
        <f t="shared" si="755"/>
        <v>0</v>
      </c>
    </row>
    <row r="47969" spans="6:6" ht="18" customHeight="1">
      <c r="F47969" s="129">
        <f t="shared" si="755"/>
        <v>0</v>
      </c>
    </row>
    <row r="47970" spans="6:6" ht="18" customHeight="1">
      <c r="F47970" s="129">
        <f t="shared" si="755"/>
        <v>0</v>
      </c>
    </row>
    <row r="47971" spans="6:6" ht="18" customHeight="1">
      <c r="F47971" s="129">
        <f t="shared" si="755"/>
        <v>0</v>
      </c>
    </row>
    <row r="47972" spans="6:6" ht="18" customHeight="1">
      <c r="F47972" s="129">
        <f t="shared" si="755"/>
        <v>0</v>
      </c>
    </row>
    <row r="47973" spans="6:6" ht="18" customHeight="1">
      <c r="F47973" s="129">
        <f t="shared" si="755"/>
        <v>0</v>
      </c>
    </row>
    <row r="47974" spans="6:6" ht="18" customHeight="1">
      <c r="F47974" s="129">
        <f t="shared" si="755"/>
        <v>0</v>
      </c>
    </row>
    <row r="47975" spans="6:6" ht="18" customHeight="1">
      <c r="F47975" s="129">
        <f t="shared" si="755"/>
        <v>0</v>
      </c>
    </row>
    <row r="47976" spans="6:6" ht="18" customHeight="1">
      <c r="F47976" s="129">
        <f t="shared" si="755"/>
        <v>0</v>
      </c>
    </row>
    <row r="47977" spans="6:6" ht="18" customHeight="1">
      <c r="F47977" s="129">
        <f t="shared" si="755"/>
        <v>0</v>
      </c>
    </row>
    <row r="47978" spans="6:6" ht="18" customHeight="1">
      <c r="F47978" s="129">
        <f t="shared" si="755"/>
        <v>0</v>
      </c>
    </row>
    <row r="47979" spans="6:6" ht="18" customHeight="1">
      <c r="F47979" s="129">
        <f t="shared" si="755"/>
        <v>0</v>
      </c>
    </row>
    <row r="47980" spans="6:6" ht="18" customHeight="1">
      <c r="F47980" s="129">
        <f t="shared" si="755"/>
        <v>0</v>
      </c>
    </row>
    <row r="47981" spans="6:6" ht="18" customHeight="1">
      <c r="F47981" s="129">
        <f t="shared" si="755"/>
        <v>0</v>
      </c>
    </row>
    <row r="47982" spans="6:6" ht="18" customHeight="1">
      <c r="F47982" s="129">
        <f t="shared" si="755"/>
        <v>0</v>
      </c>
    </row>
    <row r="47983" spans="6:6" ht="18" customHeight="1">
      <c r="F47983" s="129">
        <f t="shared" si="755"/>
        <v>0</v>
      </c>
    </row>
    <row r="47984" spans="6:6" ht="18" customHeight="1">
      <c r="F47984" s="129">
        <f t="shared" si="755"/>
        <v>0</v>
      </c>
    </row>
    <row r="47985" spans="6:6" ht="18" customHeight="1">
      <c r="F47985" s="129">
        <f t="shared" si="755"/>
        <v>0</v>
      </c>
    </row>
    <row r="47986" spans="6:6" ht="18" customHeight="1">
      <c r="F47986" s="129">
        <f t="shared" ref="F47986:F48049" si="756">E47986*D47986</f>
        <v>0</v>
      </c>
    </row>
    <row r="47987" spans="6:6" ht="18" customHeight="1">
      <c r="F47987" s="129">
        <f t="shared" si="756"/>
        <v>0</v>
      </c>
    </row>
    <row r="47988" spans="6:6" ht="18" customHeight="1">
      <c r="F47988" s="129">
        <f t="shared" si="756"/>
        <v>0</v>
      </c>
    </row>
    <row r="47989" spans="6:6" ht="18" customHeight="1">
      <c r="F47989" s="129">
        <f t="shared" si="756"/>
        <v>0</v>
      </c>
    </row>
    <row r="47990" spans="6:6" ht="18" customHeight="1">
      <c r="F47990" s="129">
        <f t="shared" si="756"/>
        <v>0</v>
      </c>
    </row>
    <row r="47991" spans="6:6" ht="18" customHeight="1">
      <c r="F47991" s="129">
        <f t="shared" si="756"/>
        <v>0</v>
      </c>
    </row>
    <row r="47992" spans="6:6" ht="18" customHeight="1">
      <c r="F47992" s="129">
        <f t="shared" si="756"/>
        <v>0</v>
      </c>
    </row>
    <row r="47993" spans="6:6" ht="18" customHeight="1">
      <c r="F47993" s="129">
        <f t="shared" si="756"/>
        <v>0</v>
      </c>
    </row>
    <row r="47994" spans="6:6" ht="18" customHeight="1">
      <c r="F47994" s="129">
        <f t="shared" si="756"/>
        <v>0</v>
      </c>
    </row>
    <row r="47995" spans="6:6" ht="18" customHeight="1">
      <c r="F47995" s="129">
        <f t="shared" si="756"/>
        <v>0</v>
      </c>
    </row>
    <row r="47996" spans="6:6" ht="18" customHeight="1">
      <c r="F47996" s="129">
        <f t="shared" si="756"/>
        <v>0</v>
      </c>
    </row>
    <row r="47997" spans="6:6" ht="18" customHeight="1">
      <c r="F47997" s="129">
        <f t="shared" si="756"/>
        <v>0</v>
      </c>
    </row>
    <row r="47998" spans="6:6" ht="18" customHeight="1">
      <c r="F47998" s="129">
        <f t="shared" si="756"/>
        <v>0</v>
      </c>
    </row>
    <row r="47999" spans="6:6" ht="18" customHeight="1">
      <c r="F47999" s="129">
        <f t="shared" si="756"/>
        <v>0</v>
      </c>
    </row>
    <row r="48000" spans="6:6" ht="18" customHeight="1">
      <c r="F48000" s="129">
        <f t="shared" si="756"/>
        <v>0</v>
      </c>
    </row>
    <row r="48001" spans="6:6" ht="18" customHeight="1">
      <c r="F48001" s="129">
        <f t="shared" si="756"/>
        <v>0</v>
      </c>
    </row>
    <row r="48002" spans="6:6" ht="18" customHeight="1">
      <c r="F48002" s="129">
        <f t="shared" si="756"/>
        <v>0</v>
      </c>
    </row>
    <row r="48003" spans="6:6" ht="18" customHeight="1">
      <c r="F48003" s="129">
        <f t="shared" si="756"/>
        <v>0</v>
      </c>
    </row>
    <row r="48004" spans="6:6" ht="18" customHeight="1">
      <c r="F48004" s="129">
        <f t="shared" si="756"/>
        <v>0</v>
      </c>
    </row>
    <row r="48005" spans="6:6" ht="18" customHeight="1">
      <c r="F48005" s="129">
        <f t="shared" si="756"/>
        <v>0</v>
      </c>
    </row>
    <row r="48006" spans="6:6" ht="18" customHeight="1">
      <c r="F48006" s="129">
        <f t="shared" si="756"/>
        <v>0</v>
      </c>
    </row>
    <row r="48007" spans="6:6" ht="18" customHeight="1">
      <c r="F48007" s="129">
        <f t="shared" si="756"/>
        <v>0</v>
      </c>
    </row>
    <row r="48008" spans="6:6" ht="18" customHeight="1">
      <c r="F48008" s="129">
        <f t="shared" si="756"/>
        <v>0</v>
      </c>
    </row>
    <row r="48009" spans="6:6" ht="18" customHeight="1">
      <c r="F48009" s="129">
        <f t="shared" si="756"/>
        <v>0</v>
      </c>
    </row>
    <row r="48010" spans="6:6" ht="18" customHeight="1">
      <c r="F48010" s="129">
        <f t="shared" si="756"/>
        <v>0</v>
      </c>
    </row>
    <row r="48011" spans="6:6" ht="18" customHeight="1">
      <c r="F48011" s="129">
        <f t="shared" si="756"/>
        <v>0</v>
      </c>
    </row>
    <row r="48012" spans="6:6" ht="18" customHeight="1">
      <c r="F48012" s="129">
        <f t="shared" si="756"/>
        <v>0</v>
      </c>
    </row>
    <row r="48013" spans="6:6" ht="18" customHeight="1">
      <c r="F48013" s="129">
        <f t="shared" si="756"/>
        <v>0</v>
      </c>
    </row>
    <row r="48014" spans="6:6" ht="18" customHeight="1">
      <c r="F48014" s="129">
        <f t="shared" si="756"/>
        <v>0</v>
      </c>
    </row>
    <row r="48015" spans="6:6" ht="18" customHeight="1">
      <c r="F48015" s="129">
        <f t="shared" si="756"/>
        <v>0</v>
      </c>
    </row>
    <row r="48016" spans="6:6" ht="18" customHeight="1">
      <c r="F48016" s="129">
        <f t="shared" si="756"/>
        <v>0</v>
      </c>
    </row>
    <row r="48017" spans="6:6" ht="18" customHeight="1">
      <c r="F48017" s="129">
        <f t="shared" si="756"/>
        <v>0</v>
      </c>
    </row>
    <row r="48018" spans="6:6" ht="18" customHeight="1">
      <c r="F48018" s="129">
        <f t="shared" si="756"/>
        <v>0</v>
      </c>
    </row>
    <row r="48019" spans="6:6" ht="18" customHeight="1">
      <c r="F48019" s="129">
        <f t="shared" si="756"/>
        <v>0</v>
      </c>
    </row>
    <row r="48020" spans="6:6" ht="18" customHeight="1">
      <c r="F48020" s="129">
        <f t="shared" si="756"/>
        <v>0</v>
      </c>
    </row>
    <row r="48021" spans="6:6" ht="18" customHeight="1">
      <c r="F48021" s="129">
        <f t="shared" si="756"/>
        <v>0</v>
      </c>
    </row>
    <row r="48022" spans="6:6" ht="18" customHeight="1">
      <c r="F48022" s="129">
        <f t="shared" si="756"/>
        <v>0</v>
      </c>
    </row>
    <row r="48023" spans="6:6" ht="18" customHeight="1">
      <c r="F48023" s="129">
        <f t="shared" si="756"/>
        <v>0</v>
      </c>
    </row>
    <row r="48024" spans="6:6" ht="18" customHeight="1">
      <c r="F48024" s="129">
        <f t="shared" si="756"/>
        <v>0</v>
      </c>
    </row>
    <row r="48025" spans="6:6" ht="18" customHeight="1">
      <c r="F48025" s="129">
        <f t="shared" si="756"/>
        <v>0</v>
      </c>
    </row>
    <row r="48026" spans="6:6" ht="18" customHeight="1">
      <c r="F48026" s="129">
        <f t="shared" si="756"/>
        <v>0</v>
      </c>
    </row>
    <row r="48027" spans="6:6" ht="18" customHeight="1">
      <c r="F48027" s="129">
        <f t="shared" si="756"/>
        <v>0</v>
      </c>
    </row>
    <row r="48028" spans="6:6" ht="18" customHeight="1">
      <c r="F48028" s="129">
        <f t="shared" si="756"/>
        <v>0</v>
      </c>
    </row>
    <row r="48029" spans="6:6" ht="18" customHeight="1">
      <c r="F48029" s="129">
        <f t="shared" si="756"/>
        <v>0</v>
      </c>
    </row>
    <row r="48030" spans="6:6" ht="18" customHeight="1">
      <c r="F48030" s="129">
        <f t="shared" si="756"/>
        <v>0</v>
      </c>
    </row>
    <row r="48031" spans="6:6" ht="18" customHeight="1">
      <c r="F48031" s="129">
        <f t="shared" si="756"/>
        <v>0</v>
      </c>
    </row>
    <row r="48032" spans="6:6" ht="18" customHeight="1">
      <c r="F48032" s="129">
        <f t="shared" si="756"/>
        <v>0</v>
      </c>
    </row>
    <row r="48033" spans="6:6" ht="18" customHeight="1">
      <c r="F48033" s="129">
        <f t="shared" si="756"/>
        <v>0</v>
      </c>
    </row>
    <row r="48034" spans="6:6" ht="18" customHeight="1">
      <c r="F48034" s="129">
        <f t="shared" si="756"/>
        <v>0</v>
      </c>
    </row>
    <row r="48035" spans="6:6" ht="18" customHeight="1">
      <c r="F48035" s="129">
        <f t="shared" si="756"/>
        <v>0</v>
      </c>
    </row>
    <row r="48036" spans="6:6" ht="18" customHeight="1">
      <c r="F48036" s="129">
        <f t="shared" si="756"/>
        <v>0</v>
      </c>
    </row>
    <row r="48037" spans="6:6" ht="18" customHeight="1">
      <c r="F48037" s="129">
        <f t="shared" si="756"/>
        <v>0</v>
      </c>
    </row>
    <row r="48038" spans="6:6" ht="18" customHeight="1">
      <c r="F48038" s="129">
        <f t="shared" si="756"/>
        <v>0</v>
      </c>
    </row>
    <row r="48039" spans="6:6" ht="18" customHeight="1">
      <c r="F48039" s="129">
        <f t="shared" si="756"/>
        <v>0</v>
      </c>
    </row>
    <row r="48040" spans="6:6" ht="18" customHeight="1">
      <c r="F48040" s="129">
        <f t="shared" si="756"/>
        <v>0</v>
      </c>
    </row>
    <row r="48041" spans="6:6" ht="18" customHeight="1">
      <c r="F48041" s="129">
        <f t="shared" si="756"/>
        <v>0</v>
      </c>
    </row>
    <row r="48042" spans="6:6" ht="18" customHeight="1">
      <c r="F48042" s="129">
        <f t="shared" si="756"/>
        <v>0</v>
      </c>
    </row>
    <row r="48043" spans="6:6" ht="18" customHeight="1">
      <c r="F48043" s="129">
        <f t="shared" si="756"/>
        <v>0</v>
      </c>
    </row>
    <row r="48044" spans="6:6" ht="18" customHeight="1">
      <c r="F48044" s="129">
        <f t="shared" si="756"/>
        <v>0</v>
      </c>
    </row>
    <row r="48045" spans="6:6" ht="18" customHeight="1">
      <c r="F48045" s="129">
        <f t="shared" si="756"/>
        <v>0</v>
      </c>
    </row>
    <row r="48046" spans="6:6" ht="18" customHeight="1">
      <c r="F48046" s="129">
        <f t="shared" si="756"/>
        <v>0</v>
      </c>
    </row>
    <row r="48047" spans="6:6" ht="18" customHeight="1">
      <c r="F48047" s="129">
        <f t="shared" si="756"/>
        <v>0</v>
      </c>
    </row>
    <row r="48048" spans="6:6" ht="18" customHeight="1">
      <c r="F48048" s="129">
        <f t="shared" si="756"/>
        <v>0</v>
      </c>
    </row>
    <row r="48049" spans="6:6" ht="18" customHeight="1">
      <c r="F48049" s="129">
        <f t="shared" si="756"/>
        <v>0</v>
      </c>
    </row>
    <row r="48050" spans="6:6" ht="18" customHeight="1">
      <c r="F48050" s="129">
        <f t="shared" ref="F48050:F48113" si="757">E48050*D48050</f>
        <v>0</v>
      </c>
    </row>
    <row r="48051" spans="6:6" ht="18" customHeight="1">
      <c r="F48051" s="129">
        <f t="shared" si="757"/>
        <v>0</v>
      </c>
    </row>
    <row r="48052" spans="6:6" ht="18" customHeight="1">
      <c r="F48052" s="129">
        <f t="shared" si="757"/>
        <v>0</v>
      </c>
    </row>
    <row r="48053" spans="6:6" ht="18" customHeight="1">
      <c r="F48053" s="129">
        <f t="shared" si="757"/>
        <v>0</v>
      </c>
    </row>
    <row r="48054" spans="6:6" ht="18" customHeight="1">
      <c r="F48054" s="129">
        <f t="shared" si="757"/>
        <v>0</v>
      </c>
    </row>
    <row r="48055" spans="6:6" ht="18" customHeight="1">
      <c r="F48055" s="129">
        <f t="shared" si="757"/>
        <v>0</v>
      </c>
    </row>
    <row r="48056" spans="6:6" ht="18" customHeight="1">
      <c r="F48056" s="129">
        <f t="shared" si="757"/>
        <v>0</v>
      </c>
    </row>
    <row r="48057" spans="6:6" ht="18" customHeight="1">
      <c r="F48057" s="129">
        <f t="shared" si="757"/>
        <v>0</v>
      </c>
    </row>
    <row r="48058" spans="6:6" ht="18" customHeight="1">
      <c r="F48058" s="129">
        <f t="shared" si="757"/>
        <v>0</v>
      </c>
    </row>
    <row r="48059" spans="6:6" ht="18" customHeight="1">
      <c r="F48059" s="129">
        <f t="shared" si="757"/>
        <v>0</v>
      </c>
    </row>
    <row r="48060" spans="6:6" ht="18" customHeight="1">
      <c r="F48060" s="129">
        <f t="shared" si="757"/>
        <v>0</v>
      </c>
    </row>
    <row r="48061" spans="6:6" ht="18" customHeight="1">
      <c r="F48061" s="129">
        <f t="shared" si="757"/>
        <v>0</v>
      </c>
    </row>
    <row r="48062" spans="6:6" ht="18" customHeight="1">
      <c r="F48062" s="129">
        <f t="shared" si="757"/>
        <v>0</v>
      </c>
    </row>
    <row r="48063" spans="6:6" ht="18" customHeight="1">
      <c r="F48063" s="129">
        <f t="shared" si="757"/>
        <v>0</v>
      </c>
    </row>
    <row r="48064" spans="6:6" ht="18" customHeight="1">
      <c r="F48064" s="129">
        <f t="shared" si="757"/>
        <v>0</v>
      </c>
    </row>
    <row r="48065" spans="6:6" ht="18" customHeight="1">
      <c r="F48065" s="129">
        <f t="shared" si="757"/>
        <v>0</v>
      </c>
    </row>
    <row r="48066" spans="6:6" ht="18" customHeight="1">
      <c r="F48066" s="129">
        <f t="shared" si="757"/>
        <v>0</v>
      </c>
    </row>
    <row r="48067" spans="6:6" ht="18" customHeight="1">
      <c r="F48067" s="129">
        <f t="shared" si="757"/>
        <v>0</v>
      </c>
    </row>
    <row r="48068" spans="6:6" ht="18" customHeight="1">
      <c r="F48068" s="129">
        <f t="shared" si="757"/>
        <v>0</v>
      </c>
    </row>
    <row r="48069" spans="6:6" ht="18" customHeight="1">
      <c r="F48069" s="129">
        <f t="shared" si="757"/>
        <v>0</v>
      </c>
    </row>
    <row r="48070" spans="6:6" ht="18" customHeight="1">
      <c r="F48070" s="129">
        <f t="shared" si="757"/>
        <v>0</v>
      </c>
    </row>
    <row r="48071" spans="6:6" ht="18" customHeight="1">
      <c r="F48071" s="129">
        <f t="shared" si="757"/>
        <v>0</v>
      </c>
    </row>
    <row r="48072" spans="6:6" ht="18" customHeight="1">
      <c r="F48072" s="129">
        <f t="shared" si="757"/>
        <v>0</v>
      </c>
    </row>
    <row r="48073" spans="6:6" ht="18" customHeight="1">
      <c r="F48073" s="129">
        <f t="shared" si="757"/>
        <v>0</v>
      </c>
    </row>
    <row r="48074" spans="6:6" ht="18" customHeight="1">
      <c r="F48074" s="129">
        <f t="shared" si="757"/>
        <v>0</v>
      </c>
    </row>
    <row r="48075" spans="6:6" ht="18" customHeight="1">
      <c r="F48075" s="129">
        <f t="shared" si="757"/>
        <v>0</v>
      </c>
    </row>
    <row r="48076" spans="6:6" ht="18" customHeight="1">
      <c r="F48076" s="129">
        <f t="shared" si="757"/>
        <v>0</v>
      </c>
    </row>
    <row r="48077" spans="6:6" ht="18" customHeight="1">
      <c r="F48077" s="129">
        <f t="shared" si="757"/>
        <v>0</v>
      </c>
    </row>
    <row r="48078" spans="6:6" ht="18" customHeight="1">
      <c r="F48078" s="129">
        <f t="shared" si="757"/>
        <v>0</v>
      </c>
    </row>
    <row r="48079" spans="6:6" ht="18" customHeight="1">
      <c r="F48079" s="129">
        <f t="shared" si="757"/>
        <v>0</v>
      </c>
    </row>
    <row r="48080" spans="6:6" ht="18" customHeight="1">
      <c r="F48080" s="129">
        <f t="shared" si="757"/>
        <v>0</v>
      </c>
    </row>
    <row r="48081" spans="6:6" ht="18" customHeight="1">
      <c r="F48081" s="129">
        <f t="shared" si="757"/>
        <v>0</v>
      </c>
    </row>
    <row r="48082" spans="6:6" ht="18" customHeight="1">
      <c r="F48082" s="129">
        <f t="shared" si="757"/>
        <v>0</v>
      </c>
    </row>
    <row r="48083" spans="6:6" ht="18" customHeight="1">
      <c r="F48083" s="129">
        <f t="shared" si="757"/>
        <v>0</v>
      </c>
    </row>
    <row r="48084" spans="6:6" ht="18" customHeight="1">
      <c r="F48084" s="129">
        <f t="shared" si="757"/>
        <v>0</v>
      </c>
    </row>
    <row r="48085" spans="6:6" ht="18" customHeight="1">
      <c r="F48085" s="129">
        <f t="shared" si="757"/>
        <v>0</v>
      </c>
    </row>
    <row r="48086" spans="6:6" ht="18" customHeight="1">
      <c r="F48086" s="129">
        <f t="shared" si="757"/>
        <v>0</v>
      </c>
    </row>
    <row r="48087" spans="6:6" ht="18" customHeight="1">
      <c r="F48087" s="129">
        <f t="shared" si="757"/>
        <v>0</v>
      </c>
    </row>
    <row r="48088" spans="6:6" ht="18" customHeight="1">
      <c r="F48088" s="129">
        <f t="shared" si="757"/>
        <v>0</v>
      </c>
    </row>
    <row r="48089" spans="6:6" ht="18" customHeight="1">
      <c r="F48089" s="129">
        <f t="shared" si="757"/>
        <v>0</v>
      </c>
    </row>
    <row r="48090" spans="6:6" ht="18" customHeight="1">
      <c r="F48090" s="129">
        <f t="shared" si="757"/>
        <v>0</v>
      </c>
    </row>
    <row r="48091" spans="6:6" ht="18" customHeight="1">
      <c r="F48091" s="129">
        <f t="shared" si="757"/>
        <v>0</v>
      </c>
    </row>
    <row r="48092" spans="6:6" ht="18" customHeight="1">
      <c r="F48092" s="129">
        <f t="shared" si="757"/>
        <v>0</v>
      </c>
    </row>
    <row r="48093" spans="6:6" ht="18" customHeight="1">
      <c r="F48093" s="129">
        <f t="shared" si="757"/>
        <v>0</v>
      </c>
    </row>
    <row r="48094" spans="6:6" ht="18" customHeight="1">
      <c r="F48094" s="129">
        <f t="shared" si="757"/>
        <v>0</v>
      </c>
    </row>
    <row r="48095" spans="6:6" ht="18" customHeight="1">
      <c r="F48095" s="129">
        <f t="shared" si="757"/>
        <v>0</v>
      </c>
    </row>
    <row r="48096" spans="6:6" ht="18" customHeight="1">
      <c r="F48096" s="129">
        <f t="shared" si="757"/>
        <v>0</v>
      </c>
    </row>
    <row r="48097" spans="6:6" ht="18" customHeight="1">
      <c r="F48097" s="129">
        <f t="shared" si="757"/>
        <v>0</v>
      </c>
    </row>
    <row r="48098" spans="6:6" ht="18" customHeight="1">
      <c r="F48098" s="129">
        <f t="shared" si="757"/>
        <v>0</v>
      </c>
    </row>
    <row r="48099" spans="6:6" ht="18" customHeight="1">
      <c r="F48099" s="129">
        <f t="shared" si="757"/>
        <v>0</v>
      </c>
    </row>
    <row r="48100" spans="6:6" ht="18" customHeight="1">
      <c r="F48100" s="129">
        <f t="shared" si="757"/>
        <v>0</v>
      </c>
    </row>
    <row r="48101" spans="6:6" ht="18" customHeight="1">
      <c r="F48101" s="129">
        <f t="shared" si="757"/>
        <v>0</v>
      </c>
    </row>
    <row r="48102" spans="6:6" ht="18" customHeight="1">
      <c r="F48102" s="129">
        <f t="shared" si="757"/>
        <v>0</v>
      </c>
    </row>
    <row r="48103" spans="6:6" ht="18" customHeight="1">
      <c r="F48103" s="129">
        <f t="shared" si="757"/>
        <v>0</v>
      </c>
    </row>
    <row r="48104" spans="6:6" ht="18" customHeight="1">
      <c r="F48104" s="129">
        <f t="shared" si="757"/>
        <v>0</v>
      </c>
    </row>
    <row r="48105" spans="6:6" ht="18" customHeight="1">
      <c r="F48105" s="129">
        <f t="shared" si="757"/>
        <v>0</v>
      </c>
    </row>
    <row r="48106" spans="6:6" ht="18" customHeight="1">
      <c r="F48106" s="129">
        <f t="shared" si="757"/>
        <v>0</v>
      </c>
    </row>
    <row r="48107" spans="6:6" ht="18" customHeight="1">
      <c r="F48107" s="129">
        <f t="shared" si="757"/>
        <v>0</v>
      </c>
    </row>
    <row r="48108" spans="6:6" ht="18" customHeight="1">
      <c r="F48108" s="129">
        <f t="shared" si="757"/>
        <v>0</v>
      </c>
    </row>
    <row r="48109" spans="6:6" ht="18" customHeight="1">
      <c r="F48109" s="129">
        <f t="shared" si="757"/>
        <v>0</v>
      </c>
    </row>
    <row r="48110" spans="6:6" ht="18" customHeight="1">
      <c r="F48110" s="129">
        <f t="shared" si="757"/>
        <v>0</v>
      </c>
    </row>
    <row r="48111" spans="6:6" ht="18" customHeight="1">
      <c r="F48111" s="129">
        <f t="shared" si="757"/>
        <v>0</v>
      </c>
    </row>
    <row r="48112" spans="6:6" ht="18" customHeight="1">
      <c r="F48112" s="129">
        <f t="shared" si="757"/>
        <v>0</v>
      </c>
    </row>
    <row r="48113" spans="6:6" ht="18" customHeight="1">
      <c r="F48113" s="129">
        <f t="shared" si="757"/>
        <v>0</v>
      </c>
    </row>
    <row r="48114" spans="6:6" ht="18" customHeight="1">
      <c r="F48114" s="129">
        <f t="shared" ref="F48114:F48177" si="758">E48114*D48114</f>
        <v>0</v>
      </c>
    </row>
    <row r="48115" spans="6:6" ht="18" customHeight="1">
      <c r="F48115" s="129">
        <f t="shared" si="758"/>
        <v>0</v>
      </c>
    </row>
    <row r="48116" spans="6:6" ht="18" customHeight="1">
      <c r="F48116" s="129">
        <f t="shared" si="758"/>
        <v>0</v>
      </c>
    </row>
    <row r="48117" spans="6:6" ht="18" customHeight="1">
      <c r="F48117" s="129">
        <f t="shared" si="758"/>
        <v>0</v>
      </c>
    </row>
    <row r="48118" spans="6:6" ht="18" customHeight="1">
      <c r="F48118" s="129">
        <f t="shared" si="758"/>
        <v>0</v>
      </c>
    </row>
    <row r="48119" spans="6:6" ht="18" customHeight="1">
      <c r="F48119" s="129">
        <f t="shared" si="758"/>
        <v>0</v>
      </c>
    </row>
    <row r="48120" spans="6:6" ht="18" customHeight="1">
      <c r="F48120" s="129">
        <f t="shared" si="758"/>
        <v>0</v>
      </c>
    </row>
    <row r="48121" spans="6:6" ht="18" customHeight="1">
      <c r="F48121" s="129">
        <f t="shared" si="758"/>
        <v>0</v>
      </c>
    </row>
    <row r="48122" spans="6:6" ht="18" customHeight="1">
      <c r="F48122" s="129">
        <f t="shared" si="758"/>
        <v>0</v>
      </c>
    </row>
    <row r="48123" spans="6:6" ht="18" customHeight="1">
      <c r="F48123" s="129">
        <f t="shared" si="758"/>
        <v>0</v>
      </c>
    </row>
    <row r="48124" spans="6:6" ht="18" customHeight="1">
      <c r="F48124" s="129">
        <f t="shared" si="758"/>
        <v>0</v>
      </c>
    </row>
    <row r="48125" spans="6:6" ht="18" customHeight="1">
      <c r="F48125" s="129">
        <f t="shared" si="758"/>
        <v>0</v>
      </c>
    </row>
    <row r="48126" spans="6:6" ht="18" customHeight="1">
      <c r="F48126" s="129">
        <f t="shared" si="758"/>
        <v>0</v>
      </c>
    </row>
    <row r="48127" spans="6:6" ht="18" customHeight="1">
      <c r="F48127" s="129">
        <f t="shared" si="758"/>
        <v>0</v>
      </c>
    </row>
    <row r="48128" spans="6:6" ht="18" customHeight="1">
      <c r="F48128" s="129">
        <f t="shared" si="758"/>
        <v>0</v>
      </c>
    </row>
    <row r="48129" spans="6:6" ht="18" customHeight="1">
      <c r="F48129" s="129">
        <f t="shared" si="758"/>
        <v>0</v>
      </c>
    </row>
    <row r="48130" spans="6:6" ht="18" customHeight="1">
      <c r="F48130" s="129">
        <f t="shared" si="758"/>
        <v>0</v>
      </c>
    </row>
    <row r="48131" spans="6:6" ht="18" customHeight="1">
      <c r="F48131" s="129">
        <f t="shared" si="758"/>
        <v>0</v>
      </c>
    </row>
    <row r="48132" spans="6:6" ht="18" customHeight="1">
      <c r="F48132" s="129">
        <f t="shared" si="758"/>
        <v>0</v>
      </c>
    </row>
    <row r="48133" spans="6:6" ht="18" customHeight="1">
      <c r="F48133" s="129">
        <f t="shared" si="758"/>
        <v>0</v>
      </c>
    </row>
    <row r="48134" spans="6:6" ht="18" customHeight="1">
      <c r="F48134" s="129">
        <f t="shared" si="758"/>
        <v>0</v>
      </c>
    </row>
    <row r="48135" spans="6:6" ht="18" customHeight="1">
      <c r="F48135" s="129">
        <f t="shared" si="758"/>
        <v>0</v>
      </c>
    </row>
    <row r="48136" spans="6:6" ht="18" customHeight="1">
      <c r="F48136" s="129">
        <f t="shared" si="758"/>
        <v>0</v>
      </c>
    </row>
    <row r="48137" spans="6:6" ht="18" customHeight="1">
      <c r="F48137" s="129">
        <f t="shared" si="758"/>
        <v>0</v>
      </c>
    </row>
    <row r="48138" spans="6:6" ht="18" customHeight="1">
      <c r="F48138" s="129">
        <f t="shared" si="758"/>
        <v>0</v>
      </c>
    </row>
    <row r="48139" spans="6:6" ht="18" customHeight="1">
      <c r="F48139" s="129">
        <f t="shared" si="758"/>
        <v>0</v>
      </c>
    </row>
    <row r="48140" spans="6:6" ht="18" customHeight="1">
      <c r="F48140" s="129">
        <f t="shared" si="758"/>
        <v>0</v>
      </c>
    </row>
    <row r="48141" spans="6:6" ht="18" customHeight="1">
      <c r="F48141" s="129">
        <f t="shared" si="758"/>
        <v>0</v>
      </c>
    </row>
    <row r="48142" spans="6:6" ht="18" customHeight="1">
      <c r="F48142" s="129">
        <f t="shared" si="758"/>
        <v>0</v>
      </c>
    </row>
    <row r="48143" spans="6:6" ht="18" customHeight="1">
      <c r="F48143" s="129">
        <f t="shared" si="758"/>
        <v>0</v>
      </c>
    </row>
    <row r="48144" spans="6:6" ht="18" customHeight="1">
      <c r="F48144" s="129">
        <f t="shared" si="758"/>
        <v>0</v>
      </c>
    </row>
    <row r="48145" spans="6:6" ht="18" customHeight="1">
      <c r="F48145" s="129">
        <f t="shared" si="758"/>
        <v>0</v>
      </c>
    </row>
    <row r="48146" spans="6:6" ht="18" customHeight="1">
      <c r="F48146" s="129">
        <f t="shared" si="758"/>
        <v>0</v>
      </c>
    </row>
    <row r="48147" spans="6:6" ht="18" customHeight="1">
      <c r="F48147" s="129">
        <f t="shared" si="758"/>
        <v>0</v>
      </c>
    </row>
    <row r="48148" spans="6:6" ht="18" customHeight="1">
      <c r="F48148" s="129">
        <f t="shared" si="758"/>
        <v>0</v>
      </c>
    </row>
    <row r="48149" spans="6:6" ht="18" customHeight="1">
      <c r="F48149" s="129">
        <f t="shared" si="758"/>
        <v>0</v>
      </c>
    </row>
    <row r="48150" spans="6:6" ht="18" customHeight="1">
      <c r="F48150" s="129">
        <f t="shared" si="758"/>
        <v>0</v>
      </c>
    </row>
    <row r="48151" spans="6:6" ht="18" customHeight="1">
      <c r="F48151" s="129">
        <f t="shared" si="758"/>
        <v>0</v>
      </c>
    </row>
    <row r="48152" spans="6:6" ht="18" customHeight="1">
      <c r="F48152" s="129">
        <f t="shared" si="758"/>
        <v>0</v>
      </c>
    </row>
    <row r="48153" spans="6:6" ht="18" customHeight="1">
      <c r="F48153" s="129">
        <f t="shared" si="758"/>
        <v>0</v>
      </c>
    </row>
    <row r="48154" spans="6:6" ht="18" customHeight="1">
      <c r="F48154" s="129">
        <f t="shared" si="758"/>
        <v>0</v>
      </c>
    </row>
    <row r="48155" spans="6:6" ht="18" customHeight="1">
      <c r="F48155" s="129">
        <f t="shared" si="758"/>
        <v>0</v>
      </c>
    </row>
    <row r="48156" spans="6:6" ht="18" customHeight="1">
      <c r="F48156" s="129">
        <f t="shared" si="758"/>
        <v>0</v>
      </c>
    </row>
    <row r="48157" spans="6:6" ht="18" customHeight="1">
      <c r="F48157" s="129">
        <f t="shared" si="758"/>
        <v>0</v>
      </c>
    </row>
    <row r="48158" spans="6:6" ht="18" customHeight="1">
      <c r="F48158" s="129">
        <f t="shared" si="758"/>
        <v>0</v>
      </c>
    </row>
    <row r="48159" spans="6:6" ht="18" customHeight="1">
      <c r="F48159" s="129">
        <f t="shared" si="758"/>
        <v>0</v>
      </c>
    </row>
    <row r="48160" spans="6:6" ht="18" customHeight="1">
      <c r="F48160" s="129">
        <f t="shared" si="758"/>
        <v>0</v>
      </c>
    </row>
    <row r="48161" spans="6:6" ht="18" customHeight="1">
      <c r="F48161" s="129">
        <f t="shared" si="758"/>
        <v>0</v>
      </c>
    </row>
    <row r="48162" spans="6:6" ht="18" customHeight="1">
      <c r="F48162" s="129">
        <f t="shared" si="758"/>
        <v>0</v>
      </c>
    </row>
    <row r="48163" spans="6:6" ht="18" customHeight="1">
      <c r="F48163" s="129">
        <f t="shared" si="758"/>
        <v>0</v>
      </c>
    </row>
    <row r="48164" spans="6:6" ht="18" customHeight="1">
      <c r="F48164" s="129">
        <f t="shared" si="758"/>
        <v>0</v>
      </c>
    </row>
    <row r="48165" spans="6:6" ht="18" customHeight="1">
      <c r="F48165" s="129">
        <f t="shared" si="758"/>
        <v>0</v>
      </c>
    </row>
    <row r="48166" spans="6:6" ht="18" customHeight="1">
      <c r="F48166" s="129">
        <f t="shared" si="758"/>
        <v>0</v>
      </c>
    </row>
    <row r="48167" spans="6:6" ht="18" customHeight="1">
      <c r="F48167" s="129">
        <f t="shared" si="758"/>
        <v>0</v>
      </c>
    </row>
    <row r="48168" spans="6:6" ht="18" customHeight="1">
      <c r="F48168" s="129">
        <f t="shared" si="758"/>
        <v>0</v>
      </c>
    </row>
    <row r="48169" spans="6:6" ht="18" customHeight="1">
      <c r="F48169" s="129">
        <f t="shared" si="758"/>
        <v>0</v>
      </c>
    </row>
    <row r="48170" spans="6:6" ht="18" customHeight="1">
      <c r="F48170" s="129">
        <f t="shared" si="758"/>
        <v>0</v>
      </c>
    </row>
    <row r="48171" spans="6:6" ht="18" customHeight="1">
      <c r="F48171" s="129">
        <f t="shared" si="758"/>
        <v>0</v>
      </c>
    </row>
    <row r="48172" spans="6:6" ht="18" customHeight="1">
      <c r="F48172" s="129">
        <f t="shared" si="758"/>
        <v>0</v>
      </c>
    </row>
    <row r="48173" spans="6:6" ht="18" customHeight="1">
      <c r="F48173" s="129">
        <f t="shared" si="758"/>
        <v>0</v>
      </c>
    </row>
    <row r="48174" spans="6:6" ht="18" customHeight="1">
      <c r="F48174" s="129">
        <f t="shared" si="758"/>
        <v>0</v>
      </c>
    </row>
    <row r="48175" spans="6:6" ht="18" customHeight="1">
      <c r="F48175" s="129">
        <f t="shared" si="758"/>
        <v>0</v>
      </c>
    </row>
    <row r="48176" spans="6:6" ht="18" customHeight="1">
      <c r="F48176" s="129">
        <f t="shared" si="758"/>
        <v>0</v>
      </c>
    </row>
    <row r="48177" spans="6:6" ht="18" customHeight="1">
      <c r="F48177" s="129">
        <f t="shared" si="758"/>
        <v>0</v>
      </c>
    </row>
    <row r="48178" spans="6:6" ht="18" customHeight="1">
      <c r="F48178" s="129">
        <f t="shared" ref="F48178:F48241" si="759">E48178*D48178</f>
        <v>0</v>
      </c>
    </row>
    <row r="48179" spans="6:6" ht="18" customHeight="1">
      <c r="F48179" s="129">
        <f t="shared" si="759"/>
        <v>0</v>
      </c>
    </row>
    <row r="48180" spans="6:6" ht="18" customHeight="1">
      <c r="F48180" s="129">
        <f t="shared" si="759"/>
        <v>0</v>
      </c>
    </row>
    <row r="48181" spans="6:6" ht="18" customHeight="1">
      <c r="F48181" s="129">
        <f t="shared" si="759"/>
        <v>0</v>
      </c>
    </row>
    <row r="48182" spans="6:6" ht="18" customHeight="1">
      <c r="F48182" s="129">
        <f t="shared" si="759"/>
        <v>0</v>
      </c>
    </row>
    <row r="48183" spans="6:6" ht="18" customHeight="1">
      <c r="F48183" s="129">
        <f t="shared" si="759"/>
        <v>0</v>
      </c>
    </row>
    <row r="48184" spans="6:6" ht="18" customHeight="1">
      <c r="F48184" s="129">
        <f t="shared" si="759"/>
        <v>0</v>
      </c>
    </row>
    <row r="48185" spans="6:6" ht="18" customHeight="1">
      <c r="F48185" s="129">
        <f t="shared" si="759"/>
        <v>0</v>
      </c>
    </row>
    <row r="48186" spans="6:6" ht="18" customHeight="1">
      <c r="F48186" s="129">
        <f t="shared" si="759"/>
        <v>0</v>
      </c>
    </row>
    <row r="48187" spans="6:6" ht="18" customHeight="1">
      <c r="F48187" s="129">
        <f t="shared" si="759"/>
        <v>0</v>
      </c>
    </row>
    <row r="48188" spans="6:6" ht="18" customHeight="1">
      <c r="F48188" s="129">
        <f t="shared" si="759"/>
        <v>0</v>
      </c>
    </row>
    <row r="48189" spans="6:6" ht="18" customHeight="1">
      <c r="F48189" s="129">
        <f t="shared" si="759"/>
        <v>0</v>
      </c>
    </row>
    <row r="48190" spans="6:6" ht="18" customHeight="1">
      <c r="F48190" s="129">
        <f t="shared" si="759"/>
        <v>0</v>
      </c>
    </row>
    <row r="48191" spans="6:6" ht="18" customHeight="1">
      <c r="F48191" s="129">
        <f t="shared" si="759"/>
        <v>0</v>
      </c>
    </row>
    <row r="48192" spans="6:6" ht="18" customHeight="1">
      <c r="F48192" s="129">
        <f t="shared" si="759"/>
        <v>0</v>
      </c>
    </row>
    <row r="48193" spans="6:6" ht="18" customHeight="1">
      <c r="F48193" s="129">
        <f t="shared" si="759"/>
        <v>0</v>
      </c>
    </row>
    <row r="48194" spans="6:6" ht="18" customHeight="1">
      <c r="F48194" s="129">
        <f t="shared" si="759"/>
        <v>0</v>
      </c>
    </row>
    <row r="48195" spans="6:6" ht="18" customHeight="1">
      <c r="F48195" s="129">
        <f t="shared" si="759"/>
        <v>0</v>
      </c>
    </row>
    <row r="48196" spans="6:6" ht="18" customHeight="1">
      <c r="F48196" s="129">
        <f t="shared" si="759"/>
        <v>0</v>
      </c>
    </row>
    <row r="48197" spans="6:6" ht="18" customHeight="1">
      <c r="F48197" s="129">
        <f t="shared" si="759"/>
        <v>0</v>
      </c>
    </row>
    <row r="48198" spans="6:6" ht="18" customHeight="1">
      <c r="F48198" s="129">
        <f t="shared" si="759"/>
        <v>0</v>
      </c>
    </row>
    <row r="48199" spans="6:6" ht="18" customHeight="1">
      <c r="F48199" s="129">
        <f t="shared" si="759"/>
        <v>0</v>
      </c>
    </row>
    <row r="48200" spans="6:6" ht="18" customHeight="1">
      <c r="F48200" s="129">
        <f t="shared" si="759"/>
        <v>0</v>
      </c>
    </row>
    <row r="48201" spans="6:6" ht="18" customHeight="1">
      <c r="F48201" s="129">
        <f t="shared" si="759"/>
        <v>0</v>
      </c>
    </row>
    <row r="48202" spans="6:6" ht="18" customHeight="1">
      <c r="F48202" s="129">
        <f t="shared" si="759"/>
        <v>0</v>
      </c>
    </row>
    <row r="48203" spans="6:6" ht="18" customHeight="1">
      <c r="F48203" s="129">
        <f t="shared" si="759"/>
        <v>0</v>
      </c>
    </row>
    <row r="48204" spans="6:6" ht="18" customHeight="1">
      <c r="F48204" s="129">
        <f t="shared" si="759"/>
        <v>0</v>
      </c>
    </row>
    <row r="48205" spans="6:6" ht="18" customHeight="1">
      <c r="F48205" s="129">
        <f t="shared" si="759"/>
        <v>0</v>
      </c>
    </row>
    <row r="48206" spans="6:6" ht="18" customHeight="1">
      <c r="F48206" s="129">
        <f t="shared" si="759"/>
        <v>0</v>
      </c>
    </row>
    <row r="48207" spans="6:6" ht="18" customHeight="1">
      <c r="F48207" s="129">
        <f t="shared" si="759"/>
        <v>0</v>
      </c>
    </row>
    <row r="48208" spans="6:6" ht="18" customHeight="1">
      <c r="F48208" s="129">
        <f t="shared" si="759"/>
        <v>0</v>
      </c>
    </row>
    <row r="48209" spans="6:6" ht="18" customHeight="1">
      <c r="F48209" s="129">
        <f t="shared" si="759"/>
        <v>0</v>
      </c>
    </row>
    <row r="48210" spans="6:6" ht="18" customHeight="1">
      <c r="F48210" s="129">
        <f t="shared" si="759"/>
        <v>0</v>
      </c>
    </row>
    <row r="48211" spans="6:6" ht="18" customHeight="1">
      <c r="F48211" s="129">
        <f t="shared" si="759"/>
        <v>0</v>
      </c>
    </row>
    <row r="48212" spans="6:6" ht="18" customHeight="1">
      <c r="F48212" s="129">
        <f t="shared" si="759"/>
        <v>0</v>
      </c>
    </row>
    <row r="48213" spans="6:6" ht="18" customHeight="1">
      <c r="F48213" s="129">
        <f t="shared" si="759"/>
        <v>0</v>
      </c>
    </row>
    <row r="48214" spans="6:6" ht="18" customHeight="1">
      <c r="F48214" s="129">
        <f t="shared" si="759"/>
        <v>0</v>
      </c>
    </row>
    <row r="48215" spans="6:6" ht="18" customHeight="1">
      <c r="F48215" s="129">
        <f t="shared" si="759"/>
        <v>0</v>
      </c>
    </row>
    <row r="48216" spans="6:6" ht="18" customHeight="1">
      <c r="F48216" s="129">
        <f t="shared" si="759"/>
        <v>0</v>
      </c>
    </row>
    <row r="48217" spans="6:6" ht="18" customHeight="1">
      <c r="F48217" s="129">
        <f t="shared" si="759"/>
        <v>0</v>
      </c>
    </row>
    <row r="48218" spans="6:6" ht="18" customHeight="1">
      <c r="F48218" s="129">
        <f t="shared" si="759"/>
        <v>0</v>
      </c>
    </row>
    <row r="48219" spans="6:6" ht="18" customHeight="1">
      <c r="F48219" s="129">
        <f t="shared" si="759"/>
        <v>0</v>
      </c>
    </row>
    <row r="48220" spans="6:6" ht="18" customHeight="1">
      <c r="F48220" s="129">
        <f t="shared" si="759"/>
        <v>0</v>
      </c>
    </row>
    <row r="48221" spans="6:6" ht="18" customHeight="1">
      <c r="F48221" s="129">
        <f t="shared" si="759"/>
        <v>0</v>
      </c>
    </row>
    <row r="48222" spans="6:6" ht="18" customHeight="1">
      <c r="F48222" s="129">
        <f t="shared" si="759"/>
        <v>0</v>
      </c>
    </row>
    <row r="48223" spans="6:6" ht="18" customHeight="1">
      <c r="F48223" s="129">
        <f t="shared" si="759"/>
        <v>0</v>
      </c>
    </row>
    <row r="48224" spans="6:6" ht="18" customHeight="1">
      <c r="F48224" s="129">
        <f t="shared" si="759"/>
        <v>0</v>
      </c>
    </row>
    <row r="48225" spans="6:6" ht="18" customHeight="1">
      <c r="F48225" s="129">
        <f t="shared" si="759"/>
        <v>0</v>
      </c>
    </row>
    <row r="48226" spans="6:6" ht="18" customHeight="1">
      <c r="F48226" s="129">
        <f t="shared" si="759"/>
        <v>0</v>
      </c>
    </row>
    <row r="48227" spans="6:6" ht="18" customHeight="1">
      <c r="F48227" s="129">
        <f t="shared" si="759"/>
        <v>0</v>
      </c>
    </row>
    <row r="48228" spans="6:6" ht="18" customHeight="1">
      <c r="F48228" s="129">
        <f t="shared" si="759"/>
        <v>0</v>
      </c>
    </row>
    <row r="48229" spans="6:6" ht="18" customHeight="1">
      <c r="F48229" s="129">
        <f t="shared" si="759"/>
        <v>0</v>
      </c>
    </row>
    <row r="48230" spans="6:6" ht="18" customHeight="1">
      <c r="F48230" s="129">
        <f t="shared" si="759"/>
        <v>0</v>
      </c>
    </row>
    <row r="48231" spans="6:6" ht="18" customHeight="1">
      <c r="F48231" s="129">
        <f t="shared" si="759"/>
        <v>0</v>
      </c>
    </row>
    <row r="48232" spans="6:6" ht="18" customHeight="1">
      <c r="F48232" s="129">
        <f t="shared" si="759"/>
        <v>0</v>
      </c>
    </row>
    <row r="48233" spans="6:6" ht="18" customHeight="1">
      <c r="F48233" s="129">
        <f t="shared" si="759"/>
        <v>0</v>
      </c>
    </row>
    <row r="48234" spans="6:6" ht="18" customHeight="1">
      <c r="F48234" s="129">
        <f t="shared" si="759"/>
        <v>0</v>
      </c>
    </row>
    <row r="48235" spans="6:6" ht="18" customHeight="1">
      <c r="F48235" s="129">
        <f t="shared" si="759"/>
        <v>0</v>
      </c>
    </row>
    <row r="48236" spans="6:6" ht="18" customHeight="1">
      <c r="F48236" s="129">
        <f t="shared" si="759"/>
        <v>0</v>
      </c>
    </row>
    <row r="48237" spans="6:6" ht="18" customHeight="1">
      <c r="F48237" s="129">
        <f t="shared" si="759"/>
        <v>0</v>
      </c>
    </row>
    <row r="48238" spans="6:6" ht="18" customHeight="1">
      <c r="F48238" s="129">
        <f t="shared" si="759"/>
        <v>0</v>
      </c>
    </row>
    <row r="48239" spans="6:6" ht="18" customHeight="1">
      <c r="F48239" s="129">
        <f t="shared" si="759"/>
        <v>0</v>
      </c>
    </row>
    <row r="48240" spans="6:6" ht="18" customHeight="1">
      <c r="F48240" s="129">
        <f t="shared" si="759"/>
        <v>0</v>
      </c>
    </row>
    <row r="48241" spans="6:6" ht="18" customHeight="1">
      <c r="F48241" s="129">
        <f t="shared" si="759"/>
        <v>0</v>
      </c>
    </row>
    <row r="48242" spans="6:6" ht="18" customHeight="1">
      <c r="F48242" s="129">
        <f t="shared" ref="F48242:F48305" si="760">E48242*D48242</f>
        <v>0</v>
      </c>
    </row>
    <row r="48243" spans="6:6" ht="18" customHeight="1">
      <c r="F48243" s="129">
        <f t="shared" si="760"/>
        <v>0</v>
      </c>
    </row>
    <row r="48244" spans="6:6" ht="18" customHeight="1">
      <c r="F48244" s="129">
        <f t="shared" si="760"/>
        <v>0</v>
      </c>
    </row>
    <row r="48245" spans="6:6" ht="18" customHeight="1">
      <c r="F48245" s="129">
        <f t="shared" si="760"/>
        <v>0</v>
      </c>
    </row>
    <row r="48246" spans="6:6" ht="18" customHeight="1">
      <c r="F48246" s="129">
        <f t="shared" si="760"/>
        <v>0</v>
      </c>
    </row>
    <row r="48247" spans="6:6" ht="18" customHeight="1">
      <c r="F48247" s="129">
        <f t="shared" si="760"/>
        <v>0</v>
      </c>
    </row>
    <row r="48248" spans="6:6" ht="18" customHeight="1">
      <c r="F48248" s="129">
        <f t="shared" si="760"/>
        <v>0</v>
      </c>
    </row>
    <row r="48249" spans="6:6" ht="18" customHeight="1">
      <c r="F48249" s="129">
        <f t="shared" si="760"/>
        <v>0</v>
      </c>
    </row>
    <row r="48250" spans="6:6" ht="18" customHeight="1">
      <c r="F48250" s="129">
        <f t="shared" si="760"/>
        <v>0</v>
      </c>
    </row>
    <row r="48251" spans="6:6" ht="18" customHeight="1">
      <c r="F48251" s="129">
        <f t="shared" si="760"/>
        <v>0</v>
      </c>
    </row>
    <row r="48252" spans="6:6" ht="18" customHeight="1">
      <c r="F48252" s="129">
        <f t="shared" si="760"/>
        <v>0</v>
      </c>
    </row>
    <row r="48253" spans="6:6" ht="18" customHeight="1">
      <c r="F48253" s="129">
        <f t="shared" si="760"/>
        <v>0</v>
      </c>
    </row>
    <row r="48254" spans="6:6" ht="18" customHeight="1">
      <c r="F48254" s="129">
        <f t="shared" si="760"/>
        <v>0</v>
      </c>
    </row>
    <row r="48255" spans="6:6" ht="18" customHeight="1">
      <c r="F48255" s="129">
        <f t="shared" si="760"/>
        <v>0</v>
      </c>
    </row>
    <row r="48256" spans="6:6" ht="18" customHeight="1">
      <c r="F48256" s="129">
        <f t="shared" si="760"/>
        <v>0</v>
      </c>
    </row>
    <row r="48257" spans="6:6" ht="18" customHeight="1">
      <c r="F48257" s="129">
        <f t="shared" si="760"/>
        <v>0</v>
      </c>
    </row>
    <row r="48258" spans="6:6" ht="18" customHeight="1">
      <c r="F48258" s="129">
        <f t="shared" si="760"/>
        <v>0</v>
      </c>
    </row>
    <row r="48259" spans="6:6" ht="18" customHeight="1">
      <c r="F48259" s="129">
        <f t="shared" si="760"/>
        <v>0</v>
      </c>
    </row>
    <row r="48260" spans="6:6" ht="18" customHeight="1">
      <c r="F48260" s="129">
        <f t="shared" si="760"/>
        <v>0</v>
      </c>
    </row>
    <row r="48261" spans="6:6" ht="18" customHeight="1">
      <c r="F48261" s="129">
        <f t="shared" si="760"/>
        <v>0</v>
      </c>
    </row>
    <row r="48262" spans="6:6" ht="18" customHeight="1">
      <c r="F48262" s="129">
        <f t="shared" si="760"/>
        <v>0</v>
      </c>
    </row>
    <row r="48263" spans="6:6" ht="18" customHeight="1">
      <c r="F48263" s="129">
        <f t="shared" si="760"/>
        <v>0</v>
      </c>
    </row>
    <row r="48264" spans="6:6" ht="18" customHeight="1">
      <c r="F48264" s="129">
        <f t="shared" si="760"/>
        <v>0</v>
      </c>
    </row>
    <row r="48265" spans="6:6" ht="18" customHeight="1">
      <c r="F48265" s="129">
        <f t="shared" si="760"/>
        <v>0</v>
      </c>
    </row>
    <row r="48266" spans="6:6" ht="18" customHeight="1">
      <c r="F48266" s="129">
        <f t="shared" si="760"/>
        <v>0</v>
      </c>
    </row>
    <row r="48267" spans="6:6" ht="18" customHeight="1">
      <c r="F48267" s="129">
        <f t="shared" si="760"/>
        <v>0</v>
      </c>
    </row>
    <row r="48268" spans="6:6" ht="18" customHeight="1">
      <c r="F48268" s="129">
        <f t="shared" si="760"/>
        <v>0</v>
      </c>
    </row>
    <row r="48269" spans="6:6" ht="18" customHeight="1">
      <c r="F48269" s="129">
        <f t="shared" si="760"/>
        <v>0</v>
      </c>
    </row>
    <row r="48270" spans="6:6" ht="18" customHeight="1">
      <c r="F48270" s="129">
        <f t="shared" si="760"/>
        <v>0</v>
      </c>
    </row>
    <row r="48271" spans="6:6" ht="18" customHeight="1">
      <c r="F48271" s="129">
        <f t="shared" si="760"/>
        <v>0</v>
      </c>
    </row>
    <row r="48272" spans="6:6" ht="18" customHeight="1">
      <c r="F48272" s="129">
        <f t="shared" si="760"/>
        <v>0</v>
      </c>
    </row>
    <row r="48273" spans="6:6" ht="18" customHeight="1">
      <c r="F48273" s="129">
        <f t="shared" si="760"/>
        <v>0</v>
      </c>
    </row>
    <row r="48274" spans="6:6" ht="18" customHeight="1">
      <c r="F48274" s="129">
        <f t="shared" si="760"/>
        <v>0</v>
      </c>
    </row>
    <row r="48275" spans="6:6" ht="18" customHeight="1">
      <c r="F48275" s="129">
        <f t="shared" si="760"/>
        <v>0</v>
      </c>
    </row>
    <row r="48276" spans="6:6" ht="18" customHeight="1">
      <c r="F48276" s="129">
        <f t="shared" si="760"/>
        <v>0</v>
      </c>
    </row>
    <row r="48277" spans="6:6" ht="18" customHeight="1">
      <c r="F48277" s="129">
        <f t="shared" si="760"/>
        <v>0</v>
      </c>
    </row>
    <row r="48278" spans="6:6" ht="18" customHeight="1">
      <c r="F48278" s="129">
        <f t="shared" si="760"/>
        <v>0</v>
      </c>
    </row>
    <row r="48279" spans="6:6" ht="18" customHeight="1">
      <c r="F48279" s="129">
        <f t="shared" si="760"/>
        <v>0</v>
      </c>
    </row>
    <row r="48280" spans="6:6" ht="18" customHeight="1">
      <c r="F48280" s="129">
        <f t="shared" si="760"/>
        <v>0</v>
      </c>
    </row>
    <row r="48281" spans="6:6" ht="18" customHeight="1">
      <c r="F48281" s="129">
        <f t="shared" si="760"/>
        <v>0</v>
      </c>
    </row>
    <row r="48282" spans="6:6" ht="18" customHeight="1">
      <c r="F48282" s="129">
        <f t="shared" si="760"/>
        <v>0</v>
      </c>
    </row>
    <row r="48283" spans="6:6" ht="18" customHeight="1">
      <c r="F48283" s="129">
        <f t="shared" si="760"/>
        <v>0</v>
      </c>
    </row>
    <row r="48284" spans="6:6" ht="18" customHeight="1">
      <c r="F48284" s="129">
        <f t="shared" si="760"/>
        <v>0</v>
      </c>
    </row>
    <row r="48285" spans="6:6" ht="18" customHeight="1">
      <c r="F48285" s="129">
        <f t="shared" si="760"/>
        <v>0</v>
      </c>
    </row>
    <row r="48286" spans="6:6" ht="18" customHeight="1">
      <c r="F48286" s="129">
        <f t="shared" si="760"/>
        <v>0</v>
      </c>
    </row>
    <row r="48287" spans="6:6" ht="18" customHeight="1">
      <c r="F48287" s="129">
        <f t="shared" si="760"/>
        <v>0</v>
      </c>
    </row>
    <row r="48288" spans="6:6" ht="18" customHeight="1">
      <c r="F48288" s="129">
        <f t="shared" si="760"/>
        <v>0</v>
      </c>
    </row>
    <row r="48289" spans="6:6" ht="18" customHeight="1">
      <c r="F48289" s="129">
        <f t="shared" si="760"/>
        <v>0</v>
      </c>
    </row>
    <row r="48290" spans="6:6" ht="18" customHeight="1">
      <c r="F48290" s="129">
        <f t="shared" si="760"/>
        <v>0</v>
      </c>
    </row>
    <row r="48291" spans="6:6" ht="18" customHeight="1">
      <c r="F48291" s="129">
        <f t="shared" si="760"/>
        <v>0</v>
      </c>
    </row>
    <row r="48292" spans="6:6" ht="18" customHeight="1">
      <c r="F48292" s="129">
        <f t="shared" si="760"/>
        <v>0</v>
      </c>
    </row>
    <row r="48293" spans="6:6" ht="18" customHeight="1">
      <c r="F48293" s="129">
        <f t="shared" si="760"/>
        <v>0</v>
      </c>
    </row>
    <row r="48294" spans="6:6" ht="18" customHeight="1">
      <c r="F48294" s="129">
        <f t="shared" si="760"/>
        <v>0</v>
      </c>
    </row>
    <row r="48295" spans="6:6" ht="18" customHeight="1">
      <c r="F48295" s="129">
        <f t="shared" si="760"/>
        <v>0</v>
      </c>
    </row>
    <row r="48296" spans="6:6" ht="18" customHeight="1">
      <c r="F48296" s="129">
        <f t="shared" si="760"/>
        <v>0</v>
      </c>
    </row>
    <row r="48297" spans="6:6" ht="18" customHeight="1">
      <c r="F48297" s="129">
        <f t="shared" si="760"/>
        <v>0</v>
      </c>
    </row>
    <row r="48298" spans="6:6" ht="18" customHeight="1">
      <c r="F48298" s="129">
        <f t="shared" si="760"/>
        <v>0</v>
      </c>
    </row>
    <row r="48299" spans="6:6" ht="18" customHeight="1">
      <c r="F48299" s="129">
        <f t="shared" si="760"/>
        <v>0</v>
      </c>
    </row>
    <row r="48300" spans="6:6" ht="18" customHeight="1">
      <c r="F48300" s="129">
        <f t="shared" si="760"/>
        <v>0</v>
      </c>
    </row>
    <row r="48301" spans="6:6" ht="18" customHeight="1">
      <c r="F48301" s="129">
        <f t="shared" si="760"/>
        <v>0</v>
      </c>
    </row>
    <row r="48302" spans="6:6" ht="18" customHeight="1">
      <c r="F48302" s="129">
        <f t="shared" si="760"/>
        <v>0</v>
      </c>
    </row>
    <row r="48303" spans="6:6" ht="18" customHeight="1">
      <c r="F48303" s="129">
        <f t="shared" si="760"/>
        <v>0</v>
      </c>
    </row>
    <row r="48304" spans="6:6" ht="18" customHeight="1">
      <c r="F48304" s="129">
        <f t="shared" si="760"/>
        <v>0</v>
      </c>
    </row>
    <row r="48305" spans="6:6" ht="18" customHeight="1">
      <c r="F48305" s="129">
        <f t="shared" si="760"/>
        <v>0</v>
      </c>
    </row>
    <row r="48306" spans="6:6" ht="18" customHeight="1">
      <c r="F48306" s="129">
        <f t="shared" ref="F48306:F48369" si="761">E48306*D48306</f>
        <v>0</v>
      </c>
    </row>
    <row r="48307" spans="6:6" ht="18" customHeight="1">
      <c r="F48307" s="129">
        <f t="shared" si="761"/>
        <v>0</v>
      </c>
    </row>
    <row r="48308" spans="6:6" ht="18" customHeight="1">
      <c r="F48308" s="129">
        <f t="shared" si="761"/>
        <v>0</v>
      </c>
    </row>
    <row r="48309" spans="6:6" ht="18" customHeight="1">
      <c r="F48309" s="129">
        <f t="shared" si="761"/>
        <v>0</v>
      </c>
    </row>
    <row r="48310" spans="6:6" ht="18" customHeight="1">
      <c r="F48310" s="129">
        <f t="shared" si="761"/>
        <v>0</v>
      </c>
    </row>
    <row r="48311" spans="6:6" ht="18" customHeight="1">
      <c r="F48311" s="129">
        <f t="shared" si="761"/>
        <v>0</v>
      </c>
    </row>
    <row r="48312" spans="6:6" ht="18" customHeight="1">
      <c r="F48312" s="129">
        <f t="shared" si="761"/>
        <v>0</v>
      </c>
    </row>
    <row r="48313" spans="6:6" ht="18" customHeight="1">
      <c r="F48313" s="129">
        <f t="shared" si="761"/>
        <v>0</v>
      </c>
    </row>
    <row r="48314" spans="6:6" ht="18" customHeight="1">
      <c r="F48314" s="129">
        <f t="shared" si="761"/>
        <v>0</v>
      </c>
    </row>
    <row r="48315" spans="6:6" ht="18" customHeight="1">
      <c r="F48315" s="129">
        <f t="shared" si="761"/>
        <v>0</v>
      </c>
    </row>
    <row r="48316" spans="6:6" ht="18" customHeight="1">
      <c r="F48316" s="129">
        <f t="shared" si="761"/>
        <v>0</v>
      </c>
    </row>
    <row r="48317" spans="6:6" ht="18" customHeight="1">
      <c r="F48317" s="129">
        <f t="shared" si="761"/>
        <v>0</v>
      </c>
    </row>
    <row r="48318" spans="6:6" ht="18" customHeight="1">
      <c r="F48318" s="129">
        <f t="shared" si="761"/>
        <v>0</v>
      </c>
    </row>
    <row r="48319" spans="6:6" ht="18" customHeight="1">
      <c r="F48319" s="129">
        <f t="shared" si="761"/>
        <v>0</v>
      </c>
    </row>
    <row r="48320" spans="6:6" ht="18" customHeight="1">
      <c r="F48320" s="129">
        <f t="shared" si="761"/>
        <v>0</v>
      </c>
    </row>
    <row r="48321" spans="6:6" ht="18" customHeight="1">
      <c r="F48321" s="129">
        <f t="shared" si="761"/>
        <v>0</v>
      </c>
    </row>
    <row r="48322" spans="6:6" ht="18" customHeight="1">
      <c r="F48322" s="129">
        <f t="shared" si="761"/>
        <v>0</v>
      </c>
    </row>
    <row r="48323" spans="6:6" ht="18" customHeight="1">
      <c r="F48323" s="129">
        <f t="shared" si="761"/>
        <v>0</v>
      </c>
    </row>
    <row r="48324" spans="6:6" ht="18" customHeight="1">
      <c r="F48324" s="129">
        <f t="shared" si="761"/>
        <v>0</v>
      </c>
    </row>
    <row r="48325" spans="6:6" ht="18" customHeight="1">
      <c r="F48325" s="129">
        <f t="shared" si="761"/>
        <v>0</v>
      </c>
    </row>
    <row r="48326" spans="6:6" ht="18" customHeight="1">
      <c r="F48326" s="129">
        <f t="shared" si="761"/>
        <v>0</v>
      </c>
    </row>
    <row r="48327" spans="6:6" ht="18" customHeight="1">
      <c r="F48327" s="129">
        <f t="shared" si="761"/>
        <v>0</v>
      </c>
    </row>
    <row r="48328" spans="6:6" ht="18" customHeight="1">
      <c r="F48328" s="129">
        <f t="shared" si="761"/>
        <v>0</v>
      </c>
    </row>
    <row r="48329" spans="6:6" ht="18" customHeight="1">
      <c r="F48329" s="129">
        <f t="shared" si="761"/>
        <v>0</v>
      </c>
    </row>
    <row r="48330" spans="6:6" ht="18" customHeight="1">
      <c r="F48330" s="129">
        <f t="shared" si="761"/>
        <v>0</v>
      </c>
    </row>
    <row r="48331" spans="6:6" ht="18" customHeight="1">
      <c r="F48331" s="129">
        <f t="shared" si="761"/>
        <v>0</v>
      </c>
    </row>
    <row r="48332" spans="6:6" ht="18" customHeight="1">
      <c r="F48332" s="129">
        <f t="shared" si="761"/>
        <v>0</v>
      </c>
    </row>
    <row r="48333" spans="6:6" ht="18" customHeight="1">
      <c r="F48333" s="129">
        <f t="shared" si="761"/>
        <v>0</v>
      </c>
    </row>
    <row r="48334" spans="6:6" ht="18" customHeight="1">
      <c r="F48334" s="129">
        <f t="shared" si="761"/>
        <v>0</v>
      </c>
    </row>
    <row r="48335" spans="6:6" ht="18" customHeight="1">
      <c r="F48335" s="129">
        <f t="shared" si="761"/>
        <v>0</v>
      </c>
    </row>
    <row r="48336" spans="6:6" ht="18" customHeight="1">
      <c r="F48336" s="129">
        <f t="shared" si="761"/>
        <v>0</v>
      </c>
    </row>
    <row r="48337" spans="6:6" ht="18" customHeight="1">
      <c r="F48337" s="129">
        <f t="shared" si="761"/>
        <v>0</v>
      </c>
    </row>
    <row r="48338" spans="6:6" ht="18" customHeight="1">
      <c r="F48338" s="129">
        <f t="shared" si="761"/>
        <v>0</v>
      </c>
    </row>
    <row r="48339" spans="6:6" ht="18" customHeight="1">
      <c r="F48339" s="129">
        <f t="shared" si="761"/>
        <v>0</v>
      </c>
    </row>
    <row r="48340" spans="6:6" ht="18" customHeight="1">
      <c r="F48340" s="129">
        <f t="shared" si="761"/>
        <v>0</v>
      </c>
    </row>
    <row r="48341" spans="6:6" ht="18" customHeight="1">
      <c r="F48341" s="129">
        <f t="shared" si="761"/>
        <v>0</v>
      </c>
    </row>
    <row r="48342" spans="6:6" ht="18" customHeight="1">
      <c r="F48342" s="129">
        <f t="shared" si="761"/>
        <v>0</v>
      </c>
    </row>
    <row r="48343" spans="6:6" ht="18" customHeight="1">
      <c r="F48343" s="129">
        <f t="shared" si="761"/>
        <v>0</v>
      </c>
    </row>
    <row r="48344" spans="6:6" ht="18" customHeight="1">
      <c r="F48344" s="129">
        <f t="shared" si="761"/>
        <v>0</v>
      </c>
    </row>
    <row r="48345" spans="6:6" ht="18" customHeight="1">
      <c r="F48345" s="129">
        <f t="shared" si="761"/>
        <v>0</v>
      </c>
    </row>
    <row r="48346" spans="6:6" ht="18" customHeight="1">
      <c r="F48346" s="129">
        <f t="shared" si="761"/>
        <v>0</v>
      </c>
    </row>
    <row r="48347" spans="6:6" ht="18" customHeight="1">
      <c r="F48347" s="129">
        <f t="shared" si="761"/>
        <v>0</v>
      </c>
    </row>
    <row r="48348" spans="6:6" ht="18" customHeight="1">
      <c r="F48348" s="129">
        <f t="shared" si="761"/>
        <v>0</v>
      </c>
    </row>
    <row r="48349" spans="6:6" ht="18" customHeight="1">
      <c r="F48349" s="129">
        <f t="shared" si="761"/>
        <v>0</v>
      </c>
    </row>
    <row r="48350" spans="6:6" ht="18" customHeight="1">
      <c r="F48350" s="129">
        <f t="shared" si="761"/>
        <v>0</v>
      </c>
    </row>
    <row r="48351" spans="6:6" ht="18" customHeight="1">
      <c r="F48351" s="129">
        <f t="shared" si="761"/>
        <v>0</v>
      </c>
    </row>
    <row r="48352" spans="6:6" ht="18" customHeight="1">
      <c r="F48352" s="129">
        <f t="shared" si="761"/>
        <v>0</v>
      </c>
    </row>
    <row r="48353" spans="6:6" ht="18" customHeight="1">
      <c r="F48353" s="129">
        <f t="shared" si="761"/>
        <v>0</v>
      </c>
    </row>
    <row r="48354" spans="6:6" ht="18" customHeight="1">
      <c r="F48354" s="129">
        <f t="shared" si="761"/>
        <v>0</v>
      </c>
    </row>
    <row r="48355" spans="6:6" ht="18" customHeight="1">
      <c r="F48355" s="129">
        <f t="shared" si="761"/>
        <v>0</v>
      </c>
    </row>
    <row r="48356" spans="6:6" ht="18" customHeight="1">
      <c r="F48356" s="129">
        <f t="shared" si="761"/>
        <v>0</v>
      </c>
    </row>
    <row r="48357" spans="6:6" ht="18" customHeight="1">
      <c r="F48357" s="129">
        <f t="shared" si="761"/>
        <v>0</v>
      </c>
    </row>
    <row r="48358" spans="6:6" ht="18" customHeight="1">
      <c r="F48358" s="129">
        <f t="shared" si="761"/>
        <v>0</v>
      </c>
    </row>
    <row r="48359" spans="6:6" ht="18" customHeight="1">
      <c r="F48359" s="129">
        <f t="shared" si="761"/>
        <v>0</v>
      </c>
    </row>
    <row r="48360" spans="6:6" ht="18" customHeight="1">
      <c r="F48360" s="129">
        <f t="shared" si="761"/>
        <v>0</v>
      </c>
    </row>
    <row r="48361" spans="6:6" ht="18" customHeight="1">
      <c r="F48361" s="129">
        <f t="shared" si="761"/>
        <v>0</v>
      </c>
    </row>
    <row r="48362" spans="6:6" ht="18" customHeight="1">
      <c r="F48362" s="129">
        <f t="shared" si="761"/>
        <v>0</v>
      </c>
    </row>
    <row r="48363" spans="6:6" ht="18" customHeight="1">
      <c r="F48363" s="129">
        <f t="shared" si="761"/>
        <v>0</v>
      </c>
    </row>
    <row r="48364" spans="6:6" ht="18" customHeight="1">
      <c r="F48364" s="129">
        <f t="shared" si="761"/>
        <v>0</v>
      </c>
    </row>
    <row r="48365" spans="6:6" ht="18" customHeight="1">
      <c r="F48365" s="129">
        <f t="shared" si="761"/>
        <v>0</v>
      </c>
    </row>
    <row r="48366" spans="6:6" ht="18" customHeight="1">
      <c r="F48366" s="129">
        <f t="shared" si="761"/>
        <v>0</v>
      </c>
    </row>
    <row r="48367" spans="6:6" ht="18" customHeight="1">
      <c r="F48367" s="129">
        <f t="shared" si="761"/>
        <v>0</v>
      </c>
    </row>
    <row r="48368" spans="6:6" ht="18" customHeight="1">
      <c r="F48368" s="129">
        <f t="shared" si="761"/>
        <v>0</v>
      </c>
    </row>
    <row r="48369" spans="6:6" ht="18" customHeight="1">
      <c r="F48369" s="129">
        <f t="shared" si="761"/>
        <v>0</v>
      </c>
    </row>
    <row r="48370" spans="6:6" ht="18" customHeight="1">
      <c r="F48370" s="129">
        <f t="shared" ref="F48370:F48433" si="762">E48370*D48370</f>
        <v>0</v>
      </c>
    </row>
    <row r="48371" spans="6:6" ht="18" customHeight="1">
      <c r="F48371" s="129">
        <f t="shared" si="762"/>
        <v>0</v>
      </c>
    </row>
    <row r="48372" spans="6:6" ht="18" customHeight="1">
      <c r="F48372" s="129">
        <f t="shared" si="762"/>
        <v>0</v>
      </c>
    </row>
    <row r="48373" spans="6:6" ht="18" customHeight="1">
      <c r="F48373" s="129">
        <f t="shared" si="762"/>
        <v>0</v>
      </c>
    </row>
    <row r="48374" spans="6:6" ht="18" customHeight="1">
      <c r="F48374" s="129">
        <f t="shared" si="762"/>
        <v>0</v>
      </c>
    </row>
    <row r="48375" spans="6:6" ht="18" customHeight="1">
      <c r="F48375" s="129">
        <f t="shared" si="762"/>
        <v>0</v>
      </c>
    </row>
    <row r="48376" spans="6:6" ht="18" customHeight="1">
      <c r="F48376" s="129">
        <f t="shared" si="762"/>
        <v>0</v>
      </c>
    </row>
    <row r="48377" spans="6:6" ht="18" customHeight="1">
      <c r="F48377" s="129">
        <f t="shared" si="762"/>
        <v>0</v>
      </c>
    </row>
    <row r="48378" spans="6:6" ht="18" customHeight="1">
      <c r="F48378" s="129">
        <f t="shared" si="762"/>
        <v>0</v>
      </c>
    </row>
    <row r="48379" spans="6:6" ht="18" customHeight="1">
      <c r="F48379" s="129">
        <f t="shared" si="762"/>
        <v>0</v>
      </c>
    </row>
    <row r="48380" spans="6:6" ht="18" customHeight="1">
      <c r="F48380" s="129">
        <f t="shared" si="762"/>
        <v>0</v>
      </c>
    </row>
    <row r="48381" spans="6:6" ht="18" customHeight="1">
      <c r="F48381" s="129">
        <f t="shared" si="762"/>
        <v>0</v>
      </c>
    </row>
    <row r="48382" spans="6:6" ht="18" customHeight="1">
      <c r="F48382" s="129">
        <f t="shared" si="762"/>
        <v>0</v>
      </c>
    </row>
    <row r="48383" spans="6:6" ht="18" customHeight="1">
      <c r="F48383" s="129">
        <f t="shared" si="762"/>
        <v>0</v>
      </c>
    </row>
    <row r="48384" spans="6:6" ht="18" customHeight="1">
      <c r="F48384" s="129">
        <f t="shared" si="762"/>
        <v>0</v>
      </c>
    </row>
    <row r="48385" spans="6:6" ht="18" customHeight="1">
      <c r="F48385" s="129">
        <f t="shared" si="762"/>
        <v>0</v>
      </c>
    </row>
    <row r="48386" spans="6:6" ht="18" customHeight="1">
      <c r="F48386" s="129">
        <f t="shared" si="762"/>
        <v>0</v>
      </c>
    </row>
    <row r="48387" spans="6:6" ht="18" customHeight="1">
      <c r="F48387" s="129">
        <f t="shared" si="762"/>
        <v>0</v>
      </c>
    </row>
    <row r="48388" spans="6:6" ht="18" customHeight="1">
      <c r="F48388" s="129">
        <f t="shared" si="762"/>
        <v>0</v>
      </c>
    </row>
    <row r="48389" spans="6:6" ht="18" customHeight="1">
      <c r="F48389" s="129">
        <f t="shared" si="762"/>
        <v>0</v>
      </c>
    </row>
    <row r="48390" spans="6:6" ht="18" customHeight="1">
      <c r="F48390" s="129">
        <f t="shared" si="762"/>
        <v>0</v>
      </c>
    </row>
    <row r="48391" spans="6:6" ht="18" customHeight="1">
      <c r="F48391" s="129">
        <f t="shared" si="762"/>
        <v>0</v>
      </c>
    </row>
    <row r="48392" spans="6:6" ht="18" customHeight="1">
      <c r="F48392" s="129">
        <f t="shared" si="762"/>
        <v>0</v>
      </c>
    </row>
    <row r="48393" spans="6:6" ht="18" customHeight="1">
      <c r="F48393" s="129">
        <f t="shared" si="762"/>
        <v>0</v>
      </c>
    </row>
    <row r="48394" spans="6:6" ht="18" customHeight="1">
      <c r="F48394" s="129">
        <f t="shared" si="762"/>
        <v>0</v>
      </c>
    </row>
    <row r="48395" spans="6:6" ht="18" customHeight="1">
      <c r="F48395" s="129">
        <f t="shared" si="762"/>
        <v>0</v>
      </c>
    </row>
    <row r="48396" spans="6:6" ht="18" customHeight="1">
      <c r="F48396" s="129">
        <f t="shared" si="762"/>
        <v>0</v>
      </c>
    </row>
    <row r="48397" spans="6:6" ht="18" customHeight="1">
      <c r="F48397" s="129">
        <f t="shared" si="762"/>
        <v>0</v>
      </c>
    </row>
    <row r="48398" spans="6:6" ht="18" customHeight="1">
      <c r="F48398" s="129">
        <f t="shared" si="762"/>
        <v>0</v>
      </c>
    </row>
    <row r="48399" spans="6:6" ht="18" customHeight="1">
      <c r="F48399" s="129">
        <f t="shared" si="762"/>
        <v>0</v>
      </c>
    </row>
    <row r="48400" spans="6:6" ht="18" customHeight="1">
      <c r="F48400" s="129">
        <f t="shared" si="762"/>
        <v>0</v>
      </c>
    </row>
    <row r="48401" spans="6:6" ht="18" customHeight="1">
      <c r="F48401" s="129">
        <f t="shared" si="762"/>
        <v>0</v>
      </c>
    </row>
    <row r="48402" spans="6:6" ht="18" customHeight="1">
      <c r="F48402" s="129">
        <f t="shared" si="762"/>
        <v>0</v>
      </c>
    </row>
    <row r="48403" spans="6:6" ht="18" customHeight="1">
      <c r="F48403" s="129">
        <f t="shared" si="762"/>
        <v>0</v>
      </c>
    </row>
    <row r="48404" spans="6:6" ht="18" customHeight="1">
      <c r="F48404" s="129">
        <f t="shared" si="762"/>
        <v>0</v>
      </c>
    </row>
    <row r="48405" spans="6:6" ht="18" customHeight="1">
      <c r="F48405" s="129">
        <f t="shared" si="762"/>
        <v>0</v>
      </c>
    </row>
    <row r="48406" spans="6:6" ht="18" customHeight="1">
      <c r="F48406" s="129">
        <f t="shared" si="762"/>
        <v>0</v>
      </c>
    </row>
    <row r="48407" spans="6:6" ht="18" customHeight="1">
      <c r="F48407" s="129">
        <f t="shared" si="762"/>
        <v>0</v>
      </c>
    </row>
    <row r="48408" spans="6:6" ht="18" customHeight="1">
      <c r="F48408" s="129">
        <f t="shared" si="762"/>
        <v>0</v>
      </c>
    </row>
    <row r="48409" spans="6:6" ht="18" customHeight="1">
      <c r="F48409" s="129">
        <f t="shared" si="762"/>
        <v>0</v>
      </c>
    </row>
    <row r="48410" spans="6:6" ht="18" customHeight="1">
      <c r="F48410" s="129">
        <f t="shared" si="762"/>
        <v>0</v>
      </c>
    </row>
    <row r="48411" spans="6:6" ht="18" customHeight="1">
      <c r="F48411" s="129">
        <f t="shared" si="762"/>
        <v>0</v>
      </c>
    </row>
    <row r="48412" spans="6:6" ht="18" customHeight="1">
      <c r="F48412" s="129">
        <f t="shared" si="762"/>
        <v>0</v>
      </c>
    </row>
    <row r="48413" spans="6:6" ht="18" customHeight="1">
      <c r="F48413" s="129">
        <f t="shared" si="762"/>
        <v>0</v>
      </c>
    </row>
    <row r="48414" spans="6:6" ht="18" customHeight="1">
      <c r="F48414" s="129">
        <f t="shared" si="762"/>
        <v>0</v>
      </c>
    </row>
    <row r="48415" spans="6:6" ht="18" customHeight="1">
      <c r="F48415" s="129">
        <f t="shared" si="762"/>
        <v>0</v>
      </c>
    </row>
    <row r="48416" spans="6:6" ht="18" customHeight="1">
      <c r="F48416" s="129">
        <f t="shared" si="762"/>
        <v>0</v>
      </c>
    </row>
    <row r="48417" spans="6:6" ht="18" customHeight="1">
      <c r="F48417" s="129">
        <f t="shared" si="762"/>
        <v>0</v>
      </c>
    </row>
    <row r="48418" spans="6:6" ht="18" customHeight="1">
      <c r="F48418" s="129">
        <f t="shared" si="762"/>
        <v>0</v>
      </c>
    </row>
    <row r="48419" spans="6:6" ht="18" customHeight="1">
      <c r="F48419" s="129">
        <f t="shared" si="762"/>
        <v>0</v>
      </c>
    </row>
    <row r="48420" spans="6:6" ht="18" customHeight="1">
      <c r="F48420" s="129">
        <f t="shared" si="762"/>
        <v>0</v>
      </c>
    </row>
    <row r="48421" spans="6:6" ht="18" customHeight="1">
      <c r="F48421" s="129">
        <f t="shared" si="762"/>
        <v>0</v>
      </c>
    </row>
    <row r="48422" spans="6:6" ht="18" customHeight="1">
      <c r="F48422" s="129">
        <f t="shared" si="762"/>
        <v>0</v>
      </c>
    </row>
    <row r="48423" spans="6:6" ht="18" customHeight="1">
      <c r="F48423" s="129">
        <f t="shared" si="762"/>
        <v>0</v>
      </c>
    </row>
    <row r="48424" spans="6:6" ht="18" customHeight="1">
      <c r="F48424" s="129">
        <f t="shared" si="762"/>
        <v>0</v>
      </c>
    </row>
    <row r="48425" spans="6:6" ht="18" customHeight="1">
      <c r="F48425" s="129">
        <f t="shared" si="762"/>
        <v>0</v>
      </c>
    </row>
    <row r="48426" spans="6:6" ht="18" customHeight="1">
      <c r="F48426" s="129">
        <f t="shared" si="762"/>
        <v>0</v>
      </c>
    </row>
    <row r="48427" spans="6:6" ht="18" customHeight="1">
      <c r="F48427" s="129">
        <f t="shared" si="762"/>
        <v>0</v>
      </c>
    </row>
    <row r="48428" spans="6:6" ht="18" customHeight="1">
      <c r="F48428" s="129">
        <f t="shared" si="762"/>
        <v>0</v>
      </c>
    </row>
    <row r="48429" spans="6:6" ht="18" customHeight="1">
      <c r="F48429" s="129">
        <f t="shared" si="762"/>
        <v>0</v>
      </c>
    </row>
    <row r="48430" spans="6:6" ht="18" customHeight="1">
      <c r="F48430" s="129">
        <f t="shared" si="762"/>
        <v>0</v>
      </c>
    </row>
    <row r="48431" spans="6:6" ht="18" customHeight="1">
      <c r="F48431" s="129">
        <f t="shared" si="762"/>
        <v>0</v>
      </c>
    </row>
    <row r="48432" spans="6:6" ht="18" customHeight="1">
      <c r="F48432" s="129">
        <f t="shared" si="762"/>
        <v>0</v>
      </c>
    </row>
    <row r="48433" spans="6:6" ht="18" customHeight="1">
      <c r="F48433" s="129">
        <f t="shared" si="762"/>
        <v>0</v>
      </c>
    </row>
    <row r="48434" spans="6:6" ht="18" customHeight="1">
      <c r="F48434" s="129">
        <f t="shared" ref="F48434:F48497" si="763">E48434*D48434</f>
        <v>0</v>
      </c>
    </row>
    <row r="48435" spans="6:6" ht="18" customHeight="1">
      <c r="F48435" s="129">
        <f t="shared" si="763"/>
        <v>0</v>
      </c>
    </row>
    <row r="48436" spans="6:6" ht="18" customHeight="1">
      <c r="F48436" s="129">
        <f t="shared" si="763"/>
        <v>0</v>
      </c>
    </row>
    <row r="48437" spans="6:6" ht="18" customHeight="1">
      <c r="F48437" s="129">
        <f t="shared" si="763"/>
        <v>0</v>
      </c>
    </row>
    <row r="48438" spans="6:6" ht="18" customHeight="1">
      <c r="F48438" s="129">
        <f t="shared" si="763"/>
        <v>0</v>
      </c>
    </row>
    <row r="48439" spans="6:6" ht="18" customHeight="1">
      <c r="F48439" s="129">
        <f t="shared" si="763"/>
        <v>0</v>
      </c>
    </row>
    <row r="48440" spans="6:6" ht="18" customHeight="1">
      <c r="F48440" s="129">
        <f t="shared" si="763"/>
        <v>0</v>
      </c>
    </row>
    <row r="48441" spans="6:6" ht="18" customHeight="1">
      <c r="F48441" s="129">
        <f t="shared" si="763"/>
        <v>0</v>
      </c>
    </row>
    <row r="48442" spans="6:6" ht="18" customHeight="1">
      <c r="F48442" s="129">
        <f t="shared" si="763"/>
        <v>0</v>
      </c>
    </row>
    <row r="48443" spans="6:6" ht="18" customHeight="1">
      <c r="F48443" s="129">
        <f t="shared" si="763"/>
        <v>0</v>
      </c>
    </row>
    <row r="48444" spans="6:6" ht="18" customHeight="1">
      <c r="F48444" s="129">
        <f t="shared" si="763"/>
        <v>0</v>
      </c>
    </row>
    <row r="48445" spans="6:6" ht="18" customHeight="1">
      <c r="F48445" s="129">
        <f t="shared" si="763"/>
        <v>0</v>
      </c>
    </row>
    <row r="48446" spans="6:6" ht="18" customHeight="1">
      <c r="F48446" s="129">
        <f t="shared" si="763"/>
        <v>0</v>
      </c>
    </row>
    <row r="48447" spans="6:6" ht="18" customHeight="1">
      <c r="F48447" s="129">
        <f t="shared" si="763"/>
        <v>0</v>
      </c>
    </row>
    <row r="48448" spans="6:6" ht="18" customHeight="1">
      <c r="F48448" s="129">
        <f t="shared" si="763"/>
        <v>0</v>
      </c>
    </row>
    <row r="48449" spans="6:6" ht="18" customHeight="1">
      <c r="F48449" s="129">
        <f t="shared" si="763"/>
        <v>0</v>
      </c>
    </row>
    <row r="48450" spans="6:6" ht="18" customHeight="1">
      <c r="F48450" s="129">
        <f t="shared" si="763"/>
        <v>0</v>
      </c>
    </row>
    <row r="48451" spans="6:6" ht="18" customHeight="1">
      <c r="F48451" s="129">
        <f t="shared" si="763"/>
        <v>0</v>
      </c>
    </row>
    <row r="48452" spans="6:6" ht="18" customHeight="1">
      <c r="F48452" s="129">
        <f t="shared" si="763"/>
        <v>0</v>
      </c>
    </row>
    <row r="48453" spans="6:6" ht="18" customHeight="1">
      <c r="F48453" s="129">
        <f t="shared" si="763"/>
        <v>0</v>
      </c>
    </row>
    <row r="48454" spans="6:6" ht="18" customHeight="1">
      <c r="F48454" s="129">
        <f t="shared" si="763"/>
        <v>0</v>
      </c>
    </row>
    <row r="48455" spans="6:6" ht="18" customHeight="1">
      <c r="F48455" s="129">
        <f t="shared" si="763"/>
        <v>0</v>
      </c>
    </row>
    <row r="48456" spans="6:6" ht="18" customHeight="1">
      <c r="F48456" s="129">
        <f t="shared" si="763"/>
        <v>0</v>
      </c>
    </row>
    <row r="48457" spans="6:6" ht="18" customHeight="1">
      <c r="F48457" s="129">
        <f t="shared" si="763"/>
        <v>0</v>
      </c>
    </row>
    <row r="48458" spans="6:6" ht="18" customHeight="1">
      <c r="F48458" s="129">
        <f t="shared" si="763"/>
        <v>0</v>
      </c>
    </row>
    <row r="48459" spans="6:6" ht="18" customHeight="1">
      <c r="F48459" s="129">
        <f t="shared" si="763"/>
        <v>0</v>
      </c>
    </row>
    <row r="48460" spans="6:6" ht="18" customHeight="1">
      <c r="F48460" s="129">
        <f t="shared" si="763"/>
        <v>0</v>
      </c>
    </row>
    <row r="48461" spans="6:6" ht="18" customHeight="1">
      <c r="F48461" s="129">
        <f t="shared" si="763"/>
        <v>0</v>
      </c>
    </row>
    <row r="48462" spans="6:6" ht="18" customHeight="1">
      <c r="F48462" s="129">
        <f t="shared" si="763"/>
        <v>0</v>
      </c>
    </row>
    <row r="48463" spans="6:6" ht="18" customHeight="1">
      <c r="F48463" s="129">
        <f t="shared" si="763"/>
        <v>0</v>
      </c>
    </row>
    <row r="48464" spans="6:6" ht="18" customHeight="1">
      <c r="F48464" s="129">
        <f t="shared" si="763"/>
        <v>0</v>
      </c>
    </row>
    <row r="48465" spans="6:6" ht="18" customHeight="1">
      <c r="F48465" s="129">
        <f t="shared" si="763"/>
        <v>0</v>
      </c>
    </row>
    <row r="48466" spans="6:6" ht="18" customHeight="1">
      <c r="F48466" s="129">
        <f t="shared" si="763"/>
        <v>0</v>
      </c>
    </row>
    <row r="48467" spans="6:6" ht="18" customHeight="1">
      <c r="F48467" s="129">
        <f t="shared" si="763"/>
        <v>0</v>
      </c>
    </row>
    <row r="48468" spans="6:6" ht="18" customHeight="1">
      <c r="F48468" s="129">
        <f t="shared" si="763"/>
        <v>0</v>
      </c>
    </row>
    <row r="48469" spans="6:6" ht="18" customHeight="1">
      <c r="F48469" s="129">
        <f t="shared" si="763"/>
        <v>0</v>
      </c>
    </row>
    <row r="48470" spans="6:6" ht="18" customHeight="1">
      <c r="F48470" s="129">
        <f t="shared" si="763"/>
        <v>0</v>
      </c>
    </row>
    <row r="48471" spans="6:6" ht="18" customHeight="1">
      <c r="F48471" s="129">
        <f t="shared" si="763"/>
        <v>0</v>
      </c>
    </row>
    <row r="48472" spans="6:6" ht="18" customHeight="1">
      <c r="F48472" s="129">
        <f t="shared" si="763"/>
        <v>0</v>
      </c>
    </row>
    <row r="48473" spans="6:6" ht="18" customHeight="1">
      <c r="F48473" s="129">
        <f t="shared" si="763"/>
        <v>0</v>
      </c>
    </row>
    <row r="48474" spans="6:6" ht="18" customHeight="1">
      <c r="F48474" s="129">
        <f t="shared" si="763"/>
        <v>0</v>
      </c>
    </row>
    <row r="48475" spans="6:6" ht="18" customHeight="1">
      <c r="F48475" s="129">
        <f t="shared" si="763"/>
        <v>0</v>
      </c>
    </row>
    <row r="48476" spans="6:6" ht="18" customHeight="1">
      <c r="F48476" s="129">
        <f t="shared" si="763"/>
        <v>0</v>
      </c>
    </row>
    <row r="48477" spans="6:6" ht="18" customHeight="1">
      <c r="F48477" s="129">
        <f t="shared" si="763"/>
        <v>0</v>
      </c>
    </row>
    <row r="48478" spans="6:6" ht="18" customHeight="1">
      <c r="F48478" s="129">
        <f t="shared" si="763"/>
        <v>0</v>
      </c>
    </row>
    <row r="48479" spans="6:6" ht="18" customHeight="1">
      <c r="F48479" s="129">
        <f t="shared" si="763"/>
        <v>0</v>
      </c>
    </row>
    <row r="48480" spans="6:6" ht="18" customHeight="1">
      <c r="F48480" s="129">
        <f t="shared" si="763"/>
        <v>0</v>
      </c>
    </row>
    <row r="48481" spans="6:6" ht="18" customHeight="1">
      <c r="F48481" s="129">
        <f t="shared" si="763"/>
        <v>0</v>
      </c>
    </row>
    <row r="48482" spans="6:6" ht="18" customHeight="1">
      <c r="F48482" s="129">
        <f t="shared" si="763"/>
        <v>0</v>
      </c>
    </row>
    <row r="48483" spans="6:6" ht="18" customHeight="1">
      <c r="F48483" s="129">
        <f t="shared" si="763"/>
        <v>0</v>
      </c>
    </row>
    <row r="48484" spans="6:6" ht="18" customHeight="1">
      <c r="F48484" s="129">
        <f t="shared" si="763"/>
        <v>0</v>
      </c>
    </row>
    <row r="48485" spans="6:6" ht="18" customHeight="1">
      <c r="F48485" s="129">
        <f t="shared" si="763"/>
        <v>0</v>
      </c>
    </row>
    <row r="48486" spans="6:6" ht="18" customHeight="1">
      <c r="F48486" s="129">
        <f t="shared" si="763"/>
        <v>0</v>
      </c>
    </row>
    <row r="48487" spans="6:6" ht="18" customHeight="1">
      <c r="F48487" s="129">
        <f t="shared" si="763"/>
        <v>0</v>
      </c>
    </row>
    <row r="48488" spans="6:6" ht="18" customHeight="1">
      <c r="F48488" s="129">
        <f t="shared" si="763"/>
        <v>0</v>
      </c>
    </row>
    <row r="48489" spans="6:6" ht="18" customHeight="1">
      <c r="F48489" s="129">
        <f t="shared" si="763"/>
        <v>0</v>
      </c>
    </row>
    <row r="48490" spans="6:6" ht="18" customHeight="1">
      <c r="F48490" s="129">
        <f t="shared" si="763"/>
        <v>0</v>
      </c>
    </row>
    <row r="48491" spans="6:6" ht="18" customHeight="1">
      <c r="F48491" s="129">
        <f t="shared" si="763"/>
        <v>0</v>
      </c>
    </row>
    <row r="48492" spans="6:6" ht="18" customHeight="1">
      <c r="F48492" s="129">
        <f t="shared" si="763"/>
        <v>0</v>
      </c>
    </row>
    <row r="48493" spans="6:6" ht="18" customHeight="1">
      <c r="F48493" s="129">
        <f t="shared" si="763"/>
        <v>0</v>
      </c>
    </row>
    <row r="48494" spans="6:6" ht="18" customHeight="1">
      <c r="F48494" s="129">
        <f t="shared" si="763"/>
        <v>0</v>
      </c>
    </row>
    <row r="48495" spans="6:6" ht="18" customHeight="1">
      <c r="F48495" s="129">
        <f t="shared" si="763"/>
        <v>0</v>
      </c>
    </row>
    <row r="48496" spans="6:6" ht="18" customHeight="1">
      <c r="F48496" s="129">
        <f t="shared" si="763"/>
        <v>0</v>
      </c>
    </row>
    <row r="48497" spans="6:6" ht="18" customHeight="1">
      <c r="F48497" s="129">
        <f t="shared" si="763"/>
        <v>0</v>
      </c>
    </row>
    <row r="48498" spans="6:6" ht="18" customHeight="1">
      <c r="F48498" s="129">
        <f t="shared" ref="F48498:F48561" si="764">E48498*D48498</f>
        <v>0</v>
      </c>
    </row>
    <row r="48499" spans="6:6" ht="18" customHeight="1">
      <c r="F48499" s="129">
        <f t="shared" si="764"/>
        <v>0</v>
      </c>
    </row>
    <row r="48500" spans="6:6" ht="18" customHeight="1">
      <c r="F48500" s="129">
        <f t="shared" si="764"/>
        <v>0</v>
      </c>
    </row>
    <row r="48501" spans="6:6" ht="18" customHeight="1">
      <c r="F48501" s="129">
        <f t="shared" si="764"/>
        <v>0</v>
      </c>
    </row>
    <row r="48502" spans="6:6" ht="18" customHeight="1">
      <c r="F48502" s="129">
        <f t="shared" si="764"/>
        <v>0</v>
      </c>
    </row>
    <row r="48503" spans="6:6" ht="18" customHeight="1">
      <c r="F48503" s="129">
        <f t="shared" si="764"/>
        <v>0</v>
      </c>
    </row>
    <row r="48504" spans="6:6" ht="18" customHeight="1">
      <c r="F48504" s="129">
        <f t="shared" si="764"/>
        <v>0</v>
      </c>
    </row>
    <row r="48505" spans="6:6" ht="18" customHeight="1">
      <c r="F48505" s="129">
        <f t="shared" si="764"/>
        <v>0</v>
      </c>
    </row>
    <row r="48506" spans="6:6" ht="18" customHeight="1">
      <c r="F48506" s="129">
        <f t="shared" si="764"/>
        <v>0</v>
      </c>
    </row>
    <row r="48507" spans="6:6" ht="18" customHeight="1">
      <c r="F48507" s="129">
        <f t="shared" si="764"/>
        <v>0</v>
      </c>
    </row>
    <row r="48508" spans="6:6" ht="18" customHeight="1">
      <c r="F48508" s="129">
        <f t="shared" si="764"/>
        <v>0</v>
      </c>
    </row>
    <row r="48509" spans="6:6" ht="18" customHeight="1">
      <c r="F48509" s="129">
        <f t="shared" si="764"/>
        <v>0</v>
      </c>
    </row>
    <row r="48510" spans="6:6" ht="18" customHeight="1">
      <c r="F48510" s="129">
        <f t="shared" si="764"/>
        <v>0</v>
      </c>
    </row>
    <row r="48511" spans="6:6" ht="18" customHeight="1">
      <c r="F48511" s="129">
        <f t="shared" si="764"/>
        <v>0</v>
      </c>
    </row>
    <row r="48512" spans="6:6" ht="18" customHeight="1">
      <c r="F48512" s="129">
        <f t="shared" si="764"/>
        <v>0</v>
      </c>
    </row>
    <row r="48513" spans="6:6" ht="18" customHeight="1">
      <c r="F48513" s="129">
        <f t="shared" si="764"/>
        <v>0</v>
      </c>
    </row>
    <row r="48514" spans="6:6" ht="18" customHeight="1">
      <c r="F48514" s="129">
        <f t="shared" si="764"/>
        <v>0</v>
      </c>
    </row>
    <row r="48515" spans="6:6" ht="18" customHeight="1">
      <c r="F48515" s="129">
        <f t="shared" si="764"/>
        <v>0</v>
      </c>
    </row>
    <row r="48516" spans="6:6" ht="18" customHeight="1">
      <c r="F48516" s="129">
        <f t="shared" si="764"/>
        <v>0</v>
      </c>
    </row>
    <row r="48517" spans="6:6" ht="18" customHeight="1">
      <c r="F48517" s="129">
        <f t="shared" si="764"/>
        <v>0</v>
      </c>
    </row>
    <row r="48518" spans="6:6" ht="18" customHeight="1">
      <c r="F48518" s="129">
        <f t="shared" si="764"/>
        <v>0</v>
      </c>
    </row>
    <row r="48519" spans="6:6" ht="18" customHeight="1">
      <c r="F48519" s="129">
        <f t="shared" si="764"/>
        <v>0</v>
      </c>
    </row>
    <row r="48520" spans="6:6" ht="18" customHeight="1">
      <c r="F48520" s="129">
        <f t="shared" si="764"/>
        <v>0</v>
      </c>
    </row>
    <row r="48521" spans="6:6" ht="18" customHeight="1">
      <c r="F48521" s="129">
        <f t="shared" si="764"/>
        <v>0</v>
      </c>
    </row>
    <row r="48522" spans="6:6" ht="18" customHeight="1">
      <c r="F48522" s="129">
        <f t="shared" si="764"/>
        <v>0</v>
      </c>
    </row>
    <row r="48523" spans="6:6" ht="18" customHeight="1">
      <c r="F48523" s="129">
        <f t="shared" si="764"/>
        <v>0</v>
      </c>
    </row>
    <row r="48524" spans="6:6" ht="18" customHeight="1">
      <c r="F48524" s="129">
        <f t="shared" si="764"/>
        <v>0</v>
      </c>
    </row>
    <row r="48525" spans="6:6" ht="18" customHeight="1">
      <c r="F48525" s="129">
        <f t="shared" si="764"/>
        <v>0</v>
      </c>
    </row>
    <row r="48526" spans="6:6" ht="18" customHeight="1">
      <c r="F48526" s="129">
        <f t="shared" si="764"/>
        <v>0</v>
      </c>
    </row>
    <row r="48527" spans="6:6" ht="18" customHeight="1">
      <c r="F48527" s="129">
        <f t="shared" si="764"/>
        <v>0</v>
      </c>
    </row>
    <row r="48528" spans="6:6" ht="18" customHeight="1">
      <c r="F48528" s="129">
        <f t="shared" si="764"/>
        <v>0</v>
      </c>
    </row>
    <row r="48529" spans="6:6" ht="18" customHeight="1">
      <c r="F48529" s="129">
        <f t="shared" si="764"/>
        <v>0</v>
      </c>
    </row>
    <row r="48530" spans="6:6" ht="18" customHeight="1">
      <c r="F48530" s="129">
        <f t="shared" si="764"/>
        <v>0</v>
      </c>
    </row>
    <row r="48531" spans="6:6" ht="18" customHeight="1">
      <c r="F48531" s="129">
        <f t="shared" si="764"/>
        <v>0</v>
      </c>
    </row>
    <row r="48532" spans="6:6" ht="18" customHeight="1">
      <c r="F48532" s="129">
        <f t="shared" si="764"/>
        <v>0</v>
      </c>
    </row>
    <row r="48533" spans="6:6" ht="18" customHeight="1">
      <c r="F48533" s="129">
        <f t="shared" si="764"/>
        <v>0</v>
      </c>
    </row>
    <row r="48534" spans="6:6" ht="18" customHeight="1">
      <c r="F48534" s="129">
        <f t="shared" si="764"/>
        <v>0</v>
      </c>
    </row>
    <row r="48535" spans="6:6" ht="18" customHeight="1">
      <c r="F48535" s="129">
        <f t="shared" si="764"/>
        <v>0</v>
      </c>
    </row>
    <row r="48536" spans="6:6" ht="18" customHeight="1">
      <c r="F48536" s="129">
        <f t="shared" si="764"/>
        <v>0</v>
      </c>
    </row>
    <row r="48537" spans="6:6" ht="18" customHeight="1">
      <c r="F48537" s="129">
        <f t="shared" si="764"/>
        <v>0</v>
      </c>
    </row>
    <row r="48538" spans="6:6" ht="18" customHeight="1">
      <c r="F48538" s="129">
        <f t="shared" si="764"/>
        <v>0</v>
      </c>
    </row>
    <row r="48539" spans="6:6" ht="18" customHeight="1">
      <c r="F48539" s="129">
        <f t="shared" si="764"/>
        <v>0</v>
      </c>
    </row>
    <row r="48540" spans="6:6" ht="18" customHeight="1">
      <c r="F48540" s="129">
        <f t="shared" si="764"/>
        <v>0</v>
      </c>
    </row>
    <row r="48541" spans="6:6" ht="18" customHeight="1">
      <c r="F48541" s="129">
        <f t="shared" si="764"/>
        <v>0</v>
      </c>
    </row>
    <row r="48542" spans="6:6" ht="18" customHeight="1">
      <c r="F48542" s="129">
        <f t="shared" si="764"/>
        <v>0</v>
      </c>
    </row>
    <row r="48543" spans="6:6" ht="18" customHeight="1">
      <c r="F48543" s="129">
        <f t="shared" si="764"/>
        <v>0</v>
      </c>
    </row>
    <row r="48544" spans="6:6" ht="18" customHeight="1">
      <c r="F48544" s="129">
        <f t="shared" si="764"/>
        <v>0</v>
      </c>
    </row>
    <row r="48545" spans="6:6" ht="18" customHeight="1">
      <c r="F48545" s="129">
        <f t="shared" si="764"/>
        <v>0</v>
      </c>
    </row>
    <row r="48546" spans="6:6" ht="18" customHeight="1">
      <c r="F48546" s="129">
        <f t="shared" si="764"/>
        <v>0</v>
      </c>
    </row>
    <row r="48547" spans="6:6" ht="18" customHeight="1">
      <c r="F48547" s="129">
        <f t="shared" si="764"/>
        <v>0</v>
      </c>
    </row>
    <row r="48548" spans="6:6" ht="18" customHeight="1">
      <c r="F48548" s="129">
        <f t="shared" si="764"/>
        <v>0</v>
      </c>
    </row>
    <row r="48549" spans="6:6" ht="18" customHeight="1">
      <c r="F48549" s="129">
        <f t="shared" si="764"/>
        <v>0</v>
      </c>
    </row>
    <row r="48550" spans="6:6" ht="18" customHeight="1">
      <c r="F48550" s="129">
        <f t="shared" si="764"/>
        <v>0</v>
      </c>
    </row>
    <row r="48551" spans="6:6" ht="18" customHeight="1">
      <c r="F48551" s="129">
        <f t="shared" si="764"/>
        <v>0</v>
      </c>
    </row>
    <row r="48552" spans="6:6" ht="18" customHeight="1">
      <c r="F48552" s="129">
        <f t="shared" si="764"/>
        <v>0</v>
      </c>
    </row>
    <row r="48553" spans="6:6" ht="18" customHeight="1">
      <c r="F48553" s="129">
        <f t="shared" si="764"/>
        <v>0</v>
      </c>
    </row>
    <row r="48554" spans="6:6" ht="18" customHeight="1">
      <c r="F48554" s="129">
        <f t="shared" si="764"/>
        <v>0</v>
      </c>
    </row>
    <row r="48555" spans="6:6" ht="18" customHeight="1">
      <c r="F48555" s="129">
        <f t="shared" si="764"/>
        <v>0</v>
      </c>
    </row>
    <row r="48556" spans="6:6" ht="18" customHeight="1">
      <c r="F48556" s="129">
        <f t="shared" si="764"/>
        <v>0</v>
      </c>
    </row>
    <row r="48557" spans="6:6" ht="18" customHeight="1">
      <c r="F48557" s="129">
        <f t="shared" si="764"/>
        <v>0</v>
      </c>
    </row>
    <row r="48558" spans="6:6" ht="18" customHeight="1">
      <c r="F48558" s="129">
        <f t="shared" si="764"/>
        <v>0</v>
      </c>
    </row>
    <row r="48559" spans="6:6" ht="18" customHeight="1">
      <c r="F48559" s="129">
        <f t="shared" si="764"/>
        <v>0</v>
      </c>
    </row>
    <row r="48560" spans="6:6" ht="18" customHeight="1">
      <c r="F48560" s="129">
        <f t="shared" si="764"/>
        <v>0</v>
      </c>
    </row>
    <row r="48561" spans="6:6" ht="18" customHeight="1">
      <c r="F48561" s="129">
        <f t="shared" si="764"/>
        <v>0</v>
      </c>
    </row>
    <row r="48562" spans="6:6" ht="18" customHeight="1">
      <c r="F48562" s="129">
        <f t="shared" ref="F48562:F48625" si="765">E48562*D48562</f>
        <v>0</v>
      </c>
    </row>
    <row r="48563" spans="6:6" ht="18" customHeight="1">
      <c r="F48563" s="129">
        <f t="shared" si="765"/>
        <v>0</v>
      </c>
    </row>
    <row r="48564" spans="6:6" ht="18" customHeight="1">
      <c r="F48564" s="129">
        <f t="shared" si="765"/>
        <v>0</v>
      </c>
    </row>
    <row r="48565" spans="6:6" ht="18" customHeight="1">
      <c r="F48565" s="129">
        <f t="shared" si="765"/>
        <v>0</v>
      </c>
    </row>
    <row r="48566" spans="6:6" ht="18" customHeight="1">
      <c r="F48566" s="129">
        <f t="shared" si="765"/>
        <v>0</v>
      </c>
    </row>
    <row r="48567" spans="6:6" ht="18" customHeight="1">
      <c r="F48567" s="129">
        <f t="shared" si="765"/>
        <v>0</v>
      </c>
    </row>
    <row r="48568" spans="6:6" ht="18" customHeight="1">
      <c r="F48568" s="129">
        <f t="shared" si="765"/>
        <v>0</v>
      </c>
    </row>
    <row r="48569" spans="6:6" ht="18" customHeight="1">
      <c r="F48569" s="129">
        <f t="shared" si="765"/>
        <v>0</v>
      </c>
    </row>
    <row r="48570" spans="6:6" ht="18" customHeight="1">
      <c r="F48570" s="129">
        <f t="shared" si="765"/>
        <v>0</v>
      </c>
    </row>
    <row r="48571" spans="6:6" ht="18" customHeight="1">
      <c r="F48571" s="129">
        <f t="shared" si="765"/>
        <v>0</v>
      </c>
    </row>
    <row r="48572" spans="6:6" ht="18" customHeight="1">
      <c r="F48572" s="129">
        <f t="shared" si="765"/>
        <v>0</v>
      </c>
    </row>
    <row r="48573" spans="6:6" ht="18" customHeight="1">
      <c r="F48573" s="129">
        <f t="shared" si="765"/>
        <v>0</v>
      </c>
    </row>
    <row r="48574" spans="6:6" ht="18" customHeight="1">
      <c r="F48574" s="129">
        <f t="shared" si="765"/>
        <v>0</v>
      </c>
    </row>
    <row r="48575" spans="6:6" ht="18" customHeight="1">
      <c r="F48575" s="129">
        <f t="shared" si="765"/>
        <v>0</v>
      </c>
    </row>
    <row r="48576" spans="6:6" ht="18" customHeight="1">
      <c r="F48576" s="129">
        <f t="shared" si="765"/>
        <v>0</v>
      </c>
    </row>
    <row r="48577" spans="6:6" ht="18" customHeight="1">
      <c r="F48577" s="129">
        <f t="shared" si="765"/>
        <v>0</v>
      </c>
    </row>
    <row r="48578" spans="6:6" ht="18" customHeight="1">
      <c r="F48578" s="129">
        <f t="shared" si="765"/>
        <v>0</v>
      </c>
    </row>
    <row r="48579" spans="6:6" ht="18" customHeight="1">
      <c r="F48579" s="129">
        <f t="shared" si="765"/>
        <v>0</v>
      </c>
    </row>
    <row r="48580" spans="6:6" ht="18" customHeight="1">
      <c r="F48580" s="129">
        <f t="shared" si="765"/>
        <v>0</v>
      </c>
    </row>
    <row r="48581" spans="6:6" ht="18" customHeight="1">
      <c r="F48581" s="129">
        <f t="shared" si="765"/>
        <v>0</v>
      </c>
    </row>
    <row r="48582" spans="6:6" ht="18" customHeight="1">
      <c r="F48582" s="129">
        <f t="shared" si="765"/>
        <v>0</v>
      </c>
    </row>
    <row r="48583" spans="6:6" ht="18" customHeight="1">
      <c r="F48583" s="129">
        <f t="shared" si="765"/>
        <v>0</v>
      </c>
    </row>
    <row r="48584" spans="6:6" ht="18" customHeight="1">
      <c r="F48584" s="129">
        <f t="shared" si="765"/>
        <v>0</v>
      </c>
    </row>
    <row r="48585" spans="6:6" ht="18" customHeight="1">
      <c r="F48585" s="129">
        <f t="shared" si="765"/>
        <v>0</v>
      </c>
    </row>
    <row r="48586" spans="6:6" ht="18" customHeight="1">
      <c r="F48586" s="129">
        <f t="shared" si="765"/>
        <v>0</v>
      </c>
    </row>
    <row r="48587" spans="6:6" ht="18" customHeight="1">
      <c r="F48587" s="129">
        <f t="shared" si="765"/>
        <v>0</v>
      </c>
    </row>
    <row r="48588" spans="6:6" ht="18" customHeight="1">
      <c r="F48588" s="129">
        <f t="shared" si="765"/>
        <v>0</v>
      </c>
    </row>
    <row r="48589" spans="6:6" ht="18" customHeight="1">
      <c r="F48589" s="129">
        <f t="shared" si="765"/>
        <v>0</v>
      </c>
    </row>
    <row r="48590" spans="6:6" ht="18" customHeight="1">
      <c r="F48590" s="129">
        <f t="shared" si="765"/>
        <v>0</v>
      </c>
    </row>
    <row r="48591" spans="6:6" ht="18" customHeight="1">
      <c r="F48591" s="129">
        <f t="shared" si="765"/>
        <v>0</v>
      </c>
    </row>
    <row r="48592" spans="6:6" ht="18" customHeight="1">
      <c r="F48592" s="129">
        <f t="shared" si="765"/>
        <v>0</v>
      </c>
    </row>
    <row r="48593" spans="6:6" ht="18" customHeight="1">
      <c r="F48593" s="129">
        <f t="shared" si="765"/>
        <v>0</v>
      </c>
    </row>
    <row r="48594" spans="6:6" ht="18" customHeight="1">
      <c r="F48594" s="129">
        <f t="shared" si="765"/>
        <v>0</v>
      </c>
    </row>
    <row r="48595" spans="6:6" ht="18" customHeight="1">
      <c r="F48595" s="129">
        <f t="shared" si="765"/>
        <v>0</v>
      </c>
    </row>
    <row r="48596" spans="6:6" ht="18" customHeight="1">
      <c r="F48596" s="129">
        <f t="shared" si="765"/>
        <v>0</v>
      </c>
    </row>
    <row r="48597" spans="6:6" ht="18" customHeight="1">
      <c r="F48597" s="129">
        <f t="shared" si="765"/>
        <v>0</v>
      </c>
    </row>
    <row r="48598" spans="6:6" ht="18" customHeight="1">
      <c r="F48598" s="129">
        <f t="shared" si="765"/>
        <v>0</v>
      </c>
    </row>
    <row r="48599" spans="6:6" ht="18" customHeight="1">
      <c r="F48599" s="129">
        <f t="shared" si="765"/>
        <v>0</v>
      </c>
    </row>
    <row r="48600" spans="6:6" ht="18" customHeight="1">
      <c r="F48600" s="129">
        <f t="shared" si="765"/>
        <v>0</v>
      </c>
    </row>
    <row r="48601" spans="6:6" ht="18" customHeight="1">
      <c r="F48601" s="129">
        <f t="shared" si="765"/>
        <v>0</v>
      </c>
    </row>
    <row r="48602" spans="6:6" ht="18" customHeight="1">
      <c r="F48602" s="129">
        <f t="shared" si="765"/>
        <v>0</v>
      </c>
    </row>
    <row r="48603" spans="6:6" ht="18" customHeight="1">
      <c r="F48603" s="129">
        <f t="shared" si="765"/>
        <v>0</v>
      </c>
    </row>
    <row r="48604" spans="6:6" ht="18" customHeight="1">
      <c r="F48604" s="129">
        <f t="shared" si="765"/>
        <v>0</v>
      </c>
    </row>
    <row r="48605" spans="6:6" ht="18" customHeight="1">
      <c r="F48605" s="129">
        <f t="shared" si="765"/>
        <v>0</v>
      </c>
    </row>
    <row r="48606" spans="6:6" ht="18" customHeight="1">
      <c r="F48606" s="129">
        <f t="shared" si="765"/>
        <v>0</v>
      </c>
    </row>
    <row r="48607" spans="6:6" ht="18" customHeight="1">
      <c r="F48607" s="129">
        <f t="shared" si="765"/>
        <v>0</v>
      </c>
    </row>
    <row r="48608" spans="6:6" ht="18" customHeight="1">
      <c r="F48608" s="129">
        <f t="shared" si="765"/>
        <v>0</v>
      </c>
    </row>
    <row r="48609" spans="6:6" ht="18" customHeight="1">
      <c r="F48609" s="129">
        <f t="shared" si="765"/>
        <v>0</v>
      </c>
    </row>
    <row r="48610" spans="6:6" ht="18" customHeight="1">
      <c r="F48610" s="129">
        <f t="shared" si="765"/>
        <v>0</v>
      </c>
    </row>
    <row r="48611" spans="6:6" ht="18" customHeight="1">
      <c r="F48611" s="129">
        <f t="shared" si="765"/>
        <v>0</v>
      </c>
    </row>
    <row r="48612" spans="6:6" ht="18" customHeight="1">
      <c r="F48612" s="129">
        <f t="shared" si="765"/>
        <v>0</v>
      </c>
    </row>
    <row r="48613" spans="6:6" ht="18" customHeight="1">
      <c r="F48613" s="129">
        <f t="shared" si="765"/>
        <v>0</v>
      </c>
    </row>
    <row r="48614" spans="6:6" ht="18" customHeight="1">
      <c r="F48614" s="129">
        <f t="shared" si="765"/>
        <v>0</v>
      </c>
    </row>
    <row r="48615" spans="6:6" ht="18" customHeight="1">
      <c r="F48615" s="129">
        <f t="shared" si="765"/>
        <v>0</v>
      </c>
    </row>
    <row r="48616" spans="6:6" ht="18" customHeight="1">
      <c r="F48616" s="129">
        <f t="shared" si="765"/>
        <v>0</v>
      </c>
    </row>
    <row r="48617" spans="6:6" ht="18" customHeight="1">
      <c r="F48617" s="129">
        <f t="shared" si="765"/>
        <v>0</v>
      </c>
    </row>
    <row r="48618" spans="6:6" ht="18" customHeight="1">
      <c r="F48618" s="129">
        <f t="shared" si="765"/>
        <v>0</v>
      </c>
    </row>
    <row r="48619" spans="6:6" ht="18" customHeight="1">
      <c r="F48619" s="129">
        <f t="shared" si="765"/>
        <v>0</v>
      </c>
    </row>
    <row r="48620" spans="6:6" ht="18" customHeight="1">
      <c r="F48620" s="129">
        <f t="shared" si="765"/>
        <v>0</v>
      </c>
    </row>
    <row r="48621" spans="6:6" ht="18" customHeight="1">
      <c r="F48621" s="129">
        <f t="shared" si="765"/>
        <v>0</v>
      </c>
    </row>
    <row r="48622" spans="6:6" ht="18" customHeight="1">
      <c r="F48622" s="129">
        <f t="shared" si="765"/>
        <v>0</v>
      </c>
    </row>
    <row r="48623" spans="6:6" ht="18" customHeight="1">
      <c r="F48623" s="129">
        <f t="shared" si="765"/>
        <v>0</v>
      </c>
    </row>
    <row r="48624" spans="6:6" ht="18" customHeight="1">
      <c r="F48624" s="129">
        <f t="shared" si="765"/>
        <v>0</v>
      </c>
    </row>
    <row r="48625" spans="6:6" ht="18" customHeight="1">
      <c r="F48625" s="129">
        <f t="shared" si="765"/>
        <v>0</v>
      </c>
    </row>
    <row r="48626" spans="6:6" ht="18" customHeight="1">
      <c r="F48626" s="129">
        <f t="shared" ref="F48626:F48689" si="766">E48626*D48626</f>
        <v>0</v>
      </c>
    </row>
    <row r="48627" spans="6:6" ht="18" customHeight="1">
      <c r="F48627" s="129">
        <f t="shared" si="766"/>
        <v>0</v>
      </c>
    </row>
    <row r="48628" spans="6:6" ht="18" customHeight="1">
      <c r="F48628" s="129">
        <f t="shared" si="766"/>
        <v>0</v>
      </c>
    </row>
    <row r="48629" spans="6:6" ht="18" customHeight="1">
      <c r="F48629" s="129">
        <f t="shared" si="766"/>
        <v>0</v>
      </c>
    </row>
    <row r="48630" spans="6:6" ht="18" customHeight="1">
      <c r="F48630" s="129">
        <f t="shared" si="766"/>
        <v>0</v>
      </c>
    </row>
    <row r="48631" spans="6:6" ht="18" customHeight="1">
      <c r="F48631" s="129">
        <f t="shared" si="766"/>
        <v>0</v>
      </c>
    </row>
    <row r="48632" spans="6:6" ht="18" customHeight="1">
      <c r="F48632" s="129">
        <f t="shared" si="766"/>
        <v>0</v>
      </c>
    </row>
    <row r="48633" spans="6:6" ht="18" customHeight="1">
      <c r="F48633" s="129">
        <f t="shared" si="766"/>
        <v>0</v>
      </c>
    </row>
    <row r="48634" spans="6:6" ht="18" customHeight="1">
      <c r="F48634" s="129">
        <f t="shared" si="766"/>
        <v>0</v>
      </c>
    </row>
    <row r="48635" spans="6:6" ht="18" customHeight="1">
      <c r="F48635" s="129">
        <f t="shared" si="766"/>
        <v>0</v>
      </c>
    </row>
    <row r="48636" spans="6:6" ht="18" customHeight="1">
      <c r="F48636" s="129">
        <f t="shared" si="766"/>
        <v>0</v>
      </c>
    </row>
    <row r="48637" spans="6:6" ht="18" customHeight="1">
      <c r="F48637" s="129">
        <f t="shared" si="766"/>
        <v>0</v>
      </c>
    </row>
    <row r="48638" spans="6:6" ht="18" customHeight="1">
      <c r="F48638" s="129">
        <f t="shared" si="766"/>
        <v>0</v>
      </c>
    </row>
    <row r="48639" spans="6:6" ht="18" customHeight="1">
      <c r="F48639" s="129">
        <f t="shared" si="766"/>
        <v>0</v>
      </c>
    </row>
    <row r="48640" spans="6:6" ht="18" customHeight="1">
      <c r="F48640" s="129">
        <f t="shared" si="766"/>
        <v>0</v>
      </c>
    </row>
    <row r="48641" spans="6:6" ht="18" customHeight="1">
      <c r="F48641" s="129">
        <f t="shared" si="766"/>
        <v>0</v>
      </c>
    </row>
    <row r="48642" spans="6:6" ht="18" customHeight="1">
      <c r="F48642" s="129">
        <f t="shared" si="766"/>
        <v>0</v>
      </c>
    </row>
    <row r="48643" spans="6:6" ht="18" customHeight="1">
      <c r="F48643" s="129">
        <f t="shared" si="766"/>
        <v>0</v>
      </c>
    </row>
    <row r="48644" spans="6:6" ht="18" customHeight="1">
      <c r="F48644" s="129">
        <f t="shared" si="766"/>
        <v>0</v>
      </c>
    </row>
    <row r="48645" spans="6:6" ht="18" customHeight="1">
      <c r="F48645" s="129">
        <f t="shared" si="766"/>
        <v>0</v>
      </c>
    </row>
    <row r="48646" spans="6:6" ht="18" customHeight="1">
      <c r="F48646" s="129">
        <f t="shared" si="766"/>
        <v>0</v>
      </c>
    </row>
    <row r="48647" spans="6:6" ht="18" customHeight="1">
      <c r="F48647" s="129">
        <f t="shared" si="766"/>
        <v>0</v>
      </c>
    </row>
    <row r="48648" spans="6:6" ht="18" customHeight="1">
      <c r="F48648" s="129">
        <f t="shared" si="766"/>
        <v>0</v>
      </c>
    </row>
    <row r="48649" spans="6:6" ht="18" customHeight="1">
      <c r="F48649" s="129">
        <f t="shared" si="766"/>
        <v>0</v>
      </c>
    </row>
    <row r="48650" spans="6:6" ht="18" customHeight="1">
      <c r="F48650" s="129">
        <f t="shared" si="766"/>
        <v>0</v>
      </c>
    </row>
    <row r="48651" spans="6:6" ht="18" customHeight="1">
      <c r="F48651" s="129">
        <f t="shared" si="766"/>
        <v>0</v>
      </c>
    </row>
    <row r="48652" spans="6:6" ht="18" customHeight="1">
      <c r="F48652" s="129">
        <f t="shared" si="766"/>
        <v>0</v>
      </c>
    </row>
    <row r="48653" spans="6:6" ht="18" customHeight="1">
      <c r="F48653" s="129">
        <f t="shared" si="766"/>
        <v>0</v>
      </c>
    </row>
    <row r="48654" spans="6:6" ht="18" customHeight="1">
      <c r="F48654" s="129">
        <f t="shared" si="766"/>
        <v>0</v>
      </c>
    </row>
    <row r="48655" spans="6:6" ht="18" customHeight="1">
      <c r="F48655" s="129">
        <f t="shared" si="766"/>
        <v>0</v>
      </c>
    </row>
    <row r="48656" spans="6:6" ht="18" customHeight="1">
      <c r="F48656" s="129">
        <f t="shared" si="766"/>
        <v>0</v>
      </c>
    </row>
    <row r="48657" spans="6:6" ht="18" customHeight="1">
      <c r="F48657" s="129">
        <f t="shared" si="766"/>
        <v>0</v>
      </c>
    </row>
    <row r="48658" spans="6:6" ht="18" customHeight="1">
      <c r="F48658" s="129">
        <f t="shared" si="766"/>
        <v>0</v>
      </c>
    </row>
    <row r="48659" spans="6:6" ht="18" customHeight="1">
      <c r="F48659" s="129">
        <f t="shared" si="766"/>
        <v>0</v>
      </c>
    </row>
    <row r="48660" spans="6:6" ht="18" customHeight="1">
      <c r="F48660" s="129">
        <f t="shared" si="766"/>
        <v>0</v>
      </c>
    </row>
    <row r="48661" spans="6:6" ht="18" customHeight="1">
      <c r="F48661" s="129">
        <f t="shared" si="766"/>
        <v>0</v>
      </c>
    </row>
    <row r="48662" spans="6:6" ht="18" customHeight="1">
      <c r="F48662" s="129">
        <f t="shared" si="766"/>
        <v>0</v>
      </c>
    </row>
    <row r="48663" spans="6:6" ht="18" customHeight="1">
      <c r="F48663" s="129">
        <f t="shared" si="766"/>
        <v>0</v>
      </c>
    </row>
    <row r="48664" spans="6:6" ht="18" customHeight="1">
      <c r="F48664" s="129">
        <f t="shared" si="766"/>
        <v>0</v>
      </c>
    </row>
    <row r="48665" spans="6:6" ht="18" customHeight="1">
      <c r="F48665" s="129">
        <f t="shared" si="766"/>
        <v>0</v>
      </c>
    </row>
    <row r="48666" spans="6:6" ht="18" customHeight="1">
      <c r="F48666" s="129">
        <f t="shared" si="766"/>
        <v>0</v>
      </c>
    </row>
    <row r="48667" spans="6:6" ht="18" customHeight="1">
      <c r="F48667" s="129">
        <f t="shared" si="766"/>
        <v>0</v>
      </c>
    </row>
    <row r="48668" spans="6:6" ht="18" customHeight="1">
      <c r="F48668" s="129">
        <f t="shared" si="766"/>
        <v>0</v>
      </c>
    </row>
    <row r="48669" spans="6:6" ht="18" customHeight="1">
      <c r="F48669" s="129">
        <f t="shared" si="766"/>
        <v>0</v>
      </c>
    </row>
    <row r="48670" spans="6:6" ht="18" customHeight="1">
      <c r="F48670" s="129">
        <f t="shared" si="766"/>
        <v>0</v>
      </c>
    </row>
    <row r="48671" spans="6:6" ht="18" customHeight="1">
      <c r="F48671" s="129">
        <f t="shared" si="766"/>
        <v>0</v>
      </c>
    </row>
    <row r="48672" spans="6:6" ht="18" customHeight="1">
      <c r="F48672" s="129">
        <f t="shared" si="766"/>
        <v>0</v>
      </c>
    </row>
    <row r="48673" spans="6:6" ht="18" customHeight="1">
      <c r="F48673" s="129">
        <f t="shared" si="766"/>
        <v>0</v>
      </c>
    </row>
    <row r="48674" spans="6:6" ht="18" customHeight="1">
      <c r="F48674" s="129">
        <f t="shared" si="766"/>
        <v>0</v>
      </c>
    </row>
    <row r="48675" spans="6:6" ht="18" customHeight="1">
      <c r="F48675" s="129">
        <f t="shared" si="766"/>
        <v>0</v>
      </c>
    </row>
    <row r="48676" spans="6:6" ht="18" customHeight="1">
      <c r="F48676" s="129">
        <f t="shared" si="766"/>
        <v>0</v>
      </c>
    </row>
    <row r="48677" spans="6:6" ht="18" customHeight="1">
      <c r="F48677" s="129">
        <f t="shared" si="766"/>
        <v>0</v>
      </c>
    </row>
    <row r="48678" spans="6:6" ht="18" customHeight="1">
      <c r="F48678" s="129">
        <f t="shared" si="766"/>
        <v>0</v>
      </c>
    </row>
    <row r="48679" spans="6:6" ht="18" customHeight="1">
      <c r="F48679" s="129">
        <f t="shared" si="766"/>
        <v>0</v>
      </c>
    </row>
    <row r="48680" spans="6:6" ht="18" customHeight="1">
      <c r="F48680" s="129">
        <f t="shared" si="766"/>
        <v>0</v>
      </c>
    </row>
    <row r="48681" spans="6:6" ht="18" customHeight="1">
      <c r="F48681" s="129">
        <f t="shared" si="766"/>
        <v>0</v>
      </c>
    </row>
    <row r="48682" spans="6:6" ht="18" customHeight="1">
      <c r="F48682" s="129">
        <f t="shared" si="766"/>
        <v>0</v>
      </c>
    </row>
    <row r="48683" spans="6:6" ht="18" customHeight="1">
      <c r="F48683" s="129">
        <f t="shared" si="766"/>
        <v>0</v>
      </c>
    </row>
    <row r="48684" spans="6:6" ht="18" customHeight="1">
      <c r="F48684" s="129">
        <f t="shared" si="766"/>
        <v>0</v>
      </c>
    </row>
    <row r="48685" spans="6:6" ht="18" customHeight="1">
      <c r="F48685" s="129">
        <f t="shared" si="766"/>
        <v>0</v>
      </c>
    </row>
    <row r="48686" spans="6:6" ht="18" customHeight="1">
      <c r="F48686" s="129">
        <f t="shared" si="766"/>
        <v>0</v>
      </c>
    </row>
    <row r="48687" spans="6:6" ht="18" customHeight="1">
      <c r="F48687" s="129">
        <f t="shared" si="766"/>
        <v>0</v>
      </c>
    </row>
    <row r="48688" spans="6:6" ht="18" customHeight="1">
      <c r="F48688" s="129">
        <f t="shared" si="766"/>
        <v>0</v>
      </c>
    </row>
    <row r="48689" spans="6:6" ht="18" customHeight="1">
      <c r="F48689" s="129">
        <f t="shared" si="766"/>
        <v>0</v>
      </c>
    </row>
    <row r="48690" spans="6:6" ht="18" customHeight="1">
      <c r="F48690" s="129">
        <f t="shared" ref="F48690:F48753" si="767">E48690*D48690</f>
        <v>0</v>
      </c>
    </row>
    <row r="48691" spans="6:6" ht="18" customHeight="1">
      <c r="F48691" s="129">
        <f t="shared" si="767"/>
        <v>0</v>
      </c>
    </row>
    <row r="48692" spans="6:6" ht="18" customHeight="1">
      <c r="F48692" s="129">
        <f t="shared" si="767"/>
        <v>0</v>
      </c>
    </row>
    <row r="48693" spans="6:6" ht="18" customHeight="1">
      <c r="F48693" s="129">
        <f t="shared" si="767"/>
        <v>0</v>
      </c>
    </row>
    <row r="48694" spans="6:6" ht="18" customHeight="1">
      <c r="F48694" s="129">
        <f t="shared" si="767"/>
        <v>0</v>
      </c>
    </row>
    <row r="48695" spans="6:6" ht="18" customHeight="1">
      <c r="F48695" s="129">
        <f t="shared" si="767"/>
        <v>0</v>
      </c>
    </row>
    <row r="48696" spans="6:6" ht="18" customHeight="1">
      <c r="F48696" s="129">
        <f t="shared" si="767"/>
        <v>0</v>
      </c>
    </row>
    <row r="48697" spans="6:6" ht="18" customHeight="1">
      <c r="F48697" s="129">
        <f t="shared" si="767"/>
        <v>0</v>
      </c>
    </row>
    <row r="48698" spans="6:6" ht="18" customHeight="1">
      <c r="F48698" s="129">
        <f t="shared" si="767"/>
        <v>0</v>
      </c>
    </row>
    <row r="48699" spans="6:6" ht="18" customHeight="1">
      <c r="F48699" s="129">
        <f t="shared" si="767"/>
        <v>0</v>
      </c>
    </row>
    <row r="48700" spans="6:6" ht="18" customHeight="1">
      <c r="F48700" s="129">
        <f t="shared" si="767"/>
        <v>0</v>
      </c>
    </row>
    <row r="48701" spans="6:6" ht="18" customHeight="1">
      <c r="F48701" s="129">
        <f t="shared" si="767"/>
        <v>0</v>
      </c>
    </row>
    <row r="48702" spans="6:6" ht="18" customHeight="1">
      <c r="F48702" s="129">
        <f t="shared" si="767"/>
        <v>0</v>
      </c>
    </row>
    <row r="48703" spans="6:6" ht="18" customHeight="1">
      <c r="F48703" s="129">
        <f t="shared" si="767"/>
        <v>0</v>
      </c>
    </row>
    <row r="48704" spans="6:6" ht="18" customHeight="1">
      <c r="F48704" s="129">
        <f t="shared" si="767"/>
        <v>0</v>
      </c>
    </row>
    <row r="48705" spans="6:6" ht="18" customHeight="1">
      <c r="F48705" s="129">
        <f t="shared" si="767"/>
        <v>0</v>
      </c>
    </row>
    <row r="48706" spans="6:6" ht="18" customHeight="1">
      <c r="F48706" s="129">
        <f t="shared" si="767"/>
        <v>0</v>
      </c>
    </row>
    <row r="48707" spans="6:6" ht="18" customHeight="1">
      <c r="F48707" s="129">
        <f t="shared" si="767"/>
        <v>0</v>
      </c>
    </row>
    <row r="48708" spans="6:6" ht="18" customHeight="1">
      <c r="F48708" s="129">
        <f t="shared" si="767"/>
        <v>0</v>
      </c>
    </row>
    <row r="48709" spans="6:6" ht="18" customHeight="1">
      <c r="F48709" s="129">
        <f t="shared" si="767"/>
        <v>0</v>
      </c>
    </row>
    <row r="48710" spans="6:6" ht="18" customHeight="1">
      <c r="F48710" s="129">
        <f t="shared" si="767"/>
        <v>0</v>
      </c>
    </row>
    <row r="48711" spans="6:6" ht="18" customHeight="1">
      <c r="F48711" s="129">
        <f t="shared" si="767"/>
        <v>0</v>
      </c>
    </row>
    <row r="48712" spans="6:6" ht="18" customHeight="1">
      <c r="F48712" s="129">
        <f t="shared" si="767"/>
        <v>0</v>
      </c>
    </row>
    <row r="48713" spans="6:6" ht="18" customHeight="1">
      <c r="F48713" s="129">
        <f t="shared" si="767"/>
        <v>0</v>
      </c>
    </row>
    <row r="48714" spans="6:6" ht="18" customHeight="1">
      <c r="F48714" s="129">
        <f t="shared" si="767"/>
        <v>0</v>
      </c>
    </row>
    <row r="48715" spans="6:6" ht="18" customHeight="1">
      <c r="F48715" s="129">
        <f t="shared" si="767"/>
        <v>0</v>
      </c>
    </row>
    <row r="48716" spans="6:6" ht="18" customHeight="1">
      <c r="F48716" s="129">
        <f t="shared" si="767"/>
        <v>0</v>
      </c>
    </row>
    <row r="48717" spans="6:6" ht="18" customHeight="1">
      <c r="F48717" s="129">
        <f t="shared" si="767"/>
        <v>0</v>
      </c>
    </row>
    <row r="48718" spans="6:6" ht="18" customHeight="1">
      <c r="F48718" s="129">
        <f t="shared" si="767"/>
        <v>0</v>
      </c>
    </row>
    <row r="48719" spans="6:6" ht="18" customHeight="1">
      <c r="F48719" s="129">
        <f t="shared" si="767"/>
        <v>0</v>
      </c>
    </row>
    <row r="48720" spans="6:6" ht="18" customHeight="1">
      <c r="F48720" s="129">
        <f t="shared" si="767"/>
        <v>0</v>
      </c>
    </row>
    <row r="48721" spans="6:6" ht="18" customHeight="1">
      <c r="F48721" s="129">
        <f t="shared" si="767"/>
        <v>0</v>
      </c>
    </row>
    <row r="48722" spans="6:6" ht="18" customHeight="1">
      <c r="F48722" s="129">
        <f t="shared" si="767"/>
        <v>0</v>
      </c>
    </row>
    <row r="48723" spans="6:6" ht="18" customHeight="1">
      <c r="F48723" s="129">
        <f t="shared" si="767"/>
        <v>0</v>
      </c>
    </row>
    <row r="48724" spans="6:6" ht="18" customHeight="1">
      <c r="F48724" s="129">
        <f t="shared" si="767"/>
        <v>0</v>
      </c>
    </row>
    <row r="48725" spans="6:6" ht="18" customHeight="1">
      <c r="F48725" s="129">
        <f t="shared" si="767"/>
        <v>0</v>
      </c>
    </row>
    <row r="48726" spans="6:6" ht="18" customHeight="1">
      <c r="F48726" s="129">
        <f t="shared" si="767"/>
        <v>0</v>
      </c>
    </row>
    <row r="48727" spans="6:6" ht="18" customHeight="1">
      <c r="F48727" s="129">
        <f t="shared" si="767"/>
        <v>0</v>
      </c>
    </row>
    <row r="48728" spans="6:6" ht="18" customHeight="1">
      <c r="F48728" s="129">
        <f t="shared" si="767"/>
        <v>0</v>
      </c>
    </row>
    <row r="48729" spans="6:6" ht="18" customHeight="1">
      <c r="F48729" s="129">
        <f t="shared" si="767"/>
        <v>0</v>
      </c>
    </row>
    <row r="48730" spans="6:6" ht="18" customHeight="1">
      <c r="F48730" s="129">
        <f t="shared" si="767"/>
        <v>0</v>
      </c>
    </row>
    <row r="48731" spans="6:6" ht="18" customHeight="1">
      <c r="F48731" s="129">
        <f t="shared" si="767"/>
        <v>0</v>
      </c>
    </row>
    <row r="48732" spans="6:6" ht="18" customHeight="1">
      <c r="F48732" s="129">
        <f t="shared" si="767"/>
        <v>0</v>
      </c>
    </row>
    <row r="48733" spans="6:6" ht="18" customHeight="1">
      <c r="F48733" s="129">
        <f t="shared" si="767"/>
        <v>0</v>
      </c>
    </row>
    <row r="48734" spans="6:6" ht="18" customHeight="1">
      <c r="F48734" s="129">
        <f t="shared" si="767"/>
        <v>0</v>
      </c>
    </row>
    <row r="48735" spans="6:6" ht="18" customHeight="1">
      <c r="F48735" s="129">
        <f t="shared" si="767"/>
        <v>0</v>
      </c>
    </row>
    <row r="48736" spans="6:6" ht="18" customHeight="1">
      <c r="F48736" s="129">
        <f t="shared" si="767"/>
        <v>0</v>
      </c>
    </row>
    <row r="48737" spans="6:6" ht="18" customHeight="1">
      <c r="F48737" s="129">
        <f t="shared" si="767"/>
        <v>0</v>
      </c>
    </row>
    <row r="48738" spans="6:6" ht="18" customHeight="1">
      <c r="F48738" s="129">
        <f t="shared" si="767"/>
        <v>0</v>
      </c>
    </row>
    <row r="48739" spans="6:6" ht="18" customHeight="1">
      <c r="F48739" s="129">
        <f t="shared" si="767"/>
        <v>0</v>
      </c>
    </row>
    <row r="48740" spans="6:6" ht="18" customHeight="1">
      <c r="F48740" s="129">
        <f t="shared" si="767"/>
        <v>0</v>
      </c>
    </row>
    <row r="48741" spans="6:6" ht="18" customHeight="1">
      <c r="F48741" s="129">
        <f t="shared" si="767"/>
        <v>0</v>
      </c>
    </row>
    <row r="48742" spans="6:6" ht="18" customHeight="1">
      <c r="F48742" s="129">
        <f t="shared" si="767"/>
        <v>0</v>
      </c>
    </row>
    <row r="48743" spans="6:6" ht="18" customHeight="1">
      <c r="F48743" s="129">
        <f t="shared" si="767"/>
        <v>0</v>
      </c>
    </row>
    <row r="48744" spans="6:6" ht="18" customHeight="1">
      <c r="F48744" s="129">
        <f t="shared" si="767"/>
        <v>0</v>
      </c>
    </row>
    <row r="48745" spans="6:6" ht="18" customHeight="1">
      <c r="F48745" s="129">
        <f t="shared" si="767"/>
        <v>0</v>
      </c>
    </row>
    <row r="48746" spans="6:6" ht="18" customHeight="1">
      <c r="F48746" s="129">
        <f t="shared" si="767"/>
        <v>0</v>
      </c>
    </row>
    <row r="48747" spans="6:6" ht="18" customHeight="1">
      <c r="F48747" s="129">
        <f t="shared" si="767"/>
        <v>0</v>
      </c>
    </row>
    <row r="48748" spans="6:6" ht="18" customHeight="1">
      <c r="F48748" s="129">
        <f t="shared" si="767"/>
        <v>0</v>
      </c>
    </row>
    <row r="48749" spans="6:6" ht="18" customHeight="1">
      <c r="F48749" s="129">
        <f t="shared" si="767"/>
        <v>0</v>
      </c>
    </row>
    <row r="48750" spans="6:6" ht="18" customHeight="1">
      <c r="F48750" s="129">
        <f t="shared" si="767"/>
        <v>0</v>
      </c>
    </row>
    <row r="48751" spans="6:6" ht="18" customHeight="1">
      <c r="F48751" s="129">
        <f t="shared" si="767"/>
        <v>0</v>
      </c>
    </row>
    <row r="48752" spans="6:6" ht="18" customHeight="1">
      <c r="F48752" s="129">
        <f t="shared" si="767"/>
        <v>0</v>
      </c>
    </row>
    <row r="48753" spans="6:6" ht="18" customHeight="1">
      <c r="F48753" s="129">
        <f t="shared" si="767"/>
        <v>0</v>
      </c>
    </row>
    <row r="48754" spans="6:6" ht="18" customHeight="1">
      <c r="F48754" s="129">
        <f t="shared" ref="F48754:F48817" si="768">E48754*D48754</f>
        <v>0</v>
      </c>
    </row>
    <row r="48755" spans="6:6" ht="18" customHeight="1">
      <c r="F48755" s="129">
        <f t="shared" si="768"/>
        <v>0</v>
      </c>
    </row>
    <row r="48756" spans="6:6" ht="18" customHeight="1">
      <c r="F48756" s="129">
        <f t="shared" si="768"/>
        <v>0</v>
      </c>
    </row>
    <row r="48757" spans="6:6" ht="18" customHeight="1">
      <c r="F48757" s="129">
        <f t="shared" si="768"/>
        <v>0</v>
      </c>
    </row>
    <row r="48758" spans="6:6" ht="18" customHeight="1">
      <c r="F48758" s="129">
        <f t="shared" si="768"/>
        <v>0</v>
      </c>
    </row>
    <row r="48759" spans="6:6" ht="18" customHeight="1">
      <c r="F48759" s="129">
        <f t="shared" si="768"/>
        <v>0</v>
      </c>
    </row>
    <row r="48760" spans="6:6" ht="18" customHeight="1">
      <c r="F48760" s="129">
        <f t="shared" si="768"/>
        <v>0</v>
      </c>
    </row>
    <row r="48761" spans="6:6" ht="18" customHeight="1">
      <c r="F48761" s="129">
        <f t="shared" si="768"/>
        <v>0</v>
      </c>
    </row>
    <row r="48762" spans="6:6" ht="18" customHeight="1">
      <c r="F48762" s="129">
        <f t="shared" si="768"/>
        <v>0</v>
      </c>
    </row>
    <row r="48763" spans="6:6" ht="18" customHeight="1">
      <c r="F48763" s="129">
        <f t="shared" si="768"/>
        <v>0</v>
      </c>
    </row>
    <row r="48764" spans="6:6" ht="18" customHeight="1">
      <c r="F48764" s="129">
        <f t="shared" si="768"/>
        <v>0</v>
      </c>
    </row>
    <row r="48765" spans="6:6" ht="18" customHeight="1">
      <c r="F48765" s="129">
        <f t="shared" si="768"/>
        <v>0</v>
      </c>
    </row>
    <row r="48766" spans="6:6" ht="18" customHeight="1">
      <c r="F48766" s="129">
        <f t="shared" si="768"/>
        <v>0</v>
      </c>
    </row>
    <row r="48767" spans="6:6" ht="18" customHeight="1">
      <c r="F48767" s="129">
        <f t="shared" si="768"/>
        <v>0</v>
      </c>
    </row>
    <row r="48768" spans="6:6" ht="18" customHeight="1">
      <c r="F48768" s="129">
        <f t="shared" si="768"/>
        <v>0</v>
      </c>
    </row>
    <row r="48769" spans="6:6" ht="18" customHeight="1">
      <c r="F48769" s="129">
        <f t="shared" si="768"/>
        <v>0</v>
      </c>
    </row>
    <row r="48770" spans="6:6" ht="18" customHeight="1">
      <c r="F48770" s="129">
        <f t="shared" si="768"/>
        <v>0</v>
      </c>
    </row>
    <row r="48771" spans="6:6" ht="18" customHeight="1">
      <c r="F48771" s="129">
        <f t="shared" si="768"/>
        <v>0</v>
      </c>
    </row>
    <row r="48772" spans="6:6" ht="18" customHeight="1">
      <c r="F48772" s="129">
        <f t="shared" si="768"/>
        <v>0</v>
      </c>
    </row>
    <row r="48773" spans="6:6" ht="18" customHeight="1">
      <c r="F48773" s="129">
        <f t="shared" si="768"/>
        <v>0</v>
      </c>
    </row>
    <row r="48774" spans="6:6" ht="18" customHeight="1">
      <c r="F48774" s="129">
        <f t="shared" si="768"/>
        <v>0</v>
      </c>
    </row>
    <row r="48775" spans="6:6" ht="18" customHeight="1">
      <c r="F48775" s="129">
        <f t="shared" si="768"/>
        <v>0</v>
      </c>
    </row>
    <row r="48776" spans="6:6" ht="18" customHeight="1">
      <c r="F48776" s="129">
        <f t="shared" si="768"/>
        <v>0</v>
      </c>
    </row>
    <row r="48777" spans="6:6" ht="18" customHeight="1">
      <c r="F48777" s="129">
        <f t="shared" si="768"/>
        <v>0</v>
      </c>
    </row>
    <row r="48778" spans="6:6" ht="18" customHeight="1">
      <c r="F48778" s="129">
        <f t="shared" si="768"/>
        <v>0</v>
      </c>
    </row>
    <row r="48779" spans="6:6" ht="18" customHeight="1">
      <c r="F48779" s="129">
        <f t="shared" si="768"/>
        <v>0</v>
      </c>
    </row>
    <row r="48780" spans="6:6" ht="18" customHeight="1">
      <c r="F48780" s="129">
        <f t="shared" si="768"/>
        <v>0</v>
      </c>
    </row>
    <row r="48781" spans="6:6" ht="18" customHeight="1">
      <c r="F48781" s="129">
        <f t="shared" si="768"/>
        <v>0</v>
      </c>
    </row>
    <row r="48782" spans="6:6" ht="18" customHeight="1">
      <c r="F48782" s="129">
        <f t="shared" si="768"/>
        <v>0</v>
      </c>
    </row>
    <row r="48783" spans="6:6" ht="18" customHeight="1">
      <c r="F48783" s="129">
        <f t="shared" si="768"/>
        <v>0</v>
      </c>
    </row>
    <row r="48784" spans="6:6" ht="18" customHeight="1">
      <c r="F48784" s="129">
        <f t="shared" si="768"/>
        <v>0</v>
      </c>
    </row>
    <row r="48785" spans="6:6" ht="18" customHeight="1">
      <c r="F48785" s="129">
        <f t="shared" si="768"/>
        <v>0</v>
      </c>
    </row>
    <row r="48786" spans="6:6" ht="18" customHeight="1">
      <c r="F48786" s="129">
        <f t="shared" si="768"/>
        <v>0</v>
      </c>
    </row>
    <row r="48787" spans="6:6" ht="18" customHeight="1">
      <c r="F48787" s="129">
        <f t="shared" si="768"/>
        <v>0</v>
      </c>
    </row>
    <row r="48788" spans="6:6" ht="18" customHeight="1">
      <c r="F48788" s="129">
        <f t="shared" si="768"/>
        <v>0</v>
      </c>
    </row>
    <row r="48789" spans="6:6" ht="18" customHeight="1">
      <c r="F48789" s="129">
        <f t="shared" si="768"/>
        <v>0</v>
      </c>
    </row>
    <row r="48790" spans="6:6" ht="18" customHeight="1">
      <c r="F48790" s="129">
        <f t="shared" si="768"/>
        <v>0</v>
      </c>
    </row>
    <row r="48791" spans="6:6" ht="18" customHeight="1">
      <c r="F48791" s="129">
        <f t="shared" si="768"/>
        <v>0</v>
      </c>
    </row>
    <row r="48792" spans="6:6" ht="18" customHeight="1">
      <c r="F48792" s="129">
        <f t="shared" si="768"/>
        <v>0</v>
      </c>
    </row>
    <row r="48793" spans="6:6" ht="18" customHeight="1">
      <c r="F48793" s="129">
        <f t="shared" si="768"/>
        <v>0</v>
      </c>
    </row>
    <row r="48794" spans="6:6" ht="18" customHeight="1">
      <c r="F48794" s="129">
        <f t="shared" si="768"/>
        <v>0</v>
      </c>
    </row>
    <row r="48795" spans="6:6" ht="18" customHeight="1">
      <c r="F48795" s="129">
        <f t="shared" si="768"/>
        <v>0</v>
      </c>
    </row>
    <row r="48796" spans="6:6" ht="18" customHeight="1">
      <c r="F48796" s="129">
        <f t="shared" si="768"/>
        <v>0</v>
      </c>
    </row>
    <row r="48797" spans="6:6" ht="18" customHeight="1">
      <c r="F48797" s="129">
        <f t="shared" si="768"/>
        <v>0</v>
      </c>
    </row>
    <row r="48798" spans="6:6" ht="18" customHeight="1">
      <c r="F48798" s="129">
        <f t="shared" si="768"/>
        <v>0</v>
      </c>
    </row>
    <row r="48799" spans="6:6" ht="18" customHeight="1">
      <c r="F48799" s="129">
        <f t="shared" si="768"/>
        <v>0</v>
      </c>
    </row>
    <row r="48800" spans="6:6" ht="18" customHeight="1">
      <c r="F48800" s="129">
        <f t="shared" si="768"/>
        <v>0</v>
      </c>
    </row>
    <row r="48801" spans="6:6" ht="18" customHeight="1">
      <c r="F48801" s="129">
        <f t="shared" si="768"/>
        <v>0</v>
      </c>
    </row>
    <row r="48802" spans="6:6" ht="18" customHeight="1">
      <c r="F48802" s="129">
        <f t="shared" si="768"/>
        <v>0</v>
      </c>
    </row>
    <row r="48803" spans="6:6" ht="18" customHeight="1">
      <c r="F48803" s="129">
        <f t="shared" si="768"/>
        <v>0</v>
      </c>
    </row>
    <row r="48804" spans="6:6" ht="18" customHeight="1">
      <c r="F48804" s="129">
        <f t="shared" si="768"/>
        <v>0</v>
      </c>
    </row>
    <row r="48805" spans="6:6" ht="18" customHeight="1">
      <c r="F48805" s="129">
        <f t="shared" si="768"/>
        <v>0</v>
      </c>
    </row>
    <row r="48806" spans="6:6" ht="18" customHeight="1">
      <c r="F48806" s="129">
        <f t="shared" si="768"/>
        <v>0</v>
      </c>
    </row>
    <row r="48807" spans="6:6" ht="18" customHeight="1">
      <c r="F48807" s="129">
        <f t="shared" si="768"/>
        <v>0</v>
      </c>
    </row>
    <row r="48808" spans="6:6" ht="18" customHeight="1">
      <c r="F48808" s="129">
        <f t="shared" si="768"/>
        <v>0</v>
      </c>
    </row>
    <row r="48809" spans="6:6" ht="18" customHeight="1">
      <c r="F48809" s="129">
        <f t="shared" si="768"/>
        <v>0</v>
      </c>
    </row>
    <row r="48810" spans="6:6" ht="18" customHeight="1">
      <c r="F48810" s="129">
        <f t="shared" si="768"/>
        <v>0</v>
      </c>
    </row>
    <row r="48811" spans="6:6" ht="18" customHeight="1">
      <c r="F48811" s="129">
        <f t="shared" si="768"/>
        <v>0</v>
      </c>
    </row>
    <row r="48812" spans="6:6" ht="18" customHeight="1">
      <c r="F48812" s="129">
        <f t="shared" si="768"/>
        <v>0</v>
      </c>
    </row>
    <row r="48813" spans="6:6" ht="18" customHeight="1">
      <c r="F48813" s="129">
        <f t="shared" si="768"/>
        <v>0</v>
      </c>
    </row>
    <row r="48814" spans="6:6" ht="18" customHeight="1">
      <c r="F48814" s="129">
        <f t="shared" si="768"/>
        <v>0</v>
      </c>
    </row>
    <row r="48815" spans="6:6" ht="18" customHeight="1">
      <c r="F48815" s="129">
        <f t="shared" si="768"/>
        <v>0</v>
      </c>
    </row>
    <row r="48816" spans="6:6" ht="18" customHeight="1">
      <c r="F48816" s="129">
        <f t="shared" si="768"/>
        <v>0</v>
      </c>
    </row>
    <row r="48817" spans="6:6" ht="18" customHeight="1">
      <c r="F48817" s="129">
        <f t="shared" si="768"/>
        <v>0</v>
      </c>
    </row>
    <row r="48818" spans="6:6" ht="18" customHeight="1">
      <c r="F48818" s="129">
        <f t="shared" ref="F48818:F48881" si="769">E48818*D48818</f>
        <v>0</v>
      </c>
    </row>
    <row r="48819" spans="6:6" ht="18" customHeight="1">
      <c r="F48819" s="129">
        <f t="shared" si="769"/>
        <v>0</v>
      </c>
    </row>
    <row r="48820" spans="6:6" ht="18" customHeight="1">
      <c r="F48820" s="129">
        <f t="shared" si="769"/>
        <v>0</v>
      </c>
    </row>
    <row r="48821" spans="6:6" ht="18" customHeight="1">
      <c r="F48821" s="129">
        <f t="shared" si="769"/>
        <v>0</v>
      </c>
    </row>
    <row r="48822" spans="6:6" ht="18" customHeight="1">
      <c r="F48822" s="129">
        <f t="shared" si="769"/>
        <v>0</v>
      </c>
    </row>
    <row r="48823" spans="6:6" ht="18" customHeight="1">
      <c r="F48823" s="129">
        <f t="shared" si="769"/>
        <v>0</v>
      </c>
    </row>
    <row r="48824" spans="6:6" ht="18" customHeight="1">
      <c r="F48824" s="129">
        <f t="shared" si="769"/>
        <v>0</v>
      </c>
    </row>
    <row r="48825" spans="6:6" ht="18" customHeight="1">
      <c r="F48825" s="129">
        <f t="shared" si="769"/>
        <v>0</v>
      </c>
    </row>
    <row r="48826" spans="6:6" ht="18" customHeight="1">
      <c r="F48826" s="129">
        <f t="shared" si="769"/>
        <v>0</v>
      </c>
    </row>
    <row r="48827" spans="6:6" ht="18" customHeight="1">
      <c r="F48827" s="129">
        <f t="shared" si="769"/>
        <v>0</v>
      </c>
    </row>
    <row r="48828" spans="6:6" ht="18" customHeight="1">
      <c r="F48828" s="129">
        <f t="shared" si="769"/>
        <v>0</v>
      </c>
    </row>
    <row r="48829" spans="6:6" ht="18" customHeight="1">
      <c r="F48829" s="129">
        <f t="shared" si="769"/>
        <v>0</v>
      </c>
    </row>
    <row r="48830" spans="6:6" ht="18" customHeight="1">
      <c r="F48830" s="129">
        <f t="shared" si="769"/>
        <v>0</v>
      </c>
    </row>
    <row r="48831" spans="6:6" ht="18" customHeight="1">
      <c r="F48831" s="129">
        <f t="shared" si="769"/>
        <v>0</v>
      </c>
    </row>
    <row r="48832" spans="6:6" ht="18" customHeight="1">
      <c r="F48832" s="129">
        <f t="shared" si="769"/>
        <v>0</v>
      </c>
    </row>
    <row r="48833" spans="6:6" ht="18" customHeight="1">
      <c r="F48833" s="129">
        <f t="shared" si="769"/>
        <v>0</v>
      </c>
    </row>
    <row r="48834" spans="6:6" ht="18" customHeight="1">
      <c r="F48834" s="129">
        <f t="shared" si="769"/>
        <v>0</v>
      </c>
    </row>
    <row r="48835" spans="6:6" ht="18" customHeight="1">
      <c r="F48835" s="129">
        <f t="shared" si="769"/>
        <v>0</v>
      </c>
    </row>
    <row r="48836" spans="6:6" ht="18" customHeight="1">
      <c r="F48836" s="129">
        <f t="shared" si="769"/>
        <v>0</v>
      </c>
    </row>
    <row r="48837" spans="6:6" ht="18" customHeight="1">
      <c r="F48837" s="129">
        <f t="shared" si="769"/>
        <v>0</v>
      </c>
    </row>
    <row r="48838" spans="6:6" ht="18" customHeight="1">
      <c r="F48838" s="129">
        <f t="shared" si="769"/>
        <v>0</v>
      </c>
    </row>
    <row r="48839" spans="6:6" ht="18" customHeight="1">
      <c r="F48839" s="129">
        <f t="shared" si="769"/>
        <v>0</v>
      </c>
    </row>
    <row r="48840" spans="6:6" ht="18" customHeight="1">
      <c r="F48840" s="129">
        <f t="shared" si="769"/>
        <v>0</v>
      </c>
    </row>
    <row r="48841" spans="6:6" ht="18" customHeight="1">
      <c r="F48841" s="129">
        <f t="shared" si="769"/>
        <v>0</v>
      </c>
    </row>
    <row r="48842" spans="6:6" ht="18" customHeight="1">
      <c r="F48842" s="129">
        <f t="shared" si="769"/>
        <v>0</v>
      </c>
    </row>
    <row r="48843" spans="6:6" ht="18" customHeight="1">
      <c r="F48843" s="129">
        <f t="shared" si="769"/>
        <v>0</v>
      </c>
    </row>
    <row r="48844" spans="6:6" ht="18" customHeight="1">
      <c r="F48844" s="129">
        <f t="shared" si="769"/>
        <v>0</v>
      </c>
    </row>
    <row r="48845" spans="6:6" ht="18" customHeight="1">
      <c r="F48845" s="129">
        <f t="shared" si="769"/>
        <v>0</v>
      </c>
    </row>
    <row r="48846" spans="6:6" ht="18" customHeight="1">
      <c r="F48846" s="129">
        <f t="shared" si="769"/>
        <v>0</v>
      </c>
    </row>
    <row r="48847" spans="6:6" ht="18" customHeight="1">
      <c r="F48847" s="129">
        <f t="shared" si="769"/>
        <v>0</v>
      </c>
    </row>
    <row r="48848" spans="6:6" ht="18" customHeight="1">
      <c r="F48848" s="129">
        <f t="shared" si="769"/>
        <v>0</v>
      </c>
    </row>
    <row r="48849" spans="6:6" ht="18" customHeight="1">
      <c r="F48849" s="129">
        <f t="shared" si="769"/>
        <v>0</v>
      </c>
    </row>
    <row r="48850" spans="6:6" ht="18" customHeight="1">
      <c r="F48850" s="129">
        <f t="shared" si="769"/>
        <v>0</v>
      </c>
    </row>
    <row r="48851" spans="6:6" ht="18" customHeight="1">
      <c r="F48851" s="129">
        <f t="shared" si="769"/>
        <v>0</v>
      </c>
    </row>
    <row r="48852" spans="6:6" ht="18" customHeight="1">
      <c r="F48852" s="129">
        <f t="shared" si="769"/>
        <v>0</v>
      </c>
    </row>
    <row r="48853" spans="6:6" ht="18" customHeight="1">
      <c r="F48853" s="129">
        <f t="shared" si="769"/>
        <v>0</v>
      </c>
    </row>
    <row r="48854" spans="6:6" ht="18" customHeight="1">
      <c r="F48854" s="129">
        <f t="shared" si="769"/>
        <v>0</v>
      </c>
    </row>
    <row r="48855" spans="6:6" ht="18" customHeight="1">
      <c r="F48855" s="129">
        <f t="shared" si="769"/>
        <v>0</v>
      </c>
    </row>
    <row r="48856" spans="6:6" ht="18" customHeight="1">
      <c r="F48856" s="129">
        <f t="shared" si="769"/>
        <v>0</v>
      </c>
    </row>
    <row r="48857" spans="6:6" ht="18" customHeight="1">
      <c r="F48857" s="129">
        <f t="shared" si="769"/>
        <v>0</v>
      </c>
    </row>
    <row r="48858" spans="6:6" ht="18" customHeight="1">
      <c r="F48858" s="129">
        <f t="shared" si="769"/>
        <v>0</v>
      </c>
    </row>
    <row r="48859" spans="6:6" ht="18" customHeight="1">
      <c r="F48859" s="129">
        <f t="shared" si="769"/>
        <v>0</v>
      </c>
    </row>
    <row r="48860" spans="6:6" ht="18" customHeight="1">
      <c r="F48860" s="129">
        <f t="shared" si="769"/>
        <v>0</v>
      </c>
    </row>
    <row r="48861" spans="6:6" ht="18" customHeight="1">
      <c r="F48861" s="129">
        <f t="shared" si="769"/>
        <v>0</v>
      </c>
    </row>
    <row r="48862" spans="6:6" ht="18" customHeight="1">
      <c r="F48862" s="129">
        <f t="shared" si="769"/>
        <v>0</v>
      </c>
    </row>
    <row r="48863" spans="6:6" ht="18" customHeight="1">
      <c r="F48863" s="129">
        <f t="shared" si="769"/>
        <v>0</v>
      </c>
    </row>
    <row r="48864" spans="6:6" ht="18" customHeight="1">
      <c r="F48864" s="129">
        <f t="shared" si="769"/>
        <v>0</v>
      </c>
    </row>
    <row r="48865" spans="6:6" ht="18" customHeight="1">
      <c r="F48865" s="129">
        <f t="shared" si="769"/>
        <v>0</v>
      </c>
    </row>
    <row r="48866" spans="6:6" ht="18" customHeight="1">
      <c r="F48866" s="129">
        <f t="shared" si="769"/>
        <v>0</v>
      </c>
    </row>
    <row r="48867" spans="6:6" ht="18" customHeight="1">
      <c r="F48867" s="129">
        <f t="shared" si="769"/>
        <v>0</v>
      </c>
    </row>
    <row r="48868" spans="6:6" ht="18" customHeight="1">
      <c r="F48868" s="129">
        <f t="shared" si="769"/>
        <v>0</v>
      </c>
    </row>
    <row r="48869" spans="6:6" ht="18" customHeight="1">
      <c r="F48869" s="129">
        <f t="shared" si="769"/>
        <v>0</v>
      </c>
    </row>
    <row r="48870" spans="6:6" ht="18" customHeight="1">
      <c r="F48870" s="129">
        <f t="shared" si="769"/>
        <v>0</v>
      </c>
    </row>
    <row r="48871" spans="6:6" ht="18" customHeight="1">
      <c r="F48871" s="129">
        <f t="shared" si="769"/>
        <v>0</v>
      </c>
    </row>
    <row r="48872" spans="6:6" ht="18" customHeight="1">
      <c r="F48872" s="129">
        <f t="shared" si="769"/>
        <v>0</v>
      </c>
    </row>
    <row r="48873" spans="6:6" ht="18" customHeight="1">
      <c r="F48873" s="129">
        <f t="shared" si="769"/>
        <v>0</v>
      </c>
    </row>
    <row r="48874" spans="6:6" ht="18" customHeight="1">
      <c r="F48874" s="129">
        <f t="shared" si="769"/>
        <v>0</v>
      </c>
    </row>
    <row r="48875" spans="6:6" ht="18" customHeight="1">
      <c r="F48875" s="129">
        <f t="shared" si="769"/>
        <v>0</v>
      </c>
    </row>
    <row r="48876" spans="6:6" ht="18" customHeight="1">
      <c r="F48876" s="129">
        <f t="shared" si="769"/>
        <v>0</v>
      </c>
    </row>
    <row r="48877" spans="6:6" ht="18" customHeight="1">
      <c r="F48877" s="129">
        <f t="shared" si="769"/>
        <v>0</v>
      </c>
    </row>
    <row r="48878" spans="6:6" ht="18" customHeight="1">
      <c r="F48878" s="129">
        <f t="shared" si="769"/>
        <v>0</v>
      </c>
    </row>
    <row r="48879" spans="6:6" ht="18" customHeight="1">
      <c r="F48879" s="129">
        <f t="shared" si="769"/>
        <v>0</v>
      </c>
    </row>
    <row r="48880" spans="6:6" ht="18" customHeight="1">
      <c r="F48880" s="129">
        <f t="shared" si="769"/>
        <v>0</v>
      </c>
    </row>
    <row r="48881" spans="6:6" ht="18" customHeight="1">
      <c r="F48881" s="129">
        <f t="shared" si="769"/>
        <v>0</v>
      </c>
    </row>
    <row r="48882" spans="6:6" ht="18" customHeight="1">
      <c r="F48882" s="129">
        <f t="shared" ref="F48882:F48945" si="770">E48882*D48882</f>
        <v>0</v>
      </c>
    </row>
    <row r="48883" spans="6:6" ht="18" customHeight="1">
      <c r="F48883" s="129">
        <f t="shared" si="770"/>
        <v>0</v>
      </c>
    </row>
    <row r="48884" spans="6:6" ht="18" customHeight="1">
      <c r="F48884" s="129">
        <f t="shared" si="770"/>
        <v>0</v>
      </c>
    </row>
    <row r="48885" spans="6:6" ht="18" customHeight="1">
      <c r="F48885" s="129">
        <f t="shared" si="770"/>
        <v>0</v>
      </c>
    </row>
    <row r="48886" spans="6:6" ht="18" customHeight="1">
      <c r="F48886" s="129">
        <f t="shared" si="770"/>
        <v>0</v>
      </c>
    </row>
    <row r="48887" spans="6:6" ht="18" customHeight="1">
      <c r="F48887" s="129">
        <f t="shared" si="770"/>
        <v>0</v>
      </c>
    </row>
    <row r="48888" spans="6:6" ht="18" customHeight="1">
      <c r="F48888" s="129">
        <f t="shared" si="770"/>
        <v>0</v>
      </c>
    </row>
    <row r="48889" spans="6:6" ht="18" customHeight="1">
      <c r="F48889" s="129">
        <f t="shared" si="770"/>
        <v>0</v>
      </c>
    </row>
    <row r="48890" spans="6:6" ht="18" customHeight="1">
      <c r="F48890" s="129">
        <f t="shared" si="770"/>
        <v>0</v>
      </c>
    </row>
    <row r="48891" spans="6:6" ht="18" customHeight="1">
      <c r="F48891" s="129">
        <f t="shared" si="770"/>
        <v>0</v>
      </c>
    </row>
    <row r="48892" spans="6:6" ht="18" customHeight="1">
      <c r="F48892" s="129">
        <f t="shared" si="770"/>
        <v>0</v>
      </c>
    </row>
    <row r="48893" spans="6:6" ht="18" customHeight="1">
      <c r="F48893" s="129">
        <f t="shared" si="770"/>
        <v>0</v>
      </c>
    </row>
    <row r="48894" spans="6:6" ht="18" customHeight="1">
      <c r="F48894" s="129">
        <f t="shared" si="770"/>
        <v>0</v>
      </c>
    </row>
    <row r="48895" spans="6:6" ht="18" customHeight="1">
      <c r="F48895" s="129">
        <f t="shared" si="770"/>
        <v>0</v>
      </c>
    </row>
    <row r="48896" spans="6:6" ht="18" customHeight="1">
      <c r="F48896" s="129">
        <f t="shared" si="770"/>
        <v>0</v>
      </c>
    </row>
    <row r="48897" spans="6:6" ht="18" customHeight="1">
      <c r="F48897" s="129">
        <f t="shared" si="770"/>
        <v>0</v>
      </c>
    </row>
    <row r="48898" spans="6:6" ht="18" customHeight="1">
      <c r="F48898" s="129">
        <f t="shared" si="770"/>
        <v>0</v>
      </c>
    </row>
    <row r="48899" spans="6:6" ht="18" customHeight="1">
      <c r="F48899" s="129">
        <f t="shared" si="770"/>
        <v>0</v>
      </c>
    </row>
    <row r="48900" spans="6:6" ht="18" customHeight="1">
      <c r="F48900" s="129">
        <f t="shared" si="770"/>
        <v>0</v>
      </c>
    </row>
    <row r="48901" spans="6:6" ht="18" customHeight="1">
      <c r="F48901" s="129">
        <f t="shared" si="770"/>
        <v>0</v>
      </c>
    </row>
    <row r="48902" spans="6:6" ht="18" customHeight="1">
      <c r="F48902" s="129">
        <f t="shared" si="770"/>
        <v>0</v>
      </c>
    </row>
    <row r="48903" spans="6:6" ht="18" customHeight="1">
      <c r="F48903" s="129">
        <f t="shared" si="770"/>
        <v>0</v>
      </c>
    </row>
    <row r="48904" spans="6:6" ht="18" customHeight="1">
      <c r="F48904" s="129">
        <f t="shared" si="770"/>
        <v>0</v>
      </c>
    </row>
    <row r="48905" spans="6:6" ht="18" customHeight="1">
      <c r="F48905" s="129">
        <f t="shared" si="770"/>
        <v>0</v>
      </c>
    </row>
    <row r="48906" spans="6:6" ht="18" customHeight="1">
      <c r="F48906" s="129">
        <f t="shared" si="770"/>
        <v>0</v>
      </c>
    </row>
    <row r="48907" spans="6:6" ht="18" customHeight="1">
      <c r="F48907" s="129">
        <f t="shared" si="770"/>
        <v>0</v>
      </c>
    </row>
    <row r="48908" spans="6:6" ht="18" customHeight="1">
      <c r="F48908" s="129">
        <f t="shared" si="770"/>
        <v>0</v>
      </c>
    </row>
    <row r="48909" spans="6:6" ht="18" customHeight="1">
      <c r="F48909" s="129">
        <f t="shared" si="770"/>
        <v>0</v>
      </c>
    </row>
    <row r="48910" spans="6:6" ht="18" customHeight="1">
      <c r="F48910" s="129">
        <f t="shared" si="770"/>
        <v>0</v>
      </c>
    </row>
    <row r="48911" spans="6:6" ht="18" customHeight="1">
      <c r="F48911" s="129">
        <f t="shared" si="770"/>
        <v>0</v>
      </c>
    </row>
    <row r="48912" spans="6:6" ht="18" customHeight="1">
      <c r="F48912" s="129">
        <f t="shared" si="770"/>
        <v>0</v>
      </c>
    </row>
    <row r="48913" spans="6:6" ht="18" customHeight="1">
      <c r="F48913" s="129">
        <f t="shared" si="770"/>
        <v>0</v>
      </c>
    </row>
    <row r="48914" spans="6:6" ht="18" customHeight="1">
      <c r="F48914" s="129">
        <f t="shared" si="770"/>
        <v>0</v>
      </c>
    </row>
    <row r="48915" spans="6:6" ht="18" customHeight="1">
      <c r="F48915" s="129">
        <f t="shared" si="770"/>
        <v>0</v>
      </c>
    </row>
    <row r="48916" spans="6:6" ht="18" customHeight="1">
      <c r="F48916" s="129">
        <f t="shared" si="770"/>
        <v>0</v>
      </c>
    </row>
    <row r="48917" spans="6:6" ht="18" customHeight="1">
      <c r="F48917" s="129">
        <f t="shared" si="770"/>
        <v>0</v>
      </c>
    </row>
    <row r="48918" spans="6:6" ht="18" customHeight="1">
      <c r="F48918" s="129">
        <f t="shared" si="770"/>
        <v>0</v>
      </c>
    </row>
    <row r="48919" spans="6:6" ht="18" customHeight="1">
      <c r="F48919" s="129">
        <f t="shared" si="770"/>
        <v>0</v>
      </c>
    </row>
    <row r="48920" spans="6:6" ht="18" customHeight="1">
      <c r="F48920" s="129">
        <f t="shared" si="770"/>
        <v>0</v>
      </c>
    </row>
    <row r="48921" spans="6:6" ht="18" customHeight="1">
      <c r="F48921" s="129">
        <f t="shared" si="770"/>
        <v>0</v>
      </c>
    </row>
    <row r="48922" spans="6:6" ht="18" customHeight="1">
      <c r="F48922" s="129">
        <f t="shared" si="770"/>
        <v>0</v>
      </c>
    </row>
    <row r="48923" spans="6:6" ht="18" customHeight="1">
      <c r="F48923" s="129">
        <f t="shared" si="770"/>
        <v>0</v>
      </c>
    </row>
    <row r="48924" spans="6:6" ht="18" customHeight="1">
      <c r="F48924" s="129">
        <f t="shared" si="770"/>
        <v>0</v>
      </c>
    </row>
    <row r="48925" spans="6:6" ht="18" customHeight="1">
      <c r="F48925" s="129">
        <f t="shared" si="770"/>
        <v>0</v>
      </c>
    </row>
    <row r="48926" spans="6:6" ht="18" customHeight="1">
      <c r="F48926" s="129">
        <f t="shared" si="770"/>
        <v>0</v>
      </c>
    </row>
    <row r="48927" spans="6:6" ht="18" customHeight="1">
      <c r="F48927" s="129">
        <f t="shared" si="770"/>
        <v>0</v>
      </c>
    </row>
    <row r="48928" spans="6:6" ht="18" customHeight="1">
      <c r="F48928" s="129">
        <f t="shared" si="770"/>
        <v>0</v>
      </c>
    </row>
    <row r="48929" spans="6:6" ht="18" customHeight="1">
      <c r="F48929" s="129">
        <f t="shared" si="770"/>
        <v>0</v>
      </c>
    </row>
    <row r="48930" spans="6:6" ht="18" customHeight="1">
      <c r="F48930" s="129">
        <f t="shared" si="770"/>
        <v>0</v>
      </c>
    </row>
    <row r="48931" spans="6:6" ht="18" customHeight="1">
      <c r="F48931" s="129">
        <f t="shared" si="770"/>
        <v>0</v>
      </c>
    </row>
    <row r="48932" spans="6:6" ht="18" customHeight="1">
      <c r="F48932" s="129">
        <f t="shared" si="770"/>
        <v>0</v>
      </c>
    </row>
    <row r="48933" spans="6:6" ht="18" customHeight="1">
      <c r="F48933" s="129">
        <f t="shared" si="770"/>
        <v>0</v>
      </c>
    </row>
    <row r="48934" spans="6:6" ht="18" customHeight="1">
      <c r="F48934" s="129">
        <f t="shared" si="770"/>
        <v>0</v>
      </c>
    </row>
    <row r="48935" spans="6:6" ht="18" customHeight="1">
      <c r="F48935" s="129">
        <f t="shared" si="770"/>
        <v>0</v>
      </c>
    </row>
    <row r="48936" spans="6:6" ht="18" customHeight="1">
      <c r="F48936" s="129">
        <f t="shared" si="770"/>
        <v>0</v>
      </c>
    </row>
    <row r="48937" spans="6:6" ht="18" customHeight="1">
      <c r="F48937" s="129">
        <f t="shared" si="770"/>
        <v>0</v>
      </c>
    </row>
    <row r="48938" spans="6:6" ht="18" customHeight="1">
      <c r="F48938" s="129">
        <f t="shared" si="770"/>
        <v>0</v>
      </c>
    </row>
    <row r="48939" spans="6:6" ht="18" customHeight="1">
      <c r="F48939" s="129">
        <f t="shared" si="770"/>
        <v>0</v>
      </c>
    </row>
    <row r="48940" spans="6:6" ht="18" customHeight="1">
      <c r="F48940" s="129">
        <f t="shared" si="770"/>
        <v>0</v>
      </c>
    </row>
    <row r="48941" spans="6:6" ht="18" customHeight="1">
      <c r="F48941" s="129">
        <f t="shared" si="770"/>
        <v>0</v>
      </c>
    </row>
    <row r="48942" spans="6:6" ht="18" customHeight="1">
      <c r="F48942" s="129">
        <f t="shared" si="770"/>
        <v>0</v>
      </c>
    </row>
    <row r="48943" spans="6:6" ht="18" customHeight="1">
      <c r="F48943" s="129">
        <f t="shared" si="770"/>
        <v>0</v>
      </c>
    </row>
    <row r="48944" spans="6:6" ht="18" customHeight="1">
      <c r="F48944" s="129">
        <f t="shared" si="770"/>
        <v>0</v>
      </c>
    </row>
    <row r="48945" spans="6:6" ht="18" customHeight="1">
      <c r="F48945" s="129">
        <f t="shared" si="770"/>
        <v>0</v>
      </c>
    </row>
    <row r="48946" spans="6:6" ht="18" customHeight="1">
      <c r="F48946" s="129">
        <f t="shared" ref="F48946:F49009" si="771">E48946*D48946</f>
        <v>0</v>
      </c>
    </row>
    <row r="48947" spans="6:6" ht="18" customHeight="1">
      <c r="F48947" s="129">
        <f t="shared" si="771"/>
        <v>0</v>
      </c>
    </row>
    <row r="48948" spans="6:6" ht="18" customHeight="1">
      <c r="F48948" s="129">
        <f t="shared" si="771"/>
        <v>0</v>
      </c>
    </row>
    <row r="48949" spans="6:6" ht="18" customHeight="1">
      <c r="F48949" s="129">
        <f t="shared" si="771"/>
        <v>0</v>
      </c>
    </row>
    <row r="48950" spans="6:6" ht="18" customHeight="1">
      <c r="F48950" s="129">
        <f t="shared" si="771"/>
        <v>0</v>
      </c>
    </row>
    <row r="48951" spans="6:6" ht="18" customHeight="1">
      <c r="F48951" s="129">
        <f t="shared" si="771"/>
        <v>0</v>
      </c>
    </row>
    <row r="48952" spans="6:6" ht="18" customHeight="1">
      <c r="F48952" s="129">
        <f t="shared" si="771"/>
        <v>0</v>
      </c>
    </row>
    <row r="48953" spans="6:6" ht="18" customHeight="1">
      <c r="F48953" s="129">
        <f t="shared" si="771"/>
        <v>0</v>
      </c>
    </row>
    <row r="48954" spans="6:6" ht="18" customHeight="1">
      <c r="F48954" s="129">
        <f t="shared" si="771"/>
        <v>0</v>
      </c>
    </row>
    <row r="48955" spans="6:6" ht="18" customHeight="1">
      <c r="F48955" s="129">
        <f t="shared" si="771"/>
        <v>0</v>
      </c>
    </row>
    <row r="48956" spans="6:6" ht="18" customHeight="1">
      <c r="F48956" s="129">
        <f t="shared" si="771"/>
        <v>0</v>
      </c>
    </row>
    <row r="48957" spans="6:6" ht="18" customHeight="1">
      <c r="F48957" s="129">
        <f t="shared" si="771"/>
        <v>0</v>
      </c>
    </row>
    <row r="48958" spans="6:6" ht="18" customHeight="1">
      <c r="F48958" s="129">
        <f t="shared" si="771"/>
        <v>0</v>
      </c>
    </row>
    <row r="48959" spans="6:6" ht="18" customHeight="1">
      <c r="F48959" s="129">
        <f t="shared" si="771"/>
        <v>0</v>
      </c>
    </row>
    <row r="48960" spans="6:6" ht="18" customHeight="1">
      <c r="F48960" s="129">
        <f t="shared" si="771"/>
        <v>0</v>
      </c>
    </row>
    <row r="48961" spans="6:6" ht="18" customHeight="1">
      <c r="F48961" s="129">
        <f t="shared" si="771"/>
        <v>0</v>
      </c>
    </row>
    <row r="48962" spans="6:6" ht="18" customHeight="1">
      <c r="F48962" s="129">
        <f t="shared" si="771"/>
        <v>0</v>
      </c>
    </row>
    <row r="48963" spans="6:6" ht="18" customHeight="1">
      <c r="F48963" s="129">
        <f t="shared" si="771"/>
        <v>0</v>
      </c>
    </row>
    <row r="48964" spans="6:6" ht="18" customHeight="1">
      <c r="F48964" s="129">
        <f t="shared" si="771"/>
        <v>0</v>
      </c>
    </row>
    <row r="48965" spans="6:6" ht="18" customHeight="1">
      <c r="F48965" s="129">
        <f t="shared" si="771"/>
        <v>0</v>
      </c>
    </row>
    <row r="48966" spans="6:6" ht="18" customHeight="1">
      <c r="F48966" s="129">
        <f t="shared" si="771"/>
        <v>0</v>
      </c>
    </row>
    <row r="48967" spans="6:6" ht="18" customHeight="1">
      <c r="F48967" s="129">
        <f t="shared" si="771"/>
        <v>0</v>
      </c>
    </row>
    <row r="48968" spans="6:6" ht="18" customHeight="1">
      <c r="F48968" s="129">
        <f t="shared" si="771"/>
        <v>0</v>
      </c>
    </row>
    <row r="48969" spans="6:6" ht="18" customHeight="1">
      <c r="F48969" s="129">
        <f t="shared" si="771"/>
        <v>0</v>
      </c>
    </row>
    <row r="48970" spans="6:6" ht="18" customHeight="1">
      <c r="F48970" s="129">
        <f t="shared" si="771"/>
        <v>0</v>
      </c>
    </row>
    <row r="48971" spans="6:6" ht="18" customHeight="1">
      <c r="F48971" s="129">
        <f t="shared" si="771"/>
        <v>0</v>
      </c>
    </row>
    <row r="48972" spans="6:6" ht="18" customHeight="1">
      <c r="F48972" s="129">
        <f t="shared" si="771"/>
        <v>0</v>
      </c>
    </row>
    <row r="48973" spans="6:6" ht="18" customHeight="1">
      <c r="F48973" s="129">
        <f t="shared" si="771"/>
        <v>0</v>
      </c>
    </row>
    <row r="48974" spans="6:6" ht="18" customHeight="1">
      <c r="F48974" s="129">
        <f t="shared" si="771"/>
        <v>0</v>
      </c>
    </row>
    <row r="48975" spans="6:6" ht="18" customHeight="1">
      <c r="F48975" s="129">
        <f t="shared" si="771"/>
        <v>0</v>
      </c>
    </row>
    <row r="48976" spans="6:6" ht="18" customHeight="1">
      <c r="F48976" s="129">
        <f t="shared" si="771"/>
        <v>0</v>
      </c>
    </row>
    <row r="48977" spans="6:6" ht="18" customHeight="1">
      <c r="F48977" s="129">
        <f t="shared" si="771"/>
        <v>0</v>
      </c>
    </row>
    <row r="48978" spans="6:6" ht="18" customHeight="1">
      <c r="F48978" s="129">
        <f t="shared" si="771"/>
        <v>0</v>
      </c>
    </row>
    <row r="48979" spans="6:6" ht="18" customHeight="1">
      <c r="F48979" s="129">
        <f t="shared" si="771"/>
        <v>0</v>
      </c>
    </row>
    <row r="48980" spans="6:6" ht="18" customHeight="1">
      <c r="F48980" s="129">
        <f t="shared" si="771"/>
        <v>0</v>
      </c>
    </row>
    <row r="48981" spans="6:6" ht="18" customHeight="1">
      <c r="F48981" s="129">
        <f t="shared" si="771"/>
        <v>0</v>
      </c>
    </row>
    <row r="48982" spans="6:6" ht="18" customHeight="1">
      <c r="F48982" s="129">
        <f t="shared" si="771"/>
        <v>0</v>
      </c>
    </row>
    <row r="48983" spans="6:6" ht="18" customHeight="1">
      <c r="F48983" s="129">
        <f t="shared" si="771"/>
        <v>0</v>
      </c>
    </row>
    <row r="48984" spans="6:6" ht="18" customHeight="1">
      <c r="F48984" s="129">
        <f t="shared" si="771"/>
        <v>0</v>
      </c>
    </row>
    <row r="48985" spans="6:6" ht="18" customHeight="1">
      <c r="F48985" s="129">
        <f t="shared" si="771"/>
        <v>0</v>
      </c>
    </row>
    <row r="48986" spans="6:6" ht="18" customHeight="1">
      <c r="F48986" s="129">
        <f t="shared" si="771"/>
        <v>0</v>
      </c>
    </row>
    <row r="48987" spans="6:6" ht="18" customHeight="1">
      <c r="F48987" s="129">
        <f t="shared" si="771"/>
        <v>0</v>
      </c>
    </row>
    <row r="48988" spans="6:6" ht="18" customHeight="1">
      <c r="F48988" s="129">
        <f t="shared" si="771"/>
        <v>0</v>
      </c>
    </row>
    <row r="48989" spans="6:6" ht="18" customHeight="1">
      <c r="F48989" s="129">
        <f t="shared" si="771"/>
        <v>0</v>
      </c>
    </row>
    <row r="48990" spans="6:6" ht="18" customHeight="1">
      <c r="F48990" s="129">
        <f t="shared" si="771"/>
        <v>0</v>
      </c>
    </row>
    <row r="48991" spans="6:6" ht="18" customHeight="1">
      <c r="F48991" s="129">
        <f t="shared" si="771"/>
        <v>0</v>
      </c>
    </row>
    <row r="48992" spans="6:6" ht="18" customHeight="1">
      <c r="F48992" s="129">
        <f t="shared" si="771"/>
        <v>0</v>
      </c>
    </row>
    <row r="48993" spans="6:6" ht="18" customHeight="1">
      <c r="F48993" s="129">
        <f t="shared" si="771"/>
        <v>0</v>
      </c>
    </row>
    <row r="48994" spans="6:6" ht="18" customHeight="1">
      <c r="F48994" s="129">
        <f t="shared" si="771"/>
        <v>0</v>
      </c>
    </row>
    <row r="48995" spans="6:6" ht="18" customHeight="1">
      <c r="F48995" s="129">
        <f t="shared" si="771"/>
        <v>0</v>
      </c>
    </row>
    <row r="48996" spans="6:6" ht="18" customHeight="1">
      <c r="F48996" s="129">
        <f t="shared" si="771"/>
        <v>0</v>
      </c>
    </row>
    <row r="48997" spans="6:6" ht="18" customHeight="1">
      <c r="F48997" s="129">
        <f t="shared" si="771"/>
        <v>0</v>
      </c>
    </row>
    <row r="48998" spans="6:6" ht="18" customHeight="1">
      <c r="F48998" s="129">
        <f t="shared" si="771"/>
        <v>0</v>
      </c>
    </row>
    <row r="48999" spans="6:6" ht="18" customHeight="1">
      <c r="F48999" s="129">
        <f t="shared" si="771"/>
        <v>0</v>
      </c>
    </row>
    <row r="49000" spans="6:6" ht="18" customHeight="1">
      <c r="F49000" s="129">
        <f t="shared" si="771"/>
        <v>0</v>
      </c>
    </row>
    <row r="49001" spans="6:6" ht="18" customHeight="1">
      <c r="F49001" s="129">
        <f t="shared" si="771"/>
        <v>0</v>
      </c>
    </row>
    <row r="49002" spans="6:6" ht="18" customHeight="1">
      <c r="F49002" s="129">
        <f t="shared" si="771"/>
        <v>0</v>
      </c>
    </row>
    <row r="49003" spans="6:6" ht="18" customHeight="1">
      <c r="F49003" s="129">
        <f t="shared" si="771"/>
        <v>0</v>
      </c>
    </row>
    <row r="49004" spans="6:6" ht="18" customHeight="1">
      <c r="F49004" s="129">
        <f t="shared" si="771"/>
        <v>0</v>
      </c>
    </row>
    <row r="49005" spans="6:6" ht="18" customHeight="1">
      <c r="F49005" s="129">
        <f t="shared" si="771"/>
        <v>0</v>
      </c>
    </row>
    <row r="49006" spans="6:6" ht="18" customHeight="1">
      <c r="F49006" s="129">
        <f t="shared" si="771"/>
        <v>0</v>
      </c>
    </row>
    <row r="49007" spans="6:6" ht="18" customHeight="1">
      <c r="F49007" s="129">
        <f t="shared" si="771"/>
        <v>0</v>
      </c>
    </row>
    <row r="49008" spans="6:6" ht="18" customHeight="1">
      <c r="F49008" s="129">
        <f t="shared" si="771"/>
        <v>0</v>
      </c>
    </row>
    <row r="49009" spans="6:6" ht="18" customHeight="1">
      <c r="F49009" s="129">
        <f t="shared" si="771"/>
        <v>0</v>
      </c>
    </row>
    <row r="49010" spans="6:6" ht="18" customHeight="1">
      <c r="F49010" s="129">
        <f t="shared" ref="F49010:F49073" si="772">E49010*D49010</f>
        <v>0</v>
      </c>
    </row>
    <row r="49011" spans="6:6" ht="18" customHeight="1">
      <c r="F49011" s="129">
        <f t="shared" si="772"/>
        <v>0</v>
      </c>
    </row>
    <row r="49012" spans="6:6" ht="18" customHeight="1">
      <c r="F49012" s="129">
        <f t="shared" si="772"/>
        <v>0</v>
      </c>
    </row>
    <row r="49013" spans="6:6" ht="18" customHeight="1">
      <c r="F49013" s="129">
        <f t="shared" si="772"/>
        <v>0</v>
      </c>
    </row>
    <row r="49014" spans="6:6" ht="18" customHeight="1">
      <c r="F49014" s="129">
        <f t="shared" si="772"/>
        <v>0</v>
      </c>
    </row>
    <row r="49015" spans="6:6" ht="18" customHeight="1">
      <c r="F49015" s="129">
        <f t="shared" si="772"/>
        <v>0</v>
      </c>
    </row>
    <row r="49016" spans="6:6" ht="18" customHeight="1">
      <c r="F49016" s="129">
        <f t="shared" si="772"/>
        <v>0</v>
      </c>
    </row>
    <row r="49017" spans="6:6" ht="18" customHeight="1">
      <c r="F49017" s="129">
        <f t="shared" si="772"/>
        <v>0</v>
      </c>
    </row>
    <row r="49018" spans="6:6" ht="18" customHeight="1">
      <c r="F49018" s="129">
        <f t="shared" si="772"/>
        <v>0</v>
      </c>
    </row>
    <row r="49019" spans="6:6" ht="18" customHeight="1">
      <c r="F49019" s="129">
        <f t="shared" si="772"/>
        <v>0</v>
      </c>
    </row>
    <row r="49020" spans="6:6" ht="18" customHeight="1">
      <c r="F49020" s="129">
        <f t="shared" si="772"/>
        <v>0</v>
      </c>
    </row>
    <row r="49021" spans="6:6" ht="18" customHeight="1">
      <c r="F49021" s="129">
        <f t="shared" si="772"/>
        <v>0</v>
      </c>
    </row>
    <row r="49022" spans="6:6" ht="18" customHeight="1">
      <c r="F49022" s="129">
        <f t="shared" si="772"/>
        <v>0</v>
      </c>
    </row>
    <row r="49023" spans="6:6" ht="18" customHeight="1">
      <c r="F49023" s="129">
        <f t="shared" si="772"/>
        <v>0</v>
      </c>
    </row>
    <row r="49024" spans="6:6" ht="18" customHeight="1">
      <c r="F49024" s="129">
        <f t="shared" si="772"/>
        <v>0</v>
      </c>
    </row>
    <row r="49025" spans="6:6" ht="18" customHeight="1">
      <c r="F49025" s="129">
        <f t="shared" si="772"/>
        <v>0</v>
      </c>
    </row>
    <row r="49026" spans="6:6" ht="18" customHeight="1">
      <c r="F49026" s="129">
        <f t="shared" si="772"/>
        <v>0</v>
      </c>
    </row>
    <row r="49027" spans="6:6" ht="18" customHeight="1">
      <c r="F49027" s="129">
        <f t="shared" si="772"/>
        <v>0</v>
      </c>
    </row>
    <row r="49028" spans="6:6" ht="18" customHeight="1">
      <c r="F49028" s="129">
        <f t="shared" si="772"/>
        <v>0</v>
      </c>
    </row>
    <row r="49029" spans="6:6" ht="18" customHeight="1">
      <c r="F49029" s="129">
        <f t="shared" si="772"/>
        <v>0</v>
      </c>
    </row>
    <row r="49030" spans="6:6" ht="18" customHeight="1">
      <c r="F49030" s="129">
        <f t="shared" si="772"/>
        <v>0</v>
      </c>
    </row>
    <row r="49031" spans="6:6" ht="18" customHeight="1">
      <c r="F49031" s="129">
        <f t="shared" si="772"/>
        <v>0</v>
      </c>
    </row>
    <row r="49032" spans="6:6" ht="18" customHeight="1">
      <c r="F49032" s="129">
        <f t="shared" si="772"/>
        <v>0</v>
      </c>
    </row>
    <row r="49033" spans="6:6" ht="18" customHeight="1">
      <c r="F49033" s="129">
        <f t="shared" si="772"/>
        <v>0</v>
      </c>
    </row>
    <row r="49034" spans="6:6" ht="18" customHeight="1">
      <c r="F49034" s="129">
        <f t="shared" si="772"/>
        <v>0</v>
      </c>
    </row>
    <row r="49035" spans="6:6" ht="18" customHeight="1">
      <c r="F49035" s="129">
        <f t="shared" si="772"/>
        <v>0</v>
      </c>
    </row>
    <row r="49036" spans="6:6" ht="18" customHeight="1">
      <c r="F49036" s="129">
        <f t="shared" si="772"/>
        <v>0</v>
      </c>
    </row>
    <row r="49037" spans="6:6" ht="18" customHeight="1">
      <c r="F49037" s="129">
        <f t="shared" si="772"/>
        <v>0</v>
      </c>
    </row>
    <row r="49038" spans="6:6" ht="18" customHeight="1">
      <c r="F49038" s="129">
        <f t="shared" si="772"/>
        <v>0</v>
      </c>
    </row>
    <row r="49039" spans="6:6" ht="18" customHeight="1">
      <c r="F49039" s="129">
        <f t="shared" si="772"/>
        <v>0</v>
      </c>
    </row>
    <row r="49040" spans="6:6" ht="18" customHeight="1">
      <c r="F49040" s="129">
        <f t="shared" si="772"/>
        <v>0</v>
      </c>
    </row>
    <row r="49041" spans="6:6" ht="18" customHeight="1">
      <c r="F49041" s="129">
        <f t="shared" si="772"/>
        <v>0</v>
      </c>
    </row>
    <row r="49042" spans="6:6" ht="18" customHeight="1">
      <c r="F49042" s="129">
        <f t="shared" si="772"/>
        <v>0</v>
      </c>
    </row>
    <row r="49043" spans="6:6" ht="18" customHeight="1">
      <c r="F49043" s="129">
        <f t="shared" si="772"/>
        <v>0</v>
      </c>
    </row>
    <row r="49044" spans="6:6" ht="18" customHeight="1">
      <c r="F49044" s="129">
        <f t="shared" si="772"/>
        <v>0</v>
      </c>
    </row>
    <row r="49045" spans="6:6" ht="18" customHeight="1">
      <c r="F49045" s="129">
        <f t="shared" si="772"/>
        <v>0</v>
      </c>
    </row>
    <row r="49046" spans="6:6" ht="18" customHeight="1">
      <c r="F49046" s="129">
        <f t="shared" si="772"/>
        <v>0</v>
      </c>
    </row>
    <row r="49047" spans="6:6" ht="18" customHeight="1">
      <c r="F49047" s="129">
        <f t="shared" si="772"/>
        <v>0</v>
      </c>
    </row>
    <row r="49048" spans="6:6" ht="18" customHeight="1">
      <c r="F49048" s="129">
        <f t="shared" si="772"/>
        <v>0</v>
      </c>
    </row>
    <row r="49049" spans="6:6" ht="18" customHeight="1">
      <c r="F49049" s="129">
        <f t="shared" si="772"/>
        <v>0</v>
      </c>
    </row>
    <row r="49050" spans="6:6" ht="18" customHeight="1">
      <c r="F49050" s="129">
        <f t="shared" si="772"/>
        <v>0</v>
      </c>
    </row>
    <row r="49051" spans="6:6" ht="18" customHeight="1">
      <c r="F49051" s="129">
        <f t="shared" si="772"/>
        <v>0</v>
      </c>
    </row>
    <row r="49052" spans="6:6" ht="18" customHeight="1">
      <c r="F49052" s="129">
        <f t="shared" si="772"/>
        <v>0</v>
      </c>
    </row>
    <row r="49053" spans="6:6" ht="18" customHeight="1">
      <c r="F49053" s="129">
        <f t="shared" si="772"/>
        <v>0</v>
      </c>
    </row>
    <row r="49054" spans="6:6" ht="18" customHeight="1">
      <c r="F49054" s="129">
        <f t="shared" si="772"/>
        <v>0</v>
      </c>
    </row>
    <row r="49055" spans="6:6" ht="18" customHeight="1">
      <c r="F49055" s="129">
        <f t="shared" si="772"/>
        <v>0</v>
      </c>
    </row>
    <row r="49056" spans="6:6" ht="18" customHeight="1">
      <c r="F49056" s="129">
        <f t="shared" si="772"/>
        <v>0</v>
      </c>
    </row>
    <row r="49057" spans="6:6" ht="18" customHeight="1">
      <c r="F49057" s="129">
        <f t="shared" si="772"/>
        <v>0</v>
      </c>
    </row>
    <row r="49058" spans="6:6" ht="18" customHeight="1">
      <c r="F49058" s="129">
        <f t="shared" si="772"/>
        <v>0</v>
      </c>
    </row>
    <row r="49059" spans="6:6" ht="18" customHeight="1">
      <c r="F49059" s="129">
        <f t="shared" si="772"/>
        <v>0</v>
      </c>
    </row>
    <row r="49060" spans="6:6" ht="18" customHeight="1">
      <c r="F49060" s="129">
        <f t="shared" si="772"/>
        <v>0</v>
      </c>
    </row>
    <row r="49061" spans="6:6" ht="18" customHeight="1">
      <c r="F49061" s="129">
        <f t="shared" si="772"/>
        <v>0</v>
      </c>
    </row>
    <row r="49062" spans="6:6" ht="18" customHeight="1">
      <c r="F49062" s="129">
        <f t="shared" si="772"/>
        <v>0</v>
      </c>
    </row>
    <row r="49063" spans="6:6" ht="18" customHeight="1">
      <c r="F49063" s="129">
        <f t="shared" si="772"/>
        <v>0</v>
      </c>
    </row>
    <row r="49064" spans="6:6" ht="18" customHeight="1">
      <c r="F49064" s="129">
        <f t="shared" si="772"/>
        <v>0</v>
      </c>
    </row>
    <row r="49065" spans="6:6" ht="18" customHeight="1">
      <c r="F49065" s="129">
        <f t="shared" si="772"/>
        <v>0</v>
      </c>
    </row>
    <row r="49066" spans="6:6" ht="18" customHeight="1">
      <c r="F49066" s="129">
        <f t="shared" si="772"/>
        <v>0</v>
      </c>
    </row>
    <row r="49067" spans="6:6" ht="18" customHeight="1">
      <c r="F49067" s="129">
        <f t="shared" si="772"/>
        <v>0</v>
      </c>
    </row>
    <row r="49068" spans="6:6" ht="18" customHeight="1">
      <c r="F49068" s="129">
        <f t="shared" si="772"/>
        <v>0</v>
      </c>
    </row>
    <row r="49069" spans="6:6" ht="18" customHeight="1">
      <c r="F49069" s="129">
        <f t="shared" si="772"/>
        <v>0</v>
      </c>
    </row>
    <row r="49070" spans="6:6" ht="18" customHeight="1">
      <c r="F49070" s="129">
        <f t="shared" si="772"/>
        <v>0</v>
      </c>
    </row>
    <row r="49071" spans="6:6" ht="18" customHeight="1">
      <c r="F49071" s="129">
        <f t="shared" si="772"/>
        <v>0</v>
      </c>
    </row>
    <row r="49072" spans="6:6" ht="18" customHeight="1">
      <c r="F49072" s="129">
        <f t="shared" si="772"/>
        <v>0</v>
      </c>
    </row>
    <row r="49073" spans="6:6" ht="18" customHeight="1">
      <c r="F49073" s="129">
        <f t="shared" si="772"/>
        <v>0</v>
      </c>
    </row>
    <row r="49074" spans="6:6" ht="18" customHeight="1">
      <c r="F49074" s="129">
        <f t="shared" ref="F49074:F49137" si="773">E49074*D49074</f>
        <v>0</v>
      </c>
    </row>
    <row r="49075" spans="6:6" ht="18" customHeight="1">
      <c r="F49075" s="129">
        <f t="shared" si="773"/>
        <v>0</v>
      </c>
    </row>
    <row r="49076" spans="6:6" ht="18" customHeight="1">
      <c r="F49076" s="129">
        <f t="shared" si="773"/>
        <v>0</v>
      </c>
    </row>
    <row r="49077" spans="6:6" ht="18" customHeight="1">
      <c r="F49077" s="129">
        <f t="shared" si="773"/>
        <v>0</v>
      </c>
    </row>
    <row r="49078" spans="6:6" ht="18" customHeight="1">
      <c r="F49078" s="129">
        <f t="shared" si="773"/>
        <v>0</v>
      </c>
    </row>
    <row r="49079" spans="6:6" ht="18" customHeight="1">
      <c r="F49079" s="129">
        <f t="shared" si="773"/>
        <v>0</v>
      </c>
    </row>
    <row r="49080" spans="6:6" ht="18" customHeight="1">
      <c r="F49080" s="129">
        <f t="shared" si="773"/>
        <v>0</v>
      </c>
    </row>
    <row r="49081" spans="6:6" ht="18" customHeight="1">
      <c r="F49081" s="129">
        <f t="shared" si="773"/>
        <v>0</v>
      </c>
    </row>
    <row r="49082" spans="6:6" ht="18" customHeight="1">
      <c r="F49082" s="129">
        <f t="shared" si="773"/>
        <v>0</v>
      </c>
    </row>
    <row r="49083" spans="6:6" ht="18" customHeight="1">
      <c r="F49083" s="129">
        <f t="shared" si="773"/>
        <v>0</v>
      </c>
    </row>
    <row r="49084" spans="6:6" ht="18" customHeight="1">
      <c r="F49084" s="129">
        <f t="shared" si="773"/>
        <v>0</v>
      </c>
    </row>
    <row r="49085" spans="6:6" ht="18" customHeight="1">
      <c r="F49085" s="129">
        <f t="shared" si="773"/>
        <v>0</v>
      </c>
    </row>
    <row r="49086" spans="6:6" ht="18" customHeight="1">
      <c r="F49086" s="129">
        <f t="shared" si="773"/>
        <v>0</v>
      </c>
    </row>
    <row r="49087" spans="6:6" ht="18" customHeight="1">
      <c r="F49087" s="129">
        <f t="shared" si="773"/>
        <v>0</v>
      </c>
    </row>
    <row r="49088" spans="6:6" ht="18" customHeight="1">
      <c r="F49088" s="129">
        <f t="shared" si="773"/>
        <v>0</v>
      </c>
    </row>
    <row r="49089" spans="6:6" ht="18" customHeight="1">
      <c r="F49089" s="129">
        <f t="shared" si="773"/>
        <v>0</v>
      </c>
    </row>
    <row r="49090" spans="6:6" ht="18" customHeight="1">
      <c r="F49090" s="129">
        <f t="shared" si="773"/>
        <v>0</v>
      </c>
    </row>
    <row r="49091" spans="6:6" ht="18" customHeight="1">
      <c r="F49091" s="129">
        <f t="shared" si="773"/>
        <v>0</v>
      </c>
    </row>
    <row r="49092" spans="6:6" ht="18" customHeight="1">
      <c r="F49092" s="129">
        <f t="shared" si="773"/>
        <v>0</v>
      </c>
    </row>
    <row r="49093" spans="6:6" ht="18" customHeight="1">
      <c r="F49093" s="129">
        <f t="shared" si="773"/>
        <v>0</v>
      </c>
    </row>
    <row r="49094" spans="6:6" ht="18" customHeight="1">
      <c r="F49094" s="129">
        <f t="shared" si="773"/>
        <v>0</v>
      </c>
    </row>
    <row r="49095" spans="6:6" ht="18" customHeight="1">
      <c r="F49095" s="129">
        <f t="shared" si="773"/>
        <v>0</v>
      </c>
    </row>
    <row r="49096" spans="6:6" ht="18" customHeight="1">
      <c r="F49096" s="129">
        <f t="shared" si="773"/>
        <v>0</v>
      </c>
    </row>
    <row r="49097" spans="6:6" ht="18" customHeight="1">
      <c r="F49097" s="129">
        <f t="shared" si="773"/>
        <v>0</v>
      </c>
    </row>
    <row r="49098" spans="6:6" ht="18" customHeight="1">
      <c r="F49098" s="129">
        <f t="shared" si="773"/>
        <v>0</v>
      </c>
    </row>
    <row r="49099" spans="6:6" ht="18" customHeight="1">
      <c r="F49099" s="129">
        <f t="shared" si="773"/>
        <v>0</v>
      </c>
    </row>
    <row r="49100" spans="6:6" ht="18" customHeight="1">
      <c r="F49100" s="129">
        <f t="shared" si="773"/>
        <v>0</v>
      </c>
    </row>
    <row r="49101" spans="6:6" ht="18" customHeight="1">
      <c r="F49101" s="129">
        <f t="shared" si="773"/>
        <v>0</v>
      </c>
    </row>
    <row r="49102" spans="6:6" ht="18" customHeight="1">
      <c r="F49102" s="129">
        <f t="shared" si="773"/>
        <v>0</v>
      </c>
    </row>
    <row r="49103" spans="6:6" ht="18" customHeight="1">
      <c r="F49103" s="129">
        <f t="shared" si="773"/>
        <v>0</v>
      </c>
    </row>
    <row r="49104" spans="6:6" ht="18" customHeight="1">
      <c r="F49104" s="129">
        <f t="shared" si="773"/>
        <v>0</v>
      </c>
    </row>
    <row r="49105" spans="6:6" ht="18" customHeight="1">
      <c r="F49105" s="129">
        <f t="shared" si="773"/>
        <v>0</v>
      </c>
    </row>
    <row r="49106" spans="6:6" ht="18" customHeight="1">
      <c r="F49106" s="129">
        <f t="shared" si="773"/>
        <v>0</v>
      </c>
    </row>
    <row r="49107" spans="6:6" ht="18" customHeight="1">
      <c r="F49107" s="129">
        <f t="shared" si="773"/>
        <v>0</v>
      </c>
    </row>
    <row r="49108" spans="6:6" ht="18" customHeight="1">
      <c r="F49108" s="129">
        <f t="shared" si="773"/>
        <v>0</v>
      </c>
    </row>
    <row r="49109" spans="6:6" ht="18" customHeight="1">
      <c r="F49109" s="129">
        <f t="shared" si="773"/>
        <v>0</v>
      </c>
    </row>
    <row r="49110" spans="6:6" ht="18" customHeight="1">
      <c r="F49110" s="129">
        <f t="shared" si="773"/>
        <v>0</v>
      </c>
    </row>
    <row r="49111" spans="6:6" ht="18" customHeight="1">
      <c r="F49111" s="129">
        <f t="shared" si="773"/>
        <v>0</v>
      </c>
    </row>
    <row r="49112" spans="6:6" ht="18" customHeight="1">
      <c r="F49112" s="129">
        <f t="shared" si="773"/>
        <v>0</v>
      </c>
    </row>
    <row r="49113" spans="6:6" ht="18" customHeight="1">
      <c r="F49113" s="129">
        <f t="shared" si="773"/>
        <v>0</v>
      </c>
    </row>
    <row r="49114" spans="6:6" ht="18" customHeight="1">
      <c r="F49114" s="129">
        <f t="shared" si="773"/>
        <v>0</v>
      </c>
    </row>
    <row r="49115" spans="6:6" ht="18" customHeight="1">
      <c r="F49115" s="129">
        <f t="shared" si="773"/>
        <v>0</v>
      </c>
    </row>
    <row r="49116" spans="6:6" ht="18" customHeight="1">
      <c r="F49116" s="129">
        <f t="shared" si="773"/>
        <v>0</v>
      </c>
    </row>
    <row r="49117" spans="6:6" ht="18" customHeight="1">
      <c r="F49117" s="129">
        <f t="shared" si="773"/>
        <v>0</v>
      </c>
    </row>
    <row r="49118" spans="6:6" ht="18" customHeight="1">
      <c r="F49118" s="129">
        <f t="shared" si="773"/>
        <v>0</v>
      </c>
    </row>
    <row r="49119" spans="6:6" ht="18" customHeight="1">
      <c r="F49119" s="129">
        <f t="shared" si="773"/>
        <v>0</v>
      </c>
    </row>
    <row r="49120" spans="6:6" ht="18" customHeight="1">
      <c r="F49120" s="129">
        <f t="shared" si="773"/>
        <v>0</v>
      </c>
    </row>
    <row r="49121" spans="6:6" ht="18" customHeight="1">
      <c r="F49121" s="129">
        <f t="shared" si="773"/>
        <v>0</v>
      </c>
    </row>
    <row r="49122" spans="6:6" ht="18" customHeight="1">
      <c r="F49122" s="129">
        <f t="shared" si="773"/>
        <v>0</v>
      </c>
    </row>
    <row r="49123" spans="6:6" ht="18" customHeight="1">
      <c r="F49123" s="129">
        <f t="shared" si="773"/>
        <v>0</v>
      </c>
    </row>
    <row r="49124" spans="6:6" ht="18" customHeight="1">
      <c r="F49124" s="129">
        <f t="shared" si="773"/>
        <v>0</v>
      </c>
    </row>
    <row r="49125" spans="6:6" ht="18" customHeight="1">
      <c r="F49125" s="129">
        <f t="shared" si="773"/>
        <v>0</v>
      </c>
    </row>
    <row r="49126" spans="6:6" ht="18" customHeight="1">
      <c r="F49126" s="129">
        <f t="shared" si="773"/>
        <v>0</v>
      </c>
    </row>
    <row r="49127" spans="6:6" ht="18" customHeight="1">
      <c r="F49127" s="129">
        <f t="shared" si="773"/>
        <v>0</v>
      </c>
    </row>
    <row r="49128" spans="6:6" ht="18" customHeight="1">
      <c r="F49128" s="129">
        <f t="shared" si="773"/>
        <v>0</v>
      </c>
    </row>
    <row r="49129" spans="6:6" ht="18" customHeight="1">
      <c r="F49129" s="129">
        <f t="shared" si="773"/>
        <v>0</v>
      </c>
    </row>
    <row r="49130" spans="6:6" ht="18" customHeight="1">
      <c r="F49130" s="129">
        <f t="shared" si="773"/>
        <v>0</v>
      </c>
    </row>
    <row r="49131" spans="6:6" ht="18" customHeight="1">
      <c r="F49131" s="129">
        <f t="shared" si="773"/>
        <v>0</v>
      </c>
    </row>
    <row r="49132" spans="6:6" ht="18" customHeight="1">
      <c r="F49132" s="129">
        <f t="shared" si="773"/>
        <v>0</v>
      </c>
    </row>
    <row r="49133" spans="6:6" ht="18" customHeight="1">
      <c r="F49133" s="129">
        <f t="shared" si="773"/>
        <v>0</v>
      </c>
    </row>
    <row r="49134" spans="6:6" ht="18" customHeight="1">
      <c r="F49134" s="129">
        <f t="shared" si="773"/>
        <v>0</v>
      </c>
    </row>
    <row r="49135" spans="6:6" ht="18" customHeight="1">
      <c r="F49135" s="129">
        <f t="shared" si="773"/>
        <v>0</v>
      </c>
    </row>
    <row r="49136" spans="6:6" ht="18" customHeight="1">
      <c r="F49136" s="129">
        <f t="shared" si="773"/>
        <v>0</v>
      </c>
    </row>
    <row r="49137" spans="6:6" ht="18" customHeight="1">
      <c r="F49137" s="129">
        <f t="shared" si="773"/>
        <v>0</v>
      </c>
    </row>
    <row r="49138" spans="6:6" ht="18" customHeight="1">
      <c r="F49138" s="129">
        <f t="shared" ref="F49138:F49201" si="774">E49138*D49138</f>
        <v>0</v>
      </c>
    </row>
    <row r="49139" spans="6:6" ht="18" customHeight="1">
      <c r="F49139" s="129">
        <f t="shared" si="774"/>
        <v>0</v>
      </c>
    </row>
    <row r="49140" spans="6:6" ht="18" customHeight="1">
      <c r="F49140" s="129">
        <f t="shared" si="774"/>
        <v>0</v>
      </c>
    </row>
    <row r="49141" spans="6:6" ht="18" customHeight="1">
      <c r="F49141" s="129">
        <f t="shared" si="774"/>
        <v>0</v>
      </c>
    </row>
    <row r="49142" spans="6:6" ht="18" customHeight="1">
      <c r="F49142" s="129">
        <f t="shared" si="774"/>
        <v>0</v>
      </c>
    </row>
    <row r="49143" spans="6:6" ht="18" customHeight="1">
      <c r="F49143" s="129">
        <f t="shared" si="774"/>
        <v>0</v>
      </c>
    </row>
    <row r="49144" spans="6:6" ht="18" customHeight="1">
      <c r="F49144" s="129">
        <f t="shared" si="774"/>
        <v>0</v>
      </c>
    </row>
    <row r="49145" spans="6:6" ht="18" customHeight="1">
      <c r="F49145" s="129">
        <f t="shared" si="774"/>
        <v>0</v>
      </c>
    </row>
    <row r="49146" spans="6:6" ht="18" customHeight="1">
      <c r="F49146" s="129">
        <f t="shared" si="774"/>
        <v>0</v>
      </c>
    </row>
    <row r="49147" spans="6:6" ht="18" customHeight="1">
      <c r="F49147" s="129">
        <f t="shared" si="774"/>
        <v>0</v>
      </c>
    </row>
    <row r="49148" spans="6:6" ht="18" customHeight="1">
      <c r="F49148" s="129">
        <f t="shared" si="774"/>
        <v>0</v>
      </c>
    </row>
    <row r="49149" spans="6:6" ht="18" customHeight="1">
      <c r="F49149" s="129">
        <f t="shared" si="774"/>
        <v>0</v>
      </c>
    </row>
    <row r="49150" spans="6:6" ht="18" customHeight="1">
      <c r="F49150" s="129">
        <f t="shared" si="774"/>
        <v>0</v>
      </c>
    </row>
    <row r="49151" spans="6:6" ht="18" customHeight="1">
      <c r="F49151" s="129">
        <f t="shared" si="774"/>
        <v>0</v>
      </c>
    </row>
    <row r="49152" spans="6:6" ht="18" customHeight="1">
      <c r="F49152" s="129">
        <f t="shared" si="774"/>
        <v>0</v>
      </c>
    </row>
    <row r="49153" spans="6:6" ht="18" customHeight="1">
      <c r="F49153" s="129">
        <f t="shared" si="774"/>
        <v>0</v>
      </c>
    </row>
    <row r="49154" spans="6:6" ht="18" customHeight="1">
      <c r="F49154" s="129">
        <f t="shared" si="774"/>
        <v>0</v>
      </c>
    </row>
    <row r="49155" spans="6:6" ht="18" customHeight="1">
      <c r="F49155" s="129">
        <f t="shared" si="774"/>
        <v>0</v>
      </c>
    </row>
    <row r="49156" spans="6:6" ht="18" customHeight="1">
      <c r="F49156" s="129">
        <f t="shared" si="774"/>
        <v>0</v>
      </c>
    </row>
    <row r="49157" spans="6:6" ht="18" customHeight="1">
      <c r="F49157" s="129">
        <f t="shared" si="774"/>
        <v>0</v>
      </c>
    </row>
    <row r="49158" spans="6:6" ht="18" customHeight="1">
      <c r="F49158" s="129">
        <f t="shared" si="774"/>
        <v>0</v>
      </c>
    </row>
    <row r="49159" spans="6:6" ht="18" customHeight="1">
      <c r="F49159" s="129">
        <f t="shared" si="774"/>
        <v>0</v>
      </c>
    </row>
    <row r="49160" spans="6:6" ht="18" customHeight="1">
      <c r="F49160" s="129">
        <f t="shared" si="774"/>
        <v>0</v>
      </c>
    </row>
    <row r="49161" spans="6:6" ht="18" customHeight="1">
      <c r="F49161" s="129">
        <f t="shared" si="774"/>
        <v>0</v>
      </c>
    </row>
    <row r="49162" spans="6:6" ht="18" customHeight="1">
      <c r="F49162" s="129">
        <f t="shared" si="774"/>
        <v>0</v>
      </c>
    </row>
    <row r="49163" spans="6:6" ht="18" customHeight="1">
      <c r="F49163" s="129">
        <f t="shared" si="774"/>
        <v>0</v>
      </c>
    </row>
    <row r="49164" spans="6:6" ht="18" customHeight="1">
      <c r="F49164" s="129">
        <f t="shared" si="774"/>
        <v>0</v>
      </c>
    </row>
    <row r="49165" spans="6:6" ht="18" customHeight="1">
      <c r="F49165" s="129">
        <f t="shared" si="774"/>
        <v>0</v>
      </c>
    </row>
    <row r="49166" spans="6:6" ht="18" customHeight="1">
      <c r="F49166" s="129">
        <f t="shared" si="774"/>
        <v>0</v>
      </c>
    </row>
    <row r="49167" spans="6:6" ht="18" customHeight="1">
      <c r="F49167" s="129">
        <f t="shared" si="774"/>
        <v>0</v>
      </c>
    </row>
    <row r="49168" spans="6:6" ht="18" customHeight="1">
      <c r="F49168" s="129">
        <f t="shared" si="774"/>
        <v>0</v>
      </c>
    </row>
    <row r="49169" spans="6:6" ht="18" customHeight="1">
      <c r="F49169" s="129">
        <f t="shared" si="774"/>
        <v>0</v>
      </c>
    </row>
    <row r="49170" spans="6:6" ht="18" customHeight="1">
      <c r="F49170" s="129">
        <f t="shared" si="774"/>
        <v>0</v>
      </c>
    </row>
    <row r="49171" spans="6:6" ht="18" customHeight="1">
      <c r="F49171" s="129">
        <f t="shared" si="774"/>
        <v>0</v>
      </c>
    </row>
    <row r="49172" spans="6:6" ht="18" customHeight="1">
      <c r="F49172" s="129">
        <f t="shared" si="774"/>
        <v>0</v>
      </c>
    </row>
    <row r="49173" spans="6:6" ht="18" customHeight="1">
      <c r="F49173" s="129">
        <f t="shared" si="774"/>
        <v>0</v>
      </c>
    </row>
    <row r="49174" spans="6:6" ht="18" customHeight="1">
      <c r="F49174" s="129">
        <f t="shared" si="774"/>
        <v>0</v>
      </c>
    </row>
    <row r="49175" spans="6:6" ht="18" customHeight="1">
      <c r="F49175" s="129">
        <f t="shared" si="774"/>
        <v>0</v>
      </c>
    </row>
    <row r="49176" spans="6:6" ht="18" customHeight="1">
      <c r="F49176" s="129">
        <f t="shared" si="774"/>
        <v>0</v>
      </c>
    </row>
    <row r="49177" spans="6:6" ht="18" customHeight="1">
      <c r="F49177" s="129">
        <f t="shared" si="774"/>
        <v>0</v>
      </c>
    </row>
    <row r="49178" spans="6:6" ht="18" customHeight="1">
      <c r="F49178" s="129">
        <f t="shared" si="774"/>
        <v>0</v>
      </c>
    </row>
    <row r="49179" spans="6:6" ht="18" customHeight="1">
      <c r="F49179" s="129">
        <f t="shared" si="774"/>
        <v>0</v>
      </c>
    </row>
    <row r="49180" spans="6:6" ht="18" customHeight="1">
      <c r="F49180" s="129">
        <f t="shared" si="774"/>
        <v>0</v>
      </c>
    </row>
    <row r="49181" spans="6:6" ht="18" customHeight="1">
      <c r="F49181" s="129">
        <f t="shared" si="774"/>
        <v>0</v>
      </c>
    </row>
    <row r="49182" spans="6:6" ht="18" customHeight="1">
      <c r="F49182" s="129">
        <f t="shared" si="774"/>
        <v>0</v>
      </c>
    </row>
    <row r="49183" spans="6:6" ht="18" customHeight="1">
      <c r="F49183" s="129">
        <f t="shared" si="774"/>
        <v>0</v>
      </c>
    </row>
    <row r="49184" spans="6:6" ht="18" customHeight="1">
      <c r="F49184" s="129">
        <f t="shared" si="774"/>
        <v>0</v>
      </c>
    </row>
    <row r="49185" spans="6:6" ht="18" customHeight="1">
      <c r="F49185" s="129">
        <f t="shared" si="774"/>
        <v>0</v>
      </c>
    </row>
    <row r="49186" spans="6:6" ht="18" customHeight="1">
      <c r="F49186" s="129">
        <f t="shared" si="774"/>
        <v>0</v>
      </c>
    </row>
    <row r="49187" spans="6:6" ht="18" customHeight="1">
      <c r="F49187" s="129">
        <f t="shared" si="774"/>
        <v>0</v>
      </c>
    </row>
    <row r="49188" spans="6:6" ht="18" customHeight="1">
      <c r="F49188" s="129">
        <f t="shared" si="774"/>
        <v>0</v>
      </c>
    </row>
    <row r="49189" spans="6:6" ht="18" customHeight="1">
      <c r="F49189" s="129">
        <f t="shared" si="774"/>
        <v>0</v>
      </c>
    </row>
    <row r="49190" spans="6:6" ht="18" customHeight="1">
      <c r="F49190" s="129">
        <f t="shared" si="774"/>
        <v>0</v>
      </c>
    </row>
    <row r="49191" spans="6:6" ht="18" customHeight="1">
      <c r="F49191" s="129">
        <f t="shared" si="774"/>
        <v>0</v>
      </c>
    </row>
    <row r="49192" spans="6:6" ht="18" customHeight="1">
      <c r="F49192" s="129">
        <f t="shared" si="774"/>
        <v>0</v>
      </c>
    </row>
    <row r="49193" spans="6:6" ht="18" customHeight="1">
      <c r="F49193" s="129">
        <f t="shared" si="774"/>
        <v>0</v>
      </c>
    </row>
    <row r="49194" spans="6:6" ht="18" customHeight="1">
      <c r="F49194" s="129">
        <f t="shared" si="774"/>
        <v>0</v>
      </c>
    </row>
    <row r="49195" spans="6:6" ht="18" customHeight="1">
      <c r="F49195" s="129">
        <f t="shared" si="774"/>
        <v>0</v>
      </c>
    </row>
    <row r="49196" spans="6:6" ht="18" customHeight="1">
      <c r="F49196" s="129">
        <f t="shared" si="774"/>
        <v>0</v>
      </c>
    </row>
    <row r="49197" spans="6:6" ht="18" customHeight="1">
      <c r="F49197" s="129">
        <f t="shared" si="774"/>
        <v>0</v>
      </c>
    </row>
    <row r="49198" spans="6:6" ht="18" customHeight="1">
      <c r="F49198" s="129">
        <f t="shared" si="774"/>
        <v>0</v>
      </c>
    </row>
    <row r="49199" spans="6:6" ht="18" customHeight="1">
      <c r="F49199" s="129">
        <f t="shared" si="774"/>
        <v>0</v>
      </c>
    </row>
    <row r="49200" spans="6:6" ht="18" customHeight="1">
      <c r="F49200" s="129">
        <f t="shared" si="774"/>
        <v>0</v>
      </c>
    </row>
    <row r="49201" spans="6:6" ht="18" customHeight="1">
      <c r="F49201" s="129">
        <f t="shared" si="774"/>
        <v>0</v>
      </c>
    </row>
    <row r="49202" spans="6:6" ht="18" customHeight="1">
      <c r="F49202" s="129">
        <f t="shared" ref="F49202:F49265" si="775">E49202*D49202</f>
        <v>0</v>
      </c>
    </row>
    <row r="49203" spans="6:6" ht="18" customHeight="1">
      <c r="F49203" s="129">
        <f t="shared" si="775"/>
        <v>0</v>
      </c>
    </row>
    <row r="49204" spans="6:6" ht="18" customHeight="1">
      <c r="F49204" s="129">
        <f t="shared" si="775"/>
        <v>0</v>
      </c>
    </row>
    <row r="49205" spans="6:6" ht="18" customHeight="1">
      <c r="F49205" s="129">
        <f t="shared" si="775"/>
        <v>0</v>
      </c>
    </row>
    <row r="49206" spans="6:6" ht="18" customHeight="1">
      <c r="F49206" s="129">
        <f t="shared" si="775"/>
        <v>0</v>
      </c>
    </row>
    <row r="49207" spans="6:6" ht="18" customHeight="1">
      <c r="F49207" s="129">
        <f t="shared" si="775"/>
        <v>0</v>
      </c>
    </row>
    <row r="49208" spans="6:6" ht="18" customHeight="1">
      <c r="F49208" s="129">
        <f t="shared" si="775"/>
        <v>0</v>
      </c>
    </row>
    <row r="49209" spans="6:6" ht="18" customHeight="1">
      <c r="F49209" s="129">
        <f t="shared" si="775"/>
        <v>0</v>
      </c>
    </row>
    <row r="49210" spans="6:6" ht="18" customHeight="1">
      <c r="F49210" s="129">
        <f t="shared" si="775"/>
        <v>0</v>
      </c>
    </row>
    <row r="49211" spans="6:6" ht="18" customHeight="1">
      <c r="F49211" s="129">
        <f t="shared" si="775"/>
        <v>0</v>
      </c>
    </row>
    <row r="49212" spans="6:6" ht="18" customHeight="1">
      <c r="F49212" s="129">
        <f t="shared" si="775"/>
        <v>0</v>
      </c>
    </row>
    <row r="49213" spans="6:6" ht="18" customHeight="1">
      <c r="F49213" s="129">
        <f t="shared" si="775"/>
        <v>0</v>
      </c>
    </row>
    <row r="49214" spans="6:6" ht="18" customHeight="1">
      <c r="F49214" s="129">
        <f t="shared" si="775"/>
        <v>0</v>
      </c>
    </row>
    <row r="49215" spans="6:6" ht="18" customHeight="1">
      <c r="F49215" s="129">
        <f t="shared" si="775"/>
        <v>0</v>
      </c>
    </row>
    <row r="49216" spans="6:6" ht="18" customHeight="1">
      <c r="F49216" s="129">
        <f t="shared" si="775"/>
        <v>0</v>
      </c>
    </row>
    <row r="49217" spans="6:6" ht="18" customHeight="1">
      <c r="F49217" s="129">
        <f t="shared" si="775"/>
        <v>0</v>
      </c>
    </row>
    <row r="49218" spans="6:6" ht="18" customHeight="1">
      <c r="F49218" s="129">
        <f t="shared" si="775"/>
        <v>0</v>
      </c>
    </row>
    <row r="49219" spans="6:6" ht="18" customHeight="1">
      <c r="F49219" s="129">
        <f t="shared" si="775"/>
        <v>0</v>
      </c>
    </row>
    <row r="49220" spans="6:6" ht="18" customHeight="1">
      <c r="F49220" s="129">
        <f t="shared" si="775"/>
        <v>0</v>
      </c>
    </row>
    <row r="49221" spans="6:6" ht="18" customHeight="1">
      <c r="F49221" s="129">
        <f t="shared" si="775"/>
        <v>0</v>
      </c>
    </row>
    <row r="49222" spans="6:6" ht="18" customHeight="1">
      <c r="F49222" s="129">
        <f t="shared" si="775"/>
        <v>0</v>
      </c>
    </row>
    <row r="49223" spans="6:6" ht="18" customHeight="1">
      <c r="F49223" s="129">
        <f t="shared" si="775"/>
        <v>0</v>
      </c>
    </row>
    <row r="49224" spans="6:6" ht="18" customHeight="1">
      <c r="F49224" s="129">
        <f t="shared" si="775"/>
        <v>0</v>
      </c>
    </row>
    <row r="49225" spans="6:6" ht="18" customHeight="1">
      <c r="F49225" s="129">
        <f t="shared" si="775"/>
        <v>0</v>
      </c>
    </row>
    <row r="49226" spans="6:6" ht="18" customHeight="1">
      <c r="F49226" s="129">
        <f t="shared" si="775"/>
        <v>0</v>
      </c>
    </row>
    <row r="49227" spans="6:6" ht="18" customHeight="1">
      <c r="F49227" s="129">
        <f t="shared" si="775"/>
        <v>0</v>
      </c>
    </row>
    <row r="49228" spans="6:6" ht="18" customHeight="1">
      <c r="F49228" s="129">
        <f t="shared" si="775"/>
        <v>0</v>
      </c>
    </row>
    <row r="49229" spans="6:6" ht="18" customHeight="1">
      <c r="F49229" s="129">
        <f t="shared" si="775"/>
        <v>0</v>
      </c>
    </row>
    <row r="49230" spans="6:6" ht="18" customHeight="1">
      <c r="F49230" s="129">
        <f t="shared" si="775"/>
        <v>0</v>
      </c>
    </row>
    <row r="49231" spans="6:6" ht="18" customHeight="1">
      <c r="F49231" s="129">
        <f t="shared" si="775"/>
        <v>0</v>
      </c>
    </row>
    <row r="49232" spans="6:6" ht="18" customHeight="1">
      <c r="F49232" s="129">
        <f t="shared" si="775"/>
        <v>0</v>
      </c>
    </row>
    <row r="49233" spans="6:6" ht="18" customHeight="1">
      <c r="F49233" s="129">
        <f t="shared" si="775"/>
        <v>0</v>
      </c>
    </row>
    <row r="49234" spans="6:6" ht="18" customHeight="1">
      <c r="F49234" s="129">
        <f t="shared" si="775"/>
        <v>0</v>
      </c>
    </row>
    <row r="49235" spans="6:6" ht="18" customHeight="1">
      <c r="F49235" s="129">
        <f t="shared" si="775"/>
        <v>0</v>
      </c>
    </row>
    <row r="49236" spans="6:6" ht="18" customHeight="1">
      <c r="F49236" s="129">
        <f t="shared" si="775"/>
        <v>0</v>
      </c>
    </row>
    <row r="49237" spans="6:6" ht="18" customHeight="1">
      <c r="F49237" s="129">
        <f t="shared" si="775"/>
        <v>0</v>
      </c>
    </row>
    <row r="49238" spans="6:6" ht="18" customHeight="1">
      <c r="F49238" s="129">
        <f t="shared" si="775"/>
        <v>0</v>
      </c>
    </row>
    <row r="49239" spans="6:6" ht="18" customHeight="1">
      <c r="F49239" s="129">
        <f t="shared" si="775"/>
        <v>0</v>
      </c>
    </row>
    <row r="49240" spans="6:6" ht="18" customHeight="1">
      <c r="F49240" s="129">
        <f t="shared" si="775"/>
        <v>0</v>
      </c>
    </row>
    <row r="49241" spans="6:6" ht="18" customHeight="1">
      <c r="F49241" s="129">
        <f t="shared" si="775"/>
        <v>0</v>
      </c>
    </row>
    <row r="49242" spans="6:6" ht="18" customHeight="1">
      <c r="F49242" s="129">
        <f t="shared" si="775"/>
        <v>0</v>
      </c>
    </row>
    <row r="49243" spans="6:6" ht="18" customHeight="1">
      <c r="F49243" s="129">
        <f t="shared" si="775"/>
        <v>0</v>
      </c>
    </row>
    <row r="49244" spans="6:6" ht="18" customHeight="1">
      <c r="F49244" s="129">
        <f t="shared" si="775"/>
        <v>0</v>
      </c>
    </row>
    <row r="49245" spans="6:6" ht="18" customHeight="1">
      <c r="F49245" s="129">
        <f t="shared" si="775"/>
        <v>0</v>
      </c>
    </row>
    <row r="49246" spans="6:6" ht="18" customHeight="1">
      <c r="F49246" s="129">
        <f t="shared" si="775"/>
        <v>0</v>
      </c>
    </row>
    <row r="49247" spans="6:6" ht="18" customHeight="1">
      <c r="F49247" s="129">
        <f t="shared" si="775"/>
        <v>0</v>
      </c>
    </row>
    <row r="49248" spans="6:6" ht="18" customHeight="1">
      <c r="F49248" s="129">
        <f t="shared" si="775"/>
        <v>0</v>
      </c>
    </row>
    <row r="49249" spans="6:6" ht="18" customHeight="1">
      <c r="F49249" s="129">
        <f t="shared" si="775"/>
        <v>0</v>
      </c>
    </row>
    <row r="49250" spans="6:6" ht="18" customHeight="1">
      <c r="F49250" s="129">
        <f t="shared" si="775"/>
        <v>0</v>
      </c>
    </row>
    <row r="49251" spans="6:6" ht="18" customHeight="1">
      <c r="F49251" s="129">
        <f t="shared" si="775"/>
        <v>0</v>
      </c>
    </row>
    <row r="49252" spans="6:6" ht="18" customHeight="1">
      <c r="F49252" s="129">
        <f t="shared" si="775"/>
        <v>0</v>
      </c>
    </row>
    <row r="49253" spans="6:6" ht="18" customHeight="1">
      <c r="F49253" s="129">
        <f t="shared" si="775"/>
        <v>0</v>
      </c>
    </row>
    <row r="49254" spans="6:6" ht="18" customHeight="1">
      <c r="F49254" s="129">
        <f t="shared" si="775"/>
        <v>0</v>
      </c>
    </row>
    <row r="49255" spans="6:6" ht="18" customHeight="1">
      <c r="F49255" s="129">
        <f t="shared" si="775"/>
        <v>0</v>
      </c>
    </row>
    <row r="49256" spans="6:6" ht="18" customHeight="1">
      <c r="F49256" s="129">
        <f t="shared" si="775"/>
        <v>0</v>
      </c>
    </row>
    <row r="49257" spans="6:6" ht="18" customHeight="1">
      <c r="F49257" s="129">
        <f t="shared" si="775"/>
        <v>0</v>
      </c>
    </row>
    <row r="49258" spans="6:6" ht="18" customHeight="1">
      <c r="F49258" s="129">
        <f t="shared" si="775"/>
        <v>0</v>
      </c>
    </row>
    <row r="49259" spans="6:6" ht="18" customHeight="1">
      <c r="F49259" s="129">
        <f t="shared" si="775"/>
        <v>0</v>
      </c>
    </row>
    <row r="49260" spans="6:6" ht="18" customHeight="1">
      <c r="F49260" s="129">
        <f t="shared" si="775"/>
        <v>0</v>
      </c>
    </row>
    <row r="49261" spans="6:6" ht="18" customHeight="1">
      <c r="F49261" s="129">
        <f t="shared" si="775"/>
        <v>0</v>
      </c>
    </row>
    <row r="49262" spans="6:6" ht="18" customHeight="1">
      <c r="F49262" s="129">
        <f t="shared" si="775"/>
        <v>0</v>
      </c>
    </row>
    <row r="49263" spans="6:6" ht="18" customHeight="1">
      <c r="F49263" s="129">
        <f t="shared" si="775"/>
        <v>0</v>
      </c>
    </row>
    <row r="49264" spans="6:6" ht="18" customHeight="1">
      <c r="F49264" s="129">
        <f t="shared" si="775"/>
        <v>0</v>
      </c>
    </row>
    <row r="49265" spans="6:6" ht="18" customHeight="1">
      <c r="F49265" s="129">
        <f t="shared" si="775"/>
        <v>0</v>
      </c>
    </row>
    <row r="49266" spans="6:6" ht="18" customHeight="1">
      <c r="F49266" s="129">
        <f t="shared" ref="F49266:F49329" si="776">E49266*D49266</f>
        <v>0</v>
      </c>
    </row>
    <row r="49267" spans="6:6" ht="18" customHeight="1">
      <c r="F49267" s="129">
        <f t="shared" si="776"/>
        <v>0</v>
      </c>
    </row>
    <row r="49268" spans="6:6" ht="18" customHeight="1">
      <c r="F49268" s="129">
        <f t="shared" si="776"/>
        <v>0</v>
      </c>
    </row>
    <row r="49269" spans="6:6" ht="18" customHeight="1">
      <c r="F49269" s="129">
        <f t="shared" si="776"/>
        <v>0</v>
      </c>
    </row>
    <row r="49270" spans="6:6" ht="18" customHeight="1">
      <c r="F49270" s="129">
        <f t="shared" si="776"/>
        <v>0</v>
      </c>
    </row>
    <row r="49271" spans="6:6" ht="18" customHeight="1">
      <c r="F49271" s="129">
        <f t="shared" si="776"/>
        <v>0</v>
      </c>
    </row>
    <row r="49272" spans="6:6" ht="18" customHeight="1">
      <c r="F49272" s="129">
        <f t="shared" si="776"/>
        <v>0</v>
      </c>
    </row>
    <row r="49273" spans="6:6" ht="18" customHeight="1">
      <c r="F49273" s="129">
        <f t="shared" si="776"/>
        <v>0</v>
      </c>
    </row>
    <row r="49274" spans="6:6" ht="18" customHeight="1">
      <c r="F49274" s="129">
        <f t="shared" si="776"/>
        <v>0</v>
      </c>
    </row>
    <row r="49275" spans="6:6" ht="18" customHeight="1">
      <c r="F49275" s="129">
        <f t="shared" si="776"/>
        <v>0</v>
      </c>
    </row>
    <row r="49276" spans="6:6" ht="18" customHeight="1">
      <c r="F49276" s="129">
        <f t="shared" si="776"/>
        <v>0</v>
      </c>
    </row>
    <row r="49277" spans="6:6" ht="18" customHeight="1">
      <c r="F49277" s="129">
        <f t="shared" si="776"/>
        <v>0</v>
      </c>
    </row>
    <row r="49278" spans="6:6" ht="18" customHeight="1">
      <c r="F49278" s="129">
        <f t="shared" si="776"/>
        <v>0</v>
      </c>
    </row>
    <row r="49279" spans="6:6" ht="18" customHeight="1">
      <c r="F49279" s="129">
        <f t="shared" si="776"/>
        <v>0</v>
      </c>
    </row>
    <row r="49280" spans="6:6" ht="18" customHeight="1">
      <c r="F49280" s="129">
        <f t="shared" si="776"/>
        <v>0</v>
      </c>
    </row>
    <row r="49281" spans="6:6" ht="18" customHeight="1">
      <c r="F49281" s="129">
        <f t="shared" si="776"/>
        <v>0</v>
      </c>
    </row>
    <row r="49282" spans="6:6" ht="18" customHeight="1">
      <c r="F49282" s="129">
        <f t="shared" si="776"/>
        <v>0</v>
      </c>
    </row>
    <row r="49283" spans="6:6" ht="18" customHeight="1">
      <c r="F49283" s="129">
        <f t="shared" si="776"/>
        <v>0</v>
      </c>
    </row>
    <row r="49284" spans="6:6" ht="18" customHeight="1">
      <c r="F49284" s="129">
        <f t="shared" si="776"/>
        <v>0</v>
      </c>
    </row>
    <row r="49285" spans="6:6" ht="18" customHeight="1">
      <c r="F49285" s="129">
        <f t="shared" si="776"/>
        <v>0</v>
      </c>
    </row>
    <row r="49286" spans="6:6" ht="18" customHeight="1">
      <c r="F49286" s="129">
        <f t="shared" si="776"/>
        <v>0</v>
      </c>
    </row>
    <row r="49287" spans="6:6" ht="18" customHeight="1">
      <c r="F49287" s="129">
        <f t="shared" si="776"/>
        <v>0</v>
      </c>
    </row>
    <row r="49288" spans="6:6" ht="18" customHeight="1">
      <c r="F49288" s="129">
        <f t="shared" si="776"/>
        <v>0</v>
      </c>
    </row>
    <row r="49289" spans="6:6" ht="18" customHeight="1">
      <c r="F49289" s="129">
        <f t="shared" si="776"/>
        <v>0</v>
      </c>
    </row>
    <row r="49290" spans="6:6" ht="18" customHeight="1">
      <c r="F49290" s="129">
        <f t="shared" si="776"/>
        <v>0</v>
      </c>
    </row>
    <row r="49291" spans="6:6" ht="18" customHeight="1">
      <c r="F49291" s="129">
        <f t="shared" si="776"/>
        <v>0</v>
      </c>
    </row>
    <row r="49292" spans="6:6" ht="18" customHeight="1">
      <c r="F49292" s="129">
        <f t="shared" si="776"/>
        <v>0</v>
      </c>
    </row>
    <row r="49293" spans="6:6" ht="18" customHeight="1">
      <c r="F49293" s="129">
        <f t="shared" si="776"/>
        <v>0</v>
      </c>
    </row>
    <row r="49294" spans="6:6" ht="18" customHeight="1">
      <c r="F49294" s="129">
        <f t="shared" si="776"/>
        <v>0</v>
      </c>
    </row>
    <row r="49295" spans="6:6" ht="18" customHeight="1">
      <c r="F49295" s="129">
        <f t="shared" si="776"/>
        <v>0</v>
      </c>
    </row>
    <row r="49296" spans="6:6" ht="18" customHeight="1">
      <c r="F49296" s="129">
        <f t="shared" si="776"/>
        <v>0</v>
      </c>
    </row>
    <row r="49297" spans="6:6" ht="18" customHeight="1">
      <c r="F49297" s="129">
        <f t="shared" si="776"/>
        <v>0</v>
      </c>
    </row>
    <row r="49298" spans="6:6" ht="18" customHeight="1">
      <c r="F49298" s="129">
        <f t="shared" si="776"/>
        <v>0</v>
      </c>
    </row>
    <row r="49299" spans="6:6" ht="18" customHeight="1">
      <c r="F49299" s="129">
        <f t="shared" si="776"/>
        <v>0</v>
      </c>
    </row>
    <row r="49300" spans="6:6" ht="18" customHeight="1">
      <c r="F49300" s="129">
        <f t="shared" si="776"/>
        <v>0</v>
      </c>
    </row>
    <row r="49301" spans="6:6" ht="18" customHeight="1">
      <c r="F49301" s="129">
        <f t="shared" si="776"/>
        <v>0</v>
      </c>
    </row>
    <row r="49302" spans="6:6" ht="18" customHeight="1">
      <c r="F49302" s="129">
        <f t="shared" si="776"/>
        <v>0</v>
      </c>
    </row>
    <row r="49303" spans="6:6" ht="18" customHeight="1">
      <c r="F49303" s="129">
        <f t="shared" si="776"/>
        <v>0</v>
      </c>
    </row>
    <row r="49304" spans="6:6" ht="18" customHeight="1">
      <c r="F49304" s="129">
        <f t="shared" si="776"/>
        <v>0</v>
      </c>
    </row>
    <row r="49305" spans="6:6" ht="18" customHeight="1">
      <c r="F49305" s="129">
        <f t="shared" si="776"/>
        <v>0</v>
      </c>
    </row>
    <row r="49306" spans="6:6" ht="18" customHeight="1">
      <c r="F49306" s="129">
        <f t="shared" si="776"/>
        <v>0</v>
      </c>
    </row>
    <row r="49307" spans="6:6" ht="18" customHeight="1">
      <c r="F49307" s="129">
        <f t="shared" si="776"/>
        <v>0</v>
      </c>
    </row>
    <row r="49308" spans="6:6" ht="18" customHeight="1">
      <c r="F49308" s="129">
        <f t="shared" si="776"/>
        <v>0</v>
      </c>
    </row>
    <row r="49309" spans="6:6" ht="18" customHeight="1">
      <c r="F49309" s="129">
        <f t="shared" si="776"/>
        <v>0</v>
      </c>
    </row>
    <row r="49310" spans="6:6" ht="18" customHeight="1">
      <c r="F49310" s="129">
        <f t="shared" si="776"/>
        <v>0</v>
      </c>
    </row>
    <row r="49311" spans="6:6" ht="18" customHeight="1">
      <c r="F49311" s="129">
        <f t="shared" si="776"/>
        <v>0</v>
      </c>
    </row>
    <row r="49312" spans="6:6" ht="18" customHeight="1">
      <c r="F49312" s="129">
        <f t="shared" si="776"/>
        <v>0</v>
      </c>
    </row>
    <row r="49313" spans="6:6" ht="18" customHeight="1">
      <c r="F49313" s="129">
        <f t="shared" si="776"/>
        <v>0</v>
      </c>
    </row>
    <row r="49314" spans="6:6" ht="18" customHeight="1">
      <c r="F49314" s="129">
        <f t="shared" si="776"/>
        <v>0</v>
      </c>
    </row>
    <row r="49315" spans="6:6" ht="18" customHeight="1">
      <c r="F49315" s="129">
        <f t="shared" si="776"/>
        <v>0</v>
      </c>
    </row>
    <row r="49316" spans="6:6" ht="18" customHeight="1">
      <c r="F49316" s="129">
        <f t="shared" si="776"/>
        <v>0</v>
      </c>
    </row>
    <row r="49317" spans="6:6" ht="18" customHeight="1">
      <c r="F49317" s="129">
        <f t="shared" si="776"/>
        <v>0</v>
      </c>
    </row>
    <row r="49318" spans="6:6" ht="18" customHeight="1">
      <c r="F49318" s="129">
        <f t="shared" si="776"/>
        <v>0</v>
      </c>
    </row>
    <row r="49319" spans="6:6" ht="18" customHeight="1">
      <c r="F49319" s="129">
        <f t="shared" si="776"/>
        <v>0</v>
      </c>
    </row>
    <row r="49320" spans="6:6" ht="18" customHeight="1">
      <c r="F49320" s="129">
        <f t="shared" si="776"/>
        <v>0</v>
      </c>
    </row>
    <row r="49321" spans="6:6" ht="18" customHeight="1">
      <c r="F49321" s="129">
        <f t="shared" si="776"/>
        <v>0</v>
      </c>
    </row>
    <row r="49322" spans="6:6" ht="18" customHeight="1">
      <c r="F49322" s="129">
        <f t="shared" si="776"/>
        <v>0</v>
      </c>
    </row>
    <row r="49323" spans="6:6" ht="18" customHeight="1">
      <c r="F49323" s="129">
        <f t="shared" si="776"/>
        <v>0</v>
      </c>
    </row>
    <row r="49324" spans="6:6" ht="18" customHeight="1">
      <c r="F49324" s="129">
        <f t="shared" si="776"/>
        <v>0</v>
      </c>
    </row>
    <row r="49325" spans="6:6" ht="18" customHeight="1">
      <c r="F49325" s="129">
        <f t="shared" si="776"/>
        <v>0</v>
      </c>
    </row>
    <row r="49326" spans="6:6" ht="18" customHeight="1">
      <c r="F49326" s="129">
        <f t="shared" si="776"/>
        <v>0</v>
      </c>
    </row>
    <row r="49327" spans="6:6" ht="18" customHeight="1">
      <c r="F49327" s="129">
        <f t="shared" si="776"/>
        <v>0</v>
      </c>
    </row>
    <row r="49328" spans="6:6" ht="18" customHeight="1">
      <c r="F49328" s="129">
        <f t="shared" si="776"/>
        <v>0</v>
      </c>
    </row>
    <row r="49329" spans="6:6" ht="18" customHeight="1">
      <c r="F49329" s="129">
        <f t="shared" si="776"/>
        <v>0</v>
      </c>
    </row>
    <row r="49330" spans="6:6" ht="18" customHeight="1">
      <c r="F49330" s="129">
        <f t="shared" ref="F49330:F49393" si="777">E49330*D49330</f>
        <v>0</v>
      </c>
    </row>
    <row r="49331" spans="6:6" ht="18" customHeight="1">
      <c r="F49331" s="129">
        <f t="shared" si="777"/>
        <v>0</v>
      </c>
    </row>
    <row r="49332" spans="6:6" ht="18" customHeight="1">
      <c r="F49332" s="129">
        <f t="shared" si="777"/>
        <v>0</v>
      </c>
    </row>
    <row r="49333" spans="6:6" ht="18" customHeight="1">
      <c r="F49333" s="129">
        <f t="shared" si="777"/>
        <v>0</v>
      </c>
    </row>
    <row r="49334" spans="6:6" ht="18" customHeight="1">
      <c r="F49334" s="129">
        <f t="shared" si="777"/>
        <v>0</v>
      </c>
    </row>
    <row r="49335" spans="6:6" ht="18" customHeight="1">
      <c r="F49335" s="129">
        <f t="shared" si="777"/>
        <v>0</v>
      </c>
    </row>
    <row r="49336" spans="6:6" ht="18" customHeight="1">
      <c r="F49336" s="129">
        <f t="shared" si="777"/>
        <v>0</v>
      </c>
    </row>
    <row r="49337" spans="6:6" ht="18" customHeight="1">
      <c r="F49337" s="129">
        <f t="shared" si="777"/>
        <v>0</v>
      </c>
    </row>
    <row r="49338" spans="6:6" ht="18" customHeight="1">
      <c r="F49338" s="129">
        <f t="shared" si="777"/>
        <v>0</v>
      </c>
    </row>
    <row r="49339" spans="6:6" ht="18" customHeight="1">
      <c r="F49339" s="129">
        <f t="shared" si="777"/>
        <v>0</v>
      </c>
    </row>
    <row r="49340" spans="6:6" ht="18" customHeight="1">
      <c r="F49340" s="129">
        <f t="shared" si="777"/>
        <v>0</v>
      </c>
    </row>
    <row r="49341" spans="6:6" ht="18" customHeight="1">
      <c r="F49341" s="129">
        <f t="shared" si="777"/>
        <v>0</v>
      </c>
    </row>
    <row r="49342" spans="6:6" ht="18" customHeight="1">
      <c r="F49342" s="129">
        <f t="shared" si="777"/>
        <v>0</v>
      </c>
    </row>
    <row r="49343" spans="6:6" ht="18" customHeight="1">
      <c r="F49343" s="129">
        <f t="shared" si="777"/>
        <v>0</v>
      </c>
    </row>
    <row r="49344" spans="6:6" ht="18" customHeight="1">
      <c r="F49344" s="129">
        <f t="shared" si="777"/>
        <v>0</v>
      </c>
    </row>
    <row r="49345" spans="6:6" ht="18" customHeight="1">
      <c r="F49345" s="129">
        <f t="shared" si="777"/>
        <v>0</v>
      </c>
    </row>
    <row r="49346" spans="6:6" ht="18" customHeight="1">
      <c r="F49346" s="129">
        <f t="shared" si="777"/>
        <v>0</v>
      </c>
    </row>
    <row r="49347" spans="6:6" ht="18" customHeight="1">
      <c r="F49347" s="129">
        <f t="shared" si="777"/>
        <v>0</v>
      </c>
    </row>
    <row r="49348" spans="6:6" ht="18" customHeight="1">
      <c r="F49348" s="129">
        <f t="shared" si="777"/>
        <v>0</v>
      </c>
    </row>
    <row r="49349" spans="6:6" ht="18" customHeight="1">
      <c r="F49349" s="129">
        <f t="shared" si="777"/>
        <v>0</v>
      </c>
    </row>
    <row r="49350" spans="6:6" ht="18" customHeight="1">
      <c r="F49350" s="129">
        <f t="shared" si="777"/>
        <v>0</v>
      </c>
    </row>
    <row r="49351" spans="6:6" ht="18" customHeight="1">
      <c r="F49351" s="129">
        <f t="shared" si="777"/>
        <v>0</v>
      </c>
    </row>
    <row r="49352" spans="6:6" ht="18" customHeight="1">
      <c r="F49352" s="129">
        <f t="shared" si="777"/>
        <v>0</v>
      </c>
    </row>
    <row r="49353" spans="6:6" ht="18" customHeight="1">
      <c r="F49353" s="129">
        <f t="shared" si="777"/>
        <v>0</v>
      </c>
    </row>
    <row r="49354" spans="6:6" ht="18" customHeight="1">
      <c r="F49354" s="129">
        <f t="shared" si="777"/>
        <v>0</v>
      </c>
    </row>
    <row r="49355" spans="6:6" ht="18" customHeight="1">
      <c r="F49355" s="129">
        <f t="shared" si="777"/>
        <v>0</v>
      </c>
    </row>
    <row r="49356" spans="6:6" ht="18" customHeight="1">
      <c r="F49356" s="129">
        <f t="shared" si="777"/>
        <v>0</v>
      </c>
    </row>
    <row r="49357" spans="6:6" ht="18" customHeight="1">
      <c r="F49357" s="129">
        <f t="shared" si="777"/>
        <v>0</v>
      </c>
    </row>
    <row r="49358" spans="6:6" ht="18" customHeight="1">
      <c r="F49358" s="129">
        <f t="shared" si="777"/>
        <v>0</v>
      </c>
    </row>
    <row r="49359" spans="6:6" ht="18" customHeight="1">
      <c r="F49359" s="129">
        <f t="shared" si="777"/>
        <v>0</v>
      </c>
    </row>
    <row r="49360" spans="6:6" ht="18" customHeight="1">
      <c r="F49360" s="129">
        <f t="shared" si="777"/>
        <v>0</v>
      </c>
    </row>
    <row r="49361" spans="6:6" ht="18" customHeight="1">
      <c r="F49361" s="129">
        <f t="shared" si="777"/>
        <v>0</v>
      </c>
    </row>
    <row r="49362" spans="6:6" ht="18" customHeight="1">
      <c r="F49362" s="129">
        <f t="shared" si="777"/>
        <v>0</v>
      </c>
    </row>
    <row r="49363" spans="6:6" ht="18" customHeight="1">
      <c r="F49363" s="129">
        <f t="shared" si="777"/>
        <v>0</v>
      </c>
    </row>
    <row r="49364" spans="6:6" ht="18" customHeight="1">
      <c r="F49364" s="129">
        <f t="shared" si="777"/>
        <v>0</v>
      </c>
    </row>
    <row r="49365" spans="6:6" ht="18" customHeight="1">
      <c r="F49365" s="129">
        <f t="shared" si="777"/>
        <v>0</v>
      </c>
    </row>
    <row r="49366" spans="6:6" ht="18" customHeight="1">
      <c r="F49366" s="129">
        <f t="shared" si="777"/>
        <v>0</v>
      </c>
    </row>
    <row r="49367" spans="6:6" ht="18" customHeight="1">
      <c r="F49367" s="129">
        <f t="shared" si="777"/>
        <v>0</v>
      </c>
    </row>
    <row r="49368" spans="6:6" ht="18" customHeight="1">
      <c r="F49368" s="129">
        <f t="shared" si="777"/>
        <v>0</v>
      </c>
    </row>
    <row r="49369" spans="6:6" ht="18" customHeight="1">
      <c r="F49369" s="129">
        <f t="shared" si="777"/>
        <v>0</v>
      </c>
    </row>
    <row r="49370" spans="6:6" ht="18" customHeight="1">
      <c r="F49370" s="129">
        <f t="shared" si="777"/>
        <v>0</v>
      </c>
    </row>
    <row r="49371" spans="6:6" ht="18" customHeight="1">
      <c r="F49371" s="129">
        <f t="shared" si="777"/>
        <v>0</v>
      </c>
    </row>
    <row r="49372" spans="6:6" ht="18" customHeight="1">
      <c r="F49372" s="129">
        <f t="shared" si="777"/>
        <v>0</v>
      </c>
    </row>
    <row r="49373" spans="6:6" ht="18" customHeight="1">
      <c r="F49373" s="129">
        <f t="shared" si="777"/>
        <v>0</v>
      </c>
    </row>
    <row r="49374" spans="6:6" ht="18" customHeight="1">
      <c r="F49374" s="129">
        <f t="shared" si="777"/>
        <v>0</v>
      </c>
    </row>
    <row r="49375" spans="6:6" ht="18" customHeight="1">
      <c r="F49375" s="129">
        <f t="shared" si="777"/>
        <v>0</v>
      </c>
    </row>
    <row r="49376" spans="6:6" ht="18" customHeight="1">
      <c r="F49376" s="129">
        <f t="shared" si="777"/>
        <v>0</v>
      </c>
    </row>
    <row r="49377" spans="6:6" ht="18" customHeight="1">
      <c r="F49377" s="129">
        <f t="shared" si="777"/>
        <v>0</v>
      </c>
    </row>
    <row r="49378" spans="6:6" ht="18" customHeight="1">
      <c r="F49378" s="129">
        <f t="shared" si="777"/>
        <v>0</v>
      </c>
    </row>
    <row r="49379" spans="6:6" ht="18" customHeight="1">
      <c r="F49379" s="129">
        <f t="shared" si="777"/>
        <v>0</v>
      </c>
    </row>
    <row r="49380" spans="6:6" ht="18" customHeight="1">
      <c r="F49380" s="129">
        <f t="shared" si="777"/>
        <v>0</v>
      </c>
    </row>
    <row r="49381" spans="6:6" ht="18" customHeight="1">
      <c r="F49381" s="129">
        <f t="shared" si="777"/>
        <v>0</v>
      </c>
    </row>
    <row r="49382" spans="6:6" ht="18" customHeight="1">
      <c r="F49382" s="129">
        <f t="shared" si="777"/>
        <v>0</v>
      </c>
    </row>
    <row r="49383" spans="6:6" ht="18" customHeight="1">
      <c r="F49383" s="129">
        <f t="shared" si="777"/>
        <v>0</v>
      </c>
    </row>
    <row r="49384" spans="6:6" ht="18" customHeight="1">
      <c r="F49384" s="129">
        <f t="shared" si="777"/>
        <v>0</v>
      </c>
    </row>
    <row r="49385" spans="6:6" ht="18" customHeight="1">
      <c r="F49385" s="129">
        <f t="shared" si="777"/>
        <v>0</v>
      </c>
    </row>
    <row r="49386" spans="6:6" ht="18" customHeight="1">
      <c r="F49386" s="129">
        <f t="shared" si="777"/>
        <v>0</v>
      </c>
    </row>
    <row r="49387" spans="6:6" ht="18" customHeight="1">
      <c r="F49387" s="129">
        <f t="shared" si="777"/>
        <v>0</v>
      </c>
    </row>
    <row r="49388" spans="6:6" ht="18" customHeight="1">
      <c r="F49388" s="129">
        <f t="shared" si="777"/>
        <v>0</v>
      </c>
    </row>
    <row r="49389" spans="6:6" ht="18" customHeight="1">
      <c r="F49389" s="129">
        <f t="shared" si="777"/>
        <v>0</v>
      </c>
    </row>
    <row r="49390" spans="6:6" ht="18" customHeight="1">
      <c r="F49390" s="129">
        <f t="shared" si="777"/>
        <v>0</v>
      </c>
    </row>
    <row r="49391" spans="6:6" ht="18" customHeight="1">
      <c r="F49391" s="129">
        <f t="shared" si="777"/>
        <v>0</v>
      </c>
    </row>
    <row r="49392" spans="6:6" ht="18" customHeight="1">
      <c r="F49392" s="129">
        <f t="shared" si="777"/>
        <v>0</v>
      </c>
    </row>
    <row r="49393" spans="6:6" ht="18" customHeight="1">
      <c r="F49393" s="129">
        <f t="shared" si="777"/>
        <v>0</v>
      </c>
    </row>
    <row r="49394" spans="6:6" ht="18" customHeight="1">
      <c r="F49394" s="129">
        <f t="shared" ref="F49394:F49457" si="778">E49394*D49394</f>
        <v>0</v>
      </c>
    </row>
    <row r="49395" spans="6:6" ht="18" customHeight="1">
      <c r="F49395" s="129">
        <f t="shared" si="778"/>
        <v>0</v>
      </c>
    </row>
    <row r="49396" spans="6:6" ht="18" customHeight="1">
      <c r="F49396" s="129">
        <f t="shared" si="778"/>
        <v>0</v>
      </c>
    </row>
    <row r="49397" spans="6:6" ht="18" customHeight="1">
      <c r="F49397" s="129">
        <f t="shared" si="778"/>
        <v>0</v>
      </c>
    </row>
    <row r="49398" spans="6:6" ht="18" customHeight="1">
      <c r="F49398" s="129">
        <f t="shared" si="778"/>
        <v>0</v>
      </c>
    </row>
    <row r="49399" spans="6:6" ht="18" customHeight="1">
      <c r="F49399" s="129">
        <f t="shared" si="778"/>
        <v>0</v>
      </c>
    </row>
    <row r="49400" spans="6:6" ht="18" customHeight="1">
      <c r="F49400" s="129">
        <f t="shared" si="778"/>
        <v>0</v>
      </c>
    </row>
    <row r="49401" spans="6:6" ht="18" customHeight="1">
      <c r="F49401" s="129">
        <f t="shared" si="778"/>
        <v>0</v>
      </c>
    </row>
    <row r="49402" spans="6:6" ht="18" customHeight="1">
      <c r="F49402" s="129">
        <f t="shared" si="778"/>
        <v>0</v>
      </c>
    </row>
    <row r="49403" spans="6:6" ht="18" customHeight="1">
      <c r="F49403" s="129">
        <f t="shared" si="778"/>
        <v>0</v>
      </c>
    </row>
    <row r="49404" spans="6:6" ht="18" customHeight="1">
      <c r="F49404" s="129">
        <f t="shared" si="778"/>
        <v>0</v>
      </c>
    </row>
    <row r="49405" spans="6:6" ht="18" customHeight="1">
      <c r="F49405" s="129">
        <f t="shared" si="778"/>
        <v>0</v>
      </c>
    </row>
    <row r="49406" spans="6:6" ht="18" customHeight="1">
      <c r="F49406" s="129">
        <f t="shared" si="778"/>
        <v>0</v>
      </c>
    </row>
    <row r="49407" spans="6:6" ht="18" customHeight="1">
      <c r="F49407" s="129">
        <f t="shared" si="778"/>
        <v>0</v>
      </c>
    </row>
    <row r="49408" spans="6:6" ht="18" customHeight="1">
      <c r="F49408" s="129">
        <f t="shared" si="778"/>
        <v>0</v>
      </c>
    </row>
    <row r="49409" spans="6:6" ht="18" customHeight="1">
      <c r="F49409" s="129">
        <f t="shared" si="778"/>
        <v>0</v>
      </c>
    </row>
    <row r="49410" spans="6:6" ht="18" customHeight="1">
      <c r="F49410" s="129">
        <f t="shared" si="778"/>
        <v>0</v>
      </c>
    </row>
    <row r="49411" spans="6:6" ht="18" customHeight="1">
      <c r="F49411" s="129">
        <f t="shared" si="778"/>
        <v>0</v>
      </c>
    </row>
    <row r="49412" spans="6:6" ht="18" customHeight="1">
      <c r="F49412" s="129">
        <f t="shared" si="778"/>
        <v>0</v>
      </c>
    </row>
    <row r="49413" spans="6:6" ht="18" customHeight="1">
      <c r="F49413" s="129">
        <f t="shared" si="778"/>
        <v>0</v>
      </c>
    </row>
    <row r="49414" spans="6:6" ht="18" customHeight="1">
      <c r="F49414" s="129">
        <f t="shared" si="778"/>
        <v>0</v>
      </c>
    </row>
    <row r="49415" spans="6:6" ht="18" customHeight="1">
      <c r="F49415" s="129">
        <f t="shared" si="778"/>
        <v>0</v>
      </c>
    </row>
    <row r="49416" spans="6:6" ht="18" customHeight="1">
      <c r="F49416" s="129">
        <f t="shared" si="778"/>
        <v>0</v>
      </c>
    </row>
    <row r="49417" spans="6:6" ht="18" customHeight="1">
      <c r="F49417" s="129">
        <f t="shared" si="778"/>
        <v>0</v>
      </c>
    </row>
    <row r="49418" spans="6:6" ht="18" customHeight="1">
      <c r="F49418" s="129">
        <f t="shared" si="778"/>
        <v>0</v>
      </c>
    </row>
    <row r="49419" spans="6:6" ht="18" customHeight="1">
      <c r="F49419" s="129">
        <f t="shared" si="778"/>
        <v>0</v>
      </c>
    </row>
    <row r="49420" spans="6:6" ht="18" customHeight="1">
      <c r="F49420" s="129">
        <f t="shared" si="778"/>
        <v>0</v>
      </c>
    </row>
    <row r="49421" spans="6:6" ht="18" customHeight="1">
      <c r="F49421" s="129">
        <f t="shared" si="778"/>
        <v>0</v>
      </c>
    </row>
    <row r="49422" spans="6:6" ht="18" customHeight="1">
      <c r="F49422" s="129">
        <f t="shared" si="778"/>
        <v>0</v>
      </c>
    </row>
    <row r="49423" spans="6:6" ht="18" customHeight="1">
      <c r="F49423" s="129">
        <f t="shared" si="778"/>
        <v>0</v>
      </c>
    </row>
    <row r="49424" spans="6:6" ht="18" customHeight="1">
      <c r="F49424" s="129">
        <f t="shared" si="778"/>
        <v>0</v>
      </c>
    </row>
    <row r="49425" spans="6:6" ht="18" customHeight="1">
      <c r="F49425" s="129">
        <f t="shared" si="778"/>
        <v>0</v>
      </c>
    </row>
    <row r="49426" spans="6:6" ht="18" customHeight="1">
      <c r="F49426" s="129">
        <f t="shared" si="778"/>
        <v>0</v>
      </c>
    </row>
    <row r="49427" spans="6:6" ht="18" customHeight="1">
      <c r="F49427" s="129">
        <f t="shared" si="778"/>
        <v>0</v>
      </c>
    </row>
    <row r="49428" spans="6:6" ht="18" customHeight="1">
      <c r="F49428" s="129">
        <f t="shared" si="778"/>
        <v>0</v>
      </c>
    </row>
    <row r="49429" spans="6:6" ht="18" customHeight="1">
      <c r="F49429" s="129">
        <f t="shared" si="778"/>
        <v>0</v>
      </c>
    </row>
    <row r="49430" spans="6:6" ht="18" customHeight="1">
      <c r="F49430" s="129">
        <f t="shared" si="778"/>
        <v>0</v>
      </c>
    </row>
    <row r="49431" spans="6:6" ht="18" customHeight="1">
      <c r="F49431" s="129">
        <f t="shared" si="778"/>
        <v>0</v>
      </c>
    </row>
    <row r="49432" spans="6:6" ht="18" customHeight="1">
      <c r="F49432" s="129">
        <f t="shared" si="778"/>
        <v>0</v>
      </c>
    </row>
    <row r="49433" spans="6:6" ht="18" customHeight="1">
      <c r="F49433" s="129">
        <f t="shared" si="778"/>
        <v>0</v>
      </c>
    </row>
    <row r="49434" spans="6:6" ht="18" customHeight="1">
      <c r="F49434" s="129">
        <f t="shared" si="778"/>
        <v>0</v>
      </c>
    </row>
    <row r="49435" spans="6:6" ht="18" customHeight="1">
      <c r="F49435" s="129">
        <f t="shared" si="778"/>
        <v>0</v>
      </c>
    </row>
    <row r="49436" spans="6:6" ht="18" customHeight="1">
      <c r="F49436" s="129">
        <f t="shared" si="778"/>
        <v>0</v>
      </c>
    </row>
    <row r="49437" spans="6:6" ht="18" customHeight="1">
      <c r="F49437" s="129">
        <f t="shared" si="778"/>
        <v>0</v>
      </c>
    </row>
    <row r="49438" spans="6:6" ht="18" customHeight="1">
      <c r="F49438" s="129">
        <f t="shared" si="778"/>
        <v>0</v>
      </c>
    </row>
    <row r="49439" spans="6:6" ht="18" customHeight="1">
      <c r="F49439" s="129">
        <f t="shared" si="778"/>
        <v>0</v>
      </c>
    </row>
    <row r="49440" spans="6:6" ht="18" customHeight="1">
      <c r="F49440" s="129">
        <f t="shared" si="778"/>
        <v>0</v>
      </c>
    </row>
    <row r="49441" spans="6:6" ht="18" customHeight="1">
      <c r="F49441" s="129">
        <f t="shared" si="778"/>
        <v>0</v>
      </c>
    </row>
    <row r="49442" spans="6:6" ht="18" customHeight="1">
      <c r="F49442" s="129">
        <f t="shared" si="778"/>
        <v>0</v>
      </c>
    </row>
    <row r="49443" spans="6:6" ht="18" customHeight="1">
      <c r="F49443" s="129">
        <f t="shared" si="778"/>
        <v>0</v>
      </c>
    </row>
    <row r="49444" spans="6:6" ht="18" customHeight="1">
      <c r="F49444" s="129">
        <f t="shared" si="778"/>
        <v>0</v>
      </c>
    </row>
    <row r="49445" spans="6:6" ht="18" customHeight="1">
      <c r="F49445" s="129">
        <f t="shared" si="778"/>
        <v>0</v>
      </c>
    </row>
    <row r="49446" spans="6:6" ht="18" customHeight="1">
      <c r="F49446" s="129">
        <f t="shared" si="778"/>
        <v>0</v>
      </c>
    </row>
    <row r="49447" spans="6:6" ht="18" customHeight="1">
      <c r="F49447" s="129">
        <f t="shared" si="778"/>
        <v>0</v>
      </c>
    </row>
    <row r="49448" spans="6:6" ht="18" customHeight="1">
      <c r="F49448" s="129">
        <f t="shared" si="778"/>
        <v>0</v>
      </c>
    </row>
    <row r="49449" spans="6:6" ht="18" customHeight="1">
      <c r="F49449" s="129">
        <f t="shared" si="778"/>
        <v>0</v>
      </c>
    </row>
    <row r="49450" spans="6:6" ht="18" customHeight="1">
      <c r="F49450" s="129">
        <f t="shared" si="778"/>
        <v>0</v>
      </c>
    </row>
    <row r="49451" spans="6:6" ht="18" customHeight="1">
      <c r="F49451" s="129">
        <f t="shared" si="778"/>
        <v>0</v>
      </c>
    </row>
    <row r="49452" spans="6:6" ht="18" customHeight="1">
      <c r="F49452" s="129">
        <f t="shared" si="778"/>
        <v>0</v>
      </c>
    </row>
    <row r="49453" spans="6:6" ht="18" customHeight="1">
      <c r="F49453" s="129">
        <f t="shared" si="778"/>
        <v>0</v>
      </c>
    </row>
    <row r="49454" spans="6:6" ht="18" customHeight="1">
      <c r="F49454" s="129">
        <f t="shared" si="778"/>
        <v>0</v>
      </c>
    </row>
    <row r="49455" spans="6:6" ht="18" customHeight="1">
      <c r="F49455" s="129">
        <f t="shared" si="778"/>
        <v>0</v>
      </c>
    </row>
    <row r="49456" spans="6:6" ht="18" customHeight="1">
      <c r="F49456" s="129">
        <f t="shared" si="778"/>
        <v>0</v>
      </c>
    </row>
    <row r="49457" spans="6:6" ht="18" customHeight="1">
      <c r="F49457" s="129">
        <f t="shared" si="778"/>
        <v>0</v>
      </c>
    </row>
    <row r="49458" spans="6:6" ht="18" customHeight="1">
      <c r="F49458" s="129">
        <f t="shared" ref="F49458:F49521" si="779">E49458*D49458</f>
        <v>0</v>
      </c>
    </row>
    <row r="49459" spans="6:6" ht="18" customHeight="1">
      <c r="F49459" s="129">
        <f t="shared" si="779"/>
        <v>0</v>
      </c>
    </row>
    <row r="49460" spans="6:6" ht="18" customHeight="1">
      <c r="F49460" s="129">
        <f t="shared" si="779"/>
        <v>0</v>
      </c>
    </row>
    <row r="49461" spans="6:6" ht="18" customHeight="1">
      <c r="F49461" s="129">
        <f t="shared" si="779"/>
        <v>0</v>
      </c>
    </row>
    <row r="49462" spans="6:6" ht="18" customHeight="1">
      <c r="F49462" s="129">
        <f t="shared" si="779"/>
        <v>0</v>
      </c>
    </row>
    <row r="49463" spans="6:6" ht="18" customHeight="1">
      <c r="F49463" s="129">
        <f t="shared" si="779"/>
        <v>0</v>
      </c>
    </row>
    <row r="49464" spans="6:6" ht="18" customHeight="1">
      <c r="F49464" s="129">
        <f t="shared" si="779"/>
        <v>0</v>
      </c>
    </row>
    <row r="49465" spans="6:6" ht="18" customHeight="1">
      <c r="F49465" s="129">
        <f t="shared" si="779"/>
        <v>0</v>
      </c>
    </row>
    <row r="49466" spans="6:6" ht="18" customHeight="1">
      <c r="F49466" s="129">
        <f t="shared" si="779"/>
        <v>0</v>
      </c>
    </row>
    <row r="49467" spans="6:6" ht="18" customHeight="1">
      <c r="F49467" s="129">
        <f t="shared" si="779"/>
        <v>0</v>
      </c>
    </row>
    <row r="49468" spans="6:6" ht="18" customHeight="1">
      <c r="F49468" s="129">
        <f t="shared" si="779"/>
        <v>0</v>
      </c>
    </row>
    <row r="49469" spans="6:6" ht="18" customHeight="1">
      <c r="F49469" s="129">
        <f t="shared" si="779"/>
        <v>0</v>
      </c>
    </row>
    <row r="49470" spans="6:6" ht="18" customHeight="1">
      <c r="F49470" s="129">
        <f t="shared" si="779"/>
        <v>0</v>
      </c>
    </row>
    <row r="49471" spans="6:6" ht="18" customHeight="1">
      <c r="F49471" s="129">
        <f t="shared" si="779"/>
        <v>0</v>
      </c>
    </row>
    <row r="49472" spans="6:6" ht="18" customHeight="1">
      <c r="F49472" s="129">
        <f t="shared" si="779"/>
        <v>0</v>
      </c>
    </row>
    <row r="49473" spans="6:6" ht="18" customHeight="1">
      <c r="F49473" s="129">
        <f t="shared" si="779"/>
        <v>0</v>
      </c>
    </row>
    <row r="49474" spans="6:6" ht="18" customHeight="1">
      <c r="F49474" s="129">
        <f t="shared" si="779"/>
        <v>0</v>
      </c>
    </row>
    <row r="49475" spans="6:6" ht="18" customHeight="1">
      <c r="F49475" s="129">
        <f t="shared" si="779"/>
        <v>0</v>
      </c>
    </row>
    <row r="49476" spans="6:6" ht="18" customHeight="1">
      <c r="F49476" s="129">
        <f t="shared" si="779"/>
        <v>0</v>
      </c>
    </row>
    <row r="49477" spans="6:6" ht="18" customHeight="1">
      <c r="F49477" s="129">
        <f t="shared" si="779"/>
        <v>0</v>
      </c>
    </row>
    <row r="49478" spans="6:6" ht="18" customHeight="1">
      <c r="F49478" s="129">
        <f t="shared" si="779"/>
        <v>0</v>
      </c>
    </row>
    <row r="49479" spans="6:6" ht="18" customHeight="1">
      <c r="F49479" s="129">
        <f t="shared" si="779"/>
        <v>0</v>
      </c>
    </row>
    <row r="49480" spans="6:6" ht="18" customHeight="1">
      <c r="F49480" s="129">
        <f t="shared" si="779"/>
        <v>0</v>
      </c>
    </row>
    <row r="49481" spans="6:6" ht="18" customHeight="1">
      <c r="F49481" s="129">
        <f t="shared" si="779"/>
        <v>0</v>
      </c>
    </row>
    <row r="49482" spans="6:6" ht="18" customHeight="1">
      <c r="F49482" s="129">
        <f t="shared" si="779"/>
        <v>0</v>
      </c>
    </row>
    <row r="49483" spans="6:6" ht="18" customHeight="1">
      <c r="F49483" s="129">
        <f t="shared" si="779"/>
        <v>0</v>
      </c>
    </row>
    <row r="49484" spans="6:6" ht="18" customHeight="1">
      <c r="F49484" s="129">
        <f t="shared" si="779"/>
        <v>0</v>
      </c>
    </row>
    <row r="49485" spans="6:6" ht="18" customHeight="1">
      <c r="F49485" s="129">
        <f t="shared" si="779"/>
        <v>0</v>
      </c>
    </row>
    <row r="49486" spans="6:6" ht="18" customHeight="1">
      <c r="F49486" s="129">
        <f t="shared" si="779"/>
        <v>0</v>
      </c>
    </row>
    <row r="49487" spans="6:6" ht="18" customHeight="1">
      <c r="F49487" s="129">
        <f t="shared" si="779"/>
        <v>0</v>
      </c>
    </row>
    <row r="49488" spans="6:6" ht="18" customHeight="1">
      <c r="F49488" s="129">
        <f t="shared" si="779"/>
        <v>0</v>
      </c>
    </row>
    <row r="49489" spans="6:6" ht="18" customHeight="1">
      <c r="F49489" s="129">
        <f t="shared" si="779"/>
        <v>0</v>
      </c>
    </row>
    <row r="49490" spans="6:6" ht="18" customHeight="1">
      <c r="F49490" s="129">
        <f t="shared" si="779"/>
        <v>0</v>
      </c>
    </row>
    <row r="49491" spans="6:6" ht="18" customHeight="1">
      <c r="F49491" s="129">
        <f t="shared" si="779"/>
        <v>0</v>
      </c>
    </row>
    <row r="49492" spans="6:6" ht="18" customHeight="1">
      <c r="F49492" s="129">
        <f t="shared" si="779"/>
        <v>0</v>
      </c>
    </row>
    <row r="49493" spans="6:6" ht="18" customHeight="1">
      <c r="F49493" s="129">
        <f t="shared" si="779"/>
        <v>0</v>
      </c>
    </row>
    <row r="49494" spans="6:6" ht="18" customHeight="1">
      <c r="F49494" s="129">
        <f t="shared" si="779"/>
        <v>0</v>
      </c>
    </row>
    <row r="49495" spans="6:6" ht="18" customHeight="1">
      <c r="F49495" s="129">
        <f t="shared" si="779"/>
        <v>0</v>
      </c>
    </row>
    <row r="49496" spans="6:6" ht="18" customHeight="1">
      <c r="F49496" s="129">
        <f t="shared" si="779"/>
        <v>0</v>
      </c>
    </row>
    <row r="49497" spans="6:6" ht="18" customHeight="1">
      <c r="F49497" s="129">
        <f t="shared" si="779"/>
        <v>0</v>
      </c>
    </row>
    <row r="49498" spans="6:6" ht="18" customHeight="1">
      <c r="F49498" s="129">
        <f t="shared" si="779"/>
        <v>0</v>
      </c>
    </row>
    <row r="49499" spans="6:6" ht="18" customHeight="1">
      <c r="F49499" s="129">
        <f t="shared" si="779"/>
        <v>0</v>
      </c>
    </row>
    <row r="49500" spans="6:6" ht="18" customHeight="1">
      <c r="F49500" s="129">
        <f t="shared" si="779"/>
        <v>0</v>
      </c>
    </row>
    <row r="49501" spans="6:6" ht="18" customHeight="1">
      <c r="F49501" s="129">
        <f t="shared" si="779"/>
        <v>0</v>
      </c>
    </row>
    <row r="49502" spans="6:6" ht="18" customHeight="1">
      <c r="F49502" s="129">
        <f t="shared" si="779"/>
        <v>0</v>
      </c>
    </row>
    <row r="49503" spans="6:6" ht="18" customHeight="1">
      <c r="F49503" s="129">
        <f t="shared" si="779"/>
        <v>0</v>
      </c>
    </row>
    <row r="49504" spans="6:6" ht="18" customHeight="1">
      <c r="F49504" s="129">
        <f t="shared" si="779"/>
        <v>0</v>
      </c>
    </row>
    <row r="49505" spans="6:6" ht="18" customHeight="1">
      <c r="F49505" s="129">
        <f t="shared" si="779"/>
        <v>0</v>
      </c>
    </row>
    <row r="49506" spans="6:6" ht="18" customHeight="1">
      <c r="F49506" s="129">
        <f t="shared" si="779"/>
        <v>0</v>
      </c>
    </row>
    <row r="49507" spans="6:6" ht="18" customHeight="1">
      <c r="F49507" s="129">
        <f t="shared" si="779"/>
        <v>0</v>
      </c>
    </row>
    <row r="49508" spans="6:6" ht="18" customHeight="1">
      <c r="F49508" s="129">
        <f t="shared" si="779"/>
        <v>0</v>
      </c>
    </row>
    <row r="49509" spans="6:6" ht="18" customHeight="1">
      <c r="F49509" s="129">
        <f t="shared" si="779"/>
        <v>0</v>
      </c>
    </row>
    <row r="49510" spans="6:6" ht="18" customHeight="1">
      <c r="F49510" s="129">
        <f t="shared" si="779"/>
        <v>0</v>
      </c>
    </row>
    <row r="49511" spans="6:6" ht="18" customHeight="1">
      <c r="F49511" s="129">
        <f t="shared" si="779"/>
        <v>0</v>
      </c>
    </row>
    <row r="49512" spans="6:6" ht="18" customHeight="1">
      <c r="F49512" s="129">
        <f t="shared" si="779"/>
        <v>0</v>
      </c>
    </row>
    <row r="49513" spans="6:6" ht="18" customHeight="1">
      <c r="F49513" s="129">
        <f t="shared" si="779"/>
        <v>0</v>
      </c>
    </row>
    <row r="49514" spans="6:6" ht="18" customHeight="1">
      <c r="F49514" s="129">
        <f t="shared" si="779"/>
        <v>0</v>
      </c>
    </row>
    <row r="49515" spans="6:6" ht="18" customHeight="1">
      <c r="F49515" s="129">
        <f t="shared" si="779"/>
        <v>0</v>
      </c>
    </row>
    <row r="49516" spans="6:6" ht="18" customHeight="1">
      <c r="F49516" s="129">
        <f t="shared" si="779"/>
        <v>0</v>
      </c>
    </row>
    <row r="49517" spans="6:6" ht="18" customHeight="1">
      <c r="F49517" s="129">
        <f t="shared" si="779"/>
        <v>0</v>
      </c>
    </row>
    <row r="49518" spans="6:6" ht="18" customHeight="1">
      <c r="F49518" s="129">
        <f t="shared" si="779"/>
        <v>0</v>
      </c>
    </row>
    <row r="49519" spans="6:6" ht="18" customHeight="1">
      <c r="F49519" s="129">
        <f t="shared" si="779"/>
        <v>0</v>
      </c>
    </row>
    <row r="49520" spans="6:6" ht="18" customHeight="1">
      <c r="F49520" s="129">
        <f t="shared" si="779"/>
        <v>0</v>
      </c>
    </row>
    <row r="49521" spans="6:6" ht="18" customHeight="1">
      <c r="F49521" s="129">
        <f t="shared" si="779"/>
        <v>0</v>
      </c>
    </row>
    <row r="49522" spans="6:6" ht="18" customHeight="1">
      <c r="F49522" s="129">
        <f t="shared" ref="F49522:F49585" si="780">E49522*D49522</f>
        <v>0</v>
      </c>
    </row>
    <row r="49523" spans="6:6" ht="18" customHeight="1">
      <c r="F49523" s="129">
        <f t="shared" si="780"/>
        <v>0</v>
      </c>
    </row>
    <row r="49524" spans="6:6" ht="18" customHeight="1">
      <c r="F49524" s="129">
        <f t="shared" si="780"/>
        <v>0</v>
      </c>
    </row>
    <row r="49525" spans="6:6" ht="18" customHeight="1">
      <c r="F49525" s="129">
        <f t="shared" si="780"/>
        <v>0</v>
      </c>
    </row>
    <row r="49526" spans="6:6" ht="18" customHeight="1">
      <c r="F49526" s="129">
        <f t="shared" si="780"/>
        <v>0</v>
      </c>
    </row>
    <row r="49527" spans="6:6" ht="18" customHeight="1">
      <c r="F49527" s="129">
        <f t="shared" si="780"/>
        <v>0</v>
      </c>
    </row>
    <row r="49528" spans="6:6" ht="18" customHeight="1">
      <c r="F49528" s="129">
        <f t="shared" si="780"/>
        <v>0</v>
      </c>
    </row>
    <row r="49529" spans="6:6" ht="18" customHeight="1">
      <c r="F49529" s="129">
        <f t="shared" si="780"/>
        <v>0</v>
      </c>
    </row>
    <row r="49530" spans="6:6" ht="18" customHeight="1">
      <c r="F49530" s="129">
        <f t="shared" si="780"/>
        <v>0</v>
      </c>
    </row>
    <row r="49531" spans="6:6" ht="18" customHeight="1">
      <c r="F49531" s="129">
        <f t="shared" si="780"/>
        <v>0</v>
      </c>
    </row>
    <row r="49532" spans="6:6" ht="18" customHeight="1">
      <c r="F49532" s="129">
        <f t="shared" si="780"/>
        <v>0</v>
      </c>
    </row>
    <row r="49533" spans="6:6" ht="18" customHeight="1">
      <c r="F49533" s="129">
        <f t="shared" si="780"/>
        <v>0</v>
      </c>
    </row>
    <row r="49534" spans="6:6" ht="18" customHeight="1">
      <c r="F49534" s="129">
        <f t="shared" si="780"/>
        <v>0</v>
      </c>
    </row>
    <row r="49535" spans="6:6" ht="18" customHeight="1">
      <c r="F49535" s="129">
        <f t="shared" si="780"/>
        <v>0</v>
      </c>
    </row>
    <row r="49536" spans="6:6" ht="18" customHeight="1">
      <c r="F49536" s="129">
        <f t="shared" si="780"/>
        <v>0</v>
      </c>
    </row>
    <row r="49537" spans="6:6" ht="18" customHeight="1">
      <c r="F49537" s="129">
        <f t="shared" si="780"/>
        <v>0</v>
      </c>
    </row>
    <row r="49538" spans="6:6" ht="18" customHeight="1">
      <c r="F49538" s="129">
        <f t="shared" si="780"/>
        <v>0</v>
      </c>
    </row>
    <row r="49539" spans="6:6" ht="18" customHeight="1">
      <c r="F49539" s="129">
        <f t="shared" si="780"/>
        <v>0</v>
      </c>
    </row>
    <row r="49540" spans="6:6" ht="18" customHeight="1">
      <c r="F49540" s="129">
        <f t="shared" si="780"/>
        <v>0</v>
      </c>
    </row>
    <row r="49541" spans="6:6" ht="18" customHeight="1">
      <c r="F49541" s="129">
        <f t="shared" si="780"/>
        <v>0</v>
      </c>
    </row>
    <row r="49542" spans="6:6" ht="18" customHeight="1">
      <c r="F49542" s="129">
        <f t="shared" si="780"/>
        <v>0</v>
      </c>
    </row>
    <row r="49543" spans="6:6" ht="18" customHeight="1">
      <c r="F49543" s="129">
        <f t="shared" si="780"/>
        <v>0</v>
      </c>
    </row>
    <row r="49544" spans="6:6" ht="18" customHeight="1">
      <c r="F49544" s="129">
        <f t="shared" si="780"/>
        <v>0</v>
      </c>
    </row>
    <row r="49545" spans="6:6" ht="18" customHeight="1">
      <c r="F49545" s="129">
        <f t="shared" si="780"/>
        <v>0</v>
      </c>
    </row>
    <row r="49546" spans="6:6" ht="18" customHeight="1">
      <c r="F49546" s="129">
        <f t="shared" si="780"/>
        <v>0</v>
      </c>
    </row>
    <row r="49547" spans="6:6" ht="18" customHeight="1">
      <c r="F49547" s="129">
        <f t="shared" si="780"/>
        <v>0</v>
      </c>
    </row>
    <row r="49548" spans="6:6" ht="18" customHeight="1">
      <c r="F49548" s="129">
        <f t="shared" si="780"/>
        <v>0</v>
      </c>
    </row>
    <row r="49549" spans="6:6" ht="18" customHeight="1">
      <c r="F49549" s="129">
        <f t="shared" si="780"/>
        <v>0</v>
      </c>
    </row>
    <row r="49550" spans="6:6" ht="18" customHeight="1">
      <c r="F49550" s="129">
        <f t="shared" si="780"/>
        <v>0</v>
      </c>
    </row>
    <row r="49551" spans="6:6" ht="18" customHeight="1">
      <c r="F49551" s="129">
        <f t="shared" si="780"/>
        <v>0</v>
      </c>
    </row>
    <row r="49552" spans="6:6" ht="18" customHeight="1">
      <c r="F49552" s="129">
        <f t="shared" si="780"/>
        <v>0</v>
      </c>
    </row>
    <row r="49553" spans="6:6" ht="18" customHeight="1">
      <c r="F49553" s="129">
        <f t="shared" si="780"/>
        <v>0</v>
      </c>
    </row>
    <row r="49554" spans="6:6" ht="18" customHeight="1">
      <c r="F49554" s="129">
        <f t="shared" si="780"/>
        <v>0</v>
      </c>
    </row>
    <row r="49555" spans="6:6" ht="18" customHeight="1">
      <c r="F49555" s="129">
        <f t="shared" si="780"/>
        <v>0</v>
      </c>
    </row>
    <row r="49556" spans="6:6" ht="18" customHeight="1">
      <c r="F49556" s="129">
        <f t="shared" si="780"/>
        <v>0</v>
      </c>
    </row>
    <row r="49557" spans="6:6" ht="18" customHeight="1">
      <c r="F49557" s="129">
        <f t="shared" si="780"/>
        <v>0</v>
      </c>
    </row>
    <row r="49558" spans="6:6" ht="18" customHeight="1">
      <c r="F49558" s="129">
        <f t="shared" si="780"/>
        <v>0</v>
      </c>
    </row>
    <row r="49559" spans="6:6" ht="18" customHeight="1">
      <c r="F49559" s="129">
        <f t="shared" si="780"/>
        <v>0</v>
      </c>
    </row>
    <row r="49560" spans="6:6" ht="18" customHeight="1">
      <c r="F49560" s="129">
        <f t="shared" si="780"/>
        <v>0</v>
      </c>
    </row>
    <row r="49561" spans="6:6" ht="18" customHeight="1">
      <c r="F49561" s="129">
        <f t="shared" si="780"/>
        <v>0</v>
      </c>
    </row>
    <row r="49562" spans="6:6" ht="18" customHeight="1">
      <c r="F49562" s="129">
        <f t="shared" si="780"/>
        <v>0</v>
      </c>
    </row>
    <row r="49563" spans="6:6" ht="18" customHeight="1">
      <c r="F49563" s="129">
        <f t="shared" si="780"/>
        <v>0</v>
      </c>
    </row>
    <row r="49564" spans="6:6" ht="18" customHeight="1">
      <c r="F49564" s="129">
        <f t="shared" si="780"/>
        <v>0</v>
      </c>
    </row>
    <row r="49565" spans="6:6" ht="18" customHeight="1">
      <c r="F49565" s="129">
        <f t="shared" si="780"/>
        <v>0</v>
      </c>
    </row>
    <row r="49566" spans="6:6" ht="18" customHeight="1">
      <c r="F49566" s="129">
        <f t="shared" si="780"/>
        <v>0</v>
      </c>
    </row>
    <row r="49567" spans="6:6" ht="18" customHeight="1">
      <c r="F49567" s="129">
        <f t="shared" si="780"/>
        <v>0</v>
      </c>
    </row>
    <row r="49568" spans="6:6" ht="18" customHeight="1">
      <c r="F49568" s="129">
        <f t="shared" si="780"/>
        <v>0</v>
      </c>
    </row>
    <row r="49569" spans="6:6" ht="18" customHeight="1">
      <c r="F49569" s="129">
        <f t="shared" si="780"/>
        <v>0</v>
      </c>
    </row>
    <row r="49570" spans="6:6" ht="18" customHeight="1">
      <c r="F49570" s="129">
        <f t="shared" si="780"/>
        <v>0</v>
      </c>
    </row>
    <row r="49571" spans="6:6" ht="18" customHeight="1">
      <c r="F49571" s="129">
        <f t="shared" si="780"/>
        <v>0</v>
      </c>
    </row>
    <row r="49572" spans="6:6" ht="18" customHeight="1">
      <c r="F49572" s="129">
        <f t="shared" si="780"/>
        <v>0</v>
      </c>
    </row>
    <row r="49573" spans="6:6" ht="18" customHeight="1">
      <c r="F49573" s="129">
        <f t="shared" si="780"/>
        <v>0</v>
      </c>
    </row>
    <row r="49574" spans="6:6" ht="18" customHeight="1">
      <c r="F49574" s="129">
        <f t="shared" si="780"/>
        <v>0</v>
      </c>
    </row>
    <row r="49575" spans="6:6" ht="18" customHeight="1">
      <c r="F49575" s="129">
        <f t="shared" si="780"/>
        <v>0</v>
      </c>
    </row>
    <row r="49576" spans="6:6" ht="18" customHeight="1">
      <c r="F49576" s="129">
        <f t="shared" si="780"/>
        <v>0</v>
      </c>
    </row>
    <row r="49577" spans="6:6" ht="18" customHeight="1">
      <c r="F49577" s="129">
        <f t="shared" si="780"/>
        <v>0</v>
      </c>
    </row>
    <row r="49578" spans="6:6" ht="18" customHeight="1">
      <c r="F49578" s="129">
        <f t="shared" si="780"/>
        <v>0</v>
      </c>
    </row>
    <row r="49579" spans="6:6" ht="18" customHeight="1">
      <c r="F49579" s="129">
        <f t="shared" si="780"/>
        <v>0</v>
      </c>
    </row>
    <row r="49580" spans="6:6" ht="18" customHeight="1">
      <c r="F49580" s="129">
        <f t="shared" si="780"/>
        <v>0</v>
      </c>
    </row>
    <row r="49581" spans="6:6" ht="18" customHeight="1">
      <c r="F49581" s="129">
        <f t="shared" si="780"/>
        <v>0</v>
      </c>
    </row>
    <row r="49582" spans="6:6" ht="18" customHeight="1">
      <c r="F49582" s="129">
        <f t="shared" si="780"/>
        <v>0</v>
      </c>
    </row>
    <row r="49583" spans="6:6" ht="18" customHeight="1">
      <c r="F49583" s="129">
        <f t="shared" si="780"/>
        <v>0</v>
      </c>
    </row>
    <row r="49584" spans="6:6" ht="18" customHeight="1">
      <c r="F49584" s="129">
        <f t="shared" si="780"/>
        <v>0</v>
      </c>
    </row>
    <row r="49585" spans="6:6" ht="18" customHeight="1">
      <c r="F49585" s="129">
        <f t="shared" si="780"/>
        <v>0</v>
      </c>
    </row>
    <row r="49586" spans="6:6" ht="18" customHeight="1">
      <c r="F49586" s="129">
        <f t="shared" ref="F49586:F49649" si="781">E49586*D49586</f>
        <v>0</v>
      </c>
    </row>
    <row r="49587" spans="6:6" ht="18" customHeight="1">
      <c r="F49587" s="129">
        <f t="shared" si="781"/>
        <v>0</v>
      </c>
    </row>
    <row r="49588" spans="6:6" ht="18" customHeight="1">
      <c r="F49588" s="129">
        <f t="shared" si="781"/>
        <v>0</v>
      </c>
    </row>
    <row r="49589" spans="6:6" ht="18" customHeight="1">
      <c r="F49589" s="129">
        <f t="shared" si="781"/>
        <v>0</v>
      </c>
    </row>
    <row r="49590" spans="6:6" ht="18" customHeight="1">
      <c r="F49590" s="129">
        <f t="shared" si="781"/>
        <v>0</v>
      </c>
    </row>
    <row r="49591" spans="6:6" ht="18" customHeight="1">
      <c r="F49591" s="129">
        <f t="shared" si="781"/>
        <v>0</v>
      </c>
    </row>
    <row r="49592" spans="6:6" ht="18" customHeight="1">
      <c r="F49592" s="129">
        <f t="shared" si="781"/>
        <v>0</v>
      </c>
    </row>
    <row r="49593" spans="6:6" ht="18" customHeight="1">
      <c r="F49593" s="129">
        <f t="shared" si="781"/>
        <v>0</v>
      </c>
    </row>
    <row r="49594" spans="6:6" ht="18" customHeight="1">
      <c r="F49594" s="129">
        <f t="shared" si="781"/>
        <v>0</v>
      </c>
    </row>
    <row r="49595" spans="6:6" ht="18" customHeight="1">
      <c r="F49595" s="129">
        <f t="shared" si="781"/>
        <v>0</v>
      </c>
    </row>
    <row r="49596" spans="6:6" ht="18" customHeight="1">
      <c r="F49596" s="129">
        <f t="shared" si="781"/>
        <v>0</v>
      </c>
    </row>
    <row r="49597" spans="6:6" ht="18" customHeight="1">
      <c r="F49597" s="129">
        <f t="shared" si="781"/>
        <v>0</v>
      </c>
    </row>
    <row r="49598" spans="6:6" ht="18" customHeight="1">
      <c r="F49598" s="129">
        <f t="shared" si="781"/>
        <v>0</v>
      </c>
    </row>
    <row r="49599" spans="6:6" ht="18" customHeight="1">
      <c r="F49599" s="129">
        <f t="shared" si="781"/>
        <v>0</v>
      </c>
    </row>
    <row r="49600" spans="6:6" ht="18" customHeight="1">
      <c r="F49600" s="129">
        <f t="shared" si="781"/>
        <v>0</v>
      </c>
    </row>
    <row r="49601" spans="6:6" ht="18" customHeight="1">
      <c r="F49601" s="129">
        <f t="shared" si="781"/>
        <v>0</v>
      </c>
    </row>
    <row r="49602" spans="6:6" ht="18" customHeight="1">
      <c r="F49602" s="129">
        <f t="shared" si="781"/>
        <v>0</v>
      </c>
    </row>
    <row r="49603" spans="6:6" ht="18" customHeight="1">
      <c r="F49603" s="129">
        <f t="shared" si="781"/>
        <v>0</v>
      </c>
    </row>
    <row r="49604" spans="6:6" ht="18" customHeight="1">
      <c r="F49604" s="129">
        <f t="shared" si="781"/>
        <v>0</v>
      </c>
    </row>
    <row r="49605" spans="6:6" ht="18" customHeight="1">
      <c r="F49605" s="129">
        <f t="shared" si="781"/>
        <v>0</v>
      </c>
    </row>
    <row r="49606" spans="6:6" ht="18" customHeight="1">
      <c r="F49606" s="129">
        <f t="shared" si="781"/>
        <v>0</v>
      </c>
    </row>
    <row r="49607" spans="6:6" ht="18" customHeight="1">
      <c r="F49607" s="129">
        <f t="shared" si="781"/>
        <v>0</v>
      </c>
    </row>
    <row r="49608" spans="6:6" ht="18" customHeight="1">
      <c r="F49608" s="129">
        <f t="shared" si="781"/>
        <v>0</v>
      </c>
    </row>
    <row r="49609" spans="6:6" ht="18" customHeight="1">
      <c r="F49609" s="129">
        <f t="shared" si="781"/>
        <v>0</v>
      </c>
    </row>
    <row r="49610" spans="6:6" ht="18" customHeight="1">
      <c r="F49610" s="129">
        <f t="shared" si="781"/>
        <v>0</v>
      </c>
    </row>
    <row r="49611" spans="6:6" ht="18" customHeight="1">
      <c r="F49611" s="129">
        <f t="shared" si="781"/>
        <v>0</v>
      </c>
    </row>
    <row r="49612" spans="6:6" ht="18" customHeight="1">
      <c r="F49612" s="129">
        <f t="shared" si="781"/>
        <v>0</v>
      </c>
    </row>
    <row r="49613" spans="6:6" ht="18" customHeight="1">
      <c r="F49613" s="129">
        <f t="shared" si="781"/>
        <v>0</v>
      </c>
    </row>
    <row r="49614" spans="6:6" ht="18" customHeight="1">
      <c r="F49614" s="129">
        <f t="shared" si="781"/>
        <v>0</v>
      </c>
    </row>
    <row r="49615" spans="6:6" ht="18" customHeight="1">
      <c r="F49615" s="129">
        <f t="shared" si="781"/>
        <v>0</v>
      </c>
    </row>
    <row r="49616" spans="6:6" ht="18" customHeight="1">
      <c r="F49616" s="129">
        <f t="shared" si="781"/>
        <v>0</v>
      </c>
    </row>
    <row r="49617" spans="6:6" ht="18" customHeight="1">
      <c r="F49617" s="129">
        <f t="shared" si="781"/>
        <v>0</v>
      </c>
    </row>
    <row r="49618" spans="6:6" ht="18" customHeight="1">
      <c r="F49618" s="129">
        <f t="shared" si="781"/>
        <v>0</v>
      </c>
    </row>
    <row r="49619" spans="6:6" ht="18" customHeight="1">
      <c r="F49619" s="129">
        <f t="shared" si="781"/>
        <v>0</v>
      </c>
    </row>
    <row r="49620" spans="6:6" ht="18" customHeight="1">
      <c r="F49620" s="129">
        <f t="shared" si="781"/>
        <v>0</v>
      </c>
    </row>
    <row r="49621" spans="6:6" ht="18" customHeight="1">
      <c r="F49621" s="129">
        <f t="shared" si="781"/>
        <v>0</v>
      </c>
    </row>
    <row r="49622" spans="6:6" ht="18" customHeight="1">
      <c r="F49622" s="129">
        <f t="shared" si="781"/>
        <v>0</v>
      </c>
    </row>
    <row r="49623" spans="6:6" ht="18" customHeight="1">
      <c r="F49623" s="129">
        <f t="shared" si="781"/>
        <v>0</v>
      </c>
    </row>
    <row r="49624" spans="6:6" ht="18" customHeight="1">
      <c r="F49624" s="129">
        <f t="shared" si="781"/>
        <v>0</v>
      </c>
    </row>
    <row r="49625" spans="6:6" ht="18" customHeight="1">
      <c r="F49625" s="129">
        <f t="shared" si="781"/>
        <v>0</v>
      </c>
    </row>
    <row r="49626" spans="6:6" ht="18" customHeight="1">
      <c r="F49626" s="129">
        <f t="shared" si="781"/>
        <v>0</v>
      </c>
    </row>
    <row r="49627" spans="6:6" ht="18" customHeight="1">
      <c r="F49627" s="129">
        <f t="shared" si="781"/>
        <v>0</v>
      </c>
    </row>
    <row r="49628" spans="6:6" ht="18" customHeight="1">
      <c r="F49628" s="129">
        <f t="shared" si="781"/>
        <v>0</v>
      </c>
    </row>
    <row r="49629" spans="6:6" ht="18" customHeight="1">
      <c r="F49629" s="129">
        <f t="shared" si="781"/>
        <v>0</v>
      </c>
    </row>
    <row r="49630" spans="6:6" ht="18" customHeight="1">
      <c r="F49630" s="129">
        <f t="shared" si="781"/>
        <v>0</v>
      </c>
    </row>
    <row r="49631" spans="6:6" ht="18" customHeight="1">
      <c r="F49631" s="129">
        <f t="shared" si="781"/>
        <v>0</v>
      </c>
    </row>
    <row r="49632" spans="6:6" ht="18" customHeight="1">
      <c r="F49632" s="129">
        <f t="shared" si="781"/>
        <v>0</v>
      </c>
    </row>
    <row r="49633" spans="6:6" ht="18" customHeight="1">
      <c r="F49633" s="129">
        <f t="shared" si="781"/>
        <v>0</v>
      </c>
    </row>
    <row r="49634" spans="6:6" ht="18" customHeight="1">
      <c r="F49634" s="129">
        <f t="shared" si="781"/>
        <v>0</v>
      </c>
    </row>
    <row r="49635" spans="6:6" ht="18" customHeight="1">
      <c r="F49635" s="129">
        <f t="shared" si="781"/>
        <v>0</v>
      </c>
    </row>
    <row r="49636" spans="6:6" ht="18" customHeight="1">
      <c r="F49636" s="129">
        <f t="shared" si="781"/>
        <v>0</v>
      </c>
    </row>
    <row r="49637" spans="6:6" ht="18" customHeight="1">
      <c r="F49637" s="129">
        <f t="shared" si="781"/>
        <v>0</v>
      </c>
    </row>
    <row r="49638" spans="6:6" ht="18" customHeight="1">
      <c r="F49638" s="129">
        <f t="shared" si="781"/>
        <v>0</v>
      </c>
    </row>
    <row r="49639" spans="6:6" ht="18" customHeight="1">
      <c r="F49639" s="129">
        <f t="shared" si="781"/>
        <v>0</v>
      </c>
    </row>
    <row r="49640" spans="6:6" ht="18" customHeight="1">
      <c r="F49640" s="129">
        <f t="shared" si="781"/>
        <v>0</v>
      </c>
    </row>
    <row r="49641" spans="6:6" ht="18" customHeight="1">
      <c r="F49641" s="129">
        <f t="shared" si="781"/>
        <v>0</v>
      </c>
    </row>
    <row r="49642" spans="6:6" ht="18" customHeight="1">
      <c r="F49642" s="129">
        <f t="shared" si="781"/>
        <v>0</v>
      </c>
    </row>
    <row r="49643" spans="6:6" ht="18" customHeight="1">
      <c r="F49643" s="129">
        <f t="shared" si="781"/>
        <v>0</v>
      </c>
    </row>
    <row r="49644" spans="6:6" ht="18" customHeight="1">
      <c r="F49644" s="129">
        <f t="shared" si="781"/>
        <v>0</v>
      </c>
    </row>
    <row r="49645" spans="6:6" ht="18" customHeight="1">
      <c r="F49645" s="129">
        <f t="shared" si="781"/>
        <v>0</v>
      </c>
    </row>
    <row r="49646" spans="6:6" ht="18" customHeight="1">
      <c r="F49646" s="129">
        <f t="shared" si="781"/>
        <v>0</v>
      </c>
    </row>
    <row r="49647" spans="6:6" ht="18" customHeight="1">
      <c r="F49647" s="129">
        <f t="shared" si="781"/>
        <v>0</v>
      </c>
    </row>
    <row r="49648" spans="6:6" ht="18" customHeight="1">
      <c r="F49648" s="129">
        <f t="shared" si="781"/>
        <v>0</v>
      </c>
    </row>
    <row r="49649" spans="6:6" ht="18" customHeight="1">
      <c r="F49649" s="129">
        <f t="shared" si="781"/>
        <v>0</v>
      </c>
    </row>
    <row r="49650" spans="6:6" ht="18" customHeight="1">
      <c r="F49650" s="129">
        <f t="shared" ref="F49650:F49713" si="782">E49650*D49650</f>
        <v>0</v>
      </c>
    </row>
    <row r="49651" spans="6:6" ht="18" customHeight="1">
      <c r="F49651" s="129">
        <f t="shared" si="782"/>
        <v>0</v>
      </c>
    </row>
    <row r="49652" spans="6:6" ht="18" customHeight="1">
      <c r="F49652" s="129">
        <f t="shared" si="782"/>
        <v>0</v>
      </c>
    </row>
    <row r="49653" spans="6:6" ht="18" customHeight="1">
      <c r="F49653" s="129">
        <f t="shared" si="782"/>
        <v>0</v>
      </c>
    </row>
    <row r="49654" spans="6:6" ht="18" customHeight="1">
      <c r="F49654" s="129">
        <f t="shared" si="782"/>
        <v>0</v>
      </c>
    </row>
    <row r="49655" spans="6:6" ht="18" customHeight="1">
      <c r="F49655" s="129">
        <f t="shared" si="782"/>
        <v>0</v>
      </c>
    </row>
    <row r="49656" spans="6:6" ht="18" customHeight="1">
      <c r="F49656" s="129">
        <f t="shared" si="782"/>
        <v>0</v>
      </c>
    </row>
    <row r="49657" spans="6:6" ht="18" customHeight="1">
      <c r="F49657" s="129">
        <f t="shared" si="782"/>
        <v>0</v>
      </c>
    </row>
    <row r="49658" spans="6:6" ht="18" customHeight="1">
      <c r="F49658" s="129">
        <f t="shared" si="782"/>
        <v>0</v>
      </c>
    </row>
    <row r="49659" spans="6:6" ht="18" customHeight="1">
      <c r="F49659" s="129">
        <f t="shared" si="782"/>
        <v>0</v>
      </c>
    </row>
    <row r="49660" spans="6:6" ht="18" customHeight="1">
      <c r="F49660" s="129">
        <f t="shared" si="782"/>
        <v>0</v>
      </c>
    </row>
    <row r="49661" spans="6:6" ht="18" customHeight="1">
      <c r="F49661" s="129">
        <f t="shared" si="782"/>
        <v>0</v>
      </c>
    </row>
    <row r="49662" spans="6:6" ht="18" customHeight="1">
      <c r="F49662" s="129">
        <f t="shared" si="782"/>
        <v>0</v>
      </c>
    </row>
    <row r="49663" spans="6:6" ht="18" customHeight="1">
      <c r="F49663" s="129">
        <f t="shared" si="782"/>
        <v>0</v>
      </c>
    </row>
    <row r="49664" spans="6:6" ht="18" customHeight="1">
      <c r="F49664" s="129">
        <f t="shared" si="782"/>
        <v>0</v>
      </c>
    </row>
    <row r="49665" spans="6:6" ht="18" customHeight="1">
      <c r="F49665" s="129">
        <f t="shared" si="782"/>
        <v>0</v>
      </c>
    </row>
    <row r="49666" spans="6:6" ht="18" customHeight="1">
      <c r="F49666" s="129">
        <f t="shared" si="782"/>
        <v>0</v>
      </c>
    </row>
    <row r="49667" spans="6:6" ht="18" customHeight="1">
      <c r="F49667" s="129">
        <f t="shared" si="782"/>
        <v>0</v>
      </c>
    </row>
    <row r="49668" spans="6:6" ht="18" customHeight="1">
      <c r="F49668" s="129">
        <f t="shared" si="782"/>
        <v>0</v>
      </c>
    </row>
    <row r="49669" spans="6:6" ht="18" customHeight="1">
      <c r="F49669" s="129">
        <f t="shared" si="782"/>
        <v>0</v>
      </c>
    </row>
    <row r="49670" spans="6:6" ht="18" customHeight="1">
      <c r="F49670" s="129">
        <f t="shared" si="782"/>
        <v>0</v>
      </c>
    </row>
    <row r="49671" spans="6:6" ht="18" customHeight="1">
      <c r="F49671" s="129">
        <f t="shared" si="782"/>
        <v>0</v>
      </c>
    </row>
    <row r="49672" spans="6:6" ht="18" customHeight="1">
      <c r="F49672" s="129">
        <f t="shared" si="782"/>
        <v>0</v>
      </c>
    </row>
    <row r="49673" spans="6:6" ht="18" customHeight="1">
      <c r="F49673" s="129">
        <f t="shared" si="782"/>
        <v>0</v>
      </c>
    </row>
    <row r="49674" spans="6:6" ht="18" customHeight="1">
      <c r="F49674" s="129">
        <f t="shared" si="782"/>
        <v>0</v>
      </c>
    </row>
    <row r="49675" spans="6:6" ht="18" customHeight="1">
      <c r="F49675" s="129">
        <f t="shared" si="782"/>
        <v>0</v>
      </c>
    </row>
    <row r="49676" spans="6:6" ht="18" customHeight="1">
      <c r="F49676" s="129">
        <f t="shared" si="782"/>
        <v>0</v>
      </c>
    </row>
    <row r="49677" spans="6:6" ht="18" customHeight="1">
      <c r="F49677" s="129">
        <f t="shared" si="782"/>
        <v>0</v>
      </c>
    </row>
    <row r="49678" spans="6:6" ht="18" customHeight="1">
      <c r="F49678" s="129">
        <f t="shared" si="782"/>
        <v>0</v>
      </c>
    </row>
    <row r="49679" spans="6:6" ht="18" customHeight="1">
      <c r="F49679" s="129">
        <f t="shared" si="782"/>
        <v>0</v>
      </c>
    </row>
    <row r="49680" spans="6:6" ht="18" customHeight="1">
      <c r="F49680" s="129">
        <f t="shared" si="782"/>
        <v>0</v>
      </c>
    </row>
    <row r="49681" spans="6:6" ht="18" customHeight="1">
      <c r="F49681" s="129">
        <f t="shared" si="782"/>
        <v>0</v>
      </c>
    </row>
    <row r="49682" spans="6:6" ht="18" customHeight="1">
      <c r="F49682" s="129">
        <f t="shared" si="782"/>
        <v>0</v>
      </c>
    </row>
    <row r="49683" spans="6:6" ht="18" customHeight="1">
      <c r="F49683" s="129">
        <f t="shared" si="782"/>
        <v>0</v>
      </c>
    </row>
    <row r="49684" spans="6:6" ht="18" customHeight="1">
      <c r="F49684" s="129">
        <f t="shared" si="782"/>
        <v>0</v>
      </c>
    </row>
    <row r="49685" spans="6:6" ht="18" customHeight="1">
      <c r="F49685" s="129">
        <f t="shared" si="782"/>
        <v>0</v>
      </c>
    </row>
    <row r="49686" spans="6:6" ht="18" customHeight="1">
      <c r="F49686" s="129">
        <f t="shared" si="782"/>
        <v>0</v>
      </c>
    </row>
    <row r="49687" spans="6:6" ht="18" customHeight="1">
      <c r="F49687" s="129">
        <f t="shared" si="782"/>
        <v>0</v>
      </c>
    </row>
    <row r="49688" spans="6:6" ht="18" customHeight="1">
      <c r="F49688" s="129">
        <f t="shared" si="782"/>
        <v>0</v>
      </c>
    </row>
    <row r="49689" spans="6:6" ht="18" customHeight="1">
      <c r="F49689" s="129">
        <f t="shared" si="782"/>
        <v>0</v>
      </c>
    </row>
    <row r="49690" spans="6:6" ht="18" customHeight="1">
      <c r="F49690" s="129">
        <f t="shared" si="782"/>
        <v>0</v>
      </c>
    </row>
    <row r="49691" spans="6:6" ht="18" customHeight="1">
      <c r="F49691" s="129">
        <f t="shared" si="782"/>
        <v>0</v>
      </c>
    </row>
    <row r="49692" spans="6:6" ht="18" customHeight="1">
      <c r="F49692" s="129">
        <f t="shared" si="782"/>
        <v>0</v>
      </c>
    </row>
    <row r="49693" spans="6:6" ht="18" customHeight="1">
      <c r="F49693" s="129">
        <f t="shared" si="782"/>
        <v>0</v>
      </c>
    </row>
    <row r="49694" spans="6:6" ht="18" customHeight="1">
      <c r="F49694" s="129">
        <f t="shared" si="782"/>
        <v>0</v>
      </c>
    </row>
    <row r="49695" spans="6:6" ht="18" customHeight="1">
      <c r="F49695" s="129">
        <f t="shared" si="782"/>
        <v>0</v>
      </c>
    </row>
    <row r="49696" spans="6:6" ht="18" customHeight="1">
      <c r="F49696" s="129">
        <f t="shared" si="782"/>
        <v>0</v>
      </c>
    </row>
    <row r="49697" spans="6:6" ht="18" customHeight="1">
      <c r="F49697" s="129">
        <f t="shared" si="782"/>
        <v>0</v>
      </c>
    </row>
    <row r="49698" spans="6:6" ht="18" customHeight="1">
      <c r="F49698" s="129">
        <f t="shared" si="782"/>
        <v>0</v>
      </c>
    </row>
    <row r="49699" spans="6:6" ht="18" customHeight="1">
      <c r="F49699" s="129">
        <f t="shared" si="782"/>
        <v>0</v>
      </c>
    </row>
    <row r="49700" spans="6:6" ht="18" customHeight="1">
      <c r="F49700" s="129">
        <f t="shared" si="782"/>
        <v>0</v>
      </c>
    </row>
    <row r="49701" spans="6:6" ht="18" customHeight="1">
      <c r="F49701" s="129">
        <f t="shared" si="782"/>
        <v>0</v>
      </c>
    </row>
    <row r="49702" spans="6:6" ht="18" customHeight="1">
      <c r="F49702" s="129">
        <f t="shared" si="782"/>
        <v>0</v>
      </c>
    </row>
    <row r="49703" spans="6:6" ht="18" customHeight="1">
      <c r="F49703" s="129">
        <f t="shared" si="782"/>
        <v>0</v>
      </c>
    </row>
    <row r="49704" spans="6:6" ht="18" customHeight="1">
      <c r="F49704" s="129">
        <f t="shared" si="782"/>
        <v>0</v>
      </c>
    </row>
    <row r="49705" spans="6:6" ht="18" customHeight="1">
      <c r="F49705" s="129">
        <f t="shared" si="782"/>
        <v>0</v>
      </c>
    </row>
    <row r="49706" spans="6:6" ht="18" customHeight="1">
      <c r="F49706" s="129">
        <f t="shared" si="782"/>
        <v>0</v>
      </c>
    </row>
    <row r="49707" spans="6:6" ht="18" customHeight="1">
      <c r="F49707" s="129">
        <f t="shared" si="782"/>
        <v>0</v>
      </c>
    </row>
    <row r="49708" spans="6:6" ht="18" customHeight="1">
      <c r="F49708" s="129">
        <f t="shared" si="782"/>
        <v>0</v>
      </c>
    </row>
    <row r="49709" spans="6:6" ht="18" customHeight="1">
      <c r="F49709" s="129">
        <f t="shared" si="782"/>
        <v>0</v>
      </c>
    </row>
    <row r="49710" spans="6:6" ht="18" customHeight="1">
      <c r="F49710" s="129">
        <f t="shared" si="782"/>
        <v>0</v>
      </c>
    </row>
    <row r="49711" spans="6:6" ht="18" customHeight="1">
      <c r="F49711" s="129">
        <f t="shared" si="782"/>
        <v>0</v>
      </c>
    </row>
    <row r="49712" spans="6:6" ht="18" customHeight="1">
      <c r="F49712" s="129">
        <f t="shared" si="782"/>
        <v>0</v>
      </c>
    </row>
    <row r="49713" spans="6:6" ht="18" customHeight="1">
      <c r="F49713" s="129">
        <f t="shared" si="782"/>
        <v>0</v>
      </c>
    </row>
    <row r="49714" spans="6:6" ht="18" customHeight="1">
      <c r="F49714" s="129">
        <f t="shared" ref="F49714:F49777" si="783">E49714*D49714</f>
        <v>0</v>
      </c>
    </row>
    <row r="49715" spans="6:6" ht="18" customHeight="1">
      <c r="F49715" s="129">
        <f t="shared" si="783"/>
        <v>0</v>
      </c>
    </row>
    <row r="49716" spans="6:6" ht="18" customHeight="1">
      <c r="F49716" s="129">
        <f t="shared" si="783"/>
        <v>0</v>
      </c>
    </row>
    <row r="49717" spans="6:6" ht="18" customHeight="1">
      <c r="F49717" s="129">
        <f t="shared" si="783"/>
        <v>0</v>
      </c>
    </row>
    <row r="49718" spans="6:6" ht="18" customHeight="1">
      <c r="F49718" s="129">
        <f t="shared" si="783"/>
        <v>0</v>
      </c>
    </row>
    <row r="49719" spans="6:6" ht="18" customHeight="1">
      <c r="F49719" s="129">
        <f t="shared" si="783"/>
        <v>0</v>
      </c>
    </row>
    <row r="49720" spans="6:6" ht="18" customHeight="1">
      <c r="F49720" s="129">
        <f t="shared" si="783"/>
        <v>0</v>
      </c>
    </row>
    <row r="49721" spans="6:6" ht="18" customHeight="1">
      <c r="F49721" s="129">
        <f t="shared" si="783"/>
        <v>0</v>
      </c>
    </row>
    <row r="49722" spans="6:6" ht="18" customHeight="1">
      <c r="F49722" s="129">
        <f t="shared" si="783"/>
        <v>0</v>
      </c>
    </row>
    <row r="49723" spans="6:6" ht="18" customHeight="1">
      <c r="F49723" s="129">
        <f t="shared" si="783"/>
        <v>0</v>
      </c>
    </row>
    <row r="49724" spans="6:6" ht="18" customHeight="1">
      <c r="F49724" s="129">
        <f t="shared" si="783"/>
        <v>0</v>
      </c>
    </row>
    <row r="49725" spans="6:6" ht="18" customHeight="1">
      <c r="F49725" s="129">
        <f t="shared" si="783"/>
        <v>0</v>
      </c>
    </row>
    <row r="49726" spans="6:6" ht="18" customHeight="1">
      <c r="F49726" s="129">
        <f t="shared" si="783"/>
        <v>0</v>
      </c>
    </row>
    <row r="49727" spans="6:6" ht="18" customHeight="1">
      <c r="F49727" s="129">
        <f t="shared" si="783"/>
        <v>0</v>
      </c>
    </row>
    <row r="49728" spans="6:6" ht="18" customHeight="1">
      <c r="F49728" s="129">
        <f t="shared" si="783"/>
        <v>0</v>
      </c>
    </row>
    <row r="49729" spans="6:6" ht="18" customHeight="1">
      <c r="F49729" s="129">
        <f t="shared" si="783"/>
        <v>0</v>
      </c>
    </row>
    <row r="49730" spans="6:6" ht="18" customHeight="1">
      <c r="F49730" s="129">
        <f t="shared" si="783"/>
        <v>0</v>
      </c>
    </row>
    <row r="49731" spans="6:6" ht="18" customHeight="1">
      <c r="F49731" s="129">
        <f t="shared" si="783"/>
        <v>0</v>
      </c>
    </row>
    <row r="49732" spans="6:6" ht="18" customHeight="1">
      <c r="F49732" s="129">
        <f t="shared" si="783"/>
        <v>0</v>
      </c>
    </row>
    <row r="49733" spans="6:6" ht="18" customHeight="1">
      <c r="F49733" s="129">
        <f t="shared" si="783"/>
        <v>0</v>
      </c>
    </row>
    <row r="49734" spans="6:6" ht="18" customHeight="1">
      <c r="F49734" s="129">
        <f t="shared" si="783"/>
        <v>0</v>
      </c>
    </row>
    <row r="49735" spans="6:6" ht="18" customHeight="1">
      <c r="F49735" s="129">
        <f t="shared" si="783"/>
        <v>0</v>
      </c>
    </row>
    <row r="49736" spans="6:6" ht="18" customHeight="1">
      <c r="F49736" s="129">
        <f t="shared" si="783"/>
        <v>0</v>
      </c>
    </row>
    <row r="49737" spans="6:6" ht="18" customHeight="1">
      <c r="F49737" s="129">
        <f t="shared" si="783"/>
        <v>0</v>
      </c>
    </row>
    <row r="49738" spans="6:6" ht="18" customHeight="1">
      <c r="F49738" s="129">
        <f t="shared" si="783"/>
        <v>0</v>
      </c>
    </row>
    <row r="49739" spans="6:6" ht="18" customHeight="1">
      <c r="F49739" s="129">
        <f t="shared" si="783"/>
        <v>0</v>
      </c>
    </row>
    <row r="49740" spans="6:6" ht="18" customHeight="1">
      <c r="F49740" s="129">
        <f t="shared" si="783"/>
        <v>0</v>
      </c>
    </row>
    <row r="49741" spans="6:6" ht="18" customHeight="1">
      <c r="F49741" s="129">
        <f t="shared" si="783"/>
        <v>0</v>
      </c>
    </row>
    <row r="49742" spans="6:6" ht="18" customHeight="1">
      <c r="F49742" s="129">
        <f t="shared" si="783"/>
        <v>0</v>
      </c>
    </row>
    <row r="49743" spans="6:6" ht="18" customHeight="1">
      <c r="F49743" s="129">
        <f t="shared" si="783"/>
        <v>0</v>
      </c>
    </row>
    <row r="49744" spans="6:6" ht="18" customHeight="1">
      <c r="F49744" s="129">
        <f t="shared" si="783"/>
        <v>0</v>
      </c>
    </row>
    <row r="49745" spans="6:6" ht="18" customHeight="1">
      <c r="F49745" s="129">
        <f t="shared" si="783"/>
        <v>0</v>
      </c>
    </row>
    <row r="49746" spans="6:6" ht="18" customHeight="1">
      <c r="F49746" s="129">
        <f t="shared" si="783"/>
        <v>0</v>
      </c>
    </row>
    <row r="49747" spans="6:6" ht="18" customHeight="1">
      <c r="F49747" s="129">
        <f t="shared" si="783"/>
        <v>0</v>
      </c>
    </row>
    <row r="49748" spans="6:6" ht="18" customHeight="1">
      <c r="F49748" s="129">
        <f t="shared" si="783"/>
        <v>0</v>
      </c>
    </row>
    <row r="49749" spans="6:6" ht="18" customHeight="1">
      <c r="F49749" s="129">
        <f t="shared" si="783"/>
        <v>0</v>
      </c>
    </row>
    <row r="49750" spans="6:6" ht="18" customHeight="1">
      <c r="F49750" s="129">
        <f t="shared" si="783"/>
        <v>0</v>
      </c>
    </row>
    <row r="49751" spans="6:6" ht="18" customHeight="1">
      <c r="F49751" s="129">
        <f t="shared" si="783"/>
        <v>0</v>
      </c>
    </row>
    <row r="49752" spans="6:6" ht="18" customHeight="1">
      <c r="F49752" s="129">
        <f t="shared" si="783"/>
        <v>0</v>
      </c>
    </row>
    <row r="49753" spans="6:6" ht="18" customHeight="1">
      <c r="F49753" s="129">
        <f t="shared" si="783"/>
        <v>0</v>
      </c>
    </row>
    <row r="49754" spans="6:6" ht="18" customHeight="1">
      <c r="F49754" s="129">
        <f t="shared" si="783"/>
        <v>0</v>
      </c>
    </row>
    <row r="49755" spans="6:6" ht="18" customHeight="1">
      <c r="F49755" s="129">
        <f t="shared" si="783"/>
        <v>0</v>
      </c>
    </row>
    <row r="49756" spans="6:6" ht="18" customHeight="1">
      <c r="F49756" s="129">
        <f t="shared" si="783"/>
        <v>0</v>
      </c>
    </row>
    <row r="49757" spans="6:6" ht="18" customHeight="1">
      <c r="F49757" s="129">
        <f t="shared" si="783"/>
        <v>0</v>
      </c>
    </row>
    <row r="49758" spans="6:6" ht="18" customHeight="1">
      <c r="F49758" s="129">
        <f t="shared" si="783"/>
        <v>0</v>
      </c>
    </row>
    <row r="49759" spans="6:6" ht="18" customHeight="1">
      <c r="F49759" s="129">
        <f t="shared" si="783"/>
        <v>0</v>
      </c>
    </row>
    <row r="49760" spans="6:6" ht="18" customHeight="1">
      <c r="F49760" s="129">
        <f t="shared" si="783"/>
        <v>0</v>
      </c>
    </row>
    <row r="49761" spans="6:6" ht="18" customHeight="1">
      <c r="F49761" s="129">
        <f t="shared" si="783"/>
        <v>0</v>
      </c>
    </row>
    <row r="49762" spans="6:6" ht="18" customHeight="1">
      <c r="F49762" s="129">
        <f t="shared" si="783"/>
        <v>0</v>
      </c>
    </row>
    <row r="49763" spans="6:6" ht="18" customHeight="1">
      <c r="F49763" s="129">
        <f t="shared" si="783"/>
        <v>0</v>
      </c>
    </row>
    <row r="49764" spans="6:6" ht="18" customHeight="1">
      <c r="F49764" s="129">
        <f t="shared" si="783"/>
        <v>0</v>
      </c>
    </row>
    <row r="49765" spans="6:6" ht="18" customHeight="1">
      <c r="F49765" s="129">
        <f t="shared" si="783"/>
        <v>0</v>
      </c>
    </row>
    <row r="49766" spans="6:6" ht="18" customHeight="1">
      <c r="F49766" s="129">
        <f t="shared" si="783"/>
        <v>0</v>
      </c>
    </row>
    <row r="49767" spans="6:6" ht="18" customHeight="1">
      <c r="F49767" s="129">
        <f t="shared" si="783"/>
        <v>0</v>
      </c>
    </row>
    <row r="49768" spans="6:6" ht="18" customHeight="1">
      <c r="F49768" s="129">
        <f t="shared" si="783"/>
        <v>0</v>
      </c>
    </row>
    <row r="49769" spans="6:6" ht="18" customHeight="1">
      <c r="F49769" s="129">
        <f t="shared" si="783"/>
        <v>0</v>
      </c>
    </row>
    <row r="49770" spans="6:6" ht="18" customHeight="1">
      <c r="F49770" s="129">
        <f t="shared" si="783"/>
        <v>0</v>
      </c>
    </row>
    <row r="49771" spans="6:6" ht="18" customHeight="1">
      <c r="F49771" s="129">
        <f t="shared" si="783"/>
        <v>0</v>
      </c>
    </row>
    <row r="49772" spans="6:6" ht="18" customHeight="1">
      <c r="F49772" s="129">
        <f t="shared" si="783"/>
        <v>0</v>
      </c>
    </row>
    <row r="49773" spans="6:6" ht="18" customHeight="1">
      <c r="F49773" s="129">
        <f t="shared" si="783"/>
        <v>0</v>
      </c>
    </row>
    <row r="49774" spans="6:6" ht="18" customHeight="1">
      <c r="F49774" s="129">
        <f t="shared" si="783"/>
        <v>0</v>
      </c>
    </row>
    <row r="49775" spans="6:6" ht="18" customHeight="1">
      <c r="F49775" s="129">
        <f t="shared" si="783"/>
        <v>0</v>
      </c>
    </row>
    <row r="49776" spans="6:6" ht="18" customHeight="1">
      <c r="F49776" s="129">
        <f t="shared" si="783"/>
        <v>0</v>
      </c>
    </row>
    <row r="49777" spans="6:6" ht="18" customHeight="1">
      <c r="F49777" s="129">
        <f t="shared" si="783"/>
        <v>0</v>
      </c>
    </row>
    <row r="49778" spans="6:6" ht="18" customHeight="1">
      <c r="F49778" s="129">
        <f t="shared" ref="F49778:F49841" si="784">E49778*D49778</f>
        <v>0</v>
      </c>
    </row>
    <row r="49779" spans="6:6" ht="18" customHeight="1">
      <c r="F49779" s="129">
        <f t="shared" si="784"/>
        <v>0</v>
      </c>
    </row>
    <row r="49780" spans="6:6" ht="18" customHeight="1">
      <c r="F49780" s="129">
        <f t="shared" si="784"/>
        <v>0</v>
      </c>
    </row>
    <row r="49781" spans="6:6" ht="18" customHeight="1">
      <c r="F49781" s="129">
        <f t="shared" si="784"/>
        <v>0</v>
      </c>
    </row>
    <row r="49782" spans="6:6" ht="18" customHeight="1">
      <c r="F49782" s="129">
        <f t="shared" si="784"/>
        <v>0</v>
      </c>
    </row>
    <row r="49783" spans="6:6" ht="18" customHeight="1">
      <c r="F49783" s="129">
        <f t="shared" si="784"/>
        <v>0</v>
      </c>
    </row>
    <row r="49784" spans="6:6" ht="18" customHeight="1">
      <c r="F49784" s="129">
        <f t="shared" si="784"/>
        <v>0</v>
      </c>
    </row>
    <row r="49785" spans="6:6" ht="18" customHeight="1">
      <c r="F49785" s="129">
        <f t="shared" si="784"/>
        <v>0</v>
      </c>
    </row>
    <row r="49786" spans="6:6" ht="18" customHeight="1">
      <c r="F49786" s="129">
        <f t="shared" si="784"/>
        <v>0</v>
      </c>
    </row>
    <row r="49787" spans="6:6" ht="18" customHeight="1">
      <c r="F49787" s="129">
        <f t="shared" si="784"/>
        <v>0</v>
      </c>
    </row>
    <row r="49788" spans="6:6" ht="18" customHeight="1">
      <c r="F49788" s="129">
        <f t="shared" si="784"/>
        <v>0</v>
      </c>
    </row>
    <row r="49789" spans="6:6" ht="18" customHeight="1">
      <c r="F49789" s="129">
        <f t="shared" si="784"/>
        <v>0</v>
      </c>
    </row>
    <row r="49790" spans="6:6" ht="18" customHeight="1">
      <c r="F49790" s="129">
        <f t="shared" si="784"/>
        <v>0</v>
      </c>
    </row>
    <row r="49791" spans="6:6" ht="18" customHeight="1">
      <c r="F49791" s="129">
        <f t="shared" si="784"/>
        <v>0</v>
      </c>
    </row>
    <row r="49792" spans="6:6" ht="18" customHeight="1">
      <c r="F49792" s="129">
        <f t="shared" si="784"/>
        <v>0</v>
      </c>
    </row>
    <row r="49793" spans="6:6" ht="18" customHeight="1">
      <c r="F49793" s="129">
        <f t="shared" si="784"/>
        <v>0</v>
      </c>
    </row>
    <row r="49794" spans="6:6" ht="18" customHeight="1">
      <c r="F49794" s="129">
        <f t="shared" si="784"/>
        <v>0</v>
      </c>
    </row>
    <row r="49795" spans="6:6" ht="18" customHeight="1">
      <c r="F49795" s="129">
        <f t="shared" si="784"/>
        <v>0</v>
      </c>
    </row>
    <row r="49796" spans="6:6" ht="18" customHeight="1">
      <c r="F49796" s="129">
        <f t="shared" si="784"/>
        <v>0</v>
      </c>
    </row>
    <row r="49797" spans="6:6" ht="18" customHeight="1">
      <c r="F49797" s="129">
        <f t="shared" si="784"/>
        <v>0</v>
      </c>
    </row>
    <row r="49798" spans="6:6" ht="18" customHeight="1">
      <c r="F49798" s="129">
        <f t="shared" si="784"/>
        <v>0</v>
      </c>
    </row>
    <row r="49799" spans="6:6" ht="18" customHeight="1">
      <c r="F49799" s="129">
        <f t="shared" si="784"/>
        <v>0</v>
      </c>
    </row>
    <row r="49800" spans="6:6" ht="18" customHeight="1">
      <c r="F49800" s="129">
        <f t="shared" si="784"/>
        <v>0</v>
      </c>
    </row>
    <row r="49801" spans="6:6" ht="18" customHeight="1">
      <c r="F49801" s="129">
        <f t="shared" si="784"/>
        <v>0</v>
      </c>
    </row>
    <row r="49802" spans="6:6" ht="18" customHeight="1">
      <c r="F49802" s="129">
        <f t="shared" si="784"/>
        <v>0</v>
      </c>
    </row>
    <row r="49803" spans="6:6" ht="18" customHeight="1">
      <c r="F49803" s="129">
        <f t="shared" si="784"/>
        <v>0</v>
      </c>
    </row>
    <row r="49804" spans="6:6" ht="18" customHeight="1">
      <c r="F49804" s="129">
        <f t="shared" si="784"/>
        <v>0</v>
      </c>
    </row>
    <row r="49805" spans="6:6" ht="18" customHeight="1">
      <c r="F49805" s="129">
        <f t="shared" si="784"/>
        <v>0</v>
      </c>
    </row>
    <row r="49806" spans="6:6" ht="18" customHeight="1">
      <c r="F49806" s="129">
        <f t="shared" si="784"/>
        <v>0</v>
      </c>
    </row>
    <row r="49807" spans="6:6" ht="18" customHeight="1">
      <c r="F49807" s="129">
        <f t="shared" si="784"/>
        <v>0</v>
      </c>
    </row>
    <row r="49808" spans="6:6" ht="18" customHeight="1">
      <c r="F49808" s="129">
        <f t="shared" si="784"/>
        <v>0</v>
      </c>
    </row>
    <row r="49809" spans="6:6" ht="18" customHeight="1">
      <c r="F49809" s="129">
        <f t="shared" si="784"/>
        <v>0</v>
      </c>
    </row>
    <row r="49810" spans="6:6" ht="18" customHeight="1">
      <c r="F49810" s="129">
        <f t="shared" si="784"/>
        <v>0</v>
      </c>
    </row>
    <row r="49811" spans="6:6" ht="18" customHeight="1">
      <c r="F49811" s="129">
        <f t="shared" si="784"/>
        <v>0</v>
      </c>
    </row>
    <row r="49812" spans="6:6" ht="18" customHeight="1">
      <c r="F49812" s="129">
        <f t="shared" si="784"/>
        <v>0</v>
      </c>
    </row>
    <row r="49813" spans="6:6" ht="18" customHeight="1">
      <c r="F49813" s="129">
        <f t="shared" si="784"/>
        <v>0</v>
      </c>
    </row>
    <row r="49814" spans="6:6" ht="18" customHeight="1">
      <c r="F49814" s="129">
        <f t="shared" si="784"/>
        <v>0</v>
      </c>
    </row>
    <row r="49815" spans="6:6" ht="18" customHeight="1">
      <c r="F49815" s="129">
        <f t="shared" si="784"/>
        <v>0</v>
      </c>
    </row>
    <row r="49816" spans="6:6" ht="18" customHeight="1">
      <c r="F49816" s="129">
        <f t="shared" si="784"/>
        <v>0</v>
      </c>
    </row>
    <row r="49817" spans="6:6" ht="18" customHeight="1">
      <c r="F49817" s="129">
        <f t="shared" si="784"/>
        <v>0</v>
      </c>
    </row>
    <row r="49818" spans="6:6" ht="18" customHeight="1">
      <c r="F49818" s="129">
        <f t="shared" si="784"/>
        <v>0</v>
      </c>
    </row>
    <row r="49819" spans="6:6" ht="18" customHeight="1">
      <c r="F49819" s="129">
        <f t="shared" si="784"/>
        <v>0</v>
      </c>
    </row>
    <row r="49820" spans="6:6" ht="18" customHeight="1">
      <c r="F49820" s="129">
        <f t="shared" si="784"/>
        <v>0</v>
      </c>
    </row>
    <row r="49821" spans="6:6" ht="18" customHeight="1">
      <c r="F49821" s="129">
        <f t="shared" si="784"/>
        <v>0</v>
      </c>
    </row>
    <row r="49822" spans="6:6" ht="18" customHeight="1">
      <c r="F49822" s="129">
        <f t="shared" si="784"/>
        <v>0</v>
      </c>
    </row>
    <row r="49823" spans="6:6" ht="18" customHeight="1">
      <c r="F49823" s="129">
        <f t="shared" si="784"/>
        <v>0</v>
      </c>
    </row>
    <row r="49824" spans="6:6" ht="18" customHeight="1">
      <c r="F49824" s="129">
        <f t="shared" si="784"/>
        <v>0</v>
      </c>
    </row>
    <row r="49825" spans="6:6" ht="18" customHeight="1">
      <c r="F49825" s="129">
        <f t="shared" si="784"/>
        <v>0</v>
      </c>
    </row>
    <row r="49826" spans="6:6" ht="18" customHeight="1">
      <c r="F49826" s="129">
        <f t="shared" si="784"/>
        <v>0</v>
      </c>
    </row>
    <row r="49827" spans="6:6" ht="18" customHeight="1">
      <c r="F49827" s="129">
        <f t="shared" si="784"/>
        <v>0</v>
      </c>
    </row>
    <row r="49828" spans="6:6" ht="18" customHeight="1">
      <c r="F49828" s="129">
        <f t="shared" si="784"/>
        <v>0</v>
      </c>
    </row>
    <row r="49829" spans="6:6" ht="18" customHeight="1">
      <c r="F49829" s="129">
        <f t="shared" si="784"/>
        <v>0</v>
      </c>
    </row>
    <row r="49830" spans="6:6" ht="18" customHeight="1">
      <c r="F49830" s="129">
        <f t="shared" si="784"/>
        <v>0</v>
      </c>
    </row>
    <row r="49831" spans="6:6" ht="18" customHeight="1">
      <c r="F49831" s="129">
        <f t="shared" si="784"/>
        <v>0</v>
      </c>
    </row>
    <row r="49832" spans="6:6" ht="18" customHeight="1">
      <c r="F49832" s="129">
        <f t="shared" si="784"/>
        <v>0</v>
      </c>
    </row>
    <row r="49833" spans="6:6" ht="18" customHeight="1">
      <c r="F49833" s="129">
        <f t="shared" si="784"/>
        <v>0</v>
      </c>
    </row>
    <row r="49834" spans="6:6" ht="18" customHeight="1">
      <c r="F49834" s="129">
        <f t="shared" si="784"/>
        <v>0</v>
      </c>
    </row>
    <row r="49835" spans="6:6" ht="18" customHeight="1">
      <c r="F49835" s="129">
        <f t="shared" si="784"/>
        <v>0</v>
      </c>
    </row>
    <row r="49836" spans="6:6" ht="18" customHeight="1">
      <c r="F49836" s="129">
        <f t="shared" si="784"/>
        <v>0</v>
      </c>
    </row>
    <row r="49837" spans="6:6" ht="18" customHeight="1">
      <c r="F49837" s="129">
        <f t="shared" si="784"/>
        <v>0</v>
      </c>
    </row>
    <row r="49838" spans="6:6" ht="18" customHeight="1">
      <c r="F49838" s="129">
        <f t="shared" si="784"/>
        <v>0</v>
      </c>
    </row>
    <row r="49839" spans="6:6" ht="18" customHeight="1">
      <c r="F49839" s="129">
        <f t="shared" si="784"/>
        <v>0</v>
      </c>
    </row>
    <row r="49840" spans="6:6" ht="18" customHeight="1">
      <c r="F49840" s="129">
        <f t="shared" si="784"/>
        <v>0</v>
      </c>
    </row>
    <row r="49841" spans="6:6" ht="18" customHeight="1">
      <c r="F49841" s="129">
        <f t="shared" si="784"/>
        <v>0</v>
      </c>
    </row>
    <row r="49842" spans="6:6" ht="18" customHeight="1">
      <c r="F49842" s="129">
        <f t="shared" ref="F49842:F49905" si="785">E49842*D49842</f>
        <v>0</v>
      </c>
    </row>
    <row r="49843" spans="6:6" ht="18" customHeight="1">
      <c r="F49843" s="129">
        <f t="shared" si="785"/>
        <v>0</v>
      </c>
    </row>
    <row r="49844" spans="6:6" ht="18" customHeight="1">
      <c r="F49844" s="129">
        <f t="shared" si="785"/>
        <v>0</v>
      </c>
    </row>
    <row r="49845" spans="6:6" ht="18" customHeight="1">
      <c r="F49845" s="129">
        <f t="shared" si="785"/>
        <v>0</v>
      </c>
    </row>
    <row r="49846" spans="6:6" ht="18" customHeight="1">
      <c r="F49846" s="129">
        <f t="shared" si="785"/>
        <v>0</v>
      </c>
    </row>
    <row r="49847" spans="6:6" ht="18" customHeight="1">
      <c r="F49847" s="129">
        <f t="shared" si="785"/>
        <v>0</v>
      </c>
    </row>
    <row r="49848" spans="6:6" ht="18" customHeight="1">
      <c r="F49848" s="129">
        <f t="shared" si="785"/>
        <v>0</v>
      </c>
    </row>
    <row r="49849" spans="6:6" ht="18" customHeight="1">
      <c r="F49849" s="129">
        <f t="shared" si="785"/>
        <v>0</v>
      </c>
    </row>
    <row r="49850" spans="6:6" ht="18" customHeight="1">
      <c r="F49850" s="129">
        <f t="shared" si="785"/>
        <v>0</v>
      </c>
    </row>
    <row r="49851" spans="6:6" ht="18" customHeight="1">
      <c r="F49851" s="129">
        <f t="shared" si="785"/>
        <v>0</v>
      </c>
    </row>
    <row r="49852" spans="6:6" ht="18" customHeight="1">
      <c r="F49852" s="129">
        <f t="shared" si="785"/>
        <v>0</v>
      </c>
    </row>
    <row r="49853" spans="6:6" ht="18" customHeight="1">
      <c r="F49853" s="129">
        <f t="shared" si="785"/>
        <v>0</v>
      </c>
    </row>
    <row r="49854" spans="6:6" ht="18" customHeight="1">
      <c r="F49854" s="129">
        <f t="shared" si="785"/>
        <v>0</v>
      </c>
    </row>
    <row r="49855" spans="6:6" ht="18" customHeight="1">
      <c r="F49855" s="129">
        <f t="shared" si="785"/>
        <v>0</v>
      </c>
    </row>
    <row r="49856" spans="6:6" ht="18" customHeight="1">
      <c r="F49856" s="129">
        <f t="shared" si="785"/>
        <v>0</v>
      </c>
    </row>
    <row r="49857" spans="6:6" ht="18" customHeight="1">
      <c r="F49857" s="129">
        <f t="shared" si="785"/>
        <v>0</v>
      </c>
    </row>
    <row r="49858" spans="6:6" ht="18" customHeight="1">
      <c r="F49858" s="129">
        <f t="shared" si="785"/>
        <v>0</v>
      </c>
    </row>
    <row r="49859" spans="6:6" ht="18" customHeight="1">
      <c r="F49859" s="129">
        <f t="shared" si="785"/>
        <v>0</v>
      </c>
    </row>
    <row r="49860" spans="6:6" ht="18" customHeight="1">
      <c r="F49860" s="129">
        <f t="shared" si="785"/>
        <v>0</v>
      </c>
    </row>
    <row r="49861" spans="6:6" ht="18" customHeight="1">
      <c r="F49861" s="129">
        <f t="shared" si="785"/>
        <v>0</v>
      </c>
    </row>
    <row r="49862" spans="6:6" ht="18" customHeight="1">
      <c r="F49862" s="129">
        <f t="shared" si="785"/>
        <v>0</v>
      </c>
    </row>
    <row r="49863" spans="6:6" ht="18" customHeight="1">
      <c r="F49863" s="129">
        <f t="shared" si="785"/>
        <v>0</v>
      </c>
    </row>
    <row r="49864" spans="6:6" ht="18" customHeight="1">
      <c r="F49864" s="129">
        <f t="shared" si="785"/>
        <v>0</v>
      </c>
    </row>
    <row r="49865" spans="6:6" ht="18" customHeight="1">
      <c r="F49865" s="129">
        <f t="shared" si="785"/>
        <v>0</v>
      </c>
    </row>
    <row r="49866" spans="6:6" ht="18" customHeight="1">
      <c r="F49866" s="129">
        <f t="shared" si="785"/>
        <v>0</v>
      </c>
    </row>
    <row r="49867" spans="6:6" ht="18" customHeight="1">
      <c r="F49867" s="129">
        <f t="shared" si="785"/>
        <v>0</v>
      </c>
    </row>
    <row r="49868" spans="6:6" ht="18" customHeight="1">
      <c r="F49868" s="129">
        <f t="shared" si="785"/>
        <v>0</v>
      </c>
    </row>
    <row r="49869" spans="6:6" ht="18" customHeight="1">
      <c r="F49869" s="129">
        <f t="shared" si="785"/>
        <v>0</v>
      </c>
    </row>
    <row r="49870" spans="6:6" ht="18" customHeight="1">
      <c r="F49870" s="129">
        <f t="shared" si="785"/>
        <v>0</v>
      </c>
    </row>
    <row r="49871" spans="6:6" ht="18" customHeight="1">
      <c r="F49871" s="129">
        <f t="shared" si="785"/>
        <v>0</v>
      </c>
    </row>
    <row r="49872" spans="6:6" ht="18" customHeight="1">
      <c r="F49872" s="129">
        <f t="shared" si="785"/>
        <v>0</v>
      </c>
    </row>
    <row r="49873" spans="6:6" ht="18" customHeight="1">
      <c r="F49873" s="129">
        <f t="shared" si="785"/>
        <v>0</v>
      </c>
    </row>
    <row r="49874" spans="6:6" ht="18" customHeight="1">
      <c r="F49874" s="129">
        <f t="shared" si="785"/>
        <v>0</v>
      </c>
    </row>
    <row r="49875" spans="6:6" ht="18" customHeight="1">
      <c r="F49875" s="129">
        <f t="shared" si="785"/>
        <v>0</v>
      </c>
    </row>
    <row r="49876" spans="6:6" ht="18" customHeight="1">
      <c r="F49876" s="129">
        <f t="shared" si="785"/>
        <v>0</v>
      </c>
    </row>
    <row r="49877" spans="6:6" ht="18" customHeight="1">
      <c r="F49877" s="129">
        <f t="shared" si="785"/>
        <v>0</v>
      </c>
    </row>
    <row r="49878" spans="6:6" ht="18" customHeight="1">
      <c r="F49878" s="129">
        <f t="shared" si="785"/>
        <v>0</v>
      </c>
    </row>
    <row r="49879" spans="6:6" ht="18" customHeight="1">
      <c r="F49879" s="129">
        <f t="shared" si="785"/>
        <v>0</v>
      </c>
    </row>
    <row r="49880" spans="6:6" ht="18" customHeight="1">
      <c r="F49880" s="129">
        <f t="shared" si="785"/>
        <v>0</v>
      </c>
    </row>
    <row r="49881" spans="6:6" ht="18" customHeight="1">
      <c r="F49881" s="129">
        <f t="shared" si="785"/>
        <v>0</v>
      </c>
    </row>
    <row r="49882" spans="6:6" ht="18" customHeight="1">
      <c r="F49882" s="129">
        <f t="shared" si="785"/>
        <v>0</v>
      </c>
    </row>
    <row r="49883" spans="6:6" ht="18" customHeight="1">
      <c r="F49883" s="129">
        <f t="shared" si="785"/>
        <v>0</v>
      </c>
    </row>
    <row r="49884" spans="6:6" ht="18" customHeight="1">
      <c r="F49884" s="129">
        <f t="shared" si="785"/>
        <v>0</v>
      </c>
    </row>
    <row r="49885" spans="6:6" ht="18" customHeight="1">
      <c r="F49885" s="129">
        <f t="shared" si="785"/>
        <v>0</v>
      </c>
    </row>
    <row r="49886" spans="6:6" ht="18" customHeight="1">
      <c r="F49886" s="129">
        <f t="shared" si="785"/>
        <v>0</v>
      </c>
    </row>
    <row r="49887" spans="6:6" ht="18" customHeight="1">
      <c r="F49887" s="129">
        <f t="shared" si="785"/>
        <v>0</v>
      </c>
    </row>
    <row r="49888" spans="6:6" ht="18" customHeight="1">
      <c r="F49888" s="129">
        <f t="shared" si="785"/>
        <v>0</v>
      </c>
    </row>
    <row r="49889" spans="6:6" ht="18" customHeight="1">
      <c r="F49889" s="129">
        <f t="shared" si="785"/>
        <v>0</v>
      </c>
    </row>
    <row r="49890" spans="6:6" ht="18" customHeight="1">
      <c r="F49890" s="129">
        <f t="shared" si="785"/>
        <v>0</v>
      </c>
    </row>
    <row r="49891" spans="6:6" ht="18" customHeight="1">
      <c r="F49891" s="129">
        <f t="shared" si="785"/>
        <v>0</v>
      </c>
    </row>
    <row r="49892" spans="6:6" ht="18" customHeight="1">
      <c r="F49892" s="129">
        <f t="shared" si="785"/>
        <v>0</v>
      </c>
    </row>
    <row r="49893" spans="6:6" ht="18" customHeight="1">
      <c r="F49893" s="129">
        <f t="shared" si="785"/>
        <v>0</v>
      </c>
    </row>
    <row r="49894" spans="6:6" ht="18" customHeight="1">
      <c r="F49894" s="129">
        <f t="shared" si="785"/>
        <v>0</v>
      </c>
    </row>
    <row r="49895" spans="6:6" ht="18" customHeight="1">
      <c r="F49895" s="129">
        <f t="shared" si="785"/>
        <v>0</v>
      </c>
    </row>
    <row r="49896" spans="6:6" ht="18" customHeight="1">
      <c r="F49896" s="129">
        <f t="shared" si="785"/>
        <v>0</v>
      </c>
    </row>
    <row r="49897" spans="6:6" ht="18" customHeight="1">
      <c r="F49897" s="129">
        <f t="shared" si="785"/>
        <v>0</v>
      </c>
    </row>
    <row r="49898" spans="6:6" ht="18" customHeight="1">
      <c r="F49898" s="129">
        <f t="shared" si="785"/>
        <v>0</v>
      </c>
    </row>
    <row r="49899" spans="6:6" ht="18" customHeight="1">
      <c r="F49899" s="129">
        <f t="shared" si="785"/>
        <v>0</v>
      </c>
    </row>
    <row r="49900" spans="6:6" ht="18" customHeight="1">
      <c r="F49900" s="129">
        <f t="shared" si="785"/>
        <v>0</v>
      </c>
    </row>
    <row r="49901" spans="6:6" ht="18" customHeight="1">
      <c r="F49901" s="129">
        <f t="shared" si="785"/>
        <v>0</v>
      </c>
    </row>
    <row r="49902" spans="6:6" ht="18" customHeight="1">
      <c r="F49902" s="129">
        <f t="shared" si="785"/>
        <v>0</v>
      </c>
    </row>
    <row r="49903" spans="6:6" ht="18" customHeight="1">
      <c r="F49903" s="129">
        <f t="shared" si="785"/>
        <v>0</v>
      </c>
    </row>
    <row r="49904" spans="6:6" ht="18" customHeight="1">
      <c r="F49904" s="129">
        <f t="shared" si="785"/>
        <v>0</v>
      </c>
    </row>
    <row r="49905" spans="6:6" ht="18" customHeight="1">
      <c r="F49905" s="129">
        <f t="shared" si="785"/>
        <v>0</v>
      </c>
    </row>
    <row r="49906" spans="6:6" ht="18" customHeight="1">
      <c r="F49906" s="129">
        <f t="shared" ref="F49906:F49969" si="786">E49906*D49906</f>
        <v>0</v>
      </c>
    </row>
    <row r="49907" spans="6:6" ht="18" customHeight="1">
      <c r="F49907" s="129">
        <f t="shared" si="786"/>
        <v>0</v>
      </c>
    </row>
    <row r="49908" spans="6:6" ht="18" customHeight="1">
      <c r="F49908" s="129">
        <f t="shared" si="786"/>
        <v>0</v>
      </c>
    </row>
    <row r="49909" spans="6:6" ht="18" customHeight="1">
      <c r="F49909" s="129">
        <f t="shared" si="786"/>
        <v>0</v>
      </c>
    </row>
    <row r="49910" spans="6:6" ht="18" customHeight="1">
      <c r="F49910" s="129">
        <f t="shared" si="786"/>
        <v>0</v>
      </c>
    </row>
    <row r="49911" spans="6:6" ht="18" customHeight="1">
      <c r="F49911" s="129">
        <f t="shared" si="786"/>
        <v>0</v>
      </c>
    </row>
    <row r="49912" spans="6:6" ht="18" customHeight="1">
      <c r="F49912" s="129">
        <f t="shared" si="786"/>
        <v>0</v>
      </c>
    </row>
    <row r="49913" spans="6:6" ht="18" customHeight="1">
      <c r="F49913" s="129">
        <f t="shared" si="786"/>
        <v>0</v>
      </c>
    </row>
    <row r="49914" spans="6:6" ht="18" customHeight="1">
      <c r="F49914" s="129">
        <f t="shared" si="786"/>
        <v>0</v>
      </c>
    </row>
    <row r="49915" spans="6:6" ht="18" customHeight="1">
      <c r="F49915" s="129">
        <f t="shared" si="786"/>
        <v>0</v>
      </c>
    </row>
    <row r="49916" spans="6:6" ht="18" customHeight="1">
      <c r="F49916" s="129">
        <f t="shared" si="786"/>
        <v>0</v>
      </c>
    </row>
    <row r="49917" spans="6:6" ht="18" customHeight="1">
      <c r="F49917" s="129">
        <f t="shared" si="786"/>
        <v>0</v>
      </c>
    </row>
    <row r="49918" spans="6:6" ht="18" customHeight="1">
      <c r="F49918" s="129">
        <f t="shared" si="786"/>
        <v>0</v>
      </c>
    </row>
    <row r="49919" spans="6:6" ht="18" customHeight="1">
      <c r="F49919" s="129">
        <f t="shared" si="786"/>
        <v>0</v>
      </c>
    </row>
    <row r="49920" spans="6:6" ht="18" customHeight="1">
      <c r="F49920" s="129">
        <f t="shared" si="786"/>
        <v>0</v>
      </c>
    </row>
    <row r="49921" spans="6:6" ht="18" customHeight="1">
      <c r="F49921" s="129">
        <f t="shared" si="786"/>
        <v>0</v>
      </c>
    </row>
    <row r="49922" spans="6:6" ht="18" customHeight="1">
      <c r="F49922" s="129">
        <f t="shared" si="786"/>
        <v>0</v>
      </c>
    </row>
    <row r="49923" spans="6:6" ht="18" customHeight="1">
      <c r="F49923" s="129">
        <f t="shared" si="786"/>
        <v>0</v>
      </c>
    </row>
    <row r="49924" spans="6:6" ht="18" customHeight="1">
      <c r="F49924" s="129">
        <f t="shared" si="786"/>
        <v>0</v>
      </c>
    </row>
    <row r="49925" spans="6:6" ht="18" customHeight="1">
      <c r="F49925" s="129">
        <f t="shared" si="786"/>
        <v>0</v>
      </c>
    </row>
    <row r="49926" spans="6:6" ht="18" customHeight="1">
      <c r="F49926" s="129">
        <f t="shared" si="786"/>
        <v>0</v>
      </c>
    </row>
    <row r="49927" spans="6:6" ht="18" customHeight="1">
      <c r="F49927" s="129">
        <f t="shared" si="786"/>
        <v>0</v>
      </c>
    </row>
    <row r="49928" spans="6:6" ht="18" customHeight="1">
      <c r="F49928" s="129">
        <f t="shared" si="786"/>
        <v>0</v>
      </c>
    </row>
    <row r="49929" spans="6:6" ht="18" customHeight="1">
      <c r="F49929" s="129">
        <f t="shared" si="786"/>
        <v>0</v>
      </c>
    </row>
    <row r="49930" spans="6:6" ht="18" customHeight="1">
      <c r="F49930" s="129">
        <f t="shared" si="786"/>
        <v>0</v>
      </c>
    </row>
    <row r="49931" spans="6:6" ht="18" customHeight="1">
      <c r="F49931" s="129">
        <f t="shared" si="786"/>
        <v>0</v>
      </c>
    </row>
    <row r="49932" spans="6:6" ht="18" customHeight="1">
      <c r="F49932" s="129">
        <f t="shared" si="786"/>
        <v>0</v>
      </c>
    </row>
    <row r="49933" spans="6:6" ht="18" customHeight="1">
      <c r="F49933" s="129">
        <f t="shared" si="786"/>
        <v>0</v>
      </c>
    </row>
    <row r="49934" spans="6:6" ht="18" customHeight="1">
      <c r="F49934" s="129">
        <f t="shared" si="786"/>
        <v>0</v>
      </c>
    </row>
    <row r="49935" spans="6:6" ht="18" customHeight="1">
      <c r="F49935" s="129">
        <f t="shared" si="786"/>
        <v>0</v>
      </c>
    </row>
    <row r="49936" spans="6:6" ht="18" customHeight="1">
      <c r="F49936" s="129">
        <f t="shared" si="786"/>
        <v>0</v>
      </c>
    </row>
    <row r="49937" spans="6:6" ht="18" customHeight="1">
      <c r="F49937" s="129">
        <f t="shared" si="786"/>
        <v>0</v>
      </c>
    </row>
    <row r="49938" spans="6:6" ht="18" customHeight="1">
      <c r="F49938" s="129">
        <f t="shared" si="786"/>
        <v>0</v>
      </c>
    </row>
    <row r="49939" spans="6:6" ht="18" customHeight="1">
      <c r="F49939" s="129">
        <f t="shared" si="786"/>
        <v>0</v>
      </c>
    </row>
    <row r="49940" spans="6:6" ht="18" customHeight="1">
      <c r="F49940" s="129">
        <f t="shared" si="786"/>
        <v>0</v>
      </c>
    </row>
    <row r="49941" spans="6:6" ht="18" customHeight="1">
      <c r="F49941" s="129">
        <f t="shared" si="786"/>
        <v>0</v>
      </c>
    </row>
    <row r="49942" spans="6:6" ht="18" customHeight="1">
      <c r="F49942" s="129">
        <f t="shared" si="786"/>
        <v>0</v>
      </c>
    </row>
    <row r="49943" spans="6:6" ht="18" customHeight="1">
      <c r="F49943" s="129">
        <f t="shared" si="786"/>
        <v>0</v>
      </c>
    </row>
    <row r="49944" spans="6:6" ht="18" customHeight="1">
      <c r="F49944" s="129">
        <f t="shared" si="786"/>
        <v>0</v>
      </c>
    </row>
    <row r="49945" spans="6:6" ht="18" customHeight="1">
      <c r="F49945" s="129">
        <f t="shared" si="786"/>
        <v>0</v>
      </c>
    </row>
    <row r="49946" spans="6:6" ht="18" customHeight="1">
      <c r="F49946" s="129">
        <f t="shared" si="786"/>
        <v>0</v>
      </c>
    </row>
    <row r="49947" spans="6:6" ht="18" customHeight="1">
      <c r="F49947" s="129">
        <f t="shared" si="786"/>
        <v>0</v>
      </c>
    </row>
    <row r="49948" spans="6:6" ht="18" customHeight="1">
      <c r="F49948" s="129">
        <f t="shared" si="786"/>
        <v>0</v>
      </c>
    </row>
    <row r="49949" spans="6:6" ht="18" customHeight="1">
      <c r="F49949" s="129">
        <f t="shared" si="786"/>
        <v>0</v>
      </c>
    </row>
    <row r="49950" spans="6:6" ht="18" customHeight="1">
      <c r="F49950" s="129">
        <f t="shared" si="786"/>
        <v>0</v>
      </c>
    </row>
    <row r="49951" spans="6:6" ht="18" customHeight="1">
      <c r="F49951" s="129">
        <f t="shared" si="786"/>
        <v>0</v>
      </c>
    </row>
    <row r="49952" spans="6:6" ht="18" customHeight="1">
      <c r="F49952" s="129">
        <f t="shared" si="786"/>
        <v>0</v>
      </c>
    </row>
    <row r="49953" spans="6:6" ht="18" customHeight="1">
      <c r="F49953" s="129">
        <f t="shared" si="786"/>
        <v>0</v>
      </c>
    </row>
    <row r="49954" spans="6:6" ht="18" customHeight="1">
      <c r="F49954" s="129">
        <f t="shared" si="786"/>
        <v>0</v>
      </c>
    </row>
    <row r="49955" spans="6:6" ht="18" customHeight="1">
      <c r="F49955" s="129">
        <f t="shared" si="786"/>
        <v>0</v>
      </c>
    </row>
    <row r="49956" spans="6:6" ht="18" customHeight="1">
      <c r="F49956" s="129">
        <f t="shared" si="786"/>
        <v>0</v>
      </c>
    </row>
    <row r="49957" spans="6:6" ht="18" customHeight="1">
      <c r="F49957" s="129">
        <f t="shared" si="786"/>
        <v>0</v>
      </c>
    </row>
    <row r="49958" spans="6:6" ht="18" customHeight="1">
      <c r="F49958" s="129">
        <f t="shared" si="786"/>
        <v>0</v>
      </c>
    </row>
    <row r="49959" spans="6:6" ht="18" customHeight="1">
      <c r="F49959" s="129">
        <f t="shared" si="786"/>
        <v>0</v>
      </c>
    </row>
    <row r="49960" spans="6:6" ht="18" customHeight="1">
      <c r="F49960" s="129">
        <f t="shared" si="786"/>
        <v>0</v>
      </c>
    </row>
    <row r="49961" spans="6:6" ht="18" customHeight="1">
      <c r="F49961" s="129">
        <f t="shared" si="786"/>
        <v>0</v>
      </c>
    </row>
    <row r="49962" spans="6:6" ht="18" customHeight="1">
      <c r="F49962" s="129">
        <f t="shared" si="786"/>
        <v>0</v>
      </c>
    </row>
    <row r="49963" spans="6:6" ht="18" customHeight="1">
      <c r="F49963" s="129">
        <f t="shared" si="786"/>
        <v>0</v>
      </c>
    </row>
    <row r="49964" spans="6:6" ht="18" customHeight="1">
      <c r="F49964" s="129">
        <f t="shared" si="786"/>
        <v>0</v>
      </c>
    </row>
    <row r="49965" spans="6:6" ht="18" customHeight="1">
      <c r="F49965" s="129">
        <f t="shared" si="786"/>
        <v>0</v>
      </c>
    </row>
    <row r="49966" spans="6:6" ht="18" customHeight="1">
      <c r="F49966" s="129">
        <f t="shared" si="786"/>
        <v>0</v>
      </c>
    </row>
    <row r="49967" spans="6:6" ht="18" customHeight="1">
      <c r="F49967" s="129">
        <f t="shared" si="786"/>
        <v>0</v>
      </c>
    </row>
    <row r="49968" spans="6:6" ht="18" customHeight="1">
      <c r="F49968" s="129">
        <f t="shared" si="786"/>
        <v>0</v>
      </c>
    </row>
    <row r="49969" spans="6:6" ht="18" customHeight="1">
      <c r="F49969" s="129">
        <f t="shared" si="786"/>
        <v>0</v>
      </c>
    </row>
    <row r="49970" spans="6:6" ht="18" customHeight="1">
      <c r="F49970" s="129">
        <f t="shared" ref="F49970:F50033" si="787">E49970*D49970</f>
        <v>0</v>
      </c>
    </row>
    <row r="49971" spans="6:6" ht="18" customHeight="1">
      <c r="F49971" s="129">
        <f t="shared" si="787"/>
        <v>0</v>
      </c>
    </row>
    <row r="49972" spans="6:6" ht="18" customHeight="1">
      <c r="F49972" s="129">
        <f t="shared" si="787"/>
        <v>0</v>
      </c>
    </row>
    <row r="49973" spans="6:6" ht="18" customHeight="1">
      <c r="F49973" s="129">
        <f t="shared" si="787"/>
        <v>0</v>
      </c>
    </row>
    <row r="49974" spans="6:6" ht="18" customHeight="1">
      <c r="F49974" s="129">
        <f t="shared" si="787"/>
        <v>0</v>
      </c>
    </row>
    <row r="49975" spans="6:6" ht="18" customHeight="1">
      <c r="F49975" s="129">
        <f t="shared" si="787"/>
        <v>0</v>
      </c>
    </row>
    <row r="49976" spans="6:6" ht="18" customHeight="1">
      <c r="F49976" s="129">
        <f t="shared" si="787"/>
        <v>0</v>
      </c>
    </row>
    <row r="49977" spans="6:6" ht="18" customHeight="1">
      <c r="F49977" s="129">
        <f t="shared" si="787"/>
        <v>0</v>
      </c>
    </row>
    <row r="49978" spans="6:6" ht="18" customHeight="1">
      <c r="F49978" s="129">
        <f t="shared" si="787"/>
        <v>0</v>
      </c>
    </row>
    <row r="49979" spans="6:6" ht="18" customHeight="1">
      <c r="F49979" s="129">
        <f t="shared" si="787"/>
        <v>0</v>
      </c>
    </row>
    <row r="49980" spans="6:6" ht="18" customHeight="1">
      <c r="F49980" s="129">
        <f t="shared" si="787"/>
        <v>0</v>
      </c>
    </row>
    <row r="49981" spans="6:6" ht="18" customHeight="1">
      <c r="F49981" s="129">
        <f t="shared" si="787"/>
        <v>0</v>
      </c>
    </row>
    <row r="49982" spans="6:6" ht="18" customHeight="1">
      <c r="F49982" s="129">
        <f t="shared" si="787"/>
        <v>0</v>
      </c>
    </row>
    <row r="49983" spans="6:6" ht="18" customHeight="1">
      <c r="F49983" s="129">
        <f t="shared" si="787"/>
        <v>0</v>
      </c>
    </row>
    <row r="49984" spans="6:6" ht="18" customHeight="1">
      <c r="F49984" s="129">
        <f t="shared" si="787"/>
        <v>0</v>
      </c>
    </row>
    <row r="49985" spans="6:6" ht="18" customHeight="1">
      <c r="F49985" s="129">
        <f t="shared" si="787"/>
        <v>0</v>
      </c>
    </row>
    <row r="49986" spans="6:6" ht="18" customHeight="1">
      <c r="F49986" s="129">
        <f t="shared" si="787"/>
        <v>0</v>
      </c>
    </row>
    <row r="49987" spans="6:6" ht="18" customHeight="1">
      <c r="F49987" s="129">
        <f t="shared" si="787"/>
        <v>0</v>
      </c>
    </row>
    <row r="49988" spans="6:6" ht="18" customHeight="1">
      <c r="F49988" s="129">
        <f t="shared" si="787"/>
        <v>0</v>
      </c>
    </row>
    <row r="49989" spans="6:6" ht="18" customHeight="1">
      <c r="F49989" s="129">
        <f t="shared" si="787"/>
        <v>0</v>
      </c>
    </row>
    <row r="49990" spans="6:6" ht="18" customHeight="1">
      <c r="F49990" s="129">
        <f t="shared" si="787"/>
        <v>0</v>
      </c>
    </row>
    <row r="49991" spans="6:6" ht="18" customHeight="1">
      <c r="F49991" s="129">
        <f t="shared" si="787"/>
        <v>0</v>
      </c>
    </row>
    <row r="49992" spans="6:6" ht="18" customHeight="1">
      <c r="F49992" s="129">
        <f t="shared" si="787"/>
        <v>0</v>
      </c>
    </row>
    <row r="49993" spans="6:6" ht="18" customHeight="1">
      <c r="F49993" s="129">
        <f t="shared" si="787"/>
        <v>0</v>
      </c>
    </row>
    <row r="49994" spans="6:6" ht="18" customHeight="1">
      <c r="F49994" s="129">
        <f t="shared" si="787"/>
        <v>0</v>
      </c>
    </row>
    <row r="49995" spans="6:6" ht="18" customHeight="1">
      <c r="F49995" s="129">
        <f t="shared" si="787"/>
        <v>0</v>
      </c>
    </row>
    <row r="49996" spans="6:6" ht="18" customHeight="1">
      <c r="F49996" s="129">
        <f t="shared" si="787"/>
        <v>0</v>
      </c>
    </row>
    <row r="49997" spans="6:6" ht="18" customHeight="1">
      <c r="F49997" s="129">
        <f t="shared" si="787"/>
        <v>0</v>
      </c>
    </row>
    <row r="49998" spans="6:6" ht="18" customHeight="1">
      <c r="F49998" s="129">
        <f t="shared" si="787"/>
        <v>0</v>
      </c>
    </row>
    <row r="49999" spans="6:6" ht="18" customHeight="1">
      <c r="F49999" s="129">
        <f t="shared" si="787"/>
        <v>0</v>
      </c>
    </row>
    <row r="50000" spans="6:6" ht="18" customHeight="1">
      <c r="F50000" s="129">
        <f t="shared" si="787"/>
        <v>0</v>
      </c>
    </row>
    <row r="50001" spans="6:6" ht="18" customHeight="1">
      <c r="F50001" s="129">
        <f t="shared" si="787"/>
        <v>0</v>
      </c>
    </row>
    <row r="50002" spans="6:6" ht="18" customHeight="1">
      <c r="F50002" s="129">
        <f t="shared" si="787"/>
        <v>0</v>
      </c>
    </row>
    <row r="50003" spans="6:6" ht="18" customHeight="1">
      <c r="F50003" s="129">
        <f t="shared" si="787"/>
        <v>0</v>
      </c>
    </row>
    <row r="50004" spans="6:6" ht="18" customHeight="1">
      <c r="F50004" s="129">
        <f t="shared" si="787"/>
        <v>0</v>
      </c>
    </row>
    <row r="50005" spans="6:6" ht="18" customHeight="1">
      <c r="F50005" s="129">
        <f t="shared" si="787"/>
        <v>0</v>
      </c>
    </row>
    <row r="50006" spans="6:6" ht="18" customHeight="1">
      <c r="F50006" s="129">
        <f t="shared" si="787"/>
        <v>0</v>
      </c>
    </row>
    <row r="50007" spans="6:6" ht="18" customHeight="1">
      <c r="F50007" s="129">
        <f t="shared" si="787"/>
        <v>0</v>
      </c>
    </row>
    <row r="50008" spans="6:6" ht="18" customHeight="1">
      <c r="F50008" s="129">
        <f t="shared" si="787"/>
        <v>0</v>
      </c>
    </row>
    <row r="50009" spans="6:6" ht="18" customHeight="1">
      <c r="F50009" s="129">
        <f t="shared" si="787"/>
        <v>0</v>
      </c>
    </row>
    <row r="50010" spans="6:6" ht="18" customHeight="1">
      <c r="F50010" s="129">
        <f t="shared" si="787"/>
        <v>0</v>
      </c>
    </row>
    <row r="50011" spans="6:6" ht="18" customHeight="1">
      <c r="F50011" s="129">
        <f t="shared" si="787"/>
        <v>0</v>
      </c>
    </row>
    <row r="50012" spans="6:6" ht="18" customHeight="1">
      <c r="F50012" s="129">
        <f t="shared" si="787"/>
        <v>0</v>
      </c>
    </row>
    <row r="50013" spans="6:6" ht="18" customHeight="1">
      <c r="F50013" s="129">
        <f t="shared" si="787"/>
        <v>0</v>
      </c>
    </row>
    <row r="50014" spans="6:6" ht="18" customHeight="1">
      <c r="F50014" s="129">
        <f t="shared" si="787"/>
        <v>0</v>
      </c>
    </row>
    <row r="50015" spans="6:6" ht="18" customHeight="1">
      <c r="F50015" s="129">
        <f t="shared" si="787"/>
        <v>0</v>
      </c>
    </row>
    <row r="50016" spans="6:6" ht="18" customHeight="1">
      <c r="F50016" s="129">
        <f t="shared" si="787"/>
        <v>0</v>
      </c>
    </row>
    <row r="50017" spans="6:6" ht="18" customHeight="1">
      <c r="F50017" s="129">
        <f t="shared" si="787"/>
        <v>0</v>
      </c>
    </row>
    <row r="50018" spans="6:6" ht="18" customHeight="1">
      <c r="F50018" s="129">
        <f t="shared" si="787"/>
        <v>0</v>
      </c>
    </row>
    <row r="50019" spans="6:6" ht="18" customHeight="1">
      <c r="F50019" s="129">
        <f t="shared" si="787"/>
        <v>0</v>
      </c>
    </row>
    <row r="50020" spans="6:6" ht="18" customHeight="1">
      <c r="F50020" s="129">
        <f t="shared" si="787"/>
        <v>0</v>
      </c>
    </row>
    <row r="50021" spans="6:6" ht="18" customHeight="1">
      <c r="F50021" s="129">
        <f t="shared" si="787"/>
        <v>0</v>
      </c>
    </row>
    <row r="50022" spans="6:6" ht="18" customHeight="1">
      <c r="F50022" s="129">
        <f t="shared" si="787"/>
        <v>0</v>
      </c>
    </row>
    <row r="50023" spans="6:6" ht="18" customHeight="1">
      <c r="F50023" s="129">
        <f t="shared" si="787"/>
        <v>0</v>
      </c>
    </row>
    <row r="50024" spans="6:6" ht="18" customHeight="1">
      <c r="F50024" s="129">
        <f t="shared" si="787"/>
        <v>0</v>
      </c>
    </row>
    <row r="50025" spans="6:6" ht="18" customHeight="1">
      <c r="F50025" s="129">
        <f t="shared" si="787"/>
        <v>0</v>
      </c>
    </row>
    <row r="50026" spans="6:6" ht="18" customHeight="1">
      <c r="F50026" s="129">
        <f t="shared" si="787"/>
        <v>0</v>
      </c>
    </row>
    <row r="50027" spans="6:6" ht="18" customHeight="1">
      <c r="F50027" s="129">
        <f t="shared" si="787"/>
        <v>0</v>
      </c>
    </row>
    <row r="50028" spans="6:6" ht="18" customHeight="1">
      <c r="F50028" s="129">
        <f t="shared" si="787"/>
        <v>0</v>
      </c>
    </row>
    <row r="50029" spans="6:6" ht="18" customHeight="1">
      <c r="F50029" s="129">
        <f t="shared" si="787"/>
        <v>0</v>
      </c>
    </row>
    <row r="50030" spans="6:6" ht="18" customHeight="1">
      <c r="F50030" s="129">
        <f t="shared" si="787"/>
        <v>0</v>
      </c>
    </row>
    <row r="50031" spans="6:6" ht="18" customHeight="1">
      <c r="F50031" s="129">
        <f t="shared" si="787"/>
        <v>0</v>
      </c>
    </row>
    <row r="50032" spans="6:6" ht="18" customHeight="1">
      <c r="F50032" s="129">
        <f t="shared" si="787"/>
        <v>0</v>
      </c>
    </row>
    <row r="50033" spans="6:6" ht="18" customHeight="1">
      <c r="F50033" s="129">
        <f t="shared" si="787"/>
        <v>0</v>
      </c>
    </row>
    <row r="50034" spans="6:6" ht="18" customHeight="1">
      <c r="F50034" s="129">
        <f t="shared" ref="F50034:F50097" si="788">E50034*D50034</f>
        <v>0</v>
      </c>
    </row>
    <row r="50035" spans="6:6" ht="18" customHeight="1">
      <c r="F50035" s="129">
        <f t="shared" si="788"/>
        <v>0</v>
      </c>
    </row>
    <row r="50036" spans="6:6" ht="18" customHeight="1">
      <c r="F50036" s="129">
        <f t="shared" si="788"/>
        <v>0</v>
      </c>
    </row>
    <row r="50037" spans="6:6" ht="18" customHeight="1">
      <c r="F50037" s="129">
        <f t="shared" si="788"/>
        <v>0</v>
      </c>
    </row>
    <row r="50038" spans="6:6" ht="18" customHeight="1">
      <c r="F50038" s="129">
        <f t="shared" si="788"/>
        <v>0</v>
      </c>
    </row>
    <row r="50039" spans="6:6" ht="18" customHeight="1">
      <c r="F50039" s="129">
        <f t="shared" si="788"/>
        <v>0</v>
      </c>
    </row>
    <row r="50040" spans="6:6" ht="18" customHeight="1">
      <c r="F50040" s="129">
        <f t="shared" si="788"/>
        <v>0</v>
      </c>
    </row>
    <row r="50041" spans="6:6" ht="18" customHeight="1">
      <c r="F50041" s="129">
        <f t="shared" si="788"/>
        <v>0</v>
      </c>
    </row>
    <row r="50042" spans="6:6" ht="18" customHeight="1">
      <c r="F50042" s="129">
        <f t="shared" si="788"/>
        <v>0</v>
      </c>
    </row>
    <row r="50043" spans="6:6" ht="18" customHeight="1">
      <c r="F50043" s="129">
        <f t="shared" si="788"/>
        <v>0</v>
      </c>
    </row>
    <row r="50044" spans="6:6" ht="18" customHeight="1">
      <c r="F50044" s="129">
        <f t="shared" si="788"/>
        <v>0</v>
      </c>
    </row>
    <row r="50045" spans="6:6" ht="18" customHeight="1">
      <c r="F50045" s="129">
        <f t="shared" si="788"/>
        <v>0</v>
      </c>
    </row>
    <row r="50046" spans="6:6" ht="18" customHeight="1">
      <c r="F50046" s="129">
        <f t="shared" si="788"/>
        <v>0</v>
      </c>
    </row>
    <row r="50047" spans="6:6" ht="18" customHeight="1">
      <c r="F50047" s="129">
        <f t="shared" si="788"/>
        <v>0</v>
      </c>
    </row>
    <row r="50048" spans="6:6" ht="18" customHeight="1">
      <c r="F50048" s="129">
        <f t="shared" si="788"/>
        <v>0</v>
      </c>
    </row>
    <row r="50049" spans="6:6" ht="18" customHeight="1">
      <c r="F50049" s="129">
        <f t="shared" si="788"/>
        <v>0</v>
      </c>
    </row>
    <row r="50050" spans="6:6" ht="18" customHeight="1">
      <c r="F50050" s="129">
        <f t="shared" si="788"/>
        <v>0</v>
      </c>
    </row>
    <row r="50051" spans="6:6" ht="18" customHeight="1">
      <c r="F50051" s="129">
        <f t="shared" si="788"/>
        <v>0</v>
      </c>
    </row>
    <row r="50052" spans="6:6" ht="18" customHeight="1">
      <c r="F50052" s="129">
        <f t="shared" si="788"/>
        <v>0</v>
      </c>
    </row>
    <row r="50053" spans="6:6" ht="18" customHeight="1">
      <c r="F50053" s="129">
        <f t="shared" si="788"/>
        <v>0</v>
      </c>
    </row>
    <row r="50054" spans="6:6" ht="18" customHeight="1">
      <c r="F50054" s="129">
        <f t="shared" si="788"/>
        <v>0</v>
      </c>
    </row>
    <row r="50055" spans="6:6" ht="18" customHeight="1">
      <c r="F50055" s="129">
        <f t="shared" si="788"/>
        <v>0</v>
      </c>
    </row>
    <row r="50056" spans="6:6" ht="18" customHeight="1">
      <c r="F50056" s="129">
        <f t="shared" si="788"/>
        <v>0</v>
      </c>
    </row>
    <row r="50057" spans="6:6" ht="18" customHeight="1">
      <c r="F50057" s="129">
        <f t="shared" si="788"/>
        <v>0</v>
      </c>
    </row>
    <row r="50058" spans="6:6" ht="18" customHeight="1">
      <c r="F50058" s="129">
        <f t="shared" si="788"/>
        <v>0</v>
      </c>
    </row>
    <row r="50059" spans="6:6" ht="18" customHeight="1">
      <c r="F50059" s="129">
        <f t="shared" si="788"/>
        <v>0</v>
      </c>
    </row>
    <row r="50060" spans="6:6" ht="18" customHeight="1">
      <c r="F50060" s="129">
        <f t="shared" si="788"/>
        <v>0</v>
      </c>
    </row>
    <row r="50061" spans="6:6" ht="18" customHeight="1">
      <c r="F50061" s="129">
        <f t="shared" si="788"/>
        <v>0</v>
      </c>
    </row>
    <row r="50062" spans="6:6" ht="18" customHeight="1">
      <c r="F50062" s="129">
        <f t="shared" si="788"/>
        <v>0</v>
      </c>
    </row>
    <row r="50063" spans="6:6" ht="18" customHeight="1">
      <c r="F50063" s="129">
        <f t="shared" si="788"/>
        <v>0</v>
      </c>
    </row>
    <row r="50064" spans="6:6" ht="18" customHeight="1">
      <c r="F50064" s="129">
        <f t="shared" si="788"/>
        <v>0</v>
      </c>
    </row>
    <row r="50065" spans="6:6" ht="18" customHeight="1">
      <c r="F50065" s="129">
        <f t="shared" si="788"/>
        <v>0</v>
      </c>
    </row>
    <row r="50066" spans="6:6" ht="18" customHeight="1">
      <c r="F50066" s="129">
        <f t="shared" si="788"/>
        <v>0</v>
      </c>
    </row>
    <row r="50067" spans="6:6" ht="18" customHeight="1">
      <c r="F50067" s="129">
        <f t="shared" si="788"/>
        <v>0</v>
      </c>
    </row>
    <row r="50068" spans="6:6" ht="18" customHeight="1">
      <c r="F50068" s="129">
        <f t="shared" si="788"/>
        <v>0</v>
      </c>
    </row>
    <row r="50069" spans="6:6" ht="18" customHeight="1">
      <c r="F50069" s="129">
        <f t="shared" si="788"/>
        <v>0</v>
      </c>
    </row>
    <row r="50070" spans="6:6" ht="18" customHeight="1">
      <c r="F50070" s="129">
        <f t="shared" si="788"/>
        <v>0</v>
      </c>
    </row>
    <row r="50071" spans="6:6" ht="18" customHeight="1">
      <c r="F50071" s="129">
        <f t="shared" si="788"/>
        <v>0</v>
      </c>
    </row>
    <row r="50072" spans="6:6" ht="18" customHeight="1">
      <c r="F50072" s="129">
        <f t="shared" si="788"/>
        <v>0</v>
      </c>
    </row>
    <row r="50073" spans="6:6" ht="18" customHeight="1">
      <c r="F50073" s="129">
        <f t="shared" si="788"/>
        <v>0</v>
      </c>
    </row>
    <row r="50074" spans="6:6" ht="18" customHeight="1">
      <c r="F50074" s="129">
        <f t="shared" si="788"/>
        <v>0</v>
      </c>
    </row>
    <row r="50075" spans="6:6" ht="18" customHeight="1">
      <c r="F50075" s="129">
        <f t="shared" si="788"/>
        <v>0</v>
      </c>
    </row>
    <row r="50076" spans="6:6" ht="18" customHeight="1">
      <c r="F50076" s="129">
        <f t="shared" si="788"/>
        <v>0</v>
      </c>
    </row>
    <row r="50077" spans="6:6" ht="18" customHeight="1">
      <c r="F50077" s="129">
        <f t="shared" si="788"/>
        <v>0</v>
      </c>
    </row>
    <row r="50078" spans="6:6" ht="18" customHeight="1">
      <c r="F50078" s="129">
        <f t="shared" si="788"/>
        <v>0</v>
      </c>
    </row>
    <row r="50079" spans="6:6" ht="18" customHeight="1">
      <c r="F50079" s="129">
        <f t="shared" si="788"/>
        <v>0</v>
      </c>
    </row>
    <row r="50080" spans="6:6" ht="18" customHeight="1">
      <c r="F50080" s="129">
        <f t="shared" si="788"/>
        <v>0</v>
      </c>
    </row>
    <row r="50081" spans="6:6" ht="18" customHeight="1">
      <c r="F50081" s="129">
        <f t="shared" si="788"/>
        <v>0</v>
      </c>
    </row>
    <row r="50082" spans="6:6" ht="18" customHeight="1">
      <c r="F50082" s="129">
        <f t="shared" si="788"/>
        <v>0</v>
      </c>
    </row>
    <row r="50083" spans="6:6" ht="18" customHeight="1">
      <c r="F50083" s="129">
        <f t="shared" si="788"/>
        <v>0</v>
      </c>
    </row>
    <row r="50084" spans="6:6" ht="18" customHeight="1">
      <c r="F50084" s="129">
        <f t="shared" si="788"/>
        <v>0</v>
      </c>
    </row>
    <row r="50085" spans="6:6" ht="18" customHeight="1">
      <c r="F50085" s="129">
        <f t="shared" si="788"/>
        <v>0</v>
      </c>
    </row>
    <row r="50086" spans="6:6" ht="18" customHeight="1">
      <c r="F50086" s="129">
        <f t="shared" si="788"/>
        <v>0</v>
      </c>
    </row>
    <row r="50087" spans="6:6" ht="18" customHeight="1">
      <c r="F50087" s="129">
        <f t="shared" si="788"/>
        <v>0</v>
      </c>
    </row>
    <row r="50088" spans="6:6" ht="18" customHeight="1">
      <c r="F50088" s="129">
        <f t="shared" si="788"/>
        <v>0</v>
      </c>
    </row>
    <row r="50089" spans="6:6" ht="18" customHeight="1">
      <c r="F50089" s="129">
        <f t="shared" si="788"/>
        <v>0</v>
      </c>
    </row>
    <row r="50090" spans="6:6" ht="18" customHeight="1">
      <c r="F50090" s="129">
        <f t="shared" si="788"/>
        <v>0</v>
      </c>
    </row>
    <row r="50091" spans="6:6" ht="18" customHeight="1">
      <c r="F50091" s="129">
        <f t="shared" si="788"/>
        <v>0</v>
      </c>
    </row>
    <row r="50092" spans="6:6" ht="18" customHeight="1">
      <c r="F50092" s="129">
        <f t="shared" si="788"/>
        <v>0</v>
      </c>
    </row>
    <row r="50093" spans="6:6" ht="18" customHeight="1">
      <c r="F50093" s="129">
        <f t="shared" si="788"/>
        <v>0</v>
      </c>
    </row>
    <row r="50094" spans="6:6" ht="18" customHeight="1">
      <c r="F50094" s="129">
        <f t="shared" si="788"/>
        <v>0</v>
      </c>
    </row>
    <row r="50095" spans="6:6" ht="18" customHeight="1">
      <c r="F50095" s="129">
        <f t="shared" si="788"/>
        <v>0</v>
      </c>
    </row>
    <row r="50096" spans="6:6" ht="18" customHeight="1">
      <c r="F50096" s="129">
        <f t="shared" si="788"/>
        <v>0</v>
      </c>
    </row>
    <row r="50097" spans="6:6" ht="18" customHeight="1">
      <c r="F50097" s="129">
        <f t="shared" si="788"/>
        <v>0</v>
      </c>
    </row>
    <row r="50098" spans="6:6" ht="18" customHeight="1">
      <c r="F50098" s="129">
        <f t="shared" ref="F50098:F50161" si="789">E50098*D50098</f>
        <v>0</v>
      </c>
    </row>
    <row r="50099" spans="6:6" ht="18" customHeight="1">
      <c r="F50099" s="129">
        <f t="shared" si="789"/>
        <v>0</v>
      </c>
    </row>
    <row r="50100" spans="6:6" ht="18" customHeight="1">
      <c r="F50100" s="129">
        <f t="shared" si="789"/>
        <v>0</v>
      </c>
    </row>
    <row r="50101" spans="6:6" ht="18" customHeight="1">
      <c r="F50101" s="129">
        <f t="shared" si="789"/>
        <v>0</v>
      </c>
    </row>
    <row r="50102" spans="6:6" ht="18" customHeight="1">
      <c r="F50102" s="129">
        <f t="shared" si="789"/>
        <v>0</v>
      </c>
    </row>
    <row r="50103" spans="6:6" ht="18" customHeight="1">
      <c r="F50103" s="129">
        <f t="shared" si="789"/>
        <v>0</v>
      </c>
    </row>
    <row r="50104" spans="6:6" ht="18" customHeight="1">
      <c r="F50104" s="129">
        <f t="shared" si="789"/>
        <v>0</v>
      </c>
    </row>
    <row r="50105" spans="6:6" ht="18" customHeight="1">
      <c r="F50105" s="129">
        <f t="shared" si="789"/>
        <v>0</v>
      </c>
    </row>
    <row r="50106" spans="6:6" ht="18" customHeight="1">
      <c r="F50106" s="129">
        <f t="shared" si="789"/>
        <v>0</v>
      </c>
    </row>
    <row r="50107" spans="6:6" ht="18" customHeight="1">
      <c r="F50107" s="129">
        <f t="shared" si="789"/>
        <v>0</v>
      </c>
    </row>
    <row r="50108" spans="6:6" ht="18" customHeight="1">
      <c r="F50108" s="129">
        <f t="shared" si="789"/>
        <v>0</v>
      </c>
    </row>
    <row r="50109" spans="6:6" ht="18" customHeight="1">
      <c r="F50109" s="129">
        <f t="shared" si="789"/>
        <v>0</v>
      </c>
    </row>
    <row r="50110" spans="6:6" ht="18" customHeight="1">
      <c r="F50110" s="129">
        <f t="shared" si="789"/>
        <v>0</v>
      </c>
    </row>
    <row r="50111" spans="6:6" ht="18" customHeight="1">
      <c r="F50111" s="129">
        <f t="shared" si="789"/>
        <v>0</v>
      </c>
    </row>
    <row r="50112" spans="6:6" ht="18" customHeight="1">
      <c r="F50112" s="129">
        <f t="shared" si="789"/>
        <v>0</v>
      </c>
    </row>
    <row r="50113" spans="6:6" ht="18" customHeight="1">
      <c r="F50113" s="129">
        <f t="shared" si="789"/>
        <v>0</v>
      </c>
    </row>
    <row r="50114" spans="6:6" ht="18" customHeight="1">
      <c r="F50114" s="129">
        <f t="shared" si="789"/>
        <v>0</v>
      </c>
    </row>
    <row r="50115" spans="6:6" ht="18" customHeight="1">
      <c r="F50115" s="129">
        <f t="shared" si="789"/>
        <v>0</v>
      </c>
    </row>
    <row r="50116" spans="6:6" ht="18" customHeight="1">
      <c r="F50116" s="129">
        <f t="shared" si="789"/>
        <v>0</v>
      </c>
    </row>
    <row r="50117" spans="6:6" ht="18" customHeight="1">
      <c r="F50117" s="129">
        <f t="shared" si="789"/>
        <v>0</v>
      </c>
    </row>
    <row r="50118" spans="6:6" ht="18" customHeight="1">
      <c r="F50118" s="129">
        <f t="shared" si="789"/>
        <v>0</v>
      </c>
    </row>
    <row r="50119" spans="6:6" ht="18" customHeight="1">
      <c r="F50119" s="129">
        <f t="shared" si="789"/>
        <v>0</v>
      </c>
    </row>
    <row r="50120" spans="6:6" ht="18" customHeight="1">
      <c r="F50120" s="129">
        <f t="shared" si="789"/>
        <v>0</v>
      </c>
    </row>
    <row r="50121" spans="6:6" ht="18" customHeight="1">
      <c r="F50121" s="129">
        <f t="shared" si="789"/>
        <v>0</v>
      </c>
    </row>
    <row r="50122" spans="6:6" ht="18" customHeight="1">
      <c r="F50122" s="129">
        <f t="shared" si="789"/>
        <v>0</v>
      </c>
    </row>
    <row r="50123" spans="6:6" ht="18" customHeight="1">
      <c r="F50123" s="129">
        <f t="shared" si="789"/>
        <v>0</v>
      </c>
    </row>
    <row r="50124" spans="6:6" ht="18" customHeight="1">
      <c r="F50124" s="129">
        <f t="shared" si="789"/>
        <v>0</v>
      </c>
    </row>
    <row r="50125" spans="6:6" ht="18" customHeight="1">
      <c r="F50125" s="129">
        <f t="shared" si="789"/>
        <v>0</v>
      </c>
    </row>
    <row r="50126" spans="6:6" ht="18" customHeight="1">
      <c r="F50126" s="129">
        <f t="shared" si="789"/>
        <v>0</v>
      </c>
    </row>
    <row r="50127" spans="6:6" ht="18" customHeight="1">
      <c r="F50127" s="129">
        <f t="shared" si="789"/>
        <v>0</v>
      </c>
    </row>
    <row r="50128" spans="6:6" ht="18" customHeight="1">
      <c r="F50128" s="129">
        <f t="shared" si="789"/>
        <v>0</v>
      </c>
    </row>
    <row r="50129" spans="6:6" ht="18" customHeight="1">
      <c r="F50129" s="129">
        <f t="shared" si="789"/>
        <v>0</v>
      </c>
    </row>
    <row r="50130" spans="6:6" ht="18" customHeight="1">
      <c r="F50130" s="129">
        <f t="shared" si="789"/>
        <v>0</v>
      </c>
    </row>
    <row r="50131" spans="6:6" ht="18" customHeight="1">
      <c r="F50131" s="129">
        <f t="shared" si="789"/>
        <v>0</v>
      </c>
    </row>
    <row r="50132" spans="6:6" ht="18" customHeight="1">
      <c r="F50132" s="129">
        <f t="shared" si="789"/>
        <v>0</v>
      </c>
    </row>
    <row r="50133" spans="6:6" ht="18" customHeight="1">
      <c r="F50133" s="129">
        <f t="shared" si="789"/>
        <v>0</v>
      </c>
    </row>
    <row r="50134" spans="6:6" ht="18" customHeight="1">
      <c r="F50134" s="129">
        <f t="shared" si="789"/>
        <v>0</v>
      </c>
    </row>
    <row r="50135" spans="6:6" ht="18" customHeight="1">
      <c r="F50135" s="129">
        <f t="shared" si="789"/>
        <v>0</v>
      </c>
    </row>
    <row r="50136" spans="6:6" ht="18" customHeight="1">
      <c r="F50136" s="129">
        <f t="shared" si="789"/>
        <v>0</v>
      </c>
    </row>
    <row r="50137" spans="6:6" ht="18" customHeight="1">
      <c r="F50137" s="129">
        <f t="shared" si="789"/>
        <v>0</v>
      </c>
    </row>
    <row r="50138" spans="6:6" ht="18" customHeight="1">
      <c r="F50138" s="129">
        <f t="shared" si="789"/>
        <v>0</v>
      </c>
    </row>
    <row r="50139" spans="6:6" ht="18" customHeight="1">
      <c r="F50139" s="129">
        <f t="shared" si="789"/>
        <v>0</v>
      </c>
    </row>
    <row r="50140" spans="6:6" ht="18" customHeight="1">
      <c r="F50140" s="129">
        <f t="shared" si="789"/>
        <v>0</v>
      </c>
    </row>
    <row r="50141" spans="6:6" ht="18" customHeight="1">
      <c r="F50141" s="129">
        <f t="shared" si="789"/>
        <v>0</v>
      </c>
    </row>
    <row r="50142" spans="6:6" ht="18" customHeight="1">
      <c r="F50142" s="129">
        <f t="shared" si="789"/>
        <v>0</v>
      </c>
    </row>
    <row r="50143" spans="6:6" ht="18" customHeight="1">
      <c r="F50143" s="129">
        <f t="shared" si="789"/>
        <v>0</v>
      </c>
    </row>
    <row r="50144" spans="6:6" ht="18" customHeight="1">
      <c r="F50144" s="129">
        <f t="shared" si="789"/>
        <v>0</v>
      </c>
    </row>
    <row r="50145" spans="6:6" ht="18" customHeight="1">
      <c r="F50145" s="129">
        <f t="shared" si="789"/>
        <v>0</v>
      </c>
    </row>
    <row r="50146" spans="6:6" ht="18" customHeight="1">
      <c r="F50146" s="129">
        <f t="shared" si="789"/>
        <v>0</v>
      </c>
    </row>
    <row r="50147" spans="6:6" ht="18" customHeight="1">
      <c r="F50147" s="129">
        <f t="shared" si="789"/>
        <v>0</v>
      </c>
    </row>
    <row r="50148" spans="6:6" ht="18" customHeight="1">
      <c r="F50148" s="129">
        <f t="shared" si="789"/>
        <v>0</v>
      </c>
    </row>
    <row r="50149" spans="6:6" ht="18" customHeight="1">
      <c r="F50149" s="129">
        <f t="shared" si="789"/>
        <v>0</v>
      </c>
    </row>
    <row r="50150" spans="6:6" ht="18" customHeight="1">
      <c r="F50150" s="129">
        <f t="shared" si="789"/>
        <v>0</v>
      </c>
    </row>
    <row r="50151" spans="6:6" ht="18" customHeight="1">
      <c r="F50151" s="129">
        <f t="shared" si="789"/>
        <v>0</v>
      </c>
    </row>
    <row r="50152" spans="6:6" ht="18" customHeight="1">
      <c r="F50152" s="129">
        <f t="shared" si="789"/>
        <v>0</v>
      </c>
    </row>
    <row r="50153" spans="6:6" ht="18" customHeight="1">
      <c r="F50153" s="129">
        <f t="shared" si="789"/>
        <v>0</v>
      </c>
    </row>
    <row r="50154" spans="6:6" ht="18" customHeight="1">
      <c r="F50154" s="129">
        <f t="shared" si="789"/>
        <v>0</v>
      </c>
    </row>
    <row r="50155" spans="6:6" ht="18" customHeight="1">
      <c r="F50155" s="129">
        <f t="shared" si="789"/>
        <v>0</v>
      </c>
    </row>
    <row r="50156" spans="6:6" ht="18" customHeight="1">
      <c r="F50156" s="129">
        <f t="shared" si="789"/>
        <v>0</v>
      </c>
    </row>
    <row r="50157" spans="6:6" ht="18" customHeight="1">
      <c r="F50157" s="129">
        <f t="shared" si="789"/>
        <v>0</v>
      </c>
    </row>
    <row r="50158" spans="6:6" ht="18" customHeight="1">
      <c r="F50158" s="129">
        <f t="shared" si="789"/>
        <v>0</v>
      </c>
    </row>
    <row r="50159" spans="6:6" ht="18" customHeight="1">
      <c r="F50159" s="129">
        <f t="shared" si="789"/>
        <v>0</v>
      </c>
    </row>
    <row r="50160" spans="6:6" ht="18" customHeight="1">
      <c r="F50160" s="129">
        <f t="shared" si="789"/>
        <v>0</v>
      </c>
    </row>
    <row r="50161" spans="6:6" ht="18" customHeight="1">
      <c r="F50161" s="129">
        <f t="shared" si="789"/>
        <v>0</v>
      </c>
    </row>
    <row r="50162" spans="6:6" ht="18" customHeight="1">
      <c r="F50162" s="129">
        <f t="shared" ref="F50162:F50225" si="790">E50162*D50162</f>
        <v>0</v>
      </c>
    </row>
    <row r="50163" spans="6:6" ht="18" customHeight="1">
      <c r="F50163" s="129">
        <f t="shared" si="790"/>
        <v>0</v>
      </c>
    </row>
    <row r="50164" spans="6:6" ht="18" customHeight="1">
      <c r="F50164" s="129">
        <f t="shared" si="790"/>
        <v>0</v>
      </c>
    </row>
    <row r="50165" spans="6:6" ht="18" customHeight="1">
      <c r="F50165" s="129">
        <f t="shared" si="790"/>
        <v>0</v>
      </c>
    </row>
    <row r="50166" spans="6:6" ht="18" customHeight="1">
      <c r="F50166" s="129">
        <f t="shared" si="790"/>
        <v>0</v>
      </c>
    </row>
    <row r="50167" spans="6:6" ht="18" customHeight="1">
      <c r="F50167" s="129">
        <f t="shared" si="790"/>
        <v>0</v>
      </c>
    </row>
    <row r="50168" spans="6:6" ht="18" customHeight="1">
      <c r="F50168" s="129">
        <f t="shared" si="790"/>
        <v>0</v>
      </c>
    </row>
    <row r="50169" spans="6:6" ht="18" customHeight="1">
      <c r="F50169" s="129">
        <f t="shared" si="790"/>
        <v>0</v>
      </c>
    </row>
    <row r="50170" spans="6:6" ht="18" customHeight="1">
      <c r="F50170" s="129">
        <f t="shared" si="790"/>
        <v>0</v>
      </c>
    </row>
    <row r="50171" spans="6:6" ht="18" customHeight="1">
      <c r="F50171" s="129">
        <f t="shared" si="790"/>
        <v>0</v>
      </c>
    </row>
    <row r="50172" spans="6:6" ht="18" customHeight="1">
      <c r="F50172" s="129">
        <f t="shared" si="790"/>
        <v>0</v>
      </c>
    </row>
    <row r="50173" spans="6:6" ht="18" customHeight="1">
      <c r="F50173" s="129">
        <f t="shared" si="790"/>
        <v>0</v>
      </c>
    </row>
    <row r="50174" spans="6:6" ht="18" customHeight="1">
      <c r="F50174" s="129">
        <f t="shared" si="790"/>
        <v>0</v>
      </c>
    </row>
    <row r="50175" spans="6:6" ht="18" customHeight="1">
      <c r="F50175" s="129">
        <f t="shared" si="790"/>
        <v>0</v>
      </c>
    </row>
    <row r="50176" spans="6:6" ht="18" customHeight="1">
      <c r="F50176" s="129">
        <f t="shared" si="790"/>
        <v>0</v>
      </c>
    </row>
    <row r="50177" spans="6:6" ht="18" customHeight="1">
      <c r="F50177" s="129">
        <f t="shared" si="790"/>
        <v>0</v>
      </c>
    </row>
    <row r="50178" spans="6:6" ht="18" customHeight="1">
      <c r="F50178" s="129">
        <f t="shared" si="790"/>
        <v>0</v>
      </c>
    </row>
    <row r="50179" spans="6:6" ht="18" customHeight="1">
      <c r="F50179" s="129">
        <f t="shared" si="790"/>
        <v>0</v>
      </c>
    </row>
    <row r="50180" spans="6:6" ht="18" customHeight="1">
      <c r="F50180" s="129">
        <f t="shared" si="790"/>
        <v>0</v>
      </c>
    </row>
    <row r="50181" spans="6:6" ht="18" customHeight="1">
      <c r="F50181" s="129">
        <f t="shared" si="790"/>
        <v>0</v>
      </c>
    </row>
    <row r="50182" spans="6:6" ht="18" customHeight="1">
      <c r="F50182" s="129">
        <f t="shared" si="790"/>
        <v>0</v>
      </c>
    </row>
    <row r="50183" spans="6:6" ht="18" customHeight="1">
      <c r="F50183" s="129">
        <f t="shared" si="790"/>
        <v>0</v>
      </c>
    </row>
    <row r="50184" spans="6:6" ht="18" customHeight="1">
      <c r="F50184" s="129">
        <f t="shared" si="790"/>
        <v>0</v>
      </c>
    </row>
    <row r="50185" spans="6:6" ht="18" customHeight="1">
      <c r="F50185" s="129">
        <f t="shared" si="790"/>
        <v>0</v>
      </c>
    </row>
    <row r="50186" spans="6:6" ht="18" customHeight="1">
      <c r="F50186" s="129">
        <f t="shared" si="790"/>
        <v>0</v>
      </c>
    </row>
    <row r="50187" spans="6:6" ht="18" customHeight="1">
      <c r="F50187" s="129">
        <f t="shared" si="790"/>
        <v>0</v>
      </c>
    </row>
    <row r="50188" spans="6:6" ht="18" customHeight="1">
      <c r="F50188" s="129">
        <f t="shared" si="790"/>
        <v>0</v>
      </c>
    </row>
    <row r="50189" spans="6:6" ht="18" customHeight="1">
      <c r="F50189" s="129">
        <f t="shared" si="790"/>
        <v>0</v>
      </c>
    </row>
    <row r="50190" spans="6:6" ht="18" customHeight="1">
      <c r="F50190" s="129">
        <f t="shared" si="790"/>
        <v>0</v>
      </c>
    </row>
    <row r="50191" spans="6:6" ht="18" customHeight="1">
      <c r="F50191" s="129">
        <f t="shared" si="790"/>
        <v>0</v>
      </c>
    </row>
    <row r="50192" spans="6:6" ht="18" customHeight="1">
      <c r="F50192" s="129">
        <f t="shared" si="790"/>
        <v>0</v>
      </c>
    </row>
    <row r="50193" spans="6:6" ht="18" customHeight="1">
      <c r="F50193" s="129">
        <f t="shared" si="790"/>
        <v>0</v>
      </c>
    </row>
    <row r="50194" spans="6:6" ht="18" customHeight="1">
      <c r="F50194" s="129">
        <f t="shared" si="790"/>
        <v>0</v>
      </c>
    </row>
    <row r="50195" spans="6:6" ht="18" customHeight="1">
      <c r="F50195" s="129">
        <f t="shared" si="790"/>
        <v>0</v>
      </c>
    </row>
    <row r="50196" spans="6:6" ht="18" customHeight="1">
      <c r="F50196" s="129">
        <f t="shared" si="790"/>
        <v>0</v>
      </c>
    </row>
    <row r="50197" spans="6:6" ht="18" customHeight="1">
      <c r="F50197" s="129">
        <f t="shared" si="790"/>
        <v>0</v>
      </c>
    </row>
    <row r="50198" spans="6:6" ht="18" customHeight="1">
      <c r="F50198" s="129">
        <f t="shared" si="790"/>
        <v>0</v>
      </c>
    </row>
    <row r="50199" spans="6:6" ht="18" customHeight="1">
      <c r="F50199" s="129">
        <f t="shared" si="790"/>
        <v>0</v>
      </c>
    </row>
    <row r="50200" spans="6:6" ht="18" customHeight="1">
      <c r="F50200" s="129">
        <f t="shared" si="790"/>
        <v>0</v>
      </c>
    </row>
    <row r="50201" spans="6:6" ht="18" customHeight="1">
      <c r="F50201" s="129">
        <f t="shared" si="790"/>
        <v>0</v>
      </c>
    </row>
    <row r="50202" spans="6:6" ht="18" customHeight="1">
      <c r="F50202" s="129">
        <f t="shared" si="790"/>
        <v>0</v>
      </c>
    </row>
    <row r="50203" spans="6:6" ht="18" customHeight="1">
      <c r="F50203" s="129">
        <f t="shared" si="790"/>
        <v>0</v>
      </c>
    </row>
    <row r="50204" spans="6:6" ht="18" customHeight="1">
      <c r="F50204" s="129">
        <f t="shared" si="790"/>
        <v>0</v>
      </c>
    </row>
    <row r="50205" spans="6:6" ht="18" customHeight="1">
      <c r="F50205" s="129">
        <f t="shared" si="790"/>
        <v>0</v>
      </c>
    </row>
    <row r="50206" spans="6:6" ht="18" customHeight="1">
      <c r="F50206" s="129">
        <f t="shared" si="790"/>
        <v>0</v>
      </c>
    </row>
    <row r="50207" spans="6:6" ht="18" customHeight="1">
      <c r="F50207" s="129">
        <f t="shared" si="790"/>
        <v>0</v>
      </c>
    </row>
    <row r="50208" spans="6:6" ht="18" customHeight="1">
      <c r="F50208" s="129">
        <f t="shared" si="790"/>
        <v>0</v>
      </c>
    </row>
    <row r="50209" spans="6:6" ht="18" customHeight="1">
      <c r="F50209" s="129">
        <f t="shared" si="790"/>
        <v>0</v>
      </c>
    </row>
    <row r="50210" spans="6:6" ht="18" customHeight="1">
      <c r="F50210" s="129">
        <f t="shared" si="790"/>
        <v>0</v>
      </c>
    </row>
    <row r="50211" spans="6:6" ht="18" customHeight="1">
      <c r="F50211" s="129">
        <f t="shared" si="790"/>
        <v>0</v>
      </c>
    </row>
    <row r="50212" spans="6:6" ht="18" customHeight="1">
      <c r="F50212" s="129">
        <f t="shared" si="790"/>
        <v>0</v>
      </c>
    </row>
    <row r="50213" spans="6:6" ht="18" customHeight="1">
      <c r="F50213" s="129">
        <f t="shared" si="790"/>
        <v>0</v>
      </c>
    </row>
    <row r="50214" spans="6:6" ht="18" customHeight="1">
      <c r="F50214" s="129">
        <f t="shared" si="790"/>
        <v>0</v>
      </c>
    </row>
    <row r="50215" spans="6:6" ht="18" customHeight="1">
      <c r="F50215" s="129">
        <f t="shared" si="790"/>
        <v>0</v>
      </c>
    </row>
    <row r="50216" spans="6:6" ht="18" customHeight="1">
      <c r="F50216" s="129">
        <f t="shared" si="790"/>
        <v>0</v>
      </c>
    </row>
    <row r="50217" spans="6:6" ht="18" customHeight="1">
      <c r="F50217" s="129">
        <f t="shared" si="790"/>
        <v>0</v>
      </c>
    </row>
    <row r="50218" spans="6:6" ht="18" customHeight="1">
      <c r="F50218" s="129">
        <f t="shared" si="790"/>
        <v>0</v>
      </c>
    </row>
    <row r="50219" spans="6:6" ht="18" customHeight="1">
      <c r="F50219" s="129">
        <f t="shared" si="790"/>
        <v>0</v>
      </c>
    </row>
    <row r="50220" spans="6:6" ht="18" customHeight="1">
      <c r="F50220" s="129">
        <f t="shared" si="790"/>
        <v>0</v>
      </c>
    </row>
    <row r="50221" spans="6:6" ht="18" customHeight="1">
      <c r="F50221" s="129">
        <f t="shared" si="790"/>
        <v>0</v>
      </c>
    </row>
    <row r="50222" spans="6:6" ht="18" customHeight="1">
      <c r="F50222" s="129">
        <f t="shared" si="790"/>
        <v>0</v>
      </c>
    </row>
    <row r="50223" spans="6:6" ht="18" customHeight="1">
      <c r="F50223" s="129">
        <f t="shared" si="790"/>
        <v>0</v>
      </c>
    </row>
    <row r="50224" spans="6:6" ht="18" customHeight="1">
      <c r="F50224" s="129">
        <f t="shared" si="790"/>
        <v>0</v>
      </c>
    </row>
    <row r="50225" spans="6:6" ht="18" customHeight="1">
      <c r="F50225" s="129">
        <f t="shared" si="790"/>
        <v>0</v>
      </c>
    </row>
    <row r="50226" spans="6:6" ht="18" customHeight="1">
      <c r="F50226" s="129">
        <f t="shared" ref="F50226:F50289" si="791">E50226*D50226</f>
        <v>0</v>
      </c>
    </row>
    <row r="50227" spans="6:6" ht="18" customHeight="1">
      <c r="F50227" s="129">
        <f t="shared" si="791"/>
        <v>0</v>
      </c>
    </row>
    <row r="50228" spans="6:6" ht="18" customHeight="1">
      <c r="F50228" s="129">
        <f t="shared" si="791"/>
        <v>0</v>
      </c>
    </row>
    <row r="50229" spans="6:6" ht="18" customHeight="1">
      <c r="F50229" s="129">
        <f t="shared" si="791"/>
        <v>0</v>
      </c>
    </row>
    <row r="50230" spans="6:6" ht="18" customHeight="1">
      <c r="F50230" s="129">
        <f t="shared" si="791"/>
        <v>0</v>
      </c>
    </row>
    <row r="50231" spans="6:6" ht="18" customHeight="1">
      <c r="F50231" s="129">
        <f t="shared" si="791"/>
        <v>0</v>
      </c>
    </row>
    <row r="50232" spans="6:6" ht="18" customHeight="1">
      <c r="F50232" s="129">
        <f t="shared" si="791"/>
        <v>0</v>
      </c>
    </row>
    <row r="50233" spans="6:6" ht="18" customHeight="1">
      <c r="F50233" s="129">
        <f t="shared" si="791"/>
        <v>0</v>
      </c>
    </row>
    <row r="50234" spans="6:6" ht="18" customHeight="1">
      <c r="F50234" s="129">
        <f t="shared" si="791"/>
        <v>0</v>
      </c>
    </row>
    <row r="50235" spans="6:6" ht="18" customHeight="1">
      <c r="F50235" s="129">
        <f t="shared" si="791"/>
        <v>0</v>
      </c>
    </row>
    <row r="50236" spans="6:6" ht="18" customHeight="1">
      <c r="F50236" s="129">
        <f t="shared" si="791"/>
        <v>0</v>
      </c>
    </row>
    <row r="50237" spans="6:6" ht="18" customHeight="1">
      <c r="F50237" s="129">
        <f t="shared" si="791"/>
        <v>0</v>
      </c>
    </row>
    <row r="50238" spans="6:6" ht="18" customHeight="1">
      <c r="F50238" s="129">
        <f t="shared" si="791"/>
        <v>0</v>
      </c>
    </row>
    <row r="50239" spans="6:6" ht="18" customHeight="1">
      <c r="F50239" s="129">
        <f t="shared" si="791"/>
        <v>0</v>
      </c>
    </row>
    <row r="50240" spans="6:6" ht="18" customHeight="1">
      <c r="F50240" s="129">
        <f t="shared" si="791"/>
        <v>0</v>
      </c>
    </row>
    <row r="50241" spans="6:6" ht="18" customHeight="1">
      <c r="F50241" s="129">
        <f t="shared" si="791"/>
        <v>0</v>
      </c>
    </row>
    <row r="50242" spans="6:6" ht="18" customHeight="1">
      <c r="F50242" s="129">
        <f t="shared" si="791"/>
        <v>0</v>
      </c>
    </row>
    <row r="50243" spans="6:6" ht="18" customHeight="1">
      <c r="F50243" s="129">
        <f t="shared" si="791"/>
        <v>0</v>
      </c>
    </row>
    <row r="50244" spans="6:6" ht="18" customHeight="1">
      <c r="F50244" s="129">
        <f t="shared" si="791"/>
        <v>0</v>
      </c>
    </row>
    <row r="50245" spans="6:6" ht="18" customHeight="1">
      <c r="F50245" s="129">
        <f t="shared" si="791"/>
        <v>0</v>
      </c>
    </row>
    <row r="50246" spans="6:6" ht="18" customHeight="1">
      <c r="F50246" s="129">
        <f t="shared" si="791"/>
        <v>0</v>
      </c>
    </row>
    <row r="50247" spans="6:6" ht="18" customHeight="1">
      <c r="F50247" s="129">
        <f t="shared" si="791"/>
        <v>0</v>
      </c>
    </row>
    <row r="50248" spans="6:6" ht="18" customHeight="1">
      <c r="F50248" s="129">
        <f t="shared" si="791"/>
        <v>0</v>
      </c>
    </row>
    <row r="50249" spans="6:6" ht="18" customHeight="1">
      <c r="F50249" s="129">
        <f t="shared" si="791"/>
        <v>0</v>
      </c>
    </row>
    <row r="50250" spans="6:6" ht="18" customHeight="1">
      <c r="F50250" s="129">
        <f t="shared" si="791"/>
        <v>0</v>
      </c>
    </row>
    <row r="50251" spans="6:6" ht="18" customHeight="1">
      <c r="F50251" s="129">
        <f t="shared" si="791"/>
        <v>0</v>
      </c>
    </row>
    <row r="50252" spans="6:6" ht="18" customHeight="1">
      <c r="F50252" s="129">
        <f t="shared" si="791"/>
        <v>0</v>
      </c>
    </row>
    <row r="50253" spans="6:6" ht="18" customHeight="1">
      <c r="F50253" s="129">
        <f t="shared" si="791"/>
        <v>0</v>
      </c>
    </row>
    <row r="50254" spans="6:6" ht="18" customHeight="1">
      <c r="F50254" s="129">
        <f t="shared" si="791"/>
        <v>0</v>
      </c>
    </row>
    <row r="50255" spans="6:6" ht="18" customHeight="1">
      <c r="F50255" s="129">
        <f t="shared" si="791"/>
        <v>0</v>
      </c>
    </row>
    <row r="50256" spans="6:6" ht="18" customHeight="1">
      <c r="F50256" s="129">
        <f t="shared" si="791"/>
        <v>0</v>
      </c>
    </row>
    <row r="50257" spans="6:6" ht="18" customHeight="1">
      <c r="F50257" s="129">
        <f t="shared" si="791"/>
        <v>0</v>
      </c>
    </row>
    <row r="50258" spans="6:6" ht="18" customHeight="1">
      <c r="F50258" s="129">
        <f t="shared" si="791"/>
        <v>0</v>
      </c>
    </row>
    <row r="50259" spans="6:6" ht="18" customHeight="1">
      <c r="F50259" s="129">
        <f t="shared" si="791"/>
        <v>0</v>
      </c>
    </row>
    <row r="50260" spans="6:6" ht="18" customHeight="1">
      <c r="F50260" s="129">
        <f t="shared" si="791"/>
        <v>0</v>
      </c>
    </row>
    <row r="50261" spans="6:6" ht="18" customHeight="1">
      <c r="F50261" s="129">
        <f t="shared" si="791"/>
        <v>0</v>
      </c>
    </row>
    <row r="50262" spans="6:6" ht="18" customHeight="1">
      <c r="F50262" s="129">
        <f t="shared" si="791"/>
        <v>0</v>
      </c>
    </row>
    <row r="50263" spans="6:6" ht="18" customHeight="1">
      <c r="F50263" s="129">
        <f t="shared" si="791"/>
        <v>0</v>
      </c>
    </row>
    <row r="50264" spans="6:6" ht="18" customHeight="1">
      <c r="F50264" s="129">
        <f t="shared" si="791"/>
        <v>0</v>
      </c>
    </row>
    <row r="50265" spans="6:6" ht="18" customHeight="1">
      <c r="F50265" s="129">
        <f t="shared" si="791"/>
        <v>0</v>
      </c>
    </row>
    <row r="50266" spans="6:6" ht="18" customHeight="1">
      <c r="F50266" s="129">
        <f t="shared" si="791"/>
        <v>0</v>
      </c>
    </row>
    <row r="50267" spans="6:6" ht="18" customHeight="1">
      <c r="F50267" s="129">
        <f t="shared" si="791"/>
        <v>0</v>
      </c>
    </row>
    <row r="50268" spans="6:6" ht="18" customHeight="1">
      <c r="F50268" s="129">
        <f t="shared" si="791"/>
        <v>0</v>
      </c>
    </row>
    <row r="50269" spans="6:6" ht="18" customHeight="1">
      <c r="F50269" s="129">
        <f t="shared" si="791"/>
        <v>0</v>
      </c>
    </row>
    <row r="50270" spans="6:6" ht="18" customHeight="1">
      <c r="F50270" s="129">
        <f t="shared" si="791"/>
        <v>0</v>
      </c>
    </row>
    <row r="50271" spans="6:6" ht="18" customHeight="1">
      <c r="F50271" s="129">
        <f t="shared" si="791"/>
        <v>0</v>
      </c>
    </row>
    <row r="50272" spans="6:6" ht="18" customHeight="1">
      <c r="F50272" s="129">
        <f t="shared" si="791"/>
        <v>0</v>
      </c>
    </row>
    <row r="50273" spans="6:6" ht="18" customHeight="1">
      <c r="F50273" s="129">
        <f t="shared" si="791"/>
        <v>0</v>
      </c>
    </row>
    <row r="50274" spans="6:6" ht="18" customHeight="1">
      <c r="F50274" s="129">
        <f t="shared" si="791"/>
        <v>0</v>
      </c>
    </row>
    <row r="50275" spans="6:6" ht="18" customHeight="1">
      <c r="F50275" s="129">
        <f t="shared" si="791"/>
        <v>0</v>
      </c>
    </row>
    <row r="50276" spans="6:6" ht="18" customHeight="1">
      <c r="F50276" s="129">
        <f t="shared" si="791"/>
        <v>0</v>
      </c>
    </row>
    <row r="50277" spans="6:6" ht="18" customHeight="1">
      <c r="F50277" s="129">
        <f t="shared" si="791"/>
        <v>0</v>
      </c>
    </row>
    <row r="50278" spans="6:6" ht="18" customHeight="1">
      <c r="F50278" s="129">
        <f t="shared" si="791"/>
        <v>0</v>
      </c>
    </row>
    <row r="50279" spans="6:6" ht="18" customHeight="1">
      <c r="F50279" s="129">
        <f t="shared" si="791"/>
        <v>0</v>
      </c>
    </row>
    <row r="50280" spans="6:6" ht="18" customHeight="1">
      <c r="F50280" s="129">
        <f t="shared" si="791"/>
        <v>0</v>
      </c>
    </row>
    <row r="50281" spans="6:6" ht="18" customHeight="1">
      <c r="F50281" s="129">
        <f t="shared" si="791"/>
        <v>0</v>
      </c>
    </row>
    <row r="50282" spans="6:6" ht="18" customHeight="1">
      <c r="F50282" s="129">
        <f t="shared" si="791"/>
        <v>0</v>
      </c>
    </row>
    <row r="50283" spans="6:6" ht="18" customHeight="1">
      <c r="F50283" s="129">
        <f t="shared" si="791"/>
        <v>0</v>
      </c>
    </row>
    <row r="50284" spans="6:6" ht="18" customHeight="1">
      <c r="F50284" s="129">
        <f t="shared" si="791"/>
        <v>0</v>
      </c>
    </row>
    <row r="50285" spans="6:6" ht="18" customHeight="1">
      <c r="F50285" s="129">
        <f t="shared" si="791"/>
        <v>0</v>
      </c>
    </row>
    <row r="50286" spans="6:6" ht="18" customHeight="1">
      <c r="F50286" s="129">
        <f t="shared" si="791"/>
        <v>0</v>
      </c>
    </row>
    <row r="50287" spans="6:6" ht="18" customHeight="1">
      <c r="F50287" s="129">
        <f t="shared" si="791"/>
        <v>0</v>
      </c>
    </row>
    <row r="50288" spans="6:6" ht="18" customHeight="1">
      <c r="F50288" s="129">
        <f t="shared" si="791"/>
        <v>0</v>
      </c>
    </row>
    <row r="50289" spans="6:6" ht="18" customHeight="1">
      <c r="F50289" s="129">
        <f t="shared" si="791"/>
        <v>0</v>
      </c>
    </row>
    <row r="50290" spans="6:6" ht="18" customHeight="1">
      <c r="F50290" s="129">
        <f t="shared" ref="F50290:F50353" si="792">E50290*D50290</f>
        <v>0</v>
      </c>
    </row>
    <row r="50291" spans="6:6" ht="18" customHeight="1">
      <c r="F50291" s="129">
        <f t="shared" si="792"/>
        <v>0</v>
      </c>
    </row>
    <row r="50292" spans="6:6" ht="18" customHeight="1">
      <c r="F50292" s="129">
        <f t="shared" si="792"/>
        <v>0</v>
      </c>
    </row>
    <row r="50293" spans="6:6" ht="18" customHeight="1">
      <c r="F50293" s="129">
        <f t="shared" si="792"/>
        <v>0</v>
      </c>
    </row>
    <row r="50294" spans="6:6" ht="18" customHeight="1">
      <c r="F50294" s="129">
        <f t="shared" si="792"/>
        <v>0</v>
      </c>
    </row>
    <row r="50295" spans="6:6" ht="18" customHeight="1">
      <c r="F50295" s="129">
        <f t="shared" si="792"/>
        <v>0</v>
      </c>
    </row>
    <row r="50296" spans="6:6" ht="18" customHeight="1">
      <c r="F50296" s="129">
        <f t="shared" si="792"/>
        <v>0</v>
      </c>
    </row>
    <row r="50297" spans="6:6" ht="18" customHeight="1">
      <c r="F50297" s="129">
        <f t="shared" si="792"/>
        <v>0</v>
      </c>
    </row>
    <row r="50298" spans="6:6" ht="18" customHeight="1">
      <c r="F50298" s="129">
        <f t="shared" si="792"/>
        <v>0</v>
      </c>
    </row>
    <row r="50299" spans="6:6" ht="18" customHeight="1">
      <c r="F50299" s="129">
        <f t="shared" si="792"/>
        <v>0</v>
      </c>
    </row>
    <row r="50300" spans="6:6" ht="18" customHeight="1">
      <c r="F50300" s="129">
        <f t="shared" si="792"/>
        <v>0</v>
      </c>
    </row>
    <row r="50301" spans="6:6" ht="18" customHeight="1">
      <c r="F50301" s="129">
        <f t="shared" si="792"/>
        <v>0</v>
      </c>
    </row>
    <row r="50302" spans="6:6" ht="18" customHeight="1">
      <c r="F50302" s="129">
        <f t="shared" si="792"/>
        <v>0</v>
      </c>
    </row>
    <row r="50303" spans="6:6" ht="18" customHeight="1">
      <c r="F50303" s="129">
        <f t="shared" si="792"/>
        <v>0</v>
      </c>
    </row>
    <row r="50304" spans="6:6" ht="18" customHeight="1">
      <c r="F50304" s="129">
        <f t="shared" si="792"/>
        <v>0</v>
      </c>
    </row>
    <row r="50305" spans="6:6" ht="18" customHeight="1">
      <c r="F50305" s="129">
        <f t="shared" si="792"/>
        <v>0</v>
      </c>
    </row>
    <row r="50306" spans="6:6" ht="18" customHeight="1">
      <c r="F50306" s="129">
        <f t="shared" si="792"/>
        <v>0</v>
      </c>
    </row>
    <row r="50307" spans="6:6" ht="18" customHeight="1">
      <c r="F50307" s="129">
        <f t="shared" si="792"/>
        <v>0</v>
      </c>
    </row>
    <row r="50308" spans="6:6" ht="18" customHeight="1">
      <c r="F50308" s="129">
        <f t="shared" si="792"/>
        <v>0</v>
      </c>
    </row>
    <row r="50309" spans="6:6" ht="18" customHeight="1">
      <c r="F50309" s="129">
        <f t="shared" si="792"/>
        <v>0</v>
      </c>
    </row>
    <row r="50310" spans="6:6" ht="18" customHeight="1">
      <c r="F50310" s="129">
        <f t="shared" si="792"/>
        <v>0</v>
      </c>
    </row>
    <row r="50311" spans="6:6" ht="18" customHeight="1">
      <c r="F50311" s="129">
        <f t="shared" si="792"/>
        <v>0</v>
      </c>
    </row>
    <row r="50312" spans="6:6" ht="18" customHeight="1">
      <c r="F50312" s="129">
        <f t="shared" si="792"/>
        <v>0</v>
      </c>
    </row>
    <row r="50313" spans="6:6" ht="18" customHeight="1">
      <c r="F50313" s="129">
        <f t="shared" si="792"/>
        <v>0</v>
      </c>
    </row>
    <row r="50314" spans="6:6" ht="18" customHeight="1">
      <c r="F50314" s="129">
        <f t="shared" si="792"/>
        <v>0</v>
      </c>
    </row>
    <row r="50315" spans="6:6" ht="18" customHeight="1">
      <c r="F50315" s="129">
        <f t="shared" si="792"/>
        <v>0</v>
      </c>
    </row>
    <row r="50316" spans="6:6" ht="18" customHeight="1">
      <c r="F50316" s="129">
        <f t="shared" si="792"/>
        <v>0</v>
      </c>
    </row>
    <row r="50317" spans="6:6" ht="18" customHeight="1">
      <c r="F50317" s="129">
        <f t="shared" si="792"/>
        <v>0</v>
      </c>
    </row>
    <row r="50318" spans="6:6" ht="18" customHeight="1">
      <c r="F50318" s="129">
        <f t="shared" si="792"/>
        <v>0</v>
      </c>
    </row>
    <row r="50319" spans="6:6" ht="18" customHeight="1">
      <c r="F50319" s="129">
        <f t="shared" si="792"/>
        <v>0</v>
      </c>
    </row>
    <row r="50320" spans="6:6" ht="18" customHeight="1">
      <c r="F50320" s="129">
        <f t="shared" si="792"/>
        <v>0</v>
      </c>
    </row>
    <row r="50321" spans="6:6" ht="18" customHeight="1">
      <c r="F50321" s="129">
        <f t="shared" si="792"/>
        <v>0</v>
      </c>
    </row>
    <row r="50322" spans="6:6" ht="18" customHeight="1">
      <c r="F50322" s="129">
        <f t="shared" si="792"/>
        <v>0</v>
      </c>
    </row>
    <row r="50323" spans="6:6" ht="18" customHeight="1">
      <c r="F50323" s="129">
        <f t="shared" si="792"/>
        <v>0</v>
      </c>
    </row>
    <row r="50324" spans="6:6" ht="18" customHeight="1">
      <c r="F50324" s="129">
        <f t="shared" si="792"/>
        <v>0</v>
      </c>
    </row>
    <row r="50325" spans="6:6" ht="18" customHeight="1">
      <c r="F50325" s="129">
        <f t="shared" si="792"/>
        <v>0</v>
      </c>
    </row>
    <row r="50326" spans="6:6" ht="18" customHeight="1">
      <c r="F50326" s="129">
        <f t="shared" si="792"/>
        <v>0</v>
      </c>
    </row>
    <row r="50327" spans="6:6" ht="18" customHeight="1">
      <c r="F50327" s="129">
        <f t="shared" si="792"/>
        <v>0</v>
      </c>
    </row>
    <row r="50328" spans="6:6" ht="18" customHeight="1">
      <c r="F50328" s="129">
        <f t="shared" si="792"/>
        <v>0</v>
      </c>
    </row>
    <row r="50329" spans="6:6" ht="18" customHeight="1">
      <c r="F50329" s="129">
        <f t="shared" si="792"/>
        <v>0</v>
      </c>
    </row>
    <row r="50330" spans="6:6" ht="18" customHeight="1">
      <c r="F50330" s="129">
        <f t="shared" si="792"/>
        <v>0</v>
      </c>
    </row>
    <row r="50331" spans="6:6" ht="18" customHeight="1">
      <c r="F50331" s="129">
        <f t="shared" si="792"/>
        <v>0</v>
      </c>
    </row>
    <row r="50332" spans="6:6" ht="18" customHeight="1">
      <c r="F50332" s="129">
        <f t="shared" si="792"/>
        <v>0</v>
      </c>
    </row>
    <row r="50333" spans="6:6" ht="18" customHeight="1">
      <c r="F50333" s="129">
        <f t="shared" si="792"/>
        <v>0</v>
      </c>
    </row>
    <row r="50334" spans="6:6" ht="18" customHeight="1">
      <c r="F50334" s="129">
        <f t="shared" si="792"/>
        <v>0</v>
      </c>
    </row>
    <row r="50335" spans="6:6" ht="18" customHeight="1">
      <c r="F50335" s="129">
        <f t="shared" si="792"/>
        <v>0</v>
      </c>
    </row>
    <row r="50336" spans="6:6" ht="18" customHeight="1">
      <c r="F50336" s="129">
        <f t="shared" si="792"/>
        <v>0</v>
      </c>
    </row>
    <row r="50337" spans="6:6" ht="18" customHeight="1">
      <c r="F50337" s="129">
        <f t="shared" si="792"/>
        <v>0</v>
      </c>
    </row>
    <row r="50338" spans="6:6" ht="18" customHeight="1">
      <c r="F50338" s="129">
        <f t="shared" si="792"/>
        <v>0</v>
      </c>
    </row>
    <row r="50339" spans="6:6" ht="18" customHeight="1">
      <c r="F50339" s="129">
        <f t="shared" si="792"/>
        <v>0</v>
      </c>
    </row>
    <row r="50340" spans="6:6" ht="18" customHeight="1">
      <c r="F50340" s="129">
        <f t="shared" si="792"/>
        <v>0</v>
      </c>
    </row>
    <row r="50341" spans="6:6" ht="18" customHeight="1">
      <c r="F50341" s="129">
        <f t="shared" si="792"/>
        <v>0</v>
      </c>
    </row>
    <row r="50342" spans="6:6" ht="18" customHeight="1">
      <c r="F50342" s="129">
        <f t="shared" si="792"/>
        <v>0</v>
      </c>
    </row>
    <row r="50343" spans="6:6" ht="18" customHeight="1">
      <c r="F50343" s="129">
        <f t="shared" si="792"/>
        <v>0</v>
      </c>
    </row>
    <row r="50344" spans="6:6" ht="18" customHeight="1">
      <c r="F50344" s="129">
        <f t="shared" si="792"/>
        <v>0</v>
      </c>
    </row>
    <row r="50345" spans="6:6" ht="18" customHeight="1">
      <c r="F50345" s="129">
        <f t="shared" si="792"/>
        <v>0</v>
      </c>
    </row>
    <row r="50346" spans="6:6" ht="18" customHeight="1">
      <c r="F50346" s="129">
        <f t="shared" si="792"/>
        <v>0</v>
      </c>
    </row>
    <row r="50347" spans="6:6" ht="18" customHeight="1">
      <c r="F50347" s="129">
        <f t="shared" si="792"/>
        <v>0</v>
      </c>
    </row>
    <row r="50348" spans="6:6" ht="18" customHeight="1">
      <c r="F50348" s="129">
        <f t="shared" si="792"/>
        <v>0</v>
      </c>
    </row>
    <row r="50349" spans="6:6" ht="18" customHeight="1">
      <c r="F50349" s="129">
        <f t="shared" si="792"/>
        <v>0</v>
      </c>
    </row>
    <row r="50350" spans="6:6" ht="18" customHeight="1">
      <c r="F50350" s="129">
        <f t="shared" si="792"/>
        <v>0</v>
      </c>
    </row>
    <row r="50351" spans="6:6" ht="18" customHeight="1">
      <c r="F50351" s="129">
        <f t="shared" si="792"/>
        <v>0</v>
      </c>
    </row>
    <row r="50352" spans="6:6" ht="18" customHeight="1">
      <c r="F50352" s="129">
        <f t="shared" si="792"/>
        <v>0</v>
      </c>
    </row>
    <row r="50353" spans="6:6" ht="18" customHeight="1">
      <c r="F50353" s="129">
        <f t="shared" si="792"/>
        <v>0</v>
      </c>
    </row>
    <row r="50354" spans="6:6" ht="18" customHeight="1">
      <c r="F50354" s="129">
        <f t="shared" ref="F50354:F50417" si="793">E50354*D50354</f>
        <v>0</v>
      </c>
    </row>
    <row r="50355" spans="6:6" ht="18" customHeight="1">
      <c r="F50355" s="129">
        <f t="shared" si="793"/>
        <v>0</v>
      </c>
    </row>
    <row r="50356" spans="6:6" ht="18" customHeight="1">
      <c r="F50356" s="129">
        <f t="shared" si="793"/>
        <v>0</v>
      </c>
    </row>
    <row r="50357" spans="6:6" ht="18" customHeight="1">
      <c r="F50357" s="129">
        <f t="shared" si="793"/>
        <v>0</v>
      </c>
    </row>
    <row r="50358" spans="6:6" ht="18" customHeight="1">
      <c r="F50358" s="129">
        <f t="shared" si="793"/>
        <v>0</v>
      </c>
    </row>
    <row r="50359" spans="6:6" ht="18" customHeight="1">
      <c r="F50359" s="129">
        <f t="shared" si="793"/>
        <v>0</v>
      </c>
    </row>
    <row r="50360" spans="6:6" ht="18" customHeight="1">
      <c r="F50360" s="129">
        <f t="shared" si="793"/>
        <v>0</v>
      </c>
    </row>
    <row r="50361" spans="6:6" ht="18" customHeight="1">
      <c r="F50361" s="129">
        <f t="shared" si="793"/>
        <v>0</v>
      </c>
    </row>
    <row r="50362" spans="6:6" ht="18" customHeight="1">
      <c r="F50362" s="129">
        <f t="shared" si="793"/>
        <v>0</v>
      </c>
    </row>
    <row r="50363" spans="6:6" ht="18" customHeight="1">
      <c r="F50363" s="129">
        <f t="shared" si="793"/>
        <v>0</v>
      </c>
    </row>
    <row r="50364" spans="6:6" ht="18" customHeight="1">
      <c r="F50364" s="129">
        <f t="shared" si="793"/>
        <v>0</v>
      </c>
    </row>
    <row r="50365" spans="6:6" ht="18" customHeight="1">
      <c r="F50365" s="129">
        <f t="shared" si="793"/>
        <v>0</v>
      </c>
    </row>
    <row r="50366" spans="6:6" ht="18" customHeight="1">
      <c r="F50366" s="129">
        <f t="shared" si="793"/>
        <v>0</v>
      </c>
    </row>
    <row r="50367" spans="6:6" ht="18" customHeight="1">
      <c r="F50367" s="129">
        <f t="shared" si="793"/>
        <v>0</v>
      </c>
    </row>
    <row r="50368" spans="6:6" ht="18" customHeight="1">
      <c r="F50368" s="129">
        <f t="shared" si="793"/>
        <v>0</v>
      </c>
    </row>
    <row r="50369" spans="6:6" ht="18" customHeight="1">
      <c r="F50369" s="129">
        <f t="shared" si="793"/>
        <v>0</v>
      </c>
    </row>
    <row r="50370" spans="6:6" ht="18" customHeight="1">
      <c r="F50370" s="129">
        <f t="shared" si="793"/>
        <v>0</v>
      </c>
    </row>
    <row r="50371" spans="6:6" ht="18" customHeight="1">
      <c r="F50371" s="129">
        <f t="shared" si="793"/>
        <v>0</v>
      </c>
    </row>
    <row r="50372" spans="6:6" ht="18" customHeight="1">
      <c r="F50372" s="129">
        <f t="shared" si="793"/>
        <v>0</v>
      </c>
    </row>
    <row r="50373" spans="6:6" ht="18" customHeight="1">
      <c r="F50373" s="129">
        <f t="shared" si="793"/>
        <v>0</v>
      </c>
    </row>
    <row r="50374" spans="6:6" ht="18" customHeight="1">
      <c r="F50374" s="129">
        <f t="shared" si="793"/>
        <v>0</v>
      </c>
    </row>
    <row r="50375" spans="6:6" ht="18" customHeight="1">
      <c r="F50375" s="129">
        <f t="shared" si="793"/>
        <v>0</v>
      </c>
    </row>
    <row r="50376" spans="6:6" ht="18" customHeight="1">
      <c r="F50376" s="129">
        <f t="shared" si="793"/>
        <v>0</v>
      </c>
    </row>
    <row r="50377" spans="6:6" ht="18" customHeight="1">
      <c r="F50377" s="129">
        <f t="shared" si="793"/>
        <v>0</v>
      </c>
    </row>
    <row r="50378" spans="6:6" ht="18" customHeight="1">
      <c r="F50378" s="129">
        <f t="shared" si="793"/>
        <v>0</v>
      </c>
    </row>
    <row r="50379" spans="6:6" ht="18" customHeight="1">
      <c r="F50379" s="129">
        <f t="shared" si="793"/>
        <v>0</v>
      </c>
    </row>
    <row r="50380" spans="6:6" ht="18" customHeight="1">
      <c r="F50380" s="129">
        <f t="shared" si="793"/>
        <v>0</v>
      </c>
    </row>
    <row r="50381" spans="6:6" ht="18" customHeight="1">
      <c r="F50381" s="129">
        <f t="shared" si="793"/>
        <v>0</v>
      </c>
    </row>
    <row r="50382" spans="6:6" ht="18" customHeight="1">
      <c r="F50382" s="129">
        <f t="shared" si="793"/>
        <v>0</v>
      </c>
    </row>
    <row r="50383" spans="6:6" ht="18" customHeight="1">
      <c r="F50383" s="129">
        <f t="shared" si="793"/>
        <v>0</v>
      </c>
    </row>
    <row r="50384" spans="6:6" ht="18" customHeight="1">
      <c r="F50384" s="129">
        <f t="shared" si="793"/>
        <v>0</v>
      </c>
    </row>
    <row r="50385" spans="6:6" ht="18" customHeight="1">
      <c r="F50385" s="129">
        <f t="shared" si="793"/>
        <v>0</v>
      </c>
    </row>
    <row r="50386" spans="6:6" ht="18" customHeight="1">
      <c r="F50386" s="129">
        <f t="shared" si="793"/>
        <v>0</v>
      </c>
    </row>
    <row r="50387" spans="6:6" ht="18" customHeight="1">
      <c r="F50387" s="129">
        <f t="shared" si="793"/>
        <v>0</v>
      </c>
    </row>
    <row r="50388" spans="6:6" ht="18" customHeight="1">
      <c r="F50388" s="129">
        <f t="shared" si="793"/>
        <v>0</v>
      </c>
    </row>
    <row r="50389" spans="6:6" ht="18" customHeight="1">
      <c r="F50389" s="129">
        <f t="shared" si="793"/>
        <v>0</v>
      </c>
    </row>
    <row r="50390" spans="6:6" ht="18" customHeight="1">
      <c r="F50390" s="129">
        <f t="shared" si="793"/>
        <v>0</v>
      </c>
    </row>
    <row r="50391" spans="6:6" ht="18" customHeight="1">
      <c r="F50391" s="129">
        <f t="shared" si="793"/>
        <v>0</v>
      </c>
    </row>
    <row r="50392" spans="6:6" ht="18" customHeight="1">
      <c r="F50392" s="129">
        <f t="shared" si="793"/>
        <v>0</v>
      </c>
    </row>
    <row r="50393" spans="6:6" ht="18" customHeight="1">
      <c r="F50393" s="129">
        <f t="shared" si="793"/>
        <v>0</v>
      </c>
    </row>
    <row r="50394" spans="6:6" ht="18" customHeight="1">
      <c r="F50394" s="129">
        <f t="shared" si="793"/>
        <v>0</v>
      </c>
    </row>
    <row r="50395" spans="6:6" ht="18" customHeight="1">
      <c r="F50395" s="129">
        <f t="shared" si="793"/>
        <v>0</v>
      </c>
    </row>
    <row r="50396" spans="6:6" ht="18" customHeight="1">
      <c r="F50396" s="129">
        <f t="shared" si="793"/>
        <v>0</v>
      </c>
    </row>
    <row r="50397" spans="6:6" ht="18" customHeight="1">
      <c r="F50397" s="129">
        <f t="shared" si="793"/>
        <v>0</v>
      </c>
    </row>
    <row r="50398" spans="6:6" ht="18" customHeight="1">
      <c r="F50398" s="129">
        <f t="shared" si="793"/>
        <v>0</v>
      </c>
    </row>
    <row r="50399" spans="6:6" ht="18" customHeight="1">
      <c r="F50399" s="129">
        <f t="shared" si="793"/>
        <v>0</v>
      </c>
    </row>
    <row r="50400" spans="6:6" ht="18" customHeight="1">
      <c r="F50400" s="129">
        <f t="shared" si="793"/>
        <v>0</v>
      </c>
    </row>
    <row r="50401" spans="6:6" ht="18" customHeight="1">
      <c r="F50401" s="129">
        <f t="shared" si="793"/>
        <v>0</v>
      </c>
    </row>
    <row r="50402" spans="6:6" ht="18" customHeight="1">
      <c r="F50402" s="129">
        <f t="shared" si="793"/>
        <v>0</v>
      </c>
    </row>
    <row r="50403" spans="6:6" ht="18" customHeight="1">
      <c r="F50403" s="129">
        <f t="shared" si="793"/>
        <v>0</v>
      </c>
    </row>
    <row r="50404" spans="6:6" ht="18" customHeight="1">
      <c r="F50404" s="129">
        <f t="shared" si="793"/>
        <v>0</v>
      </c>
    </row>
    <row r="50405" spans="6:6" ht="18" customHeight="1">
      <c r="F50405" s="129">
        <f t="shared" si="793"/>
        <v>0</v>
      </c>
    </row>
    <row r="50406" spans="6:6" ht="18" customHeight="1">
      <c r="F50406" s="129">
        <f t="shared" si="793"/>
        <v>0</v>
      </c>
    </row>
    <row r="50407" spans="6:6" ht="18" customHeight="1">
      <c r="F50407" s="129">
        <f t="shared" si="793"/>
        <v>0</v>
      </c>
    </row>
    <row r="50408" spans="6:6" ht="18" customHeight="1">
      <c r="F50408" s="129">
        <f t="shared" si="793"/>
        <v>0</v>
      </c>
    </row>
    <row r="50409" spans="6:6" ht="18" customHeight="1">
      <c r="F50409" s="129">
        <f t="shared" si="793"/>
        <v>0</v>
      </c>
    </row>
    <row r="50410" spans="6:6" ht="18" customHeight="1">
      <c r="F50410" s="129">
        <f t="shared" si="793"/>
        <v>0</v>
      </c>
    </row>
    <row r="50411" spans="6:6" ht="18" customHeight="1">
      <c r="F50411" s="129">
        <f t="shared" si="793"/>
        <v>0</v>
      </c>
    </row>
    <row r="50412" spans="6:6" ht="18" customHeight="1">
      <c r="F50412" s="129">
        <f t="shared" si="793"/>
        <v>0</v>
      </c>
    </row>
    <row r="50413" spans="6:6" ht="18" customHeight="1">
      <c r="F50413" s="129">
        <f t="shared" si="793"/>
        <v>0</v>
      </c>
    </row>
    <row r="50414" spans="6:6" ht="18" customHeight="1">
      <c r="F50414" s="129">
        <f t="shared" si="793"/>
        <v>0</v>
      </c>
    </row>
    <row r="50415" spans="6:6" ht="18" customHeight="1">
      <c r="F50415" s="129">
        <f t="shared" si="793"/>
        <v>0</v>
      </c>
    </row>
    <row r="50416" spans="6:6" ht="18" customHeight="1">
      <c r="F50416" s="129">
        <f t="shared" si="793"/>
        <v>0</v>
      </c>
    </row>
    <row r="50417" spans="6:6" ht="18" customHeight="1">
      <c r="F50417" s="129">
        <f t="shared" si="793"/>
        <v>0</v>
      </c>
    </row>
    <row r="50418" spans="6:6" ht="18" customHeight="1">
      <c r="F50418" s="129">
        <f t="shared" ref="F50418:F50481" si="794">E50418*D50418</f>
        <v>0</v>
      </c>
    </row>
    <row r="50419" spans="6:6" ht="18" customHeight="1">
      <c r="F50419" s="129">
        <f t="shared" si="794"/>
        <v>0</v>
      </c>
    </row>
    <row r="50420" spans="6:6" ht="18" customHeight="1">
      <c r="F50420" s="129">
        <f t="shared" si="794"/>
        <v>0</v>
      </c>
    </row>
    <row r="50421" spans="6:6" ht="18" customHeight="1">
      <c r="F50421" s="129">
        <f t="shared" si="794"/>
        <v>0</v>
      </c>
    </row>
    <row r="50422" spans="6:6" ht="18" customHeight="1">
      <c r="F50422" s="129">
        <f t="shared" si="794"/>
        <v>0</v>
      </c>
    </row>
    <row r="50423" spans="6:6" ht="18" customHeight="1">
      <c r="F50423" s="129">
        <f t="shared" si="794"/>
        <v>0</v>
      </c>
    </row>
    <row r="50424" spans="6:6" ht="18" customHeight="1">
      <c r="F50424" s="129">
        <f t="shared" si="794"/>
        <v>0</v>
      </c>
    </row>
    <row r="50425" spans="6:6" ht="18" customHeight="1">
      <c r="F50425" s="129">
        <f t="shared" si="794"/>
        <v>0</v>
      </c>
    </row>
    <row r="50426" spans="6:6" ht="18" customHeight="1">
      <c r="F50426" s="129">
        <f t="shared" si="794"/>
        <v>0</v>
      </c>
    </row>
    <row r="50427" spans="6:6" ht="18" customHeight="1">
      <c r="F50427" s="129">
        <f t="shared" si="794"/>
        <v>0</v>
      </c>
    </row>
    <row r="50428" spans="6:6" ht="18" customHeight="1">
      <c r="F50428" s="129">
        <f t="shared" si="794"/>
        <v>0</v>
      </c>
    </row>
    <row r="50429" spans="6:6" ht="18" customHeight="1">
      <c r="F50429" s="129">
        <f t="shared" si="794"/>
        <v>0</v>
      </c>
    </row>
    <row r="50430" spans="6:6" ht="18" customHeight="1">
      <c r="F50430" s="129">
        <f t="shared" si="794"/>
        <v>0</v>
      </c>
    </row>
    <row r="50431" spans="6:6" ht="18" customHeight="1">
      <c r="F50431" s="129">
        <f t="shared" si="794"/>
        <v>0</v>
      </c>
    </row>
    <row r="50432" spans="6:6" ht="18" customHeight="1">
      <c r="F50432" s="129">
        <f t="shared" si="794"/>
        <v>0</v>
      </c>
    </row>
    <row r="50433" spans="6:6" ht="18" customHeight="1">
      <c r="F50433" s="129">
        <f t="shared" si="794"/>
        <v>0</v>
      </c>
    </row>
    <row r="50434" spans="6:6" ht="18" customHeight="1">
      <c r="F50434" s="129">
        <f t="shared" si="794"/>
        <v>0</v>
      </c>
    </row>
    <row r="50435" spans="6:6" ht="18" customHeight="1">
      <c r="F50435" s="129">
        <f t="shared" si="794"/>
        <v>0</v>
      </c>
    </row>
    <row r="50436" spans="6:6" ht="18" customHeight="1">
      <c r="F50436" s="129">
        <f t="shared" si="794"/>
        <v>0</v>
      </c>
    </row>
    <row r="50437" spans="6:6" ht="18" customHeight="1">
      <c r="F50437" s="129">
        <f t="shared" si="794"/>
        <v>0</v>
      </c>
    </row>
    <row r="50438" spans="6:6" ht="18" customHeight="1">
      <c r="F50438" s="129">
        <f t="shared" si="794"/>
        <v>0</v>
      </c>
    </row>
    <row r="50439" spans="6:6" ht="18" customHeight="1">
      <c r="F50439" s="129">
        <f t="shared" si="794"/>
        <v>0</v>
      </c>
    </row>
    <row r="50440" spans="6:6" ht="18" customHeight="1">
      <c r="F50440" s="129">
        <f t="shared" si="794"/>
        <v>0</v>
      </c>
    </row>
    <row r="50441" spans="6:6" ht="18" customHeight="1">
      <c r="F50441" s="129">
        <f t="shared" si="794"/>
        <v>0</v>
      </c>
    </row>
    <row r="50442" spans="6:6" ht="18" customHeight="1">
      <c r="F50442" s="129">
        <f t="shared" si="794"/>
        <v>0</v>
      </c>
    </row>
    <row r="50443" spans="6:6" ht="18" customHeight="1">
      <c r="F50443" s="129">
        <f t="shared" si="794"/>
        <v>0</v>
      </c>
    </row>
    <row r="50444" spans="6:6" ht="18" customHeight="1">
      <c r="F50444" s="129">
        <f t="shared" si="794"/>
        <v>0</v>
      </c>
    </row>
    <row r="50445" spans="6:6" ht="18" customHeight="1">
      <c r="F50445" s="129">
        <f t="shared" si="794"/>
        <v>0</v>
      </c>
    </row>
    <row r="50446" spans="6:6" ht="18" customHeight="1">
      <c r="F50446" s="129">
        <f t="shared" si="794"/>
        <v>0</v>
      </c>
    </row>
    <row r="50447" spans="6:6" ht="18" customHeight="1">
      <c r="F50447" s="129">
        <f t="shared" si="794"/>
        <v>0</v>
      </c>
    </row>
    <row r="50448" spans="6:6" ht="18" customHeight="1">
      <c r="F50448" s="129">
        <f t="shared" si="794"/>
        <v>0</v>
      </c>
    </row>
    <row r="50449" spans="6:6" ht="18" customHeight="1">
      <c r="F50449" s="129">
        <f t="shared" si="794"/>
        <v>0</v>
      </c>
    </row>
    <row r="50450" spans="6:6" ht="18" customHeight="1">
      <c r="F50450" s="129">
        <f t="shared" si="794"/>
        <v>0</v>
      </c>
    </row>
    <row r="50451" spans="6:6" ht="18" customHeight="1">
      <c r="F50451" s="129">
        <f t="shared" si="794"/>
        <v>0</v>
      </c>
    </row>
    <row r="50452" spans="6:6" ht="18" customHeight="1">
      <c r="F50452" s="129">
        <f t="shared" si="794"/>
        <v>0</v>
      </c>
    </row>
    <row r="50453" spans="6:6" ht="18" customHeight="1">
      <c r="F50453" s="129">
        <f t="shared" si="794"/>
        <v>0</v>
      </c>
    </row>
    <row r="50454" spans="6:6" ht="18" customHeight="1">
      <c r="F50454" s="129">
        <f t="shared" si="794"/>
        <v>0</v>
      </c>
    </row>
    <row r="50455" spans="6:6" ht="18" customHeight="1">
      <c r="F50455" s="129">
        <f t="shared" si="794"/>
        <v>0</v>
      </c>
    </row>
    <row r="50456" spans="6:6" ht="18" customHeight="1">
      <c r="F50456" s="129">
        <f t="shared" si="794"/>
        <v>0</v>
      </c>
    </row>
    <row r="50457" spans="6:6" ht="18" customHeight="1">
      <c r="F50457" s="129">
        <f t="shared" si="794"/>
        <v>0</v>
      </c>
    </row>
    <row r="50458" spans="6:6" ht="18" customHeight="1">
      <c r="F50458" s="129">
        <f t="shared" si="794"/>
        <v>0</v>
      </c>
    </row>
    <row r="50459" spans="6:6" ht="18" customHeight="1">
      <c r="F50459" s="129">
        <f t="shared" si="794"/>
        <v>0</v>
      </c>
    </row>
    <row r="50460" spans="6:6" ht="18" customHeight="1">
      <c r="F50460" s="129">
        <f t="shared" si="794"/>
        <v>0</v>
      </c>
    </row>
    <row r="50461" spans="6:6" ht="18" customHeight="1">
      <c r="F50461" s="129">
        <f t="shared" si="794"/>
        <v>0</v>
      </c>
    </row>
    <row r="50462" spans="6:6" ht="18" customHeight="1">
      <c r="F50462" s="129">
        <f t="shared" si="794"/>
        <v>0</v>
      </c>
    </row>
    <row r="50463" spans="6:6" ht="18" customHeight="1">
      <c r="F50463" s="129">
        <f t="shared" si="794"/>
        <v>0</v>
      </c>
    </row>
    <row r="50464" spans="6:6" ht="18" customHeight="1">
      <c r="F50464" s="129">
        <f t="shared" si="794"/>
        <v>0</v>
      </c>
    </row>
    <row r="50465" spans="6:6" ht="18" customHeight="1">
      <c r="F50465" s="129">
        <f t="shared" si="794"/>
        <v>0</v>
      </c>
    </row>
    <row r="50466" spans="6:6" ht="18" customHeight="1">
      <c r="F50466" s="129">
        <f t="shared" si="794"/>
        <v>0</v>
      </c>
    </row>
    <row r="50467" spans="6:6" ht="18" customHeight="1">
      <c r="F50467" s="129">
        <f t="shared" si="794"/>
        <v>0</v>
      </c>
    </row>
    <row r="50468" spans="6:6" ht="18" customHeight="1">
      <c r="F50468" s="129">
        <f t="shared" si="794"/>
        <v>0</v>
      </c>
    </row>
    <row r="50469" spans="6:6" ht="18" customHeight="1">
      <c r="F50469" s="129">
        <f t="shared" si="794"/>
        <v>0</v>
      </c>
    </row>
    <row r="50470" spans="6:6" ht="18" customHeight="1">
      <c r="F50470" s="129">
        <f t="shared" si="794"/>
        <v>0</v>
      </c>
    </row>
    <row r="50471" spans="6:6" ht="18" customHeight="1">
      <c r="F50471" s="129">
        <f t="shared" si="794"/>
        <v>0</v>
      </c>
    </row>
    <row r="50472" spans="6:6" ht="18" customHeight="1">
      <c r="F50472" s="129">
        <f t="shared" si="794"/>
        <v>0</v>
      </c>
    </row>
    <row r="50473" spans="6:6" ht="18" customHeight="1">
      <c r="F50473" s="129">
        <f t="shared" si="794"/>
        <v>0</v>
      </c>
    </row>
    <row r="50474" spans="6:6" ht="18" customHeight="1">
      <c r="F50474" s="129">
        <f t="shared" si="794"/>
        <v>0</v>
      </c>
    </row>
    <row r="50475" spans="6:6" ht="18" customHeight="1">
      <c r="F50475" s="129">
        <f t="shared" si="794"/>
        <v>0</v>
      </c>
    </row>
    <row r="50476" spans="6:6" ht="18" customHeight="1">
      <c r="F50476" s="129">
        <f t="shared" si="794"/>
        <v>0</v>
      </c>
    </row>
    <row r="50477" spans="6:6" ht="18" customHeight="1">
      <c r="F50477" s="129">
        <f t="shared" si="794"/>
        <v>0</v>
      </c>
    </row>
    <row r="50478" spans="6:6" ht="18" customHeight="1">
      <c r="F50478" s="129">
        <f t="shared" si="794"/>
        <v>0</v>
      </c>
    </row>
    <row r="50479" spans="6:6" ht="18" customHeight="1">
      <c r="F50479" s="129">
        <f t="shared" si="794"/>
        <v>0</v>
      </c>
    </row>
    <row r="50480" spans="6:6" ht="18" customHeight="1">
      <c r="F50480" s="129">
        <f t="shared" si="794"/>
        <v>0</v>
      </c>
    </row>
    <row r="50481" spans="6:6" ht="18" customHeight="1">
      <c r="F50481" s="129">
        <f t="shared" si="794"/>
        <v>0</v>
      </c>
    </row>
    <row r="50482" spans="6:6" ht="18" customHeight="1">
      <c r="F50482" s="129">
        <f t="shared" ref="F50482:F50545" si="795">E50482*D50482</f>
        <v>0</v>
      </c>
    </row>
    <row r="50483" spans="6:6" ht="18" customHeight="1">
      <c r="F50483" s="129">
        <f t="shared" si="795"/>
        <v>0</v>
      </c>
    </row>
    <row r="50484" spans="6:6" ht="18" customHeight="1">
      <c r="F50484" s="129">
        <f t="shared" si="795"/>
        <v>0</v>
      </c>
    </row>
    <row r="50485" spans="6:6" ht="18" customHeight="1">
      <c r="F50485" s="129">
        <f t="shared" si="795"/>
        <v>0</v>
      </c>
    </row>
    <row r="50486" spans="6:6" ht="18" customHeight="1">
      <c r="F50486" s="129">
        <f t="shared" si="795"/>
        <v>0</v>
      </c>
    </row>
    <row r="50487" spans="6:6" ht="18" customHeight="1">
      <c r="F50487" s="129">
        <f t="shared" si="795"/>
        <v>0</v>
      </c>
    </row>
    <row r="50488" spans="6:6" ht="18" customHeight="1">
      <c r="F50488" s="129">
        <f t="shared" si="795"/>
        <v>0</v>
      </c>
    </row>
    <row r="50489" spans="6:6" ht="18" customHeight="1">
      <c r="F50489" s="129">
        <f t="shared" si="795"/>
        <v>0</v>
      </c>
    </row>
    <row r="50490" spans="6:6" ht="18" customHeight="1">
      <c r="F50490" s="129">
        <f t="shared" si="795"/>
        <v>0</v>
      </c>
    </row>
    <row r="50491" spans="6:6" ht="18" customHeight="1">
      <c r="F50491" s="129">
        <f t="shared" si="795"/>
        <v>0</v>
      </c>
    </row>
    <row r="50492" spans="6:6" ht="18" customHeight="1">
      <c r="F50492" s="129">
        <f t="shared" si="795"/>
        <v>0</v>
      </c>
    </row>
    <row r="50493" spans="6:6" ht="18" customHeight="1">
      <c r="F50493" s="129">
        <f t="shared" si="795"/>
        <v>0</v>
      </c>
    </row>
    <row r="50494" spans="6:6" ht="18" customHeight="1">
      <c r="F50494" s="129">
        <f t="shared" si="795"/>
        <v>0</v>
      </c>
    </row>
    <row r="50495" spans="6:6" ht="18" customHeight="1">
      <c r="F50495" s="129">
        <f t="shared" si="795"/>
        <v>0</v>
      </c>
    </row>
    <row r="50496" spans="6:6" ht="18" customHeight="1">
      <c r="F50496" s="129">
        <f t="shared" si="795"/>
        <v>0</v>
      </c>
    </row>
    <row r="50497" spans="6:6" ht="18" customHeight="1">
      <c r="F50497" s="129">
        <f t="shared" si="795"/>
        <v>0</v>
      </c>
    </row>
    <row r="50498" spans="6:6" ht="18" customHeight="1">
      <c r="F50498" s="129">
        <f t="shared" si="795"/>
        <v>0</v>
      </c>
    </row>
    <row r="50499" spans="6:6" ht="18" customHeight="1">
      <c r="F50499" s="129">
        <f t="shared" si="795"/>
        <v>0</v>
      </c>
    </row>
    <row r="50500" spans="6:6" ht="18" customHeight="1">
      <c r="F50500" s="129">
        <f t="shared" si="795"/>
        <v>0</v>
      </c>
    </row>
    <row r="50501" spans="6:6" ht="18" customHeight="1">
      <c r="F50501" s="129">
        <f t="shared" si="795"/>
        <v>0</v>
      </c>
    </row>
    <row r="50502" spans="6:6" ht="18" customHeight="1">
      <c r="F50502" s="129">
        <f t="shared" si="795"/>
        <v>0</v>
      </c>
    </row>
    <row r="50503" spans="6:6" ht="18" customHeight="1">
      <c r="F50503" s="129">
        <f t="shared" si="795"/>
        <v>0</v>
      </c>
    </row>
    <row r="50504" spans="6:6" ht="18" customHeight="1">
      <c r="F50504" s="129">
        <f t="shared" si="795"/>
        <v>0</v>
      </c>
    </row>
    <row r="50505" spans="6:6" ht="18" customHeight="1">
      <c r="F50505" s="129">
        <f t="shared" si="795"/>
        <v>0</v>
      </c>
    </row>
    <row r="50506" spans="6:6" ht="18" customHeight="1">
      <c r="F50506" s="129">
        <f t="shared" si="795"/>
        <v>0</v>
      </c>
    </row>
    <row r="50507" spans="6:6" ht="18" customHeight="1">
      <c r="F50507" s="129">
        <f t="shared" si="795"/>
        <v>0</v>
      </c>
    </row>
    <row r="50508" spans="6:6" ht="18" customHeight="1">
      <c r="F50508" s="129">
        <f t="shared" si="795"/>
        <v>0</v>
      </c>
    </row>
    <row r="50509" spans="6:6" ht="18" customHeight="1">
      <c r="F50509" s="129">
        <f t="shared" si="795"/>
        <v>0</v>
      </c>
    </row>
    <row r="50510" spans="6:6" ht="18" customHeight="1">
      <c r="F50510" s="129">
        <f t="shared" si="795"/>
        <v>0</v>
      </c>
    </row>
    <row r="50511" spans="6:6" ht="18" customHeight="1">
      <c r="F50511" s="129">
        <f t="shared" si="795"/>
        <v>0</v>
      </c>
    </row>
    <row r="50512" spans="6:6" ht="18" customHeight="1">
      <c r="F50512" s="129">
        <f t="shared" si="795"/>
        <v>0</v>
      </c>
    </row>
    <row r="50513" spans="6:6" ht="18" customHeight="1">
      <c r="F50513" s="129">
        <f t="shared" si="795"/>
        <v>0</v>
      </c>
    </row>
    <row r="50514" spans="6:6" ht="18" customHeight="1">
      <c r="F50514" s="129">
        <f t="shared" si="795"/>
        <v>0</v>
      </c>
    </row>
    <row r="50515" spans="6:6" ht="18" customHeight="1">
      <c r="F50515" s="129">
        <f t="shared" si="795"/>
        <v>0</v>
      </c>
    </row>
    <row r="50516" spans="6:6" ht="18" customHeight="1">
      <c r="F50516" s="129">
        <f t="shared" si="795"/>
        <v>0</v>
      </c>
    </row>
    <row r="50517" spans="6:6" ht="18" customHeight="1">
      <c r="F50517" s="129">
        <f t="shared" si="795"/>
        <v>0</v>
      </c>
    </row>
    <row r="50518" spans="6:6" ht="18" customHeight="1">
      <c r="F50518" s="129">
        <f t="shared" si="795"/>
        <v>0</v>
      </c>
    </row>
    <row r="50519" spans="6:6" ht="18" customHeight="1">
      <c r="F50519" s="129">
        <f t="shared" si="795"/>
        <v>0</v>
      </c>
    </row>
    <row r="50520" spans="6:6" ht="18" customHeight="1">
      <c r="F50520" s="129">
        <f t="shared" si="795"/>
        <v>0</v>
      </c>
    </row>
    <row r="50521" spans="6:6" ht="18" customHeight="1">
      <c r="F50521" s="129">
        <f t="shared" si="795"/>
        <v>0</v>
      </c>
    </row>
    <row r="50522" spans="6:6" ht="18" customHeight="1">
      <c r="F50522" s="129">
        <f t="shared" si="795"/>
        <v>0</v>
      </c>
    </row>
    <row r="50523" spans="6:6" ht="18" customHeight="1">
      <c r="F50523" s="129">
        <f t="shared" si="795"/>
        <v>0</v>
      </c>
    </row>
    <row r="50524" spans="6:6" ht="18" customHeight="1">
      <c r="F50524" s="129">
        <f t="shared" si="795"/>
        <v>0</v>
      </c>
    </row>
    <row r="50525" spans="6:6" ht="18" customHeight="1">
      <c r="F50525" s="129">
        <f t="shared" si="795"/>
        <v>0</v>
      </c>
    </row>
    <row r="50526" spans="6:6" ht="18" customHeight="1">
      <c r="F50526" s="129">
        <f t="shared" si="795"/>
        <v>0</v>
      </c>
    </row>
    <row r="50527" spans="6:6" ht="18" customHeight="1">
      <c r="F50527" s="129">
        <f t="shared" si="795"/>
        <v>0</v>
      </c>
    </row>
    <row r="50528" spans="6:6" ht="18" customHeight="1">
      <c r="F50528" s="129">
        <f t="shared" si="795"/>
        <v>0</v>
      </c>
    </row>
    <row r="50529" spans="6:6" ht="18" customHeight="1">
      <c r="F50529" s="129">
        <f t="shared" si="795"/>
        <v>0</v>
      </c>
    </row>
    <row r="50530" spans="6:6" ht="18" customHeight="1">
      <c r="F50530" s="129">
        <f t="shared" si="795"/>
        <v>0</v>
      </c>
    </row>
    <row r="50531" spans="6:6" ht="18" customHeight="1">
      <c r="F50531" s="129">
        <f t="shared" si="795"/>
        <v>0</v>
      </c>
    </row>
    <row r="50532" spans="6:6" ht="18" customHeight="1">
      <c r="F50532" s="129">
        <f t="shared" si="795"/>
        <v>0</v>
      </c>
    </row>
    <row r="50533" spans="6:6" ht="18" customHeight="1">
      <c r="F50533" s="129">
        <f t="shared" si="795"/>
        <v>0</v>
      </c>
    </row>
    <row r="50534" spans="6:6" ht="18" customHeight="1">
      <c r="F50534" s="129">
        <f t="shared" si="795"/>
        <v>0</v>
      </c>
    </row>
    <row r="50535" spans="6:6" ht="18" customHeight="1">
      <c r="F50535" s="129">
        <f t="shared" si="795"/>
        <v>0</v>
      </c>
    </row>
    <row r="50536" spans="6:6" ht="18" customHeight="1">
      <c r="F50536" s="129">
        <f t="shared" si="795"/>
        <v>0</v>
      </c>
    </row>
    <row r="50537" spans="6:6" ht="18" customHeight="1">
      <c r="F50537" s="129">
        <f t="shared" si="795"/>
        <v>0</v>
      </c>
    </row>
    <row r="50538" spans="6:6" ht="18" customHeight="1">
      <c r="F50538" s="129">
        <f t="shared" si="795"/>
        <v>0</v>
      </c>
    </row>
    <row r="50539" spans="6:6" ht="18" customHeight="1">
      <c r="F50539" s="129">
        <f t="shared" si="795"/>
        <v>0</v>
      </c>
    </row>
    <row r="50540" spans="6:6" ht="18" customHeight="1">
      <c r="F50540" s="129">
        <f t="shared" si="795"/>
        <v>0</v>
      </c>
    </row>
    <row r="50541" spans="6:6" ht="18" customHeight="1">
      <c r="F50541" s="129">
        <f t="shared" si="795"/>
        <v>0</v>
      </c>
    </row>
    <row r="50542" spans="6:6" ht="18" customHeight="1">
      <c r="F50542" s="129">
        <f t="shared" si="795"/>
        <v>0</v>
      </c>
    </row>
    <row r="50543" spans="6:6" ht="18" customHeight="1">
      <c r="F50543" s="129">
        <f t="shared" si="795"/>
        <v>0</v>
      </c>
    </row>
    <row r="50544" spans="6:6" ht="18" customHeight="1">
      <c r="F50544" s="129">
        <f t="shared" si="795"/>
        <v>0</v>
      </c>
    </row>
    <row r="50545" spans="6:6" ht="18" customHeight="1">
      <c r="F50545" s="129">
        <f t="shared" si="795"/>
        <v>0</v>
      </c>
    </row>
    <row r="50546" spans="6:6" ht="18" customHeight="1">
      <c r="F50546" s="129">
        <f t="shared" ref="F50546:F50609" si="796">E50546*D50546</f>
        <v>0</v>
      </c>
    </row>
    <row r="50547" spans="6:6" ht="18" customHeight="1">
      <c r="F50547" s="129">
        <f t="shared" si="796"/>
        <v>0</v>
      </c>
    </row>
    <row r="50548" spans="6:6" ht="18" customHeight="1">
      <c r="F50548" s="129">
        <f t="shared" si="796"/>
        <v>0</v>
      </c>
    </row>
    <row r="50549" spans="6:6" ht="18" customHeight="1">
      <c r="F50549" s="129">
        <f t="shared" si="796"/>
        <v>0</v>
      </c>
    </row>
    <row r="50550" spans="6:6" ht="18" customHeight="1">
      <c r="F50550" s="129">
        <f t="shared" si="796"/>
        <v>0</v>
      </c>
    </row>
    <row r="50551" spans="6:6" ht="18" customHeight="1">
      <c r="F50551" s="129">
        <f t="shared" si="796"/>
        <v>0</v>
      </c>
    </row>
    <row r="50552" spans="6:6" ht="18" customHeight="1">
      <c r="F50552" s="129">
        <f t="shared" si="796"/>
        <v>0</v>
      </c>
    </row>
    <row r="50553" spans="6:6" ht="18" customHeight="1">
      <c r="F50553" s="129">
        <f t="shared" si="796"/>
        <v>0</v>
      </c>
    </row>
    <row r="50554" spans="6:6" ht="18" customHeight="1">
      <c r="F50554" s="129">
        <f t="shared" si="796"/>
        <v>0</v>
      </c>
    </row>
    <row r="50555" spans="6:6" ht="18" customHeight="1">
      <c r="F50555" s="129">
        <f t="shared" si="796"/>
        <v>0</v>
      </c>
    </row>
    <row r="50556" spans="6:6" ht="18" customHeight="1">
      <c r="F50556" s="129">
        <f t="shared" si="796"/>
        <v>0</v>
      </c>
    </row>
    <row r="50557" spans="6:6" ht="18" customHeight="1">
      <c r="F50557" s="129">
        <f t="shared" si="796"/>
        <v>0</v>
      </c>
    </row>
    <row r="50558" spans="6:6" ht="18" customHeight="1">
      <c r="F50558" s="129">
        <f t="shared" si="796"/>
        <v>0</v>
      </c>
    </row>
    <row r="50559" spans="6:6" ht="18" customHeight="1">
      <c r="F50559" s="129">
        <f t="shared" si="796"/>
        <v>0</v>
      </c>
    </row>
    <row r="50560" spans="6:6" ht="18" customHeight="1">
      <c r="F50560" s="129">
        <f t="shared" si="796"/>
        <v>0</v>
      </c>
    </row>
    <row r="50561" spans="6:6" ht="18" customHeight="1">
      <c r="F50561" s="129">
        <f t="shared" si="796"/>
        <v>0</v>
      </c>
    </row>
    <row r="50562" spans="6:6" ht="18" customHeight="1">
      <c r="F50562" s="129">
        <f t="shared" si="796"/>
        <v>0</v>
      </c>
    </row>
    <row r="50563" spans="6:6" ht="18" customHeight="1">
      <c r="F50563" s="129">
        <f t="shared" si="796"/>
        <v>0</v>
      </c>
    </row>
    <row r="50564" spans="6:6" ht="18" customHeight="1">
      <c r="F50564" s="129">
        <f t="shared" si="796"/>
        <v>0</v>
      </c>
    </row>
    <row r="50565" spans="6:6" ht="18" customHeight="1">
      <c r="F50565" s="129">
        <f t="shared" si="796"/>
        <v>0</v>
      </c>
    </row>
    <row r="50566" spans="6:6" ht="18" customHeight="1">
      <c r="F50566" s="129">
        <f t="shared" si="796"/>
        <v>0</v>
      </c>
    </row>
    <row r="50567" spans="6:6" ht="18" customHeight="1">
      <c r="F50567" s="129">
        <f t="shared" si="796"/>
        <v>0</v>
      </c>
    </row>
    <row r="50568" spans="6:6" ht="18" customHeight="1">
      <c r="F50568" s="129">
        <f t="shared" si="796"/>
        <v>0</v>
      </c>
    </row>
    <row r="50569" spans="6:6" ht="18" customHeight="1">
      <c r="F50569" s="129">
        <f t="shared" si="796"/>
        <v>0</v>
      </c>
    </row>
    <row r="50570" spans="6:6" ht="18" customHeight="1">
      <c r="F50570" s="129">
        <f t="shared" si="796"/>
        <v>0</v>
      </c>
    </row>
    <row r="50571" spans="6:6" ht="18" customHeight="1">
      <c r="F50571" s="129">
        <f t="shared" si="796"/>
        <v>0</v>
      </c>
    </row>
    <row r="50572" spans="6:6" ht="18" customHeight="1">
      <c r="F50572" s="129">
        <f t="shared" si="796"/>
        <v>0</v>
      </c>
    </row>
    <row r="50573" spans="6:6" ht="18" customHeight="1">
      <c r="F50573" s="129">
        <f t="shared" si="796"/>
        <v>0</v>
      </c>
    </row>
    <row r="50574" spans="6:6" ht="18" customHeight="1">
      <c r="F50574" s="129">
        <f t="shared" si="796"/>
        <v>0</v>
      </c>
    </row>
    <row r="50575" spans="6:6" ht="18" customHeight="1">
      <c r="F50575" s="129">
        <f t="shared" si="796"/>
        <v>0</v>
      </c>
    </row>
    <row r="50576" spans="6:6" ht="18" customHeight="1">
      <c r="F50576" s="129">
        <f t="shared" si="796"/>
        <v>0</v>
      </c>
    </row>
    <row r="50577" spans="6:6" ht="18" customHeight="1">
      <c r="F50577" s="129">
        <f t="shared" si="796"/>
        <v>0</v>
      </c>
    </row>
    <row r="50578" spans="6:6" ht="18" customHeight="1">
      <c r="F50578" s="129">
        <f t="shared" si="796"/>
        <v>0</v>
      </c>
    </row>
    <row r="50579" spans="6:6" ht="18" customHeight="1">
      <c r="F50579" s="129">
        <f t="shared" si="796"/>
        <v>0</v>
      </c>
    </row>
    <row r="50580" spans="6:6" ht="18" customHeight="1">
      <c r="F50580" s="129">
        <f t="shared" si="796"/>
        <v>0</v>
      </c>
    </row>
    <row r="50581" spans="6:6" ht="18" customHeight="1">
      <c r="F50581" s="129">
        <f t="shared" si="796"/>
        <v>0</v>
      </c>
    </row>
    <row r="50582" spans="6:6" ht="18" customHeight="1">
      <c r="F50582" s="129">
        <f t="shared" si="796"/>
        <v>0</v>
      </c>
    </row>
    <row r="50583" spans="6:6" ht="18" customHeight="1">
      <c r="F50583" s="129">
        <f t="shared" si="796"/>
        <v>0</v>
      </c>
    </row>
    <row r="50584" spans="6:6" ht="18" customHeight="1">
      <c r="F50584" s="129">
        <f t="shared" si="796"/>
        <v>0</v>
      </c>
    </row>
    <row r="50585" spans="6:6" ht="18" customHeight="1">
      <c r="F50585" s="129">
        <f t="shared" si="796"/>
        <v>0</v>
      </c>
    </row>
    <row r="50586" spans="6:6" ht="18" customHeight="1">
      <c r="F50586" s="129">
        <f t="shared" si="796"/>
        <v>0</v>
      </c>
    </row>
    <row r="50587" spans="6:6" ht="18" customHeight="1">
      <c r="F50587" s="129">
        <f t="shared" si="796"/>
        <v>0</v>
      </c>
    </row>
    <row r="50588" spans="6:6" ht="18" customHeight="1">
      <c r="F50588" s="129">
        <f t="shared" si="796"/>
        <v>0</v>
      </c>
    </row>
    <row r="50589" spans="6:6" ht="18" customHeight="1">
      <c r="F50589" s="129">
        <f t="shared" si="796"/>
        <v>0</v>
      </c>
    </row>
    <row r="50590" spans="6:6" ht="18" customHeight="1">
      <c r="F50590" s="129">
        <f t="shared" si="796"/>
        <v>0</v>
      </c>
    </row>
    <row r="50591" spans="6:6" ht="18" customHeight="1">
      <c r="F50591" s="129">
        <f t="shared" si="796"/>
        <v>0</v>
      </c>
    </row>
    <row r="50592" spans="6:6" ht="18" customHeight="1">
      <c r="F50592" s="129">
        <f t="shared" si="796"/>
        <v>0</v>
      </c>
    </row>
    <row r="50593" spans="6:6" ht="18" customHeight="1">
      <c r="F50593" s="129">
        <f t="shared" si="796"/>
        <v>0</v>
      </c>
    </row>
    <row r="50594" spans="6:6" ht="18" customHeight="1">
      <c r="F50594" s="129">
        <f t="shared" si="796"/>
        <v>0</v>
      </c>
    </row>
    <row r="50595" spans="6:6" ht="18" customHeight="1">
      <c r="F50595" s="129">
        <f t="shared" si="796"/>
        <v>0</v>
      </c>
    </row>
    <row r="50596" spans="6:6" ht="18" customHeight="1">
      <c r="F50596" s="129">
        <f t="shared" si="796"/>
        <v>0</v>
      </c>
    </row>
    <row r="50597" spans="6:6" ht="18" customHeight="1">
      <c r="F50597" s="129">
        <f t="shared" si="796"/>
        <v>0</v>
      </c>
    </row>
    <row r="50598" spans="6:6" ht="18" customHeight="1">
      <c r="F50598" s="129">
        <f t="shared" si="796"/>
        <v>0</v>
      </c>
    </row>
    <row r="50599" spans="6:6" ht="18" customHeight="1">
      <c r="F50599" s="129">
        <f t="shared" si="796"/>
        <v>0</v>
      </c>
    </row>
    <row r="50600" spans="6:6" ht="18" customHeight="1">
      <c r="F50600" s="129">
        <f t="shared" si="796"/>
        <v>0</v>
      </c>
    </row>
    <row r="50601" spans="6:6" ht="18" customHeight="1">
      <c r="F50601" s="129">
        <f t="shared" si="796"/>
        <v>0</v>
      </c>
    </row>
    <row r="50602" spans="6:6" ht="18" customHeight="1">
      <c r="F50602" s="129">
        <f t="shared" si="796"/>
        <v>0</v>
      </c>
    </row>
    <row r="50603" spans="6:6" ht="18" customHeight="1">
      <c r="F50603" s="129">
        <f t="shared" si="796"/>
        <v>0</v>
      </c>
    </row>
    <row r="50604" spans="6:6" ht="18" customHeight="1">
      <c r="F50604" s="129">
        <f t="shared" si="796"/>
        <v>0</v>
      </c>
    </row>
    <row r="50605" spans="6:6" ht="18" customHeight="1">
      <c r="F50605" s="129">
        <f t="shared" si="796"/>
        <v>0</v>
      </c>
    </row>
    <row r="50606" spans="6:6" ht="18" customHeight="1">
      <c r="F50606" s="129">
        <f t="shared" si="796"/>
        <v>0</v>
      </c>
    </row>
    <row r="50607" spans="6:6" ht="18" customHeight="1">
      <c r="F50607" s="129">
        <f t="shared" si="796"/>
        <v>0</v>
      </c>
    </row>
    <row r="50608" spans="6:6" ht="18" customHeight="1">
      <c r="F50608" s="129">
        <f t="shared" si="796"/>
        <v>0</v>
      </c>
    </row>
    <row r="50609" spans="6:6" ht="18" customHeight="1">
      <c r="F50609" s="129">
        <f t="shared" si="796"/>
        <v>0</v>
      </c>
    </row>
    <row r="50610" spans="6:6" ht="18" customHeight="1">
      <c r="F50610" s="129">
        <f t="shared" ref="F50610:F50673" si="797">E50610*D50610</f>
        <v>0</v>
      </c>
    </row>
    <row r="50611" spans="6:6" ht="18" customHeight="1">
      <c r="F50611" s="129">
        <f t="shared" si="797"/>
        <v>0</v>
      </c>
    </row>
    <row r="50612" spans="6:6" ht="18" customHeight="1">
      <c r="F50612" s="129">
        <f t="shared" si="797"/>
        <v>0</v>
      </c>
    </row>
    <row r="50613" spans="6:6" ht="18" customHeight="1">
      <c r="F50613" s="129">
        <f t="shared" si="797"/>
        <v>0</v>
      </c>
    </row>
    <row r="50614" spans="6:6" ht="18" customHeight="1">
      <c r="F50614" s="129">
        <f t="shared" si="797"/>
        <v>0</v>
      </c>
    </row>
    <row r="50615" spans="6:6" ht="18" customHeight="1">
      <c r="F50615" s="129">
        <f t="shared" si="797"/>
        <v>0</v>
      </c>
    </row>
    <row r="50616" spans="6:6" ht="18" customHeight="1">
      <c r="F50616" s="129">
        <f t="shared" si="797"/>
        <v>0</v>
      </c>
    </row>
    <row r="50617" spans="6:6" ht="18" customHeight="1">
      <c r="F50617" s="129">
        <f t="shared" si="797"/>
        <v>0</v>
      </c>
    </row>
    <row r="50618" spans="6:6" ht="18" customHeight="1">
      <c r="F50618" s="129">
        <f t="shared" si="797"/>
        <v>0</v>
      </c>
    </row>
    <row r="50619" spans="6:6" ht="18" customHeight="1">
      <c r="F50619" s="129">
        <f t="shared" si="797"/>
        <v>0</v>
      </c>
    </row>
    <row r="50620" spans="6:6" ht="18" customHeight="1">
      <c r="F50620" s="129">
        <f t="shared" si="797"/>
        <v>0</v>
      </c>
    </row>
    <row r="50621" spans="6:6" ht="18" customHeight="1">
      <c r="F50621" s="129">
        <f t="shared" si="797"/>
        <v>0</v>
      </c>
    </row>
    <row r="50622" spans="6:6" ht="18" customHeight="1">
      <c r="F50622" s="129">
        <f t="shared" si="797"/>
        <v>0</v>
      </c>
    </row>
    <row r="50623" spans="6:6" ht="18" customHeight="1">
      <c r="F50623" s="129">
        <f t="shared" si="797"/>
        <v>0</v>
      </c>
    </row>
    <row r="50624" spans="6:6" ht="18" customHeight="1">
      <c r="F50624" s="129">
        <f t="shared" si="797"/>
        <v>0</v>
      </c>
    </row>
    <row r="50625" spans="6:6" ht="18" customHeight="1">
      <c r="F50625" s="129">
        <f t="shared" si="797"/>
        <v>0</v>
      </c>
    </row>
    <row r="50626" spans="6:6" ht="18" customHeight="1">
      <c r="F50626" s="129">
        <f t="shared" si="797"/>
        <v>0</v>
      </c>
    </row>
    <row r="50627" spans="6:6" ht="18" customHeight="1">
      <c r="F50627" s="129">
        <f t="shared" si="797"/>
        <v>0</v>
      </c>
    </row>
    <row r="50628" spans="6:6" ht="18" customHeight="1">
      <c r="F50628" s="129">
        <f t="shared" si="797"/>
        <v>0</v>
      </c>
    </row>
    <row r="50629" spans="6:6" ht="18" customHeight="1">
      <c r="F50629" s="129">
        <f t="shared" si="797"/>
        <v>0</v>
      </c>
    </row>
    <row r="50630" spans="6:6" ht="18" customHeight="1">
      <c r="F50630" s="129">
        <f t="shared" si="797"/>
        <v>0</v>
      </c>
    </row>
    <row r="50631" spans="6:6" ht="18" customHeight="1">
      <c r="F50631" s="129">
        <f t="shared" si="797"/>
        <v>0</v>
      </c>
    </row>
    <row r="50632" spans="6:6" ht="18" customHeight="1">
      <c r="F50632" s="129">
        <f t="shared" si="797"/>
        <v>0</v>
      </c>
    </row>
    <row r="50633" spans="6:6" ht="18" customHeight="1">
      <c r="F50633" s="129">
        <f t="shared" si="797"/>
        <v>0</v>
      </c>
    </row>
    <row r="50634" spans="6:6" ht="18" customHeight="1">
      <c r="F50634" s="129">
        <f t="shared" si="797"/>
        <v>0</v>
      </c>
    </row>
    <row r="50635" spans="6:6" ht="18" customHeight="1">
      <c r="F50635" s="129">
        <f t="shared" si="797"/>
        <v>0</v>
      </c>
    </row>
    <row r="50636" spans="6:6" ht="18" customHeight="1">
      <c r="F50636" s="129">
        <f t="shared" si="797"/>
        <v>0</v>
      </c>
    </row>
    <row r="50637" spans="6:6" ht="18" customHeight="1">
      <c r="F50637" s="129">
        <f t="shared" si="797"/>
        <v>0</v>
      </c>
    </row>
    <row r="50638" spans="6:6" ht="18" customHeight="1">
      <c r="F50638" s="129">
        <f t="shared" si="797"/>
        <v>0</v>
      </c>
    </row>
    <row r="50639" spans="6:6" ht="18" customHeight="1">
      <c r="F50639" s="129">
        <f t="shared" si="797"/>
        <v>0</v>
      </c>
    </row>
    <row r="50640" spans="6:6" ht="18" customHeight="1">
      <c r="F50640" s="129">
        <f t="shared" si="797"/>
        <v>0</v>
      </c>
    </row>
    <row r="50641" spans="6:6" ht="18" customHeight="1">
      <c r="F50641" s="129">
        <f t="shared" si="797"/>
        <v>0</v>
      </c>
    </row>
    <row r="50642" spans="6:6" ht="18" customHeight="1">
      <c r="F50642" s="129">
        <f t="shared" si="797"/>
        <v>0</v>
      </c>
    </row>
    <row r="50643" spans="6:6" ht="18" customHeight="1">
      <c r="F50643" s="129">
        <f t="shared" si="797"/>
        <v>0</v>
      </c>
    </row>
    <row r="50644" spans="6:6" ht="18" customHeight="1">
      <c r="F50644" s="129">
        <f t="shared" si="797"/>
        <v>0</v>
      </c>
    </row>
    <row r="50645" spans="6:6" ht="18" customHeight="1">
      <c r="F50645" s="129">
        <f t="shared" si="797"/>
        <v>0</v>
      </c>
    </row>
    <row r="50646" spans="6:6" ht="18" customHeight="1">
      <c r="F50646" s="129">
        <f t="shared" si="797"/>
        <v>0</v>
      </c>
    </row>
    <row r="50647" spans="6:6" ht="18" customHeight="1">
      <c r="F50647" s="129">
        <f t="shared" si="797"/>
        <v>0</v>
      </c>
    </row>
    <row r="50648" spans="6:6" ht="18" customHeight="1">
      <c r="F50648" s="129">
        <f t="shared" si="797"/>
        <v>0</v>
      </c>
    </row>
    <row r="50649" spans="6:6" ht="18" customHeight="1">
      <c r="F50649" s="129">
        <f t="shared" si="797"/>
        <v>0</v>
      </c>
    </row>
    <row r="50650" spans="6:6" ht="18" customHeight="1">
      <c r="F50650" s="129">
        <f t="shared" si="797"/>
        <v>0</v>
      </c>
    </row>
    <row r="50651" spans="6:6" ht="18" customHeight="1">
      <c r="F50651" s="129">
        <f t="shared" si="797"/>
        <v>0</v>
      </c>
    </row>
    <row r="50652" spans="6:6" ht="18" customHeight="1">
      <c r="F50652" s="129">
        <f t="shared" si="797"/>
        <v>0</v>
      </c>
    </row>
    <row r="50653" spans="6:6" ht="18" customHeight="1">
      <c r="F50653" s="129">
        <f t="shared" si="797"/>
        <v>0</v>
      </c>
    </row>
    <row r="50654" spans="6:6" ht="18" customHeight="1">
      <c r="F50654" s="129">
        <f t="shared" si="797"/>
        <v>0</v>
      </c>
    </row>
    <row r="50655" spans="6:6" ht="18" customHeight="1">
      <c r="F50655" s="129">
        <f t="shared" si="797"/>
        <v>0</v>
      </c>
    </row>
    <row r="50656" spans="6:6" ht="18" customHeight="1">
      <c r="F50656" s="129">
        <f t="shared" si="797"/>
        <v>0</v>
      </c>
    </row>
    <row r="50657" spans="6:6" ht="18" customHeight="1">
      <c r="F50657" s="129">
        <f t="shared" si="797"/>
        <v>0</v>
      </c>
    </row>
    <row r="50658" spans="6:6" ht="18" customHeight="1">
      <c r="F50658" s="129">
        <f t="shared" si="797"/>
        <v>0</v>
      </c>
    </row>
    <row r="50659" spans="6:6" ht="18" customHeight="1">
      <c r="F50659" s="129">
        <f t="shared" si="797"/>
        <v>0</v>
      </c>
    </row>
    <row r="50660" spans="6:6" ht="18" customHeight="1">
      <c r="F50660" s="129">
        <f t="shared" si="797"/>
        <v>0</v>
      </c>
    </row>
    <row r="50661" spans="6:6" ht="18" customHeight="1">
      <c r="F50661" s="129">
        <f t="shared" si="797"/>
        <v>0</v>
      </c>
    </row>
    <row r="50662" spans="6:6" ht="18" customHeight="1">
      <c r="F50662" s="129">
        <f t="shared" si="797"/>
        <v>0</v>
      </c>
    </row>
    <row r="50663" spans="6:6" ht="18" customHeight="1">
      <c r="F50663" s="129">
        <f t="shared" si="797"/>
        <v>0</v>
      </c>
    </row>
    <row r="50664" spans="6:6" ht="18" customHeight="1">
      <c r="F50664" s="129">
        <f t="shared" si="797"/>
        <v>0</v>
      </c>
    </row>
    <row r="50665" spans="6:6" ht="18" customHeight="1">
      <c r="F50665" s="129">
        <f t="shared" si="797"/>
        <v>0</v>
      </c>
    </row>
    <row r="50666" spans="6:6" ht="18" customHeight="1">
      <c r="F50666" s="129">
        <f t="shared" si="797"/>
        <v>0</v>
      </c>
    </row>
    <row r="50667" spans="6:6" ht="18" customHeight="1">
      <c r="F50667" s="129">
        <f t="shared" si="797"/>
        <v>0</v>
      </c>
    </row>
    <row r="50668" spans="6:6" ht="18" customHeight="1">
      <c r="F50668" s="129">
        <f t="shared" si="797"/>
        <v>0</v>
      </c>
    </row>
    <row r="50669" spans="6:6" ht="18" customHeight="1">
      <c r="F50669" s="129">
        <f t="shared" si="797"/>
        <v>0</v>
      </c>
    </row>
    <row r="50670" spans="6:6" ht="18" customHeight="1">
      <c r="F50670" s="129">
        <f t="shared" si="797"/>
        <v>0</v>
      </c>
    </row>
    <row r="50671" spans="6:6" ht="18" customHeight="1">
      <c r="F50671" s="129">
        <f t="shared" si="797"/>
        <v>0</v>
      </c>
    </row>
    <row r="50672" spans="6:6" ht="18" customHeight="1">
      <c r="F50672" s="129">
        <f t="shared" si="797"/>
        <v>0</v>
      </c>
    </row>
    <row r="50673" spans="6:6" ht="18" customHeight="1">
      <c r="F50673" s="129">
        <f t="shared" si="797"/>
        <v>0</v>
      </c>
    </row>
    <row r="50674" spans="6:6" ht="18" customHeight="1">
      <c r="F50674" s="129">
        <f t="shared" ref="F50674:F50737" si="798">E50674*D50674</f>
        <v>0</v>
      </c>
    </row>
    <row r="50675" spans="6:6" ht="18" customHeight="1">
      <c r="F50675" s="129">
        <f t="shared" si="798"/>
        <v>0</v>
      </c>
    </row>
    <row r="50676" spans="6:6" ht="18" customHeight="1">
      <c r="F50676" s="129">
        <f t="shared" si="798"/>
        <v>0</v>
      </c>
    </row>
    <row r="50677" spans="6:6" ht="18" customHeight="1">
      <c r="F50677" s="129">
        <f t="shared" si="798"/>
        <v>0</v>
      </c>
    </row>
    <row r="50678" spans="6:6" ht="18" customHeight="1">
      <c r="F50678" s="129">
        <f t="shared" si="798"/>
        <v>0</v>
      </c>
    </row>
    <row r="50679" spans="6:6" ht="18" customHeight="1">
      <c r="F50679" s="129">
        <f t="shared" si="798"/>
        <v>0</v>
      </c>
    </row>
    <row r="50680" spans="6:6" ht="18" customHeight="1">
      <c r="F50680" s="129">
        <f t="shared" si="798"/>
        <v>0</v>
      </c>
    </row>
    <row r="50681" spans="6:6" ht="18" customHeight="1">
      <c r="F50681" s="129">
        <f t="shared" si="798"/>
        <v>0</v>
      </c>
    </row>
    <row r="50682" spans="6:6" ht="18" customHeight="1">
      <c r="F50682" s="129">
        <f t="shared" si="798"/>
        <v>0</v>
      </c>
    </row>
    <row r="50683" spans="6:6" ht="18" customHeight="1">
      <c r="F50683" s="129">
        <f t="shared" si="798"/>
        <v>0</v>
      </c>
    </row>
    <row r="50684" spans="6:6" ht="18" customHeight="1">
      <c r="F50684" s="129">
        <f t="shared" si="798"/>
        <v>0</v>
      </c>
    </row>
    <row r="50685" spans="6:6" ht="18" customHeight="1">
      <c r="F50685" s="129">
        <f t="shared" si="798"/>
        <v>0</v>
      </c>
    </row>
    <row r="50686" spans="6:6" ht="18" customHeight="1">
      <c r="F50686" s="129">
        <f t="shared" si="798"/>
        <v>0</v>
      </c>
    </row>
    <row r="50687" spans="6:6" ht="18" customHeight="1">
      <c r="F50687" s="129">
        <f t="shared" si="798"/>
        <v>0</v>
      </c>
    </row>
    <row r="50688" spans="6:6" ht="18" customHeight="1">
      <c r="F50688" s="129">
        <f t="shared" si="798"/>
        <v>0</v>
      </c>
    </row>
    <row r="50689" spans="6:6" ht="18" customHeight="1">
      <c r="F50689" s="129">
        <f t="shared" si="798"/>
        <v>0</v>
      </c>
    </row>
    <row r="50690" spans="6:6" ht="18" customHeight="1">
      <c r="F50690" s="129">
        <f t="shared" si="798"/>
        <v>0</v>
      </c>
    </row>
    <row r="50691" spans="6:6" ht="18" customHeight="1">
      <c r="F50691" s="129">
        <f t="shared" si="798"/>
        <v>0</v>
      </c>
    </row>
    <row r="50692" spans="6:6" ht="18" customHeight="1">
      <c r="F50692" s="129">
        <f t="shared" si="798"/>
        <v>0</v>
      </c>
    </row>
    <row r="50693" spans="6:6" ht="18" customHeight="1">
      <c r="F50693" s="129">
        <f t="shared" si="798"/>
        <v>0</v>
      </c>
    </row>
    <row r="50694" spans="6:6" ht="18" customHeight="1">
      <c r="F50694" s="129">
        <f t="shared" si="798"/>
        <v>0</v>
      </c>
    </row>
    <row r="50695" spans="6:6" ht="18" customHeight="1">
      <c r="F50695" s="129">
        <f t="shared" si="798"/>
        <v>0</v>
      </c>
    </row>
    <row r="50696" spans="6:6" ht="18" customHeight="1">
      <c r="F50696" s="129">
        <f t="shared" si="798"/>
        <v>0</v>
      </c>
    </row>
    <row r="50697" spans="6:6" ht="18" customHeight="1">
      <c r="F50697" s="129">
        <f t="shared" si="798"/>
        <v>0</v>
      </c>
    </row>
    <row r="50698" spans="6:6" ht="18" customHeight="1">
      <c r="F50698" s="129">
        <f t="shared" si="798"/>
        <v>0</v>
      </c>
    </row>
    <row r="50699" spans="6:6" ht="18" customHeight="1">
      <c r="F50699" s="129">
        <f t="shared" si="798"/>
        <v>0</v>
      </c>
    </row>
    <row r="50700" spans="6:6" ht="18" customHeight="1">
      <c r="F50700" s="129">
        <f t="shared" si="798"/>
        <v>0</v>
      </c>
    </row>
    <row r="50701" spans="6:6" ht="18" customHeight="1">
      <c r="F50701" s="129">
        <f t="shared" si="798"/>
        <v>0</v>
      </c>
    </row>
    <row r="50702" spans="6:6" ht="18" customHeight="1">
      <c r="F50702" s="129">
        <f t="shared" si="798"/>
        <v>0</v>
      </c>
    </row>
    <row r="50703" spans="6:6" ht="18" customHeight="1">
      <c r="F50703" s="129">
        <f t="shared" si="798"/>
        <v>0</v>
      </c>
    </row>
    <row r="50704" spans="6:6" ht="18" customHeight="1">
      <c r="F50704" s="129">
        <f t="shared" si="798"/>
        <v>0</v>
      </c>
    </row>
    <row r="50705" spans="6:6" ht="18" customHeight="1">
      <c r="F50705" s="129">
        <f t="shared" si="798"/>
        <v>0</v>
      </c>
    </row>
    <row r="50706" spans="6:6" ht="18" customHeight="1">
      <c r="F50706" s="129">
        <f t="shared" si="798"/>
        <v>0</v>
      </c>
    </row>
    <row r="50707" spans="6:6" ht="18" customHeight="1">
      <c r="F50707" s="129">
        <f t="shared" si="798"/>
        <v>0</v>
      </c>
    </row>
    <row r="50708" spans="6:6" ht="18" customHeight="1">
      <c r="F50708" s="129">
        <f t="shared" si="798"/>
        <v>0</v>
      </c>
    </row>
    <row r="50709" spans="6:6" ht="18" customHeight="1">
      <c r="F50709" s="129">
        <f t="shared" si="798"/>
        <v>0</v>
      </c>
    </row>
    <row r="50710" spans="6:6" ht="18" customHeight="1">
      <c r="F50710" s="129">
        <f t="shared" si="798"/>
        <v>0</v>
      </c>
    </row>
    <row r="50711" spans="6:6" ht="18" customHeight="1">
      <c r="F50711" s="129">
        <f t="shared" si="798"/>
        <v>0</v>
      </c>
    </row>
    <row r="50712" spans="6:6" ht="18" customHeight="1">
      <c r="F50712" s="129">
        <f t="shared" si="798"/>
        <v>0</v>
      </c>
    </row>
    <row r="50713" spans="6:6" ht="18" customHeight="1">
      <c r="F50713" s="129">
        <f t="shared" si="798"/>
        <v>0</v>
      </c>
    </row>
    <row r="50714" spans="6:6" ht="18" customHeight="1">
      <c r="F50714" s="129">
        <f t="shared" si="798"/>
        <v>0</v>
      </c>
    </row>
    <row r="50715" spans="6:6" ht="18" customHeight="1">
      <c r="F50715" s="129">
        <f t="shared" si="798"/>
        <v>0</v>
      </c>
    </row>
    <row r="50716" spans="6:6" ht="18" customHeight="1">
      <c r="F50716" s="129">
        <f t="shared" si="798"/>
        <v>0</v>
      </c>
    </row>
    <row r="50717" spans="6:6" ht="18" customHeight="1">
      <c r="F50717" s="129">
        <f t="shared" si="798"/>
        <v>0</v>
      </c>
    </row>
    <row r="50718" spans="6:6" ht="18" customHeight="1">
      <c r="F50718" s="129">
        <f t="shared" si="798"/>
        <v>0</v>
      </c>
    </row>
    <row r="50719" spans="6:6" ht="18" customHeight="1">
      <c r="F50719" s="129">
        <f t="shared" si="798"/>
        <v>0</v>
      </c>
    </row>
    <row r="50720" spans="6:6" ht="18" customHeight="1">
      <c r="F50720" s="129">
        <f t="shared" si="798"/>
        <v>0</v>
      </c>
    </row>
    <row r="50721" spans="6:6" ht="18" customHeight="1">
      <c r="F50721" s="129">
        <f t="shared" si="798"/>
        <v>0</v>
      </c>
    </row>
    <row r="50722" spans="6:6" ht="18" customHeight="1">
      <c r="F50722" s="129">
        <f t="shared" si="798"/>
        <v>0</v>
      </c>
    </row>
    <row r="50723" spans="6:6" ht="18" customHeight="1">
      <c r="F50723" s="129">
        <f t="shared" si="798"/>
        <v>0</v>
      </c>
    </row>
    <row r="50724" spans="6:6" ht="18" customHeight="1">
      <c r="F50724" s="129">
        <f t="shared" si="798"/>
        <v>0</v>
      </c>
    </row>
    <row r="50725" spans="6:6" ht="18" customHeight="1">
      <c r="F50725" s="129">
        <f t="shared" si="798"/>
        <v>0</v>
      </c>
    </row>
    <row r="50726" spans="6:6" ht="18" customHeight="1">
      <c r="F50726" s="129">
        <f t="shared" si="798"/>
        <v>0</v>
      </c>
    </row>
    <row r="50727" spans="6:6" ht="18" customHeight="1">
      <c r="F50727" s="129">
        <f t="shared" si="798"/>
        <v>0</v>
      </c>
    </row>
    <row r="50728" spans="6:6" ht="18" customHeight="1">
      <c r="F50728" s="129">
        <f t="shared" si="798"/>
        <v>0</v>
      </c>
    </row>
    <row r="50729" spans="6:6" ht="18" customHeight="1">
      <c r="F50729" s="129">
        <f t="shared" si="798"/>
        <v>0</v>
      </c>
    </row>
    <row r="50730" spans="6:6" ht="18" customHeight="1">
      <c r="F50730" s="129">
        <f t="shared" si="798"/>
        <v>0</v>
      </c>
    </row>
    <row r="50731" spans="6:6" ht="18" customHeight="1">
      <c r="F50731" s="129">
        <f t="shared" si="798"/>
        <v>0</v>
      </c>
    </row>
    <row r="50732" spans="6:6" ht="18" customHeight="1">
      <c r="F50732" s="129">
        <f t="shared" si="798"/>
        <v>0</v>
      </c>
    </row>
    <row r="50733" spans="6:6" ht="18" customHeight="1">
      <c r="F50733" s="129">
        <f t="shared" si="798"/>
        <v>0</v>
      </c>
    </row>
    <row r="50734" spans="6:6" ht="18" customHeight="1">
      <c r="F50734" s="129">
        <f t="shared" si="798"/>
        <v>0</v>
      </c>
    </row>
    <row r="50735" spans="6:6" ht="18" customHeight="1">
      <c r="F50735" s="129">
        <f t="shared" si="798"/>
        <v>0</v>
      </c>
    </row>
    <row r="50736" spans="6:6" ht="18" customHeight="1">
      <c r="F50736" s="129">
        <f t="shared" si="798"/>
        <v>0</v>
      </c>
    </row>
    <row r="50737" spans="6:6" ht="18" customHeight="1">
      <c r="F50737" s="129">
        <f t="shared" si="798"/>
        <v>0</v>
      </c>
    </row>
    <row r="50738" spans="6:6" ht="18" customHeight="1">
      <c r="F50738" s="129">
        <f t="shared" ref="F50738:F50801" si="799">E50738*D50738</f>
        <v>0</v>
      </c>
    </row>
    <row r="50739" spans="6:6" ht="18" customHeight="1">
      <c r="F50739" s="129">
        <f t="shared" si="799"/>
        <v>0</v>
      </c>
    </row>
    <row r="50740" spans="6:6" ht="18" customHeight="1">
      <c r="F50740" s="129">
        <f t="shared" si="799"/>
        <v>0</v>
      </c>
    </row>
    <row r="50741" spans="6:6" ht="18" customHeight="1">
      <c r="F50741" s="129">
        <f t="shared" si="799"/>
        <v>0</v>
      </c>
    </row>
    <row r="50742" spans="6:6" ht="18" customHeight="1">
      <c r="F50742" s="129">
        <f t="shared" si="799"/>
        <v>0</v>
      </c>
    </row>
    <row r="50743" spans="6:6" ht="18" customHeight="1">
      <c r="F50743" s="129">
        <f t="shared" si="799"/>
        <v>0</v>
      </c>
    </row>
    <row r="50744" spans="6:6" ht="18" customHeight="1">
      <c r="F50744" s="129">
        <f t="shared" si="799"/>
        <v>0</v>
      </c>
    </row>
    <row r="50745" spans="6:6" ht="18" customHeight="1">
      <c r="F50745" s="129">
        <f t="shared" si="799"/>
        <v>0</v>
      </c>
    </row>
    <row r="50746" spans="6:6" ht="18" customHeight="1">
      <c r="F50746" s="129">
        <f t="shared" si="799"/>
        <v>0</v>
      </c>
    </row>
    <row r="50747" spans="6:6" ht="18" customHeight="1">
      <c r="F50747" s="129">
        <f t="shared" si="799"/>
        <v>0</v>
      </c>
    </row>
    <row r="50748" spans="6:6" ht="18" customHeight="1">
      <c r="F50748" s="129">
        <f t="shared" si="799"/>
        <v>0</v>
      </c>
    </row>
    <row r="50749" spans="6:6" ht="18" customHeight="1">
      <c r="F50749" s="129">
        <f t="shared" si="799"/>
        <v>0</v>
      </c>
    </row>
    <row r="50750" spans="6:6" ht="18" customHeight="1">
      <c r="F50750" s="129">
        <f t="shared" si="799"/>
        <v>0</v>
      </c>
    </row>
    <row r="50751" spans="6:6" ht="18" customHeight="1">
      <c r="F50751" s="129">
        <f t="shared" si="799"/>
        <v>0</v>
      </c>
    </row>
    <row r="50752" spans="6:6" ht="18" customHeight="1">
      <c r="F50752" s="129">
        <f t="shared" si="799"/>
        <v>0</v>
      </c>
    </row>
    <row r="50753" spans="6:6" ht="18" customHeight="1">
      <c r="F50753" s="129">
        <f t="shared" si="799"/>
        <v>0</v>
      </c>
    </row>
    <row r="50754" spans="6:6" ht="18" customHeight="1">
      <c r="F50754" s="129">
        <f t="shared" si="799"/>
        <v>0</v>
      </c>
    </row>
    <row r="50755" spans="6:6" ht="18" customHeight="1">
      <c r="F50755" s="129">
        <f t="shared" si="799"/>
        <v>0</v>
      </c>
    </row>
    <row r="50756" spans="6:6" ht="18" customHeight="1">
      <c r="F50756" s="129">
        <f t="shared" si="799"/>
        <v>0</v>
      </c>
    </row>
    <row r="50757" spans="6:6" ht="18" customHeight="1">
      <c r="F50757" s="129">
        <f t="shared" si="799"/>
        <v>0</v>
      </c>
    </row>
    <row r="50758" spans="6:6" ht="18" customHeight="1">
      <c r="F50758" s="129">
        <f t="shared" si="799"/>
        <v>0</v>
      </c>
    </row>
    <row r="50759" spans="6:6" ht="18" customHeight="1">
      <c r="F50759" s="129">
        <f t="shared" si="799"/>
        <v>0</v>
      </c>
    </row>
    <row r="50760" spans="6:6" ht="18" customHeight="1">
      <c r="F50760" s="129">
        <f t="shared" si="799"/>
        <v>0</v>
      </c>
    </row>
    <row r="50761" spans="6:6" ht="18" customHeight="1">
      <c r="F50761" s="129">
        <f t="shared" si="799"/>
        <v>0</v>
      </c>
    </row>
    <row r="50762" spans="6:6" ht="18" customHeight="1">
      <c r="F50762" s="129">
        <f t="shared" si="799"/>
        <v>0</v>
      </c>
    </row>
    <row r="50763" spans="6:6" ht="18" customHeight="1">
      <c r="F50763" s="129">
        <f t="shared" si="799"/>
        <v>0</v>
      </c>
    </row>
    <row r="50764" spans="6:6" ht="18" customHeight="1">
      <c r="F50764" s="129">
        <f t="shared" si="799"/>
        <v>0</v>
      </c>
    </row>
    <row r="50765" spans="6:6" ht="18" customHeight="1">
      <c r="F50765" s="129">
        <f t="shared" si="799"/>
        <v>0</v>
      </c>
    </row>
    <row r="50766" spans="6:6" ht="18" customHeight="1">
      <c r="F50766" s="129">
        <f t="shared" si="799"/>
        <v>0</v>
      </c>
    </row>
    <row r="50767" spans="6:6" ht="18" customHeight="1">
      <c r="F50767" s="129">
        <f t="shared" si="799"/>
        <v>0</v>
      </c>
    </row>
    <row r="50768" spans="6:6" ht="18" customHeight="1">
      <c r="F50768" s="129">
        <f t="shared" si="799"/>
        <v>0</v>
      </c>
    </row>
    <row r="50769" spans="6:6" ht="18" customHeight="1">
      <c r="F50769" s="129">
        <f t="shared" si="799"/>
        <v>0</v>
      </c>
    </row>
    <row r="50770" spans="6:6" ht="18" customHeight="1">
      <c r="F50770" s="129">
        <f t="shared" si="799"/>
        <v>0</v>
      </c>
    </row>
    <row r="50771" spans="6:6" ht="18" customHeight="1">
      <c r="F50771" s="129">
        <f t="shared" si="799"/>
        <v>0</v>
      </c>
    </row>
    <row r="50772" spans="6:6" ht="18" customHeight="1">
      <c r="F50772" s="129">
        <f t="shared" si="799"/>
        <v>0</v>
      </c>
    </row>
    <row r="50773" spans="6:6" ht="18" customHeight="1">
      <c r="F50773" s="129">
        <f t="shared" si="799"/>
        <v>0</v>
      </c>
    </row>
    <row r="50774" spans="6:6" ht="18" customHeight="1">
      <c r="F50774" s="129">
        <f t="shared" si="799"/>
        <v>0</v>
      </c>
    </row>
    <row r="50775" spans="6:6" ht="18" customHeight="1">
      <c r="F50775" s="129">
        <f t="shared" si="799"/>
        <v>0</v>
      </c>
    </row>
    <row r="50776" spans="6:6" ht="18" customHeight="1">
      <c r="F50776" s="129">
        <f t="shared" si="799"/>
        <v>0</v>
      </c>
    </row>
    <row r="50777" spans="6:6" ht="18" customHeight="1">
      <c r="F50777" s="129">
        <f t="shared" si="799"/>
        <v>0</v>
      </c>
    </row>
    <row r="50778" spans="6:6" ht="18" customHeight="1">
      <c r="F50778" s="129">
        <f t="shared" si="799"/>
        <v>0</v>
      </c>
    </row>
    <row r="50779" spans="6:6" ht="18" customHeight="1">
      <c r="F50779" s="129">
        <f t="shared" si="799"/>
        <v>0</v>
      </c>
    </row>
    <row r="50780" spans="6:6" ht="18" customHeight="1">
      <c r="F50780" s="129">
        <f t="shared" si="799"/>
        <v>0</v>
      </c>
    </row>
    <row r="50781" spans="6:6" ht="18" customHeight="1">
      <c r="F50781" s="129">
        <f t="shared" si="799"/>
        <v>0</v>
      </c>
    </row>
    <row r="50782" spans="6:6" ht="18" customHeight="1">
      <c r="F50782" s="129">
        <f t="shared" si="799"/>
        <v>0</v>
      </c>
    </row>
    <row r="50783" spans="6:6" ht="18" customHeight="1">
      <c r="F50783" s="129">
        <f t="shared" si="799"/>
        <v>0</v>
      </c>
    </row>
    <row r="50784" spans="6:6" ht="18" customHeight="1">
      <c r="F50784" s="129">
        <f t="shared" si="799"/>
        <v>0</v>
      </c>
    </row>
    <row r="50785" spans="6:6" ht="18" customHeight="1">
      <c r="F50785" s="129">
        <f t="shared" si="799"/>
        <v>0</v>
      </c>
    </row>
    <row r="50786" spans="6:6" ht="18" customHeight="1">
      <c r="F50786" s="129">
        <f t="shared" si="799"/>
        <v>0</v>
      </c>
    </row>
    <row r="50787" spans="6:6" ht="18" customHeight="1">
      <c r="F50787" s="129">
        <f t="shared" si="799"/>
        <v>0</v>
      </c>
    </row>
    <row r="50788" spans="6:6" ht="18" customHeight="1">
      <c r="F50788" s="129">
        <f t="shared" si="799"/>
        <v>0</v>
      </c>
    </row>
    <row r="50789" spans="6:6" ht="18" customHeight="1">
      <c r="F50789" s="129">
        <f t="shared" si="799"/>
        <v>0</v>
      </c>
    </row>
    <row r="50790" spans="6:6" ht="18" customHeight="1">
      <c r="F50790" s="129">
        <f t="shared" si="799"/>
        <v>0</v>
      </c>
    </row>
    <row r="50791" spans="6:6" ht="18" customHeight="1">
      <c r="F50791" s="129">
        <f t="shared" si="799"/>
        <v>0</v>
      </c>
    </row>
    <row r="50792" spans="6:6" ht="18" customHeight="1">
      <c r="F50792" s="129">
        <f t="shared" si="799"/>
        <v>0</v>
      </c>
    </row>
    <row r="50793" spans="6:6" ht="18" customHeight="1">
      <c r="F50793" s="129">
        <f t="shared" si="799"/>
        <v>0</v>
      </c>
    </row>
    <row r="50794" spans="6:6" ht="18" customHeight="1">
      <c r="F50794" s="129">
        <f t="shared" si="799"/>
        <v>0</v>
      </c>
    </row>
    <row r="50795" spans="6:6" ht="18" customHeight="1">
      <c r="F50795" s="129">
        <f t="shared" si="799"/>
        <v>0</v>
      </c>
    </row>
    <row r="50796" spans="6:6" ht="18" customHeight="1">
      <c r="F50796" s="129">
        <f t="shared" si="799"/>
        <v>0</v>
      </c>
    </row>
    <row r="50797" spans="6:6" ht="18" customHeight="1">
      <c r="F50797" s="129">
        <f t="shared" si="799"/>
        <v>0</v>
      </c>
    </row>
    <row r="50798" spans="6:6" ht="18" customHeight="1">
      <c r="F50798" s="129">
        <f t="shared" si="799"/>
        <v>0</v>
      </c>
    </row>
    <row r="50799" spans="6:6" ht="18" customHeight="1">
      <c r="F50799" s="129">
        <f t="shared" si="799"/>
        <v>0</v>
      </c>
    </row>
    <row r="50800" spans="6:6" ht="18" customHeight="1">
      <c r="F50800" s="129">
        <f t="shared" si="799"/>
        <v>0</v>
      </c>
    </row>
    <row r="50801" spans="6:6" ht="18" customHeight="1">
      <c r="F50801" s="129">
        <f t="shared" si="799"/>
        <v>0</v>
      </c>
    </row>
    <row r="50802" spans="6:6" ht="18" customHeight="1">
      <c r="F50802" s="129">
        <f t="shared" ref="F50802:F50865" si="800">E50802*D50802</f>
        <v>0</v>
      </c>
    </row>
    <row r="50803" spans="6:6" ht="18" customHeight="1">
      <c r="F50803" s="129">
        <f t="shared" si="800"/>
        <v>0</v>
      </c>
    </row>
    <row r="50804" spans="6:6" ht="18" customHeight="1">
      <c r="F50804" s="129">
        <f t="shared" si="800"/>
        <v>0</v>
      </c>
    </row>
    <row r="50805" spans="6:6" ht="18" customHeight="1">
      <c r="F50805" s="129">
        <f t="shared" si="800"/>
        <v>0</v>
      </c>
    </row>
    <row r="50806" spans="6:6" ht="18" customHeight="1">
      <c r="F50806" s="129">
        <f t="shared" si="800"/>
        <v>0</v>
      </c>
    </row>
    <row r="50807" spans="6:6" ht="18" customHeight="1">
      <c r="F50807" s="129">
        <f t="shared" si="800"/>
        <v>0</v>
      </c>
    </row>
    <row r="50808" spans="6:6" ht="18" customHeight="1">
      <c r="F50808" s="129">
        <f t="shared" si="800"/>
        <v>0</v>
      </c>
    </row>
    <row r="50809" spans="6:6" ht="18" customHeight="1">
      <c r="F50809" s="129">
        <f t="shared" si="800"/>
        <v>0</v>
      </c>
    </row>
    <row r="50810" spans="6:6" ht="18" customHeight="1">
      <c r="F50810" s="129">
        <f t="shared" si="800"/>
        <v>0</v>
      </c>
    </row>
    <row r="50811" spans="6:6" ht="18" customHeight="1">
      <c r="F50811" s="129">
        <f t="shared" si="800"/>
        <v>0</v>
      </c>
    </row>
    <row r="50812" spans="6:6" ht="18" customHeight="1">
      <c r="F50812" s="129">
        <f t="shared" si="800"/>
        <v>0</v>
      </c>
    </row>
    <row r="50813" spans="6:6" ht="18" customHeight="1">
      <c r="F50813" s="129">
        <f t="shared" si="800"/>
        <v>0</v>
      </c>
    </row>
    <row r="50814" spans="6:6" ht="18" customHeight="1">
      <c r="F50814" s="129">
        <f t="shared" si="800"/>
        <v>0</v>
      </c>
    </row>
    <row r="50815" spans="6:6" ht="18" customHeight="1">
      <c r="F50815" s="129">
        <f t="shared" si="800"/>
        <v>0</v>
      </c>
    </row>
    <row r="50816" spans="6:6" ht="18" customHeight="1">
      <c r="F50816" s="129">
        <f t="shared" si="800"/>
        <v>0</v>
      </c>
    </row>
    <row r="50817" spans="6:6" ht="18" customHeight="1">
      <c r="F50817" s="129">
        <f t="shared" si="800"/>
        <v>0</v>
      </c>
    </row>
    <row r="50818" spans="6:6" ht="18" customHeight="1">
      <c r="F50818" s="129">
        <f t="shared" si="800"/>
        <v>0</v>
      </c>
    </row>
    <row r="50819" spans="6:6" ht="18" customHeight="1">
      <c r="F50819" s="129">
        <f t="shared" si="800"/>
        <v>0</v>
      </c>
    </row>
    <row r="50820" spans="6:6" ht="18" customHeight="1">
      <c r="F50820" s="129">
        <f t="shared" si="800"/>
        <v>0</v>
      </c>
    </row>
    <row r="50821" spans="6:6" ht="18" customHeight="1">
      <c r="F50821" s="129">
        <f t="shared" si="800"/>
        <v>0</v>
      </c>
    </row>
    <row r="50822" spans="6:6" ht="18" customHeight="1">
      <c r="F50822" s="129">
        <f t="shared" si="800"/>
        <v>0</v>
      </c>
    </row>
    <row r="50823" spans="6:6" ht="18" customHeight="1">
      <c r="F50823" s="129">
        <f t="shared" si="800"/>
        <v>0</v>
      </c>
    </row>
    <row r="50824" spans="6:6" ht="18" customHeight="1">
      <c r="F50824" s="129">
        <f t="shared" si="800"/>
        <v>0</v>
      </c>
    </row>
    <row r="50825" spans="6:6" ht="18" customHeight="1">
      <c r="F50825" s="129">
        <f t="shared" si="800"/>
        <v>0</v>
      </c>
    </row>
    <row r="50826" spans="6:6" ht="18" customHeight="1">
      <c r="F50826" s="129">
        <f t="shared" si="800"/>
        <v>0</v>
      </c>
    </row>
    <row r="50827" spans="6:6" ht="18" customHeight="1">
      <c r="F50827" s="129">
        <f t="shared" si="800"/>
        <v>0</v>
      </c>
    </row>
    <row r="50828" spans="6:6" ht="18" customHeight="1">
      <c r="F50828" s="129">
        <f t="shared" si="800"/>
        <v>0</v>
      </c>
    </row>
    <row r="50829" spans="6:6" ht="18" customHeight="1">
      <c r="F50829" s="129">
        <f t="shared" si="800"/>
        <v>0</v>
      </c>
    </row>
    <row r="50830" spans="6:6" ht="18" customHeight="1">
      <c r="F50830" s="129">
        <f t="shared" si="800"/>
        <v>0</v>
      </c>
    </row>
    <row r="50831" spans="6:6" ht="18" customHeight="1">
      <c r="F50831" s="129">
        <f t="shared" si="800"/>
        <v>0</v>
      </c>
    </row>
    <row r="50832" spans="6:6" ht="18" customHeight="1">
      <c r="F50832" s="129">
        <f t="shared" si="800"/>
        <v>0</v>
      </c>
    </row>
    <row r="50833" spans="6:6" ht="18" customHeight="1">
      <c r="F50833" s="129">
        <f t="shared" si="800"/>
        <v>0</v>
      </c>
    </row>
    <row r="50834" spans="6:6" ht="18" customHeight="1">
      <c r="F50834" s="129">
        <f t="shared" si="800"/>
        <v>0</v>
      </c>
    </row>
    <row r="50835" spans="6:6" ht="18" customHeight="1">
      <c r="F50835" s="129">
        <f t="shared" si="800"/>
        <v>0</v>
      </c>
    </row>
    <row r="50836" spans="6:6" ht="18" customHeight="1">
      <c r="F50836" s="129">
        <f t="shared" si="800"/>
        <v>0</v>
      </c>
    </row>
    <row r="50837" spans="6:6" ht="18" customHeight="1">
      <c r="F50837" s="129">
        <f t="shared" si="800"/>
        <v>0</v>
      </c>
    </row>
    <row r="50838" spans="6:6" ht="18" customHeight="1">
      <c r="F50838" s="129">
        <f t="shared" si="800"/>
        <v>0</v>
      </c>
    </row>
    <row r="50839" spans="6:6" ht="18" customHeight="1">
      <c r="F50839" s="129">
        <f t="shared" si="800"/>
        <v>0</v>
      </c>
    </row>
    <row r="50840" spans="6:6" ht="18" customHeight="1">
      <c r="F50840" s="129">
        <f t="shared" si="800"/>
        <v>0</v>
      </c>
    </row>
    <row r="50841" spans="6:6" ht="18" customHeight="1">
      <c r="F50841" s="129">
        <f t="shared" si="800"/>
        <v>0</v>
      </c>
    </row>
    <row r="50842" spans="6:6" ht="18" customHeight="1">
      <c r="F50842" s="129">
        <f t="shared" si="800"/>
        <v>0</v>
      </c>
    </row>
    <row r="50843" spans="6:6" ht="18" customHeight="1">
      <c r="F50843" s="129">
        <f t="shared" si="800"/>
        <v>0</v>
      </c>
    </row>
    <row r="50844" spans="6:6" ht="18" customHeight="1">
      <c r="F50844" s="129">
        <f t="shared" si="800"/>
        <v>0</v>
      </c>
    </row>
    <row r="50845" spans="6:6" ht="18" customHeight="1">
      <c r="F50845" s="129">
        <f t="shared" si="800"/>
        <v>0</v>
      </c>
    </row>
    <row r="50846" spans="6:6" ht="18" customHeight="1">
      <c r="F50846" s="129">
        <f t="shared" si="800"/>
        <v>0</v>
      </c>
    </row>
    <row r="50847" spans="6:6" ht="18" customHeight="1">
      <c r="F50847" s="129">
        <f t="shared" si="800"/>
        <v>0</v>
      </c>
    </row>
    <row r="50848" spans="6:6" ht="18" customHeight="1">
      <c r="F50848" s="129">
        <f t="shared" si="800"/>
        <v>0</v>
      </c>
    </row>
    <row r="50849" spans="6:6" ht="18" customHeight="1">
      <c r="F50849" s="129">
        <f t="shared" si="800"/>
        <v>0</v>
      </c>
    </row>
    <row r="50850" spans="6:6" ht="18" customHeight="1">
      <c r="F50850" s="129">
        <f t="shared" si="800"/>
        <v>0</v>
      </c>
    </row>
    <row r="50851" spans="6:6" ht="18" customHeight="1">
      <c r="F50851" s="129">
        <f t="shared" si="800"/>
        <v>0</v>
      </c>
    </row>
    <row r="50852" spans="6:6" ht="18" customHeight="1">
      <c r="F50852" s="129">
        <f t="shared" si="800"/>
        <v>0</v>
      </c>
    </row>
    <row r="50853" spans="6:6" ht="18" customHeight="1">
      <c r="F50853" s="129">
        <f t="shared" si="800"/>
        <v>0</v>
      </c>
    </row>
    <row r="50854" spans="6:6" ht="18" customHeight="1">
      <c r="F50854" s="129">
        <f t="shared" si="800"/>
        <v>0</v>
      </c>
    </row>
    <row r="50855" spans="6:6" ht="18" customHeight="1">
      <c r="F50855" s="129">
        <f t="shared" si="800"/>
        <v>0</v>
      </c>
    </row>
    <row r="50856" spans="6:6" ht="18" customHeight="1">
      <c r="F50856" s="129">
        <f t="shared" si="800"/>
        <v>0</v>
      </c>
    </row>
    <row r="50857" spans="6:6" ht="18" customHeight="1">
      <c r="F50857" s="129">
        <f t="shared" si="800"/>
        <v>0</v>
      </c>
    </row>
    <row r="50858" spans="6:6" ht="18" customHeight="1">
      <c r="F50858" s="129">
        <f t="shared" si="800"/>
        <v>0</v>
      </c>
    </row>
    <row r="50859" spans="6:6" ht="18" customHeight="1">
      <c r="F50859" s="129">
        <f t="shared" si="800"/>
        <v>0</v>
      </c>
    </row>
    <row r="50860" spans="6:6" ht="18" customHeight="1">
      <c r="F50860" s="129">
        <f t="shared" si="800"/>
        <v>0</v>
      </c>
    </row>
    <row r="50861" spans="6:6" ht="18" customHeight="1">
      <c r="F50861" s="129">
        <f t="shared" si="800"/>
        <v>0</v>
      </c>
    </row>
    <row r="50862" spans="6:6" ht="18" customHeight="1">
      <c r="F50862" s="129">
        <f t="shared" si="800"/>
        <v>0</v>
      </c>
    </row>
    <row r="50863" spans="6:6" ht="18" customHeight="1">
      <c r="F50863" s="129">
        <f t="shared" si="800"/>
        <v>0</v>
      </c>
    </row>
    <row r="50864" spans="6:6" ht="18" customHeight="1">
      <c r="F50864" s="129">
        <f t="shared" si="800"/>
        <v>0</v>
      </c>
    </row>
    <row r="50865" spans="6:6" ht="18" customHeight="1">
      <c r="F50865" s="129">
        <f t="shared" si="800"/>
        <v>0</v>
      </c>
    </row>
    <row r="50866" spans="6:6" ht="18" customHeight="1">
      <c r="F50866" s="129">
        <f t="shared" ref="F50866:F50929" si="801">E50866*D50866</f>
        <v>0</v>
      </c>
    </row>
    <row r="50867" spans="6:6" ht="18" customHeight="1">
      <c r="F50867" s="129">
        <f t="shared" si="801"/>
        <v>0</v>
      </c>
    </row>
    <row r="50868" spans="6:6" ht="18" customHeight="1">
      <c r="F50868" s="129">
        <f t="shared" si="801"/>
        <v>0</v>
      </c>
    </row>
    <row r="50869" spans="6:6" ht="18" customHeight="1">
      <c r="F50869" s="129">
        <f t="shared" si="801"/>
        <v>0</v>
      </c>
    </row>
    <row r="50870" spans="6:6" ht="18" customHeight="1">
      <c r="F50870" s="129">
        <f t="shared" si="801"/>
        <v>0</v>
      </c>
    </row>
    <row r="50871" spans="6:6" ht="18" customHeight="1">
      <c r="F50871" s="129">
        <f t="shared" si="801"/>
        <v>0</v>
      </c>
    </row>
    <row r="50872" spans="6:6" ht="18" customHeight="1">
      <c r="F50872" s="129">
        <f t="shared" si="801"/>
        <v>0</v>
      </c>
    </row>
    <row r="50873" spans="6:6" ht="18" customHeight="1">
      <c r="F50873" s="129">
        <f t="shared" si="801"/>
        <v>0</v>
      </c>
    </row>
    <row r="50874" spans="6:6" ht="18" customHeight="1">
      <c r="F50874" s="129">
        <f t="shared" si="801"/>
        <v>0</v>
      </c>
    </row>
    <row r="50875" spans="6:6" ht="18" customHeight="1">
      <c r="F50875" s="129">
        <f t="shared" si="801"/>
        <v>0</v>
      </c>
    </row>
    <row r="50876" spans="6:6" ht="18" customHeight="1">
      <c r="F50876" s="129">
        <f t="shared" si="801"/>
        <v>0</v>
      </c>
    </row>
    <row r="50877" spans="6:6" ht="18" customHeight="1">
      <c r="F50877" s="129">
        <f t="shared" si="801"/>
        <v>0</v>
      </c>
    </row>
    <row r="50878" spans="6:6" ht="18" customHeight="1">
      <c r="F50878" s="129">
        <f t="shared" si="801"/>
        <v>0</v>
      </c>
    </row>
    <row r="50879" spans="6:6" ht="18" customHeight="1">
      <c r="F50879" s="129">
        <f t="shared" si="801"/>
        <v>0</v>
      </c>
    </row>
    <row r="50880" spans="6:6" ht="18" customHeight="1">
      <c r="F50880" s="129">
        <f t="shared" si="801"/>
        <v>0</v>
      </c>
    </row>
    <row r="50881" spans="6:6" ht="18" customHeight="1">
      <c r="F50881" s="129">
        <f t="shared" si="801"/>
        <v>0</v>
      </c>
    </row>
    <row r="50882" spans="6:6" ht="18" customHeight="1">
      <c r="F50882" s="129">
        <f t="shared" si="801"/>
        <v>0</v>
      </c>
    </row>
    <row r="50883" spans="6:6" ht="18" customHeight="1">
      <c r="F50883" s="129">
        <f t="shared" si="801"/>
        <v>0</v>
      </c>
    </row>
    <row r="50884" spans="6:6" ht="18" customHeight="1">
      <c r="F50884" s="129">
        <f t="shared" si="801"/>
        <v>0</v>
      </c>
    </row>
    <row r="50885" spans="6:6" ht="18" customHeight="1">
      <c r="F50885" s="129">
        <f t="shared" si="801"/>
        <v>0</v>
      </c>
    </row>
    <row r="50886" spans="6:6" ht="18" customHeight="1">
      <c r="F50886" s="129">
        <f t="shared" si="801"/>
        <v>0</v>
      </c>
    </row>
    <row r="50887" spans="6:6" ht="18" customHeight="1">
      <c r="F50887" s="129">
        <f t="shared" si="801"/>
        <v>0</v>
      </c>
    </row>
    <row r="50888" spans="6:6" ht="18" customHeight="1">
      <c r="F50888" s="129">
        <f t="shared" si="801"/>
        <v>0</v>
      </c>
    </row>
    <row r="50889" spans="6:6" ht="18" customHeight="1">
      <c r="F50889" s="129">
        <f t="shared" si="801"/>
        <v>0</v>
      </c>
    </row>
    <row r="50890" spans="6:6" ht="18" customHeight="1">
      <c r="F50890" s="129">
        <f t="shared" si="801"/>
        <v>0</v>
      </c>
    </row>
    <row r="50891" spans="6:6" ht="18" customHeight="1">
      <c r="F50891" s="129">
        <f t="shared" si="801"/>
        <v>0</v>
      </c>
    </row>
    <row r="50892" spans="6:6" ht="18" customHeight="1">
      <c r="F50892" s="129">
        <f t="shared" si="801"/>
        <v>0</v>
      </c>
    </row>
    <row r="50893" spans="6:6" ht="18" customHeight="1">
      <c r="F50893" s="129">
        <f t="shared" si="801"/>
        <v>0</v>
      </c>
    </row>
    <row r="50894" spans="6:6" ht="18" customHeight="1">
      <c r="F50894" s="129">
        <f t="shared" si="801"/>
        <v>0</v>
      </c>
    </row>
    <row r="50895" spans="6:6" ht="18" customHeight="1">
      <c r="F50895" s="129">
        <f t="shared" si="801"/>
        <v>0</v>
      </c>
    </row>
    <row r="50896" spans="6:6" ht="18" customHeight="1">
      <c r="F50896" s="129">
        <f t="shared" si="801"/>
        <v>0</v>
      </c>
    </row>
    <row r="50897" spans="6:6" ht="18" customHeight="1">
      <c r="F50897" s="129">
        <f t="shared" si="801"/>
        <v>0</v>
      </c>
    </row>
    <row r="50898" spans="6:6" ht="18" customHeight="1">
      <c r="F50898" s="129">
        <f t="shared" si="801"/>
        <v>0</v>
      </c>
    </row>
    <row r="50899" spans="6:6" ht="18" customHeight="1">
      <c r="F50899" s="129">
        <f t="shared" si="801"/>
        <v>0</v>
      </c>
    </row>
    <row r="50900" spans="6:6" ht="18" customHeight="1">
      <c r="F50900" s="129">
        <f t="shared" si="801"/>
        <v>0</v>
      </c>
    </row>
    <row r="50901" spans="6:6" ht="18" customHeight="1">
      <c r="F50901" s="129">
        <f t="shared" si="801"/>
        <v>0</v>
      </c>
    </row>
    <row r="50902" spans="6:6" ht="18" customHeight="1">
      <c r="F50902" s="129">
        <f t="shared" si="801"/>
        <v>0</v>
      </c>
    </row>
    <row r="50903" spans="6:6" ht="18" customHeight="1">
      <c r="F50903" s="129">
        <f t="shared" si="801"/>
        <v>0</v>
      </c>
    </row>
    <row r="50904" spans="6:6" ht="18" customHeight="1">
      <c r="F50904" s="129">
        <f t="shared" si="801"/>
        <v>0</v>
      </c>
    </row>
    <row r="50905" spans="6:6" ht="18" customHeight="1">
      <c r="F50905" s="129">
        <f t="shared" si="801"/>
        <v>0</v>
      </c>
    </row>
    <row r="50906" spans="6:6" ht="18" customHeight="1">
      <c r="F50906" s="129">
        <f t="shared" si="801"/>
        <v>0</v>
      </c>
    </row>
    <row r="50907" spans="6:6" ht="18" customHeight="1">
      <c r="F50907" s="129">
        <f t="shared" si="801"/>
        <v>0</v>
      </c>
    </row>
    <row r="50908" spans="6:6" ht="18" customHeight="1">
      <c r="F50908" s="129">
        <f t="shared" si="801"/>
        <v>0</v>
      </c>
    </row>
    <row r="50909" spans="6:6" ht="18" customHeight="1">
      <c r="F50909" s="129">
        <f t="shared" si="801"/>
        <v>0</v>
      </c>
    </row>
    <row r="50910" spans="6:6" ht="18" customHeight="1">
      <c r="F50910" s="129">
        <f t="shared" si="801"/>
        <v>0</v>
      </c>
    </row>
    <row r="50911" spans="6:6" ht="18" customHeight="1">
      <c r="F50911" s="129">
        <f t="shared" si="801"/>
        <v>0</v>
      </c>
    </row>
    <row r="50912" spans="6:6" ht="18" customHeight="1">
      <c r="F50912" s="129">
        <f t="shared" si="801"/>
        <v>0</v>
      </c>
    </row>
    <row r="50913" spans="6:6" ht="18" customHeight="1">
      <c r="F50913" s="129">
        <f t="shared" si="801"/>
        <v>0</v>
      </c>
    </row>
    <row r="50914" spans="6:6" ht="18" customHeight="1">
      <c r="F50914" s="129">
        <f t="shared" si="801"/>
        <v>0</v>
      </c>
    </row>
    <row r="50915" spans="6:6" ht="18" customHeight="1">
      <c r="F50915" s="129">
        <f t="shared" si="801"/>
        <v>0</v>
      </c>
    </row>
    <row r="50916" spans="6:6" ht="18" customHeight="1">
      <c r="F50916" s="129">
        <f t="shared" si="801"/>
        <v>0</v>
      </c>
    </row>
    <row r="50917" spans="6:6" ht="18" customHeight="1">
      <c r="F50917" s="129">
        <f t="shared" si="801"/>
        <v>0</v>
      </c>
    </row>
    <row r="50918" spans="6:6" ht="18" customHeight="1">
      <c r="F50918" s="129">
        <f t="shared" si="801"/>
        <v>0</v>
      </c>
    </row>
    <row r="50919" spans="6:6" ht="18" customHeight="1">
      <c r="F50919" s="129">
        <f t="shared" si="801"/>
        <v>0</v>
      </c>
    </row>
    <row r="50920" spans="6:6" ht="18" customHeight="1">
      <c r="F50920" s="129">
        <f t="shared" si="801"/>
        <v>0</v>
      </c>
    </row>
    <row r="50921" spans="6:6" ht="18" customHeight="1">
      <c r="F50921" s="129">
        <f t="shared" si="801"/>
        <v>0</v>
      </c>
    </row>
    <row r="50922" spans="6:6" ht="18" customHeight="1">
      <c r="F50922" s="129">
        <f t="shared" si="801"/>
        <v>0</v>
      </c>
    </row>
    <row r="50923" spans="6:6" ht="18" customHeight="1">
      <c r="F50923" s="129">
        <f t="shared" si="801"/>
        <v>0</v>
      </c>
    </row>
    <row r="50924" spans="6:6" ht="18" customHeight="1">
      <c r="F50924" s="129">
        <f t="shared" si="801"/>
        <v>0</v>
      </c>
    </row>
    <row r="50925" spans="6:6" ht="18" customHeight="1">
      <c r="F50925" s="129">
        <f t="shared" si="801"/>
        <v>0</v>
      </c>
    </row>
    <row r="50926" spans="6:6" ht="18" customHeight="1">
      <c r="F50926" s="129">
        <f t="shared" si="801"/>
        <v>0</v>
      </c>
    </row>
    <row r="50927" spans="6:6" ht="18" customHeight="1">
      <c r="F50927" s="129">
        <f t="shared" si="801"/>
        <v>0</v>
      </c>
    </row>
    <row r="50928" spans="6:6" ht="18" customHeight="1">
      <c r="F50928" s="129">
        <f t="shared" si="801"/>
        <v>0</v>
      </c>
    </row>
    <row r="50929" spans="6:6" ht="18" customHeight="1">
      <c r="F50929" s="129">
        <f t="shared" si="801"/>
        <v>0</v>
      </c>
    </row>
    <row r="50930" spans="6:6" ht="18" customHeight="1">
      <c r="F50930" s="129">
        <f t="shared" ref="F50930:F50993" si="802">E50930*D50930</f>
        <v>0</v>
      </c>
    </row>
    <row r="50931" spans="6:6" ht="18" customHeight="1">
      <c r="F50931" s="129">
        <f t="shared" si="802"/>
        <v>0</v>
      </c>
    </row>
    <row r="50932" spans="6:6" ht="18" customHeight="1">
      <c r="F50932" s="129">
        <f t="shared" si="802"/>
        <v>0</v>
      </c>
    </row>
    <row r="50933" spans="6:6" ht="18" customHeight="1">
      <c r="F50933" s="129">
        <f t="shared" si="802"/>
        <v>0</v>
      </c>
    </row>
    <row r="50934" spans="6:6" ht="18" customHeight="1">
      <c r="F50934" s="129">
        <f t="shared" si="802"/>
        <v>0</v>
      </c>
    </row>
    <row r="50935" spans="6:6" ht="18" customHeight="1">
      <c r="F50935" s="129">
        <f t="shared" si="802"/>
        <v>0</v>
      </c>
    </row>
    <row r="50936" spans="6:6" ht="18" customHeight="1">
      <c r="F50936" s="129">
        <f t="shared" si="802"/>
        <v>0</v>
      </c>
    </row>
    <row r="50937" spans="6:6" ht="18" customHeight="1">
      <c r="F50937" s="129">
        <f t="shared" si="802"/>
        <v>0</v>
      </c>
    </row>
    <row r="50938" spans="6:6" ht="18" customHeight="1">
      <c r="F50938" s="129">
        <f t="shared" si="802"/>
        <v>0</v>
      </c>
    </row>
    <row r="50939" spans="6:6" ht="18" customHeight="1">
      <c r="F50939" s="129">
        <f t="shared" si="802"/>
        <v>0</v>
      </c>
    </row>
    <row r="50940" spans="6:6" ht="18" customHeight="1">
      <c r="F50940" s="129">
        <f t="shared" si="802"/>
        <v>0</v>
      </c>
    </row>
    <row r="50941" spans="6:6" ht="18" customHeight="1">
      <c r="F50941" s="129">
        <f t="shared" si="802"/>
        <v>0</v>
      </c>
    </row>
    <row r="50942" spans="6:6" ht="18" customHeight="1">
      <c r="F50942" s="129">
        <f t="shared" si="802"/>
        <v>0</v>
      </c>
    </row>
    <row r="50943" spans="6:6" ht="18" customHeight="1">
      <c r="F50943" s="129">
        <f t="shared" si="802"/>
        <v>0</v>
      </c>
    </row>
    <row r="50944" spans="6:6" ht="18" customHeight="1">
      <c r="F50944" s="129">
        <f t="shared" si="802"/>
        <v>0</v>
      </c>
    </row>
    <row r="50945" spans="6:6" ht="18" customHeight="1">
      <c r="F50945" s="129">
        <f t="shared" si="802"/>
        <v>0</v>
      </c>
    </row>
    <row r="50946" spans="6:6" ht="18" customHeight="1">
      <c r="F50946" s="129">
        <f t="shared" si="802"/>
        <v>0</v>
      </c>
    </row>
    <row r="50947" spans="6:6" ht="18" customHeight="1">
      <c r="F50947" s="129">
        <f t="shared" si="802"/>
        <v>0</v>
      </c>
    </row>
    <row r="50948" spans="6:6" ht="18" customHeight="1">
      <c r="F50948" s="129">
        <f t="shared" si="802"/>
        <v>0</v>
      </c>
    </row>
    <row r="50949" spans="6:6" ht="18" customHeight="1">
      <c r="F50949" s="129">
        <f t="shared" si="802"/>
        <v>0</v>
      </c>
    </row>
    <row r="50950" spans="6:6" ht="18" customHeight="1">
      <c r="F50950" s="129">
        <f t="shared" si="802"/>
        <v>0</v>
      </c>
    </row>
    <row r="50951" spans="6:6" ht="18" customHeight="1">
      <c r="F50951" s="129">
        <f t="shared" si="802"/>
        <v>0</v>
      </c>
    </row>
    <row r="50952" spans="6:6" ht="18" customHeight="1">
      <c r="F50952" s="129">
        <f t="shared" si="802"/>
        <v>0</v>
      </c>
    </row>
    <row r="50953" spans="6:6" ht="18" customHeight="1">
      <c r="F50953" s="129">
        <f t="shared" si="802"/>
        <v>0</v>
      </c>
    </row>
    <row r="50954" spans="6:6" ht="18" customHeight="1">
      <c r="F50954" s="129">
        <f t="shared" si="802"/>
        <v>0</v>
      </c>
    </row>
    <row r="50955" spans="6:6" ht="18" customHeight="1">
      <c r="F50955" s="129">
        <f t="shared" si="802"/>
        <v>0</v>
      </c>
    </row>
    <row r="50956" spans="6:6" ht="18" customHeight="1">
      <c r="F50956" s="129">
        <f t="shared" si="802"/>
        <v>0</v>
      </c>
    </row>
    <row r="50957" spans="6:6" ht="18" customHeight="1">
      <c r="F50957" s="129">
        <f t="shared" si="802"/>
        <v>0</v>
      </c>
    </row>
    <row r="50958" spans="6:6" ht="18" customHeight="1">
      <c r="F50958" s="129">
        <f t="shared" si="802"/>
        <v>0</v>
      </c>
    </row>
    <row r="50959" spans="6:6" ht="18" customHeight="1">
      <c r="F50959" s="129">
        <f t="shared" si="802"/>
        <v>0</v>
      </c>
    </row>
    <row r="50960" spans="6:6" ht="18" customHeight="1">
      <c r="F50960" s="129">
        <f t="shared" si="802"/>
        <v>0</v>
      </c>
    </row>
    <row r="50961" spans="6:6" ht="18" customHeight="1">
      <c r="F50961" s="129">
        <f t="shared" si="802"/>
        <v>0</v>
      </c>
    </row>
    <row r="50962" spans="6:6" ht="18" customHeight="1">
      <c r="F50962" s="129">
        <f t="shared" si="802"/>
        <v>0</v>
      </c>
    </row>
    <row r="50963" spans="6:6" ht="18" customHeight="1">
      <c r="F50963" s="129">
        <f t="shared" si="802"/>
        <v>0</v>
      </c>
    </row>
    <row r="50964" spans="6:6" ht="18" customHeight="1">
      <c r="F50964" s="129">
        <f t="shared" si="802"/>
        <v>0</v>
      </c>
    </row>
    <row r="50965" spans="6:6" ht="18" customHeight="1">
      <c r="F50965" s="129">
        <f t="shared" si="802"/>
        <v>0</v>
      </c>
    </row>
    <row r="50966" spans="6:6" ht="18" customHeight="1">
      <c r="F50966" s="129">
        <f t="shared" si="802"/>
        <v>0</v>
      </c>
    </row>
    <row r="50967" spans="6:6" ht="18" customHeight="1">
      <c r="F50967" s="129">
        <f t="shared" si="802"/>
        <v>0</v>
      </c>
    </row>
    <row r="50968" spans="6:6" ht="18" customHeight="1">
      <c r="F50968" s="129">
        <f t="shared" si="802"/>
        <v>0</v>
      </c>
    </row>
    <row r="50969" spans="6:6" ht="18" customHeight="1">
      <c r="F50969" s="129">
        <f t="shared" si="802"/>
        <v>0</v>
      </c>
    </row>
    <row r="50970" spans="6:6" ht="18" customHeight="1">
      <c r="F50970" s="129">
        <f t="shared" si="802"/>
        <v>0</v>
      </c>
    </row>
    <row r="50971" spans="6:6" ht="18" customHeight="1">
      <c r="F50971" s="129">
        <f t="shared" si="802"/>
        <v>0</v>
      </c>
    </row>
    <row r="50972" spans="6:6" ht="18" customHeight="1">
      <c r="F50972" s="129">
        <f t="shared" si="802"/>
        <v>0</v>
      </c>
    </row>
    <row r="50973" spans="6:6" ht="18" customHeight="1">
      <c r="F50973" s="129">
        <f t="shared" si="802"/>
        <v>0</v>
      </c>
    </row>
    <row r="50974" spans="6:6" ht="18" customHeight="1">
      <c r="F50974" s="129">
        <f t="shared" si="802"/>
        <v>0</v>
      </c>
    </row>
    <row r="50975" spans="6:6" ht="18" customHeight="1">
      <c r="F50975" s="129">
        <f t="shared" si="802"/>
        <v>0</v>
      </c>
    </row>
    <row r="50976" spans="6:6" ht="18" customHeight="1">
      <c r="F50976" s="129">
        <f t="shared" si="802"/>
        <v>0</v>
      </c>
    </row>
    <row r="50977" spans="6:6" ht="18" customHeight="1">
      <c r="F50977" s="129">
        <f t="shared" si="802"/>
        <v>0</v>
      </c>
    </row>
    <row r="50978" spans="6:6" ht="18" customHeight="1">
      <c r="F50978" s="129">
        <f t="shared" si="802"/>
        <v>0</v>
      </c>
    </row>
    <row r="50979" spans="6:6" ht="18" customHeight="1">
      <c r="F50979" s="129">
        <f t="shared" si="802"/>
        <v>0</v>
      </c>
    </row>
    <row r="50980" spans="6:6" ht="18" customHeight="1">
      <c r="F50980" s="129">
        <f t="shared" si="802"/>
        <v>0</v>
      </c>
    </row>
    <row r="50981" spans="6:6" ht="18" customHeight="1">
      <c r="F50981" s="129">
        <f t="shared" si="802"/>
        <v>0</v>
      </c>
    </row>
    <row r="50982" spans="6:6" ht="18" customHeight="1">
      <c r="F50982" s="129">
        <f t="shared" si="802"/>
        <v>0</v>
      </c>
    </row>
    <row r="50983" spans="6:6" ht="18" customHeight="1">
      <c r="F50983" s="129">
        <f t="shared" si="802"/>
        <v>0</v>
      </c>
    </row>
    <row r="50984" spans="6:6" ht="18" customHeight="1">
      <c r="F50984" s="129">
        <f t="shared" si="802"/>
        <v>0</v>
      </c>
    </row>
    <row r="50985" spans="6:6" ht="18" customHeight="1">
      <c r="F50985" s="129">
        <f t="shared" si="802"/>
        <v>0</v>
      </c>
    </row>
    <row r="50986" spans="6:6" ht="18" customHeight="1">
      <c r="F50986" s="129">
        <f t="shared" si="802"/>
        <v>0</v>
      </c>
    </row>
    <row r="50987" spans="6:6" ht="18" customHeight="1">
      <c r="F50987" s="129">
        <f t="shared" si="802"/>
        <v>0</v>
      </c>
    </row>
    <row r="50988" spans="6:6" ht="18" customHeight="1">
      <c r="F50988" s="129">
        <f t="shared" si="802"/>
        <v>0</v>
      </c>
    </row>
    <row r="50989" spans="6:6" ht="18" customHeight="1">
      <c r="F50989" s="129">
        <f t="shared" si="802"/>
        <v>0</v>
      </c>
    </row>
    <row r="50990" spans="6:6" ht="18" customHeight="1">
      <c r="F50990" s="129">
        <f t="shared" si="802"/>
        <v>0</v>
      </c>
    </row>
    <row r="50991" spans="6:6" ht="18" customHeight="1">
      <c r="F50991" s="129">
        <f t="shared" si="802"/>
        <v>0</v>
      </c>
    </row>
    <row r="50992" spans="6:6" ht="18" customHeight="1">
      <c r="F50992" s="129">
        <f t="shared" si="802"/>
        <v>0</v>
      </c>
    </row>
    <row r="50993" spans="6:6" ht="18" customHeight="1">
      <c r="F50993" s="129">
        <f t="shared" si="802"/>
        <v>0</v>
      </c>
    </row>
    <row r="50994" spans="6:6" ht="18" customHeight="1">
      <c r="F50994" s="129">
        <f t="shared" ref="F50994:F51057" si="803">E50994*D50994</f>
        <v>0</v>
      </c>
    </row>
    <row r="50995" spans="6:6" ht="18" customHeight="1">
      <c r="F50995" s="129">
        <f t="shared" si="803"/>
        <v>0</v>
      </c>
    </row>
    <row r="50996" spans="6:6" ht="18" customHeight="1">
      <c r="F50996" s="129">
        <f t="shared" si="803"/>
        <v>0</v>
      </c>
    </row>
    <row r="50997" spans="6:6" ht="18" customHeight="1">
      <c r="F50997" s="129">
        <f t="shared" si="803"/>
        <v>0</v>
      </c>
    </row>
    <row r="50998" spans="6:6" ht="18" customHeight="1">
      <c r="F50998" s="129">
        <f t="shared" si="803"/>
        <v>0</v>
      </c>
    </row>
    <row r="50999" spans="6:6" ht="18" customHeight="1">
      <c r="F50999" s="129">
        <f t="shared" si="803"/>
        <v>0</v>
      </c>
    </row>
    <row r="51000" spans="6:6" ht="18" customHeight="1">
      <c r="F51000" s="129">
        <f t="shared" si="803"/>
        <v>0</v>
      </c>
    </row>
    <row r="51001" spans="6:6" ht="18" customHeight="1">
      <c r="F51001" s="129">
        <f t="shared" si="803"/>
        <v>0</v>
      </c>
    </row>
    <row r="51002" spans="6:6" ht="18" customHeight="1">
      <c r="F51002" s="129">
        <f t="shared" si="803"/>
        <v>0</v>
      </c>
    </row>
    <row r="51003" spans="6:6" ht="18" customHeight="1">
      <c r="F51003" s="129">
        <f t="shared" si="803"/>
        <v>0</v>
      </c>
    </row>
    <row r="51004" spans="6:6" ht="18" customHeight="1">
      <c r="F51004" s="129">
        <f t="shared" si="803"/>
        <v>0</v>
      </c>
    </row>
    <row r="51005" spans="6:6" ht="18" customHeight="1">
      <c r="F51005" s="129">
        <f t="shared" si="803"/>
        <v>0</v>
      </c>
    </row>
    <row r="51006" spans="6:6" ht="18" customHeight="1">
      <c r="F51006" s="129">
        <f t="shared" si="803"/>
        <v>0</v>
      </c>
    </row>
    <row r="51007" spans="6:6" ht="18" customHeight="1">
      <c r="F51007" s="129">
        <f t="shared" si="803"/>
        <v>0</v>
      </c>
    </row>
    <row r="51008" spans="6:6" ht="18" customHeight="1">
      <c r="F51008" s="129">
        <f t="shared" si="803"/>
        <v>0</v>
      </c>
    </row>
    <row r="51009" spans="6:6" ht="18" customHeight="1">
      <c r="F51009" s="129">
        <f t="shared" si="803"/>
        <v>0</v>
      </c>
    </row>
    <row r="51010" spans="6:6" ht="18" customHeight="1">
      <c r="F51010" s="129">
        <f t="shared" si="803"/>
        <v>0</v>
      </c>
    </row>
    <row r="51011" spans="6:6" ht="18" customHeight="1">
      <c r="F51011" s="129">
        <f t="shared" si="803"/>
        <v>0</v>
      </c>
    </row>
    <row r="51012" spans="6:6" ht="18" customHeight="1">
      <c r="F51012" s="129">
        <f t="shared" si="803"/>
        <v>0</v>
      </c>
    </row>
    <row r="51013" spans="6:6" ht="18" customHeight="1">
      <c r="F51013" s="129">
        <f t="shared" si="803"/>
        <v>0</v>
      </c>
    </row>
    <row r="51014" spans="6:6" ht="18" customHeight="1">
      <c r="F51014" s="129">
        <f t="shared" si="803"/>
        <v>0</v>
      </c>
    </row>
    <row r="51015" spans="6:6" ht="18" customHeight="1">
      <c r="F51015" s="129">
        <f t="shared" si="803"/>
        <v>0</v>
      </c>
    </row>
    <row r="51016" spans="6:6" ht="18" customHeight="1">
      <c r="F51016" s="129">
        <f t="shared" si="803"/>
        <v>0</v>
      </c>
    </row>
    <row r="51017" spans="6:6" ht="18" customHeight="1">
      <c r="F51017" s="129">
        <f t="shared" si="803"/>
        <v>0</v>
      </c>
    </row>
    <row r="51018" spans="6:6" ht="18" customHeight="1">
      <c r="F51018" s="129">
        <f t="shared" si="803"/>
        <v>0</v>
      </c>
    </row>
    <row r="51019" spans="6:6" ht="18" customHeight="1">
      <c r="F51019" s="129">
        <f t="shared" si="803"/>
        <v>0</v>
      </c>
    </row>
    <row r="51020" spans="6:6" ht="18" customHeight="1">
      <c r="F51020" s="129">
        <f t="shared" si="803"/>
        <v>0</v>
      </c>
    </row>
    <row r="51021" spans="6:6" ht="18" customHeight="1">
      <c r="F51021" s="129">
        <f t="shared" si="803"/>
        <v>0</v>
      </c>
    </row>
    <row r="51022" spans="6:6" ht="18" customHeight="1">
      <c r="F51022" s="129">
        <f t="shared" si="803"/>
        <v>0</v>
      </c>
    </row>
    <row r="51023" spans="6:6" ht="18" customHeight="1">
      <c r="F51023" s="129">
        <f t="shared" si="803"/>
        <v>0</v>
      </c>
    </row>
    <row r="51024" spans="6:6" ht="18" customHeight="1">
      <c r="F51024" s="129">
        <f t="shared" si="803"/>
        <v>0</v>
      </c>
    </row>
    <row r="51025" spans="6:6" ht="18" customHeight="1">
      <c r="F51025" s="129">
        <f t="shared" si="803"/>
        <v>0</v>
      </c>
    </row>
    <row r="51026" spans="6:6" ht="18" customHeight="1">
      <c r="F51026" s="129">
        <f t="shared" si="803"/>
        <v>0</v>
      </c>
    </row>
    <row r="51027" spans="6:6" ht="18" customHeight="1">
      <c r="F51027" s="129">
        <f t="shared" si="803"/>
        <v>0</v>
      </c>
    </row>
    <row r="51028" spans="6:6" ht="18" customHeight="1">
      <c r="F51028" s="129">
        <f t="shared" si="803"/>
        <v>0</v>
      </c>
    </row>
    <row r="51029" spans="6:6" ht="18" customHeight="1">
      <c r="F51029" s="129">
        <f t="shared" si="803"/>
        <v>0</v>
      </c>
    </row>
    <row r="51030" spans="6:6" ht="18" customHeight="1">
      <c r="F51030" s="129">
        <f t="shared" si="803"/>
        <v>0</v>
      </c>
    </row>
    <row r="51031" spans="6:6" ht="18" customHeight="1">
      <c r="F51031" s="129">
        <f t="shared" si="803"/>
        <v>0</v>
      </c>
    </row>
    <row r="51032" spans="6:6" ht="18" customHeight="1">
      <c r="F51032" s="129">
        <f t="shared" si="803"/>
        <v>0</v>
      </c>
    </row>
    <row r="51033" spans="6:6" ht="18" customHeight="1">
      <c r="F51033" s="129">
        <f t="shared" si="803"/>
        <v>0</v>
      </c>
    </row>
    <row r="51034" spans="6:6" ht="18" customHeight="1">
      <c r="F51034" s="129">
        <f t="shared" si="803"/>
        <v>0</v>
      </c>
    </row>
    <row r="51035" spans="6:6" ht="18" customHeight="1">
      <c r="F51035" s="129">
        <f t="shared" si="803"/>
        <v>0</v>
      </c>
    </row>
    <row r="51036" spans="6:6" ht="18" customHeight="1">
      <c r="F51036" s="129">
        <f t="shared" si="803"/>
        <v>0</v>
      </c>
    </row>
    <row r="51037" spans="6:6" ht="18" customHeight="1">
      <c r="F51037" s="129">
        <f t="shared" si="803"/>
        <v>0</v>
      </c>
    </row>
    <row r="51038" spans="6:6" ht="18" customHeight="1">
      <c r="F51038" s="129">
        <f t="shared" si="803"/>
        <v>0</v>
      </c>
    </row>
    <row r="51039" spans="6:6" ht="18" customHeight="1">
      <c r="F51039" s="129">
        <f t="shared" si="803"/>
        <v>0</v>
      </c>
    </row>
    <row r="51040" spans="6:6" ht="18" customHeight="1">
      <c r="F51040" s="129">
        <f t="shared" si="803"/>
        <v>0</v>
      </c>
    </row>
    <row r="51041" spans="6:6" ht="18" customHeight="1">
      <c r="F51041" s="129">
        <f t="shared" si="803"/>
        <v>0</v>
      </c>
    </row>
    <row r="51042" spans="6:6" ht="18" customHeight="1">
      <c r="F51042" s="129">
        <f t="shared" si="803"/>
        <v>0</v>
      </c>
    </row>
    <row r="51043" spans="6:6" ht="18" customHeight="1">
      <c r="F51043" s="129">
        <f t="shared" si="803"/>
        <v>0</v>
      </c>
    </row>
    <row r="51044" spans="6:6" ht="18" customHeight="1">
      <c r="F51044" s="129">
        <f t="shared" si="803"/>
        <v>0</v>
      </c>
    </row>
    <row r="51045" spans="6:6" ht="18" customHeight="1">
      <c r="F51045" s="129">
        <f t="shared" si="803"/>
        <v>0</v>
      </c>
    </row>
    <row r="51046" spans="6:6" ht="18" customHeight="1">
      <c r="F51046" s="129">
        <f t="shared" si="803"/>
        <v>0</v>
      </c>
    </row>
    <row r="51047" spans="6:6" ht="18" customHeight="1">
      <c r="F51047" s="129">
        <f t="shared" si="803"/>
        <v>0</v>
      </c>
    </row>
    <row r="51048" spans="6:6" ht="18" customHeight="1">
      <c r="F51048" s="129">
        <f t="shared" si="803"/>
        <v>0</v>
      </c>
    </row>
    <row r="51049" spans="6:6" ht="18" customHeight="1">
      <c r="F51049" s="129">
        <f t="shared" si="803"/>
        <v>0</v>
      </c>
    </row>
    <row r="51050" spans="6:6" ht="18" customHeight="1">
      <c r="F51050" s="129">
        <f t="shared" si="803"/>
        <v>0</v>
      </c>
    </row>
    <row r="51051" spans="6:6" ht="18" customHeight="1">
      <c r="F51051" s="129">
        <f t="shared" si="803"/>
        <v>0</v>
      </c>
    </row>
    <row r="51052" spans="6:6" ht="18" customHeight="1">
      <c r="F51052" s="129">
        <f t="shared" si="803"/>
        <v>0</v>
      </c>
    </row>
    <row r="51053" spans="6:6" ht="18" customHeight="1">
      <c r="F51053" s="129">
        <f t="shared" si="803"/>
        <v>0</v>
      </c>
    </row>
    <row r="51054" spans="6:6" ht="18" customHeight="1">
      <c r="F51054" s="129">
        <f t="shared" si="803"/>
        <v>0</v>
      </c>
    </row>
    <row r="51055" spans="6:6" ht="18" customHeight="1">
      <c r="F51055" s="129">
        <f t="shared" si="803"/>
        <v>0</v>
      </c>
    </row>
    <row r="51056" spans="6:6" ht="18" customHeight="1">
      <c r="F51056" s="129">
        <f t="shared" si="803"/>
        <v>0</v>
      </c>
    </row>
    <row r="51057" spans="6:6" ht="18" customHeight="1">
      <c r="F51057" s="129">
        <f t="shared" si="803"/>
        <v>0</v>
      </c>
    </row>
    <row r="51058" spans="6:6" ht="18" customHeight="1">
      <c r="F51058" s="129">
        <f t="shared" ref="F51058:F51121" si="804">E51058*D51058</f>
        <v>0</v>
      </c>
    </row>
    <row r="51059" spans="6:6" ht="18" customHeight="1">
      <c r="F51059" s="129">
        <f t="shared" si="804"/>
        <v>0</v>
      </c>
    </row>
    <row r="51060" spans="6:6" ht="18" customHeight="1">
      <c r="F51060" s="129">
        <f t="shared" si="804"/>
        <v>0</v>
      </c>
    </row>
    <row r="51061" spans="6:6" ht="18" customHeight="1">
      <c r="F51061" s="129">
        <f t="shared" si="804"/>
        <v>0</v>
      </c>
    </row>
    <row r="51062" spans="6:6" ht="18" customHeight="1">
      <c r="F51062" s="129">
        <f t="shared" si="804"/>
        <v>0</v>
      </c>
    </row>
    <row r="51063" spans="6:6" ht="18" customHeight="1">
      <c r="F51063" s="129">
        <f t="shared" si="804"/>
        <v>0</v>
      </c>
    </row>
    <row r="51064" spans="6:6" ht="18" customHeight="1">
      <c r="F51064" s="129">
        <f t="shared" si="804"/>
        <v>0</v>
      </c>
    </row>
    <row r="51065" spans="6:6" ht="18" customHeight="1">
      <c r="F51065" s="129">
        <f t="shared" si="804"/>
        <v>0</v>
      </c>
    </row>
    <row r="51066" spans="6:6" ht="18" customHeight="1">
      <c r="F51066" s="129">
        <f t="shared" si="804"/>
        <v>0</v>
      </c>
    </row>
    <row r="51067" spans="6:6" ht="18" customHeight="1">
      <c r="F51067" s="129">
        <f t="shared" si="804"/>
        <v>0</v>
      </c>
    </row>
    <row r="51068" spans="6:6" ht="18" customHeight="1">
      <c r="F51068" s="129">
        <f t="shared" si="804"/>
        <v>0</v>
      </c>
    </row>
    <row r="51069" spans="6:6" ht="18" customHeight="1">
      <c r="F51069" s="129">
        <f t="shared" si="804"/>
        <v>0</v>
      </c>
    </row>
    <row r="51070" spans="6:6" ht="18" customHeight="1">
      <c r="F51070" s="129">
        <f t="shared" si="804"/>
        <v>0</v>
      </c>
    </row>
    <row r="51071" spans="6:6" ht="18" customHeight="1">
      <c r="F51071" s="129">
        <f t="shared" si="804"/>
        <v>0</v>
      </c>
    </row>
    <row r="51072" spans="6:6" ht="18" customHeight="1">
      <c r="F51072" s="129">
        <f t="shared" si="804"/>
        <v>0</v>
      </c>
    </row>
    <row r="51073" spans="6:6" ht="18" customHeight="1">
      <c r="F51073" s="129">
        <f t="shared" si="804"/>
        <v>0</v>
      </c>
    </row>
    <row r="51074" spans="6:6" ht="18" customHeight="1">
      <c r="F51074" s="129">
        <f t="shared" si="804"/>
        <v>0</v>
      </c>
    </row>
    <row r="51075" spans="6:6" ht="18" customHeight="1">
      <c r="F51075" s="129">
        <f t="shared" si="804"/>
        <v>0</v>
      </c>
    </row>
    <row r="51076" spans="6:6" ht="18" customHeight="1">
      <c r="F51076" s="129">
        <f t="shared" si="804"/>
        <v>0</v>
      </c>
    </row>
    <row r="51077" spans="6:6" ht="18" customHeight="1">
      <c r="F51077" s="129">
        <f t="shared" si="804"/>
        <v>0</v>
      </c>
    </row>
    <row r="51078" spans="6:6" ht="18" customHeight="1">
      <c r="F51078" s="129">
        <f t="shared" si="804"/>
        <v>0</v>
      </c>
    </row>
    <row r="51079" spans="6:6" ht="18" customHeight="1">
      <c r="F51079" s="129">
        <f t="shared" si="804"/>
        <v>0</v>
      </c>
    </row>
    <row r="51080" spans="6:6" ht="18" customHeight="1">
      <c r="F51080" s="129">
        <f t="shared" si="804"/>
        <v>0</v>
      </c>
    </row>
    <row r="51081" spans="6:6" ht="18" customHeight="1">
      <c r="F51081" s="129">
        <f t="shared" si="804"/>
        <v>0</v>
      </c>
    </row>
    <row r="51082" spans="6:6" ht="18" customHeight="1">
      <c r="F51082" s="129">
        <f t="shared" si="804"/>
        <v>0</v>
      </c>
    </row>
    <row r="51083" spans="6:6" ht="18" customHeight="1">
      <c r="F51083" s="129">
        <f t="shared" si="804"/>
        <v>0</v>
      </c>
    </row>
    <row r="51084" spans="6:6" ht="18" customHeight="1">
      <c r="F51084" s="129">
        <f t="shared" si="804"/>
        <v>0</v>
      </c>
    </row>
    <row r="51085" spans="6:6" ht="18" customHeight="1">
      <c r="F51085" s="129">
        <f t="shared" si="804"/>
        <v>0</v>
      </c>
    </row>
    <row r="51086" spans="6:6" ht="18" customHeight="1">
      <c r="F51086" s="129">
        <f t="shared" si="804"/>
        <v>0</v>
      </c>
    </row>
    <row r="51087" spans="6:6" ht="18" customHeight="1">
      <c r="F51087" s="129">
        <f t="shared" si="804"/>
        <v>0</v>
      </c>
    </row>
    <row r="51088" spans="6:6" ht="18" customHeight="1">
      <c r="F51088" s="129">
        <f t="shared" si="804"/>
        <v>0</v>
      </c>
    </row>
    <row r="51089" spans="6:6" ht="18" customHeight="1">
      <c r="F51089" s="129">
        <f t="shared" si="804"/>
        <v>0</v>
      </c>
    </row>
    <row r="51090" spans="6:6" ht="18" customHeight="1">
      <c r="F51090" s="129">
        <f t="shared" si="804"/>
        <v>0</v>
      </c>
    </row>
    <row r="51091" spans="6:6" ht="18" customHeight="1">
      <c r="F51091" s="129">
        <f t="shared" si="804"/>
        <v>0</v>
      </c>
    </row>
    <row r="51092" spans="6:6" ht="18" customHeight="1">
      <c r="F51092" s="129">
        <f t="shared" si="804"/>
        <v>0</v>
      </c>
    </row>
    <row r="51093" spans="6:6" ht="18" customHeight="1">
      <c r="F51093" s="129">
        <f t="shared" si="804"/>
        <v>0</v>
      </c>
    </row>
    <row r="51094" spans="6:6" ht="18" customHeight="1">
      <c r="F51094" s="129">
        <f t="shared" si="804"/>
        <v>0</v>
      </c>
    </row>
    <row r="51095" spans="6:6" ht="18" customHeight="1">
      <c r="F51095" s="129">
        <f t="shared" si="804"/>
        <v>0</v>
      </c>
    </row>
    <row r="51096" spans="6:6" ht="18" customHeight="1">
      <c r="F51096" s="129">
        <f t="shared" si="804"/>
        <v>0</v>
      </c>
    </row>
    <row r="51097" spans="6:6" ht="18" customHeight="1">
      <c r="F51097" s="129">
        <f t="shared" si="804"/>
        <v>0</v>
      </c>
    </row>
    <row r="51098" spans="6:6" ht="18" customHeight="1">
      <c r="F51098" s="129">
        <f t="shared" si="804"/>
        <v>0</v>
      </c>
    </row>
    <row r="51099" spans="6:6" ht="18" customHeight="1">
      <c r="F51099" s="129">
        <f t="shared" si="804"/>
        <v>0</v>
      </c>
    </row>
    <row r="51100" spans="6:6" ht="18" customHeight="1">
      <c r="F51100" s="129">
        <f t="shared" si="804"/>
        <v>0</v>
      </c>
    </row>
    <row r="51101" spans="6:6" ht="18" customHeight="1">
      <c r="F51101" s="129">
        <f t="shared" si="804"/>
        <v>0</v>
      </c>
    </row>
    <row r="51102" spans="6:6" ht="18" customHeight="1">
      <c r="F51102" s="129">
        <f t="shared" si="804"/>
        <v>0</v>
      </c>
    </row>
    <row r="51103" spans="6:6" ht="18" customHeight="1">
      <c r="F51103" s="129">
        <f t="shared" si="804"/>
        <v>0</v>
      </c>
    </row>
    <row r="51104" spans="6:6" ht="18" customHeight="1">
      <c r="F51104" s="129">
        <f t="shared" si="804"/>
        <v>0</v>
      </c>
    </row>
    <row r="51105" spans="6:6" ht="18" customHeight="1">
      <c r="F51105" s="129">
        <f t="shared" si="804"/>
        <v>0</v>
      </c>
    </row>
    <row r="51106" spans="6:6" ht="18" customHeight="1">
      <c r="F51106" s="129">
        <f t="shared" si="804"/>
        <v>0</v>
      </c>
    </row>
    <row r="51107" spans="6:6" ht="18" customHeight="1">
      <c r="F51107" s="129">
        <f t="shared" si="804"/>
        <v>0</v>
      </c>
    </row>
    <row r="51108" spans="6:6" ht="18" customHeight="1">
      <c r="F51108" s="129">
        <f t="shared" si="804"/>
        <v>0</v>
      </c>
    </row>
    <row r="51109" spans="6:6" ht="18" customHeight="1">
      <c r="F51109" s="129">
        <f t="shared" si="804"/>
        <v>0</v>
      </c>
    </row>
    <row r="51110" spans="6:6" ht="18" customHeight="1">
      <c r="F51110" s="129">
        <f t="shared" si="804"/>
        <v>0</v>
      </c>
    </row>
    <row r="51111" spans="6:6" ht="18" customHeight="1">
      <c r="F51111" s="129">
        <f t="shared" si="804"/>
        <v>0</v>
      </c>
    </row>
    <row r="51112" spans="6:6" ht="18" customHeight="1">
      <c r="F51112" s="129">
        <f t="shared" si="804"/>
        <v>0</v>
      </c>
    </row>
    <row r="51113" spans="6:6" ht="18" customHeight="1">
      <c r="F51113" s="129">
        <f t="shared" si="804"/>
        <v>0</v>
      </c>
    </row>
    <row r="51114" spans="6:6" ht="18" customHeight="1">
      <c r="F51114" s="129">
        <f t="shared" si="804"/>
        <v>0</v>
      </c>
    </row>
    <row r="51115" spans="6:6" ht="18" customHeight="1">
      <c r="F51115" s="129">
        <f t="shared" si="804"/>
        <v>0</v>
      </c>
    </row>
    <row r="51116" spans="6:6" ht="18" customHeight="1">
      <c r="F51116" s="129">
        <f t="shared" si="804"/>
        <v>0</v>
      </c>
    </row>
    <row r="51117" spans="6:6" ht="18" customHeight="1">
      <c r="F51117" s="129">
        <f t="shared" si="804"/>
        <v>0</v>
      </c>
    </row>
    <row r="51118" spans="6:6" ht="18" customHeight="1">
      <c r="F51118" s="129">
        <f t="shared" si="804"/>
        <v>0</v>
      </c>
    </row>
    <row r="51119" spans="6:6" ht="18" customHeight="1">
      <c r="F51119" s="129">
        <f t="shared" si="804"/>
        <v>0</v>
      </c>
    </row>
    <row r="51120" spans="6:6" ht="18" customHeight="1">
      <c r="F51120" s="129">
        <f t="shared" si="804"/>
        <v>0</v>
      </c>
    </row>
    <row r="51121" spans="6:6" ht="18" customHeight="1">
      <c r="F51121" s="129">
        <f t="shared" si="804"/>
        <v>0</v>
      </c>
    </row>
    <row r="51122" spans="6:6" ht="18" customHeight="1">
      <c r="F51122" s="129">
        <f t="shared" ref="F51122:F51185" si="805">E51122*D51122</f>
        <v>0</v>
      </c>
    </row>
    <row r="51123" spans="6:6" ht="18" customHeight="1">
      <c r="F51123" s="129">
        <f t="shared" si="805"/>
        <v>0</v>
      </c>
    </row>
    <row r="51124" spans="6:6" ht="18" customHeight="1">
      <c r="F51124" s="129">
        <f t="shared" si="805"/>
        <v>0</v>
      </c>
    </row>
    <row r="51125" spans="6:6" ht="18" customHeight="1">
      <c r="F51125" s="129">
        <f t="shared" si="805"/>
        <v>0</v>
      </c>
    </row>
    <row r="51126" spans="6:6" ht="18" customHeight="1">
      <c r="F51126" s="129">
        <f t="shared" si="805"/>
        <v>0</v>
      </c>
    </row>
    <row r="51127" spans="6:6" ht="18" customHeight="1">
      <c r="F51127" s="129">
        <f t="shared" si="805"/>
        <v>0</v>
      </c>
    </row>
    <row r="51128" spans="6:6" ht="18" customHeight="1">
      <c r="F51128" s="129">
        <f t="shared" si="805"/>
        <v>0</v>
      </c>
    </row>
    <row r="51129" spans="6:6" ht="18" customHeight="1">
      <c r="F51129" s="129">
        <f t="shared" si="805"/>
        <v>0</v>
      </c>
    </row>
    <row r="51130" spans="6:6" ht="18" customHeight="1">
      <c r="F51130" s="129">
        <f t="shared" si="805"/>
        <v>0</v>
      </c>
    </row>
    <row r="51131" spans="6:6" ht="18" customHeight="1">
      <c r="F51131" s="129">
        <f t="shared" si="805"/>
        <v>0</v>
      </c>
    </row>
    <row r="51132" spans="6:6" ht="18" customHeight="1">
      <c r="F51132" s="129">
        <f t="shared" si="805"/>
        <v>0</v>
      </c>
    </row>
    <row r="51133" spans="6:6" ht="18" customHeight="1">
      <c r="F51133" s="129">
        <f t="shared" si="805"/>
        <v>0</v>
      </c>
    </row>
    <row r="51134" spans="6:6" ht="18" customHeight="1">
      <c r="F51134" s="129">
        <f t="shared" si="805"/>
        <v>0</v>
      </c>
    </row>
    <row r="51135" spans="6:6" ht="18" customHeight="1">
      <c r="F51135" s="129">
        <f t="shared" si="805"/>
        <v>0</v>
      </c>
    </row>
    <row r="51136" spans="6:6" ht="18" customHeight="1">
      <c r="F51136" s="129">
        <f t="shared" si="805"/>
        <v>0</v>
      </c>
    </row>
    <row r="51137" spans="6:6" ht="18" customHeight="1">
      <c r="F51137" s="129">
        <f t="shared" si="805"/>
        <v>0</v>
      </c>
    </row>
    <row r="51138" spans="6:6" ht="18" customHeight="1">
      <c r="F51138" s="129">
        <f t="shared" si="805"/>
        <v>0</v>
      </c>
    </row>
    <row r="51139" spans="6:6" ht="18" customHeight="1">
      <c r="F51139" s="129">
        <f t="shared" si="805"/>
        <v>0</v>
      </c>
    </row>
    <row r="51140" spans="6:6" ht="18" customHeight="1">
      <c r="F51140" s="129">
        <f t="shared" si="805"/>
        <v>0</v>
      </c>
    </row>
    <row r="51141" spans="6:6" ht="18" customHeight="1">
      <c r="F51141" s="129">
        <f t="shared" si="805"/>
        <v>0</v>
      </c>
    </row>
    <row r="51142" spans="6:6" ht="18" customHeight="1">
      <c r="F51142" s="129">
        <f t="shared" si="805"/>
        <v>0</v>
      </c>
    </row>
    <row r="51143" spans="6:6" ht="18" customHeight="1">
      <c r="F51143" s="129">
        <f t="shared" si="805"/>
        <v>0</v>
      </c>
    </row>
    <row r="51144" spans="6:6" ht="18" customHeight="1">
      <c r="F51144" s="129">
        <f t="shared" si="805"/>
        <v>0</v>
      </c>
    </row>
    <row r="51145" spans="6:6" ht="18" customHeight="1">
      <c r="F51145" s="129">
        <f t="shared" si="805"/>
        <v>0</v>
      </c>
    </row>
    <row r="51146" spans="6:6" ht="18" customHeight="1">
      <c r="F51146" s="129">
        <f t="shared" si="805"/>
        <v>0</v>
      </c>
    </row>
    <row r="51147" spans="6:6" ht="18" customHeight="1">
      <c r="F51147" s="129">
        <f t="shared" si="805"/>
        <v>0</v>
      </c>
    </row>
    <row r="51148" spans="6:6" ht="18" customHeight="1">
      <c r="F51148" s="129">
        <f t="shared" si="805"/>
        <v>0</v>
      </c>
    </row>
    <row r="51149" spans="6:6" ht="18" customHeight="1">
      <c r="F51149" s="129">
        <f t="shared" si="805"/>
        <v>0</v>
      </c>
    </row>
    <row r="51150" spans="6:6" ht="18" customHeight="1">
      <c r="F51150" s="129">
        <f t="shared" si="805"/>
        <v>0</v>
      </c>
    </row>
    <row r="51151" spans="6:6" ht="18" customHeight="1">
      <c r="F51151" s="129">
        <f t="shared" si="805"/>
        <v>0</v>
      </c>
    </row>
    <row r="51152" spans="6:6" ht="18" customHeight="1">
      <c r="F51152" s="129">
        <f t="shared" si="805"/>
        <v>0</v>
      </c>
    </row>
    <row r="51153" spans="6:6" ht="18" customHeight="1">
      <c r="F51153" s="129">
        <f t="shared" si="805"/>
        <v>0</v>
      </c>
    </row>
    <row r="51154" spans="6:6" ht="18" customHeight="1">
      <c r="F51154" s="129">
        <f t="shared" si="805"/>
        <v>0</v>
      </c>
    </row>
    <row r="51155" spans="6:6" ht="18" customHeight="1">
      <c r="F51155" s="129">
        <f t="shared" si="805"/>
        <v>0</v>
      </c>
    </row>
    <row r="51156" spans="6:6" ht="18" customHeight="1">
      <c r="F51156" s="129">
        <f t="shared" si="805"/>
        <v>0</v>
      </c>
    </row>
    <row r="51157" spans="6:6" ht="18" customHeight="1">
      <c r="F51157" s="129">
        <f t="shared" si="805"/>
        <v>0</v>
      </c>
    </row>
    <row r="51158" spans="6:6" ht="18" customHeight="1">
      <c r="F51158" s="129">
        <f t="shared" si="805"/>
        <v>0</v>
      </c>
    </row>
    <row r="51159" spans="6:6" ht="18" customHeight="1">
      <c r="F51159" s="129">
        <f t="shared" si="805"/>
        <v>0</v>
      </c>
    </row>
    <row r="51160" spans="6:6" ht="18" customHeight="1">
      <c r="F51160" s="129">
        <f t="shared" si="805"/>
        <v>0</v>
      </c>
    </row>
    <row r="51161" spans="6:6" ht="18" customHeight="1">
      <c r="F51161" s="129">
        <f t="shared" si="805"/>
        <v>0</v>
      </c>
    </row>
    <row r="51162" spans="6:6" ht="18" customHeight="1">
      <c r="F51162" s="129">
        <f t="shared" si="805"/>
        <v>0</v>
      </c>
    </row>
    <row r="51163" spans="6:6" ht="18" customHeight="1">
      <c r="F51163" s="129">
        <f t="shared" si="805"/>
        <v>0</v>
      </c>
    </row>
    <row r="51164" spans="6:6" ht="18" customHeight="1">
      <c r="F51164" s="129">
        <f t="shared" si="805"/>
        <v>0</v>
      </c>
    </row>
    <row r="51165" spans="6:6" ht="18" customHeight="1">
      <c r="F51165" s="129">
        <f t="shared" si="805"/>
        <v>0</v>
      </c>
    </row>
    <row r="51166" spans="6:6" ht="18" customHeight="1">
      <c r="F51166" s="129">
        <f t="shared" si="805"/>
        <v>0</v>
      </c>
    </row>
    <row r="51167" spans="6:6" ht="18" customHeight="1">
      <c r="F51167" s="129">
        <f t="shared" si="805"/>
        <v>0</v>
      </c>
    </row>
    <row r="51168" spans="6:6" ht="18" customHeight="1">
      <c r="F51168" s="129">
        <f t="shared" si="805"/>
        <v>0</v>
      </c>
    </row>
    <row r="51169" spans="6:6" ht="18" customHeight="1">
      <c r="F51169" s="129">
        <f t="shared" si="805"/>
        <v>0</v>
      </c>
    </row>
    <row r="51170" spans="6:6" ht="18" customHeight="1">
      <c r="F51170" s="129">
        <f t="shared" si="805"/>
        <v>0</v>
      </c>
    </row>
    <row r="51171" spans="6:6" ht="18" customHeight="1">
      <c r="F51171" s="129">
        <f t="shared" si="805"/>
        <v>0</v>
      </c>
    </row>
    <row r="51172" spans="6:6" ht="18" customHeight="1">
      <c r="F51172" s="129">
        <f t="shared" si="805"/>
        <v>0</v>
      </c>
    </row>
    <row r="51173" spans="6:6" ht="18" customHeight="1">
      <c r="F51173" s="129">
        <f t="shared" si="805"/>
        <v>0</v>
      </c>
    </row>
    <row r="51174" spans="6:6" ht="18" customHeight="1">
      <c r="F51174" s="129">
        <f t="shared" si="805"/>
        <v>0</v>
      </c>
    </row>
    <row r="51175" spans="6:6" ht="18" customHeight="1">
      <c r="F51175" s="129">
        <f t="shared" si="805"/>
        <v>0</v>
      </c>
    </row>
    <row r="51176" spans="6:6" ht="18" customHeight="1">
      <c r="F51176" s="129">
        <f t="shared" si="805"/>
        <v>0</v>
      </c>
    </row>
    <row r="51177" spans="6:6" ht="18" customHeight="1">
      <c r="F51177" s="129">
        <f t="shared" si="805"/>
        <v>0</v>
      </c>
    </row>
    <row r="51178" spans="6:6" ht="18" customHeight="1">
      <c r="F51178" s="129">
        <f t="shared" si="805"/>
        <v>0</v>
      </c>
    </row>
    <row r="51179" spans="6:6" ht="18" customHeight="1">
      <c r="F51179" s="129">
        <f t="shared" si="805"/>
        <v>0</v>
      </c>
    </row>
    <row r="51180" spans="6:6" ht="18" customHeight="1">
      <c r="F51180" s="129">
        <f t="shared" si="805"/>
        <v>0</v>
      </c>
    </row>
    <row r="51181" spans="6:6" ht="18" customHeight="1">
      <c r="F51181" s="129">
        <f t="shared" si="805"/>
        <v>0</v>
      </c>
    </row>
    <row r="51182" spans="6:6" ht="18" customHeight="1">
      <c r="F51182" s="129">
        <f t="shared" si="805"/>
        <v>0</v>
      </c>
    </row>
    <row r="51183" spans="6:6" ht="18" customHeight="1">
      <c r="F51183" s="129">
        <f t="shared" si="805"/>
        <v>0</v>
      </c>
    </row>
    <row r="51184" spans="6:6" ht="18" customHeight="1">
      <c r="F51184" s="129">
        <f t="shared" si="805"/>
        <v>0</v>
      </c>
    </row>
    <row r="51185" spans="6:6" ht="18" customHeight="1">
      <c r="F51185" s="129">
        <f t="shared" si="805"/>
        <v>0</v>
      </c>
    </row>
    <row r="51186" spans="6:6" ht="18" customHeight="1">
      <c r="F51186" s="129">
        <f t="shared" ref="F51186:F51249" si="806">E51186*D51186</f>
        <v>0</v>
      </c>
    </row>
    <row r="51187" spans="6:6" ht="18" customHeight="1">
      <c r="F51187" s="129">
        <f t="shared" si="806"/>
        <v>0</v>
      </c>
    </row>
    <row r="51188" spans="6:6" ht="18" customHeight="1">
      <c r="F51188" s="129">
        <f t="shared" si="806"/>
        <v>0</v>
      </c>
    </row>
    <row r="51189" spans="6:6" ht="18" customHeight="1">
      <c r="F51189" s="129">
        <f t="shared" si="806"/>
        <v>0</v>
      </c>
    </row>
    <row r="51190" spans="6:6" ht="18" customHeight="1">
      <c r="F51190" s="129">
        <f t="shared" si="806"/>
        <v>0</v>
      </c>
    </row>
    <row r="51191" spans="6:6" ht="18" customHeight="1">
      <c r="F51191" s="129">
        <f t="shared" si="806"/>
        <v>0</v>
      </c>
    </row>
    <row r="51192" spans="6:6" ht="18" customHeight="1">
      <c r="F51192" s="129">
        <f t="shared" si="806"/>
        <v>0</v>
      </c>
    </row>
    <row r="51193" spans="6:6" ht="18" customHeight="1">
      <c r="F51193" s="129">
        <f t="shared" si="806"/>
        <v>0</v>
      </c>
    </row>
    <row r="51194" spans="6:6" ht="18" customHeight="1">
      <c r="F51194" s="129">
        <f t="shared" si="806"/>
        <v>0</v>
      </c>
    </row>
    <row r="51195" spans="6:6" ht="18" customHeight="1">
      <c r="F51195" s="129">
        <f t="shared" si="806"/>
        <v>0</v>
      </c>
    </row>
    <row r="51196" spans="6:6" ht="18" customHeight="1">
      <c r="F51196" s="129">
        <f t="shared" si="806"/>
        <v>0</v>
      </c>
    </row>
    <row r="51197" spans="6:6" ht="18" customHeight="1">
      <c r="F51197" s="129">
        <f t="shared" si="806"/>
        <v>0</v>
      </c>
    </row>
    <row r="51198" spans="6:6" ht="18" customHeight="1">
      <c r="F51198" s="129">
        <f t="shared" si="806"/>
        <v>0</v>
      </c>
    </row>
    <row r="51199" spans="6:6" ht="18" customHeight="1">
      <c r="F51199" s="129">
        <f t="shared" si="806"/>
        <v>0</v>
      </c>
    </row>
    <row r="51200" spans="6:6" ht="18" customHeight="1">
      <c r="F51200" s="129">
        <f t="shared" si="806"/>
        <v>0</v>
      </c>
    </row>
    <row r="51201" spans="6:6" ht="18" customHeight="1">
      <c r="F51201" s="129">
        <f t="shared" si="806"/>
        <v>0</v>
      </c>
    </row>
    <row r="51202" spans="6:6" ht="18" customHeight="1">
      <c r="F51202" s="129">
        <f t="shared" si="806"/>
        <v>0</v>
      </c>
    </row>
    <row r="51203" spans="6:6" ht="18" customHeight="1">
      <c r="F51203" s="129">
        <f t="shared" si="806"/>
        <v>0</v>
      </c>
    </row>
    <row r="51204" spans="6:6" ht="18" customHeight="1">
      <c r="F51204" s="129">
        <f t="shared" si="806"/>
        <v>0</v>
      </c>
    </row>
    <row r="51205" spans="6:6" ht="18" customHeight="1">
      <c r="F51205" s="129">
        <f t="shared" si="806"/>
        <v>0</v>
      </c>
    </row>
    <row r="51206" spans="6:6" ht="18" customHeight="1">
      <c r="F51206" s="129">
        <f t="shared" si="806"/>
        <v>0</v>
      </c>
    </row>
    <row r="51207" spans="6:6" ht="18" customHeight="1">
      <c r="F51207" s="129">
        <f t="shared" si="806"/>
        <v>0</v>
      </c>
    </row>
    <row r="51208" spans="6:6" ht="18" customHeight="1">
      <c r="F51208" s="129">
        <f t="shared" si="806"/>
        <v>0</v>
      </c>
    </row>
    <row r="51209" spans="6:6" ht="18" customHeight="1">
      <c r="F51209" s="129">
        <f t="shared" si="806"/>
        <v>0</v>
      </c>
    </row>
    <row r="51210" spans="6:6" ht="18" customHeight="1">
      <c r="F51210" s="129">
        <f t="shared" si="806"/>
        <v>0</v>
      </c>
    </row>
    <row r="51211" spans="6:6" ht="18" customHeight="1">
      <c r="F51211" s="129">
        <f t="shared" si="806"/>
        <v>0</v>
      </c>
    </row>
    <row r="51212" spans="6:6" ht="18" customHeight="1">
      <c r="F51212" s="129">
        <f t="shared" si="806"/>
        <v>0</v>
      </c>
    </row>
    <row r="51213" spans="6:6" ht="18" customHeight="1">
      <c r="F51213" s="129">
        <f t="shared" si="806"/>
        <v>0</v>
      </c>
    </row>
    <row r="51214" spans="6:6" ht="18" customHeight="1">
      <c r="F51214" s="129">
        <f t="shared" si="806"/>
        <v>0</v>
      </c>
    </row>
    <row r="51215" spans="6:6" ht="18" customHeight="1">
      <c r="F51215" s="129">
        <f t="shared" si="806"/>
        <v>0</v>
      </c>
    </row>
    <row r="51216" spans="6:6" ht="18" customHeight="1">
      <c r="F51216" s="129">
        <f t="shared" si="806"/>
        <v>0</v>
      </c>
    </row>
    <row r="51217" spans="6:6" ht="18" customHeight="1">
      <c r="F51217" s="129">
        <f t="shared" si="806"/>
        <v>0</v>
      </c>
    </row>
    <row r="51218" spans="6:6" ht="18" customHeight="1">
      <c r="F51218" s="129">
        <f t="shared" si="806"/>
        <v>0</v>
      </c>
    </row>
    <row r="51219" spans="6:6" ht="18" customHeight="1">
      <c r="F51219" s="129">
        <f t="shared" si="806"/>
        <v>0</v>
      </c>
    </row>
    <row r="51220" spans="6:6" ht="18" customHeight="1">
      <c r="F51220" s="129">
        <f t="shared" si="806"/>
        <v>0</v>
      </c>
    </row>
    <row r="51221" spans="6:6" ht="18" customHeight="1">
      <c r="F51221" s="129">
        <f t="shared" si="806"/>
        <v>0</v>
      </c>
    </row>
    <row r="51222" spans="6:6" ht="18" customHeight="1">
      <c r="F51222" s="129">
        <f t="shared" si="806"/>
        <v>0</v>
      </c>
    </row>
    <row r="51223" spans="6:6" ht="18" customHeight="1">
      <c r="F51223" s="129">
        <f t="shared" si="806"/>
        <v>0</v>
      </c>
    </row>
    <row r="51224" spans="6:6" ht="18" customHeight="1">
      <c r="F51224" s="129">
        <f t="shared" si="806"/>
        <v>0</v>
      </c>
    </row>
    <row r="51225" spans="6:6" ht="18" customHeight="1">
      <c r="F51225" s="129">
        <f t="shared" si="806"/>
        <v>0</v>
      </c>
    </row>
    <row r="51226" spans="6:6" ht="18" customHeight="1">
      <c r="F51226" s="129">
        <f t="shared" si="806"/>
        <v>0</v>
      </c>
    </row>
    <row r="51227" spans="6:6" ht="18" customHeight="1">
      <c r="F51227" s="129">
        <f t="shared" si="806"/>
        <v>0</v>
      </c>
    </row>
    <row r="51228" spans="6:6" ht="18" customHeight="1">
      <c r="F51228" s="129">
        <f t="shared" si="806"/>
        <v>0</v>
      </c>
    </row>
    <row r="51229" spans="6:6" ht="18" customHeight="1">
      <c r="F51229" s="129">
        <f t="shared" si="806"/>
        <v>0</v>
      </c>
    </row>
    <row r="51230" spans="6:6" ht="18" customHeight="1">
      <c r="F51230" s="129">
        <f t="shared" si="806"/>
        <v>0</v>
      </c>
    </row>
    <row r="51231" spans="6:6" ht="18" customHeight="1">
      <c r="F51231" s="129">
        <f t="shared" si="806"/>
        <v>0</v>
      </c>
    </row>
    <row r="51232" spans="6:6" ht="18" customHeight="1">
      <c r="F51232" s="129">
        <f t="shared" si="806"/>
        <v>0</v>
      </c>
    </row>
    <row r="51233" spans="6:6" ht="18" customHeight="1">
      <c r="F51233" s="129">
        <f t="shared" si="806"/>
        <v>0</v>
      </c>
    </row>
    <row r="51234" spans="6:6" ht="18" customHeight="1">
      <c r="F51234" s="129">
        <f t="shared" si="806"/>
        <v>0</v>
      </c>
    </row>
    <row r="51235" spans="6:6" ht="18" customHeight="1">
      <c r="F51235" s="129">
        <f t="shared" si="806"/>
        <v>0</v>
      </c>
    </row>
    <row r="51236" spans="6:6" ht="18" customHeight="1">
      <c r="F51236" s="129">
        <f t="shared" si="806"/>
        <v>0</v>
      </c>
    </row>
    <row r="51237" spans="6:6" ht="18" customHeight="1">
      <c r="F51237" s="129">
        <f t="shared" si="806"/>
        <v>0</v>
      </c>
    </row>
    <row r="51238" spans="6:6" ht="18" customHeight="1">
      <c r="F51238" s="129">
        <f t="shared" si="806"/>
        <v>0</v>
      </c>
    </row>
    <row r="51239" spans="6:6" ht="18" customHeight="1">
      <c r="F51239" s="129">
        <f t="shared" si="806"/>
        <v>0</v>
      </c>
    </row>
    <row r="51240" spans="6:6" ht="18" customHeight="1">
      <c r="F51240" s="129">
        <f t="shared" si="806"/>
        <v>0</v>
      </c>
    </row>
    <row r="51241" spans="6:6" ht="18" customHeight="1">
      <c r="F51241" s="129">
        <f t="shared" si="806"/>
        <v>0</v>
      </c>
    </row>
    <row r="51242" spans="6:6" ht="18" customHeight="1">
      <c r="F51242" s="129">
        <f t="shared" si="806"/>
        <v>0</v>
      </c>
    </row>
    <row r="51243" spans="6:6" ht="18" customHeight="1">
      <c r="F51243" s="129">
        <f t="shared" si="806"/>
        <v>0</v>
      </c>
    </row>
    <row r="51244" spans="6:6" ht="18" customHeight="1">
      <c r="F51244" s="129">
        <f t="shared" si="806"/>
        <v>0</v>
      </c>
    </row>
    <row r="51245" spans="6:6" ht="18" customHeight="1">
      <c r="F51245" s="129">
        <f t="shared" si="806"/>
        <v>0</v>
      </c>
    </row>
    <row r="51246" spans="6:6" ht="18" customHeight="1">
      <c r="F51246" s="129">
        <f t="shared" si="806"/>
        <v>0</v>
      </c>
    </row>
    <row r="51247" spans="6:6" ht="18" customHeight="1">
      <c r="F51247" s="129">
        <f t="shared" si="806"/>
        <v>0</v>
      </c>
    </row>
    <row r="51248" spans="6:6" ht="18" customHeight="1">
      <c r="F51248" s="129">
        <f t="shared" si="806"/>
        <v>0</v>
      </c>
    </row>
    <row r="51249" spans="6:6" ht="18" customHeight="1">
      <c r="F51249" s="129">
        <f t="shared" si="806"/>
        <v>0</v>
      </c>
    </row>
    <row r="51250" spans="6:6" ht="18" customHeight="1">
      <c r="F51250" s="129">
        <f t="shared" ref="F51250:F51313" si="807">E51250*D51250</f>
        <v>0</v>
      </c>
    </row>
    <row r="51251" spans="6:6" ht="18" customHeight="1">
      <c r="F51251" s="129">
        <f t="shared" si="807"/>
        <v>0</v>
      </c>
    </row>
    <row r="51252" spans="6:6" ht="18" customHeight="1">
      <c r="F51252" s="129">
        <f t="shared" si="807"/>
        <v>0</v>
      </c>
    </row>
    <row r="51253" spans="6:6" ht="18" customHeight="1">
      <c r="F51253" s="129">
        <f t="shared" si="807"/>
        <v>0</v>
      </c>
    </row>
    <row r="51254" spans="6:6" ht="18" customHeight="1">
      <c r="F51254" s="129">
        <f t="shared" si="807"/>
        <v>0</v>
      </c>
    </row>
    <row r="51255" spans="6:6" ht="18" customHeight="1">
      <c r="F51255" s="129">
        <f t="shared" si="807"/>
        <v>0</v>
      </c>
    </row>
    <row r="51256" spans="6:6" ht="18" customHeight="1">
      <c r="F51256" s="129">
        <f t="shared" si="807"/>
        <v>0</v>
      </c>
    </row>
    <row r="51257" spans="6:6" ht="18" customHeight="1">
      <c r="F51257" s="129">
        <f t="shared" si="807"/>
        <v>0</v>
      </c>
    </row>
    <row r="51258" spans="6:6" ht="18" customHeight="1">
      <c r="F51258" s="129">
        <f t="shared" si="807"/>
        <v>0</v>
      </c>
    </row>
    <row r="51259" spans="6:6" ht="18" customHeight="1">
      <c r="F51259" s="129">
        <f t="shared" si="807"/>
        <v>0</v>
      </c>
    </row>
    <row r="51260" spans="6:6" ht="18" customHeight="1">
      <c r="F51260" s="129">
        <f t="shared" si="807"/>
        <v>0</v>
      </c>
    </row>
    <row r="51261" spans="6:6" ht="18" customHeight="1">
      <c r="F51261" s="129">
        <f t="shared" si="807"/>
        <v>0</v>
      </c>
    </row>
    <row r="51262" spans="6:6" ht="18" customHeight="1">
      <c r="F51262" s="129">
        <f t="shared" si="807"/>
        <v>0</v>
      </c>
    </row>
    <row r="51263" spans="6:6" ht="18" customHeight="1">
      <c r="F51263" s="129">
        <f t="shared" si="807"/>
        <v>0</v>
      </c>
    </row>
    <row r="51264" spans="6:6" ht="18" customHeight="1">
      <c r="F51264" s="129">
        <f t="shared" si="807"/>
        <v>0</v>
      </c>
    </row>
    <row r="51265" spans="6:6" ht="18" customHeight="1">
      <c r="F51265" s="129">
        <f t="shared" si="807"/>
        <v>0</v>
      </c>
    </row>
    <row r="51266" spans="6:6" ht="18" customHeight="1">
      <c r="F51266" s="129">
        <f t="shared" si="807"/>
        <v>0</v>
      </c>
    </row>
    <row r="51267" spans="6:6" ht="18" customHeight="1">
      <c r="F51267" s="129">
        <f t="shared" si="807"/>
        <v>0</v>
      </c>
    </row>
    <row r="51268" spans="6:6" ht="18" customHeight="1">
      <c r="F51268" s="129">
        <f t="shared" si="807"/>
        <v>0</v>
      </c>
    </row>
    <row r="51269" spans="6:6" ht="18" customHeight="1">
      <c r="F51269" s="129">
        <f t="shared" si="807"/>
        <v>0</v>
      </c>
    </row>
    <row r="51270" spans="6:6" ht="18" customHeight="1">
      <c r="F51270" s="129">
        <f t="shared" si="807"/>
        <v>0</v>
      </c>
    </row>
    <row r="51271" spans="6:6" ht="18" customHeight="1">
      <c r="F51271" s="129">
        <f t="shared" si="807"/>
        <v>0</v>
      </c>
    </row>
    <row r="51272" spans="6:6" ht="18" customHeight="1">
      <c r="F51272" s="129">
        <f t="shared" si="807"/>
        <v>0</v>
      </c>
    </row>
    <row r="51273" spans="6:6" ht="18" customHeight="1">
      <c r="F51273" s="129">
        <f t="shared" si="807"/>
        <v>0</v>
      </c>
    </row>
    <row r="51274" spans="6:6" ht="18" customHeight="1">
      <c r="F51274" s="129">
        <f t="shared" si="807"/>
        <v>0</v>
      </c>
    </row>
    <row r="51275" spans="6:6" ht="18" customHeight="1">
      <c r="F51275" s="129">
        <f t="shared" si="807"/>
        <v>0</v>
      </c>
    </row>
    <row r="51276" spans="6:6" ht="18" customHeight="1">
      <c r="F51276" s="129">
        <f t="shared" si="807"/>
        <v>0</v>
      </c>
    </row>
    <row r="51277" spans="6:6" ht="18" customHeight="1">
      <c r="F51277" s="129">
        <f t="shared" si="807"/>
        <v>0</v>
      </c>
    </row>
    <row r="51278" spans="6:6" ht="18" customHeight="1">
      <c r="F51278" s="129">
        <f t="shared" si="807"/>
        <v>0</v>
      </c>
    </row>
    <row r="51279" spans="6:6" ht="18" customHeight="1">
      <c r="F51279" s="129">
        <f t="shared" si="807"/>
        <v>0</v>
      </c>
    </row>
    <row r="51280" spans="6:6" ht="18" customHeight="1">
      <c r="F51280" s="129">
        <f t="shared" si="807"/>
        <v>0</v>
      </c>
    </row>
    <row r="51281" spans="6:6" ht="18" customHeight="1">
      <c r="F51281" s="129">
        <f t="shared" si="807"/>
        <v>0</v>
      </c>
    </row>
    <row r="51282" spans="6:6" ht="18" customHeight="1">
      <c r="F51282" s="129">
        <f t="shared" si="807"/>
        <v>0</v>
      </c>
    </row>
    <row r="51283" spans="6:6" ht="18" customHeight="1">
      <c r="F51283" s="129">
        <f t="shared" si="807"/>
        <v>0</v>
      </c>
    </row>
    <row r="51284" spans="6:6" ht="18" customHeight="1">
      <c r="F51284" s="129">
        <f t="shared" si="807"/>
        <v>0</v>
      </c>
    </row>
    <row r="51285" spans="6:6" ht="18" customHeight="1">
      <c r="F51285" s="129">
        <f t="shared" si="807"/>
        <v>0</v>
      </c>
    </row>
    <row r="51286" spans="6:6" ht="18" customHeight="1">
      <c r="F51286" s="129">
        <f t="shared" si="807"/>
        <v>0</v>
      </c>
    </row>
    <row r="51287" spans="6:6" ht="18" customHeight="1">
      <c r="F51287" s="129">
        <f t="shared" si="807"/>
        <v>0</v>
      </c>
    </row>
    <row r="51288" spans="6:6" ht="18" customHeight="1">
      <c r="F51288" s="129">
        <f t="shared" si="807"/>
        <v>0</v>
      </c>
    </row>
    <row r="51289" spans="6:6" ht="18" customHeight="1">
      <c r="F51289" s="129">
        <f t="shared" si="807"/>
        <v>0</v>
      </c>
    </row>
    <row r="51290" spans="6:6" ht="18" customHeight="1">
      <c r="F51290" s="129">
        <f t="shared" si="807"/>
        <v>0</v>
      </c>
    </row>
    <row r="51291" spans="6:6" ht="18" customHeight="1">
      <c r="F51291" s="129">
        <f t="shared" si="807"/>
        <v>0</v>
      </c>
    </row>
    <row r="51292" spans="6:6" ht="18" customHeight="1">
      <c r="F51292" s="129">
        <f t="shared" si="807"/>
        <v>0</v>
      </c>
    </row>
    <row r="51293" spans="6:6" ht="18" customHeight="1">
      <c r="F51293" s="129">
        <f t="shared" si="807"/>
        <v>0</v>
      </c>
    </row>
    <row r="51294" spans="6:6" ht="18" customHeight="1">
      <c r="F51294" s="129">
        <f t="shared" si="807"/>
        <v>0</v>
      </c>
    </row>
    <row r="51295" spans="6:6" ht="18" customHeight="1">
      <c r="F51295" s="129">
        <f t="shared" si="807"/>
        <v>0</v>
      </c>
    </row>
    <row r="51296" spans="6:6" ht="18" customHeight="1">
      <c r="F51296" s="129">
        <f t="shared" si="807"/>
        <v>0</v>
      </c>
    </row>
    <row r="51297" spans="6:6" ht="18" customHeight="1">
      <c r="F51297" s="129">
        <f t="shared" si="807"/>
        <v>0</v>
      </c>
    </row>
    <row r="51298" spans="6:6" ht="18" customHeight="1">
      <c r="F51298" s="129">
        <f t="shared" si="807"/>
        <v>0</v>
      </c>
    </row>
    <row r="51299" spans="6:6" ht="18" customHeight="1">
      <c r="F51299" s="129">
        <f t="shared" si="807"/>
        <v>0</v>
      </c>
    </row>
    <row r="51300" spans="6:6" ht="18" customHeight="1">
      <c r="F51300" s="129">
        <f t="shared" si="807"/>
        <v>0</v>
      </c>
    </row>
    <row r="51301" spans="6:6" ht="18" customHeight="1">
      <c r="F51301" s="129">
        <f t="shared" si="807"/>
        <v>0</v>
      </c>
    </row>
    <row r="51302" spans="6:6" ht="18" customHeight="1">
      <c r="F51302" s="129">
        <f t="shared" si="807"/>
        <v>0</v>
      </c>
    </row>
    <row r="51303" spans="6:6" ht="18" customHeight="1">
      <c r="F51303" s="129">
        <f t="shared" si="807"/>
        <v>0</v>
      </c>
    </row>
    <row r="51304" spans="6:6" ht="18" customHeight="1">
      <c r="F51304" s="129">
        <f t="shared" si="807"/>
        <v>0</v>
      </c>
    </row>
    <row r="51305" spans="6:6" ht="18" customHeight="1">
      <c r="F51305" s="129">
        <f t="shared" si="807"/>
        <v>0</v>
      </c>
    </row>
    <row r="51306" spans="6:6" ht="18" customHeight="1">
      <c r="F51306" s="129">
        <f t="shared" si="807"/>
        <v>0</v>
      </c>
    </row>
    <row r="51307" spans="6:6" ht="18" customHeight="1">
      <c r="F51307" s="129">
        <f t="shared" si="807"/>
        <v>0</v>
      </c>
    </row>
    <row r="51308" spans="6:6" ht="18" customHeight="1">
      <c r="F51308" s="129">
        <f t="shared" si="807"/>
        <v>0</v>
      </c>
    </row>
    <row r="51309" spans="6:6" ht="18" customHeight="1">
      <c r="F51309" s="129">
        <f t="shared" si="807"/>
        <v>0</v>
      </c>
    </row>
    <row r="51310" spans="6:6" ht="18" customHeight="1">
      <c r="F51310" s="129">
        <f t="shared" si="807"/>
        <v>0</v>
      </c>
    </row>
    <row r="51311" spans="6:6" ht="18" customHeight="1">
      <c r="F51311" s="129">
        <f t="shared" si="807"/>
        <v>0</v>
      </c>
    </row>
    <row r="51312" spans="6:6" ht="18" customHeight="1">
      <c r="F51312" s="129">
        <f t="shared" si="807"/>
        <v>0</v>
      </c>
    </row>
    <row r="51313" spans="6:6" ht="18" customHeight="1">
      <c r="F51313" s="129">
        <f t="shared" si="807"/>
        <v>0</v>
      </c>
    </row>
    <row r="51314" spans="6:6" ht="18" customHeight="1">
      <c r="F51314" s="129">
        <f t="shared" ref="F51314:F51377" si="808">E51314*D51314</f>
        <v>0</v>
      </c>
    </row>
    <row r="51315" spans="6:6" ht="18" customHeight="1">
      <c r="F51315" s="129">
        <f t="shared" si="808"/>
        <v>0</v>
      </c>
    </row>
    <row r="51316" spans="6:6" ht="18" customHeight="1">
      <c r="F51316" s="129">
        <f t="shared" si="808"/>
        <v>0</v>
      </c>
    </row>
    <row r="51317" spans="6:6" ht="18" customHeight="1">
      <c r="F51317" s="129">
        <f t="shared" si="808"/>
        <v>0</v>
      </c>
    </row>
    <row r="51318" spans="6:6" ht="18" customHeight="1">
      <c r="F51318" s="129">
        <f t="shared" si="808"/>
        <v>0</v>
      </c>
    </row>
    <row r="51319" spans="6:6" ht="18" customHeight="1">
      <c r="F51319" s="129">
        <f t="shared" si="808"/>
        <v>0</v>
      </c>
    </row>
    <row r="51320" spans="6:6" ht="18" customHeight="1">
      <c r="F51320" s="129">
        <f t="shared" si="808"/>
        <v>0</v>
      </c>
    </row>
    <row r="51321" spans="6:6" ht="18" customHeight="1">
      <c r="F51321" s="129">
        <f t="shared" si="808"/>
        <v>0</v>
      </c>
    </row>
    <row r="51322" spans="6:6" ht="18" customHeight="1">
      <c r="F51322" s="129">
        <f t="shared" si="808"/>
        <v>0</v>
      </c>
    </row>
    <row r="51323" spans="6:6" ht="18" customHeight="1">
      <c r="F51323" s="129">
        <f t="shared" si="808"/>
        <v>0</v>
      </c>
    </row>
    <row r="51324" spans="6:6" ht="18" customHeight="1">
      <c r="F51324" s="129">
        <f t="shared" si="808"/>
        <v>0</v>
      </c>
    </row>
    <row r="51325" spans="6:6" ht="18" customHeight="1">
      <c r="F51325" s="129">
        <f t="shared" si="808"/>
        <v>0</v>
      </c>
    </row>
    <row r="51326" spans="6:6" ht="18" customHeight="1">
      <c r="F51326" s="129">
        <f t="shared" si="808"/>
        <v>0</v>
      </c>
    </row>
    <row r="51327" spans="6:6" ht="18" customHeight="1">
      <c r="F51327" s="129">
        <f t="shared" si="808"/>
        <v>0</v>
      </c>
    </row>
    <row r="51328" spans="6:6" ht="18" customHeight="1">
      <c r="F51328" s="129">
        <f t="shared" si="808"/>
        <v>0</v>
      </c>
    </row>
    <row r="51329" spans="6:6" ht="18" customHeight="1">
      <c r="F51329" s="129">
        <f t="shared" si="808"/>
        <v>0</v>
      </c>
    </row>
    <row r="51330" spans="6:6" ht="18" customHeight="1">
      <c r="F51330" s="129">
        <f t="shared" si="808"/>
        <v>0</v>
      </c>
    </row>
    <row r="51331" spans="6:6" ht="18" customHeight="1">
      <c r="F51331" s="129">
        <f t="shared" si="808"/>
        <v>0</v>
      </c>
    </row>
    <row r="51332" spans="6:6" ht="18" customHeight="1">
      <c r="F51332" s="129">
        <f t="shared" si="808"/>
        <v>0</v>
      </c>
    </row>
    <row r="51333" spans="6:6" ht="18" customHeight="1">
      <c r="F51333" s="129">
        <f t="shared" si="808"/>
        <v>0</v>
      </c>
    </row>
    <row r="51334" spans="6:6" ht="18" customHeight="1">
      <c r="F51334" s="129">
        <f t="shared" si="808"/>
        <v>0</v>
      </c>
    </row>
    <row r="51335" spans="6:6" ht="18" customHeight="1">
      <c r="F51335" s="129">
        <f t="shared" si="808"/>
        <v>0</v>
      </c>
    </row>
    <row r="51336" spans="6:6" ht="18" customHeight="1">
      <c r="F51336" s="129">
        <f t="shared" si="808"/>
        <v>0</v>
      </c>
    </row>
    <row r="51337" spans="6:6" ht="18" customHeight="1">
      <c r="F51337" s="129">
        <f t="shared" si="808"/>
        <v>0</v>
      </c>
    </row>
    <row r="51338" spans="6:6" ht="18" customHeight="1">
      <c r="F51338" s="129">
        <f t="shared" si="808"/>
        <v>0</v>
      </c>
    </row>
    <row r="51339" spans="6:6" ht="18" customHeight="1">
      <c r="F51339" s="129">
        <f t="shared" si="808"/>
        <v>0</v>
      </c>
    </row>
    <row r="51340" spans="6:6" ht="18" customHeight="1">
      <c r="F51340" s="129">
        <f t="shared" si="808"/>
        <v>0</v>
      </c>
    </row>
    <row r="51341" spans="6:6" ht="18" customHeight="1">
      <c r="F51341" s="129">
        <f t="shared" si="808"/>
        <v>0</v>
      </c>
    </row>
    <row r="51342" spans="6:6" ht="18" customHeight="1">
      <c r="F51342" s="129">
        <f t="shared" si="808"/>
        <v>0</v>
      </c>
    </row>
    <row r="51343" spans="6:6" ht="18" customHeight="1">
      <c r="F51343" s="129">
        <f t="shared" si="808"/>
        <v>0</v>
      </c>
    </row>
    <row r="51344" spans="6:6" ht="18" customHeight="1">
      <c r="F51344" s="129">
        <f t="shared" si="808"/>
        <v>0</v>
      </c>
    </row>
    <row r="51345" spans="6:6" ht="18" customHeight="1">
      <c r="F51345" s="129">
        <f t="shared" si="808"/>
        <v>0</v>
      </c>
    </row>
    <row r="51346" spans="6:6" ht="18" customHeight="1">
      <c r="F51346" s="129">
        <f t="shared" si="808"/>
        <v>0</v>
      </c>
    </row>
    <row r="51347" spans="6:6" ht="18" customHeight="1">
      <c r="F51347" s="129">
        <f t="shared" si="808"/>
        <v>0</v>
      </c>
    </row>
    <row r="51348" spans="6:6" ht="18" customHeight="1">
      <c r="F51348" s="129">
        <f t="shared" si="808"/>
        <v>0</v>
      </c>
    </row>
    <row r="51349" spans="6:6" ht="18" customHeight="1">
      <c r="F51349" s="129">
        <f t="shared" si="808"/>
        <v>0</v>
      </c>
    </row>
    <row r="51350" spans="6:6" ht="18" customHeight="1">
      <c r="F51350" s="129">
        <f t="shared" si="808"/>
        <v>0</v>
      </c>
    </row>
    <row r="51351" spans="6:6" ht="18" customHeight="1">
      <c r="F51351" s="129">
        <f t="shared" si="808"/>
        <v>0</v>
      </c>
    </row>
    <row r="51352" spans="6:6" ht="18" customHeight="1">
      <c r="F51352" s="129">
        <f t="shared" si="808"/>
        <v>0</v>
      </c>
    </row>
    <row r="51353" spans="6:6" ht="18" customHeight="1">
      <c r="F51353" s="129">
        <f t="shared" si="808"/>
        <v>0</v>
      </c>
    </row>
    <row r="51354" spans="6:6" ht="18" customHeight="1">
      <c r="F51354" s="129">
        <f t="shared" si="808"/>
        <v>0</v>
      </c>
    </row>
    <row r="51355" spans="6:6" ht="18" customHeight="1">
      <c r="F51355" s="129">
        <f t="shared" si="808"/>
        <v>0</v>
      </c>
    </row>
    <row r="51356" spans="6:6" ht="18" customHeight="1">
      <c r="F51356" s="129">
        <f t="shared" si="808"/>
        <v>0</v>
      </c>
    </row>
    <row r="51357" spans="6:6" ht="18" customHeight="1">
      <c r="F51357" s="129">
        <f t="shared" si="808"/>
        <v>0</v>
      </c>
    </row>
    <row r="51358" spans="6:6" ht="18" customHeight="1">
      <c r="F51358" s="129">
        <f t="shared" si="808"/>
        <v>0</v>
      </c>
    </row>
    <row r="51359" spans="6:6" ht="18" customHeight="1">
      <c r="F51359" s="129">
        <f t="shared" si="808"/>
        <v>0</v>
      </c>
    </row>
    <row r="51360" spans="6:6" ht="18" customHeight="1">
      <c r="F51360" s="129">
        <f t="shared" si="808"/>
        <v>0</v>
      </c>
    </row>
    <row r="51361" spans="6:6" ht="18" customHeight="1">
      <c r="F51361" s="129">
        <f t="shared" si="808"/>
        <v>0</v>
      </c>
    </row>
    <row r="51362" spans="6:6" ht="18" customHeight="1">
      <c r="F51362" s="129">
        <f t="shared" si="808"/>
        <v>0</v>
      </c>
    </row>
    <row r="51363" spans="6:6" ht="18" customHeight="1">
      <c r="F51363" s="129">
        <f t="shared" si="808"/>
        <v>0</v>
      </c>
    </row>
    <row r="51364" spans="6:6" ht="18" customHeight="1">
      <c r="F51364" s="129">
        <f t="shared" si="808"/>
        <v>0</v>
      </c>
    </row>
    <row r="51365" spans="6:6" ht="18" customHeight="1">
      <c r="F51365" s="129">
        <f t="shared" si="808"/>
        <v>0</v>
      </c>
    </row>
    <row r="51366" spans="6:6" ht="18" customHeight="1">
      <c r="F51366" s="129">
        <f t="shared" si="808"/>
        <v>0</v>
      </c>
    </row>
    <row r="51367" spans="6:6" ht="18" customHeight="1">
      <c r="F51367" s="129">
        <f t="shared" si="808"/>
        <v>0</v>
      </c>
    </row>
    <row r="51368" spans="6:6" ht="18" customHeight="1">
      <c r="F51368" s="129">
        <f t="shared" si="808"/>
        <v>0</v>
      </c>
    </row>
    <row r="51369" spans="6:6" ht="18" customHeight="1">
      <c r="F51369" s="129">
        <f t="shared" si="808"/>
        <v>0</v>
      </c>
    </row>
    <row r="51370" spans="6:6" ht="18" customHeight="1">
      <c r="F51370" s="129">
        <f t="shared" si="808"/>
        <v>0</v>
      </c>
    </row>
    <row r="51371" spans="6:6" ht="18" customHeight="1">
      <c r="F51371" s="129">
        <f t="shared" si="808"/>
        <v>0</v>
      </c>
    </row>
    <row r="51372" spans="6:6" ht="18" customHeight="1">
      <c r="F51372" s="129">
        <f t="shared" si="808"/>
        <v>0</v>
      </c>
    </row>
    <row r="51373" spans="6:6" ht="18" customHeight="1">
      <c r="F51373" s="129">
        <f t="shared" si="808"/>
        <v>0</v>
      </c>
    </row>
    <row r="51374" spans="6:6" ht="18" customHeight="1">
      <c r="F51374" s="129">
        <f t="shared" si="808"/>
        <v>0</v>
      </c>
    </row>
    <row r="51375" spans="6:6" ht="18" customHeight="1">
      <c r="F51375" s="129">
        <f t="shared" si="808"/>
        <v>0</v>
      </c>
    </row>
    <row r="51376" spans="6:6" ht="18" customHeight="1">
      <c r="F51376" s="129">
        <f t="shared" si="808"/>
        <v>0</v>
      </c>
    </row>
    <row r="51377" spans="6:6" ht="18" customHeight="1">
      <c r="F51377" s="129">
        <f t="shared" si="808"/>
        <v>0</v>
      </c>
    </row>
    <row r="51378" spans="6:6" ht="18" customHeight="1">
      <c r="F51378" s="129">
        <f t="shared" ref="F51378:F51441" si="809">E51378*D51378</f>
        <v>0</v>
      </c>
    </row>
    <row r="51379" spans="6:6" ht="18" customHeight="1">
      <c r="F51379" s="129">
        <f t="shared" si="809"/>
        <v>0</v>
      </c>
    </row>
    <row r="51380" spans="6:6" ht="18" customHeight="1">
      <c r="F51380" s="129">
        <f t="shared" si="809"/>
        <v>0</v>
      </c>
    </row>
    <row r="51381" spans="6:6" ht="18" customHeight="1">
      <c r="F51381" s="129">
        <f t="shared" si="809"/>
        <v>0</v>
      </c>
    </row>
    <row r="51382" spans="6:6" ht="18" customHeight="1">
      <c r="F51382" s="129">
        <f t="shared" si="809"/>
        <v>0</v>
      </c>
    </row>
    <row r="51383" spans="6:6" ht="18" customHeight="1">
      <c r="F51383" s="129">
        <f t="shared" si="809"/>
        <v>0</v>
      </c>
    </row>
    <row r="51384" spans="6:6" ht="18" customHeight="1">
      <c r="F51384" s="129">
        <f t="shared" si="809"/>
        <v>0</v>
      </c>
    </row>
    <row r="51385" spans="6:6" ht="18" customHeight="1">
      <c r="F51385" s="129">
        <f t="shared" si="809"/>
        <v>0</v>
      </c>
    </row>
    <row r="51386" spans="6:6" ht="18" customHeight="1">
      <c r="F51386" s="129">
        <f t="shared" si="809"/>
        <v>0</v>
      </c>
    </row>
    <row r="51387" spans="6:6" ht="18" customHeight="1">
      <c r="F51387" s="129">
        <f t="shared" si="809"/>
        <v>0</v>
      </c>
    </row>
    <row r="51388" spans="6:6" ht="18" customHeight="1">
      <c r="F51388" s="129">
        <f t="shared" si="809"/>
        <v>0</v>
      </c>
    </row>
    <row r="51389" spans="6:6" ht="18" customHeight="1">
      <c r="F51389" s="129">
        <f t="shared" si="809"/>
        <v>0</v>
      </c>
    </row>
    <row r="51390" spans="6:6" ht="18" customHeight="1">
      <c r="F51390" s="129">
        <f t="shared" si="809"/>
        <v>0</v>
      </c>
    </row>
    <row r="51391" spans="6:6" ht="18" customHeight="1">
      <c r="F51391" s="129">
        <f t="shared" si="809"/>
        <v>0</v>
      </c>
    </row>
    <row r="51392" spans="6:6" ht="18" customHeight="1">
      <c r="F51392" s="129">
        <f t="shared" si="809"/>
        <v>0</v>
      </c>
    </row>
    <row r="51393" spans="6:6" ht="18" customHeight="1">
      <c r="F51393" s="129">
        <f t="shared" si="809"/>
        <v>0</v>
      </c>
    </row>
    <row r="51394" spans="6:6" ht="18" customHeight="1">
      <c r="F51394" s="129">
        <f t="shared" si="809"/>
        <v>0</v>
      </c>
    </row>
    <row r="51395" spans="6:6" ht="18" customHeight="1">
      <c r="F51395" s="129">
        <f t="shared" si="809"/>
        <v>0</v>
      </c>
    </row>
    <row r="51396" spans="6:6" ht="18" customHeight="1">
      <c r="F51396" s="129">
        <f t="shared" si="809"/>
        <v>0</v>
      </c>
    </row>
    <row r="51397" spans="6:6" ht="18" customHeight="1">
      <c r="F51397" s="129">
        <f t="shared" si="809"/>
        <v>0</v>
      </c>
    </row>
    <row r="51398" spans="6:6" ht="18" customHeight="1">
      <c r="F51398" s="129">
        <f t="shared" si="809"/>
        <v>0</v>
      </c>
    </row>
    <row r="51399" spans="6:6" ht="18" customHeight="1">
      <c r="F51399" s="129">
        <f t="shared" si="809"/>
        <v>0</v>
      </c>
    </row>
    <row r="51400" spans="6:6" ht="18" customHeight="1">
      <c r="F51400" s="129">
        <f t="shared" si="809"/>
        <v>0</v>
      </c>
    </row>
    <row r="51401" spans="6:6" ht="18" customHeight="1">
      <c r="F51401" s="129">
        <f t="shared" si="809"/>
        <v>0</v>
      </c>
    </row>
    <row r="51402" spans="6:6" ht="18" customHeight="1">
      <c r="F51402" s="129">
        <f t="shared" si="809"/>
        <v>0</v>
      </c>
    </row>
    <row r="51403" spans="6:6" ht="18" customHeight="1">
      <c r="F51403" s="129">
        <f t="shared" si="809"/>
        <v>0</v>
      </c>
    </row>
    <row r="51404" spans="6:6" ht="18" customHeight="1">
      <c r="F51404" s="129">
        <f t="shared" si="809"/>
        <v>0</v>
      </c>
    </row>
    <row r="51405" spans="6:6" ht="18" customHeight="1">
      <c r="F51405" s="129">
        <f t="shared" si="809"/>
        <v>0</v>
      </c>
    </row>
    <row r="51406" spans="6:6" ht="18" customHeight="1">
      <c r="F51406" s="129">
        <f t="shared" si="809"/>
        <v>0</v>
      </c>
    </row>
    <row r="51407" spans="6:6" ht="18" customHeight="1">
      <c r="F51407" s="129">
        <f t="shared" si="809"/>
        <v>0</v>
      </c>
    </row>
    <row r="51408" spans="6:6" ht="18" customHeight="1">
      <c r="F51408" s="129">
        <f t="shared" si="809"/>
        <v>0</v>
      </c>
    </row>
    <row r="51409" spans="6:6" ht="18" customHeight="1">
      <c r="F51409" s="129">
        <f t="shared" si="809"/>
        <v>0</v>
      </c>
    </row>
    <row r="51410" spans="6:6" ht="18" customHeight="1">
      <c r="F51410" s="129">
        <f t="shared" si="809"/>
        <v>0</v>
      </c>
    </row>
    <row r="51411" spans="6:6" ht="18" customHeight="1">
      <c r="F51411" s="129">
        <f t="shared" si="809"/>
        <v>0</v>
      </c>
    </row>
    <row r="51412" spans="6:6" ht="18" customHeight="1">
      <c r="F51412" s="129">
        <f t="shared" si="809"/>
        <v>0</v>
      </c>
    </row>
    <row r="51413" spans="6:6" ht="18" customHeight="1">
      <c r="F51413" s="129">
        <f t="shared" si="809"/>
        <v>0</v>
      </c>
    </row>
    <row r="51414" spans="6:6" ht="18" customHeight="1">
      <c r="F51414" s="129">
        <f t="shared" si="809"/>
        <v>0</v>
      </c>
    </row>
    <row r="51415" spans="6:6" ht="18" customHeight="1">
      <c r="F51415" s="129">
        <f t="shared" si="809"/>
        <v>0</v>
      </c>
    </row>
    <row r="51416" spans="6:6" ht="18" customHeight="1">
      <c r="F51416" s="129">
        <f t="shared" si="809"/>
        <v>0</v>
      </c>
    </row>
    <row r="51417" spans="6:6" ht="18" customHeight="1">
      <c r="F51417" s="129">
        <f t="shared" si="809"/>
        <v>0</v>
      </c>
    </row>
    <row r="51418" spans="6:6" ht="18" customHeight="1">
      <c r="F51418" s="129">
        <f t="shared" si="809"/>
        <v>0</v>
      </c>
    </row>
    <row r="51419" spans="6:6" ht="18" customHeight="1">
      <c r="F51419" s="129">
        <f t="shared" si="809"/>
        <v>0</v>
      </c>
    </row>
    <row r="51420" spans="6:6" ht="18" customHeight="1">
      <c r="F51420" s="129">
        <f t="shared" si="809"/>
        <v>0</v>
      </c>
    </row>
    <row r="51421" spans="6:6" ht="18" customHeight="1">
      <c r="F51421" s="129">
        <f t="shared" si="809"/>
        <v>0</v>
      </c>
    </row>
    <row r="51422" spans="6:6" ht="18" customHeight="1">
      <c r="F51422" s="129">
        <f t="shared" si="809"/>
        <v>0</v>
      </c>
    </row>
    <row r="51423" spans="6:6" ht="18" customHeight="1">
      <c r="F51423" s="129">
        <f t="shared" si="809"/>
        <v>0</v>
      </c>
    </row>
    <row r="51424" spans="6:6" ht="18" customHeight="1">
      <c r="F51424" s="129">
        <f t="shared" si="809"/>
        <v>0</v>
      </c>
    </row>
    <row r="51425" spans="6:6" ht="18" customHeight="1">
      <c r="F51425" s="129">
        <f t="shared" si="809"/>
        <v>0</v>
      </c>
    </row>
    <row r="51426" spans="6:6" ht="18" customHeight="1">
      <c r="F51426" s="129">
        <f t="shared" si="809"/>
        <v>0</v>
      </c>
    </row>
    <row r="51427" spans="6:6" ht="18" customHeight="1">
      <c r="F51427" s="129">
        <f t="shared" si="809"/>
        <v>0</v>
      </c>
    </row>
    <row r="51428" spans="6:6" ht="18" customHeight="1">
      <c r="F51428" s="129">
        <f t="shared" si="809"/>
        <v>0</v>
      </c>
    </row>
    <row r="51429" spans="6:6" ht="18" customHeight="1">
      <c r="F51429" s="129">
        <f t="shared" si="809"/>
        <v>0</v>
      </c>
    </row>
    <row r="51430" spans="6:6" ht="18" customHeight="1">
      <c r="F51430" s="129">
        <f t="shared" si="809"/>
        <v>0</v>
      </c>
    </row>
    <row r="51431" spans="6:6" ht="18" customHeight="1">
      <c r="F51431" s="129">
        <f t="shared" si="809"/>
        <v>0</v>
      </c>
    </row>
    <row r="51432" spans="6:6" ht="18" customHeight="1">
      <c r="F51432" s="129">
        <f t="shared" si="809"/>
        <v>0</v>
      </c>
    </row>
    <row r="51433" spans="6:6" ht="18" customHeight="1">
      <c r="F51433" s="129">
        <f t="shared" si="809"/>
        <v>0</v>
      </c>
    </row>
    <row r="51434" spans="6:6" ht="18" customHeight="1">
      <c r="F51434" s="129">
        <f t="shared" si="809"/>
        <v>0</v>
      </c>
    </row>
    <row r="51435" spans="6:6" ht="18" customHeight="1">
      <c r="F51435" s="129">
        <f t="shared" si="809"/>
        <v>0</v>
      </c>
    </row>
    <row r="51436" spans="6:6" ht="18" customHeight="1">
      <c r="F51436" s="129">
        <f t="shared" si="809"/>
        <v>0</v>
      </c>
    </row>
    <row r="51437" spans="6:6" ht="18" customHeight="1">
      <c r="F51437" s="129">
        <f t="shared" si="809"/>
        <v>0</v>
      </c>
    </row>
    <row r="51438" spans="6:6" ht="18" customHeight="1">
      <c r="F51438" s="129">
        <f t="shared" si="809"/>
        <v>0</v>
      </c>
    </row>
    <row r="51439" spans="6:6" ht="18" customHeight="1">
      <c r="F51439" s="129">
        <f t="shared" si="809"/>
        <v>0</v>
      </c>
    </row>
    <row r="51440" spans="6:6" ht="18" customHeight="1">
      <c r="F51440" s="129">
        <f t="shared" si="809"/>
        <v>0</v>
      </c>
    </row>
    <row r="51441" spans="6:6" ht="18" customHeight="1">
      <c r="F51441" s="129">
        <f t="shared" si="809"/>
        <v>0</v>
      </c>
    </row>
    <row r="51442" spans="6:6" ht="18" customHeight="1">
      <c r="F51442" s="129">
        <f t="shared" ref="F51442:F51505" si="810">E51442*D51442</f>
        <v>0</v>
      </c>
    </row>
    <row r="51443" spans="6:6" ht="18" customHeight="1">
      <c r="F51443" s="129">
        <f t="shared" si="810"/>
        <v>0</v>
      </c>
    </row>
    <row r="51444" spans="6:6" ht="18" customHeight="1">
      <c r="F51444" s="129">
        <f t="shared" si="810"/>
        <v>0</v>
      </c>
    </row>
    <row r="51445" spans="6:6" ht="18" customHeight="1">
      <c r="F51445" s="129">
        <f t="shared" si="810"/>
        <v>0</v>
      </c>
    </row>
    <row r="51446" spans="6:6" ht="18" customHeight="1">
      <c r="F51446" s="129">
        <f t="shared" si="810"/>
        <v>0</v>
      </c>
    </row>
    <row r="51447" spans="6:6" ht="18" customHeight="1">
      <c r="F51447" s="129">
        <f t="shared" si="810"/>
        <v>0</v>
      </c>
    </row>
    <row r="51448" spans="6:6" ht="18" customHeight="1">
      <c r="F51448" s="129">
        <f t="shared" si="810"/>
        <v>0</v>
      </c>
    </row>
    <row r="51449" spans="6:6" ht="18" customHeight="1">
      <c r="F51449" s="129">
        <f t="shared" si="810"/>
        <v>0</v>
      </c>
    </row>
    <row r="51450" spans="6:6" ht="18" customHeight="1">
      <c r="F51450" s="129">
        <f t="shared" si="810"/>
        <v>0</v>
      </c>
    </row>
    <row r="51451" spans="6:6" ht="18" customHeight="1">
      <c r="F51451" s="129">
        <f t="shared" si="810"/>
        <v>0</v>
      </c>
    </row>
    <row r="51452" spans="6:6" ht="18" customHeight="1">
      <c r="F51452" s="129">
        <f t="shared" si="810"/>
        <v>0</v>
      </c>
    </row>
    <row r="51453" spans="6:6" ht="18" customHeight="1">
      <c r="F51453" s="129">
        <f t="shared" si="810"/>
        <v>0</v>
      </c>
    </row>
    <row r="51454" spans="6:6" ht="18" customHeight="1">
      <c r="F51454" s="129">
        <f t="shared" si="810"/>
        <v>0</v>
      </c>
    </row>
    <row r="51455" spans="6:6" ht="18" customHeight="1">
      <c r="F51455" s="129">
        <f t="shared" si="810"/>
        <v>0</v>
      </c>
    </row>
    <row r="51456" spans="6:6" ht="18" customHeight="1">
      <c r="F51456" s="129">
        <f t="shared" si="810"/>
        <v>0</v>
      </c>
    </row>
    <row r="51457" spans="6:6" ht="18" customHeight="1">
      <c r="F51457" s="129">
        <f t="shared" si="810"/>
        <v>0</v>
      </c>
    </row>
    <row r="51458" spans="6:6" ht="18" customHeight="1">
      <c r="F51458" s="129">
        <f t="shared" si="810"/>
        <v>0</v>
      </c>
    </row>
    <row r="51459" spans="6:6" ht="18" customHeight="1">
      <c r="F51459" s="129">
        <f t="shared" si="810"/>
        <v>0</v>
      </c>
    </row>
    <row r="51460" spans="6:6" ht="18" customHeight="1">
      <c r="F51460" s="129">
        <f t="shared" si="810"/>
        <v>0</v>
      </c>
    </row>
    <row r="51461" spans="6:6" ht="18" customHeight="1">
      <c r="F51461" s="129">
        <f t="shared" si="810"/>
        <v>0</v>
      </c>
    </row>
    <row r="51462" spans="6:6" ht="18" customHeight="1">
      <c r="F51462" s="129">
        <f t="shared" si="810"/>
        <v>0</v>
      </c>
    </row>
    <row r="51463" spans="6:6" ht="18" customHeight="1">
      <c r="F51463" s="129">
        <f t="shared" si="810"/>
        <v>0</v>
      </c>
    </row>
    <row r="51464" spans="6:6" ht="18" customHeight="1">
      <c r="F51464" s="129">
        <f t="shared" si="810"/>
        <v>0</v>
      </c>
    </row>
    <row r="51465" spans="6:6" ht="18" customHeight="1">
      <c r="F51465" s="129">
        <f t="shared" si="810"/>
        <v>0</v>
      </c>
    </row>
    <row r="51466" spans="6:6" ht="18" customHeight="1">
      <c r="F51466" s="129">
        <f t="shared" si="810"/>
        <v>0</v>
      </c>
    </row>
    <row r="51467" spans="6:6" ht="18" customHeight="1">
      <c r="F51467" s="129">
        <f t="shared" si="810"/>
        <v>0</v>
      </c>
    </row>
    <row r="51468" spans="6:6" ht="18" customHeight="1">
      <c r="F51468" s="129">
        <f t="shared" si="810"/>
        <v>0</v>
      </c>
    </row>
    <row r="51469" spans="6:6" ht="18" customHeight="1">
      <c r="F51469" s="129">
        <f t="shared" si="810"/>
        <v>0</v>
      </c>
    </row>
    <row r="51470" spans="6:6" ht="18" customHeight="1">
      <c r="F51470" s="129">
        <f t="shared" si="810"/>
        <v>0</v>
      </c>
    </row>
    <row r="51471" spans="6:6" ht="18" customHeight="1">
      <c r="F51471" s="129">
        <f t="shared" si="810"/>
        <v>0</v>
      </c>
    </row>
    <row r="51472" spans="6:6" ht="18" customHeight="1">
      <c r="F51472" s="129">
        <f t="shared" si="810"/>
        <v>0</v>
      </c>
    </row>
    <row r="51473" spans="6:6" ht="18" customHeight="1">
      <c r="F51473" s="129">
        <f t="shared" si="810"/>
        <v>0</v>
      </c>
    </row>
    <row r="51474" spans="6:6" ht="18" customHeight="1">
      <c r="F51474" s="129">
        <f t="shared" si="810"/>
        <v>0</v>
      </c>
    </row>
    <row r="51475" spans="6:6" ht="18" customHeight="1">
      <c r="F51475" s="129">
        <f t="shared" si="810"/>
        <v>0</v>
      </c>
    </row>
    <row r="51476" spans="6:6" ht="18" customHeight="1">
      <c r="F51476" s="129">
        <f t="shared" si="810"/>
        <v>0</v>
      </c>
    </row>
    <row r="51477" spans="6:6" ht="18" customHeight="1">
      <c r="F51477" s="129">
        <f t="shared" si="810"/>
        <v>0</v>
      </c>
    </row>
    <row r="51478" spans="6:6" ht="18" customHeight="1">
      <c r="F51478" s="129">
        <f t="shared" si="810"/>
        <v>0</v>
      </c>
    </row>
    <row r="51479" spans="6:6" ht="18" customHeight="1">
      <c r="F51479" s="129">
        <f t="shared" si="810"/>
        <v>0</v>
      </c>
    </row>
    <row r="51480" spans="6:6" ht="18" customHeight="1">
      <c r="F51480" s="129">
        <f t="shared" si="810"/>
        <v>0</v>
      </c>
    </row>
    <row r="51481" spans="6:6" ht="18" customHeight="1">
      <c r="F51481" s="129">
        <f t="shared" si="810"/>
        <v>0</v>
      </c>
    </row>
    <row r="51482" spans="6:6" ht="18" customHeight="1">
      <c r="F51482" s="129">
        <f t="shared" si="810"/>
        <v>0</v>
      </c>
    </row>
    <row r="51483" spans="6:6" ht="18" customHeight="1">
      <c r="F51483" s="129">
        <f t="shared" si="810"/>
        <v>0</v>
      </c>
    </row>
    <row r="51484" spans="6:6" ht="18" customHeight="1">
      <c r="F51484" s="129">
        <f t="shared" si="810"/>
        <v>0</v>
      </c>
    </row>
    <row r="51485" spans="6:6" ht="18" customHeight="1">
      <c r="F51485" s="129">
        <f t="shared" si="810"/>
        <v>0</v>
      </c>
    </row>
    <row r="51486" spans="6:6" ht="18" customHeight="1">
      <c r="F51486" s="129">
        <f t="shared" si="810"/>
        <v>0</v>
      </c>
    </row>
    <row r="51487" spans="6:6" ht="18" customHeight="1">
      <c r="F51487" s="129">
        <f t="shared" si="810"/>
        <v>0</v>
      </c>
    </row>
    <row r="51488" spans="6:6" ht="18" customHeight="1">
      <c r="F51488" s="129">
        <f t="shared" si="810"/>
        <v>0</v>
      </c>
    </row>
    <row r="51489" spans="6:6" ht="18" customHeight="1">
      <c r="F51489" s="129">
        <f t="shared" si="810"/>
        <v>0</v>
      </c>
    </row>
    <row r="51490" spans="6:6" ht="18" customHeight="1">
      <c r="F51490" s="129">
        <f t="shared" si="810"/>
        <v>0</v>
      </c>
    </row>
    <row r="51491" spans="6:6" ht="18" customHeight="1">
      <c r="F51491" s="129">
        <f t="shared" si="810"/>
        <v>0</v>
      </c>
    </row>
    <row r="51492" spans="6:6" ht="18" customHeight="1">
      <c r="F51492" s="129">
        <f t="shared" si="810"/>
        <v>0</v>
      </c>
    </row>
    <row r="51493" spans="6:6" ht="18" customHeight="1">
      <c r="F51493" s="129">
        <f t="shared" si="810"/>
        <v>0</v>
      </c>
    </row>
    <row r="51494" spans="6:6" ht="18" customHeight="1">
      <c r="F51494" s="129">
        <f t="shared" si="810"/>
        <v>0</v>
      </c>
    </row>
    <row r="51495" spans="6:6" ht="18" customHeight="1">
      <c r="F51495" s="129">
        <f t="shared" si="810"/>
        <v>0</v>
      </c>
    </row>
    <row r="51496" spans="6:6" ht="18" customHeight="1">
      <c r="F51496" s="129">
        <f t="shared" si="810"/>
        <v>0</v>
      </c>
    </row>
    <row r="51497" spans="6:6" ht="18" customHeight="1">
      <c r="F51497" s="129">
        <f t="shared" si="810"/>
        <v>0</v>
      </c>
    </row>
    <row r="51498" spans="6:6" ht="18" customHeight="1">
      <c r="F51498" s="129">
        <f t="shared" si="810"/>
        <v>0</v>
      </c>
    </row>
    <row r="51499" spans="6:6" ht="18" customHeight="1">
      <c r="F51499" s="129">
        <f t="shared" si="810"/>
        <v>0</v>
      </c>
    </row>
    <row r="51500" spans="6:6" ht="18" customHeight="1">
      <c r="F51500" s="129">
        <f t="shared" si="810"/>
        <v>0</v>
      </c>
    </row>
    <row r="51501" spans="6:6" ht="18" customHeight="1">
      <c r="F51501" s="129">
        <f t="shared" si="810"/>
        <v>0</v>
      </c>
    </row>
    <row r="51502" spans="6:6" ht="18" customHeight="1">
      <c r="F51502" s="129">
        <f t="shared" si="810"/>
        <v>0</v>
      </c>
    </row>
    <row r="51503" spans="6:6" ht="18" customHeight="1">
      <c r="F51503" s="129">
        <f t="shared" si="810"/>
        <v>0</v>
      </c>
    </row>
    <row r="51504" spans="6:6" ht="18" customHeight="1">
      <c r="F51504" s="129">
        <f t="shared" si="810"/>
        <v>0</v>
      </c>
    </row>
    <row r="51505" spans="6:6" ht="18" customHeight="1">
      <c r="F51505" s="129">
        <f t="shared" si="810"/>
        <v>0</v>
      </c>
    </row>
    <row r="51506" spans="6:6" ht="18" customHeight="1">
      <c r="F51506" s="129">
        <f t="shared" ref="F51506:F51569" si="811">E51506*D51506</f>
        <v>0</v>
      </c>
    </row>
    <row r="51507" spans="6:6" ht="18" customHeight="1">
      <c r="F51507" s="129">
        <f t="shared" si="811"/>
        <v>0</v>
      </c>
    </row>
    <row r="51508" spans="6:6" ht="18" customHeight="1">
      <c r="F51508" s="129">
        <f t="shared" si="811"/>
        <v>0</v>
      </c>
    </row>
    <row r="51509" spans="6:6" ht="18" customHeight="1">
      <c r="F51509" s="129">
        <f t="shared" si="811"/>
        <v>0</v>
      </c>
    </row>
    <row r="51510" spans="6:6" ht="18" customHeight="1">
      <c r="F51510" s="129">
        <f t="shared" si="811"/>
        <v>0</v>
      </c>
    </row>
    <row r="51511" spans="6:6" ht="18" customHeight="1">
      <c r="F51511" s="129">
        <f t="shared" si="811"/>
        <v>0</v>
      </c>
    </row>
    <row r="51512" spans="6:6" ht="18" customHeight="1">
      <c r="F51512" s="129">
        <f t="shared" si="811"/>
        <v>0</v>
      </c>
    </row>
    <row r="51513" spans="6:6" ht="18" customHeight="1">
      <c r="F51513" s="129">
        <f t="shared" si="811"/>
        <v>0</v>
      </c>
    </row>
    <row r="51514" spans="6:6" ht="18" customHeight="1">
      <c r="F51514" s="129">
        <f t="shared" si="811"/>
        <v>0</v>
      </c>
    </row>
    <row r="51515" spans="6:6" ht="18" customHeight="1">
      <c r="F51515" s="129">
        <f t="shared" si="811"/>
        <v>0</v>
      </c>
    </row>
    <row r="51516" spans="6:6" ht="18" customHeight="1">
      <c r="F51516" s="129">
        <f t="shared" si="811"/>
        <v>0</v>
      </c>
    </row>
    <row r="51517" spans="6:6" ht="18" customHeight="1">
      <c r="F51517" s="129">
        <f t="shared" si="811"/>
        <v>0</v>
      </c>
    </row>
    <row r="51518" spans="6:6" ht="18" customHeight="1">
      <c r="F51518" s="129">
        <f t="shared" si="811"/>
        <v>0</v>
      </c>
    </row>
    <row r="51519" spans="6:6" ht="18" customHeight="1">
      <c r="F51519" s="129">
        <f t="shared" si="811"/>
        <v>0</v>
      </c>
    </row>
    <row r="51520" spans="6:6" ht="18" customHeight="1">
      <c r="F51520" s="129">
        <f t="shared" si="811"/>
        <v>0</v>
      </c>
    </row>
    <row r="51521" spans="6:6" ht="18" customHeight="1">
      <c r="F51521" s="129">
        <f t="shared" si="811"/>
        <v>0</v>
      </c>
    </row>
    <row r="51522" spans="6:6" ht="18" customHeight="1">
      <c r="F51522" s="129">
        <f t="shared" si="811"/>
        <v>0</v>
      </c>
    </row>
    <row r="51523" spans="6:6" ht="18" customHeight="1">
      <c r="F51523" s="129">
        <f t="shared" si="811"/>
        <v>0</v>
      </c>
    </row>
    <row r="51524" spans="6:6" ht="18" customHeight="1">
      <c r="F51524" s="129">
        <f t="shared" si="811"/>
        <v>0</v>
      </c>
    </row>
    <row r="51525" spans="6:6" ht="18" customHeight="1">
      <c r="F51525" s="129">
        <f t="shared" si="811"/>
        <v>0</v>
      </c>
    </row>
    <row r="51526" spans="6:6" ht="18" customHeight="1">
      <c r="F51526" s="129">
        <f t="shared" si="811"/>
        <v>0</v>
      </c>
    </row>
    <row r="51527" spans="6:6" ht="18" customHeight="1">
      <c r="F51527" s="129">
        <f t="shared" si="811"/>
        <v>0</v>
      </c>
    </row>
    <row r="51528" spans="6:6" ht="18" customHeight="1">
      <c r="F51528" s="129">
        <f t="shared" si="811"/>
        <v>0</v>
      </c>
    </row>
    <row r="51529" spans="6:6" ht="18" customHeight="1">
      <c r="F51529" s="129">
        <f t="shared" si="811"/>
        <v>0</v>
      </c>
    </row>
    <row r="51530" spans="6:6" ht="18" customHeight="1">
      <c r="F51530" s="129">
        <f t="shared" si="811"/>
        <v>0</v>
      </c>
    </row>
    <row r="51531" spans="6:6" ht="18" customHeight="1">
      <c r="F51531" s="129">
        <f t="shared" si="811"/>
        <v>0</v>
      </c>
    </row>
    <row r="51532" spans="6:6" ht="18" customHeight="1">
      <c r="F51532" s="129">
        <f t="shared" si="811"/>
        <v>0</v>
      </c>
    </row>
    <row r="51533" spans="6:6" ht="18" customHeight="1">
      <c r="F51533" s="129">
        <f t="shared" si="811"/>
        <v>0</v>
      </c>
    </row>
    <row r="51534" spans="6:6" ht="18" customHeight="1">
      <c r="F51534" s="129">
        <f t="shared" si="811"/>
        <v>0</v>
      </c>
    </row>
    <row r="51535" spans="6:6" ht="18" customHeight="1">
      <c r="F51535" s="129">
        <f t="shared" si="811"/>
        <v>0</v>
      </c>
    </row>
    <row r="51536" spans="6:6" ht="18" customHeight="1">
      <c r="F51536" s="129">
        <f t="shared" si="811"/>
        <v>0</v>
      </c>
    </row>
    <row r="51537" spans="6:6" ht="18" customHeight="1">
      <c r="F51537" s="129">
        <f t="shared" si="811"/>
        <v>0</v>
      </c>
    </row>
    <row r="51538" spans="6:6" ht="18" customHeight="1">
      <c r="F51538" s="129">
        <f t="shared" si="811"/>
        <v>0</v>
      </c>
    </row>
    <row r="51539" spans="6:6" ht="18" customHeight="1">
      <c r="F51539" s="129">
        <f t="shared" si="811"/>
        <v>0</v>
      </c>
    </row>
    <row r="51540" spans="6:6" ht="18" customHeight="1">
      <c r="F51540" s="129">
        <f t="shared" si="811"/>
        <v>0</v>
      </c>
    </row>
    <row r="51541" spans="6:6" ht="18" customHeight="1">
      <c r="F51541" s="129">
        <f t="shared" si="811"/>
        <v>0</v>
      </c>
    </row>
    <row r="51542" spans="6:6" ht="18" customHeight="1">
      <c r="F51542" s="129">
        <f t="shared" si="811"/>
        <v>0</v>
      </c>
    </row>
    <row r="51543" spans="6:6" ht="18" customHeight="1">
      <c r="F51543" s="129">
        <f t="shared" si="811"/>
        <v>0</v>
      </c>
    </row>
    <row r="51544" spans="6:6" ht="18" customHeight="1">
      <c r="F51544" s="129">
        <f t="shared" si="811"/>
        <v>0</v>
      </c>
    </row>
    <row r="51545" spans="6:6" ht="18" customHeight="1">
      <c r="F51545" s="129">
        <f t="shared" si="811"/>
        <v>0</v>
      </c>
    </row>
    <row r="51546" spans="6:6" ht="18" customHeight="1">
      <c r="F51546" s="129">
        <f t="shared" si="811"/>
        <v>0</v>
      </c>
    </row>
    <row r="51547" spans="6:6" ht="18" customHeight="1">
      <c r="F51547" s="129">
        <f t="shared" si="811"/>
        <v>0</v>
      </c>
    </row>
    <row r="51548" spans="6:6" ht="18" customHeight="1">
      <c r="F51548" s="129">
        <f t="shared" si="811"/>
        <v>0</v>
      </c>
    </row>
    <row r="51549" spans="6:6" ht="18" customHeight="1">
      <c r="F51549" s="129">
        <f t="shared" si="811"/>
        <v>0</v>
      </c>
    </row>
    <row r="51550" spans="6:6" ht="18" customHeight="1">
      <c r="F51550" s="129">
        <f t="shared" si="811"/>
        <v>0</v>
      </c>
    </row>
    <row r="51551" spans="6:6" ht="18" customHeight="1">
      <c r="F51551" s="129">
        <f t="shared" si="811"/>
        <v>0</v>
      </c>
    </row>
    <row r="51552" spans="6:6" ht="18" customHeight="1">
      <c r="F51552" s="129">
        <f t="shared" si="811"/>
        <v>0</v>
      </c>
    </row>
    <row r="51553" spans="6:6" ht="18" customHeight="1">
      <c r="F51553" s="129">
        <f t="shared" si="811"/>
        <v>0</v>
      </c>
    </row>
    <row r="51554" spans="6:6" ht="18" customHeight="1">
      <c r="F51554" s="129">
        <f t="shared" si="811"/>
        <v>0</v>
      </c>
    </row>
    <row r="51555" spans="6:6" ht="18" customHeight="1">
      <c r="F51555" s="129">
        <f t="shared" si="811"/>
        <v>0</v>
      </c>
    </row>
    <row r="51556" spans="6:6" ht="18" customHeight="1">
      <c r="F51556" s="129">
        <f t="shared" si="811"/>
        <v>0</v>
      </c>
    </row>
    <row r="51557" spans="6:6" ht="18" customHeight="1">
      <c r="F51557" s="129">
        <f t="shared" si="811"/>
        <v>0</v>
      </c>
    </row>
    <row r="51558" spans="6:6" ht="18" customHeight="1">
      <c r="F51558" s="129">
        <f t="shared" si="811"/>
        <v>0</v>
      </c>
    </row>
    <row r="51559" spans="6:6" ht="18" customHeight="1">
      <c r="F51559" s="129">
        <f t="shared" si="811"/>
        <v>0</v>
      </c>
    </row>
    <row r="51560" spans="6:6" ht="18" customHeight="1">
      <c r="F51560" s="129">
        <f t="shared" si="811"/>
        <v>0</v>
      </c>
    </row>
    <row r="51561" spans="6:6" ht="18" customHeight="1">
      <c r="F51561" s="129">
        <f t="shared" si="811"/>
        <v>0</v>
      </c>
    </row>
    <row r="51562" spans="6:6" ht="18" customHeight="1">
      <c r="F51562" s="129">
        <f t="shared" si="811"/>
        <v>0</v>
      </c>
    </row>
    <row r="51563" spans="6:6" ht="18" customHeight="1">
      <c r="F51563" s="129">
        <f t="shared" si="811"/>
        <v>0</v>
      </c>
    </row>
    <row r="51564" spans="6:6" ht="18" customHeight="1">
      <c r="F51564" s="129">
        <f t="shared" si="811"/>
        <v>0</v>
      </c>
    </row>
    <row r="51565" spans="6:6" ht="18" customHeight="1">
      <c r="F51565" s="129">
        <f t="shared" si="811"/>
        <v>0</v>
      </c>
    </row>
    <row r="51566" spans="6:6" ht="18" customHeight="1">
      <c r="F51566" s="129">
        <f t="shared" si="811"/>
        <v>0</v>
      </c>
    </row>
    <row r="51567" spans="6:6" ht="18" customHeight="1">
      <c r="F51567" s="129">
        <f t="shared" si="811"/>
        <v>0</v>
      </c>
    </row>
    <row r="51568" spans="6:6" ht="18" customHeight="1">
      <c r="F51568" s="129">
        <f t="shared" si="811"/>
        <v>0</v>
      </c>
    </row>
    <row r="51569" spans="6:6" ht="18" customHeight="1">
      <c r="F51569" s="129">
        <f t="shared" si="811"/>
        <v>0</v>
      </c>
    </row>
    <row r="51570" spans="6:6" ht="18" customHeight="1">
      <c r="F51570" s="129">
        <f t="shared" ref="F51570:F51633" si="812">E51570*D51570</f>
        <v>0</v>
      </c>
    </row>
    <row r="51571" spans="6:6" ht="18" customHeight="1">
      <c r="F51571" s="129">
        <f t="shared" si="812"/>
        <v>0</v>
      </c>
    </row>
    <row r="51572" spans="6:6" ht="18" customHeight="1">
      <c r="F51572" s="129">
        <f t="shared" si="812"/>
        <v>0</v>
      </c>
    </row>
    <row r="51573" spans="6:6" ht="18" customHeight="1">
      <c r="F51573" s="129">
        <f t="shared" si="812"/>
        <v>0</v>
      </c>
    </row>
    <row r="51574" spans="6:6" ht="18" customHeight="1">
      <c r="F51574" s="129">
        <f t="shared" si="812"/>
        <v>0</v>
      </c>
    </row>
    <row r="51575" spans="6:6" ht="18" customHeight="1">
      <c r="F51575" s="129">
        <f t="shared" si="812"/>
        <v>0</v>
      </c>
    </row>
    <row r="51576" spans="6:6" ht="18" customHeight="1">
      <c r="F51576" s="129">
        <f t="shared" si="812"/>
        <v>0</v>
      </c>
    </row>
    <row r="51577" spans="6:6" ht="18" customHeight="1">
      <c r="F51577" s="129">
        <f t="shared" si="812"/>
        <v>0</v>
      </c>
    </row>
    <row r="51578" spans="6:6" ht="18" customHeight="1">
      <c r="F51578" s="129">
        <f t="shared" si="812"/>
        <v>0</v>
      </c>
    </row>
    <row r="51579" spans="6:6" ht="18" customHeight="1">
      <c r="F51579" s="129">
        <f t="shared" si="812"/>
        <v>0</v>
      </c>
    </row>
    <row r="51580" spans="6:6" ht="18" customHeight="1">
      <c r="F51580" s="129">
        <f t="shared" si="812"/>
        <v>0</v>
      </c>
    </row>
    <row r="51581" spans="6:6" ht="18" customHeight="1">
      <c r="F51581" s="129">
        <f t="shared" si="812"/>
        <v>0</v>
      </c>
    </row>
    <row r="51582" spans="6:6" ht="18" customHeight="1">
      <c r="F51582" s="129">
        <f t="shared" si="812"/>
        <v>0</v>
      </c>
    </row>
    <row r="51583" spans="6:6" ht="18" customHeight="1">
      <c r="F51583" s="129">
        <f t="shared" si="812"/>
        <v>0</v>
      </c>
    </row>
    <row r="51584" spans="6:6" ht="18" customHeight="1">
      <c r="F51584" s="129">
        <f t="shared" si="812"/>
        <v>0</v>
      </c>
    </row>
    <row r="51585" spans="6:6" ht="18" customHeight="1">
      <c r="F51585" s="129">
        <f t="shared" si="812"/>
        <v>0</v>
      </c>
    </row>
    <row r="51586" spans="6:6" ht="18" customHeight="1">
      <c r="F51586" s="129">
        <f t="shared" si="812"/>
        <v>0</v>
      </c>
    </row>
    <row r="51587" spans="6:6" ht="18" customHeight="1">
      <c r="F51587" s="129">
        <f t="shared" si="812"/>
        <v>0</v>
      </c>
    </row>
    <row r="51588" spans="6:6" ht="18" customHeight="1">
      <c r="F51588" s="129">
        <f t="shared" si="812"/>
        <v>0</v>
      </c>
    </row>
    <row r="51589" spans="6:6" ht="18" customHeight="1">
      <c r="F51589" s="129">
        <f t="shared" si="812"/>
        <v>0</v>
      </c>
    </row>
    <row r="51590" spans="6:6" ht="18" customHeight="1">
      <c r="F51590" s="129">
        <f t="shared" si="812"/>
        <v>0</v>
      </c>
    </row>
    <row r="51591" spans="6:6" ht="18" customHeight="1">
      <c r="F51591" s="129">
        <f t="shared" si="812"/>
        <v>0</v>
      </c>
    </row>
    <row r="51592" spans="6:6" ht="18" customHeight="1">
      <c r="F51592" s="129">
        <f t="shared" si="812"/>
        <v>0</v>
      </c>
    </row>
    <row r="51593" spans="6:6" ht="18" customHeight="1">
      <c r="F51593" s="129">
        <f t="shared" si="812"/>
        <v>0</v>
      </c>
    </row>
    <row r="51594" spans="6:6" ht="18" customHeight="1">
      <c r="F51594" s="129">
        <f t="shared" si="812"/>
        <v>0</v>
      </c>
    </row>
    <row r="51595" spans="6:6" ht="18" customHeight="1">
      <c r="F51595" s="129">
        <f t="shared" si="812"/>
        <v>0</v>
      </c>
    </row>
    <row r="51596" spans="6:6" ht="18" customHeight="1">
      <c r="F51596" s="129">
        <f t="shared" si="812"/>
        <v>0</v>
      </c>
    </row>
    <row r="51597" spans="6:6" ht="18" customHeight="1">
      <c r="F51597" s="129">
        <f t="shared" si="812"/>
        <v>0</v>
      </c>
    </row>
    <row r="51598" spans="6:6" ht="18" customHeight="1">
      <c r="F51598" s="129">
        <f t="shared" si="812"/>
        <v>0</v>
      </c>
    </row>
    <row r="51599" spans="6:6" ht="18" customHeight="1">
      <c r="F51599" s="129">
        <f t="shared" si="812"/>
        <v>0</v>
      </c>
    </row>
    <row r="51600" spans="6:6" ht="18" customHeight="1">
      <c r="F51600" s="129">
        <f t="shared" si="812"/>
        <v>0</v>
      </c>
    </row>
    <row r="51601" spans="6:6" ht="18" customHeight="1">
      <c r="F51601" s="129">
        <f t="shared" si="812"/>
        <v>0</v>
      </c>
    </row>
    <row r="51602" spans="6:6" ht="18" customHeight="1">
      <c r="F51602" s="129">
        <f t="shared" si="812"/>
        <v>0</v>
      </c>
    </row>
    <row r="51603" spans="6:6" ht="18" customHeight="1">
      <c r="F51603" s="129">
        <f t="shared" si="812"/>
        <v>0</v>
      </c>
    </row>
    <row r="51604" spans="6:6" ht="18" customHeight="1">
      <c r="F51604" s="129">
        <f t="shared" si="812"/>
        <v>0</v>
      </c>
    </row>
    <row r="51605" spans="6:6" ht="18" customHeight="1">
      <c r="F51605" s="129">
        <f t="shared" si="812"/>
        <v>0</v>
      </c>
    </row>
    <row r="51606" spans="6:6" ht="18" customHeight="1">
      <c r="F51606" s="129">
        <f t="shared" si="812"/>
        <v>0</v>
      </c>
    </row>
    <row r="51607" spans="6:6" ht="18" customHeight="1">
      <c r="F51607" s="129">
        <f t="shared" si="812"/>
        <v>0</v>
      </c>
    </row>
    <row r="51608" spans="6:6" ht="18" customHeight="1">
      <c r="F51608" s="129">
        <f t="shared" si="812"/>
        <v>0</v>
      </c>
    </row>
    <row r="51609" spans="6:6" ht="18" customHeight="1">
      <c r="F51609" s="129">
        <f t="shared" si="812"/>
        <v>0</v>
      </c>
    </row>
    <row r="51610" spans="6:6" ht="18" customHeight="1">
      <c r="F51610" s="129">
        <f t="shared" si="812"/>
        <v>0</v>
      </c>
    </row>
    <row r="51611" spans="6:6" ht="18" customHeight="1">
      <c r="F51611" s="129">
        <f t="shared" si="812"/>
        <v>0</v>
      </c>
    </row>
    <row r="51612" spans="6:6" ht="18" customHeight="1">
      <c r="F51612" s="129">
        <f t="shared" si="812"/>
        <v>0</v>
      </c>
    </row>
    <row r="51613" spans="6:6" ht="18" customHeight="1">
      <c r="F51613" s="129">
        <f t="shared" si="812"/>
        <v>0</v>
      </c>
    </row>
    <row r="51614" spans="6:6" ht="18" customHeight="1">
      <c r="F51614" s="129">
        <f t="shared" si="812"/>
        <v>0</v>
      </c>
    </row>
    <row r="51615" spans="6:6" ht="18" customHeight="1">
      <c r="F51615" s="129">
        <f t="shared" si="812"/>
        <v>0</v>
      </c>
    </row>
    <row r="51616" spans="6:6" ht="18" customHeight="1">
      <c r="F51616" s="129">
        <f t="shared" si="812"/>
        <v>0</v>
      </c>
    </row>
    <row r="51617" spans="6:6" ht="18" customHeight="1">
      <c r="F51617" s="129">
        <f t="shared" si="812"/>
        <v>0</v>
      </c>
    </row>
    <row r="51618" spans="6:6" ht="18" customHeight="1">
      <c r="F51618" s="129">
        <f t="shared" si="812"/>
        <v>0</v>
      </c>
    </row>
    <row r="51619" spans="6:6" ht="18" customHeight="1">
      <c r="F51619" s="129">
        <f t="shared" si="812"/>
        <v>0</v>
      </c>
    </row>
    <row r="51620" spans="6:6" ht="18" customHeight="1">
      <c r="F51620" s="129">
        <f t="shared" si="812"/>
        <v>0</v>
      </c>
    </row>
    <row r="51621" spans="6:6" ht="18" customHeight="1">
      <c r="F51621" s="129">
        <f t="shared" si="812"/>
        <v>0</v>
      </c>
    </row>
    <row r="51622" spans="6:6" ht="18" customHeight="1">
      <c r="F51622" s="129">
        <f t="shared" si="812"/>
        <v>0</v>
      </c>
    </row>
    <row r="51623" spans="6:6" ht="18" customHeight="1">
      <c r="F51623" s="129">
        <f t="shared" si="812"/>
        <v>0</v>
      </c>
    </row>
    <row r="51624" spans="6:6" ht="18" customHeight="1">
      <c r="F51624" s="129">
        <f t="shared" si="812"/>
        <v>0</v>
      </c>
    </row>
    <row r="51625" spans="6:6" ht="18" customHeight="1">
      <c r="F51625" s="129">
        <f t="shared" si="812"/>
        <v>0</v>
      </c>
    </row>
    <row r="51626" spans="6:6" ht="18" customHeight="1">
      <c r="F51626" s="129">
        <f t="shared" si="812"/>
        <v>0</v>
      </c>
    </row>
    <row r="51627" spans="6:6" ht="18" customHeight="1">
      <c r="F51627" s="129">
        <f t="shared" si="812"/>
        <v>0</v>
      </c>
    </row>
    <row r="51628" spans="6:6" ht="18" customHeight="1">
      <c r="F51628" s="129">
        <f t="shared" si="812"/>
        <v>0</v>
      </c>
    </row>
    <row r="51629" spans="6:6" ht="18" customHeight="1">
      <c r="F51629" s="129">
        <f t="shared" si="812"/>
        <v>0</v>
      </c>
    </row>
    <row r="51630" spans="6:6" ht="18" customHeight="1">
      <c r="F51630" s="129">
        <f t="shared" si="812"/>
        <v>0</v>
      </c>
    </row>
    <row r="51631" spans="6:6" ht="18" customHeight="1">
      <c r="F51631" s="129">
        <f t="shared" si="812"/>
        <v>0</v>
      </c>
    </row>
    <row r="51632" spans="6:6" ht="18" customHeight="1">
      <c r="F51632" s="129">
        <f t="shared" si="812"/>
        <v>0</v>
      </c>
    </row>
    <row r="51633" spans="6:6" ht="18" customHeight="1">
      <c r="F51633" s="129">
        <f t="shared" si="812"/>
        <v>0</v>
      </c>
    </row>
    <row r="51634" spans="6:6" ht="18" customHeight="1">
      <c r="F51634" s="129">
        <f t="shared" ref="F51634:F51697" si="813">E51634*D51634</f>
        <v>0</v>
      </c>
    </row>
    <row r="51635" spans="6:6" ht="18" customHeight="1">
      <c r="F51635" s="129">
        <f t="shared" si="813"/>
        <v>0</v>
      </c>
    </row>
    <row r="51636" spans="6:6" ht="18" customHeight="1">
      <c r="F51636" s="129">
        <f t="shared" si="813"/>
        <v>0</v>
      </c>
    </row>
    <row r="51637" spans="6:6" ht="18" customHeight="1">
      <c r="F51637" s="129">
        <f t="shared" si="813"/>
        <v>0</v>
      </c>
    </row>
    <row r="51638" spans="6:6" ht="18" customHeight="1">
      <c r="F51638" s="129">
        <f t="shared" si="813"/>
        <v>0</v>
      </c>
    </row>
    <row r="51639" spans="6:6" ht="18" customHeight="1">
      <c r="F51639" s="129">
        <f t="shared" si="813"/>
        <v>0</v>
      </c>
    </row>
    <row r="51640" spans="6:6" ht="18" customHeight="1">
      <c r="F51640" s="129">
        <f t="shared" si="813"/>
        <v>0</v>
      </c>
    </row>
    <row r="51641" spans="6:6" ht="18" customHeight="1">
      <c r="F51641" s="129">
        <f t="shared" si="813"/>
        <v>0</v>
      </c>
    </row>
    <row r="51642" spans="6:6" ht="18" customHeight="1">
      <c r="F51642" s="129">
        <f t="shared" si="813"/>
        <v>0</v>
      </c>
    </row>
    <row r="51643" spans="6:6" ht="18" customHeight="1">
      <c r="F51643" s="129">
        <f t="shared" si="813"/>
        <v>0</v>
      </c>
    </row>
    <row r="51644" spans="6:6" ht="18" customHeight="1">
      <c r="F51644" s="129">
        <f t="shared" si="813"/>
        <v>0</v>
      </c>
    </row>
    <row r="51645" spans="6:6" ht="18" customHeight="1">
      <c r="F51645" s="129">
        <f t="shared" si="813"/>
        <v>0</v>
      </c>
    </row>
    <row r="51646" spans="6:6" ht="18" customHeight="1">
      <c r="F51646" s="129">
        <f t="shared" si="813"/>
        <v>0</v>
      </c>
    </row>
    <row r="51647" spans="6:6" ht="18" customHeight="1">
      <c r="F51647" s="129">
        <f t="shared" si="813"/>
        <v>0</v>
      </c>
    </row>
    <row r="51648" spans="6:6" ht="18" customHeight="1">
      <c r="F51648" s="129">
        <f t="shared" si="813"/>
        <v>0</v>
      </c>
    </row>
    <row r="51649" spans="6:6" ht="18" customHeight="1">
      <c r="F51649" s="129">
        <f t="shared" si="813"/>
        <v>0</v>
      </c>
    </row>
    <row r="51650" spans="6:6" ht="18" customHeight="1">
      <c r="F51650" s="129">
        <f t="shared" si="813"/>
        <v>0</v>
      </c>
    </row>
    <row r="51651" spans="6:6" ht="18" customHeight="1">
      <c r="F51651" s="129">
        <f t="shared" si="813"/>
        <v>0</v>
      </c>
    </row>
    <row r="51652" spans="6:6" ht="18" customHeight="1">
      <c r="F51652" s="129">
        <f t="shared" si="813"/>
        <v>0</v>
      </c>
    </row>
    <row r="51653" spans="6:6" ht="18" customHeight="1">
      <c r="F51653" s="129">
        <f t="shared" si="813"/>
        <v>0</v>
      </c>
    </row>
    <row r="51654" spans="6:6" ht="18" customHeight="1">
      <c r="F51654" s="129">
        <f t="shared" si="813"/>
        <v>0</v>
      </c>
    </row>
    <row r="51655" spans="6:6" ht="18" customHeight="1">
      <c r="F51655" s="129">
        <f t="shared" si="813"/>
        <v>0</v>
      </c>
    </row>
    <row r="51656" spans="6:6" ht="18" customHeight="1">
      <c r="F51656" s="129">
        <f t="shared" si="813"/>
        <v>0</v>
      </c>
    </row>
    <row r="51657" spans="6:6" ht="18" customHeight="1">
      <c r="F51657" s="129">
        <f t="shared" si="813"/>
        <v>0</v>
      </c>
    </row>
    <row r="51658" spans="6:6" ht="18" customHeight="1">
      <c r="F51658" s="129">
        <f t="shared" si="813"/>
        <v>0</v>
      </c>
    </row>
    <row r="51659" spans="6:6" ht="18" customHeight="1">
      <c r="F51659" s="129">
        <f t="shared" si="813"/>
        <v>0</v>
      </c>
    </row>
    <row r="51660" spans="6:6" ht="18" customHeight="1">
      <c r="F51660" s="129">
        <f t="shared" si="813"/>
        <v>0</v>
      </c>
    </row>
    <row r="51661" spans="6:6" ht="18" customHeight="1">
      <c r="F51661" s="129">
        <f t="shared" si="813"/>
        <v>0</v>
      </c>
    </row>
    <row r="51662" spans="6:6" ht="18" customHeight="1">
      <c r="F51662" s="129">
        <f t="shared" si="813"/>
        <v>0</v>
      </c>
    </row>
    <row r="51663" spans="6:6" ht="18" customHeight="1">
      <c r="F51663" s="129">
        <f t="shared" si="813"/>
        <v>0</v>
      </c>
    </row>
    <row r="51664" spans="6:6" ht="18" customHeight="1">
      <c r="F51664" s="129">
        <f t="shared" si="813"/>
        <v>0</v>
      </c>
    </row>
    <row r="51665" spans="6:6" ht="18" customHeight="1">
      <c r="F51665" s="129">
        <f t="shared" si="813"/>
        <v>0</v>
      </c>
    </row>
    <row r="51666" spans="6:6" ht="18" customHeight="1">
      <c r="F51666" s="129">
        <f t="shared" si="813"/>
        <v>0</v>
      </c>
    </row>
    <row r="51667" spans="6:6" ht="18" customHeight="1">
      <c r="F51667" s="129">
        <f t="shared" si="813"/>
        <v>0</v>
      </c>
    </row>
    <row r="51668" spans="6:6" ht="18" customHeight="1">
      <c r="F51668" s="129">
        <f t="shared" si="813"/>
        <v>0</v>
      </c>
    </row>
    <row r="51669" spans="6:6" ht="18" customHeight="1">
      <c r="F51669" s="129">
        <f t="shared" si="813"/>
        <v>0</v>
      </c>
    </row>
    <row r="51670" spans="6:6" ht="18" customHeight="1">
      <c r="F51670" s="129">
        <f t="shared" si="813"/>
        <v>0</v>
      </c>
    </row>
    <row r="51671" spans="6:6" ht="18" customHeight="1">
      <c r="F51671" s="129">
        <f t="shared" si="813"/>
        <v>0</v>
      </c>
    </row>
    <row r="51672" spans="6:6" ht="18" customHeight="1">
      <c r="F51672" s="129">
        <f t="shared" si="813"/>
        <v>0</v>
      </c>
    </row>
    <row r="51673" spans="6:6" ht="18" customHeight="1">
      <c r="F51673" s="129">
        <f t="shared" si="813"/>
        <v>0</v>
      </c>
    </row>
    <row r="51674" spans="6:6" ht="18" customHeight="1">
      <c r="F51674" s="129">
        <f t="shared" si="813"/>
        <v>0</v>
      </c>
    </row>
    <row r="51675" spans="6:6" ht="18" customHeight="1">
      <c r="F51675" s="129">
        <f t="shared" si="813"/>
        <v>0</v>
      </c>
    </row>
    <row r="51676" spans="6:6" ht="18" customHeight="1">
      <c r="F51676" s="129">
        <f t="shared" si="813"/>
        <v>0</v>
      </c>
    </row>
    <row r="51677" spans="6:6" ht="18" customHeight="1">
      <c r="F51677" s="129">
        <f t="shared" si="813"/>
        <v>0</v>
      </c>
    </row>
    <row r="51678" spans="6:6" ht="18" customHeight="1">
      <c r="F51678" s="129">
        <f t="shared" si="813"/>
        <v>0</v>
      </c>
    </row>
    <row r="51679" spans="6:6" ht="18" customHeight="1">
      <c r="F51679" s="129">
        <f t="shared" si="813"/>
        <v>0</v>
      </c>
    </row>
    <row r="51680" spans="6:6" ht="18" customHeight="1">
      <c r="F51680" s="129">
        <f t="shared" si="813"/>
        <v>0</v>
      </c>
    </row>
    <row r="51681" spans="6:6" ht="18" customHeight="1">
      <c r="F51681" s="129">
        <f t="shared" si="813"/>
        <v>0</v>
      </c>
    </row>
    <row r="51682" spans="6:6" ht="18" customHeight="1">
      <c r="F51682" s="129">
        <f t="shared" si="813"/>
        <v>0</v>
      </c>
    </row>
    <row r="51683" spans="6:6" ht="18" customHeight="1">
      <c r="F51683" s="129">
        <f t="shared" si="813"/>
        <v>0</v>
      </c>
    </row>
    <row r="51684" spans="6:6" ht="18" customHeight="1">
      <c r="F51684" s="129">
        <f t="shared" si="813"/>
        <v>0</v>
      </c>
    </row>
    <row r="51685" spans="6:6" ht="18" customHeight="1">
      <c r="F51685" s="129">
        <f t="shared" si="813"/>
        <v>0</v>
      </c>
    </row>
    <row r="51686" spans="6:6" ht="18" customHeight="1">
      <c r="F51686" s="129">
        <f t="shared" si="813"/>
        <v>0</v>
      </c>
    </row>
    <row r="51687" spans="6:6" ht="18" customHeight="1">
      <c r="F51687" s="129">
        <f t="shared" si="813"/>
        <v>0</v>
      </c>
    </row>
    <row r="51688" spans="6:6" ht="18" customHeight="1">
      <c r="F51688" s="129">
        <f t="shared" si="813"/>
        <v>0</v>
      </c>
    </row>
    <row r="51689" spans="6:6" ht="18" customHeight="1">
      <c r="F51689" s="129">
        <f t="shared" si="813"/>
        <v>0</v>
      </c>
    </row>
    <row r="51690" spans="6:6" ht="18" customHeight="1">
      <c r="F51690" s="129">
        <f t="shared" si="813"/>
        <v>0</v>
      </c>
    </row>
    <row r="51691" spans="6:6" ht="18" customHeight="1">
      <c r="F51691" s="129">
        <f t="shared" si="813"/>
        <v>0</v>
      </c>
    </row>
    <row r="51692" spans="6:6" ht="18" customHeight="1">
      <c r="F51692" s="129">
        <f t="shared" si="813"/>
        <v>0</v>
      </c>
    </row>
    <row r="51693" spans="6:6" ht="18" customHeight="1">
      <c r="F51693" s="129">
        <f t="shared" si="813"/>
        <v>0</v>
      </c>
    </row>
    <row r="51694" spans="6:6" ht="18" customHeight="1">
      <c r="F51694" s="129">
        <f t="shared" si="813"/>
        <v>0</v>
      </c>
    </row>
    <row r="51695" spans="6:6" ht="18" customHeight="1">
      <c r="F51695" s="129">
        <f t="shared" si="813"/>
        <v>0</v>
      </c>
    </row>
    <row r="51696" spans="6:6" ht="18" customHeight="1">
      <c r="F51696" s="129">
        <f t="shared" si="813"/>
        <v>0</v>
      </c>
    </row>
    <row r="51697" spans="6:6" ht="18" customHeight="1">
      <c r="F51697" s="129">
        <f t="shared" si="813"/>
        <v>0</v>
      </c>
    </row>
    <row r="51698" spans="6:6" ht="18" customHeight="1">
      <c r="F51698" s="129">
        <f t="shared" ref="F51698:F51761" si="814">E51698*D51698</f>
        <v>0</v>
      </c>
    </row>
    <row r="51699" spans="6:6" ht="18" customHeight="1">
      <c r="F51699" s="129">
        <f t="shared" si="814"/>
        <v>0</v>
      </c>
    </row>
    <row r="51700" spans="6:6" ht="18" customHeight="1">
      <c r="F51700" s="129">
        <f t="shared" si="814"/>
        <v>0</v>
      </c>
    </row>
    <row r="51701" spans="6:6" ht="18" customHeight="1">
      <c r="F51701" s="129">
        <f t="shared" si="814"/>
        <v>0</v>
      </c>
    </row>
    <row r="51702" spans="6:6" ht="18" customHeight="1">
      <c r="F51702" s="129">
        <f t="shared" si="814"/>
        <v>0</v>
      </c>
    </row>
    <row r="51703" spans="6:6" ht="18" customHeight="1">
      <c r="F51703" s="129">
        <f t="shared" si="814"/>
        <v>0</v>
      </c>
    </row>
    <row r="51704" spans="6:6" ht="18" customHeight="1">
      <c r="F51704" s="129">
        <f t="shared" si="814"/>
        <v>0</v>
      </c>
    </row>
    <row r="51705" spans="6:6" ht="18" customHeight="1">
      <c r="F51705" s="129">
        <f t="shared" si="814"/>
        <v>0</v>
      </c>
    </row>
    <row r="51706" spans="6:6" ht="18" customHeight="1">
      <c r="F51706" s="129">
        <f t="shared" si="814"/>
        <v>0</v>
      </c>
    </row>
    <row r="51707" spans="6:6" ht="18" customHeight="1">
      <c r="F51707" s="129">
        <f t="shared" si="814"/>
        <v>0</v>
      </c>
    </row>
    <row r="51708" spans="6:6" ht="18" customHeight="1">
      <c r="F51708" s="129">
        <f t="shared" si="814"/>
        <v>0</v>
      </c>
    </row>
    <row r="51709" spans="6:6" ht="18" customHeight="1">
      <c r="F51709" s="129">
        <f t="shared" si="814"/>
        <v>0</v>
      </c>
    </row>
    <row r="51710" spans="6:6" ht="18" customHeight="1">
      <c r="F51710" s="129">
        <f t="shared" si="814"/>
        <v>0</v>
      </c>
    </row>
    <row r="51711" spans="6:6" ht="18" customHeight="1">
      <c r="F51711" s="129">
        <f t="shared" si="814"/>
        <v>0</v>
      </c>
    </row>
    <row r="51712" spans="6:6" ht="18" customHeight="1">
      <c r="F51712" s="129">
        <f t="shared" si="814"/>
        <v>0</v>
      </c>
    </row>
    <row r="51713" spans="6:6" ht="18" customHeight="1">
      <c r="F51713" s="129">
        <f t="shared" si="814"/>
        <v>0</v>
      </c>
    </row>
    <row r="51714" spans="6:6" ht="18" customHeight="1">
      <c r="F51714" s="129">
        <f t="shared" si="814"/>
        <v>0</v>
      </c>
    </row>
    <row r="51715" spans="6:6" ht="18" customHeight="1">
      <c r="F51715" s="129">
        <f t="shared" si="814"/>
        <v>0</v>
      </c>
    </row>
    <row r="51716" spans="6:6" ht="18" customHeight="1">
      <c r="F51716" s="129">
        <f t="shared" si="814"/>
        <v>0</v>
      </c>
    </row>
    <row r="51717" spans="6:6" ht="18" customHeight="1">
      <c r="F51717" s="129">
        <f t="shared" si="814"/>
        <v>0</v>
      </c>
    </row>
    <row r="51718" spans="6:6" ht="18" customHeight="1">
      <c r="F51718" s="129">
        <f t="shared" si="814"/>
        <v>0</v>
      </c>
    </row>
    <row r="51719" spans="6:6" ht="18" customHeight="1">
      <c r="F51719" s="129">
        <f t="shared" si="814"/>
        <v>0</v>
      </c>
    </row>
    <row r="51720" spans="6:6" ht="18" customHeight="1">
      <c r="F51720" s="129">
        <f t="shared" si="814"/>
        <v>0</v>
      </c>
    </row>
    <row r="51721" spans="6:6" ht="18" customHeight="1">
      <c r="F51721" s="129">
        <f t="shared" si="814"/>
        <v>0</v>
      </c>
    </row>
    <row r="51722" spans="6:6" ht="18" customHeight="1">
      <c r="F51722" s="129">
        <f t="shared" si="814"/>
        <v>0</v>
      </c>
    </row>
    <row r="51723" spans="6:6" ht="18" customHeight="1">
      <c r="F51723" s="129">
        <f t="shared" si="814"/>
        <v>0</v>
      </c>
    </row>
    <row r="51724" spans="6:6" ht="18" customHeight="1">
      <c r="F51724" s="129">
        <f t="shared" si="814"/>
        <v>0</v>
      </c>
    </row>
    <row r="51725" spans="6:6" ht="18" customHeight="1">
      <c r="F51725" s="129">
        <f t="shared" si="814"/>
        <v>0</v>
      </c>
    </row>
    <row r="51726" spans="6:6" ht="18" customHeight="1">
      <c r="F51726" s="129">
        <f t="shared" si="814"/>
        <v>0</v>
      </c>
    </row>
    <row r="51727" spans="6:6" ht="18" customHeight="1">
      <c r="F51727" s="129">
        <f t="shared" si="814"/>
        <v>0</v>
      </c>
    </row>
    <row r="51728" spans="6:6" ht="18" customHeight="1">
      <c r="F51728" s="129">
        <f t="shared" si="814"/>
        <v>0</v>
      </c>
    </row>
    <row r="51729" spans="6:6" ht="18" customHeight="1">
      <c r="F51729" s="129">
        <f t="shared" si="814"/>
        <v>0</v>
      </c>
    </row>
    <row r="51730" spans="6:6" ht="18" customHeight="1">
      <c r="F51730" s="129">
        <f t="shared" si="814"/>
        <v>0</v>
      </c>
    </row>
    <row r="51731" spans="6:6" ht="18" customHeight="1">
      <c r="F51731" s="129">
        <f t="shared" si="814"/>
        <v>0</v>
      </c>
    </row>
    <row r="51732" spans="6:6" ht="18" customHeight="1">
      <c r="F51732" s="129">
        <f t="shared" si="814"/>
        <v>0</v>
      </c>
    </row>
    <row r="51733" spans="6:6" ht="18" customHeight="1">
      <c r="F51733" s="129">
        <f t="shared" si="814"/>
        <v>0</v>
      </c>
    </row>
    <row r="51734" spans="6:6" ht="18" customHeight="1">
      <c r="F51734" s="129">
        <f t="shared" si="814"/>
        <v>0</v>
      </c>
    </row>
    <row r="51735" spans="6:6" ht="18" customHeight="1">
      <c r="F51735" s="129">
        <f t="shared" si="814"/>
        <v>0</v>
      </c>
    </row>
    <row r="51736" spans="6:6" ht="18" customHeight="1">
      <c r="F51736" s="129">
        <f t="shared" si="814"/>
        <v>0</v>
      </c>
    </row>
    <row r="51737" spans="6:6" ht="18" customHeight="1">
      <c r="F51737" s="129">
        <f t="shared" si="814"/>
        <v>0</v>
      </c>
    </row>
    <row r="51738" spans="6:6" ht="18" customHeight="1">
      <c r="F51738" s="129">
        <f t="shared" si="814"/>
        <v>0</v>
      </c>
    </row>
    <row r="51739" spans="6:6" ht="18" customHeight="1">
      <c r="F51739" s="129">
        <f t="shared" si="814"/>
        <v>0</v>
      </c>
    </row>
    <row r="51740" spans="6:6" ht="18" customHeight="1">
      <c r="F51740" s="129">
        <f t="shared" si="814"/>
        <v>0</v>
      </c>
    </row>
    <row r="51741" spans="6:6" ht="18" customHeight="1">
      <c r="F51741" s="129">
        <f t="shared" si="814"/>
        <v>0</v>
      </c>
    </row>
    <row r="51742" spans="6:6" ht="18" customHeight="1">
      <c r="F51742" s="129">
        <f t="shared" si="814"/>
        <v>0</v>
      </c>
    </row>
    <row r="51743" spans="6:6" ht="18" customHeight="1">
      <c r="F51743" s="129">
        <f t="shared" si="814"/>
        <v>0</v>
      </c>
    </row>
    <row r="51744" spans="6:6" ht="18" customHeight="1">
      <c r="F51744" s="129">
        <f t="shared" si="814"/>
        <v>0</v>
      </c>
    </row>
    <row r="51745" spans="6:6" ht="18" customHeight="1">
      <c r="F51745" s="129">
        <f t="shared" si="814"/>
        <v>0</v>
      </c>
    </row>
    <row r="51746" spans="6:6" ht="18" customHeight="1">
      <c r="F51746" s="129">
        <f t="shared" si="814"/>
        <v>0</v>
      </c>
    </row>
    <row r="51747" spans="6:6" ht="18" customHeight="1">
      <c r="F51747" s="129">
        <f t="shared" si="814"/>
        <v>0</v>
      </c>
    </row>
    <row r="51748" spans="6:6" ht="18" customHeight="1">
      <c r="F51748" s="129">
        <f t="shared" si="814"/>
        <v>0</v>
      </c>
    </row>
    <row r="51749" spans="6:6" ht="18" customHeight="1">
      <c r="F51749" s="129">
        <f t="shared" si="814"/>
        <v>0</v>
      </c>
    </row>
    <row r="51750" spans="6:6" ht="18" customHeight="1">
      <c r="F51750" s="129">
        <f t="shared" si="814"/>
        <v>0</v>
      </c>
    </row>
    <row r="51751" spans="6:6" ht="18" customHeight="1">
      <c r="F51751" s="129">
        <f t="shared" si="814"/>
        <v>0</v>
      </c>
    </row>
    <row r="51752" spans="6:6" ht="18" customHeight="1">
      <c r="F51752" s="129">
        <f t="shared" si="814"/>
        <v>0</v>
      </c>
    </row>
    <row r="51753" spans="6:6" ht="18" customHeight="1">
      <c r="F51753" s="129">
        <f t="shared" si="814"/>
        <v>0</v>
      </c>
    </row>
    <row r="51754" spans="6:6" ht="18" customHeight="1">
      <c r="F51754" s="129">
        <f t="shared" si="814"/>
        <v>0</v>
      </c>
    </row>
    <row r="51755" spans="6:6" ht="18" customHeight="1">
      <c r="F51755" s="129">
        <f t="shared" si="814"/>
        <v>0</v>
      </c>
    </row>
    <row r="51756" spans="6:6" ht="18" customHeight="1">
      <c r="F51756" s="129">
        <f t="shared" si="814"/>
        <v>0</v>
      </c>
    </row>
    <row r="51757" spans="6:6" ht="18" customHeight="1">
      <c r="F51757" s="129">
        <f t="shared" si="814"/>
        <v>0</v>
      </c>
    </row>
    <row r="51758" spans="6:6" ht="18" customHeight="1">
      <c r="F51758" s="129">
        <f t="shared" si="814"/>
        <v>0</v>
      </c>
    </row>
    <row r="51759" spans="6:6" ht="18" customHeight="1">
      <c r="F51759" s="129">
        <f t="shared" si="814"/>
        <v>0</v>
      </c>
    </row>
    <row r="51760" spans="6:6" ht="18" customHeight="1">
      <c r="F51760" s="129">
        <f t="shared" si="814"/>
        <v>0</v>
      </c>
    </row>
    <row r="51761" spans="6:6" ht="18" customHeight="1">
      <c r="F51761" s="129">
        <f t="shared" si="814"/>
        <v>0</v>
      </c>
    </row>
    <row r="51762" spans="6:6" ht="18" customHeight="1">
      <c r="F51762" s="129">
        <f t="shared" ref="F51762:F51825" si="815">E51762*D51762</f>
        <v>0</v>
      </c>
    </row>
    <row r="51763" spans="6:6" ht="18" customHeight="1">
      <c r="F51763" s="129">
        <f t="shared" si="815"/>
        <v>0</v>
      </c>
    </row>
    <row r="51764" spans="6:6" ht="18" customHeight="1">
      <c r="F51764" s="129">
        <f t="shared" si="815"/>
        <v>0</v>
      </c>
    </row>
    <row r="51765" spans="6:6" ht="18" customHeight="1">
      <c r="F51765" s="129">
        <f t="shared" si="815"/>
        <v>0</v>
      </c>
    </row>
    <row r="51766" spans="6:6" ht="18" customHeight="1">
      <c r="F51766" s="129">
        <f t="shared" si="815"/>
        <v>0</v>
      </c>
    </row>
    <row r="51767" spans="6:6" ht="18" customHeight="1">
      <c r="F51767" s="129">
        <f t="shared" si="815"/>
        <v>0</v>
      </c>
    </row>
    <row r="51768" spans="6:6" ht="18" customHeight="1">
      <c r="F51768" s="129">
        <f t="shared" si="815"/>
        <v>0</v>
      </c>
    </row>
    <row r="51769" spans="6:6" ht="18" customHeight="1">
      <c r="F51769" s="129">
        <f t="shared" si="815"/>
        <v>0</v>
      </c>
    </row>
    <row r="51770" spans="6:6" ht="18" customHeight="1">
      <c r="F51770" s="129">
        <f t="shared" si="815"/>
        <v>0</v>
      </c>
    </row>
    <row r="51771" spans="6:6" ht="18" customHeight="1">
      <c r="F51771" s="129">
        <f t="shared" si="815"/>
        <v>0</v>
      </c>
    </row>
    <row r="51772" spans="6:6" ht="18" customHeight="1">
      <c r="F51772" s="129">
        <f t="shared" si="815"/>
        <v>0</v>
      </c>
    </row>
    <row r="51773" spans="6:6" ht="18" customHeight="1">
      <c r="F51773" s="129">
        <f t="shared" si="815"/>
        <v>0</v>
      </c>
    </row>
    <row r="51774" spans="6:6" ht="18" customHeight="1">
      <c r="F51774" s="129">
        <f t="shared" si="815"/>
        <v>0</v>
      </c>
    </row>
    <row r="51775" spans="6:6" ht="18" customHeight="1">
      <c r="F51775" s="129">
        <f t="shared" si="815"/>
        <v>0</v>
      </c>
    </row>
    <row r="51776" spans="6:6" ht="18" customHeight="1">
      <c r="F51776" s="129">
        <f t="shared" si="815"/>
        <v>0</v>
      </c>
    </row>
    <row r="51777" spans="6:6" ht="18" customHeight="1">
      <c r="F51777" s="129">
        <f t="shared" si="815"/>
        <v>0</v>
      </c>
    </row>
    <row r="51778" spans="6:6" ht="18" customHeight="1">
      <c r="F51778" s="129">
        <f t="shared" si="815"/>
        <v>0</v>
      </c>
    </row>
    <row r="51779" spans="6:6" ht="18" customHeight="1">
      <c r="F51779" s="129">
        <f t="shared" si="815"/>
        <v>0</v>
      </c>
    </row>
    <row r="51780" spans="6:6" ht="18" customHeight="1">
      <c r="F51780" s="129">
        <f t="shared" si="815"/>
        <v>0</v>
      </c>
    </row>
    <row r="51781" spans="6:6" ht="18" customHeight="1">
      <c r="F51781" s="129">
        <f t="shared" si="815"/>
        <v>0</v>
      </c>
    </row>
    <row r="51782" spans="6:6" ht="18" customHeight="1">
      <c r="F51782" s="129">
        <f t="shared" si="815"/>
        <v>0</v>
      </c>
    </row>
    <row r="51783" spans="6:6" ht="18" customHeight="1">
      <c r="F51783" s="129">
        <f t="shared" si="815"/>
        <v>0</v>
      </c>
    </row>
    <row r="51784" spans="6:6" ht="18" customHeight="1">
      <c r="F51784" s="129">
        <f t="shared" si="815"/>
        <v>0</v>
      </c>
    </row>
    <row r="51785" spans="6:6" ht="18" customHeight="1">
      <c r="F51785" s="129">
        <f t="shared" si="815"/>
        <v>0</v>
      </c>
    </row>
    <row r="51786" spans="6:6" ht="18" customHeight="1">
      <c r="F51786" s="129">
        <f t="shared" si="815"/>
        <v>0</v>
      </c>
    </row>
    <row r="51787" spans="6:6" ht="18" customHeight="1">
      <c r="F51787" s="129">
        <f t="shared" si="815"/>
        <v>0</v>
      </c>
    </row>
    <row r="51788" spans="6:6" ht="18" customHeight="1">
      <c r="F51788" s="129">
        <f t="shared" si="815"/>
        <v>0</v>
      </c>
    </row>
    <row r="51789" spans="6:6" ht="18" customHeight="1">
      <c r="F51789" s="129">
        <f t="shared" si="815"/>
        <v>0</v>
      </c>
    </row>
    <row r="51790" spans="6:6" ht="18" customHeight="1">
      <c r="F51790" s="129">
        <f t="shared" si="815"/>
        <v>0</v>
      </c>
    </row>
    <row r="51791" spans="6:6" ht="18" customHeight="1">
      <c r="F51791" s="129">
        <f t="shared" si="815"/>
        <v>0</v>
      </c>
    </row>
    <row r="51792" spans="6:6" ht="18" customHeight="1">
      <c r="F51792" s="129">
        <f t="shared" si="815"/>
        <v>0</v>
      </c>
    </row>
    <row r="51793" spans="6:6" ht="18" customHeight="1">
      <c r="F51793" s="129">
        <f t="shared" si="815"/>
        <v>0</v>
      </c>
    </row>
    <row r="51794" spans="6:6" ht="18" customHeight="1">
      <c r="F51794" s="129">
        <f t="shared" si="815"/>
        <v>0</v>
      </c>
    </row>
    <row r="51795" spans="6:6" ht="18" customHeight="1">
      <c r="F51795" s="129">
        <f t="shared" si="815"/>
        <v>0</v>
      </c>
    </row>
    <row r="51796" spans="6:6" ht="18" customHeight="1">
      <c r="F51796" s="129">
        <f t="shared" si="815"/>
        <v>0</v>
      </c>
    </row>
    <row r="51797" spans="6:6" ht="18" customHeight="1">
      <c r="F51797" s="129">
        <f t="shared" si="815"/>
        <v>0</v>
      </c>
    </row>
    <row r="51798" spans="6:6" ht="18" customHeight="1">
      <c r="F51798" s="129">
        <f t="shared" si="815"/>
        <v>0</v>
      </c>
    </row>
    <row r="51799" spans="6:6" ht="18" customHeight="1">
      <c r="F51799" s="129">
        <f t="shared" si="815"/>
        <v>0</v>
      </c>
    </row>
    <row r="51800" spans="6:6" ht="18" customHeight="1">
      <c r="F51800" s="129">
        <f t="shared" si="815"/>
        <v>0</v>
      </c>
    </row>
    <row r="51801" spans="6:6" ht="18" customHeight="1">
      <c r="F51801" s="129">
        <f t="shared" si="815"/>
        <v>0</v>
      </c>
    </row>
    <row r="51802" spans="6:6" ht="18" customHeight="1">
      <c r="F51802" s="129">
        <f t="shared" si="815"/>
        <v>0</v>
      </c>
    </row>
    <row r="51803" spans="6:6" ht="18" customHeight="1">
      <c r="F51803" s="129">
        <f t="shared" si="815"/>
        <v>0</v>
      </c>
    </row>
    <row r="51804" spans="6:6" ht="18" customHeight="1">
      <c r="F51804" s="129">
        <f t="shared" si="815"/>
        <v>0</v>
      </c>
    </row>
    <row r="51805" spans="6:6" ht="18" customHeight="1">
      <c r="F51805" s="129">
        <f t="shared" si="815"/>
        <v>0</v>
      </c>
    </row>
    <row r="51806" spans="6:6" ht="18" customHeight="1">
      <c r="F51806" s="129">
        <f t="shared" si="815"/>
        <v>0</v>
      </c>
    </row>
    <row r="51807" spans="6:6" ht="18" customHeight="1">
      <c r="F51807" s="129">
        <f t="shared" si="815"/>
        <v>0</v>
      </c>
    </row>
    <row r="51808" spans="6:6" ht="18" customHeight="1">
      <c r="F51808" s="129">
        <f t="shared" si="815"/>
        <v>0</v>
      </c>
    </row>
    <row r="51809" spans="6:6" ht="18" customHeight="1">
      <c r="F51809" s="129">
        <f t="shared" si="815"/>
        <v>0</v>
      </c>
    </row>
    <row r="51810" spans="6:6" ht="18" customHeight="1">
      <c r="F51810" s="129">
        <f t="shared" si="815"/>
        <v>0</v>
      </c>
    </row>
    <row r="51811" spans="6:6" ht="18" customHeight="1">
      <c r="F51811" s="129">
        <f t="shared" si="815"/>
        <v>0</v>
      </c>
    </row>
    <row r="51812" spans="6:6" ht="18" customHeight="1">
      <c r="F51812" s="129">
        <f t="shared" si="815"/>
        <v>0</v>
      </c>
    </row>
    <row r="51813" spans="6:6" ht="18" customHeight="1">
      <c r="F51813" s="129">
        <f t="shared" si="815"/>
        <v>0</v>
      </c>
    </row>
    <row r="51814" spans="6:6" ht="18" customHeight="1">
      <c r="F51814" s="129">
        <f t="shared" si="815"/>
        <v>0</v>
      </c>
    </row>
    <row r="51815" spans="6:6" ht="18" customHeight="1">
      <c r="F51815" s="129">
        <f t="shared" si="815"/>
        <v>0</v>
      </c>
    </row>
    <row r="51816" spans="6:6" ht="18" customHeight="1">
      <c r="F51816" s="129">
        <f t="shared" si="815"/>
        <v>0</v>
      </c>
    </row>
    <row r="51817" spans="6:6" ht="18" customHeight="1">
      <c r="F51817" s="129">
        <f t="shared" si="815"/>
        <v>0</v>
      </c>
    </row>
    <row r="51818" spans="6:6" ht="18" customHeight="1">
      <c r="F51818" s="129">
        <f t="shared" si="815"/>
        <v>0</v>
      </c>
    </row>
    <row r="51819" spans="6:6" ht="18" customHeight="1">
      <c r="F51819" s="129">
        <f t="shared" si="815"/>
        <v>0</v>
      </c>
    </row>
    <row r="51820" spans="6:6" ht="18" customHeight="1">
      <c r="F51820" s="129">
        <f t="shared" si="815"/>
        <v>0</v>
      </c>
    </row>
    <row r="51821" spans="6:6" ht="18" customHeight="1">
      <c r="F51821" s="129">
        <f t="shared" si="815"/>
        <v>0</v>
      </c>
    </row>
    <row r="51822" spans="6:6" ht="18" customHeight="1">
      <c r="F51822" s="129">
        <f t="shared" si="815"/>
        <v>0</v>
      </c>
    </row>
    <row r="51823" spans="6:6" ht="18" customHeight="1">
      <c r="F51823" s="129">
        <f t="shared" si="815"/>
        <v>0</v>
      </c>
    </row>
    <row r="51824" spans="6:6" ht="18" customHeight="1">
      <c r="F51824" s="129">
        <f t="shared" si="815"/>
        <v>0</v>
      </c>
    </row>
    <row r="51825" spans="6:6" ht="18" customHeight="1">
      <c r="F51825" s="129">
        <f t="shared" si="815"/>
        <v>0</v>
      </c>
    </row>
    <row r="51826" spans="6:6" ht="18" customHeight="1">
      <c r="F51826" s="129">
        <f t="shared" ref="F51826:F51889" si="816">E51826*D51826</f>
        <v>0</v>
      </c>
    </row>
    <row r="51827" spans="6:6" ht="18" customHeight="1">
      <c r="F51827" s="129">
        <f t="shared" si="816"/>
        <v>0</v>
      </c>
    </row>
    <row r="51828" spans="6:6" ht="18" customHeight="1">
      <c r="F51828" s="129">
        <f t="shared" si="816"/>
        <v>0</v>
      </c>
    </row>
    <row r="51829" spans="6:6" ht="18" customHeight="1">
      <c r="F51829" s="129">
        <f t="shared" si="816"/>
        <v>0</v>
      </c>
    </row>
    <row r="51830" spans="6:6" ht="18" customHeight="1">
      <c r="F51830" s="129">
        <f t="shared" si="816"/>
        <v>0</v>
      </c>
    </row>
    <row r="51831" spans="6:6" ht="18" customHeight="1">
      <c r="F51831" s="129">
        <f t="shared" si="816"/>
        <v>0</v>
      </c>
    </row>
    <row r="51832" spans="6:6" ht="18" customHeight="1">
      <c r="F51832" s="129">
        <f t="shared" si="816"/>
        <v>0</v>
      </c>
    </row>
    <row r="51833" spans="6:6" ht="18" customHeight="1">
      <c r="F51833" s="129">
        <f t="shared" si="816"/>
        <v>0</v>
      </c>
    </row>
    <row r="51834" spans="6:6" ht="18" customHeight="1">
      <c r="F51834" s="129">
        <f t="shared" si="816"/>
        <v>0</v>
      </c>
    </row>
    <row r="51835" spans="6:6" ht="18" customHeight="1">
      <c r="F51835" s="129">
        <f t="shared" si="816"/>
        <v>0</v>
      </c>
    </row>
    <row r="51836" spans="6:6" ht="18" customHeight="1">
      <c r="F51836" s="129">
        <f t="shared" si="816"/>
        <v>0</v>
      </c>
    </row>
    <row r="51837" spans="6:6" ht="18" customHeight="1">
      <c r="F51837" s="129">
        <f t="shared" si="816"/>
        <v>0</v>
      </c>
    </row>
    <row r="51838" spans="6:6" ht="18" customHeight="1">
      <c r="F51838" s="129">
        <f t="shared" si="816"/>
        <v>0</v>
      </c>
    </row>
    <row r="51839" spans="6:6" ht="18" customHeight="1">
      <c r="F51839" s="129">
        <f t="shared" si="816"/>
        <v>0</v>
      </c>
    </row>
    <row r="51840" spans="6:6" ht="18" customHeight="1">
      <c r="F51840" s="129">
        <f t="shared" si="816"/>
        <v>0</v>
      </c>
    </row>
    <row r="51841" spans="6:6" ht="18" customHeight="1">
      <c r="F51841" s="129">
        <f t="shared" si="816"/>
        <v>0</v>
      </c>
    </row>
    <row r="51842" spans="6:6" ht="18" customHeight="1">
      <c r="F51842" s="129">
        <f t="shared" si="816"/>
        <v>0</v>
      </c>
    </row>
    <row r="51843" spans="6:6" ht="18" customHeight="1">
      <c r="F51843" s="129">
        <f t="shared" si="816"/>
        <v>0</v>
      </c>
    </row>
    <row r="51844" spans="6:6" ht="18" customHeight="1">
      <c r="F51844" s="129">
        <f t="shared" si="816"/>
        <v>0</v>
      </c>
    </row>
    <row r="51845" spans="6:6" ht="18" customHeight="1">
      <c r="F51845" s="129">
        <f t="shared" si="816"/>
        <v>0</v>
      </c>
    </row>
    <row r="51846" spans="6:6" ht="18" customHeight="1">
      <c r="F51846" s="129">
        <f t="shared" si="816"/>
        <v>0</v>
      </c>
    </row>
    <row r="51847" spans="6:6" ht="18" customHeight="1">
      <c r="F51847" s="129">
        <f t="shared" si="816"/>
        <v>0</v>
      </c>
    </row>
    <row r="51848" spans="6:6" ht="18" customHeight="1">
      <c r="F51848" s="129">
        <f t="shared" si="816"/>
        <v>0</v>
      </c>
    </row>
    <row r="51849" spans="6:6" ht="18" customHeight="1">
      <c r="F51849" s="129">
        <f t="shared" si="816"/>
        <v>0</v>
      </c>
    </row>
    <row r="51850" spans="6:6" ht="18" customHeight="1">
      <c r="F51850" s="129">
        <f t="shared" si="816"/>
        <v>0</v>
      </c>
    </row>
    <row r="51851" spans="6:6" ht="18" customHeight="1">
      <c r="F51851" s="129">
        <f t="shared" si="816"/>
        <v>0</v>
      </c>
    </row>
    <row r="51852" spans="6:6" ht="18" customHeight="1">
      <c r="F51852" s="129">
        <f t="shared" si="816"/>
        <v>0</v>
      </c>
    </row>
    <row r="51853" spans="6:6" ht="18" customHeight="1">
      <c r="F51853" s="129">
        <f t="shared" si="816"/>
        <v>0</v>
      </c>
    </row>
    <row r="51854" spans="6:6" ht="18" customHeight="1">
      <c r="F51854" s="129">
        <f t="shared" si="816"/>
        <v>0</v>
      </c>
    </row>
    <row r="51855" spans="6:6" ht="18" customHeight="1">
      <c r="F51855" s="129">
        <f t="shared" si="816"/>
        <v>0</v>
      </c>
    </row>
    <row r="51856" spans="6:6" ht="18" customHeight="1">
      <c r="F51856" s="129">
        <f t="shared" si="816"/>
        <v>0</v>
      </c>
    </row>
    <row r="51857" spans="6:6" ht="18" customHeight="1">
      <c r="F51857" s="129">
        <f t="shared" si="816"/>
        <v>0</v>
      </c>
    </row>
    <row r="51858" spans="6:6" ht="18" customHeight="1">
      <c r="F51858" s="129">
        <f t="shared" si="816"/>
        <v>0</v>
      </c>
    </row>
    <row r="51859" spans="6:6" ht="18" customHeight="1">
      <c r="F51859" s="129">
        <f t="shared" si="816"/>
        <v>0</v>
      </c>
    </row>
    <row r="51860" spans="6:6" ht="18" customHeight="1">
      <c r="F51860" s="129">
        <f t="shared" si="816"/>
        <v>0</v>
      </c>
    </row>
    <row r="51861" spans="6:6" ht="18" customHeight="1">
      <c r="F51861" s="129">
        <f t="shared" si="816"/>
        <v>0</v>
      </c>
    </row>
    <row r="51862" spans="6:6" ht="18" customHeight="1">
      <c r="F51862" s="129">
        <f t="shared" si="816"/>
        <v>0</v>
      </c>
    </row>
    <row r="51863" spans="6:6" ht="18" customHeight="1">
      <c r="F51863" s="129">
        <f t="shared" si="816"/>
        <v>0</v>
      </c>
    </row>
    <row r="51864" spans="6:6" ht="18" customHeight="1">
      <c r="F51864" s="129">
        <f t="shared" si="816"/>
        <v>0</v>
      </c>
    </row>
    <row r="51865" spans="6:6" ht="18" customHeight="1">
      <c r="F51865" s="129">
        <f t="shared" si="816"/>
        <v>0</v>
      </c>
    </row>
    <row r="51866" spans="6:6" ht="18" customHeight="1">
      <c r="F51866" s="129">
        <f t="shared" si="816"/>
        <v>0</v>
      </c>
    </row>
    <row r="51867" spans="6:6" ht="18" customHeight="1">
      <c r="F51867" s="129">
        <f t="shared" si="816"/>
        <v>0</v>
      </c>
    </row>
    <row r="51868" spans="6:6" ht="18" customHeight="1">
      <c r="F51868" s="129">
        <f t="shared" si="816"/>
        <v>0</v>
      </c>
    </row>
    <row r="51869" spans="6:6" ht="18" customHeight="1">
      <c r="F51869" s="129">
        <f t="shared" si="816"/>
        <v>0</v>
      </c>
    </row>
    <row r="51870" spans="6:6" ht="18" customHeight="1">
      <c r="F51870" s="129">
        <f t="shared" si="816"/>
        <v>0</v>
      </c>
    </row>
    <row r="51871" spans="6:6" ht="18" customHeight="1">
      <c r="F51871" s="129">
        <f t="shared" si="816"/>
        <v>0</v>
      </c>
    </row>
    <row r="51872" spans="6:6" ht="18" customHeight="1">
      <c r="F51872" s="129">
        <f t="shared" si="816"/>
        <v>0</v>
      </c>
    </row>
    <row r="51873" spans="6:6" ht="18" customHeight="1">
      <c r="F51873" s="129">
        <f t="shared" si="816"/>
        <v>0</v>
      </c>
    </row>
    <row r="51874" spans="6:6" ht="18" customHeight="1">
      <c r="F51874" s="129">
        <f t="shared" si="816"/>
        <v>0</v>
      </c>
    </row>
    <row r="51875" spans="6:6" ht="18" customHeight="1">
      <c r="F51875" s="129">
        <f t="shared" si="816"/>
        <v>0</v>
      </c>
    </row>
    <row r="51876" spans="6:6" ht="18" customHeight="1">
      <c r="F51876" s="129">
        <f t="shared" si="816"/>
        <v>0</v>
      </c>
    </row>
    <row r="51877" spans="6:6" ht="18" customHeight="1">
      <c r="F51877" s="129">
        <f t="shared" si="816"/>
        <v>0</v>
      </c>
    </row>
    <row r="51878" spans="6:6" ht="18" customHeight="1">
      <c r="F51878" s="129">
        <f t="shared" si="816"/>
        <v>0</v>
      </c>
    </row>
    <row r="51879" spans="6:6" ht="18" customHeight="1">
      <c r="F51879" s="129">
        <f t="shared" si="816"/>
        <v>0</v>
      </c>
    </row>
    <row r="51880" spans="6:6" ht="18" customHeight="1">
      <c r="F51880" s="129">
        <f t="shared" si="816"/>
        <v>0</v>
      </c>
    </row>
    <row r="51881" spans="6:6" ht="18" customHeight="1">
      <c r="F51881" s="129">
        <f t="shared" si="816"/>
        <v>0</v>
      </c>
    </row>
    <row r="51882" spans="6:6" ht="18" customHeight="1">
      <c r="F51882" s="129">
        <f t="shared" si="816"/>
        <v>0</v>
      </c>
    </row>
    <row r="51883" spans="6:6" ht="18" customHeight="1">
      <c r="F51883" s="129">
        <f t="shared" si="816"/>
        <v>0</v>
      </c>
    </row>
    <row r="51884" spans="6:6" ht="18" customHeight="1">
      <c r="F51884" s="129">
        <f t="shared" si="816"/>
        <v>0</v>
      </c>
    </row>
    <row r="51885" spans="6:6" ht="18" customHeight="1">
      <c r="F51885" s="129">
        <f t="shared" si="816"/>
        <v>0</v>
      </c>
    </row>
    <row r="51886" spans="6:6" ht="18" customHeight="1">
      <c r="F51886" s="129">
        <f t="shared" si="816"/>
        <v>0</v>
      </c>
    </row>
    <row r="51887" spans="6:6" ht="18" customHeight="1">
      <c r="F51887" s="129">
        <f t="shared" si="816"/>
        <v>0</v>
      </c>
    </row>
    <row r="51888" spans="6:6" ht="18" customHeight="1">
      <c r="F51888" s="129">
        <f t="shared" si="816"/>
        <v>0</v>
      </c>
    </row>
    <row r="51889" spans="6:6" ht="18" customHeight="1">
      <c r="F51889" s="129">
        <f t="shared" si="816"/>
        <v>0</v>
      </c>
    </row>
    <row r="51890" spans="6:6" ht="18" customHeight="1">
      <c r="F51890" s="129">
        <f t="shared" ref="F51890:F51953" si="817">E51890*D51890</f>
        <v>0</v>
      </c>
    </row>
    <row r="51891" spans="6:6" ht="18" customHeight="1">
      <c r="F51891" s="129">
        <f t="shared" si="817"/>
        <v>0</v>
      </c>
    </row>
    <row r="51892" spans="6:6" ht="18" customHeight="1">
      <c r="F51892" s="129">
        <f t="shared" si="817"/>
        <v>0</v>
      </c>
    </row>
    <row r="51893" spans="6:6" ht="18" customHeight="1">
      <c r="F51893" s="129">
        <f t="shared" si="817"/>
        <v>0</v>
      </c>
    </row>
    <row r="51894" spans="6:6" ht="18" customHeight="1">
      <c r="F51894" s="129">
        <f t="shared" si="817"/>
        <v>0</v>
      </c>
    </row>
    <row r="51895" spans="6:6" ht="18" customHeight="1">
      <c r="F51895" s="129">
        <f t="shared" si="817"/>
        <v>0</v>
      </c>
    </row>
    <row r="51896" spans="6:6" ht="18" customHeight="1">
      <c r="F51896" s="129">
        <f t="shared" si="817"/>
        <v>0</v>
      </c>
    </row>
    <row r="51897" spans="6:6" ht="18" customHeight="1">
      <c r="F51897" s="129">
        <f t="shared" si="817"/>
        <v>0</v>
      </c>
    </row>
    <row r="51898" spans="6:6" ht="18" customHeight="1">
      <c r="F51898" s="129">
        <f t="shared" si="817"/>
        <v>0</v>
      </c>
    </row>
    <row r="51899" spans="6:6" ht="18" customHeight="1">
      <c r="F51899" s="129">
        <f t="shared" si="817"/>
        <v>0</v>
      </c>
    </row>
    <row r="51900" spans="6:6" ht="18" customHeight="1">
      <c r="F51900" s="129">
        <f t="shared" si="817"/>
        <v>0</v>
      </c>
    </row>
    <row r="51901" spans="6:6" ht="18" customHeight="1">
      <c r="F51901" s="129">
        <f t="shared" si="817"/>
        <v>0</v>
      </c>
    </row>
    <row r="51902" spans="6:6" ht="18" customHeight="1">
      <c r="F51902" s="129">
        <f t="shared" si="817"/>
        <v>0</v>
      </c>
    </row>
    <row r="51903" spans="6:6" ht="18" customHeight="1">
      <c r="F51903" s="129">
        <f t="shared" si="817"/>
        <v>0</v>
      </c>
    </row>
    <row r="51904" spans="6:6" ht="18" customHeight="1">
      <c r="F51904" s="129">
        <f t="shared" si="817"/>
        <v>0</v>
      </c>
    </row>
    <row r="51905" spans="6:6" ht="18" customHeight="1">
      <c r="F51905" s="129">
        <f t="shared" si="817"/>
        <v>0</v>
      </c>
    </row>
    <row r="51906" spans="6:6" ht="18" customHeight="1">
      <c r="F51906" s="129">
        <f t="shared" si="817"/>
        <v>0</v>
      </c>
    </row>
    <row r="51907" spans="6:6" ht="18" customHeight="1">
      <c r="F51907" s="129">
        <f t="shared" si="817"/>
        <v>0</v>
      </c>
    </row>
    <row r="51908" spans="6:6" ht="18" customHeight="1">
      <c r="F51908" s="129">
        <f t="shared" si="817"/>
        <v>0</v>
      </c>
    </row>
    <row r="51909" spans="6:6" ht="18" customHeight="1">
      <c r="F51909" s="129">
        <f t="shared" si="817"/>
        <v>0</v>
      </c>
    </row>
    <row r="51910" spans="6:6" ht="18" customHeight="1">
      <c r="F51910" s="129">
        <f t="shared" si="817"/>
        <v>0</v>
      </c>
    </row>
    <row r="51911" spans="6:6" ht="18" customHeight="1">
      <c r="F51911" s="129">
        <f t="shared" si="817"/>
        <v>0</v>
      </c>
    </row>
    <row r="51912" spans="6:6" ht="18" customHeight="1">
      <c r="F51912" s="129">
        <f t="shared" si="817"/>
        <v>0</v>
      </c>
    </row>
    <row r="51913" spans="6:6" ht="18" customHeight="1">
      <c r="F51913" s="129">
        <f t="shared" si="817"/>
        <v>0</v>
      </c>
    </row>
    <row r="51914" spans="6:6" ht="18" customHeight="1">
      <c r="F51914" s="129">
        <f t="shared" si="817"/>
        <v>0</v>
      </c>
    </row>
    <row r="51915" spans="6:6" ht="18" customHeight="1">
      <c r="F51915" s="129">
        <f t="shared" si="817"/>
        <v>0</v>
      </c>
    </row>
    <row r="51916" spans="6:6" ht="18" customHeight="1">
      <c r="F51916" s="129">
        <f t="shared" si="817"/>
        <v>0</v>
      </c>
    </row>
    <row r="51917" spans="6:6" ht="18" customHeight="1">
      <c r="F51917" s="129">
        <f t="shared" si="817"/>
        <v>0</v>
      </c>
    </row>
    <row r="51918" spans="6:6" ht="18" customHeight="1">
      <c r="F51918" s="129">
        <f t="shared" si="817"/>
        <v>0</v>
      </c>
    </row>
    <row r="51919" spans="6:6" ht="18" customHeight="1">
      <c r="F51919" s="129">
        <f t="shared" si="817"/>
        <v>0</v>
      </c>
    </row>
    <row r="51920" spans="6:6" ht="18" customHeight="1">
      <c r="F51920" s="129">
        <f t="shared" si="817"/>
        <v>0</v>
      </c>
    </row>
    <row r="51921" spans="6:6" ht="18" customHeight="1">
      <c r="F51921" s="129">
        <f t="shared" si="817"/>
        <v>0</v>
      </c>
    </row>
    <row r="51922" spans="6:6" ht="18" customHeight="1">
      <c r="F51922" s="129">
        <f t="shared" si="817"/>
        <v>0</v>
      </c>
    </row>
    <row r="51923" spans="6:6" ht="18" customHeight="1">
      <c r="F51923" s="129">
        <f t="shared" si="817"/>
        <v>0</v>
      </c>
    </row>
    <row r="51924" spans="6:6" ht="18" customHeight="1">
      <c r="F51924" s="129">
        <f t="shared" si="817"/>
        <v>0</v>
      </c>
    </row>
    <row r="51925" spans="6:6" ht="18" customHeight="1">
      <c r="F51925" s="129">
        <f t="shared" si="817"/>
        <v>0</v>
      </c>
    </row>
    <row r="51926" spans="6:6" ht="18" customHeight="1">
      <c r="F51926" s="129">
        <f t="shared" si="817"/>
        <v>0</v>
      </c>
    </row>
    <row r="51927" spans="6:6" ht="18" customHeight="1">
      <c r="F51927" s="129">
        <f t="shared" si="817"/>
        <v>0</v>
      </c>
    </row>
    <row r="51928" spans="6:6" ht="18" customHeight="1">
      <c r="F51928" s="129">
        <f t="shared" si="817"/>
        <v>0</v>
      </c>
    </row>
    <row r="51929" spans="6:6" ht="18" customHeight="1">
      <c r="F51929" s="129">
        <f t="shared" si="817"/>
        <v>0</v>
      </c>
    </row>
    <row r="51930" spans="6:6" ht="18" customHeight="1">
      <c r="F51930" s="129">
        <f t="shared" si="817"/>
        <v>0</v>
      </c>
    </row>
    <row r="51931" spans="6:6" ht="18" customHeight="1">
      <c r="F51931" s="129">
        <f t="shared" si="817"/>
        <v>0</v>
      </c>
    </row>
    <row r="51932" spans="6:6" ht="18" customHeight="1">
      <c r="F51932" s="129">
        <f t="shared" si="817"/>
        <v>0</v>
      </c>
    </row>
    <row r="51933" spans="6:6" ht="18" customHeight="1">
      <c r="F51933" s="129">
        <f t="shared" si="817"/>
        <v>0</v>
      </c>
    </row>
    <row r="51934" spans="6:6" ht="18" customHeight="1">
      <c r="F51934" s="129">
        <f t="shared" si="817"/>
        <v>0</v>
      </c>
    </row>
    <row r="51935" spans="6:6" ht="18" customHeight="1">
      <c r="F51935" s="129">
        <f t="shared" si="817"/>
        <v>0</v>
      </c>
    </row>
    <row r="51936" spans="6:6" ht="18" customHeight="1">
      <c r="F51936" s="129">
        <f t="shared" si="817"/>
        <v>0</v>
      </c>
    </row>
    <row r="51937" spans="6:6" ht="18" customHeight="1">
      <c r="F51937" s="129">
        <f t="shared" si="817"/>
        <v>0</v>
      </c>
    </row>
    <row r="51938" spans="6:6" ht="18" customHeight="1">
      <c r="F51938" s="129">
        <f t="shared" si="817"/>
        <v>0</v>
      </c>
    </row>
    <row r="51939" spans="6:6" ht="18" customHeight="1">
      <c r="F51939" s="129">
        <f t="shared" si="817"/>
        <v>0</v>
      </c>
    </row>
    <row r="51940" spans="6:6" ht="18" customHeight="1">
      <c r="F51940" s="129">
        <f t="shared" si="817"/>
        <v>0</v>
      </c>
    </row>
    <row r="51941" spans="6:6" ht="18" customHeight="1">
      <c r="F51941" s="129">
        <f t="shared" si="817"/>
        <v>0</v>
      </c>
    </row>
    <row r="51942" spans="6:6" ht="18" customHeight="1">
      <c r="F51942" s="129">
        <f t="shared" si="817"/>
        <v>0</v>
      </c>
    </row>
    <row r="51943" spans="6:6" ht="18" customHeight="1">
      <c r="F51943" s="129">
        <f t="shared" si="817"/>
        <v>0</v>
      </c>
    </row>
    <row r="51944" spans="6:6" ht="18" customHeight="1">
      <c r="F51944" s="129">
        <f t="shared" si="817"/>
        <v>0</v>
      </c>
    </row>
    <row r="51945" spans="6:6" ht="18" customHeight="1">
      <c r="F51945" s="129">
        <f t="shared" si="817"/>
        <v>0</v>
      </c>
    </row>
    <row r="51946" spans="6:6" ht="18" customHeight="1">
      <c r="F51946" s="129">
        <f t="shared" si="817"/>
        <v>0</v>
      </c>
    </row>
    <row r="51947" spans="6:6" ht="18" customHeight="1">
      <c r="F51947" s="129">
        <f t="shared" si="817"/>
        <v>0</v>
      </c>
    </row>
    <row r="51948" spans="6:6" ht="18" customHeight="1">
      <c r="F51948" s="129">
        <f t="shared" si="817"/>
        <v>0</v>
      </c>
    </row>
    <row r="51949" spans="6:6" ht="18" customHeight="1">
      <c r="F51949" s="129">
        <f t="shared" si="817"/>
        <v>0</v>
      </c>
    </row>
    <row r="51950" spans="6:6" ht="18" customHeight="1">
      <c r="F51950" s="129">
        <f t="shared" si="817"/>
        <v>0</v>
      </c>
    </row>
    <row r="51951" spans="6:6" ht="18" customHeight="1">
      <c r="F51951" s="129">
        <f t="shared" si="817"/>
        <v>0</v>
      </c>
    </row>
    <row r="51952" spans="6:6" ht="18" customHeight="1">
      <c r="F51952" s="129">
        <f t="shared" si="817"/>
        <v>0</v>
      </c>
    </row>
    <row r="51953" spans="6:6" ht="18" customHeight="1">
      <c r="F51953" s="129">
        <f t="shared" si="817"/>
        <v>0</v>
      </c>
    </row>
    <row r="51954" spans="6:6" ht="18" customHeight="1">
      <c r="F51954" s="129">
        <f t="shared" ref="F51954:F52017" si="818">E51954*D51954</f>
        <v>0</v>
      </c>
    </row>
    <row r="51955" spans="6:6" ht="18" customHeight="1">
      <c r="F51955" s="129">
        <f t="shared" si="818"/>
        <v>0</v>
      </c>
    </row>
    <row r="51956" spans="6:6" ht="18" customHeight="1">
      <c r="F51956" s="129">
        <f t="shared" si="818"/>
        <v>0</v>
      </c>
    </row>
    <row r="51957" spans="6:6" ht="18" customHeight="1">
      <c r="F51957" s="129">
        <f t="shared" si="818"/>
        <v>0</v>
      </c>
    </row>
    <row r="51958" spans="6:6" ht="18" customHeight="1">
      <c r="F51958" s="129">
        <f t="shared" si="818"/>
        <v>0</v>
      </c>
    </row>
    <row r="51959" spans="6:6" ht="18" customHeight="1">
      <c r="F51959" s="129">
        <f t="shared" si="818"/>
        <v>0</v>
      </c>
    </row>
    <row r="51960" spans="6:6" ht="18" customHeight="1">
      <c r="F51960" s="129">
        <f t="shared" si="818"/>
        <v>0</v>
      </c>
    </row>
    <row r="51961" spans="6:6" ht="18" customHeight="1">
      <c r="F51961" s="129">
        <f t="shared" si="818"/>
        <v>0</v>
      </c>
    </row>
    <row r="51962" spans="6:6" ht="18" customHeight="1">
      <c r="F51962" s="129">
        <f t="shared" si="818"/>
        <v>0</v>
      </c>
    </row>
    <row r="51963" spans="6:6" ht="18" customHeight="1">
      <c r="F51963" s="129">
        <f t="shared" si="818"/>
        <v>0</v>
      </c>
    </row>
    <row r="51964" spans="6:6" ht="18" customHeight="1">
      <c r="F51964" s="129">
        <f t="shared" si="818"/>
        <v>0</v>
      </c>
    </row>
    <row r="51965" spans="6:6" ht="18" customHeight="1">
      <c r="F51965" s="129">
        <f t="shared" si="818"/>
        <v>0</v>
      </c>
    </row>
    <row r="51966" spans="6:6" ht="18" customHeight="1">
      <c r="F51966" s="129">
        <f t="shared" si="818"/>
        <v>0</v>
      </c>
    </row>
    <row r="51967" spans="6:6" ht="18" customHeight="1">
      <c r="F51967" s="129">
        <f t="shared" si="818"/>
        <v>0</v>
      </c>
    </row>
    <row r="51968" spans="6:6" ht="18" customHeight="1">
      <c r="F51968" s="129">
        <f t="shared" si="818"/>
        <v>0</v>
      </c>
    </row>
    <row r="51969" spans="6:6" ht="18" customHeight="1">
      <c r="F51969" s="129">
        <f t="shared" si="818"/>
        <v>0</v>
      </c>
    </row>
    <row r="51970" spans="6:6" ht="18" customHeight="1">
      <c r="F51970" s="129">
        <f t="shared" si="818"/>
        <v>0</v>
      </c>
    </row>
    <row r="51971" spans="6:6" ht="18" customHeight="1">
      <c r="F51971" s="129">
        <f t="shared" si="818"/>
        <v>0</v>
      </c>
    </row>
    <row r="51972" spans="6:6" ht="18" customHeight="1">
      <c r="F51972" s="129">
        <f t="shared" si="818"/>
        <v>0</v>
      </c>
    </row>
    <row r="51973" spans="6:6" ht="18" customHeight="1">
      <c r="F51973" s="129">
        <f t="shared" si="818"/>
        <v>0</v>
      </c>
    </row>
    <row r="51974" spans="6:6" ht="18" customHeight="1">
      <c r="F51974" s="129">
        <f t="shared" si="818"/>
        <v>0</v>
      </c>
    </row>
    <row r="51975" spans="6:6" ht="18" customHeight="1">
      <c r="F51975" s="129">
        <f t="shared" si="818"/>
        <v>0</v>
      </c>
    </row>
    <row r="51976" spans="6:6" ht="18" customHeight="1">
      <c r="F51976" s="129">
        <f t="shared" si="818"/>
        <v>0</v>
      </c>
    </row>
    <row r="51977" spans="6:6" ht="18" customHeight="1">
      <c r="F51977" s="129">
        <f t="shared" si="818"/>
        <v>0</v>
      </c>
    </row>
    <row r="51978" spans="6:6" ht="18" customHeight="1">
      <c r="F51978" s="129">
        <f t="shared" si="818"/>
        <v>0</v>
      </c>
    </row>
    <row r="51979" spans="6:6" ht="18" customHeight="1">
      <c r="F51979" s="129">
        <f t="shared" si="818"/>
        <v>0</v>
      </c>
    </row>
    <row r="51980" spans="6:6" ht="18" customHeight="1">
      <c r="F51980" s="129">
        <f t="shared" si="818"/>
        <v>0</v>
      </c>
    </row>
    <row r="51981" spans="6:6" ht="18" customHeight="1">
      <c r="F51981" s="129">
        <f t="shared" si="818"/>
        <v>0</v>
      </c>
    </row>
    <row r="51982" spans="6:6" ht="18" customHeight="1">
      <c r="F51982" s="129">
        <f t="shared" si="818"/>
        <v>0</v>
      </c>
    </row>
    <row r="51983" spans="6:6" ht="18" customHeight="1">
      <c r="F51983" s="129">
        <f t="shared" si="818"/>
        <v>0</v>
      </c>
    </row>
    <row r="51984" spans="6:6" ht="18" customHeight="1">
      <c r="F51984" s="129">
        <f t="shared" si="818"/>
        <v>0</v>
      </c>
    </row>
    <row r="51985" spans="6:6" ht="18" customHeight="1">
      <c r="F51985" s="129">
        <f t="shared" si="818"/>
        <v>0</v>
      </c>
    </row>
    <row r="51986" spans="6:6" ht="18" customHeight="1">
      <c r="F51986" s="129">
        <f t="shared" si="818"/>
        <v>0</v>
      </c>
    </row>
    <row r="51987" spans="6:6" ht="18" customHeight="1">
      <c r="F51987" s="129">
        <f t="shared" si="818"/>
        <v>0</v>
      </c>
    </row>
    <row r="51988" spans="6:6" ht="18" customHeight="1">
      <c r="F51988" s="129">
        <f t="shared" si="818"/>
        <v>0</v>
      </c>
    </row>
    <row r="51989" spans="6:6" ht="18" customHeight="1">
      <c r="F51989" s="129">
        <f t="shared" si="818"/>
        <v>0</v>
      </c>
    </row>
    <row r="51990" spans="6:6" ht="18" customHeight="1">
      <c r="F51990" s="129">
        <f t="shared" si="818"/>
        <v>0</v>
      </c>
    </row>
    <row r="51991" spans="6:6" ht="18" customHeight="1">
      <c r="F51991" s="129">
        <f t="shared" si="818"/>
        <v>0</v>
      </c>
    </row>
    <row r="51992" spans="6:6" ht="18" customHeight="1">
      <c r="F51992" s="129">
        <f t="shared" si="818"/>
        <v>0</v>
      </c>
    </row>
    <row r="51993" spans="6:6" ht="18" customHeight="1">
      <c r="F51993" s="129">
        <f t="shared" si="818"/>
        <v>0</v>
      </c>
    </row>
    <row r="51994" spans="6:6" ht="18" customHeight="1">
      <c r="F51994" s="129">
        <f t="shared" si="818"/>
        <v>0</v>
      </c>
    </row>
    <row r="51995" spans="6:6" ht="18" customHeight="1">
      <c r="F51995" s="129">
        <f t="shared" si="818"/>
        <v>0</v>
      </c>
    </row>
    <row r="51996" spans="6:6" ht="18" customHeight="1">
      <c r="F51996" s="129">
        <f t="shared" si="818"/>
        <v>0</v>
      </c>
    </row>
    <row r="51997" spans="6:6" ht="18" customHeight="1">
      <c r="F51997" s="129">
        <f t="shared" si="818"/>
        <v>0</v>
      </c>
    </row>
    <row r="51998" spans="6:6" ht="18" customHeight="1">
      <c r="F51998" s="129">
        <f t="shared" si="818"/>
        <v>0</v>
      </c>
    </row>
    <row r="51999" spans="6:6" ht="18" customHeight="1">
      <c r="F51999" s="129">
        <f t="shared" si="818"/>
        <v>0</v>
      </c>
    </row>
    <row r="52000" spans="6:6" ht="18" customHeight="1">
      <c r="F52000" s="129">
        <f t="shared" si="818"/>
        <v>0</v>
      </c>
    </row>
    <row r="52001" spans="6:6" ht="18" customHeight="1">
      <c r="F52001" s="129">
        <f t="shared" si="818"/>
        <v>0</v>
      </c>
    </row>
    <row r="52002" spans="6:6" ht="18" customHeight="1">
      <c r="F52002" s="129">
        <f t="shared" si="818"/>
        <v>0</v>
      </c>
    </row>
    <row r="52003" spans="6:6" ht="18" customHeight="1">
      <c r="F52003" s="129">
        <f t="shared" si="818"/>
        <v>0</v>
      </c>
    </row>
    <row r="52004" spans="6:6" ht="18" customHeight="1">
      <c r="F52004" s="129">
        <f t="shared" si="818"/>
        <v>0</v>
      </c>
    </row>
    <row r="52005" spans="6:6" ht="18" customHeight="1">
      <c r="F52005" s="129">
        <f t="shared" si="818"/>
        <v>0</v>
      </c>
    </row>
    <row r="52006" spans="6:6" ht="18" customHeight="1">
      <c r="F52006" s="129">
        <f t="shared" si="818"/>
        <v>0</v>
      </c>
    </row>
    <row r="52007" spans="6:6" ht="18" customHeight="1">
      <c r="F52007" s="129">
        <f t="shared" si="818"/>
        <v>0</v>
      </c>
    </row>
    <row r="52008" spans="6:6" ht="18" customHeight="1">
      <c r="F52008" s="129">
        <f t="shared" si="818"/>
        <v>0</v>
      </c>
    </row>
    <row r="52009" spans="6:6" ht="18" customHeight="1">
      <c r="F52009" s="129">
        <f t="shared" si="818"/>
        <v>0</v>
      </c>
    </row>
    <row r="52010" spans="6:6" ht="18" customHeight="1">
      <c r="F52010" s="129">
        <f t="shared" si="818"/>
        <v>0</v>
      </c>
    </row>
    <row r="52011" spans="6:6" ht="18" customHeight="1">
      <c r="F52011" s="129">
        <f t="shared" si="818"/>
        <v>0</v>
      </c>
    </row>
    <row r="52012" spans="6:6" ht="18" customHeight="1">
      <c r="F52012" s="129">
        <f t="shared" si="818"/>
        <v>0</v>
      </c>
    </row>
    <row r="52013" spans="6:6" ht="18" customHeight="1">
      <c r="F52013" s="129">
        <f t="shared" si="818"/>
        <v>0</v>
      </c>
    </row>
    <row r="52014" spans="6:6" ht="18" customHeight="1">
      <c r="F52014" s="129">
        <f t="shared" si="818"/>
        <v>0</v>
      </c>
    </row>
    <row r="52015" spans="6:6" ht="18" customHeight="1">
      <c r="F52015" s="129">
        <f t="shared" si="818"/>
        <v>0</v>
      </c>
    </row>
    <row r="52016" spans="6:6" ht="18" customHeight="1">
      <c r="F52016" s="129">
        <f t="shared" si="818"/>
        <v>0</v>
      </c>
    </row>
    <row r="52017" spans="6:6" ht="18" customHeight="1">
      <c r="F52017" s="129">
        <f t="shared" si="818"/>
        <v>0</v>
      </c>
    </row>
    <row r="52018" spans="6:6" ht="18" customHeight="1">
      <c r="F52018" s="129">
        <f t="shared" ref="F52018:F52081" si="819">E52018*D52018</f>
        <v>0</v>
      </c>
    </row>
    <row r="52019" spans="6:6" ht="18" customHeight="1">
      <c r="F52019" s="129">
        <f t="shared" si="819"/>
        <v>0</v>
      </c>
    </row>
    <row r="52020" spans="6:6" ht="18" customHeight="1">
      <c r="F52020" s="129">
        <f t="shared" si="819"/>
        <v>0</v>
      </c>
    </row>
    <row r="52021" spans="6:6" ht="18" customHeight="1">
      <c r="F52021" s="129">
        <f t="shared" si="819"/>
        <v>0</v>
      </c>
    </row>
    <row r="52022" spans="6:6" ht="18" customHeight="1">
      <c r="F52022" s="129">
        <f t="shared" si="819"/>
        <v>0</v>
      </c>
    </row>
    <row r="52023" spans="6:6" ht="18" customHeight="1">
      <c r="F52023" s="129">
        <f t="shared" si="819"/>
        <v>0</v>
      </c>
    </row>
    <row r="52024" spans="6:6" ht="18" customHeight="1">
      <c r="F52024" s="129">
        <f t="shared" si="819"/>
        <v>0</v>
      </c>
    </row>
    <row r="52025" spans="6:6" ht="18" customHeight="1">
      <c r="F52025" s="129">
        <f t="shared" si="819"/>
        <v>0</v>
      </c>
    </row>
    <row r="52026" spans="6:6" ht="18" customHeight="1">
      <c r="F52026" s="129">
        <f t="shared" si="819"/>
        <v>0</v>
      </c>
    </row>
    <row r="52027" spans="6:6" ht="18" customHeight="1">
      <c r="F52027" s="129">
        <f t="shared" si="819"/>
        <v>0</v>
      </c>
    </row>
    <row r="52028" spans="6:6" ht="18" customHeight="1">
      <c r="F52028" s="129">
        <f t="shared" si="819"/>
        <v>0</v>
      </c>
    </row>
    <row r="52029" spans="6:6" ht="18" customHeight="1">
      <c r="F52029" s="129">
        <f t="shared" si="819"/>
        <v>0</v>
      </c>
    </row>
    <row r="52030" spans="6:6" ht="18" customHeight="1">
      <c r="F52030" s="129">
        <f t="shared" si="819"/>
        <v>0</v>
      </c>
    </row>
    <row r="52031" spans="6:6" ht="18" customHeight="1">
      <c r="F52031" s="129">
        <f t="shared" si="819"/>
        <v>0</v>
      </c>
    </row>
    <row r="52032" spans="6:6" ht="18" customHeight="1">
      <c r="F52032" s="129">
        <f t="shared" si="819"/>
        <v>0</v>
      </c>
    </row>
    <row r="52033" spans="6:6" ht="18" customHeight="1">
      <c r="F52033" s="129">
        <f t="shared" si="819"/>
        <v>0</v>
      </c>
    </row>
    <row r="52034" spans="6:6" ht="18" customHeight="1">
      <c r="F52034" s="129">
        <f t="shared" si="819"/>
        <v>0</v>
      </c>
    </row>
    <row r="52035" spans="6:6" ht="18" customHeight="1">
      <c r="F52035" s="129">
        <f t="shared" si="819"/>
        <v>0</v>
      </c>
    </row>
    <row r="52036" spans="6:6" ht="18" customHeight="1">
      <c r="F52036" s="129">
        <f t="shared" si="819"/>
        <v>0</v>
      </c>
    </row>
    <row r="52037" spans="6:6" ht="18" customHeight="1">
      <c r="F52037" s="129">
        <f t="shared" si="819"/>
        <v>0</v>
      </c>
    </row>
    <row r="52038" spans="6:6" ht="18" customHeight="1">
      <c r="F52038" s="129">
        <f t="shared" si="819"/>
        <v>0</v>
      </c>
    </row>
    <row r="52039" spans="6:6" ht="18" customHeight="1">
      <c r="F52039" s="129">
        <f t="shared" si="819"/>
        <v>0</v>
      </c>
    </row>
    <row r="52040" spans="6:6" ht="18" customHeight="1">
      <c r="F52040" s="129">
        <f t="shared" si="819"/>
        <v>0</v>
      </c>
    </row>
    <row r="52041" spans="6:6" ht="18" customHeight="1">
      <c r="F52041" s="129">
        <f t="shared" si="819"/>
        <v>0</v>
      </c>
    </row>
    <row r="52042" spans="6:6" ht="18" customHeight="1">
      <c r="F52042" s="129">
        <f t="shared" si="819"/>
        <v>0</v>
      </c>
    </row>
    <row r="52043" spans="6:6" ht="18" customHeight="1">
      <c r="F52043" s="129">
        <f t="shared" si="819"/>
        <v>0</v>
      </c>
    </row>
    <row r="52044" spans="6:6" ht="18" customHeight="1">
      <c r="F52044" s="129">
        <f t="shared" si="819"/>
        <v>0</v>
      </c>
    </row>
    <row r="52045" spans="6:6" ht="18" customHeight="1">
      <c r="F52045" s="129">
        <f t="shared" si="819"/>
        <v>0</v>
      </c>
    </row>
    <row r="52046" spans="6:6" ht="18" customHeight="1">
      <c r="F52046" s="129">
        <f t="shared" si="819"/>
        <v>0</v>
      </c>
    </row>
    <row r="52047" spans="6:6" ht="18" customHeight="1">
      <c r="F52047" s="129">
        <f t="shared" si="819"/>
        <v>0</v>
      </c>
    </row>
    <row r="52048" spans="6:6" ht="18" customHeight="1">
      <c r="F52048" s="129">
        <f t="shared" si="819"/>
        <v>0</v>
      </c>
    </row>
    <row r="52049" spans="6:6" ht="18" customHeight="1">
      <c r="F52049" s="129">
        <f t="shared" si="819"/>
        <v>0</v>
      </c>
    </row>
    <row r="52050" spans="6:6" ht="18" customHeight="1">
      <c r="F52050" s="129">
        <f t="shared" si="819"/>
        <v>0</v>
      </c>
    </row>
    <row r="52051" spans="6:6" ht="18" customHeight="1">
      <c r="F52051" s="129">
        <f t="shared" si="819"/>
        <v>0</v>
      </c>
    </row>
    <row r="52052" spans="6:6" ht="18" customHeight="1">
      <c r="F52052" s="129">
        <f t="shared" si="819"/>
        <v>0</v>
      </c>
    </row>
    <row r="52053" spans="6:6" ht="18" customHeight="1">
      <c r="F52053" s="129">
        <f t="shared" si="819"/>
        <v>0</v>
      </c>
    </row>
    <row r="52054" spans="6:6" ht="18" customHeight="1">
      <c r="F52054" s="129">
        <f t="shared" si="819"/>
        <v>0</v>
      </c>
    </row>
    <row r="52055" spans="6:6" ht="18" customHeight="1">
      <c r="F52055" s="129">
        <f t="shared" si="819"/>
        <v>0</v>
      </c>
    </row>
    <row r="52056" spans="6:6" ht="18" customHeight="1">
      <c r="F52056" s="129">
        <f t="shared" si="819"/>
        <v>0</v>
      </c>
    </row>
    <row r="52057" spans="6:6" ht="18" customHeight="1">
      <c r="F52057" s="129">
        <f t="shared" si="819"/>
        <v>0</v>
      </c>
    </row>
    <row r="52058" spans="6:6" ht="18" customHeight="1">
      <c r="F52058" s="129">
        <f t="shared" si="819"/>
        <v>0</v>
      </c>
    </row>
    <row r="52059" spans="6:6" ht="18" customHeight="1">
      <c r="F52059" s="129">
        <f t="shared" si="819"/>
        <v>0</v>
      </c>
    </row>
    <row r="52060" spans="6:6" ht="18" customHeight="1">
      <c r="F52060" s="129">
        <f t="shared" si="819"/>
        <v>0</v>
      </c>
    </row>
    <row r="52061" spans="6:6" ht="18" customHeight="1">
      <c r="F52061" s="129">
        <f t="shared" si="819"/>
        <v>0</v>
      </c>
    </row>
    <row r="52062" spans="6:6" ht="18" customHeight="1">
      <c r="F52062" s="129">
        <f t="shared" si="819"/>
        <v>0</v>
      </c>
    </row>
    <row r="52063" spans="6:6" ht="18" customHeight="1">
      <c r="F52063" s="129">
        <f t="shared" si="819"/>
        <v>0</v>
      </c>
    </row>
    <row r="52064" spans="6:6" ht="18" customHeight="1">
      <c r="F52064" s="129">
        <f t="shared" si="819"/>
        <v>0</v>
      </c>
    </row>
    <row r="52065" spans="6:6" ht="18" customHeight="1">
      <c r="F52065" s="129">
        <f t="shared" si="819"/>
        <v>0</v>
      </c>
    </row>
    <row r="52066" spans="6:6" ht="18" customHeight="1">
      <c r="F52066" s="129">
        <f t="shared" si="819"/>
        <v>0</v>
      </c>
    </row>
    <row r="52067" spans="6:6" ht="18" customHeight="1">
      <c r="F52067" s="129">
        <f t="shared" si="819"/>
        <v>0</v>
      </c>
    </row>
    <row r="52068" spans="6:6" ht="18" customHeight="1">
      <c r="F52068" s="129">
        <f t="shared" si="819"/>
        <v>0</v>
      </c>
    </row>
    <row r="52069" spans="6:6" ht="18" customHeight="1">
      <c r="F52069" s="129">
        <f t="shared" si="819"/>
        <v>0</v>
      </c>
    </row>
    <row r="52070" spans="6:6" ht="18" customHeight="1">
      <c r="F52070" s="129">
        <f t="shared" si="819"/>
        <v>0</v>
      </c>
    </row>
    <row r="52071" spans="6:6" ht="18" customHeight="1">
      <c r="F52071" s="129">
        <f t="shared" si="819"/>
        <v>0</v>
      </c>
    </row>
    <row r="52072" spans="6:6" ht="18" customHeight="1">
      <c r="F52072" s="129">
        <f t="shared" si="819"/>
        <v>0</v>
      </c>
    </row>
    <row r="52073" spans="6:6" ht="18" customHeight="1">
      <c r="F52073" s="129">
        <f t="shared" si="819"/>
        <v>0</v>
      </c>
    </row>
    <row r="52074" spans="6:6" ht="18" customHeight="1">
      <c r="F52074" s="129">
        <f t="shared" si="819"/>
        <v>0</v>
      </c>
    </row>
    <row r="52075" spans="6:6" ht="18" customHeight="1">
      <c r="F52075" s="129">
        <f t="shared" si="819"/>
        <v>0</v>
      </c>
    </row>
    <row r="52076" spans="6:6" ht="18" customHeight="1">
      <c r="F52076" s="129">
        <f t="shared" si="819"/>
        <v>0</v>
      </c>
    </row>
    <row r="52077" spans="6:6" ht="18" customHeight="1">
      <c r="F52077" s="129">
        <f t="shared" si="819"/>
        <v>0</v>
      </c>
    </row>
    <row r="52078" spans="6:6" ht="18" customHeight="1">
      <c r="F52078" s="129">
        <f t="shared" si="819"/>
        <v>0</v>
      </c>
    </row>
    <row r="52079" spans="6:6" ht="18" customHeight="1">
      <c r="F52079" s="129">
        <f t="shared" si="819"/>
        <v>0</v>
      </c>
    </row>
    <row r="52080" spans="6:6" ht="18" customHeight="1">
      <c r="F52080" s="129">
        <f t="shared" si="819"/>
        <v>0</v>
      </c>
    </row>
    <row r="52081" spans="6:6" ht="18" customHeight="1">
      <c r="F52081" s="129">
        <f t="shared" si="819"/>
        <v>0</v>
      </c>
    </row>
    <row r="52082" spans="6:6" ht="18" customHeight="1">
      <c r="F52082" s="129">
        <f t="shared" ref="F52082:F52145" si="820">E52082*D52082</f>
        <v>0</v>
      </c>
    </row>
    <row r="52083" spans="6:6" ht="18" customHeight="1">
      <c r="F52083" s="129">
        <f t="shared" si="820"/>
        <v>0</v>
      </c>
    </row>
    <row r="52084" spans="6:6" ht="18" customHeight="1">
      <c r="F52084" s="129">
        <f t="shared" si="820"/>
        <v>0</v>
      </c>
    </row>
    <row r="52085" spans="6:6" ht="18" customHeight="1">
      <c r="F52085" s="129">
        <f t="shared" si="820"/>
        <v>0</v>
      </c>
    </row>
    <row r="52086" spans="6:6" ht="18" customHeight="1">
      <c r="F52086" s="129">
        <f t="shared" si="820"/>
        <v>0</v>
      </c>
    </row>
    <row r="52087" spans="6:6" ht="18" customHeight="1">
      <c r="F52087" s="129">
        <f t="shared" si="820"/>
        <v>0</v>
      </c>
    </row>
    <row r="52088" spans="6:6" ht="18" customHeight="1">
      <c r="F52088" s="129">
        <f t="shared" si="820"/>
        <v>0</v>
      </c>
    </row>
    <row r="52089" spans="6:6" ht="18" customHeight="1">
      <c r="F52089" s="129">
        <f t="shared" si="820"/>
        <v>0</v>
      </c>
    </row>
    <row r="52090" spans="6:6" ht="18" customHeight="1">
      <c r="F52090" s="129">
        <f t="shared" si="820"/>
        <v>0</v>
      </c>
    </row>
    <row r="52091" spans="6:6" ht="18" customHeight="1">
      <c r="F52091" s="129">
        <f t="shared" si="820"/>
        <v>0</v>
      </c>
    </row>
    <row r="52092" spans="6:6" ht="18" customHeight="1">
      <c r="F52092" s="129">
        <f t="shared" si="820"/>
        <v>0</v>
      </c>
    </row>
    <row r="52093" spans="6:6" ht="18" customHeight="1">
      <c r="F52093" s="129">
        <f t="shared" si="820"/>
        <v>0</v>
      </c>
    </row>
    <row r="52094" spans="6:6" ht="18" customHeight="1">
      <c r="F52094" s="129">
        <f t="shared" si="820"/>
        <v>0</v>
      </c>
    </row>
    <row r="52095" spans="6:6" ht="18" customHeight="1">
      <c r="F52095" s="129">
        <f t="shared" si="820"/>
        <v>0</v>
      </c>
    </row>
    <row r="52096" spans="6:6" ht="18" customHeight="1">
      <c r="F52096" s="129">
        <f t="shared" si="820"/>
        <v>0</v>
      </c>
    </row>
    <row r="52097" spans="6:6" ht="18" customHeight="1">
      <c r="F52097" s="129">
        <f t="shared" si="820"/>
        <v>0</v>
      </c>
    </row>
    <row r="52098" spans="6:6" ht="18" customHeight="1">
      <c r="F52098" s="129">
        <f t="shared" si="820"/>
        <v>0</v>
      </c>
    </row>
    <row r="52099" spans="6:6" ht="18" customHeight="1">
      <c r="F52099" s="129">
        <f t="shared" si="820"/>
        <v>0</v>
      </c>
    </row>
    <row r="52100" spans="6:6" ht="18" customHeight="1">
      <c r="F52100" s="129">
        <f t="shared" si="820"/>
        <v>0</v>
      </c>
    </row>
    <row r="52101" spans="6:6" ht="18" customHeight="1">
      <c r="F52101" s="129">
        <f t="shared" si="820"/>
        <v>0</v>
      </c>
    </row>
    <row r="52102" spans="6:6" ht="18" customHeight="1">
      <c r="F52102" s="129">
        <f t="shared" si="820"/>
        <v>0</v>
      </c>
    </row>
    <row r="52103" spans="6:6" ht="18" customHeight="1">
      <c r="F52103" s="129">
        <f t="shared" si="820"/>
        <v>0</v>
      </c>
    </row>
    <row r="52104" spans="6:6" ht="18" customHeight="1">
      <c r="F52104" s="129">
        <f t="shared" si="820"/>
        <v>0</v>
      </c>
    </row>
    <row r="52105" spans="6:6" ht="18" customHeight="1">
      <c r="F52105" s="129">
        <f t="shared" si="820"/>
        <v>0</v>
      </c>
    </row>
    <row r="52106" spans="6:6" ht="18" customHeight="1">
      <c r="F52106" s="129">
        <f t="shared" si="820"/>
        <v>0</v>
      </c>
    </row>
    <row r="52107" spans="6:6" ht="18" customHeight="1">
      <c r="F52107" s="129">
        <f t="shared" si="820"/>
        <v>0</v>
      </c>
    </row>
    <row r="52108" spans="6:6" ht="18" customHeight="1">
      <c r="F52108" s="129">
        <f t="shared" si="820"/>
        <v>0</v>
      </c>
    </row>
    <row r="52109" spans="6:6" ht="18" customHeight="1">
      <c r="F52109" s="129">
        <f t="shared" si="820"/>
        <v>0</v>
      </c>
    </row>
    <row r="52110" spans="6:6" ht="18" customHeight="1">
      <c r="F52110" s="129">
        <f t="shared" si="820"/>
        <v>0</v>
      </c>
    </row>
    <row r="52111" spans="6:6" ht="18" customHeight="1">
      <c r="F52111" s="129">
        <f t="shared" si="820"/>
        <v>0</v>
      </c>
    </row>
    <row r="52112" spans="6:6" ht="18" customHeight="1">
      <c r="F52112" s="129">
        <f t="shared" si="820"/>
        <v>0</v>
      </c>
    </row>
    <row r="52113" spans="6:6" ht="18" customHeight="1">
      <c r="F52113" s="129">
        <f t="shared" si="820"/>
        <v>0</v>
      </c>
    </row>
    <row r="52114" spans="6:6" ht="18" customHeight="1">
      <c r="F52114" s="129">
        <f t="shared" si="820"/>
        <v>0</v>
      </c>
    </row>
    <row r="52115" spans="6:6" ht="18" customHeight="1">
      <c r="F52115" s="129">
        <f t="shared" si="820"/>
        <v>0</v>
      </c>
    </row>
    <row r="52116" spans="6:6" ht="18" customHeight="1">
      <c r="F52116" s="129">
        <f t="shared" si="820"/>
        <v>0</v>
      </c>
    </row>
    <row r="52117" spans="6:6" ht="18" customHeight="1">
      <c r="F52117" s="129">
        <f t="shared" si="820"/>
        <v>0</v>
      </c>
    </row>
    <row r="52118" spans="6:6" ht="18" customHeight="1">
      <c r="F52118" s="129">
        <f t="shared" si="820"/>
        <v>0</v>
      </c>
    </row>
    <row r="52119" spans="6:6" ht="18" customHeight="1">
      <c r="F52119" s="129">
        <f t="shared" si="820"/>
        <v>0</v>
      </c>
    </row>
    <row r="52120" spans="6:6" ht="18" customHeight="1">
      <c r="F52120" s="129">
        <f t="shared" si="820"/>
        <v>0</v>
      </c>
    </row>
    <row r="52121" spans="6:6" ht="18" customHeight="1">
      <c r="F52121" s="129">
        <f t="shared" si="820"/>
        <v>0</v>
      </c>
    </row>
    <row r="52122" spans="6:6" ht="18" customHeight="1">
      <c r="F52122" s="129">
        <f t="shared" si="820"/>
        <v>0</v>
      </c>
    </row>
    <row r="52123" spans="6:6" ht="18" customHeight="1">
      <c r="F52123" s="129">
        <f t="shared" si="820"/>
        <v>0</v>
      </c>
    </row>
    <row r="52124" spans="6:6" ht="18" customHeight="1">
      <c r="F52124" s="129">
        <f t="shared" si="820"/>
        <v>0</v>
      </c>
    </row>
    <row r="52125" spans="6:6" ht="18" customHeight="1">
      <c r="F52125" s="129">
        <f t="shared" si="820"/>
        <v>0</v>
      </c>
    </row>
    <row r="52126" spans="6:6" ht="18" customHeight="1">
      <c r="F52126" s="129">
        <f t="shared" si="820"/>
        <v>0</v>
      </c>
    </row>
    <row r="52127" spans="6:6" ht="18" customHeight="1">
      <c r="F52127" s="129">
        <f t="shared" si="820"/>
        <v>0</v>
      </c>
    </row>
    <row r="52128" spans="6:6" ht="18" customHeight="1">
      <c r="F52128" s="129">
        <f t="shared" si="820"/>
        <v>0</v>
      </c>
    </row>
    <row r="52129" spans="6:6" ht="18" customHeight="1">
      <c r="F52129" s="129">
        <f t="shared" si="820"/>
        <v>0</v>
      </c>
    </row>
    <row r="52130" spans="6:6" ht="18" customHeight="1">
      <c r="F52130" s="129">
        <f t="shared" si="820"/>
        <v>0</v>
      </c>
    </row>
    <row r="52131" spans="6:6" ht="18" customHeight="1">
      <c r="F52131" s="129">
        <f t="shared" si="820"/>
        <v>0</v>
      </c>
    </row>
    <row r="52132" spans="6:6" ht="18" customHeight="1">
      <c r="F52132" s="129">
        <f t="shared" si="820"/>
        <v>0</v>
      </c>
    </row>
    <row r="52133" spans="6:6" ht="18" customHeight="1">
      <c r="F52133" s="129">
        <f t="shared" si="820"/>
        <v>0</v>
      </c>
    </row>
    <row r="52134" spans="6:6" ht="18" customHeight="1">
      <c r="F52134" s="129">
        <f t="shared" si="820"/>
        <v>0</v>
      </c>
    </row>
    <row r="52135" spans="6:6" ht="18" customHeight="1">
      <c r="F52135" s="129">
        <f t="shared" si="820"/>
        <v>0</v>
      </c>
    </row>
    <row r="52136" spans="6:6" ht="18" customHeight="1">
      <c r="F52136" s="129">
        <f t="shared" si="820"/>
        <v>0</v>
      </c>
    </row>
    <row r="52137" spans="6:6" ht="18" customHeight="1">
      <c r="F52137" s="129">
        <f t="shared" si="820"/>
        <v>0</v>
      </c>
    </row>
    <row r="52138" spans="6:6" ht="18" customHeight="1">
      <c r="F52138" s="129">
        <f t="shared" si="820"/>
        <v>0</v>
      </c>
    </row>
    <row r="52139" spans="6:6" ht="18" customHeight="1">
      <c r="F52139" s="129">
        <f t="shared" si="820"/>
        <v>0</v>
      </c>
    </row>
    <row r="52140" spans="6:6" ht="18" customHeight="1">
      <c r="F52140" s="129">
        <f t="shared" si="820"/>
        <v>0</v>
      </c>
    </row>
    <row r="52141" spans="6:6" ht="18" customHeight="1">
      <c r="F52141" s="129">
        <f t="shared" si="820"/>
        <v>0</v>
      </c>
    </row>
    <row r="52142" spans="6:6" ht="18" customHeight="1">
      <c r="F52142" s="129">
        <f t="shared" si="820"/>
        <v>0</v>
      </c>
    </row>
    <row r="52143" spans="6:6" ht="18" customHeight="1">
      <c r="F52143" s="129">
        <f t="shared" si="820"/>
        <v>0</v>
      </c>
    </row>
    <row r="52144" spans="6:6" ht="18" customHeight="1">
      <c r="F52144" s="129">
        <f t="shared" si="820"/>
        <v>0</v>
      </c>
    </row>
    <row r="52145" spans="6:6" ht="18" customHeight="1">
      <c r="F52145" s="129">
        <f t="shared" si="820"/>
        <v>0</v>
      </c>
    </row>
    <row r="52146" spans="6:6" ht="18" customHeight="1">
      <c r="F52146" s="129">
        <f t="shared" ref="F52146:F52209" si="821">E52146*D52146</f>
        <v>0</v>
      </c>
    </row>
    <row r="52147" spans="6:6" ht="18" customHeight="1">
      <c r="F52147" s="129">
        <f t="shared" si="821"/>
        <v>0</v>
      </c>
    </row>
    <row r="52148" spans="6:6" ht="18" customHeight="1">
      <c r="F52148" s="129">
        <f t="shared" si="821"/>
        <v>0</v>
      </c>
    </row>
    <row r="52149" spans="6:6" ht="18" customHeight="1">
      <c r="F52149" s="129">
        <f t="shared" si="821"/>
        <v>0</v>
      </c>
    </row>
    <row r="52150" spans="6:6" ht="18" customHeight="1">
      <c r="F52150" s="129">
        <f t="shared" si="821"/>
        <v>0</v>
      </c>
    </row>
    <row r="52151" spans="6:6" ht="18" customHeight="1">
      <c r="F52151" s="129">
        <f t="shared" si="821"/>
        <v>0</v>
      </c>
    </row>
    <row r="52152" spans="6:6" ht="18" customHeight="1">
      <c r="F52152" s="129">
        <f t="shared" si="821"/>
        <v>0</v>
      </c>
    </row>
    <row r="52153" spans="6:6" ht="18" customHeight="1">
      <c r="F52153" s="129">
        <f t="shared" si="821"/>
        <v>0</v>
      </c>
    </row>
    <row r="52154" spans="6:6" ht="18" customHeight="1">
      <c r="F52154" s="129">
        <f t="shared" si="821"/>
        <v>0</v>
      </c>
    </row>
    <row r="52155" spans="6:6" ht="18" customHeight="1">
      <c r="F52155" s="129">
        <f t="shared" si="821"/>
        <v>0</v>
      </c>
    </row>
    <row r="52156" spans="6:6" ht="18" customHeight="1">
      <c r="F52156" s="129">
        <f t="shared" si="821"/>
        <v>0</v>
      </c>
    </row>
    <row r="52157" spans="6:6" ht="18" customHeight="1">
      <c r="F52157" s="129">
        <f t="shared" si="821"/>
        <v>0</v>
      </c>
    </row>
    <row r="52158" spans="6:6" ht="18" customHeight="1">
      <c r="F52158" s="129">
        <f t="shared" si="821"/>
        <v>0</v>
      </c>
    </row>
    <row r="52159" spans="6:6" ht="18" customHeight="1">
      <c r="F52159" s="129">
        <f t="shared" si="821"/>
        <v>0</v>
      </c>
    </row>
    <row r="52160" spans="6:6" ht="18" customHeight="1">
      <c r="F52160" s="129">
        <f t="shared" si="821"/>
        <v>0</v>
      </c>
    </row>
    <row r="52161" spans="6:6" ht="18" customHeight="1">
      <c r="F52161" s="129">
        <f t="shared" si="821"/>
        <v>0</v>
      </c>
    </row>
    <row r="52162" spans="6:6" ht="18" customHeight="1">
      <c r="F52162" s="129">
        <f t="shared" si="821"/>
        <v>0</v>
      </c>
    </row>
    <row r="52163" spans="6:6" ht="18" customHeight="1">
      <c r="F52163" s="129">
        <f t="shared" si="821"/>
        <v>0</v>
      </c>
    </row>
    <row r="52164" spans="6:6" ht="18" customHeight="1">
      <c r="F52164" s="129">
        <f t="shared" si="821"/>
        <v>0</v>
      </c>
    </row>
    <row r="52165" spans="6:6" ht="18" customHeight="1">
      <c r="F52165" s="129">
        <f t="shared" si="821"/>
        <v>0</v>
      </c>
    </row>
    <row r="52166" spans="6:6" ht="18" customHeight="1">
      <c r="F52166" s="129">
        <f t="shared" si="821"/>
        <v>0</v>
      </c>
    </row>
    <row r="52167" spans="6:6" ht="18" customHeight="1">
      <c r="F52167" s="129">
        <f t="shared" si="821"/>
        <v>0</v>
      </c>
    </row>
    <row r="52168" spans="6:6" ht="18" customHeight="1">
      <c r="F52168" s="129">
        <f t="shared" si="821"/>
        <v>0</v>
      </c>
    </row>
    <row r="52169" spans="6:6" ht="18" customHeight="1">
      <c r="F52169" s="129">
        <f t="shared" si="821"/>
        <v>0</v>
      </c>
    </row>
    <row r="52170" spans="6:6" ht="18" customHeight="1">
      <c r="F52170" s="129">
        <f t="shared" si="821"/>
        <v>0</v>
      </c>
    </row>
    <row r="52171" spans="6:6" ht="18" customHeight="1">
      <c r="F52171" s="129">
        <f t="shared" si="821"/>
        <v>0</v>
      </c>
    </row>
    <row r="52172" spans="6:6" ht="18" customHeight="1">
      <c r="F52172" s="129">
        <f t="shared" si="821"/>
        <v>0</v>
      </c>
    </row>
    <row r="52173" spans="6:6" ht="18" customHeight="1">
      <c r="F52173" s="129">
        <f t="shared" si="821"/>
        <v>0</v>
      </c>
    </row>
    <row r="52174" spans="6:6" ht="18" customHeight="1">
      <c r="F52174" s="129">
        <f t="shared" si="821"/>
        <v>0</v>
      </c>
    </row>
    <row r="52175" spans="6:6" ht="18" customHeight="1">
      <c r="F52175" s="129">
        <f t="shared" si="821"/>
        <v>0</v>
      </c>
    </row>
    <row r="52176" spans="6:6" ht="18" customHeight="1">
      <c r="F52176" s="129">
        <f t="shared" si="821"/>
        <v>0</v>
      </c>
    </row>
    <row r="52177" spans="6:6" ht="18" customHeight="1">
      <c r="F52177" s="129">
        <f t="shared" si="821"/>
        <v>0</v>
      </c>
    </row>
    <row r="52178" spans="6:6" ht="18" customHeight="1">
      <c r="F52178" s="129">
        <f t="shared" si="821"/>
        <v>0</v>
      </c>
    </row>
    <row r="52179" spans="6:6" ht="18" customHeight="1">
      <c r="F52179" s="129">
        <f t="shared" si="821"/>
        <v>0</v>
      </c>
    </row>
    <row r="52180" spans="6:6" ht="18" customHeight="1">
      <c r="F52180" s="129">
        <f t="shared" si="821"/>
        <v>0</v>
      </c>
    </row>
    <row r="52181" spans="6:6" ht="18" customHeight="1">
      <c r="F52181" s="129">
        <f t="shared" si="821"/>
        <v>0</v>
      </c>
    </row>
    <row r="52182" spans="6:6" ht="18" customHeight="1">
      <c r="F52182" s="129">
        <f t="shared" si="821"/>
        <v>0</v>
      </c>
    </row>
    <row r="52183" spans="6:6" ht="18" customHeight="1">
      <c r="F52183" s="129">
        <f t="shared" si="821"/>
        <v>0</v>
      </c>
    </row>
    <row r="52184" spans="6:6" ht="18" customHeight="1">
      <c r="F52184" s="129">
        <f t="shared" si="821"/>
        <v>0</v>
      </c>
    </row>
    <row r="52185" spans="6:6" ht="18" customHeight="1">
      <c r="F52185" s="129">
        <f t="shared" si="821"/>
        <v>0</v>
      </c>
    </row>
    <row r="52186" spans="6:6" ht="18" customHeight="1">
      <c r="F52186" s="129">
        <f t="shared" si="821"/>
        <v>0</v>
      </c>
    </row>
    <row r="52187" spans="6:6" ht="18" customHeight="1">
      <c r="F52187" s="129">
        <f t="shared" si="821"/>
        <v>0</v>
      </c>
    </row>
    <row r="52188" spans="6:6" ht="18" customHeight="1">
      <c r="F52188" s="129">
        <f t="shared" si="821"/>
        <v>0</v>
      </c>
    </row>
    <row r="52189" spans="6:6" ht="18" customHeight="1">
      <c r="F52189" s="129">
        <f t="shared" si="821"/>
        <v>0</v>
      </c>
    </row>
    <row r="52190" spans="6:6" ht="18" customHeight="1">
      <c r="F52190" s="129">
        <f t="shared" si="821"/>
        <v>0</v>
      </c>
    </row>
    <row r="52191" spans="6:6" ht="18" customHeight="1">
      <c r="F52191" s="129">
        <f t="shared" si="821"/>
        <v>0</v>
      </c>
    </row>
    <row r="52192" spans="6:6" ht="18" customHeight="1">
      <c r="F52192" s="129">
        <f t="shared" si="821"/>
        <v>0</v>
      </c>
    </row>
    <row r="52193" spans="6:6" ht="18" customHeight="1">
      <c r="F52193" s="129">
        <f t="shared" si="821"/>
        <v>0</v>
      </c>
    </row>
    <row r="52194" spans="6:6" ht="18" customHeight="1">
      <c r="F52194" s="129">
        <f t="shared" si="821"/>
        <v>0</v>
      </c>
    </row>
    <row r="52195" spans="6:6" ht="18" customHeight="1">
      <c r="F52195" s="129">
        <f t="shared" si="821"/>
        <v>0</v>
      </c>
    </row>
    <row r="52196" spans="6:6" ht="18" customHeight="1">
      <c r="F52196" s="129">
        <f t="shared" si="821"/>
        <v>0</v>
      </c>
    </row>
    <row r="52197" spans="6:6" ht="18" customHeight="1">
      <c r="F52197" s="129">
        <f t="shared" si="821"/>
        <v>0</v>
      </c>
    </row>
    <row r="52198" spans="6:6" ht="18" customHeight="1">
      <c r="F52198" s="129">
        <f t="shared" si="821"/>
        <v>0</v>
      </c>
    </row>
    <row r="52199" spans="6:6" ht="18" customHeight="1">
      <c r="F52199" s="129">
        <f t="shared" si="821"/>
        <v>0</v>
      </c>
    </row>
    <row r="52200" spans="6:6" ht="18" customHeight="1">
      <c r="F52200" s="129">
        <f t="shared" si="821"/>
        <v>0</v>
      </c>
    </row>
    <row r="52201" spans="6:6" ht="18" customHeight="1">
      <c r="F52201" s="129">
        <f t="shared" si="821"/>
        <v>0</v>
      </c>
    </row>
    <row r="52202" spans="6:6" ht="18" customHeight="1">
      <c r="F52202" s="129">
        <f t="shared" si="821"/>
        <v>0</v>
      </c>
    </row>
    <row r="52203" spans="6:6" ht="18" customHeight="1">
      <c r="F52203" s="129">
        <f t="shared" si="821"/>
        <v>0</v>
      </c>
    </row>
    <row r="52204" spans="6:6" ht="18" customHeight="1">
      <c r="F52204" s="129">
        <f t="shared" si="821"/>
        <v>0</v>
      </c>
    </row>
    <row r="52205" spans="6:6" ht="18" customHeight="1">
      <c r="F52205" s="129">
        <f t="shared" si="821"/>
        <v>0</v>
      </c>
    </row>
    <row r="52206" spans="6:6" ht="18" customHeight="1">
      <c r="F52206" s="129">
        <f t="shared" si="821"/>
        <v>0</v>
      </c>
    </row>
    <row r="52207" spans="6:6" ht="18" customHeight="1">
      <c r="F52207" s="129">
        <f t="shared" si="821"/>
        <v>0</v>
      </c>
    </row>
    <row r="52208" spans="6:6" ht="18" customHeight="1">
      <c r="F52208" s="129">
        <f t="shared" si="821"/>
        <v>0</v>
      </c>
    </row>
    <row r="52209" spans="6:6" ht="18" customHeight="1">
      <c r="F52209" s="129">
        <f t="shared" si="821"/>
        <v>0</v>
      </c>
    </row>
    <row r="52210" spans="6:6" ht="18" customHeight="1">
      <c r="F52210" s="129">
        <f t="shared" ref="F52210:F52273" si="822">E52210*D52210</f>
        <v>0</v>
      </c>
    </row>
    <row r="52211" spans="6:6" ht="18" customHeight="1">
      <c r="F52211" s="129">
        <f t="shared" si="822"/>
        <v>0</v>
      </c>
    </row>
    <row r="52212" spans="6:6" ht="18" customHeight="1">
      <c r="F52212" s="129">
        <f t="shared" si="822"/>
        <v>0</v>
      </c>
    </row>
    <row r="52213" spans="6:6" ht="18" customHeight="1">
      <c r="F52213" s="129">
        <f t="shared" si="822"/>
        <v>0</v>
      </c>
    </row>
    <row r="52214" spans="6:6" ht="18" customHeight="1">
      <c r="F52214" s="129">
        <f t="shared" si="822"/>
        <v>0</v>
      </c>
    </row>
    <row r="52215" spans="6:6" ht="18" customHeight="1">
      <c r="F52215" s="129">
        <f t="shared" si="822"/>
        <v>0</v>
      </c>
    </row>
    <row r="52216" spans="6:6" ht="18" customHeight="1">
      <c r="F52216" s="129">
        <f t="shared" si="822"/>
        <v>0</v>
      </c>
    </row>
    <row r="52217" spans="6:6" ht="18" customHeight="1">
      <c r="F52217" s="129">
        <f t="shared" si="822"/>
        <v>0</v>
      </c>
    </row>
    <row r="52218" spans="6:6" ht="18" customHeight="1">
      <c r="F52218" s="129">
        <f t="shared" si="822"/>
        <v>0</v>
      </c>
    </row>
    <row r="52219" spans="6:6" ht="18" customHeight="1">
      <c r="F52219" s="129">
        <f t="shared" si="822"/>
        <v>0</v>
      </c>
    </row>
    <row r="52220" spans="6:6" ht="18" customHeight="1">
      <c r="F52220" s="129">
        <f t="shared" si="822"/>
        <v>0</v>
      </c>
    </row>
    <row r="52221" spans="6:6" ht="18" customHeight="1">
      <c r="F52221" s="129">
        <f t="shared" si="822"/>
        <v>0</v>
      </c>
    </row>
    <row r="52222" spans="6:6" ht="18" customHeight="1">
      <c r="F52222" s="129">
        <f t="shared" si="822"/>
        <v>0</v>
      </c>
    </row>
    <row r="52223" spans="6:6" ht="18" customHeight="1">
      <c r="F52223" s="129">
        <f t="shared" si="822"/>
        <v>0</v>
      </c>
    </row>
    <row r="52224" spans="6:6" ht="18" customHeight="1">
      <c r="F52224" s="129">
        <f t="shared" si="822"/>
        <v>0</v>
      </c>
    </row>
    <row r="52225" spans="6:6" ht="18" customHeight="1">
      <c r="F52225" s="129">
        <f t="shared" si="822"/>
        <v>0</v>
      </c>
    </row>
    <row r="52226" spans="6:6" ht="18" customHeight="1">
      <c r="F52226" s="129">
        <f t="shared" si="822"/>
        <v>0</v>
      </c>
    </row>
    <row r="52227" spans="6:6" ht="18" customHeight="1">
      <c r="F52227" s="129">
        <f t="shared" si="822"/>
        <v>0</v>
      </c>
    </row>
    <row r="52228" spans="6:6" ht="18" customHeight="1">
      <c r="F52228" s="129">
        <f t="shared" si="822"/>
        <v>0</v>
      </c>
    </row>
    <row r="52229" spans="6:6" ht="18" customHeight="1">
      <c r="F52229" s="129">
        <f t="shared" si="822"/>
        <v>0</v>
      </c>
    </row>
    <row r="52230" spans="6:6" ht="18" customHeight="1">
      <c r="F52230" s="129">
        <f t="shared" si="822"/>
        <v>0</v>
      </c>
    </row>
    <row r="52231" spans="6:6" ht="18" customHeight="1">
      <c r="F52231" s="129">
        <f t="shared" si="822"/>
        <v>0</v>
      </c>
    </row>
    <row r="52232" spans="6:6" ht="18" customHeight="1">
      <c r="F52232" s="129">
        <f t="shared" si="822"/>
        <v>0</v>
      </c>
    </row>
    <row r="52233" spans="6:6" ht="18" customHeight="1">
      <c r="F52233" s="129">
        <f t="shared" si="822"/>
        <v>0</v>
      </c>
    </row>
    <row r="52234" spans="6:6" ht="18" customHeight="1">
      <c r="F52234" s="129">
        <f t="shared" si="822"/>
        <v>0</v>
      </c>
    </row>
    <row r="52235" spans="6:6" ht="18" customHeight="1">
      <c r="F52235" s="129">
        <f t="shared" si="822"/>
        <v>0</v>
      </c>
    </row>
    <row r="52236" spans="6:6" ht="18" customHeight="1">
      <c r="F52236" s="129">
        <f t="shared" si="822"/>
        <v>0</v>
      </c>
    </row>
    <row r="52237" spans="6:6" ht="18" customHeight="1">
      <c r="F52237" s="129">
        <f t="shared" si="822"/>
        <v>0</v>
      </c>
    </row>
    <row r="52238" spans="6:6" ht="18" customHeight="1">
      <c r="F52238" s="129">
        <f t="shared" si="822"/>
        <v>0</v>
      </c>
    </row>
    <row r="52239" spans="6:6" ht="18" customHeight="1">
      <c r="F52239" s="129">
        <f t="shared" si="822"/>
        <v>0</v>
      </c>
    </row>
    <row r="52240" spans="6:6" ht="18" customHeight="1">
      <c r="F52240" s="129">
        <f t="shared" si="822"/>
        <v>0</v>
      </c>
    </row>
    <row r="52241" spans="6:6" ht="18" customHeight="1">
      <c r="F52241" s="129">
        <f t="shared" si="822"/>
        <v>0</v>
      </c>
    </row>
    <row r="52242" spans="6:6" ht="18" customHeight="1">
      <c r="F52242" s="129">
        <f t="shared" si="822"/>
        <v>0</v>
      </c>
    </row>
    <row r="52243" spans="6:6" ht="18" customHeight="1">
      <c r="F52243" s="129">
        <f t="shared" si="822"/>
        <v>0</v>
      </c>
    </row>
    <row r="52244" spans="6:6" ht="18" customHeight="1">
      <c r="F52244" s="129">
        <f t="shared" si="822"/>
        <v>0</v>
      </c>
    </row>
    <row r="52245" spans="6:6" ht="18" customHeight="1">
      <c r="F52245" s="129">
        <f t="shared" si="822"/>
        <v>0</v>
      </c>
    </row>
    <row r="52246" spans="6:6" ht="18" customHeight="1">
      <c r="F52246" s="129">
        <f t="shared" si="822"/>
        <v>0</v>
      </c>
    </row>
    <row r="52247" spans="6:6" ht="18" customHeight="1">
      <c r="F52247" s="129">
        <f t="shared" si="822"/>
        <v>0</v>
      </c>
    </row>
    <row r="52248" spans="6:6" ht="18" customHeight="1">
      <c r="F52248" s="129">
        <f t="shared" si="822"/>
        <v>0</v>
      </c>
    </row>
    <row r="52249" spans="6:6" ht="18" customHeight="1">
      <c r="F52249" s="129">
        <f t="shared" si="822"/>
        <v>0</v>
      </c>
    </row>
    <row r="52250" spans="6:6" ht="18" customHeight="1">
      <c r="F52250" s="129">
        <f t="shared" si="822"/>
        <v>0</v>
      </c>
    </row>
    <row r="52251" spans="6:6" ht="18" customHeight="1">
      <c r="F52251" s="129">
        <f t="shared" si="822"/>
        <v>0</v>
      </c>
    </row>
    <row r="52252" spans="6:6" ht="18" customHeight="1">
      <c r="F52252" s="129">
        <f t="shared" si="822"/>
        <v>0</v>
      </c>
    </row>
    <row r="52253" spans="6:6" ht="18" customHeight="1">
      <c r="F52253" s="129">
        <f t="shared" si="822"/>
        <v>0</v>
      </c>
    </row>
    <row r="52254" spans="6:6" ht="18" customHeight="1">
      <c r="F52254" s="129">
        <f t="shared" si="822"/>
        <v>0</v>
      </c>
    </row>
    <row r="52255" spans="6:6" ht="18" customHeight="1">
      <c r="F52255" s="129">
        <f t="shared" si="822"/>
        <v>0</v>
      </c>
    </row>
    <row r="52256" spans="6:6" ht="18" customHeight="1">
      <c r="F52256" s="129">
        <f t="shared" si="822"/>
        <v>0</v>
      </c>
    </row>
    <row r="52257" spans="6:6" ht="18" customHeight="1">
      <c r="F52257" s="129">
        <f t="shared" si="822"/>
        <v>0</v>
      </c>
    </row>
    <row r="52258" spans="6:6" ht="18" customHeight="1">
      <c r="F52258" s="129">
        <f t="shared" si="822"/>
        <v>0</v>
      </c>
    </row>
    <row r="52259" spans="6:6" ht="18" customHeight="1">
      <c r="F52259" s="129">
        <f t="shared" si="822"/>
        <v>0</v>
      </c>
    </row>
    <row r="52260" spans="6:6" ht="18" customHeight="1">
      <c r="F52260" s="129">
        <f t="shared" si="822"/>
        <v>0</v>
      </c>
    </row>
    <row r="52261" spans="6:6" ht="18" customHeight="1">
      <c r="F52261" s="129">
        <f t="shared" si="822"/>
        <v>0</v>
      </c>
    </row>
    <row r="52262" spans="6:6" ht="18" customHeight="1">
      <c r="F52262" s="129">
        <f t="shared" si="822"/>
        <v>0</v>
      </c>
    </row>
    <row r="52263" spans="6:6" ht="18" customHeight="1">
      <c r="F52263" s="129">
        <f t="shared" si="822"/>
        <v>0</v>
      </c>
    </row>
    <row r="52264" spans="6:6" ht="18" customHeight="1">
      <c r="F52264" s="129">
        <f t="shared" si="822"/>
        <v>0</v>
      </c>
    </row>
    <row r="52265" spans="6:6" ht="18" customHeight="1">
      <c r="F52265" s="129">
        <f t="shared" si="822"/>
        <v>0</v>
      </c>
    </row>
    <row r="52266" spans="6:6" ht="18" customHeight="1">
      <c r="F52266" s="129">
        <f t="shared" si="822"/>
        <v>0</v>
      </c>
    </row>
    <row r="52267" spans="6:6" ht="18" customHeight="1">
      <c r="F52267" s="129">
        <f t="shared" si="822"/>
        <v>0</v>
      </c>
    </row>
    <row r="52268" spans="6:6" ht="18" customHeight="1">
      <c r="F52268" s="129">
        <f t="shared" si="822"/>
        <v>0</v>
      </c>
    </row>
    <row r="52269" spans="6:6" ht="18" customHeight="1">
      <c r="F52269" s="129">
        <f t="shared" si="822"/>
        <v>0</v>
      </c>
    </row>
    <row r="52270" spans="6:6" ht="18" customHeight="1">
      <c r="F52270" s="129">
        <f t="shared" si="822"/>
        <v>0</v>
      </c>
    </row>
    <row r="52271" spans="6:6" ht="18" customHeight="1">
      <c r="F52271" s="129">
        <f t="shared" si="822"/>
        <v>0</v>
      </c>
    </row>
    <row r="52272" spans="6:6" ht="18" customHeight="1">
      <c r="F52272" s="129">
        <f t="shared" si="822"/>
        <v>0</v>
      </c>
    </row>
    <row r="52273" spans="6:6" ht="18" customHeight="1">
      <c r="F52273" s="129">
        <f t="shared" si="822"/>
        <v>0</v>
      </c>
    </row>
    <row r="52274" spans="6:6" ht="18" customHeight="1">
      <c r="F52274" s="129">
        <f t="shared" ref="F52274:F52337" si="823">E52274*D52274</f>
        <v>0</v>
      </c>
    </row>
    <row r="52275" spans="6:6" ht="18" customHeight="1">
      <c r="F52275" s="129">
        <f t="shared" si="823"/>
        <v>0</v>
      </c>
    </row>
    <row r="52276" spans="6:6" ht="18" customHeight="1">
      <c r="F52276" s="129">
        <f t="shared" si="823"/>
        <v>0</v>
      </c>
    </row>
    <row r="52277" spans="6:6" ht="18" customHeight="1">
      <c r="F52277" s="129">
        <f t="shared" si="823"/>
        <v>0</v>
      </c>
    </row>
    <row r="52278" spans="6:6" ht="18" customHeight="1">
      <c r="F52278" s="129">
        <f t="shared" si="823"/>
        <v>0</v>
      </c>
    </row>
    <row r="52279" spans="6:6" ht="18" customHeight="1">
      <c r="F52279" s="129">
        <f t="shared" si="823"/>
        <v>0</v>
      </c>
    </row>
    <row r="52280" spans="6:6" ht="18" customHeight="1">
      <c r="F52280" s="129">
        <f t="shared" si="823"/>
        <v>0</v>
      </c>
    </row>
    <row r="52281" spans="6:6" ht="18" customHeight="1">
      <c r="F52281" s="129">
        <f t="shared" si="823"/>
        <v>0</v>
      </c>
    </row>
    <row r="52282" spans="6:6" ht="18" customHeight="1">
      <c r="F52282" s="129">
        <f t="shared" si="823"/>
        <v>0</v>
      </c>
    </row>
    <row r="52283" spans="6:6" ht="18" customHeight="1">
      <c r="F52283" s="129">
        <f t="shared" si="823"/>
        <v>0</v>
      </c>
    </row>
    <row r="52284" spans="6:6" ht="18" customHeight="1">
      <c r="F52284" s="129">
        <f t="shared" si="823"/>
        <v>0</v>
      </c>
    </row>
    <row r="52285" spans="6:6" ht="18" customHeight="1">
      <c r="F52285" s="129">
        <f t="shared" si="823"/>
        <v>0</v>
      </c>
    </row>
    <row r="52286" spans="6:6" ht="18" customHeight="1">
      <c r="F52286" s="129">
        <f t="shared" si="823"/>
        <v>0</v>
      </c>
    </row>
    <row r="52287" spans="6:6" ht="18" customHeight="1">
      <c r="F52287" s="129">
        <f t="shared" si="823"/>
        <v>0</v>
      </c>
    </row>
    <row r="52288" spans="6:6" ht="18" customHeight="1">
      <c r="F52288" s="129">
        <f t="shared" si="823"/>
        <v>0</v>
      </c>
    </row>
    <row r="52289" spans="6:6" ht="18" customHeight="1">
      <c r="F52289" s="129">
        <f t="shared" si="823"/>
        <v>0</v>
      </c>
    </row>
    <row r="52290" spans="6:6" ht="18" customHeight="1">
      <c r="F52290" s="129">
        <f t="shared" si="823"/>
        <v>0</v>
      </c>
    </row>
    <row r="52291" spans="6:6" ht="18" customHeight="1">
      <c r="F52291" s="129">
        <f t="shared" si="823"/>
        <v>0</v>
      </c>
    </row>
    <row r="52292" spans="6:6" ht="18" customHeight="1">
      <c r="F52292" s="129">
        <f t="shared" si="823"/>
        <v>0</v>
      </c>
    </row>
    <row r="52293" spans="6:6" ht="18" customHeight="1">
      <c r="F52293" s="129">
        <f t="shared" si="823"/>
        <v>0</v>
      </c>
    </row>
    <row r="52294" spans="6:6" ht="18" customHeight="1">
      <c r="F52294" s="129">
        <f t="shared" si="823"/>
        <v>0</v>
      </c>
    </row>
    <row r="52295" spans="6:6" ht="18" customHeight="1">
      <c r="F52295" s="129">
        <f t="shared" si="823"/>
        <v>0</v>
      </c>
    </row>
    <row r="52296" spans="6:6" ht="18" customHeight="1">
      <c r="F52296" s="129">
        <f t="shared" si="823"/>
        <v>0</v>
      </c>
    </row>
    <row r="52297" spans="6:6" ht="18" customHeight="1">
      <c r="F52297" s="129">
        <f t="shared" si="823"/>
        <v>0</v>
      </c>
    </row>
    <row r="52298" spans="6:6" ht="18" customHeight="1">
      <c r="F52298" s="129">
        <f t="shared" si="823"/>
        <v>0</v>
      </c>
    </row>
    <row r="52299" spans="6:6" ht="18" customHeight="1">
      <c r="F52299" s="129">
        <f t="shared" si="823"/>
        <v>0</v>
      </c>
    </row>
    <row r="52300" spans="6:6" ht="18" customHeight="1">
      <c r="F52300" s="129">
        <f t="shared" si="823"/>
        <v>0</v>
      </c>
    </row>
    <row r="52301" spans="6:6" ht="18" customHeight="1">
      <c r="F52301" s="129">
        <f t="shared" si="823"/>
        <v>0</v>
      </c>
    </row>
    <row r="52302" spans="6:6" ht="18" customHeight="1">
      <c r="F52302" s="129">
        <f t="shared" si="823"/>
        <v>0</v>
      </c>
    </row>
    <row r="52303" spans="6:6" ht="18" customHeight="1">
      <c r="F52303" s="129">
        <f t="shared" si="823"/>
        <v>0</v>
      </c>
    </row>
    <row r="52304" spans="6:6" ht="18" customHeight="1">
      <c r="F52304" s="129">
        <f t="shared" si="823"/>
        <v>0</v>
      </c>
    </row>
    <row r="52305" spans="6:6" ht="18" customHeight="1">
      <c r="F52305" s="129">
        <f t="shared" si="823"/>
        <v>0</v>
      </c>
    </row>
    <row r="52306" spans="6:6" ht="18" customHeight="1">
      <c r="F52306" s="129">
        <f t="shared" si="823"/>
        <v>0</v>
      </c>
    </row>
    <row r="52307" spans="6:6" ht="18" customHeight="1">
      <c r="F52307" s="129">
        <f t="shared" si="823"/>
        <v>0</v>
      </c>
    </row>
    <row r="52308" spans="6:6" ht="18" customHeight="1">
      <c r="F52308" s="129">
        <f t="shared" si="823"/>
        <v>0</v>
      </c>
    </row>
    <row r="52309" spans="6:6" ht="18" customHeight="1">
      <c r="F52309" s="129">
        <f t="shared" si="823"/>
        <v>0</v>
      </c>
    </row>
    <row r="52310" spans="6:6" ht="18" customHeight="1">
      <c r="F52310" s="129">
        <f t="shared" si="823"/>
        <v>0</v>
      </c>
    </row>
    <row r="52311" spans="6:6" ht="18" customHeight="1">
      <c r="F52311" s="129">
        <f t="shared" si="823"/>
        <v>0</v>
      </c>
    </row>
    <row r="52312" spans="6:6" ht="18" customHeight="1">
      <c r="F52312" s="129">
        <f t="shared" si="823"/>
        <v>0</v>
      </c>
    </row>
    <row r="52313" spans="6:6" ht="18" customHeight="1">
      <c r="F52313" s="129">
        <f t="shared" si="823"/>
        <v>0</v>
      </c>
    </row>
    <row r="52314" spans="6:6" ht="18" customHeight="1">
      <c r="F52314" s="129">
        <f t="shared" si="823"/>
        <v>0</v>
      </c>
    </row>
    <row r="52315" spans="6:6" ht="18" customHeight="1">
      <c r="F52315" s="129">
        <f t="shared" si="823"/>
        <v>0</v>
      </c>
    </row>
    <row r="52316" spans="6:6" ht="18" customHeight="1">
      <c r="F52316" s="129">
        <f t="shared" si="823"/>
        <v>0</v>
      </c>
    </row>
    <row r="52317" spans="6:6" ht="18" customHeight="1">
      <c r="F52317" s="129">
        <f t="shared" si="823"/>
        <v>0</v>
      </c>
    </row>
    <row r="52318" spans="6:6" ht="18" customHeight="1">
      <c r="F52318" s="129">
        <f t="shared" si="823"/>
        <v>0</v>
      </c>
    </row>
    <row r="52319" spans="6:6" ht="18" customHeight="1">
      <c r="F52319" s="129">
        <f t="shared" si="823"/>
        <v>0</v>
      </c>
    </row>
    <row r="52320" spans="6:6" ht="18" customHeight="1">
      <c r="F52320" s="129">
        <f t="shared" si="823"/>
        <v>0</v>
      </c>
    </row>
    <row r="52321" spans="6:6" ht="18" customHeight="1">
      <c r="F52321" s="129">
        <f t="shared" si="823"/>
        <v>0</v>
      </c>
    </row>
    <row r="52322" spans="6:6" ht="18" customHeight="1">
      <c r="F52322" s="129">
        <f t="shared" si="823"/>
        <v>0</v>
      </c>
    </row>
    <row r="52323" spans="6:6" ht="18" customHeight="1">
      <c r="F52323" s="129">
        <f t="shared" si="823"/>
        <v>0</v>
      </c>
    </row>
    <row r="52324" spans="6:6" ht="18" customHeight="1">
      <c r="F52324" s="129">
        <f t="shared" si="823"/>
        <v>0</v>
      </c>
    </row>
    <row r="52325" spans="6:6" ht="18" customHeight="1">
      <c r="F52325" s="129">
        <f t="shared" si="823"/>
        <v>0</v>
      </c>
    </row>
    <row r="52326" spans="6:6" ht="18" customHeight="1">
      <c r="F52326" s="129">
        <f t="shared" si="823"/>
        <v>0</v>
      </c>
    </row>
    <row r="52327" spans="6:6" ht="18" customHeight="1">
      <c r="F52327" s="129">
        <f t="shared" si="823"/>
        <v>0</v>
      </c>
    </row>
    <row r="52328" spans="6:6" ht="18" customHeight="1">
      <c r="F52328" s="129">
        <f t="shared" si="823"/>
        <v>0</v>
      </c>
    </row>
    <row r="52329" spans="6:6" ht="18" customHeight="1">
      <c r="F52329" s="129">
        <f t="shared" si="823"/>
        <v>0</v>
      </c>
    </row>
    <row r="52330" spans="6:6" ht="18" customHeight="1">
      <c r="F52330" s="129">
        <f t="shared" si="823"/>
        <v>0</v>
      </c>
    </row>
    <row r="52331" spans="6:6" ht="18" customHeight="1">
      <c r="F52331" s="129">
        <f t="shared" si="823"/>
        <v>0</v>
      </c>
    </row>
    <row r="52332" spans="6:6" ht="18" customHeight="1">
      <c r="F52332" s="129">
        <f t="shared" si="823"/>
        <v>0</v>
      </c>
    </row>
    <row r="52333" spans="6:6" ht="18" customHeight="1">
      <c r="F52333" s="129">
        <f t="shared" si="823"/>
        <v>0</v>
      </c>
    </row>
    <row r="52334" spans="6:6" ht="18" customHeight="1">
      <c r="F52334" s="129">
        <f t="shared" si="823"/>
        <v>0</v>
      </c>
    </row>
    <row r="52335" spans="6:6" ht="18" customHeight="1">
      <c r="F52335" s="129">
        <f t="shared" si="823"/>
        <v>0</v>
      </c>
    </row>
    <row r="52336" spans="6:6" ht="18" customHeight="1">
      <c r="F52336" s="129">
        <f t="shared" si="823"/>
        <v>0</v>
      </c>
    </row>
    <row r="52337" spans="6:6" ht="18" customHeight="1">
      <c r="F52337" s="129">
        <f t="shared" si="823"/>
        <v>0</v>
      </c>
    </row>
    <row r="52338" spans="6:6" ht="18" customHeight="1">
      <c r="F52338" s="129">
        <f t="shared" ref="F52338:F52401" si="824">E52338*D52338</f>
        <v>0</v>
      </c>
    </row>
    <row r="52339" spans="6:6" ht="18" customHeight="1">
      <c r="F52339" s="129">
        <f t="shared" si="824"/>
        <v>0</v>
      </c>
    </row>
    <row r="52340" spans="6:6" ht="18" customHeight="1">
      <c r="F52340" s="129">
        <f t="shared" si="824"/>
        <v>0</v>
      </c>
    </row>
    <row r="52341" spans="6:6" ht="18" customHeight="1">
      <c r="F52341" s="129">
        <f t="shared" si="824"/>
        <v>0</v>
      </c>
    </row>
    <row r="52342" spans="6:6" ht="18" customHeight="1">
      <c r="F52342" s="129">
        <f t="shared" si="824"/>
        <v>0</v>
      </c>
    </row>
    <row r="52343" spans="6:6" ht="18" customHeight="1">
      <c r="F52343" s="129">
        <f t="shared" si="824"/>
        <v>0</v>
      </c>
    </row>
    <row r="52344" spans="6:6" ht="18" customHeight="1">
      <c r="F52344" s="129">
        <f t="shared" si="824"/>
        <v>0</v>
      </c>
    </row>
    <row r="52345" spans="6:6" ht="18" customHeight="1">
      <c r="F52345" s="129">
        <f t="shared" si="824"/>
        <v>0</v>
      </c>
    </row>
    <row r="52346" spans="6:6" ht="18" customHeight="1">
      <c r="F52346" s="129">
        <f t="shared" si="824"/>
        <v>0</v>
      </c>
    </row>
    <row r="52347" spans="6:6" ht="18" customHeight="1">
      <c r="F52347" s="129">
        <f t="shared" si="824"/>
        <v>0</v>
      </c>
    </row>
    <row r="52348" spans="6:6" ht="18" customHeight="1">
      <c r="F52348" s="129">
        <f t="shared" si="824"/>
        <v>0</v>
      </c>
    </row>
    <row r="52349" spans="6:6" ht="18" customHeight="1">
      <c r="F52349" s="129">
        <f t="shared" si="824"/>
        <v>0</v>
      </c>
    </row>
    <row r="52350" spans="6:6" ht="18" customHeight="1">
      <c r="F52350" s="129">
        <f t="shared" si="824"/>
        <v>0</v>
      </c>
    </row>
    <row r="52351" spans="6:6" ht="18" customHeight="1">
      <c r="F52351" s="129">
        <f t="shared" si="824"/>
        <v>0</v>
      </c>
    </row>
    <row r="52352" spans="6:6" ht="18" customHeight="1">
      <c r="F52352" s="129">
        <f t="shared" si="824"/>
        <v>0</v>
      </c>
    </row>
    <row r="52353" spans="6:6" ht="18" customHeight="1">
      <c r="F52353" s="129">
        <f t="shared" si="824"/>
        <v>0</v>
      </c>
    </row>
    <row r="52354" spans="6:6" ht="18" customHeight="1">
      <c r="F52354" s="129">
        <f t="shared" si="824"/>
        <v>0</v>
      </c>
    </row>
    <row r="52355" spans="6:6" ht="18" customHeight="1">
      <c r="F52355" s="129">
        <f t="shared" si="824"/>
        <v>0</v>
      </c>
    </row>
    <row r="52356" spans="6:6" ht="18" customHeight="1">
      <c r="F52356" s="129">
        <f t="shared" si="824"/>
        <v>0</v>
      </c>
    </row>
    <row r="52357" spans="6:6" ht="18" customHeight="1">
      <c r="F52357" s="129">
        <f t="shared" si="824"/>
        <v>0</v>
      </c>
    </row>
    <row r="52358" spans="6:6" ht="18" customHeight="1">
      <c r="F52358" s="129">
        <f t="shared" si="824"/>
        <v>0</v>
      </c>
    </row>
    <row r="52359" spans="6:6" ht="18" customHeight="1">
      <c r="F52359" s="129">
        <f t="shared" si="824"/>
        <v>0</v>
      </c>
    </row>
    <row r="52360" spans="6:6" ht="18" customHeight="1">
      <c r="F52360" s="129">
        <f t="shared" si="824"/>
        <v>0</v>
      </c>
    </row>
    <row r="52361" spans="6:6" ht="18" customHeight="1">
      <c r="F52361" s="129">
        <f t="shared" si="824"/>
        <v>0</v>
      </c>
    </row>
    <row r="52362" spans="6:6" ht="18" customHeight="1">
      <c r="F52362" s="129">
        <f t="shared" si="824"/>
        <v>0</v>
      </c>
    </row>
    <row r="52363" spans="6:6" ht="18" customHeight="1">
      <c r="F52363" s="129">
        <f t="shared" si="824"/>
        <v>0</v>
      </c>
    </row>
    <row r="52364" spans="6:6" ht="18" customHeight="1">
      <c r="F52364" s="129">
        <f t="shared" si="824"/>
        <v>0</v>
      </c>
    </row>
    <row r="52365" spans="6:6" ht="18" customHeight="1">
      <c r="F52365" s="129">
        <f t="shared" si="824"/>
        <v>0</v>
      </c>
    </row>
    <row r="52366" spans="6:6" ht="18" customHeight="1">
      <c r="F52366" s="129">
        <f t="shared" si="824"/>
        <v>0</v>
      </c>
    </row>
    <row r="52367" spans="6:6" ht="18" customHeight="1">
      <c r="F52367" s="129">
        <f t="shared" si="824"/>
        <v>0</v>
      </c>
    </row>
    <row r="52368" spans="6:6" ht="18" customHeight="1">
      <c r="F52368" s="129">
        <f t="shared" si="824"/>
        <v>0</v>
      </c>
    </row>
    <row r="52369" spans="6:6" ht="18" customHeight="1">
      <c r="F52369" s="129">
        <f t="shared" si="824"/>
        <v>0</v>
      </c>
    </row>
    <row r="52370" spans="6:6" ht="18" customHeight="1">
      <c r="F52370" s="129">
        <f t="shared" si="824"/>
        <v>0</v>
      </c>
    </row>
    <row r="52371" spans="6:6" ht="18" customHeight="1">
      <c r="F52371" s="129">
        <f t="shared" si="824"/>
        <v>0</v>
      </c>
    </row>
    <row r="52372" spans="6:6" ht="18" customHeight="1">
      <c r="F52372" s="129">
        <f t="shared" si="824"/>
        <v>0</v>
      </c>
    </row>
    <row r="52373" spans="6:6" ht="18" customHeight="1">
      <c r="F52373" s="129">
        <f t="shared" si="824"/>
        <v>0</v>
      </c>
    </row>
    <row r="52374" spans="6:6" ht="18" customHeight="1">
      <c r="F52374" s="129">
        <f t="shared" si="824"/>
        <v>0</v>
      </c>
    </row>
    <row r="52375" spans="6:6" ht="18" customHeight="1">
      <c r="F52375" s="129">
        <f t="shared" si="824"/>
        <v>0</v>
      </c>
    </row>
    <row r="52376" spans="6:6" ht="18" customHeight="1">
      <c r="F52376" s="129">
        <f t="shared" si="824"/>
        <v>0</v>
      </c>
    </row>
    <row r="52377" spans="6:6" ht="18" customHeight="1">
      <c r="F52377" s="129">
        <f t="shared" si="824"/>
        <v>0</v>
      </c>
    </row>
    <row r="52378" spans="6:6" ht="18" customHeight="1">
      <c r="F52378" s="129">
        <f t="shared" si="824"/>
        <v>0</v>
      </c>
    </row>
    <row r="52379" spans="6:6" ht="18" customHeight="1">
      <c r="F52379" s="129">
        <f t="shared" si="824"/>
        <v>0</v>
      </c>
    </row>
    <row r="52380" spans="6:6" ht="18" customHeight="1">
      <c r="F52380" s="129">
        <f t="shared" si="824"/>
        <v>0</v>
      </c>
    </row>
    <row r="52381" spans="6:6" ht="18" customHeight="1">
      <c r="F52381" s="129">
        <f t="shared" si="824"/>
        <v>0</v>
      </c>
    </row>
    <row r="52382" spans="6:6" ht="18" customHeight="1">
      <c r="F52382" s="129">
        <f t="shared" si="824"/>
        <v>0</v>
      </c>
    </row>
    <row r="52383" spans="6:6" ht="18" customHeight="1">
      <c r="F52383" s="129">
        <f t="shared" si="824"/>
        <v>0</v>
      </c>
    </row>
    <row r="52384" spans="6:6" ht="18" customHeight="1">
      <c r="F52384" s="129">
        <f t="shared" si="824"/>
        <v>0</v>
      </c>
    </row>
    <row r="52385" spans="6:6" ht="18" customHeight="1">
      <c r="F52385" s="129">
        <f t="shared" si="824"/>
        <v>0</v>
      </c>
    </row>
    <row r="52386" spans="6:6" ht="18" customHeight="1">
      <c r="F52386" s="129">
        <f t="shared" si="824"/>
        <v>0</v>
      </c>
    </row>
    <row r="52387" spans="6:6" ht="18" customHeight="1">
      <c r="F52387" s="129">
        <f t="shared" si="824"/>
        <v>0</v>
      </c>
    </row>
    <row r="52388" spans="6:6" ht="18" customHeight="1">
      <c r="F52388" s="129">
        <f t="shared" si="824"/>
        <v>0</v>
      </c>
    </row>
    <row r="52389" spans="6:6" ht="18" customHeight="1">
      <c r="F52389" s="129">
        <f t="shared" si="824"/>
        <v>0</v>
      </c>
    </row>
    <row r="52390" spans="6:6" ht="18" customHeight="1">
      <c r="F52390" s="129">
        <f t="shared" si="824"/>
        <v>0</v>
      </c>
    </row>
    <row r="52391" spans="6:6" ht="18" customHeight="1">
      <c r="F52391" s="129">
        <f t="shared" si="824"/>
        <v>0</v>
      </c>
    </row>
    <row r="52392" spans="6:6" ht="18" customHeight="1">
      <c r="F52392" s="129">
        <f t="shared" si="824"/>
        <v>0</v>
      </c>
    </row>
    <row r="52393" spans="6:6" ht="18" customHeight="1">
      <c r="F52393" s="129">
        <f t="shared" si="824"/>
        <v>0</v>
      </c>
    </row>
    <row r="52394" spans="6:6" ht="18" customHeight="1">
      <c r="F52394" s="129">
        <f t="shared" si="824"/>
        <v>0</v>
      </c>
    </row>
    <row r="52395" spans="6:6" ht="18" customHeight="1">
      <c r="F52395" s="129">
        <f t="shared" si="824"/>
        <v>0</v>
      </c>
    </row>
    <row r="52396" spans="6:6" ht="18" customHeight="1">
      <c r="F52396" s="129">
        <f t="shared" si="824"/>
        <v>0</v>
      </c>
    </row>
    <row r="52397" spans="6:6" ht="18" customHeight="1">
      <c r="F52397" s="129">
        <f t="shared" si="824"/>
        <v>0</v>
      </c>
    </row>
    <row r="52398" spans="6:6" ht="18" customHeight="1">
      <c r="F52398" s="129">
        <f t="shared" si="824"/>
        <v>0</v>
      </c>
    </row>
    <row r="52399" spans="6:6" ht="18" customHeight="1">
      <c r="F52399" s="129">
        <f t="shared" si="824"/>
        <v>0</v>
      </c>
    </row>
    <row r="52400" spans="6:6" ht="18" customHeight="1">
      <c r="F52400" s="129">
        <f t="shared" si="824"/>
        <v>0</v>
      </c>
    </row>
    <row r="52401" spans="6:6" ht="18" customHeight="1">
      <c r="F52401" s="129">
        <f t="shared" si="824"/>
        <v>0</v>
      </c>
    </row>
    <row r="52402" spans="6:6" ht="18" customHeight="1">
      <c r="F52402" s="129">
        <f t="shared" ref="F52402:F52465" si="825">E52402*D52402</f>
        <v>0</v>
      </c>
    </row>
    <row r="52403" spans="6:6" ht="18" customHeight="1">
      <c r="F52403" s="129">
        <f t="shared" si="825"/>
        <v>0</v>
      </c>
    </row>
    <row r="52404" spans="6:6" ht="18" customHeight="1">
      <c r="F52404" s="129">
        <f t="shared" si="825"/>
        <v>0</v>
      </c>
    </row>
    <row r="52405" spans="6:6" ht="18" customHeight="1">
      <c r="F52405" s="129">
        <f t="shared" si="825"/>
        <v>0</v>
      </c>
    </row>
    <row r="52406" spans="6:6" ht="18" customHeight="1">
      <c r="F52406" s="129">
        <f t="shared" si="825"/>
        <v>0</v>
      </c>
    </row>
    <row r="52407" spans="6:6" ht="18" customHeight="1">
      <c r="F52407" s="129">
        <f t="shared" si="825"/>
        <v>0</v>
      </c>
    </row>
    <row r="52408" spans="6:6" ht="18" customHeight="1">
      <c r="F52408" s="129">
        <f t="shared" si="825"/>
        <v>0</v>
      </c>
    </row>
    <row r="52409" spans="6:6" ht="18" customHeight="1">
      <c r="F52409" s="129">
        <f t="shared" si="825"/>
        <v>0</v>
      </c>
    </row>
    <row r="52410" spans="6:6" ht="18" customHeight="1">
      <c r="F52410" s="129">
        <f t="shared" si="825"/>
        <v>0</v>
      </c>
    </row>
    <row r="52411" spans="6:6" ht="18" customHeight="1">
      <c r="F52411" s="129">
        <f t="shared" si="825"/>
        <v>0</v>
      </c>
    </row>
    <row r="52412" spans="6:6" ht="18" customHeight="1">
      <c r="F52412" s="129">
        <f t="shared" si="825"/>
        <v>0</v>
      </c>
    </row>
    <row r="52413" spans="6:6" ht="18" customHeight="1">
      <c r="F52413" s="129">
        <f t="shared" si="825"/>
        <v>0</v>
      </c>
    </row>
    <row r="52414" spans="6:6" ht="18" customHeight="1">
      <c r="F52414" s="129">
        <f t="shared" si="825"/>
        <v>0</v>
      </c>
    </row>
    <row r="52415" spans="6:6" ht="18" customHeight="1">
      <c r="F52415" s="129">
        <f t="shared" si="825"/>
        <v>0</v>
      </c>
    </row>
    <row r="52416" spans="6:6" ht="18" customHeight="1">
      <c r="F52416" s="129">
        <f t="shared" si="825"/>
        <v>0</v>
      </c>
    </row>
    <row r="52417" spans="6:6" ht="18" customHeight="1">
      <c r="F52417" s="129">
        <f t="shared" si="825"/>
        <v>0</v>
      </c>
    </row>
    <row r="52418" spans="6:6" ht="18" customHeight="1">
      <c r="F52418" s="129">
        <f t="shared" si="825"/>
        <v>0</v>
      </c>
    </row>
    <row r="52419" spans="6:6" ht="18" customHeight="1">
      <c r="F52419" s="129">
        <f t="shared" si="825"/>
        <v>0</v>
      </c>
    </row>
    <row r="52420" spans="6:6" ht="18" customHeight="1">
      <c r="F52420" s="129">
        <f t="shared" si="825"/>
        <v>0</v>
      </c>
    </row>
    <row r="52421" spans="6:6" ht="18" customHeight="1">
      <c r="F52421" s="129">
        <f t="shared" si="825"/>
        <v>0</v>
      </c>
    </row>
    <row r="52422" spans="6:6" ht="18" customHeight="1">
      <c r="F52422" s="129">
        <f t="shared" si="825"/>
        <v>0</v>
      </c>
    </row>
    <row r="52423" spans="6:6" ht="18" customHeight="1">
      <c r="F52423" s="129">
        <f t="shared" si="825"/>
        <v>0</v>
      </c>
    </row>
    <row r="52424" spans="6:6" ht="18" customHeight="1">
      <c r="F52424" s="129">
        <f t="shared" si="825"/>
        <v>0</v>
      </c>
    </row>
    <row r="52425" spans="6:6" ht="18" customHeight="1">
      <c r="F52425" s="129">
        <f t="shared" si="825"/>
        <v>0</v>
      </c>
    </row>
    <row r="52426" spans="6:6" ht="18" customHeight="1">
      <c r="F52426" s="129">
        <f t="shared" si="825"/>
        <v>0</v>
      </c>
    </row>
    <row r="52427" spans="6:6" ht="18" customHeight="1">
      <c r="F52427" s="129">
        <f t="shared" si="825"/>
        <v>0</v>
      </c>
    </row>
    <row r="52428" spans="6:6" ht="18" customHeight="1">
      <c r="F52428" s="129">
        <f t="shared" si="825"/>
        <v>0</v>
      </c>
    </row>
    <row r="52429" spans="6:6" ht="18" customHeight="1">
      <c r="F52429" s="129">
        <f t="shared" si="825"/>
        <v>0</v>
      </c>
    </row>
    <row r="52430" spans="6:6" ht="18" customHeight="1">
      <c r="F52430" s="129">
        <f t="shared" si="825"/>
        <v>0</v>
      </c>
    </row>
    <row r="52431" spans="6:6" ht="18" customHeight="1">
      <c r="F52431" s="129">
        <f t="shared" si="825"/>
        <v>0</v>
      </c>
    </row>
    <row r="52432" spans="6:6" ht="18" customHeight="1">
      <c r="F52432" s="129">
        <f t="shared" si="825"/>
        <v>0</v>
      </c>
    </row>
    <row r="52433" spans="6:6" ht="18" customHeight="1">
      <c r="F52433" s="129">
        <f t="shared" si="825"/>
        <v>0</v>
      </c>
    </row>
    <row r="52434" spans="6:6" ht="18" customHeight="1">
      <c r="F52434" s="129">
        <f t="shared" si="825"/>
        <v>0</v>
      </c>
    </row>
    <row r="52435" spans="6:6" ht="18" customHeight="1">
      <c r="F52435" s="129">
        <f t="shared" si="825"/>
        <v>0</v>
      </c>
    </row>
    <row r="52436" spans="6:6" ht="18" customHeight="1">
      <c r="F52436" s="129">
        <f t="shared" si="825"/>
        <v>0</v>
      </c>
    </row>
    <row r="52437" spans="6:6" ht="18" customHeight="1">
      <c r="F52437" s="129">
        <f t="shared" si="825"/>
        <v>0</v>
      </c>
    </row>
    <row r="52438" spans="6:6" ht="18" customHeight="1">
      <c r="F52438" s="129">
        <f t="shared" si="825"/>
        <v>0</v>
      </c>
    </row>
    <row r="52439" spans="6:6" ht="18" customHeight="1">
      <c r="F52439" s="129">
        <f t="shared" si="825"/>
        <v>0</v>
      </c>
    </row>
    <row r="52440" spans="6:6" ht="18" customHeight="1">
      <c r="F52440" s="129">
        <f t="shared" si="825"/>
        <v>0</v>
      </c>
    </row>
    <row r="52441" spans="6:6" ht="18" customHeight="1">
      <c r="F52441" s="129">
        <f t="shared" si="825"/>
        <v>0</v>
      </c>
    </row>
    <row r="52442" spans="6:6" ht="18" customHeight="1">
      <c r="F52442" s="129">
        <f t="shared" si="825"/>
        <v>0</v>
      </c>
    </row>
    <row r="52443" spans="6:6" ht="18" customHeight="1">
      <c r="F52443" s="129">
        <f t="shared" si="825"/>
        <v>0</v>
      </c>
    </row>
    <row r="52444" spans="6:6" ht="18" customHeight="1">
      <c r="F52444" s="129">
        <f t="shared" si="825"/>
        <v>0</v>
      </c>
    </row>
    <row r="52445" spans="6:6" ht="18" customHeight="1">
      <c r="F52445" s="129">
        <f t="shared" si="825"/>
        <v>0</v>
      </c>
    </row>
    <row r="52446" spans="6:6" ht="18" customHeight="1">
      <c r="F52446" s="129">
        <f t="shared" si="825"/>
        <v>0</v>
      </c>
    </row>
    <row r="52447" spans="6:6" ht="18" customHeight="1">
      <c r="F52447" s="129">
        <f t="shared" si="825"/>
        <v>0</v>
      </c>
    </row>
    <row r="52448" spans="6:6" ht="18" customHeight="1">
      <c r="F52448" s="129">
        <f t="shared" si="825"/>
        <v>0</v>
      </c>
    </row>
    <row r="52449" spans="6:6" ht="18" customHeight="1">
      <c r="F52449" s="129">
        <f t="shared" si="825"/>
        <v>0</v>
      </c>
    </row>
    <row r="52450" spans="6:6" ht="18" customHeight="1">
      <c r="F52450" s="129">
        <f t="shared" si="825"/>
        <v>0</v>
      </c>
    </row>
    <row r="52451" spans="6:6" ht="18" customHeight="1">
      <c r="F52451" s="129">
        <f t="shared" si="825"/>
        <v>0</v>
      </c>
    </row>
    <row r="52452" spans="6:6" ht="18" customHeight="1">
      <c r="F52452" s="129">
        <f t="shared" si="825"/>
        <v>0</v>
      </c>
    </row>
    <row r="52453" spans="6:6" ht="18" customHeight="1">
      <c r="F52453" s="129">
        <f t="shared" si="825"/>
        <v>0</v>
      </c>
    </row>
    <row r="52454" spans="6:6" ht="18" customHeight="1">
      <c r="F52454" s="129">
        <f t="shared" si="825"/>
        <v>0</v>
      </c>
    </row>
    <row r="52455" spans="6:6" ht="18" customHeight="1">
      <c r="F52455" s="129">
        <f t="shared" si="825"/>
        <v>0</v>
      </c>
    </row>
    <row r="52456" spans="6:6" ht="18" customHeight="1">
      <c r="F52456" s="129">
        <f t="shared" si="825"/>
        <v>0</v>
      </c>
    </row>
    <row r="52457" spans="6:6" ht="18" customHeight="1">
      <c r="F52457" s="129">
        <f t="shared" si="825"/>
        <v>0</v>
      </c>
    </row>
    <row r="52458" spans="6:6" ht="18" customHeight="1">
      <c r="F52458" s="129">
        <f t="shared" si="825"/>
        <v>0</v>
      </c>
    </row>
    <row r="52459" spans="6:6" ht="18" customHeight="1">
      <c r="F52459" s="129">
        <f t="shared" si="825"/>
        <v>0</v>
      </c>
    </row>
    <row r="52460" spans="6:6" ht="18" customHeight="1">
      <c r="F52460" s="129">
        <f t="shared" si="825"/>
        <v>0</v>
      </c>
    </row>
    <row r="52461" spans="6:6" ht="18" customHeight="1">
      <c r="F52461" s="129">
        <f t="shared" si="825"/>
        <v>0</v>
      </c>
    </row>
    <row r="52462" spans="6:6" ht="18" customHeight="1">
      <c r="F52462" s="129">
        <f t="shared" si="825"/>
        <v>0</v>
      </c>
    </row>
    <row r="52463" spans="6:6" ht="18" customHeight="1">
      <c r="F52463" s="129">
        <f t="shared" si="825"/>
        <v>0</v>
      </c>
    </row>
    <row r="52464" spans="6:6" ht="18" customHeight="1">
      <c r="F52464" s="129">
        <f t="shared" si="825"/>
        <v>0</v>
      </c>
    </row>
    <row r="52465" spans="6:6" ht="18" customHeight="1">
      <c r="F52465" s="129">
        <f t="shared" si="825"/>
        <v>0</v>
      </c>
    </row>
    <row r="52466" spans="6:6" ht="18" customHeight="1">
      <c r="F52466" s="129">
        <f t="shared" ref="F52466:F52529" si="826">E52466*D52466</f>
        <v>0</v>
      </c>
    </row>
    <row r="52467" spans="6:6" ht="18" customHeight="1">
      <c r="F52467" s="129">
        <f t="shared" si="826"/>
        <v>0</v>
      </c>
    </row>
    <row r="52468" spans="6:6" ht="18" customHeight="1">
      <c r="F52468" s="129">
        <f t="shared" si="826"/>
        <v>0</v>
      </c>
    </row>
    <row r="52469" spans="6:6" ht="18" customHeight="1">
      <c r="F52469" s="129">
        <f t="shared" si="826"/>
        <v>0</v>
      </c>
    </row>
    <row r="52470" spans="6:6" ht="18" customHeight="1">
      <c r="F52470" s="129">
        <f t="shared" si="826"/>
        <v>0</v>
      </c>
    </row>
    <row r="52471" spans="6:6" ht="18" customHeight="1">
      <c r="F52471" s="129">
        <f t="shared" si="826"/>
        <v>0</v>
      </c>
    </row>
    <row r="52472" spans="6:6" ht="18" customHeight="1">
      <c r="F52472" s="129">
        <f t="shared" si="826"/>
        <v>0</v>
      </c>
    </row>
    <row r="52473" spans="6:6" ht="18" customHeight="1">
      <c r="F52473" s="129">
        <f t="shared" si="826"/>
        <v>0</v>
      </c>
    </row>
    <row r="52474" spans="6:6" ht="18" customHeight="1">
      <c r="F52474" s="129">
        <f t="shared" si="826"/>
        <v>0</v>
      </c>
    </row>
    <row r="52475" spans="6:6" ht="18" customHeight="1">
      <c r="F52475" s="129">
        <f t="shared" si="826"/>
        <v>0</v>
      </c>
    </row>
    <row r="52476" spans="6:6" ht="18" customHeight="1">
      <c r="F52476" s="129">
        <f t="shared" si="826"/>
        <v>0</v>
      </c>
    </row>
    <row r="52477" spans="6:6" ht="18" customHeight="1">
      <c r="F52477" s="129">
        <f t="shared" si="826"/>
        <v>0</v>
      </c>
    </row>
    <row r="52478" spans="6:6" ht="18" customHeight="1">
      <c r="F52478" s="129">
        <f t="shared" si="826"/>
        <v>0</v>
      </c>
    </row>
    <row r="52479" spans="6:6" ht="18" customHeight="1">
      <c r="F52479" s="129">
        <f t="shared" si="826"/>
        <v>0</v>
      </c>
    </row>
    <row r="52480" spans="6:6" ht="18" customHeight="1">
      <c r="F52480" s="129">
        <f t="shared" si="826"/>
        <v>0</v>
      </c>
    </row>
    <row r="52481" spans="6:6" ht="18" customHeight="1">
      <c r="F52481" s="129">
        <f t="shared" si="826"/>
        <v>0</v>
      </c>
    </row>
    <row r="52482" spans="6:6" ht="18" customHeight="1">
      <c r="F52482" s="129">
        <f t="shared" si="826"/>
        <v>0</v>
      </c>
    </row>
    <row r="52483" spans="6:6" ht="18" customHeight="1">
      <c r="F52483" s="129">
        <f t="shared" si="826"/>
        <v>0</v>
      </c>
    </row>
    <row r="52484" spans="6:6" ht="18" customHeight="1">
      <c r="F52484" s="129">
        <f t="shared" si="826"/>
        <v>0</v>
      </c>
    </row>
    <row r="52485" spans="6:6" ht="18" customHeight="1">
      <c r="F52485" s="129">
        <f t="shared" si="826"/>
        <v>0</v>
      </c>
    </row>
    <row r="52486" spans="6:6" ht="18" customHeight="1">
      <c r="F52486" s="129">
        <f t="shared" si="826"/>
        <v>0</v>
      </c>
    </row>
    <row r="52487" spans="6:6" ht="18" customHeight="1">
      <c r="F52487" s="129">
        <f t="shared" si="826"/>
        <v>0</v>
      </c>
    </row>
    <row r="52488" spans="6:6" ht="18" customHeight="1">
      <c r="F52488" s="129">
        <f t="shared" si="826"/>
        <v>0</v>
      </c>
    </row>
    <row r="52489" spans="6:6" ht="18" customHeight="1">
      <c r="F52489" s="129">
        <f t="shared" si="826"/>
        <v>0</v>
      </c>
    </row>
    <row r="52490" spans="6:6" ht="18" customHeight="1">
      <c r="F52490" s="129">
        <f t="shared" si="826"/>
        <v>0</v>
      </c>
    </row>
    <row r="52491" spans="6:6" ht="18" customHeight="1">
      <c r="F52491" s="129">
        <f t="shared" si="826"/>
        <v>0</v>
      </c>
    </row>
    <row r="52492" spans="6:6" ht="18" customHeight="1">
      <c r="F52492" s="129">
        <f t="shared" si="826"/>
        <v>0</v>
      </c>
    </row>
    <row r="52493" spans="6:6" ht="18" customHeight="1">
      <c r="F52493" s="129">
        <f t="shared" si="826"/>
        <v>0</v>
      </c>
    </row>
    <row r="52494" spans="6:6" ht="18" customHeight="1">
      <c r="F52494" s="129">
        <f t="shared" si="826"/>
        <v>0</v>
      </c>
    </row>
    <row r="52495" spans="6:6" ht="18" customHeight="1">
      <c r="F52495" s="129">
        <f t="shared" si="826"/>
        <v>0</v>
      </c>
    </row>
    <row r="52496" spans="6:6" ht="18" customHeight="1">
      <c r="F52496" s="129">
        <f t="shared" si="826"/>
        <v>0</v>
      </c>
    </row>
    <row r="52497" spans="6:6" ht="18" customHeight="1">
      <c r="F52497" s="129">
        <f t="shared" si="826"/>
        <v>0</v>
      </c>
    </row>
    <row r="52498" spans="6:6" ht="18" customHeight="1">
      <c r="F52498" s="129">
        <f t="shared" si="826"/>
        <v>0</v>
      </c>
    </row>
    <row r="52499" spans="6:6" ht="18" customHeight="1">
      <c r="F52499" s="129">
        <f t="shared" si="826"/>
        <v>0</v>
      </c>
    </row>
    <row r="52500" spans="6:6" ht="18" customHeight="1">
      <c r="F52500" s="129">
        <f t="shared" si="826"/>
        <v>0</v>
      </c>
    </row>
    <row r="52501" spans="6:6" ht="18" customHeight="1">
      <c r="F52501" s="129">
        <f t="shared" si="826"/>
        <v>0</v>
      </c>
    </row>
    <row r="52502" spans="6:6" ht="18" customHeight="1">
      <c r="F52502" s="129">
        <f t="shared" si="826"/>
        <v>0</v>
      </c>
    </row>
    <row r="52503" spans="6:6" ht="18" customHeight="1">
      <c r="F52503" s="129">
        <f t="shared" si="826"/>
        <v>0</v>
      </c>
    </row>
    <row r="52504" spans="6:6" ht="18" customHeight="1">
      <c r="F52504" s="129">
        <f t="shared" si="826"/>
        <v>0</v>
      </c>
    </row>
    <row r="52505" spans="6:6" ht="18" customHeight="1">
      <c r="F52505" s="129">
        <f t="shared" si="826"/>
        <v>0</v>
      </c>
    </row>
    <row r="52506" spans="6:6" ht="18" customHeight="1">
      <c r="F52506" s="129">
        <f t="shared" si="826"/>
        <v>0</v>
      </c>
    </row>
    <row r="52507" spans="6:6" ht="18" customHeight="1">
      <c r="F52507" s="129">
        <f t="shared" si="826"/>
        <v>0</v>
      </c>
    </row>
    <row r="52508" spans="6:6" ht="18" customHeight="1">
      <c r="F52508" s="129">
        <f t="shared" si="826"/>
        <v>0</v>
      </c>
    </row>
    <row r="52509" spans="6:6" ht="18" customHeight="1">
      <c r="F52509" s="129">
        <f t="shared" si="826"/>
        <v>0</v>
      </c>
    </row>
    <row r="52510" spans="6:6" ht="18" customHeight="1">
      <c r="F52510" s="129">
        <f t="shared" si="826"/>
        <v>0</v>
      </c>
    </row>
    <row r="52511" spans="6:6" ht="18" customHeight="1">
      <c r="F52511" s="129">
        <f t="shared" si="826"/>
        <v>0</v>
      </c>
    </row>
    <row r="52512" spans="6:6" ht="18" customHeight="1">
      <c r="F52512" s="129">
        <f t="shared" si="826"/>
        <v>0</v>
      </c>
    </row>
    <row r="52513" spans="6:6" ht="18" customHeight="1">
      <c r="F52513" s="129">
        <f t="shared" si="826"/>
        <v>0</v>
      </c>
    </row>
    <row r="52514" spans="6:6" ht="18" customHeight="1">
      <c r="F52514" s="129">
        <f t="shared" si="826"/>
        <v>0</v>
      </c>
    </row>
    <row r="52515" spans="6:6" ht="18" customHeight="1">
      <c r="F52515" s="129">
        <f t="shared" si="826"/>
        <v>0</v>
      </c>
    </row>
    <row r="52516" spans="6:6" ht="18" customHeight="1">
      <c r="F52516" s="129">
        <f t="shared" si="826"/>
        <v>0</v>
      </c>
    </row>
    <row r="52517" spans="6:6" ht="18" customHeight="1">
      <c r="F52517" s="129">
        <f t="shared" si="826"/>
        <v>0</v>
      </c>
    </row>
    <row r="52518" spans="6:6" ht="18" customHeight="1">
      <c r="F52518" s="129">
        <f t="shared" si="826"/>
        <v>0</v>
      </c>
    </row>
    <row r="52519" spans="6:6" ht="18" customHeight="1">
      <c r="F52519" s="129">
        <f t="shared" si="826"/>
        <v>0</v>
      </c>
    </row>
    <row r="52520" spans="6:6" ht="18" customHeight="1">
      <c r="F52520" s="129">
        <f t="shared" si="826"/>
        <v>0</v>
      </c>
    </row>
    <row r="52521" spans="6:6" ht="18" customHeight="1">
      <c r="F52521" s="129">
        <f t="shared" si="826"/>
        <v>0</v>
      </c>
    </row>
    <row r="52522" spans="6:6" ht="18" customHeight="1">
      <c r="F52522" s="129">
        <f t="shared" si="826"/>
        <v>0</v>
      </c>
    </row>
    <row r="52523" spans="6:6" ht="18" customHeight="1">
      <c r="F52523" s="129">
        <f t="shared" si="826"/>
        <v>0</v>
      </c>
    </row>
    <row r="52524" spans="6:6" ht="18" customHeight="1">
      <c r="F52524" s="129">
        <f t="shared" si="826"/>
        <v>0</v>
      </c>
    </row>
    <row r="52525" spans="6:6" ht="18" customHeight="1">
      <c r="F52525" s="129">
        <f t="shared" si="826"/>
        <v>0</v>
      </c>
    </row>
    <row r="52526" spans="6:6" ht="18" customHeight="1">
      <c r="F52526" s="129">
        <f t="shared" si="826"/>
        <v>0</v>
      </c>
    </row>
    <row r="52527" spans="6:6" ht="18" customHeight="1">
      <c r="F52527" s="129">
        <f t="shared" si="826"/>
        <v>0</v>
      </c>
    </row>
    <row r="52528" spans="6:6" ht="18" customHeight="1">
      <c r="F52528" s="129">
        <f t="shared" si="826"/>
        <v>0</v>
      </c>
    </row>
    <row r="52529" spans="6:6" ht="18" customHeight="1">
      <c r="F52529" s="129">
        <f t="shared" si="826"/>
        <v>0</v>
      </c>
    </row>
    <row r="52530" spans="6:6" ht="18" customHeight="1">
      <c r="F52530" s="129">
        <f t="shared" ref="F52530:F52593" si="827">E52530*D52530</f>
        <v>0</v>
      </c>
    </row>
    <row r="52531" spans="6:6" ht="18" customHeight="1">
      <c r="F52531" s="129">
        <f t="shared" si="827"/>
        <v>0</v>
      </c>
    </row>
    <row r="52532" spans="6:6" ht="18" customHeight="1">
      <c r="F52532" s="129">
        <f t="shared" si="827"/>
        <v>0</v>
      </c>
    </row>
    <row r="52533" spans="6:6" ht="18" customHeight="1">
      <c r="F52533" s="129">
        <f t="shared" si="827"/>
        <v>0</v>
      </c>
    </row>
    <row r="52534" spans="6:6" ht="18" customHeight="1">
      <c r="F52534" s="129">
        <f t="shared" si="827"/>
        <v>0</v>
      </c>
    </row>
    <row r="52535" spans="6:6" ht="18" customHeight="1">
      <c r="F52535" s="129">
        <f t="shared" si="827"/>
        <v>0</v>
      </c>
    </row>
    <row r="52536" spans="6:6" ht="18" customHeight="1">
      <c r="F52536" s="129">
        <f t="shared" si="827"/>
        <v>0</v>
      </c>
    </row>
    <row r="52537" spans="6:6" ht="18" customHeight="1">
      <c r="F52537" s="129">
        <f t="shared" si="827"/>
        <v>0</v>
      </c>
    </row>
    <row r="52538" spans="6:6" ht="18" customHeight="1">
      <c r="F52538" s="129">
        <f t="shared" si="827"/>
        <v>0</v>
      </c>
    </row>
    <row r="52539" spans="6:6" ht="18" customHeight="1">
      <c r="F52539" s="129">
        <f t="shared" si="827"/>
        <v>0</v>
      </c>
    </row>
    <row r="52540" spans="6:6" ht="18" customHeight="1">
      <c r="F52540" s="129">
        <f t="shared" si="827"/>
        <v>0</v>
      </c>
    </row>
    <row r="52541" spans="6:6" ht="18" customHeight="1">
      <c r="F52541" s="129">
        <f t="shared" si="827"/>
        <v>0</v>
      </c>
    </row>
    <row r="52542" spans="6:6" ht="18" customHeight="1">
      <c r="F52542" s="129">
        <f t="shared" si="827"/>
        <v>0</v>
      </c>
    </row>
    <row r="52543" spans="6:6" ht="18" customHeight="1">
      <c r="F52543" s="129">
        <f t="shared" si="827"/>
        <v>0</v>
      </c>
    </row>
    <row r="52544" spans="6:6" ht="18" customHeight="1">
      <c r="F52544" s="129">
        <f t="shared" si="827"/>
        <v>0</v>
      </c>
    </row>
    <row r="52545" spans="6:6" ht="18" customHeight="1">
      <c r="F52545" s="129">
        <f t="shared" si="827"/>
        <v>0</v>
      </c>
    </row>
    <row r="52546" spans="6:6" ht="18" customHeight="1">
      <c r="F52546" s="129">
        <f t="shared" si="827"/>
        <v>0</v>
      </c>
    </row>
    <row r="52547" spans="6:6" ht="18" customHeight="1">
      <c r="F52547" s="129">
        <f t="shared" si="827"/>
        <v>0</v>
      </c>
    </row>
    <row r="52548" spans="6:6" ht="18" customHeight="1">
      <c r="F52548" s="129">
        <f t="shared" si="827"/>
        <v>0</v>
      </c>
    </row>
    <row r="52549" spans="6:6" ht="18" customHeight="1">
      <c r="F52549" s="129">
        <f t="shared" si="827"/>
        <v>0</v>
      </c>
    </row>
    <row r="52550" spans="6:6" ht="18" customHeight="1">
      <c r="F52550" s="129">
        <f t="shared" si="827"/>
        <v>0</v>
      </c>
    </row>
    <row r="52551" spans="6:6" ht="18" customHeight="1">
      <c r="F52551" s="129">
        <f t="shared" si="827"/>
        <v>0</v>
      </c>
    </row>
    <row r="52552" spans="6:6" ht="18" customHeight="1">
      <c r="F52552" s="129">
        <f t="shared" si="827"/>
        <v>0</v>
      </c>
    </row>
    <row r="52553" spans="6:6" ht="18" customHeight="1">
      <c r="F52553" s="129">
        <f t="shared" si="827"/>
        <v>0</v>
      </c>
    </row>
    <row r="52554" spans="6:6" ht="18" customHeight="1">
      <c r="F52554" s="129">
        <f t="shared" si="827"/>
        <v>0</v>
      </c>
    </row>
    <row r="52555" spans="6:6" ht="18" customHeight="1">
      <c r="F52555" s="129">
        <f t="shared" si="827"/>
        <v>0</v>
      </c>
    </row>
    <row r="52556" spans="6:6" ht="18" customHeight="1">
      <c r="F52556" s="129">
        <f t="shared" si="827"/>
        <v>0</v>
      </c>
    </row>
    <row r="52557" spans="6:6" ht="18" customHeight="1">
      <c r="F52557" s="129">
        <f t="shared" si="827"/>
        <v>0</v>
      </c>
    </row>
    <row r="52558" spans="6:6" ht="18" customHeight="1">
      <c r="F52558" s="129">
        <f t="shared" si="827"/>
        <v>0</v>
      </c>
    </row>
    <row r="52559" spans="6:6" ht="18" customHeight="1">
      <c r="F52559" s="129">
        <f t="shared" si="827"/>
        <v>0</v>
      </c>
    </row>
    <row r="52560" spans="6:6" ht="18" customHeight="1">
      <c r="F52560" s="129">
        <f t="shared" si="827"/>
        <v>0</v>
      </c>
    </row>
    <row r="52561" spans="6:6" ht="18" customHeight="1">
      <c r="F52561" s="129">
        <f t="shared" si="827"/>
        <v>0</v>
      </c>
    </row>
    <row r="52562" spans="6:6" ht="18" customHeight="1">
      <c r="F52562" s="129">
        <f t="shared" si="827"/>
        <v>0</v>
      </c>
    </row>
    <row r="52563" spans="6:6" ht="18" customHeight="1">
      <c r="F52563" s="129">
        <f t="shared" si="827"/>
        <v>0</v>
      </c>
    </row>
    <row r="52564" spans="6:6" ht="18" customHeight="1">
      <c r="F52564" s="129">
        <f t="shared" si="827"/>
        <v>0</v>
      </c>
    </row>
    <row r="52565" spans="6:6" ht="18" customHeight="1">
      <c r="F52565" s="129">
        <f t="shared" si="827"/>
        <v>0</v>
      </c>
    </row>
    <row r="52566" spans="6:6" ht="18" customHeight="1">
      <c r="F52566" s="129">
        <f t="shared" si="827"/>
        <v>0</v>
      </c>
    </row>
    <row r="52567" spans="6:6" ht="18" customHeight="1">
      <c r="F52567" s="129">
        <f t="shared" si="827"/>
        <v>0</v>
      </c>
    </row>
    <row r="52568" spans="6:6" ht="18" customHeight="1">
      <c r="F52568" s="129">
        <f t="shared" si="827"/>
        <v>0</v>
      </c>
    </row>
    <row r="52569" spans="6:6" ht="18" customHeight="1">
      <c r="F52569" s="129">
        <f t="shared" si="827"/>
        <v>0</v>
      </c>
    </row>
    <row r="52570" spans="6:6" ht="18" customHeight="1">
      <c r="F52570" s="129">
        <f t="shared" si="827"/>
        <v>0</v>
      </c>
    </row>
    <row r="52571" spans="6:6" ht="18" customHeight="1">
      <c r="F52571" s="129">
        <f t="shared" si="827"/>
        <v>0</v>
      </c>
    </row>
    <row r="52572" spans="6:6" ht="18" customHeight="1">
      <c r="F52572" s="129">
        <f t="shared" si="827"/>
        <v>0</v>
      </c>
    </row>
    <row r="52573" spans="6:6" ht="18" customHeight="1">
      <c r="F52573" s="129">
        <f t="shared" si="827"/>
        <v>0</v>
      </c>
    </row>
    <row r="52574" spans="6:6" ht="18" customHeight="1">
      <c r="F52574" s="129">
        <f t="shared" si="827"/>
        <v>0</v>
      </c>
    </row>
    <row r="52575" spans="6:6" ht="18" customHeight="1">
      <c r="F52575" s="129">
        <f t="shared" si="827"/>
        <v>0</v>
      </c>
    </row>
    <row r="52576" spans="6:6" ht="18" customHeight="1">
      <c r="F52576" s="129">
        <f t="shared" si="827"/>
        <v>0</v>
      </c>
    </row>
    <row r="52577" spans="6:6" ht="18" customHeight="1">
      <c r="F52577" s="129">
        <f t="shared" si="827"/>
        <v>0</v>
      </c>
    </row>
    <row r="52578" spans="6:6" ht="18" customHeight="1">
      <c r="F52578" s="129">
        <f t="shared" si="827"/>
        <v>0</v>
      </c>
    </row>
    <row r="52579" spans="6:6" ht="18" customHeight="1">
      <c r="F52579" s="129">
        <f t="shared" si="827"/>
        <v>0</v>
      </c>
    </row>
    <row r="52580" spans="6:6" ht="18" customHeight="1">
      <c r="F52580" s="129">
        <f t="shared" si="827"/>
        <v>0</v>
      </c>
    </row>
    <row r="52581" spans="6:6" ht="18" customHeight="1">
      <c r="F52581" s="129">
        <f t="shared" si="827"/>
        <v>0</v>
      </c>
    </row>
    <row r="52582" spans="6:6" ht="18" customHeight="1">
      <c r="F52582" s="129">
        <f t="shared" si="827"/>
        <v>0</v>
      </c>
    </row>
    <row r="52583" spans="6:6" ht="18" customHeight="1">
      <c r="F52583" s="129">
        <f t="shared" si="827"/>
        <v>0</v>
      </c>
    </row>
    <row r="52584" spans="6:6" ht="18" customHeight="1">
      <c r="F52584" s="129">
        <f t="shared" si="827"/>
        <v>0</v>
      </c>
    </row>
    <row r="52585" spans="6:6" ht="18" customHeight="1">
      <c r="F52585" s="129">
        <f t="shared" si="827"/>
        <v>0</v>
      </c>
    </row>
    <row r="52586" spans="6:6" ht="18" customHeight="1">
      <c r="F52586" s="129">
        <f t="shared" si="827"/>
        <v>0</v>
      </c>
    </row>
    <row r="52587" spans="6:6" ht="18" customHeight="1">
      <c r="F52587" s="129">
        <f t="shared" si="827"/>
        <v>0</v>
      </c>
    </row>
    <row r="52588" spans="6:6" ht="18" customHeight="1">
      <c r="F52588" s="129">
        <f t="shared" si="827"/>
        <v>0</v>
      </c>
    </row>
    <row r="52589" spans="6:6" ht="18" customHeight="1">
      <c r="F52589" s="129">
        <f t="shared" si="827"/>
        <v>0</v>
      </c>
    </row>
    <row r="52590" spans="6:6" ht="18" customHeight="1">
      <c r="F52590" s="129">
        <f t="shared" si="827"/>
        <v>0</v>
      </c>
    </row>
    <row r="52591" spans="6:6" ht="18" customHeight="1">
      <c r="F52591" s="129">
        <f t="shared" si="827"/>
        <v>0</v>
      </c>
    </row>
    <row r="52592" spans="6:6" ht="18" customHeight="1">
      <c r="F52592" s="129">
        <f t="shared" si="827"/>
        <v>0</v>
      </c>
    </row>
    <row r="52593" spans="6:6" ht="18" customHeight="1">
      <c r="F52593" s="129">
        <f t="shared" si="827"/>
        <v>0</v>
      </c>
    </row>
    <row r="52594" spans="6:6" ht="18" customHeight="1">
      <c r="F52594" s="129">
        <f t="shared" ref="F52594:F52657" si="828">E52594*D52594</f>
        <v>0</v>
      </c>
    </row>
    <row r="52595" spans="6:6" ht="18" customHeight="1">
      <c r="F52595" s="129">
        <f t="shared" si="828"/>
        <v>0</v>
      </c>
    </row>
    <row r="52596" spans="6:6" ht="18" customHeight="1">
      <c r="F52596" s="129">
        <f t="shared" si="828"/>
        <v>0</v>
      </c>
    </row>
    <row r="52597" spans="6:6" ht="18" customHeight="1">
      <c r="F52597" s="129">
        <f t="shared" si="828"/>
        <v>0</v>
      </c>
    </row>
    <row r="52598" spans="6:6" ht="18" customHeight="1">
      <c r="F52598" s="129">
        <f t="shared" si="828"/>
        <v>0</v>
      </c>
    </row>
    <row r="52599" spans="6:6" ht="18" customHeight="1">
      <c r="F52599" s="129">
        <f t="shared" si="828"/>
        <v>0</v>
      </c>
    </row>
    <row r="52600" spans="6:6" ht="18" customHeight="1">
      <c r="F52600" s="129">
        <f t="shared" si="828"/>
        <v>0</v>
      </c>
    </row>
    <row r="52601" spans="6:6" ht="18" customHeight="1">
      <c r="F52601" s="129">
        <f t="shared" si="828"/>
        <v>0</v>
      </c>
    </row>
    <row r="52602" spans="6:6" ht="18" customHeight="1">
      <c r="F52602" s="129">
        <f t="shared" si="828"/>
        <v>0</v>
      </c>
    </row>
    <row r="52603" spans="6:6" ht="18" customHeight="1">
      <c r="F52603" s="129">
        <f t="shared" si="828"/>
        <v>0</v>
      </c>
    </row>
    <row r="52604" spans="6:6" ht="18" customHeight="1">
      <c r="F52604" s="129">
        <f t="shared" si="828"/>
        <v>0</v>
      </c>
    </row>
    <row r="52605" spans="6:6" ht="18" customHeight="1">
      <c r="F52605" s="129">
        <f t="shared" si="828"/>
        <v>0</v>
      </c>
    </row>
    <row r="52606" spans="6:6" ht="18" customHeight="1">
      <c r="F52606" s="129">
        <f t="shared" si="828"/>
        <v>0</v>
      </c>
    </row>
    <row r="52607" spans="6:6" ht="18" customHeight="1">
      <c r="F52607" s="129">
        <f t="shared" si="828"/>
        <v>0</v>
      </c>
    </row>
    <row r="52608" spans="6:6" ht="18" customHeight="1">
      <c r="F52608" s="129">
        <f t="shared" si="828"/>
        <v>0</v>
      </c>
    </row>
    <row r="52609" spans="6:6" ht="18" customHeight="1">
      <c r="F52609" s="129">
        <f t="shared" si="828"/>
        <v>0</v>
      </c>
    </row>
    <row r="52610" spans="6:6" ht="18" customHeight="1">
      <c r="F52610" s="129">
        <f t="shared" si="828"/>
        <v>0</v>
      </c>
    </row>
    <row r="52611" spans="6:6" ht="18" customHeight="1">
      <c r="F52611" s="129">
        <f t="shared" si="828"/>
        <v>0</v>
      </c>
    </row>
    <row r="52612" spans="6:6" ht="18" customHeight="1">
      <c r="F52612" s="129">
        <f t="shared" si="828"/>
        <v>0</v>
      </c>
    </row>
    <row r="52613" spans="6:6" ht="18" customHeight="1">
      <c r="F52613" s="129">
        <f t="shared" si="828"/>
        <v>0</v>
      </c>
    </row>
    <row r="52614" spans="6:6" ht="18" customHeight="1">
      <c r="F52614" s="129">
        <f t="shared" si="828"/>
        <v>0</v>
      </c>
    </row>
    <row r="52615" spans="6:6" ht="18" customHeight="1">
      <c r="F52615" s="129">
        <f t="shared" si="828"/>
        <v>0</v>
      </c>
    </row>
    <row r="52616" spans="6:6" ht="18" customHeight="1">
      <c r="F52616" s="129">
        <f t="shared" si="828"/>
        <v>0</v>
      </c>
    </row>
    <row r="52617" spans="6:6" ht="18" customHeight="1">
      <c r="F52617" s="129">
        <f t="shared" si="828"/>
        <v>0</v>
      </c>
    </row>
    <row r="52618" spans="6:6" ht="18" customHeight="1">
      <c r="F52618" s="129">
        <f t="shared" si="828"/>
        <v>0</v>
      </c>
    </row>
    <row r="52619" spans="6:6" ht="18" customHeight="1">
      <c r="F52619" s="129">
        <f t="shared" si="828"/>
        <v>0</v>
      </c>
    </row>
    <row r="52620" spans="6:6" ht="18" customHeight="1">
      <c r="F52620" s="129">
        <f t="shared" si="828"/>
        <v>0</v>
      </c>
    </row>
    <row r="52621" spans="6:6" ht="18" customHeight="1">
      <c r="F52621" s="129">
        <f t="shared" si="828"/>
        <v>0</v>
      </c>
    </row>
    <row r="52622" spans="6:6" ht="18" customHeight="1">
      <c r="F52622" s="129">
        <f t="shared" si="828"/>
        <v>0</v>
      </c>
    </row>
    <row r="52623" spans="6:6" ht="18" customHeight="1">
      <c r="F52623" s="129">
        <f t="shared" si="828"/>
        <v>0</v>
      </c>
    </row>
    <row r="52624" spans="6:6" ht="18" customHeight="1">
      <c r="F52624" s="129">
        <f t="shared" si="828"/>
        <v>0</v>
      </c>
    </row>
    <row r="52625" spans="6:6" ht="18" customHeight="1">
      <c r="F52625" s="129">
        <f t="shared" si="828"/>
        <v>0</v>
      </c>
    </row>
    <row r="52626" spans="6:6" ht="18" customHeight="1">
      <c r="F52626" s="129">
        <f t="shared" si="828"/>
        <v>0</v>
      </c>
    </row>
    <row r="52627" spans="6:6" ht="18" customHeight="1">
      <c r="F52627" s="129">
        <f t="shared" si="828"/>
        <v>0</v>
      </c>
    </row>
    <row r="52628" spans="6:6" ht="18" customHeight="1">
      <c r="F52628" s="129">
        <f t="shared" si="828"/>
        <v>0</v>
      </c>
    </row>
    <row r="52629" spans="6:6" ht="18" customHeight="1">
      <c r="F52629" s="129">
        <f t="shared" si="828"/>
        <v>0</v>
      </c>
    </row>
    <row r="52630" spans="6:6" ht="18" customHeight="1">
      <c r="F52630" s="129">
        <f t="shared" si="828"/>
        <v>0</v>
      </c>
    </row>
    <row r="52631" spans="6:6" ht="18" customHeight="1">
      <c r="F52631" s="129">
        <f t="shared" si="828"/>
        <v>0</v>
      </c>
    </row>
    <row r="52632" spans="6:6" ht="18" customHeight="1">
      <c r="F52632" s="129">
        <f t="shared" si="828"/>
        <v>0</v>
      </c>
    </row>
    <row r="52633" spans="6:6" ht="18" customHeight="1">
      <c r="F52633" s="129">
        <f t="shared" si="828"/>
        <v>0</v>
      </c>
    </row>
    <row r="52634" spans="6:6" ht="18" customHeight="1">
      <c r="F52634" s="129">
        <f t="shared" si="828"/>
        <v>0</v>
      </c>
    </row>
    <row r="52635" spans="6:6" ht="18" customHeight="1">
      <c r="F52635" s="129">
        <f t="shared" si="828"/>
        <v>0</v>
      </c>
    </row>
    <row r="52636" spans="6:6" ht="18" customHeight="1">
      <c r="F52636" s="129">
        <f t="shared" si="828"/>
        <v>0</v>
      </c>
    </row>
    <row r="52637" spans="6:6" ht="18" customHeight="1">
      <c r="F52637" s="129">
        <f t="shared" si="828"/>
        <v>0</v>
      </c>
    </row>
    <row r="52638" spans="6:6" ht="18" customHeight="1">
      <c r="F52638" s="129">
        <f t="shared" si="828"/>
        <v>0</v>
      </c>
    </row>
    <row r="52639" spans="6:6" ht="18" customHeight="1">
      <c r="F52639" s="129">
        <f t="shared" si="828"/>
        <v>0</v>
      </c>
    </row>
    <row r="52640" spans="6:6" ht="18" customHeight="1">
      <c r="F52640" s="129">
        <f t="shared" si="828"/>
        <v>0</v>
      </c>
    </row>
    <row r="52641" spans="6:6" ht="18" customHeight="1">
      <c r="F52641" s="129">
        <f t="shared" si="828"/>
        <v>0</v>
      </c>
    </row>
    <row r="52642" spans="6:6" ht="18" customHeight="1">
      <c r="F52642" s="129">
        <f t="shared" si="828"/>
        <v>0</v>
      </c>
    </row>
    <row r="52643" spans="6:6" ht="18" customHeight="1">
      <c r="F52643" s="129">
        <f t="shared" si="828"/>
        <v>0</v>
      </c>
    </row>
    <row r="52644" spans="6:6" ht="18" customHeight="1">
      <c r="F52644" s="129">
        <f t="shared" si="828"/>
        <v>0</v>
      </c>
    </row>
    <row r="52645" spans="6:6" ht="18" customHeight="1">
      <c r="F52645" s="129">
        <f t="shared" si="828"/>
        <v>0</v>
      </c>
    </row>
    <row r="52646" spans="6:6" ht="18" customHeight="1">
      <c r="F52646" s="129">
        <f t="shared" si="828"/>
        <v>0</v>
      </c>
    </row>
    <row r="52647" spans="6:6" ht="18" customHeight="1">
      <c r="F52647" s="129">
        <f t="shared" si="828"/>
        <v>0</v>
      </c>
    </row>
    <row r="52648" spans="6:6" ht="18" customHeight="1">
      <c r="F52648" s="129">
        <f t="shared" si="828"/>
        <v>0</v>
      </c>
    </row>
    <row r="52649" spans="6:6" ht="18" customHeight="1">
      <c r="F52649" s="129">
        <f t="shared" si="828"/>
        <v>0</v>
      </c>
    </row>
    <row r="52650" spans="6:6" ht="18" customHeight="1">
      <c r="F52650" s="129">
        <f t="shared" si="828"/>
        <v>0</v>
      </c>
    </row>
    <row r="52651" spans="6:6" ht="18" customHeight="1">
      <c r="F52651" s="129">
        <f t="shared" si="828"/>
        <v>0</v>
      </c>
    </row>
    <row r="52652" spans="6:6" ht="18" customHeight="1">
      <c r="F52652" s="129">
        <f t="shared" si="828"/>
        <v>0</v>
      </c>
    </row>
    <row r="52653" spans="6:6" ht="18" customHeight="1">
      <c r="F52653" s="129">
        <f t="shared" si="828"/>
        <v>0</v>
      </c>
    </row>
    <row r="52654" spans="6:6" ht="18" customHeight="1">
      <c r="F52654" s="129">
        <f t="shared" si="828"/>
        <v>0</v>
      </c>
    </row>
    <row r="52655" spans="6:6" ht="18" customHeight="1">
      <c r="F52655" s="129">
        <f t="shared" si="828"/>
        <v>0</v>
      </c>
    </row>
    <row r="52656" spans="6:6" ht="18" customHeight="1">
      <c r="F52656" s="129">
        <f t="shared" si="828"/>
        <v>0</v>
      </c>
    </row>
    <row r="52657" spans="6:6" ht="18" customHeight="1">
      <c r="F52657" s="129">
        <f t="shared" si="828"/>
        <v>0</v>
      </c>
    </row>
    <row r="52658" spans="6:6" ht="18" customHeight="1">
      <c r="F52658" s="129">
        <f t="shared" ref="F52658:F52721" si="829">E52658*D52658</f>
        <v>0</v>
      </c>
    </row>
    <row r="52659" spans="6:6" ht="18" customHeight="1">
      <c r="F52659" s="129">
        <f t="shared" si="829"/>
        <v>0</v>
      </c>
    </row>
    <row r="52660" spans="6:6" ht="18" customHeight="1">
      <c r="F52660" s="129">
        <f t="shared" si="829"/>
        <v>0</v>
      </c>
    </row>
    <row r="52661" spans="6:6" ht="18" customHeight="1">
      <c r="F52661" s="129">
        <f t="shared" si="829"/>
        <v>0</v>
      </c>
    </row>
    <row r="52662" spans="6:6" ht="18" customHeight="1">
      <c r="F52662" s="129">
        <f t="shared" si="829"/>
        <v>0</v>
      </c>
    </row>
    <row r="52663" spans="6:6" ht="18" customHeight="1">
      <c r="F52663" s="129">
        <f t="shared" si="829"/>
        <v>0</v>
      </c>
    </row>
    <row r="52664" spans="6:6" ht="18" customHeight="1">
      <c r="F52664" s="129">
        <f t="shared" si="829"/>
        <v>0</v>
      </c>
    </row>
    <row r="52665" spans="6:6" ht="18" customHeight="1">
      <c r="F52665" s="129">
        <f t="shared" si="829"/>
        <v>0</v>
      </c>
    </row>
    <row r="52666" spans="6:6" ht="18" customHeight="1">
      <c r="F52666" s="129">
        <f t="shared" si="829"/>
        <v>0</v>
      </c>
    </row>
    <row r="52667" spans="6:6" ht="18" customHeight="1">
      <c r="F52667" s="129">
        <f t="shared" si="829"/>
        <v>0</v>
      </c>
    </row>
    <row r="52668" spans="6:6" ht="18" customHeight="1">
      <c r="F52668" s="129">
        <f t="shared" si="829"/>
        <v>0</v>
      </c>
    </row>
    <row r="52669" spans="6:6" ht="18" customHeight="1">
      <c r="F52669" s="129">
        <f t="shared" si="829"/>
        <v>0</v>
      </c>
    </row>
    <row r="52670" spans="6:6" ht="18" customHeight="1">
      <c r="F52670" s="129">
        <f t="shared" si="829"/>
        <v>0</v>
      </c>
    </row>
    <row r="52671" spans="6:6" ht="18" customHeight="1">
      <c r="F52671" s="129">
        <f t="shared" si="829"/>
        <v>0</v>
      </c>
    </row>
    <row r="52672" spans="6:6" ht="18" customHeight="1">
      <c r="F52672" s="129">
        <f t="shared" si="829"/>
        <v>0</v>
      </c>
    </row>
    <row r="52673" spans="6:6" ht="18" customHeight="1">
      <c r="F52673" s="129">
        <f t="shared" si="829"/>
        <v>0</v>
      </c>
    </row>
    <row r="52674" spans="6:6" ht="18" customHeight="1">
      <c r="F52674" s="129">
        <f t="shared" si="829"/>
        <v>0</v>
      </c>
    </row>
    <row r="52675" spans="6:6" ht="18" customHeight="1">
      <c r="F52675" s="129">
        <f t="shared" si="829"/>
        <v>0</v>
      </c>
    </row>
    <row r="52676" spans="6:6" ht="18" customHeight="1">
      <c r="F52676" s="129">
        <f t="shared" si="829"/>
        <v>0</v>
      </c>
    </row>
    <row r="52677" spans="6:6" ht="18" customHeight="1">
      <c r="F52677" s="129">
        <f t="shared" si="829"/>
        <v>0</v>
      </c>
    </row>
    <row r="52678" spans="6:6" ht="18" customHeight="1">
      <c r="F52678" s="129">
        <f t="shared" si="829"/>
        <v>0</v>
      </c>
    </row>
    <row r="52679" spans="6:6" ht="18" customHeight="1">
      <c r="F52679" s="129">
        <f t="shared" si="829"/>
        <v>0</v>
      </c>
    </row>
    <row r="52680" spans="6:6" ht="18" customHeight="1">
      <c r="F52680" s="129">
        <f t="shared" si="829"/>
        <v>0</v>
      </c>
    </row>
    <row r="52681" spans="6:6" ht="18" customHeight="1">
      <c r="F52681" s="129">
        <f t="shared" si="829"/>
        <v>0</v>
      </c>
    </row>
    <row r="52682" spans="6:6" ht="18" customHeight="1">
      <c r="F52682" s="129">
        <f t="shared" si="829"/>
        <v>0</v>
      </c>
    </row>
    <row r="52683" spans="6:6" ht="18" customHeight="1">
      <c r="F52683" s="129">
        <f t="shared" si="829"/>
        <v>0</v>
      </c>
    </row>
    <row r="52684" spans="6:6" ht="18" customHeight="1">
      <c r="F52684" s="129">
        <f t="shared" si="829"/>
        <v>0</v>
      </c>
    </row>
    <row r="52685" spans="6:6" ht="18" customHeight="1">
      <c r="F52685" s="129">
        <f t="shared" si="829"/>
        <v>0</v>
      </c>
    </row>
    <row r="52686" spans="6:6" ht="18" customHeight="1">
      <c r="F52686" s="129">
        <f t="shared" si="829"/>
        <v>0</v>
      </c>
    </row>
    <row r="52687" spans="6:6" ht="18" customHeight="1">
      <c r="F52687" s="129">
        <f t="shared" si="829"/>
        <v>0</v>
      </c>
    </row>
    <row r="52688" spans="6:6" ht="18" customHeight="1">
      <c r="F52688" s="129">
        <f t="shared" si="829"/>
        <v>0</v>
      </c>
    </row>
    <row r="52689" spans="6:6" ht="18" customHeight="1">
      <c r="F52689" s="129">
        <f t="shared" si="829"/>
        <v>0</v>
      </c>
    </row>
    <row r="52690" spans="6:6" ht="18" customHeight="1">
      <c r="F52690" s="129">
        <f t="shared" si="829"/>
        <v>0</v>
      </c>
    </row>
    <row r="52691" spans="6:6" ht="18" customHeight="1">
      <c r="F52691" s="129">
        <f t="shared" si="829"/>
        <v>0</v>
      </c>
    </row>
    <row r="52692" spans="6:6" ht="18" customHeight="1">
      <c r="F52692" s="129">
        <f t="shared" si="829"/>
        <v>0</v>
      </c>
    </row>
    <row r="52693" spans="6:6" ht="18" customHeight="1">
      <c r="F52693" s="129">
        <f t="shared" si="829"/>
        <v>0</v>
      </c>
    </row>
    <row r="52694" spans="6:6" ht="18" customHeight="1">
      <c r="F52694" s="129">
        <f t="shared" si="829"/>
        <v>0</v>
      </c>
    </row>
    <row r="52695" spans="6:6" ht="18" customHeight="1">
      <c r="F52695" s="129">
        <f t="shared" si="829"/>
        <v>0</v>
      </c>
    </row>
    <row r="52696" spans="6:6" ht="18" customHeight="1">
      <c r="F52696" s="129">
        <f t="shared" si="829"/>
        <v>0</v>
      </c>
    </row>
    <row r="52697" spans="6:6" ht="18" customHeight="1">
      <c r="F52697" s="129">
        <f t="shared" si="829"/>
        <v>0</v>
      </c>
    </row>
    <row r="52698" spans="6:6" ht="18" customHeight="1">
      <c r="F52698" s="129">
        <f t="shared" si="829"/>
        <v>0</v>
      </c>
    </row>
    <row r="52699" spans="6:6" ht="18" customHeight="1">
      <c r="F52699" s="129">
        <f t="shared" si="829"/>
        <v>0</v>
      </c>
    </row>
    <row r="52700" spans="6:6" ht="18" customHeight="1">
      <c r="F52700" s="129">
        <f t="shared" si="829"/>
        <v>0</v>
      </c>
    </row>
    <row r="52701" spans="6:6" ht="18" customHeight="1">
      <c r="F52701" s="129">
        <f t="shared" si="829"/>
        <v>0</v>
      </c>
    </row>
    <row r="52702" spans="6:6" ht="18" customHeight="1">
      <c r="F52702" s="129">
        <f t="shared" si="829"/>
        <v>0</v>
      </c>
    </row>
    <row r="52703" spans="6:6" ht="18" customHeight="1">
      <c r="F52703" s="129">
        <f t="shared" si="829"/>
        <v>0</v>
      </c>
    </row>
    <row r="52704" spans="6:6" ht="18" customHeight="1">
      <c r="F52704" s="129">
        <f t="shared" si="829"/>
        <v>0</v>
      </c>
    </row>
    <row r="52705" spans="6:6" ht="18" customHeight="1">
      <c r="F52705" s="129">
        <f t="shared" si="829"/>
        <v>0</v>
      </c>
    </row>
    <row r="52706" spans="6:6" ht="18" customHeight="1">
      <c r="F52706" s="129">
        <f t="shared" si="829"/>
        <v>0</v>
      </c>
    </row>
    <row r="52707" spans="6:6" ht="18" customHeight="1">
      <c r="F52707" s="129">
        <f t="shared" si="829"/>
        <v>0</v>
      </c>
    </row>
    <row r="52708" spans="6:6" ht="18" customHeight="1">
      <c r="F52708" s="129">
        <f t="shared" si="829"/>
        <v>0</v>
      </c>
    </row>
    <row r="52709" spans="6:6" ht="18" customHeight="1">
      <c r="F52709" s="129">
        <f t="shared" si="829"/>
        <v>0</v>
      </c>
    </row>
    <row r="52710" spans="6:6" ht="18" customHeight="1">
      <c r="F52710" s="129">
        <f t="shared" si="829"/>
        <v>0</v>
      </c>
    </row>
    <row r="52711" spans="6:6" ht="18" customHeight="1">
      <c r="F52711" s="129">
        <f t="shared" si="829"/>
        <v>0</v>
      </c>
    </row>
    <row r="52712" spans="6:6" ht="18" customHeight="1">
      <c r="F52712" s="129">
        <f t="shared" si="829"/>
        <v>0</v>
      </c>
    </row>
    <row r="52713" spans="6:6" ht="18" customHeight="1">
      <c r="F52713" s="129">
        <f t="shared" si="829"/>
        <v>0</v>
      </c>
    </row>
    <row r="52714" spans="6:6" ht="18" customHeight="1">
      <c r="F52714" s="129">
        <f t="shared" si="829"/>
        <v>0</v>
      </c>
    </row>
    <row r="52715" spans="6:6" ht="18" customHeight="1">
      <c r="F52715" s="129">
        <f t="shared" si="829"/>
        <v>0</v>
      </c>
    </row>
    <row r="52716" spans="6:6" ht="18" customHeight="1">
      <c r="F52716" s="129">
        <f t="shared" si="829"/>
        <v>0</v>
      </c>
    </row>
    <row r="52717" spans="6:6" ht="18" customHeight="1">
      <c r="F52717" s="129">
        <f t="shared" si="829"/>
        <v>0</v>
      </c>
    </row>
    <row r="52718" spans="6:6" ht="18" customHeight="1">
      <c r="F52718" s="129">
        <f t="shared" si="829"/>
        <v>0</v>
      </c>
    </row>
    <row r="52719" spans="6:6" ht="18" customHeight="1">
      <c r="F52719" s="129">
        <f t="shared" si="829"/>
        <v>0</v>
      </c>
    </row>
    <row r="52720" spans="6:6" ht="18" customHeight="1">
      <c r="F52720" s="129">
        <f t="shared" si="829"/>
        <v>0</v>
      </c>
    </row>
    <row r="52721" spans="6:6" ht="18" customHeight="1">
      <c r="F52721" s="129">
        <f t="shared" si="829"/>
        <v>0</v>
      </c>
    </row>
    <row r="52722" spans="6:6" ht="18" customHeight="1">
      <c r="F52722" s="129">
        <f t="shared" ref="F52722:F52785" si="830">E52722*D52722</f>
        <v>0</v>
      </c>
    </row>
    <row r="52723" spans="6:6" ht="18" customHeight="1">
      <c r="F52723" s="129">
        <f t="shared" si="830"/>
        <v>0</v>
      </c>
    </row>
    <row r="52724" spans="6:6" ht="18" customHeight="1">
      <c r="F52724" s="129">
        <f t="shared" si="830"/>
        <v>0</v>
      </c>
    </row>
    <row r="52725" spans="6:6" ht="18" customHeight="1">
      <c r="F52725" s="129">
        <f t="shared" si="830"/>
        <v>0</v>
      </c>
    </row>
    <row r="52726" spans="6:6" ht="18" customHeight="1">
      <c r="F52726" s="129">
        <f t="shared" si="830"/>
        <v>0</v>
      </c>
    </row>
    <row r="52727" spans="6:6" ht="18" customHeight="1">
      <c r="F52727" s="129">
        <f t="shared" si="830"/>
        <v>0</v>
      </c>
    </row>
    <row r="52728" spans="6:6" ht="18" customHeight="1">
      <c r="F52728" s="129">
        <f t="shared" si="830"/>
        <v>0</v>
      </c>
    </row>
    <row r="52729" spans="6:6" ht="18" customHeight="1">
      <c r="F52729" s="129">
        <f t="shared" si="830"/>
        <v>0</v>
      </c>
    </row>
    <row r="52730" spans="6:6" ht="18" customHeight="1">
      <c r="F52730" s="129">
        <f t="shared" si="830"/>
        <v>0</v>
      </c>
    </row>
    <row r="52731" spans="6:6" ht="18" customHeight="1">
      <c r="F52731" s="129">
        <f t="shared" si="830"/>
        <v>0</v>
      </c>
    </row>
    <row r="52732" spans="6:6" ht="18" customHeight="1">
      <c r="F52732" s="129">
        <f t="shared" si="830"/>
        <v>0</v>
      </c>
    </row>
    <row r="52733" spans="6:6" ht="18" customHeight="1">
      <c r="F52733" s="129">
        <f t="shared" si="830"/>
        <v>0</v>
      </c>
    </row>
    <row r="52734" spans="6:6" ht="18" customHeight="1">
      <c r="F52734" s="129">
        <f t="shared" si="830"/>
        <v>0</v>
      </c>
    </row>
    <row r="52735" spans="6:6" ht="18" customHeight="1">
      <c r="F52735" s="129">
        <f t="shared" si="830"/>
        <v>0</v>
      </c>
    </row>
    <row r="52736" spans="6:6" ht="18" customHeight="1">
      <c r="F52736" s="129">
        <f t="shared" si="830"/>
        <v>0</v>
      </c>
    </row>
    <row r="52737" spans="6:6" ht="18" customHeight="1">
      <c r="F52737" s="129">
        <f t="shared" si="830"/>
        <v>0</v>
      </c>
    </row>
    <row r="52738" spans="6:6" ht="18" customHeight="1">
      <c r="F52738" s="129">
        <f t="shared" si="830"/>
        <v>0</v>
      </c>
    </row>
    <row r="52739" spans="6:6" ht="18" customHeight="1">
      <c r="F52739" s="129">
        <f t="shared" si="830"/>
        <v>0</v>
      </c>
    </row>
    <row r="52740" spans="6:6" ht="18" customHeight="1">
      <c r="F52740" s="129">
        <f t="shared" si="830"/>
        <v>0</v>
      </c>
    </row>
    <row r="52741" spans="6:6" ht="18" customHeight="1">
      <c r="F52741" s="129">
        <f t="shared" si="830"/>
        <v>0</v>
      </c>
    </row>
    <row r="52742" spans="6:6" ht="18" customHeight="1">
      <c r="F52742" s="129">
        <f t="shared" si="830"/>
        <v>0</v>
      </c>
    </row>
    <row r="52743" spans="6:6" ht="18" customHeight="1">
      <c r="F52743" s="129">
        <f t="shared" si="830"/>
        <v>0</v>
      </c>
    </row>
    <row r="52744" spans="6:6" ht="18" customHeight="1">
      <c r="F52744" s="129">
        <f t="shared" si="830"/>
        <v>0</v>
      </c>
    </row>
    <row r="52745" spans="6:6" ht="18" customHeight="1">
      <c r="F52745" s="129">
        <f t="shared" si="830"/>
        <v>0</v>
      </c>
    </row>
    <row r="52746" spans="6:6" ht="18" customHeight="1">
      <c r="F52746" s="129">
        <f t="shared" si="830"/>
        <v>0</v>
      </c>
    </row>
    <row r="52747" spans="6:6" ht="18" customHeight="1">
      <c r="F52747" s="129">
        <f t="shared" si="830"/>
        <v>0</v>
      </c>
    </row>
    <row r="52748" spans="6:6" ht="18" customHeight="1">
      <c r="F52748" s="129">
        <f t="shared" si="830"/>
        <v>0</v>
      </c>
    </row>
    <row r="52749" spans="6:6" ht="18" customHeight="1">
      <c r="F52749" s="129">
        <f t="shared" si="830"/>
        <v>0</v>
      </c>
    </row>
    <row r="52750" spans="6:6" ht="18" customHeight="1">
      <c r="F52750" s="129">
        <f t="shared" si="830"/>
        <v>0</v>
      </c>
    </row>
    <row r="52751" spans="6:6" ht="18" customHeight="1">
      <c r="F52751" s="129">
        <f t="shared" si="830"/>
        <v>0</v>
      </c>
    </row>
    <row r="52752" spans="6:6" ht="18" customHeight="1">
      <c r="F52752" s="129">
        <f t="shared" si="830"/>
        <v>0</v>
      </c>
    </row>
    <row r="52753" spans="6:6" ht="18" customHeight="1">
      <c r="F52753" s="129">
        <f t="shared" si="830"/>
        <v>0</v>
      </c>
    </row>
    <row r="52754" spans="6:6" ht="18" customHeight="1">
      <c r="F52754" s="129">
        <f t="shared" si="830"/>
        <v>0</v>
      </c>
    </row>
    <row r="52755" spans="6:6" ht="18" customHeight="1">
      <c r="F52755" s="129">
        <f t="shared" si="830"/>
        <v>0</v>
      </c>
    </row>
    <row r="52756" spans="6:6" ht="18" customHeight="1">
      <c r="F52756" s="129">
        <f t="shared" si="830"/>
        <v>0</v>
      </c>
    </row>
    <row r="52757" spans="6:6" ht="18" customHeight="1">
      <c r="F52757" s="129">
        <f t="shared" si="830"/>
        <v>0</v>
      </c>
    </row>
    <row r="52758" spans="6:6" ht="18" customHeight="1">
      <c r="F52758" s="129">
        <f t="shared" si="830"/>
        <v>0</v>
      </c>
    </row>
    <row r="52759" spans="6:6" ht="18" customHeight="1">
      <c r="F52759" s="129">
        <f t="shared" si="830"/>
        <v>0</v>
      </c>
    </row>
    <row r="52760" spans="6:6" ht="18" customHeight="1">
      <c r="F52760" s="129">
        <f t="shared" si="830"/>
        <v>0</v>
      </c>
    </row>
    <row r="52761" spans="6:6" ht="18" customHeight="1">
      <c r="F52761" s="129">
        <f t="shared" si="830"/>
        <v>0</v>
      </c>
    </row>
    <row r="52762" spans="6:6" ht="18" customHeight="1">
      <c r="F52762" s="129">
        <f t="shared" si="830"/>
        <v>0</v>
      </c>
    </row>
    <row r="52763" spans="6:6" ht="18" customHeight="1">
      <c r="F52763" s="129">
        <f t="shared" si="830"/>
        <v>0</v>
      </c>
    </row>
    <row r="52764" spans="6:6" ht="18" customHeight="1">
      <c r="F52764" s="129">
        <f t="shared" si="830"/>
        <v>0</v>
      </c>
    </row>
    <row r="52765" spans="6:6" ht="18" customHeight="1">
      <c r="F52765" s="129">
        <f t="shared" si="830"/>
        <v>0</v>
      </c>
    </row>
    <row r="52766" spans="6:6" ht="18" customHeight="1">
      <c r="F52766" s="129">
        <f t="shared" si="830"/>
        <v>0</v>
      </c>
    </row>
    <row r="52767" spans="6:6" ht="18" customHeight="1">
      <c r="F52767" s="129">
        <f t="shared" si="830"/>
        <v>0</v>
      </c>
    </row>
    <row r="52768" spans="6:6" ht="18" customHeight="1">
      <c r="F52768" s="129">
        <f t="shared" si="830"/>
        <v>0</v>
      </c>
    </row>
    <row r="52769" spans="6:6" ht="18" customHeight="1">
      <c r="F52769" s="129">
        <f t="shared" si="830"/>
        <v>0</v>
      </c>
    </row>
    <row r="52770" spans="6:6" ht="18" customHeight="1">
      <c r="F52770" s="129">
        <f t="shared" si="830"/>
        <v>0</v>
      </c>
    </row>
    <row r="52771" spans="6:6" ht="18" customHeight="1">
      <c r="F52771" s="129">
        <f t="shared" si="830"/>
        <v>0</v>
      </c>
    </row>
    <row r="52772" spans="6:6" ht="18" customHeight="1">
      <c r="F52772" s="129">
        <f t="shared" si="830"/>
        <v>0</v>
      </c>
    </row>
    <row r="52773" spans="6:6" ht="18" customHeight="1">
      <c r="F52773" s="129">
        <f t="shared" si="830"/>
        <v>0</v>
      </c>
    </row>
    <row r="52774" spans="6:6" ht="18" customHeight="1">
      <c r="F52774" s="129">
        <f t="shared" si="830"/>
        <v>0</v>
      </c>
    </row>
    <row r="52775" spans="6:6" ht="18" customHeight="1">
      <c r="F52775" s="129">
        <f t="shared" si="830"/>
        <v>0</v>
      </c>
    </row>
    <row r="52776" spans="6:6" ht="18" customHeight="1">
      <c r="F52776" s="129">
        <f t="shared" si="830"/>
        <v>0</v>
      </c>
    </row>
    <row r="52777" spans="6:6" ht="18" customHeight="1">
      <c r="F52777" s="129">
        <f t="shared" si="830"/>
        <v>0</v>
      </c>
    </row>
    <row r="52778" spans="6:6" ht="18" customHeight="1">
      <c r="F52778" s="129">
        <f t="shared" si="830"/>
        <v>0</v>
      </c>
    </row>
    <row r="52779" spans="6:6" ht="18" customHeight="1">
      <c r="F52779" s="129">
        <f t="shared" si="830"/>
        <v>0</v>
      </c>
    </row>
    <row r="52780" spans="6:6" ht="18" customHeight="1">
      <c r="F52780" s="129">
        <f t="shared" si="830"/>
        <v>0</v>
      </c>
    </row>
    <row r="52781" spans="6:6" ht="18" customHeight="1">
      <c r="F52781" s="129">
        <f t="shared" si="830"/>
        <v>0</v>
      </c>
    </row>
    <row r="52782" spans="6:6" ht="18" customHeight="1">
      <c r="F52782" s="129">
        <f t="shared" si="830"/>
        <v>0</v>
      </c>
    </row>
    <row r="52783" spans="6:6" ht="18" customHeight="1">
      <c r="F52783" s="129">
        <f t="shared" si="830"/>
        <v>0</v>
      </c>
    </row>
    <row r="52784" spans="6:6" ht="18" customHeight="1">
      <c r="F52784" s="129">
        <f t="shared" si="830"/>
        <v>0</v>
      </c>
    </row>
    <row r="52785" spans="6:6" ht="18" customHeight="1">
      <c r="F52785" s="129">
        <f t="shared" si="830"/>
        <v>0</v>
      </c>
    </row>
    <row r="52786" spans="6:6" ht="18" customHeight="1">
      <c r="F52786" s="129">
        <f t="shared" ref="F52786:F52849" si="831">E52786*D52786</f>
        <v>0</v>
      </c>
    </row>
    <row r="52787" spans="6:6" ht="18" customHeight="1">
      <c r="F52787" s="129">
        <f t="shared" si="831"/>
        <v>0</v>
      </c>
    </row>
    <row r="52788" spans="6:6" ht="18" customHeight="1">
      <c r="F52788" s="129">
        <f t="shared" si="831"/>
        <v>0</v>
      </c>
    </row>
    <row r="52789" spans="6:6" ht="18" customHeight="1">
      <c r="F52789" s="129">
        <f t="shared" si="831"/>
        <v>0</v>
      </c>
    </row>
    <row r="52790" spans="6:6" ht="18" customHeight="1">
      <c r="F52790" s="129">
        <f t="shared" si="831"/>
        <v>0</v>
      </c>
    </row>
    <row r="52791" spans="6:6" ht="18" customHeight="1">
      <c r="F52791" s="129">
        <f t="shared" si="831"/>
        <v>0</v>
      </c>
    </row>
    <row r="52792" spans="6:6" ht="18" customHeight="1">
      <c r="F52792" s="129">
        <f t="shared" si="831"/>
        <v>0</v>
      </c>
    </row>
    <row r="52793" spans="6:6" ht="18" customHeight="1">
      <c r="F52793" s="129">
        <f t="shared" si="831"/>
        <v>0</v>
      </c>
    </row>
    <row r="52794" spans="6:6" ht="18" customHeight="1">
      <c r="F52794" s="129">
        <f t="shared" si="831"/>
        <v>0</v>
      </c>
    </row>
    <row r="52795" spans="6:6" ht="18" customHeight="1">
      <c r="F52795" s="129">
        <f t="shared" si="831"/>
        <v>0</v>
      </c>
    </row>
    <row r="52796" spans="6:6" ht="18" customHeight="1">
      <c r="F52796" s="129">
        <f t="shared" si="831"/>
        <v>0</v>
      </c>
    </row>
    <row r="52797" spans="6:6" ht="18" customHeight="1">
      <c r="F52797" s="129">
        <f t="shared" si="831"/>
        <v>0</v>
      </c>
    </row>
    <row r="52798" spans="6:6" ht="18" customHeight="1">
      <c r="F52798" s="129">
        <f t="shared" si="831"/>
        <v>0</v>
      </c>
    </row>
    <row r="52799" spans="6:6" ht="18" customHeight="1">
      <c r="F52799" s="129">
        <f t="shared" si="831"/>
        <v>0</v>
      </c>
    </row>
    <row r="52800" spans="6:6" ht="18" customHeight="1">
      <c r="F52800" s="129">
        <f t="shared" si="831"/>
        <v>0</v>
      </c>
    </row>
    <row r="52801" spans="6:6" ht="18" customHeight="1">
      <c r="F52801" s="129">
        <f t="shared" si="831"/>
        <v>0</v>
      </c>
    </row>
    <row r="52802" spans="6:6" ht="18" customHeight="1">
      <c r="F52802" s="129">
        <f t="shared" si="831"/>
        <v>0</v>
      </c>
    </row>
    <row r="52803" spans="6:6" ht="18" customHeight="1">
      <c r="F52803" s="129">
        <f t="shared" si="831"/>
        <v>0</v>
      </c>
    </row>
    <row r="52804" spans="6:6" ht="18" customHeight="1">
      <c r="F52804" s="129">
        <f t="shared" si="831"/>
        <v>0</v>
      </c>
    </row>
    <row r="52805" spans="6:6" ht="18" customHeight="1">
      <c r="F52805" s="129">
        <f t="shared" si="831"/>
        <v>0</v>
      </c>
    </row>
    <row r="52806" spans="6:6" ht="18" customHeight="1">
      <c r="F52806" s="129">
        <f t="shared" si="831"/>
        <v>0</v>
      </c>
    </row>
    <row r="52807" spans="6:6" ht="18" customHeight="1">
      <c r="F52807" s="129">
        <f t="shared" si="831"/>
        <v>0</v>
      </c>
    </row>
    <row r="52808" spans="6:6" ht="18" customHeight="1">
      <c r="F52808" s="129">
        <f t="shared" si="831"/>
        <v>0</v>
      </c>
    </row>
    <row r="52809" spans="6:6" ht="18" customHeight="1">
      <c r="F52809" s="129">
        <f t="shared" si="831"/>
        <v>0</v>
      </c>
    </row>
    <row r="52810" spans="6:6" ht="18" customHeight="1">
      <c r="F52810" s="129">
        <f t="shared" si="831"/>
        <v>0</v>
      </c>
    </row>
    <row r="52811" spans="6:6" ht="18" customHeight="1">
      <c r="F52811" s="129">
        <f t="shared" si="831"/>
        <v>0</v>
      </c>
    </row>
    <row r="52812" spans="6:6" ht="18" customHeight="1">
      <c r="F52812" s="129">
        <f t="shared" si="831"/>
        <v>0</v>
      </c>
    </row>
    <row r="52813" spans="6:6" ht="18" customHeight="1">
      <c r="F52813" s="129">
        <f t="shared" si="831"/>
        <v>0</v>
      </c>
    </row>
    <row r="52814" spans="6:6" ht="18" customHeight="1">
      <c r="F52814" s="129">
        <f t="shared" si="831"/>
        <v>0</v>
      </c>
    </row>
    <row r="52815" spans="6:6" ht="18" customHeight="1">
      <c r="F52815" s="129">
        <f t="shared" si="831"/>
        <v>0</v>
      </c>
    </row>
    <row r="52816" spans="6:6" ht="18" customHeight="1">
      <c r="F52816" s="129">
        <f t="shared" si="831"/>
        <v>0</v>
      </c>
    </row>
    <row r="52817" spans="6:6" ht="18" customHeight="1">
      <c r="F52817" s="129">
        <f t="shared" si="831"/>
        <v>0</v>
      </c>
    </row>
    <row r="52818" spans="6:6" ht="18" customHeight="1">
      <c r="F52818" s="129">
        <f t="shared" si="831"/>
        <v>0</v>
      </c>
    </row>
    <row r="52819" spans="6:6" ht="18" customHeight="1">
      <c r="F52819" s="129">
        <f t="shared" si="831"/>
        <v>0</v>
      </c>
    </row>
    <row r="52820" spans="6:6" ht="18" customHeight="1">
      <c r="F52820" s="129">
        <f t="shared" si="831"/>
        <v>0</v>
      </c>
    </row>
    <row r="52821" spans="6:6" ht="18" customHeight="1">
      <c r="F52821" s="129">
        <f t="shared" si="831"/>
        <v>0</v>
      </c>
    </row>
    <row r="52822" spans="6:6" ht="18" customHeight="1">
      <c r="F52822" s="129">
        <f t="shared" si="831"/>
        <v>0</v>
      </c>
    </row>
    <row r="52823" spans="6:6" ht="18" customHeight="1">
      <c r="F52823" s="129">
        <f t="shared" si="831"/>
        <v>0</v>
      </c>
    </row>
    <row r="52824" spans="6:6" ht="18" customHeight="1">
      <c r="F52824" s="129">
        <f t="shared" si="831"/>
        <v>0</v>
      </c>
    </row>
    <row r="52825" spans="6:6" ht="18" customHeight="1">
      <c r="F52825" s="129">
        <f t="shared" si="831"/>
        <v>0</v>
      </c>
    </row>
    <row r="52826" spans="6:6" ht="18" customHeight="1">
      <c r="F52826" s="129">
        <f t="shared" si="831"/>
        <v>0</v>
      </c>
    </row>
    <row r="52827" spans="6:6" ht="18" customHeight="1">
      <c r="F52827" s="129">
        <f t="shared" si="831"/>
        <v>0</v>
      </c>
    </row>
    <row r="52828" spans="6:6" ht="18" customHeight="1">
      <c r="F52828" s="129">
        <f t="shared" si="831"/>
        <v>0</v>
      </c>
    </row>
    <row r="52829" spans="6:6" ht="18" customHeight="1">
      <c r="F52829" s="129">
        <f t="shared" si="831"/>
        <v>0</v>
      </c>
    </row>
    <row r="52830" spans="6:6" ht="18" customHeight="1">
      <c r="F52830" s="129">
        <f t="shared" si="831"/>
        <v>0</v>
      </c>
    </row>
    <row r="52831" spans="6:6" ht="18" customHeight="1">
      <c r="F52831" s="129">
        <f t="shared" si="831"/>
        <v>0</v>
      </c>
    </row>
    <row r="52832" spans="6:6" ht="18" customHeight="1">
      <c r="F52832" s="129">
        <f t="shared" si="831"/>
        <v>0</v>
      </c>
    </row>
    <row r="52833" spans="6:6" ht="18" customHeight="1">
      <c r="F52833" s="129">
        <f t="shared" si="831"/>
        <v>0</v>
      </c>
    </row>
    <row r="52834" spans="6:6" ht="18" customHeight="1">
      <c r="F52834" s="129">
        <f t="shared" si="831"/>
        <v>0</v>
      </c>
    </row>
    <row r="52835" spans="6:6" ht="18" customHeight="1">
      <c r="F52835" s="129">
        <f t="shared" si="831"/>
        <v>0</v>
      </c>
    </row>
    <row r="52836" spans="6:6" ht="18" customHeight="1">
      <c r="F52836" s="129">
        <f t="shared" si="831"/>
        <v>0</v>
      </c>
    </row>
    <row r="52837" spans="6:6" ht="18" customHeight="1">
      <c r="F52837" s="129">
        <f t="shared" si="831"/>
        <v>0</v>
      </c>
    </row>
    <row r="52838" spans="6:6" ht="18" customHeight="1">
      <c r="F52838" s="129">
        <f t="shared" si="831"/>
        <v>0</v>
      </c>
    </row>
    <row r="52839" spans="6:6" ht="18" customHeight="1">
      <c r="F52839" s="129">
        <f t="shared" si="831"/>
        <v>0</v>
      </c>
    </row>
    <row r="52840" spans="6:6" ht="18" customHeight="1">
      <c r="F52840" s="129">
        <f t="shared" si="831"/>
        <v>0</v>
      </c>
    </row>
    <row r="52841" spans="6:6" ht="18" customHeight="1">
      <c r="F52841" s="129">
        <f t="shared" si="831"/>
        <v>0</v>
      </c>
    </row>
    <row r="52842" spans="6:6" ht="18" customHeight="1">
      <c r="F52842" s="129">
        <f t="shared" si="831"/>
        <v>0</v>
      </c>
    </row>
    <row r="52843" spans="6:6" ht="18" customHeight="1">
      <c r="F52843" s="129">
        <f t="shared" si="831"/>
        <v>0</v>
      </c>
    </row>
    <row r="52844" spans="6:6" ht="18" customHeight="1">
      <c r="F52844" s="129">
        <f t="shared" si="831"/>
        <v>0</v>
      </c>
    </row>
    <row r="52845" spans="6:6" ht="18" customHeight="1">
      <c r="F52845" s="129">
        <f t="shared" si="831"/>
        <v>0</v>
      </c>
    </row>
    <row r="52846" spans="6:6" ht="18" customHeight="1">
      <c r="F52846" s="129">
        <f t="shared" si="831"/>
        <v>0</v>
      </c>
    </row>
    <row r="52847" spans="6:6" ht="18" customHeight="1">
      <c r="F52847" s="129">
        <f t="shared" si="831"/>
        <v>0</v>
      </c>
    </row>
    <row r="52848" spans="6:6" ht="18" customHeight="1">
      <c r="F52848" s="129">
        <f t="shared" si="831"/>
        <v>0</v>
      </c>
    </row>
    <row r="52849" spans="6:6" ht="18" customHeight="1">
      <c r="F52849" s="129">
        <f t="shared" si="831"/>
        <v>0</v>
      </c>
    </row>
    <row r="52850" spans="6:6" ht="18" customHeight="1">
      <c r="F52850" s="129">
        <f t="shared" ref="F52850:F52913" si="832">E52850*D52850</f>
        <v>0</v>
      </c>
    </row>
    <row r="52851" spans="6:6" ht="18" customHeight="1">
      <c r="F52851" s="129">
        <f t="shared" si="832"/>
        <v>0</v>
      </c>
    </row>
    <row r="52852" spans="6:6" ht="18" customHeight="1">
      <c r="F52852" s="129">
        <f t="shared" si="832"/>
        <v>0</v>
      </c>
    </row>
    <row r="52853" spans="6:6" ht="18" customHeight="1">
      <c r="F52853" s="129">
        <f t="shared" si="832"/>
        <v>0</v>
      </c>
    </row>
    <row r="52854" spans="6:6" ht="18" customHeight="1">
      <c r="F52854" s="129">
        <f t="shared" si="832"/>
        <v>0</v>
      </c>
    </row>
    <row r="52855" spans="6:6" ht="18" customHeight="1">
      <c r="F52855" s="129">
        <f t="shared" si="832"/>
        <v>0</v>
      </c>
    </row>
    <row r="52856" spans="6:6" ht="18" customHeight="1">
      <c r="F52856" s="129">
        <f t="shared" si="832"/>
        <v>0</v>
      </c>
    </row>
    <row r="52857" spans="6:6" ht="18" customHeight="1">
      <c r="F52857" s="129">
        <f t="shared" si="832"/>
        <v>0</v>
      </c>
    </row>
    <row r="52858" spans="6:6" ht="18" customHeight="1">
      <c r="F52858" s="129">
        <f t="shared" si="832"/>
        <v>0</v>
      </c>
    </row>
    <row r="52859" spans="6:6" ht="18" customHeight="1">
      <c r="F52859" s="129">
        <f t="shared" si="832"/>
        <v>0</v>
      </c>
    </row>
    <row r="52860" spans="6:6" ht="18" customHeight="1">
      <c r="F52860" s="129">
        <f t="shared" si="832"/>
        <v>0</v>
      </c>
    </row>
    <row r="52861" spans="6:6" ht="18" customHeight="1">
      <c r="F52861" s="129">
        <f t="shared" si="832"/>
        <v>0</v>
      </c>
    </row>
    <row r="52862" spans="6:6" ht="18" customHeight="1">
      <c r="F52862" s="129">
        <f t="shared" si="832"/>
        <v>0</v>
      </c>
    </row>
    <row r="52863" spans="6:6" ht="18" customHeight="1">
      <c r="F52863" s="129">
        <f t="shared" si="832"/>
        <v>0</v>
      </c>
    </row>
    <row r="52864" spans="6:6" ht="18" customHeight="1">
      <c r="F52864" s="129">
        <f t="shared" si="832"/>
        <v>0</v>
      </c>
    </row>
    <row r="52865" spans="6:6" ht="18" customHeight="1">
      <c r="F52865" s="129">
        <f t="shared" si="832"/>
        <v>0</v>
      </c>
    </row>
    <row r="52866" spans="6:6" ht="18" customHeight="1">
      <c r="F52866" s="129">
        <f t="shared" si="832"/>
        <v>0</v>
      </c>
    </row>
    <row r="52867" spans="6:6" ht="18" customHeight="1">
      <c r="F52867" s="129">
        <f t="shared" si="832"/>
        <v>0</v>
      </c>
    </row>
    <row r="52868" spans="6:6" ht="18" customHeight="1">
      <c r="F52868" s="129">
        <f t="shared" si="832"/>
        <v>0</v>
      </c>
    </row>
    <row r="52869" spans="6:6" ht="18" customHeight="1">
      <c r="F52869" s="129">
        <f t="shared" si="832"/>
        <v>0</v>
      </c>
    </row>
    <row r="52870" spans="6:6" ht="18" customHeight="1">
      <c r="F52870" s="129">
        <f t="shared" si="832"/>
        <v>0</v>
      </c>
    </row>
    <row r="52871" spans="6:6" ht="18" customHeight="1">
      <c r="F52871" s="129">
        <f t="shared" si="832"/>
        <v>0</v>
      </c>
    </row>
    <row r="52872" spans="6:6" ht="18" customHeight="1">
      <c r="F52872" s="129">
        <f t="shared" si="832"/>
        <v>0</v>
      </c>
    </row>
    <row r="52873" spans="6:6" ht="18" customHeight="1">
      <c r="F52873" s="129">
        <f t="shared" si="832"/>
        <v>0</v>
      </c>
    </row>
    <row r="52874" spans="6:6" ht="18" customHeight="1">
      <c r="F52874" s="129">
        <f t="shared" si="832"/>
        <v>0</v>
      </c>
    </row>
    <row r="52875" spans="6:6" ht="18" customHeight="1">
      <c r="F52875" s="129">
        <f t="shared" si="832"/>
        <v>0</v>
      </c>
    </row>
    <row r="52876" spans="6:6" ht="18" customHeight="1">
      <c r="F52876" s="129">
        <f t="shared" si="832"/>
        <v>0</v>
      </c>
    </row>
    <row r="52877" spans="6:6" ht="18" customHeight="1">
      <c r="F52877" s="129">
        <f t="shared" si="832"/>
        <v>0</v>
      </c>
    </row>
    <row r="52878" spans="6:6" ht="18" customHeight="1">
      <c r="F52878" s="129">
        <f t="shared" si="832"/>
        <v>0</v>
      </c>
    </row>
    <row r="52879" spans="6:6" ht="18" customHeight="1">
      <c r="F52879" s="129">
        <f t="shared" si="832"/>
        <v>0</v>
      </c>
    </row>
    <row r="52880" spans="6:6" ht="18" customHeight="1">
      <c r="F52880" s="129">
        <f t="shared" si="832"/>
        <v>0</v>
      </c>
    </row>
    <row r="52881" spans="6:6" ht="18" customHeight="1">
      <c r="F52881" s="129">
        <f t="shared" si="832"/>
        <v>0</v>
      </c>
    </row>
    <row r="52882" spans="6:6" ht="18" customHeight="1">
      <c r="F52882" s="129">
        <f t="shared" si="832"/>
        <v>0</v>
      </c>
    </row>
    <row r="52883" spans="6:6" ht="18" customHeight="1">
      <c r="F52883" s="129">
        <f t="shared" si="832"/>
        <v>0</v>
      </c>
    </row>
    <row r="52884" spans="6:6" ht="18" customHeight="1">
      <c r="F52884" s="129">
        <f t="shared" si="832"/>
        <v>0</v>
      </c>
    </row>
    <row r="52885" spans="6:6" ht="18" customHeight="1">
      <c r="F52885" s="129">
        <f t="shared" si="832"/>
        <v>0</v>
      </c>
    </row>
    <row r="52886" spans="6:6" ht="18" customHeight="1">
      <c r="F52886" s="129">
        <f t="shared" si="832"/>
        <v>0</v>
      </c>
    </row>
    <row r="52887" spans="6:6" ht="18" customHeight="1">
      <c r="F52887" s="129">
        <f t="shared" si="832"/>
        <v>0</v>
      </c>
    </row>
    <row r="52888" spans="6:6" ht="18" customHeight="1">
      <c r="F52888" s="129">
        <f t="shared" si="832"/>
        <v>0</v>
      </c>
    </row>
    <row r="52889" spans="6:6" ht="18" customHeight="1">
      <c r="F52889" s="129">
        <f t="shared" si="832"/>
        <v>0</v>
      </c>
    </row>
    <row r="52890" spans="6:6" ht="18" customHeight="1">
      <c r="F52890" s="129">
        <f t="shared" si="832"/>
        <v>0</v>
      </c>
    </row>
    <row r="52891" spans="6:6" ht="18" customHeight="1">
      <c r="F52891" s="129">
        <f t="shared" si="832"/>
        <v>0</v>
      </c>
    </row>
    <row r="52892" spans="6:6" ht="18" customHeight="1">
      <c r="F52892" s="129">
        <f t="shared" si="832"/>
        <v>0</v>
      </c>
    </row>
    <row r="52893" spans="6:6" ht="18" customHeight="1">
      <c r="F52893" s="129">
        <f t="shared" si="832"/>
        <v>0</v>
      </c>
    </row>
    <row r="52894" spans="6:6" ht="18" customHeight="1">
      <c r="F52894" s="129">
        <f t="shared" si="832"/>
        <v>0</v>
      </c>
    </row>
    <row r="52895" spans="6:6" ht="18" customHeight="1">
      <c r="F52895" s="129">
        <f t="shared" si="832"/>
        <v>0</v>
      </c>
    </row>
    <row r="52896" spans="6:6" ht="18" customHeight="1">
      <c r="F52896" s="129">
        <f t="shared" si="832"/>
        <v>0</v>
      </c>
    </row>
    <row r="52897" spans="6:6" ht="18" customHeight="1">
      <c r="F52897" s="129">
        <f t="shared" si="832"/>
        <v>0</v>
      </c>
    </row>
    <row r="52898" spans="6:6" ht="18" customHeight="1">
      <c r="F52898" s="129">
        <f t="shared" si="832"/>
        <v>0</v>
      </c>
    </row>
    <row r="52899" spans="6:6" ht="18" customHeight="1">
      <c r="F52899" s="129">
        <f t="shared" si="832"/>
        <v>0</v>
      </c>
    </row>
    <row r="52900" spans="6:6" ht="18" customHeight="1">
      <c r="F52900" s="129">
        <f t="shared" si="832"/>
        <v>0</v>
      </c>
    </row>
    <row r="52901" spans="6:6" ht="18" customHeight="1">
      <c r="F52901" s="129">
        <f t="shared" si="832"/>
        <v>0</v>
      </c>
    </row>
    <row r="52902" spans="6:6" ht="18" customHeight="1">
      <c r="F52902" s="129">
        <f t="shared" si="832"/>
        <v>0</v>
      </c>
    </row>
    <row r="52903" spans="6:6" ht="18" customHeight="1">
      <c r="F52903" s="129">
        <f t="shared" si="832"/>
        <v>0</v>
      </c>
    </row>
    <row r="52904" spans="6:6" ht="18" customHeight="1">
      <c r="F52904" s="129">
        <f t="shared" si="832"/>
        <v>0</v>
      </c>
    </row>
    <row r="52905" spans="6:6" ht="18" customHeight="1">
      <c r="F52905" s="129">
        <f t="shared" si="832"/>
        <v>0</v>
      </c>
    </row>
    <row r="52906" spans="6:6" ht="18" customHeight="1">
      <c r="F52906" s="129">
        <f t="shared" si="832"/>
        <v>0</v>
      </c>
    </row>
    <row r="52907" spans="6:6" ht="18" customHeight="1">
      <c r="F52907" s="129">
        <f t="shared" si="832"/>
        <v>0</v>
      </c>
    </row>
    <row r="52908" spans="6:6" ht="18" customHeight="1">
      <c r="F52908" s="129">
        <f t="shared" si="832"/>
        <v>0</v>
      </c>
    </row>
    <row r="52909" spans="6:6" ht="18" customHeight="1">
      <c r="F52909" s="129">
        <f t="shared" si="832"/>
        <v>0</v>
      </c>
    </row>
    <row r="52910" spans="6:6" ht="18" customHeight="1">
      <c r="F52910" s="129">
        <f t="shared" si="832"/>
        <v>0</v>
      </c>
    </row>
    <row r="52911" spans="6:6" ht="18" customHeight="1">
      <c r="F52911" s="129">
        <f t="shared" si="832"/>
        <v>0</v>
      </c>
    </row>
    <row r="52912" spans="6:6" ht="18" customHeight="1">
      <c r="F52912" s="129">
        <f t="shared" si="832"/>
        <v>0</v>
      </c>
    </row>
    <row r="52913" spans="6:6" ht="18" customHeight="1">
      <c r="F52913" s="129">
        <f t="shared" si="832"/>
        <v>0</v>
      </c>
    </row>
    <row r="52914" spans="6:6" ht="18" customHeight="1">
      <c r="F52914" s="129">
        <f t="shared" ref="F52914:F52977" si="833">E52914*D52914</f>
        <v>0</v>
      </c>
    </row>
    <row r="52915" spans="6:6" ht="18" customHeight="1">
      <c r="F52915" s="129">
        <f t="shared" si="833"/>
        <v>0</v>
      </c>
    </row>
    <row r="52916" spans="6:6" ht="18" customHeight="1">
      <c r="F52916" s="129">
        <f t="shared" si="833"/>
        <v>0</v>
      </c>
    </row>
    <row r="52917" spans="6:6" ht="18" customHeight="1">
      <c r="F52917" s="129">
        <f t="shared" si="833"/>
        <v>0</v>
      </c>
    </row>
    <row r="52918" spans="6:6" ht="18" customHeight="1">
      <c r="F52918" s="129">
        <f t="shared" si="833"/>
        <v>0</v>
      </c>
    </row>
    <row r="52919" spans="6:6" ht="18" customHeight="1">
      <c r="F52919" s="129">
        <f t="shared" si="833"/>
        <v>0</v>
      </c>
    </row>
    <row r="52920" spans="6:6" ht="18" customHeight="1">
      <c r="F52920" s="129">
        <f t="shared" si="833"/>
        <v>0</v>
      </c>
    </row>
    <row r="52921" spans="6:6" ht="18" customHeight="1">
      <c r="F52921" s="129">
        <f t="shared" si="833"/>
        <v>0</v>
      </c>
    </row>
    <row r="52922" spans="6:6" ht="18" customHeight="1">
      <c r="F52922" s="129">
        <f t="shared" si="833"/>
        <v>0</v>
      </c>
    </row>
    <row r="52923" spans="6:6" ht="18" customHeight="1">
      <c r="F52923" s="129">
        <f t="shared" si="833"/>
        <v>0</v>
      </c>
    </row>
    <row r="52924" spans="6:6" ht="18" customHeight="1">
      <c r="F52924" s="129">
        <f t="shared" si="833"/>
        <v>0</v>
      </c>
    </row>
    <row r="52925" spans="6:6" ht="18" customHeight="1">
      <c r="F52925" s="129">
        <f t="shared" si="833"/>
        <v>0</v>
      </c>
    </row>
    <row r="52926" spans="6:6" ht="18" customHeight="1">
      <c r="F52926" s="129">
        <f t="shared" si="833"/>
        <v>0</v>
      </c>
    </row>
    <row r="52927" spans="6:6" ht="18" customHeight="1">
      <c r="F52927" s="129">
        <f t="shared" si="833"/>
        <v>0</v>
      </c>
    </row>
    <row r="52928" spans="6:6" ht="18" customHeight="1">
      <c r="F52928" s="129">
        <f t="shared" si="833"/>
        <v>0</v>
      </c>
    </row>
    <row r="52929" spans="6:6" ht="18" customHeight="1">
      <c r="F52929" s="129">
        <f t="shared" si="833"/>
        <v>0</v>
      </c>
    </row>
    <row r="52930" spans="6:6" ht="18" customHeight="1">
      <c r="F52930" s="129">
        <f t="shared" si="833"/>
        <v>0</v>
      </c>
    </row>
    <row r="52931" spans="6:6" ht="18" customHeight="1">
      <c r="F52931" s="129">
        <f t="shared" si="833"/>
        <v>0</v>
      </c>
    </row>
    <row r="52932" spans="6:6" ht="18" customHeight="1">
      <c r="F52932" s="129">
        <f t="shared" si="833"/>
        <v>0</v>
      </c>
    </row>
    <row r="52933" spans="6:6" ht="18" customHeight="1">
      <c r="F52933" s="129">
        <f t="shared" si="833"/>
        <v>0</v>
      </c>
    </row>
    <row r="52934" spans="6:6" ht="18" customHeight="1">
      <c r="F52934" s="129">
        <f t="shared" si="833"/>
        <v>0</v>
      </c>
    </row>
    <row r="52935" spans="6:6" ht="18" customHeight="1">
      <c r="F52935" s="129">
        <f t="shared" si="833"/>
        <v>0</v>
      </c>
    </row>
    <row r="52936" spans="6:6" ht="18" customHeight="1">
      <c r="F52936" s="129">
        <f t="shared" si="833"/>
        <v>0</v>
      </c>
    </row>
    <row r="52937" spans="6:6" ht="18" customHeight="1">
      <c r="F52937" s="129">
        <f t="shared" si="833"/>
        <v>0</v>
      </c>
    </row>
    <row r="52938" spans="6:6" ht="18" customHeight="1">
      <c r="F52938" s="129">
        <f t="shared" si="833"/>
        <v>0</v>
      </c>
    </row>
    <row r="52939" spans="6:6" ht="18" customHeight="1">
      <c r="F52939" s="129">
        <f t="shared" si="833"/>
        <v>0</v>
      </c>
    </row>
    <row r="52940" spans="6:6" ht="18" customHeight="1">
      <c r="F52940" s="129">
        <f t="shared" si="833"/>
        <v>0</v>
      </c>
    </row>
    <row r="52941" spans="6:6" ht="18" customHeight="1">
      <c r="F52941" s="129">
        <f t="shared" si="833"/>
        <v>0</v>
      </c>
    </row>
    <row r="52942" spans="6:6" ht="18" customHeight="1">
      <c r="F52942" s="129">
        <f t="shared" si="833"/>
        <v>0</v>
      </c>
    </row>
    <row r="52943" spans="6:6" ht="18" customHeight="1">
      <c r="F52943" s="129">
        <f t="shared" si="833"/>
        <v>0</v>
      </c>
    </row>
    <row r="52944" spans="6:6" ht="18" customHeight="1">
      <c r="F52944" s="129">
        <f t="shared" si="833"/>
        <v>0</v>
      </c>
    </row>
    <row r="52945" spans="6:6" ht="18" customHeight="1">
      <c r="F52945" s="129">
        <f t="shared" si="833"/>
        <v>0</v>
      </c>
    </row>
    <row r="52946" spans="6:6" ht="18" customHeight="1">
      <c r="F52946" s="129">
        <f t="shared" si="833"/>
        <v>0</v>
      </c>
    </row>
    <row r="52947" spans="6:6" ht="18" customHeight="1">
      <c r="F52947" s="129">
        <f t="shared" si="833"/>
        <v>0</v>
      </c>
    </row>
    <row r="52948" spans="6:6" ht="18" customHeight="1">
      <c r="F52948" s="129">
        <f t="shared" si="833"/>
        <v>0</v>
      </c>
    </row>
    <row r="52949" spans="6:6" ht="18" customHeight="1">
      <c r="F52949" s="129">
        <f t="shared" si="833"/>
        <v>0</v>
      </c>
    </row>
    <row r="52950" spans="6:6" ht="18" customHeight="1">
      <c r="F52950" s="129">
        <f t="shared" si="833"/>
        <v>0</v>
      </c>
    </row>
    <row r="52951" spans="6:6" ht="18" customHeight="1">
      <c r="F52951" s="129">
        <f t="shared" si="833"/>
        <v>0</v>
      </c>
    </row>
    <row r="52952" spans="6:6" ht="18" customHeight="1">
      <c r="F52952" s="129">
        <f t="shared" si="833"/>
        <v>0</v>
      </c>
    </row>
    <row r="52953" spans="6:6" ht="18" customHeight="1">
      <c r="F52953" s="129">
        <f t="shared" si="833"/>
        <v>0</v>
      </c>
    </row>
    <row r="52954" spans="6:6" ht="18" customHeight="1">
      <c r="F52954" s="129">
        <f t="shared" si="833"/>
        <v>0</v>
      </c>
    </row>
    <row r="52955" spans="6:6" ht="18" customHeight="1">
      <c r="F52955" s="129">
        <f t="shared" si="833"/>
        <v>0</v>
      </c>
    </row>
    <row r="52956" spans="6:6" ht="18" customHeight="1">
      <c r="F52956" s="129">
        <f t="shared" si="833"/>
        <v>0</v>
      </c>
    </row>
    <row r="52957" spans="6:6" ht="18" customHeight="1">
      <c r="F52957" s="129">
        <f t="shared" si="833"/>
        <v>0</v>
      </c>
    </row>
    <row r="52958" spans="6:6" ht="18" customHeight="1">
      <c r="F52958" s="129">
        <f t="shared" si="833"/>
        <v>0</v>
      </c>
    </row>
    <row r="52959" spans="6:6" ht="18" customHeight="1">
      <c r="F52959" s="129">
        <f t="shared" si="833"/>
        <v>0</v>
      </c>
    </row>
    <row r="52960" spans="6:6" ht="18" customHeight="1">
      <c r="F52960" s="129">
        <f t="shared" si="833"/>
        <v>0</v>
      </c>
    </row>
    <row r="52961" spans="6:6" ht="18" customHeight="1">
      <c r="F52961" s="129">
        <f t="shared" si="833"/>
        <v>0</v>
      </c>
    </row>
    <row r="52962" spans="6:6" ht="18" customHeight="1">
      <c r="F52962" s="129">
        <f t="shared" si="833"/>
        <v>0</v>
      </c>
    </row>
    <row r="52963" spans="6:6" ht="18" customHeight="1">
      <c r="F52963" s="129">
        <f t="shared" si="833"/>
        <v>0</v>
      </c>
    </row>
    <row r="52964" spans="6:6" ht="18" customHeight="1">
      <c r="F52964" s="129">
        <f t="shared" si="833"/>
        <v>0</v>
      </c>
    </row>
    <row r="52965" spans="6:6" ht="18" customHeight="1">
      <c r="F52965" s="129">
        <f t="shared" si="833"/>
        <v>0</v>
      </c>
    </row>
    <row r="52966" spans="6:6" ht="18" customHeight="1">
      <c r="F52966" s="129">
        <f t="shared" si="833"/>
        <v>0</v>
      </c>
    </row>
    <row r="52967" spans="6:6" ht="18" customHeight="1">
      <c r="F52967" s="129">
        <f t="shared" si="833"/>
        <v>0</v>
      </c>
    </row>
    <row r="52968" spans="6:6" ht="18" customHeight="1">
      <c r="F52968" s="129">
        <f t="shared" si="833"/>
        <v>0</v>
      </c>
    </row>
    <row r="52969" spans="6:6" ht="18" customHeight="1">
      <c r="F52969" s="129">
        <f t="shared" si="833"/>
        <v>0</v>
      </c>
    </row>
    <row r="52970" spans="6:6" ht="18" customHeight="1">
      <c r="F52970" s="129">
        <f t="shared" si="833"/>
        <v>0</v>
      </c>
    </row>
    <row r="52971" spans="6:6" ht="18" customHeight="1">
      <c r="F52971" s="129">
        <f t="shared" si="833"/>
        <v>0</v>
      </c>
    </row>
    <row r="52972" spans="6:6" ht="18" customHeight="1">
      <c r="F52972" s="129">
        <f t="shared" si="833"/>
        <v>0</v>
      </c>
    </row>
    <row r="52973" spans="6:6" ht="18" customHeight="1">
      <c r="F52973" s="129">
        <f t="shared" si="833"/>
        <v>0</v>
      </c>
    </row>
    <row r="52974" spans="6:6" ht="18" customHeight="1">
      <c r="F52974" s="129">
        <f t="shared" si="833"/>
        <v>0</v>
      </c>
    </row>
    <row r="52975" spans="6:6" ht="18" customHeight="1">
      <c r="F52975" s="129">
        <f t="shared" si="833"/>
        <v>0</v>
      </c>
    </row>
    <row r="52976" spans="6:6" ht="18" customHeight="1">
      <c r="F52976" s="129">
        <f t="shared" si="833"/>
        <v>0</v>
      </c>
    </row>
    <row r="52977" spans="6:6" ht="18" customHeight="1">
      <c r="F52977" s="129">
        <f t="shared" si="833"/>
        <v>0</v>
      </c>
    </row>
    <row r="52978" spans="6:6" ht="18" customHeight="1">
      <c r="F52978" s="129">
        <f t="shared" ref="F52978:F53041" si="834">E52978*D52978</f>
        <v>0</v>
      </c>
    </row>
    <row r="52979" spans="6:6" ht="18" customHeight="1">
      <c r="F52979" s="129">
        <f t="shared" si="834"/>
        <v>0</v>
      </c>
    </row>
    <row r="52980" spans="6:6" ht="18" customHeight="1">
      <c r="F52980" s="129">
        <f t="shared" si="834"/>
        <v>0</v>
      </c>
    </row>
    <row r="52981" spans="6:6" ht="18" customHeight="1">
      <c r="F52981" s="129">
        <f t="shared" si="834"/>
        <v>0</v>
      </c>
    </row>
    <row r="52982" spans="6:6" ht="18" customHeight="1">
      <c r="F52982" s="129">
        <f t="shared" si="834"/>
        <v>0</v>
      </c>
    </row>
    <row r="52983" spans="6:6" ht="18" customHeight="1">
      <c r="F52983" s="129">
        <f t="shared" si="834"/>
        <v>0</v>
      </c>
    </row>
    <row r="52984" spans="6:6" ht="18" customHeight="1">
      <c r="F52984" s="129">
        <f t="shared" si="834"/>
        <v>0</v>
      </c>
    </row>
    <row r="52985" spans="6:6" ht="18" customHeight="1">
      <c r="F52985" s="129">
        <f t="shared" si="834"/>
        <v>0</v>
      </c>
    </row>
    <row r="52986" spans="6:6" ht="18" customHeight="1">
      <c r="F52986" s="129">
        <f t="shared" si="834"/>
        <v>0</v>
      </c>
    </row>
    <row r="52987" spans="6:6" ht="18" customHeight="1">
      <c r="F52987" s="129">
        <f t="shared" si="834"/>
        <v>0</v>
      </c>
    </row>
    <row r="52988" spans="6:6" ht="18" customHeight="1">
      <c r="F52988" s="129">
        <f t="shared" si="834"/>
        <v>0</v>
      </c>
    </row>
    <row r="52989" spans="6:6" ht="18" customHeight="1">
      <c r="F52989" s="129">
        <f t="shared" si="834"/>
        <v>0</v>
      </c>
    </row>
    <row r="52990" spans="6:6" ht="18" customHeight="1">
      <c r="F52990" s="129">
        <f t="shared" si="834"/>
        <v>0</v>
      </c>
    </row>
    <row r="52991" spans="6:6" ht="18" customHeight="1">
      <c r="F52991" s="129">
        <f t="shared" si="834"/>
        <v>0</v>
      </c>
    </row>
    <row r="52992" spans="6:6" ht="18" customHeight="1">
      <c r="F52992" s="129">
        <f t="shared" si="834"/>
        <v>0</v>
      </c>
    </row>
    <row r="52993" spans="6:6" ht="18" customHeight="1">
      <c r="F52993" s="129">
        <f t="shared" si="834"/>
        <v>0</v>
      </c>
    </row>
    <row r="52994" spans="6:6" ht="18" customHeight="1">
      <c r="F52994" s="129">
        <f t="shared" si="834"/>
        <v>0</v>
      </c>
    </row>
    <row r="52995" spans="6:6" ht="18" customHeight="1">
      <c r="F52995" s="129">
        <f t="shared" si="834"/>
        <v>0</v>
      </c>
    </row>
    <row r="52996" spans="6:6" ht="18" customHeight="1">
      <c r="F52996" s="129">
        <f t="shared" si="834"/>
        <v>0</v>
      </c>
    </row>
    <row r="52997" spans="6:6" ht="18" customHeight="1">
      <c r="F52997" s="129">
        <f t="shared" si="834"/>
        <v>0</v>
      </c>
    </row>
    <row r="52998" spans="6:6" ht="18" customHeight="1">
      <c r="F52998" s="129">
        <f t="shared" si="834"/>
        <v>0</v>
      </c>
    </row>
    <row r="52999" spans="6:6" ht="18" customHeight="1">
      <c r="F52999" s="129">
        <f t="shared" si="834"/>
        <v>0</v>
      </c>
    </row>
    <row r="53000" spans="6:6" ht="18" customHeight="1">
      <c r="F53000" s="129">
        <f t="shared" si="834"/>
        <v>0</v>
      </c>
    </row>
    <row r="53001" spans="6:6" ht="18" customHeight="1">
      <c r="F53001" s="129">
        <f t="shared" si="834"/>
        <v>0</v>
      </c>
    </row>
    <row r="53002" spans="6:6" ht="18" customHeight="1">
      <c r="F53002" s="129">
        <f t="shared" si="834"/>
        <v>0</v>
      </c>
    </row>
    <row r="53003" spans="6:6" ht="18" customHeight="1">
      <c r="F53003" s="129">
        <f t="shared" si="834"/>
        <v>0</v>
      </c>
    </row>
    <row r="53004" spans="6:6" ht="18" customHeight="1">
      <c r="F53004" s="129">
        <f t="shared" si="834"/>
        <v>0</v>
      </c>
    </row>
    <row r="53005" spans="6:6" ht="18" customHeight="1">
      <c r="F53005" s="129">
        <f t="shared" si="834"/>
        <v>0</v>
      </c>
    </row>
    <row r="53006" spans="6:6" ht="18" customHeight="1">
      <c r="F53006" s="129">
        <f t="shared" si="834"/>
        <v>0</v>
      </c>
    </row>
    <row r="53007" spans="6:6" ht="18" customHeight="1">
      <c r="F53007" s="129">
        <f t="shared" si="834"/>
        <v>0</v>
      </c>
    </row>
    <row r="53008" spans="6:6" ht="18" customHeight="1">
      <c r="F53008" s="129">
        <f t="shared" si="834"/>
        <v>0</v>
      </c>
    </row>
    <row r="53009" spans="6:6" ht="18" customHeight="1">
      <c r="F53009" s="129">
        <f t="shared" si="834"/>
        <v>0</v>
      </c>
    </row>
    <row r="53010" spans="6:6" ht="18" customHeight="1">
      <c r="F53010" s="129">
        <f t="shared" si="834"/>
        <v>0</v>
      </c>
    </row>
    <row r="53011" spans="6:6" ht="18" customHeight="1">
      <c r="F53011" s="129">
        <f t="shared" si="834"/>
        <v>0</v>
      </c>
    </row>
    <row r="53012" spans="6:6" ht="18" customHeight="1">
      <c r="F53012" s="129">
        <f t="shared" si="834"/>
        <v>0</v>
      </c>
    </row>
    <row r="53013" spans="6:6" ht="18" customHeight="1">
      <c r="F53013" s="129">
        <f t="shared" si="834"/>
        <v>0</v>
      </c>
    </row>
    <row r="53014" spans="6:6" ht="18" customHeight="1">
      <c r="F53014" s="129">
        <f t="shared" si="834"/>
        <v>0</v>
      </c>
    </row>
    <row r="53015" spans="6:6" ht="18" customHeight="1">
      <c r="F53015" s="129">
        <f t="shared" si="834"/>
        <v>0</v>
      </c>
    </row>
    <row r="53016" spans="6:6" ht="18" customHeight="1">
      <c r="F53016" s="129">
        <f t="shared" si="834"/>
        <v>0</v>
      </c>
    </row>
    <row r="53017" spans="6:6" ht="18" customHeight="1">
      <c r="F53017" s="129">
        <f t="shared" si="834"/>
        <v>0</v>
      </c>
    </row>
    <row r="53018" spans="6:6" ht="18" customHeight="1">
      <c r="F53018" s="129">
        <f t="shared" si="834"/>
        <v>0</v>
      </c>
    </row>
    <row r="53019" spans="6:6" ht="18" customHeight="1">
      <c r="F53019" s="129">
        <f t="shared" si="834"/>
        <v>0</v>
      </c>
    </row>
    <row r="53020" spans="6:6" ht="18" customHeight="1">
      <c r="F53020" s="129">
        <f t="shared" si="834"/>
        <v>0</v>
      </c>
    </row>
    <row r="53021" spans="6:6" ht="18" customHeight="1">
      <c r="F53021" s="129">
        <f t="shared" si="834"/>
        <v>0</v>
      </c>
    </row>
    <row r="53022" spans="6:6" ht="18" customHeight="1">
      <c r="F53022" s="129">
        <f t="shared" si="834"/>
        <v>0</v>
      </c>
    </row>
    <row r="53023" spans="6:6" ht="18" customHeight="1">
      <c r="F53023" s="129">
        <f t="shared" si="834"/>
        <v>0</v>
      </c>
    </row>
    <row r="53024" spans="6:6" ht="18" customHeight="1">
      <c r="F53024" s="129">
        <f t="shared" si="834"/>
        <v>0</v>
      </c>
    </row>
    <row r="53025" spans="6:6" ht="18" customHeight="1">
      <c r="F53025" s="129">
        <f t="shared" si="834"/>
        <v>0</v>
      </c>
    </row>
    <row r="53026" spans="6:6" ht="18" customHeight="1">
      <c r="F53026" s="129">
        <f t="shared" si="834"/>
        <v>0</v>
      </c>
    </row>
    <row r="53027" spans="6:6" ht="18" customHeight="1">
      <c r="F53027" s="129">
        <f t="shared" si="834"/>
        <v>0</v>
      </c>
    </row>
    <row r="53028" spans="6:6" ht="18" customHeight="1">
      <c r="F53028" s="129">
        <f t="shared" si="834"/>
        <v>0</v>
      </c>
    </row>
    <row r="53029" spans="6:6" ht="18" customHeight="1">
      <c r="F53029" s="129">
        <f t="shared" si="834"/>
        <v>0</v>
      </c>
    </row>
    <row r="53030" spans="6:6" ht="18" customHeight="1">
      <c r="F53030" s="129">
        <f t="shared" si="834"/>
        <v>0</v>
      </c>
    </row>
    <row r="53031" spans="6:6" ht="18" customHeight="1">
      <c r="F53031" s="129">
        <f t="shared" si="834"/>
        <v>0</v>
      </c>
    </row>
    <row r="53032" spans="6:6" ht="18" customHeight="1">
      <c r="F53032" s="129">
        <f t="shared" si="834"/>
        <v>0</v>
      </c>
    </row>
    <row r="53033" spans="6:6" ht="18" customHeight="1">
      <c r="F53033" s="129">
        <f t="shared" si="834"/>
        <v>0</v>
      </c>
    </row>
    <row r="53034" spans="6:6" ht="18" customHeight="1">
      <c r="F53034" s="129">
        <f t="shared" si="834"/>
        <v>0</v>
      </c>
    </row>
    <row r="53035" spans="6:6" ht="18" customHeight="1">
      <c r="F53035" s="129">
        <f t="shared" si="834"/>
        <v>0</v>
      </c>
    </row>
    <row r="53036" spans="6:6" ht="18" customHeight="1">
      <c r="F53036" s="129">
        <f t="shared" si="834"/>
        <v>0</v>
      </c>
    </row>
    <row r="53037" spans="6:6" ht="18" customHeight="1">
      <c r="F53037" s="129">
        <f t="shared" si="834"/>
        <v>0</v>
      </c>
    </row>
    <row r="53038" spans="6:6" ht="18" customHeight="1">
      <c r="F53038" s="129">
        <f t="shared" si="834"/>
        <v>0</v>
      </c>
    </row>
    <row r="53039" spans="6:6" ht="18" customHeight="1">
      <c r="F53039" s="129">
        <f t="shared" si="834"/>
        <v>0</v>
      </c>
    </row>
    <row r="53040" spans="6:6" ht="18" customHeight="1">
      <c r="F53040" s="129">
        <f t="shared" si="834"/>
        <v>0</v>
      </c>
    </row>
    <row r="53041" spans="6:6" ht="18" customHeight="1">
      <c r="F53041" s="129">
        <f t="shared" si="834"/>
        <v>0</v>
      </c>
    </row>
    <row r="53042" spans="6:6" ht="18" customHeight="1">
      <c r="F53042" s="129">
        <f t="shared" ref="F53042:F53105" si="835">E53042*D53042</f>
        <v>0</v>
      </c>
    </row>
    <row r="53043" spans="6:6" ht="18" customHeight="1">
      <c r="F53043" s="129">
        <f t="shared" si="835"/>
        <v>0</v>
      </c>
    </row>
    <row r="53044" spans="6:6" ht="18" customHeight="1">
      <c r="F53044" s="129">
        <f t="shared" si="835"/>
        <v>0</v>
      </c>
    </row>
    <row r="53045" spans="6:6" ht="18" customHeight="1">
      <c r="F53045" s="129">
        <f t="shared" si="835"/>
        <v>0</v>
      </c>
    </row>
    <row r="53046" spans="6:6" ht="18" customHeight="1">
      <c r="F53046" s="129">
        <f t="shared" si="835"/>
        <v>0</v>
      </c>
    </row>
    <row r="53047" spans="6:6" ht="18" customHeight="1">
      <c r="F53047" s="129">
        <f t="shared" si="835"/>
        <v>0</v>
      </c>
    </row>
    <row r="53048" spans="6:6" ht="18" customHeight="1">
      <c r="F53048" s="129">
        <f t="shared" si="835"/>
        <v>0</v>
      </c>
    </row>
    <row r="53049" spans="6:6" ht="18" customHeight="1">
      <c r="F53049" s="129">
        <f t="shared" si="835"/>
        <v>0</v>
      </c>
    </row>
    <row r="53050" spans="6:6" ht="18" customHeight="1">
      <c r="F53050" s="129">
        <f t="shared" si="835"/>
        <v>0</v>
      </c>
    </row>
    <row r="53051" spans="6:6" ht="18" customHeight="1">
      <c r="F53051" s="129">
        <f t="shared" si="835"/>
        <v>0</v>
      </c>
    </row>
    <row r="53052" spans="6:6" ht="18" customHeight="1">
      <c r="F53052" s="129">
        <f t="shared" si="835"/>
        <v>0</v>
      </c>
    </row>
    <row r="53053" spans="6:6" ht="18" customHeight="1">
      <c r="F53053" s="129">
        <f t="shared" si="835"/>
        <v>0</v>
      </c>
    </row>
    <row r="53054" spans="6:6" ht="18" customHeight="1">
      <c r="F53054" s="129">
        <f t="shared" si="835"/>
        <v>0</v>
      </c>
    </row>
    <row r="53055" spans="6:6" ht="18" customHeight="1">
      <c r="F53055" s="129">
        <f t="shared" si="835"/>
        <v>0</v>
      </c>
    </row>
    <row r="53056" spans="6:6" ht="18" customHeight="1">
      <c r="F53056" s="129">
        <f t="shared" si="835"/>
        <v>0</v>
      </c>
    </row>
    <row r="53057" spans="6:6" ht="18" customHeight="1">
      <c r="F53057" s="129">
        <f t="shared" si="835"/>
        <v>0</v>
      </c>
    </row>
    <row r="53058" spans="6:6" ht="18" customHeight="1">
      <c r="F53058" s="129">
        <f t="shared" si="835"/>
        <v>0</v>
      </c>
    </row>
    <row r="53059" spans="6:6" ht="18" customHeight="1">
      <c r="F53059" s="129">
        <f t="shared" si="835"/>
        <v>0</v>
      </c>
    </row>
    <row r="53060" spans="6:6" ht="18" customHeight="1">
      <c r="F53060" s="129">
        <f t="shared" si="835"/>
        <v>0</v>
      </c>
    </row>
    <row r="53061" spans="6:6" ht="18" customHeight="1">
      <c r="F53061" s="129">
        <f t="shared" si="835"/>
        <v>0</v>
      </c>
    </row>
    <row r="53062" spans="6:6" ht="18" customHeight="1">
      <c r="F53062" s="129">
        <f t="shared" si="835"/>
        <v>0</v>
      </c>
    </row>
    <row r="53063" spans="6:6" ht="18" customHeight="1">
      <c r="F53063" s="129">
        <f t="shared" si="835"/>
        <v>0</v>
      </c>
    </row>
    <row r="53064" spans="6:6" ht="18" customHeight="1">
      <c r="F53064" s="129">
        <f t="shared" si="835"/>
        <v>0</v>
      </c>
    </row>
    <row r="53065" spans="6:6" ht="18" customHeight="1">
      <c r="F53065" s="129">
        <f t="shared" si="835"/>
        <v>0</v>
      </c>
    </row>
    <row r="53066" spans="6:6" ht="18" customHeight="1">
      <c r="F53066" s="129">
        <f t="shared" si="835"/>
        <v>0</v>
      </c>
    </row>
    <row r="53067" spans="6:6" ht="18" customHeight="1">
      <c r="F53067" s="129">
        <f t="shared" si="835"/>
        <v>0</v>
      </c>
    </row>
    <row r="53068" spans="6:6" ht="18" customHeight="1">
      <c r="F53068" s="129">
        <f t="shared" si="835"/>
        <v>0</v>
      </c>
    </row>
    <row r="53069" spans="6:6" ht="18" customHeight="1">
      <c r="F53069" s="129">
        <f t="shared" si="835"/>
        <v>0</v>
      </c>
    </row>
    <row r="53070" spans="6:6" ht="18" customHeight="1">
      <c r="F53070" s="129">
        <f t="shared" si="835"/>
        <v>0</v>
      </c>
    </row>
    <row r="53071" spans="6:6" ht="18" customHeight="1">
      <c r="F53071" s="129">
        <f t="shared" si="835"/>
        <v>0</v>
      </c>
    </row>
    <row r="53072" spans="6:6" ht="18" customHeight="1">
      <c r="F53072" s="129">
        <f t="shared" si="835"/>
        <v>0</v>
      </c>
    </row>
    <row r="53073" spans="6:6" ht="18" customHeight="1">
      <c r="F53073" s="129">
        <f t="shared" si="835"/>
        <v>0</v>
      </c>
    </row>
    <row r="53074" spans="6:6" ht="18" customHeight="1">
      <c r="F53074" s="129">
        <f t="shared" si="835"/>
        <v>0</v>
      </c>
    </row>
    <row r="53075" spans="6:6" ht="18" customHeight="1">
      <c r="F53075" s="129">
        <f t="shared" si="835"/>
        <v>0</v>
      </c>
    </row>
    <row r="53076" spans="6:6" ht="18" customHeight="1">
      <c r="F53076" s="129">
        <f t="shared" si="835"/>
        <v>0</v>
      </c>
    </row>
    <row r="53077" spans="6:6" ht="18" customHeight="1">
      <c r="F53077" s="129">
        <f t="shared" si="835"/>
        <v>0</v>
      </c>
    </row>
    <row r="53078" spans="6:6" ht="18" customHeight="1">
      <c r="F53078" s="129">
        <f t="shared" si="835"/>
        <v>0</v>
      </c>
    </row>
    <row r="53079" spans="6:6" ht="18" customHeight="1">
      <c r="F53079" s="129">
        <f t="shared" si="835"/>
        <v>0</v>
      </c>
    </row>
    <row r="53080" spans="6:6" ht="18" customHeight="1">
      <c r="F53080" s="129">
        <f t="shared" si="835"/>
        <v>0</v>
      </c>
    </row>
    <row r="53081" spans="6:6" ht="18" customHeight="1">
      <c r="F53081" s="129">
        <f t="shared" si="835"/>
        <v>0</v>
      </c>
    </row>
    <row r="53082" spans="6:6" ht="18" customHeight="1">
      <c r="F53082" s="129">
        <f t="shared" si="835"/>
        <v>0</v>
      </c>
    </row>
    <row r="53083" spans="6:6" ht="18" customHeight="1">
      <c r="F53083" s="129">
        <f t="shared" si="835"/>
        <v>0</v>
      </c>
    </row>
    <row r="53084" spans="6:6" ht="18" customHeight="1">
      <c r="F53084" s="129">
        <f t="shared" si="835"/>
        <v>0</v>
      </c>
    </row>
    <row r="53085" spans="6:6" ht="18" customHeight="1">
      <c r="F53085" s="129">
        <f t="shared" si="835"/>
        <v>0</v>
      </c>
    </row>
    <row r="53086" spans="6:6" ht="18" customHeight="1">
      <c r="F53086" s="129">
        <f t="shared" si="835"/>
        <v>0</v>
      </c>
    </row>
    <row r="53087" spans="6:6" ht="18" customHeight="1">
      <c r="F53087" s="129">
        <f t="shared" si="835"/>
        <v>0</v>
      </c>
    </row>
    <row r="53088" spans="6:6" ht="18" customHeight="1">
      <c r="F53088" s="129">
        <f t="shared" si="835"/>
        <v>0</v>
      </c>
    </row>
    <row r="53089" spans="6:6" ht="18" customHeight="1">
      <c r="F53089" s="129">
        <f t="shared" si="835"/>
        <v>0</v>
      </c>
    </row>
    <row r="53090" spans="6:6" ht="18" customHeight="1">
      <c r="F53090" s="129">
        <f t="shared" si="835"/>
        <v>0</v>
      </c>
    </row>
    <row r="53091" spans="6:6" ht="18" customHeight="1">
      <c r="F53091" s="129">
        <f t="shared" si="835"/>
        <v>0</v>
      </c>
    </row>
    <row r="53092" spans="6:6" ht="18" customHeight="1">
      <c r="F53092" s="129">
        <f t="shared" si="835"/>
        <v>0</v>
      </c>
    </row>
    <row r="53093" spans="6:6" ht="18" customHeight="1">
      <c r="F53093" s="129">
        <f t="shared" si="835"/>
        <v>0</v>
      </c>
    </row>
    <row r="53094" spans="6:6" ht="18" customHeight="1">
      <c r="F53094" s="129">
        <f t="shared" si="835"/>
        <v>0</v>
      </c>
    </row>
    <row r="53095" spans="6:6" ht="18" customHeight="1">
      <c r="F53095" s="129">
        <f t="shared" si="835"/>
        <v>0</v>
      </c>
    </row>
    <row r="53096" spans="6:6" ht="18" customHeight="1">
      <c r="F53096" s="129">
        <f t="shared" si="835"/>
        <v>0</v>
      </c>
    </row>
    <row r="53097" spans="6:6" ht="18" customHeight="1">
      <c r="F53097" s="129">
        <f t="shared" si="835"/>
        <v>0</v>
      </c>
    </row>
    <row r="53098" spans="6:6" ht="18" customHeight="1">
      <c r="F53098" s="129">
        <f t="shared" si="835"/>
        <v>0</v>
      </c>
    </row>
    <row r="53099" spans="6:6" ht="18" customHeight="1">
      <c r="F53099" s="129">
        <f t="shared" si="835"/>
        <v>0</v>
      </c>
    </row>
    <row r="53100" spans="6:6" ht="18" customHeight="1">
      <c r="F53100" s="129">
        <f t="shared" si="835"/>
        <v>0</v>
      </c>
    </row>
    <row r="53101" spans="6:6" ht="18" customHeight="1">
      <c r="F53101" s="129">
        <f t="shared" si="835"/>
        <v>0</v>
      </c>
    </row>
    <row r="53102" spans="6:6" ht="18" customHeight="1">
      <c r="F53102" s="129">
        <f t="shared" si="835"/>
        <v>0</v>
      </c>
    </row>
    <row r="53103" spans="6:6" ht="18" customHeight="1">
      <c r="F53103" s="129">
        <f t="shared" si="835"/>
        <v>0</v>
      </c>
    </row>
    <row r="53104" spans="6:6" ht="18" customHeight="1">
      <c r="F53104" s="129">
        <f t="shared" si="835"/>
        <v>0</v>
      </c>
    </row>
    <row r="53105" spans="6:6" ht="18" customHeight="1">
      <c r="F53105" s="129">
        <f t="shared" si="835"/>
        <v>0</v>
      </c>
    </row>
    <row r="53106" spans="6:6" ht="18" customHeight="1">
      <c r="F53106" s="129">
        <f t="shared" ref="F53106:F53169" si="836">E53106*D53106</f>
        <v>0</v>
      </c>
    </row>
    <row r="53107" spans="6:6" ht="18" customHeight="1">
      <c r="F53107" s="129">
        <f t="shared" si="836"/>
        <v>0</v>
      </c>
    </row>
    <row r="53108" spans="6:6" ht="18" customHeight="1">
      <c r="F53108" s="129">
        <f t="shared" si="836"/>
        <v>0</v>
      </c>
    </row>
    <row r="53109" spans="6:6" ht="18" customHeight="1">
      <c r="F53109" s="129">
        <f t="shared" si="836"/>
        <v>0</v>
      </c>
    </row>
    <row r="53110" spans="6:6" ht="18" customHeight="1">
      <c r="F53110" s="129">
        <f t="shared" si="836"/>
        <v>0</v>
      </c>
    </row>
    <row r="53111" spans="6:6" ht="18" customHeight="1">
      <c r="F53111" s="129">
        <f t="shared" si="836"/>
        <v>0</v>
      </c>
    </row>
    <row r="53112" spans="6:6" ht="18" customHeight="1">
      <c r="F53112" s="129">
        <f t="shared" si="836"/>
        <v>0</v>
      </c>
    </row>
    <row r="53113" spans="6:6" ht="18" customHeight="1">
      <c r="F53113" s="129">
        <f t="shared" si="836"/>
        <v>0</v>
      </c>
    </row>
    <row r="53114" spans="6:6" ht="18" customHeight="1">
      <c r="F53114" s="129">
        <f t="shared" si="836"/>
        <v>0</v>
      </c>
    </row>
    <row r="53115" spans="6:6" ht="18" customHeight="1">
      <c r="F53115" s="129">
        <f t="shared" si="836"/>
        <v>0</v>
      </c>
    </row>
    <row r="53116" spans="6:6" ht="18" customHeight="1">
      <c r="F53116" s="129">
        <f t="shared" si="836"/>
        <v>0</v>
      </c>
    </row>
    <row r="53117" spans="6:6" ht="18" customHeight="1">
      <c r="F53117" s="129">
        <f t="shared" si="836"/>
        <v>0</v>
      </c>
    </row>
    <row r="53118" spans="6:6" ht="18" customHeight="1">
      <c r="F53118" s="129">
        <f t="shared" si="836"/>
        <v>0</v>
      </c>
    </row>
    <row r="53119" spans="6:6" ht="18" customHeight="1">
      <c r="F53119" s="129">
        <f t="shared" si="836"/>
        <v>0</v>
      </c>
    </row>
    <row r="53120" spans="6:6" ht="18" customHeight="1">
      <c r="F53120" s="129">
        <f t="shared" si="836"/>
        <v>0</v>
      </c>
    </row>
    <row r="53121" spans="6:6" ht="18" customHeight="1">
      <c r="F53121" s="129">
        <f t="shared" si="836"/>
        <v>0</v>
      </c>
    </row>
    <row r="53122" spans="6:6" ht="18" customHeight="1">
      <c r="F53122" s="129">
        <f t="shared" si="836"/>
        <v>0</v>
      </c>
    </row>
    <row r="53123" spans="6:6" ht="18" customHeight="1">
      <c r="F53123" s="129">
        <f t="shared" si="836"/>
        <v>0</v>
      </c>
    </row>
    <row r="53124" spans="6:6" ht="18" customHeight="1">
      <c r="F53124" s="129">
        <f t="shared" si="836"/>
        <v>0</v>
      </c>
    </row>
    <row r="53125" spans="6:6" ht="18" customHeight="1">
      <c r="F53125" s="129">
        <f t="shared" si="836"/>
        <v>0</v>
      </c>
    </row>
    <row r="53126" spans="6:6" ht="18" customHeight="1">
      <c r="F53126" s="129">
        <f t="shared" si="836"/>
        <v>0</v>
      </c>
    </row>
    <row r="53127" spans="6:6" ht="18" customHeight="1">
      <c r="F53127" s="129">
        <f t="shared" si="836"/>
        <v>0</v>
      </c>
    </row>
    <row r="53128" spans="6:6" ht="18" customHeight="1">
      <c r="F53128" s="129">
        <f t="shared" si="836"/>
        <v>0</v>
      </c>
    </row>
    <row r="53129" spans="6:6" ht="18" customHeight="1">
      <c r="F53129" s="129">
        <f t="shared" si="836"/>
        <v>0</v>
      </c>
    </row>
    <row r="53130" spans="6:6" ht="18" customHeight="1">
      <c r="F53130" s="129">
        <f t="shared" si="836"/>
        <v>0</v>
      </c>
    </row>
    <row r="53131" spans="6:6" ht="18" customHeight="1">
      <c r="F53131" s="129">
        <f t="shared" si="836"/>
        <v>0</v>
      </c>
    </row>
    <row r="53132" spans="6:6" ht="18" customHeight="1">
      <c r="F53132" s="129">
        <f t="shared" si="836"/>
        <v>0</v>
      </c>
    </row>
    <row r="53133" spans="6:6" ht="18" customHeight="1">
      <c r="F53133" s="129">
        <f t="shared" si="836"/>
        <v>0</v>
      </c>
    </row>
    <row r="53134" spans="6:6" ht="18" customHeight="1">
      <c r="F53134" s="129">
        <f t="shared" si="836"/>
        <v>0</v>
      </c>
    </row>
    <row r="53135" spans="6:6" ht="18" customHeight="1">
      <c r="F53135" s="129">
        <f t="shared" si="836"/>
        <v>0</v>
      </c>
    </row>
    <row r="53136" spans="6:6" ht="18" customHeight="1">
      <c r="F53136" s="129">
        <f t="shared" si="836"/>
        <v>0</v>
      </c>
    </row>
    <row r="53137" spans="6:6" ht="18" customHeight="1">
      <c r="F53137" s="129">
        <f t="shared" si="836"/>
        <v>0</v>
      </c>
    </row>
    <row r="53138" spans="6:6" ht="18" customHeight="1">
      <c r="F53138" s="129">
        <f t="shared" si="836"/>
        <v>0</v>
      </c>
    </row>
    <row r="53139" spans="6:6" ht="18" customHeight="1">
      <c r="F53139" s="129">
        <f t="shared" si="836"/>
        <v>0</v>
      </c>
    </row>
    <row r="53140" spans="6:6" ht="18" customHeight="1">
      <c r="F53140" s="129">
        <f t="shared" si="836"/>
        <v>0</v>
      </c>
    </row>
    <row r="53141" spans="6:6" ht="18" customHeight="1">
      <c r="F53141" s="129">
        <f t="shared" si="836"/>
        <v>0</v>
      </c>
    </row>
    <row r="53142" spans="6:6" ht="18" customHeight="1">
      <c r="F53142" s="129">
        <f t="shared" si="836"/>
        <v>0</v>
      </c>
    </row>
    <row r="53143" spans="6:6" ht="18" customHeight="1">
      <c r="F53143" s="129">
        <f t="shared" si="836"/>
        <v>0</v>
      </c>
    </row>
    <row r="53144" spans="6:6" ht="18" customHeight="1">
      <c r="F53144" s="129">
        <f t="shared" si="836"/>
        <v>0</v>
      </c>
    </row>
    <row r="53145" spans="6:6" ht="18" customHeight="1">
      <c r="F53145" s="129">
        <f t="shared" si="836"/>
        <v>0</v>
      </c>
    </row>
    <row r="53146" spans="6:6" ht="18" customHeight="1">
      <c r="F53146" s="129">
        <f t="shared" si="836"/>
        <v>0</v>
      </c>
    </row>
    <row r="53147" spans="6:6" ht="18" customHeight="1">
      <c r="F53147" s="129">
        <f t="shared" si="836"/>
        <v>0</v>
      </c>
    </row>
    <row r="53148" spans="6:6" ht="18" customHeight="1">
      <c r="F53148" s="129">
        <f t="shared" si="836"/>
        <v>0</v>
      </c>
    </row>
    <row r="53149" spans="6:6" ht="18" customHeight="1">
      <c r="F53149" s="129">
        <f t="shared" si="836"/>
        <v>0</v>
      </c>
    </row>
    <row r="53150" spans="6:6" ht="18" customHeight="1">
      <c r="F53150" s="129">
        <f t="shared" si="836"/>
        <v>0</v>
      </c>
    </row>
    <row r="53151" spans="6:6" ht="18" customHeight="1">
      <c r="F53151" s="129">
        <f t="shared" si="836"/>
        <v>0</v>
      </c>
    </row>
    <row r="53152" spans="6:6" ht="18" customHeight="1">
      <c r="F53152" s="129">
        <f t="shared" si="836"/>
        <v>0</v>
      </c>
    </row>
    <row r="53153" spans="6:6" ht="18" customHeight="1">
      <c r="F53153" s="129">
        <f t="shared" si="836"/>
        <v>0</v>
      </c>
    </row>
    <row r="53154" spans="6:6" ht="18" customHeight="1">
      <c r="F53154" s="129">
        <f t="shared" si="836"/>
        <v>0</v>
      </c>
    </row>
    <row r="53155" spans="6:6" ht="18" customHeight="1">
      <c r="F53155" s="129">
        <f t="shared" si="836"/>
        <v>0</v>
      </c>
    </row>
    <row r="53156" spans="6:6" ht="18" customHeight="1">
      <c r="F53156" s="129">
        <f t="shared" si="836"/>
        <v>0</v>
      </c>
    </row>
    <row r="53157" spans="6:6" ht="18" customHeight="1">
      <c r="F53157" s="129">
        <f t="shared" si="836"/>
        <v>0</v>
      </c>
    </row>
    <row r="53158" spans="6:6" ht="18" customHeight="1">
      <c r="F53158" s="129">
        <f t="shared" si="836"/>
        <v>0</v>
      </c>
    </row>
    <row r="53159" spans="6:6" ht="18" customHeight="1">
      <c r="F53159" s="129">
        <f t="shared" si="836"/>
        <v>0</v>
      </c>
    </row>
    <row r="53160" spans="6:6" ht="18" customHeight="1">
      <c r="F53160" s="129">
        <f t="shared" si="836"/>
        <v>0</v>
      </c>
    </row>
    <row r="53161" spans="6:6" ht="18" customHeight="1">
      <c r="F53161" s="129">
        <f t="shared" si="836"/>
        <v>0</v>
      </c>
    </row>
    <row r="53162" spans="6:6" ht="18" customHeight="1">
      <c r="F53162" s="129">
        <f t="shared" si="836"/>
        <v>0</v>
      </c>
    </row>
    <row r="53163" spans="6:6" ht="18" customHeight="1">
      <c r="F53163" s="129">
        <f t="shared" si="836"/>
        <v>0</v>
      </c>
    </row>
    <row r="53164" spans="6:6" ht="18" customHeight="1">
      <c r="F53164" s="129">
        <f t="shared" si="836"/>
        <v>0</v>
      </c>
    </row>
    <row r="53165" spans="6:6" ht="18" customHeight="1">
      <c r="F53165" s="129">
        <f t="shared" si="836"/>
        <v>0</v>
      </c>
    </row>
    <row r="53166" spans="6:6" ht="18" customHeight="1">
      <c r="F53166" s="129">
        <f t="shared" si="836"/>
        <v>0</v>
      </c>
    </row>
    <row r="53167" spans="6:6" ht="18" customHeight="1">
      <c r="F53167" s="129">
        <f t="shared" si="836"/>
        <v>0</v>
      </c>
    </row>
    <row r="53168" spans="6:6" ht="18" customHeight="1">
      <c r="F53168" s="129">
        <f t="shared" si="836"/>
        <v>0</v>
      </c>
    </row>
    <row r="53169" spans="6:6" ht="18" customHeight="1">
      <c r="F53169" s="129">
        <f t="shared" si="836"/>
        <v>0</v>
      </c>
    </row>
    <row r="53170" spans="6:6" ht="18" customHeight="1">
      <c r="F53170" s="129">
        <f t="shared" ref="F53170:F53233" si="837">E53170*D53170</f>
        <v>0</v>
      </c>
    </row>
    <row r="53171" spans="6:6" ht="18" customHeight="1">
      <c r="F53171" s="129">
        <f t="shared" si="837"/>
        <v>0</v>
      </c>
    </row>
    <row r="53172" spans="6:6" ht="18" customHeight="1">
      <c r="F53172" s="129">
        <f t="shared" si="837"/>
        <v>0</v>
      </c>
    </row>
    <row r="53173" spans="6:6" ht="18" customHeight="1">
      <c r="F53173" s="129">
        <f t="shared" si="837"/>
        <v>0</v>
      </c>
    </row>
    <row r="53174" spans="6:6" ht="18" customHeight="1">
      <c r="F53174" s="129">
        <f t="shared" si="837"/>
        <v>0</v>
      </c>
    </row>
    <row r="53175" spans="6:6" ht="18" customHeight="1">
      <c r="F53175" s="129">
        <f t="shared" si="837"/>
        <v>0</v>
      </c>
    </row>
    <row r="53176" spans="6:6" ht="18" customHeight="1">
      <c r="F53176" s="129">
        <f t="shared" si="837"/>
        <v>0</v>
      </c>
    </row>
    <row r="53177" spans="6:6" ht="18" customHeight="1">
      <c r="F53177" s="129">
        <f t="shared" si="837"/>
        <v>0</v>
      </c>
    </row>
    <row r="53178" spans="6:6" ht="18" customHeight="1">
      <c r="F53178" s="129">
        <f t="shared" si="837"/>
        <v>0</v>
      </c>
    </row>
    <row r="53179" spans="6:6" ht="18" customHeight="1">
      <c r="F53179" s="129">
        <f t="shared" si="837"/>
        <v>0</v>
      </c>
    </row>
    <row r="53180" spans="6:6" ht="18" customHeight="1">
      <c r="F53180" s="129">
        <f t="shared" si="837"/>
        <v>0</v>
      </c>
    </row>
    <row r="53181" spans="6:6" ht="18" customHeight="1">
      <c r="F53181" s="129">
        <f t="shared" si="837"/>
        <v>0</v>
      </c>
    </row>
    <row r="53182" spans="6:6" ht="18" customHeight="1">
      <c r="F53182" s="129">
        <f t="shared" si="837"/>
        <v>0</v>
      </c>
    </row>
    <row r="53183" spans="6:6" ht="18" customHeight="1">
      <c r="F53183" s="129">
        <f t="shared" si="837"/>
        <v>0</v>
      </c>
    </row>
    <row r="53184" spans="6:6" ht="18" customHeight="1">
      <c r="F53184" s="129">
        <f t="shared" si="837"/>
        <v>0</v>
      </c>
    </row>
    <row r="53185" spans="6:6" ht="18" customHeight="1">
      <c r="F53185" s="129">
        <f t="shared" si="837"/>
        <v>0</v>
      </c>
    </row>
    <row r="53186" spans="6:6" ht="18" customHeight="1">
      <c r="F53186" s="129">
        <f t="shared" si="837"/>
        <v>0</v>
      </c>
    </row>
    <row r="53187" spans="6:6" ht="18" customHeight="1">
      <c r="F53187" s="129">
        <f t="shared" si="837"/>
        <v>0</v>
      </c>
    </row>
    <row r="53188" spans="6:6" ht="18" customHeight="1">
      <c r="F53188" s="129">
        <f t="shared" si="837"/>
        <v>0</v>
      </c>
    </row>
    <row r="53189" spans="6:6" ht="18" customHeight="1">
      <c r="F53189" s="129">
        <f t="shared" si="837"/>
        <v>0</v>
      </c>
    </row>
    <row r="53190" spans="6:6" ht="18" customHeight="1">
      <c r="F53190" s="129">
        <f t="shared" si="837"/>
        <v>0</v>
      </c>
    </row>
    <row r="53191" spans="6:6" ht="18" customHeight="1">
      <c r="F53191" s="129">
        <f t="shared" si="837"/>
        <v>0</v>
      </c>
    </row>
    <row r="53192" spans="6:6" ht="18" customHeight="1">
      <c r="F53192" s="129">
        <f t="shared" si="837"/>
        <v>0</v>
      </c>
    </row>
    <row r="53193" spans="6:6" ht="18" customHeight="1">
      <c r="F53193" s="129">
        <f t="shared" si="837"/>
        <v>0</v>
      </c>
    </row>
    <row r="53194" spans="6:6" ht="18" customHeight="1">
      <c r="F53194" s="129">
        <f t="shared" si="837"/>
        <v>0</v>
      </c>
    </row>
    <row r="53195" spans="6:6" ht="18" customHeight="1">
      <c r="F53195" s="129">
        <f t="shared" si="837"/>
        <v>0</v>
      </c>
    </row>
    <row r="53196" spans="6:6" ht="18" customHeight="1">
      <c r="F53196" s="129">
        <f t="shared" si="837"/>
        <v>0</v>
      </c>
    </row>
    <row r="53197" spans="6:6" ht="18" customHeight="1">
      <c r="F53197" s="129">
        <f t="shared" si="837"/>
        <v>0</v>
      </c>
    </row>
    <row r="53198" spans="6:6" ht="18" customHeight="1">
      <c r="F53198" s="129">
        <f t="shared" si="837"/>
        <v>0</v>
      </c>
    </row>
    <row r="53199" spans="6:6" ht="18" customHeight="1">
      <c r="F53199" s="129">
        <f t="shared" si="837"/>
        <v>0</v>
      </c>
    </row>
    <row r="53200" spans="6:6" ht="18" customHeight="1">
      <c r="F53200" s="129">
        <f t="shared" si="837"/>
        <v>0</v>
      </c>
    </row>
    <row r="53201" spans="6:6" ht="18" customHeight="1">
      <c r="F53201" s="129">
        <f t="shared" si="837"/>
        <v>0</v>
      </c>
    </row>
    <row r="53202" spans="6:6" ht="18" customHeight="1">
      <c r="F53202" s="129">
        <f t="shared" si="837"/>
        <v>0</v>
      </c>
    </row>
    <row r="53203" spans="6:6" ht="18" customHeight="1">
      <c r="F53203" s="129">
        <f t="shared" si="837"/>
        <v>0</v>
      </c>
    </row>
    <row r="53204" spans="6:6" ht="18" customHeight="1">
      <c r="F53204" s="129">
        <f t="shared" si="837"/>
        <v>0</v>
      </c>
    </row>
    <row r="53205" spans="6:6" ht="18" customHeight="1">
      <c r="F53205" s="129">
        <f t="shared" si="837"/>
        <v>0</v>
      </c>
    </row>
    <row r="53206" spans="6:6" ht="18" customHeight="1">
      <c r="F53206" s="129">
        <f t="shared" si="837"/>
        <v>0</v>
      </c>
    </row>
    <row r="53207" spans="6:6" ht="18" customHeight="1">
      <c r="F53207" s="129">
        <f t="shared" si="837"/>
        <v>0</v>
      </c>
    </row>
    <row r="53208" spans="6:6" ht="18" customHeight="1">
      <c r="F53208" s="129">
        <f t="shared" si="837"/>
        <v>0</v>
      </c>
    </row>
    <row r="53209" spans="6:6" ht="18" customHeight="1">
      <c r="F53209" s="129">
        <f t="shared" si="837"/>
        <v>0</v>
      </c>
    </row>
    <row r="53210" spans="6:6" ht="18" customHeight="1">
      <c r="F53210" s="129">
        <f t="shared" si="837"/>
        <v>0</v>
      </c>
    </row>
    <row r="53211" spans="6:6" ht="18" customHeight="1">
      <c r="F53211" s="129">
        <f t="shared" si="837"/>
        <v>0</v>
      </c>
    </row>
    <row r="53212" spans="6:6" ht="18" customHeight="1">
      <c r="F53212" s="129">
        <f t="shared" si="837"/>
        <v>0</v>
      </c>
    </row>
    <row r="53213" spans="6:6" ht="18" customHeight="1">
      <c r="F53213" s="129">
        <f t="shared" si="837"/>
        <v>0</v>
      </c>
    </row>
    <row r="53214" spans="6:6" ht="18" customHeight="1">
      <c r="F53214" s="129">
        <f t="shared" si="837"/>
        <v>0</v>
      </c>
    </row>
    <row r="53215" spans="6:6" ht="18" customHeight="1">
      <c r="F53215" s="129">
        <f t="shared" si="837"/>
        <v>0</v>
      </c>
    </row>
    <row r="53216" spans="6:6" ht="18" customHeight="1">
      <c r="F53216" s="129">
        <f t="shared" si="837"/>
        <v>0</v>
      </c>
    </row>
    <row r="53217" spans="6:6" ht="18" customHeight="1">
      <c r="F53217" s="129">
        <f t="shared" si="837"/>
        <v>0</v>
      </c>
    </row>
    <row r="53218" spans="6:6" ht="18" customHeight="1">
      <c r="F53218" s="129">
        <f t="shared" si="837"/>
        <v>0</v>
      </c>
    </row>
    <row r="53219" spans="6:6" ht="18" customHeight="1">
      <c r="F53219" s="129">
        <f t="shared" si="837"/>
        <v>0</v>
      </c>
    </row>
    <row r="53220" spans="6:6" ht="18" customHeight="1">
      <c r="F53220" s="129">
        <f t="shared" si="837"/>
        <v>0</v>
      </c>
    </row>
    <row r="53221" spans="6:6" ht="18" customHeight="1">
      <c r="F53221" s="129">
        <f t="shared" si="837"/>
        <v>0</v>
      </c>
    </row>
    <row r="53222" spans="6:6" ht="18" customHeight="1">
      <c r="F53222" s="129">
        <f t="shared" si="837"/>
        <v>0</v>
      </c>
    </row>
    <row r="53223" spans="6:6" ht="18" customHeight="1">
      <c r="F53223" s="129">
        <f t="shared" si="837"/>
        <v>0</v>
      </c>
    </row>
    <row r="53224" spans="6:6" ht="18" customHeight="1">
      <c r="F53224" s="129">
        <f t="shared" si="837"/>
        <v>0</v>
      </c>
    </row>
    <row r="53225" spans="6:6" ht="18" customHeight="1">
      <c r="F53225" s="129">
        <f t="shared" si="837"/>
        <v>0</v>
      </c>
    </row>
    <row r="53226" spans="6:6" ht="18" customHeight="1">
      <c r="F53226" s="129">
        <f t="shared" si="837"/>
        <v>0</v>
      </c>
    </row>
    <row r="53227" spans="6:6" ht="18" customHeight="1">
      <c r="F53227" s="129">
        <f t="shared" si="837"/>
        <v>0</v>
      </c>
    </row>
    <row r="53228" spans="6:6" ht="18" customHeight="1">
      <c r="F53228" s="129">
        <f t="shared" si="837"/>
        <v>0</v>
      </c>
    </row>
    <row r="53229" spans="6:6" ht="18" customHeight="1">
      <c r="F53229" s="129">
        <f t="shared" si="837"/>
        <v>0</v>
      </c>
    </row>
    <row r="53230" spans="6:6" ht="18" customHeight="1">
      <c r="F53230" s="129">
        <f t="shared" si="837"/>
        <v>0</v>
      </c>
    </row>
    <row r="53231" spans="6:6" ht="18" customHeight="1">
      <c r="F53231" s="129">
        <f t="shared" si="837"/>
        <v>0</v>
      </c>
    </row>
    <row r="53232" spans="6:6" ht="18" customHeight="1">
      <c r="F53232" s="129">
        <f t="shared" si="837"/>
        <v>0</v>
      </c>
    </row>
    <row r="53233" spans="6:6" ht="18" customHeight="1">
      <c r="F53233" s="129">
        <f t="shared" si="837"/>
        <v>0</v>
      </c>
    </row>
    <row r="53234" spans="6:6" ht="18" customHeight="1">
      <c r="F53234" s="129">
        <f t="shared" ref="F53234:F53297" si="838">E53234*D53234</f>
        <v>0</v>
      </c>
    </row>
    <row r="53235" spans="6:6" ht="18" customHeight="1">
      <c r="F53235" s="129">
        <f t="shared" si="838"/>
        <v>0</v>
      </c>
    </row>
    <row r="53236" spans="6:6" ht="18" customHeight="1">
      <c r="F53236" s="129">
        <f t="shared" si="838"/>
        <v>0</v>
      </c>
    </row>
    <row r="53237" spans="6:6" ht="18" customHeight="1">
      <c r="F53237" s="129">
        <f t="shared" si="838"/>
        <v>0</v>
      </c>
    </row>
    <row r="53238" spans="6:6" ht="18" customHeight="1">
      <c r="F53238" s="129">
        <f t="shared" si="838"/>
        <v>0</v>
      </c>
    </row>
    <row r="53239" spans="6:6" ht="18" customHeight="1">
      <c r="F53239" s="129">
        <f t="shared" si="838"/>
        <v>0</v>
      </c>
    </row>
    <row r="53240" spans="6:6" ht="18" customHeight="1">
      <c r="F53240" s="129">
        <f t="shared" si="838"/>
        <v>0</v>
      </c>
    </row>
    <row r="53241" spans="6:6" ht="18" customHeight="1">
      <c r="F53241" s="129">
        <f t="shared" si="838"/>
        <v>0</v>
      </c>
    </row>
    <row r="53242" spans="6:6" ht="18" customHeight="1">
      <c r="F53242" s="129">
        <f t="shared" si="838"/>
        <v>0</v>
      </c>
    </row>
    <row r="53243" spans="6:6" ht="18" customHeight="1">
      <c r="F53243" s="129">
        <f t="shared" si="838"/>
        <v>0</v>
      </c>
    </row>
    <row r="53244" spans="6:6" ht="18" customHeight="1">
      <c r="F53244" s="129">
        <f t="shared" si="838"/>
        <v>0</v>
      </c>
    </row>
    <row r="53245" spans="6:6" ht="18" customHeight="1">
      <c r="F53245" s="129">
        <f t="shared" si="838"/>
        <v>0</v>
      </c>
    </row>
    <row r="53246" spans="6:6" ht="18" customHeight="1">
      <c r="F53246" s="129">
        <f t="shared" si="838"/>
        <v>0</v>
      </c>
    </row>
    <row r="53247" spans="6:6" ht="18" customHeight="1">
      <c r="F53247" s="129">
        <f t="shared" si="838"/>
        <v>0</v>
      </c>
    </row>
    <row r="53248" spans="6:6" ht="18" customHeight="1">
      <c r="F53248" s="129">
        <f t="shared" si="838"/>
        <v>0</v>
      </c>
    </row>
    <row r="53249" spans="6:6" ht="18" customHeight="1">
      <c r="F53249" s="129">
        <f t="shared" si="838"/>
        <v>0</v>
      </c>
    </row>
    <row r="53250" spans="6:6" ht="18" customHeight="1">
      <c r="F53250" s="129">
        <f t="shared" si="838"/>
        <v>0</v>
      </c>
    </row>
    <row r="53251" spans="6:6" ht="18" customHeight="1">
      <c r="F53251" s="129">
        <f t="shared" si="838"/>
        <v>0</v>
      </c>
    </row>
    <row r="53252" spans="6:6" ht="18" customHeight="1">
      <c r="F53252" s="129">
        <f t="shared" si="838"/>
        <v>0</v>
      </c>
    </row>
    <row r="53253" spans="6:6" ht="18" customHeight="1">
      <c r="F53253" s="129">
        <f t="shared" si="838"/>
        <v>0</v>
      </c>
    </row>
    <row r="53254" spans="6:6" ht="18" customHeight="1">
      <c r="F53254" s="129">
        <f t="shared" si="838"/>
        <v>0</v>
      </c>
    </row>
    <row r="53255" spans="6:6" ht="18" customHeight="1">
      <c r="F53255" s="129">
        <f t="shared" si="838"/>
        <v>0</v>
      </c>
    </row>
    <row r="53256" spans="6:6" ht="18" customHeight="1">
      <c r="F53256" s="129">
        <f t="shared" si="838"/>
        <v>0</v>
      </c>
    </row>
    <row r="53257" spans="6:6" ht="18" customHeight="1">
      <c r="F53257" s="129">
        <f t="shared" si="838"/>
        <v>0</v>
      </c>
    </row>
    <row r="53258" spans="6:6" ht="18" customHeight="1">
      <c r="F53258" s="129">
        <f t="shared" si="838"/>
        <v>0</v>
      </c>
    </row>
    <row r="53259" spans="6:6" ht="18" customHeight="1">
      <c r="F53259" s="129">
        <f t="shared" si="838"/>
        <v>0</v>
      </c>
    </row>
    <row r="53260" spans="6:6" ht="18" customHeight="1">
      <c r="F53260" s="129">
        <f t="shared" si="838"/>
        <v>0</v>
      </c>
    </row>
    <row r="53261" spans="6:6" ht="18" customHeight="1">
      <c r="F53261" s="129">
        <f t="shared" si="838"/>
        <v>0</v>
      </c>
    </row>
    <row r="53262" spans="6:6" ht="18" customHeight="1">
      <c r="F53262" s="129">
        <f t="shared" si="838"/>
        <v>0</v>
      </c>
    </row>
    <row r="53263" spans="6:6" ht="18" customHeight="1">
      <c r="F53263" s="129">
        <f t="shared" si="838"/>
        <v>0</v>
      </c>
    </row>
    <row r="53264" spans="6:6" ht="18" customHeight="1">
      <c r="F53264" s="129">
        <f t="shared" si="838"/>
        <v>0</v>
      </c>
    </row>
    <row r="53265" spans="6:6" ht="18" customHeight="1">
      <c r="F53265" s="129">
        <f t="shared" si="838"/>
        <v>0</v>
      </c>
    </row>
    <row r="53266" spans="6:6" ht="18" customHeight="1">
      <c r="F53266" s="129">
        <f t="shared" si="838"/>
        <v>0</v>
      </c>
    </row>
    <row r="53267" spans="6:6" ht="18" customHeight="1">
      <c r="F53267" s="129">
        <f t="shared" si="838"/>
        <v>0</v>
      </c>
    </row>
    <row r="53268" spans="6:6" ht="18" customHeight="1">
      <c r="F53268" s="129">
        <f t="shared" si="838"/>
        <v>0</v>
      </c>
    </row>
    <row r="53269" spans="6:6" ht="18" customHeight="1">
      <c r="F53269" s="129">
        <f t="shared" si="838"/>
        <v>0</v>
      </c>
    </row>
    <row r="53270" spans="6:6" ht="18" customHeight="1">
      <c r="F53270" s="129">
        <f t="shared" si="838"/>
        <v>0</v>
      </c>
    </row>
    <row r="53271" spans="6:6" ht="18" customHeight="1">
      <c r="F53271" s="129">
        <f t="shared" si="838"/>
        <v>0</v>
      </c>
    </row>
    <row r="53272" spans="6:6" ht="18" customHeight="1">
      <c r="F53272" s="129">
        <f t="shared" si="838"/>
        <v>0</v>
      </c>
    </row>
    <row r="53273" spans="6:6" ht="18" customHeight="1">
      <c r="F53273" s="129">
        <f t="shared" si="838"/>
        <v>0</v>
      </c>
    </row>
    <row r="53274" spans="6:6" ht="18" customHeight="1">
      <c r="F53274" s="129">
        <f t="shared" si="838"/>
        <v>0</v>
      </c>
    </row>
    <row r="53275" spans="6:6" ht="18" customHeight="1">
      <c r="F53275" s="129">
        <f t="shared" si="838"/>
        <v>0</v>
      </c>
    </row>
    <row r="53276" spans="6:6" ht="18" customHeight="1">
      <c r="F53276" s="129">
        <f t="shared" si="838"/>
        <v>0</v>
      </c>
    </row>
    <row r="53277" spans="6:6" ht="18" customHeight="1">
      <c r="F53277" s="129">
        <f t="shared" si="838"/>
        <v>0</v>
      </c>
    </row>
    <row r="53278" spans="6:6" ht="18" customHeight="1">
      <c r="F53278" s="129">
        <f t="shared" si="838"/>
        <v>0</v>
      </c>
    </row>
    <row r="53279" spans="6:6" ht="18" customHeight="1">
      <c r="F53279" s="129">
        <f t="shared" si="838"/>
        <v>0</v>
      </c>
    </row>
    <row r="53280" spans="6:6" ht="18" customHeight="1">
      <c r="F53280" s="129">
        <f t="shared" si="838"/>
        <v>0</v>
      </c>
    </row>
    <row r="53281" spans="6:6" ht="18" customHeight="1">
      <c r="F53281" s="129">
        <f t="shared" si="838"/>
        <v>0</v>
      </c>
    </row>
    <row r="53282" spans="6:6" ht="18" customHeight="1">
      <c r="F53282" s="129">
        <f t="shared" si="838"/>
        <v>0</v>
      </c>
    </row>
    <row r="53283" spans="6:6" ht="18" customHeight="1">
      <c r="F53283" s="129">
        <f t="shared" si="838"/>
        <v>0</v>
      </c>
    </row>
    <row r="53284" spans="6:6" ht="18" customHeight="1">
      <c r="F53284" s="129">
        <f t="shared" si="838"/>
        <v>0</v>
      </c>
    </row>
    <row r="53285" spans="6:6" ht="18" customHeight="1">
      <c r="F53285" s="129">
        <f t="shared" si="838"/>
        <v>0</v>
      </c>
    </row>
    <row r="53286" spans="6:6" ht="18" customHeight="1">
      <c r="F53286" s="129">
        <f t="shared" si="838"/>
        <v>0</v>
      </c>
    </row>
    <row r="53287" spans="6:6" ht="18" customHeight="1">
      <c r="F53287" s="129">
        <f t="shared" si="838"/>
        <v>0</v>
      </c>
    </row>
    <row r="53288" spans="6:6" ht="18" customHeight="1">
      <c r="F53288" s="129">
        <f t="shared" si="838"/>
        <v>0</v>
      </c>
    </row>
    <row r="53289" spans="6:6" ht="18" customHeight="1">
      <c r="F53289" s="129">
        <f t="shared" si="838"/>
        <v>0</v>
      </c>
    </row>
    <row r="53290" spans="6:6" ht="18" customHeight="1">
      <c r="F53290" s="129">
        <f t="shared" si="838"/>
        <v>0</v>
      </c>
    </row>
    <row r="53291" spans="6:6" ht="18" customHeight="1">
      <c r="F53291" s="129">
        <f t="shared" si="838"/>
        <v>0</v>
      </c>
    </row>
    <row r="53292" spans="6:6" ht="18" customHeight="1">
      <c r="F53292" s="129">
        <f t="shared" si="838"/>
        <v>0</v>
      </c>
    </row>
    <row r="53293" spans="6:6" ht="18" customHeight="1">
      <c r="F53293" s="129">
        <f t="shared" si="838"/>
        <v>0</v>
      </c>
    </row>
    <row r="53294" spans="6:6" ht="18" customHeight="1">
      <c r="F53294" s="129">
        <f t="shared" si="838"/>
        <v>0</v>
      </c>
    </row>
    <row r="53295" spans="6:6" ht="18" customHeight="1">
      <c r="F53295" s="129">
        <f t="shared" si="838"/>
        <v>0</v>
      </c>
    </row>
    <row r="53296" spans="6:6" ht="18" customHeight="1">
      <c r="F53296" s="129">
        <f t="shared" si="838"/>
        <v>0</v>
      </c>
    </row>
    <row r="53297" spans="6:6" ht="18" customHeight="1">
      <c r="F53297" s="129">
        <f t="shared" si="838"/>
        <v>0</v>
      </c>
    </row>
    <row r="53298" spans="6:6" ht="18" customHeight="1">
      <c r="F53298" s="129">
        <f t="shared" ref="F53298:F53361" si="839">E53298*D53298</f>
        <v>0</v>
      </c>
    </row>
    <row r="53299" spans="6:6" ht="18" customHeight="1">
      <c r="F53299" s="129">
        <f t="shared" si="839"/>
        <v>0</v>
      </c>
    </row>
    <row r="53300" spans="6:6" ht="18" customHeight="1">
      <c r="F53300" s="129">
        <f t="shared" si="839"/>
        <v>0</v>
      </c>
    </row>
    <row r="53301" spans="6:6" ht="18" customHeight="1">
      <c r="F53301" s="129">
        <f t="shared" si="839"/>
        <v>0</v>
      </c>
    </row>
    <row r="53302" spans="6:6" ht="18" customHeight="1">
      <c r="F53302" s="129">
        <f t="shared" si="839"/>
        <v>0</v>
      </c>
    </row>
    <row r="53303" spans="6:6" ht="18" customHeight="1">
      <c r="F53303" s="129">
        <f t="shared" si="839"/>
        <v>0</v>
      </c>
    </row>
    <row r="53304" spans="6:6" ht="18" customHeight="1">
      <c r="F53304" s="129">
        <f t="shared" si="839"/>
        <v>0</v>
      </c>
    </row>
    <row r="53305" spans="6:6" ht="18" customHeight="1">
      <c r="F53305" s="129">
        <f t="shared" si="839"/>
        <v>0</v>
      </c>
    </row>
    <row r="53306" spans="6:6" ht="18" customHeight="1">
      <c r="F53306" s="129">
        <f t="shared" si="839"/>
        <v>0</v>
      </c>
    </row>
    <row r="53307" spans="6:6" ht="18" customHeight="1">
      <c r="F53307" s="129">
        <f t="shared" si="839"/>
        <v>0</v>
      </c>
    </row>
    <row r="53308" spans="6:6" ht="18" customHeight="1">
      <c r="F53308" s="129">
        <f t="shared" si="839"/>
        <v>0</v>
      </c>
    </row>
    <row r="53309" spans="6:6" ht="18" customHeight="1">
      <c r="F53309" s="129">
        <f t="shared" si="839"/>
        <v>0</v>
      </c>
    </row>
    <row r="53310" spans="6:6" ht="18" customHeight="1">
      <c r="F53310" s="129">
        <f t="shared" si="839"/>
        <v>0</v>
      </c>
    </row>
    <row r="53311" spans="6:6" ht="18" customHeight="1">
      <c r="F53311" s="129">
        <f t="shared" si="839"/>
        <v>0</v>
      </c>
    </row>
    <row r="53312" spans="6:6" ht="18" customHeight="1">
      <c r="F53312" s="129">
        <f t="shared" si="839"/>
        <v>0</v>
      </c>
    </row>
    <row r="53313" spans="6:6" ht="18" customHeight="1">
      <c r="F53313" s="129">
        <f t="shared" si="839"/>
        <v>0</v>
      </c>
    </row>
    <row r="53314" spans="6:6" ht="18" customHeight="1">
      <c r="F53314" s="129">
        <f t="shared" si="839"/>
        <v>0</v>
      </c>
    </row>
    <row r="53315" spans="6:6" ht="18" customHeight="1">
      <c r="F53315" s="129">
        <f t="shared" si="839"/>
        <v>0</v>
      </c>
    </row>
    <row r="53316" spans="6:6" ht="18" customHeight="1">
      <c r="F53316" s="129">
        <f t="shared" si="839"/>
        <v>0</v>
      </c>
    </row>
    <row r="53317" spans="6:6" ht="18" customHeight="1">
      <c r="F53317" s="129">
        <f t="shared" si="839"/>
        <v>0</v>
      </c>
    </row>
    <row r="53318" spans="6:6" ht="18" customHeight="1">
      <c r="F53318" s="129">
        <f t="shared" si="839"/>
        <v>0</v>
      </c>
    </row>
    <row r="53319" spans="6:6" ht="18" customHeight="1">
      <c r="F53319" s="129">
        <f t="shared" si="839"/>
        <v>0</v>
      </c>
    </row>
    <row r="53320" spans="6:6" ht="18" customHeight="1">
      <c r="F53320" s="129">
        <f t="shared" si="839"/>
        <v>0</v>
      </c>
    </row>
    <row r="53321" spans="6:6" ht="18" customHeight="1">
      <c r="F53321" s="129">
        <f t="shared" si="839"/>
        <v>0</v>
      </c>
    </row>
    <row r="53322" spans="6:6" ht="18" customHeight="1">
      <c r="F53322" s="129">
        <f t="shared" si="839"/>
        <v>0</v>
      </c>
    </row>
    <row r="53323" spans="6:6" ht="18" customHeight="1">
      <c r="F53323" s="129">
        <f t="shared" si="839"/>
        <v>0</v>
      </c>
    </row>
    <row r="53324" spans="6:6" ht="18" customHeight="1">
      <c r="F53324" s="129">
        <f t="shared" si="839"/>
        <v>0</v>
      </c>
    </row>
    <row r="53325" spans="6:6" ht="18" customHeight="1">
      <c r="F53325" s="129">
        <f t="shared" si="839"/>
        <v>0</v>
      </c>
    </row>
    <row r="53326" spans="6:6" ht="18" customHeight="1">
      <c r="F53326" s="129">
        <f t="shared" si="839"/>
        <v>0</v>
      </c>
    </row>
    <row r="53327" spans="6:6" ht="18" customHeight="1">
      <c r="F53327" s="129">
        <f t="shared" si="839"/>
        <v>0</v>
      </c>
    </row>
    <row r="53328" spans="6:6" ht="18" customHeight="1">
      <c r="F53328" s="129">
        <f t="shared" si="839"/>
        <v>0</v>
      </c>
    </row>
    <row r="53329" spans="6:6" ht="18" customHeight="1">
      <c r="F53329" s="129">
        <f t="shared" si="839"/>
        <v>0</v>
      </c>
    </row>
    <row r="53330" spans="6:6" ht="18" customHeight="1">
      <c r="F53330" s="129">
        <f t="shared" si="839"/>
        <v>0</v>
      </c>
    </row>
    <row r="53331" spans="6:6" ht="18" customHeight="1">
      <c r="F53331" s="129">
        <f t="shared" si="839"/>
        <v>0</v>
      </c>
    </row>
    <row r="53332" spans="6:6" ht="18" customHeight="1">
      <c r="F53332" s="129">
        <f t="shared" si="839"/>
        <v>0</v>
      </c>
    </row>
    <row r="53333" spans="6:6" ht="18" customHeight="1">
      <c r="F53333" s="129">
        <f t="shared" si="839"/>
        <v>0</v>
      </c>
    </row>
    <row r="53334" spans="6:6" ht="18" customHeight="1">
      <c r="F53334" s="129">
        <f t="shared" si="839"/>
        <v>0</v>
      </c>
    </row>
    <row r="53335" spans="6:6" ht="18" customHeight="1">
      <c r="F53335" s="129">
        <f t="shared" si="839"/>
        <v>0</v>
      </c>
    </row>
    <row r="53336" spans="6:6" ht="18" customHeight="1">
      <c r="F53336" s="129">
        <f t="shared" si="839"/>
        <v>0</v>
      </c>
    </row>
    <row r="53337" spans="6:6" ht="18" customHeight="1">
      <c r="F53337" s="129">
        <f t="shared" si="839"/>
        <v>0</v>
      </c>
    </row>
    <row r="53338" spans="6:6" ht="18" customHeight="1">
      <c r="F53338" s="129">
        <f t="shared" si="839"/>
        <v>0</v>
      </c>
    </row>
    <row r="53339" spans="6:6" ht="18" customHeight="1">
      <c r="F53339" s="129">
        <f t="shared" si="839"/>
        <v>0</v>
      </c>
    </row>
    <row r="53340" spans="6:6" ht="18" customHeight="1">
      <c r="F53340" s="129">
        <f t="shared" si="839"/>
        <v>0</v>
      </c>
    </row>
    <row r="53341" spans="6:6" ht="18" customHeight="1">
      <c r="F53341" s="129">
        <f t="shared" si="839"/>
        <v>0</v>
      </c>
    </row>
    <row r="53342" spans="6:6" ht="18" customHeight="1">
      <c r="F53342" s="129">
        <f t="shared" si="839"/>
        <v>0</v>
      </c>
    </row>
    <row r="53343" spans="6:6" ht="18" customHeight="1">
      <c r="F53343" s="129">
        <f t="shared" si="839"/>
        <v>0</v>
      </c>
    </row>
    <row r="53344" spans="6:6" ht="18" customHeight="1">
      <c r="F53344" s="129">
        <f t="shared" si="839"/>
        <v>0</v>
      </c>
    </row>
    <row r="53345" spans="6:6" ht="18" customHeight="1">
      <c r="F53345" s="129">
        <f t="shared" si="839"/>
        <v>0</v>
      </c>
    </row>
    <row r="53346" spans="6:6" ht="18" customHeight="1">
      <c r="F53346" s="129">
        <f t="shared" si="839"/>
        <v>0</v>
      </c>
    </row>
    <row r="53347" spans="6:6" ht="18" customHeight="1">
      <c r="F53347" s="129">
        <f t="shared" si="839"/>
        <v>0</v>
      </c>
    </row>
    <row r="53348" spans="6:6" ht="18" customHeight="1">
      <c r="F53348" s="129">
        <f t="shared" si="839"/>
        <v>0</v>
      </c>
    </row>
    <row r="53349" spans="6:6" ht="18" customHeight="1">
      <c r="F53349" s="129">
        <f t="shared" si="839"/>
        <v>0</v>
      </c>
    </row>
    <row r="53350" spans="6:6" ht="18" customHeight="1">
      <c r="F53350" s="129">
        <f t="shared" si="839"/>
        <v>0</v>
      </c>
    </row>
    <row r="53351" spans="6:6" ht="18" customHeight="1">
      <c r="F53351" s="129">
        <f t="shared" si="839"/>
        <v>0</v>
      </c>
    </row>
    <row r="53352" spans="6:6" ht="18" customHeight="1">
      <c r="F53352" s="129">
        <f t="shared" si="839"/>
        <v>0</v>
      </c>
    </row>
    <row r="53353" spans="6:6" ht="18" customHeight="1">
      <c r="F53353" s="129">
        <f t="shared" si="839"/>
        <v>0</v>
      </c>
    </row>
    <row r="53354" spans="6:6" ht="18" customHeight="1">
      <c r="F53354" s="129">
        <f t="shared" si="839"/>
        <v>0</v>
      </c>
    </row>
    <row r="53355" spans="6:6" ht="18" customHeight="1">
      <c r="F53355" s="129">
        <f t="shared" si="839"/>
        <v>0</v>
      </c>
    </row>
    <row r="53356" spans="6:6" ht="18" customHeight="1">
      <c r="F53356" s="129">
        <f t="shared" si="839"/>
        <v>0</v>
      </c>
    </row>
    <row r="53357" spans="6:6" ht="18" customHeight="1">
      <c r="F53357" s="129">
        <f t="shared" si="839"/>
        <v>0</v>
      </c>
    </row>
    <row r="53358" spans="6:6" ht="18" customHeight="1">
      <c r="F53358" s="129">
        <f t="shared" si="839"/>
        <v>0</v>
      </c>
    </row>
    <row r="53359" spans="6:6" ht="18" customHeight="1">
      <c r="F53359" s="129">
        <f t="shared" si="839"/>
        <v>0</v>
      </c>
    </row>
    <row r="53360" spans="6:6" ht="18" customHeight="1">
      <c r="F53360" s="129">
        <f t="shared" si="839"/>
        <v>0</v>
      </c>
    </row>
    <row r="53361" spans="6:6" ht="18" customHeight="1">
      <c r="F53361" s="129">
        <f t="shared" si="839"/>
        <v>0</v>
      </c>
    </row>
    <row r="53362" spans="6:6" ht="18" customHeight="1">
      <c r="F53362" s="129">
        <f t="shared" ref="F53362:F53425" si="840">E53362*D53362</f>
        <v>0</v>
      </c>
    </row>
    <row r="53363" spans="6:6" ht="18" customHeight="1">
      <c r="F53363" s="129">
        <f t="shared" si="840"/>
        <v>0</v>
      </c>
    </row>
    <row r="53364" spans="6:6" ht="18" customHeight="1">
      <c r="F53364" s="129">
        <f t="shared" si="840"/>
        <v>0</v>
      </c>
    </row>
    <row r="53365" spans="6:6" ht="18" customHeight="1">
      <c r="F53365" s="129">
        <f t="shared" si="840"/>
        <v>0</v>
      </c>
    </row>
    <row r="53366" spans="6:6" ht="18" customHeight="1">
      <c r="F53366" s="129">
        <f t="shared" si="840"/>
        <v>0</v>
      </c>
    </row>
    <row r="53367" spans="6:6" ht="18" customHeight="1">
      <c r="F53367" s="129">
        <f t="shared" si="840"/>
        <v>0</v>
      </c>
    </row>
    <row r="53368" spans="6:6" ht="18" customHeight="1">
      <c r="F53368" s="129">
        <f t="shared" si="840"/>
        <v>0</v>
      </c>
    </row>
    <row r="53369" spans="6:6" ht="18" customHeight="1">
      <c r="F53369" s="129">
        <f t="shared" si="840"/>
        <v>0</v>
      </c>
    </row>
    <row r="53370" spans="6:6" ht="18" customHeight="1">
      <c r="F53370" s="129">
        <f t="shared" si="840"/>
        <v>0</v>
      </c>
    </row>
    <row r="53371" spans="6:6" ht="18" customHeight="1">
      <c r="F53371" s="129">
        <f t="shared" si="840"/>
        <v>0</v>
      </c>
    </row>
    <row r="53372" spans="6:6" ht="18" customHeight="1">
      <c r="F53372" s="129">
        <f t="shared" si="840"/>
        <v>0</v>
      </c>
    </row>
    <row r="53373" spans="6:6" ht="18" customHeight="1">
      <c r="F53373" s="129">
        <f t="shared" si="840"/>
        <v>0</v>
      </c>
    </row>
    <row r="53374" spans="6:6" ht="18" customHeight="1">
      <c r="F53374" s="129">
        <f t="shared" si="840"/>
        <v>0</v>
      </c>
    </row>
    <row r="53375" spans="6:6" ht="18" customHeight="1">
      <c r="F53375" s="129">
        <f t="shared" si="840"/>
        <v>0</v>
      </c>
    </row>
    <row r="53376" spans="6:6" ht="18" customHeight="1">
      <c r="F53376" s="129">
        <f t="shared" si="840"/>
        <v>0</v>
      </c>
    </row>
    <row r="53377" spans="6:6" ht="18" customHeight="1">
      <c r="F53377" s="129">
        <f t="shared" si="840"/>
        <v>0</v>
      </c>
    </row>
    <row r="53378" spans="6:6" ht="18" customHeight="1">
      <c r="F53378" s="129">
        <f t="shared" si="840"/>
        <v>0</v>
      </c>
    </row>
    <row r="53379" spans="6:6" ht="18" customHeight="1">
      <c r="F53379" s="129">
        <f t="shared" si="840"/>
        <v>0</v>
      </c>
    </row>
    <row r="53380" spans="6:6" ht="18" customHeight="1">
      <c r="F53380" s="129">
        <f t="shared" si="840"/>
        <v>0</v>
      </c>
    </row>
    <row r="53381" spans="6:6" ht="18" customHeight="1">
      <c r="F53381" s="129">
        <f t="shared" si="840"/>
        <v>0</v>
      </c>
    </row>
    <row r="53382" spans="6:6" ht="18" customHeight="1">
      <c r="F53382" s="129">
        <f t="shared" si="840"/>
        <v>0</v>
      </c>
    </row>
    <row r="53383" spans="6:6" ht="18" customHeight="1">
      <c r="F53383" s="129">
        <f t="shared" si="840"/>
        <v>0</v>
      </c>
    </row>
    <row r="53384" spans="6:6" ht="18" customHeight="1">
      <c r="F53384" s="129">
        <f t="shared" si="840"/>
        <v>0</v>
      </c>
    </row>
    <row r="53385" spans="6:6" ht="18" customHeight="1">
      <c r="F53385" s="129">
        <f t="shared" si="840"/>
        <v>0</v>
      </c>
    </row>
    <row r="53386" spans="6:6" ht="18" customHeight="1">
      <c r="F53386" s="129">
        <f t="shared" si="840"/>
        <v>0</v>
      </c>
    </row>
    <row r="53387" spans="6:6" ht="18" customHeight="1">
      <c r="F53387" s="129">
        <f t="shared" si="840"/>
        <v>0</v>
      </c>
    </row>
    <row r="53388" spans="6:6" ht="18" customHeight="1">
      <c r="F53388" s="129">
        <f t="shared" si="840"/>
        <v>0</v>
      </c>
    </row>
    <row r="53389" spans="6:6" ht="18" customHeight="1">
      <c r="F53389" s="129">
        <f t="shared" si="840"/>
        <v>0</v>
      </c>
    </row>
    <row r="53390" spans="6:6" ht="18" customHeight="1">
      <c r="F53390" s="129">
        <f t="shared" si="840"/>
        <v>0</v>
      </c>
    </row>
    <row r="53391" spans="6:6" ht="18" customHeight="1">
      <c r="F53391" s="129">
        <f t="shared" si="840"/>
        <v>0</v>
      </c>
    </row>
    <row r="53392" spans="6:6" ht="18" customHeight="1">
      <c r="F53392" s="129">
        <f t="shared" si="840"/>
        <v>0</v>
      </c>
    </row>
    <row r="53393" spans="6:6" ht="18" customHeight="1">
      <c r="F53393" s="129">
        <f t="shared" si="840"/>
        <v>0</v>
      </c>
    </row>
    <row r="53394" spans="6:6" ht="18" customHeight="1">
      <c r="F53394" s="129">
        <f t="shared" si="840"/>
        <v>0</v>
      </c>
    </row>
    <row r="53395" spans="6:6" ht="18" customHeight="1">
      <c r="F53395" s="129">
        <f t="shared" si="840"/>
        <v>0</v>
      </c>
    </row>
    <row r="53396" spans="6:6" ht="18" customHeight="1">
      <c r="F53396" s="129">
        <f t="shared" si="840"/>
        <v>0</v>
      </c>
    </row>
    <row r="53397" spans="6:6" ht="18" customHeight="1">
      <c r="F53397" s="129">
        <f t="shared" si="840"/>
        <v>0</v>
      </c>
    </row>
    <row r="53398" spans="6:6" ht="18" customHeight="1">
      <c r="F53398" s="129">
        <f t="shared" si="840"/>
        <v>0</v>
      </c>
    </row>
    <row r="53399" spans="6:6" ht="18" customHeight="1">
      <c r="F53399" s="129">
        <f t="shared" si="840"/>
        <v>0</v>
      </c>
    </row>
    <row r="53400" spans="6:6" ht="18" customHeight="1">
      <c r="F53400" s="129">
        <f t="shared" si="840"/>
        <v>0</v>
      </c>
    </row>
    <row r="53401" spans="6:6" ht="18" customHeight="1">
      <c r="F53401" s="129">
        <f t="shared" si="840"/>
        <v>0</v>
      </c>
    </row>
    <row r="53402" spans="6:6" ht="18" customHeight="1">
      <c r="F53402" s="129">
        <f t="shared" si="840"/>
        <v>0</v>
      </c>
    </row>
    <row r="53403" spans="6:6" ht="18" customHeight="1">
      <c r="F53403" s="129">
        <f t="shared" si="840"/>
        <v>0</v>
      </c>
    </row>
    <row r="53404" spans="6:6" ht="18" customHeight="1">
      <c r="F53404" s="129">
        <f t="shared" si="840"/>
        <v>0</v>
      </c>
    </row>
    <row r="53405" spans="6:6" ht="18" customHeight="1">
      <c r="F53405" s="129">
        <f t="shared" si="840"/>
        <v>0</v>
      </c>
    </row>
    <row r="53406" spans="6:6" ht="18" customHeight="1">
      <c r="F53406" s="129">
        <f t="shared" si="840"/>
        <v>0</v>
      </c>
    </row>
    <row r="53407" spans="6:6" ht="18" customHeight="1">
      <c r="F53407" s="129">
        <f t="shared" si="840"/>
        <v>0</v>
      </c>
    </row>
    <row r="53408" spans="6:6" ht="18" customHeight="1">
      <c r="F53408" s="129">
        <f t="shared" si="840"/>
        <v>0</v>
      </c>
    </row>
    <row r="53409" spans="6:6" ht="18" customHeight="1">
      <c r="F53409" s="129">
        <f t="shared" si="840"/>
        <v>0</v>
      </c>
    </row>
    <row r="53410" spans="6:6" ht="18" customHeight="1">
      <c r="F53410" s="129">
        <f t="shared" si="840"/>
        <v>0</v>
      </c>
    </row>
    <row r="53411" spans="6:6" ht="18" customHeight="1">
      <c r="F53411" s="129">
        <f t="shared" si="840"/>
        <v>0</v>
      </c>
    </row>
    <row r="53412" spans="6:6" ht="18" customHeight="1">
      <c r="F53412" s="129">
        <f t="shared" si="840"/>
        <v>0</v>
      </c>
    </row>
    <row r="53413" spans="6:6" ht="18" customHeight="1">
      <c r="F53413" s="129">
        <f t="shared" si="840"/>
        <v>0</v>
      </c>
    </row>
    <row r="53414" spans="6:6" ht="18" customHeight="1">
      <c r="F53414" s="129">
        <f t="shared" si="840"/>
        <v>0</v>
      </c>
    </row>
    <row r="53415" spans="6:6" ht="18" customHeight="1">
      <c r="F53415" s="129">
        <f t="shared" si="840"/>
        <v>0</v>
      </c>
    </row>
    <row r="53416" spans="6:6" ht="18" customHeight="1">
      <c r="F53416" s="129">
        <f t="shared" si="840"/>
        <v>0</v>
      </c>
    </row>
    <row r="53417" spans="6:6" ht="18" customHeight="1">
      <c r="F53417" s="129">
        <f t="shared" si="840"/>
        <v>0</v>
      </c>
    </row>
    <row r="53418" spans="6:6" ht="18" customHeight="1">
      <c r="F53418" s="129">
        <f t="shared" si="840"/>
        <v>0</v>
      </c>
    </row>
    <row r="53419" spans="6:6" ht="18" customHeight="1">
      <c r="F53419" s="129">
        <f t="shared" si="840"/>
        <v>0</v>
      </c>
    </row>
    <row r="53420" spans="6:6" ht="18" customHeight="1">
      <c r="F53420" s="129">
        <f t="shared" si="840"/>
        <v>0</v>
      </c>
    </row>
    <row r="53421" spans="6:6" ht="18" customHeight="1">
      <c r="F53421" s="129">
        <f t="shared" si="840"/>
        <v>0</v>
      </c>
    </row>
    <row r="53422" spans="6:6" ht="18" customHeight="1">
      <c r="F53422" s="129">
        <f t="shared" si="840"/>
        <v>0</v>
      </c>
    </row>
    <row r="53423" spans="6:6" ht="18" customHeight="1">
      <c r="F53423" s="129">
        <f t="shared" si="840"/>
        <v>0</v>
      </c>
    </row>
    <row r="53424" spans="6:6" ht="18" customHeight="1">
      <c r="F53424" s="129">
        <f t="shared" si="840"/>
        <v>0</v>
      </c>
    </row>
    <row r="53425" spans="6:6" ht="18" customHeight="1">
      <c r="F53425" s="129">
        <f t="shared" si="840"/>
        <v>0</v>
      </c>
    </row>
    <row r="53426" spans="6:6" ht="18" customHeight="1">
      <c r="F53426" s="129">
        <f t="shared" ref="F53426:F53489" si="841">E53426*D53426</f>
        <v>0</v>
      </c>
    </row>
    <row r="53427" spans="6:6" ht="18" customHeight="1">
      <c r="F53427" s="129">
        <f t="shared" si="841"/>
        <v>0</v>
      </c>
    </row>
    <row r="53428" spans="6:6" ht="18" customHeight="1">
      <c r="F53428" s="129">
        <f t="shared" si="841"/>
        <v>0</v>
      </c>
    </row>
    <row r="53429" spans="6:6" ht="18" customHeight="1">
      <c r="F53429" s="129">
        <f t="shared" si="841"/>
        <v>0</v>
      </c>
    </row>
    <row r="53430" spans="6:6" ht="18" customHeight="1">
      <c r="F53430" s="129">
        <f t="shared" si="841"/>
        <v>0</v>
      </c>
    </row>
    <row r="53431" spans="6:6" ht="18" customHeight="1">
      <c r="F53431" s="129">
        <f t="shared" si="841"/>
        <v>0</v>
      </c>
    </row>
    <row r="53432" spans="6:6" ht="18" customHeight="1">
      <c r="F53432" s="129">
        <f t="shared" si="841"/>
        <v>0</v>
      </c>
    </row>
    <row r="53433" spans="6:6" ht="18" customHeight="1">
      <c r="F53433" s="129">
        <f t="shared" si="841"/>
        <v>0</v>
      </c>
    </row>
    <row r="53434" spans="6:6" ht="18" customHeight="1">
      <c r="F53434" s="129">
        <f t="shared" si="841"/>
        <v>0</v>
      </c>
    </row>
    <row r="53435" spans="6:6" ht="18" customHeight="1">
      <c r="F53435" s="129">
        <f t="shared" si="841"/>
        <v>0</v>
      </c>
    </row>
    <row r="53436" spans="6:6" ht="18" customHeight="1">
      <c r="F53436" s="129">
        <f t="shared" si="841"/>
        <v>0</v>
      </c>
    </row>
    <row r="53437" spans="6:6" ht="18" customHeight="1">
      <c r="F53437" s="129">
        <f t="shared" si="841"/>
        <v>0</v>
      </c>
    </row>
    <row r="53438" spans="6:6" ht="18" customHeight="1">
      <c r="F53438" s="129">
        <f t="shared" si="841"/>
        <v>0</v>
      </c>
    </row>
    <row r="53439" spans="6:6" ht="18" customHeight="1">
      <c r="F53439" s="129">
        <f t="shared" si="841"/>
        <v>0</v>
      </c>
    </row>
    <row r="53440" spans="6:6" ht="18" customHeight="1">
      <c r="F53440" s="129">
        <f t="shared" si="841"/>
        <v>0</v>
      </c>
    </row>
    <row r="53441" spans="6:6" ht="18" customHeight="1">
      <c r="F53441" s="129">
        <f t="shared" si="841"/>
        <v>0</v>
      </c>
    </row>
    <row r="53442" spans="6:6" ht="18" customHeight="1">
      <c r="F53442" s="129">
        <f t="shared" si="841"/>
        <v>0</v>
      </c>
    </row>
    <row r="53443" spans="6:6" ht="18" customHeight="1">
      <c r="F53443" s="129">
        <f t="shared" si="841"/>
        <v>0</v>
      </c>
    </row>
    <row r="53444" spans="6:6" ht="18" customHeight="1">
      <c r="F53444" s="129">
        <f t="shared" si="841"/>
        <v>0</v>
      </c>
    </row>
    <row r="53445" spans="6:6" ht="18" customHeight="1">
      <c r="F53445" s="129">
        <f t="shared" si="841"/>
        <v>0</v>
      </c>
    </row>
    <row r="53446" spans="6:6" ht="18" customHeight="1">
      <c r="F53446" s="129">
        <f t="shared" si="841"/>
        <v>0</v>
      </c>
    </row>
    <row r="53447" spans="6:6" ht="18" customHeight="1">
      <c r="F53447" s="129">
        <f t="shared" si="841"/>
        <v>0</v>
      </c>
    </row>
    <row r="53448" spans="6:6" ht="18" customHeight="1">
      <c r="F53448" s="129">
        <f t="shared" si="841"/>
        <v>0</v>
      </c>
    </row>
    <row r="53449" spans="6:6" ht="18" customHeight="1">
      <c r="F53449" s="129">
        <f t="shared" si="841"/>
        <v>0</v>
      </c>
    </row>
    <row r="53450" spans="6:6" ht="18" customHeight="1">
      <c r="F53450" s="129">
        <f t="shared" si="841"/>
        <v>0</v>
      </c>
    </row>
    <row r="53451" spans="6:6" ht="18" customHeight="1">
      <c r="F53451" s="129">
        <f t="shared" si="841"/>
        <v>0</v>
      </c>
    </row>
    <row r="53452" spans="6:6" ht="18" customHeight="1">
      <c r="F53452" s="129">
        <f t="shared" si="841"/>
        <v>0</v>
      </c>
    </row>
    <row r="53453" spans="6:6" ht="18" customHeight="1">
      <c r="F53453" s="129">
        <f t="shared" si="841"/>
        <v>0</v>
      </c>
    </row>
    <row r="53454" spans="6:6" ht="18" customHeight="1">
      <c r="F53454" s="129">
        <f t="shared" si="841"/>
        <v>0</v>
      </c>
    </row>
    <row r="53455" spans="6:6" ht="18" customHeight="1">
      <c r="F53455" s="129">
        <f t="shared" si="841"/>
        <v>0</v>
      </c>
    </row>
    <row r="53456" spans="6:6" ht="18" customHeight="1">
      <c r="F53456" s="129">
        <f t="shared" si="841"/>
        <v>0</v>
      </c>
    </row>
    <row r="53457" spans="6:6" ht="18" customHeight="1">
      <c r="F53457" s="129">
        <f t="shared" si="841"/>
        <v>0</v>
      </c>
    </row>
    <row r="53458" spans="6:6" ht="18" customHeight="1">
      <c r="F53458" s="129">
        <f t="shared" si="841"/>
        <v>0</v>
      </c>
    </row>
    <row r="53459" spans="6:6" ht="18" customHeight="1">
      <c r="F53459" s="129">
        <f t="shared" si="841"/>
        <v>0</v>
      </c>
    </row>
    <row r="53460" spans="6:6" ht="18" customHeight="1">
      <c r="F53460" s="129">
        <f t="shared" si="841"/>
        <v>0</v>
      </c>
    </row>
    <row r="53461" spans="6:6" ht="18" customHeight="1">
      <c r="F53461" s="129">
        <f t="shared" si="841"/>
        <v>0</v>
      </c>
    </row>
    <row r="53462" spans="6:6" ht="18" customHeight="1">
      <c r="F53462" s="129">
        <f t="shared" si="841"/>
        <v>0</v>
      </c>
    </row>
    <row r="53463" spans="6:6" ht="18" customHeight="1">
      <c r="F53463" s="129">
        <f t="shared" si="841"/>
        <v>0</v>
      </c>
    </row>
    <row r="53464" spans="6:6" ht="18" customHeight="1">
      <c r="F53464" s="129">
        <f t="shared" si="841"/>
        <v>0</v>
      </c>
    </row>
    <row r="53465" spans="6:6" ht="18" customHeight="1">
      <c r="F53465" s="129">
        <f t="shared" si="841"/>
        <v>0</v>
      </c>
    </row>
    <row r="53466" spans="6:6" ht="18" customHeight="1">
      <c r="F53466" s="129">
        <f t="shared" si="841"/>
        <v>0</v>
      </c>
    </row>
    <row r="53467" spans="6:6" ht="18" customHeight="1">
      <c r="F53467" s="129">
        <f t="shared" si="841"/>
        <v>0</v>
      </c>
    </row>
    <row r="53468" spans="6:6" ht="18" customHeight="1">
      <c r="F53468" s="129">
        <f t="shared" si="841"/>
        <v>0</v>
      </c>
    </row>
    <row r="53469" spans="6:6" ht="18" customHeight="1">
      <c r="F53469" s="129">
        <f t="shared" si="841"/>
        <v>0</v>
      </c>
    </row>
    <row r="53470" spans="6:6" ht="18" customHeight="1">
      <c r="F53470" s="129">
        <f t="shared" si="841"/>
        <v>0</v>
      </c>
    </row>
    <row r="53471" spans="6:6" ht="18" customHeight="1">
      <c r="F53471" s="129">
        <f t="shared" si="841"/>
        <v>0</v>
      </c>
    </row>
    <row r="53472" spans="6:6" ht="18" customHeight="1">
      <c r="F53472" s="129">
        <f t="shared" si="841"/>
        <v>0</v>
      </c>
    </row>
    <row r="53473" spans="6:6" ht="18" customHeight="1">
      <c r="F53473" s="129">
        <f t="shared" si="841"/>
        <v>0</v>
      </c>
    </row>
    <row r="53474" spans="6:6" ht="18" customHeight="1">
      <c r="F53474" s="129">
        <f t="shared" si="841"/>
        <v>0</v>
      </c>
    </row>
    <row r="53475" spans="6:6" ht="18" customHeight="1">
      <c r="F53475" s="129">
        <f t="shared" si="841"/>
        <v>0</v>
      </c>
    </row>
    <row r="53476" spans="6:6" ht="18" customHeight="1">
      <c r="F53476" s="129">
        <f t="shared" si="841"/>
        <v>0</v>
      </c>
    </row>
    <row r="53477" spans="6:6" ht="18" customHeight="1">
      <c r="F53477" s="129">
        <f t="shared" si="841"/>
        <v>0</v>
      </c>
    </row>
    <row r="53478" spans="6:6" ht="18" customHeight="1">
      <c r="F53478" s="129">
        <f t="shared" si="841"/>
        <v>0</v>
      </c>
    </row>
    <row r="53479" spans="6:6" ht="18" customHeight="1">
      <c r="F53479" s="129">
        <f t="shared" si="841"/>
        <v>0</v>
      </c>
    </row>
    <row r="53480" spans="6:6" ht="18" customHeight="1">
      <c r="F53480" s="129">
        <f t="shared" si="841"/>
        <v>0</v>
      </c>
    </row>
    <row r="53481" spans="6:6" ht="18" customHeight="1">
      <c r="F53481" s="129">
        <f t="shared" si="841"/>
        <v>0</v>
      </c>
    </row>
    <row r="53482" spans="6:6" ht="18" customHeight="1">
      <c r="F53482" s="129">
        <f t="shared" si="841"/>
        <v>0</v>
      </c>
    </row>
    <row r="53483" spans="6:6" ht="18" customHeight="1">
      <c r="F53483" s="129">
        <f t="shared" si="841"/>
        <v>0</v>
      </c>
    </row>
    <row r="53484" spans="6:6" ht="18" customHeight="1">
      <c r="F53484" s="129">
        <f t="shared" si="841"/>
        <v>0</v>
      </c>
    </row>
    <row r="53485" spans="6:6" ht="18" customHeight="1">
      <c r="F53485" s="129">
        <f t="shared" si="841"/>
        <v>0</v>
      </c>
    </row>
    <row r="53486" spans="6:6" ht="18" customHeight="1">
      <c r="F53486" s="129">
        <f t="shared" si="841"/>
        <v>0</v>
      </c>
    </row>
    <row r="53487" spans="6:6" ht="18" customHeight="1">
      <c r="F53487" s="129">
        <f t="shared" si="841"/>
        <v>0</v>
      </c>
    </row>
    <row r="53488" spans="6:6" ht="18" customHeight="1">
      <c r="F53488" s="129">
        <f t="shared" si="841"/>
        <v>0</v>
      </c>
    </row>
    <row r="53489" spans="6:6" ht="18" customHeight="1">
      <c r="F53489" s="129">
        <f t="shared" si="841"/>
        <v>0</v>
      </c>
    </row>
    <row r="53490" spans="6:6" ht="18" customHeight="1">
      <c r="F53490" s="129">
        <f t="shared" ref="F53490:F53553" si="842">E53490*D53490</f>
        <v>0</v>
      </c>
    </row>
    <row r="53491" spans="6:6" ht="18" customHeight="1">
      <c r="F53491" s="129">
        <f t="shared" si="842"/>
        <v>0</v>
      </c>
    </row>
    <row r="53492" spans="6:6" ht="18" customHeight="1">
      <c r="F53492" s="129">
        <f t="shared" si="842"/>
        <v>0</v>
      </c>
    </row>
    <row r="53493" spans="6:6" ht="18" customHeight="1">
      <c r="F53493" s="129">
        <f t="shared" si="842"/>
        <v>0</v>
      </c>
    </row>
    <row r="53494" spans="6:6" ht="18" customHeight="1">
      <c r="F53494" s="129">
        <f t="shared" si="842"/>
        <v>0</v>
      </c>
    </row>
    <row r="53495" spans="6:6" ht="18" customHeight="1">
      <c r="F53495" s="129">
        <f t="shared" si="842"/>
        <v>0</v>
      </c>
    </row>
    <row r="53496" spans="6:6" ht="18" customHeight="1">
      <c r="F53496" s="129">
        <f t="shared" si="842"/>
        <v>0</v>
      </c>
    </row>
    <row r="53497" spans="6:6" ht="18" customHeight="1">
      <c r="F53497" s="129">
        <f t="shared" si="842"/>
        <v>0</v>
      </c>
    </row>
    <row r="53498" spans="6:6" ht="18" customHeight="1">
      <c r="F53498" s="129">
        <f t="shared" si="842"/>
        <v>0</v>
      </c>
    </row>
    <row r="53499" spans="6:6" ht="18" customHeight="1">
      <c r="F53499" s="129">
        <f t="shared" si="842"/>
        <v>0</v>
      </c>
    </row>
    <row r="53500" spans="6:6" ht="18" customHeight="1">
      <c r="F53500" s="129">
        <f t="shared" si="842"/>
        <v>0</v>
      </c>
    </row>
    <row r="53501" spans="6:6" ht="18" customHeight="1">
      <c r="F53501" s="129">
        <f t="shared" si="842"/>
        <v>0</v>
      </c>
    </row>
    <row r="53502" spans="6:6" ht="18" customHeight="1">
      <c r="F53502" s="129">
        <f t="shared" si="842"/>
        <v>0</v>
      </c>
    </row>
    <row r="53503" spans="6:6" ht="18" customHeight="1">
      <c r="F53503" s="129">
        <f t="shared" si="842"/>
        <v>0</v>
      </c>
    </row>
    <row r="53504" spans="6:6" ht="18" customHeight="1">
      <c r="F53504" s="129">
        <f t="shared" si="842"/>
        <v>0</v>
      </c>
    </row>
    <row r="53505" spans="6:6" ht="18" customHeight="1">
      <c r="F53505" s="129">
        <f t="shared" si="842"/>
        <v>0</v>
      </c>
    </row>
    <row r="53506" spans="6:6" ht="18" customHeight="1">
      <c r="F53506" s="129">
        <f t="shared" si="842"/>
        <v>0</v>
      </c>
    </row>
    <row r="53507" spans="6:6" ht="18" customHeight="1">
      <c r="F53507" s="129">
        <f t="shared" si="842"/>
        <v>0</v>
      </c>
    </row>
    <row r="53508" spans="6:6" ht="18" customHeight="1">
      <c r="F53508" s="129">
        <f t="shared" si="842"/>
        <v>0</v>
      </c>
    </row>
    <row r="53509" spans="6:6" ht="18" customHeight="1">
      <c r="F53509" s="129">
        <f t="shared" si="842"/>
        <v>0</v>
      </c>
    </row>
    <row r="53510" spans="6:6" ht="18" customHeight="1">
      <c r="F53510" s="129">
        <f t="shared" si="842"/>
        <v>0</v>
      </c>
    </row>
    <row r="53511" spans="6:6" ht="18" customHeight="1">
      <c r="F53511" s="129">
        <f t="shared" si="842"/>
        <v>0</v>
      </c>
    </row>
    <row r="53512" spans="6:6" ht="18" customHeight="1">
      <c r="F53512" s="129">
        <f t="shared" si="842"/>
        <v>0</v>
      </c>
    </row>
    <row r="53513" spans="6:6" ht="18" customHeight="1">
      <c r="F53513" s="129">
        <f t="shared" si="842"/>
        <v>0</v>
      </c>
    </row>
    <row r="53514" spans="6:6" ht="18" customHeight="1">
      <c r="F53514" s="129">
        <f t="shared" si="842"/>
        <v>0</v>
      </c>
    </row>
    <row r="53515" spans="6:6" ht="18" customHeight="1">
      <c r="F53515" s="129">
        <f t="shared" si="842"/>
        <v>0</v>
      </c>
    </row>
    <row r="53516" spans="6:6" ht="18" customHeight="1">
      <c r="F53516" s="129">
        <f t="shared" si="842"/>
        <v>0</v>
      </c>
    </row>
    <row r="53517" spans="6:6" ht="18" customHeight="1">
      <c r="F53517" s="129">
        <f t="shared" si="842"/>
        <v>0</v>
      </c>
    </row>
    <row r="53518" spans="6:6" ht="18" customHeight="1">
      <c r="F53518" s="129">
        <f t="shared" si="842"/>
        <v>0</v>
      </c>
    </row>
    <row r="53519" spans="6:6" ht="18" customHeight="1">
      <c r="F53519" s="129">
        <f t="shared" si="842"/>
        <v>0</v>
      </c>
    </row>
    <row r="53520" spans="6:6" ht="18" customHeight="1">
      <c r="F53520" s="129">
        <f t="shared" si="842"/>
        <v>0</v>
      </c>
    </row>
    <row r="53521" spans="6:6" ht="18" customHeight="1">
      <c r="F53521" s="129">
        <f t="shared" si="842"/>
        <v>0</v>
      </c>
    </row>
    <row r="53522" spans="6:6" ht="18" customHeight="1">
      <c r="F53522" s="129">
        <f t="shared" si="842"/>
        <v>0</v>
      </c>
    </row>
    <row r="53523" spans="6:6" ht="18" customHeight="1">
      <c r="F53523" s="129">
        <f t="shared" si="842"/>
        <v>0</v>
      </c>
    </row>
    <row r="53524" spans="6:6" ht="18" customHeight="1">
      <c r="F53524" s="129">
        <f t="shared" si="842"/>
        <v>0</v>
      </c>
    </row>
    <row r="53525" spans="6:6" ht="18" customHeight="1">
      <c r="F53525" s="129">
        <f t="shared" si="842"/>
        <v>0</v>
      </c>
    </row>
    <row r="53526" spans="6:6" ht="18" customHeight="1">
      <c r="F53526" s="129">
        <f t="shared" si="842"/>
        <v>0</v>
      </c>
    </row>
    <row r="53527" spans="6:6" ht="18" customHeight="1">
      <c r="F53527" s="129">
        <f t="shared" si="842"/>
        <v>0</v>
      </c>
    </row>
    <row r="53528" spans="6:6" ht="18" customHeight="1">
      <c r="F53528" s="129">
        <f t="shared" si="842"/>
        <v>0</v>
      </c>
    </row>
    <row r="53529" spans="6:6" ht="18" customHeight="1">
      <c r="F53529" s="129">
        <f t="shared" si="842"/>
        <v>0</v>
      </c>
    </row>
    <row r="53530" spans="6:6" ht="18" customHeight="1">
      <c r="F53530" s="129">
        <f t="shared" si="842"/>
        <v>0</v>
      </c>
    </row>
    <row r="53531" spans="6:6" ht="18" customHeight="1">
      <c r="F53531" s="129">
        <f t="shared" si="842"/>
        <v>0</v>
      </c>
    </row>
    <row r="53532" spans="6:6" ht="18" customHeight="1">
      <c r="F53532" s="129">
        <f t="shared" si="842"/>
        <v>0</v>
      </c>
    </row>
    <row r="53533" spans="6:6" ht="18" customHeight="1">
      <c r="F53533" s="129">
        <f t="shared" si="842"/>
        <v>0</v>
      </c>
    </row>
    <row r="53534" spans="6:6" ht="18" customHeight="1">
      <c r="F53534" s="129">
        <f t="shared" si="842"/>
        <v>0</v>
      </c>
    </row>
    <row r="53535" spans="6:6" ht="18" customHeight="1">
      <c r="F53535" s="129">
        <f t="shared" si="842"/>
        <v>0</v>
      </c>
    </row>
    <row r="53536" spans="6:6" ht="18" customHeight="1">
      <c r="F53536" s="129">
        <f t="shared" si="842"/>
        <v>0</v>
      </c>
    </row>
    <row r="53537" spans="6:6" ht="18" customHeight="1">
      <c r="F53537" s="129">
        <f t="shared" si="842"/>
        <v>0</v>
      </c>
    </row>
    <row r="53538" spans="6:6" ht="18" customHeight="1">
      <c r="F53538" s="129">
        <f t="shared" si="842"/>
        <v>0</v>
      </c>
    </row>
    <row r="53539" spans="6:6" ht="18" customHeight="1">
      <c r="F53539" s="129">
        <f t="shared" si="842"/>
        <v>0</v>
      </c>
    </row>
    <row r="53540" spans="6:6" ht="18" customHeight="1">
      <c r="F53540" s="129">
        <f t="shared" si="842"/>
        <v>0</v>
      </c>
    </row>
    <row r="53541" spans="6:6" ht="18" customHeight="1">
      <c r="F53541" s="129">
        <f t="shared" si="842"/>
        <v>0</v>
      </c>
    </row>
    <row r="53542" spans="6:6" ht="18" customHeight="1">
      <c r="F53542" s="129">
        <f t="shared" si="842"/>
        <v>0</v>
      </c>
    </row>
    <row r="53543" spans="6:6" ht="18" customHeight="1">
      <c r="F53543" s="129">
        <f t="shared" si="842"/>
        <v>0</v>
      </c>
    </row>
    <row r="53544" spans="6:6" ht="18" customHeight="1">
      <c r="F53544" s="129">
        <f t="shared" si="842"/>
        <v>0</v>
      </c>
    </row>
    <row r="53545" spans="6:6" ht="18" customHeight="1">
      <c r="F53545" s="129">
        <f t="shared" si="842"/>
        <v>0</v>
      </c>
    </row>
    <row r="53546" spans="6:6" ht="18" customHeight="1">
      <c r="F53546" s="129">
        <f t="shared" si="842"/>
        <v>0</v>
      </c>
    </row>
    <row r="53547" spans="6:6" ht="18" customHeight="1">
      <c r="F53547" s="129">
        <f t="shared" si="842"/>
        <v>0</v>
      </c>
    </row>
    <row r="53548" spans="6:6" ht="18" customHeight="1">
      <c r="F53548" s="129">
        <f t="shared" si="842"/>
        <v>0</v>
      </c>
    </row>
    <row r="53549" spans="6:6" ht="18" customHeight="1">
      <c r="F53549" s="129">
        <f t="shared" si="842"/>
        <v>0</v>
      </c>
    </row>
    <row r="53550" spans="6:6" ht="18" customHeight="1">
      <c r="F53550" s="129">
        <f t="shared" si="842"/>
        <v>0</v>
      </c>
    </row>
    <row r="53551" spans="6:6" ht="18" customHeight="1">
      <c r="F53551" s="129">
        <f t="shared" si="842"/>
        <v>0</v>
      </c>
    </row>
    <row r="53552" spans="6:6" ht="18" customHeight="1">
      <c r="F53552" s="129">
        <f t="shared" si="842"/>
        <v>0</v>
      </c>
    </row>
    <row r="53553" spans="6:6" ht="18" customHeight="1">
      <c r="F53553" s="129">
        <f t="shared" si="842"/>
        <v>0</v>
      </c>
    </row>
    <row r="53554" spans="6:6" ht="18" customHeight="1">
      <c r="F53554" s="129">
        <f t="shared" ref="F53554:F53617" si="843">E53554*D53554</f>
        <v>0</v>
      </c>
    </row>
    <row r="53555" spans="6:6" ht="18" customHeight="1">
      <c r="F53555" s="129">
        <f t="shared" si="843"/>
        <v>0</v>
      </c>
    </row>
    <row r="53556" spans="6:6" ht="18" customHeight="1">
      <c r="F53556" s="129">
        <f t="shared" si="843"/>
        <v>0</v>
      </c>
    </row>
    <row r="53557" spans="6:6" ht="18" customHeight="1">
      <c r="F53557" s="129">
        <f t="shared" si="843"/>
        <v>0</v>
      </c>
    </row>
    <row r="53558" spans="6:6" ht="18" customHeight="1">
      <c r="F53558" s="129">
        <f t="shared" si="843"/>
        <v>0</v>
      </c>
    </row>
    <row r="53559" spans="6:6" ht="18" customHeight="1">
      <c r="F53559" s="129">
        <f t="shared" si="843"/>
        <v>0</v>
      </c>
    </row>
    <row r="53560" spans="6:6" ht="18" customHeight="1">
      <c r="F53560" s="129">
        <f t="shared" si="843"/>
        <v>0</v>
      </c>
    </row>
    <row r="53561" spans="6:6" ht="18" customHeight="1">
      <c r="F53561" s="129">
        <f t="shared" si="843"/>
        <v>0</v>
      </c>
    </row>
    <row r="53562" spans="6:6" ht="18" customHeight="1">
      <c r="F53562" s="129">
        <f t="shared" si="843"/>
        <v>0</v>
      </c>
    </row>
    <row r="53563" spans="6:6" ht="18" customHeight="1">
      <c r="F53563" s="129">
        <f t="shared" si="843"/>
        <v>0</v>
      </c>
    </row>
    <row r="53564" spans="6:6" ht="18" customHeight="1">
      <c r="F53564" s="129">
        <f t="shared" si="843"/>
        <v>0</v>
      </c>
    </row>
    <row r="53565" spans="6:6" ht="18" customHeight="1">
      <c r="F53565" s="129">
        <f t="shared" si="843"/>
        <v>0</v>
      </c>
    </row>
    <row r="53566" spans="6:6" ht="18" customHeight="1">
      <c r="F53566" s="129">
        <f t="shared" si="843"/>
        <v>0</v>
      </c>
    </row>
    <row r="53567" spans="6:6" ht="18" customHeight="1">
      <c r="F53567" s="129">
        <f t="shared" si="843"/>
        <v>0</v>
      </c>
    </row>
    <row r="53568" spans="6:6" ht="18" customHeight="1">
      <c r="F53568" s="129">
        <f t="shared" si="843"/>
        <v>0</v>
      </c>
    </row>
    <row r="53569" spans="6:6" ht="18" customHeight="1">
      <c r="F53569" s="129">
        <f t="shared" si="843"/>
        <v>0</v>
      </c>
    </row>
    <row r="53570" spans="6:6" ht="18" customHeight="1">
      <c r="F53570" s="129">
        <f t="shared" si="843"/>
        <v>0</v>
      </c>
    </row>
    <row r="53571" spans="6:6" ht="18" customHeight="1">
      <c r="F53571" s="129">
        <f t="shared" si="843"/>
        <v>0</v>
      </c>
    </row>
    <row r="53572" spans="6:6" ht="18" customHeight="1">
      <c r="F53572" s="129">
        <f t="shared" si="843"/>
        <v>0</v>
      </c>
    </row>
    <row r="53573" spans="6:6" ht="18" customHeight="1">
      <c r="F53573" s="129">
        <f t="shared" si="843"/>
        <v>0</v>
      </c>
    </row>
    <row r="53574" spans="6:6" ht="18" customHeight="1">
      <c r="F53574" s="129">
        <f t="shared" si="843"/>
        <v>0</v>
      </c>
    </row>
    <row r="53575" spans="6:6" ht="18" customHeight="1">
      <c r="F53575" s="129">
        <f t="shared" si="843"/>
        <v>0</v>
      </c>
    </row>
    <row r="53576" spans="6:6" ht="18" customHeight="1">
      <c r="F53576" s="129">
        <f t="shared" si="843"/>
        <v>0</v>
      </c>
    </row>
    <row r="53577" spans="6:6" ht="18" customHeight="1">
      <c r="F53577" s="129">
        <f t="shared" si="843"/>
        <v>0</v>
      </c>
    </row>
    <row r="53578" spans="6:6" ht="18" customHeight="1">
      <c r="F53578" s="129">
        <f t="shared" si="843"/>
        <v>0</v>
      </c>
    </row>
    <row r="53579" spans="6:6" ht="18" customHeight="1">
      <c r="F53579" s="129">
        <f t="shared" si="843"/>
        <v>0</v>
      </c>
    </row>
    <row r="53580" spans="6:6" ht="18" customHeight="1">
      <c r="F53580" s="129">
        <f t="shared" si="843"/>
        <v>0</v>
      </c>
    </row>
    <row r="53581" spans="6:6" ht="18" customHeight="1">
      <c r="F53581" s="129">
        <f t="shared" si="843"/>
        <v>0</v>
      </c>
    </row>
    <row r="53582" spans="6:6" ht="18" customHeight="1">
      <c r="F53582" s="129">
        <f t="shared" si="843"/>
        <v>0</v>
      </c>
    </row>
    <row r="53583" spans="6:6" ht="18" customHeight="1">
      <c r="F53583" s="129">
        <f t="shared" si="843"/>
        <v>0</v>
      </c>
    </row>
    <row r="53584" spans="6:6" ht="18" customHeight="1">
      <c r="F53584" s="129">
        <f t="shared" si="843"/>
        <v>0</v>
      </c>
    </row>
    <row r="53585" spans="6:6" ht="18" customHeight="1">
      <c r="F53585" s="129">
        <f t="shared" si="843"/>
        <v>0</v>
      </c>
    </row>
    <row r="53586" spans="6:6" ht="18" customHeight="1">
      <c r="F53586" s="129">
        <f t="shared" si="843"/>
        <v>0</v>
      </c>
    </row>
    <row r="53587" spans="6:6" ht="18" customHeight="1">
      <c r="F53587" s="129">
        <f t="shared" si="843"/>
        <v>0</v>
      </c>
    </row>
    <row r="53588" spans="6:6" ht="18" customHeight="1">
      <c r="F53588" s="129">
        <f t="shared" si="843"/>
        <v>0</v>
      </c>
    </row>
    <row r="53589" spans="6:6" ht="18" customHeight="1">
      <c r="F53589" s="129">
        <f t="shared" si="843"/>
        <v>0</v>
      </c>
    </row>
    <row r="53590" spans="6:6" ht="18" customHeight="1">
      <c r="F53590" s="129">
        <f t="shared" si="843"/>
        <v>0</v>
      </c>
    </row>
    <row r="53591" spans="6:6" ht="18" customHeight="1">
      <c r="F53591" s="129">
        <f t="shared" si="843"/>
        <v>0</v>
      </c>
    </row>
    <row r="53592" spans="6:6" ht="18" customHeight="1">
      <c r="F53592" s="129">
        <f t="shared" si="843"/>
        <v>0</v>
      </c>
    </row>
    <row r="53593" spans="6:6" ht="18" customHeight="1">
      <c r="F53593" s="129">
        <f t="shared" si="843"/>
        <v>0</v>
      </c>
    </row>
    <row r="53594" spans="6:6" ht="18" customHeight="1">
      <c r="F53594" s="129">
        <f t="shared" si="843"/>
        <v>0</v>
      </c>
    </row>
    <row r="53595" spans="6:6" ht="18" customHeight="1">
      <c r="F53595" s="129">
        <f t="shared" si="843"/>
        <v>0</v>
      </c>
    </row>
    <row r="53596" spans="6:6" ht="18" customHeight="1">
      <c r="F53596" s="129">
        <f t="shared" si="843"/>
        <v>0</v>
      </c>
    </row>
    <row r="53597" spans="6:6" ht="18" customHeight="1">
      <c r="F53597" s="129">
        <f t="shared" si="843"/>
        <v>0</v>
      </c>
    </row>
    <row r="53598" spans="6:6" ht="18" customHeight="1">
      <c r="F53598" s="129">
        <f t="shared" si="843"/>
        <v>0</v>
      </c>
    </row>
    <row r="53599" spans="6:6" ht="18" customHeight="1">
      <c r="F53599" s="129">
        <f t="shared" si="843"/>
        <v>0</v>
      </c>
    </row>
    <row r="53600" spans="6:6" ht="18" customHeight="1">
      <c r="F53600" s="129">
        <f t="shared" si="843"/>
        <v>0</v>
      </c>
    </row>
    <row r="53601" spans="6:6" ht="18" customHeight="1">
      <c r="F53601" s="129">
        <f t="shared" si="843"/>
        <v>0</v>
      </c>
    </row>
    <row r="53602" spans="6:6" ht="18" customHeight="1">
      <c r="F53602" s="129">
        <f t="shared" si="843"/>
        <v>0</v>
      </c>
    </row>
    <row r="53603" spans="6:6" ht="18" customHeight="1">
      <c r="F53603" s="129">
        <f t="shared" si="843"/>
        <v>0</v>
      </c>
    </row>
    <row r="53604" spans="6:6" ht="18" customHeight="1">
      <c r="F53604" s="129">
        <f t="shared" si="843"/>
        <v>0</v>
      </c>
    </row>
    <row r="53605" spans="6:6" ht="18" customHeight="1">
      <c r="F53605" s="129">
        <f t="shared" si="843"/>
        <v>0</v>
      </c>
    </row>
    <row r="53606" spans="6:6" ht="18" customHeight="1">
      <c r="F53606" s="129">
        <f t="shared" si="843"/>
        <v>0</v>
      </c>
    </row>
    <row r="53607" spans="6:6" ht="18" customHeight="1">
      <c r="F53607" s="129">
        <f t="shared" si="843"/>
        <v>0</v>
      </c>
    </row>
    <row r="53608" spans="6:6" ht="18" customHeight="1">
      <c r="F53608" s="129">
        <f t="shared" si="843"/>
        <v>0</v>
      </c>
    </row>
    <row r="53609" spans="6:6" ht="18" customHeight="1">
      <c r="F53609" s="129">
        <f t="shared" si="843"/>
        <v>0</v>
      </c>
    </row>
    <row r="53610" spans="6:6" ht="18" customHeight="1">
      <c r="F53610" s="129">
        <f t="shared" si="843"/>
        <v>0</v>
      </c>
    </row>
    <row r="53611" spans="6:6" ht="18" customHeight="1">
      <c r="F53611" s="129">
        <f t="shared" si="843"/>
        <v>0</v>
      </c>
    </row>
    <row r="53612" spans="6:6" ht="18" customHeight="1">
      <c r="F53612" s="129">
        <f t="shared" si="843"/>
        <v>0</v>
      </c>
    </row>
    <row r="53613" spans="6:6" ht="18" customHeight="1">
      <c r="F53613" s="129">
        <f t="shared" si="843"/>
        <v>0</v>
      </c>
    </row>
    <row r="53614" spans="6:6" ht="18" customHeight="1">
      <c r="F53614" s="129">
        <f t="shared" si="843"/>
        <v>0</v>
      </c>
    </row>
    <row r="53615" spans="6:6" ht="18" customHeight="1">
      <c r="F53615" s="129">
        <f t="shared" si="843"/>
        <v>0</v>
      </c>
    </row>
    <row r="53616" spans="6:6" ht="18" customHeight="1">
      <c r="F53616" s="129">
        <f t="shared" si="843"/>
        <v>0</v>
      </c>
    </row>
    <row r="53617" spans="6:6" ht="18" customHeight="1">
      <c r="F53617" s="129">
        <f t="shared" si="843"/>
        <v>0</v>
      </c>
    </row>
    <row r="53618" spans="6:6" ht="18" customHeight="1">
      <c r="F53618" s="129">
        <f t="shared" ref="F53618:F53681" si="844">E53618*D53618</f>
        <v>0</v>
      </c>
    </row>
    <row r="53619" spans="6:6" ht="18" customHeight="1">
      <c r="F53619" s="129">
        <f t="shared" si="844"/>
        <v>0</v>
      </c>
    </row>
    <row r="53620" spans="6:6" ht="18" customHeight="1">
      <c r="F53620" s="129">
        <f t="shared" si="844"/>
        <v>0</v>
      </c>
    </row>
    <row r="53621" spans="6:6" ht="18" customHeight="1">
      <c r="F53621" s="129">
        <f t="shared" si="844"/>
        <v>0</v>
      </c>
    </row>
    <row r="53622" spans="6:6" ht="18" customHeight="1">
      <c r="F53622" s="129">
        <f t="shared" si="844"/>
        <v>0</v>
      </c>
    </row>
    <row r="53623" spans="6:6" ht="18" customHeight="1">
      <c r="F53623" s="129">
        <f t="shared" si="844"/>
        <v>0</v>
      </c>
    </row>
    <row r="53624" spans="6:6" ht="18" customHeight="1">
      <c r="F53624" s="129">
        <f t="shared" si="844"/>
        <v>0</v>
      </c>
    </row>
    <row r="53625" spans="6:6" ht="18" customHeight="1">
      <c r="F53625" s="129">
        <f t="shared" si="844"/>
        <v>0</v>
      </c>
    </row>
    <row r="53626" spans="6:6" ht="18" customHeight="1">
      <c r="F53626" s="129">
        <f t="shared" si="844"/>
        <v>0</v>
      </c>
    </row>
    <row r="53627" spans="6:6" ht="18" customHeight="1">
      <c r="F53627" s="129">
        <f t="shared" si="844"/>
        <v>0</v>
      </c>
    </row>
    <row r="53628" spans="6:6" ht="18" customHeight="1">
      <c r="F53628" s="129">
        <f t="shared" si="844"/>
        <v>0</v>
      </c>
    </row>
    <row r="53629" spans="6:6" ht="18" customHeight="1">
      <c r="F53629" s="129">
        <f t="shared" si="844"/>
        <v>0</v>
      </c>
    </row>
    <row r="53630" spans="6:6" ht="18" customHeight="1">
      <c r="F53630" s="129">
        <f t="shared" si="844"/>
        <v>0</v>
      </c>
    </row>
    <row r="53631" spans="6:6" ht="18" customHeight="1">
      <c r="F53631" s="129">
        <f t="shared" si="844"/>
        <v>0</v>
      </c>
    </row>
    <row r="53632" spans="6:6" ht="18" customHeight="1">
      <c r="F53632" s="129">
        <f t="shared" si="844"/>
        <v>0</v>
      </c>
    </row>
    <row r="53633" spans="6:6" ht="18" customHeight="1">
      <c r="F53633" s="129">
        <f t="shared" si="844"/>
        <v>0</v>
      </c>
    </row>
    <row r="53634" spans="6:6" ht="18" customHeight="1">
      <c r="F53634" s="129">
        <f t="shared" si="844"/>
        <v>0</v>
      </c>
    </row>
    <row r="53635" spans="6:6" ht="18" customHeight="1">
      <c r="F53635" s="129">
        <f t="shared" si="844"/>
        <v>0</v>
      </c>
    </row>
    <row r="53636" spans="6:6" ht="18" customHeight="1">
      <c r="F53636" s="129">
        <f t="shared" si="844"/>
        <v>0</v>
      </c>
    </row>
    <row r="53637" spans="6:6" ht="18" customHeight="1">
      <c r="F53637" s="129">
        <f t="shared" si="844"/>
        <v>0</v>
      </c>
    </row>
    <row r="53638" spans="6:6" ht="18" customHeight="1">
      <c r="F53638" s="129">
        <f t="shared" si="844"/>
        <v>0</v>
      </c>
    </row>
    <row r="53639" spans="6:6" ht="18" customHeight="1">
      <c r="F53639" s="129">
        <f t="shared" si="844"/>
        <v>0</v>
      </c>
    </row>
    <row r="53640" spans="6:6" ht="18" customHeight="1">
      <c r="F53640" s="129">
        <f t="shared" si="844"/>
        <v>0</v>
      </c>
    </row>
    <row r="53641" spans="6:6" ht="18" customHeight="1">
      <c r="F53641" s="129">
        <f t="shared" si="844"/>
        <v>0</v>
      </c>
    </row>
    <row r="53642" spans="6:6" ht="18" customHeight="1">
      <c r="F53642" s="129">
        <f t="shared" si="844"/>
        <v>0</v>
      </c>
    </row>
    <row r="53643" spans="6:6" ht="18" customHeight="1">
      <c r="F53643" s="129">
        <f t="shared" si="844"/>
        <v>0</v>
      </c>
    </row>
    <row r="53644" spans="6:6" ht="18" customHeight="1">
      <c r="F53644" s="129">
        <f t="shared" si="844"/>
        <v>0</v>
      </c>
    </row>
    <row r="53645" spans="6:6" ht="18" customHeight="1">
      <c r="F53645" s="129">
        <f t="shared" si="844"/>
        <v>0</v>
      </c>
    </row>
    <row r="53646" spans="6:6" ht="18" customHeight="1">
      <c r="F53646" s="129">
        <f t="shared" si="844"/>
        <v>0</v>
      </c>
    </row>
    <row r="53647" spans="6:6" ht="18" customHeight="1">
      <c r="F53647" s="129">
        <f t="shared" si="844"/>
        <v>0</v>
      </c>
    </row>
    <row r="53648" spans="6:6" ht="18" customHeight="1">
      <c r="F53648" s="129">
        <f t="shared" si="844"/>
        <v>0</v>
      </c>
    </row>
    <row r="53649" spans="6:6" ht="18" customHeight="1">
      <c r="F53649" s="129">
        <f t="shared" si="844"/>
        <v>0</v>
      </c>
    </row>
    <row r="53650" spans="6:6" ht="18" customHeight="1">
      <c r="F53650" s="129">
        <f t="shared" si="844"/>
        <v>0</v>
      </c>
    </row>
    <row r="53651" spans="6:6" ht="18" customHeight="1">
      <c r="F53651" s="129">
        <f t="shared" si="844"/>
        <v>0</v>
      </c>
    </row>
    <row r="53652" spans="6:6" ht="18" customHeight="1">
      <c r="F53652" s="129">
        <f t="shared" si="844"/>
        <v>0</v>
      </c>
    </row>
    <row r="53653" spans="6:6" ht="18" customHeight="1">
      <c r="F53653" s="129">
        <f t="shared" si="844"/>
        <v>0</v>
      </c>
    </row>
    <row r="53654" spans="6:6" ht="18" customHeight="1">
      <c r="F53654" s="129">
        <f t="shared" si="844"/>
        <v>0</v>
      </c>
    </row>
    <row r="53655" spans="6:6" ht="18" customHeight="1">
      <c r="F53655" s="129">
        <f t="shared" si="844"/>
        <v>0</v>
      </c>
    </row>
    <row r="53656" spans="6:6" ht="18" customHeight="1">
      <c r="F53656" s="129">
        <f t="shared" si="844"/>
        <v>0</v>
      </c>
    </row>
    <row r="53657" spans="6:6" ht="18" customHeight="1">
      <c r="F53657" s="129">
        <f t="shared" si="844"/>
        <v>0</v>
      </c>
    </row>
    <row r="53658" spans="6:6" ht="18" customHeight="1">
      <c r="F53658" s="129">
        <f t="shared" si="844"/>
        <v>0</v>
      </c>
    </row>
    <row r="53659" spans="6:6" ht="18" customHeight="1">
      <c r="F53659" s="129">
        <f t="shared" si="844"/>
        <v>0</v>
      </c>
    </row>
    <row r="53660" spans="6:6" ht="18" customHeight="1">
      <c r="F53660" s="129">
        <f t="shared" si="844"/>
        <v>0</v>
      </c>
    </row>
    <row r="53661" spans="6:6" ht="18" customHeight="1">
      <c r="F53661" s="129">
        <f t="shared" si="844"/>
        <v>0</v>
      </c>
    </row>
    <row r="53662" spans="6:6" ht="18" customHeight="1">
      <c r="F53662" s="129">
        <f t="shared" si="844"/>
        <v>0</v>
      </c>
    </row>
    <row r="53663" spans="6:6" ht="18" customHeight="1">
      <c r="F53663" s="129">
        <f t="shared" si="844"/>
        <v>0</v>
      </c>
    </row>
    <row r="53664" spans="6:6" ht="18" customHeight="1">
      <c r="F53664" s="129">
        <f t="shared" si="844"/>
        <v>0</v>
      </c>
    </row>
    <row r="53665" spans="6:6" ht="18" customHeight="1">
      <c r="F53665" s="129">
        <f t="shared" si="844"/>
        <v>0</v>
      </c>
    </row>
    <row r="53666" spans="6:6" ht="18" customHeight="1">
      <c r="F53666" s="129">
        <f t="shared" si="844"/>
        <v>0</v>
      </c>
    </row>
    <row r="53667" spans="6:6" ht="18" customHeight="1">
      <c r="F53667" s="129">
        <f t="shared" si="844"/>
        <v>0</v>
      </c>
    </row>
    <row r="53668" spans="6:6" ht="18" customHeight="1">
      <c r="F53668" s="129">
        <f t="shared" si="844"/>
        <v>0</v>
      </c>
    </row>
    <row r="53669" spans="6:6" ht="18" customHeight="1">
      <c r="F53669" s="129">
        <f t="shared" si="844"/>
        <v>0</v>
      </c>
    </row>
    <row r="53670" spans="6:6" ht="18" customHeight="1">
      <c r="F53670" s="129">
        <f t="shared" si="844"/>
        <v>0</v>
      </c>
    </row>
    <row r="53671" spans="6:6" ht="18" customHeight="1">
      <c r="F53671" s="129">
        <f t="shared" si="844"/>
        <v>0</v>
      </c>
    </row>
    <row r="53672" spans="6:6" ht="18" customHeight="1">
      <c r="F53672" s="129">
        <f t="shared" si="844"/>
        <v>0</v>
      </c>
    </row>
    <row r="53673" spans="6:6" ht="18" customHeight="1">
      <c r="F53673" s="129">
        <f t="shared" si="844"/>
        <v>0</v>
      </c>
    </row>
    <row r="53674" spans="6:6" ht="18" customHeight="1">
      <c r="F53674" s="129">
        <f t="shared" si="844"/>
        <v>0</v>
      </c>
    </row>
    <row r="53675" spans="6:6" ht="18" customHeight="1">
      <c r="F53675" s="129">
        <f t="shared" si="844"/>
        <v>0</v>
      </c>
    </row>
    <row r="53676" spans="6:6" ht="18" customHeight="1">
      <c r="F53676" s="129">
        <f t="shared" si="844"/>
        <v>0</v>
      </c>
    </row>
    <row r="53677" spans="6:6" ht="18" customHeight="1">
      <c r="F53677" s="129">
        <f t="shared" si="844"/>
        <v>0</v>
      </c>
    </row>
    <row r="53678" spans="6:6" ht="18" customHeight="1">
      <c r="F53678" s="129">
        <f t="shared" si="844"/>
        <v>0</v>
      </c>
    </row>
    <row r="53679" spans="6:6" ht="18" customHeight="1">
      <c r="F53679" s="129">
        <f t="shared" si="844"/>
        <v>0</v>
      </c>
    </row>
    <row r="53680" spans="6:6" ht="18" customHeight="1">
      <c r="F53680" s="129">
        <f t="shared" si="844"/>
        <v>0</v>
      </c>
    </row>
    <row r="53681" spans="6:6" ht="18" customHeight="1">
      <c r="F53681" s="129">
        <f t="shared" si="844"/>
        <v>0</v>
      </c>
    </row>
    <row r="53682" spans="6:6" ht="18" customHeight="1">
      <c r="F53682" s="129">
        <f t="shared" ref="F53682:F53745" si="845">E53682*D53682</f>
        <v>0</v>
      </c>
    </row>
    <row r="53683" spans="6:6" ht="18" customHeight="1">
      <c r="F53683" s="129">
        <f t="shared" si="845"/>
        <v>0</v>
      </c>
    </row>
    <row r="53684" spans="6:6" ht="18" customHeight="1">
      <c r="F53684" s="129">
        <f t="shared" si="845"/>
        <v>0</v>
      </c>
    </row>
    <row r="53685" spans="6:6" ht="18" customHeight="1">
      <c r="F53685" s="129">
        <f t="shared" si="845"/>
        <v>0</v>
      </c>
    </row>
    <row r="53686" spans="6:6" ht="18" customHeight="1">
      <c r="F53686" s="129">
        <f t="shared" si="845"/>
        <v>0</v>
      </c>
    </row>
    <row r="53687" spans="6:6" ht="18" customHeight="1">
      <c r="F53687" s="129">
        <f t="shared" si="845"/>
        <v>0</v>
      </c>
    </row>
    <row r="53688" spans="6:6" ht="18" customHeight="1">
      <c r="F53688" s="129">
        <f t="shared" si="845"/>
        <v>0</v>
      </c>
    </row>
    <row r="53689" spans="6:6" ht="18" customHeight="1">
      <c r="F53689" s="129">
        <f t="shared" si="845"/>
        <v>0</v>
      </c>
    </row>
    <row r="53690" spans="6:6" ht="18" customHeight="1">
      <c r="F53690" s="129">
        <f t="shared" si="845"/>
        <v>0</v>
      </c>
    </row>
    <row r="53691" spans="6:6" ht="18" customHeight="1">
      <c r="F53691" s="129">
        <f t="shared" si="845"/>
        <v>0</v>
      </c>
    </row>
    <row r="53692" spans="6:6" ht="18" customHeight="1">
      <c r="F53692" s="129">
        <f t="shared" si="845"/>
        <v>0</v>
      </c>
    </row>
    <row r="53693" spans="6:6" ht="18" customHeight="1">
      <c r="F53693" s="129">
        <f t="shared" si="845"/>
        <v>0</v>
      </c>
    </row>
    <row r="53694" spans="6:6" ht="18" customHeight="1">
      <c r="F53694" s="129">
        <f t="shared" si="845"/>
        <v>0</v>
      </c>
    </row>
    <row r="53695" spans="6:6" ht="18" customHeight="1">
      <c r="F53695" s="129">
        <f t="shared" si="845"/>
        <v>0</v>
      </c>
    </row>
    <row r="53696" spans="6:6" ht="18" customHeight="1">
      <c r="F53696" s="129">
        <f t="shared" si="845"/>
        <v>0</v>
      </c>
    </row>
    <row r="53697" spans="6:6" ht="18" customHeight="1">
      <c r="F53697" s="129">
        <f t="shared" si="845"/>
        <v>0</v>
      </c>
    </row>
    <row r="53698" spans="6:6" ht="18" customHeight="1">
      <c r="F53698" s="129">
        <f t="shared" si="845"/>
        <v>0</v>
      </c>
    </row>
    <row r="53699" spans="6:6" ht="18" customHeight="1">
      <c r="F53699" s="129">
        <f t="shared" si="845"/>
        <v>0</v>
      </c>
    </row>
    <row r="53700" spans="6:6" ht="18" customHeight="1">
      <c r="F53700" s="129">
        <f t="shared" si="845"/>
        <v>0</v>
      </c>
    </row>
    <row r="53701" spans="6:6" ht="18" customHeight="1">
      <c r="F53701" s="129">
        <f t="shared" si="845"/>
        <v>0</v>
      </c>
    </row>
    <row r="53702" spans="6:6" ht="18" customHeight="1">
      <c r="F53702" s="129">
        <f t="shared" si="845"/>
        <v>0</v>
      </c>
    </row>
    <row r="53703" spans="6:6" ht="18" customHeight="1">
      <c r="F53703" s="129">
        <f t="shared" si="845"/>
        <v>0</v>
      </c>
    </row>
    <row r="53704" spans="6:6" ht="18" customHeight="1">
      <c r="F53704" s="129">
        <f t="shared" si="845"/>
        <v>0</v>
      </c>
    </row>
    <row r="53705" spans="6:6" ht="18" customHeight="1">
      <c r="F53705" s="129">
        <f t="shared" si="845"/>
        <v>0</v>
      </c>
    </row>
    <row r="53706" spans="6:6" ht="18" customHeight="1">
      <c r="F53706" s="129">
        <f t="shared" si="845"/>
        <v>0</v>
      </c>
    </row>
    <row r="53707" spans="6:6" ht="18" customHeight="1">
      <c r="F53707" s="129">
        <f t="shared" si="845"/>
        <v>0</v>
      </c>
    </row>
    <row r="53708" spans="6:6" ht="18" customHeight="1">
      <c r="F53708" s="129">
        <f t="shared" si="845"/>
        <v>0</v>
      </c>
    </row>
    <row r="53709" spans="6:6" ht="18" customHeight="1">
      <c r="F53709" s="129">
        <f t="shared" si="845"/>
        <v>0</v>
      </c>
    </row>
    <row r="53710" spans="6:6" ht="18" customHeight="1">
      <c r="F53710" s="129">
        <f t="shared" si="845"/>
        <v>0</v>
      </c>
    </row>
    <row r="53711" spans="6:6" ht="18" customHeight="1">
      <c r="F53711" s="129">
        <f t="shared" si="845"/>
        <v>0</v>
      </c>
    </row>
    <row r="53712" spans="6:6" ht="18" customHeight="1">
      <c r="F53712" s="129">
        <f t="shared" si="845"/>
        <v>0</v>
      </c>
    </row>
    <row r="53713" spans="6:6" ht="18" customHeight="1">
      <c r="F53713" s="129">
        <f t="shared" si="845"/>
        <v>0</v>
      </c>
    </row>
    <row r="53714" spans="6:6" ht="18" customHeight="1">
      <c r="F53714" s="129">
        <f t="shared" si="845"/>
        <v>0</v>
      </c>
    </row>
    <row r="53715" spans="6:6" ht="18" customHeight="1">
      <c r="F53715" s="129">
        <f t="shared" si="845"/>
        <v>0</v>
      </c>
    </row>
    <row r="53716" spans="6:6" ht="18" customHeight="1">
      <c r="F53716" s="129">
        <f t="shared" si="845"/>
        <v>0</v>
      </c>
    </row>
    <row r="53717" spans="6:6" ht="18" customHeight="1">
      <c r="F53717" s="129">
        <f t="shared" si="845"/>
        <v>0</v>
      </c>
    </row>
    <row r="53718" spans="6:6" ht="18" customHeight="1">
      <c r="F53718" s="129">
        <f t="shared" si="845"/>
        <v>0</v>
      </c>
    </row>
    <row r="53719" spans="6:6" ht="18" customHeight="1">
      <c r="F53719" s="129">
        <f t="shared" si="845"/>
        <v>0</v>
      </c>
    </row>
    <row r="53720" spans="6:6" ht="18" customHeight="1">
      <c r="F53720" s="129">
        <f t="shared" si="845"/>
        <v>0</v>
      </c>
    </row>
    <row r="53721" spans="6:6" ht="18" customHeight="1">
      <c r="F53721" s="129">
        <f t="shared" si="845"/>
        <v>0</v>
      </c>
    </row>
    <row r="53722" spans="6:6" ht="18" customHeight="1">
      <c r="F53722" s="129">
        <f t="shared" si="845"/>
        <v>0</v>
      </c>
    </row>
    <row r="53723" spans="6:6" ht="18" customHeight="1">
      <c r="F53723" s="129">
        <f t="shared" si="845"/>
        <v>0</v>
      </c>
    </row>
    <row r="53724" spans="6:6" ht="18" customHeight="1">
      <c r="F53724" s="129">
        <f t="shared" si="845"/>
        <v>0</v>
      </c>
    </row>
    <row r="53725" spans="6:6" ht="18" customHeight="1">
      <c r="F53725" s="129">
        <f t="shared" si="845"/>
        <v>0</v>
      </c>
    </row>
    <row r="53726" spans="6:6" ht="18" customHeight="1">
      <c r="F53726" s="129">
        <f t="shared" si="845"/>
        <v>0</v>
      </c>
    </row>
    <row r="53727" spans="6:6" ht="18" customHeight="1">
      <c r="F53727" s="129">
        <f t="shared" si="845"/>
        <v>0</v>
      </c>
    </row>
    <row r="53728" spans="6:6" ht="18" customHeight="1">
      <c r="F53728" s="129">
        <f t="shared" si="845"/>
        <v>0</v>
      </c>
    </row>
    <row r="53729" spans="6:6" ht="18" customHeight="1">
      <c r="F53729" s="129">
        <f t="shared" si="845"/>
        <v>0</v>
      </c>
    </row>
    <row r="53730" spans="6:6" ht="18" customHeight="1">
      <c r="F53730" s="129">
        <f t="shared" si="845"/>
        <v>0</v>
      </c>
    </row>
    <row r="53731" spans="6:6" ht="18" customHeight="1">
      <c r="F53731" s="129">
        <f t="shared" si="845"/>
        <v>0</v>
      </c>
    </row>
    <row r="53732" spans="6:6" ht="18" customHeight="1">
      <c r="F53732" s="129">
        <f t="shared" si="845"/>
        <v>0</v>
      </c>
    </row>
    <row r="53733" spans="6:6" ht="18" customHeight="1">
      <c r="F53733" s="129">
        <f t="shared" si="845"/>
        <v>0</v>
      </c>
    </row>
    <row r="53734" spans="6:6" ht="18" customHeight="1">
      <c r="F53734" s="129">
        <f t="shared" si="845"/>
        <v>0</v>
      </c>
    </row>
    <row r="53735" spans="6:6" ht="18" customHeight="1">
      <c r="F53735" s="129">
        <f t="shared" si="845"/>
        <v>0</v>
      </c>
    </row>
    <row r="53736" spans="6:6" ht="18" customHeight="1">
      <c r="F53736" s="129">
        <f t="shared" si="845"/>
        <v>0</v>
      </c>
    </row>
    <row r="53737" spans="6:6" ht="18" customHeight="1">
      <c r="F53737" s="129">
        <f t="shared" si="845"/>
        <v>0</v>
      </c>
    </row>
    <row r="53738" spans="6:6" ht="18" customHeight="1">
      <c r="F53738" s="129">
        <f t="shared" si="845"/>
        <v>0</v>
      </c>
    </row>
    <row r="53739" spans="6:6" ht="18" customHeight="1">
      <c r="F53739" s="129">
        <f t="shared" si="845"/>
        <v>0</v>
      </c>
    </row>
    <row r="53740" spans="6:6" ht="18" customHeight="1">
      <c r="F53740" s="129">
        <f t="shared" si="845"/>
        <v>0</v>
      </c>
    </row>
    <row r="53741" spans="6:6" ht="18" customHeight="1">
      <c r="F53741" s="129">
        <f t="shared" si="845"/>
        <v>0</v>
      </c>
    </row>
    <row r="53742" spans="6:6" ht="18" customHeight="1">
      <c r="F53742" s="129">
        <f t="shared" si="845"/>
        <v>0</v>
      </c>
    </row>
    <row r="53743" spans="6:6" ht="18" customHeight="1">
      <c r="F53743" s="129">
        <f t="shared" si="845"/>
        <v>0</v>
      </c>
    </row>
    <row r="53744" spans="6:6" ht="18" customHeight="1">
      <c r="F53744" s="129">
        <f t="shared" si="845"/>
        <v>0</v>
      </c>
    </row>
    <row r="53745" spans="6:6" ht="18" customHeight="1">
      <c r="F53745" s="129">
        <f t="shared" si="845"/>
        <v>0</v>
      </c>
    </row>
    <row r="53746" spans="6:6" ht="18" customHeight="1">
      <c r="F53746" s="129">
        <f t="shared" ref="F53746:F53809" si="846">E53746*D53746</f>
        <v>0</v>
      </c>
    </row>
    <row r="53747" spans="6:6" ht="18" customHeight="1">
      <c r="F53747" s="129">
        <f t="shared" si="846"/>
        <v>0</v>
      </c>
    </row>
    <row r="53748" spans="6:6" ht="18" customHeight="1">
      <c r="F53748" s="129">
        <f t="shared" si="846"/>
        <v>0</v>
      </c>
    </row>
    <row r="53749" spans="6:6" ht="18" customHeight="1">
      <c r="F53749" s="129">
        <f t="shared" si="846"/>
        <v>0</v>
      </c>
    </row>
    <row r="53750" spans="6:6" ht="18" customHeight="1">
      <c r="F53750" s="129">
        <f t="shared" si="846"/>
        <v>0</v>
      </c>
    </row>
    <row r="53751" spans="6:6" ht="18" customHeight="1">
      <c r="F53751" s="129">
        <f t="shared" si="846"/>
        <v>0</v>
      </c>
    </row>
    <row r="53752" spans="6:6" ht="18" customHeight="1">
      <c r="F53752" s="129">
        <f t="shared" si="846"/>
        <v>0</v>
      </c>
    </row>
    <row r="53753" spans="6:6" ht="18" customHeight="1">
      <c r="F53753" s="129">
        <f t="shared" si="846"/>
        <v>0</v>
      </c>
    </row>
    <row r="53754" spans="6:6" ht="18" customHeight="1">
      <c r="F53754" s="129">
        <f t="shared" si="846"/>
        <v>0</v>
      </c>
    </row>
    <row r="53755" spans="6:6" ht="18" customHeight="1">
      <c r="F53755" s="129">
        <f t="shared" si="846"/>
        <v>0</v>
      </c>
    </row>
    <row r="53756" spans="6:6" ht="18" customHeight="1">
      <c r="F53756" s="129">
        <f t="shared" si="846"/>
        <v>0</v>
      </c>
    </row>
    <row r="53757" spans="6:6" ht="18" customHeight="1">
      <c r="F53757" s="129">
        <f t="shared" si="846"/>
        <v>0</v>
      </c>
    </row>
    <row r="53758" spans="6:6" ht="18" customHeight="1">
      <c r="F53758" s="129">
        <f t="shared" si="846"/>
        <v>0</v>
      </c>
    </row>
    <row r="53759" spans="6:6" ht="18" customHeight="1">
      <c r="F53759" s="129">
        <f t="shared" si="846"/>
        <v>0</v>
      </c>
    </row>
    <row r="53760" spans="6:6" ht="18" customHeight="1">
      <c r="F53760" s="129">
        <f t="shared" si="846"/>
        <v>0</v>
      </c>
    </row>
    <row r="53761" spans="6:6" ht="18" customHeight="1">
      <c r="F53761" s="129">
        <f t="shared" si="846"/>
        <v>0</v>
      </c>
    </row>
    <row r="53762" spans="6:6" ht="18" customHeight="1">
      <c r="F53762" s="129">
        <f t="shared" si="846"/>
        <v>0</v>
      </c>
    </row>
    <row r="53763" spans="6:6" ht="18" customHeight="1">
      <c r="F53763" s="129">
        <f t="shared" si="846"/>
        <v>0</v>
      </c>
    </row>
    <row r="53764" spans="6:6" ht="18" customHeight="1">
      <c r="F53764" s="129">
        <f t="shared" si="846"/>
        <v>0</v>
      </c>
    </row>
    <row r="53765" spans="6:6" ht="18" customHeight="1">
      <c r="F53765" s="129">
        <f t="shared" si="846"/>
        <v>0</v>
      </c>
    </row>
    <row r="53766" spans="6:6" ht="18" customHeight="1">
      <c r="F53766" s="129">
        <f t="shared" si="846"/>
        <v>0</v>
      </c>
    </row>
    <row r="53767" spans="6:6" ht="18" customHeight="1">
      <c r="F53767" s="129">
        <f t="shared" si="846"/>
        <v>0</v>
      </c>
    </row>
    <row r="53768" spans="6:6" ht="18" customHeight="1">
      <c r="F53768" s="129">
        <f t="shared" si="846"/>
        <v>0</v>
      </c>
    </row>
    <row r="53769" spans="6:6" ht="18" customHeight="1">
      <c r="F53769" s="129">
        <f t="shared" si="846"/>
        <v>0</v>
      </c>
    </row>
    <row r="53770" spans="6:6" ht="18" customHeight="1">
      <c r="F53770" s="129">
        <f t="shared" si="846"/>
        <v>0</v>
      </c>
    </row>
    <row r="53771" spans="6:6" ht="18" customHeight="1">
      <c r="F53771" s="129">
        <f t="shared" si="846"/>
        <v>0</v>
      </c>
    </row>
    <row r="53772" spans="6:6" ht="18" customHeight="1">
      <c r="F53772" s="129">
        <f t="shared" si="846"/>
        <v>0</v>
      </c>
    </row>
    <row r="53773" spans="6:6" ht="18" customHeight="1">
      <c r="F53773" s="129">
        <f t="shared" si="846"/>
        <v>0</v>
      </c>
    </row>
    <row r="53774" spans="6:6" ht="18" customHeight="1">
      <c r="F53774" s="129">
        <f t="shared" si="846"/>
        <v>0</v>
      </c>
    </row>
    <row r="53775" spans="6:6" ht="18" customHeight="1">
      <c r="F53775" s="129">
        <f t="shared" si="846"/>
        <v>0</v>
      </c>
    </row>
    <row r="53776" spans="6:6" ht="18" customHeight="1">
      <c r="F53776" s="129">
        <f t="shared" si="846"/>
        <v>0</v>
      </c>
    </row>
    <row r="53777" spans="6:6" ht="18" customHeight="1">
      <c r="F53777" s="129">
        <f t="shared" si="846"/>
        <v>0</v>
      </c>
    </row>
    <row r="53778" spans="6:6" ht="18" customHeight="1">
      <c r="F53778" s="129">
        <f t="shared" si="846"/>
        <v>0</v>
      </c>
    </row>
    <row r="53779" spans="6:6" ht="18" customHeight="1">
      <c r="F53779" s="129">
        <f t="shared" si="846"/>
        <v>0</v>
      </c>
    </row>
    <row r="53780" spans="6:6" ht="18" customHeight="1">
      <c r="F53780" s="129">
        <f t="shared" si="846"/>
        <v>0</v>
      </c>
    </row>
    <row r="53781" spans="6:6" ht="18" customHeight="1">
      <c r="F53781" s="129">
        <f t="shared" si="846"/>
        <v>0</v>
      </c>
    </row>
    <row r="53782" spans="6:6" ht="18" customHeight="1">
      <c r="F53782" s="129">
        <f t="shared" si="846"/>
        <v>0</v>
      </c>
    </row>
    <row r="53783" spans="6:6" ht="18" customHeight="1">
      <c r="F53783" s="129">
        <f t="shared" si="846"/>
        <v>0</v>
      </c>
    </row>
    <row r="53784" spans="6:6" ht="18" customHeight="1">
      <c r="F53784" s="129">
        <f t="shared" si="846"/>
        <v>0</v>
      </c>
    </row>
    <row r="53785" spans="6:6" ht="18" customHeight="1">
      <c r="F53785" s="129">
        <f t="shared" si="846"/>
        <v>0</v>
      </c>
    </row>
    <row r="53786" spans="6:6" ht="18" customHeight="1">
      <c r="F53786" s="129">
        <f t="shared" si="846"/>
        <v>0</v>
      </c>
    </row>
    <row r="53787" spans="6:6" ht="18" customHeight="1">
      <c r="F53787" s="129">
        <f t="shared" si="846"/>
        <v>0</v>
      </c>
    </row>
    <row r="53788" spans="6:6" ht="18" customHeight="1">
      <c r="F53788" s="129">
        <f t="shared" si="846"/>
        <v>0</v>
      </c>
    </row>
    <row r="53789" spans="6:6" ht="18" customHeight="1">
      <c r="F53789" s="129">
        <f t="shared" si="846"/>
        <v>0</v>
      </c>
    </row>
    <row r="53790" spans="6:6" ht="18" customHeight="1">
      <c r="F53790" s="129">
        <f t="shared" si="846"/>
        <v>0</v>
      </c>
    </row>
    <row r="53791" spans="6:6" ht="18" customHeight="1">
      <c r="F53791" s="129">
        <f t="shared" si="846"/>
        <v>0</v>
      </c>
    </row>
    <row r="53792" spans="6:6" ht="18" customHeight="1">
      <c r="F53792" s="129">
        <f t="shared" si="846"/>
        <v>0</v>
      </c>
    </row>
    <row r="53793" spans="6:6" ht="18" customHeight="1">
      <c r="F53793" s="129">
        <f t="shared" si="846"/>
        <v>0</v>
      </c>
    </row>
    <row r="53794" spans="6:6" ht="18" customHeight="1">
      <c r="F53794" s="129">
        <f t="shared" si="846"/>
        <v>0</v>
      </c>
    </row>
    <row r="53795" spans="6:6" ht="18" customHeight="1">
      <c r="F53795" s="129">
        <f t="shared" si="846"/>
        <v>0</v>
      </c>
    </row>
    <row r="53796" spans="6:6" ht="18" customHeight="1">
      <c r="F53796" s="129">
        <f t="shared" si="846"/>
        <v>0</v>
      </c>
    </row>
    <row r="53797" spans="6:6" ht="18" customHeight="1">
      <c r="F53797" s="129">
        <f t="shared" si="846"/>
        <v>0</v>
      </c>
    </row>
    <row r="53798" spans="6:6" ht="18" customHeight="1">
      <c r="F53798" s="129">
        <f t="shared" si="846"/>
        <v>0</v>
      </c>
    </row>
    <row r="53799" spans="6:6" ht="18" customHeight="1">
      <c r="F53799" s="129">
        <f t="shared" si="846"/>
        <v>0</v>
      </c>
    </row>
    <row r="53800" spans="6:6" ht="18" customHeight="1">
      <c r="F53800" s="129">
        <f t="shared" si="846"/>
        <v>0</v>
      </c>
    </row>
    <row r="53801" spans="6:6" ht="18" customHeight="1">
      <c r="F53801" s="129">
        <f t="shared" si="846"/>
        <v>0</v>
      </c>
    </row>
    <row r="53802" spans="6:6" ht="18" customHeight="1">
      <c r="F53802" s="129">
        <f t="shared" si="846"/>
        <v>0</v>
      </c>
    </row>
    <row r="53803" spans="6:6" ht="18" customHeight="1">
      <c r="F53803" s="129">
        <f t="shared" si="846"/>
        <v>0</v>
      </c>
    </row>
    <row r="53804" spans="6:6" ht="18" customHeight="1">
      <c r="F53804" s="129">
        <f t="shared" si="846"/>
        <v>0</v>
      </c>
    </row>
    <row r="53805" spans="6:6" ht="18" customHeight="1">
      <c r="F53805" s="129">
        <f t="shared" si="846"/>
        <v>0</v>
      </c>
    </row>
    <row r="53806" spans="6:6" ht="18" customHeight="1">
      <c r="F53806" s="129">
        <f t="shared" si="846"/>
        <v>0</v>
      </c>
    </row>
    <row r="53807" spans="6:6" ht="18" customHeight="1">
      <c r="F53807" s="129">
        <f t="shared" si="846"/>
        <v>0</v>
      </c>
    </row>
    <row r="53808" spans="6:6" ht="18" customHeight="1">
      <c r="F53808" s="129">
        <f t="shared" si="846"/>
        <v>0</v>
      </c>
    </row>
    <row r="53809" spans="6:6" ht="18" customHeight="1">
      <c r="F53809" s="129">
        <f t="shared" si="846"/>
        <v>0</v>
      </c>
    </row>
    <row r="53810" spans="6:6" ht="18" customHeight="1">
      <c r="F53810" s="129">
        <f t="shared" ref="F53810:F53873" si="847">E53810*D53810</f>
        <v>0</v>
      </c>
    </row>
    <row r="53811" spans="6:6" ht="18" customHeight="1">
      <c r="F53811" s="129">
        <f t="shared" si="847"/>
        <v>0</v>
      </c>
    </row>
    <row r="53812" spans="6:6" ht="18" customHeight="1">
      <c r="F53812" s="129">
        <f t="shared" si="847"/>
        <v>0</v>
      </c>
    </row>
    <row r="53813" spans="6:6" ht="18" customHeight="1">
      <c r="F53813" s="129">
        <f t="shared" si="847"/>
        <v>0</v>
      </c>
    </row>
    <row r="53814" spans="6:6" ht="18" customHeight="1">
      <c r="F53814" s="129">
        <f t="shared" si="847"/>
        <v>0</v>
      </c>
    </row>
    <row r="53815" spans="6:6" ht="18" customHeight="1">
      <c r="F53815" s="129">
        <f t="shared" si="847"/>
        <v>0</v>
      </c>
    </row>
    <row r="53816" spans="6:6" ht="18" customHeight="1">
      <c r="F53816" s="129">
        <f t="shared" si="847"/>
        <v>0</v>
      </c>
    </row>
    <row r="53817" spans="6:6" ht="18" customHeight="1">
      <c r="F53817" s="129">
        <f t="shared" si="847"/>
        <v>0</v>
      </c>
    </row>
    <row r="53818" spans="6:6" ht="18" customHeight="1">
      <c r="F53818" s="129">
        <f t="shared" si="847"/>
        <v>0</v>
      </c>
    </row>
    <row r="53819" spans="6:6" ht="18" customHeight="1">
      <c r="F53819" s="129">
        <f t="shared" si="847"/>
        <v>0</v>
      </c>
    </row>
    <row r="53820" spans="6:6" ht="18" customHeight="1">
      <c r="F53820" s="129">
        <f t="shared" si="847"/>
        <v>0</v>
      </c>
    </row>
    <row r="53821" spans="6:6" ht="18" customHeight="1">
      <c r="F53821" s="129">
        <f t="shared" si="847"/>
        <v>0</v>
      </c>
    </row>
    <row r="53822" spans="6:6" ht="18" customHeight="1">
      <c r="F53822" s="129">
        <f t="shared" si="847"/>
        <v>0</v>
      </c>
    </row>
    <row r="53823" spans="6:6" ht="18" customHeight="1">
      <c r="F53823" s="129">
        <f t="shared" si="847"/>
        <v>0</v>
      </c>
    </row>
    <row r="53824" spans="6:6" ht="18" customHeight="1">
      <c r="F53824" s="129">
        <f t="shared" si="847"/>
        <v>0</v>
      </c>
    </row>
    <row r="53825" spans="6:6" ht="18" customHeight="1">
      <c r="F53825" s="129">
        <f t="shared" si="847"/>
        <v>0</v>
      </c>
    </row>
    <row r="53826" spans="6:6" ht="18" customHeight="1">
      <c r="F53826" s="129">
        <f t="shared" si="847"/>
        <v>0</v>
      </c>
    </row>
    <row r="53827" spans="6:6" ht="18" customHeight="1">
      <c r="F53827" s="129">
        <f t="shared" si="847"/>
        <v>0</v>
      </c>
    </row>
    <row r="53828" spans="6:6" ht="18" customHeight="1">
      <c r="F53828" s="129">
        <f t="shared" si="847"/>
        <v>0</v>
      </c>
    </row>
    <row r="53829" spans="6:6" ht="18" customHeight="1">
      <c r="F53829" s="129">
        <f t="shared" si="847"/>
        <v>0</v>
      </c>
    </row>
    <row r="53830" spans="6:6" ht="18" customHeight="1">
      <c r="F53830" s="129">
        <f t="shared" si="847"/>
        <v>0</v>
      </c>
    </row>
    <row r="53831" spans="6:6" ht="18" customHeight="1">
      <c r="F53831" s="129">
        <f t="shared" si="847"/>
        <v>0</v>
      </c>
    </row>
    <row r="53832" spans="6:6" ht="18" customHeight="1">
      <c r="F53832" s="129">
        <f t="shared" si="847"/>
        <v>0</v>
      </c>
    </row>
    <row r="53833" spans="6:6" ht="18" customHeight="1">
      <c r="F53833" s="129">
        <f t="shared" si="847"/>
        <v>0</v>
      </c>
    </row>
    <row r="53834" spans="6:6" ht="18" customHeight="1">
      <c r="F53834" s="129">
        <f t="shared" si="847"/>
        <v>0</v>
      </c>
    </row>
    <row r="53835" spans="6:6" ht="18" customHeight="1">
      <c r="F53835" s="129">
        <f t="shared" si="847"/>
        <v>0</v>
      </c>
    </row>
    <row r="53836" spans="6:6" ht="18" customHeight="1">
      <c r="F53836" s="129">
        <f t="shared" si="847"/>
        <v>0</v>
      </c>
    </row>
    <row r="53837" spans="6:6" ht="18" customHeight="1">
      <c r="F53837" s="129">
        <f t="shared" si="847"/>
        <v>0</v>
      </c>
    </row>
    <row r="53838" spans="6:6" ht="18" customHeight="1">
      <c r="F53838" s="129">
        <f t="shared" si="847"/>
        <v>0</v>
      </c>
    </row>
    <row r="53839" spans="6:6" ht="18" customHeight="1">
      <c r="F53839" s="129">
        <f t="shared" si="847"/>
        <v>0</v>
      </c>
    </row>
    <row r="53840" spans="6:6" ht="18" customHeight="1">
      <c r="F53840" s="129">
        <f t="shared" si="847"/>
        <v>0</v>
      </c>
    </row>
    <row r="53841" spans="6:6" ht="18" customHeight="1">
      <c r="F53841" s="129">
        <f t="shared" si="847"/>
        <v>0</v>
      </c>
    </row>
    <row r="53842" spans="6:6" ht="18" customHeight="1">
      <c r="F53842" s="129">
        <f t="shared" si="847"/>
        <v>0</v>
      </c>
    </row>
    <row r="53843" spans="6:6" ht="18" customHeight="1">
      <c r="F53843" s="129">
        <f t="shared" si="847"/>
        <v>0</v>
      </c>
    </row>
    <row r="53844" spans="6:6" ht="18" customHeight="1">
      <c r="F53844" s="129">
        <f t="shared" si="847"/>
        <v>0</v>
      </c>
    </row>
    <row r="53845" spans="6:6" ht="18" customHeight="1">
      <c r="F53845" s="129">
        <f t="shared" si="847"/>
        <v>0</v>
      </c>
    </row>
    <row r="53846" spans="6:6" ht="18" customHeight="1">
      <c r="F53846" s="129">
        <f t="shared" si="847"/>
        <v>0</v>
      </c>
    </row>
    <row r="53847" spans="6:6" ht="18" customHeight="1">
      <c r="F53847" s="129">
        <f t="shared" si="847"/>
        <v>0</v>
      </c>
    </row>
    <row r="53848" spans="6:6" ht="18" customHeight="1">
      <c r="F53848" s="129">
        <f t="shared" si="847"/>
        <v>0</v>
      </c>
    </row>
    <row r="53849" spans="6:6" ht="18" customHeight="1">
      <c r="F53849" s="129">
        <f t="shared" si="847"/>
        <v>0</v>
      </c>
    </row>
    <row r="53850" spans="6:6" ht="18" customHeight="1">
      <c r="F53850" s="129">
        <f t="shared" si="847"/>
        <v>0</v>
      </c>
    </row>
    <row r="53851" spans="6:6" ht="18" customHeight="1">
      <c r="F53851" s="129">
        <f t="shared" si="847"/>
        <v>0</v>
      </c>
    </row>
    <row r="53852" spans="6:6" ht="18" customHeight="1">
      <c r="F53852" s="129">
        <f t="shared" si="847"/>
        <v>0</v>
      </c>
    </row>
    <row r="53853" spans="6:6" ht="18" customHeight="1">
      <c r="F53853" s="129">
        <f t="shared" si="847"/>
        <v>0</v>
      </c>
    </row>
    <row r="53854" spans="6:6" ht="18" customHeight="1">
      <c r="F53854" s="129">
        <f t="shared" si="847"/>
        <v>0</v>
      </c>
    </row>
    <row r="53855" spans="6:6" ht="18" customHeight="1">
      <c r="F53855" s="129">
        <f t="shared" si="847"/>
        <v>0</v>
      </c>
    </row>
    <row r="53856" spans="6:6" ht="18" customHeight="1">
      <c r="F53856" s="129">
        <f t="shared" si="847"/>
        <v>0</v>
      </c>
    </row>
    <row r="53857" spans="6:6" ht="18" customHeight="1">
      <c r="F53857" s="129">
        <f t="shared" si="847"/>
        <v>0</v>
      </c>
    </row>
    <row r="53858" spans="6:6" ht="18" customHeight="1">
      <c r="F53858" s="129">
        <f t="shared" si="847"/>
        <v>0</v>
      </c>
    </row>
    <row r="53859" spans="6:6" ht="18" customHeight="1">
      <c r="F53859" s="129">
        <f t="shared" si="847"/>
        <v>0</v>
      </c>
    </row>
    <row r="53860" spans="6:6" ht="18" customHeight="1">
      <c r="F53860" s="129">
        <f t="shared" si="847"/>
        <v>0</v>
      </c>
    </row>
    <row r="53861" spans="6:6" ht="18" customHeight="1">
      <c r="F53861" s="129">
        <f t="shared" si="847"/>
        <v>0</v>
      </c>
    </row>
    <row r="53862" spans="6:6" ht="18" customHeight="1">
      <c r="F53862" s="129">
        <f t="shared" si="847"/>
        <v>0</v>
      </c>
    </row>
    <row r="53863" spans="6:6" ht="18" customHeight="1">
      <c r="F53863" s="129">
        <f t="shared" si="847"/>
        <v>0</v>
      </c>
    </row>
    <row r="53864" spans="6:6" ht="18" customHeight="1">
      <c r="F53864" s="129">
        <f t="shared" si="847"/>
        <v>0</v>
      </c>
    </row>
    <row r="53865" spans="6:6" ht="18" customHeight="1">
      <c r="F53865" s="129">
        <f t="shared" si="847"/>
        <v>0</v>
      </c>
    </row>
    <row r="53866" spans="6:6" ht="18" customHeight="1">
      <c r="F53866" s="129">
        <f t="shared" si="847"/>
        <v>0</v>
      </c>
    </row>
    <row r="53867" spans="6:6" ht="18" customHeight="1">
      <c r="F53867" s="129">
        <f t="shared" si="847"/>
        <v>0</v>
      </c>
    </row>
    <row r="53868" spans="6:6" ht="18" customHeight="1">
      <c r="F53868" s="129">
        <f t="shared" si="847"/>
        <v>0</v>
      </c>
    </row>
    <row r="53869" spans="6:6" ht="18" customHeight="1">
      <c r="F53869" s="129">
        <f t="shared" si="847"/>
        <v>0</v>
      </c>
    </row>
    <row r="53870" spans="6:6" ht="18" customHeight="1">
      <c r="F53870" s="129">
        <f t="shared" si="847"/>
        <v>0</v>
      </c>
    </row>
    <row r="53871" spans="6:6" ht="18" customHeight="1">
      <c r="F53871" s="129">
        <f t="shared" si="847"/>
        <v>0</v>
      </c>
    </row>
    <row r="53872" spans="6:6" ht="18" customHeight="1">
      <c r="F53872" s="129">
        <f t="shared" si="847"/>
        <v>0</v>
      </c>
    </row>
    <row r="53873" spans="6:6" ht="18" customHeight="1">
      <c r="F53873" s="129">
        <f t="shared" si="847"/>
        <v>0</v>
      </c>
    </row>
    <row r="53874" spans="6:6" ht="18" customHeight="1">
      <c r="F53874" s="129">
        <f t="shared" ref="F53874:F53937" si="848">E53874*D53874</f>
        <v>0</v>
      </c>
    </row>
    <row r="53875" spans="6:6" ht="18" customHeight="1">
      <c r="F53875" s="129">
        <f t="shared" si="848"/>
        <v>0</v>
      </c>
    </row>
    <row r="53876" spans="6:6" ht="18" customHeight="1">
      <c r="F53876" s="129">
        <f t="shared" si="848"/>
        <v>0</v>
      </c>
    </row>
    <row r="53877" spans="6:6" ht="18" customHeight="1">
      <c r="F53877" s="129">
        <f t="shared" si="848"/>
        <v>0</v>
      </c>
    </row>
    <row r="53878" spans="6:6" ht="18" customHeight="1">
      <c r="F53878" s="129">
        <f t="shared" si="848"/>
        <v>0</v>
      </c>
    </row>
    <row r="53879" spans="6:6" ht="18" customHeight="1">
      <c r="F53879" s="129">
        <f t="shared" si="848"/>
        <v>0</v>
      </c>
    </row>
    <row r="53880" spans="6:6" ht="18" customHeight="1">
      <c r="F53880" s="129">
        <f t="shared" si="848"/>
        <v>0</v>
      </c>
    </row>
    <row r="53881" spans="6:6" ht="18" customHeight="1">
      <c r="F53881" s="129">
        <f t="shared" si="848"/>
        <v>0</v>
      </c>
    </row>
    <row r="53882" spans="6:6" ht="18" customHeight="1">
      <c r="F53882" s="129">
        <f t="shared" si="848"/>
        <v>0</v>
      </c>
    </row>
    <row r="53883" spans="6:6" ht="18" customHeight="1">
      <c r="F53883" s="129">
        <f t="shared" si="848"/>
        <v>0</v>
      </c>
    </row>
    <row r="53884" spans="6:6" ht="18" customHeight="1">
      <c r="F53884" s="129">
        <f t="shared" si="848"/>
        <v>0</v>
      </c>
    </row>
    <row r="53885" spans="6:6" ht="18" customHeight="1">
      <c r="F53885" s="129">
        <f t="shared" si="848"/>
        <v>0</v>
      </c>
    </row>
    <row r="53886" spans="6:6" ht="18" customHeight="1">
      <c r="F53886" s="129">
        <f t="shared" si="848"/>
        <v>0</v>
      </c>
    </row>
    <row r="53887" spans="6:6" ht="18" customHeight="1">
      <c r="F53887" s="129">
        <f t="shared" si="848"/>
        <v>0</v>
      </c>
    </row>
    <row r="53888" spans="6:6" ht="18" customHeight="1">
      <c r="F53888" s="129">
        <f t="shared" si="848"/>
        <v>0</v>
      </c>
    </row>
    <row r="53889" spans="6:6" ht="18" customHeight="1">
      <c r="F53889" s="129">
        <f t="shared" si="848"/>
        <v>0</v>
      </c>
    </row>
    <row r="53890" spans="6:6" ht="18" customHeight="1">
      <c r="F53890" s="129">
        <f t="shared" si="848"/>
        <v>0</v>
      </c>
    </row>
    <row r="53891" spans="6:6" ht="18" customHeight="1">
      <c r="F53891" s="129">
        <f t="shared" si="848"/>
        <v>0</v>
      </c>
    </row>
    <row r="53892" spans="6:6" ht="18" customHeight="1">
      <c r="F53892" s="129">
        <f t="shared" si="848"/>
        <v>0</v>
      </c>
    </row>
    <row r="53893" spans="6:6" ht="18" customHeight="1">
      <c r="F53893" s="129">
        <f t="shared" si="848"/>
        <v>0</v>
      </c>
    </row>
    <row r="53894" spans="6:6" ht="18" customHeight="1">
      <c r="F53894" s="129">
        <f t="shared" si="848"/>
        <v>0</v>
      </c>
    </row>
    <row r="53895" spans="6:6" ht="18" customHeight="1">
      <c r="F53895" s="129">
        <f t="shared" si="848"/>
        <v>0</v>
      </c>
    </row>
    <row r="53896" spans="6:6" ht="18" customHeight="1">
      <c r="F53896" s="129">
        <f t="shared" si="848"/>
        <v>0</v>
      </c>
    </row>
    <row r="53897" spans="6:6" ht="18" customHeight="1">
      <c r="F53897" s="129">
        <f t="shared" si="848"/>
        <v>0</v>
      </c>
    </row>
    <row r="53898" spans="6:6" ht="18" customHeight="1">
      <c r="F53898" s="129">
        <f t="shared" si="848"/>
        <v>0</v>
      </c>
    </row>
    <row r="53899" spans="6:6" ht="18" customHeight="1">
      <c r="F53899" s="129">
        <f t="shared" si="848"/>
        <v>0</v>
      </c>
    </row>
    <row r="53900" spans="6:6" ht="18" customHeight="1">
      <c r="F53900" s="129">
        <f t="shared" si="848"/>
        <v>0</v>
      </c>
    </row>
    <row r="53901" spans="6:6" ht="18" customHeight="1">
      <c r="F53901" s="129">
        <f t="shared" si="848"/>
        <v>0</v>
      </c>
    </row>
    <row r="53902" spans="6:6" ht="18" customHeight="1">
      <c r="F53902" s="129">
        <f t="shared" si="848"/>
        <v>0</v>
      </c>
    </row>
    <row r="53903" spans="6:6" ht="18" customHeight="1">
      <c r="F53903" s="129">
        <f t="shared" si="848"/>
        <v>0</v>
      </c>
    </row>
    <row r="53904" spans="6:6" ht="18" customHeight="1">
      <c r="F53904" s="129">
        <f t="shared" si="848"/>
        <v>0</v>
      </c>
    </row>
    <row r="53905" spans="6:6" ht="18" customHeight="1">
      <c r="F53905" s="129">
        <f t="shared" si="848"/>
        <v>0</v>
      </c>
    </row>
    <row r="53906" spans="6:6" ht="18" customHeight="1">
      <c r="F53906" s="129">
        <f t="shared" si="848"/>
        <v>0</v>
      </c>
    </row>
    <row r="53907" spans="6:6" ht="18" customHeight="1">
      <c r="F53907" s="129">
        <f t="shared" si="848"/>
        <v>0</v>
      </c>
    </row>
    <row r="53908" spans="6:6" ht="18" customHeight="1">
      <c r="F53908" s="129">
        <f t="shared" si="848"/>
        <v>0</v>
      </c>
    </row>
    <row r="53909" spans="6:6" ht="18" customHeight="1">
      <c r="F53909" s="129">
        <f t="shared" si="848"/>
        <v>0</v>
      </c>
    </row>
    <row r="53910" spans="6:6" ht="18" customHeight="1">
      <c r="F53910" s="129">
        <f t="shared" si="848"/>
        <v>0</v>
      </c>
    </row>
    <row r="53911" spans="6:6" ht="18" customHeight="1">
      <c r="F53911" s="129">
        <f t="shared" si="848"/>
        <v>0</v>
      </c>
    </row>
    <row r="53912" spans="6:6" ht="18" customHeight="1">
      <c r="F53912" s="129">
        <f t="shared" si="848"/>
        <v>0</v>
      </c>
    </row>
    <row r="53913" spans="6:6" ht="18" customHeight="1">
      <c r="F53913" s="129">
        <f t="shared" si="848"/>
        <v>0</v>
      </c>
    </row>
    <row r="53914" spans="6:6" ht="18" customHeight="1">
      <c r="F53914" s="129">
        <f t="shared" si="848"/>
        <v>0</v>
      </c>
    </row>
    <row r="53915" spans="6:6" ht="18" customHeight="1">
      <c r="F53915" s="129">
        <f t="shared" si="848"/>
        <v>0</v>
      </c>
    </row>
    <row r="53916" spans="6:6" ht="18" customHeight="1">
      <c r="F53916" s="129">
        <f t="shared" si="848"/>
        <v>0</v>
      </c>
    </row>
    <row r="53917" spans="6:6" ht="18" customHeight="1">
      <c r="F53917" s="129">
        <f t="shared" si="848"/>
        <v>0</v>
      </c>
    </row>
    <row r="53918" spans="6:6" ht="18" customHeight="1">
      <c r="F53918" s="129">
        <f t="shared" si="848"/>
        <v>0</v>
      </c>
    </row>
    <row r="53919" spans="6:6" ht="18" customHeight="1">
      <c r="F53919" s="129">
        <f t="shared" si="848"/>
        <v>0</v>
      </c>
    </row>
    <row r="53920" spans="6:6" ht="18" customHeight="1">
      <c r="F53920" s="129">
        <f t="shared" si="848"/>
        <v>0</v>
      </c>
    </row>
    <row r="53921" spans="6:6" ht="18" customHeight="1">
      <c r="F53921" s="129">
        <f t="shared" si="848"/>
        <v>0</v>
      </c>
    </row>
    <row r="53922" spans="6:6" ht="18" customHeight="1">
      <c r="F53922" s="129">
        <f t="shared" si="848"/>
        <v>0</v>
      </c>
    </row>
    <row r="53923" spans="6:6" ht="18" customHeight="1">
      <c r="F53923" s="129">
        <f t="shared" si="848"/>
        <v>0</v>
      </c>
    </row>
    <row r="53924" spans="6:6" ht="18" customHeight="1">
      <c r="F53924" s="129">
        <f t="shared" si="848"/>
        <v>0</v>
      </c>
    </row>
    <row r="53925" spans="6:6" ht="18" customHeight="1">
      <c r="F53925" s="129">
        <f t="shared" si="848"/>
        <v>0</v>
      </c>
    </row>
    <row r="53926" spans="6:6" ht="18" customHeight="1">
      <c r="F53926" s="129">
        <f t="shared" si="848"/>
        <v>0</v>
      </c>
    </row>
    <row r="53927" spans="6:6" ht="18" customHeight="1">
      <c r="F53927" s="129">
        <f t="shared" si="848"/>
        <v>0</v>
      </c>
    </row>
    <row r="53928" spans="6:6" ht="18" customHeight="1">
      <c r="F53928" s="129">
        <f t="shared" si="848"/>
        <v>0</v>
      </c>
    </row>
    <row r="53929" spans="6:6" ht="18" customHeight="1">
      <c r="F53929" s="129">
        <f t="shared" si="848"/>
        <v>0</v>
      </c>
    </row>
    <row r="53930" spans="6:6" ht="18" customHeight="1">
      <c r="F53930" s="129">
        <f t="shared" si="848"/>
        <v>0</v>
      </c>
    </row>
    <row r="53931" spans="6:6" ht="18" customHeight="1">
      <c r="F53931" s="129">
        <f t="shared" si="848"/>
        <v>0</v>
      </c>
    </row>
    <row r="53932" spans="6:6" ht="18" customHeight="1">
      <c r="F53932" s="129">
        <f t="shared" si="848"/>
        <v>0</v>
      </c>
    </row>
    <row r="53933" spans="6:6" ht="18" customHeight="1">
      <c r="F53933" s="129">
        <f t="shared" si="848"/>
        <v>0</v>
      </c>
    </row>
    <row r="53934" spans="6:6" ht="18" customHeight="1">
      <c r="F53934" s="129">
        <f t="shared" si="848"/>
        <v>0</v>
      </c>
    </row>
    <row r="53935" spans="6:6" ht="18" customHeight="1">
      <c r="F53935" s="129">
        <f t="shared" si="848"/>
        <v>0</v>
      </c>
    </row>
    <row r="53936" spans="6:6" ht="18" customHeight="1">
      <c r="F53936" s="129">
        <f t="shared" si="848"/>
        <v>0</v>
      </c>
    </row>
    <row r="53937" spans="6:6" ht="18" customHeight="1">
      <c r="F53937" s="129">
        <f t="shared" si="848"/>
        <v>0</v>
      </c>
    </row>
    <row r="53938" spans="6:6" ht="18" customHeight="1">
      <c r="F53938" s="129">
        <f t="shared" ref="F53938:F54001" si="849">E53938*D53938</f>
        <v>0</v>
      </c>
    </row>
    <row r="53939" spans="6:6" ht="18" customHeight="1">
      <c r="F53939" s="129">
        <f t="shared" si="849"/>
        <v>0</v>
      </c>
    </row>
    <row r="53940" spans="6:6" ht="18" customHeight="1">
      <c r="F53940" s="129">
        <f t="shared" si="849"/>
        <v>0</v>
      </c>
    </row>
    <row r="53941" spans="6:6" ht="18" customHeight="1">
      <c r="F53941" s="129">
        <f t="shared" si="849"/>
        <v>0</v>
      </c>
    </row>
    <row r="53942" spans="6:6" ht="18" customHeight="1">
      <c r="F53942" s="129">
        <f t="shared" si="849"/>
        <v>0</v>
      </c>
    </row>
    <row r="53943" spans="6:6" ht="18" customHeight="1">
      <c r="F53943" s="129">
        <f t="shared" si="849"/>
        <v>0</v>
      </c>
    </row>
    <row r="53944" spans="6:6" ht="18" customHeight="1">
      <c r="F53944" s="129">
        <f t="shared" si="849"/>
        <v>0</v>
      </c>
    </row>
    <row r="53945" spans="6:6" ht="18" customHeight="1">
      <c r="F53945" s="129">
        <f t="shared" si="849"/>
        <v>0</v>
      </c>
    </row>
    <row r="53946" spans="6:6" ht="18" customHeight="1">
      <c r="F53946" s="129">
        <f t="shared" si="849"/>
        <v>0</v>
      </c>
    </row>
    <row r="53947" spans="6:6" ht="18" customHeight="1">
      <c r="F53947" s="129">
        <f t="shared" si="849"/>
        <v>0</v>
      </c>
    </row>
    <row r="53948" spans="6:6" ht="18" customHeight="1">
      <c r="F53948" s="129">
        <f t="shared" si="849"/>
        <v>0</v>
      </c>
    </row>
    <row r="53949" spans="6:6" ht="18" customHeight="1">
      <c r="F53949" s="129">
        <f t="shared" si="849"/>
        <v>0</v>
      </c>
    </row>
    <row r="53950" spans="6:6" ht="18" customHeight="1">
      <c r="F53950" s="129">
        <f t="shared" si="849"/>
        <v>0</v>
      </c>
    </row>
    <row r="53951" spans="6:6" ht="18" customHeight="1">
      <c r="F53951" s="129">
        <f t="shared" si="849"/>
        <v>0</v>
      </c>
    </row>
    <row r="53952" spans="6:6" ht="18" customHeight="1">
      <c r="F53952" s="129">
        <f t="shared" si="849"/>
        <v>0</v>
      </c>
    </row>
    <row r="53953" spans="6:6" ht="18" customHeight="1">
      <c r="F53953" s="129">
        <f t="shared" si="849"/>
        <v>0</v>
      </c>
    </row>
    <row r="53954" spans="6:6" ht="18" customHeight="1">
      <c r="F53954" s="129">
        <f t="shared" si="849"/>
        <v>0</v>
      </c>
    </row>
    <row r="53955" spans="6:6" ht="18" customHeight="1">
      <c r="F53955" s="129">
        <f t="shared" si="849"/>
        <v>0</v>
      </c>
    </row>
    <row r="53956" spans="6:6" ht="18" customHeight="1">
      <c r="F53956" s="129">
        <f t="shared" si="849"/>
        <v>0</v>
      </c>
    </row>
    <row r="53957" spans="6:6" ht="18" customHeight="1">
      <c r="F53957" s="129">
        <f t="shared" si="849"/>
        <v>0</v>
      </c>
    </row>
    <row r="53958" spans="6:6" ht="18" customHeight="1">
      <c r="F53958" s="129">
        <f t="shared" si="849"/>
        <v>0</v>
      </c>
    </row>
    <row r="53959" spans="6:6" ht="18" customHeight="1">
      <c r="F53959" s="129">
        <f t="shared" si="849"/>
        <v>0</v>
      </c>
    </row>
    <row r="53960" spans="6:6" ht="18" customHeight="1">
      <c r="F53960" s="129">
        <f t="shared" si="849"/>
        <v>0</v>
      </c>
    </row>
    <row r="53961" spans="6:6" ht="18" customHeight="1">
      <c r="F53961" s="129">
        <f t="shared" si="849"/>
        <v>0</v>
      </c>
    </row>
    <row r="53962" spans="6:6" ht="18" customHeight="1">
      <c r="F53962" s="129">
        <f t="shared" si="849"/>
        <v>0</v>
      </c>
    </row>
    <row r="53963" spans="6:6" ht="18" customHeight="1">
      <c r="F53963" s="129">
        <f t="shared" si="849"/>
        <v>0</v>
      </c>
    </row>
    <row r="53964" spans="6:6" ht="18" customHeight="1">
      <c r="F53964" s="129">
        <f t="shared" si="849"/>
        <v>0</v>
      </c>
    </row>
    <row r="53965" spans="6:6" ht="18" customHeight="1">
      <c r="F53965" s="129">
        <f t="shared" si="849"/>
        <v>0</v>
      </c>
    </row>
    <row r="53966" spans="6:6" ht="18" customHeight="1">
      <c r="F53966" s="129">
        <f t="shared" si="849"/>
        <v>0</v>
      </c>
    </row>
    <row r="53967" spans="6:6" ht="18" customHeight="1">
      <c r="F53967" s="129">
        <f t="shared" si="849"/>
        <v>0</v>
      </c>
    </row>
    <row r="53968" spans="6:6" ht="18" customHeight="1">
      <c r="F53968" s="129">
        <f t="shared" si="849"/>
        <v>0</v>
      </c>
    </row>
    <row r="53969" spans="6:6" ht="18" customHeight="1">
      <c r="F53969" s="129">
        <f t="shared" si="849"/>
        <v>0</v>
      </c>
    </row>
    <row r="53970" spans="6:6" ht="18" customHeight="1">
      <c r="F53970" s="129">
        <f t="shared" si="849"/>
        <v>0</v>
      </c>
    </row>
    <row r="53971" spans="6:6" ht="18" customHeight="1">
      <c r="F53971" s="129">
        <f t="shared" si="849"/>
        <v>0</v>
      </c>
    </row>
    <row r="53972" spans="6:6" ht="18" customHeight="1">
      <c r="F53972" s="129">
        <f t="shared" si="849"/>
        <v>0</v>
      </c>
    </row>
    <row r="53973" spans="6:6" ht="18" customHeight="1">
      <c r="F53973" s="129">
        <f t="shared" si="849"/>
        <v>0</v>
      </c>
    </row>
    <row r="53974" spans="6:6" ht="18" customHeight="1">
      <c r="F53974" s="129">
        <f t="shared" si="849"/>
        <v>0</v>
      </c>
    </row>
    <row r="53975" spans="6:6" ht="18" customHeight="1">
      <c r="F53975" s="129">
        <f t="shared" si="849"/>
        <v>0</v>
      </c>
    </row>
    <row r="53976" spans="6:6" ht="18" customHeight="1">
      <c r="F53976" s="129">
        <f t="shared" si="849"/>
        <v>0</v>
      </c>
    </row>
    <row r="53977" spans="6:6" ht="18" customHeight="1">
      <c r="F53977" s="129">
        <f t="shared" si="849"/>
        <v>0</v>
      </c>
    </row>
    <row r="53978" spans="6:6" ht="18" customHeight="1">
      <c r="F53978" s="129">
        <f t="shared" si="849"/>
        <v>0</v>
      </c>
    </row>
    <row r="53979" spans="6:6" ht="18" customHeight="1">
      <c r="F53979" s="129">
        <f t="shared" si="849"/>
        <v>0</v>
      </c>
    </row>
    <row r="53980" spans="6:6" ht="18" customHeight="1">
      <c r="F53980" s="129">
        <f t="shared" si="849"/>
        <v>0</v>
      </c>
    </row>
    <row r="53981" spans="6:6" ht="18" customHeight="1">
      <c r="F53981" s="129">
        <f t="shared" si="849"/>
        <v>0</v>
      </c>
    </row>
    <row r="53982" spans="6:6" ht="18" customHeight="1">
      <c r="F53982" s="129">
        <f t="shared" si="849"/>
        <v>0</v>
      </c>
    </row>
    <row r="53983" spans="6:6" ht="18" customHeight="1">
      <c r="F53983" s="129">
        <f t="shared" si="849"/>
        <v>0</v>
      </c>
    </row>
    <row r="53984" spans="6:6" ht="18" customHeight="1">
      <c r="F53984" s="129">
        <f t="shared" si="849"/>
        <v>0</v>
      </c>
    </row>
    <row r="53985" spans="6:6" ht="18" customHeight="1">
      <c r="F53985" s="129">
        <f t="shared" si="849"/>
        <v>0</v>
      </c>
    </row>
    <row r="53986" spans="6:6" ht="18" customHeight="1">
      <c r="F53986" s="129">
        <f t="shared" si="849"/>
        <v>0</v>
      </c>
    </row>
    <row r="53987" spans="6:6" ht="18" customHeight="1">
      <c r="F53987" s="129">
        <f t="shared" si="849"/>
        <v>0</v>
      </c>
    </row>
    <row r="53988" spans="6:6" ht="18" customHeight="1">
      <c r="F53988" s="129">
        <f t="shared" si="849"/>
        <v>0</v>
      </c>
    </row>
    <row r="53989" spans="6:6" ht="18" customHeight="1">
      <c r="F53989" s="129">
        <f t="shared" si="849"/>
        <v>0</v>
      </c>
    </row>
    <row r="53990" spans="6:6" ht="18" customHeight="1">
      <c r="F53990" s="129">
        <f t="shared" si="849"/>
        <v>0</v>
      </c>
    </row>
    <row r="53991" spans="6:6" ht="18" customHeight="1">
      <c r="F53991" s="129">
        <f t="shared" si="849"/>
        <v>0</v>
      </c>
    </row>
    <row r="53992" spans="6:6" ht="18" customHeight="1">
      <c r="F53992" s="129">
        <f t="shared" si="849"/>
        <v>0</v>
      </c>
    </row>
    <row r="53993" spans="6:6" ht="18" customHeight="1">
      <c r="F53993" s="129">
        <f t="shared" si="849"/>
        <v>0</v>
      </c>
    </row>
    <row r="53994" spans="6:6" ht="18" customHeight="1">
      <c r="F53994" s="129">
        <f t="shared" si="849"/>
        <v>0</v>
      </c>
    </row>
    <row r="53995" spans="6:6" ht="18" customHeight="1">
      <c r="F53995" s="129">
        <f t="shared" si="849"/>
        <v>0</v>
      </c>
    </row>
    <row r="53996" spans="6:6" ht="18" customHeight="1">
      <c r="F53996" s="129">
        <f t="shared" si="849"/>
        <v>0</v>
      </c>
    </row>
    <row r="53997" spans="6:6" ht="18" customHeight="1">
      <c r="F53997" s="129">
        <f t="shared" si="849"/>
        <v>0</v>
      </c>
    </row>
    <row r="53998" spans="6:6" ht="18" customHeight="1">
      <c r="F53998" s="129">
        <f t="shared" si="849"/>
        <v>0</v>
      </c>
    </row>
    <row r="53999" spans="6:6" ht="18" customHeight="1">
      <c r="F53999" s="129">
        <f t="shared" si="849"/>
        <v>0</v>
      </c>
    </row>
    <row r="54000" spans="6:6" ht="18" customHeight="1">
      <c r="F54000" s="129">
        <f t="shared" si="849"/>
        <v>0</v>
      </c>
    </row>
    <row r="54001" spans="6:6" ht="18" customHeight="1">
      <c r="F54001" s="129">
        <f t="shared" si="849"/>
        <v>0</v>
      </c>
    </row>
    <row r="54002" spans="6:6" ht="18" customHeight="1">
      <c r="F54002" s="129">
        <f t="shared" ref="F54002:F54065" si="850">E54002*D54002</f>
        <v>0</v>
      </c>
    </row>
    <row r="54003" spans="6:6" ht="18" customHeight="1">
      <c r="F54003" s="129">
        <f t="shared" si="850"/>
        <v>0</v>
      </c>
    </row>
    <row r="54004" spans="6:6" ht="18" customHeight="1">
      <c r="F54004" s="129">
        <f t="shared" si="850"/>
        <v>0</v>
      </c>
    </row>
    <row r="54005" spans="6:6" ht="18" customHeight="1">
      <c r="F54005" s="129">
        <f t="shared" si="850"/>
        <v>0</v>
      </c>
    </row>
    <row r="54006" spans="6:6" ht="18" customHeight="1">
      <c r="F54006" s="129">
        <f t="shared" si="850"/>
        <v>0</v>
      </c>
    </row>
    <row r="54007" spans="6:6" ht="18" customHeight="1">
      <c r="F54007" s="129">
        <f t="shared" si="850"/>
        <v>0</v>
      </c>
    </row>
    <row r="54008" spans="6:6" ht="18" customHeight="1">
      <c r="F54008" s="129">
        <f t="shared" si="850"/>
        <v>0</v>
      </c>
    </row>
    <row r="54009" spans="6:6" ht="18" customHeight="1">
      <c r="F54009" s="129">
        <f t="shared" si="850"/>
        <v>0</v>
      </c>
    </row>
    <row r="54010" spans="6:6" ht="18" customHeight="1">
      <c r="F54010" s="129">
        <f t="shared" si="850"/>
        <v>0</v>
      </c>
    </row>
    <row r="54011" spans="6:6" ht="18" customHeight="1">
      <c r="F54011" s="129">
        <f t="shared" si="850"/>
        <v>0</v>
      </c>
    </row>
    <row r="54012" spans="6:6" ht="18" customHeight="1">
      <c r="F54012" s="129">
        <f t="shared" si="850"/>
        <v>0</v>
      </c>
    </row>
    <row r="54013" spans="6:6" ht="18" customHeight="1">
      <c r="F54013" s="129">
        <f t="shared" si="850"/>
        <v>0</v>
      </c>
    </row>
    <row r="54014" spans="6:6" ht="18" customHeight="1">
      <c r="F54014" s="129">
        <f t="shared" si="850"/>
        <v>0</v>
      </c>
    </row>
    <row r="54015" spans="6:6" ht="18" customHeight="1">
      <c r="F54015" s="129">
        <f t="shared" si="850"/>
        <v>0</v>
      </c>
    </row>
    <row r="54016" spans="6:6" ht="18" customHeight="1">
      <c r="F54016" s="129">
        <f t="shared" si="850"/>
        <v>0</v>
      </c>
    </row>
    <row r="54017" spans="6:6" ht="18" customHeight="1">
      <c r="F54017" s="129">
        <f t="shared" si="850"/>
        <v>0</v>
      </c>
    </row>
    <row r="54018" spans="6:6" ht="18" customHeight="1">
      <c r="F54018" s="129">
        <f t="shared" si="850"/>
        <v>0</v>
      </c>
    </row>
    <row r="54019" spans="6:6" ht="18" customHeight="1">
      <c r="F54019" s="129">
        <f t="shared" si="850"/>
        <v>0</v>
      </c>
    </row>
    <row r="54020" spans="6:6" ht="18" customHeight="1">
      <c r="F54020" s="129">
        <f t="shared" si="850"/>
        <v>0</v>
      </c>
    </row>
    <row r="54021" spans="6:6" ht="18" customHeight="1">
      <c r="F54021" s="129">
        <f t="shared" si="850"/>
        <v>0</v>
      </c>
    </row>
    <row r="54022" spans="6:6" ht="18" customHeight="1">
      <c r="F54022" s="129">
        <f t="shared" si="850"/>
        <v>0</v>
      </c>
    </row>
    <row r="54023" spans="6:6" ht="18" customHeight="1">
      <c r="F54023" s="129">
        <f t="shared" si="850"/>
        <v>0</v>
      </c>
    </row>
    <row r="54024" spans="6:6" ht="18" customHeight="1">
      <c r="F54024" s="129">
        <f t="shared" si="850"/>
        <v>0</v>
      </c>
    </row>
    <row r="54025" spans="6:6" ht="18" customHeight="1">
      <c r="F54025" s="129">
        <f t="shared" si="850"/>
        <v>0</v>
      </c>
    </row>
    <row r="54026" spans="6:6" ht="18" customHeight="1">
      <c r="F54026" s="129">
        <f t="shared" si="850"/>
        <v>0</v>
      </c>
    </row>
    <row r="54027" spans="6:6" ht="18" customHeight="1">
      <c r="F54027" s="129">
        <f t="shared" si="850"/>
        <v>0</v>
      </c>
    </row>
    <row r="54028" spans="6:6" ht="18" customHeight="1">
      <c r="F54028" s="129">
        <f t="shared" si="850"/>
        <v>0</v>
      </c>
    </row>
    <row r="54029" spans="6:6" ht="18" customHeight="1">
      <c r="F54029" s="129">
        <f t="shared" si="850"/>
        <v>0</v>
      </c>
    </row>
    <row r="54030" spans="6:6" ht="18" customHeight="1">
      <c r="F54030" s="129">
        <f t="shared" si="850"/>
        <v>0</v>
      </c>
    </row>
    <row r="54031" spans="6:6" ht="18" customHeight="1">
      <c r="F54031" s="129">
        <f t="shared" si="850"/>
        <v>0</v>
      </c>
    </row>
    <row r="54032" spans="6:6" ht="18" customHeight="1">
      <c r="F54032" s="129">
        <f t="shared" si="850"/>
        <v>0</v>
      </c>
    </row>
    <row r="54033" spans="6:6" ht="18" customHeight="1">
      <c r="F54033" s="129">
        <f t="shared" si="850"/>
        <v>0</v>
      </c>
    </row>
    <row r="54034" spans="6:6" ht="18" customHeight="1">
      <c r="F54034" s="129">
        <f t="shared" si="850"/>
        <v>0</v>
      </c>
    </row>
    <row r="54035" spans="6:6" ht="18" customHeight="1">
      <c r="F54035" s="129">
        <f t="shared" si="850"/>
        <v>0</v>
      </c>
    </row>
    <row r="54036" spans="6:6" ht="18" customHeight="1">
      <c r="F54036" s="129">
        <f t="shared" si="850"/>
        <v>0</v>
      </c>
    </row>
    <row r="54037" spans="6:6" ht="18" customHeight="1">
      <c r="F54037" s="129">
        <f t="shared" si="850"/>
        <v>0</v>
      </c>
    </row>
    <row r="54038" spans="6:6" ht="18" customHeight="1">
      <c r="F54038" s="129">
        <f t="shared" si="850"/>
        <v>0</v>
      </c>
    </row>
    <row r="54039" spans="6:6" ht="18" customHeight="1">
      <c r="F54039" s="129">
        <f t="shared" si="850"/>
        <v>0</v>
      </c>
    </row>
    <row r="54040" spans="6:6" ht="18" customHeight="1">
      <c r="F54040" s="129">
        <f t="shared" si="850"/>
        <v>0</v>
      </c>
    </row>
    <row r="54041" spans="6:6" ht="18" customHeight="1">
      <c r="F54041" s="129">
        <f t="shared" si="850"/>
        <v>0</v>
      </c>
    </row>
    <row r="54042" spans="6:6" ht="18" customHeight="1">
      <c r="F54042" s="129">
        <f t="shared" si="850"/>
        <v>0</v>
      </c>
    </row>
    <row r="54043" spans="6:6" ht="18" customHeight="1">
      <c r="F54043" s="129">
        <f t="shared" si="850"/>
        <v>0</v>
      </c>
    </row>
    <row r="54044" spans="6:6" ht="18" customHeight="1">
      <c r="F54044" s="129">
        <f t="shared" si="850"/>
        <v>0</v>
      </c>
    </row>
    <row r="54045" spans="6:6" ht="18" customHeight="1">
      <c r="F54045" s="129">
        <f t="shared" si="850"/>
        <v>0</v>
      </c>
    </row>
    <row r="54046" spans="6:6" ht="18" customHeight="1">
      <c r="F54046" s="129">
        <f t="shared" si="850"/>
        <v>0</v>
      </c>
    </row>
    <row r="54047" spans="6:6" ht="18" customHeight="1">
      <c r="F54047" s="129">
        <f t="shared" si="850"/>
        <v>0</v>
      </c>
    </row>
    <row r="54048" spans="6:6" ht="18" customHeight="1">
      <c r="F54048" s="129">
        <f t="shared" si="850"/>
        <v>0</v>
      </c>
    </row>
    <row r="54049" spans="6:6" ht="18" customHeight="1">
      <c r="F54049" s="129">
        <f t="shared" si="850"/>
        <v>0</v>
      </c>
    </row>
    <row r="54050" spans="6:6" ht="18" customHeight="1">
      <c r="F54050" s="129">
        <f t="shared" si="850"/>
        <v>0</v>
      </c>
    </row>
    <row r="54051" spans="6:6" ht="18" customHeight="1">
      <c r="F54051" s="129">
        <f t="shared" si="850"/>
        <v>0</v>
      </c>
    </row>
    <row r="54052" spans="6:6" ht="18" customHeight="1">
      <c r="F54052" s="129">
        <f t="shared" si="850"/>
        <v>0</v>
      </c>
    </row>
    <row r="54053" spans="6:6" ht="18" customHeight="1">
      <c r="F54053" s="129">
        <f t="shared" si="850"/>
        <v>0</v>
      </c>
    </row>
    <row r="54054" spans="6:6" ht="18" customHeight="1">
      <c r="F54054" s="129">
        <f t="shared" si="850"/>
        <v>0</v>
      </c>
    </row>
    <row r="54055" spans="6:6" ht="18" customHeight="1">
      <c r="F54055" s="129">
        <f t="shared" si="850"/>
        <v>0</v>
      </c>
    </row>
    <row r="54056" spans="6:6" ht="18" customHeight="1">
      <c r="F54056" s="129">
        <f t="shared" si="850"/>
        <v>0</v>
      </c>
    </row>
    <row r="54057" spans="6:6" ht="18" customHeight="1">
      <c r="F54057" s="129">
        <f t="shared" si="850"/>
        <v>0</v>
      </c>
    </row>
    <row r="54058" spans="6:6" ht="18" customHeight="1">
      <c r="F54058" s="129">
        <f t="shared" si="850"/>
        <v>0</v>
      </c>
    </row>
    <row r="54059" spans="6:6" ht="18" customHeight="1">
      <c r="F54059" s="129">
        <f t="shared" si="850"/>
        <v>0</v>
      </c>
    </row>
    <row r="54060" spans="6:6" ht="18" customHeight="1">
      <c r="F54060" s="129">
        <f t="shared" si="850"/>
        <v>0</v>
      </c>
    </row>
    <row r="54061" spans="6:6" ht="18" customHeight="1">
      <c r="F54061" s="129">
        <f t="shared" si="850"/>
        <v>0</v>
      </c>
    </row>
    <row r="54062" spans="6:6" ht="18" customHeight="1">
      <c r="F54062" s="129">
        <f t="shared" si="850"/>
        <v>0</v>
      </c>
    </row>
    <row r="54063" spans="6:6" ht="18" customHeight="1">
      <c r="F54063" s="129">
        <f t="shared" si="850"/>
        <v>0</v>
      </c>
    </row>
    <row r="54064" spans="6:6" ht="18" customHeight="1">
      <c r="F54064" s="129">
        <f t="shared" si="850"/>
        <v>0</v>
      </c>
    </row>
    <row r="54065" spans="6:6" ht="18" customHeight="1">
      <c r="F54065" s="129">
        <f t="shared" si="850"/>
        <v>0</v>
      </c>
    </row>
    <row r="54066" spans="6:6" ht="18" customHeight="1">
      <c r="F54066" s="129">
        <f t="shared" ref="F54066:F54129" si="851">E54066*D54066</f>
        <v>0</v>
      </c>
    </row>
    <row r="54067" spans="6:6" ht="18" customHeight="1">
      <c r="F54067" s="129">
        <f t="shared" si="851"/>
        <v>0</v>
      </c>
    </row>
    <row r="54068" spans="6:6" ht="18" customHeight="1">
      <c r="F54068" s="129">
        <f t="shared" si="851"/>
        <v>0</v>
      </c>
    </row>
    <row r="54069" spans="6:6" ht="18" customHeight="1">
      <c r="F54069" s="129">
        <f t="shared" si="851"/>
        <v>0</v>
      </c>
    </row>
    <row r="54070" spans="6:6" ht="18" customHeight="1">
      <c r="F54070" s="129">
        <f t="shared" si="851"/>
        <v>0</v>
      </c>
    </row>
    <row r="54071" spans="6:6" ht="18" customHeight="1">
      <c r="F54071" s="129">
        <f t="shared" si="851"/>
        <v>0</v>
      </c>
    </row>
    <row r="54072" spans="6:6" ht="18" customHeight="1">
      <c r="F54072" s="129">
        <f t="shared" si="851"/>
        <v>0</v>
      </c>
    </row>
    <row r="54073" spans="6:6" ht="18" customHeight="1">
      <c r="F54073" s="129">
        <f t="shared" si="851"/>
        <v>0</v>
      </c>
    </row>
    <row r="54074" spans="6:6" ht="18" customHeight="1">
      <c r="F54074" s="129">
        <f t="shared" si="851"/>
        <v>0</v>
      </c>
    </row>
    <row r="54075" spans="6:6" ht="18" customHeight="1">
      <c r="F54075" s="129">
        <f t="shared" si="851"/>
        <v>0</v>
      </c>
    </row>
    <row r="54076" spans="6:6" ht="18" customHeight="1">
      <c r="F54076" s="129">
        <f t="shared" si="851"/>
        <v>0</v>
      </c>
    </row>
    <row r="54077" spans="6:6" ht="18" customHeight="1">
      <c r="F54077" s="129">
        <f t="shared" si="851"/>
        <v>0</v>
      </c>
    </row>
    <row r="54078" spans="6:6" ht="18" customHeight="1">
      <c r="F54078" s="129">
        <f t="shared" si="851"/>
        <v>0</v>
      </c>
    </row>
    <row r="54079" spans="6:6" ht="18" customHeight="1">
      <c r="F54079" s="129">
        <f t="shared" si="851"/>
        <v>0</v>
      </c>
    </row>
    <row r="54080" spans="6:6" ht="18" customHeight="1">
      <c r="F54080" s="129">
        <f t="shared" si="851"/>
        <v>0</v>
      </c>
    </row>
    <row r="54081" spans="6:6" ht="18" customHeight="1">
      <c r="F54081" s="129">
        <f t="shared" si="851"/>
        <v>0</v>
      </c>
    </row>
    <row r="54082" spans="6:6" ht="18" customHeight="1">
      <c r="F54082" s="129">
        <f t="shared" si="851"/>
        <v>0</v>
      </c>
    </row>
    <row r="54083" spans="6:6" ht="18" customHeight="1">
      <c r="F54083" s="129">
        <f t="shared" si="851"/>
        <v>0</v>
      </c>
    </row>
    <row r="54084" spans="6:6" ht="18" customHeight="1">
      <c r="F54084" s="129">
        <f t="shared" si="851"/>
        <v>0</v>
      </c>
    </row>
    <row r="54085" spans="6:6" ht="18" customHeight="1">
      <c r="F54085" s="129">
        <f t="shared" si="851"/>
        <v>0</v>
      </c>
    </row>
    <row r="54086" spans="6:6" ht="18" customHeight="1">
      <c r="F54086" s="129">
        <f t="shared" si="851"/>
        <v>0</v>
      </c>
    </row>
    <row r="54087" spans="6:6" ht="18" customHeight="1">
      <c r="F54087" s="129">
        <f t="shared" si="851"/>
        <v>0</v>
      </c>
    </row>
    <row r="54088" spans="6:6" ht="18" customHeight="1">
      <c r="F54088" s="129">
        <f t="shared" si="851"/>
        <v>0</v>
      </c>
    </row>
    <row r="54089" spans="6:6" ht="18" customHeight="1">
      <c r="F54089" s="129">
        <f t="shared" si="851"/>
        <v>0</v>
      </c>
    </row>
    <row r="54090" spans="6:6" ht="18" customHeight="1">
      <c r="F54090" s="129">
        <f t="shared" si="851"/>
        <v>0</v>
      </c>
    </row>
    <row r="54091" spans="6:6" ht="18" customHeight="1">
      <c r="F54091" s="129">
        <f t="shared" si="851"/>
        <v>0</v>
      </c>
    </row>
    <row r="54092" spans="6:6" ht="18" customHeight="1">
      <c r="F54092" s="129">
        <f t="shared" si="851"/>
        <v>0</v>
      </c>
    </row>
    <row r="54093" spans="6:6" ht="18" customHeight="1">
      <c r="F54093" s="129">
        <f t="shared" si="851"/>
        <v>0</v>
      </c>
    </row>
    <row r="54094" spans="6:6" ht="18" customHeight="1">
      <c r="F54094" s="129">
        <f t="shared" si="851"/>
        <v>0</v>
      </c>
    </row>
    <row r="54095" spans="6:6" ht="18" customHeight="1">
      <c r="F54095" s="129">
        <f t="shared" si="851"/>
        <v>0</v>
      </c>
    </row>
    <row r="54096" spans="6:6" ht="18" customHeight="1">
      <c r="F54096" s="129">
        <f t="shared" si="851"/>
        <v>0</v>
      </c>
    </row>
    <row r="54097" spans="6:6" ht="18" customHeight="1">
      <c r="F54097" s="129">
        <f t="shared" si="851"/>
        <v>0</v>
      </c>
    </row>
    <row r="54098" spans="6:6" ht="18" customHeight="1">
      <c r="F54098" s="129">
        <f t="shared" si="851"/>
        <v>0</v>
      </c>
    </row>
    <row r="54099" spans="6:6" ht="18" customHeight="1">
      <c r="F54099" s="129">
        <f t="shared" si="851"/>
        <v>0</v>
      </c>
    </row>
    <row r="54100" spans="6:6" ht="18" customHeight="1">
      <c r="F54100" s="129">
        <f t="shared" si="851"/>
        <v>0</v>
      </c>
    </row>
    <row r="54101" spans="6:6" ht="18" customHeight="1">
      <c r="F54101" s="129">
        <f t="shared" si="851"/>
        <v>0</v>
      </c>
    </row>
    <row r="54102" spans="6:6" ht="18" customHeight="1">
      <c r="F54102" s="129">
        <f t="shared" si="851"/>
        <v>0</v>
      </c>
    </row>
    <row r="54103" spans="6:6" ht="18" customHeight="1">
      <c r="F54103" s="129">
        <f t="shared" si="851"/>
        <v>0</v>
      </c>
    </row>
    <row r="54104" spans="6:6" ht="18" customHeight="1">
      <c r="F54104" s="129">
        <f t="shared" si="851"/>
        <v>0</v>
      </c>
    </row>
    <row r="54105" spans="6:6" ht="18" customHeight="1">
      <c r="F54105" s="129">
        <f t="shared" si="851"/>
        <v>0</v>
      </c>
    </row>
    <row r="54106" spans="6:6" ht="18" customHeight="1">
      <c r="F54106" s="129">
        <f t="shared" si="851"/>
        <v>0</v>
      </c>
    </row>
    <row r="54107" spans="6:6" ht="18" customHeight="1">
      <c r="F54107" s="129">
        <f t="shared" si="851"/>
        <v>0</v>
      </c>
    </row>
    <row r="54108" spans="6:6" ht="18" customHeight="1">
      <c r="F54108" s="129">
        <f t="shared" si="851"/>
        <v>0</v>
      </c>
    </row>
    <row r="54109" spans="6:6" ht="18" customHeight="1">
      <c r="F54109" s="129">
        <f t="shared" si="851"/>
        <v>0</v>
      </c>
    </row>
    <row r="54110" spans="6:6" ht="18" customHeight="1">
      <c r="F54110" s="129">
        <f t="shared" si="851"/>
        <v>0</v>
      </c>
    </row>
    <row r="54111" spans="6:6" ht="18" customHeight="1">
      <c r="F54111" s="129">
        <f t="shared" si="851"/>
        <v>0</v>
      </c>
    </row>
    <row r="54112" spans="6:6" ht="18" customHeight="1">
      <c r="F54112" s="129">
        <f t="shared" si="851"/>
        <v>0</v>
      </c>
    </row>
    <row r="54113" spans="6:6" ht="18" customHeight="1">
      <c r="F54113" s="129">
        <f t="shared" si="851"/>
        <v>0</v>
      </c>
    </row>
    <row r="54114" spans="6:6" ht="18" customHeight="1">
      <c r="F54114" s="129">
        <f t="shared" si="851"/>
        <v>0</v>
      </c>
    </row>
    <row r="54115" spans="6:6" ht="18" customHeight="1">
      <c r="F54115" s="129">
        <f t="shared" si="851"/>
        <v>0</v>
      </c>
    </row>
    <row r="54116" spans="6:6" ht="18" customHeight="1">
      <c r="F54116" s="129">
        <f t="shared" si="851"/>
        <v>0</v>
      </c>
    </row>
    <row r="54117" spans="6:6" ht="18" customHeight="1">
      <c r="F54117" s="129">
        <f t="shared" si="851"/>
        <v>0</v>
      </c>
    </row>
    <row r="54118" spans="6:6" ht="18" customHeight="1">
      <c r="F54118" s="129">
        <f t="shared" si="851"/>
        <v>0</v>
      </c>
    </row>
    <row r="54119" spans="6:6" ht="18" customHeight="1">
      <c r="F54119" s="129">
        <f t="shared" si="851"/>
        <v>0</v>
      </c>
    </row>
    <row r="54120" spans="6:6" ht="18" customHeight="1">
      <c r="F54120" s="129">
        <f t="shared" si="851"/>
        <v>0</v>
      </c>
    </row>
    <row r="54121" spans="6:6" ht="18" customHeight="1">
      <c r="F54121" s="129">
        <f t="shared" si="851"/>
        <v>0</v>
      </c>
    </row>
    <row r="54122" spans="6:6" ht="18" customHeight="1">
      <c r="F54122" s="129">
        <f t="shared" si="851"/>
        <v>0</v>
      </c>
    </row>
    <row r="54123" spans="6:6" ht="18" customHeight="1">
      <c r="F54123" s="129">
        <f t="shared" si="851"/>
        <v>0</v>
      </c>
    </row>
    <row r="54124" spans="6:6" ht="18" customHeight="1">
      <c r="F54124" s="129">
        <f t="shared" si="851"/>
        <v>0</v>
      </c>
    </row>
    <row r="54125" spans="6:6" ht="18" customHeight="1">
      <c r="F54125" s="129">
        <f t="shared" si="851"/>
        <v>0</v>
      </c>
    </row>
    <row r="54126" spans="6:6" ht="18" customHeight="1">
      <c r="F54126" s="129">
        <f t="shared" si="851"/>
        <v>0</v>
      </c>
    </row>
    <row r="54127" spans="6:6" ht="18" customHeight="1">
      <c r="F54127" s="129">
        <f t="shared" si="851"/>
        <v>0</v>
      </c>
    </row>
    <row r="54128" spans="6:6" ht="18" customHeight="1">
      <c r="F54128" s="129">
        <f t="shared" si="851"/>
        <v>0</v>
      </c>
    </row>
    <row r="54129" spans="6:6" ht="18" customHeight="1">
      <c r="F54129" s="129">
        <f t="shared" si="851"/>
        <v>0</v>
      </c>
    </row>
    <row r="54130" spans="6:6" ht="18" customHeight="1">
      <c r="F54130" s="129">
        <f t="shared" ref="F54130:F54193" si="852">E54130*D54130</f>
        <v>0</v>
      </c>
    </row>
    <row r="54131" spans="6:6" ht="18" customHeight="1">
      <c r="F54131" s="129">
        <f t="shared" si="852"/>
        <v>0</v>
      </c>
    </row>
    <row r="54132" spans="6:6" ht="18" customHeight="1">
      <c r="F54132" s="129">
        <f t="shared" si="852"/>
        <v>0</v>
      </c>
    </row>
    <row r="54133" spans="6:6" ht="18" customHeight="1">
      <c r="F54133" s="129">
        <f t="shared" si="852"/>
        <v>0</v>
      </c>
    </row>
    <row r="54134" spans="6:6" ht="18" customHeight="1">
      <c r="F54134" s="129">
        <f t="shared" si="852"/>
        <v>0</v>
      </c>
    </row>
    <row r="54135" spans="6:6" ht="18" customHeight="1">
      <c r="F54135" s="129">
        <f t="shared" si="852"/>
        <v>0</v>
      </c>
    </row>
    <row r="54136" spans="6:6" ht="18" customHeight="1">
      <c r="F54136" s="129">
        <f t="shared" si="852"/>
        <v>0</v>
      </c>
    </row>
    <row r="54137" spans="6:6" ht="18" customHeight="1">
      <c r="F54137" s="129">
        <f t="shared" si="852"/>
        <v>0</v>
      </c>
    </row>
    <row r="54138" spans="6:6" ht="18" customHeight="1">
      <c r="F54138" s="129">
        <f t="shared" si="852"/>
        <v>0</v>
      </c>
    </row>
    <row r="54139" spans="6:6" ht="18" customHeight="1">
      <c r="F54139" s="129">
        <f t="shared" si="852"/>
        <v>0</v>
      </c>
    </row>
    <row r="54140" spans="6:6" ht="18" customHeight="1">
      <c r="F54140" s="129">
        <f t="shared" si="852"/>
        <v>0</v>
      </c>
    </row>
    <row r="54141" spans="6:6" ht="18" customHeight="1">
      <c r="F54141" s="129">
        <f t="shared" si="852"/>
        <v>0</v>
      </c>
    </row>
    <row r="54142" spans="6:6" ht="18" customHeight="1">
      <c r="F54142" s="129">
        <f t="shared" si="852"/>
        <v>0</v>
      </c>
    </row>
    <row r="54143" spans="6:6" ht="18" customHeight="1">
      <c r="F54143" s="129">
        <f t="shared" si="852"/>
        <v>0</v>
      </c>
    </row>
    <row r="54144" spans="6:6" ht="18" customHeight="1">
      <c r="F54144" s="129">
        <f t="shared" si="852"/>
        <v>0</v>
      </c>
    </row>
    <row r="54145" spans="6:6" ht="18" customHeight="1">
      <c r="F54145" s="129">
        <f t="shared" si="852"/>
        <v>0</v>
      </c>
    </row>
    <row r="54146" spans="6:6" ht="18" customHeight="1">
      <c r="F54146" s="129">
        <f t="shared" si="852"/>
        <v>0</v>
      </c>
    </row>
    <row r="54147" spans="6:6" ht="18" customHeight="1">
      <c r="F54147" s="129">
        <f t="shared" si="852"/>
        <v>0</v>
      </c>
    </row>
    <row r="54148" spans="6:6" ht="18" customHeight="1">
      <c r="F54148" s="129">
        <f t="shared" si="852"/>
        <v>0</v>
      </c>
    </row>
    <row r="54149" spans="6:6" ht="18" customHeight="1">
      <c r="F54149" s="129">
        <f t="shared" si="852"/>
        <v>0</v>
      </c>
    </row>
    <row r="54150" spans="6:6" ht="18" customHeight="1">
      <c r="F54150" s="129">
        <f t="shared" si="852"/>
        <v>0</v>
      </c>
    </row>
    <row r="54151" spans="6:6" ht="18" customHeight="1">
      <c r="F54151" s="129">
        <f t="shared" si="852"/>
        <v>0</v>
      </c>
    </row>
    <row r="54152" spans="6:6" ht="18" customHeight="1">
      <c r="F54152" s="129">
        <f t="shared" si="852"/>
        <v>0</v>
      </c>
    </row>
    <row r="54153" spans="6:6" ht="18" customHeight="1">
      <c r="F54153" s="129">
        <f t="shared" si="852"/>
        <v>0</v>
      </c>
    </row>
    <row r="54154" spans="6:6" ht="18" customHeight="1">
      <c r="F54154" s="129">
        <f t="shared" si="852"/>
        <v>0</v>
      </c>
    </row>
    <row r="54155" spans="6:6" ht="18" customHeight="1">
      <c r="F54155" s="129">
        <f t="shared" si="852"/>
        <v>0</v>
      </c>
    </row>
    <row r="54156" spans="6:6" ht="18" customHeight="1">
      <c r="F54156" s="129">
        <f t="shared" si="852"/>
        <v>0</v>
      </c>
    </row>
    <row r="54157" spans="6:6" ht="18" customHeight="1">
      <c r="F54157" s="129">
        <f t="shared" si="852"/>
        <v>0</v>
      </c>
    </row>
    <row r="54158" spans="6:6" ht="18" customHeight="1">
      <c r="F54158" s="129">
        <f t="shared" si="852"/>
        <v>0</v>
      </c>
    </row>
    <row r="54159" spans="6:6" ht="18" customHeight="1">
      <c r="F54159" s="129">
        <f t="shared" si="852"/>
        <v>0</v>
      </c>
    </row>
    <row r="54160" spans="6:6" ht="18" customHeight="1">
      <c r="F54160" s="129">
        <f t="shared" si="852"/>
        <v>0</v>
      </c>
    </row>
    <row r="54161" spans="6:6" ht="18" customHeight="1">
      <c r="F54161" s="129">
        <f t="shared" si="852"/>
        <v>0</v>
      </c>
    </row>
    <row r="54162" spans="6:6" ht="18" customHeight="1">
      <c r="F54162" s="129">
        <f t="shared" si="852"/>
        <v>0</v>
      </c>
    </row>
    <row r="54163" spans="6:6" ht="18" customHeight="1">
      <c r="F54163" s="129">
        <f t="shared" si="852"/>
        <v>0</v>
      </c>
    </row>
    <row r="54164" spans="6:6" ht="18" customHeight="1">
      <c r="F54164" s="129">
        <f t="shared" si="852"/>
        <v>0</v>
      </c>
    </row>
    <row r="54165" spans="6:6" ht="18" customHeight="1">
      <c r="F54165" s="129">
        <f t="shared" si="852"/>
        <v>0</v>
      </c>
    </row>
    <row r="54166" spans="6:6" ht="18" customHeight="1">
      <c r="F54166" s="129">
        <f t="shared" si="852"/>
        <v>0</v>
      </c>
    </row>
    <row r="54167" spans="6:6" ht="18" customHeight="1">
      <c r="F54167" s="129">
        <f t="shared" si="852"/>
        <v>0</v>
      </c>
    </row>
    <row r="54168" spans="6:6" ht="18" customHeight="1">
      <c r="F54168" s="129">
        <f t="shared" si="852"/>
        <v>0</v>
      </c>
    </row>
    <row r="54169" spans="6:6" ht="18" customHeight="1">
      <c r="F54169" s="129">
        <f t="shared" si="852"/>
        <v>0</v>
      </c>
    </row>
    <row r="54170" spans="6:6" ht="18" customHeight="1">
      <c r="F54170" s="129">
        <f t="shared" si="852"/>
        <v>0</v>
      </c>
    </row>
    <row r="54171" spans="6:6" ht="18" customHeight="1">
      <c r="F54171" s="129">
        <f t="shared" si="852"/>
        <v>0</v>
      </c>
    </row>
    <row r="54172" spans="6:6" ht="18" customHeight="1">
      <c r="F54172" s="129">
        <f t="shared" si="852"/>
        <v>0</v>
      </c>
    </row>
    <row r="54173" spans="6:6" ht="18" customHeight="1">
      <c r="F54173" s="129">
        <f t="shared" si="852"/>
        <v>0</v>
      </c>
    </row>
    <row r="54174" spans="6:6" ht="18" customHeight="1">
      <c r="F54174" s="129">
        <f t="shared" si="852"/>
        <v>0</v>
      </c>
    </row>
    <row r="54175" spans="6:6" ht="18" customHeight="1">
      <c r="F54175" s="129">
        <f t="shared" si="852"/>
        <v>0</v>
      </c>
    </row>
    <row r="54176" spans="6:6" ht="18" customHeight="1">
      <c r="F54176" s="129">
        <f t="shared" si="852"/>
        <v>0</v>
      </c>
    </row>
    <row r="54177" spans="6:6" ht="18" customHeight="1">
      <c r="F54177" s="129">
        <f t="shared" si="852"/>
        <v>0</v>
      </c>
    </row>
    <row r="54178" spans="6:6" ht="18" customHeight="1">
      <c r="F54178" s="129">
        <f t="shared" si="852"/>
        <v>0</v>
      </c>
    </row>
    <row r="54179" spans="6:6" ht="18" customHeight="1">
      <c r="F54179" s="129">
        <f t="shared" si="852"/>
        <v>0</v>
      </c>
    </row>
    <row r="54180" spans="6:6" ht="18" customHeight="1">
      <c r="F54180" s="129">
        <f t="shared" si="852"/>
        <v>0</v>
      </c>
    </row>
    <row r="54181" spans="6:6" ht="18" customHeight="1">
      <c r="F54181" s="129">
        <f t="shared" si="852"/>
        <v>0</v>
      </c>
    </row>
    <row r="54182" spans="6:6" ht="18" customHeight="1">
      <c r="F54182" s="129">
        <f t="shared" si="852"/>
        <v>0</v>
      </c>
    </row>
    <row r="54183" spans="6:6" ht="18" customHeight="1">
      <c r="F54183" s="129">
        <f t="shared" si="852"/>
        <v>0</v>
      </c>
    </row>
    <row r="54184" spans="6:6" ht="18" customHeight="1">
      <c r="F54184" s="129">
        <f t="shared" si="852"/>
        <v>0</v>
      </c>
    </row>
    <row r="54185" spans="6:6" ht="18" customHeight="1">
      <c r="F54185" s="129">
        <f t="shared" si="852"/>
        <v>0</v>
      </c>
    </row>
    <row r="54186" spans="6:6" ht="18" customHeight="1">
      <c r="F54186" s="129">
        <f t="shared" si="852"/>
        <v>0</v>
      </c>
    </row>
    <row r="54187" spans="6:6" ht="18" customHeight="1">
      <c r="F54187" s="129">
        <f t="shared" si="852"/>
        <v>0</v>
      </c>
    </row>
    <row r="54188" spans="6:6" ht="18" customHeight="1">
      <c r="F54188" s="129">
        <f t="shared" si="852"/>
        <v>0</v>
      </c>
    </row>
    <row r="54189" spans="6:6" ht="18" customHeight="1">
      <c r="F54189" s="129">
        <f t="shared" si="852"/>
        <v>0</v>
      </c>
    </row>
    <row r="54190" spans="6:6" ht="18" customHeight="1">
      <c r="F54190" s="129">
        <f t="shared" si="852"/>
        <v>0</v>
      </c>
    </row>
    <row r="54191" spans="6:6" ht="18" customHeight="1">
      <c r="F54191" s="129">
        <f t="shared" si="852"/>
        <v>0</v>
      </c>
    </row>
    <row r="54192" spans="6:6" ht="18" customHeight="1">
      <c r="F54192" s="129">
        <f t="shared" si="852"/>
        <v>0</v>
      </c>
    </row>
    <row r="54193" spans="6:6" ht="18" customHeight="1">
      <c r="F54193" s="129">
        <f t="shared" si="852"/>
        <v>0</v>
      </c>
    </row>
    <row r="54194" spans="6:6" ht="18" customHeight="1">
      <c r="F54194" s="129">
        <f t="shared" ref="F54194:F54257" si="853">E54194*D54194</f>
        <v>0</v>
      </c>
    </row>
    <row r="54195" spans="6:6" ht="18" customHeight="1">
      <c r="F54195" s="129">
        <f t="shared" si="853"/>
        <v>0</v>
      </c>
    </row>
    <row r="54196" spans="6:6" ht="18" customHeight="1">
      <c r="F54196" s="129">
        <f t="shared" si="853"/>
        <v>0</v>
      </c>
    </row>
    <row r="54197" spans="6:6" ht="18" customHeight="1">
      <c r="F54197" s="129">
        <f t="shared" si="853"/>
        <v>0</v>
      </c>
    </row>
    <row r="54198" spans="6:6" ht="18" customHeight="1">
      <c r="F54198" s="129">
        <f t="shared" si="853"/>
        <v>0</v>
      </c>
    </row>
    <row r="54199" spans="6:6" ht="18" customHeight="1">
      <c r="F54199" s="129">
        <f t="shared" si="853"/>
        <v>0</v>
      </c>
    </row>
    <row r="54200" spans="6:6" ht="18" customHeight="1">
      <c r="F54200" s="129">
        <f t="shared" si="853"/>
        <v>0</v>
      </c>
    </row>
    <row r="54201" spans="6:6" ht="18" customHeight="1">
      <c r="F54201" s="129">
        <f t="shared" si="853"/>
        <v>0</v>
      </c>
    </row>
    <row r="54202" spans="6:6" ht="18" customHeight="1">
      <c r="F54202" s="129">
        <f t="shared" si="853"/>
        <v>0</v>
      </c>
    </row>
    <row r="54203" spans="6:6" ht="18" customHeight="1">
      <c r="F54203" s="129">
        <f t="shared" si="853"/>
        <v>0</v>
      </c>
    </row>
    <row r="54204" spans="6:6" ht="18" customHeight="1">
      <c r="F54204" s="129">
        <f t="shared" si="853"/>
        <v>0</v>
      </c>
    </row>
    <row r="54205" spans="6:6" ht="18" customHeight="1">
      <c r="F54205" s="129">
        <f t="shared" si="853"/>
        <v>0</v>
      </c>
    </row>
    <row r="54206" spans="6:6" ht="18" customHeight="1">
      <c r="F54206" s="129">
        <f t="shared" si="853"/>
        <v>0</v>
      </c>
    </row>
    <row r="54207" spans="6:6" ht="18" customHeight="1">
      <c r="F54207" s="129">
        <f t="shared" si="853"/>
        <v>0</v>
      </c>
    </row>
    <row r="54208" spans="6:6" ht="18" customHeight="1">
      <c r="F54208" s="129">
        <f t="shared" si="853"/>
        <v>0</v>
      </c>
    </row>
    <row r="54209" spans="6:6" ht="18" customHeight="1">
      <c r="F54209" s="129">
        <f t="shared" si="853"/>
        <v>0</v>
      </c>
    </row>
    <row r="54210" spans="6:6" ht="18" customHeight="1">
      <c r="F54210" s="129">
        <f t="shared" si="853"/>
        <v>0</v>
      </c>
    </row>
    <row r="54211" spans="6:6" ht="18" customHeight="1">
      <c r="F54211" s="129">
        <f t="shared" si="853"/>
        <v>0</v>
      </c>
    </row>
    <row r="54212" spans="6:6" ht="18" customHeight="1">
      <c r="F54212" s="129">
        <f t="shared" si="853"/>
        <v>0</v>
      </c>
    </row>
    <row r="54213" spans="6:6" ht="18" customHeight="1">
      <c r="F54213" s="129">
        <f t="shared" si="853"/>
        <v>0</v>
      </c>
    </row>
    <row r="54214" spans="6:6" ht="18" customHeight="1">
      <c r="F54214" s="129">
        <f t="shared" si="853"/>
        <v>0</v>
      </c>
    </row>
    <row r="54215" spans="6:6" ht="18" customHeight="1">
      <c r="F54215" s="129">
        <f t="shared" si="853"/>
        <v>0</v>
      </c>
    </row>
    <row r="54216" spans="6:6" ht="18" customHeight="1">
      <c r="F54216" s="129">
        <f t="shared" si="853"/>
        <v>0</v>
      </c>
    </row>
    <row r="54217" spans="6:6" ht="18" customHeight="1">
      <c r="F54217" s="129">
        <f t="shared" si="853"/>
        <v>0</v>
      </c>
    </row>
    <row r="54218" spans="6:6" ht="18" customHeight="1">
      <c r="F54218" s="129">
        <f t="shared" si="853"/>
        <v>0</v>
      </c>
    </row>
    <row r="54219" spans="6:6" ht="18" customHeight="1">
      <c r="F54219" s="129">
        <f t="shared" si="853"/>
        <v>0</v>
      </c>
    </row>
    <row r="54220" spans="6:6" ht="18" customHeight="1">
      <c r="F54220" s="129">
        <f t="shared" si="853"/>
        <v>0</v>
      </c>
    </row>
    <row r="54221" spans="6:6" ht="18" customHeight="1">
      <c r="F54221" s="129">
        <f t="shared" si="853"/>
        <v>0</v>
      </c>
    </row>
    <row r="54222" spans="6:6" ht="18" customHeight="1">
      <c r="F54222" s="129">
        <f t="shared" si="853"/>
        <v>0</v>
      </c>
    </row>
    <row r="54223" spans="6:6" ht="18" customHeight="1">
      <c r="F54223" s="129">
        <f t="shared" si="853"/>
        <v>0</v>
      </c>
    </row>
    <row r="54224" spans="6:6" ht="18" customHeight="1">
      <c r="F54224" s="129">
        <f t="shared" si="853"/>
        <v>0</v>
      </c>
    </row>
    <row r="54225" spans="6:6" ht="18" customHeight="1">
      <c r="F54225" s="129">
        <f t="shared" si="853"/>
        <v>0</v>
      </c>
    </row>
    <row r="54226" spans="6:6" ht="18" customHeight="1">
      <c r="F54226" s="129">
        <f t="shared" si="853"/>
        <v>0</v>
      </c>
    </row>
    <row r="54227" spans="6:6" ht="18" customHeight="1">
      <c r="F54227" s="129">
        <f t="shared" si="853"/>
        <v>0</v>
      </c>
    </row>
    <row r="54228" spans="6:6" ht="18" customHeight="1">
      <c r="F54228" s="129">
        <f t="shared" si="853"/>
        <v>0</v>
      </c>
    </row>
    <row r="54229" spans="6:6" ht="18" customHeight="1">
      <c r="F54229" s="129">
        <f t="shared" si="853"/>
        <v>0</v>
      </c>
    </row>
    <row r="54230" spans="6:6" ht="18" customHeight="1">
      <c r="F54230" s="129">
        <f t="shared" si="853"/>
        <v>0</v>
      </c>
    </row>
    <row r="54231" spans="6:6" ht="18" customHeight="1">
      <c r="F54231" s="129">
        <f t="shared" si="853"/>
        <v>0</v>
      </c>
    </row>
    <row r="54232" spans="6:6" ht="18" customHeight="1">
      <c r="F54232" s="129">
        <f t="shared" si="853"/>
        <v>0</v>
      </c>
    </row>
    <row r="54233" spans="6:6" ht="18" customHeight="1">
      <c r="F54233" s="129">
        <f t="shared" si="853"/>
        <v>0</v>
      </c>
    </row>
    <row r="54234" spans="6:6" ht="18" customHeight="1">
      <c r="F54234" s="129">
        <f t="shared" si="853"/>
        <v>0</v>
      </c>
    </row>
    <row r="54235" spans="6:6" ht="18" customHeight="1">
      <c r="F54235" s="129">
        <f t="shared" si="853"/>
        <v>0</v>
      </c>
    </row>
    <row r="54236" spans="6:6" ht="18" customHeight="1">
      <c r="F54236" s="129">
        <f t="shared" si="853"/>
        <v>0</v>
      </c>
    </row>
    <row r="54237" spans="6:6" ht="18" customHeight="1">
      <c r="F54237" s="129">
        <f t="shared" si="853"/>
        <v>0</v>
      </c>
    </row>
    <row r="54238" spans="6:6" ht="18" customHeight="1">
      <c r="F54238" s="129">
        <f t="shared" si="853"/>
        <v>0</v>
      </c>
    </row>
    <row r="54239" spans="6:6" ht="18" customHeight="1">
      <c r="F54239" s="129">
        <f t="shared" si="853"/>
        <v>0</v>
      </c>
    </row>
    <row r="54240" spans="6:6" ht="18" customHeight="1">
      <c r="F54240" s="129">
        <f t="shared" si="853"/>
        <v>0</v>
      </c>
    </row>
    <row r="54241" spans="6:6" ht="18" customHeight="1">
      <c r="F54241" s="129">
        <f t="shared" si="853"/>
        <v>0</v>
      </c>
    </row>
    <row r="54242" spans="6:6" ht="18" customHeight="1">
      <c r="F54242" s="129">
        <f t="shared" si="853"/>
        <v>0</v>
      </c>
    </row>
    <row r="54243" spans="6:6" ht="18" customHeight="1">
      <c r="F54243" s="129">
        <f t="shared" si="853"/>
        <v>0</v>
      </c>
    </row>
    <row r="54244" spans="6:6" ht="18" customHeight="1">
      <c r="F54244" s="129">
        <f t="shared" si="853"/>
        <v>0</v>
      </c>
    </row>
    <row r="54245" spans="6:6" ht="18" customHeight="1">
      <c r="F54245" s="129">
        <f t="shared" si="853"/>
        <v>0</v>
      </c>
    </row>
    <row r="54246" spans="6:6" ht="18" customHeight="1">
      <c r="F54246" s="129">
        <f t="shared" si="853"/>
        <v>0</v>
      </c>
    </row>
    <row r="54247" spans="6:6" ht="18" customHeight="1">
      <c r="F54247" s="129">
        <f t="shared" si="853"/>
        <v>0</v>
      </c>
    </row>
    <row r="54248" spans="6:6" ht="18" customHeight="1">
      <c r="F54248" s="129">
        <f t="shared" si="853"/>
        <v>0</v>
      </c>
    </row>
    <row r="54249" spans="6:6" ht="18" customHeight="1">
      <c r="F54249" s="129">
        <f t="shared" si="853"/>
        <v>0</v>
      </c>
    </row>
    <row r="54250" spans="6:6" ht="18" customHeight="1">
      <c r="F54250" s="129">
        <f t="shared" si="853"/>
        <v>0</v>
      </c>
    </row>
    <row r="54251" spans="6:6" ht="18" customHeight="1">
      <c r="F54251" s="129">
        <f t="shared" si="853"/>
        <v>0</v>
      </c>
    </row>
    <row r="54252" spans="6:6" ht="18" customHeight="1">
      <c r="F54252" s="129">
        <f t="shared" si="853"/>
        <v>0</v>
      </c>
    </row>
    <row r="54253" spans="6:6" ht="18" customHeight="1">
      <c r="F54253" s="129">
        <f t="shared" si="853"/>
        <v>0</v>
      </c>
    </row>
    <row r="54254" spans="6:6" ht="18" customHeight="1">
      <c r="F54254" s="129">
        <f t="shared" si="853"/>
        <v>0</v>
      </c>
    </row>
    <row r="54255" spans="6:6" ht="18" customHeight="1">
      <c r="F54255" s="129">
        <f t="shared" si="853"/>
        <v>0</v>
      </c>
    </row>
    <row r="54256" spans="6:6" ht="18" customHeight="1">
      <c r="F54256" s="129">
        <f t="shared" si="853"/>
        <v>0</v>
      </c>
    </row>
    <row r="54257" spans="6:6" ht="18" customHeight="1">
      <c r="F54257" s="129">
        <f t="shared" si="853"/>
        <v>0</v>
      </c>
    </row>
    <row r="54258" spans="6:6" ht="18" customHeight="1">
      <c r="F54258" s="129">
        <f t="shared" ref="F54258:F54321" si="854">E54258*D54258</f>
        <v>0</v>
      </c>
    </row>
    <row r="54259" spans="6:6" ht="18" customHeight="1">
      <c r="F54259" s="129">
        <f t="shared" si="854"/>
        <v>0</v>
      </c>
    </row>
    <row r="54260" spans="6:6" ht="18" customHeight="1">
      <c r="F54260" s="129">
        <f t="shared" si="854"/>
        <v>0</v>
      </c>
    </row>
    <row r="54261" spans="6:6" ht="18" customHeight="1">
      <c r="F54261" s="129">
        <f t="shared" si="854"/>
        <v>0</v>
      </c>
    </row>
    <row r="54262" spans="6:6" ht="18" customHeight="1">
      <c r="F54262" s="129">
        <f t="shared" si="854"/>
        <v>0</v>
      </c>
    </row>
    <row r="54263" spans="6:6" ht="18" customHeight="1">
      <c r="F54263" s="129">
        <f t="shared" si="854"/>
        <v>0</v>
      </c>
    </row>
    <row r="54264" spans="6:6" ht="18" customHeight="1">
      <c r="F54264" s="129">
        <f t="shared" si="854"/>
        <v>0</v>
      </c>
    </row>
    <row r="54265" spans="6:6" ht="18" customHeight="1">
      <c r="F54265" s="129">
        <f t="shared" si="854"/>
        <v>0</v>
      </c>
    </row>
    <row r="54266" spans="6:6" ht="18" customHeight="1">
      <c r="F54266" s="129">
        <f t="shared" si="854"/>
        <v>0</v>
      </c>
    </row>
    <row r="54267" spans="6:6" ht="18" customHeight="1">
      <c r="F54267" s="129">
        <f t="shared" si="854"/>
        <v>0</v>
      </c>
    </row>
    <row r="54268" spans="6:6" ht="18" customHeight="1">
      <c r="F54268" s="129">
        <f t="shared" si="854"/>
        <v>0</v>
      </c>
    </row>
    <row r="54269" spans="6:6" ht="18" customHeight="1">
      <c r="F54269" s="129">
        <f t="shared" si="854"/>
        <v>0</v>
      </c>
    </row>
    <row r="54270" spans="6:6" ht="18" customHeight="1">
      <c r="F54270" s="129">
        <f t="shared" si="854"/>
        <v>0</v>
      </c>
    </row>
    <row r="54271" spans="6:6" ht="18" customHeight="1">
      <c r="F54271" s="129">
        <f t="shared" si="854"/>
        <v>0</v>
      </c>
    </row>
    <row r="54272" spans="6:6" ht="18" customHeight="1">
      <c r="F54272" s="129">
        <f t="shared" si="854"/>
        <v>0</v>
      </c>
    </row>
    <row r="54273" spans="6:6" ht="18" customHeight="1">
      <c r="F54273" s="129">
        <f t="shared" si="854"/>
        <v>0</v>
      </c>
    </row>
    <row r="54274" spans="6:6" ht="18" customHeight="1">
      <c r="F54274" s="129">
        <f t="shared" si="854"/>
        <v>0</v>
      </c>
    </row>
    <row r="54275" spans="6:6" ht="18" customHeight="1">
      <c r="F54275" s="129">
        <f t="shared" si="854"/>
        <v>0</v>
      </c>
    </row>
    <row r="54276" spans="6:6" ht="18" customHeight="1">
      <c r="F54276" s="129">
        <f t="shared" si="854"/>
        <v>0</v>
      </c>
    </row>
    <row r="54277" spans="6:6" ht="18" customHeight="1">
      <c r="F54277" s="129">
        <f t="shared" si="854"/>
        <v>0</v>
      </c>
    </row>
    <row r="54278" spans="6:6" ht="18" customHeight="1">
      <c r="F54278" s="129">
        <f t="shared" si="854"/>
        <v>0</v>
      </c>
    </row>
    <row r="54279" spans="6:6" ht="18" customHeight="1">
      <c r="F54279" s="129">
        <f t="shared" si="854"/>
        <v>0</v>
      </c>
    </row>
    <row r="54280" spans="6:6" ht="18" customHeight="1">
      <c r="F54280" s="129">
        <f t="shared" si="854"/>
        <v>0</v>
      </c>
    </row>
    <row r="54281" spans="6:6" ht="18" customHeight="1">
      <c r="F54281" s="129">
        <f t="shared" si="854"/>
        <v>0</v>
      </c>
    </row>
    <row r="54282" spans="6:6" ht="18" customHeight="1">
      <c r="F54282" s="129">
        <f t="shared" si="854"/>
        <v>0</v>
      </c>
    </row>
    <row r="54283" spans="6:6" ht="18" customHeight="1">
      <c r="F54283" s="129">
        <f t="shared" si="854"/>
        <v>0</v>
      </c>
    </row>
    <row r="54284" spans="6:6" ht="18" customHeight="1">
      <c r="F54284" s="129">
        <f t="shared" si="854"/>
        <v>0</v>
      </c>
    </row>
    <row r="54285" spans="6:6" ht="18" customHeight="1">
      <c r="F54285" s="129">
        <f t="shared" si="854"/>
        <v>0</v>
      </c>
    </row>
    <row r="54286" spans="6:6" ht="18" customHeight="1">
      <c r="F54286" s="129">
        <f t="shared" si="854"/>
        <v>0</v>
      </c>
    </row>
    <row r="54287" spans="6:6" ht="18" customHeight="1">
      <c r="F54287" s="129">
        <f t="shared" si="854"/>
        <v>0</v>
      </c>
    </row>
    <row r="54288" spans="6:6" ht="18" customHeight="1">
      <c r="F54288" s="129">
        <f t="shared" si="854"/>
        <v>0</v>
      </c>
    </row>
    <row r="54289" spans="6:6" ht="18" customHeight="1">
      <c r="F54289" s="129">
        <f t="shared" si="854"/>
        <v>0</v>
      </c>
    </row>
    <row r="54290" spans="6:6" ht="18" customHeight="1">
      <c r="F54290" s="129">
        <f t="shared" si="854"/>
        <v>0</v>
      </c>
    </row>
    <row r="54291" spans="6:6" ht="18" customHeight="1">
      <c r="F54291" s="129">
        <f t="shared" si="854"/>
        <v>0</v>
      </c>
    </row>
    <row r="54292" spans="6:6" ht="18" customHeight="1">
      <c r="F54292" s="129">
        <f t="shared" si="854"/>
        <v>0</v>
      </c>
    </row>
    <row r="54293" spans="6:6" ht="18" customHeight="1">
      <c r="F54293" s="129">
        <f t="shared" si="854"/>
        <v>0</v>
      </c>
    </row>
    <row r="54294" spans="6:6" ht="18" customHeight="1">
      <c r="F54294" s="129">
        <f t="shared" si="854"/>
        <v>0</v>
      </c>
    </row>
    <row r="54295" spans="6:6" ht="18" customHeight="1">
      <c r="F54295" s="129">
        <f t="shared" si="854"/>
        <v>0</v>
      </c>
    </row>
    <row r="54296" spans="6:6" ht="18" customHeight="1">
      <c r="F54296" s="129">
        <f t="shared" si="854"/>
        <v>0</v>
      </c>
    </row>
    <row r="54297" spans="6:6" ht="18" customHeight="1">
      <c r="F54297" s="129">
        <f t="shared" si="854"/>
        <v>0</v>
      </c>
    </row>
    <row r="54298" spans="6:6" ht="18" customHeight="1">
      <c r="F54298" s="129">
        <f t="shared" si="854"/>
        <v>0</v>
      </c>
    </row>
    <row r="54299" spans="6:6" ht="18" customHeight="1">
      <c r="F54299" s="129">
        <f t="shared" si="854"/>
        <v>0</v>
      </c>
    </row>
    <row r="54300" spans="6:6" ht="18" customHeight="1">
      <c r="F54300" s="129">
        <f t="shared" si="854"/>
        <v>0</v>
      </c>
    </row>
    <row r="54301" spans="6:6" ht="18" customHeight="1">
      <c r="F54301" s="129">
        <f t="shared" si="854"/>
        <v>0</v>
      </c>
    </row>
    <row r="54302" spans="6:6" ht="18" customHeight="1">
      <c r="F54302" s="129">
        <f t="shared" si="854"/>
        <v>0</v>
      </c>
    </row>
    <row r="54303" spans="6:6" ht="18" customHeight="1">
      <c r="F54303" s="129">
        <f t="shared" si="854"/>
        <v>0</v>
      </c>
    </row>
    <row r="54304" spans="6:6" ht="18" customHeight="1">
      <c r="F54304" s="129">
        <f t="shared" si="854"/>
        <v>0</v>
      </c>
    </row>
    <row r="54305" spans="6:6" ht="18" customHeight="1">
      <c r="F54305" s="129">
        <f t="shared" si="854"/>
        <v>0</v>
      </c>
    </row>
    <row r="54306" spans="6:6" ht="18" customHeight="1">
      <c r="F54306" s="129">
        <f t="shared" si="854"/>
        <v>0</v>
      </c>
    </row>
    <row r="54307" spans="6:6" ht="18" customHeight="1">
      <c r="F54307" s="129">
        <f t="shared" si="854"/>
        <v>0</v>
      </c>
    </row>
    <row r="54308" spans="6:6" ht="18" customHeight="1">
      <c r="F54308" s="129">
        <f t="shared" si="854"/>
        <v>0</v>
      </c>
    </row>
    <row r="54309" spans="6:6" ht="18" customHeight="1">
      <c r="F54309" s="129">
        <f t="shared" si="854"/>
        <v>0</v>
      </c>
    </row>
    <row r="54310" spans="6:6" ht="18" customHeight="1">
      <c r="F54310" s="129">
        <f t="shared" si="854"/>
        <v>0</v>
      </c>
    </row>
    <row r="54311" spans="6:6" ht="18" customHeight="1">
      <c r="F54311" s="129">
        <f t="shared" si="854"/>
        <v>0</v>
      </c>
    </row>
    <row r="54312" spans="6:6" ht="18" customHeight="1">
      <c r="F54312" s="129">
        <f t="shared" si="854"/>
        <v>0</v>
      </c>
    </row>
    <row r="54313" spans="6:6" ht="18" customHeight="1">
      <c r="F54313" s="129">
        <f t="shared" si="854"/>
        <v>0</v>
      </c>
    </row>
    <row r="54314" spans="6:6" ht="18" customHeight="1">
      <c r="F54314" s="129">
        <f t="shared" si="854"/>
        <v>0</v>
      </c>
    </row>
    <row r="54315" spans="6:6" ht="18" customHeight="1">
      <c r="F54315" s="129">
        <f t="shared" si="854"/>
        <v>0</v>
      </c>
    </row>
    <row r="54316" spans="6:6" ht="18" customHeight="1">
      <c r="F54316" s="129">
        <f t="shared" si="854"/>
        <v>0</v>
      </c>
    </row>
    <row r="54317" spans="6:6" ht="18" customHeight="1">
      <c r="F54317" s="129">
        <f t="shared" si="854"/>
        <v>0</v>
      </c>
    </row>
    <row r="54318" spans="6:6" ht="18" customHeight="1">
      <c r="F54318" s="129">
        <f t="shared" si="854"/>
        <v>0</v>
      </c>
    </row>
    <row r="54319" spans="6:6" ht="18" customHeight="1">
      <c r="F54319" s="129">
        <f t="shared" si="854"/>
        <v>0</v>
      </c>
    </row>
    <row r="54320" spans="6:6" ht="18" customHeight="1">
      <c r="F54320" s="129">
        <f t="shared" si="854"/>
        <v>0</v>
      </c>
    </row>
    <row r="54321" spans="6:6" ht="18" customHeight="1">
      <c r="F54321" s="129">
        <f t="shared" si="854"/>
        <v>0</v>
      </c>
    </row>
    <row r="54322" spans="6:6" ht="18" customHeight="1">
      <c r="F54322" s="129">
        <f t="shared" ref="F54322:F54385" si="855">E54322*D54322</f>
        <v>0</v>
      </c>
    </row>
    <row r="54323" spans="6:6" ht="18" customHeight="1">
      <c r="F54323" s="129">
        <f t="shared" si="855"/>
        <v>0</v>
      </c>
    </row>
    <row r="54324" spans="6:6" ht="18" customHeight="1">
      <c r="F54324" s="129">
        <f t="shared" si="855"/>
        <v>0</v>
      </c>
    </row>
    <row r="54325" spans="6:6" ht="18" customHeight="1">
      <c r="F54325" s="129">
        <f t="shared" si="855"/>
        <v>0</v>
      </c>
    </row>
    <row r="54326" spans="6:6" ht="18" customHeight="1">
      <c r="F54326" s="129">
        <f t="shared" si="855"/>
        <v>0</v>
      </c>
    </row>
    <row r="54327" spans="6:6" ht="18" customHeight="1">
      <c r="F54327" s="129">
        <f t="shared" si="855"/>
        <v>0</v>
      </c>
    </row>
    <row r="54328" spans="6:6" ht="18" customHeight="1">
      <c r="F54328" s="129">
        <f t="shared" si="855"/>
        <v>0</v>
      </c>
    </row>
    <row r="54329" spans="6:6" ht="18" customHeight="1">
      <c r="F54329" s="129">
        <f t="shared" si="855"/>
        <v>0</v>
      </c>
    </row>
    <row r="54330" spans="6:6" ht="18" customHeight="1">
      <c r="F54330" s="129">
        <f t="shared" si="855"/>
        <v>0</v>
      </c>
    </row>
    <row r="54331" spans="6:6" ht="18" customHeight="1">
      <c r="F54331" s="129">
        <f t="shared" si="855"/>
        <v>0</v>
      </c>
    </row>
    <row r="54332" spans="6:6" ht="18" customHeight="1">
      <c r="F54332" s="129">
        <f t="shared" si="855"/>
        <v>0</v>
      </c>
    </row>
    <row r="54333" spans="6:6" ht="18" customHeight="1">
      <c r="F54333" s="129">
        <f t="shared" si="855"/>
        <v>0</v>
      </c>
    </row>
    <row r="54334" spans="6:6" ht="18" customHeight="1">
      <c r="F54334" s="129">
        <f t="shared" si="855"/>
        <v>0</v>
      </c>
    </row>
    <row r="54335" spans="6:6" ht="18" customHeight="1">
      <c r="F54335" s="129">
        <f t="shared" si="855"/>
        <v>0</v>
      </c>
    </row>
    <row r="54336" spans="6:6" ht="18" customHeight="1">
      <c r="F54336" s="129">
        <f t="shared" si="855"/>
        <v>0</v>
      </c>
    </row>
    <row r="54337" spans="6:6" ht="18" customHeight="1">
      <c r="F54337" s="129">
        <f t="shared" si="855"/>
        <v>0</v>
      </c>
    </row>
    <row r="54338" spans="6:6" ht="18" customHeight="1">
      <c r="F54338" s="129">
        <f t="shared" si="855"/>
        <v>0</v>
      </c>
    </row>
    <row r="54339" spans="6:6" ht="18" customHeight="1">
      <c r="F54339" s="129">
        <f t="shared" si="855"/>
        <v>0</v>
      </c>
    </row>
    <row r="54340" spans="6:6" ht="18" customHeight="1">
      <c r="F54340" s="129">
        <f t="shared" si="855"/>
        <v>0</v>
      </c>
    </row>
    <row r="54341" spans="6:6" ht="18" customHeight="1">
      <c r="F54341" s="129">
        <f t="shared" si="855"/>
        <v>0</v>
      </c>
    </row>
    <row r="54342" spans="6:6" ht="18" customHeight="1">
      <c r="F54342" s="129">
        <f t="shared" si="855"/>
        <v>0</v>
      </c>
    </row>
    <row r="54343" spans="6:6" ht="18" customHeight="1">
      <c r="F54343" s="129">
        <f t="shared" si="855"/>
        <v>0</v>
      </c>
    </row>
    <row r="54344" spans="6:6" ht="18" customHeight="1">
      <c r="F54344" s="129">
        <f t="shared" si="855"/>
        <v>0</v>
      </c>
    </row>
    <row r="54345" spans="6:6" ht="18" customHeight="1">
      <c r="F54345" s="129">
        <f t="shared" si="855"/>
        <v>0</v>
      </c>
    </row>
    <row r="54346" spans="6:6" ht="18" customHeight="1">
      <c r="F54346" s="129">
        <f t="shared" si="855"/>
        <v>0</v>
      </c>
    </row>
    <row r="54347" spans="6:6" ht="18" customHeight="1">
      <c r="F54347" s="129">
        <f t="shared" si="855"/>
        <v>0</v>
      </c>
    </row>
    <row r="54348" spans="6:6" ht="18" customHeight="1">
      <c r="F54348" s="129">
        <f t="shared" si="855"/>
        <v>0</v>
      </c>
    </row>
    <row r="54349" spans="6:6" ht="18" customHeight="1">
      <c r="F54349" s="129">
        <f t="shared" si="855"/>
        <v>0</v>
      </c>
    </row>
    <row r="54350" spans="6:6" ht="18" customHeight="1">
      <c r="F54350" s="129">
        <f t="shared" si="855"/>
        <v>0</v>
      </c>
    </row>
    <row r="54351" spans="6:6" ht="18" customHeight="1">
      <c r="F54351" s="129">
        <f t="shared" si="855"/>
        <v>0</v>
      </c>
    </row>
    <row r="54352" spans="6:6" ht="18" customHeight="1">
      <c r="F54352" s="129">
        <f t="shared" si="855"/>
        <v>0</v>
      </c>
    </row>
    <row r="54353" spans="6:6" ht="18" customHeight="1">
      <c r="F54353" s="129">
        <f t="shared" si="855"/>
        <v>0</v>
      </c>
    </row>
    <row r="54354" spans="6:6" ht="18" customHeight="1">
      <c r="F54354" s="129">
        <f t="shared" si="855"/>
        <v>0</v>
      </c>
    </row>
    <row r="54355" spans="6:6" ht="18" customHeight="1">
      <c r="F54355" s="129">
        <f t="shared" si="855"/>
        <v>0</v>
      </c>
    </row>
    <row r="54356" spans="6:6" ht="18" customHeight="1">
      <c r="F54356" s="129">
        <f t="shared" si="855"/>
        <v>0</v>
      </c>
    </row>
    <row r="54357" spans="6:6" ht="18" customHeight="1">
      <c r="F54357" s="129">
        <f t="shared" si="855"/>
        <v>0</v>
      </c>
    </row>
    <row r="54358" spans="6:6" ht="18" customHeight="1">
      <c r="F54358" s="129">
        <f t="shared" si="855"/>
        <v>0</v>
      </c>
    </row>
    <row r="54359" spans="6:6" ht="18" customHeight="1">
      <c r="F54359" s="129">
        <f t="shared" si="855"/>
        <v>0</v>
      </c>
    </row>
    <row r="54360" spans="6:6" ht="18" customHeight="1">
      <c r="F54360" s="129">
        <f t="shared" si="855"/>
        <v>0</v>
      </c>
    </row>
    <row r="54361" spans="6:6" ht="18" customHeight="1">
      <c r="F54361" s="129">
        <f t="shared" si="855"/>
        <v>0</v>
      </c>
    </row>
    <row r="54362" spans="6:6" ht="18" customHeight="1">
      <c r="F54362" s="129">
        <f t="shared" si="855"/>
        <v>0</v>
      </c>
    </row>
    <row r="54363" spans="6:6" ht="18" customHeight="1">
      <c r="F54363" s="129">
        <f t="shared" si="855"/>
        <v>0</v>
      </c>
    </row>
    <row r="54364" spans="6:6" ht="18" customHeight="1">
      <c r="F54364" s="129">
        <f t="shared" si="855"/>
        <v>0</v>
      </c>
    </row>
    <row r="54365" spans="6:6" ht="18" customHeight="1">
      <c r="F54365" s="129">
        <f t="shared" si="855"/>
        <v>0</v>
      </c>
    </row>
    <row r="54366" spans="6:6" ht="18" customHeight="1">
      <c r="F54366" s="129">
        <f t="shared" si="855"/>
        <v>0</v>
      </c>
    </row>
    <row r="54367" spans="6:6" ht="18" customHeight="1">
      <c r="F54367" s="129">
        <f t="shared" si="855"/>
        <v>0</v>
      </c>
    </row>
    <row r="54368" spans="6:6" ht="18" customHeight="1">
      <c r="F54368" s="129">
        <f t="shared" si="855"/>
        <v>0</v>
      </c>
    </row>
    <row r="54369" spans="6:6" ht="18" customHeight="1">
      <c r="F54369" s="129">
        <f t="shared" si="855"/>
        <v>0</v>
      </c>
    </row>
    <row r="54370" spans="6:6" ht="18" customHeight="1">
      <c r="F54370" s="129">
        <f t="shared" si="855"/>
        <v>0</v>
      </c>
    </row>
    <row r="54371" spans="6:6" ht="18" customHeight="1">
      <c r="F54371" s="129">
        <f t="shared" si="855"/>
        <v>0</v>
      </c>
    </row>
    <row r="54372" spans="6:6" ht="18" customHeight="1">
      <c r="F54372" s="129">
        <f t="shared" si="855"/>
        <v>0</v>
      </c>
    </row>
    <row r="54373" spans="6:6" ht="18" customHeight="1">
      <c r="F54373" s="129">
        <f t="shared" si="855"/>
        <v>0</v>
      </c>
    </row>
    <row r="54374" spans="6:6" ht="18" customHeight="1">
      <c r="F54374" s="129">
        <f t="shared" si="855"/>
        <v>0</v>
      </c>
    </row>
    <row r="54375" spans="6:6" ht="18" customHeight="1">
      <c r="F54375" s="129">
        <f t="shared" si="855"/>
        <v>0</v>
      </c>
    </row>
    <row r="54376" spans="6:6" ht="18" customHeight="1">
      <c r="F54376" s="129">
        <f t="shared" si="855"/>
        <v>0</v>
      </c>
    </row>
    <row r="54377" spans="6:6" ht="18" customHeight="1">
      <c r="F54377" s="129">
        <f t="shared" si="855"/>
        <v>0</v>
      </c>
    </row>
    <row r="54378" spans="6:6" ht="18" customHeight="1">
      <c r="F54378" s="129">
        <f t="shared" si="855"/>
        <v>0</v>
      </c>
    </row>
    <row r="54379" spans="6:6" ht="18" customHeight="1">
      <c r="F54379" s="129">
        <f t="shared" si="855"/>
        <v>0</v>
      </c>
    </row>
    <row r="54380" spans="6:6" ht="18" customHeight="1">
      <c r="F54380" s="129">
        <f t="shared" si="855"/>
        <v>0</v>
      </c>
    </row>
    <row r="54381" spans="6:6" ht="18" customHeight="1">
      <c r="F54381" s="129">
        <f t="shared" si="855"/>
        <v>0</v>
      </c>
    </row>
    <row r="54382" spans="6:6" ht="18" customHeight="1">
      <c r="F54382" s="129">
        <f t="shared" si="855"/>
        <v>0</v>
      </c>
    </row>
    <row r="54383" spans="6:6" ht="18" customHeight="1">
      <c r="F54383" s="129">
        <f t="shared" si="855"/>
        <v>0</v>
      </c>
    </row>
    <row r="54384" spans="6:6" ht="18" customHeight="1">
      <c r="F54384" s="129">
        <f t="shared" si="855"/>
        <v>0</v>
      </c>
    </row>
    <row r="54385" spans="6:6" ht="18" customHeight="1">
      <c r="F54385" s="129">
        <f t="shared" si="855"/>
        <v>0</v>
      </c>
    </row>
    <row r="54386" spans="6:6" ht="18" customHeight="1">
      <c r="F54386" s="129">
        <f t="shared" ref="F54386:F54449" si="856">E54386*D54386</f>
        <v>0</v>
      </c>
    </row>
    <row r="54387" spans="6:6" ht="18" customHeight="1">
      <c r="F54387" s="129">
        <f t="shared" si="856"/>
        <v>0</v>
      </c>
    </row>
    <row r="54388" spans="6:6" ht="18" customHeight="1">
      <c r="F54388" s="129">
        <f t="shared" si="856"/>
        <v>0</v>
      </c>
    </row>
    <row r="54389" spans="6:6" ht="18" customHeight="1">
      <c r="F54389" s="129">
        <f t="shared" si="856"/>
        <v>0</v>
      </c>
    </row>
    <row r="54390" spans="6:6" ht="18" customHeight="1">
      <c r="F54390" s="129">
        <f t="shared" si="856"/>
        <v>0</v>
      </c>
    </row>
    <row r="54391" spans="6:6" ht="18" customHeight="1">
      <c r="F54391" s="129">
        <f t="shared" si="856"/>
        <v>0</v>
      </c>
    </row>
    <row r="54392" spans="6:6" ht="18" customHeight="1">
      <c r="F54392" s="129">
        <f t="shared" si="856"/>
        <v>0</v>
      </c>
    </row>
    <row r="54393" spans="6:6" ht="18" customHeight="1">
      <c r="F54393" s="129">
        <f t="shared" si="856"/>
        <v>0</v>
      </c>
    </row>
    <row r="54394" spans="6:6" ht="18" customHeight="1">
      <c r="F54394" s="129">
        <f t="shared" si="856"/>
        <v>0</v>
      </c>
    </row>
    <row r="54395" spans="6:6" ht="18" customHeight="1">
      <c r="F54395" s="129">
        <f t="shared" si="856"/>
        <v>0</v>
      </c>
    </row>
    <row r="54396" spans="6:6" ht="18" customHeight="1">
      <c r="F54396" s="129">
        <f t="shared" si="856"/>
        <v>0</v>
      </c>
    </row>
    <row r="54397" spans="6:6" ht="18" customHeight="1">
      <c r="F54397" s="129">
        <f t="shared" si="856"/>
        <v>0</v>
      </c>
    </row>
    <row r="54398" spans="6:6" ht="18" customHeight="1">
      <c r="F54398" s="129">
        <f t="shared" si="856"/>
        <v>0</v>
      </c>
    </row>
    <row r="54399" spans="6:6" ht="18" customHeight="1">
      <c r="F54399" s="129">
        <f t="shared" si="856"/>
        <v>0</v>
      </c>
    </row>
    <row r="54400" spans="6:6" ht="18" customHeight="1">
      <c r="F54400" s="129">
        <f t="shared" si="856"/>
        <v>0</v>
      </c>
    </row>
    <row r="54401" spans="6:6" ht="18" customHeight="1">
      <c r="F54401" s="129">
        <f t="shared" si="856"/>
        <v>0</v>
      </c>
    </row>
    <row r="54402" spans="6:6" ht="18" customHeight="1">
      <c r="F54402" s="129">
        <f t="shared" si="856"/>
        <v>0</v>
      </c>
    </row>
    <row r="54403" spans="6:6" ht="18" customHeight="1">
      <c r="F54403" s="129">
        <f t="shared" si="856"/>
        <v>0</v>
      </c>
    </row>
    <row r="54404" spans="6:6" ht="18" customHeight="1">
      <c r="F54404" s="129">
        <f t="shared" si="856"/>
        <v>0</v>
      </c>
    </row>
    <row r="54405" spans="6:6" ht="18" customHeight="1">
      <c r="F54405" s="129">
        <f t="shared" si="856"/>
        <v>0</v>
      </c>
    </row>
    <row r="54406" spans="6:6" ht="18" customHeight="1">
      <c r="F54406" s="129">
        <f t="shared" si="856"/>
        <v>0</v>
      </c>
    </row>
    <row r="54407" spans="6:6" ht="18" customHeight="1">
      <c r="F54407" s="129">
        <f t="shared" si="856"/>
        <v>0</v>
      </c>
    </row>
    <row r="54408" spans="6:6" ht="18" customHeight="1">
      <c r="F54408" s="129">
        <f t="shared" si="856"/>
        <v>0</v>
      </c>
    </row>
    <row r="54409" spans="6:6" ht="18" customHeight="1">
      <c r="F54409" s="129">
        <f t="shared" si="856"/>
        <v>0</v>
      </c>
    </row>
    <row r="54410" spans="6:6" ht="18" customHeight="1">
      <c r="F54410" s="129">
        <f t="shared" si="856"/>
        <v>0</v>
      </c>
    </row>
    <row r="54411" spans="6:6" ht="18" customHeight="1">
      <c r="F54411" s="129">
        <f t="shared" si="856"/>
        <v>0</v>
      </c>
    </row>
    <row r="54412" spans="6:6" ht="18" customHeight="1">
      <c r="F54412" s="129">
        <f t="shared" si="856"/>
        <v>0</v>
      </c>
    </row>
    <row r="54413" spans="6:6" ht="18" customHeight="1">
      <c r="F54413" s="129">
        <f t="shared" si="856"/>
        <v>0</v>
      </c>
    </row>
    <row r="54414" spans="6:6" ht="18" customHeight="1">
      <c r="F54414" s="129">
        <f t="shared" si="856"/>
        <v>0</v>
      </c>
    </row>
    <row r="54415" spans="6:6" ht="18" customHeight="1">
      <c r="F54415" s="129">
        <f t="shared" si="856"/>
        <v>0</v>
      </c>
    </row>
    <row r="54416" spans="6:6" ht="18" customHeight="1">
      <c r="F54416" s="129">
        <f t="shared" si="856"/>
        <v>0</v>
      </c>
    </row>
    <row r="54417" spans="6:6" ht="18" customHeight="1">
      <c r="F54417" s="129">
        <f t="shared" si="856"/>
        <v>0</v>
      </c>
    </row>
    <row r="54418" spans="6:6" ht="18" customHeight="1">
      <c r="F54418" s="129">
        <f t="shared" si="856"/>
        <v>0</v>
      </c>
    </row>
    <row r="54419" spans="6:6" ht="18" customHeight="1">
      <c r="F54419" s="129">
        <f t="shared" si="856"/>
        <v>0</v>
      </c>
    </row>
    <row r="54420" spans="6:6" ht="18" customHeight="1">
      <c r="F54420" s="129">
        <f t="shared" si="856"/>
        <v>0</v>
      </c>
    </row>
    <row r="54421" spans="6:6" ht="18" customHeight="1">
      <c r="F54421" s="129">
        <f t="shared" si="856"/>
        <v>0</v>
      </c>
    </row>
    <row r="54422" spans="6:6" ht="18" customHeight="1">
      <c r="F54422" s="129">
        <f t="shared" si="856"/>
        <v>0</v>
      </c>
    </row>
    <row r="54423" spans="6:6" ht="18" customHeight="1">
      <c r="F54423" s="129">
        <f t="shared" si="856"/>
        <v>0</v>
      </c>
    </row>
    <row r="54424" spans="6:6" ht="18" customHeight="1">
      <c r="F54424" s="129">
        <f t="shared" si="856"/>
        <v>0</v>
      </c>
    </row>
    <row r="54425" spans="6:6" ht="18" customHeight="1">
      <c r="F54425" s="129">
        <f t="shared" si="856"/>
        <v>0</v>
      </c>
    </row>
    <row r="54426" spans="6:6" ht="18" customHeight="1">
      <c r="F54426" s="129">
        <f t="shared" si="856"/>
        <v>0</v>
      </c>
    </row>
    <row r="54427" spans="6:6" ht="18" customHeight="1">
      <c r="F54427" s="129">
        <f t="shared" si="856"/>
        <v>0</v>
      </c>
    </row>
    <row r="54428" spans="6:6" ht="18" customHeight="1">
      <c r="F54428" s="129">
        <f t="shared" si="856"/>
        <v>0</v>
      </c>
    </row>
    <row r="54429" spans="6:6" ht="18" customHeight="1">
      <c r="F54429" s="129">
        <f t="shared" si="856"/>
        <v>0</v>
      </c>
    </row>
    <row r="54430" spans="6:6" ht="18" customHeight="1">
      <c r="F54430" s="129">
        <f t="shared" si="856"/>
        <v>0</v>
      </c>
    </row>
    <row r="54431" spans="6:6" ht="18" customHeight="1">
      <c r="F54431" s="129">
        <f t="shared" si="856"/>
        <v>0</v>
      </c>
    </row>
    <row r="54432" spans="6:6" ht="18" customHeight="1">
      <c r="F54432" s="129">
        <f t="shared" si="856"/>
        <v>0</v>
      </c>
    </row>
    <row r="54433" spans="6:6" ht="18" customHeight="1">
      <c r="F54433" s="129">
        <f t="shared" si="856"/>
        <v>0</v>
      </c>
    </row>
    <row r="54434" spans="6:6" ht="18" customHeight="1">
      <c r="F54434" s="129">
        <f t="shared" si="856"/>
        <v>0</v>
      </c>
    </row>
    <row r="54435" spans="6:6" ht="18" customHeight="1">
      <c r="F54435" s="129">
        <f t="shared" si="856"/>
        <v>0</v>
      </c>
    </row>
    <row r="54436" spans="6:6" ht="18" customHeight="1">
      <c r="F54436" s="129">
        <f t="shared" si="856"/>
        <v>0</v>
      </c>
    </row>
    <row r="54437" spans="6:6" ht="18" customHeight="1">
      <c r="F54437" s="129">
        <f t="shared" si="856"/>
        <v>0</v>
      </c>
    </row>
    <row r="54438" spans="6:6" ht="18" customHeight="1">
      <c r="F54438" s="129">
        <f t="shared" si="856"/>
        <v>0</v>
      </c>
    </row>
    <row r="54439" spans="6:6" ht="18" customHeight="1">
      <c r="F54439" s="129">
        <f t="shared" si="856"/>
        <v>0</v>
      </c>
    </row>
    <row r="54440" spans="6:6" ht="18" customHeight="1">
      <c r="F54440" s="129">
        <f t="shared" si="856"/>
        <v>0</v>
      </c>
    </row>
    <row r="54441" spans="6:6" ht="18" customHeight="1">
      <c r="F54441" s="129">
        <f t="shared" si="856"/>
        <v>0</v>
      </c>
    </row>
    <row r="54442" spans="6:6" ht="18" customHeight="1">
      <c r="F54442" s="129">
        <f t="shared" si="856"/>
        <v>0</v>
      </c>
    </row>
    <row r="54443" spans="6:6" ht="18" customHeight="1">
      <c r="F54443" s="129">
        <f t="shared" si="856"/>
        <v>0</v>
      </c>
    </row>
    <row r="54444" spans="6:6" ht="18" customHeight="1">
      <c r="F54444" s="129">
        <f t="shared" si="856"/>
        <v>0</v>
      </c>
    </row>
    <row r="54445" spans="6:6" ht="18" customHeight="1">
      <c r="F54445" s="129">
        <f t="shared" si="856"/>
        <v>0</v>
      </c>
    </row>
    <row r="54446" spans="6:6" ht="18" customHeight="1">
      <c r="F54446" s="129">
        <f t="shared" si="856"/>
        <v>0</v>
      </c>
    </row>
    <row r="54447" spans="6:6" ht="18" customHeight="1">
      <c r="F54447" s="129">
        <f t="shared" si="856"/>
        <v>0</v>
      </c>
    </row>
    <row r="54448" spans="6:6" ht="18" customHeight="1">
      <c r="F54448" s="129">
        <f t="shared" si="856"/>
        <v>0</v>
      </c>
    </row>
    <row r="54449" spans="6:6" ht="18" customHeight="1">
      <c r="F54449" s="129">
        <f t="shared" si="856"/>
        <v>0</v>
      </c>
    </row>
    <row r="54450" spans="6:6" ht="18" customHeight="1">
      <c r="F54450" s="129">
        <f t="shared" ref="F54450:F54513" si="857">E54450*D54450</f>
        <v>0</v>
      </c>
    </row>
    <row r="54451" spans="6:6" ht="18" customHeight="1">
      <c r="F54451" s="129">
        <f t="shared" si="857"/>
        <v>0</v>
      </c>
    </row>
    <row r="54452" spans="6:6" ht="18" customHeight="1">
      <c r="F54452" s="129">
        <f t="shared" si="857"/>
        <v>0</v>
      </c>
    </row>
    <row r="54453" spans="6:6" ht="18" customHeight="1">
      <c r="F54453" s="129">
        <f t="shared" si="857"/>
        <v>0</v>
      </c>
    </row>
    <row r="54454" spans="6:6" ht="18" customHeight="1">
      <c r="F54454" s="129">
        <f t="shared" si="857"/>
        <v>0</v>
      </c>
    </row>
    <row r="54455" spans="6:6" ht="18" customHeight="1">
      <c r="F54455" s="129">
        <f t="shared" si="857"/>
        <v>0</v>
      </c>
    </row>
    <row r="54456" spans="6:6" ht="18" customHeight="1">
      <c r="F54456" s="129">
        <f t="shared" si="857"/>
        <v>0</v>
      </c>
    </row>
    <row r="54457" spans="6:6" ht="18" customHeight="1">
      <c r="F54457" s="129">
        <f t="shared" si="857"/>
        <v>0</v>
      </c>
    </row>
    <row r="54458" spans="6:6" ht="18" customHeight="1">
      <c r="F54458" s="129">
        <f t="shared" si="857"/>
        <v>0</v>
      </c>
    </row>
    <row r="54459" spans="6:6" ht="18" customHeight="1">
      <c r="F54459" s="129">
        <f t="shared" si="857"/>
        <v>0</v>
      </c>
    </row>
    <row r="54460" spans="6:6" ht="18" customHeight="1">
      <c r="F54460" s="129">
        <f t="shared" si="857"/>
        <v>0</v>
      </c>
    </row>
    <row r="54461" spans="6:6" ht="18" customHeight="1">
      <c r="F54461" s="129">
        <f t="shared" si="857"/>
        <v>0</v>
      </c>
    </row>
    <row r="54462" spans="6:6" ht="18" customHeight="1">
      <c r="F54462" s="129">
        <f t="shared" si="857"/>
        <v>0</v>
      </c>
    </row>
    <row r="54463" spans="6:6" ht="18" customHeight="1">
      <c r="F54463" s="129">
        <f t="shared" si="857"/>
        <v>0</v>
      </c>
    </row>
    <row r="54464" spans="6:6" ht="18" customHeight="1">
      <c r="F54464" s="129">
        <f t="shared" si="857"/>
        <v>0</v>
      </c>
    </row>
    <row r="54465" spans="6:6" ht="18" customHeight="1">
      <c r="F54465" s="129">
        <f t="shared" si="857"/>
        <v>0</v>
      </c>
    </row>
    <row r="54466" spans="6:6" ht="18" customHeight="1">
      <c r="F54466" s="129">
        <f t="shared" si="857"/>
        <v>0</v>
      </c>
    </row>
    <row r="54467" spans="6:6" ht="18" customHeight="1">
      <c r="F54467" s="129">
        <f t="shared" si="857"/>
        <v>0</v>
      </c>
    </row>
    <row r="54468" spans="6:6" ht="18" customHeight="1">
      <c r="F54468" s="129">
        <f t="shared" si="857"/>
        <v>0</v>
      </c>
    </row>
    <row r="54469" spans="6:6" ht="18" customHeight="1">
      <c r="F54469" s="129">
        <f t="shared" si="857"/>
        <v>0</v>
      </c>
    </row>
    <row r="54470" spans="6:6" ht="18" customHeight="1">
      <c r="F54470" s="129">
        <f t="shared" si="857"/>
        <v>0</v>
      </c>
    </row>
    <row r="54471" spans="6:6" ht="18" customHeight="1">
      <c r="F54471" s="129">
        <f t="shared" si="857"/>
        <v>0</v>
      </c>
    </row>
    <row r="54472" spans="6:6" ht="18" customHeight="1">
      <c r="F54472" s="129">
        <f t="shared" si="857"/>
        <v>0</v>
      </c>
    </row>
    <row r="54473" spans="6:6" ht="18" customHeight="1">
      <c r="F54473" s="129">
        <f t="shared" si="857"/>
        <v>0</v>
      </c>
    </row>
    <row r="54474" spans="6:6" ht="18" customHeight="1">
      <c r="F54474" s="129">
        <f t="shared" si="857"/>
        <v>0</v>
      </c>
    </row>
    <row r="54475" spans="6:6" ht="18" customHeight="1">
      <c r="F54475" s="129">
        <f t="shared" si="857"/>
        <v>0</v>
      </c>
    </row>
    <row r="54476" spans="6:6" ht="18" customHeight="1">
      <c r="F54476" s="129">
        <f t="shared" si="857"/>
        <v>0</v>
      </c>
    </row>
    <row r="54477" spans="6:6" ht="18" customHeight="1">
      <c r="F54477" s="129">
        <f t="shared" si="857"/>
        <v>0</v>
      </c>
    </row>
    <row r="54478" spans="6:6" ht="18" customHeight="1">
      <c r="F54478" s="129">
        <f t="shared" si="857"/>
        <v>0</v>
      </c>
    </row>
    <row r="54479" spans="6:6" ht="18" customHeight="1">
      <c r="F54479" s="129">
        <f t="shared" si="857"/>
        <v>0</v>
      </c>
    </row>
    <row r="54480" spans="6:6" ht="18" customHeight="1">
      <c r="F54480" s="129">
        <f t="shared" si="857"/>
        <v>0</v>
      </c>
    </row>
    <row r="54481" spans="6:6" ht="18" customHeight="1">
      <c r="F54481" s="129">
        <f t="shared" si="857"/>
        <v>0</v>
      </c>
    </row>
    <row r="54482" spans="6:6" ht="18" customHeight="1">
      <c r="F54482" s="129">
        <f t="shared" si="857"/>
        <v>0</v>
      </c>
    </row>
    <row r="54483" spans="6:6" ht="18" customHeight="1">
      <c r="F54483" s="129">
        <f t="shared" si="857"/>
        <v>0</v>
      </c>
    </row>
    <row r="54484" spans="6:6" ht="18" customHeight="1">
      <c r="F54484" s="129">
        <f t="shared" si="857"/>
        <v>0</v>
      </c>
    </row>
    <row r="54485" spans="6:6" ht="18" customHeight="1">
      <c r="F54485" s="129">
        <f t="shared" si="857"/>
        <v>0</v>
      </c>
    </row>
    <row r="54486" spans="6:6" ht="18" customHeight="1">
      <c r="F54486" s="129">
        <f t="shared" si="857"/>
        <v>0</v>
      </c>
    </row>
    <row r="54487" spans="6:6" ht="18" customHeight="1">
      <c r="F54487" s="129">
        <f t="shared" si="857"/>
        <v>0</v>
      </c>
    </row>
    <row r="54488" spans="6:6" ht="18" customHeight="1">
      <c r="F54488" s="129">
        <f t="shared" si="857"/>
        <v>0</v>
      </c>
    </row>
    <row r="54489" spans="6:6" ht="18" customHeight="1">
      <c r="F54489" s="129">
        <f t="shared" si="857"/>
        <v>0</v>
      </c>
    </row>
    <row r="54490" spans="6:6" ht="18" customHeight="1">
      <c r="F54490" s="129">
        <f t="shared" si="857"/>
        <v>0</v>
      </c>
    </row>
    <row r="54491" spans="6:6" ht="18" customHeight="1">
      <c r="F54491" s="129">
        <f t="shared" si="857"/>
        <v>0</v>
      </c>
    </row>
    <row r="54492" spans="6:6" ht="18" customHeight="1">
      <c r="F54492" s="129">
        <f t="shared" si="857"/>
        <v>0</v>
      </c>
    </row>
    <row r="54493" spans="6:6" ht="18" customHeight="1">
      <c r="F54493" s="129">
        <f t="shared" si="857"/>
        <v>0</v>
      </c>
    </row>
    <row r="54494" spans="6:6" ht="18" customHeight="1">
      <c r="F54494" s="129">
        <f t="shared" si="857"/>
        <v>0</v>
      </c>
    </row>
    <row r="54495" spans="6:6" ht="18" customHeight="1">
      <c r="F54495" s="129">
        <f t="shared" si="857"/>
        <v>0</v>
      </c>
    </row>
    <row r="54496" spans="6:6" ht="18" customHeight="1">
      <c r="F54496" s="129">
        <f t="shared" si="857"/>
        <v>0</v>
      </c>
    </row>
    <row r="54497" spans="6:6" ht="18" customHeight="1">
      <c r="F54497" s="129">
        <f t="shared" si="857"/>
        <v>0</v>
      </c>
    </row>
    <row r="54498" spans="6:6" ht="18" customHeight="1">
      <c r="F54498" s="129">
        <f t="shared" si="857"/>
        <v>0</v>
      </c>
    </row>
    <row r="54499" spans="6:6" ht="18" customHeight="1">
      <c r="F54499" s="129">
        <f t="shared" si="857"/>
        <v>0</v>
      </c>
    </row>
    <row r="54500" spans="6:6" ht="18" customHeight="1">
      <c r="F54500" s="129">
        <f t="shared" si="857"/>
        <v>0</v>
      </c>
    </row>
    <row r="54501" spans="6:6" ht="18" customHeight="1">
      <c r="F54501" s="129">
        <f t="shared" si="857"/>
        <v>0</v>
      </c>
    </row>
    <row r="54502" spans="6:6" ht="18" customHeight="1">
      <c r="F54502" s="129">
        <f t="shared" si="857"/>
        <v>0</v>
      </c>
    </row>
    <row r="54503" spans="6:6" ht="18" customHeight="1">
      <c r="F54503" s="129">
        <f t="shared" si="857"/>
        <v>0</v>
      </c>
    </row>
    <row r="54504" spans="6:6" ht="18" customHeight="1">
      <c r="F54504" s="129">
        <f t="shared" si="857"/>
        <v>0</v>
      </c>
    </row>
    <row r="54505" spans="6:6" ht="18" customHeight="1">
      <c r="F54505" s="129">
        <f t="shared" si="857"/>
        <v>0</v>
      </c>
    </row>
    <row r="54506" spans="6:6" ht="18" customHeight="1">
      <c r="F54506" s="129">
        <f t="shared" si="857"/>
        <v>0</v>
      </c>
    </row>
    <row r="54507" spans="6:6" ht="18" customHeight="1">
      <c r="F54507" s="129">
        <f t="shared" si="857"/>
        <v>0</v>
      </c>
    </row>
    <row r="54508" spans="6:6" ht="18" customHeight="1">
      <c r="F54508" s="129">
        <f t="shared" si="857"/>
        <v>0</v>
      </c>
    </row>
    <row r="54509" spans="6:6" ht="18" customHeight="1">
      <c r="F54509" s="129">
        <f t="shared" si="857"/>
        <v>0</v>
      </c>
    </row>
    <row r="54510" spans="6:6" ht="18" customHeight="1">
      <c r="F54510" s="129">
        <f t="shared" si="857"/>
        <v>0</v>
      </c>
    </row>
    <row r="54511" spans="6:6" ht="18" customHeight="1">
      <c r="F54511" s="129">
        <f t="shared" si="857"/>
        <v>0</v>
      </c>
    </row>
    <row r="54512" spans="6:6" ht="18" customHeight="1">
      <c r="F54512" s="129">
        <f t="shared" si="857"/>
        <v>0</v>
      </c>
    </row>
    <row r="54513" spans="6:6" ht="18" customHeight="1">
      <c r="F54513" s="129">
        <f t="shared" si="857"/>
        <v>0</v>
      </c>
    </row>
    <row r="54514" spans="6:6" ht="18" customHeight="1">
      <c r="F54514" s="129">
        <f t="shared" ref="F54514:F54577" si="858">E54514*D54514</f>
        <v>0</v>
      </c>
    </row>
    <row r="54515" spans="6:6" ht="18" customHeight="1">
      <c r="F54515" s="129">
        <f t="shared" si="858"/>
        <v>0</v>
      </c>
    </row>
    <row r="54516" spans="6:6" ht="18" customHeight="1">
      <c r="F54516" s="129">
        <f t="shared" si="858"/>
        <v>0</v>
      </c>
    </row>
    <row r="54517" spans="6:6" ht="18" customHeight="1">
      <c r="F54517" s="129">
        <f t="shared" si="858"/>
        <v>0</v>
      </c>
    </row>
    <row r="54518" spans="6:6" ht="18" customHeight="1">
      <c r="F54518" s="129">
        <f t="shared" si="858"/>
        <v>0</v>
      </c>
    </row>
    <row r="54519" spans="6:6" ht="18" customHeight="1">
      <c r="F54519" s="129">
        <f t="shared" si="858"/>
        <v>0</v>
      </c>
    </row>
    <row r="54520" spans="6:6" ht="18" customHeight="1">
      <c r="F54520" s="129">
        <f t="shared" si="858"/>
        <v>0</v>
      </c>
    </row>
    <row r="54521" spans="6:6" ht="18" customHeight="1">
      <c r="F54521" s="129">
        <f t="shared" si="858"/>
        <v>0</v>
      </c>
    </row>
    <row r="54522" spans="6:6" ht="18" customHeight="1">
      <c r="F54522" s="129">
        <f t="shared" si="858"/>
        <v>0</v>
      </c>
    </row>
    <row r="54523" spans="6:6" ht="18" customHeight="1">
      <c r="F54523" s="129">
        <f t="shared" si="858"/>
        <v>0</v>
      </c>
    </row>
    <row r="54524" spans="6:6" ht="18" customHeight="1">
      <c r="F54524" s="129">
        <f t="shared" si="858"/>
        <v>0</v>
      </c>
    </row>
    <row r="54525" spans="6:6" ht="18" customHeight="1">
      <c r="F54525" s="129">
        <f t="shared" si="858"/>
        <v>0</v>
      </c>
    </row>
    <row r="54526" spans="6:6" ht="18" customHeight="1">
      <c r="F54526" s="129">
        <f t="shared" si="858"/>
        <v>0</v>
      </c>
    </row>
    <row r="54527" spans="6:6" ht="18" customHeight="1">
      <c r="F54527" s="129">
        <f t="shared" si="858"/>
        <v>0</v>
      </c>
    </row>
    <row r="54528" spans="6:6" ht="18" customHeight="1">
      <c r="F54528" s="129">
        <f t="shared" si="858"/>
        <v>0</v>
      </c>
    </row>
    <row r="54529" spans="6:6" ht="18" customHeight="1">
      <c r="F54529" s="129">
        <f t="shared" si="858"/>
        <v>0</v>
      </c>
    </row>
    <row r="54530" spans="6:6" ht="18" customHeight="1">
      <c r="F54530" s="129">
        <f t="shared" si="858"/>
        <v>0</v>
      </c>
    </row>
    <row r="54531" spans="6:6" ht="18" customHeight="1">
      <c r="F54531" s="129">
        <f t="shared" si="858"/>
        <v>0</v>
      </c>
    </row>
    <row r="54532" spans="6:6" ht="18" customHeight="1">
      <c r="F54532" s="129">
        <f t="shared" si="858"/>
        <v>0</v>
      </c>
    </row>
    <row r="54533" spans="6:6" ht="18" customHeight="1">
      <c r="F54533" s="129">
        <f t="shared" si="858"/>
        <v>0</v>
      </c>
    </row>
    <row r="54534" spans="6:6" ht="18" customHeight="1">
      <c r="F54534" s="129">
        <f t="shared" si="858"/>
        <v>0</v>
      </c>
    </row>
    <row r="54535" spans="6:6" ht="18" customHeight="1">
      <c r="F54535" s="129">
        <f t="shared" si="858"/>
        <v>0</v>
      </c>
    </row>
    <row r="54536" spans="6:6" ht="18" customHeight="1">
      <c r="F54536" s="129">
        <f t="shared" si="858"/>
        <v>0</v>
      </c>
    </row>
    <row r="54537" spans="6:6" ht="18" customHeight="1">
      <c r="F54537" s="129">
        <f t="shared" si="858"/>
        <v>0</v>
      </c>
    </row>
    <row r="54538" spans="6:6" ht="18" customHeight="1">
      <c r="F54538" s="129">
        <f t="shared" si="858"/>
        <v>0</v>
      </c>
    </row>
    <row r="54539" spans="6:6" ht="18" customHeight="1">
      <c r="F54539" s="129">
        <f t="shared" si="858"/>
        <v>0</v>
      </c>
    </row>
    <row r="54540" spans="6:6" ht="18" customHeight="1">
      <c r="F54540" s="129">
        <f t="shared" si="858"/>
        <v>0</v>
      </c>
    </row>
    <row r="54541" spans="6:6" ht="18" customHeight="1">
      <c r="F54541" s="129">
        <f t="shared" si="858"/>
        <v>0</v>
      </c>
    </row>
    <row r="54542" spans="6:6" ht="18" customHeight="1">
      <c r="F54542" s="129">
        <f t="shared" si="858"/>
        <v>0</v>
      </c>
    </row>
    <row r="54543" spans="6:6" ht="18" customHeight="1">
      <c r="F54543" s="129">
        <f t="shared" si="858"/>
        <v>0</v>
      </c>
    </row>
    <row r="54544" spans="6:6" ht="18" customHeight="1">
      <c r="F54544" s="129">
        <f t="shared" si="858"/>
        <v>0</v>
      </c>
    </row>
    <row r="54545" spans="6:6" ht="18" customHeight="1">
      <c r="F54545" s="129">
        <f t="shared" si="858"/>
        <v>0</v>
      </c>
    </row>
    <row r="54546" spans="6:6" ht="18" customHeight="1">
      <c r="F54546" s="129">
        <f t="shared" si="858"/>
        <v>0</v>
      </c>
    </row>
    <row r="54547" spans="6:6" ht="18" customHeight="1">
      <c r="F54547" s="129">
        <f t="shared" si="858"/>
        <v>0</v>
      </c>
    </row>
    <row r="54548" spans="6:6" ht="18" customHeight="1">
      <c r="F54548" s="129">
        <f t="shared" si="858"/>
        <v>0</v>
      </c>
    </row>
    <row r="54549" spans="6:6" ht="18" customHeight="1">
      <c r="F54549" s="129">
        <f t="shared" si="858"/>
        <v>0</v>
      </c>
    </row>
    <row r="54550" spans="6:6" ht="18" customHeight="1">
      <c r="F54550" s="129">
        <f t="shared" si="858"/>
        <v>0</v>
      </c>
    </row>
    <row r="54551" spans="6:6" ht="18" customHeight="1">
      <c r="F54551" s="129">
        <f t="shared" si="858"/>
        <v>0</v>
      </c>
    </row>
    <row r="54552" spans="6:6" ht="18" customHeight="1">
      <c r="F54552" s="129">
        <f t="shared" si="858"/>
        <v>0</v>
      </c>
    </row>
    <row r="54553" spans="6:6" ht="18" customHeight="1">
      <c r="F54553" s="129">
        <f t="shared" si="858"/>
        <v>0</v>
      </c>
    </row>
    <row r="54554" spans="6:6" ht="18" customHeight="1">
      <c r="F54554" s="129">
        <f t="shared" si="858"/>
        <v>0</v>
      </c>
    </row>
    <row r="54555" spans="6:6" ht="18" customHeight="1">
      <c r="F54555" s="129">
        <f t="shared" si="858"/>
        <v>0</v>
      </c>
    </row>
    <row r="54556" spans="6:6" ht="18" customHeight="1">
      <c r="F54556" s="129">
        <f t="shared" si="858"/>
        <v>0</v>
      </c>
    </row>
    <row r="54557" spans="6:6" ht="18" customHeight="1">
      <c r="F54557" s="129">
        <f t="shared" si="858"/>
        <v>0</v>
      </c>
    </row>
    <row r="54558" spans="6:6" ht="18" customHeight="1">
      <c r="F54558" s="129">
        <f t="shared" si="858"/>
        <v>0</v>
      </c>
    </row>
    <row r="54559" spans="6:6" ht="18" customHeight="1">
      <c r="F54559" s="129">
        <f t="shared" si="858"/>
        <v>0</v>
      </c>
    </row>
    <row r="54560" spans="6:6" ht="18" customHeight="1">
      <c r="F54560" s="129">
        <f t="shared" si="858"/>
        <v>0</v>
      </c>
    </row>
    <row r="54561" spans="6:6" ht="18" customHeight="1">
      <c r="F54561" s="129">
        <f t="shared" si="858"/>
        <v>0</v>
      </c>
    </row>
    <row r="54562" spans="6:6" ht="18" customHeight="1">
      <c r="F54562" s="129">
        <f t="shared" si="858"/>
        <v>0</v>
      </c>
    </row>
    <row r="54563" spans="6:6" ht="18" customHeight="1">
      <c r="F54563" s="129">
        <f t="shared" si="858"/>
        <v>0</v>
      </c>
    </row>
    <row r="54564" spans="6:6" ht="18" customHeight="1">
      <c r="F54564" s="129">
        <f t="shared" si="858"/>
        <v>0</v>
      </c>
    </row>
    <row r="54565" spans="6:6" ht="18" customHeight="1">
      <c r="F54565" s="129">
        <f t="shared" si="858"/>
        <v>0</v>
      </c>
    </row>
    <row r="54566" spans="6:6" ht="18" customHeight="1">
      <c r="F54566" s="129">
        <f t="shared" si="858"/>
        <v>0</v>
      </c>
    </row>
    <row r="54567" spans="6:6" ht="18" customHeight="1">
      <c r="F54567" s="129">
        <f t="shared" si="858"/>
        <v>0</v>
      </c>
    </row>
    <row r="54568" spans="6:6" ht="18" customHeight="1">
      <c r="F54568" s="129">
        <f t="shared" si="858"/>
        <v>0</v>
      </c>
    </row>
    <row r="54569" spans="6:6" ht="18" customHeight="1">
      <c r="F54569" s="129">
        <f t="shared" si="858"/>
        <v>0</v>
      </c>
    </row>
    <row r="54570" spans="6:6" ht="18" customHeight="1">
      <c r="F54570" s="129">
        <f t="shared" si="858"/>
        <v>0</v>
      </c>
    </row>
    <row r="54571" spans="6:6" ht="18" customHeight="1">
      <c r="F54571" s="129">
        <f t="shared" si="858"/>
        <v>0</v>
      </c>
    </row>
    <row r="54572" spans="6:6" ht="18" customHeight="1">
      <c r="F54572" s="129">
        <f t="shared" si="858"/>
        <v>0</v>
      </c>
    </row>
    <row r="54573" spans="6:6" ht="18" customHeight="1">
      <c r="F54573" s="129">
        <f t="shared" si="858"/>
        <v>0</v>
      </c>
    </row>
    <row r="54574" spans="6:6" ht="18" customHeight="1">
      <c r="F54574" s="129">
        <f t="shared" si="858"/>
        <v>0</v>
      </c>
    </row>
    <row r="54575" spans="6:6" ht="18" customHeight="1">
      <c r="F54575" s="129">
        <f t="shared" si="858"/>
        <v>0</v>
      </c>
    </row>
    <row r="54576" spans="6:6" ht="18" customHeight="1">
      <c r="F54576" s="129">
        <f t="shared" si="858"/>
        <v>0</v>
      </c>
    </row>
    <row r="54577" spans="6:6" ht="18" customHeight="1">
      <c r="F54577" s="129">
        <f t="shared" si="858"/>
        <v>0</v>
      </c>
    </row>
    <row r="54578" spans="6:6" ht="18" customHeight="1">
      <c r="F54578" s="129">
        <f t="shared" ref="F54578:F54641" si="859">E54578*D54578</f>
        <v>0</v>
      </c>
    </row>
    <row r="54579" spans="6:6" ht="18" customHeight="1">
      <c r="F54579" s="129">
        <f t="shared" si="859"/>
        <v>0</v>
      </c>
    </row>
    <row r="54580" spans="6:6" ht="18" customHeight="1">
      <c r="F54580" s="129">
        <f t="shared" si="859"/>
        <v>0</v>
      </c>
    </row>
    <row r="54581" spans="6:6" ht="18" customHeight="1">
      <c r="F54581" s="129">
        <f t="shared" si="859"/>
        <v>0</v>
      </c>
    </row>
    <row r="54582" spans="6:6" ht="18" customHeight="1">
      <c r="F54582" s="129">
        <f t="shared" si="859"/>
        <v>0</v>
      </c>
    </row>
    <row r="54583" spans="6:6" ht="18" customHeight="1">
      <c r="F54583" s="129">
        <f t="shared" si="859"/>
        <v>0</v>
      </c>
    </row>
    <row r="54584" spans="6:6" ht="18" customHeight="1">
      <c r="F54584" s="129">
        <f t="shared" si="859"/>
        <v>0</v>
      </c>
    </row>
    <row r="54585" spans="6:6" ht="18" customHeight="1">
      <c r="F54585" s="129">
        <f t="shared" si="859"/>
        <v>0</v>
      </c>
    </row>
    <row r="54586" spans="6:6" ht="18" customHeight="1">
      <c r="F54586" s="129">
        <f t="shared" si="859"/>
        <v>0</v>
      </c>
    </row>
    <row r="54587" spans="6:6" ht="18" customHeight="1">
      <c r="F54587" s="129">
        <f t="shared" si="859"/>
        <v>0</v>
      </c>
    </row>
    <row r="54588" spans="6:6" ht="18" customHeight="1">
      <c r="F54588" s="129">
        <f t="shared" si="859"/>
        <v>0</v>
      </c>
    </row>
    <row r="54589" spans="6:6" ht="18" customHeight="1">
      <c r="F54589" s="129">
        <f t="shared" si="859"/>
        <v>0</v>
      </c>
    </row>
    <row r="54590" spans="6:6" ht="18" customHeight="1">
      <c r="F54590" s="129">
        <f t="shared" si="859"/>
        <v>0</v>
      </c>
    </row>
    <row r="54591" spans="6:6" ht="18" customHeight="1">
      <c r="F54591" s="129">
        <f t="shared" si="859"/>
        <v>0</v>
      </c>
    </row>
    <row r="54592" spans="6:6" ht="18" customHeight="1">
      <c r="F54592" s="129">
        <f t="shared" si="859"/>
        <v>0</v>
      </c>
    </row>
    <row r="54593" spans="6:6" ht="18" customHeight="1">
      <c r="F54593" s="129">
        <f t="shared" si="859"/>
        <v>0</v>
      </c>
    </row>
    <row r="54594" spans="6:6" ht="18" customHeight="1">
      <c r="F54594" s="129">
        <f t="shared" si="859"/>
        <v>0</v>
      </c>
    </row>
    <row r="54595" spans="6:6" ht="18" customHeight="1">
      <c r="F54595" s="129">
        <f t="shared" si="859"/>
        <v>0</v>
      </c>
    </row>
    <row r="54596" spans="6:6" ht="18" customHeight="1">
      <c r="F54596" s="129">
        <f t="shared" si="859"/>
        <v>0</v>
      </c>
    </row>
    <row r="54597" spans="6:6" ht="18" customHeight="1">
      <c r="F54597" s="129">
        <f t="shared" si="859"/>
        <v>0</v>
      </c>
    </row>
    <row r="54598" spans="6:6" ht="18" customHeight="1">
      <c r="F54598" s="129">
        <f t="shared" si="859"/>
        <v>0</v>
      </c>
    </row>
    <row r="54599" spans="6:6" ht="18" customHeight="1">
      <c r="F54599" s="129">
        <f t="shared" si="859"/>
        <v>0</v>
      </c>
    </row>
    <row r="54600" spans="6:6" ht="18" customHeight="1">
      <c r="F54600" s="129">
        <f t="shared" si="859"/>
        <v>0</v>
      </c>
    </row>
    <row r="54601" spans="6:6" ht="18" customHeight="1">
      <c r="F54601" s="129">
        <f t="shared" si="859"/>
        <v>0</v>
      </c>
    </row>
    <row r="54602" spans="6:6" ht="18" customHeight="1">
      <c r="F54602" s="129">
        <f t="shared" si="859"/>
        <v>0</v>
      </c>
    </row>
    <row r="54603" spans="6:6" ht="18" customHeight="1">
      <c r="F54603" s="129">
        <f t="shared" si="859"/>
        <v>0</v>
      </c>
    </row>
    <row r="54604" spans="6:6" ht="18" customHeight="1">
      <c r="F54604" s="129">
        <f t="shared" si="859"/>
        <v>0</v>
      </c>
    </row>
    <row r="54605" spans="6:6" ht="18" customHeight="1">
      <c r="F54605" s="129">
        <f t="shared" si="859"/>
        <v>0</v>
      </c>
    </row>
    <row r="54606" spans="6:6" ht="18" customHeight="1">
      <c r="F54606" s="129">
        <f t="shared" si="859"/>
        <v>0</v>
      </c>
    </row>
    <row r="54607" spans="6:6" ht="18" customHeight="1">
      <c r="F54607" s="129">
        <f t="shared" si="859"/>
        <v>0</v>
      </c>
    </row>
    <row r="54608" spans="6:6" ht="18" customHeight="1">
      <c r="F54608" s="129">
        <f t="shared" si="859"/>
        <v>0</v>
      </c>
    </row>
    <row r="54609" spans="6:6" ht="18" customHeight="1">
      <c r="F54609" s="129">
        <f t="shared" si="859"/>
        <v>0</v>
      </c>
    </row>
    <row r="54610" spans="6:6" ht="18" customHeight="1">
      <c r="F54610" s="129">
        <f t="shared" si="859"/>
        <v>0</v>
      </c>
    </row>
    <row r="54611" spans="6:6" ht="18" customHeight="1">
      <c r="F54611" s="129">
        <f t="shared" si="859"/>
        <v>0</v>
      </c>
    </row>
    <row r="54612" spans="6:6" ht="18" customHeight="1">
      <c r="F54612" s="129">
        <f t="shared" si="859"/>
        <v>0</v>
      </c>
    </row>
    <row r="54613" spans="6:6" ht="18" customHeight="1">
      <c r="F54613" s="129">
        <f t="shared" si="859"/>
        <v>0</v>
      </c>
    </row>
    <row r="54614" spans="6:6" ht="18" customHeight="1">
      <c r="F54614" s="129">
        <f t="shared" si="859"/>
        <v>0</v>
      </c>
    </row>
    <row r="54615" spans="6:6" ht="18" customHeight="1">
      <c r="F54615" s="129">
        <f t="shared" si="859"/>
        <v>0</v>
      </c>
    </row>
    <row r="54616" spans="6:6" ht="18" customHeight="1">
      <c r="F54616" s="129">
        <f t="shared" si="859"/>
        <v>0</v>
      </c>
    </row>
    <row r="54617" spans="6:6" ht="18" customHeight="1">
      <c r="F54617" s="129">
        <f t="shared" si="859"/>
        <v>0</v>
      </c>
    </row>
    <row r="54618" spans="6:6" ht="18" customHeight="1">
      <c r="F54618" s="129">
        <f t="shared" si="859"/>
        <v>0</v>
      </c>
    </row>
    <row r="54619" spans="6:6" ht="18" customHeight="1">
      <c r="F54619" s="129">
        <f t="shared" si="859"/>
        <v>0</v>
      </c>
    </row>
    <row r="54620" spans="6:6" ht="18" customHeight="1">
      <c r="F54620" s="129">
        <f t="shared" si="859"/>
        <v>0</v>
      </c>
    </row>
    <row r="54621" spans="6:6" ht="18" customHeight="1">
      <c r="F54621" s="129">
        <f t="shared" si="859"/>
        <v>0</v>
      </c>
    </row>
    <row r="54622" spans="6:6" ht="18" customHeight="1">
      <c r="F54622" s="129">
        <f t="shared" si="859"/>
        <v>0</v>
      </c>
    </row>
    <row r="54623" spans="6:6" ht="18" customHeight="1">
      <c r="F54623" s="129">
        <f t="shared" si="859"/>
        <v>0</v>
      </c>
    </row>
    <row r="54624" spans="6:6" ht="18" customHeight="1">
      <c r="F54624" s="129">
        <f t="shared" si="859"/>
        <v>0</v>
      </c>
    </row>
    <row r="54625" spans="6:6" ht="18" customHeight="1">
      <c r="F54625" s="129">
        <f t="shared" si="859"/>
        <v>0</v>
      </c>
    </row>
    <row r="54626" spans="6:6" ht="18" customHeight="1">
      <c r="F54626" s="129">
        <f t="shared" si="859"/>
        <v>0</v>
      </c>
    </row>
    <row r="54627" spans="6:6" ht="18" customHeight="1">
      <c r="F54627" s="129">
        <f t="shared" si="859"/>
        <v>0</v>
      </c>
    </row>
    <row r="54628" spans="6:6" ht="18" customHeight="1">
      <c r="F54628" s="129">
        <f t="shared" si="859"/>
        <v>0</v>
      </c>
    </row>
    <row r="54629" spans="6:6" ht="18" customHeight="1">
      <c r="F54629" s="129">
        <f t="shared" si="859"/>
        <v>0</v>
      </c>
    </row>
    <row r="54630" spans="6:6" ht="18" customHeight="1">
      <c r="F54630" s="129">
        <f t="shared" si="859"/>
        <v>0</v>
      </c>
    </row>
    <row r="54631" spans="6:6" ht="18" customHeight="1">
      <c r="F54631" s="129">
        <f t="shared" si="859"/>
        <v>0</v>
      </c>
    </row>
    <row r="54632" spans="6:6" ht="18" customHeight="1">
      <c r="F54632" s="129">
        <f t="shared" si="859"/>
        <v>0</v>
      </c>
    </row>
    <row r="54633" spans="6:6" ht="18" customHeight="1">
      <c r="F54633" s="129">
        <f t="shared" si="859"/>
        <v>0</v>
      </c>
    </row>
    <row r="54634" spans="6:6" ht="18" customHeight="1">
      <c r="F54634" s="129">
        <f t="shared" si="859"/>
        <v>0</v>
      </c>
    </row>
    <row r="54635" spans="6:6" ht="18" customHeight="1">
      <c r="F54635" s="129">
        <f t="shared" si="859"/>
        <v>0</v>
      </c>
    </row>
    <row r="54636" spans="6:6" ht="18" customHeight="1">
      <c r="F54636" s="129">
        <f t="shared" si="859"/>
        <v>0</v>
      </c>
    </row>
    <row r="54637" spans="6:6" ht="18" customHeight="1">
      <c r="F54637" s="129">
        <f t="shared" si="859"/>
        <v>0</v>
      </c>
    </row>
    <row r="54638" spans="6:6" ht="18" customHeight="1">
      <c r="F54638" s="129">
        <f t="shared" si="859"/>
        <v>0</v>
      </c>
    </row>
    <row r="54639" spans="6:6" ht="18" customHeight="1">
      <c r="F54639" s="129">
        <f t="shared" si="859"/>
        <v>0</v>
      </c>
    </row>
    <row r="54640" spans="6:6" ht="18" customHeight="1">
      <c r="F54640" s="129">
        <f t="shared" si="859"/>
        <v>0</v>
      </c>
    </row>
    <row r="54641" spans="6:6" ht="18" customHeight="1">
      <c r="F54641" s="129">
        <f t="shared" si="859"/>
        <v>0</v>
      </c>
    </row>
    <row r="54642" spans="6:6" ht="18" customHeight="1">
      <c r="F54642" s="129">
        <f t="shared" ref="F54642:F54705" si="860">E54642*D54642</f>
        <v>0</v>
      </c>
    </row>
    <row r="54643" spans="6:6" ht="18" customHeight="1">
      <c r="F54643" s="129">
        <f t="shared" si="860"/>
        <v>0</v>
      </c>
    </row>
    <row r="54644" spans="6:6" ht="18" customHeight="1">
      <c r="F54644" s="129">
        <f t="shared" si="860"/>
        <v>0</v>
      </c>
    </row>
    <row r="54645" spans="6:6" ht="18" customHeight="1">
      <c r="F54645" s="129">
        <f t="shared" si="860"/>
        <v>0</v>
      </c>
    </row>
    <row r="54646" spans="6:6" ht="18" customHeight="1">
      <c r="F54646" s="129">
        <f t="shared" si="860"/>
        <v>0</v>
      </c>
    </row>
    <row r="54647" spans="6:6" ht="18" customHeight="1">
      <c r="F54647" s="129">
        <f t="shared" si="860"/>
        <v>0</v>
      </c>
    </row>
    <row r="54648" spans="6:6" ht="18" customHeight="1">
      <c r="F54648" s="129">
        <f t="shared" si="860"/>
        <v>0</v>
      </c>
    </row>
    <row r="54649" spans="6:6" ht="18" customHeight="1">
      <c r="F54649" s="129">
        <f t="shared" si="860"/>
        <v>0</v>
      </c>
    </row>
    <row r="54650" spans="6:6" ht="18" customHeight="1">
      <c r="F54650" s="129">
        <f t="shared" si="860"/>
        <v>0</v>
      </c>
    </row>
    <row r="54651" spans="6:6" ht="18" customHeight="1">
      <c r="F54651" s="129">
        <f t="shared" si="860"/>
        <v>0</v>
      </c>
    </row>
    <row r="54652" spans="6:6" ht="18" customHeight="1">
      <c r="F54652" s="129">
        <f t="shared" si="860"/>
        <v>0</v>
      </c>
    </row>
    <row r="54653" spans="6:6" ht="18" customHeight="1">
      <c r="F54653" s="129">
        <f t="shared" si="860"/>
        <v>0</v>
      </c>
    </row>
    <row r="54654" spans="6:6" ht="18" customHeight="1">
      <c r="F54654" s="129">
        <f t="shared" si="860"/>
        <v>0</v>
      </c>
    </row>
    <row r="54655" spans="6:6" ht="18" customHeight="1">
      <c r="F54655" s="129">
        <f t="shared" si="860"/>
        <v>0</v>
      </c>
    </row>
    <row r="54656" spans="6:6" ht="18" customHeight="1">
      <c r="F54656" s="129">
        <f t="shared" si="860"/>
        <v>0</v>
      </c>
    </row>
    <row r="54657" spans="6:6" ht="18" customHeight="1">
      <c r="F54657" s="129">
        <f t="shared" si="860"/>
        <v>0</v>
      </c>
    </row>
    <row r="54658" spans="6:6" ht="18" customHeight="1">
      <c r="F54658" s="129">
        <f t="shared" si="860"/>
        <v>0</v>
      </c>
    </row>
    <row r="54659" spans="6:6" ht="18" customHeight="1">
      <c r="F54659" s="129">
        <f t="shared" si="860"/>
        <v>0</v>
      </c>
    </row>
    <row r="54660" spans="6:6" ht="18" customHeight="1">
      <c r="F54660" s="129">
        <f t="shared" si="860"/>
        <v>0</v>
      </c>
    </row>
    <row r="54661" spans="6:6" ht="18" customHeight="1">
      <c r="F54661" s="129">
        <f t="shared" si="860"/>
        <v>0</v>
      </c>
    </row>
    <row r="54662" spans="6:6" ht="18" customHeight="1">
      <c r="F54662" s="129">
        <f t="shared" si="860"/>
        <v>0</v>
      </c>
    </row>
    <row r="54663" spans="6:6" ht="18" customHeight="1">
      <c r="F54663" s="129">
        <f t="shared" si="860"/>
        <v>0</v>
      </c>
    </row>
    <row r="54664" spans="6:6" ht="18" customHeight="1">
      <c r="F54664" s="129">
        <f t="shared" si="860"/>
        <v>0</v>
      </c>
    </row>
    <row r="54665" spans="6:6" ht="18" customHeight="1">
      <c r="F54665" s="129">
        <f t="shared" si="860"/>
        <v>0</v>
      </c>
    </row>
    <row r="54666" spans="6:6" ht="18" customHeight="1">
      <c r="F54666" s="129">
        <f t="shared" si="860"/>
        <v>0</v>
      </c>
    </row>
    <row r="54667" spans="6:6" ht="18" customHeight="1">
      <c r="F54667" s="129">
        <f t="shared" si="860"/>
        <v>0</v>
      </c>
    </row>
    <row r="54668" spans="6:6" ht="18" customHeight="1">
      <c r="F54668" s="129">
        <f t="shared" si="860"/>
        <v>0</v>
      </c>
    </row>
    <row r="54669" spans="6:6" ht="18" customHeight="1">
      <c r="F54669" s="129">
        <f t="shared" si="860"/>
        <v>0</v>
      </c>
    </row>
    <row r="54670" spans="6:6" ht="18" customHeight="1">
      <c r="F54670" s="129">
        <f t="shared" si="860"/>
        <v>0</v>
      </c>
    </row>
    <row r="54671" spans="6:6" ht="18" customHeight="1">
      <c r="F54671" s="129">
        <f t="shared" si="860"/>
        <v>0</v>
      </c>
    </row>
    <row r="54672" spans="6:6" ht="18" customHeight="1">
      <c r="F54672" s="129">
        <f t="shared" si="860"/>
        <v>0</v>
      </c>
    </row>
    <row r="54673" spans="6:6" ht="18" customHeight="1">
      <c r="F54673" s="129">
        <f t="shared" si="860"/>
        <v>0</v>
      </c>
    </row>
    <row r="54674" spans="6:6" ht="18" customHeight="1">
      <c r="F54674" s="129">
        <f t="shared" si="860"/>
        <v>0</v>
      </c>
    </row>
    <row r="54675" spans="6:6" ht="18" customHeight="1">
      <c r="F54675" s="129">
        <f t="shared" si="860"/>
        <v>0</v>
      </c>
    </row>
    <row r="54676" spans="6:6" ht="18" customHeight="1">
      <c r="F54676" s="129">
        <f t="shared" si="860"/>
        <v>0</v>
      </c>
    </row>
    <row r="54677" spans="6:6" ht="18" customHeight="1">
      <c r="F54677" s="129">
        <f t="shared" si="860"/>
        <v>0</v>
      </c>
    </row>
    <row r="54678" spans="6:6" ht="18" customHeight="1">
      <c r="F54678" s="129">
        <f t="shared" si="860"/>
        <v>0</v>
      </c>
    </row>
    <row r="54679" spans="6:6" ht="18" customHeight="1">
      <c r="F54679" s="129">
        <f t="shared" si="860"/>
        <v>0</v>
      </c>
    </row>
    <row r="54680" spans="6:6" ht="18" customHeight="1">
      <c r="F54680" s="129">
        <f t="shared" si="860"/>
        <v>0</v>
      </c>
    </row>
    <row r="54681" spans="6:6" ht="18" customHeight="1">
      <c r="F54681" s="129">
        <f t="shared" si="860"/>
        <v>0</v>
      </c>
    </row>
    <row r="54682" spans="6:6" ht="18" customHeight="1">
      <c r="F54682" s="129">
        <f t="shared" si="860"/>
        <v>0</v>
      </c>
    </row>
    <row r="54683" spans="6:6" ht="18" customHeight="1">
      <c r="F54683" s="129">
        <f t="shared" si="860"/>
        <v>0</v>
      </c>
    </row>
    <row r="54684" spans="6:6" ht="18" customHeight="1">
      <c r="F54684" s="129">
        <f t="shared" si="860"/>
        <v>0</v>
      </c>
    </row>
    <row r="54685" spans="6:6" ht="18" customHeight="1">
      <c r="F54685" s="129">
        <f t="shared" si="860"/>
        <v>0</v>
      </c>
    </row>
    <row r="54686" spans="6:6" ht="18" customHeight="1">
      <c r="F54686" s="129">
        <f t="shared" si="860"/>
        <v>0</v>
      </c>
    </row>
    <row r="54687" spans="6:6" ht="18" customHeight="1">
      <c r="F54687" s="129">
        <f t="shared" si="860"/>
        <v>0</v>
      </c>
    </row>
    <row r="54688" spans="6:6" ht="18" customHeight="1">
      <c r="F54688" s="129">
        <f t="shared" si="860"/>
        <v>0</v>
      </c>
    </row>
    <row r="54689" spans="6:6" ht="18" customHeight="1">
      <c r="F54689" s="129">
        <f t="shared" si="860"/>
        <v>0</v>
      </c>
    </row>
    <row r="54690" spans="6:6" ht="18" customHeight="1">
      <c r="F54690" s="129">
        <f t="shared" si="860"/>
        <v>0</v>
      </c>
    </row>
    <row r="54691" spans="6:6" ht="18" customHeight="1">
      <c r="F54691" s="129">
        <f t="shared" si="860"/>
        <v>0</v>
      </c>
    </row>
    <row r="54692" spans="6:6" ht="18" customHeight="1">
      <c r="F54692" s="129">
        <f t="shared" si="860"/>
        <v>0</v>
      </c>
    </row>
    <row r="54693" spans="6:6" ht="18" customHeight="1">
      <c r="F54693" s="129">
        <f t="shared" si="860"/>
        <v>0</v>
      </c>
    </row>
    <row r="54694" spans="6:6" ht="18" customHeight="1">
      <c r="F54694" s="129">
        <f t="shared" si="860"/>
        <v>0</v>
      </c>
    </row>
    <row r="54695" spans="6:6" ht="18" customHeight="1">
      <c r="F54695" s="129">
        <f t="shared" si="860"/>
        <v>0</v>
      </c>
    </row>
    <row r="54696" spans="6:6" ht="18" customHeight="1">
      <c r="F54696" s="129">
        <f t="shared" si="860"/>
        <v>0</v>
      </c>
    </row>
    <row r="54697" spans="6:6" ht="18" customHeight="1">
      <c r="F54697" s="129">
        <f t="shared" si="860"/>
        <v>0</v>
      </c>
    </row>
    <row r="54698" spans="6:6" ht="18" customHeight="1">
      <c r="F54698" s="129">
        <f t="shared" si="860"/>
        <v>0</v>
      </c>
    </row>
    <row r="54699" spans="6:6" ht="18" customHeight="1">
      <c r="F54699" s="129">
        <f t="shared" si="860"/>
        <v>0</v>
      </c>
    </row>
    <row r="54700" spans="6:6" ht="18" customHeight="1">
      <c r="F54700" s="129">
        <f t="shared" si="860"/>
        <v>0</v>
      </c>
    </row>
    <row r="54701" spans="6:6" ht="18" customHeight="1">
      <c r="F54701" s="129">
        <f t="shared" si="860"/>
        <v>0</v>
      </c>
    </row>
    <row r="54702" spans="6:6" ht="18" customHeight="1">
      <c r="F54702" s="129">
        <f t="shared" si="860"/>
        <v>0</v>
      </c>
    </row>
    <row r="54703" spans="6:6" ht="18" customHeight="1">
      <c r="F54703" s="129">
        <f t="shared" si="860"/>
        <v>0</v>
      </c>
    </row>
    <row r="54704" spans="6:6" ht="18" customHeight="1">
      <c r="F54704" s="129">
        <f t="shared" si="860"/>
        <v>0</v>
      </c>
    </row>
    <row r="54705" spans="6:6" ht="18" customHeight="1">
      <c r="F54705" s="129">
        <f t="shared" si="860"/>
        <v>0</v>
      </c>
    </row>
    <row r="54706" spans="6:6" ht="18" customHeight="1">
      <c r="F54706" s="129">
        <f t="shared" ref="F54706:F54769" si="861">E54706*D54706</f>
        <v>0</v>
      </c>
    </row>
    <row r="54707" spans="6:6" ht="18" customHeight="1">
      <c r="F54707" s="129">
        <f t="shared" si="861"/>
        <v>0</v>
      </c>
    </row>
    <row r="54708" spans="6:6" ht="18" customHeight="1">
      <c r="F54708" s="129">
        <f t="shared" si="861"/>
        <v>0</v>
      </c>
    </row>
    <row r="54709" spans="6:6" ht="18" customHeight="1">
      <c r="F54709" s="129">
        <f t="shared" si="861"/>
        <v>0</v>
      </c>
    </row>
    <row r="54710" spans="6:6" ht="18" customHeight="1">
      <c r="F54710" s="129">
        <f t="shared" si="861"/>
        <v>0</v>
      </c>
    </row>
    <row r="54711" spans="6:6" ht="18" customHeight="1">
      <c r="F54711" s="129">
        <f t="shared" si="861"/>
        <v>0</v>
      </c>
    </row>
    <row r="54712" spans="6:6" ht="18" customHeight="1">
      <c r="F54712" s="129">
        <f t="shared" si="861"/>
        <v>0</v>
      </c>
    </row>
    <row r="54713" spans="6:6" ht="18" customHeight="1">
      <c r="F54713" s="129">
        <f t="shared" si="861"/>
        <v>0</v>
      </c>
    </row>
    <row r="54714" spans="6:6" ht="18" customHeight="1">
      <c r="F54714" s="129">
        <f t="shared" si="861"/>
        <v>0</v>
      </c>
    </row>
    <row r="54715" spans="6:6" ht="18" customHeight="1">
      <c r="F54715" s="129">
        <f t="shared" si="861"/>
        <v>0</v>
      </c>
    </row>
    <row r="54716" spans="6:6" ht="18" customHeight="1">
      <c r="F54716" s="129">
        <f t="shared" si="861"/>
        <v>0</v>
      </c>
    </row>
    <row r="54717" spans="6:6" ht="18" customHeight="1">
      <c r="F54717" s="129">
        <f t="shared" si="861"/>
        <v>0</v>
      </c>
    </row>
    <row r="54718" spans="6:6" ht="18" customHeight="1">
      <c r="F54718" s="129">
        <f t="shared" si="861"/>
        <v>0</v>
      </c>
    </row>
    <row r="54719" spans="6:6" ht="18" customHeight="1">
      <c r="F54719" s="129">
        <f t="shared" si="861"/>
        <v>0</v>
      </c>
    </row>
    <row r="54720" spans="6:6" ht="18" customHeight="1">
      <c r="F54720" s="129">
        <f t="shared" si="861"/>
        <v>0</v>
      </c>
    </row>
    <row r="54721" spans="6:6" ht="18" customHeight="1">
      <c r="F54721" s="129">
        <f t="shared" si="861"/>
        <v>0</v>
      </c>
    </row>
    <row r="54722" spans="6:6" ht="18" customHeight="1">
      <c r="F54722" s="129">
        <f t="shared" si="861"/>
        <v>0</v>
      </c>
    </row>
    <row r="54723" spans="6:6" ht="18" customHeight="1">
      <c r="F54723" s="129">
        <f t="shared" si="861"/>
        <v>0</v>
      </c>
    </row>
    <row r="54724" spans="6:6" ht="18" customHeight="1">
      <c r="F54724" s="129">
        <f t="shared" si="861"/>
        <v>0</v>
      </c>
    </row>
    <row r="54725" spans="6:6" ht="18" customHeight="1">
      <c r="F54725" s="129">
        <f t="shared" si="861"/>
        <v>0</v>
      </c>
    </row>
    <row r="54726" spans="6:6" ht="18" customHeight="1">
      <c r="F54726" s="129">
        <f t="shared" si="861"/>
        <v>0</v>
      </c>
    </row>
    <row r="54727" spans="6:6" ht="18" customHeight="1">
      <c r="F54727" s="129">
        <f t="shared" si="861"/>
        <v>0</v>
      </c>
    </row>
    <row r="54728" spans="6:6" ht="18" customHeight="1">
      <c r="F54728" s="129">
        <f t="shared" si="861"/>
        <v>0</v>
      </c>
    </row>
    <row r="54729" spans="6:6" ht="18" customHeight="1">
      <c r="F54729" s="129">
        <f t="shared" si="861"/>
        <v>0</v>
      </c>
    </row>
    <row r="54730" spans="6:6" ht="18" customHeight="1">
      <c r="F54730" s="129">
        <f t="shared" si="861"/>
        <v>0</v>
      </c>
    </row>
    <row r="54731" spans="6:6" ht="18" customHeight="1">
      <c r="F54731" s="129">
        <f t="shared" si="861"/>
        <v>0</v>
      </c>
    </row>
    <row r="54732" spans="6:6" ht="18" customHeight="1">
      <c r="F54732" s="129">
        <f t="shared" si="861"/>
        <v>0</v>
      </c>
    </row>
    <row r="54733" spans="6:6" ht="18" customHeight="1">
      <c r="F54733" s="129">
        <f t="shared" si="861"/>
        <v>0</v>
      </c>
    </row>
    <row r="54734" spans="6:6" ht="18" customHeight="1">
      <c r="F54734" s="129">
        <f t="shared" si="861"/>
        <v>0</v>
      </c>
    </row>
    <row r="54735" spans="6:6" ht="18" customHeight="1">
      <c r="F54735" s="129">
        <f t="shared" si="861"/>
        <v>0</v>
      </c>
    </row>
    <row r="54736" spans="6:6" ht="18" customHeight="1">
      <c r="F54736" s="129">
        <f t="shared" si="861"/>
        <v>0</v>
      </c>
    </row>
    <row r="54737" spans="6:6" ht="18" customHeight="1">
      <c r="F54737" s="129">
        <f t="shared" si="861"/>
        <v>0</v>
      </c>
    </row>
    <row r="54738" spans="6:6" ht="18" customHeight="1">
      <c r="F54738" s="129">
        <f t="shared" si="861"/>
        <v>0</v>
      </c>
    </row>
    <row r="54739" spans="6:6" ht="18" customHeight="1">
      <c r="F54739" s="129">
        <f t="shared" si="861"/>
        <v>0</v>
      </c>
    </row>
    <row r="54740" spans="6:6" ht="18" customHeight="1">
      <c r="F54740" s="129">
        <f t="shared" si="861"/>
        <v>0</v>
      </c>
    </row>
    <row r="54741" spans="6:6" ht="18" customHeight="1">
      <c r="F54741" s="129">
        <f t="shared" si="861"/>
        <v>0</v>
      </c>
    </row>
    <row r="54742" spans="6:6" ht="18" customHeight="1">
      <c r="F54742" s="129">
        <f t="shared" si="861"/>
        <v>0</v>
      </c>
    </row>
    <row r="54743" spans="6:6" ht="18" customHeight="1">
      <c r="F54743" s="129">
        <f t="shared" si="861"/>
        <v>0</v>
      </c>
    </row>
    <row r="54744" spans="6:6" ht="18" customHeight="1">
      <c r="F54744" s="129">
        <f t="shared" si="861"/>
        <v>0</v>
      </c>
    </row>
    <row r="54745" spans="6:6" ht="18" customHeight="1">
      <c r="F54745" s="129">
        <f t="shared" si="861"/>
        <v>0</v>
      </c>
    </row>
    <row r="54746" spans="6:6" ht="18" customHeight="1">
      <c r="F54746" s="129">
        <f t="shared" si="861"/>
        <v>0</v>
      </c>
    </row>
    <row r="54747" spans="6:6" ht="18" customHeight="1">
      <c r="F54747" s="129">
        <f t="shared" si="861"/>
        <v>0</v>
      </c>
    </row>
    <row r="54748" spans="6:6" ht="18" customHeight="1">
      <c r="F54748" s="129">
        <f t="shared" si="861"/>
        <v>0</v>
      </c>
    </row>
    <row r="54749" spans="6:6" ht="18" customHeight="1">
      <c r="F54749" s="129">
        <f t="shared" si="861"/>
        <v>0</v>
      </c>
    </row>
    <row r="54750" spans="6:6" ht="18" customHeight="1">
      <c r="F54750" s="129">
        <f t="shared" si="861"/>
        <v>0</v>
      </c>
    </row>
    <row r="54751" spans="6:6" ht="18" customHeight="1">
      <c r="F54751" s="129">
        <f t="shared" si="861"/>
        <v>0</v>
      </c>
    </row>
    <row r="54752" spans="6:6" ht="18" customHeight="1">
      <c r="F54752" s="129">
        <f t="shared" si="861"/>
        <v>0</v>
      </c>
    </row>
    <row r="54753" spans="6:6" ht="18" customHeight="1">
      <c r="F54753" s="129">
        <f t="shared" si="861"/>
        <v>0</v>
      </c>
    </row>
    <row r="54754" spans="6:6" ht="18" customHeight="1">
      <c r="F54754" s="129">
        <f t="shared" si="861"/>
        <v>0</v>
      </c>
    </row>
    <row r="54755" spans="6:6" ht="18" customHeight="1">
      <c r="F54755" s="129">
        <f t="shared" si="861"/>
        <v>0</v>
      </c>
    </row>
    <row r="54756" spans="6:6" ht="18" customHeight="1">
      <c r="F54756" s="129">
        <f t="shared" si="861"/>
        <v>0</v>
      </c>
    </row>
    <row r="54757" spans="6:6" ht="18" customHeight="1">
      <c r="F54757" s="129">
        <f t="shared" si="861"/>
        <v>0</v>
      </c>
    </row>
    <row r="54758" spans="6:6" ht="18" customHeight="1">
      <c r="F54758" s="129">
        <f t="shared" si="861"/>
        <v>0</v>
      </c>
    </row>
    <row r="54759" spans="6:6" ht="18" customHeight="1">
      <c r="F54759" s="129">
        <f t="shared" si="861"/>
        <v>0</v>
      </c>
    </row>
    <row r="54760" spans="6:6" ht="18" customHeight="1">
      <c r="F54760" s="129">
        <f t="shared" si="861"/>
        <v>0</v>
      </c>
    </row>
    <row r="54761" spans="6:6" ht="18" customHeight="1">
      <c r="F54761" s="129">
        <f t="shared" si="861"/>
        <v>0</v>
      </c>
    </row>
    <row r="54762" spans="6:6" ht="18" customHeight="1">
      <c r="F54762" s="129">
        <f t="shared" si="861"/>
        <v>0</v>
      </c>
    </row>
    <row r="54763" spans="6:6" ht="18" customHeight="1">
      <c r="F54763" s="129">
        <f t="shared" si="861"/>
        <v>0</v>
      </c>
    </row>
    <row r="54764" spans="6:6" ht="18" customHeight="1">
      <c r="F54764" s="129">
        <f t="shared" si="861"/>
        <v>0</v>
      </c>
    </row>
    <row r="54765" spans="6:6" ht="18" customHeight="1">
      <c r="F54765" s="129">
        <f t="shared" si="861"/>
        <v>0</v>
      </c>
    </row>
    <row r="54766" spans="6:6" ht="18" customHeight="1">
      <c r="F54766" s="129">
        <f t="shared" si="861"/>
        <v>0</v>
      </c>
    </row>
    <row r="54767" spans="6:6" ht="18" customHeight="1">
      <c r="F54767" s="129">
        <f t="shared" si="861"/>
        <v>0</v>
      </c>
    </row>
    <row r="54768" spans="6:6" ht="18" customHeight="1">
      <c r="F54768" s="129">
        <f t="shared" si="861"/>
        <v>0</v>
      </c>
    </row>
    <row r="54769" spans="6:6" ht="18" customHeight="1">
      <c r="F54769" s="129">
        <f t="shared" si="861"/>
        <v>0</v>
      </c>
    </row>
    <row r="54770" spans="6:6" ht="18" customHeight="1">
      <c r="F54770" s="129">
        <f t="shared" ref="F54770:F54833" si="862">E54770*D54770</f>
        <v>0</v>
      </c>
    </row>
    <row r="54771" spans="6:6" ht="18" customHeight="1">
      <c r="F54771" s="129">
        <f t="shared" si="862"/>
        <v>0</v>
      </c>
    </row>
    <row r="54772" spans="6:6" ht="18" customHeight="1">
      <c r="F54772" s="129">
        <f t="shared" si="862"/>
        <v>0</v>
      </c>
    </row>
    <row r="54773" spans="6:6" ht="18" customHeight="1">
      <c r="F54773" s="129">
        <f t="shared" si="862"/>
        <v>0</v>
      </c>
    </row>
    <row r="54774" spans="6:6" ht="18" customHeight="1">
      <c r="F54774" s="129">
        <f t="shared" si="862"/>
        <v>0</v>
      </c>
    </row>
    <row r="54775" spans="6:6" ht="18" customHeight="1">
      <c r="F54775" s="129">
        <f t="shared" si="862"/>
        <v>0</v>
      </c>
    </row>
    <row r="54776" spans="6:6" ht="18" customHeight="1">
      <c r="F54776" s="129">
        <f t="shared" si="862"/>
        <v>0</v>
      </c>
    </row>
    <row r="54777" spans="6:6" ht="18" customHeight="1">
      <c r="F54777" s="129">
        <f t="shared" si="862"/>
        <v>0</v>
      </c>
    </row>
    <row r="54778" spans="6:6" ht="18" customHeight="1">
      <c r="F54778" s="129">
        <f t="shared" si="862"/>
        <v>0</v>
      </c>
    </row>
    <row r="54779" spans="6:6" ht="18" customHeight="1">
      <c r="F54779" s="129">
        <f t="shared" si="862"/>
        <v>0</v>
      </c>
    </row>
    <row r="54780" spans="6:6" ht="18" customHeight="1">
      <c r="F54780" s="129">
        <f t="shared" si="862"/>
        <v>0</v>
      </c>
    </row>
    <row r="54781" spans="6:6" ht="18" customHeight="1">
      <c r="F54781" s="129">
        <f t="shared" si="862"/>
        <v>0</v>
      </c>
    </row>
    <row r="54782" spans="6:6" ht="18" customHeight="1">
      <c r="F54782" s="129">
        <f t="shared" si="862"/>
        <v>0</v>
      </c>
    </row>
    <row r="54783" spans="6:6" ht="18" customHeight="1">
      <c r="F54783" s="129">
        <f t="shared" si="862"/>
        <v>0</v>
      </c>
    </row>
    <row r="54784" spans="6:6" ht="18" customHeight="1">
      <c r="F54784" s="129">
        <f t="shared" si="862"/>
        <v>0</v>
      </c>
    </row>
    <row r="54785" spans="6:6" ht="18" customHeight="1">
      <c r="F54785" s="129">
        <f t="shared" si="862"/>
        <v>0</v>
      </c>
    </row>
    <row r="54786" spans="6:6" ht="18" customHeight="1">
      <c r="F54786" s="129">
        <f t="shared" si="862"/>
        <v>0</v>
      </c>
    </row>
    <row r="54787" spans="6:6" ht="18" customHeight="1">
      <c r="F54787" s="129">
        <f t="shared" si="862"/>
        <v>0</v>
      </c>
    </row>
    <row r="54788" spans="6:6" ht="18" customHeight="1">
      <c r="F54788" s="129">
        <f t="shared" si="862"/>
        <v>0</v>
      </c>
    </row>
    <row r="54789" spans="6:6" ht="18" customHeight="1">
      <c r="F54789" s="129">
        <f t="shared" si="862"/>
        <v>0</v>
      </c>
    </row>
    <row r="54790" spans="6:6" ht="18" customHeight="1">
      <c r="F54790" s="129">
        <f t="shared" si="862"/>
        <v>0</v>
      </c>
    </row>
    <row r="54791" spans="6:6" ht="18" customHeight="1">
      <c r="F54791" s="129">
        <f t="shared" si="862"/>
        <v>0</v>
      </c>
    </row>
    <row r="54792" spans="6:6" ht="18" customHeight="1">
      <c r="F54792" s="129">
        <f t="shared" si="862"/>
        <v>0</v>
      </c>
    </row>
    <row r="54793" spans="6:6" ht="18" customHeight="1">
      <c r="F54793" s="129">
        <f t="shared" si="862"/>
        <v>0</v>
      </c>
    </row>
    <row r="54794" spans="6:6" ht="18" customHeight="1">
      <c r="F54794" s="129">
        <f t="shared" si="862"/>
        <v>0</v>
      </c>
    </row>
    <row r="54795" spans="6:6" ht="18" customHeight="1">
      <c r="F54795" s="129">
        <f t="shared" si="862"/>
        <v>0</v>
      </c>
    </row>
    <row r="54796" spans="6:6" ht="18" customHeight="1">
      <c r="F54796" s="129">
        <f t="shared" si="862"/>
        <v>0</v>
      </c>
    </row>
    <row r="54797" spans="6:6" ht="18" customHeight="1">
      <c r="F54797" s="129">
        <f t="shared" si="862"/>
        <v>0</v>
      </c>
    </row>
    <row r="54798" spans="6:6" ht="18" customHeight="1">
      <c r="F54798" s="129">
        <f t="shared" si="862"/>
        <v>0</v>
      </c>
    </row>
    <row r="54799" spans="6:6" ht="18" customHeight="1">
      <c r="F54799" s="129">
        <f t="shared" si="862"/>
        <v>0</v>
      </c>
    </row>
    <row r="54800" spans="6:6" ht="18" customHeight="1">
      <c r="F54800" s="129">
        <f t="shared" si="862"/>
        <v>0</v>
      </c>
    </row>
    <row r="54801" spans="6:6" ht="18" customHeight="1">
      <c r="F54801" s="129">
        <f t="shared" si="862"/>
        <v>0</v>
      </c>
    </row>
    <row r="54802" spans="6:6" ht="18" customHeight="1">
      <c r="F54802" s="129">
        <f t="shared" si="862"/>
        <v>0</v>
      </c>
    </row>
    <row r="54803" spans="6:6" ht="18" customHeight="1">
      <c r="F54803" s="129">
        <f t="shared" si="862"/>
        <v>0</v>
      </c>
    </row>
    <row r="54804" spans="6:6" ht="18" customHeight="1">
      <c r="F54804" s="129">
        <f t="shared" si="862"/>
        <v>0</v>
      </c>
    </row>
    <row r="54805" spans="6:6" ht="18" customHeight="1">
      <c r="F54805" s="129">
        <f t="shared" si="862"/>
        <v>0</v>
      </c>
    </row>
    <row r="54806" spans="6:6" ht="18" customHeight="1">
      <c r="F54806" s="129">
        <f t="shared" si="862"/>
        <v>0</v>
      </c>
    </row>
    <row r="54807" spans="6:6" ht="18" customHeight="1">
      <c r="F54807" s="129">
        <f t="shared" si="862"/>
        <v>0</v>
      </c>
    </row>
    <row r="54808" spans="6:6" ht="18" customHeight="1">
      <c r="F54808" s="129">
        <f t="shared" si="862"/>
        <v>0</v>
      </c>
    </row>
    <row r="54809" spans="6:6" ht="18" customHeight="1">
      <c r="F54809" s="129">
        <f t="shared" si="862"/>
        <v>0</v>
      </c>
    </row>
    <row r="54810" spans="6:6" ht="18" customHeight="1">
      <c r="F54810" s="129">
        <f t="shared" si="862"/>
        <v>0</v>
      </c>
    </row>
    <row r="54811" spans="6:6" ht="18" customHeight="1">
      <c r="F54811" s="129">
        <f t="shared" si="862"/>
        <v>0</v>
      </c>
    </row>
    <row r="54812" spans="6:6" ht="18" customHeight="1">
      <c r="F54812" s="129">
        <f t="shared" si="862"/>
        <v>0</v>
      </c>
    </row>
    <row r="54813" spans="6:6" ht="18" customHeight="1">
      <c r="F54813" s="129">
        <f t="shared" si="862"/>
        <v>0</v>
      </c>
    </row>
    <row r="54814" spans="6:6" ht="18" customHeight="1">
      <c r="F54814" s="129">
        <f t="shared" si="862"/>
        <v>0</v>
      </c>
    </row>
    <row r="54815" spans="6:6" ht="18" customHeight="1">
      <c r="F54815" s="129">
        <f t="shared" si="862"/>
        <v>0</v>
      </c>
    </row>
    <row r="54816" spans="6:6" ht="18" customHeight="1">
      <c r="F54816" s="129">
        <f t="shared" si="862"/>
        <v>0</v>
      </c>
    </row>
    <row r="54817" spans="6:6" ht="18" customHeight="1">
      <c r="F54817" s="129">
        <f t="shared" si="862"/>
        <v>0</v>
      </c>
    </row>
    <row r="54818" spans="6:6" ht="18" customHeight="1">
      <c r="F54818" s="129">
        <f t="shared" si="862"/>
        <v>0</v>
      </c>
    </row>
    <row r="54819" spans="6:6" ht="18" customHeight="1">
      <c r="F54819" s="129">
        <f t="shared" si="862"/>
        <v>0</v>
      </c>
    </row>
    <row r="54820" spans="6:6" ht="18" customHeight="1">
      <c r="F54820" s="129">
        <f t="shared" si="862"/>
        <v>0</v>
      </c>
    </row>
    <row r="54821" spans="6:6" ht="18" customHeight="1">
      <c r="F54821" s="129">
        <f t="shared" si="862"/>
        <v>0</v>
      </c>
    </row>
    <row r="54822" spans="6:6" ht="18" customHeight="1">
      <c r="F54822" s="129">
        <f t="shared" si="862"/>
        <v>0</v>
      </c>
    </row>
    <row r="54823" spans="6:6" ht="18" customHeight="1">
      <c r="F54823" s="129">
        <f t="shared" si="862"/>
        <v>0</v>
      </c>
    </row>
    <row r="54824" spans="6:6" ht="18" customHeight="1">
      <c r="F54824" s="129">
        <f t="shared" si="862"/>
        <v>0</v>
      </c>
    </row>
    <row r="54825" spans="6:6" ht="18" customHeight="1">
      <c r="F54825" s="129">
        <f t="shared" si="862"/>
        <v>0</v>
      </c>
    </row>
    <row r="54826" spans="6:6" ht="18" customHeight="1">
      <c r="F54826" s="129">
        <f t="shared" si="862"/>
        <v>0</v>
      </c>
    </row>
    <row r="54827" spans="6:6" ht="18" customHeight="1">
      <c r="F54827" s="129">
        <f t="shared" si="862"/>
        <v>0</v>
      </c>
    </row>
    <row r="54828" spans="6:6" ht="18" customHeight="1">
      <c r="F54828" s="129">
        <f t="shared" si="862"/>
        <v>0</v>
      </c>
    </row>
    <row r="54829" spans="6:6" ht="18" customHeight="1">
      <c r="F54829" s="129">
        <f t="shared" si="862"/>
        <v>0</v>
      </c>
    </row>
    <row r="54830" spans="6:6" ht="18" customHeight="1">
      <c r="F54830" s="129">
        <f t="shared" si="862"/>
        <v>0</v>
      </c>
    </row>
    <row r="54831" spans="6:6" ht="18" customHeight="1">
      <c r="F54831" s="129">
        <f t="shared" si="862"/>
        <v>0</v>
      </c>
    </row>
    <row r="54832" spans="6:6" ht="18" customHeight="1">
      <c r="F54832" s="129">
        <f t="shared" si="862"/>
        <v>0</v>
      </c>
    </row>
    <row r="54833" spans="6:6" ht="18" customHeight="1">
      <c r="F54833" s="129">
        <f t="shared" si="862"/>
        <v>0</v>
      </c>
    </row>
    <row r="54834" spans="6:6" ht="18" customHeight="1">
      <c r="F54834" s="129">
        <f t="shared" ref="F54834:F54897" si="863">E54834*D54834</f>
        <v>0</v>
      </c>
    </row>
    <row r="54835" spans="6:6" ht="18" customHeight="1">
      <c r="F54835" s="129">
        <f t="shared" si="863"/>
        <v>0</v>
      </c>
    </row>
    <row r="54836" spans="6:6" ht="18" customHeight="1">
      <c r="F54836" s="129">
        <f t="shared" si="863"/>
        <v>0</v>
      </c>
    </row>
    <row r="54837" spans="6:6" ht="18" customHeight="1">
      <c r="F54837" s="129">
        <f t="shared" si="863"/>
        <v>0</v>
      </c>
    </row>
    <row r="54838" spans="6:6" ht="18" customHeight="1">
      <c r="F54838" s="129">
        <f t="shared" si="863"/>
        <v>0</v>
      </c>
    </row>
    <row r="54839" spans="6:6" ht="18" customHeight="1">
      <c r="F54839" s="129">
        <f t="shared" si="863"/>
        <v>0</v>
      </c>
    </row>
    <row r="54840" spans="6:6" ht="18" customHeight="1">
      <c r="F54840" s="129">
        <f t="shared" si="863"/>
        <v>0</v>
      </c>
    </row>
    <row r="54841" spans="6:6" ht="18" customHeight="1">
      <c r="F54841" s="129">
        <f t="shared" si="863"/>
        <v>0</v>
      </c>
    </row>
    <row r="54842" spans="6:6" ht="18" customHeight="1">
      <c r="F54842" s="129">
        <f t="shared" si="863"/>
        <v>0</v>
      </c>
    </row>
    <row r="54843" spans="6:6" ht="18" customHeight="1">
      <c r="F54843" s="129">
        <f t="shared" si="863"/>
        <v>0</v>
      </c>
    </row>
    <row r="54844" spans="6:6" ht="18" customHeight="1">
      <c r="F54844" s="129">
        <f t="shared" si="863"/>
        <v>0</v>
      </c>
    </row>
    <row r="54845" spans="6:6" ht="18" customHeight="1">
      <c r="F54845" s="129">
        <f t="shared" si="863"/>
        <v>0</v>
      </c>
    </row>
    <row r="54846" spans="6:6" ht="18" customHeight="1">
      <c r="F54846" s="129">
        <f t="shared" si="863"/>
        <v>0</v>
      </c>
    </row>
    <row r="54847" spans="6:6" ht="18" customHeight="1">
      <c r="F54847" s="129">
        <f t="shared" si="863"/>
        <v>0</v>
      </c>
    </row>
    <row r="54848" spans="6:6" ht="18" customHeight="1">
      <c r="F54848" s="129">
        <f t="shared" si="863"/>
        <v>0</v>
      </c>
    </row>
    <row r="54849" spans="6:6" ht="18" customHeight="1">
      <c r="F54849" s="129">
        <f t="shared" si="863"/>
        <v>0</v>
      </c>
    </row>
    <row r="54850" spans="6:6" ht="18" customHeight="1">
      <c r="F54850" s="129">
        <f t="shared" si="863"/>
        <v>0</v>
      </c>
    </row>
    <row r="54851" spans="6:6" ht="18" customHeight="1">
      <c r="F54851" s="129">
        <f t="shared" si="863"/>
        <v>0</v>
      </c>
    </row>
    <row r="54852" spans="6:6" ht="18" customHeight="1">
      <c r="F54852" s="129">
        <f t="shared" si="863"/>
        <v>0</v>
      </c>
    </row>
    <row r="54853" spans="6:6" ht="18" customHeight="1">
      <c r="F54853" s="129">
        <f t="shared" si="863"/>
        <v>0</v>
      </c>
    </row>
    <row r="54854" spans="6:6" ht="18" customHeight="1">
      <c r="F54854" s="129">
        <f t="shared" si="863"/>
        <v>0</v>
      </c>
    </row>
    <row r="54855" spans="6:6" ht="18" customHeight="1">
      <c r="F54855" s="129">
        <f t="shared" si="863"/>
        <v>0</v>
      </c>
    </row>
    <row r="54856" spans="6:6" ht="18" customHeight="1">
      <c r="F54856" s="129">
        <f t="shared" si="863"/>
        <v>0</v>
      </c>
    </row>
    <row r="54857" spans="6:6" ht="18" customHeight="1">
      <c r="F54857" s="129">
        <f t="shared" si="863"/>
        <v>0</v>
      </c>
    </row>
    <row r="54858" spans="6:6" ht="18" customHeight="1">
      <c r="F54858" s="129">
        <f t="shared" si="863"/>
        <v>0</v>
      </c>
    </row>
    <row r="54859" spans="6:6" ht="18" customHeight="1">
      <c r="F54859" s="129">
        <f t="shared" si="863"/>
        <v>0</v>
      </c>
    </row>
    <row r="54860" spans="6:6" ht="18" customHeight="1">
      <c r="F54860" s="129">
        <f t="shared" si="863"/>
        <v>0</v>
      </c>
    </row>
    <row r="54861" spans="6:6" ht="18" customHeight="1">
      <c r="F54861" s="129">
        <f t="shared" si="863"/>
        <v>0</v>
      </c>
    </row>
    <row r="54862" spans="6:6" ht="18" customHeight="1">
      <c r="F54862" s="129">
        <f t="shared" si="863"/>
        <v>0</v>
      </c>
    </row>
    <row r="54863" spans="6:6" ht="18" customHeight="1">
      <c r="F54863" s="129">
        <f t="shared" si="863"/>
        <v>0</v>
      </c>
    </row>
    <row r="54864" spans="6:6" ht="18" customHeight="1">
      <c r="F54864" s="129">
        <f t="shared" si="863"/>
        <v>0</v>
      </c>
    </row>
    <row r="54865" spans="6:6" ht="18" customHeight="1">
      <c r="F54865" s="129">
        <f t="shared" si="863"/>
        <v>0</v>
      </c>
    </row>
    <row r="54866" spans="6:6" ht="18" customHeight="1">
      <c r="F54866" s="129">
        <f t="shared" si="863"/>
        <v>0</v>
      </c>
    </row>
    <row r="54867" spans="6:6" ht="18" customHeight="1">
      <c r="F54867" s="129">
        <f t="shared" si="863"/>
        <v>0</v>
      </c>
    </row>
    <row r="54868" spans="6:6" ht="18" customHeight="1">
      <c r="F54868" s="129">
        <f t="shared" si="863"/>
        <v>0</v>
      </c>
    </row>
    <row r="54869" spans="6:6" ht="18" customHeight="1">
      <c r="F54869" s="129">
        <f t="shared" si="863"/>
        <v>0</v>
      </c>
    </row>
    <row r="54870" spans="6:6" ht="18" customHeight="1">
      <c r="F54870" s="129">
        <f t="shared" si="863"/>
        <v>0</v>
      </c>
    </row>
    <row r="54871" spans="6:6" ht="18" customHeight="1">
      <c r="F54871" s="129">
        <f t="shared" si="863"/>
        <v>0</v>
      </c>
    </row>
    <row r="54872" spans="6:6" ht="18" customHeight="1">
      <c r="F54872" s="129">
        <f t="shared" si="863"/>
        <v>0</v>
      </c>
    </row>
    <row r="54873" spans="6:6" ht="18" customHeight="1">
      <c r="F54873" s="129">
        <f t="shared" si="863"/>
        <v>0</v>
      </c>
    </row>
    <row r="54874" spans="6:6" ht="18" customHeight="1">
      <c r="F54874" s="129">
        <f t="shared" si="863"/>
        <v>0</v>
      </c>
    </row>
    <row r="54875" spans="6:6" ht="18" customHeight="1">
      <c r="F54875" s="129">
        <f t="shared" si="863"/>
        <v>0</v>
      </c>
    </row>
    <row r="54876" spans="6:6" ht="18" customHeight="1">
      <c r="F54876" s="129">
        <f t="shared" si="863"/>
        <v>0</v>
      </c>
    </row>
    <row r="54877" spans="6:6" ht="18" customHeight="1">
      <c r="F54877" s="129">
        <f t="shared" si="863"/>
        <v>0</v>
      </c>
    </row>
    <row r="54878" spans="6:6" ht="18" customHeight="1">
      <c r="F54878" s="129">
        <f t="shared" si="863"/>
        <v>0</v>
      </c>
    </row>
    <row r="54879" spans="6:6" ht="18" customHeight="1">
      <c r="F54879" s="129">
        <f t="shared" si="863"/>
        <v>0</v>
      </c>
    </row>
    <row r="54880" spans="6:6" ht="18" customHeight="1">
      <c r="F54880" s="129">
        <f t="shared" si="863"/>
        <v>0</v>
      </c>
    </row>
    <row r="54881" spans="6:6" ht="18" customHeight="1">
      <c r="F54881" s="129">
        <f t="shared" si="863"/>
        <v>0</v>
      </c>
    </row>
    <row r="54882" spans="6:6" ht="18" customHeight="1">
      <c r="F54882" s="129">
        <f t="shared" si="863"/>
        <v>0</v>
      </c>
    </row>
    <row r="54883" spans="6:6" ht="18" customHeight="1">
      <c r="F54883" s="129">
        <f t="shared" si="863"/>
        <v>0</v>
      </c>
    </row>
    <row r="54884" spans="6:6" ht="18" customHeight="1">
      <c r="F54884" s="129">
        <f t="shared" si="863"/>
        <v>0</v>
      </c>
    </row>
    <row r="54885" spans="6:6" ht="18" customHeight="1">
      <c r="F54885" s="129">
        <f t="shared" si="863"/>
        <v>0</v>
      </c>
    </row>
    <row r="54886" spans="6:6" ht="18" customHeight="1">
      <c r="F54886" s="129">
        <f t="shared" si="863"/>
        <v>0</v>
      </c>
    </row>
    <row r="54887" spans="6:6" ht="18" customHeight="1">
      <c r="F54887" s="129">
        <f t="shared" si="863"/>
        <v>0</v>
      </c>
    </row>
    <row r="54888" spans="6:6" ht="18" customHeight="1">
      <c r="F54888" s="129">
        <f t="shared" si="863"/>
        <v>0</v>
      </c>
    </row>
    <row r="54889" spans="6:6" ht="18" customHeight="1">
      <c r="F54889" s="129">
        <f t="shared" si="863"/>
        <v>0</v>
      </c>
    </row>
    <row r="54890" spans="6:6" ht="18" customHeight="1">
      <c r="F54890" s="129">
        <f t="shared" si="863"/>
        <v>0</v>
      </c>
    </row>
    <row r="54891" spans="6:6" ht="18" customHeight="1">
      <c r="F54891" s="129">
        <f t="shared" si="863"/>
        <v>0</v>
      </c>
    </row>
    <row r="54892" spans="6:6" ht="18" customHeight="1">
      <c r="F54892" s="129">
        <f t="shared" si="863"/>
        <v>0</v>
      </c>
    </row>
    <row r="54893" spans="6:6" ht="18" customHeight="1">
      <c r="F54893" s="129">
        <f t="shared" si="863"/>
        <v>0</v>
      </c>
    </row>
    <row r="54894" spans="6:6" ht="18" customHeight="1">
      <c r="F54894" s="129">
        <f t="shared" si="863"/>
        <v>0</v>
      </c>
    </row>
    <row r="54895" spans="6:6" ht="18" customHeight="1">
      <c r="F54895" s="129">
        <f t="shared" si="863"/>
        <v>0</v>
      </c>
    </row>
    <row r="54896" spans="6:6" ht="18" customHeight="1">
      <c r="F54896" s="129">
        <f t="shared" si="863"/>
        <v>0</v>
      </c>
    </row>
    <row r="54897" spans="6:6" ht="18" customHeight="1">
      <c r="F54897" s="129">
        <f t="shared" si="863"/>
        <v>0</v>
      </c>
    </row>
    <row r="54898" spans="6:6" ht="18" customHeight="1">
      <c r="F54898" s="129">
        <f t="shared" ref="F54898:F54961" si="864">E54898*D54898</f>
        <v>0</v>
      </c>
    </row>
    <row r="54899" spans="6:6" ht="18" customHeight="1">
      <c r="F54899" s="129">
        <f t="shared" si="864"/>
        <v>0</v>
      </c>
    </row>
    <row r="54900" spans="6:6" ht="18" customHeight="1">
      <c r="F54900" s="129">
        <f t="shared" si="864"/>
        <v>0</v>
      </c>
    </row>
    <row r="54901" spans="6:6" ht="18" customHeight="1">
      <c r="F54901" s="129">
        <f t="shared" si="864"/>
        <v>0</v>
      </c>
    </row>
    <row r="54902" spans="6:6" ht="18" customHeight="1">
      <c r="F54902" s="129">
        <f t="shared" si="864"/>
        <v>0</v>
      </c>
    </row>
    <row r="54903" spans="6:6" ht="18" customHeight="1">
      <c r="F54903" s="129">
        <f t="shared" si="864"/>
        <v>0</v>
      </c>
    </row>
    <row r="54904" spans="6:6" ht="18" customHeight="1">
      <c r="F54904" s="129">
        <f t="shared" si="864"/>
        <v>0</v>
      </c>
    </row>
    <row r="54905" spans="6:6" ht="18" customHeight="1">
      <c r="F54905" s="129">
        <f t="shared" si="864"/>
        <v>0</v>
      </c>
    </row>
    <row r="54906" spans="6:6" ht="18" customHeight="1">
      <c r="F54906" s="129">
        <f t="shared" si="864"/>
        <v>0</v>
      </c>
    </row>
    <row r="54907" spans="6:6" ht="18" customHeight="1">
      <c r="F54907" s="129">
        <f t="shared" si="864"/>
        <v>0</v>
      </c>
    </row>
    <row r="54908" spans="6:6" ht="18" customHeight="1">
      <c r="F54908" s="129">
        <f t="shared" si="864"/>
        <v>0</v>
      </c>
    </row>
    <row r="54909" spans="6:6" ht="18" customHeight="1">
      <c r="F54909" s="129">
        <f t="shared" si="864"/>
        <v>0</v>
      </c>
    </row>
    <row r="54910" spans="6:6" ht="18" customHeight="1">
      <c r="F54910" s="129">
        <f t="shared" si="864"/>
        <v>0</v>
      </c>
    </row>
    <row r="54911" spans="6:6" ht="18" customHeight="1">
      <c r="F54911" s="129">
        <f t="shared" si="864"/>
        <v>0</v>
      </c>
    </row>
    <row r="54912" spans="6:6" ht="18" customHeight="1">
      <c r="F54912" s="129">
        <f t="shared" si="864"/>
        <v>0</v>
      </c>
    </row>
    <row r="54913" spans="6:6" ht="18" customHeight="1">
      <c r="F54913" s="129">
        <f t="shared" si="864"/>
        <v>0</v>
      </c>
    </row>
    <row r="54914" spans="6:6" ht="18" customHeight="1">
      <c r="F54914" s="129">
        <f t="shared" si="864"/>
        <v>0</v>
      </c>
    </row>
    <row r="54915" spans="6:6" ht="18" customHeight="1">
      <c r="F54915" s="129">
        <f t="shared" si="864"/>
        <v>0</v>
      </c>
    </row>
    <row r="54916" spans="6:6" ht="18" customHeight="1">
      <c r="F54916" s="129">
        <f t="shared" si="864"/>
        <v>0</v>
      </c>
    </row>
    <row r="54917" spans="6:6" ht="18" customHeight="1">
      <c r="F54917" s="129">
        <f t="shared" si="864"/>
        <v>0</v>
      </c>
    </row>
    <row r="54918" spans="6:6" ht="18" customHeight="1">
      <c r="F54918" s="129">
        <f t="shared" si="864"/>
        <v>0</v>
      </c>
    </row>
    <row r="54919" spans="6:6" ht="18" customHeight="1">
      <c r="F54919" s="129">
        <f t="shared" si="864"/>
        <v>0</v>
      </c>
    </row>
    <row r="54920" spans="6:6" ht="18" customHeight="1">
      <c r="F54920" s="129">
        <f t="shared" si="864"/>
        <v>0</v>
      </c>
    </row>
    <row r="54921" spans="6:6" ht="18" customHeight="1">
      <c r="F54921" s="129">
        <f t="shared" si="864"/>
        <v>0</v>
      </c>
    </row>
    <row r="54922" spans="6:6" ht="18" customHeight="1">
      <c r="F54922" s="129">
        <f t="shared" si="864"/>
        <v>0</v>
      </c>
    </row>
    <row r="54923" spans="6:6" ht="18" customHeight="1">
      <c r="F54923" s="129">
        <f t="shared" si="864"/>
        <v>0</v>
      </c>
    </row>
    <row r="54924" spans="6:6" ht="18" customHeight="1">
      <c r="F54924" s="129">
        <f t="shared" si="864"/>
        <v>0</v>
      </c>
    </row>
    <row r="54925" spans="6:6" ht="18" customHeight="1">
      <c r="F54925" s="129">
        <f t="shared" si="864"/>
        <v>0</v>
      </c>
    </row>
    <row r="54926" spans="6:6" ht="18" customHeight="1">
      <c r="F54926" s="129">
        <f t="shared" si="864"/>
        <v>0</v>
      </c>
    </row>
    <row r="54927" spans="6:6" ht="18" customHeight="1">
      <c r="F54927" s="129">
        <f t="shared" si="864"/>
        <v>0</v>
      </c>
    </row>
    <row r="54928" spans="6:6" ht="18" customHeight="1">
      <c r="F54928" s="129">
        <f t="shared" si="864"/>
        <v>0</v>
      </c>
    </row>
    <row r="54929" spans="6:6" ht="18" customHeight="1">
      <c r="F54929" s="129">
        <f t="shared" si="864"/>
        <v>0</v>
      </c>
    </row>
    <row r="54930" spans="6:6" ht="18" customHeight="1">
      <c r="F54930" s="129">
        <f t="shared" si="864"/>
        <v>0</v>
      </c>
    </row>
    <row r="54931" spans="6:6" ht="18" customHeight="1">
      <c r="F54931" s="129">
        <f t="shared" si="864"/>
        <v>0</v>
      </c>
    </row>
    <row r="54932" spans="6:6" ht="18" customHeight="1">
      <c r="F54932" s="129">
        <f t="shared" si="864"/>
        <v>0</v>
      </c>
    </row>
    <row r="54933" spans="6:6" ht="18" customHeight="1">
      <c r="F54933" s="129">
        <f t="shared" si="864"/>
        <v>0</v>
      </c>
    </row>
    <row r="54934" spans="6:6" ht="18" customHeight="1">
      <c r="F54934" s="129">
        <f t="shared" si="864"/>
        <v>0</v>
      </c>
    </row>
    <row r="54935" spans="6:6" ht="18" customHeight="1">
      <c r="F54935" s="129">
        <f t="shared" si="864"/>
        <v>0</v>
      </c>
    </row>
    <row r="54936" spans="6:6" ht="18" customHeight="1">
      <c r="F54936" s="129">
        <f t="shared" si="864"/>
        <v>0</v>
      </c>
    </row>
    <row r="54937" spans="6:6" ht="18" customHeight="1">
      <c r="F54937" s="129">
        <f t="shared" si="864"/>
        <v>0</v>
      </c>
    </row>
    <row r="54938" spans="6:6" ht="18" customHeight="1">
      <c r="F54938" s="129">
        <f t="shared" si="864"/>
        <v>0</v>
      </c>
    </row>
    <row r="54939" spans="6:6" ht="18" customHeight="1">
      <c r="F54939" s="129">
        <f t="shared" si="864"/>
        <v>0</v>
      </c>
    </row>
    <row r="54940" spans="6:6" ht="18" customHeight="1">
      <c r="F54940" s="129">
        <f t="shared" si="864"/>
        <v>0</v>
      </c>
    </row>
    <row r="54941" spans="6:6" ht="18" customHeight="1">
      <c r="F54941" s="129">
        <f t="shared" si="864"/>
        <v>0</v>
      </c>
    </row>
    <row r="54942" spans="6:6" ht="18" customHeight="1">
      <c r="F54942" s="129">
        <f t="shared" si="864"/>
        <v>0</v>
      </c>
    </row>
    <row r="54943" spans="6:6" ht="18" customHeight="1">
      <c r="F54943" s="129">
        <f t="shared" si="864"/>
        <v>0</v>
      </c>
    </row>
    <row r="54944" spans="6:6" ht="18" customHeight="1">
      <c r="F54944" s="129">
        <f t="shared" si="864"/>
        <v>0</v>
      </c>
    </row>
    <row r="54945" spans="6:6" ht="18" customHeight="1">
      <c r="F54945" s="129">
        <f t="shared" si="864"/>
        <v>0</v>
      </c>
    </row>
    <row r="54946" spans="6:6" ht="18" customHeight="1">
      <c r="F54946" s="129">
        <f t="shared" si="864"/>
        <v>0</v>
      </c>
    </row>
    <row r="54947" spans="6:6" ht="18" customHeight="1">
      <c r="F54947" s="129">
        <f t="shared" si="864"/>
        <v>0</v>
      </c>
    </row>
    <row r="54948" spans="6:6" ht="18" customHeight="1">
      <c r="F54948" s="129">
        <f t="shared" si="864"/>
        <v>0</v>
      </c>
    </row>
    <row r="54949" spans="6:6" ht="18" customHeight="1">
      <c r="F54949" s="129">
        <f t="shared" si="864"/>
        <v>0</v>
      </c>
    </row>
    <row r="54950" spans="6:6" ht="18" customHeight="1">
      <c r="F54950" s="129">
        <f t="shared" si="864"/>
        <v>0</v>
      </c>
    </row>
    <row r="54951" spans="6:6" ht="18" customHeight="1">
      <c r="F54951" s="129">
        <f t="shared" si="864"/>
        <v>0</v>
      </c>
    </row>
    <row r="54952" spans="6:6" ht="18" customHeight="1">
      <c r="F54952" s="129">
        <f t="shared" si="864"/>
        <v>0</v>
      </c>
    </row>
    <row r="54953" spans="6:6" ht="18" customHeight="1">
      <c r="F54953" s="129">
        <f t="shared" si="864"/>
        <v>0</v>
      </c>
    </row>
    <row r="54954" spans="6:6" ht="18" customHeight="1">
      <c r="F54954" s="129">
        <f t="shared" si="864"/>
        <v>0</v>
      </c>
    </row>
    <row r="54955" spans="6:6" ht="18" customHeight="1">
      <c r="F54955" s="129">
        <f t="shared" si="864"/>
        <v>0</v>
      </c>
    </row>
    <row r="54956" spans="6:6" ht="18" customHeight="1">
      <c r="F54956" s="129">
        <f t="shared" si="864"/>
        <v>0</v>
      </c>
    </row>
    <row r="54957" spans="6:6" ht="18" customHeight="1">
      <c r="F54957" s="129">
        <f t="shared" si="864"/>
        <v>0</v>
      </c>
    </row>
    <row r="54958" spans="6:6" ht="18" customHeight="1">
      <c r="F54958" s="129">
        <f t="shared" si="864"/>
        <v>0</v>
      </c>
    </row>
    <row r="54959" spans="6:6" ht="18" customHeight="1">
      <c r="F54959" s="129">
        <f t="shared" si="864"/>
        <v>0</v>
      </c>
    </row>
    <row r="54960" spans="6:6" ht="18" customHeight="1">
      <c r="F54960" s="129">
        <f t="shared" si="864"/>
        <v>0</v>
      </c>
    </row>
    <row r="54961" spans="6:6" ht="18" customHeight="1">
      <c r="F54961" s="129">
        <f t="shared" si="864"/>
        <v>0</v>
      </c>
    </row>
    <row r="54962" spans="6:6" ht="18" customHeight="1">
      <c r="F54962" s="129">
        <f t="shared" ref="F54962:F55025" si="865">E54962*D54962</f>
        <v>0</v>
      </c>
    </row>
    <row r="54963" spans="6:6" ht="18" customHeight="1">
      <c r="F54963" s="129">
        <f t="shared" si="865"/>
        <v>0</v>
      </c>
    </row>
    <row r="54964" spans="6:6" ht="18" customHeight="1">
      <c r="F54964" s="129">
        <f t="shared" si="865"/>
        <v>0</v>
      </c>
    </row>
    <row r="54965" spans="6:6" ht="18" customHeight="1">
      <c r="F54965" s="129">
        <f t="shared" si="865"/>
        <v>0</v>
      </c>
    </row>
    <row r="54966" spans="6:6" ht="18" customHeight="1">
      <c r="F54966" s="129">
        <f t="shared" si="865"/>
        <v>0</v>
      </c>
    </row>
    <row r="54967" spans="6:6" ht="18" customHeight="1">
      <c r="F54967" s="129">
        <f t="shared" si="865"/>
        <v>0</v>
      </c>
    </row>
    <row r="54968" spans="6:6" ht="18" customHeight="1">
      <c r="F54968" s="129">
        <f t="shared" si="865"/>
        <v>0</v>
      </c>
    </row>
    <row r="54969" spans="6:6" ht="18" customHeight="1">
      <c r="F54969" s="129">
        <f t="shared" si="865"/>
        <v>0</v>
      </c>
    </row>
    <row r="54970" spans="6:6" ht="18" customHeight="1">
      <c r="F54970" s="129">
        <f t="shared" si="865"/>
        <v>0</v>
      </c>
    </row>
    <row r="54971" spans="6:6" ht="18" customHeight="1">
      <c r="F54971" s="129">
        <f t="shared" si="865"/>
        <v>0</v>
      </c>
    </row>
    <row r="54972" spans="6:6" ht="18" customHeight="1">
      <c r="F54972" s="129">
        <f t="shared" si="865"/>
        <v>0</v>
      </c>
    </row>
    <row r="54973" spans="6:6" ht="18" customHeight="1">
      <c r="F54973" s="129">
        <f t="shared" si="865"/>
        <v>0</v>
      </c>
    </row>
    <row r="54974" spans="6:6" ht="18" customHeight="1">
      <c r="F54974" s="129">
        <f t="shared" si="865"/>
        <v>0</v>
      </c>
    </row>
    <row r="54975" spans="6:6" ht="18" customHeight="1">
      <c r="F54975" s="129">
        <f t="shared" si="865"/>
        <v>0</v>
      </c>
    </row>
    <row r="54976" spans="6:6" ht="18" customHeight="1">
      <c r="F54976" s="129">
        <f t="shared" si="865"/>
        <v>0</v>
      </c>
    </row>
    <row r="54977" spans="6:6" ht="18" customHeight="1">
      <c r="F54977" s="129">
        <f t="shared" si="865"/>
        <v>0</v>
      </c>
    </row>
    <row r="54978" spans="6:6" ht="18" customHeight="1">
      <c r="F54978" s="129">
        <f t="shared" si="865"/>
        <v>0</v>
      </c>
    </row>
    <row r="54979" spans="6:6" ht="18" customHeight="1">
      <c r="F54979" s="129">
        <f t="shared" si="865"/>
        <v>0</v>
      </c>
    </row>
    <row r="54980" spans="6:6" ht="18" customHeight="1">
      <c r="F54980" s="129">
        <f t="shared" si="865"/>
        <v>0</v>
      </c>
    </row>
    <row r="54981" spans="6:6" ht="18" customHeight="1">
      <c r="F54981" s="129">
        <f t="shared" si="865"/>
        <v>0</v>
      </c>
    </row>
    <row r="54982" spans="6:6" ht="18" customHeight="1">
      <c r="F54982" s="129">
        <f t="shared" si="865"/>
        <v>0</v>
      </c>
    </row>
    <row r="54983" spans="6:6" ht="18" customHeight="1">
      <c r="F54983" s="129">
        <f t="shared" si="865"/>
        <v>0</v>
      </c>
    </row>
    <row r="54984" spans="6:6" ht="18" customHeight="1">
      <c r="F54984" s="129">
        <f t="shared" si="865"/>
        <v>0</v>
      </c>
    </row>
    <row r="54985" spans="6:6" ht="18" customHeight="1">
      <c r="F54985" s="129">
        <f t="shared" si="865"/>
        <v>0</v>
      </c>
    </row>
    <row r="54986" spans="6:6" ht="18" customHeight="1">
      <c r="F54986" s="129">
        <f t="shared" si="865"/>
        <v>0</v>
      </c>
    </row>
    <row r="54987" spans="6:6" ht="18" customHeight="1">
      <c r="F54987" s="129">
        <f t="shared" si="865"/>
        <v>0</v>
      </c>
    </row>
    <row r="54988" spans="6:6" ht="18" customHeight="1">
      <c r="F54988" s="129">
        <f t="shared" si="865"/>
        <v>0</v>
      </c>
    </row>
    <row r="54989" spans="6:6" ht="18" customHeight="1">
      <c r="F54989" s="129">
        <f t="shared" si="865"/>
        <v>0</v>
      </c>
    </row>
    <row r="54990" spans="6:6" ht="18" customHeight="1">
      <c r="F54990" s="129">
        <f t="shared" si="865"/>
        <v>0</v>
      </c>
    </row>
    <row r="54991" spans="6:6" ht="18" customHeight="1">
      <c r="F54991" s="129">
        <f t="shared" si="865"/>
        <v>0</v>
      </c>
    </row>
    <row r="54992" spans="6:6" ht="18" customHeight="1">
      <c r="F54992" s="129">
        <f t="shared" si="865"/>
        <v>0</v>
      </c>
    </row>
    <row r="54993" spans="6:6" ht="18" customHeight="1">
      <c r="F54993" s="129">
        <f t="shared" si="865"/>
        <v>0</v>
      </c>
    </row>
    <row r="54994" spans="6:6" ht="18" customHeight="1">
      <c r="F54994" s="129">
        <f t="shared" si="865"/>
        <v>0</v>
      </c>
    </row>
    <row r="54995" spans="6:6" ht="18" customHeight="1">
      <c r="F54995" s="129">
        <f t="shared" si="865"/>
        <v>0</v>
      </c>
    </row>
    <row r="54996" spans="6:6" ht="18" customHeight="1">
      <c r="F54996" s="129">
        <f t="shared" si="865"/>
        <v>0</v>
      </c>
    </row>
    <row r="54997" spans="6:6" ht="18" customHeight="1">
      <c r="F54997" s="129">
        <f t="shared" si="865"/>
        <v>0</v>
      </c>
    </row>
    <row r="54998" spans="6:6" ht="18" customHeight="1">
      <c r="F54998" s="129">
        <f t="shared" si="865"/>
        <v>0</v>
      </c>
    </row>
    <row r="54999" spans="6:6" ht="18" customHeight="1">
      <c r="F54999" s="129">
        <f t="shared" si="865"/>
        <v>0</v>
      </c>
    </row>
    <row r="55000" spans="6:6" ht="18" customHeight="1">
      <c r="F55000" s="129">
        <f t="shared" si="865"/>
        <v>0</v>
      </c>
    </row>
    <row r="55001" spans="6:6" ht="18" customHeight="1">
      <c r="F55001" s="129">
        <f t="shared" si="865"/>
        <v>0</v>
      </c>
    </row>
    <row r="55002" spans="6:6" ht="18" customHeight="1">
      <c r="F55002" s="129">
        <f t="shared" si="865"/>
        <v>0</v>
      </c>
    </row>
    <row r="55003" spans="6:6" ht="18" customHeight="1">
      <c r="F55003" s="129">
        <f t="shared" si="865"/>
        <v>0</v>
      </c>
    </row>
    <row r="55004" spans="6:6" ht="18" customHeight="1">
      <c r="F55004" s="129">
        <f t="shared" si="865"/>
        <v>0</v>
      </c>
    </row>
    <row r="55005" spans="6:6" ht="18" customHeight="1">
      <c r="F55005" s="129">
        <f t="shared" si="865"/>
        <v>0</v>
      </c>
    </row>
    <row r="55006" spans="6:6" ht="18" customHeight="1">
      <c r="F55006" s="129">
        <f t="shared" si="865"/>
        <v>0</v>
      </c>
    </row>
    <row r="55007" spans="6:6" ht="18" customHeight="1">
      <c r="F55007" s="129">
        <f t="shared" si="865"/>
        <v>0</v>
      </c>
    </row>
    <row r="55008" spans="6:6" ht="18" customHeight="1">
      <c r="F55008" s="129">
        <f t="shared" si="865"/>
        <v>0</v>
      </c>
    </row>
    <row r="55009" spans="6:6" ht="18" customHeight="1">
      <c r="F55009" s="129">
        <f t="shared" si="865"/>
        <v>0</v>
      </c>
    </row>
    <row r="55010" spans="6:6" ht="18" customHeight="1">
      <c r="F55010" s="129">
        <f t="shared" si="865"/>
        <v>0</v>
      </c>
    </row>
    <row r="55011" spans="6:6" ht="18" customHeight="1">
      <c r="F55011" s="129">
        <f t="shared" si="865"/>
        <v>0</v>
      </c>
    </row>
    <row r="55012" spans="6:6" ht="18" customHeight="1">
      <c r="F55012" s="129">
        <f t="shared" si="865"/>
        <v>0</v>
      </c>
    </row>
    <row r="55013" spans="6:6" ht="18" customHeight="1">
      <c r="F55013" s="129">
        <f t="shared" si="865"/>
        <v>0</v>
      </c>
    </row>
    <row r="55014" spans="6:6" ht="18" customHeight="1">
      <c r="F55014" s="129">
        <f t="shared" si="865"/>
        <v>0</v>
      </c>
    </row>
    <row r="55015" spans="6:6" ht="18" customHeight="1">
      <c r="F55015" s="129">
        <f t="shared" si="865"/>
        <v>0</v>
      </c>
    </row>
    <row r="55016" spans="6:6" ht="18" customHeight="1">
      <c r="F55016" s="129">
        <f t="shared" si="865"/>
        <v>0</v>
      </c>
    </row>
    <row r="55017" spans="6:6" ht="18" customHeight="1">
      <c r="F55017" s="129">
        <f t="shared" si="865"/>
        <v>0</v>
      </c>
    </row>
    <row r="55018" spans="6:6" ht="18" customHeight="1">
      <c r="F55018" s="129">
        <f t="shared" si="865"/>
        <v>0</v>
      </c>
    </row>
    <row r="55019" spans="6:6" ht="18" customHeight="1">
      <c r="F55019" s="129">
        <f t="shared" si="865"/>
        <v>0</v>
      </c>
    </row>
    <row r="55020" spans="6:6" ht="18" customHeight="1">
      <c r="F55020" s="129">
        <f t="shared" si="865"/>
        <v>0</v>
      </c>
    </row>
    <row r="55021" spans="6:6" ht="18" customHeight="1">
      <c r="F55021" s="129">
        <f t="shared" si="865"/>
        <v>0</v>
      </c>
    </row>
    <row r="55022" spans="6:6" ht="18" customHeight="1">
      <c r="F55022" s="129">
        <f t="shared" si="865"/>
        <v>0</v>
      </c>
    </row>
    <row r="55023" spans="6:6" ht="18" customHeight="1">
      <c r="F55023" s="129">
        <f t="shared" si="865"/>
        <v>0</v>
      </c>
    </row>
    <row r="55024" spans="6:6" ht="18" customHeight="1">
      <c r="F55024" s="129">
        <f t="shared" si="865"/>
        <v>0</v>
      </c>
    </row>
    <row r="55025" spans="6:6" ht="18" customHeight="1">
      <c r="F55025" s="129">
        <f t="shared" si="865"/>
        <v>0</v>
      </c>
    </row>
    <row r="55026" spans="6:6" ht="18" customHeight="1">
      <c r="F55026" s="129">
        <f t="shared" ref="F55026:F55089" si="866">E55026*D55026</f>
        <v>0</v>
      </c>
    </row>
    <row r="55027" spans="6:6" ht="18" customHeight="1">
      <c r="F55027" s="129">
        <f t="shared" si="866"/>
        <v>0</v>
      </c>
    </row>
    <row r="55028" spans="6:6" ht="18" customHeight="1">
      <c r="F55028" s="129">
        <f t="shared" si="866"/>
        <v>0</v>
      </c>
    </row>
    <row r="55029" spans="6:6" ht="18" customHeight="1">
      <c r="F55029" s="129">
        <f t="shared" si="866"/>
        <v>0</v>
      </c>
    </row>
    <row r="55030" spans="6:6" ht="18" customHeight="1">
      <c r="F55030" s="129">
        <f t="shared" si="866"/>
        <v>0</v>
      </c>
    </row>
    <row r="55031" spans="6:6" ht="18" customHeight="1">
      <c r="F55031" s="129">
        <f t="shared" si="866"/>
        <v>0</v>
      </c>
    </row>
    <row r="55032" spans="6:6" ht="18" customHeight="1">
      <c r="F55032" s="129">
        <f t="shared" si="866"/>
        <v>0</v>
      </c>
    </row>
    <row r="55033" spans="6:6" ht="18" customHeight="1">
      <c r="F55033" s="129">
        <f t="shared" si="866"/>
        <v>0</v>
      </c>
    </row>
    <row r="55034" spans="6:6" ht="18" customHeight="1">
      <c r="F55034" s="129">
        <f t="shared" si="866"/>
        <v>0</v>
      </c>
    </row>
    <row r="55035" spans="6:6" ht="18" customHeight="1">
      <c r="F55035" s="129">
        <f t="shared" si="866"/>
        <v>0</v>
      </c>
    </row>
    <row r="55036" spans="6:6" ht="18" customHeight="1">
      <c r="F55036" s="129">
        <f t="shared" si="866"/>
        <v>0</v>
      </c>
    </row>
    <row r="55037" spans="6:6" ht="18" customHeight="1">
      <c r="F55037" s="129">
        <f t="shared" si="866"/>
        <v>0</v>
      </c>
    </row>
    <row r="55038" spans="6:6" ht="18" customHeight="1">
      <c r="F55038" s="129">
        <f t="shared" si="866"/>
        <v>0</v>
      </c>
    </row>
    <row r="55039" spans="6:6" ht="18" customHeight="1">
      <c r="F55039" s="129">
        <f t="shared" si="866"/>
        <v>0</v>
      </c>
    </row>
    <row r="55040" spans="6:6" ht="18" customHeight="1">
      <c r="F55040" s="129">
        <f t="shared" si="866"/>
        <v>0</v>
      </c>
    </row>
    <row r="55041" spans="6:6" ht="18" customHeight="1">
      <c r="F55041" s="129">
        <f t="shared" si="866"/>
        <v>0</v>
      </c>
    </row>
    <row r="55042" spans="6:6" ht="18" customHeight="1">
      <c r="F55042" s="129">
        <f t="shared" si="866"/>
        <v>0</v>
      </c>
    </row>
    <row r="55043" spans="6:6" ht="18" customHeight="1">
      <c r="F55043" s="129">
        <f t="shared" si="866"/>
        <v>0</v>
      </c>
    </row>
    <row r="55044" spans="6:6" ht="18" customHeight="1">
      <c r="F55044" s="129">
        <f t="shared" si="866"/>
        <v>0</v>
      </c>
    </row>
    <row r="55045" spans="6:6" ht="18" customHeight="1">
      <c r="F55045" s="129">
        <f t="shared" si="866"/>
        <v>0</v>
      </c>
    </row>
    <row r="55046" spans="6:6" ht="18" customHeight="1">
      <c r="F55046" s="129">
        <f t="shared" si="866"/>
        <v>0</v>
      </c>
    </row>
    <row r="55047" spans="6:6" ht="18" customHeight="1">
      <c r="F55047" s="129">
        <f t="shared" si="866"/>
        <v>0</v>
      </c>
    </row>
    <row r="55048" spans="6:6" ht="18" customHeight="1">
      <c r="F55048" s="129">
        <f t="shared" si="866"/>
        <v>0</v>
      </c>
    </row>
    <row r="55049" spans="6:6" ht="18" customHeight="1">
      <c r="F55049" s="129">
        <f t="shared" si="866"/>
        <v>0</v>
      </c>
    </row>
    <row r="55050" spans="6:6" ht="18" customHeight="1">
      <c r="F55050" s="129">
        <f t="shared" si="866"/>
        <v>0</v>
      </c>
    </row>
    <row r="55051" spans="6:6" ht="18" customHeight="1">
      <c r="F55051" s="129">
        <f t="shared" si="866"/>
        <v>0</v>
      </c>
    </row>
    <row r="55052" spans="6:6" ht="18" customHeight="1">
      <c r="F55052" s="129">
        <f t="shared" si="866"/>
        <v>0</v>
      </c>
    </row>
    <row r="55053" spans="6:6" ht="18" customHeight="1">
      <c r="F55053" s="129">
        <f t="shared" si="866"/>
        <v>0</v>
      </c>
    </row>
    <row r="55054" spans="6:6" ht="18" customHeight="1">
      <c r="F55054" s="129">
        <f t="shared" si="866"/>
        <v>0</v>
      </c>
    </row>
    <row r="55055" spans="6:6" ht="18" customHeight="1">
      <c r="F55055" s="129">
        <f t="shared" si="866"/>
        <v>0</v>
      </c>
    </row>
    <row r="55056" spans="6:6" ht="18" customHeight="1">
      <c r="F55056" s="129">
        <f t="shared" si="866"/>
        <v>0</v>
      </c>
    </row>
    <row r="55057" spans="6:6" ht="18" customHeight="1">
      <c r="F55057" s="129">
        <f t="shared" si="866"/>
        <v>0</v>
      </c>
    </row>
    <row r="55058" spans="6:6" ht="18" customHeight="1">
      <c r="F55058" s="129">
        <f t="shared" si="866"/>
        <v>0</v>
      </c>
    </row>
    <row r="55059" spans="6:6" ht="18" customHeight="1">
      <c r="F55059" s="129">
        <f t="shared" si="866"/>
        <v>0</v>
      </c>
    </row>
    <row r="55060" spans="6:6" ht="18" customHeight="1">
      <c r="F55060" s="129">
        <f t="shared" si="866"/>
        <v>0</v>
      </c>
    </row>
    <row r="55061" spans="6:6" ht="18" customHeight="1">
      <c r="F55061" s="129">
        <f t="shared" si="866"/>
        <v>0</v>
      </c>
    </row>
    <row r="55062" spans="6:6" ht="18" customHeight="1">
      <c r="F55062" s="129">
        <f t="shared" si="866"/>
        <v>0</v>
      </c>
    </row>
    <row r="55063" spans="6:6" ht="18" customHeight="1">
      <c r="F55063" s="129">
        <f t="shared" si="866"/>
        <v>0</v>
      </c>
    </row>
    <row r="55064" spans="6:6" ht="18" customHeight="1">
      <c r="F55064" s="129">
        <f t="shared" si="866"/>
        <v>0</v>
      </c>
    </row>
    <row r="55065" spans="6:6" ht="18" customHeight="1">
      <c r="F55065" s="129">
        <f t="shared" si="866"/>
        <v>0</v>
      </c>
    </row>
    <row r="55066" spans="6:6" ht="18" customHeight="1">
      <c r="F55066" s="129">
        <f t="shared" si="866"/>
        <v>0</v>
      </c>
    </row>
    <row r="55067" spans="6:6" ht="18" customHeight="1">
      <c r="F55067" s="129">
        <f t="shared" si="866"/>
        <v>0</v>
      </c>
    </row>
    <row r="55068" spans="6:6" ht="18" customHeight="1">
      <c r="F55068" s="129">
        <f t="shared" si="866"/>
        <v>0</v>
      </c>
    </row>
    <row r="55069" spans="6:6" ht="18" customHeight="1">
      <c r="F55069" s="129">
        <f t="shared" si="866"/>
        <v>0</v>
      </c>
    </row>
    <row r="55070" spans="6:6" ht="18" customHeight="1">
      <c r="F55070" s="129">
        <f t="shared" si="866"/>
        <v>0</v>
      </c>
    </row>
    <row r="55071" spans="6:6" ht="18" customHeight="1">
      <c r="F55071" s="129">
        <f t="shared" si="866"/>
        <v>0</v>
      </c>
    </row>
    <row r="55072" spans="6:6" ht="18" customHeight="1">
      <c r="F55072" s="129">
        <f t="shared" si="866"/>
        <v>0</v>
      </c>
    </row>
    <row r="55073" spans="6:6" ht="18" customHeight="1">
      <c r="F55073" s="129">
        <f t="shared" si="866"/>
        <v>0</v>
      </c>
    </row>
    <row r="55074" spans="6:6" ht="18" customHeight="1">
      <c r="F55074" s="129">
        <f t="shared" si="866"/>
        <v>0</v>
      </c>
    </row>
    <row r="55075" spans="6:6" ht="18" customHeight="1">
      <c r="F55075" s="129">
        <f t="shared" si="866"/>
        <v>0</v>
      </c>
    </row>
    <row r="55076" spans="6:6" ht="18" customHeight="1">
      <c r="F55076" s="129">
        <f t="shared" si="866"/>
        <v>0</v>
      </c>
    </row>
    <row r="55077" spans="6:6" ht="18" customHeight="1">
      <c r="F55077" s="129">
        <f t="shared" si="866"/>
        <v>0</v>
      </c>
    </row>
    <row r="55078" spans="6:6" ht="18" customHeight="1">
      <c r="F55078" s="129">
        <f t="shared" si="866"/>
        <v>0</v>
      </c>
    </row>
    <row r="55079" spans="6:6" ht="18" customHeight="1">
      <c r="F55079" s="129">
        <f t="shared" si="866"/>
        <v>0</v>
      </c>
    </row>
    <row r="55080" spans="6:6" ht="18" customHeight="1">
      <c r="F55080" s="129">
        <f t="shared" si="866"/>
        <v>0</v>
      </c>
    </row>
    <row r="55081" spans="6:6" ht="18" customHeight="1">
      <c r="F55081" s="129">
        <f t="shared" si="866"/>
        <v>0</v>
      </c>
    </row>
    <row r="55082" spans="6:6" ht="18" customHeight="1">
      <c r="F55082" s="129">
        <f t="shared" si="866"/>
        <v>0</v>
      </c>
    </row>
    <row r="55083" spans="6:6" ht="18" customHeight="1">
      <c r="F55083" s="129">
        <f t="shared" si="866"/>
        <v>0</v>
      </c>
    </row>
    <row r="55084" spans="6:6" ht="18" customHeight="1">
      <c r="F55084" s="129">
        <f t="shared" si="866"/>
        <v>0</v>
      </c>
    </row>
    <row r="55085" spans="6:6" ht="18" customHeight="1">
      <c r="F55085" s="129">
        <f t="shared" si="866"/>
        <v>0</v>
      </c>
    </row>
    <row r="55086" spans="6:6" ht="18" customHeight="1">
      <c r="F55086" s="129">
        <f t="shared" si="866"/>
        <v>0</v>
      </c>
    </row>
    <row r="55087" spans="6:6" ht="18" customHeight="1">
      <c r="F55087" s="129">
        <f t="shared" si="866"/>
        <v>0</v>
      </c>
    </row>
    <row r="55088" spans="6:6" ht="18" customHeight="1">
      <c r="F55088" s="129">
        <f t="shared" si="866"/>
        <v>0</v>
      </c>
    </row>
    <row r="55089" spans="6:6" ht="18" customHeight="1">
      <c r="F55089" s="129">
        <f t="shared" si="866"/>
        <v>0</v>
      </c>
    </row>
    <row r="55090" spans="6:6" ht="18" customHeight="1">
      <c r="F55090" s="129">
        <f t="shared" ref="F55090:F55153" si="867">E55090*D55090</f>
        <v>0</v>
      </c>
    </row>
    <row r="55091" spans="6:6" ht="18" customHeight="1">
      <c r="F55091" s="129">
        <f t="shared" si="867"/>
        <v>0</v>
      </c>
    </row>
    <row r="55092" spans="6:6" ht="18" customHeight="1">
      <c r="F55092" s="129">
        <f t="shared" si="867"/>
        <v>0</v>
      </c>
    </row>
    <row r="55093" spans="6:6" ht="18" customHeight="1">
      <c r="F55093" s="129">
        <f t="shared" si="867"/>
        <v>0</v>
      </c>
    </row>
    <row r="55094" spans="6:6" ht="18" customHeight="1">
      <c r="F55094" s="129">
        <f t="shared" si="867"/>
        <v>0</v>
      </c>
    </row>
    <row r="55095" spans="6:6" ht="18" customHeight="1">
      <c r="F55095" s="129">
        <f t="shared" si="867"/>
        <v>0</v>
      </c>
    </row>
    <row r="55096" spans="6:6" ht="18" customHeight="1">
      <c r="F55096" s="129">
        <f t="shared" si="867"/>
        <v>0</v>
      </c>
    </row>
    <row r="55097" spans="6:6" ht="18" customHeight="1">
      <c r="F55097" s="129">
        <f t="shared" si="867"/>
        <v>0</v>
      </c>
    </row>
    <row r="55098" spans="6:6" ht="18" customHeight="1">
      <c r="F55098" s="129">
        <f t="shared" si="867"/>
        <v>0</v>
      </c>
    </row>
    <row r="55099" spans="6:6" ht="18" customHeight="1">
      <c r="F55099" s="129">
        <f t="shared" si="867"/>
        <v>0</v>
      </c>
    </row>
    <row r="55100" spans="6:6" ht="18" customHeight="1">
      <c r="F55100" s="129">
        <f t="shared" si="867"/>
        <v>0</v>
      </c>
    </row>
    <row r="55101" spans="6:6" ht="18" customHeight="1">
      <c r="F55101" s="129">
        <f t="shared" si="867"/>
        <v>0</v>
      </c>
    </row>
    <row r="55102" spans="6:6" ht="18" customHeight="1">
      <c r="F55102" s="129">
        <f t="shared" si="867"/>
        <v>0</v>
      </c>
    </row>
    <row r="55103" spans="6:6" ht="18" customHeight="1">
      <c r="F55103" s="129">
        <f t="shared" si="867"/>
        <v>0</v>
      </c>
    </row>
    <row r="55104" spans="6:6" ht="18" customHeight="1">
      <c r="F55104" s="129">
        <f t="shared" si="867"/>
        <v>0</v>
      </c>
    </row>
    <row r="55105" spans="6:6" ht="18" customHeight="1">
      <c r="F55105" s="129">
        <f t="shared" si="867"/>
        <v>0</v>
      </c>
    </row>
    <row r="55106" spans="6:6" ht="18" customHeight="1">
      <c r="F55106" s="129">
        <f t="shared" si="867"/>
        <v>0</v>
      </c>
    </row>
    <row r="55107" spans="6:6" ht="18" customHeight="1">
      <c r="F55107" s="129">
        <f t="shared" si="867"/>
        <v>0</v>
      </c>
    </row>
    <row r="55108" spans="6:6" ht="18" customHeight="1">
      <c r="F55108" s="129">
        <f t="shared" si="867"/>
        <v>0</v>
      </c>
    </row>
    <row r="55109" spans="6:6" ht="18" customHeight="1">
      <c r="F55109" s="129">
        <f t="shared" si="867"/>
        <v>0</v>
      </c>
    </row>
    <row r="55110" spans="6:6" ht="18" customHeight="1">
      <c r="F55110" s="129">
        <f t="shared" si="867"/>
        <v>0</v>
      </c>
    </row>
    <row r="55111" spans="6:6" ht="18" customHeight="1">
      <c r="F55111" s="129">
        <f t="shared" si="867"/>
        <v>0</v>
      </c>
    </row>
    <row r="55112" spans="6:6" ht="18" customHeight="1">
      <c r="F55112" s="129">
        <f t="shared" si="867"/>
        <v>0</v>
      </c>
    </row>
    <row r="55113" spans="6:6" ht="18" customHeight="1">
      <c r="F55113" s="129">
        <f t="shared" si="867"/>
        <v>0</v>
      </c>
    </row>
    <row r="55114" spans="6:6" ht="18" customHeight="1">
      <c r="F55114" s="129">
        <f t="shared" si="867"/>
        <v>0</v>
      </c>
    </row>
    <row r="55115" spans="6:6" ht="18" customHeight="1">
      <c r="F55115" s="129">
        <f t="shared" si="867"/>
        <v>0</v>
      </c>
    </row>
    <row r="55116" spans="6:6" ht="18" customHeight="1">
      <c r="F55116" s="129">
        <f t="shared" si="867"/>
        <v>0</v>
      </c>
    </row>
    <row r="55117" spans="6:6" ht="18" customHeight="1">
      <c r="F55117" s="129">
        <f t="shared" si="867"/>
        <v>0</v>
      </c>
    </row>
    <row r="55118" spans="6:6" ht="18" customHeight="1">
      <c r="F55118" s="129">
        <f t="shared" si="867"/>
        <v>0</v>
      </c>
    </row>
    <row r="55119" spans="6:6" ht="18" customHeight="1">
      <c r="F55119" s="129">
        <f t="shared" si="867"/>
        <v>0</v>
      </c>
    </row>
    <row r="55120" spans="6:6" ht="18" customHeight="1">
      <c r="F55120" s="129">
        <f t="shared" si="867"/>
        <v>0</v>
      </c>
    </row>
    <row r="55121" spans="6:6" ht="18" customHeight="1">
      <c r="F55121" s="129">
        <f t="shared" si="867"/>
        <v>0</v>
      </c>
    </row>
    <row r="55122" spans="6:6" ht="18" customHeight="1">
      <c r="F55122" s="129">
        <f t="shared" si="867"/>
        <v>0</v>
      </c>
    </row>
    <row r="55123" spans="6:6" ht="18" customHeight="1">
      <c r="F55123" s="129">
        <f t="shared" si="867"/>
        <v>0</v>
      </c>
    </row>
    <row r="55124" spans="6:6" ht="18" customHeight="1">
      <c r="F55124" s="129">
        <f t="shared" si="867"/>
        <v>0</v>
      </c>
    </row>
    <row r="55125" spans="6:6" ht="18" customHeight="1">
      <c r="F55125" s="129">
        <f t="shared" si="867"/>
        <v>0</v>
      </c>
    </row>
    <row r="55126" spans="6:6" ht="18" customHeight="1">
      <c r="F55126" s="129">
        <f t="shared" si="867"/>
        <v>0</v>
      </c>
    </row>
    <row r="55127" spans="6:6" ht="18" customHeight="1">
      <c r="F55127" s="129">
        <f t="shared" si="867"/>
        <v>0</v>
      </c>
    </row>
    <row r="55128" spans="6:6" ht="18" customHeight="1">
      <c r="F55128" s="129">
        <f t="shared" si="867"/>
        <v>0</v>
      </c>
    </row>
    <row r="55129" spans="6:6" ht="18" customHeight="1">
      <c r="F55129" s="129">
        <f t="shared" si="867"/>
        <v>0</v>
      </c>
    </row>
    <row r="55130" spans="6:6" ht="18" customHeight="1">
      <c r="F55130" s="129">
        <f t="shared" si="867"/>
        <v>0</v>
      </c>
    </row>
    <row r="55131" spans="6:6" ht="18" customHeight="1">
      <c r="F55131" s="129">
        <f t="shared" si="867"/>
        <v>0</v>
      </c>
    </row>
    <row r="55132" spans="6:6" ht="18" customHeight="1">
      <c r="F55132" s="129">
        <f t="shared" si="867"/>
        <v>0</v>
      </c>
    </row>
    <row r="55133" spans="6:6" ht="18" customHeight="1">
      <c r="F55133" s="129">
        <f t="shared" si="867"/>
        <v>0</v>
      </c>
    </row>
    <row r="55134" spans="6:6" ht="18" customHeight="1">
      <c r="F55134" s="129">
        <f t="shared" si="867"/>
        <v>0</v>
      </c>
    </row>
    <row r="55135" spans="6:6" ht="18" customHeight="1">
      <c r="F55135" s="129">
        <f t="shared" si="867"/>
        <v>0</v>
      </c>
    </row>
    <row r="55136" spans="6:6" ht="18" customHeight="1">
      <c r="F55136" s="129">
        <f t="shared" si="867"/>
        <v>0</v>
      </c>
    </row>
    <row r="55137" spans="6:6" ht="18" customHeight="1">
      <c r="F55137" s="129">
        <f t="shared" si="867"/>
        <v>0</v>
      </c>
    </row>
    <row r="55138" spans="6:6" ht="18" customHeight="1">
      <c r="F55138" s="129">
        <f t="shared" si="867"/>
        <v>0</v>
      </c>
    </row>
    <row r="55139" spans="6:6" ht="18" customHeight="1">
      <c r="F55139" s="129">
        <f t="shared" si="867"/>
        <v>0</v>
      </c>
    </row>
    <row r="55140" spans="6:6" ht="18" customHeight="1">
      <c r="F55140" s="129">
        <f t="shared" si="867"/>
        <v>0</v>
      </c>
    </row>
    <row r="55141" spans="6:6" ht="18" customHeight="1">
      <c r="F55141" s="129">
        <f t="shared" si="867"/>
        <v>0</v>
      </c>
    </row>
    <row r="55142" spans="6:6" ht="18" customHeight="1">
      <c r="F55142" s="129">
        <f t="shared" si="867"/>
        <v>0</v>
      </c>
    </row>
    <row r="55143" spans="6:6" ht="18" customHeight="1">
      <c r="F55143" s="129">
        <f t="shared" si="867"/>
        <v>0</v>
      </c>
    </row>
    <row r="55144" spans="6:6" ht="18" customHeight="1">
      <c r="F55144" s="129">
        <f t="shared" si="867"/>
        <v>0</v>
      </c>
    </row>
    <row r="55145" spans="6:6" ht="18" customHeight="1">
      <c r="F55145" s="129">
        <f t="shared" si="867"/>
        <v>0</v>
      </c>
    </row>
    <row r="55146" spans="6:6" ht="18" customHeight="1">
      <c r="F55146" s="129">
        <f t="shared" si="867"/>
        <v>0</v>
      </c>
    </row>
    <row r="55147" spans="6:6" ht="18" customHeight="1">
      <c r="F55147" s="129">
        <f t="shared" si="867"/>
        <v>0</v>
      </c>
    </row>
    <row r="55148" spans="6:6" ht="18" customHeight="1">
      <c r="F55148" s="129">
        <f t="shared" si="867"/>
        <v>0</v>
      </c>
    </row>
    <row r="55149" spans="6:6" ht="18" customHeight="1">
      <c r="F55149" s="129">
        <f t="shared" si="867"/>
        <v>0</v>
      </c>
    </row>
    <row r="55150" spans="6:6" ht="18" customHeight="1">
      <c r="F55150" s="129">
        <f t="shared" si="867"/>
        <v>0</v>
      </c>
    </row>
    <row r="55151" spans="6:6" ht="18" customHeight="1">
      <c r="F55151" s="129">
        <f t="shared" si="867"/>
        <v>0</v>
      </c>
    </row>
    <row r="55152" spans="6:6" ht="18" customHeight="1">
      <c r="F55152" s="129">
        <f t="shared" si="867"/>
        <v>0</v>
      </c>
    </row>
    <row r="55153" spans="6:6" ht="18" customHeight="1">
      <c r="F55153" s="129">
        <f t="shared" si="867"/>
        <v>0</v>
      </c>
    </row>
    <row r="55154" spans="6:6" ht="18" customHeight="1">
      <c r="F55154" s="129">
        <f t="shared" ref="F55154:F55217" si="868">E55154*D55154</f>
        <v>0</v>
      </c>
    </row>
    <row r="55155" spans="6:6" ht="18" customHeight="1">
      <c r="F55155" s="129">
        <f t="shared" si="868"/>
        <v>0</v>
      </c>
    </row>
    <row r="55156" spans="6:6" ht="18" customHeight="1">
      <c r="F55156" s="129">
        <f t="shared" si="868"/>
        <v>0</v>
      </c>
    </row>
    <row r="55157" spans="6:6" ht="18" customHeight="1">
      <c r="F55157" s="129">
        <f t="shared" si="868"/>
        <v>0</v>
      </c>
    </row>
    <row r="55158" spans="6:6" ht="18" customHeight="1">
      <c r="F55158" s="129">
        <f t="shared" si="868"/>
        <v>0</v>
      </c>
    </row>
    <row r="55159" spans="6:6" ht="18" customHeight="1">
      <c r="F55159" s="129">
        <f t="shared" si="868"/>
        <v>0</v>
      </c>
    </row>
    <row r="55160" spans="6:6" ht="18" customHeight="1">
      <c r="F55160" s="129">
        <f t="shared" si="868"/>
        <v>0</v>
      </c>
    </row>
    <row r="55161" spans="6:6" ht="18" customHeight="1">
      <c r="F55161" s="129">
        <f t="shared" si="868"/>
        <v>0</v>
      </c>
    </row>
    <row r="55162" spans="6:6" ht="18" customHeight="1">
      <c r="F55162" s="129">
        <f t="shared" si="868"/>
        <v>0</v>
      </c>
    </row>
    <row r="55163" spans="6:6" ht="18" customHeight="1">
      <c r="F55163" s="129">
        <f t="shared" si="868"/>
        <v>0</v>
      </c>
    </row>
    <row r="55164" spans="6:6" ht="18" customHeight="1">
      <c r="F55164" s="129">
        <f t="shared" si="868"/>
        <v>0</v>
      </c>
    </row>
    <row r="55165" spans="6:6" ht="18" customHeight="1">
      <c r="F55165" s="129">
        <f t="shared" si="868"/>
        <v>0</v>
      </c>
    </row>
    <row r="55166" spans="6:6" ht="18" customHeight="1">
      <c r="F55166" s="129">
        <f t="shared" si="868"/>
        <v>0</v>
      </c>
    </row>
    <row r="55167" spans="6:6" ht="18" customHeight="1">
      <c r="F55167" s="129">
        <f t="shared" si="868"/>
        <v>0</v>
      </c>
    </row>
    <row r="55168" spans="6:6" ht="18" customHeight="1">
      <c r="F55168" s="129">
        <f t="shared" si="868"/>
        <v>0</v>
      </c>
    </row>
    <row r="55169" spans="6:6" ht="18" customHeight="1">
      <c r="F55169" s="129">
        <f t="shared" si="868"/>
        <v>0</v>
      </c>
    </row>
    <row r="55170" spans="6:6" ht="18" customHeight="1">
      <c r="F55170" s="129">
        <f t="shared" si="868"/>
        <v>0</v>
      </c>
    </row>
    <row r="55171" spans="6:6" ht="18" customHeight="1">
      <c r="F55171" s="129">
        <f t="shared" si="868"/>
        <v>0</v>
      </c>
    </row>
    <row r="55172" spans="6:6" ht="18" customHeight="1">
      <c r="F55172" s="129">
        <f t="shared" si="868"/>
        <v>0</v>
      </c>
    </row>
    <row r="55173" spans="6:6" ht="18" customHeight="1">
      <c r="F55173" s="129">
        <f t="shared" si="868"/>
        <v>0</v>
      </c>
    </row>
    <row r="55174" spans="6:6" ht="18" customHeight="1">
      <c r="F55174" s="129">
        <f t="shared" si="868"/>
        <v>0</v>
      </c>
    </row>
    <row r="55175" spans="6:6" ht="18" customHeight="1">
      <c r="F55175" s="129">
        <f t="shared" si="868"/>
        <v>0</v>
      </c>
    </row>
    <row r="55176" spans="6:6" ht="18" customHeight="1">
      <c r="F55176" s="129">
        <f t="shared" si="868"/>
        <v>0</v>
      </c>
    </row>
    <row r="55177" spans="6:6" ht="18" customHeight="1">
      <c r="F55177" s="129">
        <f t="shared" si="868"/>
        <v>0</v>
      </c>
    </row>
    <row r="55178" spans="6:6" ht="18" customHeight="1">
      <c r="F55178" s="129">
        <f t="shared" si="868"/>
        <v>0</v>
      </c>
    </row>
    <row r="55179" spans="6:6" ht="18" customHeight="1">
      <c r="F55179" s="129">
        <f t="shared" si="868"/>
        <v>0</v>
      </c>
    </row>
    <row r="55180" spans="6:6" ht="18" customHeight="1">
      <c r="F55180" s="129">
        <f t="shared" si="868"/>
        <v>0</v>
      </c>
    </row>
    <row r="55181" spans="6:6" ht="18" customHeight="1">
      <c r="F55181" s="129">
        <f t="shared" si="868"/>
        <v>0</v>
      </c>
    </row>
    <row r="55182" spans="6:6" ht="18" customHeight="1">
      <c r="F55182" s="129">
        <f t="shared" si="868"/>
        <v>0</v>
      </c>
    </row>
    <row r="55183" spans="6:6" ht="18" customHeight="1">
      <c r="F55183" s="129">
        <f t="shared" si="868"/>
        <v>0</v>
      </c>
    </row>
    <row r="55184" spans="6:6" ht="18" customHeight="1">
      <c r="F55184" s="129">
        <f t="shared" si="868"/>
        <v>0</v>
      </c>
    </row>
    <row r="55185" spans="6:6" ht="18" customHeight="1">
      <c r="F55185" s="129">
        <f t="shared" si="868"/>
        <v>0</v>
      </c>
    </row>
    <row r="55186" spans="6:6" ht="18" customHeight="1">
      <c r="F55186" s="129">
        <f t="shared" si="868"/>
        <v>0</v>
      </c>
    </row>
    <row r="55187" spans="6:6" ht="18" customHeight="1">
      <c r="F55187" s="129">
        <f t="shared" si="868"/>
        <v>0</v>
      </c>
    </row>
    <row r="55188" spans="6:6" ht="18" customHeight="1">
      <c r="F55188" s="129">
        <f t="shared" si="868"/>
        <v>0</v>
      </c>
    </row>
    <row r="55189" spans="6:6" ht="18" customHeight="1">
      <c r="F55189" s="129">
        <f t="shared" si="868"/>
        <v>0</v>
      </c>
    </row>
    <row r="55190" spans="6:6" ht="18" customHeight="1">
      <c r="F55190" s="129">
        <f t="shared" si="868"/>
        <v>0</v>
      </c>
    </row>
    <row r="55191" spans="6:6" ht="18" customHeight="1">
      <c r="F55191" s="129">
        <f t="shared" si="868"/>
        <v>0</v>
      </c>
    </row>
    <row r="55192" spans="6:6" ht="18" customHeight="1">
      <c r="F55192" s="129">
        <f t="shared" si="868"/>
        <v>0</v>
      </c>
    </row>
    <row r="55193" spans="6:6" ht="18" customHeight="1">
      <c r="F55193" s="129">
        <f t="shared" si="868"/>
        <v>0</v>
      </c>
    </row>
    <row r="55194" spans="6:6" ht="18" customHeight="1">
      <c r="F55194" s="129">
        <f t="shared" si="868"/>
        <v>0</v>
      </c>
    </row>
    <row r="55195" spans="6:6" ht="18" customHeight="1">
      <c r="F55195" s="129">
        <f t="shared" si="868"/>
        <v>0</v>
      </c>
    </row>
    <row r="55196" spans="6:6" ht="18" customHeight="1">
      <c r="F55196" s="129">
        <f t="shared" si="868"/>
        <v>0</v>
      </c>
    </row>
    <row r="55197" spans="6:6" ht="18" customHeight="1">
      <c r="F55197" s="129">
        <f t="shared" si="868"/>
        <v>0</v>
      </c>
    </row>
    <row r="55198" spans="6:6" ht="18" customHeight="1">
      <c r="F55198" s="129">
        <f t="shared" si="868"/>
        <v>0</v>
      </c>
    </row>
    <row r="55199" spans="6:6" ht="18" customHeight="1">
      <c r="F55199" s="129">
        <f t="shared" si="868"/>
        <v>0</v>
      </c>
    </row>
    <row r="55200" spans="6:6" ht="18" customHeight="1">
      <c r="F55200" s="129">
        <f t="shared" si="868"/>
        <v>0</v>
      </c>
    </row>
    <row r="55201" spans="6:6" ht="18" customHeight="1">
      <c r="F55201" s="129">
        <f t="shared" si="868"/>
        <v>0</v>
      </c>
    </row>
    <row r="55202" spans="6:6" ht="18" customHeight="1">
      <c r="F55202" s="129">
        <f t="shared" si="868"/>
        <v>0</v>
      </c>
    </row>
    <row r="55203" spans="6:6" ht="18" customHeight="1">
      <c r="F55203" s="129">
        <f t="shared" si="868"/>
        <v>0</v>
      </c>
    </row>
    <row r="55204" spans="6:6" ht="18" customHeight="1">
      <c r="F55204" s="129">
        <f t="shared" si="868"/>
        <v>0</v>
      </c>
    </row>
    <row r="55205" spans="6:6" ht="18" customHeight="1">
      <c r="F55205" s="129">
        <f t="shared" si="868"/>
        <v>0</v>
      </c>
    </row>
    <row r="55206" spans="6:6" ht="18" customHeight="1">
      <c r="F55206" s="129">
        <f t="shared" si="868"/>
        <v>0</v>
      </c>
    </row>
    <row r="55207" spans="6:6" ht="18" customHeight="1">
      <c r="F55207" s="129">
        <f t="shared" si="868"/>
        <v>0</v>
      </c>
    </row>
    <row r="55208" spans="6:6" ht="18" customHeight="1">
      <c r="F55208" s="129">
        <f t="shared" si="868"/>
        <v>0</v>
      </c>
    </row>
    <row r="55209" spans="6:6" ht="18" customHeight="1">
      <c r="F55209" s="129">
        <f t="shared" si="868"/>
        <v>0</v>
      </c>
    </row>
    <row r="55210" spans="6:6" ht="18" customHeight="1">
      <c r="F55210" s="129">
        <f t="shared" si="868"/>
        <v>0</v>
      </c>
    </row>
    <row r="55211" spans="6:6" ht="18" customHeight="1">
      <c r="F55211" s="129">
        <f t="shared" si="868"/>
        <v>0</v>
      </c>
    </row>
    <row r="55212" spans="6:6" ht="18" customHeight="1">
      <c r="F55212" s="129">
        <f t="shared" si="868"/>
        <v>0</v>
      </c>
    </row>
    <row r="55213" spans="6:6" ht="18" customHeight="1">
      <c r="F55213" s="129">
        <f t="shared" si="868"/>
        <v>0</v>
      </c>
    </row>
    <row r="55214" spans="6:6" ht="18" customHeight="1">
      <c r="F55214" s="129">
        <f t="shared" si="868"/>
        <v>0</v>
      </c>
    </row>
    <row r="55215" spans="6:6" ht="18" customHeight="1">
      <c r="F55215" s="129">
        <f t="shared" si="868"/>
        <v>0</v>
      </c>
    </row>
    <row r="55216" spans="6:6" ht="18" customHeight="1">
      <c r="F55216" s="129">
        <f t="shared" si="868"/>
        <v>0</v>
      </c>
    </row>
    <row r="55217" spans="6:6" ht="18" customHeight="1">
      <c r="F55217" s="129">
        <f t="shared" si="868"/>
        <v>0</v>
      </c>
    </row>
    <row r="55218" spans="6:6" ht="18" customHeight="1">
      <c r="F55218" s="129">
        <f t="shared" ref="F55218:F55281" si="869">E55218*D55218</f>
        <v>0</v>
      </c>
    </row>
    <row r="55219" spans="6:6" ht="18" customHeight="1">
      <c r="F55219" s="129">
        <f t="shared" si="869"/>
        <v>0</v>
      </c>
    </row>
    <row r="55220" spans="6:6" ht="18" customHeight="1">
      <c r="F55220" s="129">
        <f t="shared" si="869"/>
        <v>0</v>
      </c>
    </row>
    <row r="55221" spans="6:6" ht="18" customHeight="1">
      <c r="F55221" s="129">
        <f t="shared" si="869"/>
        <v>0</v>
      </c>
    </row>
    <row r="55222" spans="6:6" ht="18" customHeight="1">
      <c r="F55222" s="129">
        <f t="shared" si="869"/>
        <v>0</v>
      </c>
    </row>
    <row r="55223" spans="6:6" ht="18" customHeight="1">
      <c r="F55223" s="129">
        <f t="shared" si="869"/>
        <v>0</v>
      </c>
    </row>
    <row r="55224" spans="6:6" ht="18" customHeight="1">
      <c r="F55224" s="129">
        <f t="shared" si="869"/>
        <v>0</v>
      </c>
    </row>
    <row r="55225" spans="6:6" ht="18" customHeight="1">
      <c r="F55225" s="129">
        <f t="shared" si="869"/>
        <v>0</v>
      </c>
    </row>
    <row r="55226" spans="6:6" ht="18" customHeight="1">
      <c r="F55226" s="129">
        <f t="shared" si="869"/>
        <v>0</v>
      </c>
    </row>
    <row r="55227" spans="6:6" ht="18" customHeight="1">
      <c r="F55227" s="129">
        <f t="shared" si="869"/>
        <v>0</v>
      </c>
    </row>
    <row r="55228" spans="6:6" ht="18" customHeight="1">
      <c r="F55228" s="129">
        <f t="shared" si="869"/>
        <v>0</v>
      </c>
    </row>
    <row r="55229" spans="6:6" ht="18" customHeight="1">
      <c r="F55229" s="129">
        <f t="shared" si="869"/>
        <v>0</v>
      </c>
    </row>
    <row r="55230" spans="6:6" ht="18" customHeight="1">
      <c r="F55230" s="129">
        <f t="shared" si="869"/>
        <v>0</v>
      </c>
    </row>
    <row r="55231" spans="6:6" ht="18" customHeight="1">
      <c r="F55231" s="129">
        <f t="shared" si="869"/>
        <v>0</v>
      </c>
    </row>
    <row r="55232" spans="6:6" ht="18" customHeight="1">
      <c r="F55232" s="129">
        <f t="shared" si="869"/>
        <v>0</v>
      </c>
    </row>
    <row r="55233" spans="6:6" ht="18" customHeight="1">
      <c r="F55233" s="129">
        <f t="shared" si="869"/>
        <v>0</v>
      </c>
    </row>
    <row r="55234" spans="6:6" ht="18" customHeight="1">
      <c r="F55234" s="129">
        <f t="shared" si="869"/>
        <v>0</v>
      </c>
    </row>
    <row r="55235" spans="6:6" ht="18" customHeight="1">
      <c r="F55235" s="129">
        <f t="shared" si="869"/>
        <v>0</v>
      </c>
    </row>
    <row r="55236" spans="6:6" ht="18" customHeight="1">
      <c r="F55236" s="129">
        <f t="shared" si="869"/>
        <v>0</v>
      </c>
    </row>
    <row r="55237" spans="6:6" ht="18" customHeight="1">
      <c r="F55237" s="129">
        <f t="shared" si="869"/>
        <v>0</v>
      </c>
    </row>
    <row r="55238" spans="6:6" ht="18" customHeight="1">
      <c r="F55238" s="129">
        <f t="shared" si="869"/>
        <v>0</v>
      </c>
    </row>
    <row r="55239" spans="6:6" ht="18" customHeight="1">
      <c r="F55239" s="129">
        <f t="shared" si="869"/>
        <v>0</v>
      </c>
    </row>
    <row r="55240" spans="6:6" ht="18" customHeight="1">
      <c r="F55240" s="129">
        <f t="shared" si="869"/>
        <v>0</v>
      </c>
    </row>
    <row r="55241" spans="6:6" ht="18" customHeight="1">
      <c r="F55241" s="129">
        <f t="shared" si="869"/>
        <v>0</v>
      </c>
    </row>
    <row r="55242" spans="6:6" ht="18" customHeight="1">
      <c r="F55242" s="129">
        <f t="shared" si="869"/>
        <v>0</v>
      </c>
    </row>
    <row r="55243" spans="6:6" ht="18" customHeight="1">
      <c r="F55243" s="129">
        <f t="shared" si="869"/>
        <v>0</v>
      </c>
    </row>
    <row r="55244" spans="6:6" ht="18" customHeight="1">
      <c r="F55244" s="129">
        <f t="shared" si="869"/>
        <v>0</v>
      </c>
    </row>
    <row r="55245" spans="6:6" ht="18" customHeight="1">
      <c r="F55245" s="129">
        <f t="shared" si="869"/>
        <v>0</v>
      </c>
    </row>
    <row r="55246" spans="6:6" ht="18" customHeight="1">
      <c r="F55246" s="129">
        <f t="shared" si="869"/>
        <v>0</v>
      </c>
    </row>
    <row r="55247" spans="6:6" ht="18" customHeight="1">
      <c r="F55247" s="129">
        <f t="shared" si="869"/>
        <v>0</v>
      </c>
    </row>
    <row r="55248" spans="6:6" ht="18" customHeight="1">
      <c r="F55248" s="129">
        <f t="shared" si="869"/>
        <v>0</v>
      </c>
    </row>
    <row r="55249" spans="6:6" ht="18" customHeight="1">
      <c r="F55249" s="129">
        <f t="shared" si="869"/>
        <v>0</v>
      </c>
    </row>
    <row r="55250" spans="6:6" ht="18" customHeight="1">
      <c r="F55250" s="129">
        <f t="shared" si="869"/>
        <v>0</v>
      </c>
    </row>
    <row r="55251" spans="6:6" ht="18" customHeight="1">
      <c r="F55251" s="129">
        <f t="shared" si="869"/>
        <v>0</v>
      </c>
    </row>
    <row r="55252" spans="6:6" ht="18" customHeight="1">
      <c r="F55252" s="129">
        <f t="shared" si="869"/>
        <v>0</v>
      </c>
    </row>
    <row r="55253" spans="6:6" ht="18" customHeight="1">
      <c r="F55253" s="129">
        <f t="shared" si="869"/>
        <v>0</v>
      </c>
    </row>
    <row r="55254" spans="6:6" ht="18" customHeight="1">
      <c r="F55254" s="129">
        <f t="shared" si="869"/>
        <v>0</v>
      </c>
    </row>
    <row r="55255" spans="6:6" ht="18" customHeight="1">
      <c r="F55255" s="129">
        <f t="shared" si="869"/>
        <v>0</v>
      </c>
    </row>
    <row r="55256" spans="6:6" ht="18" customHeight="1">
      <c r="F55256" s="129">
        <f t="shared" si="869"/>
        <v>0</v>
      </c>
    </row>
    <row r="55257" spans="6:6" ht="18" customHeight="1">
      <c r="F55257" s="129">
        <f t="shared" si="869"/>
        <v>0</v>
      </c>
    </row>
    <row r="55258" spans="6:6" ht="18" customHeight="1">
      <c r="F55258" s="129">
        <f t="shared" si="869"/>
        <v>0</v>
      </c>
    </row>
    <row r="55259" spans="6:6" ht="18" customHeight="1">
      <c r="F55259" s="129">
        <f t="shared" si="869"/>
        <v>0</v>
      </c>
    </row>
    <row r="55260" spans="6:6" ht="18" customHeight="1">
      <c r="F55260" s="129">
        <f t="shared" si="869"/>
        <v>0</v>
      </c>
    </row>
    <row r="55261" spans="6:6" ht="18" customHeight="1">
      <c r="F55261" s="129">
        <f t="shared" si="869"/>
        <v>0</v>
      </c>
    </row>
    <row r="55262" spans="6:6" ht="18" customHeight="1">
      <c r="F55262" s="129">
        <f t="shared" si="869"/>
        <v>0</v>
      </c>
    </row>
    <row r="55263" spans="6:6" ht="18" customHeight="1">
      <c r="F55263" s="129">
        <f t="shared" si="869"/>
        <v>0</v>
      </c>
    </row>
    <row r="55264" spans="6:6" ht="18" customHeight="1">
      <c r="F55264" s="129">
        <f t="shared" si="869"/>
        <v>0</v>
      </c>
    </row>
    <row r="55265" spans="6:6" ht="18" customHeight="1">
      <c r="F55265" s="129">
        <f t="shared" si="869"/>
        <v>0</v>
      </c>
    </row>
    <row r="55266" spans="6:6" ht="18" customHeight="1">
      <c r="F55266" s="129">
        <f t="shared" si="869"/>
        <v>0</v>
      </c>
    </row>
    <row r="55267" spans="6:6" ht="18" customHeight="1">
      <c r="F55267" s="129">
        <f t="shared" si="869"/>
        <v>0</v>
      </c>
    </row>
    <row r="55268" spans="6:6" ht="18" customHeight="1">
      <c r="F55268" s="129">
        <f t="shared" si="869"/>
        <v>0</v>
      </c>
    </row>
    <row r="55269" spans="6:6" ht="18" customHeight="1">
      <c r="F55269" s="129">
        <f t="shared" si="869"/>
        <v>0</v>
      </c>
    </row>
    <row r="55270" spans="6:6" ht="18" customHeight="1">
      <c r="F55270" s="129">
        <f t="shared" si="869"/>
        <v>0</v>
      </c>
    </row>
    <row r="55271" spans="6:6" ht="18" customHeight="1">
      <c r="F55271" s="129">
        <f t="shared" si="869"/>
        <v>0</v>
      </c>
    </row>
    <row r="55272" spans="6:6" ht="18" customHeight="1">
      <c r="F55272" s="129">
        <f t="shared" si="869"/>
        <v>0</v>
      </c>
    </row>
    <row r="55273" spans="6:6" ht="18" customHeight="1">
      <c r="F55273" s="129">
        <f t="shared" si="869"/>
        <v>0</v>
      </c>
    </row>
    <row r="55274" spans="6:6" ht="18" customHeight="1">
      <c r="F55274" s="129">
        <f t="shared" si="869"/>
        <v>0</v>
      </c>
    </row>
    <row r="55275" spans="6:6" ht="18" customHeight="1">
      <c r="F55275" s="129">
        <f t="shared" si="869"/>
        <v>0</v>
      </c>
    </row>
    <row r="55276" spans="6:6" ht="18" customHeight="1">
      <c r="F55276" s="129">
        <f t="shared" si="869"/>
        <v>0</v>
      </c>
    </row>
    <row r="55277" spans="6:6" ht="18" customHeight="1">
      <c r="F55277" s="129">
        <f t="shared" si="869"/>
        <v>0</v>
      </c>
    </row>
    <row r="55278" spans="6:6" ht="18" customHeight="1">
      <c r="F55278" s="129">
        <f t="shared" si="869"/>
        <v>0</v>
      </c>
    </row>
    <row r="55279" spans="6:6" ht="18" customHeight="1">
      <c r="F55279" s="129">
        <f t="shared" si="869"/>
        <v>0</v>
      </c>
    </row>
    <row r="55280" spans="6:6" ht="18" customHeight="1">
      <c r="F55280" s="129">
        <f t="shared" si="869"/>
        <v>0</v>
      </c>
    </row>
    <row r="55281" spans="6:6" ht="18" customHeight="1">
      <c r="F55281" s="129">
        <f t="shared" si="869"/>
        <v>0</v>
      </c>
    </row>
    <row r="55282" spans="6:6" ht="18" customHeight="1">
      <c r="F55282" s="129">
        <f t="shared" ref="F55282:F55345" si="870">E55282*D55282</f>
        <v>0</v>
      </c>
    </row>
    <row r="55283" spans="6:6" ht="18" customHeight="1">
      <c r="F55283" s="129">
        <f t="shared" si="870"/>
        <v>0</v>
      </c>
    </row>
    <row r="55284" spans="6:6" ht="18" customHeight="1">
      <c r="F55284" s="129">
        <f t="shared" si="870"/>
        <v>0</v>
      </c>
    </row>
    <row r="55285" spans="6:6" ht="18" customHeight="1">
      <c r="F55285" s="129">
        <f t="shared" si="870"/>
        <v>0</v>
      </c>
    </row>
    <row r="55286" spans="6:6" ht="18" customHeight="1">
      <c r="F55286" s="129">
        <f t="shared" si="870"/>
        <v>0</v>
      </c>
    </row>
    <row r="55287" spans="6:6" ht="18" customHeight="1">
      <c r="F55287" s="129">
        <f t="shared" si="870"/>
        <v>0</v>
      </c>
    </row>
    <row r="55288" spans="6:6" ht="18" customHeight="1">
      <c r="F55288" s="129">
        <f t="shared" si="870"/>
        <v>0</v>
      </c>
    </row>
    <row r="55289" spans="6:6" ht="18" customHeight="1">
      <c r="F55289" s="129">
        <f t="shared" si="870"/>
        <v>0</v>
      </c>
    </row>
    <row r="55290" spans="6:6" ht="18" customHeight="1">
      <c r="F55290" s="129">
        <f t="shared" si="870"/>
        <v>0</v>
      </c>
    </row>
    <row r="55291" spans="6:6" ht="18" customHeight="1">
      <c r="F55291" s="129">
        <f t="shared" si="870"/>
        <v>0</v>
      </c>
    </row>
    <row r="55292" spans="6:6" ht="18" customHeight="1">
      <c r="F55292" s="129">
        <f t="shared" si="870"/>
        <v>0</v>
      </c>
    </row>
    <row r="55293" spans="6:6" ht="18" customHeight="1">
      <c r="F55293" s="129">
        <f t="shared" si="870"/>
        <v>0</v>
      </c>
    </row>
    <row r="55294" spans="6:6" ht="18" customHeight="1">
      <c r="F55294" s="129">
        <f t="shared" si="870"/>
        <v>0</v>
      </c>
    </row>
    <row r="55295" spans="6:6" ht="18" customHeight="1">
      <c r="F55295" s="129">
        <f t="shared" si="870"/>
        <v>0</v>
      </c>
    </row>
    <row r="55296" spans="6:6" ht="18" customHeight="1">
      <c r="F55296" s="129">
        <f t="shared" si="870"/>
        <v>0</v>
      </c>
    </row>
    <row r="55297" spans="6:6" ht="18" customHeight="1">
      <c r="F55297" s="129">
        <f t="shared" si="870"/>
        <v>0</v>
      </c>
    </row>
    <row r="55298" spans="6:6" ht="18" customHeight="1">
      <c r="F55298" s="129">
        <f t="shared" si="870"/>
        <v>0</v>
      </c>
    </row>
    <row r="55299" spans="6:6" ht="18" customHeight="1">
      <c r="F55299" s="129">
        <f t="shared" si="870"/>
        <v>0</v>
      </c>
    </row>
    <row r="55300" spans="6:6" ht="18" customHeight="1">
      <c r="F55300" s="129">
        <f t="shared" si="870"/>
        <v>0</v>
      </c>
    </row>
    <row r="55301" spans="6:6" ht="18" customHeight="1">
      <c r="F55301" s="129">
        <f t="shared" si="870"/>
        <v>0</v>
      </c>
    </row>
    <row r="55302" spans="6:6" ht="18" customHeight="1">
      <c r="F55302" s="129">
        <f t="shared" si="870"/>
        <v>0</v>
      </c>
    </row>
    <row r="55303" spans="6:6" ht="18" customHeight="1">
      <c r="F55303" s="129">
        <f t="shared" si="870"/>
        <v>0</v>
      </c>
    </row>
    <row r="55304" spans="6:6" ht="18" customHeight="1">
      <c r="F55304" s="129">
        <f t="shared" si="870"/>
        <v>0</v>
      </c>
    </row>
    <row r="55305" spans="6:6" ht="18" customHeight="1">
      <c r="F55305" s="129">
        <f t="shared" si="870"/>
        <v>0</v>
      </c>
    </row>
    <row r="55306" spans="6:6" ht="18" customHeight="1">
      <c r="F55306" s="129">
        <f t="shared" si="870"/>
        <v>0</v>
      </c>
    </row>
    <row r="55307" spans="6:6" ht="18" customHeight="1">
      <c r="F55307" s="129">
        <f t="shared" si="870"/>
        <v>0</v>
      </c>
    </row>
    <row r="55308" spans="6:6" ht="18" customHeight="1">
      <c r="F55308" s="129">
        <f t="shared" si="870"/>
        <v>0</v>
      </c>
    </row>
    <row r="55309" spans="6:6" ht="18" customHeight="1">
      <c r="F55309" s="129">
        <f t="shared" si="870"/>
        <v>0</v>
      </c>
    </row>
    <row r="55310" spans="6:6" ht="18" customHeight="1">
      <c r="F55310" s="129">
        <f t="shared" si="870"/>
        <v>0</v>
      </c>
    </row>
    <row r="55311" spans="6:6" ht="18" customHeight="1">
      <c r="F55311" s="129">
        <f t="shared" si="870"/>
        <v>0</v>
      </c>
    </row>
    <row r="55312" spans="6:6" ht="18" customHeight="1">
      <c r="F55312" s="129">
        <f t="shared" si="870"/>
        <v>0</v>
      </c>
    </row>
    <row r="55313" spans="6:6" ht="18" customHeight="1">
      <c r="F55313" s="129">
        <f t="shared" si="870"/>
        <v>0</v>
      </c>
    </row>
    <row r="55314" spans="6:6" ht="18" customHeight="1">
      <c r="F55314" s="129">
        <f t="shared" si="870"/>
        <v>0</v>
      </c>
    </row>
    <row r="55315" spans="6:6" ht="18" customHeight="1">
      <c r="F55315" s="129">
        <f t="shared" si="870"/>
        <v>0</v>
      </c>
    </row>
    <row r="55316" spans="6:6" ht="18" customHeight="1">
      <c r="F55316" s="129">
        <f t="shared" si="870"/>
        <v>0</v>
      </c>
    </row>
    <row r="55317" spans="6:6" ht="18" customHeight="1">
      <c r="F55317" s="129">
        <f t="shared" si="870"/>
        <v>0</v>
      </c>
    </row>
    <row r="55318" spans="6:6" ht="18" customHeight="1">
      <c r="F55318" s="129">
        <f t="shared" si="870"/>
        <v>0</v>
      </c>
    </row>
    <row r="55319" spans="6:6" ht="18" customHeight="1">
      <c r="F55319" s="129">
        <f t="shared" si="870"/>
        <v>0</v>
      </c>
    </row>
    <row r="55320" spans="6:6" ht="18" customHeight="1">
      <c r="F55320" s="129">
        <f t="shared" si="870"/>
        <v>0</v>
      </c>
    </row>
    <row r="55321" spans="6:6" ht="18" customHeight="1">
      <c r="F55321" s="129">
        <f t="shared" si="870"/>
        <v>0</v>
      </c>
    </row>
    <row r="55322" spans="6:6" ht="18" customHeight="1">
      <c r="F55322" s="129">
        <f t="shared" si="870"/>
        <v>0</v>
      </c>
    </row>
    <row r="55323" spans="6:6" ht="18" customHeight="1">
      <c r="F55323" s="129">
        <f t="shared" si="870"/>
        <v>0</v>
      </c>
    </row>
    <row r="55324" spans="6:6" ht="18" customHeight="1">
      <c r="F55324" s="129">
        <f t="shared" si="870"/>
        <v>0</v>
      </c>
    </row>
    <row r="55325" spans="6:6" ht="18" customHeight="1">
      <c r="F55325" s="129">
        <f t="shared" si="870"/>
        <v>0</v>
      </c>
    </row>
    <row r="55326" spans="6:6" ht="18" customHeight="1">
      <c r="F55326" s="129">
        <f t="shared" si="870"/>
        <v>0</v>
      </c>
    </row>
    <row r="55327" spans="6:6" ht="18" customHeight="1">
      <c r="F55327" s="129">
        <f t="shared" si="870"/>
        <v>0</v>
      </c>
    </row>
    <row r="55328" spans="6:6" ht="18" customHeight="1">
      <c r="F55328" s="129">
        <f t="shared" si="870"/>
        <v>0</v>
      </c>
    </row>
    <row r="55329" spans="6:6" ht="18" customHeight="1">
      <c r="F55329" s="129">
        <f t="shared" si="870"/>
        <v>0</v>
      </c>
    </row>
    <row r="55330" spans="6:6" ht="18" customHeight="1">
      <c r="F55330" s="129">
        <f t="shared" si="870"/>
        <v>0</v>
      </c>
    </row>
    <row r="55331" spans="6:6" ht="18" customHeight="1">
      <c r="F55331" s="129">
        <f t="shared" si="870"/>
        <v>0</v>
      </c>
    </row>
    <row r="55332" spans="6:6" ht="18" customHeight="1">
      <c r="F55332" s="129">
        <f t="shared" si="870"/>
        <v>0</v>
      </c>
    </row>
    <row r="55333" spans="6:6" ht="18" customHeight="1">
      <c r="F55333" s="129">
        <f t="shared" si="870"/>
        <v>0</v>
      </c>
    </row>
    <row r="55334" spans="6:6" ht="18" customHeight="1">
      <c r="F55334" s="129">
        <f t="shared" si="870"/>
        <v>0</v>
      </c>
    </row>
    <row r="55335" spans="6:6" ht="18" customHeight="1">
      <c r="F55335" s="129">
        <f t="shared" si="870"/>
        <v>0</v>
      </c>
    </row>
    <row r="55336" spans="6:6" ht="18" customHeight="1">
      <c r="F55336" s="129">
        <f t="shared" si="870"/>
        <v>0</v>
      </c>
    </row>
    <row r="55337" spans="6:6" ht="18" customHeight="1">
      <c r="F55337" s="129">
        <f t="shared" si="870"/>
        <v>0</v>
      </c>
    </row>
    <row r="55338" spans="6:6" ht="18" customHeight="1">
      <c r="F55338" s="129">
        <f t="shared" si="870"/>
        <v>0</v>
      </c>
    </row>
    <row r="55339" spans="6:6" ht="18" customHeight="1">
      <c r="F55339" s="129">
        <f t="shared" si="870"/>
        <v>0</v>
      </c>
    </row>
    <row r="55340" spans="6:6" ht="18" customHeight="1">
      <c r="F55340" s="129">
        <f t="shared" si="870"/>
        <v>0</v>
      </c>
    </row>
    <row r="55341" spans="6:6" ht="18" customHeight="1">
      <c r="F55341" s="129">
        <f t="shared" si="870"/>
        <v>0</v>
      </c>
    </row>
    <row r="55342" spans="6:6" ht="18" customHeight="1">
      <c r="F55342" s="129">
        <f t="shared" si="870"/>
        <v>0</v>
      </c>
    </row>
    <row r="55343" spans="6:6" ht="18" customHeight="1">
      <c r="F55343" s="129">
        <f t="shared" si="870"/>
        <v>0</v>
      </c>
    </row>
    <row r="55344" spans="6:6" ht="18" customHeight="1">
      <c r="F55344" s="129">
        <f t="shared" si="870"/>
        <v>0</v>
      </c>
    </row>
    <row r="55345" spans="6:6" ht="18" customHeight="1">
      <c r="F55345" s="129">
        <f t="shared" si="870"/>
        <v>0</v>
      </c>
    </row>
    <row r="55346" spans="6:6" ht="18" customHeight="1">
      <c r="F55346" s="129">
        <f t="shared" ref="F55346:F55409" si="871">E55346*D55346</f>
        <v>0</v>
      </c>
    </row>
    <row r="55347" spans="6:6" ht="18" customHeight="1">
      <c r="F55347" s="129">
        <f t="shared" si="871"/>
        <v>0</v>
      </c>
    </row>
    <row r="55348" spans="6:6" ht="18" customHeight="1">
      <c r="F55348" s="129">
        <f t="shared" si="871"/>
        <v>0</v>
      </c>
    </row>
    <row r="55349" spans="6:6" ht="18" customHeight="1">
      <c r="F55349" s="129">
        <f t="shared" si="871"/>
        <v>0</v>
      </c>
    </row>
    <row r="55350" spans="6:6" ht="18" customHeight="1">
      <c r="F55350" s="129">
        <f t="shared" si="871"/>
        <v>0</v>
      </c>
    </row>
    <row r="55351" spans="6:6" ht="18" customHeight="1">
      <c r="F55351" s="129">
        <f t="shared" si="871"/>
        <v>0</v>
      </c>
    </row>
    <row r="55352" spans="6:6" ht="18" customHeight="1">
      <c r="F55352" s="129">
        <f t="shared" si="871"/>
        <v>0</v>
      </c>
    </row>
    <row r="55353" spans="6:6" ht="18" customHeight="1">
      <c r="F55353" s="129">
        <f t="shared" si="871"/>
        <v>0</v>
      </c>
    </row>
    <row r="55354" spans="6:6" ht="18" customHeight="1">
      <c r="F55354" s="129">
        <f t="shared" si="871"/>
        <v>0</v>
      </c>
    </row>
    <row r="55355" spans="6:6" ht="18" customHeight="1">
      <c r="F55355" s="129">
        <f t="shared" si="871"/>
        <v>0</v>
      </c>
    </row>
    <row r="55356" spans="6:6" ht="18" customHeight="1">
      <c r="F55356" s="129">
        <f t="shared" si="871"/>
        <v>0</v>
      </c>
    </row>
    <row r="55357" spans="6:6" ht="18" customHeight="1">
      <c r="F55357" s="129">
        <f t="shared" si="871"/>
        <v>0</v>
      </c>
    </row>
    <row r="55358" spans="6:6" ht="18" customHeight="1">
      <c r="F55358" s="129">
        <f t="shared" si="871"/>
        <v>0</v>
      </c>
    </row>
    <row r="55359" spans="6:6" ht="18" customHeight="1">
      <c r="F55359" s="129">
        <f t="shared" si="871"/>
        <v>0</v>
      </c>
    </row>
    <row r="55360" spans="6:6" ht="18" customHeight="1">
      <c r="F55360" s="129">
        <f t="shared" si="871"/>
        <v>0</v>
      </c>
    </row>
    <row r="55361" spans="6:6" ht="18" customHeight="1">
      <c r="F55361" s="129">
        <f t="shared" si="871"/>
        <v>0</v>
      </c>
    </row>
    <row r="55362" spans="6:6" ht="18" customHeight="1">
      <c r="F55362" s="129">
        <f t="shared" si="871"/>
        <v>0</v>
      </c>
    </row>
    <row r="55363" spans="6:6" ht="18" customHeight="1">
      <c r="F55363" s="129">
        <f t="shared" si="871"/>
        <v>0</v>
      </c>
    </row>
    <row r="55364" spans="6:6" ht="18" customHeight="1">
      <c r="F55364" s="129">
        <f t="shared" si="871"/>
        <v>0</v>
      </c>
    </row>
    <row r="55365" spans="6:6" ht="18" customHeight="1">
      <c r="F55365" s="129">
        <f t="shared" si="871"/>
        <v>0</v>
      </c>
    </row>
    <row r="55366" spans="6:6" ht="18" customHeight="1">
      <c r="F55366" s="129">
        <f t="shared" si="871"/>
        <v>0</v>
      </c>
    </row>
    <row r="55367" spans="6:6" ht="18" customHeight="1">
      <c r="F55367" s="129">
        <f t="shared" si="871"/>
        <v>0</v>
      </c>
    </row>
    <row r="55368" spans="6:6" ht="18" customHeight="1">
      <c r="F55368" s="129">
        <f t="shared" si="871"/>
        <v>0</v>
      </c>
    </row>
    <row r="55369" spans="6:6" ht="18" customHeight="1">
      <c r="F55369" s="129">
        <f t="shared" si="871"/>
        <v>0</v>
      </c>
    </row>
    <row r="55370" spans="6:6" ht="18" customHeight="1">
      <c r="F55370" s="129">
        <f t="shared" si="871"/>
        <v>0</v>
      </c>
    </row>
    <row r="55371" spans="6:6" ht="18" customHeight="1">
      <c r="F55371" s="129">
        <f t="shared" si="871"/>
        <v>0</v>
      </c>
    </row>
    <row r="55372" spans="6:6" ht="18" customHeight="1">
      <c r="F55372" s="129">
        <f t="shared" si="871"/>
        <v>0</v>
      </c>
    </row>
    <row r="55373" spans="6:6" ht="18" customHeight="1">
      <c r="F55373" s="129">
        <f t="shared" si="871"/>
        <v>0</v>
      </c>
    </row>
    <row r="55374" spans="6:6" ht="18" customHeight="1">
      <c r="F55374" s="129">
        <f t="shared" si="871"/>
        <v>0</v>
      </c>
    </row>
    <row r="55375" spans="6:6" ht="18" customHeight="1">
      <c r="F55375" s="129">
        <f t="shared" si="871"/>
        <v>0</v>
      </c>
    </row>
    <row r="55376" spans="6:6" ht="18" customHeight="1">
      <c r="F55376" s="129">
        <f t="shared" si="871"/>
        <v>0</v>
      </c>
    </row>
    <row r="55377" spans="6:6" ht="18" customHeight="1">
      <c r="F55377" s="129">
        <f t="shared" si="871"/>
        <v>0</v>
      </c>
    </row>
    <row r="55378" spans="6:6" ht="18" customHeight="1">
      <c r="F55378" s="129">
        <f t="shared" si="871"/>
        <v>0</v>
      </c>
    </row>
    <row r="55379" spans="6:6" ht="18" customHeight="1">
      <c r="F55379" s="129">
        <f t="shared" si="871"/>
        <v>0</v>
      </c>
    </row>
    <row r="55380" spans="6:6" ht="18" customHeight="1">
      <c r="F55380" s="129">
        <f t="shared" si="871"/>
        <v>0</v>
      </c>
    </row>
    <row r="55381" spans="6:6" ht="18" customHeight="1">
      <c r="F55381" s="129">
        <f t="shared" si="871"/>
        <v>0</v>
      </c>
    </row>
    <row r="55382" spans="6:6" ht="18" customHeight="1">
      <c r="F55382" s="129">
        <f t="shared" si="871"/>
        <v>0</v>
      </c>
    </row>
    <row r="55383" spans="6:6" ht="18" customHeight="1">
      <c r="F55383" s="129">
        <f t="shared" si="871"/>
        <v>0</v>
      </c>
    </row>
    <row r="55384" spans="6:6" ht="18" customHeight="1">
      <c r="F55384" s="129">
        <f t="shared" si="871"/>
        <v>0</v>
      </c>
    </row>
    <row r="55385" spans="6:6" ht="18" customHeight="1">
      <c r="F55385" s="129">
        <f t="shared" si="871"/>
        <v>0</v>
      </c>
    </row>
    <row r="55386" spans="6:6" ht="18" customHeight="1">
      <c r="F55386" s="129">
        <f t="shared" si="871"/>
        <v>0</v>
      </c>
    </row>
    <row r="55387" spans="6:6" ht="18" customHeight="1">
      <c r="F55387" s="129">
        <f t="shared" si="871"/>
        <v>0</v>
      </c>
    </row>
    <row r="55388" spans="6:6" ht="18" customHeight="1">
      <c r="F55388" s="129">
        <f t="shared" si="871"/>
        <v>0</v>
      </c>
    </row>
    <row r="55389" spans="6:6" ht="18" customHeight="1">
      <c r="F55389" s="129">
        <f t="shared" si="871"/>
        <v>0</v>
      </c>
    </row>
    <row r="55390" spans="6:6" ht="18" customHeight="1">
      <c r="F55390" s="129">
        <f t="shared" si="871"/>
        <v>0</v>
      </c>
    </row>
    <row r="55391" spans="6:6" ht="18" customHeight="1">
      <c r="F55391" s="129">
        <f t="shared" si="871"/>
        <v>0</v>
      </c>
    </row>
    <row r="55392" spans="6:6" ht="18" customHeight="1">
      <c r="F55392" s="129">
        <f t="shared" si="871"/>
        <v>0</v>
      </c>
    </row>
    <row r="55393" spans="6:6" ht="18" customHeight="1">
      <c r="F55393" s="129">
        <f t="shared" si="871"/>
        <v>0</v>
      </c>
    </row>
    <row r="55394" spans="6:6" ht="18" customHeight="1">
      <c r="F55394" s="129">
        <f t="shared" si="871"/>
        <v>0</v>
      </c>
    </row>
    <row r="55395" spans="6:6" ht="18" customHeight="1">
      <c r="F55395" s="129">
        <f t="shared" si="871"/>
        <v>0</v>
      </c>
    </row>
    <row r="55396" spans="6:6" ht="18" customHeight="1">
      <c r="F55396" s="129">
        <f t="shared" si="871"/>
        <v>0</v>
      </c>
    </row>
    <row r="55397" spans="6:6" ht="18" customHeight="1">
      <c r="F55397" s="129">
        <f t="shared" si="871"/>
        <v>0</v>
      </c>
    </row>
    <row r="55398" spans="6:6" ht="18" customHeight="1">
      <c r="F55398" s="129">
        <f t="shared" si="871"/>
        <v>0</v>
      </c>
    </row>
    <row r="55399" spans="6:6" ht="18" customHeight="1">
      <c r="F55399" s="129">
        <f t="shared" si="871"/>
        <v>0</v>
      </c>
    </row>
    <row r="55400" spans="6:6" ht="18" customHeight="1">
      <c r="F55400" s="129">
        <f t="shared" si="871"/>
        <v>0</v>
      </c>
    </row>
    <row r="55401" spans="6:6" ht="18" customHeight="1">
      <c r="F55401" s="129">
        <f t="shared" si="871"/>
        <v>0</v>
      </c>
    </row>
    <row r="55402" spans="6:6" ht="18" customHeight="1">
      <c r="F55402" s="129">
        <f t="shared" si="871"/>
        <v>0</v>
      </c>
    </row>
    <row r="55403" spans="6:6" ht="18" customHeight="1">
      <c r="F55403" s="129">
        <f t="shared" si="871"/>
        <v>0</v>
      </c>
    </row>
    <row r="55404" spans="6:6" ht="18" customHeight="1">
      <c r="F55404" s="129">
        <f t="shared" si="871"/>
        <v>0</v>
      </c>
    </row>
    <row r="55405" spans="6:6" ht="18" customHeight="1">
      <c r="F55405" s="129">
        <f t="shared" si="871"/>
        <v>0</v>
      </c>
    </row>
    <row r="55406" spans="6:6" ht="18" customHeight="1">
      <c r="F55406" s="129">
        <f t="shared" si="871"/>
        <v>0</v>
      </c>
    </row>
    <row r="55407" spans="6:6" ht="18" customHeight="1">
      <c r="F55407" s="129">
        <f t="shared" si="871"/>
        <v>0</v>
      </c>
    </row>
    <row r="55408" spans="6:6" ht="18" customHeight="1">
      <c r="F55408" s="129">
        <f t="shared" si="871"/>
        <v>0</v>
      </c>
    </row>
    <row r="55409" spans="6:6" ht="18" customHeight="1">
      <c r="F55409" s="129">
        <f t="shared" si="871"/>
        <v>0</v>
      </c>
    </row>
    <row r="55410" spans="6:6" ht="18" customHeight="1">
      <c r="F55410" s="129">
        <f t="shared" ref="F55410:F55473" si="872">E55410*D55410</f>
        <v>0</v>
      </c>
    </row>
    <row r="55411" spans="6:6" ht="18" customHeight="1">
      <c r="F55411" s="129">
        <f t="shared" si="872"/>
        <v>0</v>
      </c>
    </row>
    <row r="55412" spans="6:6" ht="18" customHeight="1">
      <c r="F55412" s="129">
        <f t="shared" si="872"/>
        <v>0</v>
      </c>
    </row>
    <row r="55413" spans="6:6" ht="18" customHeight="1">
      <c r="F55413" s="129">
        <f t="shared" si="872"/>
        <v>0</v>
      </c>
    </row>
    <row r="55414" spans="6:6" ht="18" customHeight="1">
      <c r="F55414" s="129">
        <f t="shared" si="872"/>
        <v>0</v>
      </c>
    </row>
    <row r="55415" spans="6:6" ht="18" customHeight="1">
      <c r="F55415" s="129">
        <f t="shared" si="872"/>
        <v>0</v>
      </c>
    </row>
    <row r="55416" spans="6:6" ht="18" customHeight="1">
      <c r="F55416" s="129">
        <f t="shared" si="872"/>
        <v>0</v>
      </c>
    </row>
    <row r="55417" spans="6:6" ht="18" customHeight="1">
      <c r="F55417" s="129">
        <f t="shared" si="872"/>
        <v>0</v>
      </c>
    </row>
    <row r="55418" spans="6:6" ht="18" customHeight="1">
      <c r="F55418" s="129">
        <f t="shared" si="872"/>
        <v>0</v>
      </c>
    </row>
    <row r="55419" spans="6:6" ht="18" customHeight="1">
      <c r="F55419" s="129">
        <f t="shared" si="872"/>
        <v>0</v>
      </c>
    </row>
    <row r="55420" spans="6:6" ht="18" customHeight="1">
      <c r="F55420" s="129">
        <f t="shared" si="872"/>
        <v>0</v>
      </c>
    </row>
    <row r="55421" spans="6:6" ht="18" customHeight="1">
      <c r="F55421" s="129">
        <f t="shared" si="872"/>
        <v>0</v>
      </c>
    </row>
    <row r="55422" spans="6:6" ht="18" customHeight="1">
      <c r="F55422" s="129">
        <f t="shared" si="872"/>
        <v>0</v>
      </c>
    </row>
    <row r="55423" spans="6:6" ht="18" customHeight="1">
      <c r="F55423" s="129">
        <f t="shared" si="872"/>
        <v>0</v>
      </c>
    </row>
    <row r="55424" spans="6:6" ht="18" customHeight="1">
      <c r="F55424" s="129">
        <f t="shared" si="872"/>
        <v>0</v>
      </c>
    </row>
    <row r="55425" spans="6:6" ht="18" customHeight="1">
      <c r="F55425" s="129">
        <f t="shared" si="872"/>
        <v>0</v>
      </c>
    </row>
    <row r="55426" spans="6:6" ht="18" customHeight="1">
      <c r="F55426" s="129">
        <f t="shared" si="872"/>
        <v>0</v>
      </c>
    </row>
    <row r="55427" spans="6:6" ht="18" customHeight="1">
      <c r="F55427" s="129">
        <f t="shared" si="872"/>
        <v>0</v>
      </c>
    </row>
    <row r="55428" spans="6:6" ht="18" customHeight="1">
      <c r="F55428" s="129">
        <f t="shared" si="872"/>
        <v>0</v>
      </c>
    </row>
    <row r="55429" spans="6:6" ht="18" customHeight="1">
      <c r="F55429" s="129">
        <f t="shared" si="872"/>
        <v>0</v>
      </c>
    </row>
    <row r="55430" spans="6:6" ht="18" customHeight="1">
      <c r="F55430" s="129">
        <f t="shared" si="872"/>
        <v>0</v>
      </c>
    </row>
    <row r="55431" spans="6:6" ht="18" customHeight="1">
      <c r="F55431" s="129">
        <f t="shared" si="872"/>
        <v>0</v>
      </c>
    </row>
    <row r="55432" spans="6:6" ht="18" customHeight="1">
      <c r="F55432" s="129">
        <f t="shared" si="872"/>
        <v>0</v>
      </c>
    </row>
    <row r="55433" spans="6:6" ht="18" customHeight="1">
      <c r="F55433" s="129">
        <f t="shared" si="872"/>
        <v>0</v>
      </c>
    </row>
    <row r="55434" spans="6:6" ht="18" customHeight="1">
      <c r="F55434" s="129">
        <f t="shared" si="872"/>
        <v>0</v>
      </c>
    </row>
    <row r="55435" spans="6:6" ht="18" customHeight="1">
      <c r="F55435" s="129">
        <f t="shared" si="872"/>
        <v>0</v>
      </c>
    </row>
    <row r="55436" spans="6:6" ht="18" customHeight="1">
      <c r="F55436" s="129">
        <f t="shared" si="872"/>
        <v>0</v>
      </c>
    </row>
    <row r="55437" spans="6:6" ht="18" customHeight="1">
      <c r="F55437" s="129">
        <f t="shared" si="872"/>
        <v>0</v>
      </c>
    </row>
    <row r="55438" spans="6:6" ht="18" customHeight="1">
      <c r="F55438" s="129">
        <f t="shared" si="872"/>
        <v>0</v>
      </c>
    </row>
    <row r="55439" spans="6:6" ht="18" customHeight="1">
      <c r="F55439" s="129">
        <f t="shared" si="872"/>
        <v>0</v>
      </c>
    </row>
    <row r="55440" spans="6:6" ht="18" customHeight="1">
      <c r="F55440" s="129">
        <f t="shared" si="872"/>
        <v>0</v>
      </c>
    </row>
    <row r="55441" spans="6:6" ht="18" customHeight="1">
      <c r="F55441" s="129">
        <f t="shared" si="872"/>
        <v>0</v>
      </c>
    </row>
    <row r="55442" spans="6:6" ht="18" customHeight="1">
      <c r="F55442" s="129">
        <f t="shared" si="872"/>
        <v>0</v>
      </c>
    </row>
    <row r="55443" spans="6:6" ht="18" customHeight="1">
      <c r="F55443" s="129">
        <f t="shared" si="872"/>
        <v>0</v>
      </c>
    </row>
    <row r="55444" spans="6:6" ht="18" customHeight="1">
      <c r="F55444" s="129">
        <f t="shared" si="872"/>
        <v>0</v>
      </c>
    </row>
    <row r="55445" spans="6:6" ht="18" customHeight="1">
      <c r="F55445" s="129">
        <f t="shared" si="872"/>
        <v>0</v>
      </c>
    </row>
    <row r="55446" spans="6:6" ht="18" customHeight="1">
      <c r="F55446" s="129">
        <f t="shared" si="872"/>
        <v>0</v>
      </c>
    </row>
    <row r="55447" spans="6:6" ht="18" customHeight="1">
      <c r="F55447" s="129">
        <f t="shared" si="872"/>
        <v>0</v>
      </c>
    </row>
    <row r="55448" spans="6:6" ht="18" customHeight="1">
      <c r="F55448" s="129">
        <f t="shared" si="872"/>
        <v>0</v>
      </c>
    </row>
    <row r="55449" spans="6:6" ht="18" customHeight="1">
      <c r="F55449" s="129">
        <f t="shared" si="872"/>
        <v>0</v>
      </c>
    </row>
    <row r="55450" spans="6:6" ht="18" customHeight="1">
      <c r="F55450" s="129">
        <f t="shared" si="872"/>
        <v>0</v>
      </c>
    </row>
    <row r="55451" spans="6:6" ht="18" customHeight="1">
      <c r="F55451" s="129">
        <f t="shared" si="872"/>
        <v>0</v>
      </c>
    </row>
    <row r="55452" spans="6:6" ht="18" customHeight="1">
      <c r="F55452" s="129">
        <f t="shared" si="872"/>
        <v>0</v>
      </c>
    </row>
    <row r="55453" spans="6:6" ht="18" customHeight="1">
      <c r="F55453" s="129">
        <f t="shared" si="872"/>
        <v>0</v>
      </c>
    </row>
    <row r="55454" spans="6:6" ht="18" customHeight="1">
      <c r="F55454" s="129">
        <f t="shared" si="872"/>
        <v>0</v>
      </c>
    </row>
    <row r="55455" spans="6:6" ht="18" customHeight="1">
      <c r="F55455" s="129">
        <f t="shared" si="872"/>
        <v>0</v>
      </c>
    </row>
    <row r="55456" spans="6:6" ht="18" customHeight="1">
      <c r="F55456" s="129">
        <f t="shared" si="872"/>
        <v>0</v>
      </c>
    </row>
    <row r="55457" spans="6:6" ht="18" customHeight="1">
      <c r="F55457" s="129">
        <f t="shared" si="872"/>
        <v>0</v>
      </c>
    </row>
    <row r="55458" spans="6:6" ht="18" customHeight="1">
      <c r="F55458" s="129">
        <f t="shared" si="872"/>
        <v>0</v>
      </c>
    </row>
    <row r="55459" spans="6:6" ht="18" customHeight="1">
      <c r="F55459" s="129">
        <f t="shared" si="872"/>
        <v>0</v>
      </c>
    </row>
    <row r="55460" spans="6:6" ht="18" customHeight="1">
      <c r="F55460" s="129">
        <f t="shared" si="872"/>
        <v>0</v>
      </c>
    </row>
    <row r="55461" spans="6:6" ht="18" customHeight="1">
      <c r="F55461" s="129">
        <f t="shared" si="872"/>
        <v>0</v>
      </c>
    </row>
    <row r="55462" spans="6:6" ht="18" customHeight="1">
      <c r="F55462" s="129">
        <f t="shared" si="872"/>
        <v>0</v>
      </c>
    </row>
    <row r="55463" spans="6:6" ht="18" customHeight="1">
      <c r="F55463" s="129">
        <f t="shared" si="872"/>
        <v>0</v>
      </c>
    </row>
    <row r="55464" spans="6:6" ht="18" customHeight="1">
      <c r="F55464" s="129">
        <f t="shared" si="872"/>
        <v>0</v>
      </c>
    </row>
    <row r="55465" spans="6:6" ht="18" customHeight="1">
      <c r="F55465" s="129">
        <f t="shared" si="872"/>
        <v>0</v>
      </c>
    </row>
    <row r="55466" spans="6:6" ht="18" customHeight="1">
      <c r="F55466" s="129">
        <f t="shared" si="872"/>
        <v>0</v>
      </c>
    </row>
    <row r="55467" spans="6:6" ht="18" customHeight="1">
      <c r="F55467" s="129">
        <f t="shared" si="872"/>
        <v>0</v>
      </c>
    </row>
    <row r="55468" spans="6:6" ht="18" customHeight="1">
      <c r="F55468" s="129">
        <f t="shared" si="872"/>
        <v>0</v>
      </c>
    </row>
    <row r="55469" spans="6:6" ht="18" customHeight="1">
      <c r="F55469" s="129">
        <f t="shared" si="872"/>
        <v>0</v>
      </c>
    </row>
    <row r="55470" spans="6:6" ht="18" customHeight="1">
      <c r="F55470" s="129">
        <f t="shared" si="872"/>
        <v>0</v>
      </c>
    </row>
    <row r="55471" spans="6:6" ht="18" customHeight="1">
      <c r="F55471" s="129">
        <f t="shared" si="872"/>
        <v>0</v>
      </c>
    </row>
    <row r="55472" spans="6:6" ht="18" customHeight="1">
      <c r="F55472" s="129">
        <f t="shared" si="872"/>
        <v>0</v>
      </c>
    </row>
    <row r="55473" spans="6:6" ht="18" customHeight="1">
      <c r="F55473" s="129">
        <f t="shared" si="872"/>
        <v>0</v>
      </c>
    </row>
    <row r="55474" spans="6:6" ht="18" customHeight="1">
      <c r="F55474" s="129">
        <f t="shared" ref="F55474:F55537" si="873">E55474*D55474</f>
        <v>0</v>
      </c>
    </row>
    <row r="55475" spans="6:6" ht="18" customHeight="1">
      <c r="F55475" s="129">
        <f t="shared" si="873"/>
        <v>0</v>
      </c>
    </row>
    <row r="55476" spans="6:6" ht="18" customHeight="1">
      <c r="F55476" s="129">
        <f t="shared" si="873"/>
        <v>0</v>
      </c>
    </row>
    <row r="55477" spans="6:6" ht="18" customHeight="1">
      <c r="F55477" s="129">
        <f t="shared" si="873"/>
        <v>0</v>
      </c>
    </row>
    <row r="55478" spans="6:6" ht="18" customHeight="1">
      <c r="F55478" s="129">
        <f t="shared" si="873"/>
        <v>0</v>
      </c>
    </row>
    <row r="55479" spans="6:6" ht="18" customHeight="1">
      <c r="F55479" s="129">
        <f t="shared" si="873"/>
        <v>0</v>
      </c>
    </row>
    <row r="55480" spans="6:6" ht="18" customHeight="1">
      <c r="F55480" s="129">
        <f t="shared" si="873"/>
        <v>0</v>
      </c>
    </row>
    <row r="55481" spans="6:6" ht="18" customHeight="1">
      <c r="F55481" s="129">
        <f t="shared" si="873"/>
        <v>0</v>
      </c>
    </row>
    <row r="55482" spans="6:6" ht="18" customHeight="1">
      <c r="F55482" s="129">
        <f t="shared" si="873"/>
        <v>0</v>
      </c>
    </row>
    <row r="55483" spans="6:6" ht="18" customHeight="1">
      <c r="F55483" s="129">
        <f t="shared" si="873"/>
        <v>0</v>
      </c>
    </row>
    <row r="55484" spans="6:6" ht="18" customHeight="1">
      <c r="F55484" s="129">
        <f t="shared" si="873"/>
        <v>0</v>
      </c>
    </row>
    <row r="55485" spans="6:6" ht="18" customHeight="1">
      <c r="F55485" s="129">
        <f t="shared" si="873"/>
        <v>0</v>
      </c>
    </row>
    <row r="55486" spans="6:6" ht="18" customHeight="1">
      <c r="F55486" s="129">
        <f t="shared" si="873"/>
        <v>0</v>
      </c>
    </row>
    <row r="55487" spans="6:6" ht="18" customHeight="1">
      <c r="F55487" s="129">
        <f t="shared" si="873"/>
        <v>0</v>
      </c>
    </row>
    <row r="55488" spans="6:6" ht="18" customHeight="1">
      <c r="F55488" s="129">
        <f t="shared" si="873"/>
        <v>0</v>
      </c>
    </row>
    <row r="55489" spans="6:6" ht="18" customHeight="1">
      <c r="F55489" s="129">
        <f t="shared" si="873"/>
        <v>0</v>
      </c>
    </row>
    <row r="55490" spans="6:6" ht="18" customHeight="1">
      <c r="F55490" s="129">
        <f t="shared" si="873"/>
        <v>0</v>
      </c>
    </row>
    <row r="55491" spans="6:6" ht="18" customHeight="1">
      <c r="F55491" s="129">
        <f t="shared" si="873"/>
        <v>0</v>
      </c>
    </row>
    <row r="55492" spans="6:6" ht="18" customHeight="1">
      <c r="F55492" s="129">
        <f t="shared" si="873"/>
        <v>0</v>
      </c>
    </row>
    <row r="55493" spans="6:6" ht="18" customHeight="1">
      <c r="F55493" s="129">
        <f t="shared" si="873"/>
        <v>0</v>
      </c>
    </row>
    <row r="55494" spans="6:6" ht="18" customHeight="1">
      <c r="F55494" s="129">
        <f t="shared" si="873"/>
        <v>0</v>
      </c>
    </row>
    <row r="55495" spans="6:6" ht="18" customHeight="1">
      <c r="F55495" s="129">
        <f t="shared" si="873"/>
        <v>0</v>
      </c>
    </row>
    <row r="55496" spans="6:6" ht="18" customHeight="1">
      <c r="F55496" s="129">
        <f t="shared" si="873"/>
        <v>0</v>
      </c>
    </row>
    <row r="55497" spans="6:6" ht="18" customHeight="1">
      <c r="F55497" s="129">
        <f t="shared" si="873"/>
        <v>0</v>
      </c>
    </row>
    <row r="55498" spans="6:6" ht="18" customHeight="1">
      <c r="F55498" s="129">
        <f t="shared" si="873"/>
        <v>0</v>
      </c>
    </row>
    <row r="55499" spans="6:6" ht="18" customHeight="1">
      <c r="F55499" s="129">
        <f t="shared" si="873"/>
        <v>0</v>
      </c>
    </row>
    <row r="55500" spans="6:6" ht="18" customHeight="1">
      <c r="F55500" s="129">
        <f t="shared" si="873"/>
        <v>0</v>
      </c>
    </row>
    <row r="55501" spans="6:6" ht="18" customHeight="1">
      <c r="F55501" s="129">
        <f t="shared" si="873"/>
        <v>0</v>
      </c>
    </row>
    <row r="55502" spans="6:6" ht="18" customHeight="1">
      <c r="F55502" s="129">
        <f t="shared" si="873"/>
        <v>0</v>
      </c>
    </row>
    <row r="55503" spans="6:6" ht="18" customHeight="1">
      <c r="F55503" s="129">
        <f t="shared" si="873"/>
        <v>0</v>
      </c>
    </row>
    <row r="55504" spans="6:6" ht="18" customHeight="1">
      <c r="F55504" s="129">
        <f t="shared" si="873"/>
        <v>0</v>
      </c>
    </row>
    <row r="55505" spans="6:6" ht="18" customHeight="1">
      <c r="F55505" s="129">
        <f t="shared" si="873"/>
        <v>0</v>
      </c>
    </row>
    <row r="55506" spans="6:6" ht="18" customHeight="1">
      <c r="F55506" s="129">
        <f t="shared" si="873"/>
        <v>0</v>
      </c>
    </row>
    <row r="55507" spans="6:6" ht="18" customHeight="1">
      <c r="F55507" s="129">
        <f t="shared" si="873"/>
        <v>0</v>
      </c>
    </row>
    <row r="55508" spans="6:6" ht="18" customHeight="1">
      <c r="F55508" s="129">
        <f t="shared" si="873"/>
        <v>0</v>
      </c>
    </row>
    <row r="55509" spans="6:6" ht="18" customHeight="1">
      <c r="F55509" s="129">
        <f t="shared" si="873"/>
        <v>0</v>
      </c>
    </row>
    <row r="55510" spans="6:6" ht="18" customHeight="1">
      <c r="F55510" s="129">
        <f t="shared" si="873"/>
        <v>0</v>
      </c>
    </row>
    <row r="55511" spans="6:6" ht="18" customHeight="1">
      <c r="F55511" s="129">
        <f t="shared" si="873"/>
        <v>0</v>
      </c>
    </row>
    <row r="55512" spans="6:6" ht="18" customHeight="1">
      <c r="F55512" s="129">
        <f t="shared" si="873"/>
        <v>0</v>
      </c>
    </row>
    <row r="55513" spans="6:6" ht="18" customHeight="1">
      <c r="F55513" s="129">
        <f t="shared" si="873"/>
        <v>0</v>
      </c>
    </row>
    <row r="55514" spans="6:6" ht="18" customHeight="1">
      <c r="F55514" s="129">
        <f t="shared" si="873"/>
        <v>0</v>
      </c>
    </row>
    <row r="55515" spans="6:6" ht="18" customHeight="1">
      <c r="F55515" s="129">
        <f t="shared" si="873"/>
        <v>0</v>
      </c>
    </row>
    <row r="55516" spans="6:6" ht="18" customHeight="1">
      <c r="F55516" s="129">
        <f t="shared" si="873"/>
        <v>0</v>
      </c>
    </row>
    <row r="55517" spans="6:6" ht="18" customHeight="1">
      <c r="F55517" s="129">
        <f t="shared" si="873"/>
        <v>0</v>
      </c>
    </row>
    <row r="55518" spans="6:6" ht="18" customHeight="1">
      <c r="F55518" s="129">
        <f t="shared" si="873"/>
        <v>0</v>
      </c>
    </row>
    <row r="55519" spans="6:6" ht="18" customHeight="1">
      <c r="F55519" s="129">
        <f t="shared" si="873"/>
        <v>0</v>
      </c>
    </row>
    <row r="55520" spans="6:6" ht="18" customHeight="1">
      <c r="F55520" s="129">
        <f t="shared" si="873"/>
        <v>0</v>
      </c>
    </row>
    <row r="55521" spans="6:6" ht="18" customHeight="1">
      <c r="F55521" s="129">
        <f t="shared" si="873"/>
        <v>0</v>
      </c>
    </row>
    <row r="55522" spans="6:6" ht="18" customHeight="1">
      <c r="F55522" s="129">
        <f t="shared" si="873"/>
        <v>0</v>
      </c>
    </row>
    <row r="55523" spans="6:6" ht="18" customHeight="1">
      <c r="F55523" s="129">
        <f t="shared" si="873"/>
        <v>0</v>
      </c>
    </row>
    <row r="55524" spans="6:6" ht="18" customHeight="1">
      <c r="F55524" s="129">
        <f t="shared" si="873"/>
        <v>0</v>
      </c>
    </row>
    <row r="55525" spans="6:6" ht="18" customHeight="1">
      <c r="F55525" s="129">
        <f t="shared" si="873"/>
        <v>0</v>
      </c>
    </row>
    <row r="55526" spans="6:6" ht="18" customHeight="1">
      <c r="F55526" s="129">
        <f t="shared" si="873"/>
        <v>0</v>
      </c>
    </row>
    <row r="55527" spans="6:6" ht="18" customHeight="1">
      <c r="F55527" s="129">
        <f t="shared" si="873"/>
        <v>0</v>
      </c>
    </row>
    <row r="55528" spans="6:6" ht="18" customHeight="1">
      <c r="F55528" s="129">
        <f t="shared" si="873"/>
        <v>0</v>
      </c>
    </row>
    <row r="55529" spans="6:6" ht="18" customHeight="1">
      <c r="F55529" s="129">
        <f t="shared" si="873"/>
        <v>0</v>
      </c>
    </row>
    <row r="55530" spans="6:6" ht="18" customHeight="1">
      <c r="F55530" s="129">
        <f t="shared" si="873"/>
        <v>0</v>
      </c>
    </row>
    <row r="55531" spans="6:6" ht="18" customHeight="1">
      <c r="F55531" s="129">
        <f t="shared" si="873"/>
        <v>0</v>
      </c>
    </row>
    <row r="55532" spans="6:6" ht="18" customHeight="1">
      <c r="F55532" s="129">
        <f t="shared" si="873"/>
        <v>0</v>
      </c>
    </row>
    <row r="55533" spans="6:6" ht="18" customHeight="1">
      <c r="F55533" s="129">
        <f t="shared" si="873"/>
        <v>0</v>
      </c>
    </row>
    <row r="55534" spans="6:6" ht="18" customHeight="1">
      <c r="F55534" s="129">
        <f t="shared" si="873"/>
        <v>0</v>
      </c>
    </row>
    <row r="55535" spans="6:6" ht="18" customHeight="1">
      <c r="F55535" s="129">
        <f t="shared" si="873"/>
        <v>0</v>
      </c>
    </row>
    <row r="55536" spans="6:6" ht="18" customHeight="1">
      <c r="F55536" s="129">
        <f t="shared" si="873"/>
        <v>0</v>
      </c>
    </row>
    <row r="55537" spans="6:6" ht="18" customHeight="1">
      <c r="F55537" s="129">
        <f t="shared" si="873"/>
        <v>0</v>
      </c>
    </row>
    <row r="55538" spans="6:6" ht="18" customHeight="1">
      <c r="F55538" s="129">
        <f t="shared" ref="F55538:F55601" si="874">E55538*D55538</f>
        <v>0</v>
      </c>
    </row>
    <row r="55539" spans="6:6" ht="18" customHeight="1">
      <c r="F55539" s="129">
        <f t="shared" si="874"/>
        <v>0</v>
      </c>
    </row>
    <row r="55540" spans="6:6" ht="18" customHeight="1">
      <c r="F55540" s="129">
        <f t="shared" si="874"/>
        <v>0</v>
      </c>
    </row>
    <row r="55541" spans="6:6" ht="18" customHeight="1">
      <c r="F55541" s="129">
        <f t="shared" si="874"/>
        <v>0</v>
      </c>
    </row>
    <row r="55542" spans="6:6" ht="18" customHeight="1">
      <c r="F55542" s="129">
        <f t="shared" si="874"/>
        <v>0</v>
      </c>
    </row>
    <row r="55543" spans="6:6" ht="18" customHeight="1">
      <c r="F55543" s="129">
        <f t="shared" si="874"/>
        <v>0</v>
      </c>
    </row>
    <row r="55544" spans="6:6" ht="18" customHeight="1">
      <c r="F55544" s="129">
        <f t="shared" si="874"/>
        <v>0</v>
      </c>
    </row>
    <row r="55545" spans="6:6" ht="18" customHeight="1">
      <c r="F55545" s="129">
        <f t="shared" si="874"/>
        <v>0</v>
      </c>
    </row>
    <row r="55546" spans="6:6" ht="18" customHeight="1">
      <c r="F55546" s="129">
        <f t="shared" si="874"/>
        <v>0</v>
      </c>
    </row>
    <row r="55547" spans="6:6" ht="18" customHeight="1">
      <c r="F55547" s="129">
        <f t="shared" si="874"/>
        <v>0</v>
      </c>
    </row>
    <row r="55548" spans="6:6" ht="18" customHeight="1">
      <c r="F55548" s="129">
        <f t="shared" si="874"/>
        <v>0</v>
      </c>
    </row>
    <row r="55549" spans="6:6" ht="18" customHeight="1">
      <c r="F55549" s="129">
        <f t="shared" si="874"/>
        <v>0</v>
      </c>
    </row>
    <row r="55550" spans="6:6" ht="18" customHeight="1">
      <c r="F55550" s="129">
        <f t="shared" si="874"/>
        <v>0</v>
      </c>
    </row>
    <row r="55551" spans="6:6" ht="18" customHeight="1">
      <c r="F55551" s="129">
        <f t="shared" si="874"/>
        <v>0</v>
      </c>
    </row>
    <row r="55552" spans="6:6" ht="18" customHeight="1">
      <c r="F55552" s="129">
        <f t="shared" si="874"/>
        <v>0</v>
      </c>
    </row>
    <row r="55553" spans="6:6" ht="18" customHeight="1">
      <c r="F55553" s="129">
        <f t="shared" si="874"/>
        <v>0</v>
      </c>
    </row>
    <row r="55554" spans="6:6" ht="18" customHeight="1">
      <c r="F55554" s="129">
        <f t="shared" si="874"/>
        <v>0</v>
      </c>
    </row>
    <row r="55555" spans="6:6" ht="18" customHeight="1">
      <c r="F55555" s="129">
        <f t="shared" si="874"/>
        <v>0</v>
      </c>
    </row>
    <row r="55556" spans="6:6" ht="18" customHeight="1">
      <c r="F55556" s="129">
        <f t="shared" si="874"/>
        <v>0</v>
      </c>
    </row>
    <row r="55557" spans="6:6" ht="18" customHeight="1">
      <c r="F55557" s="129">
        <f t="shared" si="874"/>
        <v>0</v>
      </c>
    </row>
    <row r="55558" spans="6:6" ht="18" customHeight="1">
      <c r="F55558" s="129">
        <f t="shared" si="874"/>
        <v>0</v>
      </c>
    </row>
    <row r="55559" spans="6:6" ht="18" customHeight="1">
      <c r="F55559" s="129">
        <f t="shared" si="874"/>
        <v>0</v>
      </c>
    </row>
    <row r="55560" spans="6:6" ht="18" customHeight="1">
      <c r="F55560" s="129">
        <f t="shared" si="874"/>
        <v>0</v>
      </c>
    </row>
    <row r="55561" spans="6:6" ht="18" customHeight="1">
      <c r="F55561" s="129">
        <f t="shared" si="874"/>
        <v>0</v>
      </c>
    </row>
    <row r="55562" spans="6:6" ht="18" customHeight="1">
      <c r="F55562" s="129">
        <f t="shared" si="874"/>
        <v>0</v>
      </c>
    </row>
    <row r="55563" spans="6:6" ht="18" customHeight="1">
      <c r="F55563" s="129">
        <f t="shared" si="874"/>
        <v>0</v>
      </c>
    </row>
    <row r="55564" spans="6:6" ht="18" customHeight="1">
      <c r="F55564" s="129">
        <f t="shared" si="874"/>
        <v>0</v>
      </c>
    </row>
    <row r="55565" spans="6:6" ht="18" customHeight="1">
      <c r="F55565" s="129">
        <f t="shared" si="874"/>
        <v>0</v>
      </c>
    </row>
    <row r="55566" spans="6:6" ht="18" customHeight="1">
      <c r="F55566" s="129">
        <f t="shared" si="874"/>
        <v>0</v>
      </c>
    </row>
    <row r="55567" spans="6:6" ht="18" customHeight="1">
      <c r="F55567" s="129">
        <f t="shared" si="874"/>
        <v>0</v>
      </c>
    </row>
    <row r="55568" spans="6:6" ht="18" customHeight="1">
      <c r="F55568" s="129">
        <f t="shared" si="874"/>
        <v>0</v>
      </c>
    </row>
    <row r="55569" spans="6:6" ht="18" customHeight="1">
      <c r="F55569" s="129">
        <f t="shared" si="874"/>
        <v>0</v>
      </c>
    </row>
    <row r="55570" spans="6:6" ht="18" customHeight="1">
      <c r="F55570" s="129">
        <f t="shared" si="874"/>
        <v>0</v>
      </c>
    </row>
    <row r="55571" spans="6:6" ht="18" customHeight="1">
      <c r="F55571" s="129">
        <f t="shared" si="874"/>
        <v>0</v>
      </c>
    </row>
    <row r="55572" spans="6:6" ht="18" customHeight="1">
      <c r="F55572" s="129">
        <f t="shared" si="874"/>
        <v>0</v>
      </c>
    </row>
    <row r="55573" spans="6:6" ht="18" customHeight="1">
      <c r="F55573" s="129">
        <f t="shared" si="874"/>
        <v>0</v>
      </c>
    </row>
    <row r="55574" spans="6:6" ht="18" customHeight="1">
      <c r="F55574" s="129">
        <f t="shared" si="874"/>
        <v>0</v>
      </c>
    </row>
    <row r="55575" spans="6:6" ht="18" customHeight="1">
      <c r="F55575" s="129">
        <f t="shared" si="874"/>
        <v>0</v>
      </c>
    </row>
    <row r="55576" spans="6:6" ht="18" customHeight="1">
      <c r="F55576" s="129">
        <f t="shared" si="874"/>
        <v>0</v>
      </c>
    </row>
    <row r="55577" spans="6:6" ht="18" customHeight="1">
      <c r="F55577" s="129">
        <f t="shared" si="874"/>
        <v>0</v>
      </c>
    </row>
    <row r="55578" spans="6:6" ht="18" customHeight="1">
      <c r="F55578" s="129">
        <f t="shared" si="874"/>
        <v>0</v>
      </c>
    </row>
    <row r="55579" spans="6:6" ht="18" customHeight="1">
      <c r="F55579" s="129">
        <f t="shared" si="874"/>
        <v>0</v>
      </c>
    </row>
    <row r="55580" spans="6:6" ht="18" customHeight="1">
      <c r="F55580" s="129">
        <f t="shared" si="874"/>
        <v>0</v>
      </c>
    </row>
    <row r="55581" spans="6:6" ht="18" customHeight="1">
      <c r="F55581" s="129">
        <f t="shared" si="874"/>
        <v>0</v>
      </c>
    </row>
    <row r="55582" spans="6:6" ht="18" customHeight="1">
      <c r="F55582" s="129">
        <f t="shared" si="874"/>
        <v>0</v>
      </c>
    </row>
    <row r="55583" spans="6:6" ht="18" customHeight="1">
      <c r="F55583" s="129">
        <f t="shared" si="874"/>
        <v>0</v>
      </c>
    </row>
    <row r="55584" spans="6:6" ht="18" customHeight="1">
      <c r="F55584" s="129">
        <f t="shared" si="874"/>
        <v>0</v>
      </c>
    </row>
    <row r="55585" spans="6:6" ht="18" customHeight="1">
      <c r="F55585" s="129">
        <f t="shared" si="874"/>
        <v>0</v>
      </c>
    </row>
    <row r="55586" spans="6:6" ht="18" customHeight="1">
      <c r="F55586" s="129">
        <f t="shared" si="874"/>
        <v>0</v>
      </c>
    </row>
    <row r="55587" spans="6:6" ht="18" customHeight="1">
      <c r="F55587" s="129">
        <f t="shared" si="874"/>
        <v>0</v>
      </c>
    </row>
    <row r="55588" spans="6:6" ht="18" customHeight="1">
      <c r="F55588" s="129">
        <f t="shared" si="874"/>
        <v>0</v>
      </c>
    </row>
    <row r="55589" spans="6:6" ht="18" customHeight="1">
      <c r="F55589" s="129">
        <f t="shared" si="874"/>
        <v>0</v>
      </c>
    </row>
    <row r="55590" spans="6:6" ht="18" customHeight="1">
      <c r="F55590" s="129">
        <f t="shared" si="874"/>
        <v>0</v>
      </c>
    </row>
    <row r="55591" spans="6:6" ht="18" customHeight="1">
      <c r="F55591" s="129">
        <f t="shared" si="874"/>
        <v>0</v>
      </c>
    </row>
    <row r="55592" spans="6:6" ht="18" customHeight="1">
      <c r="F55592" s="129">
        <f t="shared" si="874"/>
        <v>0</v>
      </c>
    </row>
    <row r="55593" spans="6:6" ht="18" customHeight="1">
      <c r="F55593" s="129">
        <f t="shared" si="874"/>
        <v>0</v>
      </c>
    </row>
    <row r="55594" spans="6:6" ht="18" customHeight="1">
      <c r="F55594" s="129">
        <f t="shared" si="874"/>
        <v>0</v>
      </c>
    </row>
    <row r="55595" spans="6:6" ht="18" customHeight="1">
      <c r="F55595" s="129">
        <f t="shared" si="874"/>
        <v>0</v>
      </c>
    </row>
    <row r="55596" spans="6:6" ht="18" customHeight="1">
      <c r="F55596" s="129">
        <f t="shared" si="874"/>
        <v>0</v>
      </c>
    </row>
    <row r="55597" spans="6:6" ht="18" customHeight="1">
      <c r="F55597" s="129">
        <f t="shared" si="874"/>
        <v>0</v>
      </c>
    </row>
    <row r="55598" spans="6:6" ht="18" customHeight="1">
      <c r="F55598" s="129">
        <f t="shared" si="874"/>
        <v>0</v>
      </c>
    </row>
    <row r="55599" spans="6:6" ht="18" customHeight="1">
      <c r="F55599" s="129">
        <f t="shared" si="874"/>
        <v>0</v>
      </c>
    </row>
    <row r="55600" spans="6:6" ht="18" customHeight="1">
      <c r="F55600" s="129">
        <f t="shared" si="874"/>
        <v>0</v>
      </c>
    </row>
    <row r="55601" spans="6:6" ht="18" customHeight="1">
      <c r="F55601" s="129">
        <f t="shared" si="874"/>
        <v>0</v>
      </c>
    </row>
    <row r="55602" spans="6:6" ht="18" customHeight="1">
      <c r="F55602" s="129">
        <f t="shared" ref="F55602:F55665" si="875">E55602*D55602</f>
        <v>0</v>
      </c>
    </row>
    <row r="55603" spans="6:6" ht="18" customHeight="1">
      <c r="F55603" s="129">
        <f t="shared" si="875"/>
        <v>0</v>
      </c>
    </row>
    <row r="55604" spans="6:6" ht="18" customHeight="1">
      <c r="F55604" s="129">
        <f t="shared" si="875"/>
        <v>0</v>
      </c>
    </row>
    <row r="55605" spans="6:6" ht="18" customHeight="1">
      <c r="F55605" s="129">
        <f t="shared" si="875"/>
        <v>0</v>
      </c>
    </row>
    <row r="55606" spans="6:6" ht="18" customHeight="1">
      <c r="F55606" s="129">
        <f t="shared" si="875"/>
        <v>0</v>
      </c>
    </row>
    <row r="55607" spans="6:6" ht="18" customHeight="1">
      <c r="F55607" s="129">
        <f t="shared" si="875"/>
        <v>0</v>
      </c>
    </row>
    <row r="55608" spans="6:6" ht="18" customHeight="1">
      <c r="F55608" s="129">
        <f t="shared" si="875"/>
        <v>0</v>
      </c>
    </row>
    <row r="55609" spans="6:6" ht="18" customHeight="1">
      <c r="F55609" s="129">
        <f t="shared" si="875"/>
        <v>0</v>
      </c>
    </row>
    <row r="55610" spans="6:6" ht="18" customHeight="1">
      <c r="F55610" s="129">
        <f t="shared" si="875"/>
        <v>0</v>
      </c>
    </row>
    <row r="55611" spans="6:6" ht="18" customHeight="1">
      <c r="F55611" s="129">
        <f t="shared" si="875"/>
        <v>0</v>
      </c>
    </row>
    <row r="55612" spans="6:6" ht="18" customHeight="1">
      <c r="F55612" s="129">
        <f t="shared" si="875"/>
        <v>0</v>
      </c>
    </row>
    <row r="55613" spans="6:6" ht="18" customHeight="1">
      <c r="F55613" s="129">
        <f t="shared" si="875"/>
        <v>0</v>
      </c>
    </row>
    <row r="55614" spans="6:6" ht="18" customHeight="1">
      <c r="F55614" s="129">
        <f t="shared" si="875"/>
        <v>0</v>
      </c>
    </row>
    <row r="55615" spans="6:6" ht="18" customHeight="1">
      <c r="F55615" s="129">
        <f t="shared" si="875"/>
        <v>0</v>
      </c>
    </row>
    <row r="55616" spans="6:6" ht="18" customHeight="1">
      <c r="F55616" s="129">
        <f t="shared" si="875"/>
        <v>0</v>
      </c>
    </row>
    <row r="55617" spans="6:6" ht="18" customHeight="1">
      <c r="F55617" s="129">
        <f t="shared" si="875"/>
        <v>0</v>
      </c>
    </row>
    <row r="55618" spans="6:6" ht="18" customHeight="1">
      <c r="F55618" s="129">
        <f t="shared" si="875"/>
        <v>0</v>
      </c>
    </row>
    <row r="55619" spans="6:6" ht="18" customHeight="1">
      <c r="F55619" s="129">
        <f t="shared" si="875"/>
        <v>0</v>
      </c>
    </row>
    <row r="55620" spans="6:6" ht="18" customHeight="1">
      <c r="F55620" s="129">
        <f t="shared" si="875"/>
        <v>0</v>
      </c>
    </row>
    <row r="55621" spans="6:6" ht="18" customHeight="1">
      <c r="F55621" s="129">
        <f t="shared" si="875"/>
        <v>0</v>
      </c>
    </row>
    <row r="55622" spans="6:6" ht="18" customHeight="1">
      <c r="F55622" s="129">
        <f t="shared" si="875"/>
        <v>0</v>
      </c>
    </row>
    <row r="55623" spans="6:6" ht="18" customHeight="1">
      <c r="F55623" s="129">
        <f t="shared" si="875"/>
        <v>0</v>
      </c>
    </row>
    <row r="55624" spans="6:6" ht="18" customHeight="1">
      <c r="F55624" s="129">
        <f t="shared" si="875"/>
        <v>0</v>
      </c>
    </row>
    <row r="55625" spans="6:6" ht="18" customHeight="1">
      <c r="F55625" s="129">
        <f t="shared" si="875"/>
        <v>0</v>
      </c>
    </row>
    <row r="55626" spans="6:6" ht="18" customHeight="1">
      <c r="F55626" s="129">
        <f t="shared" si="875"/>
        <v>0</v>
      </c>
    </row>
    <row r="55627" spans="6:6" ht="18" customHeight="1">
      <c r="F55627" s="129">
        <f t="shared" si="875"/>
        <v>0</v>
      </c>
    </row>
    <row r="55628" spans="6:6" ht="18" customHeight="1">
      <c r="F55628" s="129">
        <f t="shared" si="875"/>
        <v>0</v>
      </c>
    </row>
    <row r="55629" spans="6:6" ht="18" customHeight="1">
      <c r="F55629" s="129">
        <f t="shared" si="875"/>
        <v>0</v>
      </c>
    </row>
    <row r="55630" spans="6:6" ht="18" customHeight="1">
      <c r="F55630" s="129">
        <f t="shared" si="875"/>
        <v>0</v>
      </c>
    </row>
    <row r="55631" spans="6:6" ht="18" customHeight="1">
      <c r="F55631" s="129">
        <f t="shared" si="875"/>
        <v>0</v>
      </c>
    </row>
    <row r="55632" spans="6:6" ht="18" customHeight="1">
      <c r="F55632" s="129">
        <f t="shared" si="875"/>
        <v>0</v>
      </c>
    </row>
    <row r="55633" spans="6:6" ht="18" customHeight="1">
      <c r="F55633" s="129">
        <f t="shared" si="875"/>
        <v>0</v>
      </c>
    </row>
    <row r="55634" spans="6:6" ht="18" customHeight="1">
      <c r="F55634" s="129">
        <f t="shared" si="875"/>
        <v>0</v>
      </c>
    </row>
    <row r="55635" spans="6:6" ht="18" customHeight="1">
      <c r="F55635" s="129">
        <f t="shared" si="875"/>
        <v>0</v>
      </c>
    </row>
    <row r="55636" spans="6:6" ht="18" customHeight="1">
      <c r="F55636" s="129">
        <f t="shared" si="875"/>
        <v>0</v>
      </c>
    </row>
    <row r="55637" spans="6:6" ht="18" customHeight="1">
      <c r="F55637" s="129">
        <f t="shared" si="875"/>
        <v>0</v>
      </c>
    </row>
    <row r="55638" spans="6:6" ht="18" customHeight="1">
      <c r="F55638" s="129">
        <f t="shared" si="875"/>
        <v>0</v>
      </c>
    </row>
    <row r="55639" spans="6:6" ht="18" customHeight="1">
      <c r="F55639" s="129">
        <f t="shared" si="875"/>
        <v>0</v>
      </c>
    </row>
    <row r="55640" spans="6:6" ht="18" customHeight="1">
      <c r="F55640" s="129">
        <f t="shared" si="875"/>
        <v>0</v>
      </c>
    </row>
    <row r="55641" spans="6:6" ht="18" customHeight="1">
      <c r="F55641" s="129">
        <f t="shared" si="875"/>
        <v>0</v>
      </c>
    </row>
    <row r="55642" spans="6:6" ht="18" customHeight="1">
      <c r="F55642" s="129">
        <f t="shared" si="875"/>
        <v>0</v>
      </c>
    </row>
    <row r="55643" spans="6:6" ht="18" customHeight="1">
      <c r="F55643" s="129">
        <f t="shared" si="875"/>
        <v>0</v>
      </c>
    </row>
    <row r="55644" spans="6:6" ht="18" customHeight="1">
      <c r="F55644" s="129">
        <f t="shared" si="875"/>
        <v>0</v>
      </c>
    </row>
    <row r="55645" spans="6:6" ht="18" customHeight="1">
      <c r="F55645" s="129">
        <f t="shared" si="875"/>
        <v>0</v>
      </c>
    </row>
    <row r="55646" spans="6:6" ht="18" customHeight="1">
      <c r="F55646" s="129">
        <f t="shared" si="875"/>
        <v>0</v>
      </c>
    </row>
    <row r="55647" spans="6:6" ht="18" customHeight="1">
      <c r="F55647" s="129">
        <f t="shared" si="875"/>
        <v>0</v>
      </c>
    </row>
    <row r="55648" spans="6:6" ht="18" customHeight="1">
      <c r="F55648" s="129">
        <f t="shared" si="875"/>
        <v>0</v>
      </c>
    </row>
    <row r="55649" spans="6:6" ht="18" customHeight="1">
      <c r="F55649" s="129">
        <f t="shared" si="875"/>
        <v>0</v>
      </c>
    </row>
    <row r="55650" spans="6:6" ht="18" customHeight="1">
      <c r="F55650" s="129">
        <f t="shared" si="875"/>
        <v>0</v>
      </c>
    </row>
    <row r="55651" spans="6:6" ht="18" customHeight="1">
      <c r="F55651" s="129">
        <f t="shared" si="875"/>
        <v>0</v>
      </c>
    </row>
    <row r="55652" spans="6:6" ht="18" customHeight="1">
      <c r="F55652" s="129">
        <f t="shared" si="875"/>
        <v>0</v>
      </c>
    </row>
    <row r="55653" spans="6:6" ht="18" customHeight="1">
      <c r="F55653" s="129">
        <f t="shared" si="875"/>
        <v>0</v>
      </c>
    </row>
    <row r="55654" spans="6:6" ht="18" customHeight="1">
      <c r="F55654" s="129">
        <f t="shared" si="875"/>
        <v>0</v>
      </c>
    </row>
    <row r="55655" spans="6:6" ht="18" customHeight="1">
      <c r="F55655" s="129">
        <f t="shared" si="875"/>
        <v>0</v>
      </c>
    </row>
    <row r="55656" spans="6:6" ht="18" customHeight="1">
      <c r="F55656" s="129">
        <f t="shared" si="875"/>
        <v>0</v>
      </c>
    </row>
    <row r="55657" spans="6:6" ht="18" customHeight="1">
      <c r="F55657" s="129">
        <f t="shared" si="875"/>
        <v>0</v>
      </c>
    </row>
    <row r="55658" spans="6:6" ht="18" customHeight="1">
      <c r="F55658" s="129">
        <f t="shared" si="875"/>
        <v>0</v>
      </c>
    </row>
    <row r="55659" spans="6:6" ht="18" customHeight="1">
      <c r="F55659" s="129">
        <f t="shared" si="875"/>
        <v>0</v>
      </c>
    </row>
    <row r="55660" spans="6:6" ht="18" customHeight="1">
      <c r="F55660" s="129">
        <f t="shared" si="875"/>
        <v>0</v>
      </c>
    </row>
    <row r="55661" spans="6:6" ht="18" customHeight="1">
      <c r="F55661" s="129">
        <f t="shared" si="875"/>
        <v>0</v>
      </c>
    </row>
    <row r="55662" spans="6:6" ht="18" customHeight="1">
      <c r="F55662" s="129">
        <f t="shared" si="875"/>
        <v>0</v>
      </c>
    </row>
    <row r="55663" spans="6:6" ht="18" customHeight="1">
      <c r="F55663" s="129">
        <f t="shared" si="875"/>
        <v>0</v>
      </c>
    </row>
    <row r="55664" spans="6:6" ht="18" customHeight="1">
      <c r="F55664" s="129">
        <f t="shared" si="875"/>
        <v>0</v>
      </c>
    </row>
    <row r="55665" spans="6:6" ht="18" customHeight="1">
      <c r="F55665" s="129">
        <f t="shared" si="875"/>
        <v>0</v>
      </c>
    </row>
    <row r="55666" spans="6:6" ht="18" customHeight="1">
      <c r="F55666" s="129">
        <f t="shared" ref="F55666:F55729" si="876">E55666*D55666</f>
        <v>0</v>
      </c>
    </row>
    <row r="55667" spans="6:6" ht="18" customHeight="1">
      <c r="F55667" s="129">
        <f t="shared" si="876"/>
        <v>0</v>
      </c>
    </row>
    <row r="55668" spans="6:6" ht="18" customHeight="1">
      <c r="F55668" s="129">
        <f t="shared" si="876"/>
        <v>0</v>
      </c>
    </row>
    <row r="55669" spans="6:6" ht="18" customHeight="1">
      <c r="F55669" s="129">
        <f t="shared" si="876"/>
        <v>0</v>
      </c>
    </row>
    <row r="55670" spans="6:6" ht="18" customHeight="1">
      <c r="F55670" s="129">
        <f t="shared" si="876"/>
        <v>0</v>
      </c>
    </row>
    <row r="55671" spans="6:6" ht="18" customHeight="1">
      <c r="F55671" s="129">
        <f t="shared" si="876"/>
        <v>0</v>
      </c>
    </row>
    <row r="55672" spans="6:6" ht="18" customHeight="1">
      <c r="F55672" s="129">
        <f t="shared" si="876"/>
        <v>0</v>
      </c>
    </row>
    <row r="55673" spans="6:6" ht="18" customHeight="1">
      <c r="F55673" s="129">
        <f t="shared" si="876"/>
        <v>0</v>
      </c>
    </row>
    <row r="55674" spans="6:6" ht="18" customHeight="1">
      <c r="F55674" s="129">
        <f t="shared" si="876"/>
        <v>0</v>
      </c>
    </row>
    <row r="55675" spans="6:6" ht="18" customHeight="1">
      <c r="F55675" s="129">
        <f t="shared" si="876"/>
        <v>0</v>
      </c>
    </row>
    <row r="55676" spans="6:6" ht="18" customHeight="1">
      <c r="F55676" s="129">
        <f t="shared" si="876"/>
        <v>0</v>
      </c>
    </row>
    <row r="55677" spans="6:6" ht="18" customHeight="1">
      <c r="F55677" s="129">
        <f t="shared" si="876"/>
        <v>0</v>
      </c>
    </row>
    <row r="55678" spans="6:6" ht="18" customHeight="1">
      <c r="F55678" s="129">
        <f t="shared" si="876"/>
        <v>0</v>
      </c>
    </row>
    <row r="55679" spans="6:6" ht="18" customHeight="1">
      <c r="F55679" s="129">
        <f t="shared" si="876"/>
        <v>0</v>
      </c>
    </row>
    <row r="55680" spans="6:6" ht="18" customHeight="1">
      <c r="F55680" s="129">
        <f t="shared" si="876"/>
        <v>0</v>
      </c>
    </row>
    <row r="55681" spans="6:6" ht="18" customHeight="1">
      <c r="F55681" s="129">
        <f t="shared" si="876"/>
        <v>0</v>
      </c>
    </row>
    <row r="55682" spans="6:6" ht="18" customHeight="1">
      <c r="F55682" s="129">
        <f t="shared" si="876"/>
        <v>0</v>
      </c>
    </row>
    <row r="55683" spans="6:6" ht="18" customHeight="1">
      <c r="F55683" s="129">
        <f t="shared" si="876"/>
        <v>0</v>
      </c>
    </row>
    <row r="55684" spans="6:6" ht="18" customHeight="1">
      <c r="F55684" s="129">
        <f t="shared" si="876"/>
        <v>0</v>
      </c>
    </row>
    <row r="55685" spans="6:6" ht="18" customHeight="1">
      <c r="F55685" s="129">
        <f t="shared" si="876"/>
        <v>0</v>
      </c>
    </row>
    <row r="55686" spans="6:6" ht="18" customHeight="1">
      <c r="F55686" s="129">
        <f t="shared" si="876"/>
        <v>0</v>
      </c>
    </row>
    <row r="55687" spans="6:6" ht="18" customHeight="1">
      <c r="F55687" s="129">
        <f t="shared" si="876"/>
        <v>0</v>
      </c>
    </row>
    <row r="55688" spans="6:6" ht="18" customHeight="1">
      <c r="F55688" s="129">
        <f t="shared" si="876"/>
        <v>0</v>
      </c>
    </row>
    <row r="55689" spans="6:6" ht="18" customHeight="1">
      <c r="F55689" s="129">
        <f t="shared" si="876"/>
        <v>0</v>
      </c>
    </row>
    <row r="55690" spans="6:6" ht="18" customHeight="1">
      <c r="F55690" s="129">
        <f t="shared" si="876"/>
        <v>0</v>
      </c>
    </row>
    <row r="55691" spans="6:6" ht="18" customHeight="1">
      <c r="F55691" s="129">
        <f t="shared" si="876"/>
        <v>0</v>
      </c>
    </row>
    <row r="55692" spans="6:6" ht="18" customHeight="1">
      <c r="F55692" s="129">
        <f t="shared" si="876"/>
        <v>0</v>
      </c>
    </row>
    <row r="55693" spans="6:6" ht="18" customHeight="1">
      <c r="F55693" s="129">
        <f t="shared" si="876"/>
        <v>0</v>
      </c>
    </row>
    <row r="55694" spans="6:6" ht="18" customHeight="1">
      <c r="F55694" s="129">
        <f t="shared" si="876"/>
        <v>0</v>
      </c>
    </row>
    <row r="55695" spans="6:6" ht="18" customHeight="1">
      <c r="F55695" s="129">
        <f t="shared" si="876"/>
        <v>0</v>
      </c>
    </row>
    <row r="55696" spans="6:6" ht="18" customHeight="1">
      <c r="F55696" s="129">
        <f t="shared" si="876"/>
        <v>0</v>
      </c>
    </row>
    <row r="55697" spans="6:6" ht="18" customHeight="1">
      <c r="F55697" s="129">
        <f t="shared" si="876"/>
        <v>0</v>
      </c>
    </row>
    <row r="55698" spans="6:6" ht="18" customHeight="1">
      <c r="F55698" s="129">
        <f t="shared" si="876"/>
        <v>0</v>
      </c>
    </row>
    <row r="55699" spans="6:6" ht="18" customHeight="1">
      <c r="F55699" s="129">
        <f t="shared" si="876"/>
        <v>0</v>
      </c>
    </row>
    <row r="55700" spans="6:6" ht="18" customHeight="1">
      <c r="F55700" s="129">
        <f t="shared" si="876"/>
        <v>0</v>
      </c>
    </row>
    <row r="55701" spans="6:6" ht="18" customHeight="1">
      <c r="F55701" s="129">
        <f t="shared" si="876"/>
        <v>0</v>
      </c>
    </row>
    <row r="55702" spans="6:6" ht="18" customHeight="1">
      <c r="F55702" s="129">
        <f t="shared" si="876"/>
        <v>0</v>
      </c>
    </row>
    <row r="55703" spans="6:6" ht="18" customHeight="1">
      <c r="F55703" s="129">
        <f t="shared" si="876"/>
        <v>0</v>
      </c>
    </row>
    <row r="55704" spans="6:6" ht="18" customHeight="1">
      <c r="F55704" s="129">
        <f t="shared" si="876"/>
        <v>0</v>
      </c>
    </row>
    <row r="55705" spans="6:6" ht="18" customHeight="1">
      <c r="F55705" s="129">
        <f t="shared" si="876"/>
        <v>0</v>
      </c>
    </row>
    <row r="55706" spans="6:6" ht="18" customHeight="1">
      <c r="F55706" s="129">
        <f t="shared" si="876"/>
        <v>0</v>
      </c>
    </row>
    <row r="55707" spans="6:6" ht="18" customHeight="1">
      <c r="F55707" s="129">
        <f t="shared" si="876"/>
        <v>0</v>
      </c>
    </row>
    <row r="55708" spans="6:6" ht="18" customHeight="1">
      <c r="F55708" s="129">
        <f t="shared" si="876"/>
        <v>0</v>
      </c>
    </row>
    <row r="55709" spans="6:6" ht="18" customHeight="1">
      <c r="F55709" s="129">
        <f t="shared" si="876"/>
        <v>0</v>
      </c>
    </row>
    <row r="55710" spans="6:6" ht="18" customHeight="1">
      <c r="F55710" s="129">
        <f t="shared" si="876"/>
        <v>0</v>
      </c>
    </row>
    <row r="55711" spans="6:6" ht="18" customHeight="1">
      <c r="F55711" s="129">
        <f t="shared" si="876"/>
        <v>0</v>
      </c>
    </row>
    <row r="55712" spans="6:6" ht="18" customHeight="1">
      <c r="F55712" s="129">
        <f t="shared" si="876"/>
        <v>0</v>
      </c>
    </row>
    <row r="55713" spans="6:6" ht="18" customHeight="1">
      <c r="F55713" s="129">
        <f t="shared" si="876"/>
        <v>0</v>
      </c>
    </row>
    <row r="55714" spans="6:6" ht="18" customHeight="1">
      <c r="F55714" s="129">
        <f t="shared" si="876"/>
        <v>0</v>
      </c>
    </row>
    <row r="55715" spans="6:6" ht="18" customHeight="1">
      <c r="F55715" s="129">
        <f t="shared" si="876"/>
        <v>0</v>
      </c>
    </row>
    <row r="55716" spans="6:6" ht="18" customHeight="1">
      <c r="F55716" s="129">
        <f t="shared" si="876"/>
        <v>0</v>
      </c>
    </row>
    <row r="55717" spans="6:6" ht="18" customHeight="1">
      <c r="F55717" s="129">
        <f t="shared" si="876"/>
        <v>0</v>
      </c>
    </row>
    <row r="55718" spans="6:6" ht="18" customHeight="1">
      <c r="F55718" s="129">
        <f t="shared" si="876"/>
        <v>0</v>
      </c>
    </row>
    <row r="55719" spans="6:6" ht="18" customHeight="1">
      <c r="F55719" s="129">
        <f t="shared" si="876"/>
        <v>0</v>
      </c>
    </row>
    <row r="55720" spans="6:6" ht="18" customHeight="1">
      <c r="F55720" s="129">
        <f t="shared" si="876"/>
        <v>0</v>
      </c>
    </row>
    <row r="55721" spans="6:6" ht="18" customHeight="1">
      <c r="F55721" s="129">
        <f t="shared" si="876"/>
        <v>0</v>
      </c>
    </row>
    <row r="55722" spans="6:6" ht="18" customHeight="1">
      <c r="F55722" s="129">
        <f t="shared" si="876"/>
        <v>0</v>
      </c>
    </row>
    <row r="55723" spans="6:6" ht="18" customHeight="1">
      <c r="F55723" s="129">
        <f t="shared" si="876"/>
        <v>0</v>
      </c>
    </row>
    <row r="55724" spans="6:6" ht="18" customHeight="1">
      <c r="F55724" s="129">
        <f t="shared" si="876"/>
        <v>0</v>
      </c>
    </row>
    <row r="55725" spans="6:6" ht="18" customHeight="1">
      <c r="F55725" s="129">
        <f t="shared" si="876"/>
        <v>0</v>
      </c>
    </row>
    <row r="55726" spans="6:6" ht="18" customHeight="1">
      <c r="F55726" s="129">
        <f t="shared" si="876"/>
        <v>0</v>
      </c>
    </row>
    <row r="55727" spans="6:6" ht="18" customHeight="1">
      <c r="F55727" s="129">
        <f t="shared" si="876"/>
        <v>0</v>
      </c>
    </row>
    <row r="55728" spans="6:6" ht="18" customHeight="1">
      <c r="F55728" s="129">
        <f t="shared" si="876"/>
        <v>0</v>
      </c>
    </row>
    <row r="55729" spans="6:6" ht="18" customHeight="1">
      <c r="F55729" s="129">
        <f t="shared" si="876"/>
        <v>0</v>
      </c>
    </row>
    <row r="55730" spans="6:6" ht="18" customHeight="1">
      <c r="F55730" s="129">
        <f t="shared" ref="F55730:F55793" si="877">E55730*D55730</f>
        <v>0</v>
      </c>
    </row>
    <row r="55731" spans="6:6" ht="18" customHeight="1">
      <c r="F55731" s="129">
        <f t="shared" si="877"/>
        <v>0</v>
      </c>
    </row>
    <row r="55732" spans="6:6" ht="18" customHeight="1">
      <c r="F55732" s="129">
        <f t="shared" si="877"/>
        <v>0</v>
      </c>
    </row>
    <row r="55733" spans="6:6" ht="18" customHeight="1">
      <c r="F55733" s="129">
        <f t="shared" si="877"/>
        <v>0</v>
      </c>
    </row>
    <row r="55734" spans="6:6" ht="18" customHeight="1">
      <c r="F55734" s="129">
        <f t="shared" si="877"/>
        <v>0</v>
      </c>
    </row>
    <row r="55735" spans="6:6" ht="18" customHeight="1">
      <c r="F55735" s="129">
        <f t="shared" si="877"/>
        <v>0</v>
      </c>
    </row>
    <row r="55736" spans="6:6" ht="18" customHeight="1">
      <c r="F55736" s="129">
        <f t="shared" si="877"/>
        <v>0</v>
      </c>
    </row>
    <row r="55737" spans="6:6" ht="18" customHeight="1">
      <c r="F55737" s="129">
        <f t="shared" si="877"/>
        <v>0</v>
      </c>
    </row>
    <row r="55738" spans="6:6" ht="18" customHeight="1">
      <c r="F55738" s="129">
        <f t="shared" si="877"/>
        <v>0</v>
      </c>
    </row>
    <row r="55739" spans="6:6" ht="18" customHeight="1">
      <c r="F55739" s="129">
        <f t="shared" si="877"/>
        <v>0</v>
      </c>
    </row>
    <row r="55740" spans="6:6" ht="18" customHeight="1">
      <c r="F55740" s="129">
        <f t="shared" si="877"/>
        <v>0</v>
      </c>
    </row>
    <row r="55741" spans="6:6" ht="18" customHeight="1">
      <c r="F55741" s="129">
        <f t="shared" si="877"/>
        <v>0</v>
      </c>
    </row>
    <row r="55742" spans="6:6" ht="18" customHeight="1">
      <c r="F55742" s="129">
        <f t="shared" si="877"/>
        <v>0</v>
      </c>
    </row>
    <row r="55743" spans="6:6" ht="18" customHeight="1">
      <c r="F55743" s="129">
        <f t="shared" si="877"/>
        <v>0</v>
      </c>
    </row>
    <row r="55744" spans="6:6" ht="18" customHeight="1">
      <c r="F55744" s="129">
        <f t="shared" si="877"/>
        <v>0</v>
      </c>
    </row>
    <row r="55745" spans="6:6" ht="18" customHeight="1">
      <c r="F55745" s="129">
        <f t="shared" si="877"/>
        <v>0</v>
      </c>
    </row>
    <row r="55746" spans="6:6" ht="18" customHeight="1">
      <c r="F55746" s="129">
        <f t="shared" si="877"/>
        <v>0</v>
      </c>
    </row>
    <row r="55747" spans="6:6" ht="18" customHeight="1">
      <c r="F55747" s="129">
        <f t="shared" si="877"/>
        <v>0</v>
      </c>
    </row>
    <row r="55748" spans="6:6" ht="18" customHeight="1">
      <c r="F55748" s="129">
        <f t="shared" si="877"/>
        <v>0</v>
      </c>
    </row>
    <row r="55749" spans="6:6" ht="18" customHeight="1">
      <c r="F55749" s="129">
        <f t="shared" si="877"/>
        <v>0</v>
      </c>
    </row>
    <row r="55750" spans="6:6" ht="18" customHeight="1">
      <c r="F55750" s="129">
        <f t="shared" si="877"/>
        <v>0</v>
      </c>
    </row>
    <row r="55751" spans="6:6" ht="18" customHeight="1">
      <c r="F55751" s="129">
        <f t="shared" si="877"/>
        <v>0</v>
      </c>
    </row>
    <row r="55752" spans="6:6" ht="18" customHeight="1">
      <c r="F55752" s="129">
        <f t="shared" si="877"/>
        <v>0</v>
      </c>
    </row>
    <row r="55753" spans="6:6" ht="18" customHeight="1">
      <c r="F55753" s="129">
        <f t="shared" si="877"/>
        <v>0</v>
      </c>
    </row>
    <row r="55754" spans="6:6" ht="18" customHeight="1">
      <c r="F55754" s="129">
        <f t="shared" si="877"/>
        <v>0</v>
      </c>
    </row>
    <row r="55755" spans="6:6" ht="18" customHeight="1">
      <c r="F55755" s="129">
        <f t="shared" si="877"/>
        <v>0</v>
      </c>
    </row>
    <row r="55756" spans="6:6" ht="18" customHeight="1">
      <c r="F55756" s="129">
        <f t="shared" si="877"/>
        <v>0</v>
      </c>
    </row>
    <row r="55757" spans="6:6" ht="18" customHeight="1">
      <c r="F55757" s="129">
        <f t="shared" si="877"/>
        <v>0</v>
      </c>
    </row>
    <row r="55758" spans="6:6" ht="18" customHeight="1">
      <c r="F55758" s="129">
        <f t="shared" si="877"/>
        <v>0</v>
      </c>
    </row>
    <row r="55759" spans="6:6" ht="18" customHeight="1">
      <c r="F55759" s="129">
        <f t="shared" si="877"/>
        <v>0</v>
      </c>
    </row>
    <row r="55760" spans="6:6" ht="18" customHeight="1">
      <c r="F55760" s="129">
        <f t="shared" si="877"/>
        <v>0</v>
      </c>
    </row>
    <row r="55761" spans="6:6" ht="18" customHeight="1">
      <c r="F55761" s="129">
        <f t="shared" si="877"/>
        <v>0</v>
      </c>
    </row>
    <row r="55762" spans="6:6" ht="18" customHeight="1">
      <c r="F55762" s="129">
        <f t="shared" si="877"/>
        <v>0</v>
      </c>
    </row>
    <row r="55763" spans="6:6" ht="18" customHeight="1">
      <c r="F55763" s="129">
        <f t="shared" si="877"/>
        <v>0</v>
      </c>
    </row>
    <row r="55764" spans="6:6" ht="18" customHeight="1">
      <c r="F55764" s="129">
        <f t="shared" si="877"/>
        <v>0</v>
      </c>
    </row>
    <row r="55765" spans="6:6" ht="18" customHeight="1">
      <c r="F55765" s="129">
        <f t="shared" si="877"/>
        <v>0</v>
      </c>
    </row>
    <row r="55766" spans="6:6" ht="18" customHeight="1">
      <c r="F55766" s="129">
        <f t="shared" si="877"/>
        <v>0</v>
      </c>
    </row>
    <row r="55767" spans="6:6" ht="18" customHeight="1">
      <c r="F55767" s="129">
        <f t="shared" si="877"/>
        <v>0</v>
      </c>
    </row>
    <row r="55768" spans="6:6" ht="18" customHeight="1">
      <c r="F55768" s="129">
        <f t="shared" si="877"/>
        <v>0</v>
      </c>
    </row>
    <row r="55769" spans="6:6" ht="18" customHeight="1">
      <c r="F55769" s="129">
        <f t="shared" si="877"/>
        <v>0</v>
      </c>
    </row>
    <row r="55770" spans="6:6" ht="18" customHeight="1">
      <c r="F55770" s="129">
        <f t="shared" si="877"/>
        <v>0</v>
      </c>
    </row>
    <row r="55771" spans="6:6" ht="18" customHeight="1">
      <c r="F55771" s="129">
        <f t="shared" si="877"/>
        <v>0</v>
      </c>
    </row>
    <row r="55772" spans="6:6" ht="18" customHeight="1">
      <c r="F55772" s="129">
        <f t="shared" si="877"/>
        <v>0</v>
      </c>
    </row>
    <row r="55773" spans="6:6" ht="18" customHeight="1">
      <c r="F55773" s="129">
        <f t="shared" si="877"/>
        <v>0</v>
      </c>
    </row>
    <row r="55774" spans="6:6" ht="18" customHeight="1">
      <c r="F55774" s="129">
        <f t="shared" si="877"/>
        <v>0</v>
      </c>
    </row>
    <row r="55775" spans="6:6" ht="18" customHeight="1">
      <c r="F55775" s="129">
        <f t="shared" si="877"/>
        <v>0</v>
      </c>
    </row>
    <row r="55776" spans="6:6" ht="18" customHeight="1">
      <c r="F55776" s="129">
        <f t="shared" si="877"/>
        <v>0</v>
      </c>
    </row>
    <row r="55777" spans="6:6" ht="18" customHeight="1">
      <c r="F55777" s="129">
        <f t="shared" si="877"/>
        <v>0</v>
      </c>
    </row>
    <row r="55778" spans="6:6" ht="18" customHeight="1">
      <c r="F55778" s="129">
        <f t="shared" si="877"/>
        <v>0</v>
      </c>
    </row>
    <row r="55779" spans="6:6" ht="18" customHeight="1">
      <c r="F55779" s="129">
        <f t="shared" si="877"/>
        <v>0</v>
      </c>
    </row>
    <row r="55780" spans="6:6" ht="18" customHeight="1">
      <c r="F55780" s="129">
        <f t="shared" si="877"/>
        <v>0</v>
      </c>
    </row>
    <row r="55781" spans="6:6" ht="18" customHeight="1">
      <c r="F55781" s="129">
        <f t="shared" si="877"/>
        <v>0</v>
      </c>
    </row>
    <row r="55782" spans="6:6" ht="18" customHeight="1">
      <c r="F55782" s="129">
        <f t="shared" si="877"/>
        <v>0</v>
      </c>
    </row>
    <row r="55783" spans="6:6" ht="18" customHeight="1">
      <c r="F55783" s="129">
        <f t="shared" si="877"/>
        <v>0</v>
      </c>
    </row>
    <row r="55784" spans="6:6" ht="18" customHeight="1">
      <c r="F55784" s="129">
        <f t="shared" si="877"/>
        <v>0</v>
      </c>
    </row>
    <row r="55785" spans="6:6" ht="18" customHeight="1">
      <c r="F55785" s="129">
        <f t="shared" si="877"/>
        <v>0</v>
      </c>
    </row>
    <row r="55786" spans="6:6" ht="18" customHeight="1">
      <c r="F55786" s="129">
        <f t="shared" si="877"/>
        <v>0</v>
      </c>
    </row>
    <row r="55787" spans="6:6" ht="18" customHeight="1">
      <c r="F55787" s="129">
        <f t="shared" si="877"/>
        <v>0</v>
      </c>
    </row>
    <row r="55788" spans="6:6" ht="18" customHeight="1">
      <c r="F55788" s="129">
        <f t="shared" si="877"/>
        <v>0</v>
      </c>
    </row>
    <row r="55789" spans="6:6" ht="18" customHeight="1">
      <c r="F55789" s="129">
        <f t="shared" si="877"/>
        <v>0</v>
      </c>
    </row>
    <row r="55790" spans="6:6" ht="18" customHeight="1">
      <c r="F55790" s="129">
        <f t="shared" si="877"/>
        <v>0</v>
      </c>
    </row>
    <row r="55791" spans="6:6" ht="18" customHeight="1">
      <c r="F55791" s="129">
        <f t="shared" si="877"/>
        <v>0</v>
      </c>
    </row>
    <row r="55792" spans="6:6" ht="18" customHeight="1">
      <c r="F55792" s="129">
        <f t="shared" si="877"/>
        <v>0</v>
      </c>
    </row>
    <row r="55793" spans="6:6" ht="18" customHeight="1">
      <c r="F55793" s="129">
        <f t="shared" si="877"/>
        <v>0</v>
      </c>
    </row>
    <row r="55794" spans="6:6" ht="18" customHeight="1">
      <c r="F55794" s="129">
        <f t="shared" ref="F55794:F55857" si="878">E55794*D55794</f>
        <v>0</v>
      </c>
    </row>
    <row r="55795" spans="6:6" ht="18" customHeight="1">
      <c r="F55795" s="129">
        <f t="shared" si="878"/>
        <v>0</v>
      </c>
    </row>
    <row r="55796" spans="6:6" ht="18" customHeight="1">
      <c r="F55796" s="129">
        <f t="shared" si="878"/>
        <v>0</v>
      </c>
    </row>
    <row r="55797" spans="6:6" ht="18" customHeight="1">
      <c r="F55797" s="129">
        <f t="shared" si="878"/>
        <v>0</v>
      </c>
    </row>
    <row r="55798" spans="6:6" ht="18" customHeight="1">
      <c r="F55798" s="129">
        <f t="shared" si="878"/>
        <v>0</v>
      </c>
    </row>
    <row r="55799" spans="6:6" ht="18" customHeight="1">
      <c r="F55799" s="129">
        <f t="shared" si="878"/>
        <v>0</v>
      </c>
    </row>
    <row r="55800" spans="6:6" ht="18" customHeight="1">
      <c r="F55800" s="129">
        <f t="shared" si="878"/>
        <v>0</v>
      </c>
    </row>
    <row r="55801" spans="6:6" ht="18" customHeight="1">
      <c r="F55801" s="129">
        <f t="shared" si="878"/>
        <v>0</v>
      </c>
    </row>
    <row r="55802" spans="6:6" ht="18" customHeight="1">
      <c r="F55802" s="129">
        <f t="shared" si="878"/>
        <v>0</v>
      </c>
    </row>
    <row r="55803" spans="6:6" ht="18" customHeight="1">
      <c r="F55803" s="129">
        <f t="shared" si="878"/>
        <v>0</v>
      </c>
    </row>
    <row r="55804" spans="6:6" ht="18" customHeight="1">
      <c r="F55804" s="129">
        <f t="shared" si="878"/>
        <v>0</v>
      </c>
    </row>
    <row r="55805" spans="6:6" ht="18" customHeight="1">
      <c r="F55805" s="129">
        <f t="shared" si="878"/>
        <v>0</v>
      </c>
    </row>
    <row r="55806" spans="6:6" ht="18" customHeight="1">
      <c r="F55806" s="129">
        <f t="shared" si="878"/>
        <v>0</v>
      </c>
    </row>
    <row r="55807" spans="6:6" ht="18" customHeight="1">
      <c r="F55807" s="129">
        <f t="shared" si="878"/>
        <v>0</v>
      </c>
    </row>
    <row r="55808" spans="6:6" ht="18" customHeight="1">
      <c r="F55808" s="129">
        <f t="shared" si="878"/>
        <v>0</v>
      </c>
    </row>
    <row r="55809" spans="6:6" ht="18" customHeight="1">
      <c r="F55809" s="129">
        <f t="shared" si="878"/>
        <v>0</v>
      </c>
    </row>
    <row r="55810" spans="6:6" ht="18" customHeight="1">
      <c r="F55810" s="129">
        <f t="shared" si="878"/>
        <v>0</v>
      </c>
    </row>
    <row r="55811" spans="6:6" ht="18" customHeight="1">
      <c r="F55811" s="129">
        <f t="shared" si="878"/>
        <v>0</v>
      </c>
    </row>
    <row r="55812" spans="6:6" ht="18" customHeight="1">
      <c r="F55812" s="129">
        <f t="shared" si="878"/>
        <v>0</v>
      </c>
    </row>
    <row r="55813" spans="6:6" ht="18" customHeight="1">
      <c r="F55813" s="129">
        <f t="shared" si="878"/>
        <v>0</v>
      </c>
    </row>
    <row r="55814" spans="6:6" ht="18" customHeight="1">
      <c r="F55814" s="129">
        <f t="shared" si="878"/>
        <v>0</v>
      </c>
    </row>
    <row r="55815" spans="6:6" ht="18" customHeight="1">
      <c r="F55815" s="129">
        <f t="shared" si="878"/>
        <v>0</v>
      </c>
    </row>
    <row r="55816" spans="6:6" ht="18" customHeight="1">
      <c r="F55816" s="129">
        <f t="shared" si="878"/>
        <v>0</v>
      </c>
    </row>
    <row r="55817" spans="6:6" ht="18" customHeight="1">
      <c r="F55817" s="129">
        <f t="shared" si="878"/>
        <v>0</v>
      </c>
    </row>
    <row r="55818" spans="6:6" ht="18" customHeight="1">
      <c r="F55818" s="129">
        <f t="shared" si="878"/>
        <v>0</v>
      </c>
    </row>
    <row r="55819" spans="6:6" ht="18" customHeight="1">
      <c r="F55819" s="129">
        <f t="shared" si="878"/>
        <v>0</v>
      </c>
    </row>
    <row r="55820" spans="6:6" ht="18" customHeight="1">
      <c r="F55820" s="129">
        <f t="shared" si="878"/>
        <v>0</v>
      </c>
    </row>
    <row r="55821" spans="6:6" ht="18" customHeight="1">
      <c r="F55821" s="129">
        <f t="shared" si="878"/>
        <v>0</v>
      </c>
    </row>
    <row r="55822" spans="6:6" ht="18" customHeight="1">
      <c r="F55822" s="129">
        <f t="shared" si="878"/>
        <v>0</v>
      </c>
    </row>
    <row r="55823" spans="6:6" ht="18" customHeight="1">
      <c r="F55823" s="129">
        <f t="shared" si="878"/>
        <v>0</v>
      </c>
    </row>
    <row r="55824" spans="6:6" ht="18" customHeight="1">
      <c r="F55824" s="129">
        <f t="shared" si="878"/>
        <v>0</v>
      </c>
    </row>
    <row r="55825" spans="6:6" ht="18" customHeight="1">
      <c r="F55825" s="129">
        <f t="shared" si="878"/>
        <v>0</v>
      </c>
    </row>
    <row r="55826" spans="6:6" ht="18" customHeight="1">
      <c r="F55826" s="129">
        <f t="shared" si="878"/>
        <v>0</v>
      </c>
    </row>
    <row r="55827" spans="6:6" ht="18" customHeight="1">
      <c r="F55827" s="129">
        <f t="shared" si="878"/>
        <v>0</v>
      </c>
    </row>
    <row r="55828" spans="6:6" ht="18" customHeight="1">
      <c r="F55828" s="129">
        <f t="shared" si="878"/>
        <v>0</v>
      </c>
    </row>
    <row r="55829" spans="6:6" ht="18" customHeight="1">
      <c r="F55829" s="129">
        <f t="shared" si="878"/>
        <v>0</v>
      </c>
    </row>
    <row r="55830" spans="6:6" ht="18" customHeight="1">
      <c r="F55830" s="129">
        <f t="shared" si="878"/>
        <v>0</v>
      </c>
    </row>
    <row r="55831" spans="6:6" ht="18" customHeight="1">
      <c r="F55831" s="129">
        <f t="shared" si="878"/>
        <v>0</v>
      </c>
    </row>
    <row r="55832" spans="6:6" ht="18" customHeight="1">
      <c r="F55832" s="129">
        <f t="shared" si="878"/>
        <v>0</v>
      </c>
    </row>
    <row r="55833" spans="6:6" ht="18" customHeight="1">
      <c r="F55833" s="129">
        <f t="shared" si="878"/>
        <v>0</v>
      </c>
    </row>
    <row r="55834" spans="6:6" ht="18" customHeight="1">
      <c r="F55834" s="129">
        <f t="shared" si="878"/>
        <v>0</v>
      </c>
    </row>
    <row r="55835" spans="6:6" ht="18" customHeight="1">
      <c r="F55835" s="129">
        <f t="shared" si="878"/>
        <v>0</v>
      </c>
    </row>
    <row r="55836" spans="6:6" ht="18" customHeight="1">
      <c r="F55836" s="129">
        <f t="shared" si="878"/>
        <v>0</v>
      </c>
    </row>
    <row r="55837" spans="6:6" ht="18" customHeight="1">
      <c r="F55837" s="129">
        <f t="shared" si="878"/>
        <v>0</v>
      </c>
    </row>
    <row r="55838" spans="6:6" ht="18" customHeight="1">
      <c r="F55838" s="129">
        <f t="shared" si="878"/>
        <v>0</v>
      </c>
    </row>
    <row r="55839" spans="6:6" ht="18" customHeight="1">
      <c r="F55839" s="129">
        <f t="shared" si="878"/>
        <v>0</v>
      </c>
    </row>
    <row r="55840" spans="6:6" ht="18" customHeight="1">
      <c r="F55840" s="129">
        <f t="shared" si="878"/>
        <v>0</v>
      </c>
    </row>
    <row r="55841" spans="6:6" ht="18" customHeight="1">
      <c r="F55841" s="129">
        <f t="shared" si="878"/>
        <v>0</v>
      </c>
    </row>
    <row r="55842" spans="6:6" ht="18" customHeight="1">
      <c r="F55842" s="129">
        <f t="shared" si="878"/>
        <v>0</v>
      </c>
    </row>
    <row r="55843" spans="6:6" ht="18" customHeight="1">
      <c r="F55843" s="129">
        <f t="shared" si="878"/>
        <v>0</v>
      </c>
    </row>
    <row r="55844" spans="6:6" ht="18" customHeight="1">
      <c r="F55844" s="129">
        <f t="shared" si="878"/>
        <v>0</v>
      </c>
    </row>
    <row r="55845" spans="6:6" ht="18" customHeight="1">
      <c r="F55845" s="129">
        <f t="shared" si="878"/>
        <v>0</v>
      </c>
    </row>
    <row r="55846" spans="6:6" ht="18" customHeight="1">
      <c r="F55846" s="129">
        <f t="shared" si="878"/>
        <v>0</v>
      </c>
    </row>
    <row r="55847" spans="6:6" ht="18" customHeight="1">
      <c r="F55847" s="129">
        <f t="shared" si="878"/>
        <v>0</v>
      </c>
    </row>
    <row r="55848" spans="6:6" ht="18" customHeight="1">
      <c r="F55848" s="129">
        <f t="shared" si="878"/>
        <v>0</v>
      </c>
    </row>
    <row r="55849" spans="6:6" ht="18" customHeight="1">
      <c r="F55849" s="129">
        <f t="shared" si="878"/>
        <v>0</v>
      </c>
    </row>
    <row r="55850" spans="6:6" ht="18" customHeight="1">
      <c r="F55850" s="129">
        <f t="shared" si="878"/>
        <v>0</v>
      </c>
    </row>
    <row r="55851" spans="6:6" ht="18" customHeight="1">
      <c r="F55851" s="129">
        <f t="shared" si="878"/>
        <v>0</v>
      </c>
    </row>
    <row r="55852" spans="6:6" ht="18" customHeight="1">
      <c r="F55852" s="129">
        <f t="shared" si="878"/>
        <v>0</v>
      </c>
    </row>
    <row r="55853" spans="6:6" ht="18" customHeight="1">
      <c r="F55853" s="129">
        <f t="shared" si="878"/>
        <v>0</v>
      </c>
    </row>
    <row r="55854" spans="6:6" ht="18" customHeight="1">
      <c r="F55854" s="129">
        <f t="shared" si="878"/>
        <v>0</v>
      </c>
    </row>
    <row r="55855" spans="6:6" ht="18" customHeight="1">
      <c r="F55855" s="129">
        <f t="shared" si="878"/>
        <v>0</v>
      </c>
    </row>
    <row r="55856" spans="6:6" ht="18" customHeight="1">
      <c r="F55856" s="129">
        <f t="shared" si="878"/>
        <v>0</v>
      </c>
    </row>
    <row r="55857" spans="6:6" ht="18" customHeight="1">
      <c r="F55857" s="129">
        <f t="shared" si="878"/>
        <v>0</v>
      </c>
    </row>
    <row r="55858" spans="6:6" ht="18" customHeight="1">
      <c r="F55858" s="129">
        <f t="shared" ref="F55858:F55921" si="879">E55858*D55858</f>
        <v>0</v>
      </c>
    </row>
    <row r="55859" spans="6:6" ht="18" customHeight="1">
      <c r="F55859" s="129">
        <f t="shared" si="879"/>
        <v>0</v>
      </c>
    </row>
    <row r="55860" spans="6:6" ht="18" customHeight="1">
      <c r="F55860" s="129">
        <f t="shared" si="879"/>
        <v>0</v>
      </c>
    </row>
    <row r="55861" spans="6:6" ht="18" customHeight="1">
      <c r="F55861" s="129">
        <f t="shared" si="879"/>
        <v>0</v>
      </c>
    </row>
    <row r="55862" spans="6:6" ht="18" customHeight="1">
      <c r="F55862" s="129">
        <f t="shared" si="879"/>
        <v>0</v>
      </c>
    </row>
    <row r="55863" spans="6:6" ht="18" customHeight="1">
      <c r="F55863" s="129">
        <f t="shared" si="879"/>
        <v>0</v>
      </c>
    </row>
    <row r="55864" spans="6:6" ht="18" customHeight="1">
      <c r="F55864" s="129">
        <f t="shared" si="879"/>
        <v>0</v>
      </c>
    </row>
    <row r="55865" spans="6:6" ht="18" customHeight="1">
      <c r="F55865" s="129">
        <f t="shared" si="879"/>
        <v>0</v>
      </c>
    </row>
    <row r="55866" spans="6:6" ht="18" customHeight="1">
      <c r="F55866" s="129">
        <f t="shared" si="879"/>
        <v>0</v>
      </c>
    </row>
    <row r="55867" spans="6:6" ht="18" customHeight="1">
      <c r="F55867" s="129">
        <f t="shared" si="879"/>
        <v>0</v>
      </c>
    </row>
    <row r="55868" spans="6:6" ht="18" customHeight="1">
      <c r="F55868" s="129">
        <f t="shared" si="879"/>
        <v>0</v>
      </c>
    </row>
    <row r="55869" spans="6:6" ht="18" customHeight="1">
      <c r="F55869" s="129">
        <f t="shared" si="879"/>
        <v>0</v>
      </c>
    </row>
    <row r="55870" spans="6:6" ht="18" customHeight="1">
      <c r="F55870" s="129">
        <f t="shared" si="879"/>
        <v>0</v>
      </c>
    </row>
    <row r="55871" spans="6:6" ht="18" customHeight="1">
      <c r="F55871" s="129">
        <f t="shared" si="879"/>
        <v>0</v>
      </c>
    </row>
    <row r="55872" spans="6:6" ht="18" customHeight="1">
      <c r="F55872" s="129">
        <f t="shared" si="879"/>
        <v>0</v>
      </c>
    </row>
    <row r="55873" spans="6:6" ht="18" customHeight="1">
      <c r="F55873" s="129">
        <f t="shared" si="879"/>
        <v>0</v>
      </c>
    </row>
    <row r="55874" spans="6:6" ht="18" customHeight="1">
      <c r="F55874" s="129">
        <f t="shared" si="879"/>
        <v>0</v>
      </c>
    </row>
    <row r="55875" spans="6:6" ht="18" customHeight="1">
      <c r="F55875" s="129">
        <f t="shared" si="879"/>
        <v>0</v>
      </c>
    </row>
    <row r="55876" spans="6:6" ht="18" customHeight="1">
      <c r="F55876" s="129">
        <f t="shared" si="879"/>
        <v>0</v>
      </c>
    </row>
    <row r="55877" spans="6:6" ht="18" customHeight="1">
      <c r="F55877" s="129">
        <f t="shared" si="879"/>
        <v>0</v>
      </c>
    </row>
    <row r="55878" spans="6:6" ht="18" customHeight="1">
      <c r="F55878" s="129">
        <f t="shared" si="879"/>
        <v>0</v>
      </c>
    </row>
    <row r="55879" spans="6:6" ht="18" customHeight="1">
      <c r="F55879" s="129">
        <f t="shared" si="879"/>
        <v>0</v>
      </c>
    </row>
    <row r="55880" spans="6:6" ht="18" customHeight="1">
      <c r="F55880" s="129">
        <f t="shared" si="879"/>
        <v>0</v>
      </c>
    </row>
    <row r="55881" spans="6:6" ht="18" customHeight="1">
      <c r="F55881" s="129">
        <f t="shared" si="879"/>
        <v>0</v>
      </c>
    </row>
    <row r="55882" spans="6:6" ht="18" customHeight="1">
      <c r="F55882" s="129">
        <f t="shared" si="879"/>
        <v>0</v>
      </c>
    </row>
    <row r="55883" spans="6:6" ht="18" customHeight="1">
      <c r="F55883" s="129">
        <f t="shared" si="879"/>
        <v>0</v>
      </c>
    </row>
    <row r="55884" spans="6:6" ht="18" customHeight="1">
      <c r="F55884" s="129">
        <f t="shared" si="879"/>
        <v>0</v>
      </c>
    </row>
    <row r="55885" spans="6:6" ht="18" customHeight="1">
      <c r="F55885" s="129">
        <f t="shared" si="879"/>
        <v>0</v>
      </c>
    </row>
    <row r="55886" spans="6:6" ht="18" customHeight="1">
      <c r="F55886" s="129">
        <f t="shared" si="879"/>
        <v>0</v>
      </c>
    </row>
    <row r="55887" spans="6:6" ht="18" customHeight="1">
      <c r="F55887" s="129">
        <f t="shared" si="879"/>
        <v>0</v>
      </c>
    </row>
    <row r="55888" spans="6:6" ht="18" customHeight="1">
      <c r="F55888" s="129">
        <f t="shared" si="879"/>
        <v>0</v>
      </c>
    </row>
    <row r="55889" spans="6:6" ht="18" customHeight="1">
      <c r="F55889" s="129">
        <f t="shared" si="879"/>
        <v>0</v>
      </c>
    </row>
    <row r="55890" spans="6:6" ht="18" customHeight="1">
      <c r="F55890" s="129">
        <f t="shared" si="879"/>
        <v>0</v>
      </c>
    </row>
    <row r="55891" spans="6:6" ht="18" customHeight="1">
      <c r="F55891" s="129">
        <f t="shared" si="879"/>
        <v>0</v>
      </c>
    </row>
    <row r="55892" spans="6:6" ht="18" customHeight="1">
      <c r="F55892" s="129">
        <f t="shared" si="879"/>
        <v>0</v>
      </c>
    </row>
    <row r="55893" spans="6:6" ht="18" customHeight="1">
      <c r="F55893" s="129">
        <f t="shared" si="879"/>
        <v>0</v>
      </c>
    </row>
    <row r="55894" spans="6:6" ht="18" customHeight="1">
      <c r="F55894" s="129">
        <f t="shared" si="879"/>
        <v>0</v>
      </c>
    </row>
    <row r="55895" spans="6:6" ht="18" customHeight="1">
      <c r="F55895" s="129">
        <f t="shared" si="879"/>
        <v>0</v>
      </c>
    </row>
    <row r="55896" spans="6:6" ht="18" customHeight="1">
      <c r="F55896" s="129">
        <f t="shared" si="879"/>
        <v>0</v>
      </c>
    </row>
    <row r="55897" spans="6:6" ht="18" customHeight="1">
      <c r="F55897" s="129">
        <f t="shared" si="879"/>
        <v>0</v>
      </c>
    </row>
    <row r="55898" spans="6:6" ht="18" customHeight="1">
      <c r="F55898" s="129">
        <f t="shared" si="879"/>
        <v>0</v>
      </c>
    </row>
    <row r="55899" spans="6:6" ht="18" customHeight="1">
      <c r="F55899" s="129">
        <f t="shared" si="879"/>
        <v>0</v>
      </c>
    </row>
    <row r="55900" spans="6:6" ht="18" customHeight="1">
      <c r="F55900" s="129">
        <f t="shared" si="879"/>
        <v>0</v>
      </c>
    </row>
    <row r="55901" spans="6:6" ht="18" customHeight="1">
      <c r="F55901" s="129">
        <f t="shared" si="879"/>
        <v>0</v>
      </c>
    </row>
    <row r="55902" spans="6:6" ht="18" customHeight="1">
      <c r="F55902" s="129">
        <f t="shared" si="879"/>
        <v>0</v>
      </c>
    </row>
    <row r="55903" spans="6:6" ht="18" customHeight="1">
      <c r="F55903" s="129">
        <f t="shared" si="879"/>
        <v>0</v>
      </c>
    </row>
    <row r="55904" spans="6:6" ht="18" customHeight="1">
      <c r="F55904" s="129">
        <f t="shared" si="879"/>
        <v>0</v>
      </c>
    </row>
    <row r="55905" spans="6:6" ht="18" customHeight="1">
      <c r="F55905" s="129">
        <f t="shared" si="879"/>
        <v>0</v>
      </c>
    </row>
    <row r="55906" spans="6:6" ht="18" customHeight="1">
      <c r="F55906" s="129">
        <f t="shared" si="879"/>
        <v>0</v>
      </c>
    </row>
    <row r="55907" spans="6:6" ht="18" customHeight="1">
      <c r="F55907" s="129">
        <f t="shared" si="879"/>
        <v>0</v>
      </c>
    </row>
    <row r="55908" spans="6:6" ht="18" customHeight="1">
      <c r="F55908" s="129">
        <f t="shared" si="879"/>
        <v>0</v>
      </c>
    </row>
    <row r="55909" spans="6:6" ht="18" customHeight="1">
      <c r="F55909" s="129">
        <f t="shared" si="879"/>
        <v>0</v>
      </c>
    </row>
    <row r="55910" spans="6:6" ht="18" customHeight="1">
      <c r="F55910" s="129">
        <f t="shared" si="879"/>
        <v>0</v>
      </c>
    </row>
    <row r="55911" spans="6:6" ht="18" customHeight="1">
      <c r="F55911" s="129">
        <f t="shared" si="879"/>
        <v>0</v>
      </c>
    </row>
    <row r="55912" spans="6:6" ht="18" customHeight="1">
      <c r="F55912" s="129">
        <f t="shared" si="879"/>
        <v>0</v>
      </c>
    </row>
    <row r="55913" spans="6:6" ht="18" customHeight="1">
      <c r="F55913" s="129">
        <f t="shared" si="879"/>
        <v>0</v>
      </c>
    </row>
    <row r="55914" spans="6:6" ht="18" customHeight="1">
      <c r="F55914" s="129">
        <f t="shared" si="879"/>
        <v>0</v>
      </c>
    </row>
    <row r="55915" spans="6:6" ht="18" customHeight="1">
      <c r="F55915" s="129">
        <f t="shared" si="879"/>
        <v>0</v>
      </c>
    </row>
    <row r="55916" spans="6:6" ht="18" customHeight="1">
      <c r="F55916" s="129">
        <f t="shared" si="879"/>
        <v>0</v>
      </c>
    </row>
    <row r="55917" spans="6:6" ht="18" customHeight="1">
      <c r="F55917" s="129">
        <f t="shared" si="879"/>
        <v>0</v>
      </c>
    </row>
    <row r="55918" spans="6:6" ht="18" customHeight="1">
      <c r="F55918" s="129">
        <f t="shared" si="879"/>
        <v>0</v>
      </c>
    </row>
    <row r="55919" spans="6:6" ht="18" customHeight="1">
      <c r="F55919" s="129">
        <f t="shared" si="879"/>
        <v>0</v>
      </c>
    </row>
    <row r="55920" spans="6:6" ht="18" customHeight="1">
      <c r="F55920" s="129">
        <f t="shared" si="879"/>
        <v>0</v>
      </c>
    </row>
    <row r="55921" spans="6:6" ht="18" customHeight="1">
      <c r="F55921" s="129">
        <f t="shared" si="879"/>
        <v>0</v>
      </c>
    </row>
    <row r="55922" spans="6:6" ht="18" customHeight="1">
      <c r="F55922" s="129">
        <f t="shared" ref="F55922:F55985" si="880">E55922*D55922</f>
        <v>0</v>
      </c>
    </row>
    <row r="55923" spans="6:6" ht="18" customHeight="1">
      <c r="F55923" s="129">
        <f t="shared" si="880"/>
        <v>0</v>
      </c>
    </row>
    <row r="55924" spans="6:6" ht="18" customHeight="1">
      <c r="F55924" s="129">
        <f t="shared" si="880"/>
        <v>0</v>
      </c>
    </row>
    <row r="55925" spans="6:6" ht="18" customHeight="1">
      <c r="F55925" s="129">
        <f t="shared" si="880"/>
        <v>0</v>
      </c>
    </row>
    <row r="55926" spans="6:6" ht="18" customHeight="1">
      <c r="F55926" s="129">
        <f t="shared" si="880"/>
        <v>0</v>
      </c>
    </row>
    <row r="55927" spans="6:6" ht="18" customHeight="1">
      <c r="F55927" s="129">
        <f t="shared" si="880"/>
        <v>0</v>
      </c>
    </row>
    <row r="55928" spans="6:6" ht="18" customHeight="1">
      <c r="F55928" s="129">
        <f t="shared" si="880"/>
        <v>0</v>
      </c>
    </row>
    <row r="55929" spans="6:6" ht="18" customHeight="1">
      <c r="F55929" s="129">
        <f t="shared" si="880"/>
        <v>0</v>
      </c>
    </row>
    <row r="55930" spans="6:6" ht="18" customHeight="1">
      <c r="F55930" s="129">
        <f t="shared" si="880"/>
        <v>0</v>
      </c>
    </row>
    <row r="55931" spans="6:6" ht="18" customHeight="1">
      <c r="F55931" s="129">
        <f t="shared" si="880"/>
        <v>0</v>
      </c>
    </row>
    <row r="55932" spans="6:6" ht="18" customHeight="1">
      <c r="F55932" s="129">
        <f t="shared" si="880"/>
        <v>0</v>
      </c>
    </row>
    <row r="55933" spans="6:6" ht="18" customHeight="1">
      <c r="F55933" s="129">
        <f t="shared" si="880"/>
        <v>0</v>
      </c>
    </row>
    <row r="55934" spans="6:6" ht="18" customHeight="1">
      <c r="F55934" s="129">
        <f t="shared" si="880"/>
        <v>0</v>
      </c>
    </row>
    <row r="55935" spans="6:6" ht="18" customHeight="1">
      <c r="F55935" s="129">
        <f t="shared" si="880"/>
        <v>0</v>
      </c>
    </row>
    <row r="55936" spans="6:6" ht="18" customHeight="1">
      <c r="F55936" s="129">
        <f t="shared" si="880"/>
        <v>0</v>
      </c>
    </row>
    <row r="55937" spans="6:6" ht="18" customHeight="1">
      <c r="F55937" s="129">
        <f t="shared" si="880"/>
        <v>0</v>
      </c>
    </row>
    <row r="55938" spans="6:6" ht="18" customHeight="1">
      <c r="F55938" s="129">
        <f t="shared" si="880"/>
        <v>0</v>
      </c>
    </row>
    <row r="55939" spans="6:6" ht="18" customHeight="1">
      <c r="F55939" s="129">
        <f t="shared" si="880"/>
        <v>0</v>
      </c>
    </row>
    <row r="55940" spans="6:6" ht="18" customHeight="1">
      <c r="F55940" s="129">
        <f t="shared" si="880"/>
        <v>0</v>
      </c>
    </row>
    <row r="55941" spans="6:6" ht="18" customHeight="1">
      <c r="F55941" s="129">
        <f t="shared" si="880"/>
        <v>0</v>
      </c>
    </row>
    <row r="55942" spans="6:6" ht="18" customHeight="1">
      <c r="F55942" s="129">
        <f t="shared" si="880"/>
        <v>0</v>
      </c>
    </row>
    <row r="55943" spans="6:6" ht="18" customHeight="1">
      <c r="F55943" s="129">
        <f t="shared" si="880"/>
        <v>0</v>
      </c>
    </row>
    <row r="55944" spans="6:6" ht="18" customHeight="1">
      <c r="F55944" s="129">
        <f t="shared" si="880"/>
        <v>0</v>
      </c>
    </row>
    <row r="55945" spans="6:6" ht="18" customHeight="1">
      <c r="F55945" s="129">
        <f t="shared" si="880"/>
        <v>0</v>
      </c>
    </row>
    <row r="55946" spans="6:6" ht="18" customHeight="1">
      <c r="F55946" s="129">
        <f t="shared" si="880"/>
        <v>0</v>
      </c>
    </row>
    <row r="55947" spans="6:6" ht="18" customHeight="1">
      <c r="F55947" s="129">
        <f t="shared" si="880"/>
        <v>0</v>
      </c>
    </row>
    <row r="55948" spans="6:6" ht="18" customHeight="1">
      <c r="F55948" s="129">
        <f t="shared" si="880"/>
        <v>0</v>
      </c>
    </row>
    <row r="55949" spans="6:6" ht="18" customHeight="1">
      <c r="F55949" s="129">
        <f t="shared" si="880"/>
        <v>0</v>
      </c>
    </row>
    <row r="55950" spans="6:6" ht="18" customHeight="1">
      <c r="F55950" s="129">
        <f t="shared" si="880"/>
        <v>0</v>
      </c>
    </row>
    <row r="55951" spans="6:6" ht="18" customHeight="1">
      <c r="F55951" s="129">
        <f t="shared" si="880"/>
        <v>0</v>
      </c>
    </row>
    <row r="55952" spans="6:6" ht="18" customHeight="1">
      <c r="F55952" s="129">
        <f t="shared" si="880"/>
        <v>0</v>
      </c>
    </row>
    <row r="55953" spans="6:6" ht="18" customHeight="1">
      <c r="F55953" s="129">
        <f t="shared" si="880"/>
        <v>0</v>
      </c>
    </row>
    <row r="55954" spans="6:6" ht="18" customHeight="1">
      <c r="F55954" s="129">
        <f t="shared" si="880"/>
        <v>0</v>
      </c>
    </row>
    <row r="55955" spans="6:6" ht="18" customHeight="1">
      <c r="F55955" s="129">
        <f t="shared" si="880"/>
        <v>0</v>
      </c>
    </row>
    <row r="55956" spans="6:6" ht="18" customHeight="1">
      <c r="F55956" s="129">
        <f t="shared" si="880"/>
        <v>0</v>
      </c>
    </row>
    <row r="55957" spans="6:6" ht="18" customHeight="1">
      <c r="F55957" s="129">
        <f t="shared" si="880"/>
        <v>0</v>
      </c>
    </row>
    <row r="55958" spans="6:6" ht="18" customHeight="1">
      <c r="F55958" s="129">
        <f t="shared" si="880"/>
        <v>0</v>
      </c>
    </row>
    <row r="55959" spans="6:6" ht="18" customHeight="1">
      <c r="F55959" s="129">
        <f t="shared" si="880"/>
        <v>0</v>
      </c>
    </row>
    <row r="55960" spans="6:6" ht="18" customHeight="1">
      <c r="F55960" s="129">
        <f t="shared" si="880"/>
        <v>0</v>
      </c>
    </row>
    <row r="55961" spans="6:6" ht="18" customHeight="1">
      <c r="F55961" s="129">
        <f t="shared" si="880"/>
        <v>0</v>
      </c>
    </row>
    <row r="55962" spans="6:6" ht="18" customHeight="1">
      <c r="F55962" s="129">
        <f t="shared" si="880"/>
        <v>0</v>
      </c>
    </row>
    <row r="55963" spans="6:6" ht="18" customHeight="1">
      <c r="F55963" s="129">
        <f t="shared" si="880"/>
        <v>0</v>
      </c>
    </row>
    <row r="55964" spans="6:6" ht="18" customHeight="1">
      <c r="F55964" s="129">
        <f t="shared" si="880"/>
        <v>0</v>
      </c>
    </row>
    <row r="55965" spans="6:6" ht="18" customHeight="1">
      <c r="F55965" s="129">
        <f t="shared" si="880"/>
        <v>0</v>
      </c>
    </row>
    <row r="55966" spans="6:6" ht="18" customHeight="1">
      <c r="F55966" s="129">
        <f t="shared" si="880"/>
        <v>0</v>
      </c>
    </row>
    <row r="55967" spans="6:6" ht="18" customHeight="1">
      <c r="F55967" s="129">
        <f t="shared" si="880"/>
        <v>0</v>
      </c>
    </row>
    <row r="55968" spans="6:6" ht="18" customHeight="1">
      <c r="F55968" s="129">
        <f t="shared" si="880"/>
        <v>0</v>
      </c>
    </row>
    <row r="55969" spans="6:6" ht="18" customHeight="1">
      <c r="F55969" s="129">
        <f t="shared" si="880"/>
        <v>0</v>
      </c>
    </row>
    <row r="55970" spans="6:6" ht="18" customHeight="1">
      <c r="F55970" s="129">
        <f t="shared" si="880"/>
        <v>0</v>
      </c>
    </row>
    <row r="55971" spans="6:6" ht="18" customHeight="1">
      <c r="F55971" s="129">
        <f t="shared" si="880"/>
        <v>0</v>
      </c>
    </row>
    <row r="55972" spans="6:6" ht="18" customHeight="1">
      <c r="F55972" s="129">
        <f t="shared" si="880"/>
        <v>0</v>
      </c>
    </row>
    <row r="55973" spans="6:6" ht="18" customHeight="1">
      <c r="F55973" s="129">
        <f t="shared" si="880"/>
        <v>0</v>
      </c>
    </row>
    <row r="55974" spans="6:6" ht="18" customHeight="1">
      <c r="F55974" s="129">
        <f t="shared" si="880"/>
        <v>0</v>
      </c>
    </row>
    <row r="55975" spans="6:6" ht="18" customHeight="1">
      <c r="F55975" s="129">
        <f t="shared" si="880"/>
        <v>0</v>
      </c>
    </row>
    <row r="55976" spans="6:6" ht="18" customHeight="1">
      <c r="F55976" s="129">
        <f t="shared" si="880"/>
        <v>0</v>
      </c>
    </row>
    <row r="55977" spans="6:6" ht="18" customHeight="1">
      <c r="F55977" s="129">
        <f t="shared" si="880"/>
        <v>0</v>
      </c>
    </row>
    <row r="55978" spans="6:6" ht="18" customHeight="1">
      <c r="F55978" s="129">
        <f t="shared" si="880"/>
        <v>0</v>
      </c>
    </row>
    <row r="55979" spans="6:6" ht="18" customHeight="1">
      <c r="F55979" s="129">
        <f t="shared" si="880"/>
        <v>0</v>
      </c>
    </row>
    <row r="55980" spans="6:6" ht="18" customHeight="1">
      <c r="F55980" s="129">
        <f t="shared" si="880"/>
        <v>0</v>
      </c>
    </row>
    <row r="55981" spans="6:6" ht="18" customHeight="1">
      <c r="F55981" s="129">
        <f t="shared" si="880"/>
        <v>0</v>
      </c>
    </row>
    <row r="55982" spans="6:6" ht="18" customHeight="1">
      <c r="F55982" s="129">
        <f t="shared" si="880"/>
        <v>0</v>
      </c>
    </row>
    <row r="55983" spans="6:6" ht="18" customHeight="1">
      <c r="F55983" s="129">
        <f t="shared" si="880"/>
        <v>0</v>
      </c>
    </row>
    <row r="55984" spans="6:6" ht="18" customHeight="1">
      <c r="F55984" s="129">
        <f t="shared" si="880"/>
        <v>0</v>
      </c>
    </row>
    <row r="55985" spans="6:6" ht="18" customHeight="1">
      <c r="F55985" s="129">
        <f t="shared" si="880"/>
        <v>0</v>
      </c>
    </row>
    <row r="55986" spans="6:6" ht="18" customHeight="1">
      <c r="F55986" s="129">
        <f t="shared" ref="F55986:F56049" si="881">E55986*D55986</f>
        <v>0</v>
      </c>
    </row>
    <row r="55987" spans="6:6" ht="18" customHeight="1">
      <c r="F55987" s="129">
        <f t="shared" si="881"/>
        <v>0</v>
      </c>
    </row>
    <row r="55988" spans="6:6" ht="18" customHeight="1">
      <c r="F55988" s="129">
        <f t="shared" si="881"/>
        <v>0</v>
      </c>
    </row>
    <row r="55989" spans="6:6" ht="18" customHeight="1">
      <c r="F55989" s="129">
        <f t="shared" si="881"/>
        <v>0</v>
      </c>
    </row>
    <row r="55990" spans="6:6" ht="18" customHeight="1">
      <c r="F55990" s="129">
        <f t="shared" si="881"/>
        <v>0</v>
      </c>
    </row>
    <row r="55991" spans="6:6" ht="18" customHeight="1">
      <c r="F55991" s="129">
        <f t="shared" si="881"/>
        <v>0</v>
      </c>
    </row>
    <row r="55992" spans="6:6" ht="18" customHeight="1">
      <c r="F55992" s="129">
        <f t="shared" si="881"/>
        <v>0</v>
      </c>
    </row>
    <row r="55993" spans="6:6" ht="18" customHeight="1">
      <c r="F55993" s="129">
        <f t="shared" si="881"/>
        <v>0</v>
      </c>
    </row>
    <row r="55994" spans="6:6" ht="18" customHeight="1">
      <c r="F55994" s="129">
        <f t="shared" si="881"/>
        <v>0</v>
      </c>
    </row>
    <row r="55995" spans="6:6" ht="18" customHeight="1">
      <c r="F55995" s="129">
        <f t="shared" si="881"/>
        <v>0</v>
      </c>
    </row>
    <row r="55996" spans="6:6" ht="18" customHeight="1">
      <c r="F55996" s="129">
        <f t="shared" si="881"/>
        <v>0</v>
      </c>
    </row>
    <row r="55997" spans="6:6" ht="18" customHeight="1">
      <c r="F55997" s="129">
        <f t="shared" si="881"/>
        <v>0</v>
      </c>
    </row>
    <row r="55998" spans="6:6" ht="18" customHeight="1">
      <c r="F55998" s="129">
        <f t="shared" si="881"/>
        <v>0</v>
      </c>
    </row>
    <row r="55999" spans="6:6" ht="18" customHeight="1">
      <c r="F55999" s="129">
        <f t="shared" si="881"/>
        <v>0</v>
      </c>
    </row>
    <row r="56000" spans="6:6" ht="18" customHeight="1">
      <c r="F56000" s="129">
        <f t="shared" si="881"/>
        <v>0</v>
      </c>
    </row>
    <row r="56001" spans="6:6" ht="18" customHeight="1">
      <c r="F56001" s="129">
        <f t="shared" si="881"/>
        <v>0</v>
      </c>
    </row>
    <row r="56002" spans="6:6" ht="18" customHeight="1">
      <c r="F56002" s="129">
        <f t="shared" si="881"/>
        <v>0</v>
      </c>
    </row>
    <row r="56003" spans="6:6" ht="18" customHeight="1">
      <c r="F56003" s="129">
        <f t="shared" si="881"/>
        <v>0</v>
      </c>
    </row>
    <row r="56004" spans="6:6" ht="18" customHeight="1">
      <c r="F56004" s="129">
        <f t="shared" si="881"/>
        <v>0</v>
      </c>
    </row>
    <row r="56005" spans="6:6" ht="18" customHeight="1">
      <c r="F56005" s="129">
        <f t="shared" si="881"/>
        <v>0</v>
      </c>
    </row>
    <row r="56006" spans="6:6" ht="18" customHeight="1">
      <c r="F56006" s="129">
        <f t="shared" si="881"/>
        <v>0</v>
      </c>
    </row>
    <row r="56007" spans="6:6" ht="18" customHeight="1">
      <c r="F56007" s="129">
        <f t="shared" si="881"/>
        <v>0</v>
      </c>
    </row>
    <row r="56008" spans="6:6" ht="18" customHeight="1">
      <c r="F56008" s="129">
        <f t="shared" si="881"/>
        <v>0</v>
      </c>
    </row>
    <row r="56009" spans="6:6" ht="18" customHeight="1">
      <c r="F56009" s="129">
        <f t="shared" si="881"/>
        <v>0</v>
      </c>
    </row>
    <row r="56010" spans="6:6" ht="18" customHeight="1">
      <c r="F56010" s="129">
        <f t="shared" si="881"/>
        <v>0</v>
      </c>
    </row>
    <row r="56011" spans="6:6" ht="18" customHeight="1">
      <c r="F56011" s="129">
        <f t="shared" si="881"/>
        <v>0</v>
      </c>
    </row>
    <row r="56012" spans="6:6" ht="18" customHeight="1">
      <c r="F56012" s="129">
        <f t="shared" si="881"/>
        <v>0</v>
      </c>
    </row>
    <row r="56013" spans="6:6" ht="18" customHeight="1">
      <c r="F56013" s="129">
        <f t="shared" si="881"/>
        <v>0</v>
      </c>
    </row>
    <row r="56014" spans="6:6" ht="18" customHeight="1">
      <c r="F56014" s="129">
        <f t="shared" si="881"/>
        <v>0</v>
      </c>
    </row>
    <row r="56015" spans="6:6" ht="18" customHeight="1">
      <c r="F56015" s="129">
        <f t="shared" si="881"/>
        <v>0</v>
      </c>
    </row>
    <row r="56016" spans="6:6" ht="18" customHeight="1">
      <c r="F56016" s="129">
        <f t="shared" si="881"/>
        <v>0</v>
      </c>
    </row>
    <row r="56017" spans="6:6" ht="18" customHeight="1">
      <c r="F56017" s="129">
        <f t="shared" si="881"/>
        <v>0</v>
      </c>
    </row>
    <row r="56018" spans="6:6" ht="18" customHeight="1">
      <c r="F56018" s="129">
        <f t="shared" si="881"/>
        <v>0</v>
      </c>
    </row>
    <row r="56019" spans="6:6" ht="18" customHeight="1">
      <c r="F56019" s="129">
        <f t="shared" si="881"/>
        <v>0</v>
      </c>
    </row>
    <row r="56020" spans="6:6" ht="18" customHeight="1">
      <c r="F56020" s="129">
        <f t="shared" si="881"/>
        <v>0</v>
      </c>
    </row>
    <row r="56021" spans="6:6" ht="18" customHeight="1">
      <c r="F56021" s="129">
        <f t="shared" si="881"/>
        <v>0</v>
      </c>
    </row>
    <row r="56022" spans="6:6" ht="18" customHeight="1">
      <c r="F56022" s="129">
        <f t="shared" si="881"/>
        <v>0</v>
      </c>
    </row>
    <row r="56023" spans="6:6" ht="18" customHeight="1">
      <c r="F56023" s="129">
        <f t="shared" si="881"/>
        <v>0</v>
      </c>
    </row>
    <row r="56024" spans="6:6" ht="18" customHeight="1">
      <c r="F56024" s="129">
        <f t="shared" si="881"/>
        <v>0</v>
      </c>
    </row>
    <row r="56025" spans="6:6" ht="18" customHeight="1">
      <c r="F56025" s="129">
        <f t="shared" si="881"/>
        <v>0</v>
      </c>
    </row>
    <row r="56026" spans="6:6" ht="18" customHeight="1">
      <c r="F56026" s="129">
        <f t="shared" si="881"/>
        <v>0</v>
      </c>
    </row>
    <row r="56027" spans="6:6" ht="18" customHeight="1">
      <c r="F56027" s="129">
        <f t="shared" si="881"/>
        <v>0</v>
      </c>
    </row>
    <row r="56028" spans="6:6" ht="18" customHeight="1">
      <c r="F56028" s="129">
        <f t="shared" si="881"/>
        <v>0</v>
      </c>
    </row>
    <row r="56029" spans="6:6" ht="18" customHeight="1">
      <c r="F56029" s="129">
        <f t="shared" si="881"/>
        <v>0</v>
      </c>
    </row>
    <row r="56030" spans="6:6" ht="18" customHeight="1">
      <c r="F56030" s="129">
        <f t="shared" si="881"/>
        <v>0</v>
      </c>
    </row>
    <row r="56031" spans="6:6" ht="18" customHeight="1">
      <c r="F56031" s="129">
        <f t="shared" si="881"/>
        <v>0</v>
      </c>
    </row>
    <row r="56032" spans="6:6" ht="18" customHeight="1">
      <c r="F56032" s="129">
        <f t="shared" si="881"/>
        <v>0</v>
      </c>
    </row>
    <row r="56033" spans="6:6" ht="18" customHeight="1">
      <c r="F56033" s="129">
        <f t="shared" si="881"/>
        <v>0</v>
      </c>
    </row>
    <row r="56034" spans="6:6" ht="18" customHeight="1">
      <c r="F56034" s="129">
        <f t="shared" si="881"/>
        <v>0</v>
      </c>
    </row>
    <row r="56035" spans="6:6" ht="18" customHeight="1">
      <c r="F56035" s="129">
        <f t="shared" si="881"/>
        <v>0</v>
      </c>
    </row>
    <row r="56036" spans="6:6" ht="18" customHeight="1">
      <c r="F56036" s="129">
        <f t="shared" si="881"/>
        <v>0</v>
      </c>
    </row>
    <row r="56037" spans="6:6" ht="18" customHeight="1">
      <c r="F56037" s="129">
        <f t="shared" si="881"/>
        <v>0</v>
      </c>
    </row>
    <row r="56038" spans="6:6" ht="18" customHeight="1">
      <c r="F56038" s="129">
        <f t="shared" si="881"/>
        <v>0</v>
      </c>
    </row>
    <row r="56039" spans="6:6" ht="18" customHeight="1">
      <c r="F56039" s="129">
        <f t="shared" si="881"/>
        <v>0</v>
      </c>
    </row>
    <row r="56040" spans="6:6" ht="18" customHeight="1">
      <c r="F56040" s="129">
        <f t="shared" si="881"/>
        <v>0</v>
      </c>
    </row>
    <row r="56041" spans="6:6" ht="18" customHeight="1">
      <c r="F56041" s="129">
        <f t="shared" si="881"/>
        <v>0</v>
      </c>
    </row>
    <row r="56042" spans="6:6" ht="18" customHeight="1">
      <c r="F56042" s="129">
        <f t="shared" si="881"/>
        <v>0</v>
      </c>
    </row>
    <row r="56043" spans="6:6" ht="18" customHeight="1">
      <c r="F56043" s="129">
        <f t="shared" si="881"/>
        <v>0</v>
      </c>
    </row>
    <row r="56044" spans="6:6" ht="18" customHeight="1">
      <c r="F56044" s="129">
        <f t="shared" si="881"/>
        <v>0</v>
      </c>
    </row>
    <row r="56045" spans="6:6" ht="18" customHeight="1">
      <c r="F56045" s="129">
        <f t="shared" si="881"/>
        <v>0</v>
      </c>
    </row>
    <row r="56046" spans="6:6" ht="18" customHeight="1">
      <c r="F56046" s="129">
        <f t="shared" si="881"/>
        <v>0</v>
      </c>
    </row>
    <row r="56047" spans="6:6" ht="18" customHeight="1">
      <c r="F56047" s="129">
        <f t="shared" si="881"/>
        <v>0</v>
      </c>
    </row>
    <row r="56048" spans="6:6" ht="18" customHeight="1">
      <c r="F56048" s="129">
        <f t="shared" si="881"/>
        <v>0</v>
      </c>
    </row>
    <row r="56049" spans="6:6" ht="18" customHeight="1">
      <c r="F56049" s="129">
        <f t="shared" si="881"/>
        <v>0</v>
      </c>
    </row>
    <row r="56050" spans="6:6" ht="18" customHeight="1">
      <c r="F56050" s="129">
        <f t="shared" ref="F56050:F56113" si="882">E56050*D56050</f>
        <v>0</v>
      </c>
    </row>
    <row r="56051" spans="6:6" ht="18" customHeight="1">
      <c r="F56051" s="129">
        <f t="shared" si="882"/>
        <v>0</v>
      </c>
    </row>
    <row r="56052" spans="6:6" ht="18" customHeight="1">
      <c r="F56052" s="129">
        <f t="shared" si="882"/>
        <v>0</v>
      </c>
    </row>
    <row r="56053" spans="6:6" ht="18" customHeight="1">
      <c r="F56053" s="129">
        <f t="shared" si="882"/>
        <v>0</v>
      </c>
    </row>
    <row r="56054" spans="6:6" ht="18" customHeight="1">
      <c r="F56054" s="129">
        <f t="shared" si="882"/>
        <v>0</v>
      </c>
    </row>
    <row r="56055" spans="6:6" ht="18" customHeight="1">
      <c r="F56055" s="129">
        <f t="shared" si="882"/>
        <v>0</v>
      </c>
    </row>
    <row r="56056" spans="6:6" ht="18" customHeight="1">
      <c r="F56056" s="129">
        <f t="shared" si="882"/>
        <v>0</v>
      </c>
    </row>
    <row r="56057" spans="6:6" ht="18" customHeight="1">
      <c r="F56057" s="129">
        <f t="shared" si="882"/>
        <v>0</v>
      </c>
    </row>
    <row r="56058" spans="6:6" ht="18" customHeight="1">
      <c r="F56058" s="129">
        <f t="shared" si="882"/>
        <v>0</v>
      </c>
    </row>
    <row r="56059" spans="6:6" ht="18" customHeight="1">
      <c r="F56059" s="129">
        <f t="shared" si="882"/>
        <v>0</v>
      </c>
    </row>
    <row r="56060" spans="6:6" ht="18" customHeight="1">
      <c r="F56060" s="129">
        <f t="shared" si="882"/>
        <v>0</v>
      </c>
    </row>
    <row r="56061" spans="6:6" ht="18" customHeight="1">
      <c r="F56061" s="129">
        <f t="shared" si="882"/>
        <v>0</v>
      </c>
    </row>
    <row r="56062" spans="6:6" ht="18" customHeight="1">
      <c r="F56062" s="129">
        <f t="shared" si="882"/>
        <v>0</v>
      </c>
    </row>
    <row r="56063" spans="6:6" ht="18" customHeight="1">
      <c r="F56063" s="129">
        <f t="shared" si="882"/>
        <v>0</v>
      </c>
    </row>
    <row r="56064" spans="6:6" ht="18" customHeight="1">
      <c r="F56064" s="129">
        <f t="shared" si="882"/>
        <v>0</v>
      </c>
    </row>
    <row r="56065" spans="6:6" ht="18" customHeight="1">
      <c r="F56065" s="129">
        <f t="shared" si="882"/>
        <v>0</v>
      </c>
    </row>
    <row r="56066" spans="6:6" ht="18" customHeight="1">
      <c r="F56066" s="129">
        <f t="shared" si="882"/>
        <v>0</v>
      </c>
    </row>
    <row r="56067" spans="6:6" ht="18" customHeight="1">
      <c r="F56067" s="129">
        <f t="shared" si="882"/>
        <v>0</v>
      </c>
    </row>
    <row r="56068" spans="6:6" ht="18" customHeight="1">
      <c r="F56068" s="129">
        <f t="shared" si="882"/>
        <v>0</v>
      </c>
    </row>
    <row r="56069" spans="6:6" ht="18" customHeight="1">
      <c r="F56069" s="129">
        <f t="shared" si="882"/>
        <v>0</v>
      </c>
    </row>
    <row r="56070" spans="6:6" ht="18" customHeight="1">
      <c r="F56070" s="129">
        <f t="shared" si="882"/>
        <v>0</v>
      </c>
    </row>
    <row r="56071" spans="6:6" ht="18" customHeight="1">
      <c r="F56071" s="129">
        <f t="shared" si="882"/>
        <v>0</v>
      </c>
    </row>
    <row r="56072" spans="6:6" ht="18" customHeight="1">
      <c r="F56072" s="129">
        <f t="shared" si="882"/>
        <v>0</v>
      </c>
    </row>
    <row r="56073" spans="6:6" ht="18" customHeight="1">
      <c r="F56073" s="129">
        <f t="shared" si="882"/>
        <v>0</v>
      </c>
    </row>
    <row r="56074" spans="6:6" ht="18" customHeight="1">
      <c r="F56074" s="129">
        <f t="shared" si="882"/>
        <v>0</v>
      </c>
    </row>
    <row r="56075" spans="6:6" ht="18" customHeight="1">
      <c r="F56075" s="129">
        <f t="shared" si="882"/>
        <v>0</v>
      </c>
    </row>
    <row r="56076" spans="6:6" ht="18" customHeight="1">
      <c r="F56076" s="129">
        <f t="shared" si="882"/>
        <v>0</v>
      </c>
    </row>
    <row r="56077" spans="6:6" ht="18" customHeight="1">
      <c r="F56077" s="129">
        <f t="shared" si="882"/>
        <v>0</v>
      </c>
    </row>
    <row r="56078" spans="6:6" ht="18" customHeight="1">
      <c r="F56078" s="129">
        <f t="shared" si="882"/>
        <v>0</v>
      </c>
    </row>
    <row r="56079" spans="6:6" ht="18" customHeight="1">
      <c r="F56079" s="129">
        <f t="shared" si="882"/>
        <v>0</v>
      </c>
    </row>
    <row r="56080" spans="6:6" ht="18" customHeight="1">
      <c r="F56080" s="129">
        <f t="shared" si="882"/>
        <v>0</v>
      </c>
    </row>
    <row r="56081" spans="6:6" ht="18" customHeight="1">
      <c r="F56081" s="129">
        <f t="shared" si="882"/>
        <v>0</v>
      </c>
    </row>
    <row r="56082" spans="6:6" ht="18" customHeight="1">
      <c r="F56082" s="129">
        <f t="shared" si="882"/>
        <v>0</v>
      </c>
    </row>
    <row r="56083" spans="6:6" ht="18" customHeight="1">
      <c r="F56083" s="129">
        <f t="shared" si="882"/>
        <v>0</v>
      </c>
    </row>
    <row r="56084" spans="6:6" ht="18" customHeight="1">
      <c r="F56084" s="129">
        <f t="shared" si="882"/>
        <v>0</v>
      </c>
    </row>
    <row r="56085" spans="6:6" ht="18" customHeight="1">
      <c r="F56085" s="129">
        <f t="shared" si="882"/>
        <v>0</v>
      </c>
    </row>
    <row r="56086" spans="6:6" ht="18" customHeight="1">
      <c r="F56086" s="129">
        <f t="shared" si="882"/>
        <v>0</v>
      </c>
    </row>
    <row r="56087" spans="6:6" ht="18" customHeight="1">
      <c r="F56087" s="129">
        <f t="shared" si="882"/>
        <v>0</v>
      </c>
    </row>
    <row r="56088" spans="6:6" ht="18" customHeight="1">
      <c r="F56088" s="129">
        <f t="shared" si="882"/>
        <v>0</v>
      </c>
    </row>
    <row r="56089" spans="6:6" ht="18" customHeight="1">
      <c r="F56089" s="129">
        <f t="shared" si="882"/>
        <v>0</v>
      </c>
    </row>
    <row r="56090" spans="6:6" ht="18" customHeight="1">
      <c r="F56090" s="129">
        <f t="shared" si="882"/>
        <v>0</v>
      </c>
    </row>
    <row r="56091" spans="6:6" ht="18" customHeight="1">
      <c r="F56091" s="129">
        <f t="shared" si="882"/>
        <v>0</v>
      </c>
    </row>
    <row r="56092" spans="6:6" ht="18" customHeight="1">
      <c r="F56092" s="129">
        <f t="shared" si="882"/>
        <v>0</v>
      </c>
    </row>
    <row r="56093" spans="6:6" ht="18" customHeight="1">
      <c r="F56093" s="129">
        <f t="shared" si="882"/>
        <v>0</v>
      </c>
    </row>
    <row r="56094" spans="6:6" ht="18" customHeight="1">
      <c r="F56094" s="129">
        <f t="shared" si="882"/>
        <v>0</v>
      </c>
    </row>
    <row r="56095" spans="6:6" ht="18" customHeight="1">
      <c r="F56095" s="129">
        <f t="shared" si="882"/>
        <v>0</v>
      </c>
    </row>
    <row r="56096" spans="6:6" ht="18" customHeight="1">
      <c r="F56096" s="129">
        <f t="shared" si="882"/>
        <v>0</v>
      </c>
    </row>
    <row r="56097" spans="6:6" ht="18" customHeight="1">
      <c r="F56097" s="129">
        <f t="shared" si="882"/>
        <v>0</v>
      </c>
    </row>
    <row r="56098" spans="6:6" ht="18" customHeight="1">
      <c r="F56098" s="129">
        <f t="shared" si="882"/>
        <v>0</v>
      </c>
    </row>
    <row r="56099" spans="6:6" ht="18" customHeight="1">
      <c r="F56099" s="129">
        <f t="shared" si="882"/>
        <v>0</v>
      </c>
    </row>
    <row r="56100" spans="6:6" ht="18" customHeight="1">
      <c r="F56100" s="129">
        <f t="shared" si="882"/>
        <v>0</v>
      </c>
    </row>
    <row r="56101" spans="6:6" ht="18" customHeight="1">
      <c r="F56101" s="129">
        <f t="shared" si="882"/>
        <v>0</v>
      </c>
    </row>
    <row r="56102" spans="6:6" ht="18" customHeight="1">
      <c r="F56102" s="129">
        <f t="shared" si="882"/>
        <v>0</v>
      </c>
    </row>
    <row r="56103" spans="6:6" ht="18" customHeight="1">
      <c r="F56103" s="129">
        <f t="shared" si="882"/>
        <v>0</v>
      </c>
    </row>
    <row r="56104" spans="6:6" ht="18" customHeight="1">
      <c r="F56104" s="129">
        <f t="shared" si="882"/>
        <v>0</v>
      </c>
    </row>
    <row r="56105" spans="6:6" ht="18" customHeight="1">
      <c r="F56105" s="129">
        <f t="shared" si="882"/>
        <v>0</v>
      </c>
    </row>
    <row r="56106" spans="6:6" ht="18" customHeight="1">
      <c r="F56106" s="129">
        <f t="shared" si="882"/>
        <v>0</v>
      </c>
    </row>
    <row r="56107" spans="6:6" ht="18" customHeight="1">
      <c r="F56107" s="129">
        <f t="shared" si="882"/>
        <v>0</v>
      </c>
    </row>
    <row r="56108" spans="6:6" ht="18" customHeight="1">
      <c r="F56108" s="129">
        <f t="shared" si="882"/>
        <v>0</v>
      </c>
    </row>
    <row r="56109" spans="6:6" ht="18" customHeight="1">
      <c r="F56109" s="129">
        <f t="shared" si="882"/>
        <v>0</v>
      </c>
    </row>
    <row r="56110" spans="6:6" ht="18" customHeight="1">
      <c r="F56110" s="129">
        <f t="shared" si="882"/>
        <v>0</v>
      </c>
    </row>
    <row r="56111" spans="6:6" ht="18" customHeight="1">
      <c r="F56111" s="129">
        <f t="shared" si="882"/>
        <v>0</v>
      </c>
    </row>
    <row r="56112" spans="6:6" ht="18" customHeight="1">
      <c r="F56112" s="129">
        <f t="shared" si="882"/>
        <v>0</v>
      </c>
    </row>
    <row r="56113" spans="6:6" ht="18" customHeight="1">
      <c r="F56113" s="129">
        <f t="shared" si="882"/>
        <v>0</v>
      </c>
    </row>
    <row r="56114" spans="6:6" ht="18" customHeight="1">
      <c r="F56114" s="129">
        <f t="shared" ref="F56114:F56177" si="883">E56114*D56114</f>
        <v>0</v>
      </c>
    </row>
    <row r="56115" spans="6:6" ht="18" customHeight="1">
      <c r="F56115" s="129">
        <f t="shared" si="883"/>
        <v>0</v>
      </c>
    </row>
    <row r="56116" spans="6:6" ht="18" customHeight="1">
      <c r="F56116" s="129">
        <f t="shared" si="883"/>
        <v>0</v>
      </c>
    </row>
    <row r="56117" spans="6:6" ht="18" customHeight="1">
      <c r="F56117" s="129">
        <f t="shared" si="883"/>
        <v>0</v>
      </c>
    </row>
    <row r="56118" spans="6:6" ht="18" customHeight="1">
      <c r="F56118" s="129">
        <f t="shared" si="883"/>
        <v>0</v>
      </c>
    </row>
    <row r="56119" spans="6:6" ht="18" customHeight="1">
      <c r="F56119" s="129">
        <f t="shared" si="883"/>
        <v>0</v>
      </c>
    </row>
    <row r="56120" spans="6:6" ht="18" customHeight="1">
      <c r="F56120" s="129">
        <f t="shared" si="883"/>
        <v>0</v>
      </c>
    </row>
    <row r="56121" spans="6:6" ht="18" customHeight="1">
      <c r="F56121" s="129">
        <f t="shared" si="883"/>
        <v>0</v>
      </c>
    </row>
    <row r="56122" spans="6:6" ht="18" customHeight="1">
      <c r="F56122" s="129">
        <f t="shared" si="883"/>
        <v>0</v>
      </c>
    </row>
    <row r="56123" spans="6:6" ht="18" customHeight="1">
      <c r="F56123" s="129">
        <f t="shared" si="883"/>
        <v>0</v>
      </c>
    </row>
    <row r="56124" spans="6:6" ht="18" customHeight="1">
      <c r="F56124" s="129">
        <f t="shared" si="883"/>
        <v>0</v>
      </c>
    </row>
    <row r="56125" spans="6:6" ht="18" customHeight="1">
      <c r="F56125" s="129">
        <f t="shared" si="883"/>
        <v>0</v>
      </c>
    </row>
    <row r="56126" spans="6:6" ht="18" customHeight="1">
      <c r="F56126" s="129">
        <f t="shared" si="883"/>
        <v>0</v>
      </c>
    </row>
    <row r="56127" spans="6:6" ht="18" customHeight="1">
      <c r="F56127" s="129">
        <f t="shared" si="883"/>
        <v>0</v>
      </c>
    </row>
    <row r="56128" spans="6:6" ht="18" customHeight="1">
      <c r="F56128" s="129">
        <f t="shared" si="883"/>
        <v>0</v>
      </c>
    </row>
    <row r="56129" spans="6:6" ht="18" customHeight="1">
      <c r="F56129" s="129">
        <f t="shared" si="883"/>
        <v>0</v>
      </c>
    </row>
    <row r="56130" spans="6:6" ht="18" customHeight="1">
      <c r="F56130" s="129">
        <f t="shared" si="883"/>
        <v>0</v>
      </c>
    </row>
    <row r="56131" spans="6:6" ht="18" customHeight="1">
      <c r="F56131" s="129">
        <f t="shared" si="883"/>
        <v>0</v>
      </c>
    </row>
    <row r="56132" spans="6:6" ht="18" customHeight="1">
      <c r="F56132" s="129">
        <f t="shared" si="883"/>
        <v>0</v>
      </c>
    </row>
    <row r="56133" spans="6:6" ht="18" customHeight="1">
      <c r="F56133" s="129">
        <f t="shared" si="883"/>
        <v>0</v>
      </c>
    </row>
    <row r="56134" spans="6:6" ht="18" customHeight="1">
      <c r="F56134" s="129">
        <f t="shared" si="883"/>
        <v>0</v>
      </c>
    </row>
    <row r="56135" spans="6:6" ht="18" customHeight="1">
      <c r="F56135" s="129">
        <f t="shared" si="883"/>
        <v>0</v>
      </c>
    </row>
    <row r="56136" spans="6:6" ht="18" customHeight="1">
      <c r="F56136" s="129">
        <f t="shared" si="883"/>
        <v>0</v>
      </c>
    </row>
    <row r="56137" spans="6:6" ht="18" customHeight="1">
      <c r="F56137" s="129">
        <f t="shared" si="883"/>
        <v>0</v>
      </c>
    </row>
    <row r="56138" spans="6:6" ht="18" customHeight="1">
      <c r="F56138" s="129">
        <f t="shared" si="883"/>
        <v>0</v>
      </c>
    </row>
    <row r="56139" spans="6:6" ht="18" customHeight="1">
      <c r="F56139" s="129">
        <f t="shared" si="883"/>
        <v>0</v>
      </c>
    </row>
    <row r="56140" spans="6:6" ht="18" customHeight="1">
      <c r="F56140" s="129">
        <f t="shared" si="883"/>
        <v>0</v>
      </c>
    </row>
    <row r="56141" spans="6:6" ht="18" customHeight="1">
      <c r="F56141" s="129">
        <f t="shared" si="883"/>
        <v>0</v>
      </c>
    </row>
    <row r="56142" spans="6:6" ht="18" customHeight="1">
      <c r="F56142" s="129">
        <f t="shared" si="883"/>
        <v>0</v>
      </c>
    </row>
    <row r="56143" spans="6:6" ht="18" customHeight="1">
      <c r="F56143" s="129">
        <f t="shared" si="883"/>
        <v>0</v>
      </c>
    </row>
    <row r="56144" spans="6:6" ht="18" customHeight="1">
      <c r="F56144" s="129">
        <f t="shared" si="883"/>
        <v>0</v>
      </c>
    </row>
    <row r="56145" spans="6:6" ht="18" customHeight="1">
      <c r="F56145" s="129">
        <f t="shared" si="883"/>
        <v>0</v>
      </c>
    </row>
    <row r="56146" spans="6:6" ht="18" customHeight="1">
      <c r="F56146" s="129">
        <f t="shared" si="883"/>
        <v>0</v>
      </c>
    </row>
    <row r="56147" spans="6:6" ht="18" customHeight="1">
      <c r="F56147" s="129">
        <f t="shared" si="883"/>
        <v>0</v>
      </c>
    </row>
    <row r="56148" spans="6:6" ht="18" customHeight="1">
      <c r="F56148" s="129">
        <f t="shared" si="883"/>
        <v>0</v>
      </c>
    </row>
    <row r="56149" spans="6:6" ht="18" customHeight="1">
      <c r="F56149" s="129">
        <f t="shared" si="883"/>
        <v>0</v>
      </c>
    </row>
    <row r="56150" spans="6:6" ht="18" customHeight="1">
      <c r="F56150" s="129">
        <f t="shared" si="883"/>
        <v>0</v>
      </c>
    </row>
    <row r="56151" spans="6:6" ht="18" customHeight="1">
      <c r="F56151" s="129">
        <f t="shared" si="883"/>
        <v>0</v>
      </c>
    </row>
    <row r="56152" spans="6:6" ht="18" customHeight="1">
      <c r="F56152" s="129">
        <f t="shared" si="883"/>
        <v>0</v>
      </c>
    </row>
    <row r="56153" spans="6:6" ht="18" customHeight="1">
      <c r="F56153" s="129">
        <f t="shared" si="883"/>
        <v>0</v>
      </c>
    </row>
    <row r="56154" spans="6:6" ht="18" customHeight="1">
      <c r="F56154" s="129">
        <f t="shared" si="883"/>
        <v>0</v>
      </c>
    </row>
    <row r="56155" spans="6:6" ht="18" customHeight="1">
      <c r="F56155" s="129">
        <f t="shared" si="883"/>
        <v>0</v>
      </c>
    </row>
    <row r="56156" spans="6:6" ht="18" customHeight="1">
      <c r="F56156" s="129">
        <f t="shared" si="883"/>
        <v>0</v>
      </c>
    </row>
    <row r="56157" spans="6:6" ht="18" customHeight="1">
      <c r="F56157" s="129">
        <f t="shared" si="883"/>
        <v>0</v>
      </c>
    </row>
    <row r="56158" spans="6:6" ht="18" customHeight="1">
      <c r="F56158" s="129">
        <f t="shared" si="883"/>
        <v>0</v>
      </c>
    </row>
    <row r="56159" spans="6:6" ht="18" customHeight="1">
      <c r="F56159" s="129">
        <f t="shared" si="883"/>
        <v>0</v>
      </c>
    </row>
    <row r="56160" spans="6:6" ht="18" customHeight="1">
      <c r="F56160" s="129">
        <f t="shared" si="883"/>
        <v>0</v>
      </c>
    </row>
    <row r="56161" spans="6:6" ht="18" customHeight="1">
      <c r="F56161" s="129">
        <f t="shared" si="883"/>
        <v>0</v>
      </c>
    </row>
    <row r="56162" spans="6:6" ht="18" customHeight="1">
      <c r="F56162" s="129">
        <f t="shared" si="883"/>
        <v>0</v>
      </c>
    </row>
    <row r="56163" spans="6:6" ht="18" customHeight="1">
      <c r="F56163" s="129">
        <f t="shared" si="883"/>
        <v>0</v>
      </c>
    </row>
    <row r="56164" spans="6:6" ht="18" customHeight="1">
      <c r="F56164" s="129">
        <f t="shared" si="883"/>
        <v>0</v>
      </c>
    </row>
    <row r="56165" spans="6:6" ht="18" customHeight="1">
      <c r="F56165" s="129">
        <f t="shared" si="883"/>
        <v>0</v>
      </c>
    </row>
    <row r="56166" spans="6:6" ht="18" customHeight="1">
      <c r="F56166" s="129">
        <f t="shared" si="883"/>
        <v>0</v>
      </c>
    </row>
    <row r="56167" spans="6:6" ht="18" customHeight="1">
      <c r="F56167" s="129">
        <f t="shared" si="883"/>
        <v>0</v>
      </c>
    </row>
    <row r="56168" spans="6:6" ht="18" customHeight="1">
      <c r="F56168" s="129">
        <f t="shared" si="883"/>
        <v>0</v>
      </c>
    </row>
    <row r="56169" spans="6:6" ht="18" customHeight="1">
      <c r="F56169" s="129">
        <f t="shared" si="883"/>
        <v>0</v>
      </c>
    </row>
    <row r="56170" spans="6:6" ht="18" customHeight="1">
      <c r="F56170" s="129">
        <f t="shared" si="883"/>
        <v>0</v>
      </c>
    </row>
    <row r="56171" spans="6:6" ht="18" customHeight="1">
      <c r="F56171" s="129">
        <f t="shared" si="883"/>
        <v>0</v>
      </c>
    </row>
    <row r="56172" spans="6:6" ht="18" customHeight="1">
      <c r="F56172" s="129">
        <f t="shared" si="883"/>
        <v>0</v>
      </c>
    </row>
    <row r="56173" spans="6:6" ht="18" customHeight="1">
      <c r="F56173" s="129">
        <f t="shared" si="883"/>
        <v>0</v>
      </c>
    </row>
    <row r="56174" spans="6:6" ht="18" customHeight="1">
      <c r="F56174" s="129">
        <f t="shared" si="883"/>
        <v>0</v>
      </c>
    </row>
    <row r="56175" spans="6:6" ht="18" customHeight="1">
      <c r="F56175" s="129">
        <f t="shared" si="883"/>
        <v>0</v>
      </c>
    </row>
    <row r="56176" spans="6:6" ht="18" customHeight="1">
      <c r="F56176" s="129">
        <f t="shared" si="883"/>
        <v>0</v>
      </c>
    </row>
    <row r="56177" spans="6:6" ht="18" customHeight="1">
      <c r="F56177" s="129">
        <f t="shared" si="883"/>
        <v>0</v>
      </c>
    </row>
    <row r="56178" spans="6:6" ht="18" customHeight="1">
      <c r="F56178" s="129">
        <f t="shared" ref="F56178:F56241" si="884">E56178*D56178</f>
        <v>0</v>
      </c>
    </row>
    <row r="56179" spans="6:6" ht="18" customHeight="1">
      <c r="F56179" s="129">
        <f t="shared" si="884"/>
        <v>0</v>
      </c>
    </row>
    <row r="56180" spans="6:6" ht="18" customHeight="1">
      <c r="F56180" s="129">
        <f t="shared" si="884"/>
        <v>0</v>
      </c>
    </row>
    <row r="56181" spans="6:6" ht="18" customHeight="1">
      <c r="F56181" s="129">
        <f t="shared" si="884"/>
        <v>0</v>
      </c>
    </row>
    <row r="56182" spans="6:6" ht="18" customHeight="1">
      <c r="F56182" s="129">
        <f t="shared" si="884"/>
        <v>0</v>
      </c>
    </row>
    <row r="56183" spans="6:6" ht="18" customHeight="1">
      <c r="F56183" s="129">
        <f t="shared" si="884"/>
        <v>0</v>
      </c>
    </row>
    <row r="56184" spans="6:6" ht="18" customHeight="1">
      <c r="F56184" s="129">
        <f t="shared" si="884"/>
        <v>0</v>
      </c>
    </row>
    <row r="56185" spans="6:6" ht="18" customHeight="1">
      <c r="F56185" s="129">
        <f t="shared" si="884"/>
        <v>0</v>
      </c>
    </row>
    <row r="56186" spans="6:6" ht="18" customHeight="1">
      <c r="F56186" s="129">
        <f t="shared" si="884"/>
        <v>0</v>
      </c>
    </row>
    <row r="56187" spans="6:6" ht="18" customHeight="1">
      <c r="F56187" s="129">
        <f t="shared" si="884"/>
        <v>0</v>
      </c>
    </row>
    <row r="56188" spans="6:6" ht="18" customHeight="1">
      <c r="F56188" s="129">
        <f t="shared" si="884"/>
        <v>0</v>
      </c>
    </row>
    <row r="56189" spans="6:6" ht="18" customHeight="1">
      <c r="F56189" s="129">
        <f t="shared" si="884"/>
        <v>0</v>
      </c>
    </row>
    <row r="56190" spans="6:6" ht="18" customHeight="1">
      <c r="F56190" s="129">
        <f t="shared" si="884"/>
        <v>0</v>
      </c>
    </row>
    <row r="56191" spans="6:6" ht="18" customHeight="1">
      <c r="F56191" s="129">
        <f t="shared" si="884"/>
        <v>0</v>
      </c>
    </row>
    <row r="56192" spans="6:6" ht="18" customHeight="1">
      <c r="F56192" s="129">
        <f t="shared" si="884"/>
        <v>0</v>
      </c>
    </row>
    <row r="56193" spans="6:6" ht="18" customHeight="1">
      <c r="F56193" s="129">
        <f t="shared" si="884"/>
        <v>0</v>
      </c>
    </row>
    <row r="56194" spans="6:6" ht="18" customHeight="1">
      <c r="F56194" s="129">
        <f t="shared" si="884"/>
        <v>0</v>
      </c>
    </row>
    <row r="56195" spans="6:6" ht="18" customHeight="1">
      <c r="F56195" s="129">
        <f t="shared" si="884"/>
        <v>0</v>
      </c>
    </row>
    <row r="56196" spans="6:6" ht="18" customHeight="1">
      <c r="F56196" s="129">
        <f t="shared" si="884"/>
        <v>0</v>
      </c>
    </row>
    <row r="56197" spans="6:6" ht="18" customHeight="1">
      <c r="F56197" s="129">
        <f t="shared" si="884"/>
        <v>0</v>
      </c>
    </row>
    <row r="56198" spans="6:6" ht="18" customHeight="1">
      <c r="F56198" s="129">
        <f t="shared" si="884"/>
        <v>0</v>
      </c>
    </row>
    <row r="56199" spans="6:6" ht="18" customHeight="1">
      <c r="F56199" s="129">
        <f t="shared" si="884"/>
        <v>0</v>
      </c>
    </row>
    <row r="56200" spans="6:6" ht="18" customHeight="1">
      <c r="F56200" s="129">
        <f t="shared" si="884"/>
        <v>0</v>
      </c>
    </row>
    <row r="56201" spans="6:6" ht="18" customHeight="1">
      <c r="F56201" s="129">
        <f t="shared" si="884"/>
        <v>0</v>
      </c>
    </row>
    <row r="56202" spans="6:6" ht="18" customHeight="1">
      <c r="F56202" s="129">
        <f t="shared" si="884"/>
        <v>0</v>
      </c>
    </row>
    <row r="56203" spans="6:6" ht="18" customHeight="1">
      <c r="F56203" s="129">
        <f t="shared" si="884"/>
        <v>0</v>
      </c>
    </row>
    <row r="56204" spans="6:6" ht="18" customHeight="1">
      <c r="F56204" s="129">
        <f t="shared" si="884"/>
        <v>0</v>
      </c>
    </row>
    <row r="56205" spans="6:6" ht="18" customHeight="1">
      <c r="F56205" s="129">
        <f t="shared" si="884"/>
        <v>0</v>
      </c>
    </row>
    <row r="56206" spans="6:6" ht="18" customHeight="1">
      <c r="F56206" s="129">
        <f t="shared" si="884"/>
        <v>0</v>
      </c>
    </row>
    <row r="56207" spans="6:6" ht="18" customHeight="1">
      <c r="F56207" s="129">
        <f t="shared" si="884"/>
        <v>0</v>
      </c>
    </row>
    <row r="56208" spans="6:6" ht="18" customHeight="1">
      <c r="F56208" s="129">
        <f t="shared" si="884"/>
        <v>0</v>
      </c>
    </row>
    <row r="56209" spans="6:6" ht="18" customHeight="1">
      <c r="F56209" s="129">
        <f t="shared" si="884"/>
        <v>0</v>
      </c>
    </row>
    <row r="56210" spans="6:6" ht="18" customHeight="1">
      <c r="F56210" s="129">
        <f t="shared" si="884"/>
        <v>0</v>
      </c>
    </row>
    <row r="56211" spans="6:6" ht="18" customHeight="1">
      <c r="F56211" s="129">
        <f t="shared" si="884"/>
        <v>0</v>
      </c>
    </row>
    <row r="56212" spans="6:6" ht="18" customHeight="1">
      <c r="F56212" s="129">
        <f t="shared" si="884"/>
        <v>0</v>
      </c>
    </row>
    <row r="56213" spans="6:6" ht="18" customHeight="1">
      <c r="F56213" s="129">
        <f t="shared" si="884"/>
        <v>0</v>
      </c>
    </row>
    <row r="56214" spans="6:6" ht="18" customHeight="1">
      <c r="F56214" s="129">
        <f t="shared" si="884"/>
        <v>0</v>
      </c>
    </row>
    <row r="56215" spans="6:6" ht="18" customHeight="1">
      <c r="F56215" s="129">
        <f t="shared" si="884"/>
        <v>0</v>
      </c>
    </row>
    <row r="56216" spans="6:6" ht="18" customHeight="1">
      <c r="F56216" s="129">
        <f t="shared" si="884"/>
        <v>0</v>
      </c>
    </row>
    <row r="56217" spans="6:6" ht="18" customHeight="1">
      <c r="F56217" s="129">
        <f t="shared" si="884"/>
        <v>0</v>
      </c>
    </row>
    <row r="56218" spans="6:6" ht="18" customHeight="1">
      <c r="F56218" s="129">
        <f t="shared" si="884"/>
        <v>0</v>
      </c>
    </row>
    <row r="56219" spans="6:6" ht="18" customHeight="1">
      <c r="F56219" s="129">
        <f t="shared" si="884"/>
        <v>0</v>
      </c>
    </row>
    <row r="56220" spans="6:6" ht="18" customHeight="1">
      <c r="F56220" s="129">
        <f t="shared" si="884"/>
        <v>0</v>
      </c>
    </row>
    <row r="56221" spans="6:6" ht="18" customHeight="1">
      <c r="F56221" s="129">
        <f t="shared" si="884"/>
        <v>0</v>
      </c>
    </row>
    <row r="56222" spans="6:6" ht="18" customHeight="1">
      <c r="F56222" s="129">
        <f t="shared" si="884"/>
        <v>0</v>
      </c>
    </row>
    <row r="56223" spans="6:6" ht="18" customHeight="1">
      <c r="F56223" s="129">
        <f t="shared" si="884"/>
        <v>0</v>
      </c>
    </row>
    <row r="56224" spans="6:6" ht="18" customHeight="1">
      <c r="F56224" s="129">
        <f t="shared" si="884"/>
        <v>0</v>
      </c>
    </row>
    <row r="56225" spans="6:6" ht="18" customHeight="1">
      <c r="F56225" s="129">
        <f t="shared" si="884"/>
        <v>0</v>
      </c>
    </row>
    <row r="56226" spans="6:6" ht="18" customHeight="1">
      <c r="F56226" s="129">
        <f t="shared" si="884"/>
        <v>0</v>
      </c>
    </row>
    <row r="56227" spans="6:6" ht="18" customHeight="1">
      <c r="F56227" s="129">
        <f t="shared" si="884"/>
        <v>0</v>
      </c>
    </row>
    <row r="56228" spans="6:6" ht="18" customHeight="1">
      <c r="F56228" s="129">
        <f t="shared" si="884"/>
        <v>0</v>
      </c>
    </row>
    <row r="56229" spans="6:6" ht="18" customHeight="1">
      <c r="F56229" s="129">
        <f t="shared" si="884"/>
        <v>0</v>
      </c>
    </row>
    <row r="56230" spans="6:6" ht="18" customHeight="1">
      <c r="F56230" s="129">
        <f t="shared" si="884"/>
        <v>0</v>
      </c>
    </row>
    <row r="56231" spans="6:6" ht="18" customHeight="1">
      <c r="F56231" s="129">
        <f t="shared" si="884"/>
        <v>0</v>
      </c>
    </row>
    <row r="56232" spans="6:6" ht="18" customHeight="1">
      <c r="F56232" s="129">
        <f t="shared" si="884"/>
        <v>0</v>
      </c>
    </row>
    <row r="56233" spans="6:6" ht="18" customHeight="1">
      <c r="F56233" s="129">
        <f t="shared" si="884"/>
        <v>0</v>
      </c>
    </row>
    <row r="56234" spans="6:6" ht="18" customHeight="1">
      <c r="F56234" s="129">
        <f t="shared" si="884"/>
        <v>0</v>
      </c>
    </row>
    <row r="56235" spans="6:6" ht="18" customHeight="1">
      <c r="F56235" s="129">
        <f t="shared" si="884"/>
        <v>0</v>
      </c>
    </row>
    <row r="56236" spans="6:6" ht="18" customHeight="1">
      <c r="F56236" s="129">
        <f t="shared" si="884"/>
        <v>0</v>
      </c>
    </row>
    <row r="56237" spans="6:6" ht="18" customHeight="1">
      <c r="F56237" s="129">
        <f t="shared" si="884"/>
        <v>0</v>
      </c>
    </row>
    <row r="56238" spans="6:6" ht="18" customHeight="1">
      <c r="F56238" s="129">
        <f t="shared" si="884"/>
        <v>0</v>
      </c>
    </row>
    <row r="56239" spans="6:6" ht="18" customHeight="1">
      <c r="F56239" s="129">
        <f t="shared" si="884"/>
        <v>0</v>
      </c>
    </row>
    <row r="56240" spans="6:6" ht="18" customHeight="1">
      <c r="F56240" s="129">
        <f t="shared" si="884"/>
        <v>0</v>
      </c>
    </row>
    <row r="56241" spans="6:6" ht="18" customHeight="1">
      <c r="F56241" s="129">
        <f t="shared" si="884"/>
        <v>0</v>
      </c>
    </row>
    <row r="56242" spans="6:6" ht="18" customHeight="1">
      <c r="F56242" s="129">
        <f t="shared" ref="F56242:F56305" si="885">E56242*D56242</f>
        <v>0</v>
      </c>
    </row>
    <row r="56243" spans="6:6" ht="18" customHeight="1">
      <c r="F56243" s="129">
        <f t="shared" si="885"/>
        <v>0</v>
      </c>
    </row>
    <row r="56244" spans="6:6" ht="18" customHeight="1">
      <c r="F56244" s="129">
        <f t="shared" si="885"/>
        <v>0</v>
      </c>
    </row>
    <row r="56245" spans="6:6" ht="18" customHeight="1">
      <c r="F56245" s="129">
        <f t="shared" si="885"/>
        <v>0</v>
      </c>
    </row>
    <row r="56246" spans="6:6" ht="18" customHeight="1">
      <c r="F56246" s="129">
        <f t="shared" si="885"/>
        <v>0</v>
      </c>
    </row>
    <row r="56247" spans="6:6" ht="18" customHeight="1">
      <c r="F56247" s="129">
        <f t="shared" si="885"/>
        <v>0</v>
      </c>
    </row>
    <row r="56248" spans="6:6" ht="18" customHeight="1">
      <c r="F56248" s="129">
        <f t="shared" si="885"/>
        <v>0</v>
      </c>
    </row>
    <row r="56249" spans="6:6" ht="18" customHeight="1">
      <c r="F56249" s="129">
        <f t="shared" si="885"/>
        <v>0</v>
      </c>
    </row>
    <row r="56250" spans="6:6" ht="18" customHeight="1">
      <c r="F56250" s="129">
        <f t="shared" si="885"/>
        <v>0</v>
      </c>
    </row>
    <row r="56251" spans="6:6" ht="18" customHeight="1">
      <c r="F56251" s="129">
        <f t="shared" si="885"/>
        <v>0</v>
      </c>
    </row>
    <row r="56252" spans="6:6" ht="18" customHeight="1">
      <c r="F56252" s="129">
        <f t="shared" si="885"/>
        <v>0</v>
      </c>
    </row>
    <row r="56253" spans="6:6" ht="18" customHeight="1">
      <c r="F56253" s="129">
        <f t="shared" si="885"/>
        <v>0</v>
      </c>
    </row>
    <row r="56254" spans="6:6" ht="18" customHeight="1">
      <c r="F56254" s="129">
        <f t="shared" si="885"/>
        <v>0</v>
      </c>
    </row>
    <row r="56255" spans="6:6" ht="18" customHeight="1">
      <c r="F56255" s="129">
        <f t="shared" si="885"/>
        <v>0</v>
      </c>
    </row>
    <row r="56256" spans="6:6" ht="18" customHeight="1">
      <c r="F56256" s="129">
        <f t="shared" si="885"/>
        <v>0</v>
      </c>
    </row>
    <row r="56257" spans="6:6" ht="18" customHeight="1">
      <c r="F56257" s="129">
        <f t="shared" si="885"/>
        <v>0</v>
      </c>
    </row>
    <row r="56258" spans="6:6" ht="18" customHeight="1">
      <c r="F56258" s="129">
        <f t="shared" si="885"/>
        <v>0</v>
      </c>
    </row>
    <row r="56259" spans="6:6" ht="18" customHeight="1">
      <c r="F56259" s="129">
        <f t="shared" si="885"/>
        <v>0</v>
      </c>
    </row>
    <row r="56260" spans="6:6" ht="18" customHeight="1">
      <c r="F56260" s="129">
        <f t="shared" si="885"/>
        <v>0</v>
      </c>
    </row>
    <row r="56261" spans="6:6" ht="18" customHeight="1">
      <c r="F56261" s="129">
        <f t="shared" si="885"/>
        <v>0</v>
      </c>
    </row>
    <row r="56262" spans="6:6" ht="18" customHeight="1">
      <c r="F56262" s="129">
        <f t="shared" si="885"/>
        <v>0</v>
      </c>
    </row>
    <row r="56263" spans="6:6" ht="18" customHeight="1">
      <c r="F56263" s="129">
        <f t="shared" si="885"/>
        <v>0</v>
      </c>
    </row>
    <row r="56264" spans="6:6" ht="18" customHeight="1">
      <c r="F56264" s="129">
        <f t="shared" si="885"/>
        <v>0</v>
      </c>
    </row>
    <row r="56265" spans="6:6" ht="18" customHeight="1">
      <c r="F56265" s="129">
        <f t="shared" si="885"/>
        <v>0</v>
      </c>
    </row>
    <row r="56266" spans="6:6" ht="18" customHeight="1">
      <c r="F56266" s="129">
        <f t="shared" si="885"/>
        <v>0</v>
      </c>
    </row>
    <row r="56267" spans="6:6" ht="18" customHeight="1">
      <c r="F56267" s="129">
        <f t="shared" si="885"/>
        <v>0</v>
      </c>
    </row>
    <row r="56268" spans="6:6" ht="18" customHeight="1">
      <c r="F56268" s="129">
        <f t="shared" si="885"/>
        <v>0</v>
      </c>
    </row>
    <row r="56269" spans="6:6" ht="18" customHeight="1">
      <c r="F56269" s="129">
        <f t="shared" si="885"/>
        <v>0</v>
      </c>
    </row>
    <row r="56270" spans="6:6" ht="18" customHeight="1">
      <c r="F56270" s="129">
        <f t="shared" si="885"/>
        <v>0</v>
      </c>
    </row>
    <row r="56271" spans="6:6" ht="18" customHeight="1">
      <c r="F56271" s="129">
        <f t="shared" si="885"/>
        <v>0</v>
      </c>
    </row>
    <row r="56272" spans="6:6" ht="18" customHeight="1">
      <c r="F56272" s="129">
        <f t="shared" si="885"/>
        <v>0</v>
      </c>
    </row>
    <row r="56273" spans="6:6" ht="18" customHeight="1">
      <c r="F56273" s="129">
        <f t="shared" si="885"/>
        <v>0</v>
      </c>
    </row>
    <row r="56274" spans="6:6" ht="18" customHeight="1">
      <c r="F56274" s="129">
        <f t="shared" si="885"/>
        <v>0</v>
      </c>
    </row>
    <row r="56275" spans="6:6" ht="18" customHeight="1">
      <c r="F56275" s="129">
        <f t="shared" si="885"/>
        <v>0</v>
      </c>
    </row>
    <row r="56276" spans="6:6" ht="18" customHeight="1">
      <c r="F56276" s="129">
        <f t="shared" si="885"/>
        <v>0</v>
      </c>
    </row>
    <row r="56277" spans="6:6" ht="18" customHeight="1">
      <c r="F56277" s="129">
        <f t="shared" si="885"/>
        <v>0</v>
      </c>
    </row>
    <row r="56278" spans="6:6" ht="18" customHeight="1">
      <c r="F56278" s="129">
        <f t="shared" si="885"/>
        <v>0</v>
      </c>
    </row>
    <row r="56279" spans="6:6" ht="18" customHeight="1">
      <c r="F56279" s="129">
        <f t="shared" si="885"/>
        <v>0</v>
      </c>
    </row>
    <row r="56280" spans="6:6" ht="18" customHeight="1">
      <c r="F56280" s="129">
        <f t="shared" si="885"/>
        <v>0</v>
      </c>
    </row>
    <row r="56281" spans="6:6" ht="18" customHeight="1">
      <c r="F56281" s="129">
        <f t="shared" si="885"/>
        <v>0</v>
      </c>
    </row>
    <row r="56282" spans="6:6" ht="18" customHeight="1">
      <c r="F56282" s="129">
        <f t="shared" si="885"/>
        <v>0</v>
      </c>
    </row>
    <row r="56283" spans="6:6" ht="18" customHeight="1">
      <c r="F56283" s="129">
        <f t="shared" si="885"/>
        <v>0</v>
      </c>
    </row>
    <row r="56284" spans="6:6" ht="18" customHeight="1">
      <c r="F56284" s="129">
        <f t="shared" si="885"/>
        <v>0</v>
      </c>
    </row>
    <row r="56285" spans="6:6" ht="18" customHeight="1">
      <c r="F56285" s="129">
        <f t="shared" si="885"/>
        <v>0</v>
      </c>
    </row>
    <row r="56286" spans="6:6" ht="18" customHeight="1">
      <c r="F56286" s="129">
        <f t="shared" si="885"/>
        <v>0</v>
      </c>
    </row>
    <row r="56287" spans="6:6" ht="18" customHeight="1">
      <c r="F56287" s="129">
        <f t="shared" si="885"/>
        <v>0</v>
      </c>
    </row>
    <row r="56288" spans="6:6" ht="18" customHeight="1">
      <c r="F56288" s="129">
        <f t="shared" si="885"/>
        <v>0</v>
      </c>
    </row>
    <row r="56289" spans="6:6" ht="18" customHeight="1">
      <c r="F56289" s="129">
        <f t="shared" si="885"/>
        <v>0</v>
      </c>
    </row>
    <row r="56290" spans="6:6" ht="18" customHeight="1">
      <c r="F56290" s="129">
        <f t="shared" si="885"/>
        <v>0</v>
      </c>
    </row>
    <row r="56291" spans="6:6" ht="18" customHeight="1">
      <c r="F56291" s="129">
        <f t="shared" si="885"/>
        <v>0</v>
      </c>
    </row>
    <row r="56292" spans="6:6" ht="18" customHeight="1">
      <c r="F56292" s="129">
        <f t="shared" si="885"/>
        <v>0</v>
      </c>
    </row>
    <row r="56293" spans="6:6" ht="18" customHeight="1">
      <c r="F56293" s="129">
        <f t="shared" si="885"/>
        <v>0</v>
      </c>
    </row>
    <row r="56294" spans="6:6" ht="18" customHeight="1">
      <c r="F56294" s="129">
        <f t="shared" si="885"/>
        <v>0</v>
      </c>
    </row>
    <row r="56295" spans="6:6" ht="18" customHeight="1">
      <c r="F56295" s="129">
        <f t="shared" si="885"/>
        <v>0</v>
      </c>
    </row>
    <row r="56296" spans="6:6" ht="18" customHeight="1">
      <c r="F56296" s="129">
        <f t="shared" si="885"/>
        <v>0</v>
      </c>
    </row>
    <row r="56297" spans="6:6" ht="18" customHeight="1">
      <c r="F56297" s="129">
        <f t="shared" si="885"/>
        <v>0</v>
      </c>
    </row>
    <row r="56298" spans="6:6" ht="18" customHeight="1">
      <c r="F56298" s="129">
        <f t="shared" si="885"/>
        <v>0</v>
      </c>
    </row>
    <row r="56299" spans="6:6" ht="18" customHeight="1">
      <c r="F56299" s="129">
        <f t="shared" si="885"/>
        <v>0</v>
      </c>
    </row>
    <row r="56300" spans="6:6" ht="18" customHeight="1">
      <c r="F56300" s="129">
        <f t="shared" si="885"/>
        <v>0</v>
      </c>
    </row>
    <row r="56301" spans="6:6" ht="18" customHeight="1">
      <c r="F56301" s="129">
        <f t="shared" si="885"/>
        <v>0</v>
      </c>
    </row>
    <row r="56302" spans="6:6" ht="18" customHeight="1">
      <c r="F56302" s="129">
        <f t="shared" si="885"/>
        <v>0</v>
      </c>
    </row>
    <row r="56303" spans="6:6" ht="18" customHeight="1">
      <c r="F56303" s="129">
        <f t="shared" si="885"/>
        <v>0</v>
      </c>
    </row>
    <row r="56304" spans="6:6" ht="18" customHeight="1">
      <c r="F56304" s="129">
        <f t="shared" si="885"/>
        <v>0</v>
      </c>
    </row>
    <row r="56305" spans="6:6" ht="18" customHeight="1">
      <c r="F56305" s="129">
        <f t="shared" si="885"/>
        <v>0</v>
      </c>
    </row>
    <row r="56306" spans="6:6" ht="18" customHeight="1">
      <c r="F56306" s="129">
        <f t="shared" ref="F56306:F56369" si="886">E56306*D56306</f>
        <v>0</v>
      </c>
    </row>
    <row r="56307" spans="6:6" ht="18" customHeight="1">
      <c r="F56307" s="129">
        <f t="shared" si="886"/>
        <v>0</v>
      </c>
    </row>
    <row r="56308" spans="6:6" ht="18" customHeight="1">
      <c r="F56308" s="129">
        <f t="shared" si="886"/>
        <v>0</v>
      </c>
    </row>
    <row r="56309" spans="6:6" ht="18" customHeight="1">
      <c r="F56309" s="129">
        <f t="shared" si="886"/>
        <v>0</v>
      </c>
    </row>
    <row r="56310" spans="6:6" ht="18" customHeight="1">
      <c r="F56310" s="129">
        <f t="shared" si="886"/>
        <v>0</v>
      </c>
    </row>
    <row r="56311" spans="6:6" ht="18" customHeight="1">
      <c r="F56311" s="129">
        <f t="shared" si="886"/>
        <v>0</v>
      </c>
    </row>
    <row r="56312" spans="6:6" ht="18" customHeight="1">
      <c r="F56312" s="129">
        <f t="shared" si="886"/>
        <v>0</v>
      </c>
    </row>
    <row r="56313" spans="6:6" ht="18" customHeight="1">
      <c r="F56313" s="129">
        <f t="shared" si="886"/>
        <v>0</v>
      </c>
    </row>
    <row r="56314" spans="6:6" ht="18" customHeight="1">
      <c r="F56314" s="129">
        <f t="shared" si="886"/>
        <v>0</v>
      </c>
    </row>
    <row r="56315" spans="6:6" ht="18" customHeight="1">
      <c r="F56315" s="129">
        <f t="shared" si="886"/>
        <v>0</v>
      </c>
    </row>
    <row r="56316" spans="6:6" ht="18" customHeight="1">
      <c r="F56316" s="129">
        <f t="shared" si="886"/>
        <v>0</v>
      </c>
    </row>
    <row r="56317" spans="6:6" ht="18" customHeight="1">
      <c r="F56317" s="129">
        <f t="shared" si="886"/>
        <v>0</v>
      </c>
    </row>
    <row r="56318" spans="6:6" ht="18" customHeight="1">
      <c r="F56318" s="129">
        <f t="shared" si="886"/>
        <v>0</v>
      </c>
    </row>
    <row r="56319" spans="6:6" ht="18" customHeight="1">
      <c r="F56319" s="129">
        <f t="shared" si="886"/>
        <v>0</v>
      </c>
    </row>
    <row r="56320" spans="6:6" ht="18" customHeight="1">
      <c r="F56320" s="129">
        <f t="shared" si="886"/>
        <v>0</v>
      </c>
    </row>
    <row r="56321" spans="6:6" ht="18" customHeight="1">
      <c r="F56321" s="129">
        <f t="shared" si="886"/>
        <v>0</v>
      </c>
    </row>
    <row r="56322" spans="6:6" ht="18" customHeight="1">
      <c r="F56322" s="129">
        <f t="shared" si="886"/>
        <v>0</v>
      </c>
    </row>
    <row r="56323" spans="6:6" ht="18" customHeight="1">
      <c r="F56323" s="129">
        <f t="shared" si="886"/>
        <v>0</v>
      </c>
    </row>
    <row r="56324" spans="6:6" ht="18" customHeight="1">
      <c r="F56324" s="129">
        <f t="shared" si="886"/>
        <v>0</v>
      </c>
    </row>
    <row r="56325" spans="6:6" ht="18" customHeight="1">
      <c r="F56325" s="129">
        <f t="shared" si="886"/>
        <v>0</v>
      </c>
    </row>
    <row r="56326" spans="6:6" ht="18" customHeight="1">
      <c r="F56326" s="129">
        <f t="shared" si="886"/>
        <v>0</v>
      </c>
    </row>
    <row r="56327" spans="6:6" ht="18" customHeight="1">
      <c r="F56327" s="129">
        <f t="shared" si="886"/>
        <v>0</v>
      </c>
    </row>
    <row r="56328" spans="6:6" ht="18" customHeight="1">
      <c r="F56328" s="129">
        <f t="shared" si="886"/>
        <v>0</v>
      </c>
    </row>
    <row r="56329" spans="6:6" ht="18" customHeight="1">
      <c r="F56329" s="129">
        <f t="shared" si="886"/>
        <v>0</v>
      </c>
    </row>
    <row r="56330" spans="6:6" ht="18" customHeight="1">
      <c r="F56330" s="129">
        <f t="shared" si="886"/>
        <v>0</v>
      </c>
    </row>
    <row r="56331" spans="6:6" ht="18" customHeight="1">
      <c r="F56331" s="129">
        <f t="shared" si="886"/>
        <v>0</v>
      </c>
    </row>
    <row r="56332" spans="6:6" ht="18" customHeight="1">
      <c r="F56332" s="129">
        <f t="shared" si="886"/>
        <v>0</v>
      </c>
    </row>
    <row r="56333" spans="6:6" ht="18" customHeight="1">
      <c r="F56333" s="129">
        <f t="shared" si="886"/>
        <v>0</v>
      </c>
    </row>
    <row r="56334" spans="6:6" ht="18" customHeight="1">
      <c r="F56334" s="129">
        <f t="shared" si="886"/>
        <v>0</v>
      </c>
    </row>
    <row r="56335" spans="6:6" ht="18" customHeight="1">
      <c r="F56335" s="129">
        <f t="shared" si="886"/>
        <v>0</v>
      </c>
    </row>
    <row r="56336" spans="6:6" ht="18" customHeight="1">
      <c r="F56336" s="129">
        <f t="shared" si="886"/>
        <v>0</v>
      </c>
    </row>
    <row r="56337" spans="6:6" ht="18" customHeight="1">
      <c r="F56337" s="129">
        <f t="shared" si="886"/>
        <v>0</v>
      </c>
    </row>
    <row r="56338" spans="6:6" ht="18" customHeight="1">
      <c r="F56338" s="129">
        <f t="shared" si="886"/>
        <v>0</v>
      </c>
    </row>
    <row r="56339" spans="6:6" ht="18" customHeight="1">
      <c r="F56339" s="129">
        <f t="shared" si="886"/>
        <v>0</v>
      </c>
    </row>
    <row r="56340" spans="6:6" ht="18" customHeight="1">
      <c r="F56340" s="129">
        <f t="shared" si="886"/>
        <v>0</v>
      </c>
    </row>
    <row r="56341" spans="6:6" ht="18" customHeight="1">
      <c r="F56341" s="129">
        <f t="shared" si="886"/>
        <v>0</v>
      </c>
    </row>
    <row r="56342" spans="6:6" ht="18" customHeight="1">
      <c r="F56342" s="129">
        <f t="shared" si="886"/>
        <v>0</v>
      </c>
    </row>
    <row r="56343" spans="6:6" ht="18" customHeight="1">
      <c r="F56343" s="129">
        <f t="shared" si="886"/>
        <v>0</v>
      </c>
    </row>
    <row r="56344" spans="6:6" ht="18" customHeight="1">
      <c r="F56344" s="129">
        <f t="shared" si="886"/>
        <v>0</v>
      </c>
    </row>
    <row r="56345" spans="6:6" ht="18" customHeight="1">
      <c r="F56345" s="129">
        <f t="shared" si="886"/>
        <v>0</v>
      </c>
    </row>
    <row r="56346" spans="6:6" ht="18" customHeight="1">
      <c r="F56346" s="129">
        <f t="shared" si="886"/>
        <v>0</v>
      </c>
    </row>
    <row r="56347" spans="6:6" ht="18" customHeight="1">
      <c r="F56347" s="129">
        <f t="shared" si="886"/>
        <v>0</v>
      </c>
    </row>
    <row r="56348" spans="6:6" ht="18" customHeight="1">
      <c r="F56348" s="129">
        <f t="shared" si="886"/>
        <v>0</v>
      </c>
    </row>
    <row r="56349" spans="6:6" ht="18" customHeight="1">
      <c r="F56349" s="129">
        <f t="shared" si="886"/>
        <v>0</v>
      </c>
    </row>
    <row r="56350" spans="6:6" ht="18" customHeight="1">
      <c r="F56350" s="129">
        <f t="shared" si="886"/>
        <v>0</v>
      </c>
    </row>
    <row r="56351" spans="6:6" ht="18" customHeight="1">
      <c r="F56351" s="129">
        <f t="shared" si="886"/>
        <v>0</v>
      </c>
    </row>
    <row r="56352" spans="6:6" ht="18" customHeight="1">
      <c r="F56352" s="129">
        <f t="shared" si="886"/>
        <v>0</v>
      </c>
    </row>
    <row r="56353" spans="6:6" ht="18" customHeight="1">
      <c r="F56353" s="129">
        <f t="shared" si="886"/>
        <v>0</v>
      </c>
    </row>
    <row r="56354" spans="6:6" ht="18" customHeight="1">
      <c r="F56354" s="129">
        <f t="shared" si="886"/>
        <v>0</v>
      </c>
    </row>
    <row r="56355" spans="6:6" ht="18" customHeight="1">
      <c r="F56355" s="129">
        <f t="shared" si="886"/>
        <v>0</v>
      </c>
    </row>
    <row r="56356" spans="6:6" ht="18" customHeight="1">
      <c r="F56356" s="129">
        <f t="shared" si="886"/>
        <v>0</v>
      </c>
    </row>
    <row r="56357" spans="6:6" ht="18" customHeight="1">
      <c r="F56357" s="129">
        <f t="shared" si="886"/>
        <v>0</v>
      </c>
    </row>
    <row r="56358" spans="6:6" ht="18" customHeight="1">
      <c r="F56358" s="129">
        <f t="shared" si="886"/>
        <v>0</v>
      </c>
    </row>
    <row r="56359" spans="6:6" ht="18" customHeight="1">
      <c r="F56359" s="129">
        <f t="shared" si="886"/>
        <v>0</v>
      </c>
    </row>
    <row r="56360" spans="6:6" ht="18" customHeight="1">
      <c r="F56360" s="129">
        <f t="shared" si="886"/>
        <v>0</v>
      </c>
    </row>
    <row r="56361" spans="6:6" ht="18" customHeight="1">
      <c r="F56361" s="129">
        <f t="shared" si="886"/>
        <v>0</v>
      </c>
    </row>
    <row r="56362" spans="6:6" ht="18" customHeight="1">
      <c r="F56362" s="129">
        <f t="shared" si="886"/>
        <v>0</v>
      </c>
    </row>
    <row r="56363" spans="6:6" ht="18" customHeight="1">
      <c r="F56363" s="129">
        <f t="shared" si="886"/>
        <v>0</v>
      </c>
    </row>
    <row r="56364" spans="6:6" ht="18" customHeight="1">
      <c r="F56364" s="129">
        <f t="shared" si="886"/>
        <v>0</v>
      </c>
    </row>
    <row r="56365" spans="6:6" ht="18" customHeight="1">
      <c r="F56365" s="129">
        <f t="shared" si="886"/>
        <v>0</v>
      </c>
    </row>
    <row r="56366" spans="6:6" ht="18" customHeight="1">
      <c r="F56366" s="129">
        <f t="shared" si="886"/>
        <v>0</v>
      </c>
    </row>
    <row r="56367" spans="6:6" ht="18" customHeight="1">
      <c r="F56367" s="129">
        <f t="shared" si="886"/>
        <v>0</v>
      </c>
    </row>
    <row r="56368" spans="6:6" ht="18" customHeight="1">
      <c r="F56368" s="129">
        <f t="shared" si="886"/>
        <v>0</v>
      </c>
    </row>
    <row r="56369" spans="6:6" ht="18" customHeight="1">
      <c r="F56369" s="129">
        <f t="shared" si="886"/>
        <v>0</v>
      </c>
    </row>
    <row r="56370" spans="6:6" ht="18" customHeight="1">
      <c r="F56370" s="129">
        <f t="shared" ref="F56370:F56433" si="887">E56370*D56370</f>
        <v>0</v>
      </c>
    </row>
    <row r="56371" spans="6:6" ht="18" customHeight="1">
      <c r="F56371" s="129">
        <f t="shared" si="887"/>
        <v>0</v>
      </c>
    </row>
    <row r="56372" spans="6:6" ht="18" customHeight="1">
      <c r="F56372" s="129">
        <f t="shared" si="887"/>
        <v>0</v>
      </c>
    </row>
    <row r="56373" spans="6:6" ht="18" customHeight="1">
      <c r="F56373" s="129">
        <f t="shared" si="887"/>
        <v>0</v>
      </c>
    </row>
    <row r="56374" spans="6:6" ht="18" customHeight="1">
      <c r="F56374" s="129">
        <f t="shared" si="887"/>
        <v>0</v>
      </c>
    </row>
    <row r="56375" spans="6:6" ht="18" customHeight="1">
      <c r="F56375" s="129">
        <f t="shared" si="887"/>
        <v>0</v>
      </c>
    </row>
    <row r="56376" spans="6:6" ht="18" customHeight="1">
      <c r="F56376" s="129">
        <f t="shared" si="887"/>
        <v>0</v>
      </c>
    </row>
    <row r="56377" spans="6:6" ht="18" customHeight="1">
      <c r="F56377" s="129">
        <f t="shared" si="887"/>
        <v>0</v>
      </c>
    </row>
    <row r="56378" spans="6:6" ht="18" customHeight="1">
      <c r="F56378" s="129">
        <f t="shared" si="887"/>
        <v>0</v>
      </c>
    </row>
    <row r="56379" spans="6:6" ht="18" customHeight="1">
      <c r="F56379" s="129">
        <f t="shared" si="887"/>
        <v>0</v>
      </c>
    </row>
    <row r="56380" spans="6:6" ht="18" customHeight="1">
      <c r="F56380" s="129">
        <f t="shared" si="887"/>
        <v>0</v>
      </c>
    </row>
    <row r="56381" spans="6:6" ht="18" customHeight="1">
      <c r="F56381" s="129">
        <f t="shared" si="887"/>
        <v>0</v>
      </c>
    </row>
    <row r="56382" spans="6:6" ht="18" customHeight="1">
      <c r="F56382" s="129">
        <f t="shared" si="887"/>
        <v>0</v>
      </c>
    </row>
    <row r="56383" spans="6:6" ht="18" customHeight="1">
      <c r="F56383" s="129">
        <f t="shared" si="887"/>
        <v>0</v>
      </c>
    </row>
    <row r="56384" spans="6:6" ht="18" customHeight="1">
      <c r="F56384" s="129">
        <f t="shared" si="887"/>
        <v>0</v>
      </c>
    </row>
    <row r="56385" spans="6:6" ht="18" customHeight="1">
      <c r="F56385" s="129">
        <f t="shared" si="887"/>
        <v>0</v>
      </c>
    </row>
    <row r="56386" spans="6:6" ht="18" customHeight="1">
      <c r="F56386" s="129">
        <f t="shared" si="887"/>
        <v>0</v>
      </c>
    </row>
    <row r="56387" spans="6:6" ht="18" customHeight="1">
      <c r="F56387" s="129">
        <f t="shared" si="887"/>
        <v>0</v>
      </c>
    </row>
    <row r="56388" spans="6:6" ht="18" customHeight="1">
      <c r="F56388" s="129">
        <f t="shared" si="887"/>
        <v>0</v>
      </c>
    </row>
    <row r="56389" spans="6:6" ht="18" customHeight="1">
      <c r="F56389" s="129">
        <f t="shared" si="887"/>
        <v>0</v>
      </c>
    </row>
    <row r="56390" spans="6:6" ht="18" customHeight="1">
      <c r="F56390" s="129">
        <f t="shared" si="887"/>
        <v>0</v>
      </c>
    </row>
    <row r="56391" spans="6:6" ht="18" customHeight="1">
      <c r="F56391" s="129">
        <f t="shared" si="887"/>
        <v>0</v>
      </c>
    </row>
    <row r="56392" spans="6:6" ht="18" customHeight="1">
      <c r="F56392" s="129">
        <f t="shared" si="887"/>
        <v>0</v>
      </c>
    </row>
    <row r="56393" spans="6:6" ht="18" customHeight="1">
      <c r="F56393" s="129">
        <f t="shared" si="887"/>
        <v>0</v>
      </c>
    </row>
    <row r="56394" spans="6:6" ht="18" customHeight="1">
      <c r="F56394" s="129">
        <f t="shared" si="887"/>
        <v>0</v>
      </c>
    </row>
    <row r="56395" spans="6:6" ht="18" customHeight="1">
      <c r="F56395" s="129">
        <f t="shared" si="887"/>
        <v>0</v>
      </c>
    </row>
    <row r="56396" spans="6:6" ht="18" customHeight="1">
      <c r="F56396" s="129">
        <f t="shared" si="887"/>
        <v>0</v>
      </c>
    </row>
    <row r="56397" spans="6:6" ht="18" customHeight="1">
      <c r="F56397" s="129">
        <f t="shared" si="887"/>
        <v>0</v>
      </c>
    </row>
    <row r="56398" spans="6:6" ht="18" customHeight="1">
      <c r="F56398" s="129">
        <f t="shared" si="887"/>
        <v>0</v>
      </c>
    </row>
    <row r="56399" spans="6:6" ht="18" customHeight="1">
      <c r="F56399" s="129">
        <f t="shared" si="887"/>
        <v>0</v>
      </c>
    </row>
    <row r="56400" spans="6:6" ht="18" customHeight="1">
      <c r="F56400" s="129">
        <f t="shared" si="887"/>
        <v>0</v>
      </c>
    </row>
    <row r="56401" spans="6:6" ht="18" customHeight="1">
      <c r="F56401" s="129">
        <f t="shared" si="887"/>
        <v>0</v>
      </c>
    </row>
    <row r="56402" spans="6:6" ht="18" customHeight="1">
      <c r="F56402" s="129">
        <f t="shared" si="887"/>
        <v>0</v>
      </c>
    </row>
    <row r="56403" spans="6:6" ht="18" customHeight="1">
      <c r="F56403" s="129">
        <f t="shared" si="887"/>
        <v>0</v>
      </c>
    </row>
    <row r="56404" spans="6:6" ht="18" customHeight="1">
      <c r="F56404" s="129">
        <f t="shared" si="887"/>
        <v>0</v>
      </c>
    </row>
    <row r="56405" spans="6:6" ht="18" customHeight="1">
      <c r="F56405" s="129">
        <f t="shared" si="887"/>
        <v>0</v>
      </c>
    </row>
    <row r="56406" spans="6:6" ht="18" customHeight="1">
      <c r="F56406" s="129">
        <f t="shared" si="887"/>
        <v>0</v>
      </c>
    </row>
    <row r="56407" spans="6:6" ht="18" customHeight="1">
      <c r="F56407" s="129">
        <f t="shared" si="887"/>
        <v>0</v>
      </c>
    </row>
    <row r="56408" spans="6:6" ht="18" customHeight="1">
      <c r="F56408" s="129">
        <f t="shared" si="887"/>
        <v>0</v>
      </c>
    </row>
    <row r="56409" spans="6:6" ht="18" customHeight="1">
      <c r="F56409" s="129">
        <f t="shared" si="887"/>
        <v>0</v>
      </c>
    </row>
    <row r="56410" spans="6:6" ht="18" customHeight="1">
      <c r="F56410" s="129">
        <f t="shared" si="887"/>
        <v>0</v>
      </c>
    </row>
    <row r="56411" spans="6:6" ht="18" customHeight="1">
      <c r="F56411" s="129">
        <f t="shared" si="887"/>
        <v>0</v>
      </c>
    </row>
    <row r="56412" spans="6:6" ht="18" customHeight="1">
      <c r="F56412" s="129">
        <f t="shared" si="887"/>
        <v>0</v>
      </c>
    </row>
    <row r="56413" spans="6:6" ht="18" customHeight="1">
      <c r="F56413" s="129">
        <f t="shared" si="887"/>
        <v>0</v>
      </c>
    </row>
    <row r="56414" spans="6:6" ht="18" customHeight="1">
      <c r="F56414" s="129">
        <f t="shared" si="887"/>
        <v>0</v>
      </c>
    </row>
    <row r="56415" spans="6:6" ht="18" customHeight="1">
      <c r="F56415" s="129">
        <f t="shared" si="887"/>
        <v>0</v>
      </c>
    </row>
    <row r="56416" spans="6:6" ht="18" customHeight="1">
      <c r="F56416" s="129">
        <f t="shared" si="887"/>
        <v>0</v>
      </c>
    </row>
    <row r="56417" spans="6:6" ht="18" customHeight="1">
      <c r="F56417" s="129">
        <f t="shared" si="887"/>
        <v>0</v>
      </c>
    </row>
    <row r="56418" spans="6:6" ht="18" customHeight="1">
      <c r="F56418" s="129">
        <f t="shared" si="887"/>
        <v>0</v>
      </c>
    </row>
    <row r="56419" spans="6:6" ht="18" customHeight="1">
      <c r="F56419" s="129">
        <f t="shared" si="887"/>
        <v>0</v>
      </c>
    </row>
    <row r="56420" spans="6:6" ht="18" customHeight="1">
      <c r="F56420" s="129">
        <f t="shared" si="887"/>
        <v>0</v>
      </c>
    </row>
    <row r="56421" spans="6:6" ht="18" customHeight="1">
      <c r="F56421" s="129">
        <f t="shared" si="887"/>
        <v>0</v>
      </c>
    </row>
    <row r="56422" spans="6:6" ht="18" customHeight="1">
      <c r="F56422" s="129">
        <f t="shared" si="887"/>
        <v>0</v>
      </c>
    </row>
    <row r="56423" spans="6:6" ht="18" customHeight="1">
      <c r="F56423" s="129">
        <f t="shared" si="887"/>
        <v>0</v>
      </c>
    </row>
    <row r="56424" spans="6:6" ht="18" customHeight="1">
      <c r="F56424" s="129">
        <f t="shared" si="887"/>
        <v>0</v>
      </c>
    </row>
    <row r="56425" spans="6:6" ht="18" customHeight="1">
      <c r="F56425" s="129">
        <f t="shared" si="887"/>
        <v>0</v>
      </c>
    </row>
    <row r="56426" spans="6:6" ht="18" customHeight="1">
      <c r="F56426" s="129">
        <f t="shared" si="887"/>
        <v>0</v>
      </c>
    </row>
    <row r="56427" spans="6:6" ht="18" customHeight="1">
      <c r="F56427" s="129">
        <f t="shared" si="887"/>
        <v>0</v>
      </c>
    </row>
    <row r="56428" spans="6:6" ht="18" customHeight="1">
      <c r="F56428" s="129">
        <f t="shared" si="887"/>
        <v>0</v>
      </c>
    </row>
    <row r="56429" spans="6:6" ht="18" customHeight="1">
      <c r="F56429" s="129">
        <f t="shared" si="887"/>
        <v>0</v>
      </c>
    </row>
    <row r="56430" spans="6:6" ht="18" customHeight="1">
      <c r="F56430" s="129">
        <f t="shared" si="887"/>
        <v>0</v>
      </c>
    </row>
    <row r="56431" spans="6:6" ht="18" customHeight="1">
      <c r="F56431" s="129">
        <f t="shared" si="887"/>
        <v>0</v>
      </c>
    </row>
    <row r="56432" spans="6:6" ht="18" customHeight="1">
      <c r="F56432" s="129">
        <f t="shared" si="887"/>
        <v>0</v>
      </c>
    </row>
    <row r="56433" spans="6:6" ht="18" customHeight="1">
      <c r="F56433" s="129">
        <f t="shared" si="887"/>
        <v>0</v>
      </c>
    </row>
    <row r="56434" spans="6:6" ht="18" customHeight="1">
      <c r="F56434" s="129">
        <f t="shared" ref="F56434:F56497" si="888">E56434*D56434</f>
        <v>0</v>
      </c>
    </row>
    <row r="56435" spans="6:6" ht="18" customHeight="1">
      <c r="F56435" s="129">
        <f t="shared" si="888"/>
        <v>0</v>
      </c>
    </row>
    <row r="56436" spans="6:6" ht="18" customHeight="1">
      <c r="F56436" s="129">
        <f t="shared" si="888"/>
        <v>0</v>
      </c>
    </row>
    <row r="56437" spans="6:6" ht="18" customHeight="1">
      <c r="F56437" s="129">
        <f t="shared" si="888"/>
        <v>0</v>
      </c>
    </row>
    <row r="56438" spans="6:6" ht="18" customHeight="1">
      <c r="F56438" s="129">
        <f t="shared" si="888"/>
        <v>0</v>
      </c>
    </row>
    <row r="56439" spans="6:6" ht="18" customHeight="1">
      <c r="F56439" s="129">
        <f t="shared" si="888"/>
        <v>0</v>
      </c>
    </row>
    <row r="56440" spans="6:6" ht="18" customHeight="1">
      <c r="F56440" s="129">
        <f t="shared" si="888"/>
        <v>0</v>
      </c>
    </row>
    <row r="56441" spans="6:6" ht="18" customHeight="1">
      <c r="F56441" s="129">
        <f t="shared" si="888"/>
        <v>0</v>
      </c>
    </row>
    <row r="56442" spans="6:6" ht="18" customHeight="1">
      <c r="F56442" s="129">
        <f t="shared" si="888"/>
        <v>0</v>
      </c>
    </row>
    <row r="56443" spans="6:6" ht="18" customHeight="1">
      <c r="F56443" s="129">
        <f t="shared" si="888"/>
        <v>0</v>
      </c>
    </row>
    <row r="56444" spans="6:6" ht="18" customHeight="1">
      <c r="F56444" s="129">
        <f t="shared" si="888"/>
        <v>0</v>
      </c>
    </row>
    <row r="56445" spans="6:6" ht="18" customHeight="1">
      <c r="F56445" s="129">
        <f t="shared" si="888"/>
        <v>0</v>
      </c>
    </row>
    <row r="56446" spans="6:6" ht="18" customHeight="1">
      <c r="F56446" s="129">
        <f t="shared" si="888"/>
        <v>0</v>
      </c>
    </row>
    <row r="56447" spans="6:6" ht="18" customHeight="1">
      <c r="F56447" s="129">
        <f t="shared" si="888"/>
        <v>0</v>
      </c>
    </row>
    <row r="56448" spans="6:6" ht="18" customHeight="1">
      <c r="F56448" s="129">
        <f t="shared" si="888"/>
        <v>0</v>
      </c>
    </row>
    <row r="56449" spans="6:6" ht="18" customHeight="1">
      <c r="F56449" s="129">
        <f t="shared" si="888"/>
        <v>0</v>
      </c>
    </row>
    <row r="56450" spans="6:6" ht="18" customHeight="1">
      <c r="F56450" s="129">
        <f t="shared" si="888"/>
        <v>0</v>
      </c>
    </row>
    <row r="56451" spans="6:6" ht="18" customHeight="1">
      <c r="F56451" s="129">
        <f t="shared" si="888"/>
        <v>0</v>
      </c>
    </row>
    <row r="56452" spans="6:6" ht="18" customHeight="1">
      <c r="F56452" s="129">
        <f t="shared" si="888"/>
        <v>0</v>
      </c>
    </row>
    <row r="56453" spans="6:6" ht="18" customHeight="1">
      <c r="F56453" s="129">
        <f t="shared" si="888"/>
        <v>0</v>
      </c>
    </row>
    <row r="56454" spans="6:6" ht="18" customHeight="1">
      <c r="F56454" s="129">
        <f t="shared" si="888"/>
        <v>0</v>
      </c>
    </row>
    <row r="56455" spans="6:6" ht="18" customHeight="1">
      <c r="F56455" s="129">
        <f t="shared" si="888"/>
        <v>0</v>
      </c>
    </row>
    <row r="56456" spans="6:6" ht="18" customHeight="1">
      <c r="F56456" s="129">
        <f t="shared" si="888"/>
        <v>0</v>
      </c>
    </row>
    <row r="56457" spans="6:6" ht="18" customHeight="1">
      <c r="F56457" s="129">
        <f t="shared" si="888"/>
        <v>0</v>
      </c>
    </row>
    <row r="56458" spans="6:6" ht="18" customHeight="1">
      <c r="F56458" s="129">
        <f t="shared" si="888"/>
        <v>0</v>
      </c>
    </row>
    <row r="56459" spans="6:6" ht="18" customHeight="1">
      <c r="F56459" s="129">
        <f t="shared" si="888"/>
        <v>0</v>
      </c>
    </row>
    <row r="56460" spans="6:6" ht="18" customHeight="1">
      <c r="F56460" s="129">
        <f t="shared" si="888"/>
        <v>0</v>
      </c>
    </row>
    <row r="56461" spans="6:6" ht="18" customHeight="1">
      <c r="F56461" s="129">
        <f t="shared" si="888"/>
        <v>0</v>
      </c>
    </row>
    <row r="56462" spans="6:6" ht="18" customHeight="1">
      <c r="F56462" s="129">
        <f t="shared" si="888"/>
        <v>0</v>
      </c>
    </row>
    <row r="56463" spans="6:6" ht="18" customHeight="1">
      <c r="F56463" s="129">
        <f t="shared" si="888"/>
        <v>0</v>
      </c>
    </row>
    <row r="56464" spans="6:6" ht="18" customHeight="1">
      <c r="F56464" s="129">
        <f t="shared" si="888"/>
        <v>0</v>
      </c>
    </row>
    <row r="56465" spans="6:6" ht="18" customHeight="1">
      <c r="F56465" s="129">
        <f t="shared" si="888"/>
        <v>0</v>
      </c>
    </row>
    <row r="56466" spans="6:6" ht="18" customHeight="1">
      <c r="F56466" s="129">
        <f t="shared" si="888"/>
        <v>0</v>
      </c>
    </row>
    <row r="56467" spans="6:6" ht="18" customHeight="1">
      <c r="F56467" s="129">
        <f t="shared" si="888"/>
        <v>0</v>
      </c>
    </row>
    <row r="56468" spans="6:6" ht="18" customHeight="1">
      <c r="F56468" s="129">
        <f t="shared" si="888"/>
        <v>0</v>
      </c>
    </row>
    <row r="56469" spans="6:6" ht="18" customHeight="1">
      <c r="F56469" s="129">
        <f t="shared" si="888"/>
        <v>0</v>
      </c>
    </row>
    <row r="56470" spans="6:6" ht="18" customHeight="1">
      <c r="F56470" s="129">
        <f t="shared" si="888"/>
        <v>0</v>
      </c>
    </row>
    <row r="56471" spans="6:6" ht="18" customHeight="1">
      <c r="F56471" s="129">
        <f t="shared" si="888"/>
        <v>0</v>
      </c>
    </row>
    <row r="56472" spans="6:6" ht="18" customHeight="1">
      <c r="F56472" s="129">
        <f t="shared" si="888"/>
        <v>0</v>
      </c>
    </row>
    <row r="56473" spans="6:6" ht="18" customHeight="1">
      <c r="F56473" s="129">
        <f t="shared" si="888"/>
        <v>0</v>
      </c>
    </row>
    <row r="56474" spans="6:6" ht="18" customHeight="1">
      <c r="F56474" s="129">
        <f t="shared" si="888"/>
        <v>0</v>
      </c>
    </row>
    <row r="56475" spans="6:6" ht="18" customHeight="1">
      <c r="F56475" s="129">
        <f t="shared" si="888"/>
        <v>0</v>
      </c>
    </row>
    <row r="56476" spans="6:6" ht="18" customHeight="1">
      <c r="F56476" s="129">
        <f t="shared" si="888"/>
        <v>0</v>
      </c>
    </row>
    <row r="56477" spans="6:6" ht="18" customHeight="1">
      <c r="F56477" s="129">
        <f t="shared" si="888"/>
        <v>0</v>
      </c>
    </row>
    <row r="56478" spans="6:6" ht="18" customHeight="1">
      <c r="F56478" s="129">
        <f t="shared" si="888"/>
        <v>0</v>
      </c>
    </row>
    <row r="56479" spans="6:6" ht="18" customHeight="1">
      <c r="F56479" s="129">
        <f t="shared" si="888"/>
        <v>0</v>
      </c>
    </row>
    <row r="56480" spans="6:6" ht="18" customHeight="1">
      <c r="F56480" s="129">
        <f t="shared" si="888"/>
        <v>0</v>
      </c>
    </row>
    <row r="56481" spans="6:6" ht="18" customHeight="1">
      <c r="F56481" s="129">
        <f t="shared" si="888"/>
        <v>0</v>
      </c>
    </row>
    <row r="56482" spans="6:6" ht="18" customHeight="1">
      <c r="F56482" s="129">
        <f t="shared" si="888"/>
        <v>0</v>
      </c>
    </row>
    <row r="56483" spans="6:6" ht="18" customHeight="1">
      <c r="F56483" s="129">
        <f t="shared" si="888"/>
        <v>0</v>
      </c>
    </row>
    <row r="56484" spans="6:6" ht="18" customHeight="1">
      <c r="F56484" s="129">
        <f t="shared" si="888"/>
        <v>0</v>
      </c>
    </row>
    <row r="56485" spans="6:6" ht="18" customHeight="1">
      <c r="F56485" s="129">
        <f t="shared" si="888"/>
        <v>0</v>
      </c>
    </row>
    <row r="56486" spans="6:6" ht="18" customHeight="1">
      <c r="F56486" s="129">
        <f t="shared" si="888"/>
        <v>0</v>
      </c>
    </row>
    <row r="56487" spans="6:6" ht="18" customHeight="1">
      <c r="F56487" s="129">
        <f t="shared" si="888"/>
        <v>0</v>
      </c>
    </row>
    <row r="56488" spans="6:6" ht="18" customHeight="1">
      <c r="F56488" s="129">
        <f t="shared" si="888"/>
        <v>0</v>
      </c>
    </row>
    <row r="56489" spans="6:6" ht="18" customHeight="1">
      <c r="F56489" s="129">
        <f t="shared" si="888"/>
        <v>0</v>
      </c>
    </row>
    <row r="56490" spans="6:6" ht="18" customHeight="1">
      <c r="F56490" s="129">
        <f t="shared" si="888"/>
        <v>0</v>
      </c>
    </row>
    <row r="56491" spans="6:6" ht="18" customHeight="1">
      <c r="F56491" s="129">
        <f t="shared" si="888"/>
        <v>0</v>
      </c>
    </row>
    <row r="56492" spans="6:6" ht="18" customHeight="1">
      <c r="F56492" s="129">
        <f t="shared" si="888"/>
        <v>0</v>
      </c>
    </row>
    <row r="56493" spans="6:6" ht="18" customHeight="1">
      <c r="F56493" s="129">
        <f t="shared" si="888"/>
        <v>0</v>
      </c>
    </row>
    <row r="56494" spans="6:6" ht="18" customHeight="1">
      <c r="F56494" s="129">
        <f t="shared" si="888"/>
        <v>0</v>
      </c>
    </row>
    <row r="56495" spans="6:6" ht="18" customHeight="1">
      <c r="F56495" s="129">
        <f t="shared" si="888"/>
        <v>0</v>
      </c>
    </row>
    <row r="56496" spans="6:6" ht="18" customHeight="1">
      <c r="F56496" s="129">
        <f t="shared" si="888"/>
        <v>0</v>
      </c>
    </row>
    <row r="56497" spans="6:6" ht="18" customHeight="1">
      <c r="F56497" s="129">
        <f t="shared" si="888"/>
        <v>0</v>
      </c>
    </row>
    <row r="56498" spans="6:6" ht="18" customHeight="1">
      <c r="F56498" s="129">
        <f t="shared" ref="F56498:F56561" si="889">E56498*D56498</f>
        <v>0</v>
      </c>
    </row>
    <row r="56499" spans="6:6" ht="18" customHeight="1">
      <c r="F56499" s="129">
        <f t="shared" si="889"/>
        <v>0</v>
      </c>
    </row>
    <row r="56500" spans="6:6" ht="18" customHeight="1">
      <c r="F56500" s="129">
        <f t="shared" si="889"/>
        <v>0</v>
      </c>
    </row>
    <row r="56501" spans="6:6" ht="18" customHeight="1">
      <c r="F56501" s="129">
        <f t="shared" si="889"/>
        <v>0</v>
      </c>
    </row>
    <row r="56502" spans="6:6" ht="18" customHeight="1">
      <c r="F56502" s="129">
        <f t="shared" si="889"/>
        <v>0</v>
      </c>
    </row>
    <row r="56503" spans="6:6" ht="18" customHeight="1">
      <c r="F56503" s="129">
        <f t="shared" si="889"/>
        <v>0</v>
      </c>
    </row>
    <row r="56504" spans="6:6" ht="18" customHeight="1">
      <c r="F56504" s="129">
        <f t="shared" si="889"/>
        <v>0</v>
      </c>
    </row>
    <row r="56505" spans="6:6" ht="18" customHeight="1">
      <c r="F56505" s="129">
        <f t="shared" si="889"/>
        <v>0</v>
      </c>
    </row>
    <row r="56506" spans="6:6" ht="18" customHeight="1">
      <c r="F56506" s="129">
        <f t="shared" si="889"/>
        <v>0</v>
      </c>
    </row>
    <row r="56507" spans="6:6" ht="18" customHeight="1">
      <c r="F56507" s="129">
        <f t="shared" si="889"/>
        <v>0</v>
      </c>
    </row>
    <row r="56508" spans="6:6" ht="18" customHeight="1">
      <c r="F56508" s="129">
        <f t="shared" si="889"/>
        <v>0</v>
      </c>
    </row>
    <row r="56509" spans="6:6" ht="18" customHeight="1">
      <c r="F56509" s="129">
        <f t="shared" si="889"/>
        <v>0</v>
      </c>
    </row>
    <row r="56510" spans="6:6" ht="18" customHeight="1">
      <c r="F56510" s="129">
        <f t="shared" si="889"/>
        <v>0</v>
      </c>
    </row>
    <row r="56511" spans="6:6" ht="18" customHeight="1">
      <c r="F56511" s="129">
        <f t="shared" si="889"/>
        <v>0</v>
      </c>
    </row>
    <row r="56512" spans="6:6" ht="18" customHeight="1">
      <c r="F56512" s="129">
        <f t="shared" si="889"/>
        <v>0</v>
      </c>
    </row>
    <row r="56513" spans="6:6" ht="18" customHeight="1">
      <c r="F56513" s="129">
        <f t="shared" si="889"/>
        <v>0</v>
      </c>
    </row>
    <row r="56514" spans="6:6" ht="18" customHeight="1">
      <c r="F56514" s="129">
        <f t="shared" si="889"/>
        <v>0</v>
      </c>
    </row>
    <row r="56515" spans="6:6" ht="18" customHeight="1">
      <c r="F56515" s="129">
        <f t="shared" si="889"/>
        <v>0</v>
      </c>
    </row>
    <row r="56516" spans="6:6" ht="18" customHeight="1">
      <c r="F56516" s="129">
        <f t="shared" si="889"/>
        <v>0</v>
      </c>
    </row>
    <row r="56517" spans="6:6" ht="18" customHeight="1">
      <c r="F56517" s="129">
        <f t="shared" si="889"/>
        <v>0</v>
      </c>
    </row>
    <row r="56518" spans="6:6" ht="18" customHeight="1">
      <c r="F56518" s="129">
        <f t="shared" si="889"/>
        <v>0</v>
      </c>
    </row>
    <row r="56519" spans="6:6" ht="18" customHeight="1">
      <c r="F56519" s="129">
        <f t="shared" si="889"/>
        <v>0</v>
      </c>
    </row>
    <row r="56520" spans="6:6" ht="18" customHeight="1">
      <c r="F56520" s="129">
        <f t="shared" si="889"/>
        <v>0</v>
      </c>
    </row>
    <row r="56521" spans="6:6" ht="18" customHeight="1">
      <c r="F56521" s="129">
        <f t="shared" si="889"/>
        <v>0</v>
      </c>
    </row>
    <row r="56522" spans="6:6" ht="18" customHeight="1">
      <c r="F56522" s="129">
        <f t="shared" si="889"/>
        <v>0</v>
      </c>
    </row>
    <row r="56523" spans="6:6" ht="18" customHeight="1">
      <c r="F56523" s="129">
        <f t="shared" si="889"/>
        <v>0</v>
      </c>
    </row>
    <row r="56524" spans="6:6" ht="18" customHeight="1">
      <c r="F56524" s="129">
        <f t="shared" si="889"/>
        <v>0</v>
      </c>
    </row>
    <row r="56525" spans="6:6" ht="18" customHeight="1">
      <c r="F56525" s="129">
        <f t="shared" si="889"/>
        <v>0</v>
      </c>
    </row>
    <row r="56526" spans="6:6" ht="18" customHeight="1">
      <c r="F56526" s="129">
        <f t="shared" si="889"/>
        <v>0</v>
      </c>
    </row>
    <row r="56527" spans="6:6" ht="18" customHeight="1">
      <c r="F56527" s="129">
        <f t="shared" si="889"/>
        <v>0</v>
      </c>
    </row>
    <row r="56528" spans="6:6" ht="18" customHeight="1">
      <c r="F56528" s="129">
        <f t="shared" si="889"/>
        <v>0</v>
      </c>
    </row>
    <row r="56529" spans="6:6" ht="18" customHeight="1">
      <c r="F56529" s="129">
        <f t="shared" si="889"/>
        <v>0</v>
      </c>
    </row>
    <row r="56530" spans="6:6" ht="18" customHeight="1">
      <c r="F56530" s="129">
        <f t="shared" si="889"/>
        <v>0</v>
      </c>
    </row>
    <row r="56531" spans="6:6" ht="18" customHeight="1">
      <c r="F56531" s="129">
        <f t="shared" si="889"/>
        <v>0</v>
      </c>
    </row>
    <row r="56532" spans="6:6" ht="18" customHeight="1">
      <c r="F56532" s="129">
        <f t="shared" si="889"/>
        <v>0</v>
      </c>
    </row>
    <row r="56533" spans="6:6" ht="18" customHeight="1">
      <c r="F56533" s="129">
        <f t="shared" si="889"/>
        <v>0</v>
      </c>
    </row>
    <row r="56534" spans="6:6" ht="18" customHeight="1">
      <c r="F56534" s="129">
        <f t="shared" si="889"/>
        <v>0</v>
      </c>
    </row>
    <row r="56535" spans="6:6" ht="18" customHeight="1">
      <c r="F56535" s="129">
        <f t="shared" si="889"/>
        <v>0</v>
      </c>
    </row>
    <row r="56536" spans="6:6" ht="18" customHeight="1">
      <c r="F56536" s="129">
        <f t="shared" si="889"/>
        <v>0</v>
      </c>
    </row>
    <row r="56537" spans="6:6" ht="18" customHeight="1">
      <c r="F56537" s="129">
        <f t="shared" si="889"/>
        <v>0</v>
      </c>
    </row>
    <row r="56538" spans="6:6" ht="18" customHeight="1">
      <c r="F56538" s="129">
        <f t="shared" si="889"/>
        <v>0</v>
      </c>
    </row>
    <row r="56539" spans="6:6" ht="18" customHeight="1">
      <c r="F56539" s="129">
        <f t="shared" si="889"/>
        <v>0</v>
      </c>
    </row>
    <row r="56540" spans="6:6" ht="18" customHeight="1">
      <c r="F56540" s="129">
        <f t="shared" si="889"/>
        <v>0</v>
      </c>
    </row>
    <row r="56541" spans="6:6" ht="18" customHeight="1">
      <c r="F56541" s="129">
        <f t="shared" si="889"/>
        <v>0</v>
      </c>
    </row>
    <row r="56542" spans="6:6" ht="18" customHeight="1">
      <c r="F56542" s="129">
        <f t="shared" si="889"/>
        <v>0</v>
      </c>
    </row>
    <row r="56543" spans="6:6" ht="18" customHeight="1">
      <c r="F56543" s="129">
        <f t="shared" si="889"/>
        <v>0</v>
      </c>
    </row>
    <row r="56544" spans="6:6" ht="18" customHeight="1">
      <c r="F56544" s="129">
        <f t="shared" si="889"/>
        <v>0</v>
      </c>
    </row>
    <row r="56545" spans="6:6" ht="18" customHeight="1">
      <c r="F56545" s="129">
        <f t="shared" si="889"/>
        <v>0</v>
      </c>
    </row>
    <row r="56546" spans="6:6" ht="18" customHeight="1">
      <c r="F56546" s="129">
        <f t="shared" si="889"/>
        <v>0</v>
      </c>
    </row>
    <row r="56547" spans="6:6" ht="18" customHeight="1">
      <c r="F56547" s="129">
        <f t="shared" si="889"/>
        <v>0</v>
      </c>
    </row>
    <row r="56548" spans="6:6" ht="18" customHeight="1">
      <c r="F56548" s="129">
        <f t="shared" si="889"/>
        <v>0</v>
      </c>
    </row>
    <row r="56549" spans="6:6" ht="18" customHeight="1">
      <c r="F56549" s="129">
        <f t="shared" si="889"/>
        <v>0</v>
      </c>
    </row>
    <row r="56550" spans="6:6" ht="18" customHeight="1">
      <c r="F56550" s="129">
        <f t="shared" si="889"/>
        <v>0</v>
      </c>
    </row>
    <row r="56551" spans="6:6" ht="18" customHeight="1">
      <c r="F56551" s="129">
        <f t="shared" si="889"/>
        <v>0</v>
      </c>
    </row>
    <row r="56552" spans="6:6" ht="18" customHeight="1">
      <c r="F56552" s="129">
        <f t="shared" si="889"/>
        <v>0</v>
      </c>
    </row>
    <row r="56553" spans="6:6" ht="18" customHeight="1">
      <c r="F56553" s="129">
        <f t="shared" si="889"/>
        <v>0</v>
      </c>
    </row>
    <row r="56554" spans="6:6" ht="18" customHeight="1">
      <c r="F56554" s="129">
        <f t="shared" si="889"/>
        <v>0</v>
      </c>
    </row>
    <row r="56555" spans="6:6" ht="18" customHeight="1">
      <c r="F56555" s="129">
        <f t="shared" si="889"/>
        <v>0</v>
      </c>
    </row>
    <row r="56556" spans="6:6" ht="18" customHeight="1">
      <c r="F56556" s="129">
        <f t="shared" si="889"/>
        <v>0</v>
      </c>
    </row>
    <row r="56557" spans="6:6" ht="18" customHeight="1">
      <c r="F56557" s="129">
        <f t="shared" si="889"/>
        <v>0</v>
      </c>
    </row>
    <row r="56558" spans="6:6" ht="18" customHeight="1">
      <c r="F56558" s="129">
        <f t="shared" si="889"/>
        <v>0</v>
      </c>
    </row>
    <row r="56559" spans="6:6" ht="18" customHeight="1">
      <c r="F56559" s="129">
        <f t="shared" si="889"/>
        <v>0</v>
      </c>
    </row>
    <row r="56560" spans="6:6" ht="18" customHeight="1">
      <c r="F56560" s="129">
        <f t="shared" si="889"/>
        <v>0</v>
      </c>
    </row>
    <row r="56561" spans="6:6" ht="18" customHeight="1">
      <c r="F56561" s="129">
        <f t="shared" si="889"/>
        <v>0</v>
      </c>
    </row>
    <row r="56562" spans="6:6" ht="18" customHeight="1">
      <c r="F56562" s="129">
        <f t="shared" ref="F56562:F56625" si="890">E56562*D56562</f>
        <v>0</v>
      </c>
    </row>
    <row r="56563" spans="6:6" ht="18" customHeight="1">
      <c r="F56563" s="129">
        <f t="shared" si="890"/>
        <v>0</v>
      </c>
    </row>
    <row r="56564" spans="6:6" ht="18" customHeight="1">
      <c r="F56564" s="129">
        <f t="shared" si="890"/>
        <v>0</v>
      </c>
    </row>
    <row r="56565" spans="6:6" ht="18" customHeight="1">
      <c r="F56565" s="129">
        <f t="shared" si="890"/>
        <v>0</v>
      </c>
    </row>
    <row r="56566" spans="6:6" ht="18" customHeight="1">
      <c r="F56566" s="129">
        <f t="shared" si="890"/>
        <v>0</v>
      </c>
    </row>
    <row r="56567" spans="6:6" ht="18" customHeight="1">
      <c r="F56567" s="129">
        <f t="shared" si="890"/>
        <v>0</v>
      </c>
    </row>
    <row r="56568" spans="6:6" ht="18" customHeight="1">
      <c r="F56568" s="129">
        <f t="shared" si="890"/>
        <v>0</v>
      </c>
    </row>
    <row r="56569" spans="6:6" ht="18" customHeight="1">
      <c r="F56569" s="129">
        <f t="shared" si="890"/>
        <v>0</v>
      </c>
    </row>
    <row r="56570" spans="6:6" ht="18" customHeight="1">
      <c r="F56570" s="129">
        <f t="shared" si="890"/>
        <v>0</v>
      </c>
    </row>
    <row r="56571" spans="6:6" ht="18" customHeight="1">
      <c r="F56571" s="129">
        <f t="shared" si="890"/>
        <v>0</v>
      </c>
    </row>
    <row r="56572" spans="6:6" ht="18" customHeight="1">
      <c r="F56572" s="129">
        <f t="shared" si="890"/>
        <v>0</v>
      </c>
    </row>
    <row r="56573" spans="6:6" ht="18" customHeight="1">
      <c r="F56573" s="129">
        <f t="shared" si="890"/>
        <v>0</v>
      </c>
    </row>
    <row r="56574" spans="6:6" ht="18" customHeight="1">
      <c r="F56574" s="129">
        <f t="shared" si="890"/>
        <v>0</v>
      </c>
    </row>
    <row r="56575" spans="6:6" ht="18" customHeight="1">
      <c r="F56575" s="129">
        <f t="shared" si="890"/>
        <v>0</v>
      </c>
    </row>
    <row r="56576" spans="6:6" ht="18" customHeight="1">
      <c r="F56576" s="129">
        <f t="shared" si="890"/>
        <v>0</v>
      </c>
    </row>
    <row r="56577" spans="6:6" ht="18" customHeight="1">
      <c r="F56577" s="129">
        <f t="shared" si="890"/>
        <v>0</v>
      </c>
    </row>
    <row r="56578" spans="6:6" ht="18" customHeight="1">
      <c r="F56578" s="129">
        <f t="shared" si="890"/>
        <v>0</v>
      </c>
    </row>
    <row r="56579" spans="6:6" ht="18" customHeight="1">
      <c r="F56579" s="129">
        <f t="shared" si="890"/>
        <v>0</v>
      </c>
    </row>
    <row r="56580" spans="6:6" ht="18" customHeight="1">
      <c r="F56580" s="129">
        <f t="shared" si="890"/>
        <v>0</v>
      </c>
    </row>
    <row r="56581" spans="6:6" ht="18" customHeight="1">
      <c r="F56581" s="129">
        <f t="shared" si="890"/>
        <v>0</v>
      </c>
    </row>
    <row r="56582" spans="6:6" ht="18" customHeight="1">
      <c r="F56582" s="129">
        <f t="shared" si="890"/>
        <v>0</v>
      </c>
    </row>
    <row r="56583" spans="6:6" ht="18" customHeight="1">
      <c r="F56583" s="129">
        <f t="shared" si="890"/>
        <v>0</v>
      </c>
    </row>
    <row r="56584" spans="6:6" ht="18" customHeight="1">
      <c r="F56584" s="129">
        <f t="shared" si="890"/>
        <v>0</v>
      </c>
    </row>
    <row r="56585" spans="6:6" ht="18" customHeight="1">
      <c r="F56585" s="129">
        <f t="shared" si="890"/>
        <v>0</v>
      </c>
    </row>
    <row r="56586" spans="6:6" ht="18" customHeight="1">
      <c r="F56586" s="129">
        <f t="shared" si="890"/>
        <v>0</v>
      </c>
    </row>
    <row r="56587" spans="6:6" ht="18" customHeight="1">
      <c r="F56587" s="129">
        <f t="shared" si="890"/>
        <v>0</v>
      </c>
    </row>
    <row r="56588" spans="6:6" ht="18" customHeight="1">
      <c r="F56588" s="129">
        <f t="shared" si="890"/>
        <v>0</v>
      </c>
    </row>
    <row r="56589" spans="6:6" ht="18" customHeight="1">
      <c r="F56589" s="129">
        <f t="shared" si="890"/>
        <v>0</v>
      </c>
    </row>
    <row r="56590" spans="6:6" ht="18" customHeight="1">
      <c r="F56590" s="129">
        <f t="shared" si="890"/>
        <v>0</v>
      </c>
    </row>
    <row r="56591" spans="6:6" ht="18" customHeight="1">
      <c r="F56591" s="129">
        <f t="shared" si="890"/>
        <v>0</v>
      </c>
    </row>
    <row r="56592" spans="6:6" ht="18" customHeight="1">
      <c r="F56592" s="129">
        <f t="shared" si="890"/>
        <v>0</v>
      </c>
    </row>
    <row r="56593" spans="6:6" ht="18" customHeight="1">
      <c r="F56593" s="129">
        <f t="shared" si="890"/>
        <v>0</v>
      </c>
    </row>
    <row r="56594" spans="6:6" ht="18" customHeight="1">
      <c r="F56594" s="129">
        <f t="shared" si="890"/>
        <v>0</v>
      </c>
    </row>
    <row r="56595" spans="6:6" ht="18" customHeight="1">
      <c r="F56595" s="129">
        <f t="shared" si="890"/>
        <v>0</v>
      </c>
    </row>
    <row r="56596" spans="6:6" ht="18" customHeight="1">
      <c r="F56596" s="129">
        <f t="shared" si="890"/>
        <v>0</v>
      </c>
    </row>
    <row r="56597" spans="6:6" ht="18" customHeight="1">
      <c r="F56597" s="129">
        <f t="shared" si="890"/>
        <v>0</v>
      </c>
    </row>
    <row r="56598" spans="6:6" ht="18" customHeight="1">
      <c r="F56598" s="129">
        <f t="shared" si="890"/>
        <v>0</v>
      </c>
    </row>
    <row r="56599" spans="6:6" ht="18" customHeight="1">
      <c r="F56599" s="129">
        <f t="shared" si="890"/>
        <v>0</v>
      </c>
    </row>
    <row r="56600" spans="6:6" ht="18" customHeight="1">
      <c r="F56600" s="129">
        <f t="shared" si="890"/>
        <v>0</v>
      </c>
    </row>
    <row r="56601" spans="6:6" ht="18" customHeight="1">
      <c r="F56601" s="129">
        <f t="shared" si="890"/>
        <v>0</v>
      </c>
    </row>
    <row r="56602" spans="6:6" ht="18" customHeight="1">
      <c r="F56602" s="129">
        <f t="shared" si="890"/>
        <v>0</v>
      </c>
    </row>
    <row r="56603" spans="6:6" ht="18" customHeight="1">
      <c r="F56603" s="129">
        <f t="shared" si="890"/>
        <v>0</v>
      </c>
    </row>
    <row r="56604" spans="6:6" ht="18" customHeight="1">
      <c r="F56604" s="129">
        <f t="shared" si="890"/>
        <v>0</v>
      </c>
    </row>
    <row r="56605" spans="6:6" ht="18" customHeight="1">
      <c r="F56605" s="129">
        <f t="shared" si="890"/>
        <v>0</v>
      </c>
    </row>
    <row r="56606" spans="6:6" ht="18" customHeight="1">
      <c r="F56606" s="129">
        <f t="shared" si="890"/>
        <v>0</v>
      </c>
    </row>
    <row r="56607" spans="6:6" ht="18" customHeight="1">
      <c r="F56607" s="129">
        <f t="shared" si="890"/>
        <v>0</v>
      </c>
    </row>
    <row r="56608" spans="6:6" ht="18" customHeight="1">
      <c r="F56608" s="129">
        <f t="shared" si="890"/>
        <v>0</v>
      </c>
    </row>
    <row r="56609" spans="6:6" ht="18" customHeight="1">
      <c r="F56609" s="129">
        <f t="shared" si="890"/>
        <v>0</v>
      </c>
    </row>
    <row r="56610" spans="6:6" ht="18" customHeight="1">
      <c r="F56610" s="129">
        <f t="shared" si="890"/>
        <v>0</v>
      </c>
    </row>
    <row r="56611" spans="6:6" ht="18" customHeight="1">
      <c r="F56611" s="129">
        <f t="shared" si="890"/>
        <v>0</v>
      </c>
    </row>
    <row r="56612" spans="6:6" ht="18" customHeight="1">
      <c r="F56612" s="129">
        <f t="shared" si="890"/>
        <v>0</v>
      </c>
    </row>
    <row r="56613" spans="6:6" ht="18" customHeight="1">
      <c r="F56613" s="129">
        <f t="shared" si="890"/>
        <v>0</v>
      </c>
    </row>
    <row r="56614" spans="6:6" ht="18" customHeight="1">
      <c r="F56614" s="129">
        <f t="shared" si="890"/>
        <v>0</v>
      </c>
    </row>
    <row r="56615" spans="6:6" ht="18" customHeight="1">
      <c r="F56615" s="129">
        <f t="shared" si="890"/>
        <v>0</v>
      </c>
    </row>
    <row r="56616" spans="6:6" ht="18" customHeight="1">
      <c r="F56616" s="129">
        <f t="shared" si="890"/>
        <v>0</v>
      </c>
    </row>
    <row r="56617" spans="6:6" ht="18" customHeight="1">
      <c r="F56617" s="129">
        <f t="shared" si="890"/>
        <v>0</v>
      </c>
    </row>
    <row r="56618" spans="6:6" ht="18" customHeight="1">
      <c r="F56618" s="129">
        <f t="shared" si="890"/>
        <v>0</v>
      </c>
    </row>
    <row r="56619" spans="6:6" ht="18" customHeight="1">
      <c r="F56619" s="129">
        <f t="shared" si="890"/>
        <v>0</v>
      </c>
    </row>
    <row r="56620" spans="6:6" ht="18" customHeight="1">
      <c r="F56620" s="129">
        <f t="shared" si="890"/>
        <v>0</v>
      </c>
    </row>
    <row r="56621" spans="6:6" ht="18" customHeight="1">
      <c r="F56621" s="129">
        <f t="shared" si="890"/>
        <v>0</v>
      </c>
    </row>
    <row r="56622" spans="6:6" ht="18" customHeight="1">
      <c r="F56622" s="129">
        <f t="shared" si="890"/>
        <v>0</v>
      </c>
    </row>
    <row r="56623" spans="6:6" ht="18" customHeight="1">
      <c r="F56623" s="129">
        <f t="shared" si="890"/>
        <v>0</v>
      </c>
    </row>
    <row r="56624" spans="6:6" ht="18" customHeight="1">
      <c r="F56624" s="129">
        <f t="shared" si="890"/>
        <v>0</v>
      </c>
    </row>
    <row r="56625" spans="6:6" ht="18" customHeight="1">
      <c r="F56625" s="129">
        <f t="shared" si="890"/>
        <v>0</v>
      </c>
    </row>
    <row r="56626" spans="6:6" ht="18" customHeight="1">
      <c r="F56626" s="129">
        <f t="shared" ref="F56626:F56689" si="891">E56626*D56626</f>
        <v>0</v>
      </c>
    </row>
    <row r="56627" spans="6:6" ht="18" customHeight="1">
      <c r="F56627" s="129">
        <f t="shared" si="891"/>
        <v>0</v>
      </c>
    </row>
    <row r="56628" spans="6:6" ht="18" customHeight="1">
      <c r="F56628" s="129">
        <f t="shared" si="891"/>
        <v>0</v>
      </c>
    </row>
    <row r="56629" spans="6:6" ht="18" customHeight="1">
      <c r="F56629" s="129">
        <f t="shared" si="891"/>
        <v>0</v>
      </c>
    </row>
    <row r="56630" spans="6:6" ht="18" customHeight="1">
      <c r="F56630" s="129">
        <f t="shared" si="891"/>
        <v>0</v>
      </c>
    </row>
    <row r="56631" spans="6:6" ht="18" customHeight="1">
      <c r="F56631" s="129">
        <f t="shared" si="891"/>
        <v>0</v>
      </c>
    </row>
    <row r="56632" spans="6:6" ht="18" customHeight="1">
      <c r="F56632" s="129">
        <f t="shared" si="891"/>
        <v>0</v>
      </c>
    </row>
    <row r="56633" spans="6:6" ht="18" customHeight="1">
      <c r="F56633" s="129">
        <f t="shared" si="891"/>
        <v>0</v>
      </c>
    </row>
    <row r="56634" spans="6:6" ht="18" customHeight="1">
      <c r="F56634" s="129">
        <f t="shared" si="891"/>
        <v>0</v>
      </c>
    </row>
    <row r="56635" spans="6:6" ht="18" customHeight="1">
      <c r="F56635" s="129">
        <f t="shared" si="891"/>
        <v>0</v>
      </c>
    </row>
    <row r="56636" spans="6:6" ht="18" customHeight="1">
      <c r="F56636" s="129">
        <f t="shared" si="891"/>
        <v>0</v>
      </c>
    </row>
    <row r="56637" spans="6:6" ht="18" customHeight="1">
      <c r="F56637" s="129">
        <f t="shared" si="891"/>
        <v>0</v>
      </c>
    </row>
    <row r="56638" spans="6:6" ht="18" customHeight="1">
      <c r="F56638" s="129">
        <f t="shared" si="891"/>
        <v>0</v>
      </c>
    </row>
    <row r="56639" spans="6:6" ht="18" customHeight="1">
      <c r="F56639" s="129">
        <f t="shared" si="891"/>
        <v>0</v>
      </c>
    </row>
    <row r="56640" spans="6:6" ht="18" customHeight="1">
      <c r="F56640" s="129">
        <f t="shared" si="891"/>
        <v>0</v>
      </c>
    </row>
    <row r="56641" spans="6:6" ht="18" customHeight="1">
      <c r="F56641" s="129">
        <f t="shared" si="891"/>
        <v>0</v>
      </c>
    </row>
    <row r="56642" spans="6:6" ht="18" customHeight="1">
      <c r="F56642" s="129">
        <f t="shared" si="891"/>
        <v>0</v>
      </c>
    </row>
    <row r="56643" spans="6:6" ht="18" customHeight="1">
      <c r="F56643" s="129">
        <f t="shared" si="891"/>
        <v>0</v>
      </c>
    </row>
    <row r="56644" spans="6:6" ht="18" customHeight="1">
      <c r="F56644" s="129">
        <f t="shared" si="891"/>
        <v>0</v>
      </c>
    </row>
    <row r="56645" spans="6:6" ht="18" customHeight="1">
      <c r="F56645" s="129">
        <f t="shared" si="891"/>
        <v>0</v>
      </c>
    </row>
    <row r="56646" spans="6:6" ht="18" customHeight="1">
      <c r="F56646" s="129">
        <f t="shared" si="891"/>
        <v>0</v>
      </c>
    </row>
    <row r="56647" spans="6:6" ht="18" customHeight="1">
      <c r="F56647" s="129">
        <f t="shared" si="891"/>
        <v>0</v>
      </c>
    </row>
    <row r="56648" spans="6:6" ht="18" customHeight="1">
      <c r="F56648" s="129">
        <f t="shared" si="891"/>
        <v>0</v>
      </c>
    </row>
    <row r="56649" spans="6:6" ht="18" customHeight="1">
      <c r="F56649" s="129">
        <f t="shared" si="891"/>
        <v>0</v>
      </c>
    </row>
    <row r="56650" spans="6:6" ht="18" customHeight="1">
      <c r="F56650" s="129">
        <f t="shared" si="891"/>
        <v>0</v>
      </c>
    </row>
    <row r="56651" spans="6:6" ht="18" customHeight="1">
      <c r="F56651" s="129">
        <f t="shared" si="891"/>
        <v>0</v>
      </c>
    </row>
    <row r="56652" spans="6:6" ht="18" customHeight="1">
      <c r="F56652" s="129">
        <f t="shared" si="891"/>
        <v>0</v>
      </c>
    </row>
    <row r="56653" spans="6:6" ht="18" customHeight="1">
      <c r="F56653" s="129">
        <f t="shared" si="891"/>
        <v>0</v>
      </c>
    </row>
    <row r="56654" spans="6:6" ht="18" customHeight="1">
      <c r="F56654" s="129">
        <f t="shared" si="891"/>
        <v>0</v>
      </c>
    </row>
    <row r="56655" spans="6:6" ht="18" customHeight="1">
      <c r="F56655" s="129">
        <f t="shared" si="891"/>
        <v>0</v>
      </c>
    </row>
    <row r="56656" spans="6:6" ht="18" customHeight="1">
      <c r="F56656" s="129">
        <f t="shared" si="891"/>
        <v>0</v>
      </c>
    </row>
    <row r="56657" spans="6:6" ht="18" customHeight="1">
      <c r="F56657" s="129">
        <f t="shared" si="891"/>
        <v>0</v>
      </c>
    </row>
    <row r="56658" spans="6:6" ht="18" customHeight="1">
      <c r="F56658" s="129">
        <f t="shared" si="891"/>
        <v>0</v>
      </c>
    </row>
    <row r="56659" spans="6:6" ht="18" customHeight="1">
      <c r="F56659" s="129">
        <f t="shared" si="891"/>
        <v>0</v>
      </c>
    </row>
    <row r="56660" spans="6:6" ht="18" customHeight="1">
      <c r="F56660" s="129">
        <f t="shared" si="891"/>
        <v>0</v>
      </c>
    </row>
    <row r="56661" spans="6:6" ht="18" customHeight="1">
      <c r="F56661" s="129">
        <f t="shared" si="891"/>
        <v>0</v>
      </c>
    </row>
    <row r="56662" spans="6:6" ht="18" customHeight="1">
      <c r="F56662" s="129">
        <f t="shared" si="891"/>
        <v>0</v>
      </c>
    </row>
    <row r="56663" spans="6:6" ht="18" customHeight="1">
      <c r="F56663" s="129">
        <f t="shared" si="891"/>
        <v>0</v>
      </c>
    </row>
    <row r="56664" spans="6:6" ht="18" customHeight="1">
      <c r="F56664" s="129">
        <f t="shared" si="891"/>
        <v>0</v>
      </c>
    </row>
    <row r="56665" spans="6:6" ht="18" customHeight="1">
      <c r="F56665" s="129">
        <f t="shared" si="891"/>
        <v>0</v>
      </c>
    </row>
    <row r="56666" spans="6:6" ht="18" customHeight="1">
      <c r="F56666" s="129">
        <f t="shared" si="891"/>
        <v>0</v>
      </c>
    </row>
    <row r="56667" spans="6:6" ht="18" customHeight="1">
      <c r="F56667" s="129">
        <f t="shared" si="891"/>
        <v>0</v>
      </c>
    </row>
    <row r="56668" spans="6:6" ht="18" customHeight="1">
      <c r="F56668" s="129">
        <f t="shared" si="891"/>
        <v>0</v>
      </c>
    </row>
    <row r="56669" spans="6:6" ht="18" customHeight="1">
      <c r="F56669" s="129">
        <f t="shared" si="891"/>
        <v>0</v>
      </c>
    </row>
    <row r="56670" spans="6:6" ht="18" customHeight="1">
      <c r="F56670" s="129">
        <f t="shared" si="891"/>
        <v>0</v>
      </c>
    </row>
    <row r="56671" spans="6:6" ht="18" customHeight="1">
      <c r="F56671" s="129">
        <f t="shared" si="891"/>
        <v>0</v>
      </c>
    </row>
    <row r="56672" spans="6:6" ht="18" customHeight="1">
      <c r="F56672" s="129">
        <f t="shared" si="891"/>
        <v>0</v>
      </c>
    </row>
    <row r="56673" spans="6:6" ht="18" customHeight="1">
      <c r="F56673" s="129">
        <f t="shared" si="891"/>
        <v>0</v>
      </c>
    </row>
    <row r="56674" spans="6:6" ht="18" customHeight="1">
      <c r="F56674" s="129">
        <f t="shared" si="891"/>
        <v>0</v>
      </c>
    </row>
    <row r="56675" spans="6:6" ht="18" customHeight="1">
      <c r="F56675" s="129">
        <f t="shared" si="891"/>
        <v>0</v>
      </c>
    </row>
    <row r="56676" spans="6:6" ht="18" customHeight="1">
      <c r="F56676" s="129">
        <f t="shared" si="891"/>
        <v>0</v>
      </c>
    </row>
    <row r="56677" spans="6:6" ht="18" customHeight="1">
      <c r="F56677" s="129">
        <f t="shared" si="891"/>
        <v>0</v>
      </c>
    </row>
    <row r="56678" spans="6:6" ht="18" customHeight="1">
      <c r="F56678" s="129">
        <f t="shared" si="891"/>
        <v>0</v>
      </c>
    </row>
    <row r="56679" spans="6:6" ht="18" customHeight="1">
      <c r="F56679" s="129">
        <f t="shared" si="891"/>
        <v>0</v>
      </c>
    </row>
    <row r="56680" spans="6:6" ht="18" customHeight="1">
      <c r="F56680" s="129">
        <f t="shared" si="891"/>
        <v>0</v>
      </c>
    </row>
    <row r="56681" spans="6:6" ht="18" customHeight="1">
      <c r="F56681" s="129">
        <f t="shared" si="891"/>
        <v>0</v>
      </c>
    </row>
    <row r="56682" spans="6:6" ht="18" customHeight="1">
      <c r="F56682" s="129">
        <f t="shared" si="891"/>
        <v>0</v>
      </c>
    </row>
    <row r="56683" spans="6:6" ht="18" customHeight="1">
      <c r="F56683" s="129">
        <f t="shared" si="891"/>
        <v>0</v>
      </c>
    </row>
    <row r="56684" spans="6:6" ht="18" customHeight="1">
      <c r="F56684" s="129">
        <f t="shared" si="891"/>
        <v>0</v>
      </c>
    </row>
    <row r="56685" spans="6:6" ht="18" customHeight="1">
      <c r="F56685" s="129">
        <f t="shared" si="891"/>
        <v>0</v>
      </c>
    </row>
    <row r="56686" spans="6:6" ht="18" customHeight="1">
      <c r="F56686" s="129">
        <f t="shared" si="891"/>
        <v>0</v>
      </c>
    </row>
    <row r="56687" spans="6:6" ht="18" customHeight="1">
      <c r="F56687" s="129">
        <f t="shared" si="891"/>
        <v>0</v>
      </c>
    </row>
    <row r="56688" spans="6:6" ht="18" customHeight="1">
      <c r="F56688" s="129">
        <f t="shared" si="891"/>
        <v>0</v>
      </c>
    </row>
    <row r="56689" spans="6:6" ht="18" customHeight="1">
      <c r="F56689" s="129">
        <f t="shared" si="891"/>
        <v>0</v>
      </c>
    </row>
    <row r="56690" spans="6:6" ht="18" customHeight="1">
      <c r="F56690" s="129">
        <f t="shared" ref="F56690:F56753" si="892">E56690*D56690</f>
        <v>0</v>
      </c>
    </row>
    <row r="56691" spans="6:6" ht="18" customHeight="1">
      <c r="F56691" s="129">
        <f t="shared" si="892"/>
        <v>0</v>
      </c>
    </row>
    <row r="56692" spans="6:6" ht="18" customHeight="1">
      <c r="F56692" s="129">
        <f t="shared" si="892"/>
        <v>0</v>
      </c>
    </row>
    <row r="56693" spans="6:6" ht="18" customHeight="1">
      <c r="F56693" s="129">
        <f t="shared" si="892"/>
        <v>0</v>
      </c>
    </row>
    <row r="56694" spans="6:6" ht="18" customHeight="1">
      <c r="F56694" s="129">
        <f t="shared" si="892"/>
        <v>0</v>
      </c>
    </row>
    <row r="56695" spans="6:6" ht="18" customHeight="1">
      <c r="F56695" s="129">
        <f t="shared" si="892"/>
        <v>0</v>
      </c>
    </row>
    <row r="56696" spans="6:6" ht="18" customHeight="1">
      <c r="F56696" s="129">
        <f t="shared" si="892"/>
        <v>0</v>
      </c>
    </row>
    <row r="56697" spans="6:6" ht="18" customHeight="1">
      <c r="F56697" s="129">
        <f t="shared" si="892"/>
        <v>0</v>
      </c>
    </row>
    <row r="56698" spans="6:6" ht="18" customHeight="1">
      <c r="F56698" s="129">
        <f t="shared" si="892"/>
        <v>0</v>
      </c>
    </row>
    <row r="56699" spans="6:6" ht="18" customHeight="1">
      <c r="F56699" s="129">
        <f t="shared" si="892"/>
        <v>0</v>
      </c>
    </row>
    <row r="56700" spans="6:6" ht="18" customHeight="1">
      <c r="F56700" s="129">
        <f t="shared" si="892"/>
        <v>0</v>
      </c>
    </row>
    <row r="56701" spans="6:6" ht="18" customHeight="1">
      <c r="F56701" s="129">
        <f t="shared" si="892"/>
        <v>0</v>
      </c>
    </row>
    <row r="56702" spans="6:6" ht="18" customHeight="1">
      <c r="F56702" s="129">
        <f t="shared" si="892"/>
        <v>0</v>
      </c>
    </row>
    <row r="56703" spans="6:6" ht="18" customHeight="1">
      <c r="F56703" s="129">
        <f t="shared" si="892"/>
        <v>0</v>
      </c>
    </row>
    <row r="56704" spans="6:6" ht="18" customHeight="1">
      <c r="F56704" s="129">
        <f t="shared" si="892"/>
        <v>0</v>
      </c>
    </row>
    <row r="56705" spans="6:6" ht="18" customHeight="1">
      <c r="F56705" s="129">
        <f t="shared" si="892"/>
        <v>0</v>
      </c>
    </row>
    <row r="56706" spans="6:6" ht="18" customHeight="1">
      <c r="F56706" s="129">
        <f t="shared" si="892"/>
        <v>0</v>
      </c>
    </row>
    <row r="56707" spans="6:6" ht="18" customHeight="1">
      <c r="F56707" s="129">
        <f t="shared" si="892"/>
        <v>0</v>
      </c>
    </row>
    <row r="56708" spans="6:6" ht="18" customHeight="1">
      <c r="F56708" s="129">
        <f t="shared" si="892"/>
        <v>0</v>
      </c>
    </row>
    <row r="56709" spans="6:6" ht="18" customHeight="1">
      <c r="F56709" s="129">
        <f t="shared" si="892"/>
        <v>0</v>
      </c>
    </row>
    <row r="56710" spans="6:6" ht="18" customHeight="1">
      <c r="F56710" s="129">
        <f t="shared" si="892"/>
        <v>0</v>
      </c>
    </row>
    <row r="56711" spans="6:6" ht="18" customHeight="1">
      <c r="F56711" s="129">
        <f t="shared" si="892"/>
        <v>0</v>
      </c>
    </row>
    <row r="56712" spans="6:6" ht="18" customHeight="1">
      <c r="F56712" s="129">
        <f t="shared" si="892"/>
        <v>0</v>
      </c>
    </row>
    <row r="56713" spans="6:6" ht="18" customHeight="1">
      <c r="F56713" s="129">
        <f t="shared" si="892"/>
        <v>0</v>
      </c>
    </row>
    <row r="56714" spans="6:6" ht="18" customHeight="1">
      <c r="F56714" s="129">
        <f t="shared" si="892"/>
        <v>0</v>
      </c>
    </row>
    <row r="56715" spans="6:6" ht="18" customHeight="1">
      <c r="F56715" s="129">
        <f t="shared" si="892"/>
        <v>0</v>
      </c>
    </row>
    <row r="56716" spans="6:6" ht="18" customHeight="1">
      <c r="F56716" s="129">
        <f t="shared" si="892"/>
        <v>0</v>
      </c>
    </row>
    <row r="56717" spans="6:6" ht="18" customHeight="1">
      <c r="F56717" s="129">
        <f t="shared" si="892"/>
        <v>0</v>
      </c>
    </row>
    <row r="56718" spans="6:6" ht="18" customHeight="1">
      <c r="F56718" s="129">
        <f t="shared" si="892"/>
        <v>0</v>
      </c>
    </row>
    <row r="56719" spans="6:6" ht="18" customHeight="1">
      <c r="F56719" s="129">
        <f t="shared" si="892"/>
        <v>0</v>
      </c>
    </row>
    <row r="56720" spans="6:6" ht="18" customHeight="1">
      <c r="F56720" s="129">
        <f t="shared" si="892"/>
        <v>0</v>
      </c>
    </row>
    <row r="56721" spans="6:6" ht="18" customHeight="1">
      <c r="F56721" s="129">
        <f t="shared" si="892"/>
        <v>0</v>
      </c>
    </row>
    <row r="56722" spans="6:6" ht="18" customHeight="1">
      <c r="F56722" s="129">
        <f t="shared" si="892"/>
        <v>0</v>
      </c>
    </row>
    <row r="56723" spans="6:6" ht="18" customHeight="1">
      <c r="F56723" s="129">
        <f t="shared" si="892"/>
        <v>0</v>
      </c>
    </row>
    <row r="56724" spans="6:6" ht="18" customHeight="1">
      <c r="F56724" s="129">
        <f t="shared" si="892"/>
        <v>0</v>
      </c>
    </row>
    <row r="56725" spans="6:6" ht="18" customHeight="1">
      <c r="F56725" s="129">
        <f t="shared" si="892"/>
        <v>0</v>
      </c>
    </row>
    <row r="56726" spans="6:6" ht="18" customHeight="1">
      <c r="F56726" s="129">
        <f t="shared" si="892"/>
        <v>0</v>
      </c>
    </row>
    <row r="56727" spans="6:6" ht="18" customHeight="1">
      <c r="F56727" s="129">
        <f t="shared" si="892"/>
        <v>0</v>
      </c>
    </row>
    <row r="56728" spans="6:6" ht="18" customHeight="1">
      <c r="F56728" s="129">
        <f t="shared" si="892"/>
        <v>0</v>
      </c>
    </row>
    <row r="56729" spans="6:6" ht="18" customHeight="1">
      <c r="F56729" s="129">
        <f t="shared" si="892"/>
        <v>0</v>
      </c>
    </row>
    <row r="56730" spans="6:6" ht="18" customHeight="1">
      <c r="F56730" s="129">
        <f t="shared" si="892"/>
        <v>0</v>
      </c>
    </row>
    <row r="56731" spans="6:6" ht="18" customHeight="1">
      <c r="F56731" s="129">
        <f t="shared" si="892"/>
        <v>0</v>
      </c>
    </row>
    <row r="56732" spans="6:6" ht="18" customHeight="1">
      <c r="F56732" s="129">
        <f t="shared" si="892"/>
        <v>0</v>
      </c>
    </row>
    <row r="56733" spans="6:6" ht="18" customHeight="1">
      <c r="F56733" s="129">
        <f t="shared" si="892"/>
        <v>0</v>
      </c>
    </row>
    <row r="56734" spans="6:6" ht="18" customHeight="1">
      <c r="F56734" s="129">
        <f t="shared" si="892"/>
        <v>0</v>
      </c>
    </row>
    <row r="56735" spans="6:6" ht="18" customHeight="1">
      <c r="F56735" s="129">
        <f t="shared" si="892"/>
        <v>0</v>
      </c>
    </row>
    <row r="56736" spans="6:6" ht="18" customHeight="1">
      <c r="F56736" s="129">
        <f t="shared" si="892"/>
        <v>0</v>
      </c>
    </row>
    <row r="56737" spans="6:6" ht="18" customHeight="1">
      <c r="F56737" s="129">
        <f t="shared" si="892"/>
        <v>0</v>
      </c>
    </row>
    <row r="56738" spans="6:6" ht="18" customHeight="1">
      <c r="F56738" s="129">
        <f t="shared" si="892"/>
        <v>0</v>
      </c>
    </row>
    <row r="56739" spans="6:6" ht="18" customHeight="1">
      <c r="F56739" s="129">
        <f t="shared" si="892"/>
        <v>0</v>
      </c>
    </row>
    <row r="56740" spans="6:6" ht="18" customHeight="1">
      <c r="F56740" s="129">
        <f t="shared" si="892"/>
        <v>0</v>
      </c>
    </row>
    <row r="56741" spans="6:6" ht="18" customHeight="1">
      <c r="F56741" s="129">
        <f t="shared" si="892"/>
        <v>0</v>
      </c>
    </row>
    <row r="56742" spans="6:6" ht="18" customHeight="1">
      <c r="F56742" s="129">
        <f t="shared" si="892"/>
        <v>0</v>
      </c>
    </row>
    <row r="56743" spans="6:6" ht="18" customHeight="1">
      <c r="F56743" s="129">
        <f t="shared" si="892"/>
        <v>0</v>
      </c>
    </row>
    <row r="56744" spans="6:6" ht="18" customHeight="1">
      <c r="F56744" s="129">
        <f t="shared" si="892"/>
        <v>0</v>
      </c>
    </row>
    <row r="56745" spans="6:6" ht="18" customHeight="1">
      <c r="F56745" s="129">
        <f t="shared" si="892"/>
        <v>0</v>
      </c>
    </row>
    <row r="56746" spans="6:6" ht="18" customHeight="1">
      <c r="F56746" s="129">
        <f t="shared" si="892"/>
        <v>0</v>
      </c>
    </row>
    <row r="56747" spans="6:6" ht="18" customHeight="1">
      <c r="F56747" s="129">
        <f t="shared" si="892"/>
        <v>0</v>
      </c>
    </row>
    <row r="56748" spans="6:6" ht="18" customHeight="1">
      <c r="F56748" s="129">
        <f t="shared" si="892"/>
        <v>0</v>
      </c>
    </row>
    <row r="56749" spans="6:6" ht="18" customHeight="1">
      <c r="F56749" s="129">
        <f t="shared" si="892"/>
        <v>0</v>
      </c>
    </row>
    <row r="56750" spans="6:6" ht="18" customHeight="1">
      <c r="F56750" s="129">
        <f t="shared" si="892"/>
        <v>0</v>
      </c>
    </row>
    <row r="56751" spans="6:6" ht="18" customHeight="1">
      <c r="F56751" s="129">
        <f t="shared" si="892"/>
        <v>0</v>
      </c>
    </row>
    <row r="56752" spans="6:6" ht="18" customHeight="1">
      <c r="F56752" s="129">
        <f t="shared" si="892"/>
        <v>0</v>
      </c>
    </row>
    <row r="56753" spans="6:6" ht="18" customHeight="1">
      <c r="F56753" s="129">
        <f t="shared" si="892"/>
        <v>0</v>
      </c>
    </row>
    <row r="56754" spans="6:6" ht="18" customHeight="1">
      <c r="F56754" s="129">
        <f t="shared" ref="F56754:F56817" si="893">E56754*D56754</f>
        <v>0</v>
      </c>
    </row>
    <row r="56755" spans="6:6" ht="18" customHeight="1">
      <c r="F56755" s="129">
        <f t="shared" si="893"/>
        <v>0</v>
      </c>
    </row>
    <row r="56756" spans="6:6" ht="18" customHeight="1">
      <c r="F56756" s="129">
        <f t="shared" si="893"/>
        <v>0</v>
      </c>
    </row>
    <row r="56757" spans="6:6" ht="18" customHeight="1">
      <c r="F56757" s="129">
        <f t="shared" si="893"/>
        <v>0</v>
      </c>
    </row>
    <row r="56758" spans="6:6" ht="18" customHeight="1">
      <c r="F56758" s="129">
        <f t="shared" si="893"/>
        <v>0</v>
      </c>
    </row>
    <row r="56759" spans="6:6" ht="18" customHeight="1">
      <c r="F56759" s="129">
        <f t="shared" si="893"/>
        <v>0</v>
      </c>
    </row>
    <row r="56760" spans="6:6" ht="18" customHeight="1">
      <c r="F56760" s="129">
        <f t="shared" si="893"/>
        <v>0</v>
      </c>
    </row>
    <row r="56761" spans="6:6" ht="18" customHeight="1">
      <c r="F56761" s="129">
        <f t="shared" si="893"/>
        <v>0</v>
      </c>
    </row>
    <row r="56762" spans="6:6" ht="18" customHeight="1">
      <c r="F56762" s="129">
        <f t="shared" si="893"/>
        <v>0</v>
      </c>
    </row>
    <row r="56763" spans="6:6" ht="18" customHeight="1">
      <c r="F56763" s="129">
        <f t="shared" si="893"/>
        <v>0</v>
      </c>
    </row>
    <row r="56764" spans="6:6" ht="18" customHeight="1">
      <c r="F56764" s="129">
        <f t="shared" si="893"/>
        <v>0</v>
      </c>
    </row>
    <row r="56765" spans="6:6" ht="18" customHeight="1">
      <c r="F56765" s="129">
        <f t="shared" si="893"/>
        <v>0</v>
      </c>
    </row>
    <row r="56766" spans="6:6" ht="18" customHeight="1">
      <c r="F56766" s="129">
        <f t="shared" si="893"/>
        <v>0</v>
      </c>
    </row>
    <row r="56767" spans="6:6" ht="18" customHeight="1">
      <c r="F56767" s="129">
        <f t="shared" si="893"/>
        <v>0</v>
      </c>
    </row>
    <row r="56768" spans="6:6" ht="18" customHeight="1">
      <c r="F56768" s="129">
        <f t="shared" si="893"/>
        <v>0</v>
      </c>
    </row>
    <row r="56769" spans="6:6" ht="18" customHeight="1">
      <c r="F56769" s="129">
        <f t="shared" si="893"/>
        <v>0</v>
      </c>
    </row>
    <row r="56770" spans="6:6" ht="18" customHeight="1">
      <c r="F56770" s="129">
        <f t="shared" si="893"/>
        <v>0</v>
      </c>
    </row>
    <row r="56771" spans="6:6" ht="18" customHeight="1">
      <c r="F56771" s="129">
        <f t="shared" si="893"/>
        <v>0</v>
      </c>
    </row>
    <row r="56772" spans="6:6" ht="18" customHeight="1">
      <c r="F56772" s="129">
        <f t="shared" si="893"/>
        <v>0</v>
      </c>
    </row>
    <row r="56773" spans="6:6" ht="18" customHeight="1">
      <c r="F56773" s="129">
        <f t="shared" si="893"/>
        <v>0</v>
      </c>
    </row>
    <row r="56774" spans="6:6" ht="18" customHeight="1">
      <c r="F56774" s="129">
        <f t="shared" si="893"/>
        <v>0</v>
      </c>
    </row>
    <row r="56775" spans="6:6" ht="18" customHeight="1">
      <c r="F56775" s="129">
        <f t="shared" si="893"/>
        <v>0</v>
      </c>
    </row>
    <row r="56776" spans="6:6" ht="18" customHeight="1">
      <c r="F56776" s="129">
        <f t="shared" si="893"/>
        <v>0</v>
      </c>
    </row>
    <row r="56777" spans="6:6" ht="18" customHeight="1">
      <c r="F56777" s="129">
        <f t="shared" si="893"/>
        <v>0</v>
      </c>
    </row>
    <row r="56778" spans="6:6" ht="18" customHeight="1">
      <c r="F56778" s="129">
        <f t="shared" si="893"/>
        <v>0</v>
      </c>
    </row>
    <row r="56779" spans="6:6" ht="18" customHeight="1">
      <c r="F56779" s="129">
        <f t="shared" si="893"/>
        <v>0</v>
      </c>
    </row>
    <row r="56780" spans="6:6" ht="18" customHeight="1">
      <c r="F56780" s="129">
        <f t="shared" si="893"/>
        <v>0</v>
      </c>
    </row>
    <row r="56781" spans="6:6" ht="18" customHeight="1">
      <c r="F56781" s="129">
        <f t="shared" si="893"/>
        <v>0</v>
      </c>
    </row>
    <row r="56782" spans="6:6" ht="18" customHeight="1">
      <c r="F56782" s="129">
        <f t="shared" si="893"/>
        <v>0</v>
      </c>
    </row>
    <row r="56783" spans="6:6" ht="18" customHeight="1">
      <c r="F56783" s="129">
        <f t="shared" si="893"/>
        <v>0</v>
      </c>
    </row>
    <row r="56784" spans="6:6" ht="18" customHeight="1">
      <c r="F56784" s="129">
        <f t="shared" si="893"/>
        <v>0</v>
      </c>
    </row>
    <row r="56785" spans="6:6" ht="18" customHeight="1">
      <c r="F56785" s="129">
        <f t="shared" si="893"/>
        <v>0</v>
      </c>
    </row>
    <row r="56786" spans="6:6" ht="18" customHeight="1">
      <c r="F56786" s="129">
        <f t="shared" si="893"/>
        <v>0</v>
      </c>
    </row>
    <row r="56787" spans="6:6" ht="18" customHeight="1">
      <c r="F56787" s="129">
        <f t="shared" si="893"/>
        <v>0</v>
      </c>
    </row>
    <row r="56788" spans="6:6" ht="18" customHeight="1">
      <c r="F56788" s="129">
        <f t="shared" si="893"/>
        <v>0</v>
      </c>
    </row>
    <row r="56789" spans="6:6" ht="18" customHeight="1">
      <c r="F56789" s="129">
        <f t="shared" si="893"/>
        <v>0</v>
      </c>
    </row>
    <row r="56790" spans="6:6" ht="18" customHeight="1">
      <c r="F56790" s="129">
        <f t="shared" si="893"/>
        <v>0</v>
      </c>
    </row>
    <row r="56791" spans="6:6" ht="18" customHeight="1">
      <c r="F56791" s="129">
        <f t="shared" si="893"/>
        <v>0</v>
      </c>
    </row>
    <row r="56792" spans="6:6" ht="18" customHeight="1">
      <c r="F56792" s="129">
        <f t="shared" si="893"/>
        <v>0</v>
      </c>
    </row>
    <row r="56793" spans="6:6" ht="18" customHeight="1">
      <c r="F56793" s="129">
        <f t="shared" si="893"/>
        <v>0</v>
      </c>
    </row>
    <row r="56794" spans="6:6" ht="18" customHeight="1">
      <c r="F56794" s="129">
        <f t="shared" si="893"/>
        <v>0</v>
      </c>
    </row>
    <row r="56795" spans="6:6" ht="18" customHeight="1">
      <c r="F56795" s="129">
        <f t="shared" si="893"/>
        <v>0</v>
      </c>
    </row>
    <row r="56796" spans="6:6" ht="18" customHeight="1">
      <c r="F56796" s="129">
        <f t="shared" si="893"/>
        <v>0</v>
      </c>
    </row>
    <row r="56797" spans="6:6" ht="18" customHeight="1">
      <c r="F56797" s="129">
        <f t="shared" si="893"/>
        <v>0</v>
      </c>
    </row>
    <row r="56798" spans="6:6" ht="18" customHeight="1">
      <c r="F56798" s="129">
        <f t="shared" si="893"/>
        <v>0</v>
      </c>
    </row>
    <row r="56799" spans="6:6" ht="18" customHeight="1">
      <c r="F56799" s="129">
        <f t="shared" si="893"/>
        <v>0</v>
      </c>
    </row>
    <row r="56800" spans="6:6" ht="18" customHeight="1">
      <c r="F56800" s="129">
        <f t="shared" si="893"/>
        <v>0</v>
      </c>
    </row>
    <row r="56801" spans="6:6" ht="18" customHeight="1">
      <c r="F56801" s="129">
        <f t="shared" si="893"/>
        <v>0</v>
      </c>
    </row>
    <row r="56802" spans="6:6" ht="18" customHeight="1">
      <c r="F56802" s="129">
        <f t="shared" si="893"/>
        <v>0</v>
      </c>
    </row>
    <row r="56803" spans="6:6" ht="18" customHeight="1">
      <c r="F56803" s="129">
        <f t="shared" si="893"/>
        <v>0</v>
      </c>
    </row>
    <row r="56804" spans="6:6" ht="18" customHeight="1">
      <c r="F56804" s="129">
        <f t="shared" si="893"/>
        <v>0</v>
      </c>
    </row>
    <row r="56805" spans="6:6" ht="18" customHeight="1">
      <c r="F56805" s="129">
        <f t="shared" si="893"/>
        <v>0</v>
      </c>
    </row>
    <row r="56806" spans="6:6" ht="18" customHeight="1">
      <c r="F56806" s="129">
        <f t="shared" si="893"/>
        <v>0</v>
      </c>
    </row>
    <row r="56807" spans="6:6" ht="18" customHeight="1">
      <c r="F56807" s="129">
        <f t="shared" si="893"/>
        <v>0</v>
      </c>
    </row>
    <row r="56808" spans="6:6" ht="18" customHeight="1">
      <c r="F56808" s="129">
        <f t="shared" si="893"/>
        <v>0</v>
      </c>
    </row>
    <row r="56809" spans="6:6" ht="18" customHeight="1">
      <c r="F56809" s="129">
        <f t="shared" si="893"/>
        <v>0</v>
      </c>
    </row>
    <row r="56810" spans="6:6" ht="18" customHeight="1">
      <c r="F56810" s="129">
        <f t="shared" si="893"/>
        <v>0</v>
      </c>
    </row>
    <row r="56811" spans="6:6" ht="18" customHeight="1">
      <c r="F56811" s="129">
        <f t="shared" si="893"/>
        <v>0</v>
      </c>
    </row>
    <row r="56812" spans="6:6" ht="18" customHeight="1">
      <c r="F56812" s="129">
        <f t="shared" si="893"/>
        <v>0</v>
      </c>
    </row>
    <row r="56813" spans="6:6" ht="18" customHeight="1">
      <c r="F56813" s="129">
        <f t="shared" si="893"/>
        <v>0</v>
      </c>
    </row>
    <row r="56814" spans="6:6" ht="18" customHeight="1">
      <c r="F56814" s="129">
        <f t="shared" si="893"/>
        <v>0</v>
      </c>
    </row>
    <row r="56815" spans="6:6" ht="18" customHeight="1">
      <c r="F56815" s="129">
        <f t="shared" si="893"/>
        <v>0</v>
      </c>
    </row>
    <row r="56816" spans="6:6" ht="18" customHeight="1">
      <c r="F56816" s="129">
        <f t="shared" si="893"/>
        <v>0</v>
      </c>
    </row>
    <row r="56817" spans="6:6" ht="18" customHeight="1">
      <c r="F56817" s="129">
        <f t="shared" si="893"/>
        <v>0</v>
      </c>
    </row>
    <row r="56818" spans="6:6" ht="18" customHeight="1">
      <c r="F56818" s="129">
        <f t="shared" ref="F56818:F56881" si="894">E56818*D56818</f>
        <v>0</v>
      </c>
    </row>
    <row r="56819" spans="6:6" ht="18" customHeight="1">
      <c r="F56819" s="129">
        <f t="shared" si="894"/>
        <v>0</v>
      </c>
    </row>
    <row r="56820" spans="6:6" ht="18" customHeight="1">
      <c r="F56820" s="129">
        <f t="shared" si="894"/>
        <v>0</v>
      </c>
    </row>
    <row r="56821" spans="6:6" ht="18" customHeight="1">
      <c r="F56821" s="129">
        <f t="shared" si="894"/>
        <v>0</v>
      </c>
    </row>
    <row r="56822" spans="6:6" ht="18" customHeight="1">
      <c r="F56822" s="129">
        <f t="shared" si="894"/>
        <v>0</v>
      </c>
    </row>
    <row r="56823" spans="6:6" ht="18" customHeight="1">
      <c r="F56823" s="129">
        <f t="shared" si="894"/>
        <v>0</v>
      </c>
    </row>
    <row r="56824" spans="6:6" ht="18" customHeight="1">
      <c r="F56824" s="129">
        <f t="shared" si="894"/>
        <v>0</v>
      </c>
    </row>
    <row r="56825" spans="6:6" ht="18" customHeight="1">
      <c r="F56825" s="129">
        <f t="shared" si="894"/>
        <v>0</v>
      </c>
    </row>
    <row r="56826" spans="6:6" ht="18" customHeight="1">
      <c r="F56826" s="129">
        <f t="shared" si="894"/>
        <v>0</v>
      </c>
    </row>
    <row r="56827" spans="6:6" ht="18" customHeight="1">
      <c r="F56827" s="129">
        <f t="shared" si="894"/>
        <v>0</v>
      </c>
    </row>
    <row r="56828" spans="6:6" ht="18" customHeight="1">
      <c r="F56828" s="129">
        <f t="shared" si="894"/>
        <v>0</v>
      </c>
    </row>
    <row r="56829" spans="6:6" ht="18" customHeight="1">
      <c r="F56829" s="129">
        <f t="shared" si="894"/>
        <v>0</v>
      </c>
    </row>
    <row r="56830" spans="6:6" ht="18" customHeight="1">
      <c r="F56830" s="129">
        <f t="shared" si="894"/>
        <v>0</v>
      </c>
    </row>
    <row r="56831" spans="6:6" ht="18" customHeight="1">
      <c r="F56831" s="129">
        <f t="shared" si="894"/>
        <v>0</v>
      </c>
    </row>
    <row r="56832" spans="6:6" ht="18" customHeight="1">
      <c r="F56832" s="129">
        <f t="shared" si="894"/>
        <v>0</v>
      </c>
    </row>
    <row r="56833" spans="6:6" ht="18" customHeight="1">
      <c r="F56833" s="129">
        <f t="shared" si="894"/>
        <v>0</v>
      </c>
    </row>
    <row r="56834" spans="6:6" ht="18" customHeight="1">
      <c r="F56834" s="129">
        <f t="shared" si="894"/>
        <v>0</v>
      </c>
    </row>
    <row r="56835" spans="6:6" ht="18" customHeight="1">
      <c r="F56835" s="129">
        <f t="shared" si="894"/>
        <v>0</v>
      </c>
    </row>
    <row r="56836" spans="6:6" ht="18" customHeight="1">
      <c r="F56836" s="129">
        <f t="shared" si="894"/>
        <v>0</v>
      </c>
    </row>
    <row r="56837" spans="6:6" ht="18" customHeight="1">
      <c r="F56837" s="129">
        <f t="shared" si="894"/>
        <v>0</v>
      </c>
    </row>
    <row r="56838" spans="6:6" ht="18" customHeight="1">
      <c r="F56838" s="129">
        <f t="shared" si="894"/>
        <v>0</v>
      </c>
    </row>
    <row r="56839" spans="6:6" ht="18" customHeight="1">
      <c r="F56839" s="129">
        <f t="shared" si="894"/>
        <v>0</v>
      </c>
    </row>
    <row r="56840" spans="6:6" ht="18" customHeight="1">
      <c r="F56840" s="129">
        <f t="shared" si="894"/>
        <v>0</v>
      </c>
    </row>
    <row r="56841" spans="6:6" ht="18" customHeight="1">
      <c r="F56841" s="129">
        <f t="shared" si="894"/>
        <v>0</v>
      </c>
    </row>
    <row r="56842" spans="6:6" ht="18" customHeight="1">
      <c r="F56842" s="129">
        <f t="shared" si="894"/>
        <v>0</v>
      </c>
    </row>
    <row r="56843" spans="6:6" ht="18" customHeight="1">
      <c r="F56843" s="129">
        <f t="shared" si="894"/>
        <v>0</v>
      </c>
    </row>
    <row r="56844" spans="6:6" ht="18" customHeight="1">
      <c r="F56844" s="129">
        <f t="shared" si="894"/>
        <v>0</v>
      </c>
    </row>
    <row r="56845" spans="6:6" ht="18" customHeight="1">
      <c r="F56845" s="129">
        <f t="shared" si="894"/>
        <v>0</v>
      </c>
    </row>
    <row r="56846" spans="6:6" ht="18" customHeight="1">
      <c r="F56846" s="129">
        <f t="shared" si="894"/>
        <v>0</v>
      </c>
    </row>
    <row r="56847" spans="6:6" ht="18" customHeight="1">
      <c r="F56847" s="129">
        <f t="shared" si="894"/>
        <v>0</v>
      </c>
    </row>
    <row r="56848" spans="6:6" ht="18" customHeight="1">
      <c r="F56848" s="129">
        <f t="shared" si="894"/>
        <v>0</v>
      </c>
    </row>
    <row r="56849" spans="6:6" ht="18" customHeight="1">
      <c r="F56849" s="129">
        <f t="shared" si="894"/>
        <v>0</v>
      </c>
    </row>
    <row r="56850" spans="6:6" ht="18" customHeight="1">
      <c r="F56850" s="129">
        <f t="shared" si="894"/>
        <v>0</v>
      </c>
    </row>
    <row r="56851" spans="6:6" ht="18" customHeight="1">
      <c r="F56851" s="129">
        <f t="shared" si="894"/>
        <v>0</v>
      </c>
    </row>
    <row r="56852" spans="6:6" ht="18" customHeight="1">
      <c r="F56852" s="129">
        <f t="shared" si="894"/>
        <v>0</v>
      </c>
    </row>
    <row r="56853" spans="6:6" ht="18" customHeight="1">
      <c r="F56853" s="129">
        <f t="shared" si="894"/>
        <v>0</v>
      </c>
    </row>
    <row r="56854" spans="6:6" ht="18" customHeight="1">
      <c r="F56854" s="129">
        <f t="shared" si="894"/>
        <v>0</v>
      </c>
    </row>
    <row r="56855" spans="6:6" ht="18" customHeight="1">
      <c r="F56855" s="129">
        <f t="shared" si="894"/>
        <v>0</v>
      </c>
    </row>
    <row r="56856" spans="6:6" ht="18" customHeight="1">
      <c r="F56856" s="129">
        <f t="shared" si="894"/>
        <v>0</v>
      </c>
    </row>
    <row r="56857" spans="6:6" ht="18" customHeight="1">
      <c r="F56857" s="129">
        <f t="shared" si="894"/>
        <v>0</v>
      </c>
    </row>
    <row r="56858" spans="6:6" ht="18" customHeight="1">
      <c r="F56858" s="129">
        <f t="shared" si="894"/>
        <v>0</v>
      </c>
    </row>
    <row r="56859" spans="6:6" ht="18" customHeight="1">
      <c r="F56859" s="129">
        <f t="shared" si="894"/>
        <v>0</v>
      </c>
    </row>
    <row r="56860" spans="6:6" ht="18" customHeight="1">
      <c r="F56860" s="129">
        <f t="shared" si="894"/>
        <v>0</v>
      </c>
    </row>
    <row r="56861" spans="6:6" ht="18" customHeight="1">
      <c r="F56861" s="129">
        <f t="shared" si="894"/>
        <v>0</v>
      </c>
    </row>
    <row r="56862" spans="6:6" ht="18" customHeight="1">
      <c r="F56862" s="129">
        <f t="shared" si="894"/>
        <v>0</v>
      </c>
    </row>
    <row r="56863" spans="6:6" ht="18" customHeight="1">
      <c r="F56863" s="129">
        <f t="shared" si="894"/>
        <v>0</v>
      </c>
    </row>
    <row r="56864" spans="6:6" ht="18" customHeight="1">
      <c r="F56864" s="129">
        <f t="shared" si="894"/>
        <v>0</v>
      </c>
    </row>
    <row r="56865" spans="6:6" ht="18" customHeight="1">
      <c r="F56865" s="129">
        <f t="shared" si="894"/>
        <v>0</v>
      </c>
    </row>
    <row r="56866" spans="6:6" ht="18" customHeight="1">
      <c r="F56866" s="129">
        <f t="shared" si="894"/>
        <v>0</v>
      </c>
    </row>
    <row r="56867" spans="6:6" ht="18" customHeight="1">
      <c r="F56867" s="129">
        <f t="shared" si="894"/>
        <v>0</v>
      </c>
    </row>
    <row r="56868" spans="6:6" ht="18" customHeight="1">
      <c r="F56868" s="129">
        <f t="shared" si="894"/>
        <v>0</v>
      </c>
    </row>
    <row r="56869" spans="6:6" ht="18" customHeight="1">
      <c r="F56869" s="129">
        <f t="shared" si="894"/>
        <v>0</v>
      </c>
    </row>
    <row r="56870" spans="6:6" ht="18" customHeight="1">
      <c r="F56870" s="129">
        <f t="shared" si="894"/>
        <v>0</v>
      </c>
    </row>
    <row r="56871" spans="6:6" ht="18" customHeight="1">
      <c r="F56871" s="129">
        <f t="shared" si="894"/>
        <v>0</v>
      </c>
    </row>
    <row r="56872" spans="6:6" ht="18" customHeight="1">
      <c r="F56872" s="129">
        <f t="shared" si="894"/>
        <v>0</v>
      </c>
    </row>
    <row r="56873" spans="6:6" ht="18" customHeight="1">
      <c r="F56873" s="129">
        <f t="shared" si="894"/>
        <v>0</v>
      </c>
    </row>
    <row r="56874" spans="6:6" ht="18" customHeight="1">
      <c r="F56874" s="129">
        <f t="shared" si="894"/>
        <v>0</v>
      </c>
    </row>
    <row r="56875" spans="6:6" ht="18" customHeight="1">
      <c r="F56875" s="129">
        <f t="shared" si="894"/>
        <v>0</v>
      </c>
    </row>
    <row r="56876" spans="6:6" ht="18" customHeight="1">
      <c r="F56876" s="129">
        <f t="shared" si="894"/>
        <v>0</v>
      </c>
    </row>
    <row r="56877" spans="6:6" ht="18" customHeight="1">
      <c r="F56877" s="129">
        <f t="shared" si="894"/>
        <v>0</v>
      </c>
    </row>
    <row r="56878" spans="6:6" ht="18" customHeight="1">
      <c r="F56878" s="129">
        <f t="shared" si="894"/>
        <v>0</v>
      </c>
    </row>
    <row r="56879" spans="6:6" ht="18" customHeight="1">
      <c r="F56879" s="129">
        <f t="shared" si="894"/>
        <v>0</v>
      </c>
    </row>
    <row r="56880" spans="6:6" ht="18" customHeight="1">
      <c r="F56880" s="129">
        <f t="shared" si="894"/>
        <v>0</v>
      </c>
    </row>
    <row r="56881" spans="6:6" ht="18" customHeight="1">
      <c r="F56881" s="129">
        <f t="shared" si="894"/>
        <v>0</v>
      </c>
    </row>
    <row r="56882" spans="6:6" ht="18" customHeight="1">
      <c r="F56882" s="129">
        <f t="shared" ref="F56882:F56945" si="895">E56882*D56882</f>
        <v>0</v>
      </c>
    </row>
    <row r="56883" spans="6:6" ht="18" customHeight="1">
      <c r="F56883" s="129">
        <f t="shared" si="895"/>
        <v>0</v>
      </c>
    </row>
    <row r="56884" spans="6:6" ht="18" customHeight="1">
      <c r="F56884" s="129">
        <f t="shared" si="895"/>
        <v>0</v>
      </c>
    </row>
    <row r="56885" spans="6:6" ht="18" customHeight="1">
      <c r="F56885" s="129">
        <f t="shared" si="895"/>
        <v>0</v>
      </c>
    </row>
    <row r="56886" spans="6:6" ht="18" customHeight="1">
      <c r="F56886" s="129">
        <f t="shared" si="895"/>
        <v>0</v>
      </c>
    </row>
    <row r="56887" spans="6:6" ht="18" customHeight="1">
      <c r="F56887" s="129">
        <f t="shared" si="895"/>
        <v>0</v>
      </c>
    </row>
    <row r="56888" spans="6:6" ht="18" customHeight="1">
      <c r="F56888" s="129">
        <f t="shared" si="895"/>
        <v>0</v>
      </c>
    </row>
    <row r="56889" spans="6:6" ht="18" customHeight="1">
      <c r="F56889" s="129">
        <f t="shared" si="895"/>
        <v>0</v>
      </c>
    </row>
    <row r="56890" spans="6:6" ht="18" customHeight="1">
      <c r="F56890" s="129">
        <f t="shared" si="895"/>
        <v>0</v>
      </c>
    </row>
    <row r="56891" spans="6:6" ht="18" customHeight="1">
      <c r="F56891" s="129">
        <f t="shared" si="895"/>
        <v>0</v>
      </c>
    </row>
    <row r="56892" spans="6:6" ht="18" customHeight="1">
      <c r="F56892" s="129">
        <f t="shared" si="895"/>
        <v>0</v>
      </c>
    </row>
    <row r="56893" spans="6:6" ht="18" customHeight="1">
      <c r="F56893" s="129">
        <f t="shared" si="895"/>
        <v>0</v>
      </c>
    </row>
    <row r="56894" spans="6:6" ht="18" customHeight="1">
      <c r="F56894" s="129">
        <f t="shared" si="895"/>
        <v>0</v>
      </c>
    </row>
    <row r="56895" spans="6:6" ht="18" customHeight="1">
      <c r="F56895" s="129">
        <f t="shared" si="895"/>
        <v>0</v>
      </c>
    </row>
    <row r="56896" spans="6:6" ht="18" customHeight="1">
      <c r="F56896" s="129">
        <f t="shared" si="895"/>
        <v>0</v>
      </c>
    </row>
    <row r="56897" spans="6:6" ht="18" customHeight="1">
      <c r="F56897" s="129">
        <f t="shared" si="895"/>
        <v>0</v>
      </c>
    </row>
    <row r="56898" spans="6:6" ht="18" customHeight="1">
      <c r="F56898" s="129">
        <f t="shared" si="895"/>
        <v>0</v>
      </c>
    </row>
    <row r="56899" spans="6:6" ht="18" customHeight="1">
      <c r="F56899" s="129">
        <f t="shared" si="895"/>
        <v>0</v>
      </c>
    </row>
    <row r="56900" spans="6:6" ht="18" customHeight="1">
      <c r="F56900" s="129">
        <f t="shared" si="895"/>
        <v>0</v>
      </c>
    </row>
    <row r="56901" spans="6:6" ht="18" customHeight="1">
      <c r="F56901" s="129">
        <f t="shared" si="895"/>
        <v>0</v>
      </c>
    </row>
    <row r="56902" spans="6:6" ht="18" customHeight="1">
      <c r="F56902" s="129">
        <f t="shared" si="895"/>
        <v>0</v>
      </c>
    </row>
    <row r="56903" spans="6:6" ht="18" customHeight="1">
      <c r="F56903" s="129">
        <f t="shared" si="895"/>
        <v>0</v>
      </c>
    </row>
    <row r="56904" spans="6:6" ht="18" customHeight="1">
      <c r="F56904" s="129">
        <f t="shared" si="895"/>
        <v>0</v>
      </c>
    </row>
    <row r="56905" spans="6:6" ht="18" customHeight="1">
      <c r="F56905" s="129">
        <f t="shared" si="895"/>
        <v>0</v>
      </c>
    </row>
    <row r="56906" spans="6:6" ht="18" customHeight="1">
      <c r="F56906" s="129">
        <f t="shared" si="895"/>
        <v>0</v>
      </c>
    </row>
    <row r="56907" spans="6:6" ht="18" customHeight="1">
      <c r="F56907" s="129">
        <f t="shared" si="895"/>
        <v>0</v>
      </c>
    </row>
    <row r="56908" spans="6:6" ht="18" customHeight="1">
      <c r="F56908" s="129">
        <f t="shared" si="895"/>
        <v>0</v>
      </c>
    </row>
    <row r="56909" spans="6:6" ht="18" customHeight="1">
      <c r="F56909" s="129">
        <f t="shared" si="895"/>
        <v>0</v>
      </c>
    </row>
    <row r="56910" spans="6:6" ht="18" customHeight="1">
      <c r="F56910" s="129">
        <f t="shared" si="895"/>
        <v>0</v>
      </c>
    </row>
    <row r="56911" spans="6:6" ht="18" customHeight="1">
      <c r="F56911" s="129">
        <f t="shared" si="895"/>
        <v>0</v>
      </c>
    </row>
    <row r="56912" spans="6:6" ht="18" customHeight="1">
      <c r="F56912" s="129">
        <f t="shared" si="895"/>
        <v>0</v>
      </c>
    </row>
    <row r="56913" spans="6:6" ht="18" customHeight="1">
      <c r="F56913" s="129">
        <f t="shared" si="895"/>
        <v>0</v>
      </c>
    </row>
    <row r="56914" spans="6:6" ht="18" customHeight="1">
      <c r="F56914" s="129">
        <f t="shared" si="895"/>
        <v>0</v>
      </c>
    </row>
    <row r="56915" spans="6:6" ht="18" customHeight="1">
      <c r="F56915" s="129">
        <f t="shared" si="895"/>
        <v>0</v>
      </c>
    </row>
    <row r="56916" spans="6:6" ht="18" customHeight="1">
      <c r="F56916" s="129">
        <f t="shared" si="895"/>
        <v>0</v>
      </c>
    </row>
    <row r="56917" spans="6:6" ht="18" customHeight="1">
      <c r="F56917" s="129">
        <f t="shared" si="895"/>
        <v>0</v>
      </c>
    </row>
    <row r="56918" spans="6:6" ht="18" customHeight="1">
      <c r="F56918" s="129">
        <f t="shared" si="895"/>
        <v>0</v>
      </c>
    </row>
    <row r="56919" spans="6:6" ht="18" customHeight="1">
      <c r="F56919" s="129">
        <f t="shared" si="895"/>
        <v>0</v>
      </c>
    </row>
    <row r="56920" spans="6:6" ht="18" customHeight="1">
      <c r="F56920" s="129">
        <f t="shared" si="895"/>
        <v>0</v>
      </c>
    </row>
    <row r="56921" spans="6:6" ht="18" customHeight="1">
      <c r="F56921" s="129">
        <f t="shared" si="895"/>
        <v>0</v>
      </c>
    </row>
    <row r="56922" spans="6:6" ht="18" customHeight="1">
      <c r="F56922" s="129">
        <f t="shared" si="895"/>
        <v>0</v>
      </c>
    </row>
    <row r="56923" spans="6:6" ht="18" customHeight="1">
      <c r="F56923" s="129">
        <f t="shared" si="895"/>
        <v>0</v>
      </c>
    </row>
    <row r="56924" spans="6:6" ht="18" customHeight="1">
      <c r="F56924" s="129">
        <f t="shared" si="895"/>
        <v>0</v>
      </c>
    </row>
    <row r="56925" spans="6:6" ht="18" customHeight="1">
      <c r="F56925" s="129">
        <f t="shared" si="895"/>
        <v>0</v>
      </c>
    </row>
    <row r="56926" spans="6:6" ht="18" customHeight="1">
      <c r="F56926" s="129">
        <f t="shared" si="895"/>
        <v>0</v>
      </c>
    </row>
    <row r="56927" spans="6:6" ht="18" customHeight="1">
      <c r="F56927" s="129">
        <f t="shared" si="895"/>
        <v>0</v>
      </c>
    </row>
    <row r="56928" spans="6:6" ht="18" customHeight="1">
      <c r="F56928" s="129">
        <f t="shared" si="895"/>
        <v>0</v>
      </c>
    </row>
    <row r="56929" spans="6:6" ht="18" customHeight="1">
      <c r="F56929" s="129">
        <f t="shared" si="895"/>
        <v>0</v>
      </c>
    </row>
    <row r="56930" spans="6:6" ht="18" customHeight="1">
      <c r="F56930" s="129">
        <f t="shared" si="895"/>
        <v>0</v>
      </c>
    </row>
    <row r="56931" spans="6:6" ht="18" customHeight="1">
      <c r="F56931" s="129">
        <f t="shared" si="895"/>
        <v>0</v>
      </c>
    </row>
    <row r="56932" spans="6:6" ht="18" customHeight="1">
      <c r="F56932" s="129">
        <f t="shared" si="895"/>
        <v>0</v>
      </c>
    </row>
    <row r="56933" spans="6:6" ht="18" customHeight="1">
      <c r="F56933" s="129">
        <f t="shared" si="895"/>
        <v>0</v>
      </c>
    </row>
    <row r="56934" spans="6:6" ht="18" customHeight="1">
      <c r="F56934" s="129">
        <f t="shared" si="895"/>
        <v>0</v>
      </c>
    </row>
    <row r="56935" spans="6:6" ht="18" customHeight="1">
      <c r="F56935" s="129">
        <f t="shared" si="895"/>
        <v>0</v>
      </c>
    </row>
    <row r="56936" spans="6:6" ht="18" customHeight="1">
      <c r="F56936" s="129">
        <f t="shared" si="895"/>
        <v>0</v>
      </c>
    </row>
    <row r="56937" spans="6:6" ht="18" customHeight="1">
      <c r="F56937" s="129">
        <f t="shared" si="895"/>
        <v>0</v>
      </c>
    </row>
    <row r="56938" spans="6:6" ht="18" customHeight="1">
      <c r="F56938" s="129">
        <f t="shared" si="895"/>
        <v>0</v>
      </c>
    </row>
    <row r="56939" spans="6:6" ht="18" customHeight="1">
      <c r="F56939" s="129">
        <f t="shared" si="895"/>
        <v>0</v>
      </c>
    </row>
    <row r="56940" spans="6:6" ht="18" customHeight="1">
      <c r="F56940" s="129">
        <f t="shared" si="895"/>
        <v>0</v>
      </c>
    </row>
    <row r="56941" spans="6:6" ht="18" customHeight="1">
      <c r="F56941" s="129">
        <f t="shared" si="895"/>
        <v>0</v>
      </c>
    </row>
    <row r="56942" spans="6:6" ht="18" customHeight="1">
      <c r="F56942" s="129">
        <f t="shared" si="895"/>
        <v>0</v>
      </c>
    </row>
    <row r="56943" spans="6:6" ht="18" customHeight="1">
      <c r="F56943" s="129">
        <f t="shared" si="895"/>
        <v>0</v>
      </c>
    </row>
    <row r="56944" spans="6:6" ht="18" customHeight="1">
      <c r="F56944" s="129">
        <f t="shared" si="895"/>
        <v>0</v>
      </c>
    </row>
    <row r="56945" spans="6:6" ht="18" customHeight="1">
      <c r="F56945" s="129">
        <f t="shared" si="895"/>
        <v>0</v>
      </c>
    </row>
    <row r="56946" spans="6:6" ht="18" customHeight="1">
      <c r="F56946" s="129">
        <f t="shared" ref="F56946:F57009" si="896">E56946*D56946</f>
        <v>0</v>
      </c>
    </row>
    <row r="56947" spans="6:6" ht="18" customHeight="1">
      <c r="F56947" s="129">
        <f t="shared" si="896"/>
        <v>0</v>
      </c>
    </row>
    <row r="56948" spans="6:6" ht="18" customHeight="1">
      <c r="F56948" s="129">
        <f t="shared" si="896"/>
        <v>0</v>
      </c>
    </row>
    <row r="56949" spans="6:6" ht="18" customHeight="1">
      <c r="F56949" s="129">
        <f t="shared" si="896"/>
        <v>0</v>
      </c>
    </row>
    <row r="56950" spans="6:6" ht="18" customHeight="1">
      <c r="F56950" s="129">
        <f t="shared" si="896"/>
        <v>0</v>
      </c>
    </row>
    <row r="56951" spans="6:6" ht="18" customHeight="1">
      <c r="F56951" s="129">
        <f t="shared" si="896"/>
        <v>0</v>
      </c>
    </row>
    <row r="56952" spans="6:6" ht="18" customHeight="1">
      <c r="F56952" s="129">
        <f t="shared" si="896"/>
        <v>0</v>
      </c>
    </row>
    <row r="56953" spans="6:6" ht="18" customHeight="1">
      <c r="F56953" s="129">
        <f t="shared" si="896"/>
        <v>0</v>
      </c>
    </row>
    <row r="56954" spans="6:6" ht="18" customHeight="1">
      <c r="F56954" s="129">
        <f t="shared" si="896"/>
        <v>0</v>
      </c>
    </row>
    <row r="56955" spans="6:6" ht="18" customHeight="1">
      <c r="F56955" s="129">
        <f t="shared" si="896"/>
        <v>0</v>
      </c>
    </row>
    <row r="56956" spans="6:6" ht="18" customHeight="1">
      <c r="F56956" s="129">
        <f t="shared" si="896"/>
        <v>0</v>
      </c>
    </row>
    <row r="56957" spans="6:6" ht="18" customHeight="1">
      <c r="F56957" s="129">
        <f t="shared" si="896"/>
        <v>0</v>
      </c>
    </row>
    <row r="56958" spans="6:6" ht="18" customHeight="1">
      <c r="F56958" s="129">
        <f t="shared" si="896"/>
        <v>0</v>
      </c>
    </row>
    <row r="56959" spans="6:6" ht="18" customHeight="1">
      <c r="F56959" s="129">
        <f t="shared" si="896"/>
        <v>0</v>
      </c>
    </row>
    <row r="56960" spans="6:6" ht="18" customHeight="1">
      <c r="F56960" s="129">
        <f t="shared" si="896"/>
        <v>0</v>
      </c>
    </row>
    <row r="56961" spans="6:6" ht="18" customHeight="1">
      <c r="F56961" s="129">
        <f t="shared" si="896"/>
        <v>0</v>
      </c>
    </row>
    <row r="56962" spans="6:6" ht="18" customHeight="1">
      <c r="F56962" s="129">
        <f t="shared" si="896"/>
        <v>0</v>
      </c>
    </row>
    <row r="56963" spans="6:6" ht="18" customHeight="1">
      <c r="F56963" s="129">
        <f t="shared" si="896"/>
        <v>0</v>
      </c>
    </row>
    <row r="56964" spans="6:6" ht="18" customHeight="1">
      <c r="F56964" s="129">
        <f t="shared" si="896"/>
        <v>0</v>
      </c>
    </row>
    <row r="56965" spans="6:6" ht="18" customHeight="1">
      <c r="F56965" s="129">
        <f t="shared" si="896"/>
        <v>0</v>
      </c>
    </row>
    <row r="56966" spans="6:6" ht="18" customHeight="1">
      <c r="F56966" s="129">
        <f t="shared" si="896"/>
        <v>0</v>
      </c>
    </row>
    <row r="56967" spans="6:6" ht="18" customHeight="1">
      <c r="F56967" s="129">
        <f t="shared" si="896"/>
        <v>0</v>
      </c>
    </row>
    <row r="56968" spans="6:6" ht="18" customHeight="1">
      <c r="F56968" s="129">
        <f t="shared" si="896"/>
        <v>0</v>
      </c>
    </row>
    <row r="56969" spans="6:6" ht="18" customHeight="1">
      <c r="F56969" s="129">
        <f t="shared" si="896"/>
        <v>0</v>
      </c>
    </row>
    <row r="56970" spans="6:6" ht="18" customHeight="1">
      <c r="F56970" s="129">
        <f t="shared" si="896"/>
        <v>0</v>
      </c>
    </row>
    <row r="56971" spans="6:6" ht="18" customHeight="1">
      <c r="F56971" s="129">
        <f t="shared" si="896"/>
        <v>0</v>
      </c>
    </row>
    <row r="56972" spans="6:6" ht="18" customHeight="1">
      <c r="F56972" s="129">
        <f t="shared" si="896"/>
        <v>0</v>
      </c>
    </row>
    <row r="56973" spans="6:6" ht="18" customHeight="1">
      <c r="F56973" s="129">
        <f t="shared" si="896"/>
        <v>0</v>
      </c>
    </row>
    <row r="56974" spans="6:6" ht="18" customHeight="1">
      <c r="F56974" s="129">
        <f t="shared" si="896"/>
        <v>0</v>
      </c>
    </row>
    <row r="56975" spans="6:6" ht="18" customHeight="1">
      <c r="F56975" s="129">
        <f t="shared" si="896"/>
        <v>0</v>
      </c>
    </row>
    <row r="56976" spans="6:6" ht="18" customHeight="1">
      <c r="F56976" s="129">
        <f t="shared" si="896"/>
        <v>0</v>
      </c>
    </row>
    <row r="56977" spans="6:6" ht="18" customHeight="1">
      <c r="F56977" s="129">
        <f t="shared" si="896"/>
        <v>0</v>
      </c>
    </row>
    <row r="56978" spans="6:6" ht="18" customHeight="1">
      <c r="F56978" s="129">
        <f t="shared" si="896"/>
        <v>0</v>
      </c>
    </row>
    <row r="56979" spans="6:6" ht="18" customHeight="1">
      <c r="F56979" s="129">
        <f t="shared" si="896"/>
        <v>0</v>
      </c>
    </row>
    <row r="56980" spans="6:6" ht="18" customHeight="1">
      <c r="F56980" s="129">
        <f t="shared" si="896"/>
        <v>0</v>
      </c>
    </row>
    <row r="56981" spans="6:6" ht="18" customHeight="1">
      <c r="F56981" s="129">
        <f t="shared" si="896"/>
        <v>0</v>
      </c>
    </row>
    <row r="56982" spans="6:6" ht="18" customHeight="1">
      <c r="F56982" s="129">
        <f t="shared" si="896"/>
        <v>0</v>
      </c>
    </row>
    <row r="56983" spans="6:6" ht="18" customHeight="1">
      <c r="F56983" s="129">
        <f t="shared" si="896"/>
        <v>0</v>
      </c>
    </row>
    <row r="56984" spans="6:6" ht="18" customHeight="1">
      <c r="F56984" s="129">
        <f t="shared" si="896"/>
        <v>0</v>
      </c>
    </row>
    <row r="56985" spans="6:6" ht="18" customHeight="1">
      <c r="F56985" s="129">
        <f t="shared" si="896"/>
        <v>0</v>
      </c>
    </row>
    <row r="56986" spans="6:6" ht="18" customHeight="1">
      <c r="F56986" s="129">
        <f t="shared" si="896"/>
        <v>0</v>
      </c>
    </row>
    <row r="56987" spans="6:6" ht="18" customHeight="1">
      <c r="F56987" s="129">
        <f t="shared" si="896"/>
        <v>0</v>
      </c>
    </row>
    <row r="56988" spans="6:6" ht="18" customHeight="1">
      <c r="F56988" s="129">
        <f t="shared" si="896"/>
        <v>0</v>
      </c>
    </row>
    <row r="56989" spans="6:6" ht="18" customHeight="1">
      <c r="F56989" s="129">
        <f t="shared" si="896"/>
        <v>0</v>
      </c>
    </row>
    <row r="56990" spans="6:6" ht="18" customHeight="1">
      <c r="F56990" s="129">
        <f t="shared" si="896"/>
        <v>0</v>
      </c>
    </row>
    <row r="56991" spans="6:6" ht="18" customHeight="1">
      <c r="F56991" s="129">
        <f t="shared" si="896"/>
        <v>0</v>
      </c>
    </row>
    <row r="56992" spans="6:6" ht="18" customHeight="1">
      <c r="F56992" s="129">
        <f t="shared" si="896"/>
        <v>0</v>
      </c>
    </row>
    <row r="56993" spans="6:6" ht="18" customHeight="1">
      <c r="F56993" s="129">
        <f t="shared" si="896"/>
        <v>0</v>
      </c>
    </row>
    <row r="56994" spans="6:6" ht="18" customHeight="1">
      <c r="F56994" s="129">
        <f t="shared" si="896"/>
        <v>0</v>
      </c>
    </row>
    <row r="56995" spans="6:6" ht="18" customHeight="1">
      <c r="F56995" s="129">
        <f t="shared" si="896"/>
        <v>0</v>
      </c>
    </row>
    <row r="56996" spans="6:6" ht="18" customHeight="1">
      <c r="F56996" s="129">
        <f t="shared" si="896"/>
        <v>0</v>
      </c>
    </row>
    <row r="56997" spans="6:6" ht="18" customHeight="1">
      <c r="F56997" s="129">
        <f t="shared" si="896"/>
        <v>0</v>
      </c>
    </row>
    <row r="56998" spans="6:6" ht="18" customHeight="1">
      <c r="F56998" s="129">
        <f t="shared" si="896"/>
        <v>0</v>
      </c>
    </row>
    <row r="56999" spans="6:6" ht="18" customHeight="1">
      <c r="F56999" s="129">
        <f t="shared" si="896"/>
        <v>0</v>
      </c>
    </row>
    <row r="57000" spans="6:6" ht="18" customHeight="1">
      <c r="F57000" s="129">
        <f t="shared" si="896"/>
        <v>0</v>
      </c>
    </row>
    <row r="57001" spans="6:6" ht="18" customHeight="1">
      <c r="F57001" s="129">
        <f t="shared" si="896"/>
        <v>0</v>
      </c>
    </row>
    <row r="57002" spans="6:6" ht="18" customHeight="1">
      <c r="F57002" s="129">
        <f t="shared" si="896"/>
        <v>0</v>
      </c>
    </row>
    <row r="57003" spans="6:6" ht="18" customHeight="1">
      <c r="F57003" s="129">
        <f t="shared" si="896"/>
        <v>0</v>
      </c>
    </row>
    <row r="57004" spans="6:6" ht="18" customHeight="1">
      <c r="F57004" s="129">
        <f t="shared" si="896"/>
        <v>0</v>
      </c>
    </row>
    <row r="57005" spans="6:6" ht="18" customHeight="1">
      <c r="F57005" s="129">
        <f t="shared" si="896"/>
        <v>0</v>
      </c>
    </row>
    <row r="57006" spans="6:6" ht="18" customHeight="1">
      <c r="F57006" s="129">
        <f t="shared" si="896"/>
        <v>0</v>
      </c>
    </row>
    <row r="57007" spans="6:6" ht="18" customHeight="1">
      <c r="F57007" s="129">
        <f t="shared" si="896"/>
        <v>0</v>
      </c>
    </row>
    <row r="57008" spans="6:6" ht="18" customHeight="1">
      <c r="F57008" s="129">
        <f t="shared" si="896"/>
        <v>0</v>
      </c>
    </row>
    <row r="57009" spans="6:6" ht="18" customHeight="1">
      <c r="F57009" s="129">
        <f t="shared" si="896"/>
        <v>0</v>
      </c>
    </row>
    <row r="57010" spans="6:6" ht="18" customHeight="1">
      <c r="F57010" s="129">
        <f t="shared" ref="F57010:F57073" si="897">E57010*D57010</f>
        <v>0</v>
      </c>
    </row>
    <row r="57011" spans="6:6" ht="18" customHeight="1">
      <c r="F57011" s="129">
        <f t="shared" si="897"/>
        <v>0</v>
      </c>
    </row>
    <row r="57012" spans="6:6" ht="18" customHeight="1">
      <c r="F57012" s="129">
        <f t="shared" si="897"/>
        <v>0</v>
      </c>
    </row>
    <row r="57013" spans="6:6" ht="18" customHeight="1">
      <c r="F57013" s="129">
        <f t="shared" si="897"/>
        <v>0</v>
      </c>
    </row>
    <row r="57014" spans="6:6" ht="18" customHeight="1">
      <c r="F57014" s="129">
        <f t="shared" si="897"/>
        <v>0</v>
      </c>
    </row>
    <row r="57015" spans="6:6" ht="18" customHeight="1">
      <c r="F57015" s="129">
        <f t="shared" si="897"/>
        <v>0</v>
      </c>
    </row>
    <row r="57016" spans="6:6" ht="18" customHeight="1">
      <c r="F57016" s="129">
        <f t="shared" si="897"/>
        <v>0</v>
      </c>
    </row>
    <row r="57017" spans="6:6" ht="18" customHeight="1">
      <c r="F57017" s="129">
        <f t="shared" si="897"/>
        <v>0</v>
      </c>
    </row>
    <row r="57018" spans="6:6" ht="18" customHeight="1">
      <c r="F57018" s="129">
        <f t="shared" si="897"/>
        <v>0</v>
      </c>
    </row>
    <row r="57019" spans="6:6" ht="18" customHeight="1">
      <c r="F57019" s="129">
        <f t="shared" si="897"/>
        <v>0</v>
      </c>
    </row>
    <row r="57020" spans="6:6" ht="18" customHeight="1">
      <c r="F57020" s="129">
        <f t="shared" si="897"/>
        <v>0</v>
      </c>
    </row>
    <row r="57021" spans="6:6" ht="18" customHeight="1">
      <c r="F57021" s="129">
        <f t="shared" si="897"/>
        <v>0</v>
      </c>
    </row>
    <row r="57022" spans="6:6" ht="18" customHeight="1">
      <c r="F57022" s="129">
        <f t="shared" si="897"/>
        <v>0</v>
      </c>
    </row>
    <row r="57023" spans="6:6" ht="18" customHeight="1">
      <c r="F57023" s="129">
        <f t="shared" si="897"/>
        <v>0</v>
      </c>
    </row>
    <row r="57024" spans="6:6" ht="18" customHeight="1">
      <c r="F57024" s="129">
        <f t="shared" si="897"/>
        <v>0</v>
      </c>
    </row>
    <row r="57025" spans="6:6" ht="18" customHeight="1">
      <c r="F57025" s="129">
        <f t="shared" si="897"/>
        <v>0</v>
      </c>
    </row>
    <row r="57026" spans="6:6" ht="18" customHeight="1">
      <c r="F57026" s="129">
        <f t="shared" si="897"/>
        <v>0</v>
      </c>
    </row>
    <row r="57027" spans="6:6" ht="18" customHeight="1">
      <c r="F57027" s="129">
        <f t="shared" si="897"/>
        <v>0</v>
      </c>
    </row>
    <row r="57028" spans="6:6" ht="18" customHeight="1">
      <c r="F57028" s="129">
        <f t="shared" si="897"/>
        <v>0</v>
      </c>
    </row>
    <row r="57029" spans="6:6" ht="18" customHeight="1">
      <c r="F57029" s="129">
        <f t="shared" si="897"/>
        <v>0</v>
      </c>
    </row>
    <row r="57030" spans="6:6" ht="18" customHeight="1">
      <c r="F57030" s="129">
        <f t="shared" si="897"/>
        <v>0</v>
      </c>
    </row>
    <row r="57031" spans="6:6" ht="18" customHeight="1">
      <c r="F57031" s="129">
        <f t="shared" si="897"/>
        <v>0</v>
      </c>
    </row>
    <row r="57032" spans="6:6" ht="18" customHeight="1">
      <c r="F57032" s="129">
        <f t="shared" si="897"/>
        <v>0</v>
      </c>
    </row>
    <row r="57033" spans="6:6" ht="18" customHeight="1">
      <c r="F57033" s="129">
        <f t="shared" si="897"/>
        <v>0</v>
      </c>
    </row>
    <row r="57034" spans="6:6" ht="18" customHeight="1">
      <c r="F57034" s="129">
        <f t="shared" si="897"/>
        <v>0</v>
      </c>
    </row>
    <row r="57035" spans="6:6" ht="18" customHeight="1">
      <c r="F57035" s="129">
        <f t="shared" si="897"/>
        <v>0</v>
      </c>
    </row>
    <row r="57036" spans="6:6" ht="18" customHeight="1">
      <c r="F57036" s="129">
        <f t="shared" si="897"/>
        <v>0</v>
      </c>
    </row>
    <row r="57037" spans="6:6" ht="18" customHeight="1">
      <c r="F57037" s="129">
        <f t="shared" si="897"/>
        <v>0</v>
      </c>
    </row>
    <row r="57038" spans="6:6" ht="18" customHeight="1">
      <c r="F57038" s="129">
        <f t="shared" si="897"/>
        <v>0</v>
      </c>
    </row>
    <row r="57039" spans="6:6" ht="18" customHeight="1">
      <c r="F57039" s="129">
        <f t="shared" si="897"/>
        <v>0</v>
      </c>
    </row>
    <row r="57040" spans="6:6" ht="18" customHeight="1">
      <c r="F57040" s="129">
        <f t="shared" si="897"/>
        <v>0</v>
      </c>
    </row>
    <row r="57041" spans="6:6" ht="18" customHeight="1">
      <c r="F57041" s="129">
        <f t="shared" si="897"/>
        <v>0</v>
      </c>
    </row>
    <row r="57042" spans="6:6" ht="18" customHeight="1">
      <c r="F57042" s="129">
        <f t="shared" si="897"/>
        <v>0</v>
      </c>
    </row>
    <row r="57043" spans="6:6" ht="18" customHeight="1">
      <c r="F57043" s="129">
        <f t="shared" si="897"/>
        <v>0</v>
      </c>
    </row>
    <row r="57044" spans="6:6" ht="18" customHeight="1">
      <c r="F57044" s="129">
        <f t="shared" si="897"/>
        <v>0</v>
      </c>
    </row>
    <row r="57045" spans="6:6" ht="18" customHeight="1">
      <c r="F57045" s="129">
        <f t="shared" si="897"/>
        <v>0</v>
      </c>
    </row>
    <row r="57046" spans="6:6" ht="18" customHeight="1">
      <c r="F57046" s="129">
        <f t="shared" si="897"/>
        <v>0</v>
      </c>
    </row>
    <row r="57047" spans="6:6" ht="18" customHeight="1">
      <c r="F57047" s="129">
        <f t="shared" si="897"/>
        <v>0</v>
      </c>
    </row>
    <row r="57048" spans="6:6" ht="18" customHeight="1">
      <c r="F57048" s="129">
        <f t="shared" si="897"/>
        <v>0</v>
      </c>
    </row>
    <row r="57049" spans="6:6" ht="18" customHeight="1">
      <c r="F57049" s="129">
        <f t="shared" si="897"/>
        <v>0</v>
      </c>
    </row>
    <row r="57050" spans="6:6" ht="18" customHeight="1">
      <c r="F57050" s="129">
        <f t="shared" si="897"/>
        <v>0</v>
      </c>
    </row>
    <row r="57051" spans="6:6" ht="18" customHeight="1">
      <c r="F57051" s="129">
        <f t="shared" si="897"/>
        <v>0</v>
      </c>
    </row>
    <row r="57052" spans="6:6" ht="18" customHeight="1">
      <c r="F57052" s="129">
        <f t="shared" si="897"/>
        <v>0</v>
      </c>
    </row>
    <row r="57053" spans="6:6" ht="18" customHeight="1">
      <c r="F57053" s="129">
        <f t="shared" si="897"/>
        <v>0</v>
      </c>
    </row>
    <row r="57054" spans="6:6" ht="18" customHeight="1">
      <c r="F57054" s="129">
        <f t="shared" si="897"/>
        <v>0</v>
      </c>
    </row>
    <row r="57055" spans="6:6" ht="18" customHeight="1">
      <c r="F57055" s="129">
        <f t="shared" si="897"/>
        <v>0</v>
      </c>
    </row>
    <row r="57056" spans="6:6" ht="18" customHeight="1">
      <c r="F57056" s="129">
        <f t="shared" si="897"/>
        <v>0</v>
      </c>
    </row>
    <row r="57057" spans="6:6" ht="18" customHeight="1">
      <c r="F57057" s="129">
        <f t="shared" si="897"/>
        <v>0</v>
      </c>
    </row>
    <row r="57058" spans="6:6" ht="18" customHeight="1">
      <c r="F57058" s="129">
        <f t="shared" si="897"/>
        <v>0</v>
      </c>
    </row>
    <row r="57059" spans="6:6" ht="18" customHeight="1">
      <c r="F57059" s="129">
        <f t="shared" si="897"/>
        <v>0</v>
      </c>
    </row>
    <row r="57060" spans="6:6" ht="18" customHeight="1">
      <c r="F57060" s="129">
        <f t="shared" si="897"/>
        <v>0</v>
      </c>
    </row>
    <row r="57061" spans="6:6" ht="18" customHeight="1">
      <c r="F57061" s="129">
        <f t="shared" si="897"/>
        <v>0</v>
      </c>
    </row>
    <row r="57062" spans="6:6" ht="18" customHeight="1">
      <c r="F57062" s="129">
        <f t="shared" si="897"/>
        <v>0</v>
      </c>
    </row>
    <row r="57063" spans="6:6" ht="18" customHeight="1">
      <c r="F57063" s="129">
        <f t="shared" si="897"/>
        <v>0</v>
      </c>
    </row>
    <row r="57064" spans="6:6" ht="18" customHeight="1">
      <c r="F57064" s="129">
        <f t="shared" si="897"/>
        <v>0</v>
      </c>
    </row>
    <row r="57065" spans="6:6" ht="18" customHeight="1">
      <c r="F57065" s="129">
        <f t="shared" si="897"/>
        <v>0</v>
      </c>
    </row>
    <row r="57066" spans="6:6" ht="18" customHeight="1">
      <c r="F57066" s="129">
        <f t="shared" si="897"/>
        <v>0</v>
      </c>
    </row>
    <row r="57067" spans="6:6" ht="18" customHeight="1">
      <c r="F57067" s="129">
        <f t="shared" si="897"/>
        <v>0</v>
      </c>
    </row>
    <row r="57068" spans="6:6" ht="18" customHeight="1">
      <c r="F57068" s="129">
        <f t="shared" si="897"/>
        <v>0</v>
      </c>
    </row>
    <row r="57069" spans="6:6" ht="18" customHeight="1">
      <c r="F57069" s="129">
        <f t="shared" si="897"/>
        <v>0</v>
      </c>
    </row>
    <row r="57070" spans="6:6" ht="18" customHeight="1">
      <c r="F57070" s="129">
        <f t="shared" si="897"/>
        <v>0</v>
      </c>
    </row>
    <row r="57071" spans="6:6" ht="18" customHeight="1">
      <c r="F57071" s="129">
        <f t="shared" si="897"/>
        <v>0</v>
      </c>
    </row>
    <row r="57072" spans="6:6" ht="18" customHeight="1">
      <c r="F57072" s="129">
        <f t="shared" si="897"/>
        <v>0</v>
      </c>
    </row>
    <row r="57073" spans="6:6" ht="18" customHeight="1">
      <c r="F57073" s="129">
        <f t="shared" si="897"/>
        <v>0</v>
      </c>
    </row>
    <row r="57074" spans="6:6" ht="18" customHeight="1">
      <c r="F57074" s="129">
        <f t="shared" ref="F57074:F57137" si="898">E57074*D57074</f>
        <v>0</v>
      </c>
    </row>
    <row r="57075" spans="6:6" ht="18" customHeight="1">
      <c r="F57075" s="129">
        <f t="shared" si="898"/>
        <v>0</v>
      </c>
    </row>
    <row r="57076" spans="6:6" ht="18" customHeight="1">
      <c r="F57076" s="129">
        <f t="shared" si="898"/>
        <v>0</v>
      </c>
    </row>
    <row r="57077" spans="6:6" ht="18" customHeight="1">
      <c r="F57077" s="129">
        <f t="shared" si="898"/>
        <v>0</v>
      </c>
    </row>
    <row r="57078" spans="6:6" ht="18" customHeight="1">
      <c r="F57078" s="129">
        <f t="shared" si="898"/>
        <v>0</v>
      </c>
    </row>
    <row r="57079" spans="6:6" ht="18" customHeight="1">
      <c r="F57079" s="129">
        <f t="shared" si="898"/>
        <v>0</v>
      </c>
    </row>
    <row r="57080" spans="6:6" ht="18" customHeight="1">
      <c r="F57080" s="129">
        <f t="shared" si="898"/>
        <v>0</v>
      </c>
    </row>
    <row r="57081" spans="6:6" ht="18" customHeight="1">
      <c r="F57081" s="129">
        <f t="shared" si="898"/>
        <v>0</v>
      </c>
    </row>
    <row r="57082" spans="6:6" ht="18" customHeight="1">
      <c r="F57082" s="129">
        <f t="shared" si="898"/>
        <v>0</v>
      </c>
    </row>
    <row r="57083" spans="6:6" ht="18" customHeight="1">
      <c r="F57083" s="129">
        <f t="shared" si="898"/>
        <v>0</v>
      </c>
    </row>
    <row r="57084" spans="6:6" ht="18" customHeight="1">
      <c r="F57084" s="129">
        <f t="shared" si="898"/>
        <v>0</v>
      </c>
    </row>
    <row r="57085" spans="6:6" ht="18" customHeight="1">
      <c r="F57085" s="129">
        <f t="shared" si="898"/>
        <v>0</v>
      </c>
    </row>
    <row r="57086" spans="6:6" ht="18" customHeight="1">
      <c r="F57086" s="129">
        <f t="shared" si="898"/>
        <v>0</v>
      </c>
    </row>
    <row r="57087" spans="6:6" ht="18" customHeight="1">
      <c r="F57087" s="129">
        <f t="shared" si="898"/>
        <v>0</v>
      </c>
    </row>
    <row r="57088" spans="6:6" ht="18" customHeight="1">
      <c r="F57088" s="129">
        <f t="shared" si="898"/>
        <v>0</v>
      </c>
    </row>
    <row r="57089" spans="6:6" ht="18" customHeight="1">
      <c r="F57089" s="129">
        <f t="shared" si="898"/>
        <v>0</v>
      </c>
    </row>
    <row r="57090" spans="6:6" ht="18" customHeight="1">
      <c r="F57090" s="129">
        <f t="shared" si="898"/>
        <v>0</v>
      </c>
    </row>
    <row r="57091" spans="6:6" ht="18" customHeight="1">
      <c r="F57091" s="129">
        <f t="shared" si="898"/>
        <v>0</v>
      </c>
    </row>
    <row r="57092" spans="6:6" ht="18" customHeight="1">
      <c r="F57092" s="129">
        <f t="shared" si="898"/>
        <v>0</v>
      </c>
    </row>
    <row r="57093" spans="6:6" ht="18" customHeight="1">
      <c r="F57093" s="129">
        <f t="shared" si="898"/>
        <v>0</v>
      </c>
    </row>
    <row r="57094" spans="6:6" ht="18" customHeight="1">
      <c r="F57094" s="129">
        <f t="shared" si="898"/>
        <v>0</v>
      </c>
    </row>
    <row r="57095" spans="6:6" ht="18" customHeight="1">
      <c r="F57095" s="129">
        <f t="shared" si="898"/>
        <v>0</v>
      </c>
    </row>
    <row r="57096" spans="6:6" ht="18" customHeight="1">
      <c r="F57096" s="129">
        <f t="shared" si="898"/>
        <v>0</v>
      </c>
    </row>
    <row r="57097" spans="6:6" ht="18" customHeight="1">
      <c r="F57097" s="129">
        <f t="shared" si="898"/>
        <v>0</v>
      </c>
    </row>
    <row r="57098" spans="6:6" ht="18" customHeight="1">
      <c r="F57098" s="129">
        <f t="shared" si="898"/>
        <v>0</v>
      </c>
    </row>
    <row r="57099" spans="6:6" ht="18" customHeight="1">
      <c r="F57099" s="129">
        <f t="shared" si="898"/>
        <v>0</v>
      </c>
    </row>
    <row r="57100" spans="6:6" ht="18" customHeight="1">
      <c r="F57100" s="129">
        <f t="shared" si="898"/>
        <v>0</v>
      </c>
    </row>
    <row r="57101" spans="6:6" ht="18" customHeight="1">
      <c r="F57101" s="129">
        <f t="shared" si="898"/>
        <v>0</v>
      </c>
    </row>
    <row r="57102" spans="6:6" ht="18" customHeight="1">
      <c r="F57102" s="129">
        <f t="shared" si="898"/>
        <v>0</v>
      </c>
    </row>
    <row r="57103" spans="6:6" ht="18" customHeight="1">
      <c r="F57103" s="129">
        <f t="shared" si="898"/>
        <v>0</v>
      </c>
    </row>
    <row r="57104" spans="6:6" ht="18" customHeight="1">
      <c r="F57104" s="129">
        <f t="shared" si="898"/>
        <v>0</v>
      </c>
    </row>
    <row r="57105" spans="6:6" ht="18" customHeight="1">
      <c r="F57105" s="129">
        <f t="shared" si="898"/>
        <v>0</v>
      </c>
    </row>
    <row r="57106" spans="6:6" ht="18" customHeight="1">
      <c r="F57106" s="129">
        <f t="shared" si="898"/>
        <v>0</v>
      </c>
    </row>
    <row r="57107" spans="6:6" ht="18" customHeight="1">
      <c r="F57107" s="129">
        <f t="shared" si="898"/>
        <v>0</v>
      </c>
    </row>
    <row r="57108" spans="6:6" ht="18" customHeight="1">
      <c r="F57108" s="129">
        <f t="shared" si="898"/>
        <v>0</v>
      </c>
    </row>
    <row r="57109" spans="6:6" ht="18" customHeight="1">
      <c r="F57109" s="129">
        <f t="shared" si="898"/>
        <v>0</v>
      </c>
    </row>
    <row r="57110" spans="6:6" ht="18" customHeight="1">
      <c r="F57110" s="129">
        <f t="shared" si="898"/>
        <v>0</v>
      </c>
    </row>
    <row r="57111" spans="6:6" ht="18" customHeight="1">
      <c r="F57111" s="129">
        <f t="shared" si="898"/>
        <v>0</v>
      </c>
    </row>
    <row r="57112" spans="6:6" ht="18" customHeight="1">
      <c r="F57112" s="129">
        <f t="shared" si="898"/>
        <v>0</v>
      </c>
    </row>
    <row r="57113" spans="6:6" ht="18" customHeight="1">
      <c r="F57113" s="129">
        <f t="shared" si="898"/>
        <v>0</v>
      </c>
    </row>
    <row r="57114" spans="6:6" ht="18" customHeight="1">
      <c r="F57114" s="129">
        <f t="shared" si="898"/>
        <v>0</v>
      </c>
    </row>
    <row r="57115" spans="6:6" ht="18" customHeight="1">
      <c r="F57115" s="129">
        <f t="shared" si="898"/>
        <v>0</v>
      </c>
    </row>
    <row r="57116" spans="6:6" ht="18" customHeight="1">
      <c r="F57116" s="129">
        <f t="shared" si="898"/>
        <v>0</v>
      </c>
    </row>
    <row r="57117" spans="6:6" ht="18" customHeight="1">
      <c r="F57117" s="129">
        <f t="shared" si="898"/>
        <v>0</v>
      </c>
    </row>
    <row r="57118" spans="6:6" ht="18" customHeight="1">
      <c r="F57118" s="129">
        <f t="shared" si="898"/>
        <v>0</v>
      </c>
    </row>
    <row r="57119" spans="6:6" ht="18" customHeight="1">
      <c r="F57119" s="129">
        <f t="shared" si="898"/>
        <v>0</v>
      </c>
    </row>
    <row r="57120" spans="6:6" ht="18" customHeight="1">
      <c r="F57120" s="129">
        <f t="shared" si="898"/>
        <v>0</v>
      </c>
    </row>
    <row r="57121" spans="6:6" ht="18" customHeight="1">
      <c r="F57121" s="129">
        <f t="shared" si="898"/>
        <v>0</v>
      </c>
    </row>
    <row r="57122" spans="6:6" ht="18" customHeight="1">
      <c r="F57122" s="129">
        <f t="shared" si="898"/>
        <v>0</v>
      </c>
    </row>
    <row r="57123" spans="6:6" ht="18" customHeight="1">
      <c r="F57123" s="129">
        <f t="shared" si="898"/>
        <v>0</v>
      </c>
    </row>
    <row r="57124" spans="6:6" ht="18" customHeight="1">
      <c r="F57124" s="129">
        <f t="shared" si="898"/>
        <v>0</v>
      </c>
    </row>
    <row r="57125" spans="6:6" ht="18" customHeight="1">
      <c r="F57125" s="129">
        <f t="shared" si="898"/>
        <v>0</v>
      </c>
    </row>
    <row r="57126" spans="6:6" ht="18" customHeight="1">
      <c r="F57126" s="129">
        <f t="shared" si="898"/>
        <v>0</v>
      </c>
    </row>
    <row r="57127" spans="6:6" ht="18" customHeight="1">
      <c r="F57127" s="129">
        <f t="shared" si="898"/>
        <v>0</v>
      </c>
    </row>
    <row r="57128" spans="6:6" ht="18" customHeight="1">
      <c r="F57128" s="129">
        <f t="shared" si="898"/>
        <v>0</v>
      </c>
    </row>
    <row r="57129" spans="6:6" ht="18" customHeight="1">
      <c r="F57129" s="129">
        <f t="shared" si="898"/>
        <v>0</v>
      </c>
    </row>
    <row r="57130" spans="6:6" ht="18" customHeight="1">
      <c r="F57130" s="129">
        <f t="shared" si="898"/>
        <v>0</v>
      </c>
    </row>
    <row r="57131" spans="6:6" ht="18" customHeight="1">
      <c r="F57131" s="129">
        <f t="shared" si="898"/>
        <v>0</v>
      </c>
    </row>
    <row r="57132" spans="6:6" ht="18" customHeight="1">
      <c r="F57132" s="129">
        <f t="shared" si="898"/>
        <v>0</v>
      </c>
    </row>
    <row r="57133" spans="6:6" ht="18" customHeight="1">
      <c r="F57133" s="129">
        <f t="shared" si="898"/>
        <v>0</v>
      </c>
    </row>
    <row r="57134" spans="6:6" ht="18" customHeight="1">
      <c r="F57134" s="129">
        <f t="shared" si="898"/>
        <v>0</v>
      </c>
    </row>
    <row r="57135" spans="6:6" ht="18" customHeight="1">
      <c r="F57135" s="129">
        <f t="shared" si="898"/>
        <v>0</v>
      </c>
    </row>
    <row r="57136" spans="6:6" ht="18" customHeight="1">
      <c r="F57136" s="129">
        <f t="shared" si="898"/>
        <v>0</v>
      </c>
    </row>
    <row r="57137" spans="6:6" ht="18" customHeight="1">
      <c r="F57137" s="129">
        <f t="shared" si="898"/>
        <v>0</v>
      </c>
    </row>
    <row r="57138" spans="6:6" ht="18" customHeight="1">
      <c r="F57138" s="129">
        <f t="shared" ref="F57138:F57201" si="899">E57138*D57138</f>
        <v>0</v>
      </c>
    </row>
    <row r="57139" spans="6:6" ht="18" customHeight="1">
      <c r="F57139" s="129">
        <f t="shared" si="899"/>
        <v>0</v>
      </c>
    </row>
    <row r="57140" spans="6:6" ht="18" customHeight="1">
      <c r="F57140" s="129">
        <f t="shared" si="899"/>
        <v>0</v>
      </c>
    </row>
    <row r="57141" spans="6:6" ht="18" customHeight="1">
      <c r="F57141" s="129">
        <f t="shared" si="899"/>
        <v>0</v>
      </c>
    </row>
    <row r="57142" spans="6:6" ht="18" customHeight="1">
      <c r="F57142" s="129">
        <f t="shared" si="899"/>
        <v>0</v>
      </c>
    </row>
    <row r="57143" spans="6:6" ht="18" customHeight="1">
      <c r="F57143" s="129">
        <f t="shared" si="899"/>
        <v>0</v>
      </c>
    </row>
    <row r="57144" spans="6:6" ht="18" customHeight="1">
      <c r="F57144" s="129">
        <f t="shared" si="899"/>
        <v>0</v>
      </c>
    </row>
    <row r="57145" spans="6:6" ht="18" customHeight="1">
      <c r="F57145" s="129">
        <f t="shared" si="899"/>
        <v>0</v>
      </c>
    </row>
    <row r="57146" spans="6:6" ht="18" customHeight="1">
      <c r="F57146" s="129">
        <f t="shared" si="899"/>
        <v>0</v>
      </c>
    </row>
    <row r="57147" spans="6:6" ht="18" customHeight="1">
      <c r="F57147" s="129">
        <f t="shared" si="899"/>
        <v>0</v>
      </c>
    </row>
    <row r="57148" spans="6:6" ht="18" customHeight="1">
      <c r="F57148" s="129">
        <f t="shared" si="899"/>
        <v>0</v>
      </c>
    </row>
    <row r="57149" spans="6:6" ht="18" customHeight="1">
      <c r="F57149" s="129">
        <f t="shared" si="899"/>
        <v>0</v>
      </c>
    </row>
    <row r="57150" spans="6:6" ht="18" customHeight="1">
      <c r="F57150" s="129">
        <f t="shared" si="899"/>
        <v>0</v>
      </c>
    </row>
    <row r="57151" spans="6:6" ht="18" customHeight="1">
      <c r="F57151" s="129">
        <f t="shared" si="899"/>
        <v>0</v>
      </c>
    </row>
    <row r="57152" spans="6:6" ht="18" customHeight="1">
      <c r="F57152" s="129">
        <f t="shared" si="899"/>
        <v>0</v>
      </c>
    </row>
    <row r="57153" spans="6:6" ht="18" customHeight="1">
      <c r="F57153" s="129">
        <f t="shared" si="899"/>
        <v>0</v>
      </c>
    </row>
    <row r="57154" spans="6:6" ht="18" customHeight="1">
      <c r="F57154" s="129">
        <f t="shared" si="899"/>
        <v>0</v>
      </c>
    </row>
    <row r="57155" spans="6:6" ht="18" customHeight="1">
      <c r="F57155" s="129">
        <f t="shared" si="899"/>
        <v>0</v>
      </c>
    </row>
    <row r="57156" spans="6:6" ht="18" customHeight="1">
      <c r="F57156" s="129">
        <f t="shared" si="899"/>
        <v>0</v>
      </c>
    </row>
    <row r="57157" spans="6:6" ht="18" customHeight="1">
      <c r="F57157" s="129">
        <f t="shared" si="899"/>
        <v>0</v>
      </c>
    </row>
    <row r="57158" spans="6:6" ht="18" customHeight="1">
      <c r="F57158" s="129">
        <f t="shared" si="899"/>
        <v>0</v>
      </c>
    </row>
    <row r="57159" spans="6:6" ht="18" customHeight="1">
      <c r="F57159" s="129">
        <f t="shared" si="899"/>
        <v>0</v>
      </c>
    </row>
    <row r="57160" spans="6:6" ht="18" customHeight="1">
      <c r="F57160" s="129">
        <f t="shared" si="899"/>
        <v>0</v>
      </c>
    </row>
    <row r="57161" spans="6:6" ht="18" customHeight="1">
      <c r="F57161" s="129">
        <f t="shared" si="899"/>
        <v>0</v>
      </c>
    </row>
    <row r="57162" spans="6:6" ht="18" customHeight="1">
      <c r="F57162" s="129">
        <f t="shared" si="899"/>
        <v>0</v>
      </c>
    </row>
    <row r="57163" spans="6:6" ht="18" customHeight="1">
      <c r="F57163" s="129">
        <f t="shared" si="899"/>
        <v>0</v>
      </c>
    </row>
    <row r="57164" spans="6:6" ht="18" customHeight="1">
      <c r="F57164" s="129">
        <f t="shared" si="899"/>
        <v>0</v>
      </c>
    </row>
    <row r="57165" spans="6:6" ht="18" customHeight="1">
      <c r="F57165" s="129">
        <f t="shared" si="899"/>
        <v>0</v>
      </c>
    </row>
    <row r="57166" spans="6:6" ht="18" customHeight="1">
      <c r="F57166" s="129">
        <f t="shared" si="899"/>
        <v>0</v>
      </c>
    </row>
    <row r="57167" spans="6:6" ht="18" customHeight="1">
      <c r="F57167" s="129">
        <f t="shared" si="899"/>
        <v>0</v>
      </c>
    </row>
    <row r="57168" spans="6:6" ht="18" customHeight="1">
      <c r="F57168" s="129">
        <f t="shared" si="899"/>
        <v>0</v>
      </c>
    </row>
    <row r="57169" spans="6:6" ht="18" customHeight="1">
      <c r="F57169" s="129">
        <f t="shared" si="899"/>
        <v>0</v>
      </c>
    </row>
    <row r="57170" spans="6:6" ht="18" customHeight="1">
      <c r="F57170" s="129">
        <f t="shared" si="899"/>
        <v>0</v>
      </c>
    </row>
    <row r="57171" spans="6:6" ht="18" customHeight="1">
      <c r="F57171" s="129">
        <f t="shared" si="899"/>
        <v>0</v>
      </c>
    </row>
    <row r="57172" spans="6:6" ht="18" customHeight="1">
      <c r="F57172" s="129">
        <f t="shared" si="899"/>
        <v>0</v>
      </c>
    </row>
    <row r="57173" spans="6:6" ht="18" customHeight="1">
      <c r="F57173" s="129">
        <f t="shared" si="899"/>
        <v>0</v>
      </c>
    </row>
    <row r="57174" spans="6:6" ht="18" customHeight="1">
      <c r="F57174" s="129">
        <f t="shared" si="899"/>
        <v>0</v>
      </c>
    </row>
    <row r="57175" spans="6:6" ht="18" customHeight="1">
      <c r="F57175" s="129">
        <f t="shared" si="899"/>
        <v>0</v>
      </c>
    </row>
    <row r="57176" spans="6:6" ht="18" customHeight="1">
      <c r="F57176" s="129">
        <f t="shared" si="899"/>
        <v>0</v>
      </c>
    </row>
    <row r="57177" spans="6:6" ht="18" customHeight="1">
      <c r="F57177" s="129">
        <f t="shared" si="899"/>
        <v>0</v>
      </c>
    </row>
    <row r="57178" spans="6:6" ht="18" customHeight="1">
      <c r="F57178" s="129">
        <f t="shared" si="899"/>
        <v>0</v>
      </c>
    </row>
    <row r="57179" spans="6:6" ht="18" customHeight="1">
      <c r="F57179" s="129">
        <f t="shared" si="899"/>
        <v>0</v>
      </c>
    </row>
    <row r="57180" spans="6:6" ht="18" customHeight="1">
      <c r="F57180" s="129">
        <f t="shared" si="899"/>
        <v>0</v>
      </c>
    </row>
    <row r="57181" spans="6:6" ht="18" customHeight="1">
      <c r="F57181" s="129">
        <f t="shared" si="899"/>
        <v>0</v>
      </c>
    </row>
    <row r="57182" spans="6:6" ht="18" customHeight="1">
      <c r="F57182" s="129">
        <f t="shared" si="899"/>
        <v>0</v>
      </c>
    </row>
    <row r="57183" spans="6:6" ht="18" customHeight="1">
      <c r="F57183" s="129">
        <f t="shared" si="899"/>
        <v>0</v>
      </c>
    </row>
    <row r="57184" spans="6:6" ht="18" customHeight="1">
      <c r="F57184" s="129">
        <f t="shared" si="899"/>
        <v>0</v>
      </c>
    </row>
    <row r="57185" spans="6:6" ht="18" customHeight="1">
      <c r="F57185" s="129">
        <f t="shared" si="899"/>
        <v>0</v>
      </c>
    </row>
    <row r="57186" spans="6:6" ht="18" customHeight="1">
      <c r="F57186" s="129">
        <f t="shared" si="899"/>
        <v>0</v>
      </c>
    </row>
    <row r="57187" spans="6:6" ht="18" customHeight="1">
      <c r="F57187" s="129">
        <f t="shared" si="899"/>
        <v>0</v>
      </c>
    </row>
    <row r="57188" spans="6:6" ht="18" customHeight="1">
      <c r="F57188" s="129">
        <f t="shared" si="899"/>
        <v>0</v>
      </c>
    </row>
    <row r="57189" spans="6:6" ht="18" customHeight="1">
      <c r="F57189" s="129">
        <f t="shared" si="899"/>
        <v>0</v>
      </c>
    </row>
    <row r="57190" spans="6:6" ht="18" customHeight="1">
      <c r="F57190" s="129">
        <f t="shared" si="899"/>
        <v>0</v>
      </c>
    </row>
    <row r="57191" spans="6:6" ht="18" customHeight="1">
      <c r="F57191" s="129">
        <f t="shared" si="899"/>
        <v>0</v>
      </c>
    </row>
    <row r="57192" spans="6:6" ht="18" customHeight="1">
      <c r="F57192" s="129">
        <f t="shared" si="899"/>
        <v>0</v>
      </c>
    </row>
    <row r="57193" spans="6:6" ht="18" customHeight="1">
      <c r="F57193" s="129">
        <f t="shared" si="899"/>
        <v>0</v>
      </c>
    </row>
    <row r="57194" spans="6:6" ht="18" customHeight="1">
      <c r="F57194" s="129">
        <f t="shared" si="899"/>
        <v>0</v>
      </c>
    </row>
    <row r="57195" spans="6:6" ht="18" customHeight="1">
      <c r="F57195" s="129">
        <f t="shared" si="899"/>
        <v>0</v>
      </c>
    </row>
    <row r="57196" spans="6:6" ht="18" customHeight="1">
      <c r="F57196" s="129">
        <f t="shared" si="899"/>
        <v>0</v>
      </c>
    </row>
    <row r="57197" spans="6:6" ht="18" customHeight="1">
      <c r="F57197" s="129">
        <f t="shared" si="899"/>
        <v>0</v>
      </c>
    </row>
    <row r="57198" spans="6:6" ht="18" customHeight="1">
      <c r="F57198" s="129">
        <f t="shared" si="899"/>
        <v>0</v>
      </c>
    </row>
    <row r="57199" spans="6:6" ht="18" customHeight="1">
      <c r="F57199" s="129">
        <f t="shared" si="899"/>
        <v>0</v>
      </c>
    </row>
    <row r="57200" spans="6:6" ht="18" customHeight="1">
      <c r="F57200" s="129">
        <f t="shared" si="899"/>
        <v>0</v>
      </c>
    </row>
    <row r="57201" spans="6:6" ht="18" customHeight="1">
      <c r="F57201" s="129">
        <f t="shared" si="899"/>
        <v>0</v>
      </c>
    </row>
    <row r="57202" spans="6:6" ht="18" customHeight="1">
      <c r="F57202" s="129">
        <f t="shared" ref="F57202:F57265" si="900">E57202*D57202</f>
        <v>0</v>
      </c>
    </row>
    <row r="57203" spans="6:6" ht="18" customHeight="1">
      <c r="F57203" s="129">
        <f t="shared" si="900"/>
        <v>0</v>
      </c>
    </row>
    <row r="57204" spans="6:6" ht="18" customHeight="1">
      <c r="F57204" s="129">
        <f t="shared" si="900"/>
        <v>0</v>
      </c>
    </row>
    <row r="57205" spans="6:6" ht="18" customHeight="1">
      <c r="F57205" s="129">
        <f t="shared" si="900"/>
        <v>0</v>
      </c>
    </row>
    <row r="57206" spans="6:6" ht="18" customHeight="1">
      <c r="F57206" s="129">
        <f t="shared" si="900"/>
        <v>0</v>
      </c>
    </row>
    <row r="57207" spans="6:6" ht="18" customHeight="1">
      <c r="F57207" s="129">
        <f t="shared" si="900"/>
        <v>0</v>
      </c>
    </row>
    <row r="57208" spans="6:6" ht="18" customHeight="1">
      <c r="F57208" s="129">
        <f t="shared" si="900"/>
        <v>0</v>
      </c>
    </row>
    <row r="57209" spans="6:6" ht="18" customHeight="1">
      <c r="F57209" s="129">
        <f t="shared" si="900"/>
        <v>0</v>
      </c>
    </row>
    <row r="57210" spans="6:6" ht="18" customHeight="1">
      <c r="F57210" s="129">
        <f t="shared" si="900"/>
        <v>0</v>
      </c>
    </row>
    <row r="57211" spans="6:6" ht="18" customHeight="1">
      <c r="F57211" s="129">
        <f t="shared" si="900"/>
        <v>0</v>
      </c>
    </row>
    <row r="57212" spans="6:6" ht="18" customHeight="1">
      <c r="F57212" s="129">
        <f t="shared" si="900"/>
        <v>0</v>
      </c>
    </row>
    <row r="57213" spans="6:6" ht="18" customHeight="1">
      <c r="F57213" s="129">
        <f t="shared" si="900"/>
        <v>0</v>
      </c>
    </row>
    <row r="57214" spans="6:6" ht="18" customHeight="1">
      <c r="F57214" s="129">
        <f t="shared" si="900"/>
        <v>0</v>
      </c>
    </row>
    <row r="57215" spans="6:6" ht="18" customHeight="1">
      <c r="F57215" s="129">
        <f t="shared" si="900"/>
        <v>0</v>
      </c>
    </row>
    <row r="57216" spans="6:6" ht="18" customHeight="1">
      <c r="F57216" s="129">
        <f t="shared" si="900"/>
        <v>0</v>
      </c>
    </row>
    <row r="57217" spans="6:6" ht="18" customHeight="1">
      <c r="F57217" s="129">
        <f t="shared" si="900"/>
        <v>0</v>
      </c>
    </row>
    <row r="57218" spans="6:6" ht="18" customHeight="1">
      <c r="F57218" s="129">
        <f t="shared" si="900"/>
        <v>0</v>
      </c>
    </row>
    <row r="57219" spans="6:6" ht="18" customHeight="1">
      <c r="F57219" s="129">
        <f t="shared" si="900"/>
        <v>0</v>
      </c>
    </row>
    <row r="57220" spans="6:6" ht="18" customHeight="1">
      <c r="F57220" s="129">
        <f t="shared" si="900"/>
        <v>0</v>
      </c>
    </row>
    <row r="57221" spans="6:6" ht="18" customHeight="1">
      <c r="F57221" s="129">
        <f t="shared" si="900"/>
        <v>0</v>
      </c>
    </row>
    <row r="57222" spans="6:6" ht="18" customHeight="1">
      <c r="F57222" s="129">
        <f t="shared" si="900"/>
        <v>0</v>
      </c>
    </row>
    <row r="57223" spans="6:6" ht="18" customHeight="1">
      <c r="F57223" s="129">
        <f t="shared" si="900"/>
        <v>0</v>
      </c>
    </row>
    <row r="57224" spans="6:6" ht="18" customHeight="1">
      <c r="F57224" s="129">
        <f t="shared" si="900"/>
        <v>0</v>
      </c>
    </row>
    <row r="57225" spans="6:6" ht="18" customHeight="1">
      <c r="F57225" s="129">
        <f t="shared" si="900"/>
        <v>0</v>
      </c>
    </row>
    <row r="57226" spans="6:6" ht="18" customHeight="1">
      <c r="F57226" s="129">
        <f t="shared" si="900"/>
        <v>0</v>
      </c>
    </row>
    <row r="57227" spans="6:6" ht="18" customHeight="1">
      <c r="F57227" s="129">
        <f t="shared" si="900"/>
        <v>0</v>
      </c>
    </row>
    <row r="57228" spans="6:6" ht="18" customHeight="1">
      <c r="F57228" s="129">
        <f t="shared" si="900"/>
        <v>0</v>
      </c>
    </row>
    <row r="57229" spans="6:6" ht="18" customHeight="1">
      <c r="F57229" s="129">
        <f t="shared" si="900"/>
        <v>0</v>
      </c>
    </row>
    <row r="57230" spans="6:6" ht="18" customHeight="1">
      <c r="F57230" s="129">
        <f t="shared" si="900"/>
        <v>0</v>
      </c>
    </row>
    <row r="57231" spans="6:6" ht="18" customHeight="1">
      <c r="F57231" s="129">
        <f t="shared" si="900"/>
        <v>0</v>
      </c>
    </row>
    <row r="57232" spans="6:6" ht="18" customHeight="1">
      <c r="F57232" s="129">
        <f t="shared" si="900"/>
        <v>0</v>
      </c>
    </row>
    <row r="57233" spans="6:6" ht="18" customHeight="1">
      <c r="F57233" s="129">
        <f t="shared" si="900"/>
        <v>0</v>
      </c>
    </row>
    <row r="57234" spans="6:6" ht="18" customHeight="1">
      <c r="F57234" s="129">
        <f t="shared" si="900"/>
        <v>0</v>
      </c>
    </row>
    <row r="57235" spans="6:6" ht="18" customHeight="1">
      <c r="F57235" s="129">
        <f t="shared" si="900"/>
        <v>0</v>
      </c>
    </row>
    <row r="57236" spans="6:6" ht="18" customHeight="1">
      <c r="F57236" s="129">
        <f t="shared" si="900"/>
        <v>0</v>
      </c>
    </row>
    <row r="57237" spans="6:6" ht="18" customHeight="1">
      <c r="F57237" s="129">
        <f t="shared" si="900"/>
        <v>0</v>
      </c>
    </row>
    <row r="57238" spans="6:6" ht="18" customHeight="1">
      <c r="F57238" s="129">
        <f t="shared" si="900"/>
        <v>0</v>
      </c>
    </row>
    <row r="57239" spans="6:6" ht="18" customHeight="1">
      <c r="F57239" s="129">
        <f t="shared" si="900"/>
        <v>0</v>
      </c>
    </row>
    <row r="57240" spans="6:6" ht="18" customHeight="1">
      <c r="F57240" s="129">
        <f t="shared" si="900"/>
        <v>0</v>
      </c>
    </row>
    <row r="57241" spans="6:6" ht="18" customHeight="1">
      <c r="F57241" s="129">
        <f t="shared" si="900"/>
        <v>0</v>
      </c>
    </row>
    <row r="57242" spans="6:6" ht="18" customHeight="1">
      <c r="F57242" s="129">
        <f t="shared" si="900"/>
        <v>0</v>
      </c>
    </row>
    <row r="57243" spans="6:6" ht="18" customHeight="1">
      <c r="F57243" s="129">
        <f t="shared" si="900"/>
        <v>0</v>
      </c>
    </row>
    <row r="57244" spans="6:6" ht="18" customHeight="1">
      <c r="F57244" s="129">
        <f t="shared" si="900"/>
        <v>0</v>
      </c>
    </row>
    <row r="57245" spans="6:6" ht="18" customHeight="1">
      <c r="F57245" s="129">
        <f t="shared" si="900"/>
        <v>0</v>
      </c>
    </row>
    <row r="57246" spans="6:6" ht="18" customHeight="1">
      <c r="F57246" s="129">
        <f t="shared" si="900"/>
        <v>0</v>
      </c>
    </row>
    <row r="57247" spans="6:6" ht="18" customHeight="1">
      <c r="F57247" s="129">
        <f t="shared" si="900"/>
        <v>0</v>
      </c>
    </row>
    <row r="57248" spans="6:6" ht="18" customHeight="1">
      <c r="F57248" s="129">
        <f t="shared" si="900"/>
        <v>0</v>
      </c>
    </row>
    <row r="57249" spans="6:6" ht="18" customHeight="1">
      <c r="F57249" s="129">
        <f t="shared" si="900"/>
        <v>0</v>
      </c>
    </row>
    <row r="57250" spans="6:6" ht="18" customHeight="1">
      <c r="F57250" s="129">
        <f t="shared" si="900"/>
        <v>0</v>
      </c>
    </row>
    <row r="57251" spans="6:6" ht="18" customHeight="1">
      <c r="F57251" s="129">
        <f t="shared" si="900"/>
        <v>0</v>
      </c>
    </row>
    <row r="57252" spans="6:6" ht="18" customHeight="1">
      <c r="F57252" s="129">
        <f t="shared" si="900"/>
        <v>0</v>
      </c>
    </row>
    <row r="57253" spans="6:6" ht="18" customHeight="1">
      <c r="F57253" s="129">
        <f t="shared" si="900"/>
        <v>0</v>
      </c>
    </row>
    <row r="57254" spans="6:6" ht="18" customHeight="1">
      <c r="F57254" s="129">
        <f t="shared" si="900"/>
        <v>0</v>
      </c>
    </row>
    <row r="57255" spans="6:6" ht="18" customHeight="1">
      <c r="F57255" s="129">
        <f t="shared" si="900"/>
        <v>0</v>
      </c>
    </row>
    <row r="57256" spans="6:6" ht="18" customHeight="1">
      <c r="F57256" s="129">
        <f t="shared" si="900"/>
        <v>0</v>
      </c>
    </row>
    <row r="57257" spans="6:6" ht="18" customHeight="1">
      <c r="F57257" s="129">
        <f t="shared" si="900"/>
        <v>0</v>
      </c>
    </row>
    <row r="57258" spans="6:6" ht="18" customHeight="1">
      <c r="F57258" s="129">
        <f t="shared" si="900"/>
        <v>0</v>
      </c>
    </row>
    <row r="57259" spans="6:6" ht="18" customHeight="1">
      <c r="F57259" s="129">
        <f t="shared" si="900"/>
        <v>0</v>
      </c>
    </row>
    <row r="57260" spans="6:6" ht="18" customHeight="1">
      <c r="F57260" s="129">
        <f t="shared" si="900"/>
        <v>0</v>
      </c>
    </row>
    <row r="57261" spans="6:6" ht="18" customHeight="1">
      <c r="F57261" s="129">
        <f t="shared" si="900"/>
        <v>0</v>
      </c>
    </row>
    <row r="57262" spans="6:6" ht="18" customHeight="1">
      <c r="F57262" s="129">
        <f t="shared" si="900"/>
        <v>0</v>
      </c>
    </row>
    <row r="57263" spans="6:6" ht="18" customHeight="1">
      <c r="F57263" s="129">
        <f t="shared" si="900"/>
        <v>0</v>
      </c>
    </row>
    <row r="57264" spans="6:6" ht="18" customHeight="1">
      <c r="F57264" s="129">
        <f t="shared" si="900"/>
        <v>0</v>
      </c>
    </row>
    <row r="57265" spans="6:6" ht="18" customHeight="1">
      <c r="F57265" s="129">
        <f t="shared" si="900"/>
        <v>0</v>
      </c>
    </row>
    <row r="57266" spans="6:6" ht="18" customHeight="1">
      <c r="F57266" s="129">
        <f t="shared" ref="F57266:F57329" si="901">E57266*D57266</f>
        <v>0</v>
      </c>
    </row>
    <row r="57267" spans="6:6" ht="18" customHeight="1">
      <c r="F57267" s="129">
        <f t="shared" si="901"/>
        <v>0</v>
      </c>
    </row>
    <row r="57268" spans="6:6" ht="18" customHeight="1">
      <c r="F57268" s="129">
        <f t="shared" si="901"/>
        <v>0</v>
      </c>
    </row>
    <row r="57269" spans="6:6" ht="18" customHeight="1">
      <c r="F57269" s="129">
        <f t="shared" si="901"/>
        <v>0</v>
      </c>
    </row>
    <row r="57270" spans="6:6" ht="18" customHeight="1">
      <c r="F57270" s="129">
        <f t="shared" si="901"/>
        <v>0</v>
      </c>
    </row>
    <row r="57271" spans="6:6" ht="18" customHeight="1">
      <c r="F57271" s="129">
        <f t="shared" si="901"/>
        <v>0</v>
      </c>
    </row>
    <row r="57272" spans="6:6" ht="18" customHeight="1">
      <c r="F57272" s="129">
        <f t="shared" si="901"/>
        <v>0</v>
      </c>
    </row>
    <row r="57273" spans="6:6" ht="18" customHeight="1">
      <c r="F57273" s="129">
        <f t="shared" si="901"/>
        <v>0</v>
      </c>
    </row>
    <row r="57274" spans="6:6" ht="18" customHeight="1">
      <c r="F57274" s="129">
        <f t="shared" si="901"/>
        <v>0</v>
      </c>
    </row>
    <row r="57275" spans="6:6" ht="18" customHeight="1">
      <c r="F57275" s="129">
        <f t="shared" si="901"/>
        <v>0</v>
      </c>
    </row>
    <row r="57276" spans="6:6" ht="18" customHeight="1">
      <c r="F57276" s="129">
        <f t="shared" si="901"/>
        <v>0</v>
      </c>
    </row>
    <row r="57277" spans="6:6" ht="18" customHeight="1">
      <c r="F57277" s="129">
        <f t="shared" si="901"/>
        <v>0</v>
      </c>
    </row>
    <row r="57278" spans="6:6" ht="18" customHeight="1">
      <c r="F57278" s="129">
        <f t="shared" si="901"/>
        <v>0</v>
      </c>
    </row>
    <row r="57279" spans="6:6" ht="18" customHeight="1">
      <c r="F57279" s="129">
        <f t="shared" si="901"/>
        <v>0</v>
      </c>
    </row>
    <row r="57280" spans="6:6" ht="18" customHeight="1">
      <c r="F57280" s="129">
        <f t="shared" si="901"/>
        <v>0</v>
      </c>
    </row>
    <row r="57281" spans="6:6" ht="18" customHeight="1">
      <c r="F57281" s="129">
        <f t="shared" si="901"/>
        <v>0</v>
      </c>
    </row>
    <row r="57282" spans="6:6" ht="18" customHeight="1">
      <c r="F57282" s="129">
        <f t="shared" si="901"/>
        <v>0</v>
      </c>
    </row>
    <row r="57283" spans="6:6" ht="18" customHeight="1">
      <c r="F57283" s="129">
        <f t="shared" si="901"/>
        <v>0</v>
      </c>
    </row>
    <row r="57284" spans="6:6" ht="18" customHeight="1">
      <c r="F57284" s="129">
        <f t="shared" si="901"/>
        <v>0</v>
      </c>
    </row>
    <row r="57285" spans="6:6" ht="18" customHeight="1">
      <c r="F57285" s="129">
        <f t="shared" si="901"/>
        <v>0</v>
      </c>
    </row>
    <row r="57286" spans="6:6" ht="18" customHeight="1">
      <c r="F57286" s="129">
        <f t="shared" si="901"/>
        <v>0</v>
      </c>
    </row>
    <row r="57287" spans="6:6" ht="18" customHeight="1">
      <c r="F57287" s="129">
        <f t="shared" si="901"/>
        <v>0</v>
      </c>
    </row>
    <row r="57288" spans="6:6" ht="18" customHeight="1">
      <c r="F57288" s="129">
        <f t="shared" si="901"/>
        <v>0</v>
      </c>
    </row>
    <row r="57289" spans="6:6" ht="18" customHeight="1">
      <c r="F57289" s="129">
        <f t="shared" si="901"/>
        <v>0</v>
      </c>
    </row>
    <row r="57290" spans="6:6" ht="18" customHeight="1">
      <c r="F57290" s="129">
        <f t="shared" si="901"/>
        <v>0</v>
      </c>
    </row>
    <row r="57291" spans="6:6" ht="18" customHeight="1">
      <c r="F57291" s="129">
        <f t="shared" si="901"/>
        <v>0</v>
      </c>
    </row>
    <row r="57292" spans="6:6" ht="18" customHeight="1">
      <c r="F57292" s="129">
        <f t="shared" si="901"/>
        <v>0</v>
      </c>
    </row>
    <row r="57293" spans="6:6" ht="18" customHeight="1">
      <c r="F57293" s="129">
        <f t="shared" si="901"/>
        <v>0</v>
      </c>
    </row>
    <row r="57294" spans="6:6" ht="18" customHeight="1">
      <c r="F57294" s="129">
        <f t="shared" si="901"/>
        <v>0</v>
      </c>
    </row>
    <row r="57295" spans="6:6" ht="18" customHeight="1">
      <c r="F57295" s="129">
        <f t="shared" si="901"/>
        <v>0</v>
      </c>
    </row>
    <row r="57296" spans="6:6" ht="18" customHeight="1">
      <c r="F57296" s="129">
        <f t="shared" si="901"/>
        <v>0</v>
      </c>
    </row>
    <row r="57297" spans="6:6" ht="18" customHeight="1">
      <c r="F57297" s="129">
        <f t="shared" si="901"/>
        <v>0</v>
      </c>
    </row>
    <row r="57298" spans="6:6" ht="18" customHeight="1">
      <c r="F57298" s="129">
        <f t="shared" si="901"/>
        <v>0</v>
      </c>
    </row>
    <row r="57299" spans="6:6" ht="18" customHeight="1">
      <c r="F57299" s="129">
        <f t="shared" si="901"/>
        <v>0</v>
      </c>
    </row>
    <row r="57300" spans="6:6" ht="18" customHeight="1">
      <c r="F57300" s="129">
        <f t="shared" si="901"/>
        <v>0</v>
      </c>
    </row>
    <row r="57301" spans="6:6" ht="18" customHeight="1">
      <c r="F57301" s="129">
        <f t="shared" si="901"/>
        <v>0</v>
      </c>
    </row>
    <row r="57302" spans="6:6" ht="18" customHeight="1">
      <c r="F57302" s="129">
        <f t="shared" si="901"/>
        <v>0</v>
      </c>
    </row>
    <row r="57303" spans="6:6" ht="18" customHeight="1">
      <c r="F57303" s="129">
        <f t="shared" si="901"/>
        <v>0</v>
      </c>
    </row>
    <row r="57304" spans="6:6" ht="18" customHeight="1">
      <c r="F57304" s="129">
        <f t="shared" si="901"/>
        <v>0</v>
      </c>
    </row>
    <row r="57305" spans="6:6" ht="18" customHeight="1">
      <c r="F57305" s="129">
        <f t="shared" si="901"/>
        <v>0</v>
      </c>
    </row>
    <row r="57306" spans="6:6" ht="18" customHeight="1">
      <c r="F57306" s="129">
        <f t="shared" si="901"/>
        <v>0</v>
      </c>
    </row>
    <row r="57307" spans="6:6" ht="18" customHeight="1">
      <c r="F57307" s="129">
        <f t="shared" si="901"/>
        <v>0</v>
      </c>
    </row>
    <row r="57308" spans="6:6" ht="18" customHeight="1">
      <c r="F57308" s="129">
        <f t="shared" si="901"/>
        <v>0</v>
      </c>
    </row>
    <row r="57309" spans="6:6" ht="18" customHeight="1">
      <c r="F57309" s="129">
        <f t="shared" si="901"/>
        <v>0</v>
      </c>
    </row>
    <row r="57310" spans="6:6" ht="18" customHeight="1">
      <c r="F57310" s="129">
        <f t="shared" si="901"/>
        <v>0</v>
      </c>
    </row>
    <row r="57311" spans="6:6" ht="18" customHeight="1">
      <c r="F57311" s="129">
        <f t="shared" si="901"/>
        <v>0</v>
      </c>
    </row>
    <row r="57312" spans="6:6" ht="18" customHeight="1">
      <c r="F57312" s="129">
        <f t="shared" si="901"/>
        <v>0</v>
      </c>
    </row>
    <row r="57313" spans="6:6" ht="18" customHeight="1">
      <c r="F57313" s="129">
        <f t="shared" si="901"/>
        <v>0</v>
      </c>
    </row>
    <row r="57314" spans="6:6" ht="18" customHeight="1">
      <c r="F57314" s="129">
        <f t="shared" si="901"/>
        <v>0</v>
      </c>
    </row>
    <row r="57315" spans="6:6" ht="18" customHeight="1">
      <c r="F57315" s="129">
        <f t="shared" si="901"/>
        <v>0</v>
      </c>
    </row>
    <row r="57316" spans="6:6" ht="18" customHeight="1">
      <c r="F57316" s="129">
        <f t="shared" si="901"/>
        <v>0</v>
      </c>
    </row>
    <row r="57317" spans="6:6" ht="18" customHeight="1">
      <c r="F57317" s="129">
        <f t="shared" si="901"/>
        <v>0</v>
      </c>
    </row>
    <row r="57318" spans="6:6" ht="18" customHeight="1">
      <c r="F57318" s="129">
        <f t="shared" si="901"/>
        <v>0</v>
      </c>
    </row>
    <row r="57319" spans="6:6" ht="18" customHeight="1">
      <c r="F57319" s="129">
        <f t="shared" si="901"/>
        <v>0</v>
      </c>
    </row>
    <row r="57320" spans="6:6" ht="18" customHeight="1">
      <c r="F57320" s="129">
        <f t="shared" si="901"/>
        <v>0</v>
      </c>
    </row>
    <row r="57321" spans="6:6" ht="18" customHeight="1">
      <c r="F57321" s="129">
        <f t="shared" si="901"/>
        <v>0</v>
      </c>
    </row>
    <row r="57322" spans="6:6" ht="18" customHeight="1">
      <c r="F57322" s="129">
        <f t="shared" si="901"/>
        <v>0</v>
      </c>
    </row>
    <row r="57323" spans="6:6" ht="18" customHeight="1">
      <c r="F57323" s="129">
        <f t="shared" si="901"/>
        <v>0</v>
      </c>
    </row>
    <row r="57324" spans="6:6" ht="18" customHeight="1">
      <c r="F57324" s="129">
        <f t="shared" si="901"/>
        <v>0</v>
      </c>
    </row>
    <row r="57325" spans="6:6" ht="18" customHeight="1">
      <c r="F57325" s="129">
        <f t="shared" si="901"/>
        <v>0</v>
      </c>
    </row>
    <row r="57326" spans="6:6" ht="18" customHeight="1">
      <c r="F57326" s="129">
        <f t="shared" si="901"/>
        <v>0</v>
      </c>
    </row>
    <row r="57327" spans="6:6" ht="18" customHeight="1">
      <c r="F57327" s="129">
        <f t="shared" si="901"/>
        <v>0</v>
      </c>
    </row>
    <row r="57328" spans="6:6" ht="18" customHeight="1">
      <c r="F57328" s="129">
        <f t="shared" si="901"/>
        <v>0</v>
      </c>
    </row>
    <row r="57329" spans="6:6" ht="18" customHeight="1">
      <c r="F57329" s="129">
        <f t="shared" si="901"/>
        <v>0</v>
      </c>
    </row>
    <row r="57330" spans="6:6" ht="18" customHeight="1">
      <c r="F57330" s="129">
        <f t="shared" ref="F57330:F57393" si="902">E57330*D57330</f>
        <v>0</v>
      </c>
    </row>
    <row r="57331" spans="6:6" ht="18" customHeight="1">
      <c r="F57331" s="129">
        <f t="shared" si="902"/>
        <v>0</v>
      </c>
    </row>
    <row r="57332" spans="6:6" ht="18" customHeight="1">
      <c r="F57332" s="129">
        <f t="shared" si="902"/>
        <v>0</v>
      </c>
    </row>
    <row r="57333" spans="6:6" ht="18" customHeight="1">
      <c r="F57333" s="129">
        <f t="shared" si="902"/>
        <v>0</v>
      </c>
    </row>
    <row r="57334" spans="6:6" ht="18" customHeight="1">
      <c r="F57334" s="129">
        <f t="shared" si="902"/>
        <v>0</v>
      </c>
    </row>
    <row r="57335" spans="6:6" ht="18" customHeight="1">
      <c r="F57335" s="129">
        <f t="shared" si="902"/>
        <v>0</v>
      </c>
    </row>
    <row r="57336" spans="6:6" ht="18" customHeight="1">
      <c r="F57336" s="129">
        <f t="shared" si="902"/>
        <v>0</v>
      </c>
    </row>
    <row r="57337" spans="6:6" ht="18" customHeight="1">
      <c r="F57337" s="129">
        <f t="shared" si="902"/>
        <v>0</v>
      </c>
    </row>
    <row r="57338" spans="6:6" ht="18" customHeight="1">
      <c r="F57338" s="129">
        <f t="shared" si="902"/>
        <v>0</v>
      </c>
    </row>
    <row r="57339" spans="6:6" ht="18" customHeight="1">
      <c r="F57339" s="129">
        <f t="shared" si="902"/>
        <v>0</v>
      </c>
    </row>
    <row r="57340" spans="6:6" ht="18" customHeight="1">
      <c r="F57340" s="129">
        <f t="shared" si="902"/>
        <v>0</v>
      </c>
    </row>
    <row r="57341" spans="6:6" ht="18" customHeight="1">
      <c r="F57341" s="129">
        <f t="shared" si="902"/>
        <v>0</v>
      </c>
    </row>
    <row r="57342" spans="6:6" ht="18" customHeight="1">
      <c r="F57342" s="129">
        <f t="shared" si="902"/>
        <v>0</v>
      </c>
    </row>
    <row r="57343" spans="6:6" ht="18" customHeight="1">
      <c r="F57343" s="129">
        <f t="shared" si="902"/>
        <v>0</v>
      </c>
    </row>
    <row r="57344" spans="6:6" ht="18" customHeight="1">
      <c r="F57344" s="129">
        <f t="shared" si="902"/>
        <v>0</v>
      </c>
    </row>
    <row r="57345" spans="6:6" ht="18" customHeight="1">
      <c r="F57345" s="129">
        <f t="shared" si="902"/>
        <v>0</v>
      </c>
    </row>
    <row r="57346" spans="6:6" ht="18" customHeight="1">
      <c r="F57346" s="129">
        <f t="shared" si="902"/>
        <v>0</v>
      </c>
    </row>
    <row r="57347" spans="6:6" ht="18" customHeight="1">
      <c r="F57347" s="129">
        <f t="shared" si="902"/>
        <v>0</v>
      </c>
    </row>
    <row r="57348" spans="6:6" ht="18" customHeight="1">
      <c r="F57348" s="129">
        <f t="shared" si="902"/>
        <v>0</v>
      </c>
    </row>
    <row r="57349" spans="6:6" ht="18" customHeight="1">
      <c r="F57349" s="129">
        <f t="shared" si="902"/>
        <v>0</v>
      </c>
    </row>
    <row r="57350" spans="6:6" ht="18" customHeight="1">
      <c r="F57350" s="129">
        <f t="shared" si="902"/>
        <v>0</v>
      </c>
    </row>
    <row r="57351" spans="6:6" ht="18" customHeight="1">
      <c r="F57351" s="129">
        <f t="shared" si="902"/>
        <v>0</v>
      </c>
    </row>
    <row r="57352" spans="6:6" ht="18" customHeight="1">
      <c r="F57352" s="129">
        <f t="shared" si="902"/>
        <v>0</v>
      </c>
    </row>
    <row r="57353" spans="6:6" ht="18" customHeight="1">
      <c r="F57353" s="129">
        <f t="shared" si="902"/>
        <v>0</v>
      </c>
    </row>
    <row r="57354" spans="6:6" ht="18" customHeight="1">
      <c r="F57354" s="129">
        <f t="shared" si="902"/>
        <v>0</v>
      </c>
    </row>
    <row r="57355" spans="6:6" ht="18" customHeight="1">
      <c r="F57355" s="129">
        <f t="shared" si="902"/>
        <v>0</v>
      </c>
    </row>
    <row r="57356" spans="6:6" ht="18" customHeight="1">
      <c r="F57356" s="129">
        <f t="shared" si="902"/>
        <v>0</v>
      </c>
    </row>
    <row r="57357" spans="6:6" ht="18" customHeight="1">
      <c r="F57357" s="129">
        <f t="shared" si="902"/>
        <v>0</v>
      </c>
    </row>
    <row r="57358" spans="6:6" ht="18" customHeight="1">
      <c r="F57358" s="129">
        <f t="shared" si="902"/>
        <v>0</v>
      </c>
    </row>
    <row r="57359" spans="6:6" ht="18" customHeight="1">
      <c r="F57359" s="129">
        <f t="shared" si="902"/>
        <v>0</v>
      </c>
    </row>
    <row r="57360" spans="6:6" ht="18" customHeight="1">
      <c r="F57360" s="129">
        <f t="shared" si="902"/>
        <v>0</v>
      </c>
    </row>
    <row r="57361" spans="6:6" ht="18" customHeight="1">
      <c r="F57361" s="129">
        <f t="shared" si="902"/>
        <v>0</v>
      </c>
    </row>
    <row r="57362" spans="6:6" ht="18" customHeight="1">
      <c r="F57362" s="129">
        <f t="shared" si="902"/>
        <v>0</v>
      </c>
    </row>
    <row r="57363" spans="6:6" ht="18" customHeight="1">
      <c r="F57363" s="129">
        <f t="shared" si="902"/>
        <v>0</v>
      </c>
    </row>
    <row r="57364" spans="6:6" ht="18" customHeight="1">
      <c r="F57364" s="129">
        <f t="shared" si="902"/>
        <v>0</v>
      </c>
    </row>
    <row r="57365" spans="6:6" ht="18" customHeight="1">
      <c r="F57365" s="129">
        <f t="shared" si="902"/>
        <v>0</v>
      </c>
    </row>
    <row r="57366" spans="6:6" ht="18" customHeight="1">
      <c r="F57366" s="129">
        <f t="shared" si="902"/>
        <v>0</v>
      </c>
    </row>
    <row r="57367" spans="6:6" ht="18" customHeight="1">
      <c r="F57367" s="129">
        <f t="shared" si="902"/>
        <v>0</v>
      </c>
    </row>
    <row r="57368" spans="6:6" ht="18" customHeight="1">
      <c r="F57368" s="129">
        <f t="shared" si="902"/>
        <v>0</v>
      </c>
    </row>
    <row r="57369" spans="6:6" ht="18" customHeight="1">
      <c r="F57369" s="129">
        <f t="shared" si="902"/>
        <v>0</v>
      </c>
    </row>
    <row r="57370" spans="6:6" ht="18" customHeight="1">
      <c r="F57370" s="129">
        <f t="shared" si="902"/>
        <v>0</v>
      </c>
    </row>
    <row r="57371" spans="6:6" ht="18" customHeight="1">
      <c r="F57371" s="129">
        <f t="shared" si="902"/>
        <v>0</v>
      </c>
    </row>
    <row r="57372" spans="6:6" ht="18" customHeight="1">
      <c r="F57372" s="129">
        <f t="shared" si="902"/>
        <v>0</v>
      </c>
    </row>
    <row r="57373" spans="6:6" ht="18" customHeight="1">
      <c r="F57373" s="129">
        <f t="shared" si="902"/>
        <v>0</v>
      </c>
    </row>
    <row r="57374" spans="6:6" ht="18" customHeight="1">
      <c r="F57374" s="129">
        <f t="shared" si="902"/>
        <v>0</v>
      </c>
    </row>
    <row r="57375" spans="6:6" ht="18" customHeight="1">
      <c r="F57375" s="129">
        <f t="shared" si="902"/>
        <v>0</v>
      </c>
    </row>
    <row r="57376" spans="6:6" ht="18" customHeight="1">
      <c r="F57376" s="129">
        <f t="shared" si="902"/>
        <v>0</v>
      </c>
    </row>
    <row r="57377" spans="6:6" ht="18" customHeight="1">
      <c r="F57377" s="129">
        <f t="shared" si="902"/>
        <v>0</v>
      </c>
    </row>
    <row r="57378" spans="6:6" ht="18" customHeight="1">
      <c r="F57378" s="129">
        <f t="shared" si="902"/>
        <v>0</v>
      </c>
    </row>
    <row r="57379" spans="6:6" ht="18" customHeight="1">
      <c r="F57379" s="129">
        <f t="shared" si="902"/>
        <v>0</v>
      </c>
    </row>
    <row r="57380" spans="6:6" ht="18" customHeight="1">
      <c r="F57380" s="129">
        <f t="shared" si="902"/>
        <v>0</v>
      </c>
    </row>
    <row r="57381" spans="6:6" ht="18" customHeight="1">
      <c r="F57381" s="129">
        <f t="shared" si="902"/>
        <v>0</v>
      </c>
    </row>
    <row r="57382" spans="6:6" ht="18" customHeight="1">
      <c r="F57382" s="129">
        <f t="shared" si="902"/>
        <v>0</v>
      </c>
    </row>
    <row r="57383" spans="6:6" ht="18" customHeight="1">
      <c r="F57383" s="129">
        <f t="shared" si="902"/>
        <v>0</v>
      </c>
    </row>
    <row r="57384" spans="6:6" ht="18" customHeight="1">
      <c r="F57384" s="129">
        <f t="shared" si="902"/>
        <v>0</v>
      </c>
    </row>
    <row r="57385" spans="6:6" ht="18" customHeight="1">
      <c r="F57385" s="129">
        <f t="shared" si="902"/>
        <v>0</v>
      </c>
    </row>
    <row r="57386" spans="6:6" ht="18" customHeight="1">
      <c r="F57386" s="129">
        <f t="shared" si="902"/>
        <v>0</v>
      </c>
    </row>
    <row r="57387" spans="6:6" ht="18" customHeight="1">
      <c r="F57387" s="129">
        <f t="shared" si="902"/>
        <v>0</v>
      </c>
    </row>
    <row r="57388" spans="6:6" ht="18" customHeight="1">
      <c r="F57388" s="129">
        <f t="shared" si="902"/>
        <v>0</v>
      </c>
    </row>
    <row r="57389" spans="6:6" ht="18" customHeight="1">
      <c r="F57389" s="129">
        <f t="shared" si="902"/>
        <v>0</v>
      </c>
    </row>
    <row r="57390" spans="6:6" ht="18" customHeight="1">
      <c r="F57390" s="129">
        <f t="shared" si="902"/>
        <v>0</v>
      </c>
    </row>
    <row r="57391" spans="6:6" ht="18" customHeight="1">
      <c r="F57391" s="129">
        <f t="shared" si="902"/>
        <v>0</v>
      </c>
    </row>
    <row r="57392" spans="6:6" ht="18" customHeight="1">
      <c r="F57392" s="129">
        <f t="shared" si="902"/>
        <v>0</v>
      </c>
    </row>
    <row r="57393" spans="6:6" ht="18" customHeight="1">
      <c r="F57393" s="129">
        <f t="shared" si="902"/>
        <v>0</v>
      </c>
    </row>
    <row r="57394" spans="6:6" ht="18" customHeight="1">
      <c r="F57394" s="129">
        <f t="shared" ref="F57394:F57457" si="903">E57394*D57394</f>
        <v>0</v>
      </c>
    </row>
    <row r="57395" spans="6:6" ht="18" customHeight="1">
      <c r="F57395" s="129">
        <f t="shared" si="903"/>
        <v>0</v>
      </c>
    </row>
    <row r="57396" spans="6:6" ht="18" customHeight="1">
      <c r="F57396" s="129">
        <f t="shared" si="903"/>
        <v>0</v>
      </c>
    </row>
    <row r="57397" spans="6:6" ht="18" customHeight="1">
      <c r="F57397" s="129">
        <f t="shared" si="903"/>
        <v>0</v>
      </c>
    </row>
    <row r="57398" spans="6:6" ht="18" customHeight="1">
      <c r="F57398" s="129">
        <f t="shared" si="903"/>
        <v>0</v>
      </c>
    </row>
    <row r="57399" spans="6:6" ht="18" customHeight="1">
      <c r="F57399" s="129">
        <f t="shared" si="903"/>
        <v>0</v>
      </c>
    </row>
    <row r="57400" spans="6:6" ht="18" customHeight="1">
      <c r="F57400" s="129">
        <f t="shared" si="903"/>
        <v>0</v>
      </c>
    </row>
    <row r="57401" spans="6:6" ht="18" customHeight="1">
      <c r="F57401" s="129">
        <f t="shared" si="903"/>
        <v>0</v>
      </c>
    </row>
    <row r="57402" spans="6:6" ht="18" customHeight="1">
      <c r="F57402" s="129">
        <f t="shared" si="903"/>
        <v>0</v>
      </c>
    </row>
    <row r="57403" spans="6:6" ht="18" customHeight="1">
      <c r="F57403" s="129">
        <f t="shared" si="903"/>
        <v>0</v>
      </c>
    </row>
    <row r="57404" spans="6:6" ht="18" customHeight="1">
      <c r="F57404" s="129">
        <f t="shared" si="903"/>
        <v>0</v>
      </c>
    </row>
    <row r="57405" spans="6:6" ht="18" customHeight="1">
      <c r="F57405" s="129">
        <f t="shared" si="903"/>
        <v>0</v>
      </c>
    </row>
    <row r="57406" spans="6:6" ht="18" customHeight="1">
      <c r="F57406" s="129">
        <f t="shared" si="903"/>
        <v>0</v>
      </c>
    </row>
    <row r="57407" spans="6:6" ht="18" customHeight="1">
      <c r="F57407" s="129">
        <f t="shared" si="903"/>
        <v>0</v>
      </c>
    </row>
    <row r="57408" spans="6:6" ht="18" customHeight="1">
      <c r="F57408" s="129">
        <f t="shared" si="903"/>
        <v>0</v>
      </c>
    </row>
    <row r="57409" spans="6:6" ht="18" customHeight="1">
      <c r="F57409" s="129">
        <f t="shared" si="903"/>
        <v>0</v>
      </c>
    </row>
    <row r="57410" spans="6:6" ht="18" customHeight="1">
      <c r="F57410" s="129">
        <f t="shared" si="903"/>
        <v>0</v>
      </c>
    </row>
    <row r="57411" spans="6:6" ht="18" customHeight="1">
      <c r="F57411" s="129">
        <f t="shared" si="903"/>
        <v>0</v>
      </c>
    </row>
    <row r="57412" spans="6:6" ht="18" customHeight="1">
      <c r="F57412" s="129">
        <f t="shared" si="903"/>
        <v>0</v>
      </c>
    </row>
    <row r="57413" spans="6:6" ht="18" customHeight="1">
      <c r="F57413" s="129">
        <f t="shared" si="903"/>
        <v>0</v>
      </c>
    </row>
    <row r="57414" spans="6:6" ht="18" customHeight="1">
      <c r="F57414" s="129">
        <f t="shared" si="903"/>
        <v>0</v>
      </c>
    </row>
    <row r="57415" spans="6:6" ht="18" customHeight="1">
      <c r="F57415" s="129">
        <f t="shared" si="903"/>
        <v>0</v>
      </c>
    </row>
    <row r="57416" spans="6:6" ht="18" customHeight="1">
      <c r="F57416" s="129">
        <f t="shared" si="903"/>
        <v>0</v>
      </c>
    </row>
    <row r="57417" spans="6:6" ht="18" customHeight="1">
      <c r="F57417" s="129">
        <f t="shared" si="903"/>
        <v>0</v>
      </c>
    </row>
    <row r="57418" spans="6:6" ht="18" customHeight="1">
      <c r="F57418" s="129">
        <f t="shared" si="903"/>
        <v>0</v>
      </c>
    </row>
    <row r="57419" spans="6:6" ht="18" customHeight="1">
      <c r="F57419" s="129">
        <f t="shared" si="903"/>
        <v>0</v>
      </c>
    </row>
    <row r="57420" spans="6:6" ht="18" customHeight="1">
      <c r="F57420" s="129">
        <f t="shared" si="903"/>
        <v>0</v>
      </c>
    </row>
    <row r="57421" spans="6:6" ht="18" customHeight="1">
      <c r="F57421" s="129">
        <f t="shared" si="903"/>
        <v>0</v>
      </c>
    </row>
    <row r="57422" spans="6:6" ht="18" customHeight="1">
      <c r="F57422" s="129">
        <f t="shared" si="903"/>
        <v>0</v>
      </c>
    </row>
    <row r="57423" spans="6:6" ht="18" customHeight="1">
      <c r="F57423" s="129">
        <f t="shared" si="903"/>
        <v>0</v>
      </c>
    </row>
    <row r="57424" spans="6:6" ht="18" customHeight="1">
      <c r="F57424" s="129">
        <f t="shared" si="903"/>
        <v>0</v>
      </c>
    </row>
    <row r="57425" spans="6:6" ht="18" customHeight="1">
      <c r="F57425" s="129">
        <f t="shared" si="903"/>
        <v>0</v>
      </c>
    </row>
    <row r="57426" spans="6:6" ht="18" customHeight="1">
      <c r="F57426" s="129">
        <f t="shared" si="903"/>
        <v>0</v>
      </c>
    </row>
    <row r="57427" spans="6:6" ht="18" customHeight="1">
      <c r="F57427" s="129">
        <f t="shared" si="903"/>
        <v>0</v>
      </c>
    </row>
    <row r="57428" spans="6:6" ht="18" customHeight="1">
      <c r="F57428" s="129">
        <f t="shared" si="903"/>
        <v>0</v>
      </c>
    </row>
    <row r="57429" spans="6:6" ht="18" customHeight="1">
      <c r="F57429" s="129">
        <f t="shared" si="903"/>
        <v>0</v>
      </c>
    </row>
    <row r="57430" spans="6:6" ht="18" customHeight="1">
      <c r="F57430" s="129">
        <f t="shared" si="903"/>
        <v>0</v>
      </c>
    </row>
    <row r="57431" spans="6:6" ht="18" customHeight="1">
      <c r="F57431" s="129">
        <f t="shared" si="903"/>
        <v>0</v>
      </c>
    </row>
    <row r="57432" spans="6:6" ht="18" customHeight="1">
      <c r="F57432" s="129">
        <f t="shared" si="903"/>
        <v>0</v>
      </c>
    </row>
    <row r="57433" spans="6:6" ht="18" customHeight="1">
      <c r="F57433" s="129">
        <f t="shared" si="903"/>
        <v>0</v>
      </c>
    </row>
    <row r="57434" spans="6:6" ht="18" customHeight="1">
      <c r="F57434" s="129">
        <f t="shared" si="903"/>
        <v>0</v>
      </c>
    </row>
    <row r="57435" spans="6:6" ht="18" customHeight="1">
      <c r="F57435" s="129">
        <f t="shared" si="903"/>
        <v>0</v>
      </c>
    </row>
    <row r="57436" spans="6:6" ht="18" customHeight="1">
      <c r="F57436" s="129">
        <f t="shared" si="903"/>
        <v>0</v>
      </c>
    </row>
    <row r="57437" spans="6:6" ht="18" customHeight="1">
      <c r="F57437" s="129">
        <f t="shared" si="903"/>
        <v>0</v>
      </c>
    </row>
    <row r="57438" spans="6:6" ht="18" customHeight="1">
      <c r="F57438" s="129">
        <f t="shared" si="903"/>
        <v>0</v>
      </c>
    </row>
    <row r="57439" spans="6:6" ht="18" customHeight="1">
      <c r="F57439" s="129">
        <f t="shared" si="903"/>
        <v>0</v>
      </c>
    </row>
    <row r="57440" spans="6:6" ht="18" customHeight="1">
      <c r="F57440" s="129">
        <f t="shared" si="903"/>
        <v>0</v>
      </c>
    </row>
    <row r="57441" spans="6:6" ht="18" customHeight="1">
      <c r="F57441" s="129">
        <f t="shared" si="903"/>
        <v>0</v>
      </c>
    </row>
    <row r="57442" spans="6:6" ht="18" customHeight="1">
      <c r="F57442" s="129">
        <f t="shared" si="903"/>
        <v>0</v>
      </c>
    </row>
    <row r="57443" spans="6:6" ht="18" customHeight="1">
      <c r="F57443" s="129">
        <f t="shared" si="903"/>
        <v>0</v>
      </c>
    </row>
    <row r="57444" spans="6:6" ht="18" customHeight="1">
      <c r="F57444" s="129">
        <f t="shared" si="903"/>
        <v>0</v>
      </c>
    </row>
    <row r="57445" spans="6:6" ht="18" customHeight="1">
      <c r="F57445" s="129">
        <f t="shared" si="903"/>
        <v>0</v>
      </c>
    </row>
    <row r="57446" spans="6:6" ht="18" customHeight="1">
      <c r="F57446" s="129">
        <f t="shared" si="903"/>
        <v>0</v>
      </c>
    </row>
    <row r="57447" spans="6:6" ht="18" customHeight="1">
      <c r="F57447" s="129">
        <f t="shared" si="903"/>
        <v>0</v>
      </c>
    </row>
    <row r="57448" spans="6:6" ht="18" customHeight="1">
      <c r="F57448" s="129">
        <f t="shared" si="903"/>
        <v>0</v>
      </c>
    </row>
    <row r="57449" spans="6:6" ht="18" customHeight="1">
      <c r="F57449" s="129">
        <f t="shared" si="903"/>
        <v>0</v>
      </c>
    </row>
    <row r="57450" spans="6:6" ht="18" customHeight="1">
      <c r="F57450" s="129">
        <f t="shared" si="903"/>
        <v>0</v>
      </c>
    </row>
    <row r="57451" spans="6:6" ht="18" customHeight="1">
      <c r="F57451" s="129">
        <f t="shared" si="903"/>
        <v>0</v>
      </c>
    </row>
    <row r="57452" spans="6:6" ht="18" customHeight="1">
      <c r="F57452" s="129">
        <f t="shared" si="903"/>
        <v>0</v>
      </c>
    </row>
    <row r="57453" spans="6:6" ht="18" customHeight="1">
      <c r="F57453" s="129">
        <f t="shared" si="903"/>
        <v>0</v>
      </c>
    </row>
    <row r="57454" spans="6:6" ht="18" customHeight="1">
      <c r="F57454" s="129">
        <f t="shared" si="903"/>
        <v>0</v>
      </c>
    </row>
    <row r="57455" spans="6:6" ht="18" customHeight="1">
      <c r="F57455" s="129">
        <f t="shared" si="903"/>
        <v>0</v>
      </c>
    </row>
    <row r="57456" spans="6:6" ht="18" customHeight="1">
      <c r="F57456" s="129">
        <f t="shared" si="903"/>
        <v>0</v>
      </c>
    </row>
    <row r="57457" spans="6:6" ht="18" customHeight="1">
      <c r="F57457" s="129">
        <f t="shared" si="903"/>
        <v>0</v>
      </c>
    </row>
    <row r="57458" spans="6:6" ht="18" customHeight="1">
      <c r="F57458" s="129">
        <f t="shared" ref="F57458:F57521" si="904">E57458*D57458</f>
        <v>0</v>
      </c>
    </row>
    <row r="57459" spans="6:6" ht="18" customHeight="1">
      <c r="F57459" s="129">
        <f t="shared" si="904"/>
        <v>0</v>
      </c>
    </row>
    <row r="57460" spans="6:6" ht="18" customHeight="1">
      <c r="F57460" s="129">
        <f t="shared" si="904"/>
        <v>0</v>
      </c>
    </row>
    <row r="57461" spans="6:6" ht="18" customHeight="1">
      <c r="F57461" s="129">
        <f t="shared" si="904"/>
        <v>0</v>
      </c>
    </row>
    <row r="57462" spans="6:6" ht="18" customHeight="1">
      <c r="F57462" s="129">
        <f t="shared" si="904"/>
        <v>0</v>
      </c>
    </row>
    <row r="57463" spans="6:6" ht="18" customHeight="1">
      <c r="F57463" s="129">
        <f t="shared" si="904"/>
        <v>0</v>
      </c>
    </row>
    <row r="57464" spans="6:6" ht="18" customHeight="1">
      <c r="F57464" s="129">
        <f t="shared" si="904"/>
        <v>0</v>
      </c>
    </row>
    <row r="57465" spans="6:6" ht="18" customHeight="1">
      <c r="F57465" s="129">
        <f t="shared" si="904"/>
        <v>0</v>
      </c>
    </row>
    <row r="57466" spans="6:6" ht="18" customHeight="1">
      <c r="F57466" s="129">
        <f t="shared" si="904"/>
        <v>0</v>
      </c>
    </row>
    <row r="57467" spans="6:6" ht="18" customHeight="1">
      <c r="F57467" s="129">
        <f t="shared" si="904"/>
        <v>0</v>
      </c>
    </row>
    <row r="57468" spans="6:6" ht="18" customHeight="1">
      <c r="F57468" s="129">
        <f t="shared" si="904"/>
        <v>0</v>
      </c>
    </row>
    <row r="57469" spans="6:6" ht="18" customHeight="1">
      <c r="F57469" s="129">
        <f t="shared" si="904"/>
        <v>0</v>
      </c>
    </row>
    <row r="57470" spans="6:6" ht="18" customHeight="1">
      <c r="F57470" s="129">
        <f t="shared" si="904"/>
        <v>0</v>
      </c>
    </row>
    <row r="57471" spans="6:6" ht="18" customHeight="1">
      <c r="F57471" s="129">
        <f t="shared" si="904"/>
        <v>0</v>
      </c>
    </row>
    <row r="57472" spans="6:6" ht="18" customHeight="1">
      <c r="F57472" s="129">
        <f t="shared" si="904"/>
        <v>0</v>
      </c>
    </row>
    <row r="57473" spans="6:6" ht="18" customHeight="1">
      <c r="F57473" s="129">
        <f t="shared" si="904"/>
        <v>0</v>
      </c>
    </row>
    <row r="57474" spans="6:6" ht="18" customHeight="1">
      <c r="F57474" s="129">
        <f t="shared" si="904"/>
        <v>0</v>
      </c>
    </row>
    <row r="57475" spans="6:6" ht="18" customHeight="1">
      <c r="F57475" s="129">
        <f t="shared" si="904"/>
        <v>0</v>
      </c>
    </row>
    <row r="57476" spans="6:6" ht="18" customHeight="1">
      <c r="F57476" s="129">
        <f t="shared" si="904"/>
        <v>0</v>
      </c>
    </row>
    <row r="57477" spans="6:6" ht="18" customHeight="1">
      <c r="F57477" s="129">
        <f t="shared" si="904"/>
        <v>0</v>
      </c>
    </row>
    <row r="57478" spans="6:6" ht="18" customHeight="1">
      <c r="F57478" s="129">
        <f t="shared" si="904"/>
        <v>0</v>
      </c>
    </row>
    <row r="57479" spans="6:6" ht="18" customHeight="1">
      <c r="F57479" s="129">
        <f t="shared" si="904"/>
        <v>0</v>
      </c>
    </row>
    <row r="57480" spans="6:6" ht="18" customHeight="1">
      <c r="F57480" s="129">
        <f t="shared" si="904"/>
        <v>0</v>
      </c>
    </row>
    <row r="57481" spans="6:6" ht="18" customHeight="1">
      <c r="F57481" s="129">
        <f t="shared" si="904"/>
        <v>0</v>
      </c>
    </row>
    <row r="57482" spans="6:6" ht="18" customHeight="1">
      <c r="F57482" s="129">
        <f t="shared" si="904"/>
        <v>0</v>
      </c>
    </row>
    <row r="57483" spans="6:6" ht="18" customHeight="1">
      <c r="F57483" s="129">
        <f t="shared" si="904"/>
        <v>0</v>
      </c>
    </row>
    <row r="57484" spans="6:6" ht="18" customHeight="1">
      <c r="F57484" s="129">
        <f t="shared" si="904"/>
        <v>0</v>
      </c>
    </row>
    <row r="57485" spans="6:6" ht="18" customHeight="1">
      <c r="F57485" s="129">
        <f t="shared" si="904"/>
        <v>0</v>
      </c>
    </row>
    <row r="57486" spans="6:6" ht="18" customHeight="1">
      <c r="F57486" s="129">
        <f t="shared" si="904"/>
        <v>0</v>
      </c>
    </row>
    <row r="57487" spans="6:6" ht="18" customHeight="1">
      <c r="F57487" s="129">
        <f t="shared" si="904"/>
        <v>0</v>
      </c>
    </row>
    <row r="57488" spans="6:6" ht="18" customHeight="1">
      <c r="F57488" s="129">
        <f t="shared" si="904"/>
        <v>0</v>
      </c>
    </row>
    <row r="57489" spans="6:6" ht="18" customHeight="1">
      <c r="F57489" s="129">
        <f t="shared" si="904"/>
        <v>0</v>
      </c>
    </row>
    <row r="57490" spans="6:6" ht="18" customHeight="1">
      <c r="F57490" s="129">
        <f t="shared" si="904"/>
        <v>0</v>
      </c>
    </row>
    <row r="57491" spans="6:6" ht="18" customHeight="1">
      <c r="F57491" s="129">
        <f t="shared" si="904"/>
        <v>0</v>
      </c>
    </row>
    <row r="57492" spans="6:6" ht="18" customHeight="1">
      <c r="F57492" s="129">
        <f t="shared" si="904"/>
        <v>0</v>
      </c>
    </row>
    <row r="57493" spans="6:6" ht="18" customHeight="1">
      <c r="F57493" s="129">
        <f t="shared" si="904"/>
        <v>0</v>
      </c>
    </row>
    <row r="57494" spans="6:6" ht="18" customHeight="1">
      <c r="F57494" s="129">
        <f t="shared" si="904"/>
        <v>0</v>
      </c>
    </row>
    <row r="57495" spans="6:6" ht="18" customHeight="1">
      <c r="F57495" s="129">
        <f t="shared" si="904"/>
        <v>0</v>
      </c>
    </row>
    <row r="57496" spans="6:6" ht="18" customHeight="1">
      <c r="F57496" s="129">
        <f t="shared" si="904"/>
        <v>0</v>
      </c>
    </row>
    <row r="57497" spans="6:6" ht="18" customHeight="1">
      <c r="F57497" s="129">
        <f t="shared" si="904"/>
        <v>0</v>
      </c>
    </row>
    <row r="57498" spans="6:6" ht="18" customHeight="1">
      <c r="F57498" s="129">
        <f t="shared" si="904"/>
        <v>0</v>
      </c>
    </row>
    <row r="57499" spans="6:6" ht="18" customHeight="1">
      <c r="F57499" s="129">
        <f t="shared" si="904"/>
        <v>0</v>
      </c>
    </row>
    <row r="57500" spans="6:6" ht="18" customHeight="1">
      <c r="F57500" s="129">
        <f t="shared" si="904"/>
        <v>0</v>
      </c>
    </row>
    <row r="57501" spans="6:6" ht="18" customHeight="1">
      <c r="F57501" s="129">
        <f t="shared" si="904"/>
        <v>0</v>
      </c>
    </row>
    <row r="57502" spans="6:6" ht="18" customHeight="1">
      <c r="F57502" s="129">
        <f t="shared" si="904"/>
        <v>0</v>
      </c>
    </row>
    <row r="57503" spans="6:6" ht="18" customHeight="1">
      <c r="F57503" s="129">
        <f t="shared" si="904"/>
        <v>0</v>
      </c>
    </row>
    <row r="57504" spans="6:6" ht="18" customHeight="1">
      <c r="F57504" s="129">
        <f t="shared" si="904"/>
        <v>0</v>
      </c>
    </row>
    <row r="57505" spans="6:6" ht="18" customHeight="1">
      <c r="F57505" s="129">
        <f t="shared" si="904"/>
        <v>0</v>
      </c>
    </row>
    <row r="57506" spans="6:6" ht="18" customHeight="1">
      <c r="F57506" s="129">
        <f t="shared" si="904"/>
        <v>0</v>
      </c>
    </row>
    <row r="57507" spans="6:6" ht="18" customHeight="1">
      <c r="F57507" s="129">
        <f t="shared" si="904"/>
        <v>0</v>
      </c>
    </row>
    <row r="57508" spans="6:6" ht="18" customHeight="1">
      <c r="F57508" s="129">
        <f t="shared" si="904"/>
        <v>0</v>
      </c>
    </row>
    <row r="57509" spans="6:6" ht="18" customHeight="1">
      <c r="F57509" s="129">
        <f t="shared" si="904"/>
        <v>0</v>
      </c>
    </row>
    <row r="57510" spans="6:6" ht="18" customHeight="1">
      <c r="F57510" s="129">
        <f t="shared" si="904"/>
        <v>0</v>
      </c>
    </row>
    <row r="57511" spans="6:6" ht="18" customHeight="1">
      <c r="F57511" s="129">
        <f t="shared" si="904"/>
        <v>0</v>
      </c>
    </row>
    <row r="57512" spans="6:6" ht="18" customHeight="1">
      <c r="F57512" s="129">
        <f t="shared" si="904"/>
        <v>0</v>
      </c>
    </row>
    <row r="57513" spans="6:6" ht="18" customHeight="1">
      <c r="F57513" s="129">
        <f t="shared" si="904"/>
        <v>0</v>
      </c>
    </row>
    <row r="57514" spans="6:6" ht="18" customHeight="1">
      <c r="F57514" s="129">
        <f t="shared" si="904"/>
        <v>0</v>
      </c>
    </row>
    <row r="57515" spans="6:6" ht="18" customHeight="1">
      <c r="F57515" s="129">
        <f t="shared" si="904"/>
        <v>0</v>
      </c>
    </row>
    <row r="57516" spans="6:6" ht="18" customHeight="1">
      <c r="F57516" s="129">
        <f t="shared" si="904"/>
        <v>0</v>
      </c>
    </row>
    <row r="57517" spans="6:6" ht="18" customHeight="1">
      <c r="F57517" s="129">
        <f t="shared" si="904"/>
        <v>0</v>
      </c>
    </row>
    <row r="57518" spans="6:6" ht="18" customHeight="1">
      <c r="F57518" s="129">
        <f t="shared" si="904"/>
        <v>0</v>
      </c>
    </row>
    <row r="57519" spans="6:6" ht="18" customHeight="1">
      <c r="F57519" s="129">
        <f t="shared" si="904"/>
        <v>0</v>
      </c>
    </row>
    <row r="57520" spans="6:6" ht="18" customHeight="1">
      <c r="F57520" s="129">
        <f t="shared" si="904"/>
        <v>0</v>
      </c>
    </row>
    <row r="57521" spans="6:6" ht="18" customHeight="1">
      <c r="F57521" s="129">
        <f t="shared" si="904"/>
        <v>0</v>
      </c>
    </row>
    <row r="57522" spans="6:6" ht="18" customHeight="1">
      <c r="F57522" s="129">
        <f t="shared" ref="F57522:F57585" si="905">E57522*D57522</f>
        <v>0</v>
      </c>
    </row>
    <row r="57523" spans="6:6" ht="18" customHeight="1">
      <c r="F57523" s="129">
        <f t="shared" si="905"/>
        <v>0</v>
      </c>
    </row>
    <row r="57524" spans="6:6" ht="18" customHeight="1">
      <c r="F57524" s="129">
        <f t="shared" si="905"/>
        <v>0</v>
      </c>
    </row>
    <row r="57525" spans="6:6" ht="18" customHeight="1">
      <c r="F57525" s="129">
        <f t="shared" si="905"/>
        <v>0</v>
      </c>
    </row>
    <row r="57526" spans="6:6" ht="18" customHeight="1">
      <c r="F57526" s="129">
        <f t="shared" si="905"/>
        <v>0</v>
      </c>
    </row>
    <row r="57527" spans="6:6" ht="18" customHeight="1">
      <c r="F57527" s="129">
        <f t="shared" si="905"/>
        <v>0</v>
      </c>
    </row>
    <row r="57528" spans="6:6" ht="18" customHeight="1">
      <c r="F57528" s="129">
        <f t="shared" si="905"/>
        <v>0</v>
      </c>
    </row>
    <row r="57529" spans="6:6" ht="18" customHeight="1">
      <c r="F57529" s="129">
        <f t="shared" si="905"/>
        <v>0</v>
      </c>
    </row>
    <row r="57530" spans="6:6" ht="18" customHeight="1">
      <c r="F57530" s="129">
        <f t="shared" si="905"/>
        <v>0</v>
      </c>
    </row>
    <row r="57531" spans="6:6" ht="18" customHeight="1">
      <c r="F57531" s="129">
        <f t="shared" si="905"/>
        <v>0</v>
      </c>
    </row>
    <row r="57532" spans="6:6" ht="18" customHeight="1">
      <c r="F57532" s="129">
        <f t="shared" si="905"/>
        <v>0</v>
      </c>
    </row>
    <row r="57533" spans="6:6" ht="18" customHeight="1">
      <c r="F57533" s="129">
        <f t="shared" si="905"/>
        <v>0</v>
      </c>
    </row>
    <row r="57534" spans="6:6" ht="18" customHeight="1">
      <c r="F57534" s="129">
        <f t="shared" si="905"/>
        <v>0</v>
      </c>
    </row>
    <row r="57535" spans="6:6" ht="18" customHeight="1">
      <c r="F57535" s="129">
        <f t="shared" si="905"/>
        <v>0</v>
      </c>
    </row>
    <row r="57536" spans="6:6" ht="18" customHeight="1">
      <c r="F57536" s="129">
        <f t="shared" si="905"/>
        <v>0</v>
      </c>
    </row>
    <row r="57537" spans="6:6" ht="18" customHeight="1">
      <c r="F57537" s="129">
        <f t="shared" si="905"/>
        <v>0</v>
      </c>
    </row>
    <row r="57538" spans="6:6" ht="18" customHeight="1">
      <c r="F57538" s="129">
        <f t="shared" si="905"/>
        <v>0</v>
      </c>
    </row>
    <row r="57539" spans="6:6" ht="18" customHeight="1">
      <c r="F57539" s="129">
        <f t="shared" si="905"/>
        <v>0</v>
      </c>
    </row>
    <row r="57540" spans="6:6" ht="18" customHeight="1">
      <c r="F57540" s="129">
        <f t="shared" si="905"/>
        <v>0</v>
      </c>
    </row>
    <row r="57541" spans="6:6" ht="18" customHeight="1">
      <c r="F57541" s="129">
        <f t="shared" si="905"/>
        <v>0</v>
      </c>
    </row>
    <row r="57542" spans="6:6" ht="18" customHeight="1">
      <c r="F57542" s="129">
        <f t="shared" si="905"/>
        <v>0</v>
      </c>
    </row>
    <row r="57543" spans="6:6" ht="18" customHeight="1">
      <c r="F57543" s="129">
        <f t="shared" si="905"/>
        <v>0</v>
      </c>
    </row>
    <row r="57544" spans="6:6" ht="18" customHeight="1">
      <c r="F57544" s="129">
        <f t="shared" si="905"/>
        <v>0</v>
      </c>
    </row>
    <row r="57545" spans="6:6" ht="18" customHeight="1">
      <c r="F57545" s="129">
        <f t="shared" si="905"/>
        <v>0</v>
      </c>
    </row>
    <row r="57546" spans="6:6" ht="18" customHeight="1">
      <c r="F57546" s="129">
        <f t="shared" si="905"/>
        <v>0</v>
      </c>
    </row>
    <row r="57547" spans="6:6" ht="18" customHeight="1">
      <c r="F57547" s="129">
        <f t="shared" si="905"/>
        <v>0</v>
      </c>
    </row>
    <row r="57548" spans="6:6" ht="18" customHeight="1">
      <c r="F57548" s="129">
        <f t="shared" si="905"/>
        <v>0</v>
      </c>
    </row>
    <row r="57549" spans="6:6" ht="18" customHeight="1">
      <c r="F57549" s="129">
        <f t="shared" si="905"/>
        <v>0</v>
      </c>
    </row>
    <row r="57550" spans="6:6" ht="18" customHeight="1">
      <c r="F57550" s="129">
        <f t="shared" si="905"/>
        <v>0</v>
      </c>
    </row>
    <row r="57551" spans="6:6" ht="18" customHeight="1">
      <c r="F57551" s="129">
        <f t="shared" si="905"/>
        <v>0</v>
      </c>
    </row>
    <row r="57552" spans="6:6" ht="18" customHeight="1">
      <c r="F57552" s="129">
        <f t="shared" si="905"/>
        <v>0</v>
      </c>
    </row>
    <row r="57553" spans="6:6" ht="18" customHeight="1">
      <c r="F57553" s="129">
        <f t="shared" si="905"/>
        <v>0</v>
      </c>
    </row>
    <row r="57554" spans="6:6" ht="18" customHeight="1">
      <c r="F57554" s="129">
        <f t="shared" si="905"/>
        <v>0</v>
      </c>
    </row>
    <row r="57555" spans="6:6" ht="18" customHeight="1">
      <c r="F57555" s="129">
        <f t="shared" si="905"/>
        <v>0</v>
      </c>
    </row>
    <row r="57556" spans="6:6" ht="18" customHeight="1">
      <c r="F57556" s="129">
        <f t="shared" si="905"/>
        <v>0</v>
      </c>
    </row>
    <row r="57557" spans="6:6" ht="18" customHeight="1">
      <c r="F57557" s="129">
        <f t="shared" si="905"/>
        <v>0</v>
      </c>
    </row>
    <row r="57558" spans="6:6" ht="18" customHeight="1">
      <c r="F57558" s="129">
        <f t="shared" si="905"/>
        <v>0</v>
      </c>
    </row>
    <row r="57559" spans="6:6" ht="18" customHeight="1">
      <c r="F57559" s="129">
        <f t="shared" si="905"/>
        <v>0</v>
      </c>
    </row>
    <row r="57560" spans="6:6" ht="18" customHeight="1">
      <c r="F57560" s="129">
        <f t="shared" si="905"/>
        <v>0</v>
      </c>
    </row>
    <row r="57561" spans="6:6" ht="18" customHeight="1">
      <c r="F57561" s="129">
        <f t="shared" si="905"/>
        <v>0</v>
      </c>
    </row>
    <row r="57562" spans="6:6" ht="18" customHeight="1">
      <c r="F57562" s="129">
        <f t="shared" si="905"/>
        <v>0</v>
      </c>
    </row>
    <row r="57563" spans="6:6" ht="18" customHeight="1">
      <c r="F57563" s="129">
        <f t="shared" si="905"/>
        <v>0</v>
      </c>
    </row>
    <row r="57564" spans="6:6" ht="18" customHeight="1">
      <c r="F57564" s="129">
        <f t="shared" si="905"/>
        <v>0</v>
      </c>
    </row>
    <row r="57565" spans="6:6" ht="18" customHeight="1">
      <c r="F57565" s="129">
        <f t="shared" si="905"/>
        <v>0</v>
      </c>
    </row>
    <row r="57566" spans="6:6" ht="18" customHeight="1">
      <c r="F57566" s="129">
        <f t="shared" si="905"/>
        <v>0</v>
      </c>
    </row>
    <row r="57567" spans="6:6" ht="18" customHeight="1">
      <c r="F57567" s="129">
        <f t="shared" si="905"/>
        <v>0</v>
      </c>
    </row>
    <row r="57568" spans="6:6" ht="18" customHeight="1">
      <c r="F57568" s="129">
        <f t="shared" si="905"/>
        <v>0</v>
      </c>
    </row>
    <row r="57569" spans="6:6" ht="18" customHeight="1">
      <c r="F57569" s="129">
        <f t="shared" si="905"/>
        <v>0</v>
      </c>
    </row>
    <row r="57570" spans="6:6" ht="18" customHeight="1">
      <c r="F57570" s="129">
        <f t="shared" si="905"/>
        <v>0</v>
      </c>
    </row>
    <row r="57571" spans="6:6" ht="18" customHeight="1">
      <c r="F57571" s="129">
        <f t="shared" si="905"/>
        <v>0</v>
      </c>
    </row>
    <row r="57572" spans="6:6" ht="18" customHeight="1">
      <c r="F57572" s="129">
        <f t="shared" si="905"/>
        <v>0</v>
      </c>
    </row>
    <row r="57573" spans="6:6" ht="18" customHeight="1">
      <c r="F57573" s="129">
        <f t="shared" si="905"/>
        <v>0</v>
      </c>
    </row>
    <row r="57574" spans="6:6" ht="18" customHeight="1">
      <c r="F57574" s="129">
        <f t="shared" si="905"/>
        <v>0</v>
      </c>
    </row>
    <row r="57575" spans="6:6" ht="18" customHeight="1">
      <c r="F57575" s="129">
        <f t="shared" si="905"/>
        <v>0</v>
      </c>
    </row>
    <row r="57576" spans="6:6" ht="18" customHeight="1">
      <c r="F57576" s="129">
        <f t="shared" si="905"/>
        <v>0</v>
      </c>
    </row>
    <row r="57577" spans="6:6" ht="18" customHeight="1">
      <c r="F57577" s="129">
        <f t="shared" si="905"/>
        <v>0</v>
      </c>
    </row>
    <row r="57578" spans="6:6" ht="18" customHeight="1">
      <c r="F57578" s="129">
        <f t="shared" si="905"/>
        <v>0</v>
      </c>
    </row>
    <row r="57579" spans="6:6" ht="18" customHeight="1">
      <c r="F57579" s="129">
        <f t="shared" si="905"/>
        <v>0</v>
      </c>
    </row>
    <row r="57580" spans="6:6" ht="18" customHeight="1">
      <c r="F57580" s="129">
        <f t="shared" si="905"/>
        <v>0</v>
      </c>
    </row>
    <row r="57581" spans="6:6" ht="18" customHeight="1">
      <c r="F57581" s="129">
        <f t="shared" si="905"/>
        <v>0</v>
      </c>
    </row>
    <row r="57582" spans="6:6" ht="18" customHeight="1">
      <c r="F57582" s="129">
        <f t="shared" si="905"/>
        <v>0</v>
      </c>
    </row>
    <row r="57583" spans="6:6" ht="18" customHeight="1">
      <c r="F57583" s="129">
        <f t="shared" si="905"/>
        <v>0</v>
      </c>
    </row>
    <row r="57584" spans="6:6" ht="18" customHeight="1">
      <c r="F57584" s="129">
        <f t="shared" si="905"/>
        <v>0</v>
      </c>
    </row>
    <row r="57585" spans="6:6" ht="18" customHeight="1">
      <c r="F57585" s="129">
        <f t="shared" si="905"/>
        <v>0</v>
      </c>
    </row>
    <row r="57586" spans="6:6" ht="18" customHeight="1">
      <c r="F57586" s="129">
        <f t="shared" ref="F57586:F57649" si="906">E57586*D57586</f>
        <v>0</v>
      </c>
    </row>
    <row r="57587" spans="6:6" ht="18" customHeight="1">
      <c r="F57587" s="129">
        <f t="shared" si="906"/>
        <v>0</v>
      </c>
    </row>
    <row r="57588" spans="6:6" ht="18" customHeight="1">
      <c r="F57588" s="129">
        <f t="shared" si="906"/>
        <v>0</v>
      </c>
    </row>
    <row r="57589" spans="6:6" ht="18" customHeight="1">
      <c r="F57589" s="129">
        <f t="shared" si="906"/>
        <v>0</v>
      </c>
    </row>
    <row r="57590" spans="6:6" ht="18" customHeight="1">
      <c r="F57590" s="129">
        <f t="shared" si="906"/>
        <v>0</v>
      </c>
    </row>
    <row r="57591" spans="6:6" ht="18" customHeight="1">
      <c r="F57591" s="129">
        <f t="shared" si="906"/>
        <v>0</v>
      </c>
    </row>
    <row r="57592" spans="6:6" ht="18" customHeight="1">
      <c r="F57592" s="129">
        <f t="shared" si="906"/>
        <v>0</v>
      </c>
    </row>
    <row r="57593" spans="6:6" ht="18" customHeight="1">
      <c r="F57593" s="129">
        <f t="shared" si="906"/>
        <v>0</v>
      </c>
    </row>
    <row r="57594" spans="6:6" ht="18" customHeight="1">
      <c r="F57594" s="129">
        <f t="shared" si="906"/>
        <v>0</v>
      </c>
    </row>
    <row r="57595" spans="6:6" ht="18" customHeight="1">
      <c r="F57595" s="129">
        <f t="shared" si="906"/>
        <v>0</v>
      </c>
    </row>
    <row r="57596" spans="6:6" ht="18" customHeight="1">
      <c r="F57596" s="129">
        <f t="shared" si="906"/>
        <v>0</v>
      </c>
    </row>
    <row r="57597" spans="6:6" ht="18" customHeight="1">
      <c r="F57597" s="129">
        <f t="shared" si="906"/>
        <v>0</v>
      </c>
    </row>
    <row r="57598" spans="6:6" ht="18" customHeight="1">
      <c r="F57598" s="129">
        <f t="shared" si="906"/>
        <v>0</v>
      </c>
    </row>
    <row r="57599" spans="6:6" ht="18" customHeight="1">
      <c r="F57599" s="129">
        <f t="shared" si="906"/>
        <v>0</v>
      </c>
    </row>
    <row r="57600" spans="6:6" ht="18" customHeight="1">
      <c r="F57600" s="129">
        <f t="shared" si="906"/>
        <v>0</v>
      </c>
    </row>
    <row r="57601" spans="6:6" ht="18" customHeight="1">
      <c r="F57601" s="129">
        <f t="shared" si="906"/>
        <v>0</v>
      </c>
    </row>
    <row r="57602" spans="6:6" ht="18" customHeight="1">
      <c r="F57602" s="129">
        <f t="shared" si="906"/>
        <v>0</v>
      </c>
    </row>
    <row r="57603" spans="6:6" ht="18" customHeight="1">
      <c r="F57603" s="129">
        <f t="shared" si="906"/>
        <v>0</v>
      </c>
    </row>
    <row r="57604" spans="6:6" ht="18" customHeight="1">
      <c r="F57604" s="129">
        <f t="shared" si="906"/>
        <v>0</v>
      </c>
    </row>
    <row r="57605" spans="6:6" ht="18" customHeight="1">
      <c r="F57605" s="129">
        <f t="shared" si="906"/>
        <v>0</v>
      </c>
    </row>
    <row r="57606" spans="6:6" ht="18" customHeight="1">
      <c r="F57606" s="129">
        <f t="shared" si="906"/>
        <v>0</v>
      </c>
    </row>
    <row r="57607" spans="6:6" ht="18" customHeight="1">
      <c r="F57607" s="129">
        <f t="shared" si="906"/>
        <v>0</v>
      </c>
    </row>
    <row r="57608" spans="6:6" ht="18" customHeight="1">
      <c r="F57608" s="129">
        <f t="shared" si="906"/>
        <v>0</v>
      </c>
    </row>
    <row r="57609" spans="6:6" ht="18" customHeight="1">
      <c r="F57609" s="129">
        <f t="shared" si="906"/>
        <v>0</v>
      </c>
    </row>
    <row r="57610" spans="6:6" ht="18" customHeight="1">
      <c r="F57610" s="129">
        <f t="shared" si="906"/>
        <v>0</v>
      </c>
    </row>
    <row r="57611" spans="6:6" ht="18" customHeight="1">
      <c r="F57611" s="129">
        <f t="shared" si="906"/>
        <v>0</v>
      </c>
    </row>
    <row r="57612" spans="6:6" ht="18" customHeight="1">
      <c r="F57612" s="129">
        <f t="shared" si="906"/>
        <v>0</v>
      </c>
    </row>
    <row r="57613" spans="6:6" ht="18" customHeight="1">
      <c r="F57613" s="129">
        <f t="shared" si="906"/>
        <v>0</v>
      </c>
    </row>
    <row r="57614" spans="6:6" ht="18" customHeight="1">
      <c r="F57614" s="129">
        <f t="shared" si="906"/>
        <v>0</v>
      </c>
    </row>
    <row r="57615" spans="6:6" ht="18" customHeight="1">
      <c r="F57615" s="129">
        <f t="shared" si="906"/>
        <v>0</v>
      </c>
    </row>
    <row r="57616" spans="6:6" ht="18" customHeight="1">
      <c r="F57616" s="129">
        <f t="shared" si="906"/>
        <v>0</v>
      </c>
    </row>
    <row r="57617" spans="6:6" ht="18" customHeight="1">
      <c r="F57617" s="129">
        <f t="shared" si="906"/>
        <v>0</v>
      </c>
    </row>
    <row r="57618" spans="6:6" ht="18" customHeight="1">
      <c r="F57618" s="129">
        <f t="shared" si="906"/>
        <v>0</v>
      </c>
    </row>
    <row r="57619" spans="6:6" ht="18" customHeight="1">
      <c r="F57619" s="129">
        <f t="shared" si="906"/>
        <v>0</v>
      </c>
    </row>
    <row r="57620" spans="6:6" ht="18" customHeight="1">
      <c r="F57620" s="129">
        <f t="shared" si="906"/>
        <v>0</v>
      </c>
    </row>
    <row r="57621" spans="6:6" ht="18" customHeight="1">
      <c r="F57621" s="129">
        <f t="shared" si="906"/>
        <v>0</v>
      </c>
    </row>
    <row r="57622" spans="6:6" ht="18" customHeight="1">
      <c r="F57622" s="129">
        <f t="shared" si="906"/>
        <v>0</v>
      </c>
    </row>
    <row r="57623" spans="6:6" ht="18" customHeight="1">
      <c r="F57623" s="129">
        <f t="shared" si="906"/>
        <v>0</v>
      </c>
    </row>
    <row r="57624" spans="6:6" ht="18" customHeight="1">
      <c r="F57624" s="129">
        <f t="shared" si="906"/>
        <v>0</v>
      </c>
    </row>
    <row r="57625" spans="6:6" ht="18" customHeight="1">
      <c r="F57625" s="129">
        <f t="shared" si="906"/>
        <v>0</v>
      </c>
    </row>
    <row r="57626" spans="6:6" ht="18" customHeight="1">
      <c r="F57626" s="129">
        <f t="shared" si="906"/>
        <v>0</v>
      </c>
    </row>
    <row r="57627" spans="6:6" ht="18" customHeight="1">
      <c r="F57627" s="129">
        <f t="shared" si="906"/>
        <v>0</v>
      </c>
    </row>
    <row r="57628" spans="6:6" ht="18" customHeight="1">
      <c r="F57628" s="129">
        <f t="shared" si="906"/>
        <v>0</v>
      </c>
    </row>
    <row r="57629" spans="6:6" ht="18" customHeight="1">
      <c r="F57629" s="129">
        <f t="shared" si="906"/>
        <v>0</v>
      </c>
    </row>
    <row r="57630" spans="6:6" ht="18" customHeight="1">
      <c r="F57630" s="129">
        <f t="shared" si="906"/>
        <v>0</v>
      </c>
    </row>
    <row r="57631" spans="6:6" ht="18" customHeight="1">
      <c r="F57631" s="129">
        <f t="shared" si="906"/>
        <v>0</v>
      </c>
    </row>
    <row r="57632" spans="6:6" ht="18" customHeight="1">
      <c r="F57632" s="129">
        <f t="shared" si="906"/>
        <v>0</v>
      </c>
    </row>
    <row r="57633" spans="6:6" ht="18" customHeight="1">
      <c r="F57633" s="129">
        <f t="shared" si="906"/>
        <v>0</v>
      </c>
    </row>
    <row r="57634" spans="6:6" ht="18" customHeight="1">
      <c r="F57634" s="129">
        <f t="shared" si="906"/>
        <v>0</v>
      </c>
    </row>
    <row r="57635" spans="6:6" ht="18" customHeight="1">
      <c r="F57635" s="129">
        <f t="shared" si="906"/>
        <v>0</v>
      </c>
    </row>
    <row r="57636" spans="6:6" ht="18" customHeight="1">
      <c r="F57636" s="129">
        <f t="shared" si="906"/>
        <v>0</v>
      </c>
    </row>
    <row r="57637" spans="6:6" ht="18" customHeight="1">
      <c r="F57637" s="129">
        <f t="shared" si="906"/>
        <v>0</v>
      </c>
    </row>
    <row r="57638" spans="6:6" ht="18" customHeight="1">
      <c r="F57638" s="129">
        <f t="shared" si="906"/>
        <v>0</v>
      </c>
    </row>
    <row r="57639" spans="6:6" ht="18" customHeight="1">
      <c r="F57639" s="129">
        <f t="shared" si="906"/>
        <v>0</v>
      </c>
    </row>
    <row r="57640" spans="6:6" ht="18" customHeight="1">
      <c r="F57640" s="129">
        <f t="shared" si="906"/>
        <v>0</v>
      </c>
    </row>
    <row r="57641" spans="6:6" ht="18" customHeight="1">
      <c r="F57641" s="129">
        <f t="shared" si="906"/>
        <v>0</v>
      </c>
    </row>
    <row r="57642" spans="6:6" ht="18" customHeight="1">
      <c r="F57642" s="129">
        <f t="shared" si="906"/>
        <v>0</v>
      </c>
    </row>
    <row r="57643" spans="6:6" ht="18" customHeight="1">
      <c r="F57643" s="129">
        <f t="shared" si="906"/>
        <v>0</v>
      </c>
    </row>
    <row r="57644" spans="6:6" ht="18" customHeight="1">
      <c r="F57644" s="129">
        <f t="shared" si="906"/>
        <v>0</v>
      </c>
    </row>
    <row r="57645" spans="6:6" ht="18" customHeight="1">
      <c r="F57645" s="129">
        <f t="shared" si="906"/>
        <v>0</v>
      </c>
    </row>
    <row r="57646" spans="6:6" ht="18" customHeight="1">
      <c r="F57646" s="129">
        <f t="shared" si="906"/>
        <v>0</v>
      </c>
    </row>
    <row r="57647" spans="6:6" ht="18" customHeight="1">
      <c r="F57647" s="129">
        <f t="shared" si="906"/>
        <v>0</v>
      </c>
    </row>
    <row r="57648" spans="6:6" ht="18" customHeight="1">
      <c r="F57648" s="129">
        <f t="shared" si="906"/>
        <v>0</v>
      </c>
    </row>
    <row r="57649" spans="6:6" ht="18" customHeight="1">
      <c r="F57649" s="129">
        <f t="shared" si="906"/>
        <v>0</v>
      </c>
    </row>
    <row r="57650" spans="6:6" ht="18" customHeight="1">
      <c r="F57650" s="129">
        <f t="shared" ref="F57650:F57713" si="907">E57650*D57650</f>
        <v>0</v>
      </c>
    </row>
    <row r="57651" spans="6:6" ht="18" customHeight="1">
      <c r="F57651" s="129">
        <f t="shared" si="907"/>
        <v>0</v>
      </c>
    </row>
    <row r="57652" spans="6:6" ht="18" customHeight="1">
      <c r="F57652" s="129">
        <f t="shared" si="907"/>
        <v>0</v>
      </c>
    </row>
    <row r="57653" spans="6:6" ht="18" customHeight="1">
      <c r="F57653" s="129">
        <f t="shared" si="907"/>
        <v>0</v>
      </c>
    </row>
    <row r="57654" spans="6:6" ht="18" customHeight="1">
      <c r="F57654" s="129">
        <f t="shared" si="907"/>
        <v>0</v>
      </c>
    </row>
    <row r="57655" spans="6:6" ht="18" customHeight="1">
      <c r="F57655" s="129">
        <f t="shared" si="907"/>
        <v>0</v>
      </c>
    </row>
    <row r="57656" spans="6:6" ht="18" customHeight="1">
      <c r="F57656" s="129">
        <f t="shared" si="907"/>
        <v>0</v>
      </c>
    </row>
    <row r="57657" spans="6:6" ht="18" customHeight="1">
      <c r="F57657" s="129">
        <f t="shared" si="907"/>
        <v>0</v>
      </c>
    </row>
    <row r="57658" spans="6:6" ht="18" customHeight="1">
      <c r="F57658" s="129">
        <f t="shared" si="907"/>
        <v>0</v>
      </c>
    </row>
    <row r="57659" spans="6:6" ht="18" customHeight="1">
      <c r="F57659" s="129">
        <f t="shared" si="907"/>
        <v>0</v>
      </c>
    </row>
    <row r="57660" spans="6:6" ht="18" customHeight="1">
      <c r="F57660" s="129">
        <f t="shared" si="907"/>
        <v>0</v>
      </c>
    </row>
    <row r="57661" spans="6:6" ht="18" customHeight="1">
      <c r="F57661" s="129">
        <f t="shared" si="907"/>
        <v>0</v>
      </c>
    </row>
    <row r="57662" spans="6:6" ht="18" customHeight="1">
      <c r="F57662" s="129">
        <f t="shared" si="907"/>
        <v>0</v>
      </c>
    </row>
    <row r="57663" spans="6:6" ht="18" customHeight="1">
      <c r="F57663" s="129">
        <f t="shared" si="907"/>
        <v>0</v>
      </c>
    </row>
    <row r="57664" spans="6:6" ht="18" customHeight="1">
      <c r="F57664" s="129">
        <f t="shared" si="907"/>
        <v>0</v>
      </c>
    </row>
    <row r="57665" spans="6:6" ht="18" customHeight="1">
      <c r="F57665" s="129">
        <f t="shared" si="907"/>
        <v>0</v>
      </c>
    </row>
    <row r="57666" spans="6:6" ht="18" customHeight="1">
      <c r="F57666" s="129">
        <f t="shared" si="907"/>
        <v>0</v>
      </c>
    </row>
    <row r="57667" spans="6:6" ht="18" customHeight="1">
      <c r="F57667" s="129">
        <f t="shared" si="907"/>
        <v>0</v>
      </c>
    </row>
    <row r="57668" spans="6:6" ht="18" customHeight="1">
      <c r="F57668" s="129">
        <f t="shared" si="907"/>
        <v>0</v>
      </c>
    </row>
    <row r="57669" spans="6:6" ht="18" customHeight="1">
      <c r="F57669" s="129">
        <f t="shared" si="907"/>
        <v>0</v>
      </c>
    </row>
    <row r="57670" spans="6:6" ht="18" customHeight="1">
      <c r="F57670" s="129">
        <f t="shared" si="907"/>
        <v>0</v>
      </c>
    </row>
    <row r="57671" spans="6:6" ht="18" customHeight="1">
      <c r="F57671" s="129">
        <f t="shared" si="907"/>
        <v>0</v>
      </c>
    </row>
    <row r="57672" spans="6:6" ht="18" customHeight="1">
      <c r="F57672" s="129">
        <f t="shared" si="907"/>
        <v>0</v>
      </c>
    </row>
    <row r="57673" spans="6:6" ht="18" customHeight="1">
      <c r="F57673" s="129">
        <f t="shared" si="907"/>
        <v>0</v>
      </c>
    </row>
    <row r="57674" spans="6:6" ht="18" customHeight="1">
      <c r="F57674" s="129">
        <f t="shared" si="907"/>
        <v>0</v>
      </c>
    </row>
    <row r="57675" spans="6:6" ht="18" customHeight="1">
      <c r="F57675" s="129">
        <f t="shared" si="907"/>
        <v>0</v>
      </c>
    </row>
    <row r="57676" spans="6:6" ht="18" customHeight="1">
      <c r="F57676" s="129">
        <f t="shared" si="907"/>
        <v>0</v>
      </c>
    </row>
    <row r="57677" spans="6:6" ht="18" customHeight="1">
      <c r="F57677" s="129">
        <f t="shared" si="907"/>
        <v>0</v>
      </c>
    </row>
    <row r="57678" spans="6:6" ht="18" customHeight="1">
      <c r="F57678" s="129">
        <f t="shared" si="907"/>
        <v>0</v>
      </c>
    </row>
    <row r="57679" spans="6:6" ht="18" customHeight="1">
      <c r="F57679" s="129">
        <f t="shared" si="907"/>
        <v>0</v>
      </c>
    </row>
    <row r="57680" spans="6:6" ht="18" customHeight="1">
      <c r="F57680" s="129">
        <f t="shared" si="907"/>
        <v>0</v>
      </c>
    </row>
    <row r="57681" spans="6:6" ht="18" customHeight="1">
      <c r="F57681" s="129">
        <f t="shared" si="907"/>
        <v>0</v>
      </c>
    </row>
    <row r="57682" spans="6:6" ht="18" customHeight="1">
      <c r="F57682" s="129">
        <f t="shared" si="907"/>
        <v>0</v>
      </c>
    </row>
    <row r="57683" spans="6:6" ht="18" customHeight="1">
      <c r="F57683" s="129">
        <f t="shared" si="907"/>
        <v>0</v>
      </c>
    </row>
    <row r="57684" spans="6:6" ht="18" customHeight="1">
      <c r="F57684" s="129">
        <f t="shared" si="907"/>
        <v>0</v>
      </c>
    </row>
    <row r="57685" spans="6:6" ht="18" customHeight="1">
      <c r="F57685" s="129">
        <f t="shared" si="907"/>
        <v>0</v>
      </c>
    </row>
    <row r="57686" spans="6:6" ht="18" customHeight="1">
      <c r="F57686" s="129">
        <f t="shared" si="907"/>
        <v>0</v>
      </c>
    </row>
    <row r="57687" spans="6:6" ht="18" customHeight="1">
      <c r="F57687" s="129">
        <f t="shared" si="907"/>
        <v>0</v>
      </c>
    </row>
    <row r="57688" spans="6:6" ht="18" customHeight="1">
      <c r="F57688" s="129">
        <f t="shared" si="907"/>
        <v>0</v>
      </c>
    </row>
    <row r="57689" spans="6:6" ht="18" customHeight="1">
      <c r="F57689" s="129">
        <f t="shared" si="907"/>
        <v>0</v>
      </c>
    </row>
    <row r="57690" spans="6:6" ht="18" customHeight="1">
      <c r="F57690" s="129">
        <f t="shared" si="907"/>
        <v>0</v>
      </c>
    </row>
    <row r="57691" spans="6:6" ht="18" customHeight="1">
      <c r="F57691" s="129">
        <f t="shared" si="907"/>
        <v>0</v>
      </c>
    </row>
    <row r="57692" spans="6:6" ht="18" customHeight="1">
      <c r="F57692" s="129">
        <f t="shared" si="907"/>
        <v>0</v>
      </c>
    </row>
    <row r="57693" spans="6:6" ht="18" customHeight="1">
      <c r="F57693" s="129">
        <f t="shared" si="907"/>
        <v>0</v>
      </c>
    </row>
    <row r="57694" spans="6:6" ht="18" customHeight="1">
      <c r="F57694" s="129">
        <f t="shared" si="907"/>
        <v>0</v>
      </c>
    </row>
    <row r="57695" spans="6:6" ht="18" customHeight="1">
      <c r="F57695" s="129">
        <f t="shared" si="907"/>
        <v>0</v>
      </c>
    </row>
    <row r="57696" spans="6:6" ht="18" customHeight="1">
      <c r="F57696" s="129">
        <f t="shared" si="907"/>
        <v>0</v>
      </c>
    </row>
    <row r="57697" spans="6:6" ht="18" customHeight="1">
      <c r="F57697" s="129">
        <f t="shared" si="907"/>
        <v>0</v>
      </c>
    </row>
    <row r="57698" spans="6:6" ht="18" customHeight="1">
      <c r="F57698" s="129">
        <f t="shared" si="907"/>
        <v>0</v>
      </c>
    </row>
    <row r="57699" spans="6:6" ht="18" customHeight="1">
      <c r="F57699" s="129">
        <f t="shared" si="907"/>
        <v>0</v>
      </c>
    </row>
    <row r="57700" spans="6:6" ht="18" customHeight="1">
      <c r="F57700" s="129">
        <f t="shared" si="907"/>
        <v>0</v>
      </c>
    </row>
    <row r="57701" spans="6:6" ht="18" customHeight="1">
      <c r="F57701" s="129">
        <f t="shared" si="907"/>
        <v>0</v>
      </c>
    </row>
    <row r="57702" spans="6:6" ht="18" customHeight="1">
      <c r="F57702" s="129">
        <f t="shared" si="907"/>
        <v>0</v>
      </c>
    </row>
    <row r="57703" spans="6:6" ht="18" customHeight="1">
      <c r="F57703" s="129">
        <f t="shared" si="907"/>
        <v>0</v>
      </c>
    </row>
    <row r="57704" spans="6:6" ht="18" customHeight="1">
      <c r="F57704" s="129">
        <f t="shared" si="907"/>
        <v>0</v>
      </c>
    </row>
    <row r="57705" spans="6:6" ht="18" customHeight="1">
      <c r="F57705" s="129">
        <f t="shared" si="907"/>
        <v>0</v>
      </c>
    </row>
    <row r="57706" spans="6:6" ht="18" customHeight="1">
      <c r="F57706" s="129">
        <f t="shared" si="907"/>
        <v>0</v>
      </c>
    </row>
    <row r="57707" spans="6:6" ht="18" customHeight="1">
      <c r="F57707" s="129">
        <f t="shared" si="907"/>
        <v>0</v>
      </c>
    </row>
    <row r="57708" spans="6:6" ht="18" customHeight="1">
      <c r="F57708" s="129">
        <f t="shared" si="907"/>
        <v>0</v>
      </c>
    </row>
    <row r="57709" spans="6:6" ht="18" customHeight="1">
      <c r="F57709" s="129">
        <f t="shared" si="907"/>
        <v>0</v>
      </c>
    </row>
    <row r="57710" spans="6:6" ht="18" customHeight="1">
      <c r="F57710" s="129">
        <f t="shared" si="907"/>
        <v>0</v>
      </c>
    </row>
    <row r="57711" spans="6:6" ht="18" customHeight="1">
      <c r="F57711" s="129">
        <f t="shared" si="907"/>
        <v>0</v>
      </c>
    </row>
    <row r="57712" spans="6:6" ht="18" customHeight="1">
      <c r="F57712" s="129">
        <f t="shared" si="907"/>
        <v>0</v>
      </c>
    </row>
    <row r="57713" spans="6:6" ht="18" customHeight="1">
      <c r="F57713" s="129">
        <f t="shared" si="907"/>
        <v>0</v>
      </c>
    </row>
    <row r="57714" spans="6:6" ht="18" customHeight="1">
      <c r="F57714" s="129">
        <f t="shared" ref="F57714:F57777" si="908">E57714*D57714</f>
        <v>0</v>
      </c>
    </row>
    <row r="57715" spans="6:6" ht="18" customHeight="1">
      <c r="F57715" s="129">
        <f t="shared" si="908"/>
        <v>0</v>
      </c>
    </row>
    <row r="57716" spans="6:6" ht="18" customHeight="1">
      <c r="F57716" s="129">
        <f t="shared" si="908"/>
        <v>0</v>
      </c>
    </row>
    <row r="57717" spans="6:6" ht="18" customHeight="1">
      <c r="F57717" s="129">
        <f t="shared" si="908"/>
        <v>0</v>
      </c>
    </row>
    <row r="57718" spans="6:6" ht="18" customHeight="1">
      <c r="F57718" s="129">
        <f t="shared" si="908"/>
        <v>0</v>
      </c>
    </row>
    <row r="57719" spans="6:6" ht="18" customHeight="1">
      <c r="F57719" s="129">
        <f t="shared" si="908"/>
        <v>0</v>
      </c>
    </row>
    <row r="57720" spans="6:6" ht="18" customHeight="1">
      <c r="F57720" s="129">
        <f t="shared" si="908"/>
        <v>0</v>
      </c>
    </row>
    <row r="57721" spans="6:6" ht="18" customHeight="1">
      <c r="F57721" s="129">
        <f t="shared" si="908"/>
        <v>0</v>
      </c>
    </row>
    <row r="57722" spans="6:6" ht="18" customHeight="1">
      <c r="F57722" s="129">
        <f t="shared" si="908"/>
        <v>0</v>
      </c>
    </row>
    <row r="57723" spans="6:6" ht="18" customHeight="1">
      <c r="F57723" s="129">
        <f t="shared" si="908"/>
        <v>0</v>
      </c>
    </row>
    <row r="57724" spans="6:6" ht="18" customHeight="1">
      <c r="F57724" s="129">
        <f t="shared" si="908"/>
        <v>0</v>
      </c>
    </row>
    <row r="57725" spans="6:6" ht="18" customHeight="1">
      <c r="F57725" s="129">
        <f t="shared" si="908"/>
        <v>0</v>
      </c>
    </row>
    <row r="57726" spans="6:6" ht="18" customHeight="1">
      <c r="F57726" s="129">
        <f t="shared" si="908"/>
        <v>0</v>
      </c>
    </row>
    <row r="57727" spans="6:6" ht="18" customHeight="1">
      <c r="F57727" s="129">
        <f t="shared" si="908"/>
        <v>0</v>
      </c>
    </row>
    <row r="57728" spans="6:6" ht="18" customHeight="1">
      <c r="F57728" s="129">
        <f t="shared" si="908"/>
        <v>0</v>
      </c>
    </row>
    <row r="57729" spans="6:6" ht="18" customHeight="1">
      <c r="F57729" s="129">
        <f t="shared" si="908"/>
        <v>0</v>
      </c>
    </row>
    <row r="57730" spans="6:6" ht="18" customHeight="1">
      <c r="F57730" s="129">
        <f t="shared" si="908"/>
        <v>0</v>
      </c>
    </row>
    <row r="57731" spans="6:6" ht="18" customHeight="1">
      <c r="F57731" s="129">
        <f t="shared" si="908"/>
        <v>0</v>
      </c>
    </row>
    <row r="57732" spans="6:6" ht="18" customHeight="1">
      <c r="F57732" s="129">
        <f t="shared" si="908"/>
        <v>0</v>
      </c>
    </row>
    <row r="57733" spans="6:6" ht="18" customHeight="1">
      <c r="F57733" s="129">
        <f t="shared" si="908"/>
        <v>0</v>
      </c>
    </row>
    <row r="57734" spans="6:6" ht="18" customHeight="1">
      <c r="F57734" s="129">
        <f t="shared" si="908"/>
        <v>0</v>
      </c>
    </row>
    <row r="57735" spans="6:6" ht="18" customHeight="1">
      <c r="F57735" s="129">
        <f t="shared" si="908"/>
        <v>0</v>
      </c>
    </row>
    <row r="57736" spans="6:6" ht="18" customHeight="1">
      <c r="F57736" s="129">
        <f t="shared" si="908"/>
        <v>0</v>
      </c>
    </row>
    <row r="57737" spans="6:6" ht="18" customHeight="1">
      <c r="F57737" s="129">
        <f t="shared" si="908"/>
        <v>0</v>
      </c>
    </row>
    <row r="57738" spans="6:6" ht="18" customHeight="1">
      <c r="F57738" s="129">
        <f t="shared" si="908"/>
        <v>0</v>
      </c>
    </row>
    <row r="57739" spans="6:6" ht="18" customHeight="1">
      <c r="F57739" s="129">
        <f t="shared" si="908"/>
        <v>0</v>
      </c>
    </row>
    <row r="57740" spans="6:6" ht="18" customHeight="1">
      <c r="F57740" s="129">
        <f t="shared" si="908"/>
        <v>0</v>
      </c>
    </row>
    <row r="57741" spans="6:6" ht="18" customHeight="1">
      <c r="F57741" s="129">
        <f t="shared" si="908"/>
        <v>0</v>
      </c>
    </row>
    <row r="57742" spans="6:6" ht="18" customHeight="1">
      <c r="F57742" s="129">
        <f t="shared" si="908"/>
        <v>0</v>
      </c>
    </row>
    <row r="57743" spans="6:6" ht="18" customHeight="1">
      <c r="F57743" s="129">
        <f t="shared" si="908"/>
        <v>0</v>
      </c>
    </row>
    <row r="57744" spans="6:6" ht="18" customHeight="1">
      <c r="F57744" s="129">
        <f t="shared" si="908"/>
        <v>0</v>
      </c>
    </row>
    <row r="57745" spans="6:6" ht="18" customHeight="1">
      <c r="F57745" s="129">
        <f t="shared" si="908"/>
        <v>0</v>
      </c>
    </row>
    <row r="57746" spans="6:6" ht="18" customHeight="1">
      <c r="F57746" s="129">
        <f t="shared" si="908"/>
        <v>0</v>
      </c>
    </row>
    <row r="57747" spans="6:6" ht="18" customHeight="1">
      <c r="F57747" s="129">
        <f t="shared" si="908"/>
        <v>0</v>
      </c>
    </row>
    <row r="57748" spans="6:6" ht="18" customHeight="1">
      <c r="F57748" s="129">
        <f t="shared" si="908"/>
        <v>0</v>
      </c>
    </row>
    <row r="57749" spans="6:6" ht="18" customHeight="1">
      <c r="F57749" s="129">
        <f t="shared" si="908"/>
        <v>0</v>
      </c>
    </row>
    <row r="57750" spans="6:6" ht="18" customHeight="1">
      <c r="F57750" s="129">
        <f t="shared" si="908"/>
        <v>0</v>
      </c>
    </row>
    <row r="57751" spans="6:6" ht="18" customHeight="1">
      <c r="F57751" s="129">
        <f t="shared" si="908"/>
        <v>0</v>
      </c>
    </row>
    <row r="57752" spans="6:6" ht="18" customHeight="1">
      <c r="F57752" s="129">
        <f t="shared" si="908"/>
        <v>0</v>
      </c>
    </row>
    <row r="57753" spans="6:6" ht="18" customHeight="1">
      <c r="F57753" s="129">
        <f t="shared" si="908"/>
        <v>0</v>
      </c>
    </row>
    <row r="57754" spans="6:6" ht="18" customHeight="1">
      <c r="F57754" s="129">
        <f t="shared" si="908"/>
        <v>0</v>
      </c>
    </row>
    <row r="57755" spans="6:6" ht="18" customHeight="1">
      <c r="F57755" s="129">
        <f t="shared" si="908"/>
        <v>0</v>
      </c>
    </row>
    <row r="57756" spans="6:6" ht="18" customHeight="1">
      <c r="F57756" s="129">
        <f t="shared" si="908"/>
        <v>0</v>
      </c>
    </row>
    <row r="57757" spans="6:6" ht="18" customHeight="1">
      <c r="F57757" s="129">
        <f t="shared" si="908"/>
        <v>0</v>
      </c>
    </row>
    <row r="57758" spans="6:6" ht="18" customHeight="1">
      <c r="F57758" s="129">
        <f t="shared" si="908"/>
        <v>0</v>
      </c>
    </row>
    <row r="57759" spans="6:6" ht="18" customHeight="1">
      <c r="F57759" s="129">
        <f t="shared" si="908"/>
        <v>0</v>
      </c>
    </row>
    <row r="57760" spans="6:6" ht="18" customHeight="1">
      <c r="F57760" s="129">
        <f t="shared" si="908"/>
        <v>0</v>
      </c>
    </row>
    <row r="57761" spans="6:6" ht="18" customHeight="1">
      <c r="F57761" s="129">
        <f t="shared" si="908"/>
        <v>0</v>
      </c>
    </row>
    <row r="57762" spans="6:6" ht="18" customHeight="1">
      <c r="F57762" s="129">
        <f t="shared" si="908"/>
        <v>0</v>
      </c>
    </row>
    <row r="57763" spans="6:6" ht="18" customHeight="1">
      <c r="F57763" s="129">
        <f t="shared" si="908"/>
        <v>0</v>
      </c>
    </row>
    <row r="57764" spans="6:6" ht="18" customHeight="1">
      <c r="F57764" s="129">
        <f t="shared" si="908"/>
        <v>0</v>
      </c>
    </row>
    <row r="57765" spans="6:6" ht="18" customHeight="1">
      <c r="F57765" s="129">
        <f t="shared" si="908"/>
        <v>0</v>
      </c>
    </row>
    <row r="57766" spans="6:6" ht="18" customHeight="1">
      <c r="F57766" s="129">
        <f t="shared" si="908"/>
        <v>0</v>
      </c>
    </row>
    <row r="57767" spans="6:6" ht="18" customHeight="1">
      <c r="F57767" s="129">
        <f t="shared" si="908"/>
        <v>0</v>
      </c>
    </row>
    <row r="57768" spans="6:6" ht="18" customHeight="1">
      <c r="F57768" s="129">
        <f t="shared" si="908"/>
        <v>0</v>
      </c>
    </row>
    <row r="57769" spans="6:6" ht="18" customHeight="1">
      <c r="F57769" s="129">
        <f t="shared" si="908"/>
        <v>0</v>
      </c>
    </row>
    <row r="57770" spans="6:6" ht="18" customHeight="1">
      <c r="F57770" s="129">
        <f t="shared" si="908"/>
        <v>0</v>
      </c>
    </row>
    <row r="57771" spans="6:6" ht="18" customHeight="1">
      <c r="F57771" s="129">
        <f t="shared" si="908"/>
        <v>0</v>
      </c>
    </row>
    <row r="57772" spans="6:6" ht="18" customHeight="1">
      <c r="F57772" s="129">
        <f t="shared" si="908"/>
        <v>0</v>
      </c>
    </row>
    <row r="57773" spans="6:6" ht="18" customHeight="1">
      <c r="F57773" s="129">
        <f t="shared" si="908"/>
        <v>0</v>
      </c>
    </row>
    <row r="57774" spans="6:6" ht="18" customHeight="1">
      <c r="F57774" s="129">
        <f t="shared" si="908"/>
        <v>0</v>
      </c>
    </row>
    <row r="57775" spans="6:6" ht="18" customHeight="1">
      <c r="F57775" s="129">
        <f t="shared" si="908"/>
        <v>0</v>
      </c>
    </row>
    <row r="57776" spans="6:6" ht="18" customHeight="1">
      <c r="F57776" s="129">
        <f t="shared" si="908"/>
        <v>0</v>
      </c>
    </row>
    <row r="57777" spans="6:6" ht="18" customHeight="1">
      <c r="F57777" s="129">
        <f t="shared" si="908"/>
        <v>0</v>
      </c>
    </row>
    <row r="57778" spans="6:6" ht="18" customHeight="1">
      <c r="F57778" s="129">
        <f t="shared" ref="F57778:F57841" si="909">E57778*D57778</f>
        <v>0</v>
      </c>
    </row>
    <row r="57779" spans="6:6" ht="18" customHeight="1">
      <c r="F57779" s="129">
        <f t="shared" si="909"/>
        <v>0</v>
      </c>
    </row>
    <row r="57780" spans="6:6" ht="18" customHeight="1">
      <c r="F57780" s="129">
        <f t="shared" si="909"/>
        <v>0</v>
      </c>
    </row>
    <row r="57781" spans="6:6" ht="18" customHeight="1">
      <c r="F57781" s="129">
        <f t="shared" si="909"/>
        <v>0</v>
      </c>
    </row>
    <row r="57782" spans="6:6" ht="18" customHeight="1">
      <c r="F57782" s="129">
        <f t="shared" si="909"/>
        <v>0</v>
      </c>
    </row>
    <row r="57783" spans="6:6" ht="18" customHeight="1">
      <c r="F57783" s="129">
        <f t="shared" si="909"/>
        <v>0</v>
      </c>
    </row>
    <row r="57784" spans="6:6" ht="18" customHeight="1">
      <c r="F57784" s="129">
        <f t="shared" si="909"/>
        <v>0</v>
      </c>
    </row>
    <row r="57785" spans="6:6" ht="18" customHeight="1">
      <c r="F57785" s="129">
        <f t="shared" si="909"/>
        <v>0</v>
      </c>
    </row>
    <row r="57786" spans="6:6" ht="18" customHeight="1">
      <c r="F57786" s="129">
        <f t="shared" si="909"/>
        <v>0</v>
      </c>
    </row>
    <row r="57787" spans="6:6" ht="18" customHeight="1">
      <c r="F57787" s="129">
        <f t="shared" si="909"/>
        <v>0</v>
      </c>
    </row>
    <row r="57788" spans="6:6" ht="18" customHeight="1">
      <c r="F57788" s="129">
        <f t="shared" si="909"/>
        <v>0</v>
      </c>
    </row>
    <row r="57789" spans="6:6" ht="18" customHeight="1">
      <c r="F57789" s="129">
        <f t="shared" si="909"/>
        <v>0</v>
      </c>
    </row>
    <row r="57790" spans="6:6" ht="18" customHeight="1">
      <c r="F57790" s="129">
        <f t="shared" si="909"/>
        <v>0</v>
      </c>
    </row>
    <row r="57791" spans="6:6" ht="18" customHeight="1">
      <c r="F57791" s="129">
        <f t="shared" si="909"/>
        <v>0</v>
      </c>
    </row>
    <row r="57792" spans="6:6" ht="18" customHeight="1">
      <c r="F57792" s="129">
        <f t="shared" si="909"/>
        <v>0</v>
      </c>
    </row>
    <row r="57793" spans="6:6" ht="18" customHeight="1">
      <c r="F57793" s="129">
        <f t="shared" si="909"/>
        <v>0</v>
      </c>
    </row>
    <row r="57794" spans="6:6" ht="18" customHeight="1">
      <c r="F57794" s="129">
        <f t="shared" si="909"/>
        <v>0</v>
      </c>
    </row>
    <row r="57795" spans="6:6" ht="18" customHeight="1">
      <c r="F57795" s="129">
        <f t="shared" si="909"/>
        <v>0</v>
      </c>
    </row>
    <row r="57796" spans="6:6" ht="18" customHeight="1">
      <c r="F57796" s="129">
        <f t="shared" si="909"/>
        <v>0</v>
      </c>
    </row>
    <row r="57797" spans="6:6" ht="18" customHeight="1">
      <c r="F57797" s="129">
        <f t="shared" si="909"/>
        <v>0</v>
      </c>
    </row>
    <row r="57798" spans="6:6" ht="18" customHeight="1">
      <c r="F57798" s="129">
        <f t="shared" si="909"/>
        <v>0</v>
      </c>
    </row>
    <row r="57799" spans="6:6" ht="18" customHeight="1">
      <c r="F57799" s="129">
        <f t="shared" si="909"/>
        <v>0</v>
      </c>
    </row>
    <row r="57800" spans="6:6" ht="18" customHeight="1">
      <c r="F57800" s="129">
        <f t="shared" si="909"/>
        <v>0</v>
      </c>
    </row>
    <row r="57801" spans="6:6" ht="18" customHeight="1">
      <c r="F57801" s="129">
        <f t="shared" si="909"/>
        <v>0</v>
      </c>
    </row>
    <row r="57802" spans="6:6" ht="18" customHeight="1">
      <c r="F57802" s="129">
        <f t="shared" si="909"/>
        <v>0</v>
      </c>
    </row>
    <row r="57803" spans="6:6" ht="18" customHeight="1">
      <c r="F57803" s="129">
        <f t="shared" si="909"/>
        <v>0</v>
      </c>
    </row>
    <row r="57804" spans="6:6" ht="18" customHeight="1">
      <c r="F57804" s="129">
        <f t="shared" si="909"/>
        <v>0</v>
      </c>
    </row>
    <row r="57805" spans="6:6" ht="18" customHeight="1">
      <c r="F57805" s="129">
        <f t="shared" si="909"/>
        <v>0</v>
      </c>
    </row>
    <row r="57806" spans="6:6" ht="18" customHeight="1">
      <c r="F57806" s="129">
        <f t="shared" si="909"/>
        <v>0</v>
      </c>
    </row>
    <row r="57807" spans="6:6" ht="18" customHeight="1">
      <c r="F57807" s="129">
        <f t="shared" si="909"/>
        <v>0</v>
      </c>
    </row>
    <row r="57808" spans="6:6" ht="18" customHeight="1">
      <c r="F57808" s="129">
        <f t="shared" si="909"/>
        <v>0</v>
      </c>
    </row>
    <row r="57809" spans="6:6" ht="18" customHeight="1">
      <c r="F57809" s="129">
        <f t="shared" si="909"/>
        <v>0</v>
      </c>
    </row>
    <row r="57810" spans="6:6" ht="18" customHeight="1">
      <c r="F57810" s="129">
        <f t="shared" si="909"/>
        <v>0</v>
      </c>
    </row>
    <row r="57811" spans="6:6" ht="18" customHeight="1">
      <c r="F57811" s="129">
        <f t="shared" si="909"/>
        <v>0</v>
      </c>
    </row>
    <row r="57812" spans="6:6" ht="18" customHeight="1">
      <c r="F57812" s="129">
        <f t="shared" si="909"/>
        <v>0</v>
      </c>
    </row>
    <row r="57813" spans="6:6" ht="18" customHeight="1">
      <c r="F57813" s="129">
        <f t="shared" si="909"/>
        <v>0</v>
      </c>
    </row>
    <row r="57814" spans="6:6" ht="18" customHeight="1">
      <c r="F57814" s="129">
        <f t="shared" si="909"/>
        <v>0</v>
      </c>
    </row>
    <row r="57815" spans="6:6" ht="18" customHeight="1">
      <c r="F57815" s="129">
        <f t="shared" si="909"/>
        <v>0</v>
      </c>
    </row>
    <row r="57816" spans="6:6" ht="18" customHeight="1">
      <c r="F57816" s="129">
        <f t="shared" si="909"/>
        <v>0</v>
      </c>
    </row>
    <row r="57817" spans="6:6" ht="18" customHeight="1">
      <c r="F57817" s="129">
        <f t="shared" si="909"/>
        <v>0</v>
      </c>
    </row>
    <row r="57818" spans="6:6" ht="18" customHeight="1">
      <c r="F57818" s="129">
        <f t="shared" si="909"/>
        <v>0</v>
      </c>
    </row>
    <row r="57819" spans="6:6" ht="18" customHeight="1">
      <c r="F57819" s="129">
        <f t="shared" si="909"/>
        <v>0</v>
      </c>
    </row>
    <row r="57820" spans="6:6" ht="18" customHeight="1">
      <c r="F57820" s="129">
        <f t="shared" si="909"/>
        <v>0</v>
      </c>
    </row>
    <row r="57821" spans="6:6" ht="18" customHeight="1">
      <c r="F57821" s="129">
        <f t="shared" si="909"/>
        <v>0</v>
      </c>
    </row>
    <row r="57822" spans="6:6" ht="18" customHeight="1">
      <c r="F57822" s="129">
        <f t="shared" si="909"/>
        <v>0</v>
      </c>
    </row>
    <row r="57823" spans="6:6" ht="18" customHeight="1">
      <c r="F57823" s="129">
        <f t="shared" si="909"/>
        <v>0</v>
      </c>
    </row>
    <row r="57824" spans="6:6" ht="18" customHeight="1">
      <c r="F57824" s="129">
        <f t="shared" si="909"/>
        <v>0</v>
      </c>
    </row>
    <row r="57825" spans="6:6" ht="18" customHeight="1">
      <c r="F57825" s="129">
        <f t="shared" si="909"/>
        <v>0</v>
      </c>
    </row>
    <row r="57826" spans="6:6" ht="18" customHeight="1">
      <c r="F57826" s="129">
        <f t="shared" si="909"/>
        <v>0</v>
      </c>
    </row>
    <row r="57827" spans="6:6" ht="18" customHeight="1">
      <c r="F57827" s="129">
        <f t="shared" si="909"/>
        <v>0</v>
      </c>
    </row>
    <row r="57828" spans="6:6" ht="18" customHeight="1">
      <c r="F57828" s="129">
        <f t="shared" si="909"/>
        <v>0</v>
      </c>
    </row>
    <row r="57829" spans="6:6" ht="18" customHeight="1">
      <c r="F57829" s="129">
        <f t="shared" si="909"/>
        <v>0</v>
      </c>
    </row>
    <row r="57830" spans="6:6" ht="18" customHeight="1">
      <c r="F57830" s="129">
        <f t="shared" si="909"/>
        <v>0</v>
      </c>
    </row>
    <row r="57831" spans="6:6" ht="18" customHeight="1">
      <c r="F57831" s="129">
        <f t="shared" si="909"/>
        <v>0</v>
      </c>
    </row>
    <row r="57832" spans="6:6" ht="18" customHeight="1">
      <c r="F57832" s="129">
        <f t="shared" si="909"/>
        <v>0</v>
      </c>
    </row>
    <row r="57833" spans="6:6" ht="18" customHeight="1">
      <c r="F57833" s="129">
        <f t="shared" si="909"/>
        <v>0</v>
      </c>
    </row>
    <row r="57834" spans="6:6" ht="18" customHeight="1">
      <c r="F57834" s="129">
        <f t="shared" si="909"/>
        <v>0</v>
      </c>
    </row>
    <row r="57835" spans="6:6" ht="18" customHeight="1">
      <c r="F57835" s="129">
        <f t="shared" si="909"/>
        <v>0</v>
      </c>
    </row>
    <row r="57836" spans="6:6" ht="18" customHeight="1">
      <c r="F57836" s="129">
        <f t="shared" si="909"/>
        <v>0</v>
      </c>
    </row>
    <row r="57837" spans="6:6" ht="18" customHeight="1">
      <c r="F57837" s="129">
        <f t="shared" si="909"/>
        <v>0</v>
      </c>
    </row>
    <row r="57838" spans="6:6" ht="18" customHeight="1">
      <c r="F57838" s="129">
        <f t="shared" si="909"/>
        <v>0</v>
      </c>
    </row>
    <row r="57839" spans="6:6" ht="18" customHeight="1">
      <c r="F57839" s="129">
        <f t="shared" si="909"/>
        <v>0</v>
      </c>
    </row>
    <row r="57840" spans="6:6" ht="18" customHeight="1">
      <c r="F57840" s="129">
        <f t="shared" si="909"/>
        <v>0</v>
      </c>
    </row>
    <row r="57841" spans="6:6" ht="18" customHeight="1">
      <c r="F57841" s="129">
        <f t="shared" si="909"/>
        <v>0</v>
      </c>
    </row>
    <row r="57842" spans="6:6" ht="18" customHeight="1">
      <c r="F57842" s="129">
        <f t="shared" ref="F57842:F57905" si="910">E57842*D57842</f>
        <v>0</v>
      </c>
    </row>
    <row r="57843" spans="6:6" ht="18" customHeight="1">
      <c r="F57843" s="129">
        <f t="shared" si="910"/>
        <v>0</v>
      </c>
    </row>
    <row r="57844" spans="6:6" ht="18" customHeight="1">
      <c r="F57844" s="129">
        <f t="shared" si="910"/>
        <v>0</v>
      </c>
    </row>
    <row r="57845" spans="6:6" ht="18" customHeight="1">
      <c r="F57845" s="129">
        <f t="shared" si="910"/>
        <v>0</v>
      </c>
    </row>
    <row r="57846" spans="6:6" ht="18" customHeight="1">
      <c r="F57846" s="129">
        <f t="shared" si="910"/>
        <v>0</v>
      </c>
    </row>
    <row r="57847" spans="6:6" ht="18" customHeight="1">
      <c r="F57847" s="129">
        <f t="shared" si="910"/>
        <v>0</v>
      </c>
    </row>
    <row r="57848" spans="6:6" ht="18" customHeight="1">
      <c r="F57848" s="129">
        <f t="shared" si="910"/>
        <v>0</v>
      </c>
    </row>
    <row r="57849" spans="6:6" ht="18" customHeight="1">
      <c r="F57849" s="129">
        <f t="shared" si="910"/>
        <v>0</v>
      </c>
    </row>
    <row r="57850" spans="6:6" ht="18" customHeight="1">
      <c r="F57850" s="129">
        <f t="shared" si="910"/>
        <v>0</v>
      </c>
    </row>
    <row r="57851" spans="6:6" ht="18" customHeight="1">
      <c r="F57851" s="129">
        <f t="shared" si="910"/>
        <v>0</v>
      </c>
    </row>
    <row r="57852" spans="6:6" ht="18" customHeight="1">
      <c r="F57852" s="129">
        <f t="shared" si="910"/>
        <v>0</v>
      </c>
    </row>
    <row r="57853" spans="6:6" ht="18" customHeight="1">
      <c r="F57853" s="129">
        <f t="shared" si="910"/>
        <v>0</v>
      </c>
    </row>
    <row r="57854" spans="6:6" ht="18" customHeight="1">
      <c r="F57854" s="129">
        <f t="shared" si="910"/>
        <v>0</v>
      </c>
    </row>
    <row r="57855" spans="6:6" ht="18" customHeight="1">
      <c r="F57855" s="129">
        <f t="shared" si="910"/>
        <v>0</v>
      </c>
    </row>
    <row r="57856" spans="6:6" ht="18" customHeight="1">
      <c r="F57856" s="129">
        <f t="shared" si="910"/>
        <v>0</v>
      </c>
    </row>
    <row r="57857" spans="6:6" ht="18" customHeight="1">
      <c r="F57857" s="129">
        <f t="shared" si="910"/>
        <v>0</v>
      </c>
    </row>
    <row r="57858" spans="6:6" ht="18" customHeight="1">
      <c r="F57858" s="129">
        <f t="shared" si="910"/>
        <v>0</v>
      </c>
    </row>
    <row r="57859" spans="6:6" ht="18" customHeight="1">
      <c r="F57859" s="129">
        <f t="shared" si="910"/>
        <v>0</v>
      </c>
    </row>
    <row r="57860" spans="6:6" ht="18" customHeight="1">
      <c r="F57860" s="129">
        <f t="shared" si="910"/>
        <v>0</v>
      </c>
    </row>
    <row r="57861" spans="6:6" ht="18" customHeight="1">
      <c r="F57861" s="129">
        <f t="shared" si="910"/>
        <v>0</v>
      </c>
    </row>
    <row r="57862" spans="6:6" ht="18" customHeight="1">
      <c r="F57862" s="129">
        <f t="shared" si="910"/>
        <v>0</v>
      </c>
    </row>
    <row r="57863" spans="6:6" ht="18" customHeight="1">
      <c r="F57863" s="129">
        <f t="shared" si="910"/>
        <v>0</v>
      </c>
    </row>
    <row r="57864" spans="6:6" ht="18" customHeight="1">
      <c r="F57864" s="129">
        <f t="shared" si="910"/>
        <v>0</v>
      </c>
    </row>
    <row r="57865" spans="6:6" ht="18" customHeight="1">
      <c r="F57865" s="129">
        <f t="shared" si="910"/>
        <v>0</v>
      </c>
    </row>
    <row r="57866" spans="6:6" ht="18" customHeight="1">
      <c r="F57866" s="129">
        <f t="shared" si="910"/>
        <v>0</v>
      </c>
    </row>
    <row r="57867" spans="6:6" ht="18" customHeight="1">
      <c r="F57867" s="129">
        <f t="shared" si="910"/>
        <v>0</v>
      </c>
    </row>
    <row r="57868" spans="6:6" ht="18" customHeight="1">
      <c r="F57868" s="129">
        <f t="shared" si="910"/>
        <v>0</v>
      </c>
    </row>
    <row r="57869" spans="6:6" ht="18" customHeight="1">
      <c r="F57869" s="129">
        <f t="shared" si="910"/>
        <v>0</v>
      </c>
    </row>
    <row r="57870" spans="6:6" ht="18" customHeight="1">
      <c r="F57870" s="129">
        <f t="shared" si="910"/>
        <v>0</v>
      </c>
    </row>
    <row r="57871" spans="6:6" ht="18" customHeight="1">
      <c r="F57871" s="129">
        <f t="shared" si="910"/>
        <v>0</v>
      </c>
    </row>
    <row r="57872" spans="6:6" ht="18" customHeight="1">
      <c r="F57872" s="129">
        <f t="shared" si="910"/>
        <v>0</v>
      </c>
    </row>
    <row r="57873" spans="6:6" ht="18" customHeight="1">
      <c r="F57873" s="129">
        <f t="shared" si="910"/>
        <v>0</v>
      </c>
    </row>
    <row r="57874" spans="6:6" ht="18" customHeight="1">
      <c r="F57874" s="129">
        <f t="shared" si="910"/>
        <v>0</v>
      </c>
    </row>
    <row r="57875" spans="6:6" ht="18" customHeight="1">
      <c r="F57875" s="129">
        <f t="shared" si="910"/>
        <v>0</v>
      </c>
    </row>
    <row r="57876" spans="6:6" ht="18" customHeight="1">
      <c r="F57876" s="129">
        <f t="shared" si="910"/>
        <v>0</v>
      </c>
    </row>
    <row r="57877" spans="6:6" ht="18" customHeight="1">
      <c r="F57877" s="129">
        <f t="shared" si="910"/>
        <v>0</v>
      </c>
    </row>
    <row r="57878" spans="6:6" ht="18" customHeight="1">
      <c r="F57878" s="129">
        <f t="shared" si="910"/>
        <v>0</v>
      </c>
    </row>
    <row r="57879" spans="6:6" ht="18" customHeight="1">
      <c r="F57879" s="129">
        <f t="shared" si="910"/>
        <v>0</v>
      </c>
    </row>
    <row r="57880" spans="6:6" ht="18" customHeight="1">
      <c r="F57880" s="129">
        <f t="shared" si="910"/>
        <v>0</v>
      </c>
    </row>
    <row r="57881" spans="6:6" ht="18" customHeight="1">
      <c r="F57881" s="129">
        <f t="shared" si="910"/>
        <v>0</v>
      </c>
    </row>
    <row r="57882" spans="6:6" ht="18" customHeight="1">
      <c r="F57882" s="129">
        <f t="shared" si="910"/>
        <v>0</v>
      </c>
    </row>
    <row r="57883" spans="6:6" ht="18" customHeight="1">
      <c r="F57883" s="129">
        <f t="shared" si="910"/>
        <v>0</v>
      </c>
    </row>
    <row r="57884" spans="6:6" ht="18" customHeight="1">
      <c r="F57884" s="129">
        <f t="shared" si="910"/>
        <v>0</v>
      </c>
    </row>
    <row r="57885" spans="6:6" ht="18" customHeight="1">
      <c r="F57885" s="129">
        <f t="shared" si="910"/>
        <v>0</v>
      </c>
    </row>
    <row r="57886" spans="6:6" ht="18" customHeight="1">
      <c r="F57886" s="129">
        <f t="shared" si="910"/>
        <v>0</v>
      </c>
    </row>
    <row r="57887" spans="6:6" ht="18" customHeight="1">
      <c r="F57887" s="129">
        <f t="shared" si="910"/>
        <v>0</v>
      </c>
    </row>
    <row r="57888" spans="6:6" ht="18" customHeight="1">
      <c r="F57888" s="129">
        <f t="shared" si="910"/>
        <v>0</v>
      </c>
    </row>
    <row r="57889" spans="6:6" ht="18" customHeight="1">
      <c r="F57889" s="129">
        <f t="shared" si="910"/>
        <v>0</v>
      </c>
    </row>
    <row r="57890" spans="6:6" ht="18" customHeight="1">
      <c r="F57890" s="129">
        <f t="shared" si="910"/>
        <v>0</v>
      </c>
    </row>
    <row r="57891" spans="6:6" ht="18" customHeight="1">
      <c r="F57891" s="129">
        <f t="shared" si="910"/>
        <v>0</v>
      </c>
    </row>
    <row r="57892" spans="6:6" ht="18" customHeight="1">
      <c r="F57892" s="129">
        <f t="shared" si="910"/>
        <v>0</v>
      </c>
    </row>
    <row r="57893" spans="6:6" ht="18" customHeight="1">
      <c r="F57893" s="129">
        <f t="shared" si="910"/>
        <v>0</v>
      </c>
    </row>
    <row r="57894" spans="6:6" ht="18" customHeight="1">
      <c r="F57894" s="129">
        <f t="shared" si="910"/>
        <v>0</v>
      </c>
    </row>
    <row r="57895" spans="6:6" ht="18" customHeight="1">
      <c r="F57895" s="129">
        <f t="shared" si="910"/>
        <v>0</v>
      </c>
    </row>
    <row r="57896" spans="6:6" ht="18" customHeight="1">
      <c r="F57896" s="129">
        <f t="shared" si="910"/>
        <v>0</v>
      </c>
    </row>
    <row r="57897" spans="6:6" ht="18" customHeight="1">
      <c r="F57897" s="129">
        <f t="shared" si="910"/>
        <v>0</v>
      </c>
    </row>
    <row r="57898" spans="6:6" ht="18" customHeight="1">
      <c r="F57898" s="129">
        <f t="shared" si="910"/>
        <v>0</v>
      </c>
    </row>
    <row r="57899" spans="6:6" ht="18" customHeight="1">
      <c r="F57899" s="129">
        <f t="shared" si="910"/>
        <v>0</v>
      </c>
    </row>
    <row r="57900" spans="6:6" ht="18" customHeight="1">
      <c r="F57900" s="129">
        <f t="shared" si="910"/>
        <v>0</v>
      </c>
    </row>
    <row r="57901" spans="6:6" ht="18" customHeight="1">
      <c r="F57901" s="129">
        <f t="shared" si="910"/>
        <v>0</v>
      </c>
    </row>
    <row r="57902" spans="6:6" ht="18" customHeight="1">
      <c r="F57902" s="129">
        <f t="shared" si="910"/>
        <v>0</v>
      </c>
    </row>
    <row r="57903" spans="6:6" ht="18" customHeight="1">
      <c r="F57903" s="129">
        <f t="shared" si="910"/>
        <v>0</v>
      </c>
    </row>
    <row r="57904" spans="6:6" ht="18" customHeight="1">
      <c r="F57904" s="129">
        <f t="shared" si="910"/>
        <v>0</v>
      </c>
    </row>
    <row r="57905" spans="6:6" ht="18" customHeight="1">
      <c r="F57905" s="129">
        <f t="shared" si="910"/>
        <v>0</v>
      </c>
    </row>
    <row r="57906" spans="6:6" ht="18" customHeight="1">
      <c r="F57906" s="129">
        <f t="shared" ref="F57906:F57969" si="911">E57906*D57906</f>
        <v>0</v>
      </c>
    </row>
    <row r="57907" spans="6:6" ht="18" customHeight="1">
      <c r="F57907" s="129">
        <f t="shared" si="911"/>
        <v>0</v>
      </c>
    </row>
    <row r="57908" spans="6:6" ht="18" customHeight="1">
      <c r="F57908" s="129">
        <f t="shared" si="911"/>
        <v>0</v>
      </c>
    </row>
    <row r="57909" spans="6:6" ht="18" customHeight="1">
      <c r="F57909" s="129">
        <f t="shared" si="911"/>
        <v>0</v>
      </c>
    </row>
    <row r="57910" spans="6:6" ht="18" customHeight="1">
      <c r="F57910" s="129">
        <f t="shared" si="911"/>
        <v>0</v>
      </c>
    </row>
    <row r="57911" spans="6:6" ht="18" customHeight="1">
      <c r="F57911" s="129">
        <f t="shared" si="911"/>
        <v>0</v>
      </c>
    </row>
    <row r="57912" spans="6:6" ht="18" customHeight="1">
      <c r="F57912" s="129">
        <f t="shared" si="911"/>
        <v>0</v>
      </c>
    </row>
    <row r="57913" spans="6:6" ht="18" customHeight="1">
      <c r="F57913" s="129">
        <f t="shared" si="911"/>
        <v>0</v>
      </c>
    </row>
    <row r="57914" spans="6:6" ht="18" customHeight="1">
      <c r="F57914" s="129">
        <f t="shared" si="911"/>
        <v>0</v>
      </c>
    </row>
    <row r="57915" spans="6:6" ht="18" customHeight="1">
      <c r="F57915" s="129">
        <f t="shared" si="911"/>
        <v>0</v>
      </c>
    </row>
    <row r="57916" spans="6:6" ht="18" customHeight="1">
      <c r="F57916" s="129">
        <f t="shared" si="911"/>
        <v>0</v>
      </c>
    </row>
    <row r="57917" spans="6:6" ht="18" customHeight="1">
      <c r="F57917" s="129">
        <f t="shared" si="911"/>
        <v>0</v>
      </c>
    </row>
    <row r="57918" spans="6:6" ht="18" customHeight="1">
      <c r="F57918" s="129">
        <f t="shared" si="911"/>
        <v>0</v>
      </c>
    </row>
    <row r="57919" spans="6:6" ht="18" customHeight="1">
      <c r="F57919" s="129">
        <f t="shared" si="911"/>
        <v>0</v>
      </c>
    </row>
    <row r="57920" spans="6:6" ht="18" customHeight="1">
      <c r="F57920" s="129">
        <f t="shared" si="911"/>
        <v>0</v>
      </c>
    </row>
    <row r="57921" spans="6:6" ht="18" customHeight="1">
      <c r="F57921" s="129">
        <f t="shared" si="911"/>
        <v>0</v>
      </c>
    </row>
    <row r="57922" spans="6:6" ht="18" customHeight="1">
      <c r="F57922" s="129">
        <f t="shared" si="911"/>
        <v>0</v>
      </c>
    </row>
    <row r="57923" spans="6:6" ht="18" customHeight="1">
      <c r="F57923" s="129">
        <f t="shared" si="911"/>
        <v>0</v>
      </c>
    </row>
    <row r="57924" spans="6:6" ht="18" customHeight="1">
      <c r="F57924" s="129">
        <f t="shared" si="911"/>
        <v>0</v>
      </c>
    </row>
    <row r="57925" spans="6:6" ht="18" customHeight="1">
      <c r="F57925" s="129">
        <f t="shared" si="911"/>
        <v>0</v>
      </c>
    </row>
    <row r="57926" spans="6:6" ht="18" customHeight="1">
      <c r="F57926" s="129">
        <f t="shared" si="911"/>
        <v>0</v>
      </c>
    </row>
    <row r="57927" spans="6:6" ht="18" customHeight="1">
      <c r="F57927" s="129">
        <f t="shared" si="911"/>
        <v>0</v>
      </c>
    </row>
    <row r="57928" spans="6:6" ht="18" customHeight="1">
      <c r="F57928" s="129">
        <f t="shared" si="911"/>
        <v>0</v>
      </c>
    </row>
    <row r="57929" spans="6:6" ht="18" customHeight="1">
      <c r="F57929" s="129">
        <f t="shared" si="911"/>
        <v>0</v>
      </c>
    </row>
    <row r="57930" spans="6:6" ht="18" customHeight="1">
      <c r="F57930" s="129">
        <f t="shared" si="911"/>
        <v>0</v>
      </c>
    </row>
    <row r="57931" spans="6:6" ht="18" customHeight="1">
      <c r="F57931" s="129">
        <f t="shared" si="911"/>
        <v>0</v>
      </c>
    </row>
    <row r="57932" spans="6:6" ht="18" customHeight="1">
      <c r="F57932" s="129">
        <f t="shared" si="911"/>
        <v>0</v>
      </c>
    </row>
    <row r="57933" spans="6:6" ht="18" customHeight="1">
      <c r="F57933" s="129">
        <f t="shared" si="911"/>
        <v>0</v>
      </c>
    </row>
    <row r="57934" spans="6:6" ht="18" customHeight="1">
      <c r="F57934" s="129">
        <f t="shared" si="911"/>
        <v>0</v>
      </c>
    </row>
    <row r="57935" spans="6:6" ht="18" customHeight="1">
      <c r="F57935" s="129">
        <f t="shared" si="911"/>
        <v>0</v>
      </c>
    </row>
    <row r="57936" spans="6:6" ht="18" customHeight="1">
      <c r="F57936" s="129">
        <f t="shared" si="911"/>
        <v>0</v>
      </c>
    </row>
    <row r="57937" spans="6:6" ht="18" customHeight="1">
      <c r="F57937" s="129">
        <f t="shared" si="911"/>
        <v>0</v>
      </c>
    </row>
    <row r="57938" spans="6:6" ht="18" customHeight="1">
      <c r="F57938" s="129">
        <f t="shared" si="911"/>
        <v>0</v>
      </c>
    </row>
    <row r="57939" spans="6:6" ht="18" customHeight="1">
      <c r="F57939" s="129">
        <f t="shared" si="911"/>
        <v>0</v>
      </c>
    </row>
    <row r="57940" spans="6:6" ht="18" customHeight="1">
      <c r="F57940" s="129">
        <f t="shared" si="911"/>
        <v>0</v>
      </c>
    </row>
    <row r="57941" spans="6:6" ht="18" customHeight="1">
      <c r="F57941" s="129">
        <f t="shared" si="911"/>
        <v>0</v>
      </c>
    </row>
    <row r="57942" spans="6:6" ht="18" customHeight="1">
      <c r="F57942" s="129">
        <f t="shared" si="911"/>
        <v>0</v>
      </c>
    </row>
    <row r="57943" spans="6:6" ht="18" customHeight="1">
      <c r="F57943" s="129">
        <f t="shared" si="911"/>
        <v>0</v>
      </c>
    </row>
    <row r="57944" spans="6:6" ht="18" customHeight="1">
      <c r="F57944" s="129">
        <f t="shared" si="911"/>
        <v>0</v>
      </c>
    </row>
    <row r="57945" spans="6:6" ht="18" customHeight="1">
      <c r="F57945" s="129">
        <f t="shared" si="911"/>
        <v>0</v>
      </c>
    </row>
    <row r="57946" spans="6:6" ht="18" customHeight="1">
      <c r="F57946" s="129">
        <f t="shared" si="911"/>
        <v>0</v>
      </c>
    </row>
    <row r="57947" spans="6:6" ht="18" customHeight="1">
      <c r="F57947" s="129">
        <f t="shared" si="911"/>
        <v>0</v>
      </c>
    </row>
    <row r="57948" spans="6:6" ht="18" customHeight="1">
      <c r="F57948" s="129">
        <f t="shared" si="911"/>
        <v>0</v>
      </c>
    </row>
    <row r="57949" spans="6:6" ht="18" customHeight="1">
      <c r="F57949" s="129">
        <f t="shared" si="911"/>
        <v>0</v>
      </c>
    </row>
    <row r="57950" spans="6:6" ht="18" customHeight="1">
      <c r="F57950" s="129">
        <f t="shared" si="911"/>
        <v>0</v>
      </c>
    </row>
    <row r="57951" spans="6:6" ht="18" customHeight="1">
      <c r="F57951" s="129">
        <f t="shared" si="911"/>
        <v>0</v>
      </c>
    </row>
    <row r="57952" spans="6:6" ht="18" customHeight="1">
      <c r="F57952" s="129">
        <f t="shared" si="911"/>
        <v>0</v>
      </c>
    </row>
    <row r="57953" spans="6:6" ht="18" customHeight="1">
      <c r="F57953" s="129">
        <f t="shared" si="911"/>
        <v>0</v>
      </c>
    </row>
    <row r="57954" spans="6:6" ht="18" customHeight="1">
      <c r="F57954" s="129">
        <f t="shared" si="911"/>
        <v>0</v>
      </c>
    </row>
    <row r="57955" spans="6:6" ht="18" customHeight="1">
      <c r="F57955" s="129">
        <f t="shared" si="911"/>
        <v>0</v>
      </c>
    </row>
    <row r="57956" spans="6:6" ht="18" customHeight="1">
      <c r="F57956" s="129">
        <f t="shared" si="911"/>
        <v>0</v>
      </c>
    </row>
    <row r="57957" spans="6:6" ht="18" customHeight="1">
      <c r="F57957" s="129">
        <f t="shared" si="911"/>
        <v>0</v>
      </c>
    </row>
    <row r="57958" spans="6:6" ht="18" customHeight="1">
      <c r="F57958" s="129">
        <f t="shared" si="911"/>
        <v>0</v>
      </c>
    </row>
    <row r="57959" spans="6:6" ht="18" customHeight="1">
      <c r="F57959" s="129">
        <f t="shared" si="911"/>
        <v>0</v>
      </c>
    </row>
    <row r="57960" spans="6:6" ht="18" customHeight="1">
      <c r="F57960" s="129">
        <f t="shared" si="911"/>
        <v>0</v>
      </c>
    </row>
    <row r="57961" spans="6:6" ht="18" customHeight="1">
      <c r="F57961" s="129">
        <f t="shared" si="911"/>
        <v>0</v>
      </c>
    </row>
    <row r="57962" spans="6:6" ht="18" customHeight="1">
      <c r="F57962" s="129">
        <f t="shared" si="911"/>
        <v>0</v>
      </c>
    </row>
    <row r="57963" spans="6:6" ht="18" customHeight="1">
      <c r="F57963" s="129">
        <f t="shared" si="911"/>
        <v>0</v>
      </c>
    </row>
    <row r="57964" spans="6:6" ht="18" customHeight="1">
      <c r="F57964" s="129">
        <f t="shared" si="911"/>
        <v>0</v>
      </c>
    </row>
    <row r="57965" spans="6:6" ht="18" customHeight="1">
      <c r="F57965" s="129">
        <f t="shared" si="911"/>
        <v>0</v>
      </c>
    </row>
    <row r="57966" spans="6:6" ht="18" customHeight="1">
      <c r="F57966" s="129">
        <f t="shared" si="911"/>
        <v>0</v>
      </c>
    </row>
    <row r="57967" spans="6:6" ht="18" customHeight="1">
      <c r="F57967" s="129">
        <f t="shared" si="911"/>
        <v>0</v>
      </c>
    </row>
    <row r="57968" spans="6:6" ht="18" customHeight="1">
      <c r="F57968" s="129">
        <f t="shared" si="911"/>
        <v>0</v>
      </c>
    </row>
    <row r="57969" spans="6:6" ht="18" customHeight="1">
      <c r="F57969" s="129">
        <f t="shared" si="911"/>
        <v>0</v>
      </c>
    </row>
    <row r="57970" spans="6:6" ht="18" customHeight="1">
      <c r="F57970" s="129">
        <f t="shared" ref="F57970:F58033" si="912">E57970*D57970</f>
        <v>0</v>
      </c>
    </row>
    <row r="57971" spans="6:6" ht="18" customHeight="1">
      <c r="F57971" s="129">
        <f t="shared" si="912"/>
        <v>0</v>
      </c>
    </row>
    <row r="57972" spans="6:6" ht="18" customHeight="1">
      <c r="F57972" s="129">
        <f t="shared" si="912"/>
        <v>0</v>
      </c>
    </row>
    <row r="57973" spans="6:6" ht="18" customHeight="1">
      <c r="F57973" s="129">
        <f t="shared" si="912"/>
        <v>0</v>
      </c>
    </row>
    <row r="57974" spans="6:6" ht="18" customHeight="1">
      <c r="F57974" s="129">
        <f t="shared" si="912"/>
        <v>0</v>
      </c>
    </row>
    <row r="57975" spans="6:6" ht="18" customHeight="1">
      <c r="F57975" s="129">
        <f t="shared" si="912"/>
        <v>0</v>
      </c>
    </row>
    <row r="57976" spans="6:6" ht="18" customHeight="1">
      <c r="F57976" s="129">
        <f t="shared" si="912"/>
        <v>0</v>
      </c>
    </row>
    <row r="57977" spans="6:6" ht="18" customHeight="1">
      <c r="F57977" s="129">
        <f t="shared" si="912"/>
        <v>0</v>
      </c>
    </row>
    <row r="57978" spans="6:6" ht="18" customHeight="1">
      <c r="F57978" s="129">
        <f t="shared" si="912"/>
        <v>0</v>
      </c>
    </row>
    <row r="57979" spans="6:6" ht="18" customHeight="1">
      <c r="F57979" s="129">
        <f t="shared" si="912"/>
        <v>0</v>
      </c>
    </row>
    <row r="57980" spans="6:6" ht="18" customHeight="1">
      <c r="F57980" s="129">
        <f t="shared" si="912"/>
        <v>0</v>
      </c>
    </row>
    <row r="57981" spans="6:6" ht="18" customHeight="1">
      <c r="F57981" s="129">
        <f t="shared" si="912"/>
        <v>0</v>
      </c>
    </row>
    <row r="57982" spans="6:6" ht="18" customHeight="1">
      <c r="F57982" s="129">
        <f t="shared" si="912"/>
        <v>0</v>
      </c>
    </row>
    <row r="57983" spans="6:6" ht="18" customHeight="1">
      <c r="F57983" s="129">
        <f t="shared" si="912"/>
        <v>0</v>
      </c>
    </row>
    <row r="57984" spans="6:6" ht="18" customHeight="1">
      <c r="F57984" s="129">
        <f t="shared" si="912"/>
        <v>0</v>
      </c>
    </row>
    <row r="57985" spans="6:6" ht="18" customHeight="1">
      <c r="F57985" s="129">
        <f t="shared" si="912"/>
        <v>0</v>
      </c>
    </row>
    <row r="57986" spans="6:6" ht="18" customHeight="1">
      <c r="F57986" s="129">
        <f t="shared" si="912"/>
        <v>0</v>
      </c>
    </row>
    <row r="57987" spans="6:6" ht="18" customHeight="1">
      <c r="F57987" s="129">
        <f t="shared" si="912"/>
        <v>0</v>
      </c>
    </row>
    <row r="57988" spans="6:6" ht="18" customHeight="1">
      <c r="F57988" s="129">
        <f t="shared" si="912"/>
        <v>0</v>
      </c>
    </row>
    <row r="57989" spans="6:6" ht="18" customHeight="1">
      <c r="F57989" s="129">
        <f t="shared" si="912"/>
        <v>0</v>
      </c>
    </row>
    <row r="57990" spans="6:6" ht="18" customHeight="1">
      <c r="F57990" s="129">
        <f t="shared" si="912"/>
        <v>0</v>
      </c>
    </row>
    <row r="57991" spans="6:6" ht="18" customHeight="1">
      <c r="F57991" s="129">
        <f t="shared" si="912"/>
        <v>0</v>
      </c>
    </row>
    <row r="57992" spans="6:6" ht="18" customHeight="1">
      <c r="F57992" s="129">
        <f t="shared" si="912"/>
        <v>0</v>
      </c>
    </row>
    <row r="57993" spans="6:6" ht="18" customHeight="1">
      <c r="F57993" s="129">
        <f t="shared" si="912"/>
        <v>0</v>
      </c>
    </row>
    <row r="57994" spans="6:6" ht="18" customHeight="1">
      <c r="F57994" s="129">
        <f t="shared" si="912"/>
        <v>0</v>
      </c>
    </row>
    <row r="57995" spans="6:6" ht="18" customHeight="1">
      <c r="F57995" s="129">
        <f t="shared" si="912"/>
        <v>0</v>
      </c>
    </row>
    <row r="57996" spans="6:6" ht="18" customHeight="1">
      <c r="F57996" s="129">
        <f t="shared" si="912"/>
        <v>0</v>
      </c>
    </row>
    <row r="57997" spans="6:6" ht="18" customHeight="1">
      <c r="F57997" s="129">
        <f t="shared" si="912"/>
        <v>0</v>
      </c>
    </row>
    <row r="57998" spans="6:6" ht="18" customHeight="1">
      <c r="F57998" s="129">
        <f t="shared" si="912"/>
        <v>0</v>
      </c>
    </row>
    <row r="57999" spans="6:6" ht="18" customHeight="1">
      <c r="F57999" s="129">
        <f t="shared" si="912"/>
        <v>0</v>
      </c>
    </row>
    <row r="58000" spans="6:6" ht="18" customHeight="1">
      <c r="F58000" s="129">
        <f t="shared" si="912"/>
        <v>0</v>
      </c>
    </row>
    <row r="58001" spans="6:6" ht="18" customHeight="1">
      <c r="F58001" s="129">
        <f t="shared" si="912"/>
        <v>0</v>
      </c>
    </row>
    <row r="58002" spans="6:6" ht="18" customHeight="1">
      <c r="F58002" s="129">
        <f t="shared" si="912"/>
        <v>0</v>
      </c>
    </row>
    <row r="58003" spans="6:6" ht="18" customHeight="1">
      <c r="F58003" s="129">
        <f t="shared" si="912"/>
        <v>0</v>
      </c>
    </row>
    <row r="58004" spans="6:6" ht="18" customHeight="1">
      <c r="F58004" s="129">
        <f t="shared" si="912"/>
        <v>0</v>
      </c>
    </row>
    <row r="58005" spans="6:6" ht="18" customHeight="1">
      <c r="F58005" s="129">
        <f t="shared" si="912"/>
        <v>0</v>
      </c>
    </row>
    <row r="58006" spans="6:6" ht="18" customHeight="1">
      <c r="F58006" s="129">
        <f t="shared" si="912"/>
        <v>0</v>
      </c>
    </row>
    <row r="58007" spans="6:6" ht="18" customHeight="1">
      <c r="F58007" s="129">
        <f t="shared" si="912"/>
        <v>0</v>
      </c>
    </row>
    <row r="58008" spans="6:6" ht="18" customHeight="1">
      <c r="F58008" s="129">
        <f t="shared" si="912"/>
        <v>0</v>
      </c>
    </row>
    <row r="58009" spans="6:6" ht="18" customHeight="1">
      <c r="F58009" s="129">
        <f t="shared" si="912"/>
        <v>0</v>
      </c>
    </row>
    <row r="58010" spans="6:6" ht="18" customHeight="1">
      <c r="F58010" s="129">
        <f t="shared" si="912"/>
        <v>0</v>
      </c>
    </row>
    <row r="58011" spans="6:6" ht="18" customHeight="1">
      <c r="F58011" s="129">
        <f t="shared" si="912"/>
        <v>0</v>
      </c>
    </row>
    <row r="58012" spans="6:6" ht="18" customHeight="1">
      <c r="F58012" s="129">
        <f t="shared" si="912"/>
        <v>0</v>
      </c>
    </row>
    <row r="58013" spans="6:6" ht="18" customHeight="1">
      <c r="F58013" s="129">
        <f t="shared" si="912"/>
        <v>0</v>
      </c>
    </row>
    <row r="58014" spans="6:6" ht="18" customHeight="1">
      <c r="F58014" s="129">
        <f t="shared" si="912"/>
        <v>0</v>
      </c>
    </row>
    <row r="58015" spans="6:6" ht="18" customHeight="1">
      <c r="F58015" s="129">
        <f t="shared" si="912"/>
        <v>0</v>
      </c>
    </row>
    <row r="58016" spans="6:6" ht="18" customHeight="1">
      <c r="F58016" s="129">
        <f t="shared" si="912"/>
        <v>0</v>
      </c>
    </row>
    <row r="58017" spans="6:6" ht="18" customHeight="1">
      <c r="F58017" s="129">
        <f t="shared" si="912"/>
        <v>0</v>
      </c>
    </row>
    <row r="58018" spans="6:6" ht="18" customHeight="1">
      <c r="F58018" s="129">
        <f t="shared" si="912"/>
        <v>0</v>
      </c>
    </row>
    <row r="58019" spans="6:6" ht="18" customHeight="1">
      <c r="F58019" s="129">
        <f t="shared" si="912"/>
        <v>0</v>
      </c>
    </row>
    <row r="58020" spans="6:6" ht="18" customHeight="1">
      <c r="F58020" s="129">
        <f t="shared" si="912"/>
        <v>0</v>
      </c>
    </row>
    <row r="58021" spans="6:6" ht="18" customHeight="1">
      <c r="F58021" s="129">
        <f t="shared" si="912"/>
        <v>0</v>
      </c>
    </row>
    <row r="58022" spans="6:6" ht="18" customHeight="1">
      <c r="F58022" s="129">
        <f t="shared" si="912"/>
        <v>0</v>
      </c>
    </row>
    <row r="58023" spans="6:6" ht="18" customHeight="1">
      <c r="F58023" s="129">
        <f t="shared" si="912"/>
        <v>0</v>
      </c>
    </row>
    <row r="58024" spans="6:6" ht="18" customHeight="1">
      <c r="F58024" s="129">
        <f t="shared" si="912"/>
        <v>0</v>
      </c>
    </row>
    <row r="58025" spans="6:6" ht="18" customHeight="1">
      <c r="F58025" s="129">
        <f t="shared" si="912"/>
        <v>0</v>
      </c>
    </row>
    <row r="58026" spans="6:6" ht="18" customHeight="1">
      <c r="F58026" s="129">
        <f t="shared" si="912"/>
        <v>0</v>
      </c>
    </row>
    <row r="58027" spans="6:6" ht="18" customHeight="1">
      <c r="F58027" s="129">
        <f t="shared" si="912"/>
        <v>0</v>
      </c>
    </row>
    <row r="58028" spans="6:6" ht="18" customHeight="1">
      <c r="F58028" s="129">
        <f t="shared" si="912"/>
        <v>0</v>
      </c>
    </row>
    <row r="58029" spans="6:6" ht="18" customHeight="1">
      <c r="F58029" s="129">
        <f t="shared" si="912"/>
        <v>0</v>
      </c>
    </row>
    <row r="58030" spans="6:6" ht="18" customHeight="1">
      <c r="F58030" s="129">
        <f t="shared" si="912"/>
        <v>0</v>
      </c>
    </row>
    <row r="58031" spans="6:6" ht="18" customHeight="1">
      <c r="F58031" s="129">
        <f t="shared" si="912"/>
        <v>0</v>
      </c>
    </row>
    <row r="58032" spans="6:6" ht="18" customHeight="1">
      <c r="F58032" s="129">
        <f t="shared" si="912"/>
        <v>0</v>
      </c>
    </row>
    <row r="58033" spans="6:6" ht="18" customHeight="1">
      <c r="F58033" s="129">
        <f t="shared" si="912"/>
        <v>0</v>
      </c>
    </row>
    <row r="58034" spans="6:6" ht="18" customHeight="1">
      <c r="F58034" s="129">
        <f t="shared" ref="F58034:F58097" si="913">E58034*D58034</f>
        <v>0</v>
      </c>
    </row>
    <row r="58035" spans="6:6" ht="18" customHeight="1">
      <c r="F58035" s="129">
        <f t="shared" si="913"/>
        <v>0</v>
      </c>
    </row>
    <row r="58036" spans="6:6" ht="18" customHeight="1">
      <c r="F58036" s="129">
        <f t="shared" si="913"/>
        <v>0</v>
      </c>
    </row>
    <row r="58037" spans="6:6" ht="18" customHeight="1">
      <c r="F58037" s="129">
        <f t="shared" si="913"/>
        <v>0</v>
      </c>
    </row>
    <row r="58038" spans="6:6" ht="18" customHeight="1">
      <c r="F58038" s="129">
        <f t="shared" si="913"/>
        <v>0</v>
      </c>
    </row>
    <row r="58039" spans="6:6" ht="18" customHeight="1">
      <c r="F58039" s="129">
        <f t="shared" si="913"/>
        <v>0</v>
      </c>
    </row>
    <row r="58040" spans="6:6" ht="18" customHeight="1">
      <c r="F58040" s="129">
        <f t="shared" si="913"/>
        <v>0</v>
      </c>
    </row>
    <row r="58041" spans="6:6" ht="18" customHeight="1">
      <c r="F58041" s="129">
        <f t="shared" si="913"/>
        <v>0</v>
      </c>
    </row>
    <row r="58042" spans="6:6" ht="18" customHeight="1">
      <c r="F58042" s="129">
        <f t="shared" si="913"/>
        <v>0</v>
      </c>
    </row>
    <row r="58043" spans="6:6" ht="18" customHeight="1">
      <c r="F58043" s="129">
        <f t="shared" si="913"/>
        <v>0</v>
      </c>
    </row>
    <row r="58044" spans="6:6" ht="18" customHeight="1">
      <c r="F58044" s="129">
        <f t="shared" si="913"/>
        <v>0</v>
      </c>
    </row>
    <row r="58045" spans="6:6" ht="18" customHeight="1">
      <c r="F58045" s="129">
        <f t="shared" si="913"/>
        <v>0</v>
      </c>
    </row>
    <row r="58046" spans="6:6" ht="18" customHeight="1">
      <c r="F58046" s="129">
        <f t="shared" si="913"/>
        <v>0</v>
      </c>
    </row>
    <row r="58047" spans="6:6" ht="18" customHeight="1">
      <c r="F58047" s="129">
        <f t="shared" si="913"/>
        <v>0</v>
      </c>
    </row>
    <row r="58048" spans="6:6" ht="18" customHeight="1">
      <c r="F58048" s="129">
        <f t="shared" si="913"/>
        <v>0</v>
      </c>
    </row>
    <row r="58049" spans="6:6" ht="18" customHeight="1">
      <c r="F58049" s="129">
        <f t="shared" si="913"/>
        <v>0</v>
      </c>
    </row>
    <row r="58050" spans="6:6" ht="18" customHeight="1">
      <c r="F58050" s="129">
        <f t="shared" si="913"/>
        <v>0</v>
      </c>
    </row>
    <row r="58051" spans="6:6" ht="18" customHeight="1">
      <c r="F58051" s="129">
        <f t="shared" si="913"/>
        <v>0</v>
      </c>
    </row>
    <row r="58052" spans="6:6" ht="18" customHeight="1">
      <c r="F58052" s="129">
        <f t="shared" si="913"/>
        <v>0</v>
      </c>
    </row>
    <row r="58053" spans="6:6" ht="18" customHeight="1">
      <c r="F58053" s="129">
        <f t="shared" si="913"/>
        <v>0</v>
      </c>
    </row>
    <row r="58054" spans="6:6" ht="18" customHeight="1">
      <c r="F58054" s="129">
        <f t="shared" si="913"/>
        <v>0</v>
      </c>
    </row>
    <row r="58055" spans="6:6" ht="18" customHeight="1">
      <c r="F58055" s="129">
        <f t="shared" si="913"/>
        <v>0</v>
      </c>
    </row>
    <row r="58056" spans="6:6" ht="18" customHeight="1">
      <c r="F58056" s="129">
        <f t="shared" si="913"/>
        <v>0</v>
      </c>
    </row>
    <row r="58057" spans="6:6" ht="18" customHeight="1">
      <c r="F58057" s="129">
        <f t="shared" si="913"/>
        <v>0</v>
      </c>
    </row>
    <row r="58058" spans="6:6" ht="18" customHeight="1">
      <c r="F58058" s="129">
        <f t="shared" si="913"/>
        <v>0</v>
      </c>
    </row>
    <row r="58059" spans="6:6" ht="18" customHeight="1">
      <c r="F58059" s="129">
        <f t="shared" si="913"/>
        <v>0</v>
      </c>
    </row>
    <row r="58060" spans="6:6" ht="18" customHeight="1">
      <c r="F58060" s="129">
        <f t="shared" si="913"/>
        <v>0</v>
      </c>
    </row>
    <row r="58061" spans="6:6" ht="18" customHeight="1">
      <c r="F58061" s="129">
        <f t="shared" si="913"/>
        <v>0</v>
      </c>
    </row>
    <row r="58062" spans="6:6" ht="18" customHeight="1">
      <c r="F58062" s="129">
        <f t="shared" si="913"/>
        <v>0</v>
      </c>
    </row>
    <row r="58063" spans="6:6" ht="18" customHeight="1">
      <c r="F58063" s="129">
        <f t="shared" si="913"/>
        <v>0</v>
      </c>
    </row>
    <row r="58064" spans="6:6" ht="18" customHeight="1">
      <c r="F58064" s="129">
        <f t="shared" si="913"/>
        <v>0</v>
      </c>
    </row>
    <row r="58065" spans="6:6" ht="18" customHeight="1">
      <c r="F58065" s="129">
        <f t="shared" si="913"/>
        <v>0</v>
      </c>
    </row>
    <row r="58066" spans="6:6" ht="18" customHeight="1">
      <c r="F58066" s="129">
        <f t="shared" si="913"/>
        <v>0</v>
      </c>
    </row>
    <row r="58067" spans="6:6" ht="18" customHeight="1">
      <c r="F58067" s="129">
        <f t="shared" si="913"/>
        <v>0</v>
      </c>
    </row>
    <row r="58068" spans="6:6" ht="18" customHeight="1">
      <c r="F58068" s="129">
        <f t="shared" si="913"/>
        <v>0</v>
      </c>
    </row>
    <row r="58069" spans="6:6" ht="18" customHeight="1">
      <c r="F58069" s="129">
        <f t="shared" si="913"/>
        <v>0</v>
      </c>
    </row>
    <row r="58070" spans="6:6" ht="18" customHeight="1">
      <c r="F58070" s="129">
        <f t="shared" si="913"/>
        <v>0</v>
      </c>
    </row>
    <row r="58071" spans="6:6" ht="18" customHeight="1">
      <c r="F58071" s="129">
        <f t="shared" si="913"/>
        <v>0</v>
      </c>
    </row>
    <row r="58072" spans="6:6" ht="18" customHeight="1">
      <c r="F58072" s="129">
        <f t="shared" si="913"/>
        <v>0</v>
      </c>
    </row>
    <row r="58073" spans="6:6" ht="18" customHeight="1">
      <c r="F58073" s="129">
        <f t="shared" si="913"/>
        <v>0</v>
      </c>
    </row>
    <row r="58074" spans="6:6" ht="18" customHeight="1">
      <c r="F58074" s="129">
        <f t="shared" si="913"/>
        <v>0</v>
      </c>
    </row>
    <row r="58075" spans="6:6" ht="18" customHeight="1">
      <c r="F58075" s="129">
        <f t="shared" si="913"/>
        <v>0</v>
      </c>
    </row>
    <row r="58076" spans="6:6" ht="18" customHeight="1">
      <c r="F58076" s="129">
        <f t="shared" si="913"/>
        <v>0</v>
      </c>
    </row>
    <row r="58077" spans="6:6" ht="18" customHeight="1">
      <c r="F58077" s="129">
        <f t="shared" si="913"/>
        <v>0</v>
      </c>
    </row>
    <row r="58078" spans="6:6" ht="18" customHeight="1">
      <c r="F58078" s="129">
        <f t="shared" si="913"/>
        <v>0</v>
      </c>
    </row>
    <row r="58079" spans="6:6" ht="18" customHeight="1">
      <c r="F58079" s="129">
        <f t="shared" si="913"/>
        <v>0</v>
      </c>
    </row>
    <row r="58080" spans="6:6" ht="18" customHeight="1">
      <c r="F58080" s="129">
        <f t="shared" si="913"/>
        <v>0</v>
      </c>
    </row>
    <row r="58081" spans="6:6" ht="18" customHeight="1">
      <c r="F58081" s="129">
        <f t="shared" si="913"/>
        <v>0</v>
      </c>
    </row>
    <row r="58082" spans="6:6" ht="18" customHeight="1">
      <c r="F58082" s="129">
        <f t="shared" si="913"/>
        <v>0</v>
      </c>
    </row>
    <row r="58083" spans="6:6" ht="18" customHeight="1">
      <c r="F58083" s="129">
        <f t="shared" si="913"/>
        <v>0</v>
      </c>
    </row>
    <row r="58084" spans="6:6" ht="18" customHeight="1">
      <c r="F58084" s="129">
        <f t="shared" si="913"/>
        <v>0</v>
      </c>
    </row>
    <row r="58085" spans="6:6" ht="18" customHeight="1">
      <c r="F58085" s="129">
        <f t="shared" si="913"/>
        <v>0</v>
      </c>
    </row>
    <row r="58086" spans="6:6" ht="18" customHeight="1">
      <c r="F58086" s="129">
        <f t="shared" si="913"/>
        <v>0</v>
      </c>
    </row>
    <row r="58087" spans="6:6" ht="18" customHeight="1">
      <c r="F58087" s="129">
        <f t="shared" si="913"/>
        <v>0</v>
      </c>
    </row>
    <row r="58088" spans="6:6" ht="18" customHeight="1">
      <c r="F58088" s="129">
        <f t="shared" si="913"/>
        <v>0</v>
      </c>
    </row>
    <row r="58089" spans="6:6" ht="18" customHeight="1">
      <c r="F58089" s="129">
        <f t="shared" si="913"/>
        <v>0</v>
      </c>
    </row>
    <row r="58090" spans="6:6" ht="18" customHeight="1">
      <c r="F58090" s="129">
        <f t="shared" si="913"/>
        <v>0</v>
      </c>
    </row>
    <row r="58091" spans="6:6" ht="18" customHeight="1">
      <c r="F58091" s="129">
        <f t="shared" si="913"/>
        <v>0</v>
      </c>
    </row>
    <row r="58092" spans="6:6" ht="18" customHeight="1">
      <c r="F58092" s="129">
        <f t="shared" si="913"/>
        <v>0</v>
      </c>
    </row>
    <row r="58093" spans="6:6" ht="18" customHeight="1">
      <c r="F58093" s="129">
        <f t="shared" si="913"/>
        <v>0</v>
      </c>
    </row>
    <row r="58094" spans="6:6" ht="18" customHeight="1">
      <c r="F58094" s="129">
        <f t="shared" si="913"/>
        <v>0</v>
      </c>
    </row>
    <row r="58095" spans="6:6" ht="18" customHeight="1">
      <c r="F58095" s="129">
        <f t="shared" si="913"/>
        <v>0</v>
      </c>
    </row>
    <row r="58096" spans="6:6" ht="18" customHeight="1">
      <c r="F58096" s="129">
        <f t="shared" si="913"/>
        <v>0</v>
      </c>
    </row>
    <row r="58097" spans="6:6" ht="18" customHeight="1">
      <c r="F58097" s="129">
        <f t="shared" si="913"/>
        <v>0</v>
      </c>
    </row>
    <row r="58098" spans="6:6" ht="18" customHeight="1">
      <c r="F58098" s="129">
        <f t="shared" ref="F58098:F58161" si="914">E58098*D58098</f>
        <v>0</v>
      </c>
    </row>
    <row r="58099" spans="6:6" ht="18" customHeight="1">
      <c r="F58099" s="129">
        <f t="shared" si="914"/>
        <v>0</v>
      </c>
    </row>
    <row r="58100" spans="6:6" ht="18" customHeight="1">
      <c r="F58100" s="129">
        <f t="shared" si="914"/>
        <v>0</v>
      </c>
    </row>
    <row r="58101" spans="6:6" ht="18" customHeight="1">
      <c r="F58101" s="129">
        <f t="shared" si="914"/>
        <v>0</v>
      </c>
    </row>
    <row r="58102" spans="6:6" ht="18" customHeight="1">
      <c r="F58102" s="129">
        <f t="shared" si="914"/>
        <v>0</v>
      </c>
    </row>
    <row r="58103" spans="6:6" ht="18" customHeight="1">
      <c r="F58103" s="129">
        <f t="shared" si="914"/>
        <v>0</v>
      </c>
    </row>
    <row r="58104" spans="6:6" ht="18" customHeight="1">
      <c r="F58104" s="129">
        <f t="shared" si="914"/>
        <v>0</v>
      </c>
    </row>
    <row r="58105" spans="6:6" ht="18" customHeight="1">
      <c r="F58105" s="129">
        <f t="shared" si="914"/>
        <v>0</v>
      </c>
    </row>
    <row r="58106" spans="6:6" ht="18" customHeight="1">
      <c r="F58106" s="129">
        <f t="shared" si="914"/>
        <v>0</v>
      </c>
    </row>
    <row r="58107" spans="6:6" ht="18" customHeight="1">
      <c r="F58107" s="129">
        <f t="shared" si="914"/>
        <v>0</v>
      </c>
    </row>
    <row r="58108" spans="6:6" ht="18" customHeight="1">
      <c r="F58108" s="129">
        <f t="shared" si="914"/>
        <v>0</v>
      </c>
    </row>
    <row r="58109" spans="6:6" ht="18" customHeight="1">
      <c r="F58109" s="129">
        <f t="shared" si="914"/>
        <v>0</v>
      </c>
    </row>
    <row r="58110" spans="6:6" ht="18" customHeight="1">
      <c r="F58110" s="129">
        <f t="shared" si="914"/>
        <v>0</v>
      </c>
    </row>
    <row r="58111" spans="6:6" ht="18" customHeight="1">
      <c r="F58111" s="129">
        <f t="shared" si="914"/>
        <v>0</v>
      </c>
    </row>
    <row r="58112" spans="6:6" ht="18" customHeight="1">
      <c r="F58112" s="129">
        <f t="shared" si="914"/>
        <v>0</v>
      </c>
    </row>
    <row r="58113" spans="6:6" ht="18" customHeight="1">
      <c r="F58113" s="129">
        <f t="shared" si="914"/>
        <v>0</v>
      </c>
    </row>
    <row r="58114" spans="6:6" ht="18" customHeight="1">
      <c r="F58114" s="129">
        <f t="shared" si="914"/>
        <v>0</v>
      </c>
    </row>
    <row r="58115" spans="6:6" ht="18" customHeight="1">
      <c r="F58115" s="129">
        <f t="shared" si="914"/>
        <v>0</v>
      </c>
    </row>
    <row r="58116" spans="6:6" ht="18" customHeight="1">
      <c r="F58116" s="129">
        <f t="shared" si="914"/>
        <v>0</v>
      </c>
    </row>
    <row r="58117" spans="6:6" ht="18" customHeight="1">
      <c r="F58117" s="129">
        <f t="shared" si="914"/>
        <v>0</v>
      </c>
    </row>
    <row r="58118" spans="6:6" ht="18" customHeight="1">
      <c r="F58118" s="129">
        <f t="shared" si="914"/>
        <v>0</v>
      </c>
    </row>
    <row r="58119" spans="6:6" ht="18" customHeight="1">
      <c r="F58119" s="129">
        <f t="shared" si="914"/>
        <v>0</v>
      </c>
    </row>
    <row r="58120" spans="6:6" ht="18" customHeight="1">
      <c r="F58120" s="129">
        <f t="shared" si="914"/>
        <v>0</v>
      </c>
    </row>
    <row r="58121" spans="6:6" ht="18" customHeight="1">
      <c r="F58121" s="129">
        <f t="shared" si="914"/>
        <v>0</v>
      </c>
    </row>
    <row r="58122" spans="6:6" ht="18" customHeight="1">
      <c r="F58122" s="129">
        <f t="shared" si="914"/>
        <v>0</v>
      </c>
    </row>
    <row r="58123" spans="6:6" ht="18" customHeight="1">
      <c r="F58123" s="129">
        <f t="shared" si="914"/>
        <v>0</v>
      </c>
    </row>
    <row r="58124" spans="6:6" ht="18" customHeight="1">
      <c r="F58124" s="129">
        <f t="shared" si="914"/>
        <v>0</v>
      </c>
    </row>
    <row r="58125" spans="6:6" ht="18" customHeight="1">
      <c r="F58125" s="129">
        <f t="shared" si="914"/>
        <v>0</v>
      </c>
    </row>
    <row r="58126" spans="6:6" ht="18" customHeight="1">
      <c r="F58126" s="129">
        <f t="shared" si="914"/>
        <v>0</v>
      </c>
    </row>
    <row r="58127" spans="6:6" ht="18" customHeight="1">
      <c r="F58127" s="129">
        <f t="shared" si="914"/>
        <v>0</v>
      </c>
    </row>
    <row r="58128" spans="6:6" ht="18" customHeight="1">
      <c r="F58128" s="129">
        <f t="shared" si="914"/>
        <v>0</v>
      </c>
    </row>
    <row r="58129" spans="6:6" ht="18" customHeight="1">
      <c r="F58129" s="129">
        <f t="shared" si="914"/>
        <v>0</v>
      </c>
    </row>
    <row r="58130" spans="6:6" ht="18" customHeight="1">
      <c r="F58130" s="129">
        <f t="shared" si="914"/>
        <v>0</v>
      </c>
    </row>
    <row r="58131" spans="6:6" ht="18" customHeight="1">
      <c r="F58131" s="129">
        <f t="shared" si="914"/>
        <v>0</v>
      </c>
    </row>
    <row r="58132" spans="6:6" ht="18" customHeight="1">
      <c r="F58132" s="129">
        <f t="shared" si="914"/>
        <v>0</v>
      </c>
    </row>
    <row r="58133" spans="6:6" ht="18" customHeight="1">
      <c r="F58133" s="129">
        <f t="shared" si="914"/>
        <v>0</v>
      </c>
    </row>
    <row r="58134" spans="6:6" ht="18" customHeight="1">
      <c r="F58134" s="129">
        <f t="shared" si="914"/>
        <v>0</v>
      </c>
    </row>
    <row r="58135" spans="6:6" ht="18" customHeight="1">
      <c r="F58135" s="129">
        <f t="shared" si="914"/>
        <v>0</v>
      </c>
    </row>
    <row r="58136" spans="6:6" ht="18" customHeight="1">
      <c r="F58136" s="129">
        <f t="shared" si="914"/>
        <v>0</v>
      </c>
    </row>
    <row r="58137" spans="6:6" ht="18" customHeight="1">
      <c r="F58137" s="129">
        <f t="shared" si="914"/>
        <v>0</v>
      </c>
    </row>
    <row r="58138" spans="6:6" ht="18" customHeight="1">
      <c r="F58138" s="129">
        <f t="shared" si="914"/>
        <v>0</v>
      </c>
    </row>
    <row r="58139" spans="6:6" ht="18" customHeight="1">
      <c r="F58139" s="129">
        <f t="shared" si="914"/>
        <v>0</v>
      </c>
    </row>
    <row r="58140" spans="6:6" ht="18" customHeight="1">
      <c r="F58140" s="129">
        <f t="shared" si="914"/>
        <v>0</v>
      </c>
    </row>
    <row r="58141" spans="6:6" ht="18" customHeight="1">
      <c r="F58141" s="129">
        <f t="shared" si="914"/>
        <v>0</v>
      </c>
    </row>
    <row r="58142" spans="6:6" ht="18" customHeight="1">
      <c r="F58142" s="129">
        <f t="shared" si="914"/>
        <v>0</v>
      </c>
    </row>
    <row r="58143" spans="6:6" ht="18" customHeight="1">
      <c r="F58143" s="129">
        <f t="shared" si="914"/>
        <v>0</v>
      </c>
    </row>
    <row r="58144" spans="6:6" ht="18" customHeight="1">
      <c r="F58144" s="129">
        <f t="shared" si="914"/>
        <v>0</v>
      </c>
    </row>
    <row r="58145" spans="6:6" ht="18" customHeight="1">
      <c r="F58145" s="129">
        <f t="shared" si="914"/>
        <v>0</v>
      </c>
    </row>
    <row r="58146" spans="6:6" ht="18" customHeight="1">
      <c r="F58146" s="129">
        <f t="shared" si="914"/>
        <v>0</v>
      </c>
    </row>
    <row r="58147" spans="6:6" ht="18" customHeight="1">
      <c r="F58147" s="129">
        <f t="shared" si="914"/>
        <v>0</v>
      </c>
    </row>
    <row r="58148" spans="6:6" ht="18" customHeight="1">
      <c r="F58148" s="129">
        <f t="shared" si="914"/>
        <v>0</v>
      </c>
    </row>
    <row r="58149" spans="6:6" ht="18" customHeight="1">
      <c r="F58149" s="129">
        <f t="shared" si="914"/>
        <v>0</v>
      </c>
    </row>
    <row r="58150" spans="6:6" ht="18" customHeight="1">
      <c r="F58150" s="129">
        <f t="shared" si="914"/>
        <v>0</v>
      </c>
    </row>
    <row r="58151" spans="6:6" ht="18" customHeight="1">
      <c r="F58151" s="129">
        <f t="shared" si="914"/>
        <v>0</v>
      </c>
    </row>
    <row r="58152" spans="6:6" ht="18" customHeight="1">
      <c r="F58152" s="129">
        <f t="shared" si="914"/>
        <v>0</v>
      </c>
    </row>
    <row r="58153" spans="6:6" ht="18" customHeight="1">
      <c r="F58153" s="129">
        <f t="shared" si="914"/>
        <v>0</v>
      </c>
    </row>
    <row r="58154" spans="6:6" ht="18" customHeight="1">
      <c r="F58154" s="129">
        <f t="shared" si="914"/>
        <v>0</v>
      </c>
    </row>
    <row r="58155" spans="6:6" ht="18" customHeight="1">
      <c r="F58155" s="129">
        <f t="shared" si="914"/>
        <v>0</v>
      </c>
    </row>
    <row r="58156" spans="6:6" ht="18" customHeight="1">
      <c r="F58156" s="129">
        <f t="shared" si="914"/>
        <v>0</v>
      </c>
    </row>
    <row r="58157" spans="6:6" ht="18" customHeight="1">
      <c r="F58157" s="129">
        <f t="shared" si="914"/>
        <v>0</v>
      </c>
    </row>
    <row r="58158" spans="6:6" ht="18" customHeight="1">
      <c r="F58158" s="129">
        <f t="shared" si="914"/>
        <v>0</v>
      </c>
    </row>
    <row r="58159" spans="6:6" ht="18" customHeight="1">
      <c r="F58159" s="129">
        <f t="shared" si="914"/>
        <v>0</v>
      </c>
    </row>
    <row r="58160" spans="6:6" ht="18" customHeight="1">
      <c r="F58160" s="129">
        <f t="shared" si="914"/>
        <v>0</v>
      </c>
    </row>
    <row r="58161" spans="6:6" ht="18" customHeight="1">
      <c r="F58161" s="129">
        <f t="shared" si="914"/>
        <v>0</v>
      </c>
    </row>
    <row r="58162" spans="6:6" ht="18" customHeight="1">
      <c r="F58162" s="129">
        <f t="shared" ref="F58162:F58225" si="915">E58162*D58162</f>
        <v>0</v>
      </c>
    </row>
    <row r="58163" spans="6:6" ht="18" customHeight="1">
      <c r="F58163" s="129">
        <f t="shared" si="915"/>
        <v>0</v>
      </c>
    </row>
    <row r="58164" spans="6:6" ht="18" customHeight="1">
      <c r="F58164" s="129">
        <f t="shared" si="915"/>
        <v>0</v>
      </c>
    </row>
    <row r="58165" spans="6:6" ht="18" customHeight="1">
      <c r="F58165" s="129">
        <f t="shared" si="915"/>
        <v>0</v>
      </c>
    </row>
    <row r="58166" spans="6:6" ht="18" customHeight="1">
      <c r="F58166" s="129">
        <f t="shared" si="915"/>
        <v>0</v>
      </c>
    </row>
    <row r="58167" spans="6:6" ht="18" customHeight="1">
      <c r="F58167" s="129">
        <f t="shared" si="915"/>
        <v>0</v>
      </c>
    </row>
    <row r="58168" spans="6:6" ht="18" customHeight="1">
      <c r="F58168" s="129">
        <f t="shared" si="915"/>
        <v>0</v>
      </c>
    </row>
    <row r="58169" spans="6:6" ht="18" customHeight="1">
      <c r="F58169" s="129">
        <f t="shared" si="915"/>
        <v>0</v>
      </c>
    </row>
    <row r="58170" spans="6:6" ht="18" customHeight="1">
      <c r="F58170" s="129">
        <f t="shared" si="915"/>
        <v>0</v>
      </c>
    </row>
    <row r="58171" spans="6:6" ht="18" customHeight="1">
      <c r="F58171" s="129">
        <f t="shared" si="915"/>
        <v>0</v>
      </c>
    </row>
    <row r="58172" spans="6:6" ht="18" customHeight="1">
      <c r="F58172" s="129">
        <f t="shared" si="915"/>
        <v>0</v>
      </c>
    </row>
    <row r="58173" spans="6:6" ht="18" customHeight="1">
      <c r="F58173" s="129">
        <f t="shared" si="915"/>
        <v>0</v>
      </c>
    </row>
    <row r="58174" spans="6:6" ht="18" customHeight="1">
      <c r="F58174" s="129">
        <f t="shared" si="915"/>
        <v>0</v>
      </c>
    </row>
    <row r="58175" spans="6:6" ht="18" customHeight="1">
      <c r="F58175" s="129">
        <f t="shared" si="915"/>
        <v>0</v>
      </c>
    </row>
    <row r="58176" spans="6:6" ht="18" customHeight="1">
      <c r="F58176" s="129">
        <f t="shared" si="915"/>
        <v>0</v>
      </c>
    </row>
    <row r="58177" spans="6:6" ht="18" customHeight="1">
      <c r="F58177" s="129">
        <f t="shared" si="915"/>
        <v>0</v>
      </c>
    </row>
    <row r="58178" spans="6:6" ht="18" customHeight="1">
      <c r="F58178" s="129">
        <f t="shared" si="915"/>
        <v>0</v>
      </c>
    </row>
    <row r="58179" spans="6:6" ht="18" customHeight="1">
      <c r="F58179" s="129">
        <f t="shared" si="915"/>
        <v>0</v>
      </c>
    </row>
    <row r="58180" spans="6:6" ht="18" customHeight="1">
      <c r="F58180" s="129">
        <f t="shared" si="915"/>
        <v>0</v>
      </c>
    </row>
    <row r="58181" spans="6:6" ht="18" customHeight="1">
      <c r="F58181" s="129">
        <f t="shared" si="915"/>
        <v>0</v>
      </c>
    </row>
    <row r="58182" spans="6:6" ht="18" customHeight="1">
      <c r="F58182" s="129">
        <f t="shared" si="915"/>
        <v>0</v>
      </c>
    </row>
    <row r="58183" spans="6:6" ht="18" customHeight="1">
      <c r="F58183" s="129">
        <f t="shared" si="915"/>
        <v>0</v>
      </c>
    </row>
    <row r="58184" spans="6:6" ht="18" customHeight="1">
      <c r="F58184" s="129">
        <f t="shared" si="915"/>
        <v>0</v>
      </c>
    </row>
    <row r="58185" spans="6:6" ht="18" customHeight="1">
      <c r="F58185" s="129">
        <f t="shared" si="915"/>
        <v>0</v>
      </c>
    </row>
    <row r="58186" spans="6:6" ht="18" customHeight="1">
      <c r="F58186" s="129">
        <f t="shared" si="915"/>
        <v>0</v>
      </c>
    </row>
    <row r="58187" spans="6:6" ht="18" customHeight="1">
      <c r="F58187" s="129">
        <f t="shared" si="915"/>
        <v>0</v>
      </c>
    </row>
    <row r="58188" spans="6:6" ht="18" customHeight="1">
      <c r="F58188" s="129">
        <f t="shared" si="915"/>
        <v>0</v>
      </c>
    </row>
    <row r="58189" spans="6:6" ht="18" customHeight="1">
      <c r="F58189" s="129">
        <f t="shared" si="915"/>
        <v>0</v>
      </c>
    </row>
    <row r="58190" spans="6:6" ht="18" customHeight="1">
      <c r="F58190" s="129">
        <f t="shared" si="915"/>
        <v>0</v>
      </c>
    </row>
    <row r="58191" spans="6:6" ht="18" customHeight="1">
      <c r="F58191" s="129">
        <f t="shared" si="915"/>
        <v>0</v>
      </c>
    </row>
    <row r="58192" spans="6:6" ht="18" customHeight="1">
      <c r="F58192" s="129">
        <f t="shared" si="915"/>
        <v>0</v>
      </c>
    </row>
    <row r="58193" spans="6:6" ht="18" customHeight="1">
      <c r="F58193" s="129">
        <f t="shared" si="915"/>
        <v>0</v>
      </c>
    </row>
    <row r="58194" spans="6:6" ht="18" customHeight="1">
      <c r="F58194" s="129">
        <f t="shared" si="915"/>
        <v>0</v>
      </c>
    </row>
    <row r="58195" spans="6:6" ht="18" customHeight="1">
      <c r="F58195" s="129">
        <f t="shared" si="915"/>
        <v>0</v>
      </c>
    </row>
    <row r="58196" spans="6:6" ht="18" customHeight="1">
      <c r="F58196" s="129">
        <f t="shared" si="915"/>
        <v>0</v>
      </c>
    </row>
    <row r="58197" spans="6:6" ht="18" customHeight="1">
      <c r="F58197" s="129">
        <f t="shared" si="915"/>
        <v>0</v>
      </c>
    </row>
    <row r="58198" spans="6:6" ht="18" customHeight="1">
      <c r="F58198" s="129">
        <f t="shared" si="915"/>
        <v>0</v>
      </c>
    </row>
    <row r="58199" spans="6:6" ht="18" customHeight="1">
      <c r="F58199" s="129">
        <f t="shared" si="915"/>
        <v>0</v>
      </c>
    </row>
    <row r="58200" spans="6:6" ht="18" customHeight="1">
      <c r="F58200" s="129">
        <f t="shared" si="915"/>
        <v>0</v>
      </c>
    </row>
    <row r="58201" spans="6:6" ht="18" customHeight="1">
      <c r="F58201" s="129">
        <f t="shared" si="915"/>
        <v>0</v>
      </c>
    </row>
    <row r="58202" spans="6:6" ht="18" customHeight="1">
      <c r="F58202" s="129">
        <f t="shared" si="915"/>
        <v>0</v>
      </c>
    </row>
    <row r="58203" spans="6:6" ht="18" customHeight="1">
      <c r="F58203" s="129">
        <f t="shared" si="915"/>
        <v>0</v>
      </c>
    </row>
    <row r="58204" spans="6:6" ht="18" customHeight="1">
      <c r="F58204" s="129">
        <f t="shared" si="915"/>
        <v>0</v>
      </c>
    </row>
    <row r="58205" spans="6:6" ht="18" customHeight="1">
      <c r="F58205" s="129">
        <f t="shared" si="915"/>
        <v>0</v>
      </c>
    </row>
    <row r="58206" spans="6:6" ht="18" customHeight="1">
      <c r="F58206" s="129">
        <f t="shared" si="915"/>
        <v>0</v>
      </c>
    </row>
    <row r="58207" spans="6:6" ht="18" customHeight="1">
      <c r="F58207" s="129">
        <f t="shared" si="915"/>
        <v>0</v>
      </c>
    </row>
    <row r="58208" spans="6:6" ht="18" customHeight="1">
      <c r="F58208" s="129">
        <f t="shared" si="915"/>
        <v>0</v>
      </c>
    </row>
    <row r="58209" spans="6:6" ht="18" customHeight="1">
      <c r="F58209" s="129">
        <f t="shared" si="915"/>
        <v>0</v>
      </c>
    </row>
    <row r="58210" spans="6:6" ht="18" customHeight="1">
      <c r="F58210" s="129">
        <f t="shared" si="915"/>
        <v>0</v>
      </c>
    </row>
    <row r="58211" spans="6:6" ht="18" customHeight="1">
      <c r="F58211" s="129">
        <f t="shared" si="915"/>
        <v>0</v>
      </c>
    </row>
    <row r="58212" spans="6:6" ht="18" customHeight="1">
      <c r="F58212" s="129">
        <f t="shared" si="915"/>
        <v>0</v>
      </c>
    </row>
    <row r="58213" spans="6:6" ht="18" customHeight="1">
      <c r="F58213" s="129">
        <f t="shared" si="915"/>
        <v>0</v>
      </c>
    </row>
    <row r="58214" spans="6:6" ht="18" customHeight="1">
      <c r="F58214" s="129">
        <f t="shared" si="915"/>
        <v>0</v>
      </c>
    </row>
    <row r="58215" spans="6:6" ht="18" customHeight="1">
      <c r="F58215" s="129">
        <f t="shared" si="915"/>
        <v>0</v>
      </c>
    </row>
    <row r="58216" spans="6:6" ht="18" customHeight="1">
      <c r="F58216" s="129">
        <f t="shared" si="915"/>
        <v>0</v>
      </c>
    </row>
    <row r="58217" spans="6:6" ht="18" customHeight="1">
      <c r="F58217" s="129">
        <f t="shared" si="915"/>
        <v>0</v>
      </c>
    </row>
    <row r="58218" spans="6:6" ht="18" customHeight="1">
      <c r="F58218" s="129">
        <f t="shared" si="915"/>
        <v>0</v>
      </c>
    </row>
    <row r="58219" spans="6:6" ht="18" customHeight="1">
      <c r="F58219" s="129">
        <f t="shared" si="915"/>
        <v>0</v>
      </c>
    </row>
    <row r="58220" spans="6:6" ht="18" customHeight="1">
      <c r="F58220" s="129">
        <f t="shared" si="915"/>
        <v>0</v>
      </c>
    </row>
    <row r="58221" spans="6:6" ht="18" customHeight="1">
      <c r="F58221" s="129">
        <f t="shared" si="915"/>
        <v>0</v>
      </c>
    </row>
    <row r="58222" spans="6:6" ht="18" customHeight="1">
      <c r="F58222" s="129">
        <f t="shared" si="915"/>
        <v>0</v>
      </c>
    </row>
    <row r="58223" spans="6:6" ht="18" customHeight="1">
      <c r="F58223" s="129">
        <f t="shared" si="915"/>
        <v>0</v>
      </c>
    </row>
    <row r="58224" spans="6:6" ht="18" customHeight="1">
      <c r="F58224" s="129">
        <f t="shared" si="915"/>
        <v>0</v>
      </c>
    </row>
    <row r="58225" spans="6:6" ht="18" customHeight="1">
      <c r="F58225" s="129">
        <f t="shared" si="915"/>
        <v>0</v>
      </c>
    </row>
    <row r="58226" spans="6:6" ht="18" customHeight="1">
      <c r="F58226" s="129">
        <f t="shared" ref="F58226:F58289" si="916">E58226*D58226</f>
        <v>0</v>
      </c>
    </row>
    <row r="58227" spans="6:6" ht="18" customHeight="1">
      <c r="F58227" s="129">
        <f t="shared" si="916"/>
        <v>0</v>
      </c>
    </row>
    <row r="58228" spans="6:6" ht="18" customHeight="1">
      <c r="F58228" s="129">
        <f t="shared" si="916"/>
        <v>0</v>
      </c>
    </row>
    <row r="58229" spans="6:6" ht="18" customHeight="1">
      <c r="F58229" s="129">
        <f t="shared" si="916"/>
        <v>0</v>
      </c>
    </row>
    <row r="58230" spans="6:6" ht="18" customHeight="1">
      <c r="F58230" s="129">
        <f t="shared" si="916"/>
        <v>0</v>
      </c>
    </row>
    <row r="58231" spans="6:6" ht="18" customHeight="1">
      <c r="F58231" s="129">
        <f t="shared" si="916"/>
        <v>0</v>
      </c>
    </row>
    <row r="58232" spans="6:6" ht="18" customHeight="1">
      <c r="F58232" s="129">
        <f t="shared" si="916"/>
        <v>0</v>
      </c>
    </row>
    <row r="58233" spans="6:6" ht="18" customHeight="1">
      <c r="F58233" s="129">
        <f t="shared" si="916"/>
        <v>0</v>
      </c>
    </row>
    <row r="58234" spans="6:6" ht="18" customHeight="1">
      <c r="F58234" s="129">
        <f t="shared" si="916"/>
        <v>0</v>
      </c>
    </row>
    <row r="58235" spans="6:6" ht="18" customHeight="1">
      <c r="F58235" s="129">
        <f t="shared" si="916"/>
        <v>0</v>
      </c>
    </row>
    <row r="58236" spans="6:6" ht="18" customHeight="1">
      <c r="F58236" s="129">
        <f t="shared" si="916"/>
        <v>0</v>
      </c>
    </row>
    <row r="58237" spans="6:6" ht="18" customHeight="1">
      <c r="F58237" s="129">
        <f t="shared" si="916"/>
        <v>0</v>
      </c>
    </row>
    <row r="58238" spans="6:6" ht="18" customHeight="1">
      <c r="F58238" s="129">
        <f t="shared" si="916"/>
        <v>0</v>
      </c>
    </row>
    <row r="58239" spans="6:6" ht="18" customHeight="1">
      <c r="F58239" s="129">
        <f t="shared" si="916"/>
        <v>0</v>
      </c>
    </row>
    <row r="58240" spans="6:6" ht="18" customHeight="1">
      <c r="F58240" s="129">
        <f t="shared" si="916"/>
        <v>0</v>
      </c>
    </row>
    <row r="58241" spans="6:6" ht="18" customHeight="1">
      <c r="F58241" s="129">
        <f t="shared" si="916"/>
        <v>0</v>
      </c>
    </row>
    <row r="58242" spans="6:6" ht="18" customHeight="1">
      <c r="F58242" s="129">
        <f t="shared" si="916"/>
        <v>0</v>
      </c>
    </row>
    <row r="58243" spans="6:6" ht="18" customHeight="1">
      <c r="F58243" s="129">
        <f t="shared" si="916"/>
        <v>0</v>
      </c>
    </row>
    <row r="58244" spans="6:6" ht="18" customHeight="1">
      <c r="F58244" s="129">
        <f t="shared" si="916"/>
        <v>0</v>
      </c>
    </row>
    <row r="58245" spans="6:6" ht="18" customHeight="1">
      <c r="F58245" s="129">
        <f t="shared" si="916"/>
        <v>0</v>
      </c>
    </row>
    <row r="58246" spans="6:6" ht="18" customHeight="1">
      <c r="F58246" s="129">
        <f t="shared" si="916"/>
        <v>0</v>
      </c>
    </row>
    <row r="58247" spans="6:6" ht="18" customHeight="1">
      <c r="F58247" s="129">
        <f t="shared" si="916"/>
        <v>0</v>
      </c>
    </row>
    <row r="58248" spans="6:6" ht="18" customHeight="1">
      <c r="F58248" s="129">
        <f t="shared" si="916"/>
        <v>0</v>
      </c>
    </row>
    <row r="58249" spans="6:6" ht="18" customHeight="1">
      <c r="F58249" s="129">
        <f t="shared" si="916"/>
        <v>0</v>
      </c>
    </row>
    <row r="58250" spans="6:6" ht="18" customHeight="1">
      <c r="F58250" s="129">
        <f t="shared" si="916"/>
        <v>0</v>
      </c>
    </row>
    <row r="58251" spans="6:6" ht="18" customHeight="1">
      <c r="F58251" s="129">
        <f t="shared" si="916"/>
        <v>0</v>
      </c>
    </row>
    <row r="58252" spans="6:6" ht="18" customHeight="1">
      <c r="F58252" s="129">
        <f t="shared" si="916"/>
        <v>0</v>
      </c>
    </row>
    <row r="58253" spans="6:6" ht="18" customHeight="1">
      <c r="F58253" s="129">
        <f t="shared" si="916"/>
        <v>0</v>
      </c>
    </row>
    <row r="58254" spans="6:6" ht="18" customHeight="1">
      <c r="F58254" s="129">
        <f t="shared" si="916"/>
        <v>0</v>
      </c>
    </row>
    <row r="58255" spans="6:6" ht="18" customHeight="1">
      <c r="F58255" s="129">
        <f t="shared" si="916"/>
        <v>0</v>
      </c>
    </row>
    <row r="58256" spans="6:6" ht="18" customHeight="1">
      <c r="F58256" s="129">
        <f t="shared" si="916"/>
        <v>0</v>
      </c>
    </row>
    <row r="58257" spans="6:6" ht="18" customHeight="1">
      <c r="F58257" s="129">
        <f t="shared" si="916"/>
        <v>0</v>
      </c>
    </row>
    <row r="58258" spans="6:6" ht="18" customHeight="1">
      <c r="F58258" s="129">
        <f t="shared" si="916"/>
        <v>0</v>
      </c>
    </row>
    <row r="58259" spans="6:6" ht="18" customHeight="1">
      <c r="F58259" s="129">
        <f t="shared" si="916"/>
        <v>0</v>
      </c>
    </row>
    <row r="58260" spans="6:6" ht="18" customHeight="1">
      <c r="F58260" s="129">
        <f t="shared" si="916"/>
        <v>0</v>
      </c>
    </row>
    <row r="58261" spans="6:6" ht="18" customHeight="1">
      <c r="F58261" s="129">
        <f t="shared" si="916"/>
        <v>0</v>
      </c>
    </row>
    <row r="58262" spans="6:6" ht="18" customHeight="1">
      <c r="F58262" s="129">
        <f t="shared" si="916"/>
        <v>0</v>
      </c>
    </row>
    <row r="58263" spans="6:6" ht="18" customHeight="1">
      <c r="F58263" s="129">
        <f t="shared" si="916"/>
        <v>0</v>
      </c>
    </row>
    <row r="58264" spans="6:6" ht="18" customHeight="1">
      <c r="F58264" s="129">
        <f t="shared" si="916"/>
        <v>0</v>
      </c>
    </row>
    <row r="58265" spans="6:6" ht="18" customHeight="1">
      <c r="F58265" s="129">
        <f t="shared" si="916"/>
        <v>0</v>
      </c>
    </row>
    <row r="58266" spans="6:6" ht="18" customHeight="1">
      <c r="F58266" s="129">
        <f t="shared" si="916"/>
        <v>0</v>
      </c>
    </row>
    <row r="58267" spans="6:6" ht="18" customHeight="1">
      <c r="F58267" s="129">
        <f t="shared" si="916"/>
        <v>0</v>
      </c>
    </row>
    <row r="58268" spans="6:6" ht="18" customHeight="1">
      <c r="F58268" s="129">
        <f t="shared" si="916"/>
        <v>0</v>
      </c>
    </row>
    <row r="58269" spans="6:6" ht="18" customHeight="1">
      <c r="F58269" s="129">
        <f t="shared" si="916"/>
        <v>0</v>
      </c>
    </row>
    <row r="58270" spans="6:6" ht="18" customHeight="1">
      <c r="F58270" s="129">
        <f t="shared" si="916"/>
        <v>0</v>
      </c>
    </row>
    <row r="58271" spans="6:6" ht="18" customHeight="1">
      <c r="F58271" s="129">
        <f t="shared" si="916"/>
        <v>0</v>
      </c>
    </row>
    <row r="58272" spans="6:6" ht="18" customHeight="1">
      <c r="F58272" s="129">
        <f t="shared" si="916"/>
        <v>0</v>
      </c>
    </row>
    <row r="58273" spans="6:6" ht="18" customHeight="1">
      <c r="F58273" s="129">
        <f t="shared" si="916"/>
        <v>0</v>
      </c>
    </row>
    <row r="58274" spans="6:6" ht="18" customHeight="1">
      <c r="F58274" s="129">
        <f t="shared" si="916"/>
        <v>0</v>
      </c>
    </row>
    <row r="58275" spans="6:6" ht="18" customHeight="1">
      <c r="F58275" s="129">
        <f t="shared" si="916"/>
        <v>0</v>
      </c>
    </row>
    <row r="58276" spans="6:6" ht="18" customHeight="1">
      <c r="F58276" s="129">
        <f t="shared" si="916"/>
        <v>0</v>
      </c>
    </row>
    <row r="58277" spans="6:6" ht="18" customHeight="1">
      <c r="F58277" s="129">
        <f t="shared" si="916"/>
        <v>0</v>
      </c>
    </row>
    <row r="58278" spans="6:6" ht="18" customHeight="1">
      <c r="F58278" s="129">
        <f t="shared" si="916"/>
        <v>0</v>
      </c>
    </row>
    <row r="58279" spans="6:6" ht="18" customHeight="1">
      <c r="F58279" s="129">
        <f t="shared" si="916"/>
        <v>0</v>
      </c>
    </row>
    <row r="58280" spans="6:6" ht="18" customHeight="1">
      <c r="F58280" s="129">
        <f t="shared" si="916"/>
        <v>0</v>
      </c>
    </row>
    <row r="58281" spans="6:6" ht="18" customHeight="1">
      <c r="F58281" s="129">
        <f t="shared" si="916"/>
        <v>0</v>
      </c>
    </row>
    <row r="58282" spans="6:6" ht="18" customHeight="1">
      <c r="F58282" s="129">
        <f t="shared" si="916"/>
        <v>0</v>
      </c>
    </row>
    <row r="58283" spans="6:6" ht="18" customHeight="1">
      <c r="F58283" s="129">
        <f t="shared" si="916"/>
        <v>0</v>
      </c>
    </row>
    <row r="58284" spans="6:6" ht="18" customHeight="1">
      <c r="F58284" s="129">
        <f t="shared" si="916"/>
        <v>0</v>
      </c>
    </row>
    <row r="58285" spans="6:6" ht="18" customHeight="1">
      <c r="F58285" s="129">
        <f t="shared" si="916"/>
        <v>0</v>
      </c>
    </row>
    <row r="58286" spans="6:6" ht="18" customHeight="1">
      <c r="F58286" s="129">
        <f t="shared" si="916"/>
        <v>0</v>
      </c>
    </row>
    <row r="58287" spans="6:6" ht="18" customHeight="1">
      <c r="F58287" s="129">
        <f t="shared" si="916"/>
        <v>0</v>
      </c>
    </row>
    <row r="58288" spans="6:6" ht="18" customHeight="1">
      <c r="F58288" s="129">
        <f t="shared" si="916"/>
        <v>0</v>
      </c>
    </row>
    <row r="58289" spans="6:6" ht="18" customHeight="1">
      <c r="F58289" s="129">
        <f t="shared" si="916"/>
        <v>0</v>
      </c>
    </row>
    <row r="58290" spans="6:6" ht="18" customHeight="1">
      <c r="F58290" s="129">
        <f t="shared" ref="F58290:F58353" si="917">E58290*D58290</f>
        <v>0</v>
      </c>
    </row>
    <row r="58291" spans="6:6" ht="18" customHeight="1">
      <c r="F58291" s="129">
        <f t="shared" si="917"/>
        <v>0</v>
      </c>
    </row>
    <row r="58292" spans="6:6" ht="18" customHeight="1">
      <c r="F58292" s="129">
        <f t="shared" si="917"/>
        <v>0</v>
      </c>
    </row>
    <row r="58293" spans="6:6" ht="18" customHeight="1">
      <c r="F58293" s="129">
        <f t="shared" si="917"/>
        <v>0</v>
      </c>
    </row>
    <row r="58294" spans="6:6" ht="18" customHeight="1">
      <c r="F58294" s="129">
        <f t="shared" si="917"/>
        <v>0</v>
      </c>
    </row>
    <row r="58295" spans="6:6" ht="18" customHeight="1">
      <c r="F58295" s="129">
        <f t="shared" si="917"/>
        <v>0</v>
      </c>
    </row>
    <row r="58296" spans="6:6" ht="18" customHeight="1">
      <c r="F58296" s="129">
        <f t="shared" si="917"/>
        <v>0</v>
      </c>
    </row>
    <row r="58297" spans="6:6" ht="18" customHeight="1">
      <c r="F58297" s="129">
        <f t="shared" si="917"/>
        <v>0</v>
      </c>
    </row>
    <row r="58298" spans="6:6" ht="18" customHeight="1">
      <c r="F58298" s="129">
        <f t="shared" si="917"/>
        <v>0</v>
      </c>
    </row>
    <row r="58299" spans="6:6" ht="18" customHeight="1">
      <c r="F58299" s="129">
        <f t="shared" si="917"/>
        <v>0</v>
      </c>
    </row>
    <row r="58300" spans="6:6" ht="18" customHeight="1">
      <c r="F58300" s="129">
        <f t="shared" si="917"/>
        <v>0</v>
      </c>
    </row>
    <row r="58301" spans="6:6" ht="18" customHeight="1">
      <c r="F58301" s="129">
        <f t="shared" si="917"/>
        <v>0</v>
      </c>
    </row>
    <row r="58302" spans="6:6" ht="18" customHeight="1">
      <c r="F58302" s="129">
        <f t="shared" si="917"/>
        <v>0</v>
      </c>
    </row>
    <row r="58303" spans="6:6" ht="18" customHeight="1">
      <c r="F58303" s="129">
        <f t="shared" si="917"/>
        <v>0</v>
      </c>
    </row>
    <row r="58304" spans="6:6" ht="18" customHeight="1">
      <c r="F58304" s="129">
        <f t="shared" si="917"/>
        <v>0</v>
      </c>
    </row>
    <row r="58305" spans="6:6" ht="18" customHeight="1">
      <c r="F58305" s="129">
        <f t="shared" si="917"/>
        <v>0</v>
      </c>
    </row>
    <row r="58306" spans="6:6" ht="18" customHeight="1">
      <c r="F58306" s="129">
        <f t="shared" si="917"/>
        <v>0</v>
      </c>
    </row>
    <row r="58307" spans="6:6" ht="18" customHeight="1">
      <c r="F58307" s="129">
        <f t="shared" si="917"/>
        <v>0</v>
      </c>
    </row>
    <row r="58308" spans="6:6" ht="18" customHeight="1">
      <c r="F58308" s="129">
        <f t="shared" si="917"/>
        <v>0</v>
      </c>
    </row>
    <row r="58309" spans="6:6" ht="18" customHeight="1">
      <c r="F58309" s="129">
        <f t="shared" si="917"/>
        <v>0</v>
      </c>
    </row>
    <row r="58310" spans="6:6" ht="18" customHeight="1">
      <c r="F58310" s="129">
        <f t="shared" si="917"/>
        <v>0</v>
      </c>
    </row>
    <row r="58311" spans="6:6" ht="18" customHeight="1">
      <c r="F58311" s="129">
        <f t="shared" si="917"/>
        <v>0</v>
      </c>
    </row>
    <row r="58312" spans="6:6" ht="18" customHeight="1">
      <c r="F58312" s="129">
        <f t="shared" si="917"/>
        <v>0</v>
      </c>
    </row>
    <row r="58313" spans="6:6" ht="18" customHeight="1">
      <c r="F58313" s="129">
        <f t="shared" si="917"/>
        <v>0</v>
      </c>
    </row>
    <row r="58314" spans="6:6" ht="18" customHeight="1">
      <c r="F58314" s="129">
        <f t="shared" si="917"/>
        <v>0</v>
      </c>
    </row>
    <row r="58315" spans="6:6" ht="18" customHeight="1">
      <c r="F58315" s="129">
        <f t="shared" si="917"/>
        <v>0</v>
      </c>
    </row>
    <row r="58316" spans="6:6" ht="18" customHeight="1">
      <c r="F58316" s="129">
        <f t="shared" si="917"/>
        <v>0</v>
      </c>
    </row>
    <row r="58317" spans="6:6" ht="18" customHeight="1">
      <c r="F58317" s="129">
        <f t="shared" si="917"/>
        <v>0</v>
      </c>
    </row>
    <row r="58318" spans="6:6" ht="18" customHeight="1">
      <c r="F58318" s="129">
        <f t="shared" si="917"/>
        <v>0</v>
      </c>
    </row>
    <row r="58319" spans="6:6" ht="18" customHeight="1">
      <c r="F58319" s="129">
        <f t="shared" si="917"/>
        <v>0</v>
      </c>
    </row>
    <row r="58320" spans="6:6" ht="18" customHeight="1">
      <c r="F58320" s="129">
        <f t="shared" si="917"/>
        <v>0</v>
      </c>
    </row>
    <row r="58321" spans="6:6" ht="18" customHeight="1">
      <c r="F58321" s="129">
        <f t="shared" si="917"/>
        <v>0</v>
      </c>
    </row>
    <row r="58322" spans="6:6" ht="18" customHeight="1">
      <c r="F58322" s="129">
        <f t="shared" si="917"/>
        <v>0</v>
      </c>
    </row>
    <row r="58323" spans="6:6" ht="18" customHeight="1">
      <c r="F58323" s="129">
        <f t="shared" si="917"/>
        <v>0</v>
      </c>
    </row>
    <row r="58324" spans="6:6" ht="18" customHeight="1">
      <c r="F58324" s="129">
        <f t="shared" si="917"/>
        <v>0</v>
      </c>
    </row>
    <row r="58325" spans="6:6" ht="18" customHeight="1">
      <c r="F58325" s="129">
        <f t="shared" si="917"/>
        <v>0</v>
      </c>
    </row>
    <row r="58326" spans="6:6" ht="18" customHeight="1">
      <c r="F58326" s="129">
        <f t="shared" si="917"/>
        <v>0</v>
      </c>
    </row>
    <row r="58327" spans="6:6" ht="18" customHeight="1">
      <c r="F58327" s="129">
        <f t="shared" si="917"/>
        <v>0</v>
      </c>
    </row>
    <row r="58328" spans="6:6" ht="18" customHeight="1">
      <c r="F58328" s="129">
        <f t="shared" si="917"/>
        <v>0</v>
      </c>
    </row>
    <row r="58329" spans="6:6" ht="18" customHeight="1">
      <c r="F58329" s="129">
        <f t="shared" si="917"/>
        <v>0</v>
      </c>
    </row>
    <row r="58330" spans="6:6" ht="18" customHeight="1">
      <c r="F58330" s="129">
        <f t="shared" si="917"/>
        <v>0</v>
      </c>
    </row>
    <row r="58331" spans="6:6" ht="18" customHeight="1">
      <c r="F58331" s="129">
        <f t="shared" si="917"/>
        <v>0</v>
      </c>
    </row>
    <row r="58332" spans="6:6" ht="18" customHeight="1">
      <c r="F58332" s="129">
        <f t="shared" si="917"/>
        <v>0</v>
      </c>
    </row>
    <row r="58333" spans="6:6" ht="18" customHeight="1">
      <c r="F58333" s="129">
        <f t="shared" si="917"/>
        <v>0</v>
      </c>
    </row>
    <row r="58334" spans="6:6" ht="18" customHeight="1">
      <c r="F58334" s="129">
        <f t="shared" si="917"/>
        <v>0</v>
      </c>
    </row>
    <row r="58335" spans="6:6" ht="18" customHeight="1">
      <c r="F58335" s="129">
        <f t="shared" si="917"/>
        <v>0</v>
      </c>
    </row>
    <row r="58336" spans="6:6" ht="18" customHeight="1">
      <c r="F58336" s="129">
        <f t="shared" si="917"/>
        <v>0</v>
      </c>
    </row>
    <row r="58337" spans="6:6" ht="18" customHeight="1">
      <c r="F58337" s="129">
        <f t="shared" si="917"/>
        <v>0</v>
      </c>
    </row>
    <row r="58338" spans="6:6" ht="18" customHeight="1">
      <c r="F58338" s="129">
        <f t="shared" si="917"/>
        <v>0</v>
      </c>
    </row>
    <row r="58339" spans="6:6" ht="18" customHeight="1">
      <c r="F58339" s="129">
        <f t="shared" si="917"/>
        <v>0</v>
      </c>
    </row>
    <row r="58340" spans="6:6" ht="18" customHeight="1">
      <c r="F58340" s="129">
        <f t="shared" si="917"/>
        <v>0</v>
      </c>
    </row>
    <row r="58341" spans="6:6" ht="18" customHeight="1">
      <c r="F58341" s="129">
        <f t="shared" si="917"/>
        <v>0</v>
      </c>
    </row>
    <row r="58342" spans="6:6" ht="18" customHeight="1">
      <c r="F58342" s="129">
        <f t="shared" si="917"/>
        <v>0</v>
      </c>
    </row>
    <row r="58343" spans="6:6" ht="18" customHeight="1">
      <c r="F58343" s="129">
        <f t="shared" si="917"/>
        <v>0</v>
      </c>
    </row>
    <row r="58344" spans="6:6" ht="18" customHeight="1">
      <c r="F58344" s="129">
        <f t="shared" si="917"/>
        <v>0</v>
      </c>
    </row>
    <row r="58345" spans="6:6" ht="18" customHeight="1">
      <c r="F58345" s="129">
        <f t="shared" si="917"/>
        <v>0</v>
      </c>
    </row>
    <row r="58346" spans="6:6" ht="18" customHeight="1">
      <c r="F58346" s="129">
        <f t="shared" si="917"/>
        <v>0</v>
      </c>
    </row>
    <row r="58347" spans="6:6" ht="18" customHeight="1">
      <c r="F58347" s="129">
        <f t="shared" si="917"/>
        <v>0</v>
      </c>
    </row>
    <row r="58348" spans="6:6" ht="18" customHeight="1">
      <c r="F58348" s="129">
        <f t="shared" si="917"/>
        <v>0</v>
      </c>
    </row>
    <row r="58349" spans="6:6" ht="18" customHeight="1">
      <c r="F58349" s="129">
        <f t="shared" si="917"/>
        <v>0</v>
      </c>
    </row>
    <row r="58350" spans="6:6" ht="18" customHeight="1">
      <c r="F58350" s="129">
        <f t="shared" si="917"/>
        <v>0</v>
      </c>
    </row>
    <row r="58351" spans="6:6" ht="18" customHeight="1">
      <c r="F58351" s="129">
        <f t="shared" si="917"/>
        <v>0</v>
      </c>
    </row>
    <row r="58352" spans="6:6" ht="18" customHeight="1">
      <c r="F58352" s="129">
        <f t="shared" si="917"/>
        <v>0</v>
      </c>
    </row>
    <row r="58353" spans="6:6" ht="18" customHeight="1">
      <c r="F58353" s="129">
        <f t="shared" si="917"/>
        <v>0</v>
      </c>
    </row>
    <row r="58354" spans="6:6" ht="18" customHeight="1">
      <c r="F58354" s="129">
        <f t="shared" ref="F58354:F58417" si="918">E58354*D58354</f>
        <v>0</v>
      </c>
    </row>
    <row r="58355" spans="6:6" ht="18" customHeight="1">
      <c r="F58355" s="129">
        <f t="shared" si="918"/>
        <v>0</v>
      </c>
    </row>
    <row r="58356" spans="6:6" ht="18" customHeight="1">
      <c r="F58356" s="129">
        <f t="shared" si="918"/>
        <v>0</v>
      </c>
    </row>
    <row r="58357" spans="6:6" ht="18" customHeight="1">
      <c r="F58357" s="129">
        <f t="shared" si="918"/>
        <v>0</v>
      </c>
    </row>
    <row r="58358" spans="6:6" ht="18" customHeight="1">
      <c r="F58358" s="129">
        <f t="shared" si="918"/>
        <v>0</v>
      </c>
    </row>
    <row r="58359" spans="6:6" ht="18" customHeight="1">
      <c r="F58359" s="129">
        <f t="shared" si="918"/>
        <v>0</v>
      </c>
    </row>
    <row r="58360" spans="6:6" ht="18" customHeight="1">
      <c r="F58360" s="129">
        <f t="shared" si="918"/>
        <v>0</v>
      </c>
    </row>
    <row r="58361" spans="6:6" ht="18" customHeight="1">
      <c r="F58361" s="129">
        <f t="shared" si="918"/>
        <v>0</v>
      </c>
    </row>
    <row r="58362" spans="6:6" ht="18" customHeight="1">
      <c r="F58362" s="129">
        <f t="shared" si="918"/>
        <v>0</v>
      </c>
    </row>
    <row r="58363" spans="6:6" ht="18" customHeight="1">
      <c r="F58363" s="129">
        <f t="shared" si="918"/>
        <v>0</v>
      </c>
    </row>
    <row r="58364" spans="6:6" ht="18" customHeight="1">
      <c r="F58364" s="129">
        <f t="shared" si="918"/>
        <v>0</v>
      </c>
    </row>
    <row r="58365" spans="6:6" ht="18" customHeight="1">
      <c r="F58365" s="129">
        <f t="shared" si="918"/>
        <v>0</v>
      </c>
    </row>
    <row r="58366" spans="6:6" ht="18" customHeight="1">
      <c r="F58366" s="129">
        <f t="shared" si="918"/>
        <v>0</v>
      </c>
    </row>
    <row r="58367" spans="6:6" ht="18" customHeight="1">
      <c r="F58367" s="129">
        <f t="shared" si="918"/>
        <v>0</v>
      </c>
    </row>
    <row r="58368" spans="6:6" ht="18" customHeight="1">
      <c r="F58368" s="129">
        <f t="shared" si="918"/>
        <v>0</v>
      </c>
    </row>
    <row r="58369" spans="6:6" ht="18" customHeight="1">
      <c r="F58369" s="129">
        <f t="shared" si="918"/>
        <v>0</v>
      </c>
    </row>
    <row r="58370" spans="6:6" ht="18" customHeight="1">
      <c r="F58370" s="129">
        <f t="shared" si="918"/>
        <v>0</v>
      </c>
    </row>
    <row r="58371" spans="6:6" ht="18" customHeight="1">
      <c r="F58371" s="129">
        <f t="shared" si="918"/>
        <v>0</v>
      </c>
    </row>
    <row r="58372" spans="6:6" ht="18" customHeight="1">
      <c r="F58372" s="129">
        <f t="shared" si="918"/>
        <v>0</v>
      </c>
    </row>
    <row r="58373" spans="6:6" ht="18" customHeight="1">
      <c r="F58373" s="129">
        <f t="shared" si="918"/>
        <v>0</v>
      </c>
    </row>
    <row r="58374" spans="6:6" ht="18" customHeight="1">
      <c r="F58374" s="129">
        <f t="shared" si="918"/>
        <v>0</v>
      </c>
    </row>
    <row r="58375" spans="6:6" ht="18" customHeight="1">
      <c r="F58375" s="129">
        <f t="shared" si="918"/>
        <v>0</v>
      </c>
    </row>
    <row r="58376" spans="6:6" ht="18" customHeight="1">
      <c r="F58376" s="129">
        <f t="shared" si="918"/>
        <v>0</v>
      </c>
    </row>
    <row r="58377" spans="6:6" ht="18" customHeight="1">
      <c r="F58377" s="129">
        <f t="shared" si="918"/>
        <v>0</v>
      </c>
    </row>
    <row r="58378" spans="6:6" ht="18" customHeight="1">
      <c r="F58378" s="129">
        <f t="shared" si="918"/>
        <v>0</v>
      </c>
    </row>
    <row r="58379" spans="6:6" ht="18" customHeight="1">
      <c r="F58379" s="129">
        <f t="shared" si="918"/>
        <v>0</v>
      </c>
    </row>
    <row r="58380" spans="6:6" ht="18" customHeight="1">
      <c r="F58380" s="129">
        <f t="shared" si="918"/>
        <v>0</v>
      </c>
    </row>
    <row r="58381" spans="6:6" ht="18" customHeight="1">
      <c r="F58381" s="129">
        <f t="shared" si="918"/>
        <v>0</v>
      </c>
    </row>
    <row r="58382" spans="6:6" ht="18" customHeight="1">
      <c r="F58382" s="129">
        <f t="shared" si="918"/>
        <v>0</v>
      </c>
    </row>
    <row r="58383" spans="6:6" ht="18" customHeight="1">
      <c r="F58383" s="129">
        <f t="shared" si="918"/>
        <v>0</v>
      </c>
    </row>
    <row r="58384" spans="6:6" ht="18" customHeight="1">
      <c r="F58384" s="129">
        <f t="shared" si="918"/>
        <v>0</v>
      </c>
    </row>
    <row r="58385" spans="6:6" ht="18" customHeight="1">
      <c r="F58385" s="129">
        <f t="shared" si="918"/>
        <v>0</v>
      </c>
    </row>
    <row r="58386" spans="6:6" ht="18" customHeight="1">
      <c r="F58386" s="129">
        <f t="shared" si="918"/>
        <v>0</v>
      </c>
    </row>
    <row r="58387" spans="6:6" ht="18" customHeight="1">
      <c r="F58387" s="129">
        <f t="shared" si="918"/>
        <v>0</v>
      </c>
    </row>
    <row r="58388" spans="6:6" ht="18" customHeight="1">
      <c r="F58388" s="129">
        <f t="shared" si="918"/>
        <v>0</v>
      </c>
    </row>
    <row r="58389" spans="6:6" ht="18" customHeight="1">
      <c r="F58389" s="129">
        <f t="shared" si="918"/>
        <v>0</v>
      </c>
    </row>
    <row r="58390" spans="6:6" ht="18" customHeight="1">
      <c r="F58390" s="129">
        <f t="shared" si="918"/>
        <v>0</v>
      </c>
    </row>
    <row r="58391" spans="6:6" ht="18" customHeight="1">
      <c r="F58391" s="129">
        <f t="shared" si="918"/>
        <v>0</v>
      </c>
    </row>
    <row r="58392" spans="6:6" ht="18" customHeight="1">
      <c r="F58392" s="129">
        <f t="shared" si="918"/>
        <v>0</v>
      </c>
    </row>
    <row r="58393" spans="6:6" ht="18" customHeight="1">
      <c r="F58393" s="129">
        <f t="shared" si="918"/>
        <v>0</v>
      </c>
    </row>
    <row r="58394" spans="6:6" ht="18" customHeight="1">
      <c r="F58394" s="129">
        <f t="shared" si="918"/>
        <v>0</v>
      </c>
    </row>
    <row r="58395" spans="6:6" ht="18" customHeight="1">
      <c r="F58395" s="129">
        <f t="shared" si="918"/>
        <v>0</v>
      </c>
    </row>
    <row r="58396" spans="6:6" ht="18" customHeight="1">
      <c r="F58396" s="129">
        <f t="shared" si="918"/>
        <v>0</v>
      </c>
    </row>
    <row r="58397" spans="6:6" ht="18" customHeight="1">
      <c r="F58397" s="129">
        <f t="shared" si="918"/>
        <v>0</v>
      </c>
    </row>
    <row r="58398" spans="6:6" ht="18" customHeight="1">
      <c r="F58398" s="129">
        <f t="shared" si="918"/>
        <v>0</v>
      </c>
    </row>
    <row r="58399" spans="6:6" ht="18" customHeight="1">
      <c r="F58399" s="129">
        <f t="shared" si="918"/>
        <v>0</v>
      </c>
    </row>
    <row r="58400" spans="6:6" ht="18" customHeight="1">
      <c r="F58400" s="129">
        <f t="shared" si="918"/>
        <v>0</v>
      </c>
    </row>
    <row r="58401" spans="6:6" ht="18" customHeight="1">
      <c r="F58401" s="129">
        <f t="shared" si="918"/>
        <v>0</v>
      </c>
    </row>
    <row r="58402" spans="6:6" ht="18" customHeight="1">
      <c r="F58402" s="129">
        <f t="shared" si="918"/>
        <v>0</v>
      </c>
    </row>
    <row r="58403" spans="6:6" ht="18" customHeight="1">
      <c r="F58403" s="129">
        <f t="shared" si="918"/>
        <v>0</v>
      </c>
    </row>
    <row r="58404" spans="6:6" ht="18" customHeight="1">
      <c r="F58404" s="129">
        <f t="shared" si="918"/>
        <v>0</v>
      </c>
    </row>
    <row r="58405" spans="6:6" ht="18" customHeight="1">
      <c r="F58405" s="129">
        <f t="shared" si="918"/>
        <v>0</v>
      </c>
    </row>
    <row r="58406" spans="6:6" ht="18" customHeight="1">
      <c r="F58406" s="129">
        <f t="shared" si="918"/>
        <v>0</v>
      </c>
    </row>
    <row r="58407" spans="6:6" ht="18" customHeight="1">
      <c r="F58407" s="129">
        <f t="shared" si="918"/>
        <v>0</v>
      </c>
    </row>
    <row r="58408" spans="6:6" ht="18" customHeight="1">
      <c r="F58408" s="129">
        <f t="shared" si="918"/>
        <v>0</v>
      </c>
    </row>
    <row r="58409" spans="6:6" ht="18" customHeight="1">
      <c r="F58409" s="129">
        <f t="shared" si="918"/>
        <v>0</v>
      </c>
    </row>
    <row r="58410" spans="6:6" ht="18" customHeight="1">
      <c r="F58410" s="129">
        <f t="shared" si="918"/>
        <v>0</v>
      </c>
    </row>
    <row r="58411" spans="6:6" ht="18" customHeight="1">
      <c r="F58411" s="129">
        <f t="shared" si="918"/>
        <v>0</v>
      </c>
    </row>
    <row r="58412" spans="6:6" ht="18" customHeight="1">
      <c r="F58412" s="129">
        <f t="shared" si="918"/>
        <v>0</v>
      </c>
    </row>
    <row r="58413" spans="6:6" ht="18" customHeight="1">
      <c r="F58413" s="129">
        <f t="shared" si="918"/>
        <v>0</v>
      </c>
    </row>
    <row r="58414" spans="6:6" ht="18" customHeight="1">
      <c r="F58414" s="129">
        <f t="shared" si="918"/>
        <v>0</v>
      </c>
    </row>
    <row r="58415" spans="6:6" ht="18" customHeight="1">
      <c r="F58415" s="129">
        <f t="shared" si="918"/>
        <v>0</v>
      </c>
    </row>
    <row r="58416" spans="6:6" ht="18" customHeight="1">
      <c r="F58416" s="129">
        <f t="shared" si="918"/>
        <v>0</v>
      </c>
    </row>
    <row r="58417" spans="6:6" ht="18" customHeight="1">
      <c r="F58417" s="129">
        <f t="shared" si="918"/>
        <v>0</v>
      </c>
    </row>
    <row r="58418" spans="6:6" ht="18" customHeight="1">
      <c r="F58418" s="129">
        <f t="shared" ref="F58418:F58481" si="919">E58418*D58418</f>
        <v>0</v>
      </c>
    </row>
    <row r="58419" spans="6:6" ht="18" customHeight="1">
      <c r="F58419" s="129">
        <f t="shared" si="919"/>
        <v>0</v>
      </c>
    </row>
    <row r="58420" spans="6:6" ht="18" customHeight="1">
      <c r="F58420" s="129">
        <f t="shared" si="919"/>
        <v>0</v>
      </c>
    </row>
    <row r="58421" spans="6:6" ht="18" customHeight="1">
      <c r="F58421" s="129">
        <f t="shared" si="919"/>
        <v>0</v>
      </c>
    </row>
    <row r="58422" spans="6:6" ht="18" customHeight="1">
      <c r="F58422" s="129">
        <f t="shared" si="919"/>
        <v>0</v>
      </c>
    </row>
    <row r="58423" spans="6:6" ht="18" customHeight="1">
      <c r="F58423" s="129">
        <f t="shared" si="919"/>
        <v>0</v>
      </c>
    </row>
    <row r="58424" spans="6:6" ht="18" customHeight="1">
      <c r="F58424" s="129">
        <f t="shared" si="919"/>
        <v>0</v>
      </c>
    </row>
    <row r="58425" spans="6:6" ht="18" customHeight="1">
      <c r="F58425" s="129">
        <f t="shared" si="919"/>
        <v>0</v>
      </c>
    </row>
    <row r="58426" spans="6:6" ht="18" customHeight="1">
      <c r="F58426" s="129">
        <f t="shared" si="919"/>
        <v>0</v>
      </c>
    </row>
    <row r="58427" spans="6:6" ht="18" customHeight="1">
      <c r="F58427" s="129">
        <f t="shared" si="919"/>
        <v>0</v>
      </c>
    </row>
    <row r="58428" spans="6:6" ht="18" customHeight="1">
      <c r="F58428" s="129">
        <f t="shared" si="919"/>
        <v>0</v>
      </c>
    </row>
    <row r="58429" spans="6:6" ht="18" customHeight="1">
      <c r="F58429" s="129">
        <f t="shared" si="919"/>
        <v>0</v>
      </c>
    </row>
    <row r="58430" spans="6:6" ht="18" customHeight="1">
      <c r="F58430" s="129">
        <f t="shared" si="919"/>
        <v>0</v>
      </c>
    </row>
    <row r="58431" spans="6:6" ht="18" customHeight="1">
      <c r="F58431" s="129">
        <f t="shared" si="919"/>
        <v>0</v>
      </c>
    </row>
    <row r="58432" spans="6:6" ht="18" customHeight="1">
      <c r="F58432" s="129">
        <f t="shared" si="919"/>
        <v>0</v>
      </c>
    </row>
    <row r="58433" spans="6:6" ht="18" customHeight="1">
      <c r="F58433" s="129">
        <f t="shared" si="919"/>
        <v>0</v>
      </c>
    </row>
    <row r="58434" spans="6:6" ht="18" customHeight="1">
      <c r="F58434" s="129">
        <f t="shared" si="919"/>
        <v>0</v>
      </c>
    </row>
    <row r="58435" spans="6:6" ht="18" customHeight="1">
      <c r="F58435" s="129">
        <f t="shared" si="919"/>
        <v>0</v>
      </c>
    </row>
    <row r="58436" spans="6:6" ht="18" customHeight="1">
      <c r="F58436" s="129">
        <f t="shared" si="919"/>
        <v>0</v>
      </c>
    </row>
    <row r="58437" spans="6:6" ht="18" customHeight="1">
      <c r="F58437" s="129">
        <f t="shared" si="919"/>
        <v>0</v>
      </c>
    </row>
    <row r="58438" spans="6:6" ht="18" customHeight="1">
      <c r="F58438" s="129">
        <f t="shared" si="919"/>
        <v>0</v>
      </c>
    </row>
    <row r="58439" spans="6:6" ht="18" customHeight="1">
      <c r="F58439" s="129">
        <f t="shared" si="919"/>
        <v>0</v>
      </c>
    </row>
    <row r="58440" spans="6:6" ht="18" customHeight="1">
      <c r="F58440" s="129">
        <f t="shared" si="919"/>
        <v>0</v>
      </c>
    </row>
    <row r="58441" spans="6:6" ht="18" customHeight="1">
      <c r="F58441" s="129">
        <f t="shared" si="919"/>
        <v>0</v>
      </c>
    </row>
    <row r="58442" spans="6:6" ht="18" customHeight="1">
      <c r="F58442" s="129">
        <f t="shared" si="919"/>
        <v>0</v>
      </c>
    </row>
    <row r="58443" spans="6:6" ht="18" customHeight="1">
      <c r="F58443" s="129">
        <f t="shared" si="919"/>
        <v>0</v>
      </c>
    </row>
    <row r="58444" spans="6:6" ht="18" customHeight="1">
      <c r="F58444" s="129">
        <f t="shared" si="919"/>
        <v>0</v>
      </c>
    </row>
    <row r="58445" spans="6:6" ht="18" customHeight="1">
      <c r="F58445" s="129">
        <f t="shared" si="919"/>
        <v>0</v>
      </c>
    </row>
    <row r="58446" spans="6:6" ht="18" customHeight="1">
      <c r="F58446" s="129">
        <f t="shared" si="919"/>
        <v>0</v>
      </c>
    </row>
    <row r="58447" spans="6:6" ht="18" customHeight="1">
      <c r="F58447" s="129">
        <f t="shared" si="919"/>
        <v>0</v>
      </c>
    </row>
    <row r="58448" spans="6:6" ht="18" customHeight="1">
      <c r="F58448" s="129">
        <f t="shared" si="919"/>
        <v>0</v>
      </c>
    </row>
    <row r="58449" spans="6:6" ht="18" customHeight="1">
      <c r="F58449" s="129">
        <f t="shared" si="919"/>
        <v>0</v>
      </c>
    </row>
    <row r="58450" spans="6:6" ht="18" customHeight="1">
      <c r="F58450" s="129">
        <f t="shared" si="919"/>
        <v>0</v>
      </c>
    </row>
    <row r="58451" spans="6:6" ht="18" customHeight="1">
      <c r="F58451" s="129">
        <f t="shared" si="919"/>
        <v>0</v>
      </c>
    </row>
    <row r="58452" spans="6:6" ht="18" customHeight="1">
      <c r="F58452" s="129">
        <f t="shared" si="919"/>
        <v>0</v>
      </c>
    </row>
    <row r="58453" spans="6:6" ht="18" customHeight="1">
      <c r="F58453" s="129">
        <f t="shared" si="919"/>
        <v>0</v>
      </c>
    </row>
    <row r="58454" spans="6:6" ht="18" customHeight="1">
      <c r="F58454" s="129">
        <f t="shared" si="919"/>
        <v>0</v>
      </c>
    </row>
    <row r="58455" spans="6:6" ht="18" customHeight="1">
      <c r="F58455" s="129">
        <f t="shared" si="919"/>
        <v>0</v>
      </c>
    </row>
    <row r="58456" spans="6:6" ht="18" customHeight="1">
      <c r="F58456" s="129">
        <f t="shared" si="919"/>
        <v>0</v>
      </c>
    </row>
    <row r="58457" spans="6:6" ht="18" customHeight="1">
      <c r="F58457" s="129">
        <f t="shared" si="919"/>
        <v>0</v>
      </c>
    </row>
    <row r="58458" spans="6:6" ht="18" customHeight="1">
      <c r="F58458" s="129">
        <f t="shared" si="919"/>
        <v>0</v>
      </c>
    </row>
    <row r="58459" spans="6:6" ht="18" customHeight="1">
      <c r="F58459" s="129">
        <f t="shared" si="919"/>
        <v>0</v>
      </c>
    </row>
    <row r="58460" spans="6:6" ht="18" customHeight="1">
      <c r="F58460" s="129">
        <f t="shared" si="919"/>
        <v>0</v>
      </c>
    </row>
    <row r="58461" spans="6:6" ht="18" customHeight="1">
      <c r="F58461" s="129">
        <f t="shared" si="919"/>
        <v>0</v>
      </c>
    </row>
    <row r="58462" spans="6:6" ht="18" customHeight="1">
      <c r="F58462" s="129">
        <f t="shared" si="919"/>
        <v>0</v>
      </c>
    </row>
    <row r="58463" spans="6:6" ht="18" customHeight="1">
      <c r="F58463" s="129">
        <f t="shared" si="919"/>
        <v>0</v>
      </c>
    </row>
    <row r="58464" spans="6:6" ht="18" customHeight="1">
      <c r="F58464" s="129">
        <f t="shared" si="919"/>
        <v>0</v>
      </c>
    </row>
    <row r="58465" spans="6:6" ht="18" customHeight="1">
      <c r="F58465" s="129">
        <f t="shared" si="919"/>
        <v>0</v>
      </c>
    </row>
    <row r="58466" spans="6:6" ht="18" customHeight="1">
      <c r="F58466" s="129">
        <f t="shared" si="919"/>
        <v>0</v>
      </c>
    </row>
    <row r="58467" spans="6:6" ht="18" customHeight="1">
      <c r="F58467" s="129">
        <f t="shared" si="919"/>
        <v>0</v>
      </c>
    </row>
    <row r="58468" spans="6:6" ht="18" customHeight="1">
      <c r="F58468" s="129">
        <f t="shared" si="919"/>
        <v>0</v>
      </c>
    </row>
    <row r="58469" spans="6:6" ht="18" customHeight="1">
      <c r="F58469" s="129">
        <f t="shared" si="919"/>
        <v>0</v>
      </c>
    </row>
    <row r="58470" spans="6:6" ht="18" customHeight="1">
      <c r="F58470" s="129">
        <f t="shared" si="919"/>
        <v>0</v>
      </c>
    </row>
    <row r="58471" spans="6:6" ht="18" customHeight="1">
      <c r="F58471" s="129">
        <f t="shared" si="919"/>
        <v>0</v>
      </c>
    </row>
    <row r="58472" spans="6:6" ht="18" customHeight="1">
      <c r="F58472" s="129">
        <f t="shared" si="919"/>
        <v>0</v>
      </c>
    </row>
    <row r="58473" spans="6:6" ht="18" customHeight="1">
      <c r="F58473" s="129">
        <f t="shared" si="919"/>
        <v>0</v>
      </c>
    </row>
    <row r="58474" spans="6:6" ht="18" customHeight="1">
      <c r="F58474" s="129">
        <f t="shared" si="919"/>
        <v>0</v>
      </c>
    </row>
    <row r="58475" spans="6:6" ht="18" customHeight="1">
      <c r="F58475" s="129">
        <f t="shared" si="919"/>
        <v>0</v>
      </c>
    </row>
    <row r="58476" spans="6:6" ht="18" customHeight="1">
      <c r="F58476" s="129">
        <f t="shared" si="919"/>
        <v>0</v>
      </c>
    </row>
    <row r="58477" spans="6:6" ht="18" customHeight="1">
      <c r="F58477" s="129">
        <f t="shared" si="919"/>
        <v>0</v>
      </c>
    </row>
    <row r="58478" spans="6:6" ht="18" customHeight="1">
      <c r="F58478" s="129">
        <f t="shared" si="919"/>
        <v>0</v>
      </c>
    </row>
    <row r="58479" spans="6:6" ht="18" customHeight="1">
      <c r="F58479" s="129">
        <f t="shared" si="919"/>
        <v>0</v>
      </c>
    </row>
    <row r="58480" spans="6:6" ht="18" customHeight="1">
      <c r="F58480" s="129">
        <f t="shared" si="919"/>
        <v>0</v>
      </c>
    </row>
    <row r="58481" spans="6:6" ht="18" customHeight="1">
      <c r="F58481" s="129">
        <f t="shared" si="919"/>
        <v>0</v>
      </c>
    </row>
    <row r="58482" spans="6:6" ht="18" customHeight="1">
      <c r="F58482" s="129">
        <f t="shared" ref="F58482:F58545" si="920">E58482*D58482</f>
        <v>0</v>
      </c>
    </row>
    <row r="58483" spans="6:6" ht="18" customHeight="1">
      <c r="F58483" s="129">
        <f t="shared" si="920"/>
        <v>0</v>
      </c>
    </row>
    <row r="58484" spans="6:6" ht="18" customHeight="1">
      <c r="F58484" s="129">
        <f t="shared" si="920"/>
        <v>0</v>
      </c>
    </row>
    <row r="58485" spans="6:6" ht="18" customHeight="1">
      <c r="F58485" s="129">
        <f t="shared" si="920"/>
        <v>0</v>
      </c>
    </row>
    <row r="58486" spans="6:6" ht="18" customHeight="1">
      <c r="F58486" s="129">
        <f t="shared" si="920"/>
        <v>0</v>
      </c>
    </row>
    <row r="58487" spans="6:6" ht="18" customHeight="1">
      <c r="F58487" s="129">
        <f t="shared" si="920"/>
        <v>0</v>
      </c>
    </row>
    <row r="58488" spans="6:6" ht="18" customHeight="1">
      <c r="F58488" s="129">
        <f t="shared" si="920"/>
        <v>0</v>
      </c>
    </row>
    <row r="58489" spans="6:6" ht="18" customHeight="1">
      <c r="F58489" s="129">
        <f t="shared" si="920"/>
        <v>0</v>
      </c>
    </row>
    <row r="58490" spans="6:6" ht="18" customHeight="1">
      <c r="F58490" s="129">
        <f t="shared" si="920"/>
        <v>0</v>
      </c>
    </row>
    <row r="58491" spans="6:6" ht="18" customHeight="1">
      <c r="F58491" s="129">
        <f t="shared" si="920"/>
        <v>0</v>
      </c>
    </row>
    <row r="58492" spans="6:6" ht="18" customHeight="1">
      <c r="F58492" s="129">
        <f t="shared" si="920"/>
        <v>0</v>
      </c>
    </row>
    <row r="58493" spans="6:6" ht="18" customHeight="1">
      <c r="F58493" s="129">
        <f t="shared" si="920"/>
        <v>0</v>
      </c>
    </row>
    <row r="58494" spans="6:6" ht="18" customHeight="1">
      <c r="F58494" s="129">
        <f t="shared" si="920"/>
        <v>0</v>
      </c>
    </row>
    <row r="58495" spans="6:6" ht="18" customHeight="1">
      <c r="F58495" s="129">
        <f t="shared" si="920"/>
        <v>0</v>
      </c>
    </row>
    <row r="58496" spans="6:6" ht="18" customHeight="1">
      <c r="F58496" s="129">
        <f t="shared" si="920"/>
        <v>0</v>
      </c>
    </row>
    <row r="58497" spans="6:6" ht="18" customHeight="1">
      <c r="F58497" s="129">
        <f t="shared" si="920"/>
        <v>0</v>
      </c>
    </row>
    <row r="58498" spans="6:6" ht="18" customHeight="1">
      <c r="F58498" s="129">
        <f t="shared" si="920"/>
        <v>0</v>
      </c>
    </row>
    <row r="58499" spans="6:6" ht="18" customHeight="1">
      <c r="F58499" s="129">
        <f t="shared" si="920"/>
        <v>0</v>
      </c>
    </row>
    <row r="58500" spans="6:6" ht="18" customHeight="1">
      <c r="F58500" s="129">
        <f t="shared" si="920"/>
        <v>0</v>
      </c>
    </row>
    <row r="58501" spans="6:6" ht="18" customHeight="1">
      <c r="F58501" s="129">
        <f t="shared" si="920"/>
        <v>0</v>
      </c>
    </row>
    <row r="58502" spans="6:6" ht="18" customHeight="1">
      <c r="F58502" s="129">
        <f t="shared" si="920"/>
        <v>0</v>
      </c>
    </row>
    <row r="58503" spans="6:6" ht="18" customHeight="1">
      <c r="F58503" s="129">
        <f t="shared" si="920"/>
        <v>0</v>
      </c>
    </row>
    <row r="58504" spans="6:6" ht="18" customHeight="1">
      <c r="F58504" s="129">
        <f t="shared" si="920"/>
        <v>0</v>
      </c>
    </row>
    <row r="58505" spans="6:6" ht="18" customHeight="1">
      <c r="F58505" s="129">
        <f t="shared" si="920"/>
        <v>0</v>
      </c>
    </row>
    <row r="58506" spans="6:6" ht="18" customHeight="1">
      <c r="F58506" s="129">
        <f t="shared" si="920"/>
        <v>0</v>
      </c>
    </row>
    <row r="58507" spans="6:6" ht="18" customHeight="1">
      <c r="F58507" s="129">
        <f t="shared" si="920"/>
        <v>0</v>
      </c>
    </row>
    <row r="58508" spans="6:6" ht="18" customHeight="1">
      <c r="F58508" s="129">
        <f t="shared" si="920"/>
        <v>0</v>
      </c>
    </row>
    <row r="58509" spans="6:6" ht="18" customHeight="1">
      <c r="F58509" s="129">
        <f t="shared" si="920"/>
        <v>0</v>
      </c>
    </row>
    <row r="58510" spans="6:6" ht="18" customHeight="1">
      <c r="F58510" s="129">
        <f t="shared" si="920"/>
        <v>0</v>
      </c>
    </row>
    <row r="58511" spans="6:6" ht="18" customHeight="1">
      <c r="F58511" s="129">
        <f t="shared" si="920"/>
        <v>0</v>
      </c>
    </row>
    <row r="58512" spans="6:6" ht="18" customHeight="1">
      <c r="F58512" s="129">
        <f t="shared" si="920"/>
        <v>0</v>
      </c>
    </row>
    <row r="58513" spans="6:6" ht="18" customHeight="1">
      <c r="F58513" s="129">
        <f t="shared" si="920"/>
        <v>0</v>
      </c>
    </row>
    <row r="58514" spans="6:6" ht="18" customHeight="1">
      <c r="F58514" s="129">
        <f t="shared" si="920"/>
        <v>0</v>
      </c>
    </row>
    <row r="58515" spans="6:6" ht="18" customHeight="1">
      <c r="F58515" s="129">
        <f t="shared" si="920"/>
        <v>0</v>
      </c>
    </row>
    <row r="58516" spans="6:6" ht="18" customHeight="1">
      <c r="F58516" s="129">
        <f t="shared" si="920"/>
        <v>0</v>
      </c>
    </row>
    <row r="58517" spans="6:6" ht="18" customHeight="1">
      <c r="F58517" s="129">
        <f t="shared" si="920"/>
        <v>0</v>
      </c>
    </row>
    <row r="58518" spans="6:6" ht="18" customHeight="1">
      <c r="F58518" s="129">
        <f t="shared" si="920"/>
        <v>0</v>
      </c>
    </row>
    <row r="58519" spans="6:6" ht="18" customHeight="1">
      <c r="F58519" s="129">
        <f t="shared" si="920"/>
        <v>0</v>
      </c>
    </row>
    <row r="58520" spans="6:6" ht="18" customHeight="1">
      <c r="F58520" s="129">
        <f t="shared" si="920"/>
        <v>0</v>
      </c>
    </row>
    <row r="58521" spans="6:6" ht="18" customHeight="1">
      <c r="F58521" s="129">
        <f t="shared" si="920"/>
        <v>0</v>
      </c>
    </row>
    <row r="58522" spans="6:6" ht="18" customHeight="1">
      <c r="F58522" s="129">
        <f t="shared" si="920"/>
        <v>0</v>
      </c>
    </row>
    <row r="58523" spans="6:6" ht="18" customHeight="1">
      <c r="F58523" s="129">
        <f t="shared" si="920"/>
        <v>0</v>
      </c>
    </row>
    <row r="58524" spans="6:6" ht="18" customHeight="1">
      <c r="F58524" s="129">
        <f t="shared" si="920"/>
        <v>0</v>
      </c>
    </row>
    <row r="58525" spans="6:6" ht="18" customHeight="1">
      <c r="F58525" s="129">
        <f t="shared" si="920"/>
        <v>0</v>
      </c>
    </row>
    <row r="58526" spans="6:6" ht="18" customHeight="1">
      <c r="F58526" s="129">
        <f t="shared" si="920"/>
        <v>0</v>
      </c>
    </row>
    <row r="58527" spans="6:6" ht="18" customHeight="1">
      <c r="F58527" s="129">
        <f t="shared" si="920"/>
        <v>0</v>
      </c>
    </row>
    <row r="58528" spans="6:6" ht="18" customHeight="1">
      <c r="F58528" s="129">
        <f t="shared" si="920"/>
        <v>0</v>
      </c>
    </row>
    <row r="58529" spans="6:6" ht="18" customHeight="1">
      <c r="F58529" s="129">
        <f t="shared" si="920"/>
        <v>0</v>
      </c>
    </row>
    <row r="58530" spans="6:6" ht="18" customHeight="1">
      <c r="F58530" s="129">
        <f t="shared" si="920"/>
        <v>0</v>
      </c>
    </row>
    <row r="58531" spans="6:6" ht="18" customHeight="1">
      <c r="F58531" s="129">
        <f t="shared" si="920"/>
        <v>0</v>
      </c>
    </row>
    <row r="58532" spans="6:6" ht="18" customHeight="1">
      <c r="F58532" s="129">
        <f t="shared" si="920"/>
        <v>0</v>
      </c>
    </row>
    <row r="58533" spans="6:6" ht="18" customHeight="1">
      <c r="F58533" s="129">
        <f t="shared" si="920"/>
        <v>0</v>
      </c>
    </row>
    <row r="58534" spans="6:6" ht="18" customHeight="1">
      <c r="F58534" s="129">
        <f t="shared" si="920"/>
        <v>0</v>
      </c>
    </row>
    <row r="58535" spans="6:6" ht="18" customHeight="1">
      <c r="F58535" s="129">
        <f t="shared" si="920"/>
        <v>0</v>
      </c>
    </row>
    <row r="58536" spans="6:6" ht="18" customHeight="1">
      <c r="F58536" s="129">
        <f t="shared" si="920"/>
        <v>0</v>
      </c>
    </row>
    <row r="58537" spans="6:6" ht="18" customHeight="1">
      <c r="F58537" s="129">
        <f t="shared" si="920"/>
        <v>0</v>
      </c>
    </row>
    <row r="58538" spans="6:6" ht="18" customHeight="1">
      <c r="F58538" s="129">
        <f t="shared" si="920"/>
        <v>0</v>
      </c>
    </row>
    <row r="58539" spans="6:6" ht="18" customHeight="1">
      <c r="F58539" s="129">
        <f t="shared" si="920"/>
        <v>0</v>
      </c>
    </row>
    <row r="58540" spans="6:6" ht="18" customHeight="1">
      <c r="F58540" s="129">
        <f t="shared" si="920"/>
        <v>0</v>
      </c>
    </row>
    <row r="58541" spans="6:6" ht="18" customHeight="1">
      <c r="F58541" s="129">
        <f t="shared" si="920"/>
        <v>0</v>
      </c>
    </row>
    <row r="58542" spans="6:6" ht="18" customHeight="1">
      <c r="F58542" s="129">
        <f t="shared" si="920"/>
        <v>0</v>
      </c>
    </row>
    <row r="58543" spans="6:6" ht="18" customHeight="1">
      <c r="F58543" s="129">
        <f t="shared" si="920"/>
        <v>0</v>
      </c>
    </row>
    <row r="58544" spans="6:6" ht="18" customHeight="1">
      <c r="F58544" s="129">
        <f t="shared" si="920"/>
        <v>0</v>
      </c>
    </row>
    <row r="58545" spans="6:6" ht="18" customHeight="1">
      <c r="F58545" s="129">
        <f t="shared" si="920"/>
        <v>0</v>
      </c>
    </row>
    <row r="58546" spans="6:6" ht="18" customHeight="1">
      <c r="F58546" s="129">
        <f t="shared" ref="F58546:F58609" si="921">E58546*D58546</f>
        <v>0</v>
      </c>
    </row>
    <row r="58547" spans="6:6" ht="18" customHeight="1">
      <c r="F58547" s="129">
        <f t="shared" si="921"/>
        <v>0</v>
      </c>
    </row>
    <row r="58548" spans="6:6" ht="18" customHeight="1">
      <c r="F58548" s="129">
        <f t="shared" si="921"/>
        <v>0</v>
      </c>
    </row>
    <row r="58549" spans="6:6" ht="18" customHeight="1">
      <c r="F58549" s="129">
        <f t="shared" si="921"/>
        <v>0</v>
      </c>
    </row>
    <row r="58550" spans="6:6" ht="18" customHeight="1">
      <c r="F58550" s="129">
        <f t="shared" si="921"/>
        <v>0</v>
      </c>
    </row>
    <row r="58551" spans="6:6" ht="18" customHeight="1">
      <c r="F58551" s="129">
        <f t="shared" si="921"/>
        <v>0</v>
      </c>
    </row>
    <row r="58552" spans="6:6" ht="18" customHeight="1">
      <c r="F58552" s="129">
        <f t="shared" si="921"/>
        <v>0</v>
      </c>
    </row>
    <row r="58553" spans="6:6" ht="18" customHeight="1">
      <c r="F58553" s="129">
        <f t="shared" si="921"/>
        <v>0</v>
      </c>
    </row>
    <row r="58554" spans="6:6" ht="18" customHeight="1">
      <c r="F58554" s="129">
        <f t="shared" si="921"/>
        <v>0</v>
      </c>
    </row>
    <row r="58555" spans="6:6" ht="18" customHeight="1">
      <c r="F58555" s="129">
        <f t="shared" si="921"/>
        <v>0</v>
      </c>
    </row>
    <row r="58556" spans="6:6" ht="18" customHeight="1">
      <c r="F58556" s="129">
        <f t="shared" si="921"/>
        <v>0</v>
      </c>
    </row>
    <row r="58557" spans="6:6" ht="18" customHeight="1">
      <c r="F58557" s="129">
        <f t="shared" si="921"/>
        <v>0</v>
      </c>
    </row>
    <row r="58558" spans="6:6" ht="18" customHeight="1">
      <c r="F58558" s="129">
        <f t="shared" si="921"/>
        <v>0</v>
      </c>
    </row>
    <row r="58559" spans="6:6" ht="18" customHeight="1">
      <c r="F58559" s="129">
        <f t="shared" si="921"/>
        <v>0</v>
      </c>
    </row>
    <row r="58560" spans="6:6" ht="18" customHeight="1">
      <c r="F58560" s="129">
        <f t="shared" si="921"/>
        <v>0</v>
      </c>
    </row>
    <row r="58561" spans="6:6" ht="18" customHeight="1">
      <c r="F58561" s="129">
        <f t="shared" si="921"/>
        <v>0</v>
      </c>
    </row>
    <row r="58562" spans="6:6" ht="18" customHeight="1">
      <c r="F58562" s="129">
        <f t="shared" si="921"/>
        <v>0</v>
      </c>
    </row>
    <row r="58563" spans="6:6" ht="18" customHeight="1">
      <c r="F58563" s="129">
        <f t="shared" si="921"/>
        <v>0</v>
      </c>
    </row>
    <row r="58564" spans="6:6" ht="18" customHeight="1">
      <c r="F58564" s="129">
        <f t="shared" si="921"/>
        <v>0</v>
      </c>
    </row>
    <row r="58565" spans="6:6" ht="18" customHeight="1">
      <c r="F58565" s="129">
        <f t="shared" si="921"/>
        <v>0</v>
      </c>
    </row>
    <row r="58566" spans="6:6" ht="18" customHeight="1">
      <c r="F58566" s="129">
        <f t="shared" si="921"/>
        <v>0</v>
      </c>
    </row>
    <row r="58567" spans="6:6" ht="18" customHeight="1">
      <c r="F58567" s="129">
        <f t="shared" si="921"/>
        <v>0</v>
      </c>
    </row>
    <row r="58568" spans="6:6" ht="18" customHeight="1">
      <c r="F58568" s="129">
        <f t="shared" si="921"/>
        <v>0</v>
      </c>
    </row>
    <row r="58569" spans="6:6" ht="18" customHeight="1">
      <c r="F58569" s="129">
        <f t="shared" si="921"/>
        <v>0</v>
      </c>
    </row>
    <row r="58570" spans="6:6" ht="18" customHeight="1">
      <c r="F58570" s="129">
        <f t="shared" si="921"/>
        <v>0</v>
      </c>
    </row>
    <row r="58571" spans="6:6" ht="18" customHeight="1">
      <c r="F58571" s="129">
        <f t="shared" si="921"/>
        <v>0</v>
      </c>
    </row>
    <row r="58572" spans="6:6" ht="18" customHeight="1">
      <c r="F58572" s="129">
        <f t="shared" si="921"/>
        <v>0</v>
      </c>
    </row>
    <row r="58573" spans="6:6" ht="18" customHeight="1">
      <c r="F58573" s="129">
        <f t="shared" si="921"/>
        <v>0</v>
      </c>
    </row>
    <row r="58574" spans="6:6" ht="18" customHeight="1">
      <c r="F58574" s="129">
        <f t="shared" si="921"/>
        <v>0</v>
      </c>
    </row>
    <row r="58575" spans="6:6" ht="18" customHeight="1">
      <c r="F58575" s="129">
        <f t="shared" si="921"/>
        <v>0</v>
      </c>
    </row>
    <row r="58576" spans="6:6" ht="18" customHeight="1">
      <c r="F58576" s="129">
        <f t="shared" si="921"/>
        <v>0</v>
      </c>
    </row>
    <row r="58577" spans="6:6" ht="18" customHeight="1">
      <c r="F58577" s="129">
        <f t="shared" si="921"/>
        <v>0</v>
      </c>
    </row>
    <row r="58578" spans="6:6" ht="18" customHeight="1">
      <c r="F58578" s="129">
        <f t="shared" si="921"/>
        <v>0</v>
      </c>
    </row>
    <row r="58579" spans="6:6" ht="18" customHeight="1">
      <c r="F58579" s="129">
        <f t="shared" si="921"/>
        <v>0</v>
      </c>
    </row>
    <row r="58580" spans="6:6" ht="18" customHeight="1">
      <c r="F58580" s="129">
        <f t="shared" si="921"/>
        <v>0</v>
      </c>
    </row>
    <row r="58581" spans="6:6" ht="18" customHeight="1">
      <c r="F58581" s="129">
        <f t="shared" si="921"/>
        <v>0</v>
      </c>
    </row>
    <row r="58582" spans="6:6" ht="18" customHeight="1">
      <c r="F58582" s="129">
        <f t="shared" si="921"/>
        <v>0</v>
      </c>
    </row>
    <row r="58583" spans="6:6" ht="18" customHeight="1">
      <c r="F58583" s="129">
        <f t="shared" si="921"/>
        <v>0</v>
      </c>
    </row>
    <row r="58584" spans="6:6" ht="18" customHeight="1">
      <c r="F58584" s="129">
        <f t="shared" si="921"/>
        <v>0</v>
      </c>
    </row>
    <row r="58585" spans="6:6" ht="18" customHeight="1">
      <c r="F58585" s="129">
        <f t="shared" si="921"/>
        <v>0</v>
      </c>
    </row>
    <row r="58586" spans="6:6" ht="18" customHeight="1">
      <c r="F58586" s="129">
        <f t="shared" si="921"/>
        <v>0</v>
      </c>
    </row>
    <row r="58587" spans="6:6" ht="18" customHeight="1">
      <c r="F58587" s="129">
        <f t="shared" si="921"/>
        <v>0</v>
      </c>
    </row>
    <row r="58588" spans="6:6" ht="18" customHeight="1">
      <c r="F58588" s="129">
        <f t="shared" si="921"/>
        <v>0</v>
      </c>
    </row>
    <row r="58589" spans="6:6" ht="18" customHeight="1">
      <c r="F58589" s="129">
        <f t="shared" si="921"/>
        <v>0</v>
      </c>
    </row>
    <row r="58590" spans="6:6" ht="18" customHeight="1">
      <c r="F58590" s="129">
        <f t="shared" si="921"/>
        <v>0</v>
      </c>
    </row>
    <row r="58591" spans="6:6" ht="18" customHeight="1">
      <c r="F58591" s="129">
        <f t="shared" si="921"/>
        <v>0</v>
      </c>
    </row>
    <row r="58592" spans="6:6" ht="18" customHeight="1">
      <c r="F58592" s="129">
        <f t="shared" si="921"/>
        <v>0</v>
      </c>
    </row>
    <row r="58593" spans="6:6" ht="18" customHeight="1">
      <c r="F58593" s="129">
        <f t="shared" si="921"/>
        <v>0</v>
      </c>
    </row>
    <row r="58594" spans="6:6" ht="18" customHeight="1">
      <c r="F58594" s="129">
        <f t="shared" si="921"/>
        <v>0</v>
      </c>
    </row>
    <row r="58595" spans="6:6" ht="18" customHeight="1">
      <c r="F58595" s="129">
        <f t="shared" si="921"/>
        <v>0</v>
      </c>
    </row>
    <row r="58596" spans="6:6" ht="18" customHeight="1">
      <c r="F58596" s="129">
        <f t="shared" si="921"/>
        <v>0</v>
      </c>
    </row>
    <row r="58597" spans="6:6" ht="18" customHeight="1">
      <c r="F58597" s="129">
        <f t="shared" si="921"/>
        <v>0</v>
      </c>
    </row>
    <row r="58598" spans="6:6" ht="18" customHeight="1">
      <c r="F58598" s="129">
        <f t="shared" si="921"/>
        <v>0</v>
      </c>
    </row>
    <row r="58599" spans="6:6" ht="18" customHeight="1">
      <c r="F58599" s="129">
        <f t="shared" si="921"/>
        <v>0</v>
      </c>
    </row>
    <row r="58600" spans="6:6" ht="18" customHeight="1">
      <c r="F58600" s="129">
        <f t="shared" si="921"/>
        <v>0</v>
      </c>
    </row>
    <row r="58601" spans="6:6" ht="18" customHeight="1">
      <c r="F58601" s="129">
        <f t="shared" si="921"/>
        <v>0</v>
      </c>
    </row>
    <row r="58602" spans="6:6" ht="18" customHeight="1">
      <c r="F58602" s="129">
        <f t="shared" si="921"/>
        <v>0</v>
      </c>
    </row>
    <row r="58603" spans="6:6" ht="18" customHeight="1">
      <c r="F58603" s="129">
        <f t="shared" si="921"/>
        <v>0</v>
      </c>
    </row>
    <row r="58604" spans="6:6" ht="18" customHeight="1">
      <c r="F58604" s="129">
        <f t="shared" si="921"/>
        <v>0</v>
      </c>
    </row>
    <row r="58605" spans="6:6" ht="18" customHeight="1">
      <c r="F58605" s="129">
        <f t="shared" si="921"/>
        <v>0</v>
      </c>
    </row>
    <row r="58606" spans="6:6" ht="18" customHeight="1">
      <c r="F58606" s="129">
        <f t="shared" si="921"/>
        <v>0</v>
      </c>
    </row>
    <row r="58607" spans="6:6" ht="18" customHeight="1">
      <c r="F58607" s="129">
        <f t="shared" si="921"/>
        <v>0</v>
      </c>
    </row>
    <row r="58608" spans="6:6" ht="18" customHeight="1">
      <c r="F58608" s="129">
        <f t="shared" si="921"/>
        <v>0</v>
      </c>
    </row>
    <row r="58609" spans="6:6" ht="18" customHeight="1">
      <c r="F58609" s="129">
        <f t="shared" si="921"/>
        <v>0</v>
      </c>
    </row>
    <row r="58610" spans="6:6" ht="18" customHeight="1">
      <c r="F58610" s="129">
        <f t="shared" ref="F58610:F58673" si="922">E58610*D58610</f>
        <v>0</v>
      </c>
    </row>
    <row r="58611" spans="6:6" ht="18" customHeight="1">
      <c r="F58611" s="129">
        <f t="shared" si="922"/>
        <v>0</v>
      </c>
    </row>
    <row r="58612" spans="6:6" ht="18" customHeight="1">
      <c r="F58612" s="129">
        <f t="shared" si="922"/>
        <v>0</v>
      </c>
    </row>
    <row r="58613" spans="6:6" ht="18" customHeight="1">
      <c r="F58613" s="129">
        <f t="shared" si="922"/>
        <v>0</v>
      </c>
    </row>
    <row r="58614" spans="6:6" ht="18" customHeight="1">
      <c r="F58614" s="129">
        <f t="shared" si="922"/>
        <v>0</v>
      </c>
    </row>
    <row r="58615" spans="6:6" ht="18" customHeight="1">
      <c r="F58615" s="129">
        <f t="shared" si="922"/>
        <v>0</v>
      </c>
    </row>
    <row r="58616" spans="6:6" ht="18" customHeight="1">
      <c r="F58616" s="129">
        <f t="shared" si="922"/>
        <v>0</v>
      </c>
    </row>
    <row r="58617" spans="6:6" ht="18" customHeight="1">
      <c r="F58617" s="129">
        <f t="shared" si="922"/>
        <v>0</v>
      </c>
    </row>
    <row r="58618" spans="6:6" ht="18" customHeight="1">
      <c r="F58618" s="129">
        <f t="shared" si="922"/>
        <v>0</v>
      </c>
    </row>
    <row r="58619" spans="6:6" ht="18" customHeight="1">
      <c r="F58619" s="129">
        <f t="shared" si="922"/>
        <v>0</v>
      </c>
    </row>
    <row r="58620" spans="6:6" ht="18" customHeight="1">
      <c r="F58620" s="129">
        <f t="shared" si="922"/>
        <v>0</v>
      </c>
    </row>
    <row r="58621" spans="6:6" ht="18" customHeight="1">
      <c r="F58621" s="129">
        <f t="shared" si="922"/>
        <v>0</v>
      </c>
    </row>
    <row r="58622" spans="6:6" ht="18" customHeight="1">
      <c r="F58622" s="129">
        <f t="shared" si="922"/>
        <v>0</v>
      </c>
    </row>
    <row r="58623" spans="6:6" ht="18" customHeight="1">
      <c r="F58623" s="129">
        <f t="shared" si="922"/>
        <v>0</v>
      </c>
    </row>
    <row r="58624" spans="6:6" ht="18" customHeight="1">
      <c r="F58624" s="129">
        <f t="shared" si="922"/>
        <v>0</v>
      </c>
    </row>
    <row r="58625" spans="6:6" ht="18" customHeight="1">
      <c r="F58625" s="129">
        <f t="shared" si="922"/>
        <v>0</v>
      </c>
    </row>
    <row r="58626" spans="6:6" ht="18" customHeight="1">
      <c r="F58626" s="129">
        <f t="shared" si="922"/>
        <v>0</v>
      </c>
    </row>
    <row r="58627" spans="6:6" ht="18" customHeight="1">
      <c r="F58627" s="129">
        <f t="shared" si="922"/>
        <v>0</v>
      </c>
    </row>
    <row r="58628" spans="6:6" ht="18" customHeight="1">
      <c r="F58628" s="129">
        <f t="shared" si="922"/>
        <v>0</v>
      </c>
    </row>
    <row r="58629" spans="6:6" ht="18" customHeight="1">
      <c r="F58629" s="129">
        <f t="shared" si="922"/>
        <v>0</v>
      </c>
    </row>
    <row r="58630" spans="6:6" ht="18" customHeight="1">
      <c r="F58630" s="129">
        <f t="shared" si="922"/>
        <v>0</v>
      </c>
    </row>
    <row r="58631" spans="6:6" ht="18" customHeight="1">
      <c r="F58631" s="129">
        <f t="shared" si="922"/>
        <v>0</v>
      </c>
    </row>
    <row r="58632" spans="6:6" ht="18" customHeight="1">
      <c r="F58632" s="129">
        <f t="shared" si="922"/>
        <v>0</v>
      </c>
    </row>
    <row r="58633" spans="6:6" ht="18" customHeight="1">
      <c r="F58633" s="129">
        <f t="shared" si="922"/>
        <v>0</v>
      </c>
    </row>
    <row r="58634" spans="6:6" ht="18" customHeight="1">
      <c r="F58634" s="129">
        <f t="shared" si="922"/>
        <v>0</v>
      </c>
    </row>
    <row r="58635" spans="6:6" ht="18" customHeight="1">
      <c r="F58635" s="129">
        <f t="shared" si="922"/>
        <v>0</v>
      </c>
    </row>
    <row r="58636" spans="6:6" ht="18" customHeight="1">
      <c r="F58636" s="129">
        <f t="shared" si="922"/>
        <v>0</v>
      </c>
    </row>
    <row r="58637" spans="6:6" ht="18" customHeight="1">
      <c r="F58637" s="129">
        <f t="shared" si="922"/>
        <v>0</v>
      </c>
    </row>
    <row r="58638" spans="6:6" ht="18" customHeight="1">
      <c r="F58638" s="129">
        <f t="shared" si="922"/>
        <v>0</v>
      </c>
    </row>
    <row r="58639" spans="6:6" ht="18" customHeight="1">
      <c r="F58639" s="129">
        <f t="shared" si="922"/>
        <v>0</v>
      </c>
    </row>
    <row r="58640" spans="6:6" ht="18" customHeight="1">
      <c r="F58640" s="129">
        <f t="shared" si="922"/>
        <v>0</v>
      </c>
    </row>
    <row r="58641" spans="6:6" ht="18" customHeight="1">
      <c r="F58641" s="129">
        <f t="shared" si="922"/>
        <v>0</v>
      </c>
    </row>
    <row r="58642" spans="6:6" ht="18" customHeight="1">
      <c r="F58642" s="129">
        <f t="shared" si="922"/>
        <v>0</v>
      </c>
    </row>
    <row r="58643" spans="6:6" ht="18" customHeight="1">
      <c r="F58643" s="129">
        <f t="shared" si="922"/>
        <v>0</v>
      </c>
    </row>
    <row r="58644" spans="6:6" ht="18" customHeight="1">
      <c r="F58644" s="129">
        <f t="shared" si="922"/>
        <v>0</v>
      </c>
    </row>
    <row r="58645" spans="6:6" ht="18" customHeight="1">
      <c r="F58645" s="129">
        <f t="shared" si="922"/>
        <v>0</v>
      </c>
    </row>
    <row r="58646" spans="6:6" ht="18" customHeight="1">
      <c r="F58646" s="129">
        <f t="shared" si="922"/>
        <v>0</v>
      </c>
    </row>
    <row r="58647" spans="6:6" ht="18" customHeight="1">
      <c r="F58647" s="129">
        <f t="shared" si="922"/>
        <v>0</v>
      </c>
    </row>
    <row r="58648" spans="6:6" ht="18" customHeight="1">
      <c r="F58648" s="129">
        <f t="shared" si="922"/>
        <v>0</v>
      </c>
    </row>
    <row r="58649" spans="6:6" ht="18" customHeight="1">
      <c r="F58649" s="129">
        <f t="shared" si="922"/>
        <v>0</v>
      </c>
    </row>
    <row r="58650" spans="6:6" ht="18" customHeight="1">
      <c r="F58650" s="129">
        <f t="shared" si="922"/>
        <v>0</v>
      </c>
    </row>
    <row r="58651" spans="6:6" ht="18" customHeight="1">
      <c r="F58651" s="129">
        <f t="shared" si="922"/>
        <v>0</v>
      </c>
    </row>
    <row r="58652" spans="6:6" ht="18" customHeight="1">
      <c r="F58652" s="129">
        <f t="shared" si="922"/>
        <v>0</v>
      </c>
    </row>
    <row r="58653" spans="6:6" ht="18" customHeight="1">
      <c r="F58653" s="129">
        <f t="shared" si="922"/>
        <v>0</v>
      </c>
    </row>
    <row r="58654" spans="6:6" ht="18" customHeight="1">
      <c r="F58654" s="129">
        <f t="shared" si="922"/>
        <v>0</v>
      </c>
    </row>
    <row r="58655" spans="6:6" ht="18" customHeight="1">
      <c r="F58655" s="129">
        <f t="shared" si="922"/>
        <v>0</v>
      </c>
    </row>
    <row r="58656" spans="6:6" ht="18" customHeight="1">
      <c r="F58656" s="129">
        <f t="shared" si="922"/>
        <v>0</v>
      </c>
    </row>
    <row r="58657" spans="6:6" ht="18" customHeight="1">
      <c r="F58657" s="129">
        <f t="shared" si="922"/>
        <v>0</v>
      </c>
    </row>
    <row r="58658" spans="6:6" ht="18" customHeight="1">
      <c r="F58658" s="129">
        <f t="shared" si="922"/>
        <v>0</v>
      </c>
    </row>
    <row r="58659" spans="6:6" ht="18" customHeight="1">
      <c r="F58659" s="129">
        <f t="shared" si="922"/>
        <v>0</v>
      </c>
    </row>
    <row r="58660" spans="6:6" ht="18" customHeight="1">
      <c r="F58660" s="129">
        <f t="shared" si="922"/>
        <v>0</v>
      </c>
    </row>
    <row r="58661" spans="6:6" ht="18" customHeight="1">
      <c r="F58661" s="129">
        <f t="shared" si="922"/>
        <v>0</v>
      </c>
    </row>
    <row r="58662" spans="6:6" ht="18" customHeight="1">
      <c r="F58662" s="129">
        <f t="shared" si="922"/>
        <v>0</v>
      </c>
    </row>
    <row r="58663" spans="6:6" ht="18" customHeight="1">
      <c r="F58663" s="129">
        <f t="shared" si="922"/>
        <v>0</v>
      </c>
    </row>
    <row r="58664" spans="6:6" ht="18" customHeight="1">
      <c r="F58664" s="129">
        <f t="shared" si="922"/>
        <v>0</v>
      </c>
    </row>
    <row r="58665" spans="6:6" ht="18" customHeight="1">
      <c r="F58665" s="129">
        <f t="shared" si="922"/>
        <v>0</v>
      </c>
    </row>
    <row r="58666" spans="6:6" ht="18" customHeight="1">
      <c r="F58666" s="129">
        <f t="shared" si="922"/>
        <v>0</v>
      </c>
    </row>
    <row r="58667" spans="6:6" ht="18" customHeight="1">
      <c r="F58667" s="129">
        <f t="shared" si="922"/>
        <v>0</v>
      </c>
    </row>
    <row r="58668" spans="6:6" ht="18" customHeight="1">
      <c r="F58668" s="129">
        <f t="shared" si="922"/>
        <v>0</v>
      </c>
    </row>
    <row r="58669" spans="6:6" ht="18" customHeight="1">
      <c r="F58669" s="129">
        <f t="shared" si="922"/>
        <v>0</v>
      </c>
    </row>
    <row r="58670" spans="6:6" ht="18" customHeight="1">
      <c r="F58670" s="129">
        <f t="shared" si="922"/>
        <v>0</v>
      </c>
    </row>
    <row r="58671" spans="6:6" ht="18" customHeight="1">
      <c r="F58671" s="129">
        <f t="shared" si="922"/>
        <v>0</v>
      </c>
    </row>
    <row r="58672" spans="6:6" ht="18" customHeight="1">
      <c r="F58672" s="129">
        <f t="shared" si="922"/>
        <v>0</v>
      </c>
    </row>
    <row r="58673" spans="6:6" ht="18" customHeight="1">
      <c r="F58673" s="129">
        <f t="shared" si="922"/>
        <v>0</v>
      </c>
    </row>
    <row r="58674" spans="6:6" ht="18" customHeight="1">
      <c r="F58674" s="129">
        <f t="shared" ref="F58674:F58737" si="923">E58674*D58674</f>
        <v>0</v>
      </c>
    </row>
    <row r="58675" spans="6:6" ht="18" customHeight="1">
      <c r="F58675" s="129">
        <f t="shared" si="923"/>
        <v>0</v>
      </c>
    </row>
    <row r="58676" spans="6:6" ht="18" customHeight="1">
      <c r="F58676" s="129">
        <f t="shared" si="923"/>
        <v>0</v>
      </c>
    </row>
    <row r="58677" spans="6:6" ht="18" customHeight="1">
      <c r="F58677" s="129">
        <f t="shared" si="923"/>
        <v>0</v>
      </c>
    </row>
    <row r="58678" spans="6:6" ht="18" customHeight="1">
      <c r="F58678" s="129">
        <f t="shared" si="923"/>
        <v>0</v>
      </c>
    </row>
    <row r="58679" spans="6:6" ht="18" customHeight="1">
      <c r="F58679" s="129">
        <f t="shared" si="923"/>
        <v>0</v>
      </c>
    </row>
    <row r="58680" spans="6:6" ht="18" customHeight="1">
      <c r="F58680" s="129">
        <f t="shared" si="923"/>
        <v>0</v>
      </c>
    </row>
    <row r="58681" spans="6:6" ht="18" customHeight="1">
      <c r="F58681" s="129">
        <f t="shared" si="923"/>
        <v>0</v>
      </c>
    </row>
    <row r="58682" spans="6:6" ht="18" customHeight="1">
      <c r="F58682" s="129">
        <f t="shared" si="923"/>
        <v>0</v>
      </c>
    </row>
    <row r="58683" spans="6:6" ht="18" customHeight="1">
      <c r="F58683" s="129">
        <f t="shared" si="923"/>
        <v>0</v>
      </c>
    </row>
    <row r="58684" spans="6:6" ht="18" customHeight="1">
      <c r="F58684" s="129">
        <f t="shared" si="923"/>
        <v>0</v>
      </c>
    </row>
    <row r="58685" spans="6:6" ht="18" customHeight="1">
      <c r="F58685" s="129">
        <f t="shared" si="923"/>
        <v>0</v>
      </c>
    </row>
    <row r="58686" spans="6:6" ht="18" customHeight="1">
      <c r="F58686" s="129">
        <f t="shared" si="923"/>
        <v>0</v>
      </c>
    </row>
    <row r="58687" spans="6:6" ht="18" customHeight="1">
      <c r="F58687" s="129">
        <f t="shared" si="923"/>
        <v>0</v>
      </c>
    </row>
    <row r="58688" spans="6:6" ht="18" customHeight="1">
      <c r="F58688" s="129">
        <f t="shared" si="923"/>
        <v>0</v>
      </c>
    </row>
    <row r="58689" spans="6:6" ht="18" customHeight="1">
      <c r="F58689" s="129">
        <f t="shared" si="923"/>
        <v>0</v>
      </c>
    </row>
    <row r="58690" spans="6:6" ht="18" customHeight="1">
      <c r="F58690" s="129">
        <f t="shared" si="923"/>
        <v>0</v>
      </c>
    </row>
    <row r="58691" spans="6:6" ht="18" customHeight="1">
      <c r="F58691" s="129">
        <f t="shared" si="923"/>
        <v>0</v>
      </c>
    </row>
    <row r="58692" spans="6:6" ht="18" customHeight="1">
      <c r="F58692" s="129">
        <f t="shared" si="923"/>
        <v>0</v>
      </c>
    </row>
    <row r="58693" spans="6:6" ht="18" customHeight="1">
      <c r="F58693" s="129">
        <f t="shared" si="923"/>
        <v>0</v>
      </c>
    </row>
    <row r="58694" spans="6:6" ht="18" customHeight="1">
      <c r="F58694" s="129">
        <f t="shared" si="923"/>
        <v>0</v>
      </c>
    </row>
    <row r="58695" spans="6:6" ht="18" customHeight="1">
      <c r="F58695" s="129">
        <f t="shared" si="923"/>
        <v>0</v>
      </c>
    </row>
    <row r="58696" spans="6:6" ht="18" customHeight="1">
      <c r="F58696" s="129">
        <f t="shared" si="923"/>
        <v>0</v>
      </c>
    </row>
    <row r="58697" spans="6:6" ht="18" customHeight="1">
      <c r="F58697" s="129">
        <f t="shared" si="923"/>
        <v>0</v>
      </c>
    </row>
    <row r="58698" spans="6:6" ht="18" customHeight="1">
      <c r="F58698" s="129">
        <f t="shared" si="923"/>
        <v>0</v>
      </c>
    </row>
    <row r="58699" spans="6:6" ht="18" customHeight="1">
      <c r="F58699" s="129">
        <f t="shared" si="923"/>
        <v>0</v>
      </c>
    </row>
    <row r="58700" spans="6:6" ht="18" customHeight="1">
      <c r="F58700" s="129">
        <f t="shared" si="923"/>
        <v>0</v>
      </c>
    </row>
    <row r="58701" spans="6:6" ht="18" customHeight="1">
      <c r="F58701" s="129">
        <f t="shared" si="923"/>
        <v>0</v>
      </c>
    </row>
    <row r="58702" spans="6:6" ht="18" customHeight="1">
      <c r="F58702" s="129">
        <f t="shared" si="923"/>
        <v>0</v>
      </c>
    </row>
    <row r="58703" spans="6:6" ht="18" customHeight="1">
      <c r="F58703" s="129">
        <f t="shared" si="923"/>
        <v>0</v>
      </c>
    </row>
    <row r="58704" spans="6:6" ht="18" customHeight="1">
      <c r="F58704" s="129">
        <f t="shared" si="923"/>
        <v>0</v>
      </c>
    </row>
    <row r="58705" spans="6:6" ht="18" customHeight="1">
      <c r="F58705" s="129">
        <f t="shared" si="923"/>
        <v>0</v>
      </c>
    </row>
    <row r="58706" spans="6:6" ht="18" customHeight="1">
      <c r="F58706" s="129">
        <f t="shared" si="923"/>
        <v>0</v>
      </c>
    </row>
    <row r="58707" spans="6:6" ht="18" customHeight="1">
      <c r="F58707" s="129">
        <f t="shared" si="923"/>
        <v>0</v>
      </c>
    </row>
    <row r="58708" spans="6:6" ht="18" customHeight="1">
      <c r="F58708" s="129">
        <f t="shared" si="923"/>
        <v>0</v>
      </c>
    </row>
    <row r="58709" spans="6:6" ht="18" customHeight="1">
      <c r="F58709" s="129">
        <f t="shared" si="923"/>
        <v>0</v>
      </c>
    </row>
    <row r="58710" spans="6:6" ht="18" customHeight="1">
      <c r="F58710" s="129">
        <f t="shared" si="923"/>
        <v>0</v>
      </c>
    </row>
    <row r="58711" spans="6:6" ht="18" customHeight="1">
      <c r="F58711" s="129">
        <f t="shared" si="923"/>
        <v>0</v>
      </c>
    </row>
    <row r="58712" spans="6:6" ht="18" customHeight="1">
      <c r="F58712" s="129">
        <f t="shared" si="923"/>
        <v>0</v>
      </c>
    </row>
    <row r="58713" spans="6:6" ht="18" customHeight="1">
      <c r="F58713" s="129">
        <f t="shared" si="923"/>
        <v>0</v>
      </c>
    </row>
    <row r="58714" spans="6:6" ht="18" customHeight="1">
      <c r="F58714" s="129">
        <f t="shared" si="923"/>
        <v>0</v>
      </c>
    </row>
    <row r="58715" spans="6:6" ht="18" customHeight="1">
      <c r="F58715" s="129">
        <f t="shared" si="923"/>
        <v>0</v>
      </c>
    </row>
    <row r="58716" spans="6:6" ht="18" customHeight="1">
      <c r="F58716" s="129">
        <f t="shared" si="923"/>
        <v>0</v>
      </c>
    </row>
    <row r="58717" spans="6:6" ht="18" customHeight="1">
      <c r="F58717" s="129">
        <f t="shared" si="923"/>
        <v>0</v>
      </c>
    </row>
    <row r="58718" spans="6:6" ht="18" customHeight="1">
      <c r="F58718" s="129">
        <f t="shared" si="923"/>
        <v>0</v>
      </c>
    </row>
    <row r="58719" spans="6:6" ht="18" customHeight="1">
      <c r="F58719" s="129">
        <f t="shared" si="923"/>
        <v>0</v>
      </c>
    </row>
    <row r="58720" spans="6:6" ht="18" customHeight="1">
      <c r="F58720" s="129">
        <f t="shared" si="923"/>
        <v>0</v>
      </c>
    </row>
    <row r="58721" spans="6:6" ht="18" customHeight="1">
      <c r="F58721" s="129">
        <f t="shared" si="923"/>
        <v>0</v>
      </c>
    </row>
    <row r="58722" spans="6:6" ht="18" customHeight="1">
      <c r="F58722" s="129">
        <f t="shared" si="923"/>
        <v>0</v>
      </c>
    </row>
    <row r="58723" spans="6:6" ht="18" customHeight="1">
      <c r="F58723" s="129">
        <f t="shared" si="923"/>
        <v>0</v>
      </c>
    </row>
    <row r="58724" spans="6:6" ht="18" customHeight="1">
      <c r="F58724" s="129">
        <f t="shared" si="923"/>
        <v>0</v>
      </c>
    </row>
    <row r="58725" spans="6:6" ht="18" customHeight="1">
      <c r="F58725" s="129">
        <f t="shared" si="923"/>
        <v>0</v>
      </c>
    </row>
    <row r="58726" spans="6:6" ht="18" customHeight="1">
      <c r="F58726" s="129">
        <f t="shared" si="923"/>
        <v>0</v>
      </c>
    </row>
    <row r="58727" spans="6:6" ht="18" customHeight="1">
      <c r="F58727" s="129">
        <f t="shared" si="923"/>
        <v>0</v>
      </c>
    </row>
    <row r="58728" spans="6:6" ht="18" customHeight="1">
      <c r="F58728" s="129">
        <f t="shared" si="923"/>
        <v>0</v>
      </c>
    </row>
    <row r="58729" spans="6:6" ht="18" customHeight="1">
      <c r="F58729" s="129">
        <f t="shared" si="923"/>
        <v>0</v>
      </c>
    </row>
    <row r="58730" spans="6:6" ht="18" customHeight="1">
      <c r="F58730" s="129">
        <f t="shared" si="923"/>
        <v>0</v>
      </c>
    </row>
    <row r="58731" spans="6:6" ht="18" customHeight="1">
      <c r="F58731" s="129">
        <f t="shared" si="923"/>
        <v>0</v>
      </c>
    </row>
    <row r="58732" spans="6:6" ht="18" customHeight="1">
      <c r="F58732" s="129">
        <f t="shared" si="923"/>
        <v>0</v>
      </c>
    </row>
    <row r="58733" spans="6:6" ht="18" customHeight="1">
      <c r="F58733" s="129">
        <f t="shared" si="923"/>
        <v>0</v>
      </c>
    </row>
    <row r="58734" spans="6:6" ht="18" customHeight="1">
      <c r="F58734" s="129">
        <f t="shared" si="923"/>
        <v>0</v>
      </c>
    </row>
    <row r="58735" spans="6:6" ht="18" customHeight="1">
      <c r="F58735" s="129">
        <f t="shared" si="923"/>
        <v>0</v>
      </c>
    </row>
    <row r="58736" spans="6:6" ht="18" customHeight="1">
      <c r="F58736" s="129">
        <f t="shared" si="923"/>
        <v>0</v>
      </c>
    </row>
    <row r="58737" spans="6:6" ht="18" customHeight="1">
      <c r="F58737" s="129">
        <f t="shared" si="923"/>
        <v>0</v>
      </c>
    </row>
    <row r="58738" spans="6:6" ht="18" customHeight="1">
      <c r="F58738" s="129">
        <f t="shared" ref="F58738:F58801" si="924">E58738*D58738</f>
        <v>0</v>
      </c>
    </row>
    <row r="58739" spans="6:6" ht="18" customHeight="1">
      <c r="F58739" s="129">
        <f t="shared" si="924"/>
        <v>0</v>
      </c>
    </row>
    <row r="58740" spans="6:6" ht="18" customHeight="1">
      <c r="F58740" s="129">
        <f t="shared" si="924"/>
        <v>0</v>
      </c>
    </row>
    <row r="58741" spans="6:6" ht="18" customHeight="1">
      <c r="F58741" s="129">
        <f t="shared" si="924"/>
        <v>0</v>
      </c>
    </row>
    <row r="58742" spans="6:6" ht="18" customHeight="1">
      <c r="F58742" s="129">
        <f t="shared" si="924"/>
        <v>0</v>
      </c>
    </row>
    <row r="58743" spans="6:6" ht="18" customHeight="1">
      <c r="F58743" s="129">
        <f t="shared" si="924"/>
        <v>0</v>
      </c>
    </row>
    <row r="58744" spans="6:6" ht="18" customHeight="1">
      <c r="F58744" s="129">
        <f t="shared" si="924"/>
        <v>0</v>
      </c>
    </row>
    <row r="58745" spans="6:6" ht="18" customHeight="1">
      <c r="F58745" s="129">
        <f t="shared" si="924"/>
        <v>0</v>
      </c>
    </row>
    <row r="58746" spans="6:6" ht="18" customHeight="1">
      <c r="F58746" s="129">
        <f t="shared" si="924"/>
        <v>0</v>
      </c>
    </row>
    <row r="58747" spans="6:6" ht="18" customHeight="1">
      <c r="F58747" s="129">
        <f t="shared" si="924"/>
        <v>0</v>
      </c>
    </row>
    <row r="58748" spans="6:6" ht="18" customHeight="1">
      <c r="F58748" s="129">
        <f t="shared" si="924"/>
        <v>0</v>
      </c>
    </row>
    <row r="58749" spans="6:6" ht="18" customHeight="1">
      <c r="F58749" s="129">
        <f t="shared" si="924"/>
        <v>0</v>
      </c>
    </row>
    <row r="58750" spans="6:6" ht="18" customHeight="1">
      <c r="F58750" s="129">
        <f t="shared" si="924"/>
        <v>0</v>
      </c>
    </row>
    <row r="58751" spans="6:6" ht="18" customHeight="1">
      <c r="F58751" s="129">
        <f t="shared" si="924"/>
        <v>0</v>
      </c>
    </row>
    <row r="58752" spans="6:6" ht="18" customHeight="1">
      <c r="F58752" s="129">
        <f t="shared" si="924"/>
        <v>0</v>
      </c>
    </row>
    <row r="58753" spans="6:6" ht="18" customHeight="1">
      <c r="F58753" s="129">
        <f t="shared" si="924"/>
        <v>0</v>
      </c>
    </row>
    <row r="58754" spans="6:6" ht="18" customHeight="1">
      <c r="F58754" s="129">
        <f t="shared" si="924"/>
        <v>0</v>
      </c>
    </row>
    <row r="58755" spans="6:6" ht="18" customHeight="1">
      <c r="F58755" s="129">
        <f t="shared" si="924"/>
        <v>0</v>
      </c>
    </row>
    <row r="58756" spans="6:6" ht="18" customHeight="1">
      <c r="F58756" s="129">
        <f t="shared" si="924"/>
        <v>0</v>
      </c>
    </row>
    <row r="58757" spans="6:6" ht="18" customHeight="1">
      <c r="F58757" s="129">
        <f t="shared" si="924"/>
        <v>0</v>
      </c>
    </row>
    <row r="58758" spans="6:6" ht="18" customHeight="1">
      <c r="F58758" s="129">
        <f t="shared" si="924"/>
        <v>0</v>
      </c>
    </row>
    <row r="58759" spans="6:6" ht="18" customHeight="1">
      <c r="F58759" s="129">
        <f t="shared" si="924"/>
        <v>0</v>
      </c>
    </row>
    <row r="58760" spans="6:6" ht="18" customHeight="1">
      <c r="F58760" s="129">
        <f t="shared" si="924"/>
        <v>0</v>
      </c>
    </row>
    <row r="58761" spans="6:6" ht="18" customHeight="1">
      <c r="F58761" s="129">
        <f t="shared" si="924"/>
        <v>0</v>
      </c>
    </row>
    <row r="58762" spans="6:6" ht="18" customHeight="1">
      <c r="F58762" s="129">
        <f t="shared" si="924"/>
        <v>0</v>
      </c>
    </row>
    <row r="58763" spans="6:6" ht="18" customHeight="1">
      <c r="F58763" s="129">
        <f t="shared" si="924"/>
        <v>0</v>
      </c>
    </row>
    <row r="58764" spans="6:6" ht="18" customHeight="1">
      <c r="F58764" s="129">
        <f t="shared" si="924"/>
        <v>0</v>
      </c>
    </row>
    <row r="58765" spans="6:6" ht="18" customHeight="1">
      <c r="F58765" s="129">
        <f t="shared" si="924"/>
        <v>0</v>
      </c>
    </row>
    <row r="58766" spans="6:6" ht="18" customHeight="1">
      <c r="F58766" s="129">
        <f t="shared" si="924"/>
        <v>0</v>
      </c>
    </row>
    <row r="58767" spans="6:6" ht="18" customHeight="1">
      <c r="F58767" s="129">
        <f t="shared" si="924"/>
        <v>0</v>
      </c>
    </row>
    <row r="58768" spans="6:6" ht="18" customHeight="1">
      <c r="F58768" s="129">
        <f t="shared" si="924"/>
        <v>0</v>
      </c>
    </row>
    <row r="58769" spans="6:6" ht="18" customHeight="1">
      <c r="F58769" s="129">
        <f t="shared" si="924"/>
        <v>0</v>
      </c>
    </row>
    <row r="58770" spans="6:6" ht="18" customHeight="1">
      <c r="F58770" s="129">
        <f t="shared" si="924"/>
        <v>0</v>
      </c>
    </row>
    <row r="58771" spans="6:6" ht="18" customHeight="1">
      <c r="F58771" s="129">
        <f t="shared" si="924"/>
        <v>0</v>
      </c>
    </row>
    <row r="58772" spans="6:6" ht="18" customHeight="1">
      <c r="F58772" s="129">
        <f t="shared" si="924"/>
        <v>0</v>
      </c>
    </row>
    <row r="58773" spans="6:6" ht="18" customHeight="1">
      <c r="F58773" s="129">
        <f t="shared" si="924"/>
        <v>0</v>
      </c>
    </row>
    <row r="58774" spans="6:6" ht="18" customHeight="1">
      <c r="F58774" s="129">
        <f t="shared" si="924"/>
        <v>0</v>
      </c>
    </row>
    <row r="58775" spans="6:6" ht="18" customHeight="1">
      <c r="F58775" s="129">
        <f t="shared" si="924"/>
        <v>0</v>
      </c>
    </row>
    <row r="58776" spans="6:6" ht="18" customHeight="1">
      <c r="F58776" s="129">
        <f t="shared" si="924"/>
        <v>0</v>
      </c>
    </row>
    <row r="58777" spans="6:6" ht="18" customHeight="1">
      <c r="F58777" s="129">
        <f t="shared" si="924"/>
        <v>0</v>
      </c>
    </row>
    <row r="58778" spans="6:6" ht="18" customHeight="1">
      <c r="F58778" s="129">
        <f t="shared" si="924"/>
        <v>0</v>
      </c>
    </row>
    <row r="58779" spans="6:6" ht="18" customHeight="1">
      <c r="F58779" s="129">
        <f t="shared" si="924"/>
        <v>0</v>
      </c>
    </row>
    <row r="58780" spans="6:6" ht="18" customHeight="1">
      <c r="F58780" s="129">
        <f t="shared" si="924"/>
        <v>0</v>
      </c>
    </row>
    <row r="58781" spans="6:6" ht="18" customHeight="1">
      <c r="F58781" s="129">
        <f t="shared" si="924"/>
        <v>0</v>
      </c>
    </row>
    <row r="58782" spans="6:6" ht="18" customHeight="1">
      <c r="F58782" s="129">
        <f t="shared" si="924"/>
        <v>0</v>
      </c>
    </row>
    <row r="58783" spans="6:6" ht="18" customHeight="1">
      <c r="F58783" s="129">
        <f t="shared" si="924"/>
        <v>0</v>
      </c>
    </row>
    <row r="58784" spans="6:6" ht="18" customHeight="1">
      <c r="F58784" s="129">
        <f t="shared" si="924"/>
        <v>0</v>
      </c>
    </row>
    <row r="58785" spans="6:6" ht="18" customHeight="1">
      <c r="F58785" s="129">
        <f t="shared" si="924"/>
        <v>0</v>
      </c>
    </row>
    <row r="58786" spans="6:6" ht="18" customHeight="1">
      <c r="F58786" s="129">
        <f t="shared" si="924"/>
        <v>0</v>
      </c>
    </row>
    <row r="58787" spans="6:6" ht="18" customHeight="1">
      <c r="F58787" s="129">
        <f t="shared" si="924"/>
        <v>0</v>
      </c>
    </row>
    <row r="58788" spans="6:6" ht="18" customHeight="1">
      <c r="F58788" s="129">
        <f t="shared" si="924"/>
        <v>0</v>
      </c>
    </row>
    <row r="58789" spans="6:6" ht="18" customHeight="1">
      <c r="F58789" s="129">
        <f t="shared" si="924"/>
        <v>0</v>
      </c>
    </row>
    <row r="58790" spans="6:6" ht="18" customHeight="1">
      <c r="F58790" s="129">
        <f t="shared" si="924"/>
        <v>0</v>
      </c>
    </row>
    <row r="58791" spans="6:6" ht="18" customHeight="1">
      <c r="F58791" s="129">
        <f t="shared" si="924"/>
        <v>0</v>
      </c>
    </row>
    <row r="58792" spans="6:6" ht="18" customHeight="1">
      <c r="F58792" s="129">
        <f t="shared" si="924"/>
        <v>0</v>
      </c>
    </row>
    <row r="58793" spans="6:6" ht="18" customHeight="1">
      <c r="F58793" s="129">
        <f t="shared" si="924"/>
        <v>0</v>
      </c>
    </row>
    <row r="58794" spans="6:6" ht="18" customHeight="1">
      <c r="F58794" s="129">
        <f t="shared" si="924"/>
        <v>0</v>
      </c>
    </row>
    <row r="58795" spans="6:6" ht="18" customHeight="1">
      <c r="F58795" s="129">
        <f t="shared" si="924"/>
        <v>0</v>
      </c>
    </row>
    <row r="58796" spans="6:6" ht="18" customHeight="1">
      <c r="F58796" s="129">
        <f t="shared" si="924"/>
        <v>0</v>
      </c>
    </row>
    <row r="58797" spans="6:6" ht="18" customHeight="1">
      <c r="F58797" s="129">
        <f t="shared" si="924"/>
        <v>0</v>
      </c>
    </row>
    <row r="58798" spans="6:6" ht="18" customHeight="1">
      <c r="F58798" s="129">
        <f t="shared" si="924"/>
        <v>0</v>
      </c>
    </row>
    <row r="58799" spans="6:6" ht="18" customHeight="1">
      <c r="F58799" s="129">
        <f t="shared" si="924"/>
        <v>0</v>
      </c>
    </row>
    <row r="58800" spans="6:6" ht="18" customHeight="1">
      <c r="F58800" s="129">
        <f t="shared" si="924"/>
        <v>0</v>
      </c>
    </row>
    <row r="58801" spans="6:6" ht="18" customHeight="1">
      <c r="F58801" s="129">
        <f t="shared" si="924"/>
        <v>0</v>
      </c>
    </row>
    <row r="58802" spans="6:6" ht="18" customHeight="1">
      <c r="F58802" s="129">
        <f t="shared" ref="F58802:F58865" si="925">E58802*D58802</f>
        <v>0</v>
      </c>
    </row>
    <row r="58803" spans="6:6" ht="18" customHeight="1">
      <c r="F58803" s="129">
        <f t="shared" si="925"/>
        <v>0</v>
      </c>
    </row>
    <row r="58804" spans="6:6" ht="18" customHeight="1">
      <c r="F58804" s="129">
        <f t="shared" si="925"/>
        <v>0</v>
      </c>
    </row>
    <row r="58805" spans="6:6" ht="18" customHeight="1">
      <c r="F58805" s="129">
        <f t="shared" si="925"/>
        <v>0</v>
      </c>
    </row>
    <row r="58806" spans="6:6" ht="18" customHeight="1">
      <c r="F58806" s="129">
        <f t="shared" si="925"/>
        <v>0</v>
      </c>
    </row>
    <row r="58807" spans="6:6" ht="18" customHeight="1">
      <c r="F58807" s="129">
        <f t="shared" si="925"/>
        <v>0</v>
      </c>
    </row>
    <row r="58808" spans="6:6" ht="18" customHeight="1">
      <c r="F58808" s="129">
        <f t="shared" si="925"/>
        <v>0</v>
      </c>
    </row>
    <row r="58809" spans="6:6" ht="18" customHeight="1">
      <c r="F58809" s="129">
        <f t="shared" si="925"/>
        <v>0</v>
      </c>
    </row>
    <row r="58810" spans="6:6" ht="18" customHeight="1">
      <c r="F58810" s="129">
        <f t="shared" si="925"/>
        <v>0</v>
      </c>
    </row>
    <row r="58811" spans="6:6" ht="18" customHeight="1">
      <c r="F58811" s="129">
        <f t="shared" si="925"/>
        <v>0</v>
      </c>
    </row>
    <row r="58812" spans="6:6" ht="18" customHeight="1">
      <c r="F58812" s="129">
        <f t="shared" si="925"/>
        <v>0</v>
      </c>
    </row>
    <row r="58813" spans="6:6" ht="18" customHeight="1">
      <c r="F58813" s="129">
        <f t="shared" si="925"/>
        <v>0</v>
      </c>
    </row>
    <row r="58814" spans="6:6" ht="18" customHeight="1">
      <c r="F58814" s="129">
        <f t="shared" si="925"/>
        <v>0</v>
      </c>
    </row>
    <row r="58815" spans="6:6" ht="18" customHeight="1">
      <c r="F58815" s="129">
        <f t="shared" si="925"/>
        <v>0</v>
      </c>
    </row>
    <row r="58816" spans="6:6" ht="18" customHeight="1">
      <c r="F58816" s="129">
        <f t="shared" si="925"/>
        <v>0</v>
      </c>
    </row>
    <row r="58817" spans="6:6" ht="18" customHeight="1">
      <c r="F58817" s="129">
        <f t="shared" si="925"/>
        <v>0</v>
      </c>
    </row>
    <row r="58818" spans="6:6" ht="18" customHeight="1">
      <c r="F58818" s="129">
        <f t="shared" si="925"/>
        <v>0</v>
      </c>
    </row>
    <row r="58819" spans="6:6" ht="18" customHeight="1">
      <c r="F58819" s="129">
        <f t="shared" si="925"/>
        <v>0</v>
      </c>
    </row>
    <row r="58820" spans="6:6" ht="18" customHeight="1">
      <c r="F58820" s="129">
        <f t="shared" si="925"/>
        <v>0</v>
      </c>
    </row>
    <row r="58821" spans="6:6" ht="18" customHeight="1">
      <c r="F58821" s="129">
        <f t="shared" si="925"/>
        <v>0</v>
      </c>
    </row>
    <row r="58822" spans="6:6" ht="18" customHeight="1">
      <c r="F58822" s="129">
        <f t="shared" si="925"/>
        <v>0</v>
      </c>
    </row>
    <row r="58823" spans="6:6" ht="18" customHeight="1">
      <c r="F58823" s="129">
        <f t="shared" si="925"/>
        <v>0</v>
      </c>
    </row>
    <row r="58824" spans="6:6" ht="18" customHeight="1">
      <c r="F58824" s="129">
        <f t="shared" si="925"/>
        <v>0</v>
      </c>
    </row>
    <row r="58825" spans="6:6" ht="18" customHeight="1">
      <c r="F58825" s="129">
        <f t="shared" si="925"/>
        <v>0</v>
      </c>
    </row>
    <row r="58826" spans="6:6" ht="18" customHeight="1">
      <c r="F58826" s="129">
        <f t="shared" si="925"/>
        <v>0</v>
      </c>
    </row>
    <row r="58827" spans="6:6" ht="18" customHeight="1">
      <c r="F58827" s="129">
        <f t="shared" si="925"/>
        <v>0</v>
      </c>
    </row>
    <row r="58828" spans="6:6" ht="18" customHeight="1">
      <c r="F58828" s="129">
        <f t="shared" si="925"/>
        <v>0</v>
      </c>
    </row>
    <row r="58829" spans="6:6" ht="18" customHeight="1">
      <c r="F58829" s="129">
        <f t="shared" si="925"/>
        <v>0</v>
      </c>
    </row>
    <row r="58830" spans="6:6" ht="18" customHeight="1">
      <c r="F58830" s="129">
        <f t="shared" si="925"/>
        <v>0</v>
      </c>
    </row>
    <row r="58831" spans="6:6" ht="18" customHeight="1">
      <c r="F58831" s="129">
        <f t="shared" si="925"/>
        <v>0</v>
      </c>
    </row>
    <row r="58832" spans="6:6" ht="18" customHeight="1">
      <c r="F58832" s="129">
        <f t="shared" si="925"/>
        <v>0</v>
      </c>
    </row>
    <row r="58833" spans="6:6" ht="18" customHeight="1">
      <c r="F58833" s="129">
        <f t="shared" si="925"/>
        <v>0</v>
      </c>
    </row>
    <row r="58834" spans="6:6" ht="18" customHeight="1">
      <c r="F58834" s="129">
        <f t="shared" si="925"/>
        <v>0</v>
      </c>
    </row>
    <row r="58835" spans="6:6" ht="18" customHeight="1">
      <c r="F58835" s="129">
        <f t="shared" si="925"/>
        <v>0</v>
      </c>
    </row>
    <row r="58836" spans="6:6" ht="18" customHeight="1">
      <c r="F58836" s="129">
        <f t="shared" si="925"/>
        <v>0</v>
      </c>
    </row>
    <row r="58837" spans="6:6" ht="18" customHeight="1">
      <c r="F58837" s="129">
        <f t="shared" si="925"/>
        <v>0</v>
      </c>
    </row>
    <row r="58838" spans="6:6" ht="18" customHeight="1">
      <c r="F58838" s="129">
        <f t="shared" si="925"/>
        <v>0</v>
      </c>
    </row>
    <row r="58839" spans="6:6" ht="18" customHeight="1">
      <c r="F58839" s="129">
        <f t="shared" si="925"/>
        <v>0</v>
      </c>
    </row>
    <row r="58840" spans="6:6" ht="18" customHeight="1">
      <c r="F58840" s="129">
        <f t="shared" si="925"/>
        <v>0</v>
      </c>
    </row>
    <row r="58841" spans="6:6" ht="18" customHeight="1">
      <c r="F58841" s="129">
        <f t="shared" si="925"/>
        <v>0</v>
      </c>
    </row>
    <row r="58842" spans="6:6" ht="18" customHeight="1">
      <c r="F58842" s="129">
        <f t="shared" si="925"/>
        <v>0</v>
      </c>
    </row>
    <row r="58843" spans="6:6" ht="18" customHeight="1">
      <c r="F58843" s="129">
        <f t="shared" si="925"/>
        <v>0</v>
      </c>
    </row>
    <row r="58844" spans="6:6" ht="18" customHeight="1">
      <c r="F58844" s="129">
        <f t="shared" si="925"/>
        <v>0</v>
      </c>
    </row>
    <row r="58845" spans="6:6" ht="18" customHeight="1">
      <c r="F58845" s="129">
        <f t="shared" si="925"/>
        <v>0</v>
      </c>
    </row>
    <row r="58846" spans="6:6" ht="18" customHeight="1">
      <c r="F58846" s="129">
        <f t="shared" si="925"/>
        <v>0</v>
      </c>
    </row>
    <row r="58847" spans="6:6" ht="18" customHeight="1">
      <c r="F58847" s="129">
        <f t="shared" si="925"/>
        <v>0</v>
      </c>
    </row>
    <row r="58848" spans="6:6" ht="18" customHeight="1">
      <c r="F58848" s="129">
        <f t="shared" si="925"/>
        <v>0</v>
      </c>
    </row>
    <row r="58849" spans="6:6" ht="18" customHeight="1">
      <c r="F58849" s="129">
        <f t="shared" si="925"/>
        <v>0</v>
      </c>
    </row>
    <row r="58850" spans="6:6" ht="18" customHeight="1">
      <c r="F58850" s="129">
        <f t="shared" si="925"/>
        <v>0</v>
      </c>
    </row>
    <row r="58851" spans="6:6" ht="18" customHeight="1">
      <c r="F58851" s="129">
        <f t="shared" si="925"/>
        <v>0</v>
      </c>
    </row>
    <row r="58852" spans="6:6" ht="18" customHeight="1">
      <c r="F58852" s="129">
        <f t="shared" si="925"/>
        <v>0</v>
      </c>
    </row>
    <row r="58853" spans="6:6" ht="18" customHeight="1">
      <c r="F58853" s="129">
        <f t="shared" si="925"/>
        <v>0</v>
      </c>
    </row>
    <row r="58854" spans="6:6" ht="18" customHeight="1">
      <c r="F58854" s="129">
        <f t="shared" si="925"/>
        <v>0</v>
      </c>
    </row>
    <row r="58855" spans="6:6" ht="18" customHeight="1">
      <c r="F58855" s="129">
        <f t="shared" si="925"/>
        <v>0</v>
      </c>
    </row>
    <row r="58856" spans="6:6" ht="18" customHeight="1">
      <c r="F58856" s="129">
        <f t="shared" si="925"/>
        <v>0</v>
      </c>
    </row>
    <row r="58857" spans="6:6" ht="18" customHeight="1">
      <c r="F58857" s="129">
        <f t="shared" si="925"/>
        <v>0</v>
      </c>
    </row>
    <row r="58858" spans="6:6" ht="18" customHeight="1">
      <c r="F58858" s="129">
        <f t="shared" si="925"/>
        <v>0</v>
      </c>
    </row>
    <row r="58859" spans="6:6" ht="18" customHeight="1">
      <c r="F58859" s="129">
        <f t="shared" si="925"/>
        <v>0</v>
      </c>
    </row>
    <row r="58860" spans="6:6" ht="18" customHeight="1">
      <c r="F58860" s="129">
        <f t="shared" si="925"/>
        <v>0</v>
      </c>
    </row>
    <row r="58861" spans="6:6" ht="18" customHeight="1">
      <c r="F58861" s="129">
        <f t="shared" si="925"/>
        <v>0</v>
      </c>
    </row>
    <row r="58862" spans="6:6" ht="18" customHeight="1">
      <c r="F58862" s="129">
        <f t="shared" si="925"/>
        <v>0</v>
      </c>
    </row>
    <row r="58863" spans="6:6" ht="18" customHeight="1">
      <c r="F58863" s="129">
        <f t="shared" si="925"/>
        <v>0</v>
      </c>
    </row>
    <row r="58864" spans="6:6" ht="18" customHeight="1">
      <c r="F58864" s="129">
        <f t="shared" si="925"/>
        <v>0</v>
      </c>
    </row>
    <row r="58865" spans="6:6" ht="18" customHeight="1">
      <c r="F58865" s="129">
        <f t="shared" si="925"/>
        <v>0</v>
      </c>
    </row>
    <row r="58866" spans="6:6" ht="18" customHeight="1">
      <c r="F58866" s="129">
        <f t="shared" ref="F58866:F58929" si="926">E58866*D58866</f>
        <v>0</v>
      </c>
    </row>
    <row r="58867" spans="6:6" ht="18" customHeight="1">
      <c r="F58867" s="129">
        <f t="shared" si="926"/>
        <v>0</v>
      </c>
    </row>
    <row r="58868" spans="6:6" ht="18" customHeight="1">
      <c r="F58868" s="129">
        <f t="shared" si="926"/>
        <v>0</v>
      </c>
    </row>
    <row r="58869" spans="6:6" ht="18" customHeight="1">
      <c r="F58869" s="129">
        <f t="shared" si="926"/>
        <v>0</v>
      </c>
    </row>
    <row r="58870" spans="6:6" ht="18" customHeight="1">
      <c r="F58870" s="129">
        <f t="shared" si="926"/>
        <v>0</v>
      </c>
    </row>
    <row r="58871" spans="6:6" ht="18" customHeight="1">
      <c r="F58871" s="129">
        <f t="shared" si="926"/>
        <v>0</v>
      </c>
    </row>
    <row r="58872" spans="6:6" ht="18" customHeight="1">
      <c r="F58872" s="129">
        <f t="shared" si="926"/>
        <v>0</v>
      </c>
    </row>
    <row r="58873" spans="6:6" ht="18" customHeight="1">
      <c r="F58873" s="129">
        <f t="shared" si="926"/>
        <v>0</v>
      </c>
    </row>
    <row r="58874" spans="6:6" ht="18" customHeight="1">
      <c r="F58874" s="129">
        <f t="shared" si="926"/>
        <v>0</v>
      </c>
    </row>
    <row r="58875" spans="6:6" ht="18" customHeight="1">
      <c r="F58875" s="129">
        <f t="shared" si="926"/>
        <v>0</v>
      </c>
    </row>
    <row r="58876" spans="6:6" ht="18" customHeight="1">
      <c r="F58876" s="129">
        <f t="shared" si="926"/>
        <v>0</v>
      </c>
    </row>
    <row r="58877" spans="6:6" ht="18" customHeight="1">
      <c r="F58877" s="129">
        <f t="shared" si="926"/>
        <v>0</v>
      </c>
    </row>
    <row r="58878" spans="6:6" ht="18" customHeight="1">
      <c r="F58878" s="129">
        <f t="shared" si="926"/>
        <v>0</v>
      </c>
    </row>
    <row r="58879" spans="6:6" ht="18" customHeight="1">
      <c r="F58879" s="129">
        <f t="shared" si="926"/>
        <v>0</v>
      </c>
    </row>
    <row r="58880" spans="6:6" ht="18" customHeight="1">
      <c r="F58880" s="129">
        <f t="shared" si="926"/>
        <v>0</v>
      </c>
    </row>
    <row r="58881" spans="6:6" ht="18" customHeight="1">
      <c r="F58881" s="129">
        <f t="shared" si="926"/>
        <v>0</v>
      </c>
    </row>
    <row r="58882" spans="6:6" ht="18" customHeight="1">
      <c r="F58882" s="129">
        <f t="shared" si="926"/>
        <v>0</v>
      </c>
    </row>
    <row r="58883" spans="6:6" ht="18" customHeight="1">
      <c r="F58883" s="129">
        <f t="shared" si="926"/>
        <v>0</v>
      </c>
    </row>
    <row r="58884" spans="6:6" ht="18" customHeight="1">
      <c r="F58884" s="129">
        <f t="shared" si="926"/>
        <v>0</v>
      </c>
    </row>
    <row r="58885" spans="6:6" ht="18" customHeight="1">
      <c r="F58885" s="129">
        <f t="shared" si="926"/>
        <v>0</v>
      </c>
    </row>
    <row r="58886" spans="6:6" ht="18" customHeight="1">
      <c r="F58886" s="129">
        <f t="shared" si="926"/>
        <v>0</v>
      </c>
    </row>
    <row r="58887" spans="6:6" ht="18" customHeight="1">
      <c r="F58887" s="129">
        <f t="shared" si="926"/>
        <v>0</v>
      </c>
    </row>
    <row r="58888" spans="6:6" ht="18" customHeight="1">
      <c r="F58888" s="129">
        <f t="shared" si="926"/>
        <v>0</v>
      </c>
    </row>
    <row r="58889" spans="6:6" ht="18" customHeight="1">
      <c r="F58889" s="129">
        <f t="shared" si="926"/>
        <v>0</v>
      </c>
    </row>
    <row r="58890" spans="6:6" ht="18" customHeight="1">
      <c r="F58890" s="129">
        <f t="shared" si="926"/>
        <v>0</v>
      </c>
    </row>
    <row r="58891" spans="6:6" ht="18" customHeight="1">
      <c r="F58891" s="129">
        <f t="shared" si="926"/>
        <v>0</v>
      </c>
    </row>
    <row r="58892" spans="6:6" ht="18" customHeight="1">
      <c r="F58892" s="129">
        <f t="shared" si="926"/>
        <v>0</v>
      </c>
    </row>
    <row r="58893" spans="6:6" ht="18" customHeight="1">
      <c r="F58893" s="129">
        <f t="shared" si="926"/>
        <v>0</v>
      </c>
    </row>
    <row r="58894" spans="6:6" ht="18" customHeight="1">
      <c r="F58894" s="129">
        <f t="shared" si="926"/>
        <v>0</v>
      </c>
    </row>
    <row r="58895" spans="6:6" ht="18" customHeight="1">
      <c r="F58895" s="129">
        <f t="shared" si="926"/>
        <v>0</v>
      </c>
    </row>
    <row r="58896" spans="6:6" ht="18" customHeight="1">
      <c r="F58896" s="129">
        <f t="shared" si="926"/>
        <v>0</v>
      </c>
    </row>
    <row r="58897" spans="6:6" ht="18" customHeight="1">
      <c r="F58897" s="129">
        <f t="shared" si="926"/>
        <v>0</v>
      </c>
    </row>
    <row r="58898" spans="6:6" ht="18" customHeight="1">
      <c r="F58898" s="129">
        <f t="shared" si="926"/>
        <v>0</v>
      </c>
    </row>
    <row r="58899" spans="6:6" ht="18" customHeight="1">
      <c r="F58899" s="129">
        <f t="shared" si="926"/>
        <v>0</v>
      </c>
    </row>
    <row r="58900" spans="6:6" ht="18" customHeight="1">
      <c r="F58900" s="129">
        <f t="shared" si="926"/>
        <v>0</v>
      </c>
    </row>
    <row r="58901" spans="6:6" ht="18" customHeight="1">
      <c r="F58901" s="129">
        <f t="shared" si="926"/>
        <v>0</v>
      </c>
    </row>
    <row r="58902" spans="6:6" ht="18" customHeight="1">
      <c r="F58902" s="129">
        <f t="shared" si="926"/>
        <v>0</v>
      </c>
    </row>
    <row r="58903" spans="6:6" ht="18" customHeight="1">
      <c r="F58903" s="129">
        <f t="shared" si="926"/>
        <v>0</v>
      </c>
    </row>
    <row r="58904" spans="6:6" ht="18" customHeight="1">
      <c r="F58904" s="129">
        <f t="shared" si="926"/>
        <v>0</v>
      </c>
    </row>
    <row r="58905" spans="6:6" ht="18" customHeight="1">
      <c r="F58905" s="129">
        <f t="shared" si="926"/>
        <v>0</v>
      </c>
    </row>
    <row r="58906" spans="6:6" ht="18" customHeight="1">
      <c r="F58906" s="129">
        <f t="shared" si="926"/>
        <v>0</v>
      </c>
    </row>
    <row r="58907" spans="6:6" ht="18" customHeight="1">
      <c r="F58907" s="129">
        <f t="shared" si="926"/>
        <v>0</v>
      </c>
    </row>
    <row r="58908" spans="6:6" ht="18" customHeight="1">
      <c r="F58908" s="129">
        <f t="shared" si="926"/>
        <v>0</v>
      </c>
    </row>
    <row r="58909" spans="6:6" ht="18" customHeight="1">
      <c r="F58909" s="129">
        <f t="shared" si="926"/>
        <v>0</v>
      </c>
    </row>
    <row r="58910" spans="6:6" ht="18" customHeight="1">
      <c r="F58910" s="129">
        <f t="shared" si="926"/>
        <v>0</v>
      </c>
    </row>
    <row r="58911" spans="6:6" ht="18" customHeight="1">
      <c r="F58911" s="129">
        <f t="shared" si="926"/>
        <v>0</v>
      </c>
    </row>
    <row r="58912" spans="6:6" ht="18" customHeight="1">
      <c r="F58912" s="129">
        <f t="shared" si="926"/>
        <v>0</v>
      </c>
    </row>
    <row r="58913" spans="6:6" ht="18" customHeight="1">
      <c r="F58913" s="129">
        <f t="shared" si="926"/>
        <v>0</v>
      </c>
    </row>
    <row r="58914" spans="6:6" ht="18" customHeight="1">
      <c r="F58914" s="129">
        <f t="shared" si="926"/>
        <v>0</v>
      </c>
    </row>
    <row r="58915" spans="6:6" ht="18" customHeight="1">
      <c r="F58915" s="129">
        <f t="shared" si="926"/>
        <v>0</v>
      </c>
    </row>
    <row r="58916" spans="6:6" ht="18" customHeight="1">
      <c r="F58916" s="129">
        <f t="shared" si="926"/>
        <v>0</v>
      </c>
    </row>
    <row r="58917" spans="6:6" ht="18" customHeight="1">
      <c r="F58917" s="129">
        <f t="shared" si="926"/>
        <v>0</v>
      </c>
    </row>
    <row r="58918" spans="6:6" ht="18" customHeight="1">
      <c r="F58918" s="129">
        <f t="shared" si="926"/>
        <v>0</v>
      </c>
    </row>
    <row r="58919" spans="6:6" ht="18" customHeight="1">
      <c r="F58919" s="129">
        <f t="shared" si="926"/>
        <v>0</v>
      </c>
    </row>
    <row r="58920" spans="6:6" ht="18" customHeight="1">
      <c r="F58920" s="129">
        <f t="shared" si="926"/>
        <v>0</v>
      </c>
    </row>
    <row r="58921" spans="6:6" ht="18" customHeight="1">
      <c r="F58921" s="129">
        <f t="shared" si="926"/>
        <v>0</v>
      </c>
    </row>
    <row r="58922" spans="6:6" ht="18" customHeight="1">
      <c r="F58922" s="129">
        <f t="shared" si="926"/>
        <v>0</v>
      </c>
    </row>
    <row r="58923" spans="6:6" ht="18" customHeight="1">
      <c r="F58923" s="129">
        <f t="shared" si="926"/>
        <v>0</v>
      </c>
    </row>
    <row r="58924" spans="6:6" ht="18" customHeight="1">
      <c r="F58924" s="129">
        <f t="shared" si="926"/>
        <v>0</v>
      </c>
    </row>
    <row r="58925" spans="6:6" ht="18" customHeight="1">
      <c r="F58925" s="129">
        <f t="shared" si="926"/>
        <v>0</v>
      </c>
    </row>
    <row r="58926" spans="6:6" ht="18" customHeight="1">
      <c r="F58926" s="129">
        <f t="shared" si="926"/>
        <v>0</v>
      </c>
    </row>
    <row r="58927" spans="6:6" ht="18" customHeight="1">
      <c r="F58927" s="129">
        <f t="shared" si="926"/>
        <v>0</v>
      </c>
    </row>
    <row r="58928" spans="6:6" ht="18" customHeight="1">
      <c r="F58928" s="129">
        <f t="shared" si="926"/>
        <v>0</v>
      </c>
    </row>
    <row r="58929" spans="6:6" ht="18" customHeight="1">
      <c r="F58929" s="129">
        <f t="shared" si="926"/>
        <v>0</v>
      </c>
    </row>
    <row r="58930" spans="6:6" ht="18" customHeight="1">
      <c r="F58930" s="129">
        <f t="shared" ref="F58930:F58993" si="927">E58930*D58930</f>
        <v>0</v>
      </c>
    </row>
    <row r="58931" spans="6:6" ht="18" customHeight="1">
      <c r="F58931" s="129">
        <f t="shared" si="927"/>
        <v>0</v>
      </c>
    </row>
    <row r="58932" spans="6:6" ht="18" customHeight="1">
      <c r="F58932" s="129">
        <f t="shared" si="927"/>
        <v>0</v>
      </c>
    </row>
    <row r="58933" spans="6:6" ht="18" customHeight="1">
      <c r="F58933" s="129">
        <f t="shared" si="927"/>
        <v>0</v>
      </c>
    </row>
    <row r="58934" spans="6:6" ht="18" customHeight="1">
      <c r="F58934" s="129">
        <f t="shared" si="927"/>
        <v>0</v>
      </c>
    </row>
    <row r="58935" spans="6:6" ht="18" customHeight="1">
      <c r="F58935" s="129">
        <f t="shared" si="927"/>
        <v>0</v>
      </c>
    </row>
    <row r="58936" spans="6:6" ht="18" customHeight="1">
      <c r="F58936" s="129">
        <f t="shared" si="927"/>
        <v>0</v>
      </c>
    </row>
    <row r="58937" spans="6:6" ht="18" customHeight="1">
      <c r="F58937" s="129">
        <f t="shared" si="927"/>
        <v>0</v>
      </c>
    </row>
    <row r="58938" spans="6:6" ht="18" customHeight="1">
      <c r="F58938" s="129">
        <f t="shared" si="927"/>
        <v>0</v>
      </c>
    </row>
    <row r="58939" spans="6:6" ht="18" customHeight="1">
      <c r="F58939" s="129">
        <f t="shared" si="927"/>
        <v>0</v>
      </c>
    </row>
    <row r="58940" spans="6:6" ht="18" customHeight="1">
      <c r="F58940" s="129">
        <f t="shared" si="927"/>
        <v>0</v>
      </c>
    </row>
    <row r="58941" spans="6:6" ht="18" customHeight="1">
      <c r="F58941" s="129">
        <f t="shared" si="927"/>
        <v>0</v>
      </c>
    </row>
    <row r="58942" spans="6:6" ht="18" customHeight="1">
      <c r="F58942" s="129">
        <f t="shared" si="927"/>
        <v>0</v>
      </c>
    </row>
    <row r="58943" spans="6:6" ht="18" customHeight="1">
      <c r="F58943" s="129">
        <f t="shared" si="927"/>
        <v>0</v>
      </c>
    </row>
    <row r="58944" spans="6:6" ht="18" customHeight="1">
      <c r="F58944" s="129">
        <f t="shared" si="927"/>
        <v>0</v>
      </c>
    </row>
    <row r="58945" spans="6:6" ht="18" customHeight="1">
      <c r="F58945" s="129">
        <f t="shared" si="927"/>
        <v>0</v>
      </c>
    </row>
    <row r="58946" spans="6:6" ht="18" customHeight="1">
      <c r="F58946" s="129">
        <f t="shared" si="927"/>
        <v>0</v>
      </c>
    </row>
    <row r="58947" spans="6:6" ht="18" customHeight="1">
      <c r="F58947" s="129">
        <f t="shared" si="927"/>
        <v>0</v>
      </c>
    </row>
    <row r="58948" spans="6:6" ht="18" customHeight="1">
      <c r="F58948" s="129">
        <f t="shared" si="927"/>
        <v>0</v>
      </c>
    </row>
    <row r="58949" spans="6:6" ht="18" customHeight="1">
      <c r="F58949" s="129">
        <f t="shared" si="927"/>
        <v>0</v>
      </c>
    </row>
    <row r="58950" spans="6:6" ht="18" customHeight="1">
      <c r="F58950" s="129">
        <f t="shared" si="927"/>
        <v>0</v>
      </c>
    </row>
    <row r="58951" spans="6:6" ht="18" customHeight="1">
      <c r="F58951" s="129">
        <f t="shared" si="927"/>
        <v>0</v>
      </c>
    </row>
    <row r="58952" spans="6:6" ht="18" customHeight="1">
      <c r="F58952" s="129">
        <f t="shared" si="927"/>
        <v>0</v>
      </c>
    </row>
    <row r="58953" spans="6:6" ht="18" customHeight="1">
      <c r="F58953" s="129">
        <f t="shared" si="927"/>
        <v>0</v>
      </c>
    </row>
    <row r="58954" spans="6:6" ht="18" customHeight="1">
      <c r="F58954" s="129">
        <f t="shared" si="927"/>
        <v>0</v>
      </c>
    </row>
    <row r="58955" spans="6:6" ht="18" customHeight="1">
      <c r="F58955" s="129">
        <f t="shared" si="927"/>
        <v>0</v>
      </c>
    </row>
    <row r="58956" spans="6:6" ht="18" customHeight="1">
      <c r="F58956" s="129">
        <f t="shared" si="927"/>
        <v>0</v>
      </c>
    </row>
    <row r="58957" spans="6:6" ht="18" customHeight="1">
      <c r="F58957" s="129">
        <f t="shared" si="927"/>
        <v>0</v>
      </c>
    </row>
    <row r="58958" spans="6:6" ht="18" customHeight="1">
      <c r="F58958" s="129">
        <f t="shared" si="927"/>
        <v>0</v>
      </c>
    </row>
    <row r="58959" spans="6:6" ht="18" customHeight="1">
      <c r="F58959" s="129">
        <f t="shared" si="927"/>
        <v>0</v>
      </c>
    </row>
    <row r="58960" spans="6:6" ht="18" customHeight="1">
      <c r="F58960" s="129">
        <f t="shared" si="927"/>
        <v>0</v>
      </c>
    </row>
    <row r="58961" spans="6:6" ht="18" customHeight="1">
      <c r="F58961" s="129">
        <f t="shared" si="927"/>
        <v>0</v>
      </c>
    </row>
    <row r="58962" spans="6:6" ht="18" customHeight="1">
      <c r="F58962" s="129">
        <f t="shared" si="927"/>
        <v>0</v>
      </c>
    </row>
    <row r="58963" spans="6:6" ht="18" customHeight="1">
      <c r="F58963" s="129">
        <f t="shared" si="927"/>
        <v>0</v>
      </c>
    </row>
    <row r="58964" spans="6:6" ht="18" customHeight="1">
      <c r="F58964" s="129">
        <f t="shared" si="927"/>
        <v>0</v>
      </c>
    </row>
    <row r="58965" spans="6:6" ht="18" customHeight="1">
      <c r="F58965" s="129">
        <f t="shared" si="927"/>
        <v>0</v>
      </c>
    </row>
    <row r="58966" spans="6:6" ht="18" customHeight="1">
      <c r="F58966" s="129">
        <f t="shared" si="927"/>
        <v>0</v>
      </c>
    </row>
    <row r="58967" spans="6:6" ht="18" customHeight="1">
      <c r="F58967" s="129">
        <f t="shared" si="927"/>
        <v>0</v>
      </c>
    </row>
    <row r="58968" spans="6:6" ht="18" customHeight="1">
      <c r="F58968" s="129">
        <f t="shared" si="927"/>
        <v>0</v>
      </c>
    </row>
    <row r="58969" spans="6:6" ht="18" customHeight="1">
      <c r="F58969" s="129">
        <f t="shared" si="927"/>
        <v>0</v>
      </c>
    </row>
    <row r="58970" spans="6:6" ht="18" customHeight="1">
      <c r="F58970" s="129">
        <f t="shared" si="927"/>
        <v>0</v>
      </c>
    </row>
    <row r="58971" spans="6:6" ht="18" customHeight="1">
      <c r="F58971" s="129">
        <f t="shared" si="927"/>
        <v>0</v>
      </c>
    </row>
    <row r="58972" spans="6:6" ht="18" customHeight="1">
      <c r="F58972" s="129">
        <f t="shared" si="927"/>
        <v>0</v>
      </c>
    </row>
    <row r="58973" spans="6:6" ht="18" customHeight="1">
      <c r="F58973" s="129">
        <f t="shared" si="927"/>
        <v>0</v>
      </c>
    </row>
    <row r="58974" spans="6:6" ht="18" customHeight="1">
      <c r="F58974" s="129">
        <f t="shared" si="927"/>
        <v>0</v>
      </c>
    </row>
    <row r="58975" spans="6:6" ht="18" customHeight="1">
      <c r="F58975" s="129">
        <f t="shared" si="927"/>
        <v>0</v>
      </c>
    </row>
    <row r="58976" spans="6:6" ht="18" customHeight="1">
      <c r="F58976" s="129">
        <f t="shared" si="927"/>
        <v>0</v>
      </c>
    </row>
    <row r="58977" spans="6:6" ht="18" customHeight="1">
      <c r="F58977" s="129">
        <f t="shared" si="927"/>
        <v>0</v>
      </c>
    </row>
    <row r="58978" spans="6:6" ht="18" customHeight="1">
      <c r="F58978" s="129">
        <f t="shared" si="927"/>
        <v>0</v>
      </c>
    </row>
    <row r="58979" spans="6:6" ht="18" customHeight="1">
      <c r="F58979" s="129">
        <f t="shared" si="927"/>
        <v>0</v>
      </c>
    </row>
    <row r="58980" spans="6:6" ht="18" customHeight="1">
      <c r="F58980" s="129">
        <f t="shared" si="927"/>
        <v>0</v>
      </c>
    </row>
    <row r="58981" spans="6:6" ht="18" customHeight="1">
      <c r="F58981" s="129">
        <f t="shared" si="927"/>
        <v>0</v>
      </c>
    </row>
    <row r="58982" spans="6:6" ht="18" customHeight="1">
      <c r="F58982" s="129">
        <f t="shared" si="927"/>
        <v>0</v>
      </c>
    </row>
    <row r="58983" spans="6:6" ht="18" customHeight="1">
      <c r="F58983" s="129">
        <f t="shared" si="927"/>
        <v>0</v>
      </c>
    </row>
    <row r="58984" spans="6:6" ht="18" customHeight="1">
      <c r="F58984" s="129">
        <f t="shared" si="927"/>
        <v>0</v>
      </c>
    </row>
    <row r="58985" spans="6:6" ht="18" customHeight="1">
      <c r="F58985" s="129">
        <f t="shared" si="927"/>
        <v>0</v>
      </c>
    </row>
    <row r="58986" spans="6:6" ht="18" customHeight="1">
      <c r="F58986" s="129">
        <f t="shared" si="927"/>
        <v>0</v>
      </c>
    </row>
    <row r="58987" spans="6:6" ht="18" customHeight="1">
      <c r="F58987" s="129">
        <f t="shared" si="927"/>
        <v>0</v>
      </c>
    </row>
    <row r="58988" spans="6:6" ht="18" customHeight="1">
      <c r="F58988" s="129">
        <f t="shared" si="927"/>
        <v>0</v>
      </c>
    </row>
    <row r="58989" spans="6:6" ht="18" customHeight="1">
      <c r="F58989" s="129">
        <f t="shared" si="927"/>
        <v>0</v>
      </c>
    </row>
    <row r="58990" spans="6:6" ht="18" customHeight="1">
      <c r="F58990" s="129">
        <f t="shared" si="927"/>
        <v>0</v>
      </c>
    </row>
    <row r="58991" spans="6:6" ht="18" customHeight="1">
      <c r="F58991" s="129">
        <f t="shared" si="927"/>
        <v>0</v>
      </c>
    </row>
    <row r="58992" spans="6:6" ht="18" customHeight="1">
      <c r="F58992" s="129">
        <f t="shared" si="927"/>
        <v>0</v>
      </c>
    </row>
    <row r="58993" spans="6:6" ht="18" customHeight="1">
      <c r="F58993" s="129">
        <f t="shared" si="927"/>
        <v>0</v>
      </c>
    </row>
    <row r="58994" spans="6:6" ht="18" customHeight="1">
      <c r="F58994" s="129">
        <f t="shared" ref="F58994:F59057" si="928">E58994*D58994</f>
        <v>0</v>
      </c>
    </row>
    <row r="58995" spans="6:6" ht="18" customHeight="1">
      <c r="F58995" s="129">
        <f t="shared" si="928"/>
        <v>0</v>
      </c>
    </row>
    <row r="58996" spans="6:6" ht="18" customHeight="1">
      <c r="F58996" s="129">
        <f t="shared" si="928"/>
        <v>0</v>
      </c>
    </row>
    <row r="58997" spans="6:6" ht="18" customHeight="1">
      <c r="F58997" s="129">
        <f t="shared" si="928"/>
        <v>0</v>
      </c>
    </row>
    <row r="58998" spans="6:6" ht="18" customHeight="1">
      <c r="F58998" s="129">
        <f t="shared" si="928"/>
        <v>0</v>
      </c>
    </row>
    <row r="58999" spans="6:6" ht="18" customHeight="1">
      <c r="F58999" s="129">
        <f t="shared" si="928"/>
        <v>0</v>
      </c>
    </row>
    <row r="59000" spans="6:6" ht="18" customHeight="1">
      <c r="F59000" s="129">
        <f t="shared" si="928"/>
        <v>0</v>
      </c>
    </row>
    <row r="59001" spans="6:6" ht="18" customHeight="1">
      <c r="F59001" s="129">
        <f t="shared" si="928"/>
        <v>0</v>
      </c>
    </row>
    <row r="59002" spans="6:6" ht="18" customHeight="1">
      <c r="F59002" s="129">
        <f t="shared" si="928"/>
        <v>0</v>
      </c>
    </row>
    <row r="59003" spans="6:6" ht="18" customHeight="1">
      <c r="F59003" s="129">
        <f t="shared" si="928"/>
        <v>0</v>
      </c>
    </row>
    <row r="59004" spans="6:6" ht="18" customHeight="1">
      <c r="F59004" s="129">
        <f t="shared" si="928"/>
        <v>0</v>
      </c>
    </row>
    <row r="59005" spans="6:6" ht="18" customHeight="1">
      <c r="F59005" s="129">
        <f t="shared" si="928"/>
        <v>0</v>
      </c>
    </row>
    <row r="59006" spans="6:6" ht="18" customHeight="1">
      <c r="F59006" s="129">
        <f t="shared" si="928"/>
        <v>0</v>
      </c>
    </row>
    <row r="59007" spans="6:6" ht="18" customHeight="1">
      <c r="F59007" s="129">
        <f t="shared" si="928"/>
        <v>0</v>
      </c>
    </row>
    <row r="59008" spans="6:6" ht="18" customHeight="1">
      <c r="F59008" s="129">
        <f t="shared" si="928"/>
        <v>0</v>
      </c>
    </row>
    <row r="59009" spans="6:6" ht="18" customHeight="1">
      <c r="F59009" s="129">
        <f t="shared" si="928"/>
        <v>0</v>
      </c>
    </row>
    <row r="59010" spans="6:6" ht="18" customHeight="1">
      <c r="F59010" s="129">
        <f t="shared" si="928"/>
        <v>0</v>
      </c>
    </row>
    <row r="59011" spans="6:6" ht="18" customHeight="1">
      <c r="F59011" s="129">
        <f t="shared" si="928"/>
        <v>0</v>
      </c>
    </row>
    <row r="59012" spans="6:6" ht="18" customHeight="1">
      <c r="F59012" s="129">
        <f t="shared" si="928"/>
        <v>0</v>
      </c>
    </row>
    <row r="59013" spans="6:6" ht="18" customHeight="1">
      <c r="F59013" s="129">
        <f t="shared" si="928"/>
        <v>0</v>
      </c>
    </row>
    <row r="59014" spans="6:6" ht="18" customHeight="1">
      <c r="F59014" s="129">
        <f t="shared" si="928"/>
        <v>0</v>
      </c>
    </row>
    <row r="59015" spans="6:6" ht="18" customHeight="1">
      <c r="F59015" s="129">
        <f t="shared" si="928"/>
        <v>0</v>
      </c>
    </row>
    <row r="59016" spans="6:6" ht="18" customHeight="1">
      <c r="F59016" s="129">
        <f t="shared" si="928"/>
        <v>0</v>
      </c>
    </row>
    <row r="59017" spans="6:6" ht="18" customHeight="1">
      <c r="F59017" s="129">
        <f t="shared" si="928"/>
        <v>0</v>
      </c>
    </row>
    <row r="59018" spans="6:6" ht="18" customHeight="1">
      <c r="F59018" s="129">
        <f t="shared" si="928"/>
        <v>0</v>
      </c>
    </row>
    <row r="59019" spans="6:6" ht="18" customHeight="1">
      <c r="F59019" s="129">
        <f t="shared" si="928"/>
        <v>0</v>
      </c>
    </row>
    <row r="59020" spans="6:6" ht="18" customHeight="1">
      <c r="F59020" s="129">
        <f t="shared" si="928"/>
        <v>0</v>
      </c>
    </row>
    <row r="59021" spans="6:6" ht="18" customHeight="1">
      <c r="F59021" s="129">
        <f t="shared" si="928"/>
        <v>0</v>
      </c>
    </row>
    <row r="59022" spans="6:6" ht="18" customHeight="1">
      <c r="F59022" s="129">
        <f t="shared" si="928"/>
        <v>0</v>
      </c>
    </row>
    <row r="59023" spans="6:6" ht="18" customHeight="1">
      <c r="F59023" s="129">
        <f t="shared" si="928"/>
        <v>0</v>
      </c>
    </row>
    <row r="59024" spans="6:6" ht="18" customHeight="1">
      <c r="F59024" s="129">
        <f t="shared" si="928"/>
        <v>0</v>
      </c>
    </row>
    <row r="59025" spans="6:6" ht="18" customHeight="1">
      <c r="F59025" s="129">
        <f t="shared" si="928"/>
        <v>0</v>
      </c>
    </row>
    <row r="59026" spans="6:6" ht="18" customHeight="1">
      <c r="F59026" s="129">
        <f t="shared" si="928"/>
        <v>0</v>
      </c>
    </row>
    <row r="59027" spans="6:6" ht="18" customHeight="1">
      <c r="F59027" s="129">
        <f t="shared" si="928"/>
        <v>0</v>
      </c>
    </row>
    <row r="59028" spans="6:6" ht="18" customHeight="1">
      <c r="F59028" s="129">
        <f t="shared" si="928"/>
        <v>0</v>
      </c>
    </row>
    <row r="59029" spans="6:6" ht="18" customHeight="1">
      <c r="F59029" s="129">
        <f t="shared" si="928"/>
        <v>0</v>
      </c>
    </row>
    <row r="59030" spans="6:6" ht="18" customHeight="1">
      <c r="F59030" s="129">
        <f t="shared" si="928"/>
        <v>0</v>
      </c>
    </row>
    <row r="59031" spans="6:6" ht="18" customHeight="1">
      <c r="F59031" s="129">
        <f t="shared" si="928"/>
        <v>0</v>
      </c>
    </row>
    <row r="59032" spans="6:6" ht="18" customHeight="1">
      <c r="F59032" s="129">
        <f t="shared" si="928"/>
        <v>0</v>
      </c>
    </row>
    <row r="59033" spans="6:6" ht="18" customHeight="1">
      <c r="F59033" s="129">
        <f t="shared" si="928"/>
        <v>0</v>
      </c>
    </row>
    <row r="59034" spans="6:6" ht="18" customHeight="1">
      <c r="F59034" s="129">
        <f t="shared" si="928"/>
        <v>0</v>
      </c>
    </row>
    <row r="59035" spans="6:6" ht="18" customHeight="1">
      <c r="F59035" s="129">
        <f t="shared" si="928"/>
        <v>0</v>
      </c>
    </row>
    <row r="59036" spans="6:6" ht="18" customHeight="1">
      <c r="F59036" s="129">
        <f t="shared" si="928"/>
        <v>0</v>
      </c>
    </row>
    <row r="59037" spans="6:6" ht="18" customHeight="1">
      <c r="F59037" s="129">
        <f t="shared" si="928"/>
        <v>0</v>
      </c>
    </row>
    <row r="59038" spans="6:6" ht="18" customHeight="1">
      <c r="F59038" s="129">
        <f t="shared" si="928"/>
        <v>0</v>
      </c>
    </row>
    <row r="59039" spans="6:6" ht="18" customHeight="1">
      <c r="F59039" s="129">
        <f t="shared" si="928"/>
        <v>0</v>
      </c>
    </row>
    <row r="59040" spans="6:6" ht="18" customHeight="1">
      <c r="F59040" s="129">
        <f t="shared" si="928"/>
        <v>0</v>
      </c>
    </row>
    <row r="59041" spans="6:6" ht="18" customHeight="1">
      <c r="F59041" s="129">
        <f t="shared" si="928"/>
        <v>0</v>
      </c>
    </row>
    <row r="59042" spans="6:6" ht="18" customHeight="1">
      <c r="F59042" s="129">
        <f t="shared" si="928"/>
        <v>0</v>
      </c>
    </row>
    <row r="59043" spans="6:6" ht="18" customHeight="1">
      <c r="F59043" s="129">
        <f t="shared" si="928"/>
        <v>0</v>
      </c>
    </row>
    <row r="59044" spans="6:6" ht="18" customHeight="1">
      <c r="F59044" s="129">
        <f t="shared" si="928"/>
        <v>0</v>
      </c>
    </row>
    <row r="59045" spans="6:6" ht="18" customHeight="1">
      <c r="F59045" s="129">
        <f t="shared" si="928"/>
        <v>0</v>
      </c>
    </row>
    <row r="59046" spans="6:6" ht="18" customHeight="1">
      <c r="F59046" s="129">
        <f t="shared" si="928"/>
        <v>0</v>
      </c>
    </row>
    <row r="59047" spans="6:6" ht="18" customHeight="1">
      <c r="F59047" s="129">
        <f t="shared" si="928"/>
        <v>0</v>
      </c>
    </row>
    <row r="59048" spans="6:6" ht="18" customHeight="1">
      <c r="F59048" s="129">
        <f t="shared" si="928"/>
        <v>0</v>
      </c>
    </row>
    <row r="59049" spans="6:6" ht="18" customHeight="1">
      <c r="F59049" s="129">
        <f t="shared" si="928"/>
        <v>0</v>
      </c>
    </row>
    <row r="59050" spans="6:6" ht="18" customHeight="1">
      <c r="F59050" s="129">
        <f t="shared" si="928"/>
        <v>0</v>
      </c>
    </row>
    <row r="59051" spans="6:6" ht="18" customHeight="1">
      <c r="F59051" s="129">
        <f t="shared" si="928"/>
        <v>0</v>
      </c>
    </row>
    <row r="59052" spans="6:6" ht="18" customHeight="1">
      <c r="F59052" s="129">
        <f t="shared" si="928"/>
        <v>0</v>
      </c>
    </row>
    <row r="59053" spans="6:6" ht="18" customHeight="1">
      <c r="F59053" s="129">
        <f t="shared" si="928"/>
        <v>0</v>
      </c>
    </row>
    <row r="59054" spans="6:6" ht="18" customHeight="1">
      <c r="F59054" s="129">
        <f t="shared" si="928"/>
        <v>0</v>
      </c>
    </row>
    <row r="59055" spans="6:6" ht="18" customHeight="1">
      <c r="F59055" s="129">
        <f t="shared" si="928"/>
        <v>0</v>
      </c>
    </row>
    <row r="59056" spans="6:6" ht="18" customHeight="1">
      <c r="F59056" s="129">
        <f t="shared" si="928"/>
        <v>0</v>
      </c>
    </row>
    <row r="59057" spans="6:6" ht="18" customHeight="1">
      <c r="F59057" s="129">
        <f t="shared" si="928"/>
        <v>0</v>
      </c>
    </row>
    <row r="59058" spans="6:6" ht="18" customHeight="1">
      <c r="F59058" s="129">
        <f t="shared" ref="F59058:F59121" si="929">E59058*D59058</f>
        <v>0</v>
      </c>
    </row>
    <row r="59059" spans="6:6" ht="18" customHeight="1">
      <c r="F59059" s="129">
        <f t="shared" si="929"/>
        <v>0</v>
      </c>
    </row>
    <row r="59060" spans="6:6" ht="18" customHeight="1">
      <c r="F59060" s="129">
        <f t="shared" si="929"/>
        <v>0</v>
      </c>
    </row>
    <row r="59061" spans="6:6" ht="18" customHeight="1">
      <c r="F59061" s="129">
        <f t="shared" si="929"/>
        <v>0</v>
      </c>
    </row>
    <row r="59062" spans="6:6" ht="18" customHeight="1">
      <c r="F59062" s="129">
        <f t="shared" si="929"/>
        <v>0</v>
      </c>
    </row>
    <row r="59063" spans="6:6" ht="18" customHeight="1">
      <c r="F59063" s="129">
        <f t="shared" si="929"/>
        <v>0</v>
      </c>
    </row>
    <row r="59064" spans="6:6" ht="18" customHeight="1">
      <c r="F59064" s="129">
        <f t="shared" si="929"/>
        <v>0</v>
      </c>
    </row>
    <row r="59065" spans="6:6" ht="18" customHeight="1">
      <c r="F59065" s="129">
        <f t="shared" si="929"/>
        <v>0</v>
      </c>
    </row>
    <row r="59066" spans="6:6" ht="18" customHeight="1">
      <c r="F59066" s="129">
        <f t="shared" si="929"/>
        <v>0</v>
      </c>
    </row>
    <row r="59067" spans="6:6" ht="18" customHeight="1">
      <c r="F59067" s="129">
        <f t="shared" si="929"/>
        <v>0</v>
      </c>
    </row>
    <row r="59068" spans="6:6" ht="18" customHeight="1">
      <c r="F59068" s="129">
        <f t="shared" si="929"/>
        <v>0</v>
      </c>
    </row>
    <row r="59069" spans="6:6" ht="18" customHeight="1">
      <c r="F59069" s="129">
        <f t="shared" si="929"/>
        <v>0</v>
      </c>
    </row>
    <row r="59070" spans="6:6" ht="18" customHeight="1">
      <c r="F59070" s="129">
        <f t="shared" si="929"/>
        <v>0</v>
      </c>
    </row>
    <row r="59071" spans="6:6" ht="18" customHeight="1">
      <c r="F59071" s="129">
        <f t="shared" si="929"/>
        <v>0</v>
      </c>
    </row>
    <row r="59072" spans="6:6" ht="18" customHeight="1">
      <c r="F59072" s="129">
        <f t="shared" si="929"/>
        <v>0</v>
      </c>
    </row>
    <row r="59073" spans="6:6" ht="18" customHeight="1">
      <c r="F59073" s="129">
        <f t="shared" si="929"/>
        <v>0</v>
      </c>
    </row>
    <row r="59074" spans="6:6" ht="18" customHeight="1">
      <c r="F59074" s="129">
        <f t="shared" si="929"/>
        <v>0</v>
      </c>
    </row>
    <row r="59075" spans="6:6" ht="18" customHeight="1">
      <c r="F59075" s="129">
        <f t="shared" si="929"/>
        <v>0</v>
      </c>
    </row>
    <row r="59076" spans="6:6" ht="18" customHeight="1">
      <c r="F59076" s="129">
        <f t="shared" si="929"/>
        <v>0</v>
      </c>
    </row>
    <row r="59077" spans="6:6" ht="18" customHeight="1">
      <c r="F59077" s="129">
        <f t="shared" si="929"/>
        <v>0</v>
      </c>
    </row>
    <row r="59078" spans="6:6" ht="18" customHeight="1">
      <c r="F59078" s="129">
        <f t="shared" si="929"/>
        <v>0</v>
      </c>
    </row>
    <row r="59079" spans="6:6" ht="18" customHeight="1">
      <c r="F59079" s="129">
        <f t="shared" si="929"/>
        <v>0</v>
      </c>
    </row>
    <row r="59080" spans="6:6" ht="18" customHeight="1">
      <c r="F59080" s="129">
        <f t="shared" si="929"/>
        <v>0</v>
      </c>
    </row>
    <row r="59081" spans="6:6" ht="18" customHeight="1">
      <c r="F59081" s="129">
        <f t="shared" si="929"/>
        <v>0</v>
      </c>
    </row>
    <row r="59082" spans="6:6" ht="18" customHeight="1">
      <c r="F59082" s="129">
        <f t="shared" si="929"/>
        <v>0</v>
      </c>
    </row>
    <row r="59083" spans="6:6" ht="18" customHeight="1">
      <c r="F59083" s="129">
        <f t="shared" si="929"/>
        <v>0</v>
      </c>
    </row>
    <row r="59084" spans="6:6" ht="18" customHeight="1">
      <c r="F59084" s="129">
        <f t="shared" si="929"/>
        <v>0</v>
      </c>
    </row>
    <row r="59085" spans="6:6" ht="18" customHeight="1">
      <c r="F59085" s="129">
        <f t="shared" si="929"/>
        <v>0</v>
      </c>
    </row>
    <row r="59086" spans="6:6" ht="18" customHeight="1">
      <c r="F59086" s="129">
        <f t="shared" si="929"/>
        <v>0</v>
      </c>
    </row>
    <row r="59087" spans="6:6" ht="18" customHeight="1">
      <c r="F59087" s="129">
        <f t="shared" si="929"/>
        <v>0</v>
      </c>
    </row>
    <row r="59088" spans="6:6" ht="18" customHeight="1">
      <c r="F59088" s="129">
        <f t="shared" si="929"/>
        <v>0</v>
      </c>
    </row>
    <row r="59089" spans="6:6" ht="18" customHeight="1">
      <c r="F59089" s="129">
        <f t="shared" si="929"/>
        <v>0</v>
      </c>
    </row>
    <row r="59090" spans="6:6" ht="18" customHeight="1">
      <c r="F59090" s="129">
        <f t="shared" si="929"/>
        <v>0</v>
      </c>
    </row>
    <row r="59091" spans="6:6" ht="18" customHeight="1">
      <c r="F59091" s="129">
        <f t="shared" si="929"/>
        <v>0</v>
      </c>
    </row>
    <row r="59092" spans="6:6" ht="18" customHeight="1">
      <c r="F59092" s="129">
        <f t="shared" si="929"/>
        <v>0</v>
      </c>
    </row>
    <row r="59093" spans="6:6" ht="18" customHeight="1">
      <c r="F59093" s="129">
        <f t="shared" si="929"/>
        <v>0</v>
      </c>
    </row>
    <row r="59094" spans="6:6" ht="18" customHeight="1">
      <c r="F59094" s="129">
        <f t="shared" si="929"/>
        <v>0</v>
      </c>
    </row>
    <row r="59095" spans="6:6" ht="18" customHeight="1">
      <c r="F59095" s="129">
        <f t="shared" si="929"/>
        <v>0</v>
      </c>
    </row>
    <row r="59096" spans="6:6" ht="18" customHeight="1">
      <c r="F59096" s="129">
        <f t="shared" si="929"/>
        <v>0</v>
      </c>
    </row>
    <row r="59097" spans="6:6" ht="18" customHeight="1">
      <c r="F59097" s="129">
        <f t="shared" si="929"/>
        <v>0</v>
      </c>
    </row>
    <row r="59098" spans="6:6" ht="18" customHeight="1">
      <c r="F59098" s="129">
        <f t="shared" si="929"/>
        <v>0</v>
      </c>
    </row>
    <row r="59099" spans="6:6" ht="18" customHeight="1">
      <c r="F59099" s="129">
        <f t="shared" si="929"/>
        <v>0</v>
      </c>
    </row>
    <row r="59100" spans="6:6" ht="18" customHeight="1">
      <c r="F59100" s="129">
        <f t="shared" si="929"/>
        <v>0</v>
      </c>
    </row>
    <row r="59101" spans="6:6" ht="18" customHeight="1">
      <c r="F59101" s="129">
        <f t="shared" si="929"/>
        <v>0</v>
      </c>
    </row>
    <row r="59102" spans="6:6" ht="18" customHeight="1">
      <c r="F59102" s="129">
        <f t="shared" si="929"/>
        <v>0</v>
      </c>
    </row>
    <row r="59103" spans="6:6" ht="18" customHeight="1">
      <c r="F59103" s="129">
        <f t="shared" si="929"/>
        <v>0</v>
      </c>
    </row>
    <row r="59104" spans="6:6" ht="18" customHeight="1">
      <c r="F59104" s="129">
        <f t="shared" si="929"/>
        <v>0</v>
      </c>
    </row>
    <row r="59105" spans="6:6" ht="18" customHeight="1">
      <c r="F59105" s="129">
        <f t="shared" si="929"/>
        <v>0</v>
      </c>
    </row>
    <row r="59106" spans="6:6" ht="18" customHeight="1">
      <c r="F59106" s="129">
        <f t="shared" si="929"/>
        <v>0</v>
      </c>
    </row>
    <row r="59107" spans="6:6" ht="18" customHeight="1">
      <c r="F59107" s="129">
        <f t="shared" si="929"/>
        <v>0</v>
      </c>
    </row>
    <row r="59108" spans="6:6" ht="18" customHeight="1">
      <c r="F59108" s="129">
        <f t="shared" si="929"/>
        <v>0</v>
      </c>
    </row>
    <row r="59109" spans="6:6" ht="18" customHeight="1">
      <c r="F59109" s="129">
        <f t="shared" si="929"/>
        <v>0</v>
      </c>
    </row>
    <row r="59110" spans="6:6" ht="18" customHeight="1">
      <c r="F59110" s="129">
        <f t="shared" si="929"/>
        <v>0</v>
      </c>
    </row>
    <row r="59111" spans="6:6" ht="18" customHeight="1">
      <c r="F59111" s="129">
        <f t="shared" si="929"/>
        <v>0</v>
      </c>
    </row>
    <row r="59112" spans="6:6" ht="18" customHeight="1">
      <c r="F59112" s="129">
        <f t="shared" si="929"/>
        <v>0</v>
      </c>
    </row>
    <row r="59113" spans="6:6" ht="18" customHeight="1">
      <c r="F59113" s="129">
        <f t="shared" si="929"/>
        <v>0</v>
      </c>
    </row>
    <row r="59114" spans="6:6" ht="18" customHeight="1">
      <c r="F59114" s="129">
        <f t="shared" si="929"/>
        <v>0</v>
      </c>
    </row>
    <row r="59115" spans="6:6" ht="18" customHeight="1">
      <c r="F59115" s="129">
        <f t="shared" si="929"/>
        <v>0</v>
      </c>
    </row>
    <row r="59116" spans="6:6" ht="18" customHeight="1">
      <c r="F59116" s="129">
        <f t="shared" si="929"/>
        <v>0</v>
      </c>
    </row>
    <row r="59117" spans="6:6" ht="18" customHeight="1">
      <c r="F59117" s="129">
        <f t="shared" si="929"/>
        <v>0</v>
      </c>
    </row>
    <row r="59118" spans="6:6" ht="18" customHeight="1">
      <c r="F59118" s="129">
        <f t="shared" si="929"/>
        <v>0</v>
      </c>
    </row>
    <row r="59119" spans="6:6" ht="18" customHeight="1">
      <c r="F59119" s="129">
        <f t="shared" si="929"/>
        <v>0</v>
      </c>
    </row>
    <row r="59120" spans="6:6" ht="18" customHeight="1">
      <c r="F59120" s="129">
        <f t="shared" si="929"/>
        <v>0</v>
      </c>
    </row>
    <row r="59121" spans="6:6" ht="18" customHeight="1">
      <c r="F59121" s="129">
        <f t="shared" si="929"/>
        <v>0</v>
      </c>
    </row>
    <row r="59122" spans="6:6" ht="18" customHeight="1">
      <c r="F59122" s="129">
        <f t="shared" ref="F59122:F59185" si="930">E59122*D59122</f>
        <v>0</v>
      </c>
    </row>
    <row r="59123" spans="6:6" ht="18" customHeight="1">
      <c r="F59123" s="129">
        <f t="shared" si="930"/>
        <v>0</v>
      </c>
    </row>
    <row r="59124" spans="6:6" ht="18" customHeight="1">
      <c r="F59124" s="129">
        <f t="shared" si="930"/>
        <v>0</v>
      </c>
    </row>
    <row r="59125" spans="6:6" ht="18" customHeight="1">
      <c r="F59125" s="129">
        <f t="shared" si="930"/>
        <v>0</v>
      </c>
    </row>
    <row r="59126" spans="6:6" ht="18" customHeight="1">
      <c r="F59126" s="129">
        <f t="shared" si="930"/>
        <v>0</v>
      </c>
    </row>
    <row r="59127" spans="6:6" ht="18" customHeight="1">
      <c r="F59127" s="129">
        <f t="shared" si="930"/>
        <v>0</v>
      </c>
    </row>
    <row r="59128" spans="6:6" ht="18" customHeight="1">
      <c r="F59128" s="129">
        <f t="shared" si="930"/>
        <v>0</v>
      </c>
    </row>
    <row r="59129" spans="6:6" ht="18" customHeight="1">
      <c r="F59129" s="129">
        <f t="shared" si="930"/>
        <v>0</v>
      </c>
    </row>
    <row r="59130" spans="6:6" ht="18" customHeight="1">
      <c r="F59130" s="129">
        <f t="shared" si="930"/>
        <v>0</v>
      </c>
    </row>
    <row r="59131" spans="6:6" ht="18" customHeight="1">
      <c r="F59131" s="129">
        <f t="shared" si="930"/>
        <v>0</v>
      </c>
    </row>
    <row r="59132" spans="6:6" ht="18" customHeight="1">
      <c r="F59132" s="129">
        <f t="shared" si="930"/>
        <v>0</v>
      </c>
    </row>
    <row r="59133" spans="6:6" ht="18" customHeight="1">
      <c r="F59133" s="129">
        <f t="shared" si="930"/>
        <v>0</v>
      </c>
    </row>
    <row r="59134" spans="6:6" ht="18" customHeight="1">
      <c r="F59134" s="129">
        <f t="shared" si="930"/>
        <v>0</v>
      </c>
    </row>
    <row r="59135" spans="6:6" ht="18" customHeight="1">
      <c r="F59135" s="129">
        <f t="shared" si="930"/>
        <v>0</v>
      </c>
    </row>
    <row r="59136" spans="6:6" ht="18" customHeight="1">
      <c r="F59136" s="129">
        <f t="shared" si="930"/>
        <v>0</v>
      </c>
    </row>
    <row r="59137" spans="6:6" ht="18" customHeight="1">
      <c r="F59137" s="129">
        <f t="shared" si="930"/>
        <v>0</v>
      </c>
    </row>
    <row r="59138" spans="6:6" ht="18" customHeight="1">
      <c r="F59138" s="129">
        <f t="shared" si="930"/>
        <v>0</v>
      </c>
    </row>
    <row r="59139" spans="6:6" ht="18" customHeight="1">
      <c r="F59139" s="129">
        <f t="shared" si="930"/>
        <v>0</v>
      </c>
    </row>
    <row r="59140" spans="6:6" ht="18" customHeight="1">
      <c r="F59140" s="129">
        <f t="shared" si="930"/>
        <v>0</v>
      </c>
    </row>
    <row r="59141" spans="6:6" ht="18" customHeight="1">
      <c r="F59141" s="129">
        <f t="shared" si="930"/>
        <v>0</v>
      </c>
    </row>
    <row r="59142" spans="6:6" ht="18" customHeight="1">
      <c r="F59142" s="129">
        <f t="shared" si="930"/>
        <v>0</v>
      </c>
    </row>
    <row r="59143" spans="6:6" ht="18" customHeight="1">
      <c r="F59143" s="129">
        <f t="shared" si="930"/>
        <v>0</v>
      </c>
    </row>
    <row r="59144" spans="6:6" ht="18" customHeight="1">
      <c r="F59144" s="129">
        <f t="shared" si="930"/>
        <v>0</v>
      </c>
    </row>
    <row r="59145" spans="6:6" ht="18" customHeight="1">
      <c r="F59145" s="129">
        <f t="shared" si="930"/>
        <v>0</v>
      </c>
    </row>
    <row r="59146" spans="6:6" ht="18" customHeight="1">
      <c r="F59146" s="129">
        <f t="shared" si="930"/>
        <v>0</v>
      </c>
    </row>
    <row r="59147" spans="6:6" ht="18" customHeight="1">
      <c r="F59147" s="129">
        <f t="shared" si="930"/>
        <v>0</v>
      </c>
    </row>
    <row r="59148" spans="6:6" ht="18" customHeight="1">
      <c r="F59148" s="129">
        <f t="shared" si="930"/>
        <v>0</v>
      </c>
    </row>
    <row r="59149" spans="6:6" ht="18" customHeight="1">
      <c r="F59149" s="129">
        <f t="shared" si="930"/>
        <v>0</v>
      </c>
    </row>
    <row r="59150" spans="6:6" ht="18" customHeight="1">
      <c r="F59150" s="129">
        <f t="shared" si="930"/>
        <v>0</v>
      </c>
    </row>
    <row r="59151" spans="6:6" ht="18" customHeight="1">
      <c r="F59151" s="129">
        <f t="shared" si="930"/>
        <v>0</v>
      </c>
    </row>
    <row r="59152" spans="6:6" ht="18" customHeight="1">
      <c r="F59152" s="129">
        <f t="shared" si="930"/>
        <v>0</v>
      </c>
    </row>
    <row r="59153" spans="6:6" ht="18" customHeight="1">
      <c r="F59153" s="129">
        <f t="shared" si="930"/>
        <v>0</v>
      </c>
    </row>
    <row r="59154" spans="6:6" ht="18" customHeight="1">
      <c r="F59154" s="129">
        <f t="shared" si="930"/>
        <v>0</v>
      </c>
    </row>
    <row r="59155" spans="6:6" ht="18" customHeight="1">
      <c r="F59155" s="129">
        <f t="shared" si="930"/>
        <v>0</v>
      </c>
    </row>
    <row r="59156" spans="6:6" ht="18" customHeight="1">
      <c r="F59156" s="129">
        <f t="shared" si="930"/>
        <v>0</v>
      </c>
    </row>
    <row r="59157" spans="6:6" ht="18" customHeight="1">
      <c r="F59157" s="129">
        <f t="shared" si="930"/>
        <v>0</v>
      </c>
    </row>
    <row r="59158" spans="6:6" ht="18" customHeight="1">
      <c r="F59158" s="129">
        <f t="shared" si="930"/>
        <v>0</v>
      </c>
    </row>
    <row r="59159" spans="6:6" ht="18" customHeight="1">
      <c r="F59159" s="129">
        <f t="shared" si="930"/>
        <v>0</v>
      </c>
    </row>
    <row r="59160" spans="6:6" ht="18" customHeight="1">
      <c r="F59160" s="129">
        <f t="shared" si="930"/>
        <v>0</v>
      </c>
    </row>
    <row r="59161" spans="6:6" ht="18" customHeight="1">
      <c r="F59161" s="129">
        <f t="shared" si="930"/>
        <v>0</v>
      </c>
    </row>
    <row r="59162" spans="6:6" ht="18" customHeight="1">
      <c r="F59162" s="129">
        <f t="shared" si="930"/>
        <v>0</v>
      </c>
    </row>
    <row r="59163" spans="6:6" ht="18" customHeight="1">
      <c r="F59163" s="129">
        <f t="shared" si="930"/>
        <v>0</v>
      </c>
    </row>
    <row r="59164" spans="6:6" ht="18" customHeight="1">
      <c r="F59164" s="129">
        <f t="shared" si="930"/>
        <v>0</v>
      </c>
    </row>
    <row r="59165" spans="6:6" ht="18" customHeight="1">
      <c r="F59165" s="129">
        <f t="shared" si="930"/>
        <v>0</v>
      </c>
    </row>
    <row r="59166" spans="6:6" ht="18" customHeight="1">
      <c r="F59166" s="129">
        <f t="shared" si="930"/>
        <v>0</v>
      </c>
    </row>
    <row r="59167" spans="6:6" ht="18" customHeight="1">
      <c r="F59167" s="129">
        <f t="shared" si="930"/>
        <v>0</v>
      </c>
    </row>
    <row r="59168" spans="6:6" ht="18" customHeight="1">
      <c r="F59168" s="129">
        <f t="shared" si="930"/>
        <v>0</v>
      </c>
    </row>
    <row r="59169" spans="6:6" ht="18" customHeight="1">
      <c r="F59169" s="129">
        <f t="shared" si="930"/>
        <v>0</v>
      </c>
    </row>
    <row r="59170" spans="6:6" ht="18" customHeight="1">
      <c r="F59170" s="129">
        <f t="shared" si="930"/>
        <v>0</v>
      </c>
    </row>
    <row r="59171" spans="6:6" ht="18" customHeight="1">
      <c r="F59171" s="129">
        <f t="shared" si="930"/>
        <v>0</v>
      </c>
    </row>
    <row r="59172" spans="6:6" ht="18" customHeight="1">
      <c r="F59172" s="129">
        <f t="shared" si="930"/>
        <v>0</v>
      </c>
    </row>
    <row r="59173" spans="6:6" ht="18" customHeight="1">
      <c r="F59173" s="129">
        <f t="shared" si="930"/>
        <v>0</v>
      </c>
    </row>
    <row r="59174" spans="6:6" ht="18" customHeight="1">
      <c r="F59174" s="129">
        <f t="shared" si="930"/>
        <v>0</v>
      </c>
    </row>
    <row r="59175" spans="6:6" ht="18" customHeight="1">
      <c r="F59175" s="129">
        <f t="shared" si="930"/>
        <v>0</v>
      </c>
    </row>
    <row r="59176" spans="6:6" ht="18" customHeight="1">
      <c r="F59176" s="129">
        <f t="shared" si="930"/>
        <v>0</v>
      </c>
    </row>
    <row r="59177" spans="6:6" ht="18" customHeight="1">
      <c r="F59177" s="129">
        <f t="shared" si="930"/>
        <v>0</v>
      </c>
    </row>
    <row r="59178" spans="6:6" ht="18" customHeight="1">
      <c r="F59178" s="129">
        <f t="shared" si="930"/>
        <v>0</v>
      </c>
    </row>
    <row r="59179" spans="6:6" ht="18" customHeight="1">
      <c r="F59179" s="129">
        <f t="shared" si="930"/>
        <v>0</v>
      </c>
    </row>
    <row r="59180" spans="6:6" ht="18" customHeight="1">
      <c r="F59180" s="129">
        <f t="shared" si="930"/>
        <v>0</v>
      </c>
    </row>
    <row r="59181" spans="6:6" ht="18" customHeight="1">
      <c r="F59181" s="129">
        <f t="shared" si="930"/>
        <v>0</v>
      </c>
    </row>
    <row r="59182" spans="6:6" ht="18" customHeight="1">
      <c r="F59182" s="129">
        <f t="shared" si="930"/>
        <v>0</v>
      </c>
    </row>
    <row r="59183" spans="6:6" ht="18" customHeight="1">
      <c r="F59183" s="129">
        <f t="shared" si="930"/>
        <v>0</v>
      </c>
    </row>
    <row r="59184" spans="6:6" ht="18" customHeight="1">
      <c r="F59184" s="129">
        <f t="shared" si="930"/>
        <v>0</v>
      </c>
    </row>
    <row r="59185" spans="6:6" ht="18" customHeight="1">
      <c r="F59185" s="129">
        <f t="shared" si="930"/>
        <v>0</v>
      </c>
    </row>
    <row r="59186" spans="6:6" ht="18" customHeight="1">
      <c r="F59186" s="129">
        <f t="shared" ref="F59186:F59249" si="931">E59186*D59186</f>
        <v>0</v>
      </c>
    </row>
    <row r="59187" spans="6:6" ht="18" customHeight="1">
      <c r="F59187" s="129">
        <f t="shared" si="931"/>
        <v>0</v>
      </c>
    </row>
    <row r="59188" spans="6:6" ht="18" customHeight="1">
      <c r="F59188" s="129">
        <f t="shared" si="931"/>
        <v>0</v>
      </c>
    </row>
    <row r="59189" spans="6:6" ht="18" customHeight="1">
      <c r="F59189" s="129">
        <f t="shared" si="931"/>
        <v>0</v>
      </c>
    </row>
    <row r="59190" spans="6:6" ht="18" customHeight="1">
      <c r="F59190" s="129">
        <f t="shared" si="931"/>
        <v>0</v>
      </c>
    </row>
    <row r="59191" spans="6:6" ht="18" customHeight="1">
      <c r="F59191" s="129">
        <f t="shared" si="931"/>
        <v>0</v>
      </c>
    </row>
    <row r="59192" spans="6:6" ht="18" customHeight="1">
      <c r="F59192" s="129">
        <f t="shared" si="931"/>
        <v>0</v>
      </c>
    </row>
    <row r="59193" spans="6:6" ht="18" customHeight="1">
      <c r="F59193" s="129">
        <f t="shared" si="931"/>
        <v>0</v>
      </c>
    </row>
    <row r="59194" spans="6:6" ht="18" customHeight="1">
      <c r="F59194" s="129">
        <f t="shared" si="931"/>
        <v>0</v>
      </c>
    </row>
    <row r="59195" spans="6:6" ht="18" customHeight="1">
      <c r="F59195" s="129">
        <f t="shared" si="931"/>
        <v>0</v>
      </c>
    </row>
    <row r="59196" spans="6:6" ht="18" customHeight="1">
      <c r="F59196" s="129">
        <f t="shared" si="931"/>
        <v>0</v>
      </c>
    </row>
    <row r="59197" spans="6:6" ht="18" customHeight="1">
      <c r="F59197" s="129">
        <f t="shared" si="931"/>
        <v>0</v>
      </c>
    </row>
    <row r="59198" spans="6:6" ht="18" customHeight="1">
      <c r="F59198" s="129">
        <f t="shared" si="931"/>
        <v>0</v>
      </c>
    </row>
    <row r="59199" spans="6:6" ht="18" customHeight="1">
      <c r="F59199" s="129">
        <f t="shared" si="931"/>
        <v>0</v>
      </c>
    </row>
    <row r="59200" spans="6:6" ht="18" customHeight="1">
      <c r="F59200" s="129">
        <f t="shared" si="931"/>
        <v>0</v>
      </c>
    </row>
    <row r="59201" spans="6:6" ht="18" customHeight="1">
      <c r="F59201" s="129">
        <f t="shared" si="931"/>
        <v>0</v>
      </c>
    </row>
    <row r="59202" spans="6:6" ht="18" customHeight="1">
      <c r="F59202" s="129">
        <f t="shared" si="931"/>
        <v>0</v>
      </c>
    </row>
    <row r="59203" spans="6:6" ht="18" customHeight="1">
      <c r="F59203" s="129">
        <f t="shared" si="931"/>
        <v>0</v>
      </c>
    </row>
    <row r="59204" spans="6:6" ht="18" customHeight="1">
      <c r="F59204" s="129">
        <f t="shared" si="931"/>
        <v>0</v>
      </c>
    </row>
    <row r="59205" spans="6:6" ht="18" customHeight="1">
      <c r="F59205" s="129">
        <f t="shared" si="931"/>
        <v>0</v>
      </c>
    </row>
    <row r="59206" spans="6:6" ht="18" customHeight="1">
      <c r="F59206" s="129">
        <f t="shared" si="931"/>
        <v>0</v>
      </c>
    </row>
    <row r="59207" spans="6:6" ht="18" customHeight="1">
      <c r="F59207" s="129">
        <f t="shared" si="931"/>
        <v>0</v>
      </c>
    </row>
    <row r="59208" spans="6:6" ht="18" customHeight="1">
      <c r="F59208" s="129">
        <f t="shared" si="931"/>
        <v>0</v>
      </c>
    </row>
    <row r="59209" spans="6:6" ht="18" customHeight="1">
      <c r="F59209" s="129">
        <f t="shared" si="931"/>
        <v>0</v>
      </c>
    </row>
    <row r="59210" spans="6:6" ht="18" customHeight="1">
      <c r="F59210" s="129">
        <f t="shared" si="931"/>
        <v>0</v>
      </c>
    </row>
    <row r="59211" spans="6:6" ht="18" customHeight="1">
      <c r="F59211" s="129">
        <f t="shared" si="931"/>
        <v>0</v>
      </c>
    </row>
    <row r="59212" spans="6:6" ht="18" customHeight="1">
      <c r="F59212" s="129">
        <f t="shared" si="931"/>
        <v>0</v>
      </c>
    </row>
    <row r="59213" spans="6:6" ht="18" customHeight="1">
      <c r="F59213" s="129">
        <f t="shared" si="931"/>
        <v>0</v>
      </c>
    </row>
    <row r="59214" spans="6:6" ht="18" customHeight="1">
      <c r="F59214" s="129">
        <f t="shared" si="931"/>
        <v>0</v>
      </c>
    </row>
    <row r="59215" spans="6:6" ht="18" customHeight="1">
      <c r="F59215" s="129">
        <f t="shared" si="931"/>
        <v>0</v>
      </c>
    </row>
    <row r="59216" spans="6:6" ht="18" customHeight="1">
      <c r="F59216" s="129">
        <f t="shared" si="931"/>
        <v>0</v>
      </c>
    </row>
    <row r="59217" spans="6:6" ht="18" customHeight="1">
      <c r="F59217" s="129">
        <f t="shared" si="931"/>
        <v>0</v>
      </c>
    </row>
    <row r="59218" spans="6:6" ht="18" customHeight="1">
      <c r="F59218" s="129">
        <f t="shared" si="931"/>
        <v>0</v>
      </c>
    </row>
    <row r="59219" spans="6:6" ht="18" customHeight="1">
      <c r="F59219" s="129">
        <f t="shared" si="931"/>
        <v>0</v>
      </c>
    </row>
    <row r="59220" spans="6:6" ht="18" customHeight="1">
      <c r="F59220" s="129">
        <f t="shared" si="931"/>
        <v>0</v>
      </c>
    </row>
    <row r="59221" spans="6:6" ht="18" customHeight="1">
      <c r="F59221" s="129">
        <f t="shared" si="931"/>
        <v>0</v>
      </c>
    </row>
    <row r="59222" spans="6:6" ht="18" customHeight="1">
      <c r="F59222" s="129">
        <f t="shared" si="931"/>
        <v>0</v>
      </c>
    </row>
    <row r="59223" spans="6:6" ht="18" customHeight="1">
      <c r="F59223" s="129">
        <f t="shared" si="931"/>
        <v>0</v>
      </c>
    </row>
    <row r="59224" spans="6:6" ht="18" customHeight="1">
      <c r="F59224" s="129">
        <f t="shared" si="931"/>
        <v>0</v>
      </c>
    </row>
    <row r="59225" spans="6:6" ht="18" customHeight="1">
      <c r="F59225" s="129">
        <f t="shared" si="931"/>
        <v>0</v>
      </c>
    </row>
    <row r="59226" spans="6:6" ht="18" customHeight="1">
      <c r="F59226" s="129">
        <f t="shared" si="931"/>
        <v>0</v>
      </c>
    </row>
    <row r="59227" spans="6:6" ht="18" customHeight="1">
      <c r="F59227" s="129">
        <f t="shared" si="931"/>
        <v>0</v>
      </c>
    </row>
    <row r="59228" spans="6:6" ht="18" customHeight="1">
      <c r="F59228" s="129">
        <f t="shared" si="931"/>
        <v>0</v>
      </c>
    </row>
    <row r="59229" spans="6:6" ht="18" customHeight="1">
      <c r="F59229" s="129">
        <f t="shared" si="931"/>
        <v>0</v>
      </c>
    </row>
    <row r="59230" spans="6:6" ht="18" customHeight="1">
      <c r="F59230" s="129">
        <f t="shared" si="931"/>
        <v>0</v>
      </c>
    </row>
    <row r="59231" spans="6:6" ht="18" customHeight="1">
      <c r="F59231" s="129">
        <f t="shared" si="931"/>
        <v>0</v>
      </c>
    </row>
    <row r="59232" spans="6:6" ht="18" customHeight="1">
      <c r="F59232" s="129">
        <f t="shared" si="931"/>
        <v>0</v>
      </c>
    </row>
    <row r="59233" spans="6:6" ht="18" customHeight="1">
      <c r="F59233" s="129">
        <f t="shared" si="931"/>
        <v>0</v>
      </c>
    </row>
    <row r="59234" spans="6:6" ht="18" customHeight="1">
      <c r="F59234" s="129">
        <f t="shared" si="931"/>
        <v>0</v>
      </c>
    </row>
    <row r="59235" spans="6:6" ht="18" customHeight="1">
      <c r="F59235" s="129">
        <f t="shared" si="931"/>
        <v>0</v>
      </c>
    </row>
    <row r="59236" spans="6:6" ht="18" customHeight="1">
      <c r="F59236" s="129">
        <f t="shared" si="931"/>
        <v>0</v>
      </c>
    </row>
    <row r="59237" spans="6:6" ht="18" customHeight="1">
      <c r="F59237" s="129">
        <f t="shared" si="931"/>
        <v>0</v>
      </c>
    </row>
    <row r="59238" spans="6:6" ht="18" customHeight="1">
      <c r="F59238" s="129">
        <f t="shared" si="931"/>
        <v>0</v>
      </c>
    </row>
    <row r="59239" spans="6:6" ht="18" customHeight="1">
      <c r="F59239" s="129">
        <f t="shared" si="931"/>
        <v>0</v>
      </c>
    </row>
    <row r="59240" spans="6:6" ht="18" customHeight="1">
      <c r="F59240" s="129">
        <f t="shared" si="931"/>
        <v>0</v>
      </c>
    </row>
    <row r="59241" spans="6:6" ht="18" customHeight="1">
      <c r="F59241" s="129">
        <f t="shared" si="931"/>
        <v>0</v>
      </c>
    </row>
    <row r="59242" spans="6:6" ht="18" customHeight="1">
      <c r="F59242" s="129">
        <f t="shared" si="931"/>
        <v>0</v>
      </c>
    </row>
    <row r="59243" spans="6:6" ht="18" customHeight="1">
      <c r="F59243" s="129">
        <f t="shared" si="931"/>
        <v>0</v>
      </c>
    </row>
    <row r="59244" spans="6:6" ht="18" customHeight="1">
      <c r="F59244" s="129">
        <f t="shared" si="931"/>
        <v>0</v>
      </c>
    </row>
    <row r="59245" spans="6:6" ht="18" customHeight="1">
      <c r="F59245" s="129">
        <f t="shared" si="931"/>
        <v>0</v>
      </c>
    </row>
    <row r="59246" spans="6:6" ht="18" customHeight="1">
      <c r="F59246" s="129">
        <f t="shared" si="931"/>
        <v>0</v>
      </c>
    </row>
    <row r="59247" spans="6:6" ht="18" customHeight="1">
      <c r="F59247" s="129">
        <f t="shared" si="931"/>
        <v>0</v>
      </c>
    </row>
    <row r="59248" spans="6:6" ht="18" customHeight="1">
      <c r="F59248" s="129">
        <f t="shared" si="931"/>
        <v>0</v>
      </c>
    </row>
    <row r="59249" spans="6:6" ht="18" customHeight="1">
      <c r="F59249" s="129">
        <f t="shared" si="931"/>
        <v>0</v>
      </c>
    </row>
    <row r="59250" spans="6:6" ht="18" customHeight="1">
      <c r="F59250" s="129">
        <f t="shared" ref="F59250:F59313" si="932">E59250*D59250</f>
        <v>0</v>
      </c>
    </row>
    <row r="59251" spans="6:6" ht="18" customHeight="1">
      <c r="F59251" s="129">
        <f t="shared" si="932"/>
        <v>0</v>
      </c>
    </row>
    <row r="59252" spans="6:6" ht="18" customHeight="1">
      <c r="F59252" s="129">
        <f t="shared" si="932"/>
        <v>0</v>
      </c>
    </row>
    <row r="59253" spans="6:6" ht="18" customHeight="1">
      <c r="F59253" s="129">
        <f t="shared" si="932"/>
        <v>0</v>
      </c>
    </row>
    <row r="59254" spans="6:6" ht="18" customHeight="1">
      <c r="F59254" s="129">
        <f t="shared" si="932"/>
        <v>0</v>
      </c>
    </row>
    <row r="59255" spans="6:6" ht="18" customHeight="1">
      <c r="F59255" s="129">
        <f t="shared" si="932"/>
        <v>0</v>
      </c>
    </row>
    <row r="59256" spans="6:6" ht="18" customHeight="1">
      <c r="F59256" s="129">
        <f t="shared" si="932"/>
        <v>0</v>
      </c>
    </row>
    <row r="59257" spans="6:6" ht="18" customHeight="1">
      <c r="F59257" s="129">
        <f t="shared" si="932"/>
        <v>0</v>
      </c>
    </row>
    <row r="59258" spans="6:6" ht="18" customHeight="1">
      <c r="F59258" s="129">
        <f t="shared" si="932"/>
        <v>0</v>
      </c>
    </row>
    <row r="59259" spans="6:6" ht="18" customHeight="1">
      <c r="F59259" s="129">
        <f t="shared" si="932"/>
        <v>0</v>
      </c>
    </row>
    <row r="59260" spans="6:6" ht="18" customHeight="1">
      <c r="F59260" s="129">
        <f t="shared" si="932"/>
        <v>0</v>
      </c>
    </row>
    <row r="59261" spans="6:6" ht="18" customHeight="1">
      <c r="F59261" s="129">
        <f t="shared" si="932"/>
        <v>0</v>
      </c>
    </row>
    <row r="59262" spans="6:6" ht="18" customHeight="1">
      <c r="F59262" s="129">
        <f t="shared" si="932"/>
        <v>0</v>
      </c>
    </row>
    <row r="59263" spans="6:6" ht="18" customHeight="1">
      <c r="F59263" s="129">
        <f t="shared" si="932"/>
        <v>0</v>
      </c>
    </row>
    <row r="59264" spans="6:6" ht="18" customHeight="1">
      <c r="F59264" s="129">
        <f t="shared" si="932"/>
        <v>0</v>
      </c>
    </row>
    <row r="59265" spans="6:6" ht="18" customHeight="1">
      <c r="F59265" s="129">
        <f t="shared" si="932"/>
        <v>0</v>
      </c>
    </row>
    <row r="59266" spans="6:6" ht="18" customHeight="1">
      <c r="F59266" s="129">
        <f t="shared" si="932"/>
        <v>0</v>
      </c>
    </row>
    <row r="59267" spans="6:6" ht="18" customHeight="1">
      <c r="F59267" s="129">
        <f t="shared" si="932"/>
        <v>0</v>
      </c>
    </row>
    <row r="59268" spans="6:6" ht="18" customHeight="1">
      <c r="F59268" s="129">
        <f t="shared" si="932"/>
        <v>0</v>
      </c>
    </row>
    <row r="59269" spans="6:6" ht="18" customHeight="1">
      <c r="F59269" s="129">
        <f t="shared" si="932"/>
        <v>0</v>
      </c>
    </row>
    <row r="59270" spans="6:6" ht="18" customHeight="1">
      <c r="F59270" s="129">
        <f t="shared" si="932"/>
        <v>0</v>
      </c>
    </row>
    <row r="59271" spans="6:6" ht="18" customHeight="1">
      <c r="F59271" s="129">
        <f t="shared" si="932"/>
        <v>0</v>
      </c>
    </row>
    <row r="59272" spans="6:6" ht="18" customHeight="1">
      <c r="F59272" s="129">
        <f t="shared" si="932"/>
        <v>0</v>
      </c>
    </row>
    <row r="59273" spans="6:6" ht="18" customHeight="1">
      <c r="F59273" s="129">
        <f t="shared" si="932"/>
        <v>0</v>
      </c>
    </row>
    <row r="59274" spans="6:6" ht="18" customHeight="1">
      <c r="F59274" s="129">
        <f t="shared" si="932"/>
        <v>0</v>
      </c>
    </row>
    <row r="59275" spans="6:6" ht="18" customHeight="1">
      <c r="F59275" s="129">
        <f t="shared" si="932"/>
        <v>0</v>
      </c>
    </row>
    <row r="59276" spans="6:6" ht="18" customHeight="1">
      <c r="F59276" s="129">
        <f t="shared" si="932"/>
        <v>0</v>
      </c>
    </row>
    <row r="59277" spans="6:6" ht="18" customHeight="1">
      <c r="F59277" s="129">
        <f t="shared" si="932"/>
        <v>0</v>
      </c>
    </row>
    <row r="59278" spans="6:6" ht="18" customHeight="1">
      <c r="F59278" s="129">
        <f t="shared" si="932"/>
        <v>0</v>
      </c>
    </row>
    <row r="59279" spans="6:6" ht="18" customHeight="1">
      <c r="F59279" s="129">
        <f t="shared" si="932"/>
        <v>0</v>
      </c>
    </row>
    <row r="59280" spans="6:6" ht="18" customHeight="1">
      <c r="F59280" s="129">
        <f t="shared" si="932"/>
        <v>0</v>
      </c>
    </row>
    <row r="59281" spans="6:6" ht="18" customHeight="1">
      <c r="F59281" s="129">
        <f t="shared" si="932"/>
        <v>0</v>
      </c>
    </row>
    <row r="59282" spans="6:6" ht="18" customHeight="1">
      <c r="F59282" s="129">
        <f t="shared" si="932"/>
        <v>0</v>
      </c>
    </row>
    <row r="59283" spans="6:6" ht="18" customHeight="1">
      <c r="F59283" s="129">
        <f t="shared" si="932"/>
        <v>0</v>
      </c>
    </row>
    <row r="59284" spans="6:6" ht="18" customHeight="1">
      <c r="F59284" s="129">
        <f t="shared" si="932"/>
        <v>0</v>
      </c>
    </row>
    <row r="59285" spans="6:6" ht="18" customHeight="1">
      <c r="F59285" s="129">
        <f t="shared" si="932"/>
        <v>0</v>
      </c>
    </row>
    <row r="59286" spans="6:6" ht="18" customHeight="1">
      <c r="F59286" s="129">
        <f t="shared" si="932"/>
        <v>0</v>
      </c>
    </row>
    <row r="59287" spans="6:6" ht="18" customHeight="1">
      <c r="F59287" s="129">
        <f t="shared" si="932"/>
        <v>0</v>
      </c>
    </row>
    <row r="59288" spans="6:6" ht="18" customHeight="1">
      <c r="F59288" s="129">
        <f t="shared" si="932"/>
        <v>0</v>
      </c>
    </row>
    <row r="59289" spans="6:6" ht="18" customHeight="1">
      <c r="F59289" s="129">
        <f t="shared" si="932"/>
        <v>0</v>
      </c>
    </row>
    <row r="59290" spans="6:6" ht="18" customHeight="1">
      <c r="F59290" s="129">
        <f t="shared" si="932"/>
        <v>0</v>
      </c>
    </row>
    <row r="59291" spans="6:6" ht="18" customHeight="1">
      <c r="F59291" s="129">
        <f t="shared" si="932"/>
        <v>0</v>
      </c>
    </row>
    <row r="59292" spans="6:6" ht="18" customHeight="1">
      <c r="F59292" s="129">
        <f t="shared" si="932"/>
        <v>0</v>
      </c>
    </row>
    <row r="59293" spans="6:6" ht="18" customHeight="1">
      <c r="F59293" s="129">
        <f t="shared" si="932"/>
        <v>0</v>
      </c>
    </row>
    <row r="59294" spans="6:6" ht="18" customHeight="1">
      <c r="F59294" s="129">
        <f t="shared" si="932"/>
        <v>0</v>
      </c>
    </row>
    <row r="59295" spans="6:6" ht="18" customHeight="1">
      <c r="F59295" s="129">
        <f t="shared" si="932"/>
        <v>0</v>
      </c>
    </row>
    <row r="59296" spans="6:6" ht="18" customHeight="1">
      <c r="F59296" s="129">
        <f t="shared" si="932"/>
        <v>0</v>
      </c>
    </row>
    <row r="59297" spans="6:6" ht="18" customHeight="1">
      <c r="F59297" s="129">
        <f t="shared" si="932"/>
        <v>0</v>
      </c>
    </row>
    <row r="59298" spans="6:6" ht="18" customHeight="1">
      <c r="F59298" s="129">
        <f t="shared" si="932"/>
        <v>0</v>
      </c>
    </row>
    <row r="59299" spans="6:6" ht="18" customHeight="1">
      <c r="F59299" s="129">
        <f t="shared" si="932"/>
        <v>0</v>
      </c>
    </row>
    <row r="59300" spans="6:6" ht="18" customHeight="1">
      <c r="F59300" s="129">
        <f t="shared" si="932"/>
        <v>0</v>
      </c>
    </row>
    <row r="59301" spans="6:6" ht="18" customHeight="1">
      <c r="F59301" s="129">
        <f t="shared" si="932"/>
        <v>0</v>
      </c>
    </row>
    <row r="59302" spans="6:6" ht="18" customHeight="1">
      <c r="F59302" s="129">
        <f t="shared" si="932"/>
        <v>0</v>
      </c>
    </row>
    <row r="59303" spans="6:6" ht="18" customHeight="1">
      <c r="F59303" s="129">
        <f t="shared" si="932"/>
        <v>0</v>
      </c>
    </row>
    <row r="59304" spans="6:6" ht="18" customHeight="1">
      <c r="F59304" s="129">
        <f t="shared" si="932"/>
        <v>0</v>
      </c>
    </row>
    <row r="59305" spans="6:6" ht="18" customHeight="1">
      <c r="F59305" s="129">
        <f t="shared" si="932"/>
        <v>0</v>
      </c>
    </row>
    <row r="59306" spans="6:6" ht="18" customHeight="1">
      <c r="F59306" s="129">
        <f t="shared" si="932"/>
        <v>0</v>
      </c>
    </row>
    <row r="59307" spans="6:6" ht="18" customHeight="1">
      <c r="F59307" s="129">
        <f t="shared" si="932"/>
        <v>0</v>
      </c>
    </row>
    <row r="59308" spans="6:6" ht="18" customHeight="1">
      <c r="F59308" s="129">
        <f t="shared" si="932"/>
        <v>0</v>
      </c>
    </row>
    <row r="59309" spans="6:6" ht="18" customHeight="1">
      <c r="F59309" s="129">
        <f t="shared" si="932"/>
        <v>0</v>
      </c>
    </row>
    <row r="59310" spans="6:6" ht="18" customHeight="1">
      <c r="F59310" s="129">
        <f t="shared" si="932"/>
        <v>0</v>
      </c>
    </row>
    <row r="59311" spans="6:6" ht="18" customHeight="1">
      <c r="F59311" s="129">
        <f t="shared" si="932"/>
        <v>0</v>
      </c>
    </row>
    <row r="59312" spans="6:6" ht="18" customHeight="1">
      <c r="F59312" s="129">
        <f t="shared" si="932"/>
        <v>0</v>
      </c>
    </row>
    <row r="59313" spans="6:6" ht="18" customHeight="1">
      <c r="F59313" s="129">
        <f t="shared" si="932"/>
        <v>0</v>
      </c>
    </row>
    <row r="59314" spans="6:6" ht="18" customHeight="1">
      <c r="F59314" s="129">
        <f t="shared" ref="F59314:F59377" si="933">E59314*D59314</f>
        <v>0</v>
      </c>
    </row>
    <row r="59315" spans="6:6" ht="18" customHeight="1">
      <c r="F59315" s="129">
        <f t="shared" si="933"/>
        <v>0</v>
      </c>
    </row>
    <row r="59316" spans="6:6" ht="18" customHeight="1">
      <c r="F59316" s="129">
        <f t="shared" si="933"/>
        <v>0</v>
      </c>
    </row>
    <row r="59317" spans="6:6" ht="18" customHeight="1">
      <c r="F59317" s="129">
        <f t="shared" si="933"/>
        <v>0</v>
      </c>
    </row>
    <row r="59318" spans="6:6" ht="18" customHeight="1">
      <c r="F59318" s="129">
        <f t="shared" si="933"/>
        <v>0</v>
      </c>
    </row>
    <row r="59319" spans="6:6" ht="18" customHeight="1">
      <c r="F59319" s="129">
        <f t="shared" si="933"/>
        <v>0</v>
      </c>
    </row>
    <row r="59320" spans="6:6" ht="18" customHeight="1">
      <c r="F59320" s="129">
        <f t="shared" si="933"/>
        <v>0</v>
      </c>
    </row>
    <row r="59321" spans="6:6" ht="18" customHeight="1">
      <c r="F59321" s="129">
        <f t="shared" si="933"/>
        <v>0</v>
      </c>
    </row>
    <row r="59322" spans="6:6" ht="18" customHeight="1">
      <c r="F59322" s="129">
        <f t="shared" si="933"/>
        <v>0</v>
      </c>
    </row>
    <row r="59323" spans="6:6" ht="18" customHeight="1">
      <c r="F59323" s="129">
        <f t="shared" si="933"/>
        <v>0</v>
      </c>
    </row>
    <row r="59324" spans="6:6" ht="18" customHeight="1">
      <c r="F59324" s="129">
        <f t="shared" si="933"/>
        <v>0</v>
      </c>
    </row>
    <row r="59325" spans="6:6" ht="18" customHeight="1">
      <c r="F59325" s="129">
        <f t="shared" si="933"/>
        <v>0</v>
      </c>
    </row>
    <row r="59326" spans="6:6" ht="18" customHeight="1">
      <c r="F59326" s="129">
        <f t="shared" si="933"/>
        <v>0</v>
      </c>
    </row>
    <row r="59327" spans="6:6" ht="18" customHeight="1">
      <c r="F59327" s="129">
        <f t="shared" si="933"/>
        <v>0</v>
      </c>
    </row>
    <row r="59328" spans="6:6" ht="18" customHeight="1">
      <c r="F59328" s="129">
        <f t="shared" si="933"/>
        <v>0</v>
      </c>
    </row>
    <row r="59329" spans="6:6" ht="18" customHeight="1">
      <c r="F59329" s="129">
        <f t="shared" si="933"/>
        <v>0</v>
      </c>
    </row>
    <row r="59330" spans="6:6" ht="18" customHeight="1">
      <c r="F59330" s="129">
        <f t="shared" si="933"/>
        <v>0</v>
      </c>
    </row>
    <row r="59331" spans="6:6" ht="18" customHeight="1">
      <c r="F59331" s="129">
        <f t="shared" si="933"/>
        <v>0</v>
      </c>
    </row>
    <row r="59332" spans="6:6" ht="18" customHeight="1">
      <c r="F59332" s="129">
        <f t="shared" si="933"/>
        <v>0</v>
      </c>
    </row>
    <row r="59333" spans="6:6" ht="18" customHeight="1">
      <c r="F59333" s="129">
        <f t="shared" si="933"/>
        <v>0</v>
      </c>
    </row>
    <row r="59334" spans="6:6" ht="18" customHeight="1">
      <c r="F59334" s="129">
        <f t="shared" si="933"/>
        <v>0</v>
      </c>
    </row>
    <row r="59335" spans="6:6" ht="18" customHeight="1">
      <c r="F59335" s="129">
        <f t="shared" si="933"/>
        <v>0</v>
      </c>
    </row>
    <row r="59336" spans="6:6" ht="18" customHeight="1">
      <c r="F59336" s="129">
        <f t="shared" si="933"/>
        <v>0</v>
      </c>
    </row>
    <row r="59337" spans="6:6" ht="18" customHeight="1">
      <c r="F59337" s="129">
        <f t="shared" si="933"/>
        <v>0</v>
      </c>
    </row>
    <row r="59338" spans="6:6" ht="18" customHeight="1">
      <c r="F59338" s="129">
        <f t="shared" si="933"/>
        <v>0</v>
      </c>
    </row>
    <row r="59339" spans="6:6" ht="18" customHeight="1">
      <c r="F59339" s="129">
        <f t="shared" si="933"/>
        <v>0</v>
      </c>
    </row>
    <row r="59340" spans="6:6" ht="18" customHeight="1">
      <c r="F59340" s="129">
        <f t="shared" si="933"/>
        <v>0</v>
      </c>
    </row>
    <row r="59341" spans="6:6" ht="18" customHeight="1">
      <c r="F59341" s="129">
        <f t="shared" si="933"/>
        <v>0</v>
      </c>
    </row>
    <row r="59342" spans="6:6" ht="18" customHeight="1">
      <c r="F59342" s="129">
        <f t="shared" si="933"/>
        <v>0</v>
      </c>
    </row>
    <row r="59343" spans="6:6" ht="18" customHeight="1">
      <c r="F59343" s="129">
        <f t="shared" si="933"/>
        <v>0</v>
      </c>
    </row>
    <row r="59344" spans="6:6" ht="18" customHeight="1">
      <c r="F59344" s="129">
        <f t="shared" si="933"/>
        <v>0</v>
      </c>
    </row>
    <row r="59345" spans="6:6" ht="18" customHeight="1">
      <c r="F59345" s="129">
        <f t="shared" si="933"/>
        <v>0</v>
      </c>
    </row>
    <row r="59346" spans="6:6" ht="18" customHeight="1">
      <c r="F59346" s="129">
        <f t="shared" si="933"/>
        <v>0</v>
      </c>
    </row>
    <row r="59347" spans="6:6" ht="18" customHeight="1">
      <c r="F59347" s="129">
        <f t="shared" si="933"/>
        <v>0</v>
      </c>
    </row>
    <row r="59348" spans="6:6" ht="18" customHeight="1">
      <c r="F59348" s="129">
        <f t="shared" si="933"/>
        <v>0</v>
      </c>
    </row>
    <row r="59349" spans="6:6" ht="18" customHeight="1">
      <c r="F59349" s="129">
        <f t="shared" si="933"/>
        <v>0</v>
      </c>
    </row>
    <row r="59350" spans="6:6" ht="18" customHeight="1">
      <c r="F59350" s="129">
        <f t="shared" si="933"/>
        <v>0</v>
      </c>
    </row>
    <row r="59351" spans="6:6" ht="18" customHeight="1">
      <c r="F59351" s="129">
        <f t="shared" si="933"/>
        <v>0</v>
      </c>
    </row>
    <row r="59352" spans="6:6" ht="18" customHeight="1">
      <c r="F59352" s="129">
        <f t="shared" si="933"/>
        <v>0</v>
      </c>
    </row>
    <row r="59353" spans="6:6" ht="18" customHeight="1">
      <c r="F59353" s="129">
        <f t="shared" si="933"/>
        <v>0</v>
      </c>
    </row>
    <row r="59354" spans="6:6" ht="18" customHeight="1">
      <c r="F59354" s="129">
        <f t="shared" si="933"/>
        <v>0</v>
      </c>
    </row>
    <row r="59355" spans="6:6" ht="18" customHeight="1">
      <c r="F59355" s="129">
        <f t="shared" si="933"/>
        <v>0</v>
      </c>
    </row>
    <row r="59356" spans="6:6" ht="18" customHeight="1">
      <c r="F59356" s="129">
        <f t="shared" si="933"/>
        <v>0</v>
      </c>
    </row>
    <row r="59357" spans="6:6" ht="18" customHeight="1">
      <c r="F59357" s="129">
        <f t="shared" si="933"/>
        <v>0</v>
      </c>
    </row>
    <row r="59358" spans="6:6" ht="18" customHeight="1">
      <c r="F59358" s="129">
        <f t="shared" si="933"/>
        <v>0</v>
      </c>
    </row>
    <row r="59359" spans="6:6" ht="18" customHeight="1">
      <c r="F59359" s="129">
        <f t="shared" si="933"/>
        <v>0</v>
      </c>
    </row>
    <row r="59360" spans="6:6" ht="18" customHeight="1">
      <c r="F59360" s="129">
        <f t="shared" si="933"/>
        <v>0</v>
      </c>
    </row>
    <row r="59361" spans="6:6" ht="18" customHeight="1">
      <c r="F59361" s="129">
        <f t="shared" si="933"/>
        <v>0</v>
      </c>
    </row>
    <row r="59362" spans="6:6" ht="18" customHeight="1">
      <c r="F59362" s="129">
        <f t="shared" si="933"/>
        <v>0</v>
      </c>
    </row>
    <row r="59363" spans="6:6" ht="18" customHeight="1">
      <c r="F59363" s="129">
        <f t="shared" si="933"/>
        <v>0</v>
      </c>
    </row>
    <row r="59364" spans="6:6" ht="18" customHeight="1">
      <c r="F59364" s="129">
        <f t="shared" si="933"/>
        <v>0</v>
      </c>
    </row>
    <row r="59365" spans="6:6" ht="18" customHeight="1">
      <c r="F59365" s="129">
        <f t="shared" si="933"/>
        <v>0</v>
      </c>
    </row>
    <row r="59366" spans="6:6" ht="18" customHeight="1">
      <c r="F59366" s="129">
        <f t="shared" si="933"/>
        <v>0</v>
      </c>
    </row>
    <row r="59367" spans="6:6" ht="18" customHeight="1">
      <c r="F59367" s="129">
        <f t="shared" si="933"/>
        <v>0</v>
      </c>
    </row>
    <row r="59368" spans="6:6" ht="18" customHeight="1">
      <c r="F59368" s="129">
        <f t="shared" si="933"/>
        <v>0</v>
      </c>
    </row>
    <row r="59369" spans="6:6" ht="18" customHeight="1">
      <c r="F59369" s="129">
        <f t="shared" si="933"/>
        <v>0</v>
      </c>
    </row>
    <row r="59370" spans="6:6" ht="18" customHeight="1">
      <c r="F59370" s="129">
        <f t="shared" si="933"/>
        <v>0</v>
      </c>
    </row>
    <row r="59371" spans="6:6" ht="18" customHeight="1">
      <c r="F59371" s="129">
        <f t="shared" si="933"/>
        <v>0</v>
      </c>
    </row>
    <row r="59372" spans="6:6" ht="18" customHeight="1">
      <c r="F59372" s="129">
        <f t="shared" si="933"/>
        <v>0</v>
      </c>
    </row>
    <row r="59373" spans="6:6" ht="18" customHeight="1">
      <c r="F59373" s="129">
        <f t="shared" si="933"/>
        <v>0</v>
      </c>
    </row>
    <row r="59374" spans="6:6" ht="18" customHeight="1">
      <c r="F59374" s="129">
        <f t="shared" si="933"/>
        <v>0</v>
      </c>
    </row>
    <row r="59375" spans="6:6" ht="18" customHeight="1">
      <c r="F59375" s="129">
        <f t="shared" si="933"/>
        <v>0</v>
      </c>
    </row>
    <row r="59376" spans="6:6" ht="18" customHeight="1">
      <c r="F59376" s="129">
        <f t="shared" si="933"/>
        <v>0</v>
      </c>
    </row>
    <row r="59377" spans="6:6" ht="18" customHeight="1">
      <c r="F59377" s="129">
        <f t="shared" si="933"/>
        <v>0</v>
      </c>
    </row>
    <row r="59378" spans="6:6" ht="18" customHeight="1">
      <c r="F59378" s="129">
        <f t="shared" ref="F59378:F59441" si="934">E59378*D59378</f>
        <v>0</v>
      </c>
    </row>
    <row r="59379" spans="6:6" ht="18" customHeight="1">
      <c r="F59379" s="129">
        <f t="shared" si="934"/>
        <v>0</v>
      </c>
    </row>
    <row r="59380" spans="6:6" ht="18" customHeight="1">
      <c r="F59380" s="129">
        <f t="shared" si="934"/>
        <v>0</v>
      </c>
    </row>
    <row r="59381" spans="6:6" ht="18" customHeight="1">
      <c r="F59381" s="129">
        <f t="shared" si="934"/>
        <v>0</v>
      </c>
    </row>
    <row r="59382" spans="6:6" ht="18" customHeight="1">
      <c r="F59382" s="129">
        <f t="shared" si="934"/>
        <v>0</v>
      </c>
    </row>
    <row r="59383" spans="6:6" ht="18" customHeight="1">
      <c r="F59383" s="129">
        <f t="shared" si="934"/>
        <v>0</v>
      </c>
    </row>
    <row r="59384" spans="6:6" ht="18" customHeight="1">
      <c r="F59384" s="129">
        <f t="shared" si="934"/>
        <v>0</v>
      </c>
    </row>
    <row r="59385" spans="6:6" ht="18" customHeight="1">
      <c r="F59385" s="129">
        <f t="shared" si="934"/>
        <v>0</v>
      </c>
    </row>
    <row r="59386" spans="6:6" ht="18" customHeight="1">
      <c r="F59386" s="129">
        <f t="shared" si="934"/>
        <v>0</v>
      </c>
    </row>
    <row r="59387" spans="6:6" ht="18" customHeight="1">
      <c r="F59387" s="129">
        <f t="shared" si="934"/>
        <v>0</v>
      </c>
    </row>
    <row r="59388" spans="6:6" ht="18" customHeight="1">
      <c r="F59388" s="129">
        <f t="shared" si="934"/>
        <v>0</v>
      </c>
    </row>
    <row r="59389" spans="6:6" ht="18" customHeight="1">
      <c r="F59389" s="129">
        <f t="shared" si="934"/>
        <v>0</v>
      </c>
    </row>
    <row r="59390" spans="6:6" ht="18" customHeight="1">
      <c r="F59390" s="129">
        <f t="shared" si="934"/>
        <v>0</v>
      </c>
    </row>
    <row r="59391" spans="6:6" ht="18" customHeight="1">
      <c r="F59391" s="129">
        <f t="shared" si="934"/>
        <v>0</v>
      </c>
    </row>
    <row r="59392" spans="6:6" ht="18" customHeight="1">
      <c r="F59392" s="129">
        <f t="shared" si="934"/>
        <v>0</v>
      </c>
    </row>
    <row r="59393" spans="6:6" ht="18" customHeight="1">
      <c r="F59393" s="129">
        <f t="shared" si="934"/>
        <v>0</v>
      </c>
    </row>
    <row r="59394" spans="6:6" ht="18" customHeight="1">
      <c r="F59394" s="129">
        <f t="shared" si="934"/>
        <v>0</v>
      </c>
    </row>
    <row r="59395" spans="6:6" ht="18" customHeight="1">
      <c r="F59395" s="129">
        <f t="shared" si="934"/>
        <v>0</v>
      </c>
    </row>
    <row r="59396" spans="6:6" ht="18" customHeight="1">
      <c r="F59396" s="129">
        <f t="shared" si="934"/>
        <v>0</v>
      </c>
    </row>
    <row r="59397" spans="6:6" ht="18" customHeight="1">
      <c r="F59397" s="129">
        <f t="shared" si="934"/>
        <v>0</v>
      </c>
    </row>
    <row r="59398" spans="6:6" ht="18" customHeight="1">
      <c r="F59398" s="129">
        <f t="shared" si="934"/>
        <v>0</v>
      </c>
    </row>
    <row r="59399" spans="6:6" ht="18" customHeight="1">
      <c r="F59399" s="129">
        <f t="shared" si="934"/>
        <v>0</v>
      </c>
    </row>
    <row r="59400" spans="6:6" ht="18" customHeight="1">
      <c r="F59400" s="129">
        <f t="shared" si="934"/>
        <v>0</v>
      </c>
    </row>
    <row r="59401" spans="6:6" ht="18" customHeight="1">
      <c r="F59401" s="129">
        <f t="shared" si="934"/>
        <v>0</v>
      </c>
    </row>
    <row r="59402" spans="6:6" ht="18" customHeight="1">
      <c r="F59402" s="129">
        <f t="shared" si="934"/>
        <v>0</v>
      </c>
    </row>
    <row r="59403" spans="6:6" ht="18" customHeight="1">
      <c r="F59403" s="129">
        <f t="shared" si="934"/>
        <v>0</v>
      </c>
    </row>
    <row r="59404" spans="6:6" ht="18" customHeight="1">
      <c r="F59404" s="129">
        <f t="shared" si="934"/>
        <v>0</v>
      </c>
    </row>
    <row r="59405" spans="6:6" ht="18" customHeight="1">
      <c r="F59405" s="129">
        <f t="shared" si="934"/>
        <v>0</v>
      </c>
    </row>
    <row r="59406" spans="6:6" ht="18" customHeight="1">
      <c r="F59406" s="129">
        <f t="shared" si="934"/>
        <v>0</v>
      </c>
    </row>
    <row r="59407" spans="6:6" ht="18" customHeight="1">
      <c r="F59407" s="129">
        <f t="shared" si="934"/>
        <v>0</v>
      </c>
    </row>
    <row r="59408" spans="6:6" ht="18" customHeight="1">
      <c r="F59408" s="129">
        <f t="shared" si="934"/>
        <v>0</v>
      </c>
    </row>
    <row r="59409" spans="6:6" ht="18" customHeight="1">
      <c r="F59409" s="129">
        <f t="shared" si="934"/>
        <v>0</v>
      </c>
    </row>
    <row r="59410" spans="6:6" ht="18" customHeight="1">
      <c r="F59410" s="129">
        <f t="shared" si="934"/>
        <v>0</v>
      </c>
    </row>
    <row r="59411" spans="6:6" ht="18" customHeight="1">
      <c r="F59411" s="129">
        <f t="shared" si="934"/>
        <v>0</v>
      </c>
    </row>
    <row r="59412" spans="6:6" ht="18" customHeight="1">
      <c r="F59412" s="129">
        <f t="shared" si="934"/>
        <v>0</v>
      </c>
    </row>
    <row r="59413" spans="6:6" ht="18" customHeight="1">
      <c r="F59413" s="129">
        <f t="shared" si="934"/>
        <v>0</v>
      </c>
    </row>
    <row r="59414" spans="6:6" ht="18" customHeight="1">
      <c r="F59414" s="129">
        <f t="shared" si="934"/>
        <v>0</v>
      </c>
    </row>
    <row r="59415" spans="6:6" ht="18" customHeight="1">
      <c r="F59415" s="129">
        <f t="shared" si="934"/>
        <v>0</v>
      </c>
    </row>
    <row r="59416" spans="6:6" ht="18" customHeight="1">
      <c r="F59416" s="129">
        <f t="shared" si="934"/>
        <v>0</v>
      </c>
    </row>
    <row r="59417" spans="6:6" ht="18" customHeight="1">
      <c r="F59417" s="129">
        <f t="shared" si="934"/>
        <v>0</v>
      </c>
    </row>
    <row r="59418" spans="6:6" ht="18" customHeight="1">
      <c r="F59418" s="129">
        <f t="shared" si="934"/>
        <v>0</v>
      </c>
    </row>
    <row r="59419" spans="6:6" ht="18" customHeight="1">
      <c r="F59419" s="129">
        <f t="shared" si="934"/>
        <v>0</v>
      </c>
    </row>
    <row r="59420" spans="6:6" ht="18" customHeight="1">
      <c r="F59420" s="129">
        <f t="shared" si="934"/>
        <v>0</v>
      </c>
    </row>
    <row r="59421" spans="6:6" ht="18" customHeight="1">
      <c r="F59421" s="129">
        <f t="shared" si="934"/>
        <v>0</v>
      </c>
    </row>
    <row r="59422" spans="6:6" ht="18" customHeight="1">
      <c r="F59422" s="129">
        <f t="shared" si="934"/>
        <v>0</v>
      </c>
    </row>
    <row r="59423" spans="6:6" ht="18" customHeight="1">
      <c r="F59423" s="129">
        <f t="shared" si="934"/>
        <v>0</v>
      </c>
    </row>
    <row r="59424" spans="6:6" ht="18" customHeight="1">
      <c r="F59424" s="129">
        <f t="shared" si="934"/>
        <v>0</v>
      </c>
    </row>
    <row r="59425" spans="6:6" ht="18" customHeight="1">
      <c r="F59425" s="129">
        <f t="shared" si="934"/>
        <v>0</v>
      </c>
    </row>
    <row r="59426" spans="6:6" ht="18" customHeight="1">
      <c r="F59426" s="129">
        <f t="shared" si="934"/>
        <v>0</v>
      </c>
    </row>
    <row r="59427" spans="6:6" ht="18" customHeight="1">
      <c r="F59427" s="129">
        <f t="shared" si="934"/>
        <v>0</v>
      </c>
    </row>
    <row r="59428" spans="6:6" ht="18" customHeight="1">
      <c r="F59428" s="129">
        <f t="shared" si="934"/>
        <v>0</v>
      </c>
    </row>
    <row r="59429" spans="6:6" ht="18" customHeight="1">
      <c r="F59429" s="129">
        <f t="shared" si="934"/>
        <v>0</v>
      </c>
    </row>
    <row r="59430" spans="6:6" ht="18" customHeight="1">
      <c r="F59430" s="129">
        <f t="shared" si="934"/>
        <v>0</v>
      </c>
    </row>
    <row r="59431" spans="6:6" ht="18" customHeight="1">
      <c r="F59431" s="129">
        <f t="shared" si="934"/>
        <v>0</v>
      </c>
    </row>
    <row r="59432" spans="6:6" ht="18" customHeight="1">
      <c r="F59432" s="129">
        <f t="shared" si="934"/>
        <v>0</v>
      </c>
    </row>
    <row r="59433" spans="6:6" ht="18" customHeight="1">
      <c r="F59433" s="129">
        <f t="shared" si="934"/>
        <v>0</v>
      </c>
    </row>
    <row r="59434" spans="6:6" ht="18" customHeight="1">
      <c r="F59434" s="129">
        <f t="shared" si="934"/>
        <v>0</v>
      </c>
    </row>
    <row r="59435" spans="6:6" ht="18" customHeight="1">
      <c r="F59435" s="129">
        <f t="shared" si="934"/>
        <v>0</v>
      </c>
    </row>
    <row r="59436" spans="6:6" ht="18" customHeight="1">
      <c r="F59436" s="129">
        <f t="shared" si="934"/>
        <v>0</v>
      </c>
    </row>
    <row r="59437" spans="6:6" ht="18" customHeight="1">
      <c r="F59437" s="129">
        <f t="shared" si="934"/>
        <v>0</v>
      </c>
    </row>
    <row r="59438" spans="6:6" ht="18" customHeight="1">
      <c r="F59438" s="129">
        <f t="shared" si="934"/>
        <v>0</v>
      </c>
    </row>
    <row r="59439" spans="6:6" ht="18" customHeight="1">
      <c r="F59439" s="129">
        <f t="shared" si="934"/>
        <v>0</v>
      </c>
    </row>
    <row r="59440" spans="6:6" ht="18" customHeight="1">
      <c r="F59440" s="129">
        <f t="shared" si="934"/>
        <v>0</v>
      </c>
    </row>
    <row r="59441" spans="6:6" ht="18" customHeight="1">
      <c r="F59441" s="129">
        <f t="shared" si="934"/>
        <v>0</v>
      </c>
    </row>
    <row r="59442" spans="6:6" ht="18" customHeight="1">
      <c r="F59442" s="129">
        <f t="shared" ref="F59442:F59505" si="935">E59442*D59442</f>
        <v>0</v>
      </c>
    </row>
    <row r="59443" spans="6:6" ht="18" customHeight="1">
      <c r="F59443" s="129">
        <f t="shared" si="935"/>
        <v>0</v>
      </c>
    </row>
    <row r="59444" spans="6:6" ht="18" customHeight="1">
      <c r="F59444" s="129">
        <f t="shared" si="935"/>
        <v>0</v>
      </c>
    </row>
    <row r="59445" spans="6:6" ht="18" customHeight="1">
      <c r="F59445" s="129">
        <f t="shared" si="935"/>
        <v>0</v>
      </c>
    </row>
    <row r="59446" spans="6:6" ht="18" customHeight="1">
      <c r="F59446" s="129">
        <f t="shared" si="935"/>
        <v>0</v>
      </c>
    </row>
    <row r="59447" spans="6:6" ht="18" customHeight="1">
      <c r="F59447" s="129">
        <f t="shared" si="935"/>
        <v>0</v>
      </c>
    </row>
    <row r="59448" spans="6:6" ht="18" customHeight="1">
      <c r="F59448" s="129">
        <f t="shared" si="935"/>
        <v>0</v>
      </c>
    </row>
    <row r="59449" spans="6:6" ht="18" customHeight="1">
      <c r="F59449" s="129">
        <f t="shared" si="935"/>
        <v>0</v>
      </c>
    </row>
    <row r="59450" spans="6:6" ht="18" customHeight="1">
      <c r="F59450" s="129">
        <f t="shared" si="935"/>
        <v>0</v>
      </c>
    </row>
    <row r="59451" spans="6:6" ht="18" customHeight="1">
      <c r="F59451" s="129">
        <f t="shared" si="935"/>
        <v>0</v>
      </c>
    </row>
    <row r="59452" spans="6:6" ht="18" customHeight="1">
      <c r="F59452" s="129">
        <f t="shared" si="935"/>
        <v>0</v>
      </c>
    </row>
    <row r="59453" spans="6:6" ht="18" customHeight="1">
      <c r="F59453" s="129">
        <f t="shared" si="935"/>
        <v>0</v>
      </c>
    </row>
    <row r="59454" spans="6:6" ht="18" customHeight="1">
      <c r="F59454" s="129">
        <f t="shared" si="935"/>
        <v>0</v>
      </c>
    </row>
    <row r="59455" spans="6:6" ht="18" customHeight="1">
      <c r="F59455" s="129">
        <f t="shared" si="935"/>
        <v>0</v>
      </c>
    </row>
    <row r="59456" spans="6:6" ht="18" customHeight="1">
      <c r="F59456" s="129">
        <f t="shared" si="935"/>
        <v>0</v>
      </c>
    </row>
    <row r="59457" spans="6:6" ht="18" customHeight="1">
      <c r="F59457" s="129">
        <f t="shared" si="935"/>
        <v>0</v>
      </c>
    </row>
    <row r="59458" spans="6:6" ht="18" customHeight="1">
      <c r="F59458" s="129">
        <f t="shared" si="935"/>
        <v>0</v>
      </c>
    </row>
    <row r="59459" spans="6:6" ht="18" customHeight="1">
      <c r="F59459" s="129">
        <f t="shared" si="935"/>
        <v>0</v>
      </c>
    </row>
    <row r="59460" spans="6:6" ht="18" customHeight="1">
      <c r="F59460" s="129">
        <f t="shared" si="935"/>
        <v>0</v>
      </c>
    </row>
    <row r="59461" spans="6:6" ht="18" customHeight="1">
      <c r="F59461" s="129">
        <f t="shared" si="935"/>
        <v>0</v>
      </c>
    </row>
    <row r="59462" spans="6:6" ht="18" customHeight="1">
      <c r="F59462" s="129">
        <f t="shared" si="935"/>
        <v>0</v>
      </c>
    </row>
    <row r="59463" spans="6:6" ht="18" customHeight="1">
      <c r="F59463" s="129">
        <f t="shared" si="935"/>
        <v>0</v>
      </c>
    </row>
    <row r="59464" spans="6:6" ht="18" customHeight="1">
      <c r="F59464" s="129">
        <f t="shared" si="935"/>
        <v>0</v>
      </c>
    </row>
    <row r="59465" spans="6:6" ht="18" customHeight="1">
      <c r="F59465" s="129">
        <f t="shared" si="935"/>
        <v>0</v>
      </c>
    </row>
    <row r="59466" spans="6:6" ht="18" customHeight="1">
      <c r="F59466" s="129">
        <f t="shared" si="935"/>
        <v>0</v>
      </c>
    </row>
    <row r="59467" spans="6:6" ht="18" customHeight="1">
      <c r="F59467" s="129">
        <f t="shared" si="935"/>
        <v>0</v>
      </c>
    </row>
    <row r="59468" spans="6:6" ht="18" customHeight="1">
      <c r="F59468" s="129">
        <f t="shared" si="935"/>
        <v>0</v>
      </c>
    </row>
    <row r="59469" spans="6:6" ht="18" customHeight="1">
      <c r="F59469" s="129">
        <f t="shared" si="935"/>
        <v>0</v>
      </c>
    </row>
    <row r="59470" spans="6:6" ht="18" customHeight="1">
      <c r="F59470" s="129">
        <f t="shared" si="935"/>
        <v>0</v>
      </c>
    </row>
    <row r="59471" spans="6:6" ht="18" customHeight="1">
      <c r="F59471" s="129">
        <f t="shared" si="935"/>
        <v>0</v>
      </c>
    </row>
    <row r="59472" spans="6:6" ht="18" customHeight="1">
      <c r="F59472" s="129">
        <f t="shared" si="935"/>
        <v>0</v>
      </c>
    </row>
    <row r="59473" spans="6:6" ht="18" customHeight="1">
      <c r="F59473" s="129">
        <f t="shared" si="935"/>
        <v>0</v>
      </c>
    </row>
    <row r="59474" spans="6:6" ht="18" customHeight="1">
      <c r="F59474" s="129">
        <f t="shared" si="935"/>
        <v>0</v>
      </c>
    </row>
    <row r="59475" spans="6:6" ht="18" customHeight="1">
      <c r="F59475" s="129">
        <f t="shared" si="935"/>
        <v>0</v>
      </c>
    </row>
    <row r="59476" spans="6:6" ht="18" customHeight="1">
      <c r="F59476" s="129">
        <f t="shared" si="935"/>
        <v>0</v>
      </c>
    </row>
    <row r="59477" spans="6:6" ht="18" customHeight="1">
      <c r="F59477" s="129">
        <f t="shared" si="935"/>
        <v>0</v>
      </c>
    </row>
    <row r="59478" spans="6:6" ht="18" customHeight="1">
      <c r="F59478" s="129">
        <f t="shared" si="935"/>
        <v>0</v>
      </c>
    </row>
    <row r="59479" spans="6:6" ht="18" customHeight="1">
      <c r="F59479" s="129">
        <f t="shared" si="935"/>
        <v>0</v>
      </c>
    </row>
    <row r="59480" spans="6:6" ht="18" customHeight="1">
      <c r="F59480" s="129">
        <f t="shared" si="935"/>
        <v>0</v>
      </c>
    </row>
    <row r="59481" spans="6:6" ht="18" customHeight="1">
      <c r="F59481" s="129">
        <f t="shared" si="935"/>
        <v>0</v>
      </c>
    </row>
    <row r="59482" spans="6:6" ht="18" customHeight="1">
      <c r="F59482" s="129">
        <f t="shared" si="935"/>
        <v>0</v>
      </c>
    </row>
    <row r="59483" spans="6:6" ht="18" customHeight="1">
      <c r="F59483" s="129">
        <f t="shared" si="935"/>
        <v>0</v>
      </c>
    </row>
    <row r="59484" spans="6:6" ht="18" customHeight="1">
      <c r="F59484" s="129">
        <f t="shared" si="935"/>
        <v>0</v>
      </c>
    </row>
    <row r="59485" spans="6:6" ht="18" customHeight="1">
      <c r="F59485" s="129">
        <f t="shared" si="935"/>
        <v>0</v>
      </c>
    </row>
    <row r="59486" spans="6:6" ht="18" customHeight="1">
      <c r="F59486" s="129">
        <f t="shared" si="935"/>
        <v>0</v>
      </c>
    </row>
    <row r="59487" spans="6:6" ht="18" customHeight="1">
      <c r="F59487" s="129">
        <f t="shared" si="935"/>
        <v>0</v>
      </c>
    </row>
    <row r="59488" spans="6:6" ht="18" customHeight="1">
      <c r="F59488" s="129">
        <f t="shared" si="935"/>
        <v>0</v>
      </c>
    </row>
    <row r="59489" spans="6:6" ht="18" customHeight="1">
      <c r="F59489" s="129">
        <f t="shared" si="935"/>
        <v>0</v>
      </c>
    </row>
    <row r="59490" spans="6:6" ht="18" customHeight="1">
      <c r="F59490" s="129">
        <f t="shared" si="935"/>
        <v>0</v>
      </c>
    </row>
    <row r="59491" spans="6:6" ht="18" customHeight="1">
      <c r="F59491" s="129">
        <f t="shared" si="935"/>
        <v>0</v>
      </c>
    </row>
    <row r="59492" spans="6:6" ht="18" customHeight="1">
      <c r="F59492" s="129">
        <f t="shared" si="935"/>
        <v>0</v>
      </c>
    </row>
    <row r="59493" spans="6:6" ht="18" customHeight="1">
      <c r="F59493" s="129">
        <f t="shared" si="935"/>
        <v>0</v>
      </c>
    </row>
    <row r="59494" spans="6:6" ht="18" customHeight="1">
      <c r="F59494" s="129">
        <f t="shared" si="935"/>
        <v>0</v>
      </c>
    </row>
    <row r="59495" spans="6:6" ht="18" customHeight="1">
      <c r="F59495" s="129">
        <f t="shared" si="935"/>
        <v>0</v>
      </c>
    </row>
    <row r="59496" spans="6:6" ht="18" customHeight="1">
      <c r="F59496" s="129">
        <f t="shared" si="935"/>
        <v>0</v>
      </c>
    </row>
    <row r="59497" spans="6:6" ht="18" customHeight="1">
      <c r="F59497" s="129">
        <f t="shared" si="935"/>
        <v>0</v>
      </c>
    </row>
    <row r="59498" spans="6:6" ht="18" customHeight="1">
      <c r="F59498" s="129">
        <f t="shared" si="935"/>
        <v>0</v>
      </c>
    </row>
    <row r="59499" spans="6:6" ht="18" customHeight="1">
      <c r="F59499" s="129">
        <f t="shared" si="935"/>
        <v>0</v>
      </c>
    </row>
    <row r="59500" spans="6:6" ht="18" customHeight="1">
      <c r="F59500" s="129">
        <f t="shared" si="935"/>
        <v>0</v>
      </c>
    </row>
    <row r="59501" spans="6:6" ht="18" customHeight="1">
      <c r="F59501" s="129">
        <f t="shared" si="935"/>
        <v>0</v>
      </c>
    </row>
    <row r="59502" spans="6:6" ht="18" customHeight="1">
      <c r="F59502" s="129">
        <f t="shared" si="935"/>
        <v>0</v>
      </c>
    </row>
    <row r="59503" spans="6:6" ht="18" customHeight="1">
      <c r="F59503" s="129">
        <f t="shared" si="935"/>
        <v>0</v>
      </c>
    </row>
    <row r="59504" spans="6:6" ht="18" customHeight="1">
      <c r="F59504" s="129">
        <f t="shared" si="935"/>
        <v>0</v>
      </c>
    </row>
    <row r="59505" spans="6:6" ht="18" customHeight="1">
      <c r="F59505" s="129">
        <f t="shared" si="935"/>
        <v>0</v>
      </c>
    </row>
    <row r="59506" spans="6:6" ht="18" customHeight="1">
      <c r="F59506" s="129">
        <f t="shared" ref="F59506:F59569" si="936">E59506*D59506</f>
        <v>0</v>
      </c>
    </row>
    <row r="59507" spans="6:6" ht="18" customHeight="1">
      <c r="F59507" s="129">
        <f t="shared" si="936"/>
        <v>0</v>
      </c>
    </row>
    <row r="59508" spans="6:6" ht="18" customHeight="1">
      <c r="F59508" s="129">
        <f t="shared" si="936"/>
        <v>0</v>
      </c>
    </row>
    <row r="59509" spans="6:6" ht="18" customHeight="1">
      <c r="F59509" s="129">
        <f t="shared" si="936"/>
        <v>0</v>
      </c>
    </row>
    <row r="59510" spans="6:6" ht="18" customHeight="1">
      <c r="F59510" s="129">
        <f t="shared" si="936"/>
        <v>0</v>
      </c>
    </row>
    <row r="59511" spans="6:6" ht="18" customHeight="1">
      <c r="F59511" s="129">
        <f t="shared" si="936"/>
        <v>0</v>
      </c>
    </row>
    <row r="59512" spans="6:6" ht="18" customHeight="1">
      <c r="F59512" s="129">
        <f t="shared" si="936"/>
        <v>0</v>
      </c>
    </row>
    <row r="59513" spans="6:6" ht="18" customHeight="1">
      <c r="F59513" s="129">
        <f t="shared" si="936"/>
        <v>0</v>
      </c>
    </row>
    <row r="59514" spans="6:6" ht="18" customHeight="1">
      <c r="F59514" s="129">
        <f t="shared" si="936"/>
        <v>0</v>
      </c>
    </row>
    <row r="59515" spans="6:6" ht="18" customHeight="1">
      <c r="F59515" s="129">
        <f t="shared" si="936"/>
        <v>0</v>
      </c>
    </row>
    <row r="59516" spans="6:6" ht="18" customHeight="1">
      <c r="F59516" s="129">
        <f t="shared" si="936"/>
        <v>0</v>
      </c>
    </row>
    <row r="59517" spans="6:6" ht="18" customHeight="1">
      <c r="F59517" s="129">
        <f t="shared" si="936"/>
        <v>0</v>
      </c>
    </row>
    <row r="59518" spans="6:6" ht="18" customHeight="1">
      <c r="F59518" s="129">
        <f t="shared" si="936"/>
        <v>0</v>
      </c>
    </row>
    <row r="59519" spans="6:6" ht="18" customHeight="1">
      <c r="F59519" s="129">
        <f t="shared" si="936"/>
        <v>0</v>
      </c>
    </row>
    <row r="59520" spans="6:6" ht="18" customHeight="1">
      <c r="F59520" s="129">
        <f t="shared" si="936"/>
        <v>0</v>
      </c>
    </row>
    <row r="59521" spans="6:6" ht="18" customHeight="1">
      <c r="F59521" s="129">
        <f t="shared" si="936"/>
        <v>0</v>
      </c>
    </row>
    <row r="59522" spans="6:6" ht="18" customHeight="1">
      <c r="F59522" s="129">
        <f t="shared" si="936"/>
        <v>0</v>
      </c>
    </row>
    <row r="59523" spans="6:6" ht="18" customHeight="1">
      <c r="F59523" s="129">
        <f t="shared" si="936"/>
        <v>0</v>
      </c>
    </row>
    <row r="59524" spans="6:6" ht="18" customHeight="1">
      <c r="F59524" s="129">
        <f t="shared" si="936"/>
        <v>0</v>
      </c>
    </row>
    <row r="59525" spans="6:6" ht="18" customHeight="1">
      <c r="F59525" s="129">
        <f t="shared" si="936"/>
        <v>0</v>
      </c>
    </row>
    <row r="59526" spans="6:6" ht="18" customHeight="1">
      <c r="F59526" s="129">
        <f t="shared" si="936"/>
        <v>0</v>
      </c>
    </row>
    <row r="59527" spans="6:6" ht="18" customHeight="1">
      <c r="F59527" s="129">
        <f t="shared" si="936"/>
        <v>0</v>
      </c>
    </row>
    <row r="59528" spans="6:6" ht="18" customHeight="1">
      <c r="F59528" s="129">
        <f t="shared" si="936"/>
        <v>0</v>
      </c>
    </row>
    <row r="59529" spans="6:6" ht="18" customHeight="1">
      <c r="F59529" s="129">
        <f t="shared" si="936"/>
        <v>0</v>
      </c>
    </row>
    <row r="59530" spans="6:6" ht="18" customHeight="1">
      <c r="F59530" s="129">
        <f t="shared" si="936"/>
        <v>0</v>
      </c>
    </row>
    <row r="59531" spans="6:6" ht="18" customHeight="1">
      <c r="F59531" s="129">
        <f t="shared" si="936"/>
        <v>0</v>
      </c>
    </row>
    <row r="59532" spans="6:6" ht="18" customHeight="1">
      <c r="F59532" s="129">
        <f t="shared" si="936"/>
        <v>0</v>
      </c>
    </row>
    <row r="59533" spans="6:6" ht="18" customHeight="1">
      <c r="F59533" s="129">
        <f t="shared" si="936"/>
        <v>0</v>
      </c>
    </row>
    <row r="59534" spans="6:6" ht="18" customHeight="1">
      <c r="F59534" s="129">
        <f t="shared" si="936"/>
        <v>0</v>
      </c>
    </row>
    <row r="59535" spans="6:6" ht="18" customHeight="1">
      <c r="F59535" s="129">
        <f t="shared" si="936"/>
        <v>0</v>
      </c>
    </row>
    <row r="59536" spans="6:6" ht="18" customHeight="1">
      <c r="F59536" s="129">
        <f t="shared" si="936"/>
        <v>0</v>
      </c>
    </row>
    <row r="59537" spans="6:6" ht="18" customHeight="1">
      <c r="F59537" s="129">
        <f t="shared" si="936"/>
        <v>0</v>
      </c>
    </row>
    <row r="59538" spans="6:6" ht="18" customHeight="1">
      <c r="F59538" s="129">
        <f t="shared" si="936"/>
        <v>0</v>
      </c>
    </row>
    <row r="59539" spans="6:6" ht="18" customHeight="1">
      <c r="F59539" s="129">
        <f t="shared" si="936"/>
        <v>0</v>
      </c>
    </row>
    <row r="59540" spans="6:6" ht="18" customHeight="1">
      <c r="F59540" s="129">
        <f t="shared" si="936"/>
        <v>0</v>
      </c>
    </row>
    <row r="59541" spans="6:6" ht="18" customHeight="1">
      <c r="F59541" s="129">
        <f t="shared" si="936"/>
        <v>0</v>
      </c>
    </row>
    <row r="59542" spans="6:6" ht="18" customHeight="1">
      <c r="F59542" s="129">
        <f t="shared" si="936"/>
        <v>0</v>
      </c>
    </row>
    <row r="59543" spans="6:6" ht="18" customHeight="1">
      <c r="F59543" s="129">
        <f t="shared" si="936"/>
        <v>0</v>
      </c>
    </row>
    <row r="59544" spans="6:6" ht="18" customHeight="1">
      <c r="F59544" s="129">
        <f t="shared" si="936"/>
        <v>0</v>
      </c>
    </row>
    <row r="59545" spans="6:6" ht="18" customHeight="1">
      <c r="F59545" s="129">
        <f t="shared" si="936"/>
        <v>0</v>
      </c>
    </row>
    <row r="59546" spans="6:6" ht="18" customHeight="1">
      <c r="F59546" s="129">
        <f t="shared" si="936"/>
        <v>0</v>
      </c>
    </row>
    <row r="59547" spans="6:6" ht="18" customHeight="1">
      <c r="F59547" s="129">
        <f t="shared" si="936"/>
        <v>0</v>
      </c>
    </row>
    <row r="59548" spans="6:6" ht="18" customHeight="1">
      <c r="F59548" s="129">
        <f t="shared" si="936"/>
        <v>0</v>
      </c>
    </row>
    <row r="59549" spans="6:6" ht="18" customHeight="1">
      <c r="F59549" s="129">
        <f t="shared" si="936"/>
        <v>0</v>
      </c>
    </row>
    <row r="59550" spans="6:6" ht="18" customHeight="1">
      <c r="F59550" s="129">
        <f t="shared" si="936"/>
        <v>0</v>
      </c>
    </row>
    <row r="59551" spans="6:6" ht="18" customHeight="1">
      <c r="F59551" s="129">
        <f t="shared" si="936"/>
        <v>0</v>
      </c>
    </row>
    <row r="59552" spans="6:6" ht="18" customHeight="1">
      <c r="F59552" s="129">
        <f t="shared" si="936"/>
        <v>0</v>
      </c>
    </row>
    <row r="59553" spans="6:6" ht="18" customHeight="1">
      <c r="F59553" s="129">
        <f t="shared" si="936"/>
        <v>0</v>
      </c>
    </row>
    <row r="59554" spans="6:6" ht="18" customHeight="1">
      <c r="F59554" s="129">
        <f t="shared" si="936"/>
        <v>0</v>
      </c>
    </row>
    <row r="59555" spans="6:6" ht="18" customHeight="1">
      <c r="F59555" s="129">
        <f t="shared" si="936"/>
        <v>0</v>
      </c>
    </row>
    <row r="59556" spans="6:6" ht="18" customHeight="1">
      <c r="F59556" s="129">
        <f t="shared" si="936"/>
        <v>0</v>
      </c>
    </row>
    <row r="59557" spans="6:6" ht="18" customHeight="1">
      <c r="F59557" s="129">
        <f t="shared" si="936"/>
        <v>0</v>
      </c>
    </row>
    <row r="59558" spans="6:6" ht="18" customHeight="1">
      <c r="F59558" s="129">
        <f t="shared" si="936"/>
        <v>0</v>
      </c>
    </row>
    <row r="59559" spans="6:6" ht="18" customHeight="1">
      <c r="F59559" s="129">
        <f t="shared" si="936"/>
        <v>0</v>
      </c>
    </row>
    <row r="59560" spans="6:6" ht="18" customHeight="1">
      <c r="F59560" s="129">
        <f t="shared" si="936"/>
        <v>0</v>
      </c>
    </row>
    <row r="59561" spans="6:6" ht="18" customHeight="1">
      <c r="F59561" s="129">
        <f t="shared" si="936"/>
        <v>0</v>
      </c>
    </row>
    <row r="59562" spans="6:6" ht="18" customHeight="1">
      <c r="F59562" s="129">
        <f t="shared" si="936"/>
        <v>0</v>
      </c>
    </row>
    <row r="59563" spans="6:6" ht="18" customHeight="1">
      <c r="F59563" s="129">
        <f t="shared" si="936"/>
        <v>0</v>
      </c>
    </row>
    <row r="59564" spans="6:6" ht="18" customHeight="1">
      <c r="F59564" s="129">
        <f t="shared" si="936"/>
        <v>0</v>
      </c>
    </row>
    <row r="59565" spans="6:6" ht="18" customHeight="1">
      <c r="F59565" s="129">
        <f t="shared" si="936"/>
        <v>0</v>
      </c>
    </row>
    <row r="59566" spans="6:6" ht="18" customHeight="1">
      <c r="F59566" s="129">
        <f t="shared" si="936"/>
        <v>0</v>
      </c>
    </row>
    <row r="59567" spans="6:6" ht="18" customHeight="1">
      <c r="F59567" s="129">
        <f t="shared" si="936"/>
        <v>0</v>
      </c>
    </row>
    <row r="59568" spans="6:6" ht="18" customHeight="1">
      <c r="F59568" s="129">
        <f t="shared" si="936"/>
        <v>0</v>
      </c>
    </row>
    <row r="59569" spans="6:6" ht="18" customHeight="1">
      <c r="F59569" s="129">
        <f t="shared" si="936"/>
        <v>0</v>
      </c>
    </row>
    <row r="59570" spans="6:6" ht="18" customHeight="1">
      <c r="F59570" s="129">
        <f t="shared" ref="F59570:F59633" si="937">E59570*D59570</f>
        <v>0</v>
      </c>
    </row>
    <row r="59571" spans="6:6" ht="18" customHeight="1">
      <c r="F59571" s="129">
        <f t="shared" si="937"/>
        <v>0</v>
      </c>
    </row>
    <row r="59572" spans="6:6" ht="18" customHeight="1">
      <c r="F59572" s="129">
        <f t="shared" si="937"/>
        <v>0</v>
      </c>
    </row>
    <row r="59573" spans="6:6" ht="18" customHeight="1">
      <c r="F59573" s="129">
        <f t="shared" si="937"/>
        <v>0</v>
      </c>
    </row>
    <row r="59574" spans="6:6" ht="18" customHeight="1">
      <c r="F59574" s="129">
        <f t="shared" si="937"/>
        <v>0</v>
      </c>
    </row>
    <row r="59575" spans="6:6" ht="18" customHeight="1">
      <c r="F59575" s="129">
        <f t="shared" si="937"/>
        <v>0</v>
      </c>
    </row>
    <row r="59576" spans="6:6" ht="18" customHeight="1">
      <c r="F59576" s="129">
        <f t="shared" si="937"/>
        <v>0</v>
      </c>
    </row>
    <row r="59577" spans="6:6" ht="18" customHeight="1">
      <c r="F59577" s="129">
        <f t="shared" si="937"/>
        <v>0</v>
      </c>
    </row>
    <row r="59578" spans="6:6" ht="18" customHeight="1">
      <c r="F59578" s="129">
        <f t="shared" si="937"/>
        <v>0</v>
      </c>
    </row>
    <row r="59579" spans="6:6" ht="18" customHeight="1">
      <c r="F59579" s="129">
        <f t="shared" si="937"/>
        <v>0</v>
      </c>
    </row>
    <row r="59580" spans="6:6" ht="18" customHeight="1">
      <c r="F59580" s="129">
        <f t="shared" si="937"/>
        <v>0</v>
      </c>
    </row>
    <row r="59581" spans="6:6" ht="18" customHeight="1">
      <c r="F59581" s="129">
        <f t="shared" si="937"/>
        <v>0</v>
      </c>
    </row>
    <row r="59582" spans="6:6" ht="18" customHeight="1">
      <c r="F59582" s="129">
        <f t="shared" si="937"/>
        <v>0</v>
      </c>
    </row>
    <row r="59583" spans="6:6" ht="18" customHeight="1">
      <c r="F59583" s="129">
        <f t="shared" si="937"/>
        <v>0</v>
      </c>
    </row>
    <row r="59584" spans="6:6" ht="18" customHeight="1">
      <c r="F59584" s="129">
        <f t="shared" si="937"/>
        <v>0</v>
      </c>
    </row>
    <row r="59585" spans="6:6" ht="18" customHeight="1">
      <c r="F59585" s="129">
        <f t="shared" si="937"/>
        <v>0</v>
      </c>
    </row>
    <row r="59586" spans="6:6" ht="18" customHeight="1">
      <c r="F59586" s="129">
        <f t="shared" si="937"/>
        <v>0</v>
      </c>
    </row>
    <row r="59587" spans="6:6" ht="18" customHeight="1">
      <c r="F59587" s="129">
        <f t="shared" si="937"/>
        <v>0</v>
      </c>
    </row>
    <row r="59588" spans="6:6" ht="18" customHeight="1">
      <c r="F59588" s="129">
        <f t="shared" si="937"/>
        <v>0</v>
      </c>
    </row>
    <row r="59589" spans="6:6" ht="18" customHeight="1">
      <c r="F59589" s="129">
        <f t="shared" si="937"/>
        <v>0</v>
      </c>
    </row>
    <row r="59590" spans="6:6" ht="18" customHeight="1">
      <c r="F59590" s="129">
        <f t="shared" si="937"/>
        <v>0</v>
      </c>
    </row>
    <row r="59591" spans="6:6" ht="18" customHeight="1">
      <c r="F59591" s="129">
        <f t="shared" si="937"/>
        <v>0</v>
      </c>
    </row>
    <row r="59592" spans="6:6" ht="18" customHeight="1">
      <c r="F59592" s="129">
        <f t="shared" si="937"/>
        <v>0</v>
      </c>
    </row>
    <row r="59593" spans="6:6" ht="18" customHeight="1">
      <c r="F59593" s="129">
        <f t="shared" si="937"/>
        <v>0</v>
      </c>
    </row>
    <row r="59594" spans="6:6" ht="18" customHeight="1">
      <c r="F59594" s="129">
        <f t="shared" si="937"/>
        <v>0</v>
      </c>
    </row>
    <row r="59595" spans="6:6" ht="18" customHeight="1">
      <c r="F59595" s="129">
        <f t="shared" si="937"/>
        <v>0</v>
      </c>
    </row>
    <row r="59596" spans="6:6" ht="18" customHeight="1">
      <c r="F59596" s="129">
        <f t="shared" si="937"/>
        <v>0</v>
      </c>
    </row>
    <row r="59597" spans="6:6" ht="18" customHeight="1">
      <c r="F59597" s="129">
        <f t="shared" si="937"/>
        <v>0</v>
      </c>
    </row>
    <row r="59598" spans="6:6" ht="18" customHeight="1">
      <c r="F59598" s="129">
        <f t="shared" si="937"/>
        <v>0</v>
      </c>
    </row>
    <row r="59599" spans="6:6" ht="18" customHeight="1">
      <c r="F59599" s="129">
        <f t="shared" si="937"/>
        <v>0</v>
      </c>
    </row>
    <row r="59600" spans="6:6" ht="18" customHeight="1">
      <c r="F59600" s="129">
        <f t="shared" si="937"/>
        <v>0</v>
      </c>
    </row>
    <row r="59601" spans="6:6" ht="18" customHeight="1">
      <c r="F59601" s="129">
        <f t="shared" si="937"/>
        <v>0</v>
      </c>
    </row>
    <row r="59602" spans="6:6" ht="18" customHeight="1">
      <c r="F59602" s="129">
        <f t="shared" si="937"/>
        <v>0</v>
      </c>
    </row>
    <row r="59603" spans="6:6" ht="18" customHeight="1">
      <c r="F59603" s="129">
        <f t="shared" si="937"/>
        <v>0</v>
      </c>
    </row>
    <row r="59604" spans="6:6" ht="18" customHeight="1">
      <c r="F59604" s="129">
        <f t="shared" si="937"/>
        <v>0</v>
      </c>
    </row>
    <row r="59605" spans="6:6" ht="18" customHeight="1">
      <c r="F59605" s="129">
        <f t="shared" si="937"/>
        <v>0</v>
      </c>
    </row>
    <row r="59606" spans="6:6" ht="18" customHeight="1">
      <c r="F59606" s="129">
        <f t="shared" si="937"/>
        <v>0</v>
      </c>
    </row>
    <row r="59607" spans="6:6" ht="18" customHeight="1">
      <c r="F59607" s="129">
        <f t="shared" si="937"/>
        <v>0</v>
      </c>
    </row>
    <row r="59608" spans="6:6" ht="18" customHeight="1">
      <c r="F59608" s="129">
        <f t="shared" si="937"/>
        <v>0</v>
      </c>
    </row>
    <row r="59609" spans="6:6" ht="18" customHeight="1">
      <c r="F59609" s="129">
        <f t="shared" si="937"/>
        <v>0</v>
      </c>
    </row>
    <row r="59610" spans="6:6" ht="18" customHeight="1">
      <c r="F59610" s="129">
        <f t="shared" si="937"/>
        <v>0</v>
      </c>
    </row>
    <row r="59611" spans="6:6" ht="18" customHeight="1">
      <c r="F59611" s="129">
        <f t="shared" si="937"/>
        <v>0</v>
      </c>
    </row>
    <row r="59612" spans="6:6" ht="18" customHeight="1">
      <c r="F59612" s="129">
        <f t="shared" si="937"/>
        <v>0</v>
      </c>
    </row>
    <row r="59613" spans="6:6" ht="18" customHeight="1">
      <c r="F59613" s="129">
        <f t="shared" si="937"/>
        <v>0</v>
      </c>
    </row>
    <row r="59614" spans="6:6" ht="18" customHeight="1">
      <c r="F59614" s="129">
        <f t="shared" si="937"/>
        <v>0</v>
      </c>
    </row>
    <row r="59615" spans="6:6" ht="18" customHeight="1">
      <c r="F59615" s="129">
        <f t="shared" si="937"/>
        <v>0</v>
      </c>
    </row>
    <row r="59616" spans="6:6" ht="18" customHeight="1">
      <c r="F59616" s="129">
        <f t="shared" si="937"/>
        <v>0</v>
      </c>
    </row>
    <row r="59617" spans="6:6" ht="18" customHeight="1">
      <c r="F59617" s="129">
        <f t="shared" si="937"/>
        <v>0</v>
      </c>
    </row>
    <row r="59618" spans="6:6" ht="18" customHeight="1">
      <c r="F59618" s="129">
        <f t="shared" si="937"/>
        <v>0</v>
      </c>
    </row>
    <row r="59619" spans="6:6" ht="18" customHeight="1">
      <c r="F59619" s="129">
        <f t="shared" si="937"/>
        <v>0</v>
      </c>
    </row>
    <row r="59620" spans="6:6" ht="18" customHeight="1">
      <c r="F59620" s="129">
        <f t="shared" si="937"/>
        <v>0</v>
      </c>
    </row>
    <row r="59621" spans="6:6" ht="18" customHeight="1">
      <c r="F59621" s="129">
        <f t="shared" si="937"/>
        <v>0</v>
      </c>
    </row>
    <row r="59622" spans="6:6" ht="18" customHeight="1">
      <c r="F59622" s="129">
        <f t="shared" si="937"/>
        <v>0</v>
      </c>
    </row>
    <row r="59623" spans="6:6" ht="18" customHeight="1">
      <c r="F59623" s="129">
        <f t="shared" si="937"/>
        <v>0</v>
      </c>
    </row>
    <row r="59624" spans="6:6" ht="18" customHeight="1">
      <c r="F59624" s="129">
        <f t="shared" si="937"/>
        <v>0</v>
      </c>
    </row>
    <row r="59625" spans="6:6" ht="18" customHeight="1">
      <c r="F59625" s="129">
        <f t="shared" si="937"/>
        <v>0</v>
      </c>
    </row>
    <row r="59626" spans="6:6" ht="18" customHeight="1">
      <c r="F59626" s="129">
        <f t="shared" si="937"/>
        <v>0</v>
      </c>
    </row>
    <row r="59627" spans="6:6" ht="18" customHeight="1">
      <c r="F59627" s="129">
        <f t="shared" si="937"/>
        <v>0</v>
      </c>
    </row>
    <row r="59628" spans="6:6" ht="18" customHeight="1">
      <c r="F59628" s="129">
        <f t="shared" si="937"/>
        <v>0</v>
      </c>
    </row>
    <row r="59629" spans="6:6" ht="18" customHeight="1">
      <c r="F59629" s="129">
        <f t="shared" si="937"/>
        <v>0</v>
      </c>
    </row>
    <row r="59630" spans="6:6" ht="18" customHeight="1">
      <c r="F59630" s="129">
        <f t="shared" si="937"/>
        <v>0</v>
      </c>
    </row>
    <row r="59631" spans="6:6" ht="18" customHeight="1">
      <c r="F59631" s="129">
        <f t="shared" si="937"/>
        <v>0</v>
      </c>
    </row>
    <row r="59632" spans="6:6" ht="18" customHeight="1">
      <c r="F59632" s="129">
        <f t="shared" si="937"/>
        <v>0</v>
      </c>
    </row>
    <row r="59633" spans="6:6" ht="18" customHeight="1">
      <c r="F59633" s="129">
        <f t="shared" si="937"/>
        <v>0</v>
      </c>
    </row>
    <row r="59634" spans="6:6" ht="18" customHeight="1">
      <c r="F59634" s="129">
        <f t="shared" ref="F59634:F59697" si="938">E59634*D59634</f>
        <v>0</v>
      </c>
    </row>
    <row r="59635" spans="6:6" ht="18" customHeight="1">
      <c r="F59635" s="129">
        <f t="shared" si="938"/>
        <v>0</v>
      </c>
    </row>
    <row r="59636" spans="6:6" ht="18" customHeight="1">
      <c r="F59636" s="129">
        <f t="shared" si="938"/>
        <v>0</v>
      </c>
    </row>
    <row r="59637" spans="6:6" ht="18" customHeight="1">
      <c r="F59637" s="129">
        <f t="shared" si="938"/>
        <v>0</v>
      </c>
    </row>
    <row r="59638" spans="6:6" ht="18" customHeight="1">
      <c r="F59638" s="129">
        <f t="shared" si="938"/>
        <v>0</v>
      </c>
    </row>
    <row r="59639" spans="6:6" ht="18" customHeight="1">
      <c r="F59639" s="129">
        <f t="shared" si="938"/>
        <v>0</v>
      </c>
    </row>
    <row r="59640" spans="6:6" ht="18" customHeight="1">
      <c r="F59640" s="129">
        <f t="shared" si="938"/>
        <v>0</v>
      </c>
    </row>
    <row r="59641" spans="6:6" ht="18" customHeight="1">
      <c r="F59641" s="129">
        <f t="shared" si="938"/>
        <v>0</v>
      </c>
    </row>
    <row r="59642" spans="6:6" ht="18" customHeight="1">
      <c r="F59642" s="129">
        <f t="shared" si="938"/>
        <v>0</v>
      </c>
    </row>
    <row r="59643" spans="6:6" ht="18" customHeight="1">
      <c r="F59643" s="129">
        <f t="shared" si="938"/>
        <v>0</v>
      </c>
    </row>
    <row r="59644" spans="6:6" ht="18" customHeight="1">
      <c r="F59644" s="129">
        <f t="shared" si="938"/>
        <v>0</v>
      </c>
    </row>
    <row r="59645" spans="6:6" ht="18" customHeight="1">
      <c r="F59645" s="129">
        <f t="shared" si="938"/>
        <v>0</v>
      </c>
    </row>
    <row r="59646" spans="6:6" ht="18" customHeight="1">
      <c r="F59646" s="129">
        <f t="shared" si="938"/>
        <v>0</v>
      </c>
    </row>
    <row r="59647" spans="6:6" ht="18" customHeight="1">
      <c r="F59647" s="129">
        <f t="shared" si="938"/>
        <v>0</v>
      </c>
    </row>
    <row r="59648" spans="6:6" ht="18" customHeight="1">
      <c r="F59648" s="129">
        <f t="shared" si="938"/>
        <v>0</v>
      </c>
    </row>
    <row r="59649" spans="6:6" ht="18" customHeight="1">
      <c r="F59649" s="129">
        <f t="shared" si="938"/>
        <v>0</v>
      </c>
    </row>
    <row r="59650" spans="6:6" ht="18" customHeight="1">
      <c r="F59650" s="129">
        <f t="shared" si="938"/>
        <v>0</v>
      </c>
    </row>
    <row r="59651" spans="6:6" ht="18" customHeight="1">
      <c r="F59651" s="129">
        <f t="shared" si="938"/>
        <v>0</v>
      </c>
    </row>
    <row r="59652" spans="6:6" ht="18" customHeight="1">
      <c r="F59652" s="129">
        <f t="shared" si="938"/>
        <v>0</v>
      </c>
    </row>
    <row r="59653" spans="6:6" ht="18" customHeight="1">
      <c r="F59653" s="129">
        <f t="shared" si="938"/>
        <v>0</v>
      </c>
    </row>
    <row r="59654" spans="6:6" ht="18" customHeight="1">
      <c r="F59654" s="129">
        <f t="shared" si="938"/>
        <v>0</v>
      </c>
    </row>
    <row r="59655" spans="6:6" ht="18" customHeight="1">
      <c r="F59655" s="129">
        <f t="shared" si="938"/>
        <v>0</v>
      </c>
    </row>
    <row r="59656" spans="6:6" ht="18" customHeight="1">
      <c r="F59656" s="129">
        <f t="shared" si="938"/>
        <v>0</v>
      </c>
    </row>
    <row r="59657" spans="6:6" ht="18" customHeight="1">
      <c r="F59657" s="129">
        <f t="shared" si="938"/>
        <v>0</v>
      </c>
    </row>
    <row r="59658" spans="6:6" ht="18" customHeight="1">
      <c r="F59658" s="129">
        <f t="shared" si="938"/>
        <v>0</v>
      </c>
    </row>
    <row r="59659" spans="6:6" ht="18" customHeight="1">
      <c r="F59659" s="129">
        <f t="shared" si="938"/>
        <v>0</v>
      </c>
    </row>
    <row r="59660" spans="6:6" ht="18" customHeight="1">
      <c r="F59660" s="129">
        <f t="shared" si="938"/>
        <v>0</v>
      </c>
    </row>
    <row r="59661" spans="6:6" ht="18" customHeight="1">
      <c r="F59661" s="129">
        <f t="shared" si="938"/>
        <v>0</v>
      </c>
    </row>
    <row r="59662" spans="6:6" ht="18" customHeight="1">
      <c r="F59662" s="129">
        <f t="shared" si="938"/>
        <v>0</v>
      </c>
    </row>
    <row r="59663" spans="6:6" ht="18" customHeight="1">
      <c r="F59663" s="129">
        <f t="shared" si="938"/>
        <v>0</v>
      </c>
    </row>
    <row r="59664" spans="6:6" ht="18" customHeight="1">
      <c r="F59664" s="129">
        <f t="shared" si="938"/>
        <v>0</v>
      </c>
    </row>
    <row r="59665" spans="6:6" ht="18" customHeight="1">
      <c r="F59665" s="129">
        <f t="shared" si="938"/>
        <v>0</v>
      </c>
    </row>
    <row r="59666" spans="6:6" ht="18" customHeight="1">
      <c r="F59666" s="129">
        <f t="shared" si="938"/>
        <v>0</v>
      </c>
    </row>
    <row r="59667" spans="6:6" ht="18" customHeight="1">
      <c r="F59667" s="129">
        <f t="shared" si="938"/>
        <v>0</v>
      </c>
    </row>
    <row r="59668" spans="6:6" ht="18" customHeight="1">
      <c r="F59668" s="129">
        <f t="shared" si="938"/>
        <v>0</v>
      </c>
    </row>
    <row r="59669" spans="6:6" ht="18" customHeight="1">
      <c r="F59669" s="129">
        <f t="shared" si="938"/>
        <v>0</v>
      </c>
    </row>
    <row r="59670" spans="6:6" ht="18" customHeight="1">
      <c r="F59670" s="129">
        <f t="shared" si="938"/>
        <v>0</v>
      </c>
    </row>
    <row r="59671" spans="6:6" ht="18" customHeight="1">
      <c r="F59671" s="129">
        <f t="shared" si="938"/>
        <v>0</v>
      </c>
    </row>
    <row r="59672" spans="6:6" ht="18" customHeight="1">
      <c r="F59672" s="129">
        <f t="shared" si="938"/>
        <v>0</v>
      </c>
    </row>
    <row r="59673" spans="6:6" ht="18" customHeight="1">
      <c r="F59673" s="129">
        <f t="shared" si="938"/>
        <v>0</v>
      </c>
    </row>
    <row r="59674" spans="6:6" ht="18" customHeight="1">
      <c r="F59674" s="129">
        <f t="shared" si="938"/>
        <v>0</v>
      </c>
    </row>
    <row r="59675" spans="6:6" ht="18" customHeight="1">
      <c r="F59675" s="129">
        <f t="shared" si="938"/>
        <v>0</v>
      </c>
    </row>
    <row r="59676" spans="6:6" ht="18" customHeight="1">
      <c r="F59676" s="129">
        <f t="shared" si="938"/>
        <v>0</v>
      </c>
    </row>
    <row r="59677" spans="6:6" ht="18" customHeight="1">
      <c r="F59677" s="129">
        <f t="shared" si="938"/>
        <v>0</v>
      </c>
    </row>
    <row r="59678" spans="6:6" ht="18" customHeight="1">
      <c r="F59678" s="129">
        <f t="shared" si="938"/>
        <v>0</v>
      </c>
    </row>
    <row r="59679" spans="6:6" ht="18" customHeight="1">
      <c r="F59679" s="129">
        <f t="shared" si="938"/>
        <v>0</v>
      </c>
    </row>
    <row r="59680" spans="6:6" ht="18" customHeight="1">
      <c r="F59680" s="129">
        <f t="shared" si="938"/>
        <v>0</v>
      </c>
    </row>
    <row r="59681" spans="6:6" ht="18" customHeight="1">
      <c r="F59681" s="129">
        <f t="shared" si="938"/>
        <v>0</v>
      </c>
    </row>
    <row r="59682" spans="6:6" ht="18" customHeight="1">
      <c r="F59682" s="129">
        <f t="shared" si="938"/>
        <v>0</v>
      </c>
    </row>
    <row r="59683" spans="6:6" ht="18" customHeight="1">
      <c r="F59683" s="129">
        <f t="shared" si="938"/>
        <v>0</v>
      </c>
    </row>
    <row r="59684" spans="6:6" ht="18" customHeight="1">
      <c r="F59684" s="129">
        <f t="shared" si="938"/>
        <v>0</v>
      </c>
    </row>
    <row r="59685" spans="6:6" ht="18" customHeight="1">
      <c r="F59685" s="129">
        <f t="shared" si="938"/>
        <v>0</v>
      </c>
    </row>
    <row r="59686" spans="6:6" ht="18" customHeight="1">
      <c r="F59686" s="129">
        <f t="shared" si="938"/>
        <v>0</v>
      </c>
    </row>
    <row r="59687" spans="6:6" ht="18" customHeight="1">
      <c r="F59687" s="129">
        <f t="shared" si="938"/>
        <v>0</v>
      </c>
    </row>
    <row r="59688" spans="6:6" ht="18" customHeight="1">
      <c r="F59688" s="129">
        <f t="shared" si="938"/>
        <v>0</v>
      </c>
    </row>
    <row r="59689" spans="6:6" ht="18" customHeight="1">
      <c r="F59689" s="129">
        <f t="shared" si="938"/>
        <v>0</v>
      </c>
    </row>
    <row r="59690" spans="6:6" ht="18" customHeight="1">
      <c r="F59690" s="129">
        <f t="shared" si="938"/>
        <v>0</v>
      </c>
    </row>
    <row r="59691" spans="6:6" ht="18" customHeight="1">
      <c r="F59691" s="129">
        <f t="shared" si="938"/>
        <v>0</v>
      </c>
    </row>
    <row r="59692" spans="6:6" ht="18" customHeight="1">
      <c r="F59692" s="129">
        <f t="shared" si="938"/>
        <v>0</v>
      </c>
    </row>
    <row r="59693" spans="6:6" ht="18" customHeight="1">
      <c r="F59693" s="129">
        <f t="shared" si="938"/>
        <v>0</v>
      </c>
    </row>
    <row r="59694" spans="6:6" ht="18" customHeight="1">
      <c r="F59694" s="129">
        <f t="shared" si="938"/>
        <v>0</v>
      </c>
    </row>
    <row r="59695" spans="6:6" ht="18" customHeight="1">
      <c r="F59695" s="129">
        <f t="shared" si="938"/>
        <v>0</v>
      </c>
    </row>
    <row r="59696" spans="6:6" ht="18" customHeight="1">
      <c r="F59696" s="129">
        <f t="shared" si="938"/>
        <v>0</v>
      </c>
    </row>
    <row r="59697" spans="6:6" ht="18" customHeight="1">
      <c r="F59697" s="129">
        <f t="shared" si="938"/>
        <v>0</v>
      </c>
    </row>
    <row r="59698" spans="6:6" ht="18" customHeight="1">
      <c r="F59698" s="129">
        <f t="shared" ref="F59698:F59761" si="939">E59698*D59698</f>
        <v>0</v>
      </c>
    </row>
    <row r="59699" spans="6:6" ht="18" customHeight="1">
      <c r="F59699" s="129">
        <f t="shared" si="939"/>
        <v>0</v>
      </c>
    </row>
    <row r="59700" spans="6:6" ht="18" customHeight="1">
      <c r="F59700" s="129">
        <f t="shared" si="939"/>
        <v>0</v>
      </c>
    </row>
    <row r="59701" spans="6:6" ht="18" customHeight="1">
      <c r="F59701" s="129">
        <f t="shared" si="939"/>
        <v>0</v>
      </c>
    </row>
    <row r="59702" spans="6:6" ht="18" customHeight="1">
      <c r="F59702" s="129">
        <f t="shared" si="939"/>
        <v>0</v>
      </c>
    </row>
    <row r="59703" spans="6:6" ht="18" customHeight="1">
      <c r="F59703" s="129">
        <f t="shared" si="939"/>
        <v>0</v>
      </c>
    </row>
    <row r="59704" spans="6:6" ht="18" customHeight="1">
      <c r="F59704" s="129">
        <f t="shared" si="939"/>
        <v>0</v>
      </c>
    </row>
    <row r="59705" spans="6:6" ht="18" customHeight="1">
      <c r="F59705" s="129">
        <f t="shared" si="939"/>
        <v>0</v>
      </c>
    </row>
    <row r="59706" spans="6:6" ht="18" customHeight="1">
      <c r="F59706" s="129">
        <f t="shared" si="939"/>
        <v>0</v>
      </c>
    </row>
    <row r="59707" spans="6:6" ht="18" customHeight="1">
      <c r="F59707" s="129">
        <f t="shared" si="939"/>
        <v>0</v>
      </c>
    </row>
    <row r="59708" spans="6:6" ht="18" customHeight="1">
      <c r="F59708" s="129">
        <f t="shared" si="939"/>
        <v>0</v>
      </c>
    </row>
    <row r="59709" spans="6:6" ht="18" customHeight="1">
      <c r="F59709" s="129">
        <f t="shared" si="939"/>
        <v>0</v>
      </c>
    </row>
    <row r="59710" spans="6:6" ht="18" customHeight="1">
      <c r="F59710" s="129">
        <f t="shared" si="939"/>
        <v>0</v>
      </c>
    </row>
    <row r="59711" spans="6:6" ht="18" customHeight="1">
      <c r="F59711" s="129">
        <f t="shared" si="939"/>
        <v>0</v>
      </c>
    </row>
    <row r="59712" spans="6:6" ht="18" customHeight="1">
      <c r="F59712" s="129">
        <f t="shared" si="939"/>
        <v>0</v>
      </c>
    </row>
    <row r="59713" spans="6:6" ht="18" customHeight="1">
      <c r="F59713" s="129">
        <f t="shared" si="939"/>
        <v>0</v>
      </c>
    </row>
    <row r="59714" spans="6:6" ht="18" customHeight="1">
      <c r="F59714" s="129">
        <f t="shared" si="939"/>
        <v>0</v>
      </c>
    </row>
    <row r="59715" spans="6:6" ht="18" customHeight="1">
      <c r="F59715" s="129">
        <f t="shared" si="939"/>
        <v>0</v>
      </c>
    </row>
    <row r="59716" spans="6:6" ht="18" customHeight="1">
      <c r="F59716" s="129">
        <f t="shared" si="939"/>
        <v>0</v>
      </c>
    </row>
    <row r="59717" spans="6:6" ht="18" customHeight="1">
      <c r="F59717" s="129">
        <f t="shared" si="939"/>
        <v>0</v>
      </c>
    </row>
    <row r="59718" spans="6:6" ht="18" customHeight="1">
      <c r="F59718" s="129">
        <f t="shared" si="939"/>
        <v>0</v>
      </c>
    </row>
    <row r="59719" spans="6:6" ht="18" customHeight="1">
      <c r="F59719" s="129">
        <f t="shared" si="939"/>
        <v>0</v>
      </c>
    </row>
    <row r="59720" spans="6:6" ht="18" customHeight="1">
      <c r="F59720" s="129">
        <f t="shared" si="939"/>
        <v>0</v>
      </c>
    </row>
    <row r="59721" spans="6:6" ht="18" customHeight="1">
      <c r="F59721" s="129">
        <f t="shared" si="939"/>
        <v>0</v>
      </c>
    </row>
    <row r="59722" spans="6:6" ht="18" customHeight="1">
      <c r="F59722" s="129">
        <f t="shared" si="939"/>
        <v>0</v>
      </c>
    </row>
    <row r="59723" spans="6:6" ht="18" customHeight="1">
      <c r="F59723" s="129">
        <f t="shared" si="939"/>
        <v>0</v>
      </c>
    </row>
    <row r="59724" spans="6:6" ht="18" customHeight="1">
      <c r="F59724" s="129">
        <f t="shared" si="939"/>
        <v>0</v>
      </c>
    </row>
    <row r="59725" spans="6:6" ht="18" customHeight="1">
      <c r="F59725" s="129">
        <f t="shared" si="939"/>
        <v>0</v>
      </c>
    </row>
    <row r="59726" spans="6:6" ht="18" customHeight="1">
      <c r="F59726" s="129">
        <f t="shared" si="939"/>
        <v>0</v>
      </c>
    </row>
    <row r="59727" spans="6:6" ht="18" customHeight="1">
      <c r="F59727" s="129">
        <f t="shared" si="939"/>
        <v>0</v>
      </c>
    </row>
    <row r="59728" spans="6:6" ht="18" customHeight="1">
      <c r="F59728" s="129">
        <f t="shared" si="939"/>
        <v>0</v>
      </c>
    </row>
    <row r="59729" spans="6:6" ht="18" customHeight="1">
      <c r="F59729" s="129">
        <f t="shared" si="939"/>
        <v>0</v>
      </c>
    </row>
    <row r="59730" spans="6:6" ht="18" customHeight="1">
      <c r="F59730" s="129">
        <f t="shared" si="939"/>
        <v>0</v>
      </c>
    </row>
    <row r="59731" spans="6:6" ht="18" customHeight="1">
      <c r="F59731" s="129">
        <f t="shared" si="939"/>
        <v>0</v>
      </c>
    </row>
    <row r="59732" spans="6:6" ht="18" customHeight="1">
      <c r="F59732" s="129">
        <f t="shared" si="939"/>
        <v>0</v>
      </c>
    </row>
    <row r="59733" spans="6:6" ht="18" customHeight="1">
      <c r="F59733" s="129">
        <f t="shared" si="939"/>
        <v>0</v>
      </c>
    </row>
    <row r="59734" spans="6:6" ht="18" customHeight="1">
      <c r="F59734" s="129">
        <f t="shared" si="939"/>
        <v>0</v>
      </c>
    </row>
    <row r="59735" spans="6:6" ht="18" customHeight="1">
      <c r="F59735" s="129">
        <f t="shared" si="939"/>
        <v>0</v>
      </c>
    </row>
    <row r="59736" spans="6:6" ht="18" customHeight="1">
      <c r="F59736" s="129">
        <f t="shared" si="939"/>
        <v>0</v>
      </c>
    </row>
    <row r="59737" spans="6:6" ht="18" customHeight="1">
      <c r="F59737" s="129">
        <f t="shared" si="939"/>
        <v>0</v>
      </c>
    </row>
    <row r="59738" spans="6:6" ht="18" customHeight="1">
      <c r="F59738" s="129">
        <f t="shared" si="939"/>
        <v>0</v>
      </c>
    </row>
    <row r="59739" spans="6:6" ht="18" customHeight="1">
      <c r="F59739" s="129">
        <f t="shared" si="939"/>
        <v>0</v>
      </c>
    </row>
    <row r="59740" spans="6:6" ht="18" customHeight="1">
      <c r="F59740" s="129">
        <f t="shared" si="939"/>
        <v>0</v>
      </c>
    </row>
    <row r="59741" spans="6:6" ht="18" customHeight="1">
      <c r="F59741" s="129">
        <f t="shared" si="939"/>
        <v>0</v>
      </c>
    </row>
    <row r="59742" spans="6:6" ht="18" customHeight="1">
      <c r="F59742" s="129">
        <f t="shared" si="939"/>
        <v>0</v>
      </c>
    </row>
    <row r="59743" spans="6:6" ht="18" customHeight="1">
      <c r="F59743" s="129">
        <f t="shared" si="939"/>
        <v>0</v>
      </c>
    </row>
    <row r="59744" spans="6:6" ht="18" customHeight="1">
      <c r="F59744" s="129">
        <f t="shared" si="939"/>
        <v>0</v>
      </c>
    </row>
    <row r="59745" spans="6:6" ht="18" customHeight="1">
      <c r="F59745" s="129">
        <f t="shared" si="939"/>
        <v>0</v>
      </c>
    </row>
    <row r="59746" spans="6:6" ht="18" customHeight="1">
      <c r="F59746" s="129">
        <f t="shared" si="939"/>
        <v>0</v>
      </c>
    </row>
    <row r="59747" spans="6:6" ht="18" customHeight="1">
      <c r="F59747" s="129">
        <f t="shared" si="939"/>
        <v>0</v>
      </c>
    </row>
    <row r="59748" spans="6:6" ht="18" customHeight="1">
      <c r="F59748" s="129">
        <f t="shared" si="939"/>
        <v>0</v>
      </c>
    </row>
    <row r="59749" spans="6:6" ht="18" customHeight="1">
      <c r="F59749" s="129">
        <f t="shared" si="939"/>
        <v>0</v>
      </c>
    </row>
    <row r="59750" spans="6:6" ht="18" customHeight="1">
      <c r="F59750" s="129">
        <f t="shared" si="939"/>
        <v>0</v>
      </c>
    </row>
    <row r="59751" spans="6:6" ht="18" customHeight="1">
      <c r="F59751" s="129">
        <f t="shared" si="939"/>
        <v>0</v>
      </c>
    </row>
    <row r="59752" spans="6:6" ht="18" customHeight="1">
      <c r="F59752" s="129">
        <f t="shared" si="939"/>
        <v>0</v>
      </c>
    </row>
    <row r="59753" spans="6:6" ht="18" customHeight="1">
      <c r="F59753" s="129">
        <f t="shared" si="939"/>
        <v>0</v>
      </c>
    </row>
    <row r="59754" spans="6:6" ht="18" customHeight="1">
      <c r="F59754" s="129">
        <f t="shared" si="939"/>
        <v>0</v>
      </c>
    </row>
    <row r="59755" spans="6:6" ht="18" customHeight="1">
      <c r="F59755" s="129">
        <f t="shared" si="939"/>
        <v>0</v>
      </c>
    </row>
    <row r="59756" spans="6:6" ht="18" customHeight="1">
      <c r="F59756" s="129">
        <f t="shared" si="939"/>
        <v>0</v>
      </c>
    </row>
    <row r="59757" spans="6:6" ht="18" customHeight="1">
      <c r="F59757" s="129">
        <f t="shared" si="939"/>
        <v>0</v>
      </c>
    </row>
    <row r="59758" spans="6:6" ht="18" customHeight="1">
      <c r="F59758" s="129">
        <f t="shared" si="939"/>
        <v>0</v>
      </c>
    </row>
    <row r="59759" spans="6:6" ht="18" customHeight="1">
      <c r="F59759" s="129">
        <f t="shared" si="939"/>
        <v>0</v>
      </c>
    </row>
    <row r="59760" spans="6:6" ht="18" customHeight="1">
      <c r="F59760" s="129">
        <f t="shared" si="939"/>
        <v>0</v>
      </c>
    </row>
    <row r="59761" spans="6:6" ht="18" customHeight="1">
      <c r="F59761" s="129">
        <f t="shared" si="939"/>
        <v>0</v>
      </c>
    </row>
    <row r="59762" spans="6:6" ht="18" customHeight="1">
      <c r="F59762" s="129">
        <f t="shared" ref="F59762:F59825" si="940">E59762*D59762</f>
        <v>0</v>
      </c>
    </row>
    <row r="59763" spans="6:6" ht="18" customHeight="1">
      <c r="F59763" s="129">
        <f t="shared" si="940"/>
        <v>0</v>
      </c>
    </row>
    <row r="59764" spans="6:6" ht="18" customHeight="1">
      <c r="F59764" s="129">
        <f t="shared" si="940"/>
        <v>0</v>
      </c>
    </row>
    <row r="59765" spans="6:6" ht="18" customHeight="1">
      <c r="F59765" s="129">
        <f t="shared" si="940"/>
        <v>0</v>
      </c>
    </row>
    <row r="59766" spans="6:6" ht="18" customHeight="1">
      <c r="F59766" s="129">
        <f t="shared" si="940"/>
        <v>0</v>
      </c>
    </row>
    <row r="59767" spans="6:6" ht="18" customHeight="1">
      <c r="F59767" s="129">
        <f t="shared" si="940"/>
        <v>0</v>
      </c>
    </row>
    <row r="59768" spans="6:6" ht="18" customHeight="1">
      <c r="F59768" s="129">
        <f t="shared" si="940"/>
        <v>0</v>
      </c>
    </row>
    <row r="59769" spans="6:6" ht="18" customHeight="1">
      <c r="F59769" s="129">
        <f t="shared" si="940"/>
        <v>0</v>
      </c>
    </row>
    <row r="59770" spans="6:6" ht="18" customHeight="1">
      <c r="F59770" s="129">
        <f t="shared" si="940"/>
        <v>0</v>
      </c>
    </row>
    <row r="59771" spans="6:6" ht="18" customHeight="1">
      <c r="F59771" s="129">
        <f t="shared" si="940"/>
        <v>0</v>
      </c>
    </row>
    <row r="59772" spans="6:6" ht="18" customHeight="1">
      <c r="F59772" s="129">
        <f t="shared" si="940"/>
        <v>0</v>
      </c>
    </row>
    <row r="59773" spans="6:6" ht="18" customHeight="1">
      <c r="F59773" s="129">
        <f t="shared" si="940"/>
        <v>0</v>
      </c>
    </row>
    <row r="59774" spans="6:6" ht="18" customHeight="1">
      <c r="F59774" s="129">
        <f t="shared" si="940"/>
        <v>0</v>
      </c>
    </row>
    <row r="59775" spans="6:6" ht="18" customHeight="1">
      <c r="F59775" s="129">
        <f t="shared" si="940"/>
        <v>0</v>
      </c>
    </row>
    <row r="59776" spans="6:6" ht="18" customHeight="1">
      <c r="F59776" s="129">
        <f t="shared" si="940"/>
        <v>0</v>
      </c>
    </row>
    <row r="59777" spans="6:6" ht="18" customHeight="1">
      <c r="F59777" s="129">
        <f t="shared" si="940"/>
        <v>0</v>
      </c>
    </row>
    <row r="59778" spans="6:6" ht="18" customHeight="1">
      <c r="F59778" s="129">
        <f t="shared" si="940"/>
        <v>0</v>
      </c>
    </row>
    <row r="59779" spans="6:6" ht="18" customHeight="1">
      <c r="F59779" s="129">
        <f t="shared" si="940"/>
        <v>0</v>
      </c>
    </row>
    <row r="59780" spans="6:6" ht="18" customHeight="1">
      <c r="F59780" s="129">
        <f t="shared" si="940"/>
        <v>0</v>
      </c>
    </row>
    <row r="59781" spans="6:6" ht="18" customHeight="1">
      <c r="F59781" s="129">
        <f t="shared" si="940"/>
        <v>0</v>
      </c>
    </row>
    <row r="59782" spans="6:6" ht="18" customHeight="1">
      <c r="F59782" s="129">
        <f t="shared" si="940"/>
        <v>0</v>
      </c>
    </row>
    <row r="59783" spans="6:6" ht="18" customHeight="1">
      <c r="F59783" s="129">
        <f t="shared" si="940"/>
        <v>0</v>
      </c>
    </row>
    <row r="59784" spans="6:6" ht="18" customHeight="1">
      <c r="F59784" s="129">
        <f t="shared" si="940"/>
        <v>0</v>
      </c>
    </row>
    <row r="59785" spans="6:6" ht="18" customHeight="1">
      <c r="F59785" s="129">
        <f t="shared" si="940"/>
        <v>0</v>
      </c>
    </row>
    <row r="59786" spans="6:6" ht="18" customHeight="1">
      <c r="F59786" s="129">
        <f t="shared" si="940"/>
        <v>0</v>
      </c>
    </row>
    <row r="59787" spans="6:6" ht="18" customHeight="1">
      <c r="F59787" s="129">
        <f t="shared" si="940"/>
        <v>0</v>
      </c>
    </row>
    <row r="59788" spans="6:6" ht="18" customHeight="1">
      <c r="F59788" s="129">
        <f t="shared" si="940"/>
        <v>0</v>
      </c>
    </row>
    <row r="59789" spans="6:6" ht="18" customHeight="1">
      <c r="F59789" s="129">
        <f t="shared" si="940"/>
        <v>0</v>
      </c>
    </row>
    <row r="59790" spans="6:6" ht="18" customHeight="1">
      <c r="F59790" s="129">
        <f t="shared" si="940"/>
        <v>0</v>
      </c>
    </row>
    <row r="59791" spans="6:6" ht="18" customHeight="1">
      <c r="F59791" s="129">
        <f t="shared" si="940"/>
        <v>0</v>
      </c>
    </row>
    <row r="59792" spans="6:6" ht="18" customHeight="1">
      <c r="F59792" s="129">
        <f t="shared" si="940"/>
        <v>0</v>
      </c>
    </row>
    <row r="59793" spans="6:6" ht="18" customHeight="1">
      <c r="F59793" s="129">
        <f t="shared" si="940"/>
        <v>0</v>
      </c>
    </row>
    <row r="59794" spans="6:6" ht="18" customHeight="1">
      <c r="F59794" s="129">
        <f t="shared" si="940"/>
        <v>0</v>
      </c>
    </row>
    <row r="59795" spans="6:6" ht="18" customHeight="1">
      <c r="F59795" s="129">
        <f t="shared" si="940"/>
        <v>0</v>
      </c>
    </row>
    <row r="59796" spans="6:6" ht="18" customHeight="1">
      <c r="F59796" s="129">
        <f t="shared" si="940"/>
        <v>0</v>
      </c>
    </row>
    <row r="59797" spans="6:6" ht="18" customHeight="1">
      <c r="F59797" s="129">
        <f t="shared" si="940"/>
        <v>0</v>
      </c>
    </row>
    <row r="59798" spans="6:6" ht="18" customHeight="1">
      <c r="F59798" s="129">
        <f t="shared" si="940"/>
        <v>0</v>
      </c>
    </row>
    <row r="59799" spans="6:6" ht="18" customHeight="1">
      <c r="F59799" s="129">
        <f t="shared" si="940"/>
        <v>0</v>
      </c>
    </row>
    <row r="59800" spans="6:6" ht="18" customHeight="1">
      <c r="F59800" s="129">
        <f t="shared" si="940"/>
        <v>0</v>
      </c>
    </row>
    <row r="59801" spans="6:6" ht="18" customHeight="1">
      <c r="F59801" s="129">
        <f t="shared" si="940"/>
        <v>0</v>
      </c>
    </row>
    <row r="59802" spans="6:6" ht="18" customHeight="1">
      <c r="F59802" s="129">
        <f t="shared" si="940"/>
        <v>0</v>
      </c>
    </row>
    <row r="59803" spans="6:6" ht="18" customHeight="1">
      <c r="F59803" s="129">
        <f t="shared" si="940"/>
        <v>0</v>
      </c>
    </row>
    <row r="59804" spans="6:6" ht="18" customHeight="1">
      <c r="F59804" s="129">
        <f t="shared" si="940"/>
        <v>0</v>
      </c>
    </row>
    <row r="59805" spans="6:6" ht="18" customHeight="1">
      <c r="F59805" s="129">
        <f t="shared" si="940"/>
        <v>0</v>
      </c>
    </row>
    <row r="59806" spans="6:6" ht="18" customHeight="1">
      <c r="F59806" s="129">
        <f t="shared" si="940"/>
        <v>0</v>
      </c>
    </row>
    <row r="59807" spans="6:6" ht="18" customHeight="1">
      <c r="F59807" s="129">
        <f t="shared" si="940"/>
        <v>0</v>
      </c>
    </row>
    <row r="59808" spans="6:6" ht="18" customHeight="1">
      <c r="F59808" s="129">
        <f t="shared" si="940"/>
        <v>0</v>
      </c>
    </row>
    <row r="59809" spans="6:6" ht="18" customHeight="1">
      <c r="F59809" s="129">
        <f t="shared" si="940"/>
        <v>0</v>
      </c>
    </row>
    <row r="59810" spans="6:6" ht="18" customHeight="1">
      <c r="F59810" s="129">
        <f t="shared" si="940"/>
        <v>0</v>
      </c>
    </row>
    <row r="59811" spans="6:6" ht="18" customHeight="1">
      <c r="F59811" s="129">
        <f t="shared" si="940"/>
        <v>0</v>
      </c>
    </row>
    <row r="59812" spans="6:6" ht="18" customHeight="1">
      <c r="F59812" s="129">
        <f t="shared" si="940"/>
        <v>0</v>
      </c>
    </row>
    <row r="59813" spans="6:6" ht="18" customHeight="1">
      <c r="F59813" s="129">
        <f t="shared" si="940"/>
        <v>0</v>
      </c>
    </row>
    <row r="59814" spans="6:6" ht="18" customHeight="1">
      <c r="F59814" s="129">
        <f t="shared" si="940"/>
        <v>0</v>
      </c>
    </row>
    <row r="59815" spans="6:6" ht="18" customHeight="1">
      <c r="F59815" s="129">
        <f t="shared" si="940"/>
        <v>0</v>
      </c>
    </row>
    <row r="59816" spans="6:6" ht="18" customHeight="1">
      <c r="F59816" s="129">
        <f t="shared" si="940"/>
        <v>0</v>
      </c>
    </row>
    <row r="59817" spans="6:6" ht="18" customHeight="1">
      <c r="F59817" s="129">
        <f t="shared" si="940"/>
        <v>0</v>
      </c>
    </row>
    <row r="59818" spans="6:6" ht="18" customHeight="1">
      <c r="F59818" s="129">
        <f t="shared" si="940"/>
        <v>0</v>
      </c>
    </row>
    <row r="59819" spans="6:6" ht="18" customHeight="1">
      <c r="F59819" s="129">
        <f t="shared" si="940"/>
        <v>0</v>
      </c>
    </row>
    <row r="59820" spans="6:6" ht="18" customHeight="1">
      <c r="F59820" s="129">
        <f t="shared" si="940"/>
        <v>0</v>
      </c>
    </row>
    <row r="59821" spans="6:6" ht="18" customHeight="1">
      <c r="F59821" s="129">
        <f t="shared" si="940"/>
        <v>0</v>
      </c>
    </row>
    <row r="59822" spans="6:6" ht="18" customHeight="1">
      <c r="F59822" s="129">
        <f t="shared" si="940"/>
        <v>0</v>
      </c>
    </row>
    <row r="59823" spans="6:6" ht="18" customHeight="1">
      <c r="F59823" s="129">
        <f t="shared" si="940"/>
        <v>0</v>
      </c>
    </row>
    <row r="59824" spans="6:6" ht="18" customHeight="1">
      <c r="F59824" s="129">
        <f t="shared" si="940"/>
        <v>0</v>
      </c>
    </row>
    <row r="59825" spans="6:6" ht="18" customHeight="1">
      <c r="F59825" s="129">
        <f t="shared" si="940"/>
        <v>0</v>
      </c>
    </row>
    <row r="59826" spans="6:6" ht="18" customHeight="1">
      <c r="F59826" s="129">
        <f t="shared" ref="F59826:F59889" si="941">E59826*D59826</f>
        <v>0</v>
      </c>
    </row>
    <row r="59827" spans="6:6" ht="18" customHeight="1">
      <c r="F59827" s="129">
        <f t="shared" si="941"/>
        <v>0</v>
      </c>
    </row>
    <row r="59828" spans="6:6" ht="18" customHeight="1">
      <c r="F59828" s="129">
        <f t="shared" si="941"/>
        <v>0</v>
      </c>
    </row>
    <row r="59829" spans="6:6" ht="18" customHeight="1">
      <c r="F59829" s="129">
        <f t="shared" si="941"/>
        <v>0</v>
      </c>
    </row>
    <row r="59830" spans="6:6" ht="18" customHeight="1">
      <c r="F59830" s="129">
        <f t="shared" si="941"/>
        <v>0</v>
      </c>
    </row>
    <row r="59831" spans="6:6" ht="18" customHeight="1">
      <c r="F59831" s="129">
        <f t="shared" si="941"/>
        <v>0</v>
      </c>
    </row>
    <row r="59832" spans="6:6" ht="18" customHeight="1">
      <c r="F59832" s="129">
        <f t="shared" si="941"/>
        <v>0</v>
      </c>
    </row>
    <row r="59833" spans="6:6" ht="18" customHeight="1">
      <c r="F59833" s="129">
        <f t="shared" si="941"/>
        <v>0</v>
      </c>
    </row>
    <row r="59834" spans="6:6" ht="18" customHeight="1">
      <c r="F59834" s="129">
        <f t="shared" si="941"/>
        <v>0</v>
      </c>
    </row>
    <row r="59835" spans="6:6" ht="18" customHeight="1">
      <c r="F59835" s="129">
        <f t="shared" si="941"/>
        <v>0</v>
      </c>
    </row>
    <row r="59836" spans="6:6" ht="18" customHeight="1">
      <c r="F59836" s="129">
        <f t="shared" si="941"/>
        <v>0</v>
      </c>
    </row>
    <row r="59837" spans="6:6" ht="18" customHeight="1">
      <c r="F59837" s="129">
        <f t="shared" si="941"/>
        <v>0</v>
      </c>
    </row>
    <row r="59838" spans="6:6" ht="18" customHeight="1">
      <c r="F59838" s="129">
        <f t="shared" si="941"/>
        <v>0</v>
      </c>
    </row>
    <row r="59839" spans="6:6" ht="18" customHeight="1">
      <c r="F59839" s="129">
        <f t="shared" si="941"/>
        <v>0</v>
      </c>
    </row>
    <row r="59840" spans="6:6" ht="18" customHeight="1">
      <c r="F59840" s="129">
        <f t="shared" si="941"/>
        <v>0</v>
      </c>
    </row>
    <row r="59841" spans="6:6" ht="18" customHeight="1">
      <c r="F59841" s="129">
        <f t="shared" si="941"/>
        <v>0</v>
      </c>
    </row>
    <row r="59842" spans="6:6" ht="18" customHeight="1">
      <c r="F59842" s="129">
        <f t="shared" si="941"/>
        <v>0</v>
      </c>
    </row>
    <row r="59843" spans="6:6" ht="18" customHeight="1">
      <c r="F59843" s="129">
        <f t="shared" si="941"/>
        <v>0</v>
      </c>
    </row>
    <row r="59844" spans="6:6" ht="18" customHeight="1">
      <c r="F59844" s="129">
        <f t="shared" si="941"/>
        <v>0</v>
      </c>
    </row>
    <row r="59845" spans="6:6" ht="18" customHeight="1">
      <c r="F59845" s="129">
        <f t="shared" si="941"/>
        <v>0</v>
      </c>
    </row>
    <row r="59846" spans="6:6" ht="18" customHeight="1">
      <c r="F59846" s="129">
        <f t="shared" si="941"/>
        <v>0</v>
      </c>
    </row>
    <row r="59847" spans="6:6" ht="18" customHeight="1">
      <c r="F59847" s="129">
        <f t="shared" si="941"/>
        <v>0</v>
      </c>
    </row>
    <row r="59848" spans="6:6" ht="18" customHeight="1">
      <c r="F59848" s="129">
        <f t="shared" si="941"/>
        <v>0</v>
      </c>
    </row>
    <row r="59849" spans="6:6" ht="18" customHeight="1">
      <c r="F59849" s="129">
        <f t="shared" si="941"/>
        <v>0</v>
      </c>
    </row>
    <row r="59850" spans="6:6" ht="18" customHeight="1">
      <c r="F59850" s="129">
        <f t="shared" si="941"/>
        <v>0</v>
      </c>
    </row>
    <row r="59851" spans="6:6" ht="18" customHeight="1">
      <c r="F59851" s="129">
        <f t="shared" si="941"/>
        <v>0</v>
      </c>
    </row>
    <row r="59852" spans="6:6" ht="18" customHeight="1">
      <c r="F59852" s="129">
        <f t="shared" si="941"/>
        <v>0</v>
      </c>
    </row>
    <row r="59853" spans="6:6" ht="18" customHeight="1">
      <c r="F59853" s="129">
        <f t="shared" si="941"/>
        <v>0</v>
      </c>
    </row>
    <row r="59854" spans="6:6" ht="18" customHeight="1">
      <c r="F59854" s="129">
        <f t="shared" si="941"/>
        <v>0</v>
      </c>
    </row>
    <row r="59855" spans="6:6" ht="18" customHeight="1">
      <c r="F59855" s="129">
        <f t="shared" si="941"/>
        <v>0</v>
      </c>
    </row>
    <row r="59856" spans="6:6" ht="18" customHeight="1">
      <c r="F59856" s="129">
        <f t="shared" si="941"/>
        <v>0</v>
      </c>
    </row>
    <row r="59857" spans="6:6" ht="18" customHeight="1">
      <c r="F59857" s="129">
        <f t="shared" si="941"/>
        <v>0</v>
      </c>
    </row>
    <row r="59858" spans="6:6" ht="18" customHeight="1">
      <c r="F59858" s="129">
        <f t="shared" si="941"/>
        <v>0</v>
      </c>
    </row>
    <row r="59859" spans="6:6" ht="18" customHeight="1">
      <c r="F59859" s="129">
        <f t="shared" si="941"/>
        <v>0</v>
      </c>
    </row>
    <row r="59860" spans="6:6" ht="18" customHeight="1">
      <c r="F59860" s="129">
        <f t="shared" si="941"/>
        <v>0</v>
      </c>
    </row>
    <row r="59861" spans="6:6" ht="18" customHeight="1">
      <c r="F59861" s="129">
        <f t="shared" si="941"/>
        <v>0</v>
      </c>
    </row>
    <row r="59862" spans="6:6" ht="18" customHeight="1">
      <c r="F59862" s="129">
        <f t="shared" si="941"/>
        <v>0</v>
      </c>
    </row>
    <row r="59863" spans="6:6" ht="18" customHeight="1">
      <c r="F59863" s="129">
        <f t="shared" si="941"/>
        <v>0</v>
      </c>
    </row>
    <row r="59864" spans="6:6" ht="18" customHeight="1">
      <c r="F59864" s="129">
        <f t="shared" si="941"/>
        <v>0</v>
      </c>
    </row>
    <row r="59865" spans="6:6" ht="18" customHeight="1">
      <c r="F59865" s="129">
        <f t="shared" si="941"/>
        <v>0</v>
      </c>
    </row>
    <row r="59866" spans="6:6" ht="18" customHeight="1">
      <c r="F59866" s="129">
        <f t="shared" si="941"/>
        <v>0</v>
      </c>
    </row>
    <row r="59867" spans="6:6" ht="18" customHeight="1">
      <c r="F59867" s="129">
        <f t="shared" si="941"/>
        <v>0</v>
      </c>
    </row>
    <row r="59868" spans="6:6" ht="18" customHeight="1">
      <c r="F59868" s="129">
        <f t="shared" si="941"/>
        <v>0</v>
      </c>
    </row>
    <row r="59869" spans="6:6" ht="18" customHeight="1">
      <c r="F59869" s="129">
        <f t="shared" si="941"/>
        <v>0</v>
      </c>
    </row>
    <row r="59870" spans="6:6" ht="18" customHeight="1">
      <c r="F59870" s="129">
        <f t="shared" si="941"/>
        <v>0</v>
      </c>
    </row>
    <row r="59871" spans="6:6" ht="18" customHeight="1">
      <c r="F59871" s="129">
        <f t="shared" si="941"/>
        <v>0</v>
      </c>
    </row>
    <row r="59872" spans="6:6" ht="18" customHeight="1">
      <c r="F59872" s="129">
        <f t="shared" si="941"/>
        <v>0</v>
      </c>
    </row>
    <row r="59873" spans="6:6" ht="18" customHeight="1">
      <c r="F59873" s="129">
        <f t="shared" si="941"/>
        <v>0</v>
      </c>
    </row>
    <row r="59874" spans="6:6" ht="18" customHeight="1">
      <c r="F59874" s="129">
        <f t="shared" si="941"/>
        <v>0</v>
      </c>
    </row>
    <row r="59875" spans="6:6" ht="18" customHeight="1">
      <c r="F59875" s="129">
        <f t="shared" si="941"/>
        <v>0</v>
      </c>
    </row>
    <row r="59876" spans="6:6" ht="18" customHeight="1">
      <c r="F59876" s="129">
        <f t="shared" si="941"/>
        <v>0</v>
      </c>
    </row>
    <row r="59877" spans="6:6" ht="18" customHeight="1">
      <c r="F59877" s="129">
        <f t="shared" si="941"/>
        <v>0</v>
      </c>
    </row>
    <row r="59878" spans="6:6" ht="18" customHeight="1">
      <c r="F59878" s="129">
        <f t="shared" si="941"/>
        <v>0</v>
      </c>
    </row>
    <row r="59879" spans="6:6" ht="18" customHeight="1">
      <c r="F59879" s="129">
        <f t="shared" si="941"/>
        <v>0</v>
      </c>
    </row>
    <row r="59880" spans="6:6" ht="18" customHeight="1">
      <c r="F59880" s="129">
        <f t="shared" si="941"/>
        <v>0</v>
      </c>
    </row>
    <row r="59881" spans="6:6" ht="18" customHeight="1">
      <c r="F59881" s="129">
        <f t="shared" si="941"/>
        <v>0</v>
      </c>
    </row>
    <row r="59882" spans="6:6" ht="18" customHeight="1">
      <c r="F59882" s="129">
        <f t="shared" si="941"/>
        <v>0</v>
      </c>
    </row>
    <row r="59883" spans="6:6" ht="18" customHeight="1">
      <c r="F59883" s="129">
        <f t="shared" si="941"/>
        <v>0</v>
      </c>
    </row>
    <row r="59884" spans="6:6" ht="18" customHeight="1">
      <c r="F59884" s="129">
        <f t="shared" si="941"/>
        <v>0</v>
      </c>
    </row>
    <row r="59885" spans="6:6" ht="18" customHeight="1">
      <c r="F59885" s="129">
        <f t="shared" si="941"/>
        <v>0</v>
      </c>
    </row>
    <row r="59886" spans="6:6" ht="18" customHeight="1">
      <c r="F59886" s="129">
        <f t="shared" si="941"/>
        <v>0</v>
      </c>
    </row>
    <row r="59887" spans="6:6" ht="18" customHeight="1">
      <c r="F59887" s="129">
        <f t="shared" si="941"/>
        <v>0</v>
      </c>
    </row>
    <row r="59888" spans="6:6" ht="18" customHeight="1">
      <c r="F59888" s="129">
        <f t="shared" si="941"/>
        <v>0</v>
      </c>
    </row>
    <row r="59889" spans="6:6" ht="18" customHeight="1">
      <c r="F59889" s="129">
        <f t="shared" si="941"/>
        <v>0</v>
      </c>
    </row>
    <row r="59890" spans="6:6" ht="18" customHeight="1">
      <c r="F59890" s="129">
        <f t="shared" ref="F59890:F59953" si="942">E59890*D59890</f>
        <v>0</v>
      </c>
    </row>
    <row r="59891" spans="6:6" ht="18" customHeight="1">
      <c r="F59891" s="129">
        <f t="shared" si="942"/>
        <v>0</v>
      </c>
    </row>
    <row r="59892" spans="6:6" ht="18" customHeight="1">
      <c r="F59892" s="129">
        <f t="shared" si="942"/>
        <v>0</v>
      </c>
    </row>
    <row r="59893" spans="6:6" ht="18" customHeight="1">
      <c r="F59893" s="129">
        <f t="shared" si="942"/>
        <v>0</v>
      </c>
    </row>
    <row r="59894" spans="6:6" ht="18" customHeight="1">
      <c r="F59894" s="129">
        <f t="shared" si="942"/>
        <v>0</v>
      </c>
    </row>
    <row r="59895" spans="6:6" ht="18" customHeight="1">
      <c r="F59895" s="129">
        <f t="shared" si="942"/>
        <v>0</v>
      </c>
    </row>
    <row r="59896" spans="6:6" ht="18" customHeight="1">
      <c r="F59896" s="129">
        <f t="shared" si="942"/>
        <v>0</v>
      </c>
    </row>
    <row r="59897" spans="6:6" ht="18" customHeight="1">
      <c r="F59897" s="129">
        <f t="shared" si="942"/>
        <v>0</v>
      </c>
    </row>
    <row r="59898" spans="6:6" ht="18" customHeight="1">
      <c r="F59898" s="129">
        <f t="shared" si="942"/>
        <v>0</v>
      </c>
    </row>
    <row r="59899" spans="6:6" ht="18" customHeight="1">
      <c r="F59899" s="129">
        <f t="shared" si="942"/>
        <v>0</v>
      </c>
    </row>
    <row r="59900" spans="6:6" ht="18" customHeight="1">
      <c r="F59900" s="129">
        <f t="shared" si="942"/>
        <v>0</v>
      </c>
    </row>
    <row r="59901" spans="6:6" ht="18" customHeight="1">
      <c r="F59901" s="129">
        <f t="shared" si="942"/>
        <v>0</v>
      </c>
    </row>
    <row r="59902" spans="6:6" ht="18" customHeight="1">
      <c r="F59902" s="129">
        <f t="shared" si="942"/>
        <v>0</v>
      </c>
    </row>
    <row r="59903" spans="6:6" ht="18" customHeight="1">
      <c r="F59903" s="129">
        <f t="shared" si="942"/>
        <v>0</v>
      </c>
    </row>
    <row r="59904" spans="6:6" ht="18" customHeight="1">
      <c r="F59904" s="129">
        <f t="shared" si="942"/>
        <v>0</v>
      </c>
    </row>
    <row r="59905" spans="6:6" ht="18" customHeight="1">
      <c r="F59905" s="129">
        <f t="shared" si="942"/>
        <v>0</v>
      </c>
    </row>
    <row r="59906" spans="6:6" ht="18" customHeight="1">
      <c r="F59906" s="129">
        <f t="shared" si="942"/>
        <v>0</v>
      </c>
    </row>
    <row r="59907" spans="6:6" ht="18" customHeight="1">
      <c r="F59907" s="129">
        <f t="shared" si="942"/>
        <v>0</v>
      </c>
    </row>
    <row r="59908" spans="6:6" ht="18" customHeight="1">
      <c r="F59908" s="129">
        <f t="shared" si="942"/>
        <v>0</v>
      </c>
    </row>
    <row r="59909" spans="6:6" ht="18" customHeight="1">
      <c r="F59909" s="129">
        <f t="shared" si="942"/>
        <v>0</v>
      </c>
    </row>
    <row r="59910" spans="6:6" ht="18" customHeight="1">
      <c r="F59910" s="129">
        <f t="shared" si="942"/>
        <v>0</v>
      </c>
    </row>
    <row r="59911" spans="6:6" ht="18" customHeight="1">
      <c r="F59911" s="129">
        <f t="shared" si="942"/>
        <v>0</v>
      </c>
    </row>
    <row r="59912" spans="6:6" ht="18" customHeight="1">
      <c r="F59912" s="129">
        <f t="shared" si="942"/>
        <v>0</v>
      </c>
    </row>
    <row r="59913" spans="6:6" ht="18" customHeight="1">
      <c r="F59913" s="129">
        <f t="shared" si="942"/>
        <v>0</v>
      </c>
    </row>
    <row r="59914" spans="6:6" ht="18" customHeight="1">
      <c r="F59914" s="129">
        <f t="shared" si="942"/>
        <v>0</v>
      </c>
    </row>
    <row r="59915" spans="6:6" ht="18" customHeight="1">
      <c r="F59915" s="129">
        <f t="shared" si="942"/>
        <v>0</v>
      </c>
    </row>
    <row r="59916" spans="6:6" ht="18" customHeight="1">
      <c r="F59916" s="129">
        <f t="shared" si="942"/>
        <v>0</v>
      </c>
    </row>
    <row r="59917" spans="6:6" ht="18" customHeight="1">
      <c r="F59917" s="129">
        <f t="shared" si="942"/>
        <v>0</v>
      </c>
    </row>
    <row r="59918" spans="6:6" ht="18" customHeight="1">
      <c r="F59918" s="129">
        <f t="shared" si="942"/>
        <v>0</v>
      </c>
    </row>
    <row r="59919" spans="6:6" ht="18" customHeight="1">
      <c r="F59919" s="129">
        <f t="shared" si="942"/>
        <v>0</v>
      </c>
    </row>
    <row r="59920" spans="6:6" ht="18" customHeight="1">
      <c r="F59920" s="129">
        <f t="shared" si="942"/>
        <v>0</v>
      </c>
    </row>
    <row r="59921" spans="6:6" ht="18" customHeight="1">
      <c r="F59921" s="129">
        <f t="shared" si="942"/>
        <v>0</v>
      </c>
    </row>
    <row r="59922" spans="6:6" ht="18" customHeight="1">
      <c r="F59922" s="129">
        <f t="shared" si="942"/>
        <v>0</v>
      </c>
    </row>
    <row r="59923" spans="6:6" ht="18" customHeight="1">
      <c r="F59923" s="129">
        <f t="shared" si="942"/>
        <v>0</v>
      </c>
    </row>
    <row r="59924" spans="6:6" ht="18" customHeight="1">
      <c r="F59924" s="129">
        <f t="shared" si="942"/>
        <v>0</v>
      </c>
    </row>
    <row r="59925" spans="6:6" ht="18" customHeight="1">
      <c r="F59925" s="129">
        <f t="shared" si="942"/>
        <v>0</v>
      </c>
    </row>
    <row r="59926" spans="6:6" ht="18" customHeight="1">
      <c r="F59926" s="129">
        <f t="shared" si="942"/>
        <v>0</v>
      </c>
    </row>
    <row r="59927" spans="6:6" ht="18" customHeight="1">
      <c r="F59927" s="129">
        <f t="shared" si="942"/>
        <v>0</v>
      </c>
    </row>
    <row r="59928" spans="6:6" ht="18" customHeight="1">
      <c r="F59928" s="129">
        <f t="shared" si="942"/>
        <v>0</v>
      </c>
    </row>
    <row r="59929" spans="6:6" ht="18" customHeight="1">
      <c r="F59929" s="129">
        <f t="shared" si="942"/>
        <v>0</v>
      </c>
    </row>
    <row r="59930" spans="6:6" ht="18" customHeight="1">
      <c r="F59930" s="129">
        <f t="shared" si="942"/>
        <v>0</v>
      </c>
    </row>
    <row r="59931" spans="6:6" ht="18" customHeight="1">
      <c r="F59931" s="129">
        <f t="shared" si="942"/>
        <v>0</v>
      </c>
    </row>
    <row r="59932" spans="6:6" ht="18" customHeight="1">
      <c r="F59932" s="129">
        <f t="shared" si="942"/>
        <v>0</v>
      </c>
    </row>
    <row r="59933" spans="6:6" ht="18" customHeight="1">
      <c r="F59933" s="129">
        <f t="shared" si="942"/>
        <v>0</v>
      </c>
    </row>
    <row r="59934" spans="6:6" ht="18" customHeight="1">
      <c r="F59934" s="129">
        <f t="shared" si="942"/>
        <v>0</v>
      </c>
    </row>
    <row r="59935" spans="6:6" ht="18" customHeight="1">
      <c r="F59935" s="129">
        <f t="shared" si="942"/>
        <v>0</v>
      </c>
    </row>
    <row r="59936" spans="6:6" ht="18" customHeight="1">
      <c r="F59936" s="129">
        <f t="shared" si="942"/>
        <v>0</v>
      </c>
    </row>
    <row r="59937" spans="6:6" ht="18" customHeight="1">
      <c r="F59937" s="129">
        <f t="shared" si="942"/>
        <v>0</v>
      </c>
    </row>
    <row r="59938" spans="6:6" ht="18" customHeight="1">
      <c r="F59938" s="129">
        <f t="shared" si="942"/>
        <v>0</v>
      </c>
    </row>
    <row r="59939" spans="6:6" ht="18" customHeight="1">
      <c r="F59939" s="129">
        <f t="shared" si="942"/>
        <v>0</v>
      </c>
    </row>
    <row r="59940" spans="6:6" ht="18" customHeight="1">
      <c r="F59940" s="129">
        <f t="shared" si="942"/>
        <v>0</v>
      </c>
    </row>
    <row r="59941" spans="6:6" ht="18" customHeight="1">
      <c r="F59941" s="129">
        <f t="shared" si="942"/>
        <v>0</v>
      </c>
    </row>
    <row r="59942" spans="6:6" ht="18" customHeight="1">
      <c r="F59942" s="129">
        <f t="shared" si="942"/>
        <v>0</v>
      </c>
    </row>
    <row r="59943" spans="6:6" ht="18" customHeight="1">
      <c r="F59943" s="129">
        <f t="shared" si="942"/>
        <v>0</v>
      </c>
    </row>
    <row r="59944" spans="6:6" ht="18" customHeight="1">
      <c r="F59944" s="129">
        <f t="shared" si="942"/>
        <v>0</v>
      </c>
    </row>
    <row r="59945" spans="6:6" ht="18" customHeight="1">
      <c r="F59945" s="129">
        <f t="shared" si="942"/>
        <v>0</v>
      </c>
    </row>
    <row r="59946" spans="6:6" ht="18" customHeight="1">
      <c r="F59946" s="129">
        <f t="shared" si="942"/>
        <v>0</v>
      </c>
    </row>
    <row r="59947" spans="6:6" ht="18" customHeight="1">
      <c r="F59947" s="129">
        <f t="shared" si="942"/>
        <v>0</v>
      </c>
    </row>
    <row r="59948" spans="6:6" ht="18" customHeight="1">
      <c r="F59948" s="129">
        <f t="shared" si="942"/>
        <v>0</v>
      </c>
    </row>
    <row r="59949" spans="6:6" ht="18" customHeight="1">
      <c r="F59949" s="129">
        <f t="shared" si="942"/>
        <v>0</v>
      </c>
    </row>
    <row r="59950" spans="6:6" ht="18" customHeight="1">
      <c r="F59950" s="129">
        <f t="shared" si="942"/>
        <v>0</v>
      </c>
    </row>
    <row r="59951" spans="6:6" ht="18" customHeight="1">
      <c r="F59951" s="129">
        <f t="shared" si="942"/>
        <v>0</v>
      </c>
    </row>
    <row r="59952" spans="6:6" ht="18" customHeight="1">
      <c r="F59952" s="129">
        <f t="shared" si="942"/>
        <v>0</v>
      </c>
    </row>
    <row r="59953" spans="6:6" ht="18" customHeight="1">
      <c r="F59953" s="129">
        <f t="shared" si="942"/>
        <v>0</v>
      </c>
    </row>
    <row r="59954" spans="6:6" ht="18" customHeight="1">
      <c r="F59954" s="129">
        <f t="shared" ref="F59954:F60017" si="943">E59954*D59954</f>
        <v>0</v>
      </c>
    </row>
    <row r="59955" spans="6:6" ht="18" customHeight="1">
      <c r="F59955" s="129">
        <f t="shared" si="943"/>
        <v>0</v>
      </c>
    </row>
    <row r="59956" spans="6:6" ht="18" customHeight="1">
      <c r="F59956" s="129">
        <f t="shared" si="943"/>
        <v>0</v>
      </c>
    </row>
    <row r="59957" spans="6:6" ht="18" customHeight="1">
      <c r="F59957" s="129">
        <f t="shared" si="943"/>
        <v>0</v>
      </c>
    </row>
    <row r="59958" spans="6:6" ht="18" customHeight="1">
      <c r="F59958" s="129">
        <f t="shared" si="943"/>
        <v>0</v>
      </c>
    </row>
    <row r="59959" spans="6:6" ht="18" customHeight="1">
      <c r="F59959" s="129">
        <f t="shared" si="943"/>
        <v>0</v>
      </c>
    </row>
    <row r="59960" spans="6:6" ht="18" customHeight="1">
      <c r="F59960" s="129">
        <f t="shared" si="943"/>
        <v>0</v>
      </c>
    </row>
    <row r="59961" spans="6:6" ht="18" customHeight="1">
      <c r="F59961" s="129">
        <f t="shared" si="943"/>
        <v>0</v>
      </c>
    </row>
    <row r="59962" spans="6:6" ht="18" customHeight="1">
      <c r="F59962" s="129">
        <f t="shared" si="943"/>
        <v>0</v>
      </c>
    </row>
    <row r="59963" spans="6:6" ht="18" customHeight="1">
      <c r="F59963" s="129">
        <f t="shared" si="943"/>
        <v>0</v>
      </c>
    </row>
    <row r="59964" spans="6:6" ht="18" customHeight="1">
      <c r="F59964" s="129">
        <f t="shared" si="943"/>
        <v>0</v>
      </c>
    </row>
    <row r="59965" spans="6:6" ht="18" customHeight="1">
      <c r="F59965" s="129">
        <f t="shared" si="943"/>
        <v>0</v>
      </c>
    </row>
    <row r="59966" spans="6:6" ht="18" customHeight="1">
      <c r="F59966" s="129">
        <f t="shared" si="943"/>
        <v>0</v>
      </c>
    </row>
    <row r="59967" spans="6:6" ht="18" customHeight="1">
      <c r="F59967" s="129">
        <f t="shared" si="943"/>
        <v>0</v>
      </c>
    </row>
    <row r="59968" spans="6:6" ht="18" customHeight="1">
      <c r="F59968" s="129">
        <f t="shared" si="943"/>
        <v>0</v>
      </c>
    </row>
    <row r="59969" spans="6:6" ht="18" customHeight="1">
      <c r="F59969" s="129">
        <f t="shared" si="943"/>
        <v>0</v>
      </c>
    </row>
    <row r="59970" spans="6:6" ht="18" customHeight="1">
      <c r="F59970" s="129">
        <f t="shared" si="943"/>
        <v>0</v>
      </c>
    </row>
    <row r="59971" spans="6:6" ht="18" customHeight="1">
      <c r="F59971" s="129">
        <f t="shared" si="943"/>
        <v>0</v>
      </c>
    </row>
    <row r="59972" spans="6:6" ht="18" customHeight="1">
      <c r="F59972" s="129">
        <f t="shared" si="943"/>
        <v>0</v>
      </c>
    </row>
    <row r="59973" spans="6:6" ht="18" customHeight="1">
      <c r="F59973" s="129">
        <f t="shared" si="943"/>
        <v>0</v>
      </c>
    </row>
    <row r="59974" spans="6:6" ht="18" customHeight="1">
      <c r="F59974" s="129">
        <f t="shared" si="943"/>
        <v>0</v>
      </c>
    </row>
    <row r="59975" spans="6:6" ht="18" customHeight="1">
      <c r="F59975" s="129">
        <f t="shared" si="943"/>
        <v>0</v>
      </c>
    </row>
    <row r="59976" spans="6:6" ht="18" customHeight="1">
      <c r="F59976" s="129">
        <f t="shared" si="943"/>
        <v>0</v>
      </c>
    </row>
    <row r="59977" spans="6:6" ht="18" customHeight="1">
      <c r="F59977" s="129">
        <f t="shared" si="943"/>
        <v>0</v>
      </c>
    </row>
    <row r="59978" spans="6:6" ht="18" customHeight="1">
      <c r="F59978" s="129">
        <f t="shared" si="943"/>
        <v>0</v>
      </c>
    </row>
    <row r="59979" spans="6:6" ht="18" customHeight="1">
      <c r="F59979" s="129">
        <f t="shared" si="943"/>
        <v>0</v>
      </c>
    </row>
    <row r="59980" spans="6:6" ht="18" customHeight="1">
      <c r="F59980" s="129">
        <f t="shared" si="943"/>
        <v>0</v>
      </c>
    </row>
    <row r="59981" spans="6:6" ht="18" customHeight="1">
      <c r="F59981" s="129">
        <f t="shared" si="943"/>
        <v>0</v>
      </c>
    </row>
    <row r="59982" spans="6:6" ht="18" customHeight="1">
      <c r="F59982" s="129">
        <f t="shared" si="943"/>
        <v>0</v>
      </c>
    </row>
    <row r="59983" spans="6:6" ht="18" customHeight="1">
      <c r="F59983" s="129">
        <f t="shared" si="943"/>
        <v>0</v>
      </c>
    </row>
    <row r="59984" spans="6:6" ht="18" customHeight="1">
      <c r="F59984" s="129">
        <f t="shared" si="943"/>
        <v>0</v>
      </c>
    </row>
    <row r="59985" spans="6:6" ht="18" customHeight="1">
      <c r="F59985" s="129">
        <f t="shared" si="943"/>
        <v>0</v>
      </c>
    </row>
    <row r="59986" spans="6:6" ht="18" customHeight="1">
      <c r="F59986" s="129">
        <f t="shared" si="943"/>
        <v>0</v>
      </c>
    </row>
    <row r="59987" spans="6:6" ht="18" customHeight="1">
      <c r="F59987" s="129">
        <f t="shared" si="943"/>
        <v>0</v>
      </c>
    </row>
    <row r="59988" spans="6:6" ht="18" customHeight="1">
      <c r="F59988" s="129">
        <f t="shared" si="943"/>
        <v>0</v>
      </c>
    </row>
    <row r="59989" spans="6:6" ht="18" customHeight="1">
      <c r="F59989" s="129">
        <f t="shared" si="943"/>
        <v>0</v>
      </c>
    </row>
    <row r="59990" spans="6:6" ht="18" customHeight="1">
      <c r="F59990" s="129">
        <f t="shared" si="943"/>
        <v>0</v>
      </c>
    </row>
    <row r="59991" spans="6:6" ht="18" customHeight="1">
      <c r="F59991" s="129">
        <f t="shared" si="943"/>
        <v>0</v>
      </c>
    </row>
    <row r="59992" spans="6:6" ht="18" customHeight="1">
      <c r="F59992" s="129">
        <f t="shared" si="943"/>
        <v>0</v>
      </c>
    </row>
    <row r="59993" spans="6:6" ht="18" customHeight="1">
      <c r="F59993" s="129">
        <f t="shared" si="943"/>
        <v>0</v>
      </c>
    </row>
    <row r="59994" spans="6:6" ht="18" customHeight="1">
      <c r="F59994" s="129">
        <f t="shared" si="943"/>
        <v>0</v>
      </c>
    </row>
    <row r="59995" spans="6:6" ht="18" customHeight="1">
      <c r="F59995" s="129">
        <f t="shared" si="943"/>
        <v>0</v>
      </c>
    </row>
    <row r="59996" spans="6:6" ht="18" customHeight="1">
      <c r="F59996" s="129">
        <f t="shared" si="943"/>
        <v>0</v>
      </c>
    </row>
    <row r="59997" spans="6:6" ht="18" customHeight="1">
      <c r="F59997" s="129">
        <f t="shared" si="943"/>
        <v>0</v>
      </c>
    </row>
    <row r="59998" spans="6:6" ht="18" customHeight="1">
      <c r="F59998" s="129">
        <f t="shared" si="943"/>
        <v>0</v>
      </c>
    </row>
    <row r="59999" spans="6:6" ht="18" customHeight="1">
      <c r="F59999" s="129">
        <f t="shared" si="943"/>
        <v>0</v>
      </c>
    </row>
    <row r="60000" spans="6:6" ht="18" customHeight="1">
      <c r="F60000" s="129">
        <f t="shared" si="943"/>
        <v>0</v>
      </c>
    </row>
    <row r="60001" spans="6:6" ht="18" customHeight="1">
      <c r="F60001" s="129">
        <f t="shared" si="943"/>
        <v>0</v>
      </c>
    </row>
    <row r="60002" spans="6:6" ht="18" customHeight="1">
      <c r="F60002" s="129">
        <f t="shared" si="943"/>
        <v>0</v>
      </c>
    </row>
    <row r="60003" spans="6:6" ht="18" customHeight="1">
      <c r="F60003" s="129">
        <f t="shared" si="943"/>
        <v>0</v>
      </c>
    </row>
    <row r="60004" spans="6:6" ht="18" customHeight="1">
      <c r="F60004" s="129">
        <f t="shared" si="943"/>
        <v>0</v>
      </c>
    </row>
    <row r="60005" spans="6:6" ht="18" customHeight="1">
      <c r="F60005" s="129">
        <f t="shared" si="943"/>
        <v>0</v>
      </c>
    </row>
    <row r="60006" spans="6:6" ht="18" customHeight="1">
      <c r="F60006" s="129">
        <f t="shared" si="943"/>
        <v>0</v>
      </c>
    </row>
    <row r="60007" spans="6:6" ht="18" customHeight="1">
      <c r="F60007" s="129">
        <f t="shared" si="943"/>
        <v>0</v>
      </c>
    </row>
    <row r="60008" spans="6:6" ht="18" customHeight="1">
      <c r="F60008" s="129">
        <f t="shared" si="943"/>
        <v>0</v>
      </c>
    </row>
    <row r="60009" spans="6:6" ht="18" customHeight="1">
      <c r="F60009" s="129">
        <f t="shared" si="943"/>
        <v>0</v>
      </c>
    </row>
    <row r="60010" spans="6:6" ht="18" customHeight="1">
      <c r="F60010" s="129">
        <f t="shared" si="943"/>
        <v>0</v>
      </c>
    </row>
    <row r="60011" spans="6:6" ht="18" customHeight="1">
      <c r="F60011" s="129">
        <f t="shared" si="943"/>
        <v>0</v>
      </c>
    </row>
    <row r="60012" spans="6:6" ht="18" customHeight="1">
      <c r="F60012" s="129">
        <f t="shared" si="943"/>
        <v>0</v>
      </c>
    </row>
    <row r="60013" spans="6:6" ht="18" customHeight="1">
      <c r="F60013" s="129">
        <f t="shared" si="943"/>
        <v>0</v>
      </c>
    </row>
    <row r="60014" spans="6:6" ht="18" customHeight="1">
      <c r="F60014" s="129">
        <f t="shared" si="943"/>
        <v>0</v>
      </c>
    </row>
    <row r="60015" spans="6:6" ht="18" customHeight="1">
      <c r="F60015" s="129">
        <f t="shared" si="943"/>
        <v>0</v>
      </c>
    </row>
    <row r="60016" spans="6:6" ht="18" customHeight="1">
      <c r="F60016" s="129">
        <f t="shared" si="943"/>
        <v>0</v>
      </c>
    </row>
    <row r="60017" spans="6:6" ht="18" customHeight="1">
      <c r="F60017" s="129">
        <f t="shared" si="943"/>
        <v>0</v>
      </c>
    </row>
    <row r="60018" spans="6:6" ht="18" customHeight="1">
      <c r="F60018" s="129">
        <f t="shared" ref="F60018:F60081" si="944">E60018*D60018</f>
        <v>0</v>
      </c>
    </row>
    <row r="60019" spans="6:6" ht="18" customHeight="1">
      <c r="F60019" s="129">
        <f t="shared" si="944"/>
        <v>0</v>
      </c>
    </row>
    <row r="60020" spans="6:6" ht="18" customHeight="1">
      <c r="F60020" s="129">
        <f t="shared" si="944"/>
        <v>0</v>
      </c>
    </row>
    <row r="60021" spans="6:6" ht="18" customHeight="1">
      <c r="F60021" s="129">
        <f t="shared" si="944"/>
        <v>0</v>
      </c>
    </row>
    <row r="60022" spans="6:6" ht="18" customHeight="1">
      <c r="F60022" s="129">
        <f t="shared" si="944"/>
        <v>0</v>
      </c>
    </row>
    <row r="60023" spans="6:6" ht="18" customHeight="1">
      <c r="F60023" s="129">
        <f t="shared" si="944"/>
        <v>0</v>
      </c>
    </row>
    <row r="60024" spans="6:6" ht="18" customHeight="1">
      <c r="F60024" s="129">
        <f t="shared" si="944"/>
        <v>0</v>
      </c>
    </row>
    <row r="60025" spans="6:6" ht="18" customHeight="1">
      <c r="F60025" s="129">
        <f t="shared" si="944"/>
        <v>0</v>
      </c>
    </row>
    <row r="60026" spans="6:6" ht="18" customHeight="1">
      <c r="F60026" s="129">
        <f t="shared" si="944"/>
        <v>0</v>
      </c>
    </row>
    <row r="60027" spans="6:6" ht="18" customHeight="1">
      <c r="F60027" s="129">
        <f t="shared" si="944"/>
        <v>0</v>
      </c>
    </row>
    <row r="60028" spans="6:6" ht="18" customHeight="1">
      <c r="F60028" s="129">
        <f t="shared" si="944"/>
        <v>0</v>
      </c>
    </row>
    <row r="60029" spans="6:6" ht="18" customHeight="1">
      <c r="F60029" s="129">
        <f t="shared" si="944"/>
        <v>0</v>
      </c>
    </row>
    <row r="60030" spans="6:6" ht="18" customHeight="1">
      <c r="F60030" s="129">
        <f t="shared" si="944"/>
        <v>0</v>
      </c>
    </row>
    <row r="60031" spans="6:6" ht="18" customHeight="1">
      <c r="F60031" s="129">
        <f t="shared" si="944"/>
        <v>0</v>
      </c>
    </row>
    <row r="60032" spans="6:6" ht="18" customHeight="1">
      <c r="F60032" s="129">
        <f t="shared" si="944"/>
        <v>0</v>
      </c>
    </row>
    <row r="60033" spans="6:6" ht="18" customHeight="1">
      <c r="F60033" s="129">
        <f t="shared" si="944"/>
        <v>0</v>
      </c>
    </row>
    <row r="60034" spans="6:6" ht="18" customHeight="1">
      <c r="F60034" s="129">
        <f t="shared" si="944"/>
        <v>0</v>
      </c>
    </row>
    <row r="60035" spans="6:6" ht="18" customHeight="1">
      <c r="F60035" s="129">
        <f t="shared" si="944"/>
        <v>0</v>
      </c>
    </row>
    <row r="60036" spans="6:6" ht="18" customHeight="1">
      <c r="F60036" s="129">
        <f t="shared" si="944"/>
        <v>0</v>
      </c>
    </row>
    <row r="60037" spans="6:6" ht="18" customHeight="1">
      <c r="F60037" s="129">
        <f t="shared" si="944"/>
        <v>0</v>
      </c>
    </row>
    <row r="60038" spans="6:6" ht="18" customHeight="1">
      <c r="F60038" s="129">
        <f t="shared" si="944"/>
        <v>0</v>
      </c>
    </row>
    <row r="60039" spans="6:6" ht="18" customHeight="1">
      <c r="F60039" s="129">
        <f t="shared" si="944"/>
        <v>0</v>
      </c>
    </row>
    <row r="60040" spans="6:6" ht="18" customHeight="1">
      <c r="F60040" s="129">
        <f t="shared" si="944"/>
        <v>0</v>
      </c>
    </row>
    <row r="60041" spans="6:6" ht="18" customHeight="1">
      <c r="F60041" s="129">
        <f t="shared" si="944"/>
        <v>0</v>
      </c>
    </row>
    <row r="60042" spans="6:6" ht="18" customHeight="1">
      <c r="F60042" s="129">
        <f t="shared" si="944"/>
        <v>0</v>
      </c>
    </row>
    <row r="60043" spans="6:6" ht="18" customHeight="1">
      <c r="F60043" s="129">
        <f t="shared" si="944"/>
        <v>0</v>
      </c>
    </row>
    <row r="60044" spans="6:6" ht="18" customHeight="1">
      <c r="F60044" s="129">
        <f t="shared" si="944"/>
        <v>0</v>
      </c>
    </row>
    <row r="60045" spans="6:6" ht="18" customHeight="1">
      <c r="F60045" s="129">
        <f t="shared" si="944"/>
        <v>0</v>
      </c>
    </row>
    <row r="60046" spans="6:6" ht="18" customHeight="1">
      <c r="F60046" s="129">
        <f t="shared" si="944"/>
        <v>0</v>
      </c>
    </row>
    <row r="60047" spans="6:6" ht="18" customHeight="1">
      <c r="F60047" s="129">
        <f t="shared" si="944"/>
        <v>0</v>
      </c>
    </row>
    <row r="60048" spans="6:6" ht="18" customHeight="1">
      <c r="F60048" s="129">
        <f t="shared" si="944"/>
        <v>0</v>
      </c>
    </row>
    <row r="60049" spans="6:6" ht="18" customHeight="1">
      <c r="F60049" s="129">
        <f t="shared" si="944"/>
        <v>0</v>
      </c>
    </row>
    <row r="60050" spans="6:6" ht="18" customHeight="1">
      <c r="F60050" s="129">
        <f t="shared" si="944"/>
        <v>0</v>
      </c>
    </row>
    <row r="60051" spans="6:6" ht="18" customHeight="1">
      <c r="F60051" s="129">
        <f t="shared" si="944"/>
        <v>0</v>
      </c>
    </row>
    <row r="60052" spans="6:6" ht="18" customHeight="1">
      <c r="F60052" s="129">
        <f t="shared" si="944"/>
        <v>0</v>
      </c>
    </row>
    <row r="60053" spans="6:6" ht="18" customHeight="1">
      <c r="F60053" s="129">
        <f t="shared" si="944"/>
        <v>0</v>
      </c>
    </row>
    <row r="60054" spans="6:6" ht="18" customHeight="1">
      <c r="F60054" s="129">
        <f t="shared" si="944"/>
        <v>0</v>
      </c>
    </row>
    <row r="60055" spans="6:6" ht="18" customHeight="1">
      <c r="F60055" s="129">
        <f t="shared" si="944"/>
        <v>0</v>
      </c>
    </row>
    <row r="60056" spans="6:6" ht="18" customHeight="1">
      <c r="F60056" s="129">
        <f t="shared" si="944"/>
        <v>0</v>
      </c>
    </row>
    <row r="60057" spans="6:6" ht="18" customHeight="1">
      <c r="F60057" s="129">
        <f t="shared" si="944"/>
        <v>0</v>
      </c>
    </row>
    <row r="60058" spans="6:6" ht="18" customHeight="1">
      <c r="F60058" s="129">
        <f t="shared" si="944"/>
        <v>0</v>
      </c>
    </row>
    <row r="60059" spans="6:6" ht="18" customHeight="1">
      <c r="F60059" s="129">
        <f t="shared" si="944"/>
        <v>0</v>
      </c>
    </row>
    <row r="60060" spans="6:6" ht="18" customHeight="1">
      <c r="F60060" s="129">
        <f t="shared" si="944"/>
        <v>0</v>
      </c>
    </row>
    <row r="60061" spans="6:6" ht="18" customHeight="1">
      <c r="F60061" s="129">
        <f t="shared" si="944"/>
        <v>0</v>
      </c>
    </row>
    <row r="60062" spans="6:6" ht="18" customHeight="1">
      <c r="F60062" s="129">
        <f t="shared" si="944"/>
        <v>0</v>
      </c>
    </row>
    <row r="60063" spans="6:6" ht="18" customHeight="1">
      <c r="F60063" s="129">
        <f t="shared" si="944"/>
        <v>0</v>
      </c>
    </row>
    <row r="60064" spans="6:6" ht="18" customHeight="1">
      <c r="F60064" s="129">
        <f t="shared" si="944"/>
        <v>0</v>
      </c>
    </row>
    <row r="60065" spans="6:6" ht="18" customHeight="1">
      <c r="F60065" s="129">
        <f t="shared" si="944"/>
        <v>0</v>
      </c>
    </row>
    <row r="60066" spans="6:6" ht="18" customHeight="1">
      <c r="F60066" s="129">
        <f t="shared" si="944"/>
        <v>0</v>
      </c>
    </row>
    <row r="60067" spans="6:6" ht="18" customHeight="1">
      <c r="F60067" s="129">
        <f t="shared" si="944"/>
        <v>0</v>
      </c>
    </row>
    <row r="60068" spans="6:6" ht="18" customHeight="1">
      <c r="F60068" s="129">
        <f t="shared" si="944"/>
        <v>0</v>
      </c>
    </row>
    <row r="60069" spans="6:6" ht="18" customHeight="1">
      <c r="F60069" s="129">
        <f t="shared" si="944"/>
        <v>0</v>
      </c>
    </row>
    <row r="60070" spans="6:6" ht="18" customHeight="1">
      <c r="F60070" s="129">
        <f t="shared" si="944"/>
        <v>0</v>
      </c>
    </row>
    <row r="60071" spans="6:6" ht="18" customHeight="1">
      <c r="F60071" s="129">
        <f t="shared" si="944"/>
        <v>0</v>
      </c>
    </row>
    <row r="60072" spans="6:6" ht="18" customHeight="1">
      <c r="F60072" s="129">
        <f t="shared" si="944"/>
        <v>0</v>
      </c>
    </row>
    <row r="60073" spans="6:6" ht="18" customHeight="1">
      <c r="F60073" s="129">
        <f t="shared" si="944"/>
        <v>0</v>
      </c>
    </row>
    <row r="60074" spans="6:6" ht="18" customHeight="1">
      <c r="F60074" s="129">
        <f t="shared" si="944"/>
        <v>0</v>
      </c>
    </row>
    <row r="60075" spans="6:6" ht="18" customHeight="1">
      <c r="F60075" s="129">
        <f t="shared" si="944"/>
        <v>0</v>
      </c>
    </row>
    <row r="60076" spans="6:6" ht="18" customHeight="1">
      <c r="F60076" s="129">
        <f t="shared" si="944"/>
        <v>0</v>
      </c>
    </row>
    <row r="60077" spans="6:6" ht="18" customHeight="1">
      <c r="F60077" s="129">
        <f t="shared" si="944"/>
        <v>0</v>
      </c>
    </row>
    <row r="60078" spans="6:6" ht="18" customHeight="1">
      <c r="F60078" s="129">
        <f t="shared" si="944"/>
        <v>0</v>
      </c>
    </row>
    <row r="60079" spans="6:6" ht="18" customHeight="1">
      <c r="F60079" s="129">
        <f t="shared" si="944"/>
        <v>0</v>
      </c>
    </row>
    <row r="60080" spans="6:6" ht="18" customHeight="1">
      <c r="F60080" s="129">
        <f t="shared" si="944"/>
        <v>0</v>
      </c>
    </row>
    <row r="60081" spans="6:6" ht="18" customHeight="1">
      <c r="F60081" s="129">
        <f t="shared" si="944"/>
        <v>0</v>
      </c>
    </row>
    <row r="60082" spans="6:6" ht="18" customHeight="1">
      <c r="F60082" s="129">
        <f t="shared" ref="F60082:F60145" si="945">E60082*D60082</f>
        <v>0</v>
      </c>
    </row>
    <row r="60083" spans="6:6" ht="18" customHeight="1">
      <c r="F60083" s="129">
        <f t="shared" si="945"/>
        <v>0</v>
      </c>
    </row>
    <row r="60084" spans="6:6" ht="18" customHeight="1">
      <c r="F60084" s="129">
        <f t="shared" si="945"/>
        <v>0</v>
      </c>
    </row>
    <row r="60085" spans="6:6" ht="18" customHeight="1">
      <c r="F60085" s="129">
        <f t="shared" si="945"/>
        <v>0</v>
      </c>
    </row>
    <row r="60086" spans="6:6" ht="18" customHeight="1">
      <c r="F60086" s="129">
        <f t="shared" si="945"/>
        <v>0</v>
      </c>
    </row>
    <row r="60087" spans="6:6" ht="18" customHeight="1">
      <c r="F60087" s="129">
        <f t="shared" si="945"/>
        <v>0</v>
      </c>
    </row>
    <row r="60088" spans="6:6" ht="18" customHeight="1">
      <c r="F60088" s="129">
        <f t="shared" si="945"/>
        <v>0</v>
      </c>
    </row>
    <row r="60089" spans="6:6" ht="18" customHeight="1">
      <c r="F60089" s="129">
        <f t="shared" si="945"/>
        <v>0</v>
      </c>
    </row>
    <row r="60090" spans="6:6" ht="18" customHeight="1">
      <c r="F60090" s="129">
        <f t="shared" si="945"/>
        <v>0</v>
      </c>
    </row>
    <row r="60091" spans="6:6" ht="18" customHeight="1">
      <c r="F60091" s="129">
        <f t="shared" si="945"/>
        <v>0</v>
      </c>
    </row>
    <row r="60092" spans="6:6" ht="18" customHeight="1">
      <c r="F60092" s="129">
        <f t="shared" si="945"/>
        <v>0</v>
      </c>
    </row>
    <row r="60093" spans="6:6" ht="18" customHeight="1">
      <c r="F60093" s="129">
        <f t="shared" si="945"/>
        <v>0</v>
      </c>
    </row>
    <row r="60094" spans="6:6" ht="18" customHeight="1">
      <c r="F60094" s="129">
        <f t="shared" si="945"/>
        <v>0</v>
      </c>
    </row>
    <row r="60095" spans="6:6" ht="18" customHeight="1">
      <c r="F60095" s="129">
        <f t="shared" si="945"/>
        <v>0</v>
      </c>
    </row>
    <row r="60096" spans="6:6" ht="18" customHeight="1">
      <c r="F60096" s="129">
        <f t="shared" si="945"/>
        <v>0</v>
      </c>
    </row>
    <row r="60097" spans="6:6" ht="18" customHeight="1">
      <c r="F60097" s="129">
        <f t="shared" si="945"/>
        <v>0</v>
      </c>
    </row>
    <row r="60098" spans="6:6" ht="18" customHeight="1">
      <c r="F60098" s="129">
        <f t="shared" si="945"/>
        <v>0</v>
      </c>
    </row>
    <row r="60099" spans="6:6" ht="18" customHeight="1">
      <c r="F60099" s="129">
        <f t="shared" si="945"/>
        <v>0</v>
      </c>
    </row>
    <row r="60100" spans="6:6" ht="18" customHeight="1">
      <c r="F60100" s="129">
        <f t="shared" si="945"/>
        <v>0</v>
      </c>
    </row>
    <row r="60101" spans="6:6" ht="18" customHeight="1">
      <c r="F60101" s="129">
        <f t="shared" si="945"/>
        <v>0</v>
      </c>
    </row>
    <row r="60102" spans="6:6" ht="18" customHeight="1">
      <c r="F60102" s="129">
        <f t="shared" si="945"/>
        <v>0</v>
      </c>
    </row>
    <row r="60103" spans="6:6" ht="18" customHeight="1">
      <c r="F60103" s="129">
        <f t="shared" si="945"/>
        <v>0</v>
      </c>
    </row>
    <row r="60104" spans="6:6" ht="18" customHeight="1">
      <c r="F60104" s="129">
        <f t="shared" si="945"/>
        <v>0</v>
      </c>
    </row>
    <row r="60105" spans="6:6" ht="18" customHeight="1">
      <c r="F60105" s="129">
        <f t="shared" si="945"/>
        <v>0</v>
      </c>
    </row>
    <row r="60106" spans="6:6" ht="18" customHeight="1">
      <c r="F60106" s="129">
        <f t="shared" si="945"/>
        <v>0</v>
      </c>
    </row>
    <row r="60107" spans="6:6" ht="18" customHeight="1">
      <c r="F60107" s="129">
        <f t="shared" si="945"/>
        <v>0</v>
      </c>
    </row>
    <row r="60108" spans="6:6" ht="18" customHeight="1">
      <c r="F60108" s="129">
        <f t="shared" si="945"/>
        <v>0</v>
      </c>
    </row>
    <row r="60109" spans="6:6" ht="18" customHeight="1">
      <c r="F60109" s="129">
        <f t="shared" si="945"/>
        <v>0</v>
      </c>
    </row>
    <row r="60110" spans="6:6" ht="18" customHeight="1">
      <c r="F60110" s="129">
        <f t="shared" si="945"/>
        <v>0</v>
      </c>
    </row>
    <row r="60111" spans="6:6" ht="18" customHeight="1">
      <c r="F60111" s="129">
        <f t="shared" si="945"/>
        <v>0</v>
      </c>
    </row>
    <row r="60112" spans="6:6" ht="18" customHeight="1">
      <c r="F60112" s="129">
        <f t="shared" si="945"/>
        <v>0</v>
      </c>
    </row>
    <row r="60113" spans="6:6" ht="18" customHeight="1">
      <c r="F60113" s="129">
        <f t="shared" si="945"/>
        <v>0</v>
      </c>
    </row>
    <row r="60114" spans="6:6" ht="18" customHeight="1">
      <c r="F60114" s="129">
        <f t="shared" si="945"/>
        <v>0</v>
      </c>
    </row>
    <row r="60115" spans="6:6" ht="18" customHeight="1">
      <c r="F60115" s="129">
        <f t="shared" si="945"/>
        <v>0</v>
      </c>
    </row>
    <row r="60116" spans="6:6" ht="18" customHeight="1">
      <c r="F60116" s="129">
        <f t="shared" si="945"/>
        <v>0</v>
      </c>
    </row>
    <row r="60117" spans="6:6" ht="18" customHeight="1">
      <c r="F60117" s="129">
        <f t="shared" si="945"/>
        <v>0</v>
      </c>
    </row>
    <row r="60118" spans="6:6" ht="18" customHeight="1">
      <c r="F60118" s="129">
        <f t="shared" si="945"/>
        <v>0</v>
      </c>
    </row>
    <row r="60119" spans="6:6" ht="18" customHeight="1">
      <c r="F60119" s="129">
        <f t="shared" si="945"/>
        <v>0</v>
      </c>
    </row>
    <row r="60120" spans="6:6" ht="18" customHeight="1">
      <c r="F60120" s="129">
        <f t="shared" si="945"/>
        <v>0</v>
      </c>
    </row>
    <row r="60121" spans="6:6" ht="18" customHeight="1">
      <c r="F60121" s="129">
        <f t="shared" si="945"/>
        <v>0</v>
      </c>
    </row>
    <row r="60122" spans="6:6" ht="18" customHeight="1">
      <c r="F60122" s="129">
        <f t="shared" si="945"/>
        <v>0</v>
      </c>
    </row>
    <row r="60123" spans="6:6" ht="18" customHeight="1">
      <c r="F60123" s="129">
        <f t="shared" si="945"/>
        <v>0</v>
      </c>
    </row>
    <row r="60124" spans="6:6" ht="18" customHeight="1">
      <c r="F60124" s="129">
        <f t="shared" si="945"/>
        <v>0</v>
      </c>
    </row>
    <row r="60125" spans="6:6" ht="18" customHeight="1">
      <c r="F60125" s="129">
        <f t="shared" si="945"/>
        <v>0</v>
      </c>
    </row>
    <row r="60126" spans="6:6" ht="18" customHeight="1">
      <c r="F60126" s="129">
        <f t="shared" si="945"/>
        <v>0</v>
      </c>
    </row>
    <row r="60127" spans="6:6" ht="18" customHeight="1">
      <c r="F60127" s="129">
        <f t="shared" si="945"/>
        <v>0</v>
      </c>
    </row>
    <row r="60128" spans="6:6" ht="18" customHeight="1">
      <c r="F60128" s="129">
        <f t="shared" si="945"/>
        <v>0</v>
      </c>
    </row>
    <row r="60129" spans="6:6" ht="18" customHeight="1">
      <c r="F60129" s="129">
        <f t="shared" si="945"/>
        <v>0</v>
      </c>
    </row>
    <row r="60130" spans="6:6" ht="18" customHeight="1">
      <c r="F60130" s="129">
        <f t="shared" si="945"/>
        <v>0</v>
      </c>
    </row>
    <row r="60131" spans="6:6" ht="18" customHeight="1">
      <c r="F60131" s="129">
        <f t="shared" si="945"/>
        <v>0</v>
      </c>
    </row>
    <row r="60132" spans="6:6" ht="18" customHeight="1">
      <c r="F60132" s="129">
        <f t="shared" si="945"/>
        <v>0</v>
      </c>
    </row>
    <row r="60133" spans="6:6" ht="18" customHeight="1">
      <c r="F60133" s="129">
        <f t="shared" si="945"/>
        <v>0</v>
      </c>
    </row>
    <row r="60134" spans="6:6" ht="18" customHeight="1">
      <c r="F60134" s="129">
        <f t="shared" si="945"/>
        <v>0</v>
      </c>
    </row>
    <row r="60135" spans="6:6" ht="18" customHeight="1">
      <c r="F60135" s="129">
        <f t="shared" si="945"/>
        <v>0</v>
      </c>
    </row>
    <row r="60136" spans="6:6" ht="18" customHeight="1">
      <c r="F60136" s="129">
        <f t="shared" si="945"/>
        <v>0</v>
      </c>
    </row>
    <row r="60137" spans="6:6" ht="18" customHeight="1">
      <c r="F60137" s="129">
        <f t="shared" si="945"/>
        <v>0</v>
      </c>
    </row>
    <row r="60138" spans="6:6" ht="18" customHeight="1">
      <c r="F60138" s="129">
        <f t="shared" si="945"/>
        <v>0</v>
      </c>
    </row>
    <row r="60139" spans="6:6" ht="18" customHeight="1">
      <c r="F60139" s="129">
        <f t="shared" si="945"/>
        <v>0</v>
      </c>
    </row>
    <row r="60140" spans="6:6" ht="18" customHeight="1">
      <c r="F60140" s="129">
        <f t="shared" si="945"/>
        <v>0</v>
      </c>
    </row>
    <row r="60141" spans="6:6" ht="18" customHeight="1">
      <c r="F60141" s="129">
        <f t="shared" si="945"/>
        <v>0</v>
      </c>
    </row>
    <row r="60142" spans="6:6" ht="18" customHeight="1">
      <c r="F60142" s="129">
        <f t="shared" si="945"/>
        <v>0</v>
      </c>
    </row>
    <row r="60143" spans="6:6" ht="18" customHeight="1">
      <c r="F60143" s="129">
        <f t="shared" si="945"/>
        <v>0</v>
      </c>
    </row>
    <row r="60144" spans="6:6" ht="18" customHeight="1">
      <c r="F60144" s="129">
        <f t="shared" si="945"/>
        <v>0</v>
      </c>
    </row>
    <row r="60145" spans="6:6" ht="18" customHeight="1">
      <c r="F60145" s="129">
        <f t="shared" si="945"/>
        <v>0</v>
      </c>
    </row>
    <row r="60146" spans="6:6" ht="18" customHeight="1">
      <c r="F60146" s="129">
        <f t="shared" ref="F60146:F60209" si="946">E60146*D60146</f>
        <v>0</v>
      </c>
    </row>
    <row r="60147" spans="6:6" ht="18" customHeight="1">
      <c r="F60147" s="129">
        <f t="shared" si="946"/>
        <v>0</v>
      </c>
    </row>
    <row r="60148" spans="6:6" ht="18" customHeight="1">
      <c r="F60148" s="129">
        <f t="shared" si="946"/>
        <v>0</v>
      </c>
    </row>
    <row r="60149" spans="6:6" ht="18" customHeight="1">
      <c r="F60149" s="129">
        <f t="shared" si="946"/>
        <v>0</v>
      </c>
    </row>
    <row r="60150" spans="6:6" ht="18" customHeight="1">
      <c r="F60150" s="129">
        <f t="shared" si="946"/>
        <v>0</v>
      </c>
    </row>
    <row r="60151" spans="6:6" ht="18" customHeight="1">
      <c r="F60151" s="129">
        <f t="shared" si="946"/>
        <v>0</v>
      </c>
    </row>
    <row r="60152" spans="6:6" ht="18" customHeight="1">
      <c r="F60152" s="129">
        <f t="shared" si="946"/>
        <v>0</v>
      </c>
    </row>
    <row r="60153" spans="6:6" ht="18" customHeight="1">
      <c r="F60153" s="129">
        <f t="shared" si="946"/>
        <v>0</v>
      </c>
    </row>
    <row r="60154" spans="6:6" ht="18" customHeight="1">
      <c r="F60154" s="129">
        <f t="shared" si="946"/>
        <v>0</v>
      </c>
    </row>
    <row r="60155" spans="6:6" ht="18" customHeight="1">
      <c r="F60155" s="129">
        <f t="shared" si="946"/>
        <v>0</v>
      </c>
    </row>
    <row r="60156" spans="6:6" ht="18" customHeight="1">
      <c r="F60156" s="129">
        <f t="shared" si="946"/>
        <v>0</v>
      </c>
    </row>
    <row r="60157" spans="6:6" ht="18" customHeight="1">
      <c r="F60157" s="129">
        <f t="shared" si="946"/>
        <v>0</v>
      </c>
    </row>
    <row r="60158" spans="6:6" ht="18" customHeight="1">
      <c r="F60158" s="129">
        <f t="shared" si="946"/>
        <v>0</v>
      </c>
    </row>
    <row r="60159" spans="6:6" ht="18" customHeight="1">
      <c r="F60159" s="129">
        <f t="shared" si="946"/>
        <v>0</v>
      </c>
    </row>
    <row r="60160" spans="6:6" ht="18" customHeight="1">
      <c r="F60160" s="129">
        <f t="shared" si="946"/>
        <v>0</v>
      </c>
    </row>
    <row r="60161" spans="6:6" ht="18" customHeight="1">
      <c r="F60161" s="129">
        <f t="shared" si="946"/>
        <v>0</v>
      </c>
    </row>
    <row r="60162" spans="6:6" ht="18" customHeight="1">
      <c r="F60162" s="129">
        <f t="shared" si="946"/>
        <v>0</v>
      </c>
    </row>
    <row r="60163" spans="6:6" ht="18" customHeight="1">
      <c r="F60163" s="129">
        <f t="shared" si="946"/>
        <v>0</v>
      </c>
    </row>
    <row r="60164" spans="6:6" ht="18" customHeight="1">
      <c r="F60164" s="129">
        <f t="shared" si="946"/>
        <v>0</v>
      </c>
    </row>
    <row r="60165" spans="6:6" ht="18" customHeight="1">
      <c r="F60165" s="129">
        <f t="shared" si="946"/>
        <v>0</v>
      </c>
    </row>
    <row r="60166" spans="6:6" ht="18" customHeight="1">
      <c r="F60166" s="129">
        <f t="shared" si="946"/>
        <v>0</v>
      </c>
    </row>
    <row r="60167" spans="6:6" ht="18" customHeight="1">
      <c r="F60167" s="129">
        <f t="shared" si="946"/>
        <v>0</v>
      </c>
    </row>
    <row r="60168" spans="6:6" ht="18" customHeight="1">
      <c r="F60168" s="129">
        <f t="shared" si="946"/>
        <v>0</v>
      </c>
    </row>
    <row r="60169" spans="6:6" ht="18" customHeight="1">
      <c r="F60169" s="129">
        <f t="shared" si="946"/>
        <v>0</v>
      </c>
    </row>
    <row r="60170" spans="6:6" ht="18" customHeight="1">
      <c r="F60170" s="129">
        <f t="shared" si="946"/>
        <v>0</v>
      </c>
    </row>
    <row r="60171" spans="6:6" ht="18" customHeight="1">
      <c r="F60171" s="129">
        <f t="shared" si="946"/>
        <v>0</v>
      </c>
    </row>
    <row r="60172" spans="6:6" ht="18" customHeight="1">
      <c r="F60172" s="129">
        <f t="shared" si="946"/>
        <v>0</v>
      </c>
    </row>
    <row r="60173" spans="6:6" ht="18" customHeight="1">
      <c r="F60173" s="129">
        <f t="shared" si="946"/>
        <v>0</v>
      </c>
    </row>
    <row r="60174" spans="6:6" ht="18" customHeight="1">
      <c r="F60174" s="129">
        <f t="shared" si="946"/>
        <v>0</v>
      </c>
    </row>
    <row r="60175" spans="6:6" ht="18" customHeight="1">
      <c r="F60175" s="129">
        <f t="shared" si="946"/>
        <v>0</v>
      </c>
    </row>
    <row r="60176" spans="6:6" ht="18" customHeight="1">
      <c r="F60176" s="129">
        <f t="shared" si="946"/>
        <v>0</v>
      </c>
    </row>
    <row r="60177" spans="6:6" ht="18" customHeight="1">
      <c r="F60177" s="129">
        <f t="shared" si="946"/>
        <v>0</v>
      </c>
    </row>
    <row r="60178" spans="6:6" ht="18" customHeight="1">
      <c r="F60178" s="129">
        <f t="shared" si="946"/>
        <v>0</v>
      </c>
    </row>
    <row r="60179" spans="6:6" ht="18" customHeight="1">
      <c r="F60179" s="129">
        <f t="shared" si="946"/>
        <v>0</v>
      </c>
    </row>
    <row r="60180" spans="6:6" ht="18" customHeight="1">
      <c r="F60180" s="129">
        <f t="shared" si="946"/>
        <v>0</v>
      </c>
    </row>
    <row r="60181" spans="6:6" ht="18" customHeight="1">
      <c r="F60181" s="129">
        <f t="shared" si="946"/>
        <v>0</v>
      </c>
    </row>
    <row r="60182" spans="6:6" ht="18" customHeight="1">
      <c r="F60182" s="129">
        <f t="shared" si="946"/>
        <v>0</v>
      </c>
    </row>
    <row r="60183" spans="6:6" ht="18" customHeight="1">
      <c r="F60183" s="129">
        <f t="shared" si="946"/>
        <v>0</v>
      </c>
    </row>
    <row r="60184" spans="6:6" ht="18" customHeight="1">
      <c r="F60184" s="129">
        <f t="shared" si="946"/>
        <v>0</v>
      </c>
    </row>
    <row r="60185" spans="6:6" ht="18" customHeight="1">
      <c r="F60185" s="129">
        <f t="shared" si="946"/>
        <v>0</v>
      </c>
    </row>
    <row r="60186" spans="6:6" ht="18" customHeight="1">
      <c r="F60186" s="129">
        <f t="shared" si="946"/>
        <v>0</v>
      </c>
    </row>
    <row r="60187" spans="6:6" ht="18" customHeight="1">
      <c r="F60187" s="129">
        <f t="shared" si="946"/>
        <v>0</v>
      </c>
    </row>
    <row r="60188" spans="6:6" ht="18" customHeight="1">
      <c r="F60188" s="129">
        <f t="shared" si="946"/>
        <v>0</v>
      </c>
    </row>
    <row r="60189" spans="6:6" ht="18" customHeight="1">
      <c r="F60189" s="129">
        <f t="shared" si="946"/>
        <v>0</v>
      </c>
    </row>
    <row r="60190" spans="6:6" ht="18" customHeight="1">
      <c r="F60190" s="129">
        <f t="shared" si="946"/>
        <v>0</v>
      </c>
    </row>
    <row r="60191" spans="6:6" ht="18" customHeight="1">
      <c r="F60191" s="129">
        <f t="shared" si="946"/>
        <v>0</v>
      </c>
    </row>
    <row r="60192" spans="6:6" ht="18" customHeight="1">
      <c r="F60192" s="129">
        <f t="shared" si="946"/>
        <v>0</v>
      </c>
    </row>
    <row r="60193" spans="6:6" ht="18" customHeight="1">
      <c r="F60193" s="129">
        <f t="shared" si="946"/>
        <v>0</v>
      </c>
    </row>
    <row r="60194" spans="6:6" ht="18" customHeight="1">
      <c r="F60194" s="129">
        <f t="shared" si="946"/>
        <v>0</v>
      </c>
    </row>
    <row r="60195" spans="6:6" ht="18" customHeight="1">
      <c r="F60195" s="129">
        <f t="shared" si="946"/>
        <v>0</v>
      </c>
    </row>
    <row r="60196" spans="6:6" ht="18" customHeight="1">
      <c r="F60196" s="129">
        <f t="shared" si="946"/>
        <v>0</v>
      </c>
    </row>
    <row r="60197" spans="6:6" ht="18" customHeight="1">
      <c r="F60197" s="129">
        <f t="shared" si="946"/>
        <v>0</v>
      </c>
    </row>
    <row r="60198" spans="6:6" ht="18" customHeight="1">
      <c r="F60198" s="129">
        <f t="shared" si="946"/>
        <v>0</v>
      </c>
    </row>
    <row r="60199" spans="6:6" ht="18" customHeight="1">
      <c r="F60199" s="129">
        <f t="shared" si="946"/>
        <v>0</v>
      </c>
    </row>
    <row r="60200" spans="6:6" ht="18" customHeight="1">
      <c r="F60200" s="129">
        <f t="shared" si="946"/>
        <v>0</v>
      </c>
    </row>
    <row r="60201" spans="6:6" ht="18" customHeight="1">
      <c r="F60201" s="129">
        <f t="shared" si="946"/>
        <v>0</v>
      </c>
    </row>
    <row r="60202" spans="6:6" ht="18" customHeight="1">
      <c r="F60202" s="129">
        <f t="shared" si="946"/>
        <v>0</v>
      </c>
    </row>
    <row r="60203" spans="6:6" ht="18" customHeight="1">
      <c r="F60203" s="129">
        <f t="shared" si="946"/>
        <v>0</v>
      </c>
    </row>
    <row r="60204" spans="6:6" ht="18" customHeight="1">
      <c r="F60204" s="129">
        <f t="shared" si="946"/>
        <v>0</v>
      </c>
    </row>
    <row r="60205" spans="6:6" ht="18" customHeight="1">
      <c r="F60205" s="129">
        <f t="shared" si="946"/>
        <v>0</v>
      </c>
    </row>
    <row r="60206" spans="6:6" ht="18" customHeight="1">
      <c r="F60206" s="129">
        <f t="shared" si="946"/>
        <v>0</v>
      </c>
    </row>
    <row r="60207" spans="6:6" ht="18" customHeight="1">
      <c r="F60207" s="129">
        <f t="shared" si="946"/>
        <v>0</v>
      </c>
    </row>
    <row r="60208" spans="6:6" ht="18" customHeight="1">
      <c r="F60208" s="129">
        <f t="shared" si="946"/>
        <v>0</v>
      </c>
    </row>
    <row r="60209" spans="6:6" ht="18" customHeight="1">
      <c r="F60209" s="129">
        <f t="shared" si="946"/>
        <v>0</v>
      </c>
    </row>
    <row r="60210" spans="6:6" ht="18" customHeight="1">
      <c r="F60210" s="129">
        <f t="shared" ref="F60210:F60273" si="947">E60210*D60210</f>
        <v>0</v>
      </c>
    </row>
    <row r="60211" spans="6:6" ht="18" customHeight="1">
      <c r="F60211" s="129">
        <f t="shared" si="947"/>
        <v>0</v>
      </c>
    </row>
    <row r="60212" spans="6:6" ht="18" customHeight="1">
      <c r="F60212" s="129">
        <f t="shared" si="947"/>
        <v>0</v>
      </c>
    </row>
    <row r="60213" spans="6:6" ht="18" customHeight="1">
      <c r="F60213" s="129">
        <f t="shared" si="947"/>
        <v>0</v>
      </c>
    </row>
    <row r="60214" spans="6:6" ht="18" customHeight="1">
      <c r="F60214" s="129">
        <f t="shared" si="947"/>
        <v>0</v>
      </c>
    </row>
    <row r="60215" spans="6:6" ht="18" customHeight="1">
      <c r="F60215" s="129">
        <f t="shared" si="947"/>
        <v>0</v>
      </c>
    </row>
    <row r="60216" spans="6:6" ht="18" customHeight="1">
      <c r="F60216" s="129">
        <f t="shared" si="947"/>
        <v>0</v>
      </c>
    </row>
    <row r="60217" spans="6:6" ht="18" customHeight="1">
      <c r="F60217" s="129">
        <f t="shared" si="947"/>
        <v>0</v>
      </c>
    </row>
    <row r="60218" spans="6:6" ht="18" customHeight="1">
      <c r="F60218" s="129">
        <f t="shared" si="947"/>
        <v>0</v>
      </c>
    </row>
    <row r="60219" spans="6:6" ht="18" customHeight="1">
      <c r="F60219" s="129">
        <f t="shared" si="947"/>
        <v>0</v>
      </c>
    </row>
    <row r="60220" spans="6:6" ht="18" customHeight="1">
      <c r="F60220" s="129">
        <f t="shared" si="947"/>
        <v>0</v>
      </c>
    </row>
    <row r="60221" spans="6:6" ht="18" customHeight="1">
      <c r="F60221" s="129">
        <f t="shared" si="947"/>
        <v>0</v>
      </c>
    </row>
    <row r="60222" spans="6:6" ht="18" customHeight="1">
      <c r="F60222" s="129">
        <f t="shared" si="947"/>
        <v>0</v>
      </c>
    </row>
    <row r="60223" spans="6:6" ht="18" customHeight="1">
      <c r="F60223" s="129">
        <f t="shared" si="947"/>
        <v>0</v>
      </c>
    </row>
    <row r="60224" spans="6:6" ht="18" customHeight="1">
      <c r="F60224" s="129">
        <f t="shared" si="947"/>
        <v>0</v>
      </c>
    </row>
    <row r="60225" spans="6:6" ht="18" customHeight="1">
      <c r="F60225" s="129">
        <f t="shared" si="947"/>
        <v>0</v>
      </c>
    </row>
    <row r="60226" spans="6:6" ht="18" customHeight="1">
      <c r="F60226" s="129">
        <f t="shared" si="947"/>
        <v>0</v>
      </c>
    </row>
    <row r="60227" spans="6:6" ht="18" customHeight="1">
      <c r="F60227" s="129">
        <f t="shared" si="947"/>
        <v>0</v>
      </c>
    </row>
    <row r="60228" spans="6:6" ht="18" customHeight="1">
      <c r="F60228" s="129">
        <f t="shared" si="947"/>
        <v>0</v>
      </c>
    </row>
    <row r="60229" spans="6:6" ht="18" customHeight="1">
      <c r="F60229" s="129">
        <f t="shared" si="947"/>
        <v>0</v>
      </c>
    </row>
    <row r="60230" spans="6:6" ht="18" customHeight="1">
      <c r="F60230" s="129">
        <f t="shared" si="947"/>
        <v>0</v>
      </c>
    </row>
    <row r="60231" spans="6:6" ht="18" customHeight="1">
      <c r="F60231" s="129">
        <f t="shared" si="947"/>
        <v>0</v>
      </c>
    </row>
    <row r="60232" spans="6:6" ht="18" customHeight="1">
      <c r="F60232" s="129">
        <f t="shared" si="947"/>
        <v>0</v>
      </c>
    </row>
    <row r="60233" spans="6:6" ht="18" customHeight="1">
      <c r="F60233" s="129">
        <f t="shared" si="947"/>
        <v>0</v>
      </c>
    </row>
    <row r="60234" spans="6:6" ht="18" customHeight="1">
      <c r="F60234" s="129">
        <f t="shared" si="947"/>
        <v>0</v>
      </c>
    </row>
    <row r="60235" spans="6:6" ht="18" customHeight="1">
      <c r="F60235" s="129">
        <f t="shared" si="947"/>
        <v>0</v>
      </c>
    </row>
    <row r="60236" spans="6:6" ht="18" customHeight="1">
      <c r="F60236" s="129">
        <f t="shared" si="947"/>
        <v>0</v>
      </c>
    </row>
    <row r="60237" spans="6:6" ht="18" customHeight="1">
      <c r="F60237" s="129">
        <f t="shared" si="947"/>
        <v>0</v>
      </c>
    </row>
    <row r="60238" spans="6:6" ht="18" customHeight="1">
      <c r="F60238" s="129">
        <f t="shared" si="947"/>
        <v>0</v>
      </c>
    </row>
    <row r="60239" spans="6:6" ht="18" customHeight="1">
      <c r="F60239" s="129">
        <f t="shared" si="947"/>
        <v>0</v>
      </c>
    </row>
    <row r="60240" spans="6:6" ht="18" customHeight="1">
      <c r="F60240" s="129">
        <f t="shared" si="947"/>
        <v>0</v>
      </c>
    </row>
    <row r="60241" spans="6:6" ht="18" customHeight="1">
      <c r="F60241" s="129">
        <f t="shared" si="947"/>
        <v>0</v>
      </c>
    </row>
    <row r="60242" spans="6:6" ht="18" customHeight="1">
      <c r="F60242" s="129">
        <f t="shared" si="947"/>
        <v>0</v>
      </c>
    </row>
    <row r="60243" spans="6:6" ht="18" customHeight="1">
      <c r="F60243" s="129">
        <f t="shared" si="947"/>
        <v>0</v>
      </c>
    </row>
    <row r="60244" spans="6:6" ht="18" customHeight="1">
      <c r="F60244" s="129">
        <f t="shared" si="947"/>
        <v>0</v>
      </c>
    </row>
    <row r="60245" spans="6:6" ht="18" customHeight="1">
      <c r="F60245" s="129">
        <f t="shared" si="947"/>
        <v>0</v>
      </c>
    </row>
    <row r="60246" spans="6:6" ht="18" customHeight="1">
      <c r="F60246" s="129">
        <f t="shared" si="947"/>
        <v>0</v>
      </c>
    </row>
    <row r="60247" spans="6:6" ht="18" customHeight="1">
      <c r="F60247" s="129">
        <f t="shared" si="947"/>
        <v>0</v>
      </c>
    </row>
    <row r="60248" spans="6:6" ht="18" customHeight="1">
      <c r="F60248" s="129">
        <f t="shared" si="947"/>
        <v>0</v>
      </c>
    </row>
    <row r="60249" spans="6:6" ht="18" customHeight="1">
      <c r="F60249" s="129">
        <f t="shared" si="947"/>
        <v>0</v>
      </c>
    </row>
    <row r="60250" spans="6:6" ht="18" customHeight="1">
      <c r="F60250" s="129">
        <f t="shared" si="947"/>
        <v>0</v>
      </c>
    </row>
    <row r="60251" spans="6:6" ht="18" customHeight="1">
      <c r="F60251" s="129">
        <f t="shared" si="947"/>
        <v>0</v>
      </c>
    </row>
    <row r="60252" spans="6:6" ht="18" customHeight="1">
      <c r="F60252" s="129">
        <f t="shared" si="947"/>
        <v>0</v>
      </c>
    </row>
    <row r="60253" spans="6:6" ht="18" customHeight="1">
      <c r="F60253" s="129">
        <f t="shared" si="947"/>
        <v>0</v>
      </c>
    </row>
    <row r="60254" spans="6:6" ht="18" customHeight="1">
      <c r="F60254" s="129">
        <f t="shared" si="947"/>
        <v>0</v>
      </c>
    </row>
    <row r="60255" spans="6:6" ht="18" customHeight="1">
      <c r="F60255" s="129">
        <f t="shared" si="947"/>
        <v>0</v>
      </c>
    </row>
    <row r="60256" spans="6:6" ht="18" customHeight="1">
      <c r="F60256" s="129">
        <f t="shared" si="947"/>
        <v>0</v>
      </c>
    </row>
    <row r="60257" spans="6:6" ht="18" customHeight="1">
      <c r="F60257" s="129">
        <f t="shared" si="947"/>
        <v>0</v>
      </c>
    </row>
    <row r="60258" spans="6:6" ht="18" customHeight="1">
      <c r="F60258" s="129">
        <f t="shared" si="947"/>
        <v>0</v>
      </c>
    </row>
    <row r="60259" spans="6:6" ht="18" customHeight="1">
      <c r="F60259" s="129">
        <f t="shared" si="947"/>
        <v>0</v>
      </c>
    </row>
    <row r="60260" spans="6:6" ht="18" customHeight="1">
      <c r="F60260" s="129">
        <f t="shared" si="947"/>
        <v>0</v>
      </c>
    </row>
    <row r="60261" spans="6:6" ht="18" customHeight="1">
      <c r="F60261" s="129">
        <f t="shared" si="947"/>
        <v>0</v>
      </c>
    </row>
    <row r="60262" spans="6:6" ht="18" customHeight="1">
      <c r="F60262" s="129">
        <f t="shared" si="947"/>
        <v>0</v>
      </c>
    </row>
    <row r="60263" spans="6:6" ht="18" customHeight="1">
      <c r="F60263" s="129">
        <f t="shared" si="947"/>
        <v>0</v>
      </c>
    </row>
    <row r="60264" spans="6:6" ht="18" customHeight="1">
      <c r="F60264" s="129">
        <f t="shared" si="947"/>
        <v>0</v>
      </c>
    </row>
    <row r="60265" spans="6:6" ht="18" customHeight="1">
      <c r="F60265" s="129">
        <f t="shared" si="947"/>
        <v>0</v>
      </c>
    </row>
    <row r="60266" spans="6:6" ht="18" customHeight="1">
      <c r="F60266" s="129">
        <f t="shared" si="947"/>
        <v>0</v>
      </c>
    </row>
    <row r="60267" spans="6:6" ht="18" customHeight="1">
      <c r="F60267" s="129">
        <f t="shared" si="947"/>
        <v>0</v>
      </c>
    </row>
    <row r="60268" spans="6:6" ht="18" customHeight="1">
      <c r="F60268" s="129">
        <f t="shared" si="947"/>
        <v>0</v>
      </c>
    </row>
    <row r="60269" spans="6:6" ht="18" customHeight="1">
      <c r="F60269" s="129">
        <f t="shared" si="947"/>
        <v>0</v>
      </c>
    </row>
    <row r="60270" spans="6:6" ht="18" customHeight="1">
      <c r="F60270" s="129">
        <f t="shared" si="947"/>
        <v>0</v>
      </c>
    </row>
    <row r="60271" spans="6:6" ht="18" customHeight="1">
      <c r="F60271" s="129">
        <f t="shared" si="947"/>
        <v>0</v>
      </c>
    </row>
    <row r="60272" spans="6:6" ht="18" customHeight="1">
      <c r="F60272" s="129">
        <f t="shared" si="947"/>
        <v>0</v>
      </c>
    </row>
    <row r="60273" spans="6:6" ht="18" customHeight="1">
      <c r="F60273" s="129">
        <f t="shared" si="947"/>
        <v>0</v>
      </c>
    </row>
    <row r="60274" spans="6:6" ht="18" customHeight="1">
      <c r="F60274" s="129">
        <f t="shared" ref="F60274:F60337" si="948">E60274*D60274</f>
        <v>0</v>
      </c>
    </row>
    <row r="60275" spans="6:6" ht="18" customHeight="1">
      <c r="F60275" s="129">
        <f t="shared" si="948"/>
        <v>0</v>
      </c>
    </row>
    <row r="60276" spans="6:6" ht="18" customHeight="1">
      <c r="F60276" s="129">
        <f t="shared" si="948"/>
        <v>0</v>
      </c>
    </row>
    <row r="60277" spans="6:6" ht="18" customHeight="1">
      <c r="F60277" s="129">
        <f t="shared" si="948"/>
        <v>0</v>
      </c>
    </row>
    <row r="60278" spans="6:6" ht="18" customHeight="1">
      <c r="F60278" s="129">
        <f t="shared" si="948"/>
        <v>0</v>
      </c>
    </row>
    <row r="60279" spans="6:6" ht="18" customHeight="1">
      <c r="F60279" s="129">
        <f t="shared" si="948"/>
        <v>0</v>
      </c>
    </row>
    <row r="60280" spans="6:6" ht="18" customHeight="1">
      <c r="F60280" s="129">
        <f t="shared" si="948"/>
        <v>0</v>
      </c>
    </row>
    <row r="60281" spans="6:6" ht="18" customHeight="1">
      <c r="F60281" s="129">
        <f t="shared" si="948"/>
        <v>0</v>
      </c>
    </row>
    <row r="60282" spans="6:6" ht="18" customHeight="1">
      <c r="F60282" s="129">
        <f t="shared" si="948"/>
        <v>0</v>
      </c>
    </row>
    <row r="60283" spans="6:6" ht="18" customHeight="1">
      <c r="F60283" s="129">
        <f t="shared" si="948"/>
        <v>0</v>
      </c>
    </row>
    <row r="60284" spans="6:6" ht="18" customHeight="1">
      <c r="F60284" s="129">
        <f t="shared" si="948"/>
        <v>0</v>
      </c>
    </row>
    <row r="60285" spans="6:6" ht="18" customHeight="1">
      <c r="F60285" s="129">
        <f t="shared" si="948"/>
        <v>0</v>
      </c>
    </row>
    <row r="60286" spans="6:6" ht="18" customHeight="1">
      <c r="F60286" s="129">
        <f t="shared" si="948"/>
        <v>0</v>
      </c>
    </row>
    <row r="60287" spans="6:6" ht="18" customHeight="1">
      <c r="F60287" s="129">
        <f t="shared" si="948"/>
        <v>0</v>
      </c>
    </row>
    <row r="60288" spans="6:6" ht="18" customHeight="1">
      <c r="F60288" s="129">
        <f t="shared" si="948"/>
        <v>0</v>
      </c>
    </row>
    <row r="60289" spans="6:6" ht="18" customHeight="1">
      <c r="F60289" s="129">
        <f t="shared" si="948"/>
        <v>0</v>
      </c>
    </row>
    <row r="60290" spans="6:6" ht="18" customHeight="1">
      <c r="F60290" s="129">
        <f t="shared" si="948"/>
        <v>0</v>
      </c>
    </row>
    <row r="60291" spans="6:6" ht="18" customHeight="1">
      <c r="F60291" s="129">
        <f t="shared" si="948"/>
        <v>0</v>
      </c>
    </row>
    <row r="60292" spans="6:6" ht="18" customHeight="1">
      <c r="F60292" s="129">
        <f t="shared" si="948"/>
        <v>0</v>
      </c>
    </row>
    <row r="60293" spans="6:6" ht="18" customHeight="1">
      <c r="F60293" s="129">
        <f t="shared" si="948"/>
        <v>0</v>
      </c>
    </row>
    <row r="60294" spans="6:6" ht="18" customHeight="1">
      <c r="F60294" s="129">
        <f t="shared" si="948"/>
        <v>0</v>
      </c>
    </row>
    <row r="60295" spans="6:6" ht="18" customHeight="1">
      <c r="F60295" s="129">
        <f t="shared" si="948"/>
        <v>0</v>
      </c>
    </row>
    <row r="60296" spans="6:6" ht="18" customHeight="1">
      <c r="F60296" s="129">
        <f t="shared" si="948"/>
        <v>0</v>
      </c>
    </row>
    <row r="60297" spans="6:6" ht="18" customHeight="1">
      <c r="F60297" s="129">
        <f t="shared" si="948"/>
        <v>0</v>
      </c>
    </row>
    <row r="60298" spans="6:6" ht="18" customHeight="1">
      <c r="F60298" s="129">
        <f t="shared" si="948"/>
        <v>0</v>
      </c>
    </row>
    <row r="60299" spans="6:6" ht="18" customHeight="1">
      <c r="F60299" s="129">
        <f t="shared" si="948"/>
        <v>0</v>
      </c>
    </row>
    <row r="60300" spans="6:6" ht="18" customHeight="1">
      <c r="F60300" s="129">
        <f t="shared" si="948"/>
        <v>0</v>
      </c>
    </row>
    <row r="60301" spans="6:6" ht="18" customHeight="1">
      <c r="F60301" s="129">
        <f t="shared" si="948"/>
        <v>0</v>
      </c>
    </row>
    <row r="60302" spans="6:6" ht="18" customHeight="1">
      <c r="F60302" s="129">
        <f t="shared" si="948"/>
        <v>0</v>
      </c>
    </row>
    <row r="60303" spans="6:6" ht="18" customHeight="1">
      <c r="F60303" s="129">
        <f t="shared" si="948"/>
        <v>0</v>
      </c>
    </row>
    <row r="60304" spans="6:6" ht="18" customHeight="1">
      <c r="F60304" s="129">
        <f t="shared" si="948"/>
        <v>0</v>
      </c>
    </row>
    <row r="60305" spans="6:6" ht="18" customHeight="1">
      <c r="F60305" s="129">
        <f t="shared" si="948"/>
        <v>0</v>
      </c>
    </row>
    <row r="60306" spans="6:6" ht="18" customHeight="1">
      <c r="F60306" s="129">
        <f t="shared" si="948"/>
        <v>0</v>
      </c>
    </row>
    <row r="60307" spans="6:6" ht="18" customHeight="1">
      <c r="F60307" s="129">
        <f t="shared" si="948"/>
        <v>0</v>
      </c>
    </row>
    <row r="60308" spans="6:6" ht="18" customHeight="1">
      <c r="F60308" s="129">
        <f t="shared" si="948"/>
        <v>0</v>
      </c>
    </row>
    <row r="60309" spans="6:6" ht="18" customHeight="1">
      <c r="F60309" s="129">
        <f t="shared" si="948"/>
        <v>0</v>
      </c>
    </row>
    <row r="60310" spans="6:6" ht="18" customHeight="1">
      <c r="F60310" s="129">
        <f t="shared" si="948"/>
        <v>0</v>
      </c>
    </row>
    <row r="60311" spans="6:6" ht="18" customHeight="1">
      <c r="F60311" s="129">
        <f t="shared" si="948"/>
        <v>0</v>
      </c>
    </row>
    <row r="60312" spans="6:6" ht="18" customHeight="1">
      <c r="F60312" s="129">
        <f t="shared" si="948"/>
        <v>0</v>
      </c>
    </row>
    <row r="60313" spans="6:6" ht="18" customHeight="1">
      <c r="F60313" s="129">
        <f t="shared" si="948"/>
        <v>0</v>
      </c>
    </row>
    <row r="60314" spans="6:6" ht="18" customHeight="1">
      <c r="F60314" s="129">
        <f t="shared" si="948"/>
        <v>0</v>
      </c>
    </row>
    <row r="60315" spans="6:6" ht="18" customHeight="1">
      <c r="F60315" s="129">
        <f t="shared" si="948"/>
        <v>0</v>
      </c>
    </row>
    <row r="60316" spans="6:6" ht="18" customHeight="1">
      <c r="F60316" s="129">
        <f t="shared" si="948"/>
        <v>0</v>
      </c>
    </row>
    <row r="60317" spans="6:6" ht="18" customHeight="1">
      <c r="F60317" s="129">
        <f t="shared" si="948"/>
        <v>0</v>
      </c>
    </row>
    <row r="60318" spans="6:6" ht="18" customHeight="1">
      <c r="F60318" s="129">
        <f t="shared" si="948"/>
        <v>0</v>
      </c>
    </row>
    <row r="60319" spans="6:6" ht="18" customHeight="1">
      <c r="F60319" s="129">
        <f t="shared" si="948"/>
        <v>0</v>
      </c>
    </row>
    <row r="60320" spans="6:6" ht="18" customHeight="1">
      <c r="F60320" s="129">
        <f t="shared" si="948"/>
        <v>0</v>
      </c>
    </row>
    <row r="60321" spans="6:6" ht="18" customHeight="1">
      <c r="F60321" s="129">
        <f t="shared" si="948"/>
        <v>0</v>
      </c>
    </row>
    <row r="60322" spans="6:6" ht="18" customHeight="1">
      <c r="F60322" s="129">
        <f t="shared" si="948"/>
        <v>0</v>
      </c>
    </row>
    <row r="60323" spans="6:6" ht="18" customHeight="1">
      <c r="F60323" s="129">
        <f t="shared" si="948"/>
        <v>0</v>
      </c>
    </row>
    <row r="60324" spans="6:6" ht="18" customHeight="1">
      <c r="F60324" s="129">
        <f t="shared" si="948"/>
        <v>0</v>
      </c>
    </row>
    <row r="60325" spans="6:6" ht="18" customHeight="1">
      <c r="F60325" s="129">
        <f t="shared" si="948"/>
        <v>0</v>
      </c>
    </row>
    <row r="60326" spans="6:6" ht="18" customHeight="1">
      <c r="F60326" s="129">
        <f t="shared" si="948"/>
        <v>0</v>
      </c>
    </row>
    <row r="60327" spans="6:6" ht="18" customHeight="1">
      <c r="F60327" s="129">
        <f t="shared" si="948"/>
        <v>0</v>
      </c>
    </row>
    <row r="60328" spans="6:6" ht="18" customHeight="1">
      <c r="F60328" s="129">
        <f t="shared" si="948"/>
        <v>0</v>
      </c>
    </row>
    <row r="60329" spans="6:6" ht="18" customHeight="1">
      <c r="F60329" s="129">
        <f t="shared" si="948"/>
        <v>0</v>
      </c>
    </row>
    <row r="60330" spans="6:6" ht="18" customHeight="1">
      <c r="F60330" s="129">
        <f t="shared" si="948"/>
        <v>0</v>
      </c>
    </row>
    <row r="60331" spans="6:6" ht="18" customHeight="1">
      <c r="F60331" s="129">
        <f t="shared" si="948"/>
        <v>0</v>
      </c>
    </row>
    <row r="60332" spans="6:6" ht="18" customHeight="1">
      <c r="F60332" s="129">
        <f t="shared" si="948"/>
        <v>0</v>
      </c>
    </row>
    <row r="60333" spans="6:6" ht="18" customHeight="1">
      <c r="F60333" s="129">
        <f t="shared" si="948"/>
        <v>0</v>
      </c>
    </row>
    <row r="60334" spans="6:6" ht="18" customHeight="1">
      <c r="F60334" s="129">
        <f t="shared" si="948"/>
        <v>0</v>
      </c>
    </row>
    <row r="60335" spans="6:6" ht="18" customHeight="1">
      <c r="F60335" s="129">
        <f t="shared" si="948"/>
        <v>0</v>
      </c>
    </row>
    <row r="60336" spans="6:6" ht="18" customHeight="1">
      <c r="F60336" s="129">
        <f t="shared" si="948"/>
        <v>0</v>
      </c>
    </row>
    <row r="60337" spans="6:6" ht="18" customHeight="1">
      <c r="F60337" s="129">
        <f t="shared" si="948"/>
        <v>0</v>
      </c>
    </row>
    <row r="60338" spans="6:6" ht="18" customHeight="1">
      <c r="F60338" s="129">
        <f t="shared" ref="F60338:F60401" si="949">E60338*D60338</f>
        <v>0</v>
      </c>
    </row>
    <row r="60339" spans="6:6" ht="18" customHeight="1">
      <c r="F60339" s="129">
        <f t="shared" si="949"/>
        <v>0</v>
      </c>
    </row>
    <row r="60340" spans="6:6" ht="18" customHeight="1">
      <c r="F60340" s="129">
        <f t="shared" si="949"/>
        <v>0</v>
      </c>
    </row>
    <row r="60341" spans="6:6" ht="18" customHeight="1">
      <c r="F60341" s="129">
        <f t="shared" si="949"/>
        <v>0</v>
      </c>
    </row>
    <row r="60342" spans="6:6" ht="18" customHeight="1">
      <c r="F60342" s="129">
        <f t="shared" si="949"/>
        <v>0</v>
      </c>
    </row>
    <row r="60343" spans="6:6" ht="18" customHeight="1">
      <c r="F60343" s="129">
        <f t="shared" si="949"/>
        <v>0</v>
      </c>
    </row>
    <row r="60344" spans="6:6" ht="18" customHeight="1">
      <c r="F60344" s="129">
        <f t="shared" si="949"/>
        <v>0</v>
      </c>
    </row>
    <row r="60345" spans="6:6" ht="18" customHeight="1">
      <c r="F60345" s="129">
        <f t="shared" si="949"/>
        <v>0</v>
      </c>
    </row>
    <row r="60346" spans="6:6" ht="18" customHeight="1">
      <c r="F60346" s="129">
        <f t="shared" si="949"/>
        <v>0</v>
      </c>
    </row>
    <row r="60347" spans="6:6" ht="18" customHeight="1">
      <c r="F60347" s="129">
        <f t="shared" si="949"/>
        <v>0</v>
      </c>
    </row>
    <row r="60348" spans="6:6" ht="18" customHeight="1">
      <c r="F60348" s="129">
        <f t="shared" si="949"/>
        <v>0</v>
      </c>
    </row>
    <row r="60349" spans="6:6" ht="18" customHeight="1">
      <c r="F60349" s="129">
        <f t="shared" si="949"/>
        <v>0</v>
      </c>
    </row>
    <row r="60350" spans="6:6" ht="18" customHeight="1">
      <c r="F60350" s="129">
        <f t="shared" si="949"/>
        <v>0</v>
      </c>
    </row>
    <row r="60351" spans="6:6" ht="18" customHeight="1">
      <c r="F60351" s="129">
        <f t="shared" si="949"/>
        <v>0</v>
      </c>
    </row>
    <row r="60352" spans="6:6" ht="18" customHeight="1">
      <c r="F60352" s="129">
        <f t="shared" si="949"/>
        <v>0</v>
      </c>
    </row>
    <row r="60353" spans="6:6" ht="18" customHeight="1">
      <c r="F60353" s="129">
        <f t="shared" si="949"/>
        <v>0</v>
      </c>
    </row>
    <row r="60354" spans="6:6" ht="18" customHeight="1">
      <c r="F60354" s="129">
        <f t="shared" si="949"/>
        <v>0</v>
      </c>
    </row>
    <row r="60355" spans="6:6" ht="18" customHeight="1">
      <c r="F60355" s="129">
        <f t="shared" si="949"/>
        <v>0</v>
      </c>
    </row>
    <row r="60356" spans="6:6" ht="18" customHeight="1">
      <c r="F60356" s="129">
        <f t="shared" si="949"/>
        <v>0</v>
      </c>
    </row>
    <row r="60357" spans="6:6" ht="18" customHeight="1">
      <c r="F60357" s="129">
        <f t="shared" si="949"/>
        <v>0</v>
      </c>
    </row>
    <row r="60358" spans="6:6" ht="18" customHeight="1">
      <c r="F60358" s="129">
        <f t="shared" si="949"/>
        <v>0</v>
      </c>
    </row>
    <row r="60359" spans="6:6" ht="18" customHeight="1">
      <c r="F60359" s="129">
        <f t="shared" si="949"/>
        <v>0</v>
      </c>
    </row>
    <row r="60360" spans="6:6" ht="18" customHeight="1">
      <c r="F60360" s="129">
        <f t="shared" si="949"/>
        <v>0</v>
      </c>
    </row>
    <row r="60361" spans="6:6" ht="18" customHeight="1">
      <c r="F60361" s="129">
        <f t="shared" si="949"/>
        <v>0</v>
      </c>
    </row>
    <row r="60362" spans="6:6" ht="18" customHeight="1">
      <c r="F60362" s="129">
        <f t="shared" si="949"/>
        <v>0</v>
      </c>
    </row>
    <row r="60363" spans="6:6" ht="18" customHeight="1">
      <c r="F60363" s="129">
        <f t="shared" si="949"/>
        <v>0</v>
      </c>
    </row>
    <row r="60364" spans="6:6" ht="18" customHeight="1">
      <c r="F60364" s="129">
        <f t="shared" si="949"/>
        <v>0</v>
      </c>
    </row>
    <row r="60365" spans="6:6" ht="18" customHeight="1">
      <c r="F60365" s="129">
        <f t="shared" si="949"/>
        <v>0</v>
      </c>
    </row>
    <row r="60366" spans="6:6" ht="18" customHeight="1">
      <c r="F60366" s="129">
        <f t="shared" si="949"/>
        <v>0</v>
      </c>
    </row>
    <row r="60367" spans="6:6" ht="18" customHeight="1">
      <c r="F60367" s="129">
        <f t="shared" si="949"/>
        <v>0</v>
      </c>
    </row>
    <row r="60368" spans="6:6" ht="18" customHeight="1">
      <c r="F60368" s="129">
        <f t="shared" si="949"/>
        <v>0</v>
      </c>
    </row>
    <row r="60369" spans="6:6" ht="18" customHeight="1">
      <c r="F60369" s="129">
        <f t="shared" si="949"/>
        <v>0</v>
      </c>
    </row>
    <row r="60370" spans="6:6" ht="18" customHeight="1">
      <c r="F60370" s="129">
        <f t="shared" si="949"/>
        <v>0</v>
      </c>
    </row>
    <row r="60371" spans="6:6" ht="18" customHeight="1">
      <c r="F60371" s="129">
        <f t="shared" si="949"/>
        <v>0</v>
      </c>
    </row>
    <row r="60372" spans="6:6" ht="18" customHeight="1">
      <c r="F60372" s="129">
        <f t="shared" si="949"/>
        <v>0</v>
      </c>
    </row>
    <row r="60373" spans="6:6" ht="18" customHeight="1">
      <c r="F60373" s="129">
        <f t="shared" si="949"/>
        <v>0</v>
      </c>
    </row>
    <row r="60374" spans="6:6" ht="18" customHeight="1">
      <c r="F60374" s="129">
        <f t="shared" si="949"/>
        <v>0</v>
      </c>
    </row>
    <row r="60375" spans="6:6" ht="18" customHeight="1">
      <c r="F60375" s="129">
        <f t="shared" si="949"/>
        <v>0</v>
      </c>
    </row>
    <row r="60376" spans="6:6" ht="18" customHeight="1">
      <c r="F60376" s="129">
        <f t="shared" si="949"/>
        <v>0</v>
      </c>
    </row>
    <row r="60377" spans="6:6" ht="18" customHeight="1">
      <c r="F60377" s="129">
        <f t="shared" si="949"/>
        <v>0</v>
      </c>
    </row>
    <row r="60378" spans="6:6" ht="18" customHeight="1">
      <c r="F60378" s="129">
        <f t="shared" si="949"/>
        <v>0</v>
      </c>
    </row>
    <row r="60379" spans="6:6" ht="18" customHeight="1">
      <c r="F60379" s="129">
        <f t="shared" si="949"/>
        <v>0</v>
      </c>
    </row>
    <row r="60380" spans="6:6" ht="18" customHeight="1">
      <c r="F60380" s="129">
        <f t="shared" si="949"/>
        <v>0</v>
      </c>
    </row>
    <row r="60381" spans="6:6" ht="18" customHeight="1">
      <c r="F60381" s="129">
        <f t="shared" si="949"/>
        <v>0</v>
      </c>
    </row>
    <row r="60382" spans="6:6" ht="18" customHeight="1">
      <c r="F60382" s="129">
        <f t="shared" si="949"/>
        <v>0</v>
      </c>
    </row>
    <row r="60383" spans="6:6" ht="18" customHeight="1">
      <c r="F60383" s="129">
        <f t="shared" si="949"/>
        <v>0</v>
      </c>
    </row>
    <row r="60384" spans="6:6" ht="18" customHeight="1">
      <c r="F60384" s="129">
        <f t="shared" si="949"/>
        <v>0</v>
      </c>
    </row>
    <row r="60385" spans="6:6" ht="18" customHeight="1">
      <c r="F60385" s="129">
        <f t="shared" si="949"/>
        <v>0</v>
      </c>
    </row>
    <row r="60386" spans="6:6" ht="18" customHeight="1">
      <c r="F60386" s="129">
        <f t="shared" si="949"/>
        <v>0</v>
      </c>
    </row>
    <row r="60387" spans="6:6" ht="18" customHeight="1">
      <c r="F60387" s="129">
        <f t="shared" si="949"/>
        <v>0</v>
      </c>
    </row>
    <row r="60388" spans="6:6" ht="18" customHeight="1">
      <c r="F60388" s="129">
        <f t="shared" si="949"/>
        <v>0</v>
      </c>
    </row>
    <row r="60389" spans="6:6" ht="18" customHeight="1">
      <c r="F60389" s="129">
        <f t="shared" si="949"/>
        <v>0</v>
      </c>
    </row>
    <row r="60390" spans="6:6" ht="18" customHeight="1">
      <c r="F60390" s="129">
        <f t="shared" si="949"/>
        <v>0</v>
      </c>
    </row>
    <row r="60391" spans="6:6" ht="18" customHeight="1">
      <c r="F60391" s="129">
        <f t="shared" si="949"/>
        <v>0</v>
      </c>
    </row>
    <row r="60392" spans="6:6" ht="18" customHeight="1">
      <c r="F60392" s="129">
        <f t="shared" si="949"/>
        <v>0</v>
      </c>
    </row>
    <row r="60393" spans="6:6" ht="18" customHeight="1">
      <c r="F60393" s="129">
        <f t="shared" si="949"/>
        <v>0</v>
      </c>
    </row>
    <row r="60394" spans="6:6" ht="18" customHeight="1">
      <c r="F60394" s="129">
        <f t="shared" si="949"/>
        <v>0</v>
      </c>
    </row>
    <row r="60395" spans="6:6" ht="18" customHeight="1">
      <c r="F60395" s="129">
        <f t="shared" si="949"/>
        <v>0</v>
      </c>
    </row>
    <row r="60396" spans="6:6" ht="18" customHeight="1">
      <c r="F60396" s="129">
        <f t="shared" si="949"/>
        <v>0</v>
      </c>
    </row>
    <row r="60397" spans="6:6" ht="18" customHeight="1">
      <c r="F60397" s="129">
        <f t="shared" si="949"/>
        <v>0</v>
      </c>
    </row>
    <row r="60398" spans="6:6" ht="18" customHeight="1">
      <c r="F60398" s="129">
        <f t="shared" si="949"/>
        <v>0</v>
      </c>
    </row>
    <row r="60399" spans="6:6" ht="18" customHeight="1">
      <c r="F60399" s="129">
        <f t="shared" si="949"/>
        <v>0</v>
      </c>
    </row>
    <row r="60400" spans="6:6" ht="18" customHeight="1">
      <c r="F60400" s="129">
        <f t="shared" si="949"/>
        <v>0</v>
      </c>
    </row>
    <row r="60401" spans="6:6" ht="18" customHeight="1">
      <c r="F60401" s="129">
        <f t="shared" si="949"/>
        <v>0</v>
      </c>
    </row>
    <row r="60402" spans="6:6" ht="18" customHeight="1">
      <c r="F60402" s="129">
        <f t="shared" ref="F60402:F60465" si="950">E60402*D60402</f>
        <v>0</v>
      </c>
    </row>
    <row r="60403" spans="6:6" ht="18" customHeight="1">
      <c r="F60403" s="129">
        <f t="shared" si="950"/>
        <v>0</v>
      </c>
    </row>
    <row r="60404" spans="6:6" ht="18" customHeight="1">
      <c r="F60404" s="129">
        <f t="shared" si="950"/>
        <v>0</v>
      </c>
    </row>
    <row r="60405" spans="6:6" ht="18" customHeight="1">
      <c r="F60405" s="129">
        <f t="shared" si="950"/>
        <v>0</v>
      </c>
    </row>
    <row r="60406" spans="6:6" ht="18" customHeight="1">
      <c r="F60406" s="129">
        <f t="shared" si="950"/>
        <v>0</v>
      </c>
    </row>
    <row r="60407" spans="6:6" ht="18" customHeight="1">
      <c r="F60407" s="129">
        <f t="shared" si="950"/>
        <v>0</v>
      </c>
    </row>
    <row r="60408" spans="6:6" ht="18" customHeight="1">
      <c r="F60408" s="129">
        <f t="shared" si="950"/>
        <v>0</v>
      </c>
    </row>
    <row r="60409" spans="6:6" ht="18" customHeight="1">
      <c r="F60409" s="129">
        <f t="shared" si="950"/>
        <v>0</v>
      </c>
    </row>
    <row r="60410" spans="6:6" ht="18" customHeight="1">
      <c r="F60410" s="129">
        <f t="shared" si="950"/>
        <v>0</v>
      </c>
    </row>
    <row r="60411" spans="6:6" ht="18" customHeight="1">
      <c r="F60411" s="129">
        <f t="shared" si="950"/>
        <v>0</v>
      </c>
    </row>
    <row r="60412" spans="6:6" ht="18" customHeight="1">
      <c r="F60412" s="129">
        <f t="shared" si="950"/>
        <v>0</v>
      </c>
    </row>
    <row r="60413" spans="6:6" ht="18" customHeight="1">
      <c r="F60413" s="129">
        <f t="shared" si="950"/>
        <v>0</v>
      </c>
    </row>
    <row r="60414" spans="6:6" ht="18" customHeight="1">
      <c r="F60414" s="129">
        <f t="shared" si="950"/>
        <v>0</v>
      </c>
    </row>
    <row r="60415" spans="6:6" ht="18" customHeight="1">
      <c r="F60415" s="129">
        <f t="shared" si="950"/>
        <v>0</v>
      </c>
    </row>
    <row r="60416" spans="6:6" ht="18" customHeight="1">
      <c r="F60416" s="129">
        <f t="shared" si="950"/>
        <v>0</v>
      </c>
    </row>
    <row r="60417" spans="6:6" ht="18" customHeight="1">
      <c r="F60417" s="129">
        <f t="shared" si="950"/>
        <v>0</v>
      </c>
    </row>
    <row r="60418" spans="6:6" ht="18" customHeight="1">
      <c r="F60418" s="129">
        <f t="shared" si="950"/>
        <v>0</v>
      </c>
    </row>
    <row r="60419" spans="6:6" ht="18" customHeight="1">
      <c r="F60419" s="129">
        <f t="shared" si="950"/>
        <v>0</v>
      </c>
    </row>
    <row r="60420" spans="6:6" ht="18" customHeight="1">
      <c r="F60420" s="129">
        <f t="shared" si="950"/>
        <v>0</v>
      </c>
    </row>
    <row r="60421" spans="6:6" ht="18" customHeight="1">
      <c r="F60421" s="129">
        <f t="shared" si="950"/>
        <v>0</v>
      </c>
    </row>
    <row r="60422" spans="6:6" ht="18" customHeight="1">
      <c r="F60422" s="129">
        <f t="shared" si="950"/>
        <v>0</v>
      </c>
    </row>
    <row r="60423" spans="6:6" ht="18" customHeight="1">
      <c r="F60423" s="129">
        <f t="shared" si="950"/>
        <v>0</v>
      </c>
    </row>
    <row r="60424" spans="6:6" ht="18" customHeight="1">
      <c r="F60424" s="129">
        <f t="shared" si="950"/>
        <v>0</v>
      </c>
    </row>
    <row r="60425" spans="6:6" ht="18" customHeight="1">
      <c r="F60425" s="129">
        <f t="shared" si="950"/>
        <v>0</v>
      </c>
    </row>
    <row r="60426" spans="6:6" ht="18" customHeight="1">
      <c r="F60426" s="129">
        <f t="shared" si="950"/>
        <v>0</v>
      </c>
    </row>
    <row r="60427" spans="6:6" ht="18" customHeight="1">
      <c r="F60427" s="129">
        <f t="shared" si="950"/>
        <v>0</v>
      </c>
    </row>
    <row r="60428" spans="6:6" ht="18" customHeight="1">
      <c r="F60428" s="129">
        <f t="shared" si="950"/>
        <v>0</v>
      </c>
    </row>
    <row r="60429" spans="6:6" ht="18" customHeight="1">
      <c r="F60429" s="129">
        <f t="shared" si="950"/>
        <v>0</v>
      </c>
    </row>
    <row r="60430" spans="6:6" ht="18" customHeight="1">
      <c r="F60430" s="129">
        <f t="shared" si="950"/>
        <v>0</v>
      </c>
    </row>
    <row r="60431" spans="6:6" ht="18" customHeight="1">
      <c r="F60431" s="129">
        <f t="shared" si="950"/>
        <v>0</v>
      </c>
    </row>
    <row r="60432" spans="6:6" ht="18" customHeight="1">
      <c r="F60432" s="129">
        <f t="shared" si="950"/>
        <v>0</v>
      </c>
    </row>
    <row r="60433" spans="6:6" ht="18" customHeight="1">
      <c r="F60433" s="129">
        <f t="shared" si="950"/>
        <v>0</v>
      </c>
    </row>
    <row r="60434" spans="6:6" ht="18" customHeight="1">
      <c r="F60434" s="129">
        <f t="shared" si="950"/>
        <v>0</v>
      </c>
    </row>
    <row r="60435" spans="6:6" ht="18" customHeight="1">
      <c r="F60435" s="129">
        <f t="shared" si="950"/>
        <v>0</v>
      </c>
    </row>
    <row r="60436" spans="6:6" ht="18" customHeight="1">
      <c r="F60436" s="129">
        <f t="shared" si="950"/>
        <v>0</v>
      </c>
    </row>
    <row r="60437" spans="6:6" ht="18" customHeight="1">
      <c r="F60437" s="129">
        <f t="shared" si="950"/>
        <v>0</v>
      </c>
    </row>
    <row r="60438" spans="6:6" ht="18" customHeight="1">
      <c r="F60438" s="129">
        <f t="shared" si="950"/>
        <v>0</v>
      </c>
    </row>
    <row r="60439" spans="6:6" ht="18" customHeight="1">
      <c r="F60439" s="129">
        <f t="shared" si="950"/>
        <v>0</v>
      </c>
    </row>
    <row r="60440" spans="6:6" ht="18" customHeight="1">
      <c r="F60440" s="129">
        <f t="shared" si="950"/>
        <v>0</v>
      </c>
    </row>
    <row r="60441" spans="6:6" ht="18" customHeight="1">
      <c r="F60441" s="129">
        <f t="shared" si="950"/>
        <v>0</v>
      </c>
    </row>
    <row r="60442" spans="6:6" ht="18" customHeight="1">
      <c r="F60442" s="129">
        <f t="shared" si="950"/>
        <v>0</v>
      </c>
    </row>
    <row r="60443" spans="6:6" ht="18" customHeight="1">
      <c r="F60443" s="129">
        <f t="shared" si="950"/>
        <v>0</v>
      </c>
    </row>
    <row r="60444" spans="6:6" ht="18" customHeight="1">
      <c r="F60444" s="129">
        <f t="shared" si="950"/>
        <v>0</v>
      </c>
    </row>
    <row r="60445" spans="6:6" ht="18" customHeight="1">
      <c r="F60445" s="129">
        <f t="shared" si="950"/>
        <v>0</v>
      </c>
    </row>
    <row r="60446" spans="6:6" ht="18" customHeight="1">
      <c r="F60446" s="129">
        <f t="shared" si="950"/>
        <v>0</v>
      </c>
    </row>
    <row r="60447" spans="6:6" ht="18" customHeight="1">
      <c r="F60447" s="129">
        <f t="shared" si="950"/>
        <v>0</v>
      </c>
    </row>
    <row r="60448" spans="6:6" ht="18" customHeight="1">
      <c r="F60448" s="129">
        <f t="shared" si="950"/>
        <v>0</v>
      </c>
    </row>
    <row r="60449" spans="6:6" ht="18" customHeight="1">
      <c r="F60449" s="129">
        <f t="shared" si="950"/>
        <v>0</v>
      </c>
    </row>
    <row r="60450" spans="6:6" ht="18" customHeight="1">
      <c r="F60450" s="129">
        <f t="shared" si="950"/>
        <v>0</v>
      </c>
    </row>
    <row r="60451" spans="6:6" ht="18" customHeight="1">
      <c r="F60451" s="129">
        <f t="shared" si="950"/>
        <v>0</v>
      </c>
    </row>
    <row r="60452" spans="6:6" ht="18" customHeight="1">
      <c r="F60452" s="129">
        <f t="shared" si="950"/>
        <v>0</v>
      </c>
    </row>
    <row r="60453" spans="6:6" ht="18" customHeight="1">
      <c r="F60453" s="129">
        <f t="shared" si="950"/>
        <v>0</v>
      </c>
    </row>
    <row r="60454" spans="6:6" ht="18" customHeight="1">
      <c r="F60454" s="129">
        <f t="shared" si="950"/>
        <v>0</v>
      </c>
    </row>
    <row r="60455" spans="6:6" ht="18" customHeight="1">
      <c r="F60455" s="129">
        <f t="shared" si="950"/>
        <v>0</v>
      </c>
    </row>
    <row r="60456" spans="6:6" ht="18" customHeight="1">
      <c r="F60456" s="129">
        <f t="shared" si="950"/>
        <v>0</v>
      </c>
    </row>
    <row r="60457" spans="6:6" ht="18" customHeight="1">
      <c r="F60457" s="129">
        <f t="shared" si="950"/>
        <v>0</v>
      </c>
    </row>
    <row r="60458" spans="6:6" ht="18" customHeight="1">
      <c r="F60458" s="129">
        <f t="shared" si="950"/>
        <v>0</v>
      </c>
    </row>
    <row r="60459" spans="6:6" ht="18" customHeight="1">
      <c r="F60459" s="129">
        <f t="shared" si="950"/>
        <v>0</v>
      </c>
    </row>
    <row r="60460" spans="6:6" ht="18" customHeight="1">
      <c r="F60460" s="129">
        <f t="shared" si="950"/>
        <v>0</v>
      </c>
    </row>
    <row r="60461" spans="6:6" ht="18" customHeight="1">
      <c r="F60461" s="129">
        <f t="shared" si="950"/>
        <v>0</v>
      </c>
    </row>
    <row r="60462" spans="6:6" ht="18" customHeight="1">
      <c r="F60462" s="129">
        <f t="shared" si="950"/>
        <v>0</v>
      </c>
    </row>
    <row r="60463" spans="6:6" ht="18" customHeight="1">
      <c r="F60463" s="129">
        <f t="shared" si="950"/>
        <v>0</v>
      </c>
    </row>
    <row r="60464" spans="6:6" ht="18" customHeight="1">
      <c r="F60464" s="129">
        <f t="shared" si="950"/>
        <v>0</v>
      </c>
    </row>
    <row r="60465" spans="6:6" ht="18" customHeight="1">
      <c r="F60465" s="129">
        <f t="shared" si="950"/>
        <v>0</v>
      </c>
    </row>
    <row r="60466" spans="6:6" ht="18" customHeight="1">
      <c r="F60466" s="129">
        <f t="shared" ref="F60466:F60529" si="951">E60466*D60466</f>
        <v>0</v>
      </c>
    </row>
    <row r="60467" spans="6:6" ht="18" customHeight="1">
      <c r="F60467" s="129">
        <f t="shared" si="951"/>
        <v>0</v>
      </c>
    </row>
    <row r="60468" spans="6:6" ht="18" customHeight="1">
      <c r="F60468" s="129">
        <f t="shared" si="951"/>
        <v>0</v>
      </c>
    </row>
    <row r="60469" spans="6:6" ht="18" customHeight="1">
      <c r="F60469" s="129">
        <f t="shared" si="951"/>
        <v>0</v>
      </c>
    </row>
    <row r="60470" spans="6:6" ht="18" customHeight="1">
      <c r="F60470" s="129">
        <f t="shared" si="951"/>
        <v>0</v>
      </c>
    </row>
    <row r="60471" spans="6:6" ht="18" customHeight="1">
      <c r="F60471" s="129">
        <f t="shared" si="951"/>
        <v>0</v>
      </c>
    </row>
    <row r="60472" spans="6:6" ht="18" customHeight="1">
      <c r="F60472" s="129">
        <f t="shared" si="951"/>
        <v>0</v>
      </c>
    </row>
    <row r="60473" spans="6:6" ht="18" customHeight="1">
      <c r="F60473" s="129">
        <f t="shared" si="951"/>
        <v>0</v>
      </c>
    </row>
    <row r="60474" spans="6:6" ht="18" customHeight="1">
      <c r="F60474" s="129">
        <f t="shared" si="951"/>
        <v>0</v>
      </c>
    </row>
    <row r="60475" spans="6:6" ht="18" customHeight="1">
      <c r="F60475" s="129">
        <f t="shared" si="951"/>
        <v>0</v>
      </c>
    </row>
    <row r="60476" spans="6:6" ht="18" customHeight="1">
      <c r="F60476" s="129">
        <f t="shared" si="951"/>
        <v>0</v>
      </c>
    </row>
    <row r="60477" spans="6:6" ht="18" customHeight="1">
      <c r="F60477" s="129">
        <f t="shared" si="951"/>
        <v>0</v>
      </c>
    </row>
    <row r="60478" spans="6:6" ht="18" customHeight="1">
      <c r="F60478" s="129">
        <f t="shared" si="951"/>
        <v>0</v>
      </c>
    </row>
    <row r="60479" spans="6:6" ht="18" customHeight="1">
      <c r="F60479" s="129">
        <f t="shared" si="951"/>
        <v>0</v>
      </c>
    </row>
    <row r="60480" spans="6:6" ht="18" customHeight="1">
      <c r="F60480" s="129">
        <f t="shared" si="951"/>
        <v>0</v>
      </c>
    </row>
    <row r="60481" spans="6:6" ht="18" customHeight="1">
      <c r="F60481" s="129">
        <f t="shared" si="951"/>
        <v>0</v>
      </c>
    </row>
    <row r="60482" spans="6:6" ht="18" customHeight="1">
      <c r="F60482" s="129">
        <f t="shared" si="951"/>
        <v>0</v>
      </c>
    </row>
    <row r="60483" spans="6:6" ht="18" customHeight="1">
      <c r="F60483" s="129">
        <f t="shared" si="951"/>
        <v>0</v>
      </c>
    </row>
    <row r="60484" spans="6:6" ht="18" customHeight="1">
      <c r="F60484" s="129">
        <f t="shared" si="951"/>
        <v>0</v>
      </c>
    </row>
    <row r="60485" spans="6:6" ht="18" customHeight="1">
      <c r="F60485" s="129">
        <f t="shared" si="951"/>
        <v>0</v>
      </c>
    </row>
    <row r="60486" spans="6:6" ht="18" customHeight="1">
      <c r="F60486" s="129">
        <f t="shared" si="951"/>
        <v>0</v>
      </c>
    </row>
    <row r="60487" spans="6:6" ht="18" customHeight="1">
      <c r="F60487" s="129">
        <f t="shared" si="951"/>
        <v>0</v>
      </c>
    </row>
    <row r="60488" spans="6:6" ht="18" customHeight="1">
      <c r="F60488" s="129">
        <f t="shared" si="951"/>
        <v>0</v>
      </c>
    </row>
    <row r="60489" spans="6:6" ht="18" customHeight="1">
      <c r="F60489" s="129">
        <f t="shared" si="951"/>
        <v>0</v>
      </c>
    </row>
    <row r="60490" spans="6:6" ht="18" customHeight="1">
      <c r="F60490" s="129">
        <f t="shared" si="951"/>
        <v>0</v>
      </c>
    </row>
    <row r="60491" spans="6:6" ht="18" customHeight="1">
      <c r="F60491" s="129">
        <f t="shared" si="951"/>
        <v>0</v>
      </c>
    </row>
    <row r="60492" spans="6:6" ht="18" customHeight="1">
      <c r="F60492" s="129">
        <f t="shared" si="951"/>
        <v>0</v>
      </c>
    </row>
    <row r="60493" spans="6:6" ht="18" customHeight="1">
      <c r="F60493" s="129">
        <f t="shared" si="951"/>
        <v>0</v>
      </c>
    </row>
    <row r="60494" spans="6:6" ht="18" customHeight="1">
      <c r="F60494" s="129">
        <f t="shared" si="951"/>
        <v>0</v>
      </c>
    </row>
    <row r="60495" spans="6:6" ht="18" customHeight="1">
      <c r="F60495" s="129">
        <f t="shared" si="951"/>
        <v>0</v>
      </c>
    </row>
    <row r="60496" spans="6:6" ht="18" customHeight="1">
      <c r="F60496" s="129">
        <f t="shared" si="951"/>
        <v>0</v>
      </c>
    </row>
    <row r="60497" spans="6:6" ht="18" customHeight="1">
      <c r="F60497" s="129">
        <f t="shared" si="951"/>
        <v>0</v>
      </c>
    </row>
    <row r="60498" spans="6:6" ht="18" customHeight="1">
      <c r="F60498" s="129">
        <f t="shared" si="951"/>
        <v>0</v>
      </c>
    </row>
    <row r="60499" spans="6:6" ht="18" customHeight="1">
      <c r="F60499" s="129">
        <f t="shared" si="951"/>
        <v>0</v>
      </c>
    </row>
    <row r="60500" spans="6:6" ht="18" customHeight="1">
      <c r="F60500" s="129">
        <f t="shared" si="951"/>
        <v>0</v>
      </c>
    </row>
    <row r="60501" spans="6:6" ht="18" customHeight="1">
      <c r="F60501" s="129">
        <f t="shared" si="951"/>
        <v>0</v>
      </c>
    </row>
    <row r="60502" spans="6:6" ht="18" customHeight="1">
      <c r="F60502" s="129">
        <f t="shared" si="951"/>
        <v>0</v>
      </c>
    </row>
    <row r="60503" spans="6:6" ht="18" customHeight="1">
      <c r="F60503" s="129">
        <f t="shared" si="951"/>
        <v>0</v>
      </c>
    </row>
    <row r="60504" spans="6:6" ht="18" customHeight="1">
      <c r="F60504" s="129">
        <f t="shared" si="951"/>
        <v>0</v>
      </c>
    </row>
    <row r="60505" spans="6:6" ht="18" customHeight="1">
      <c r="F60505" s="129">
        <f t="shared" si="951"/>
        <v>0</v>
      </c>
    </row>
    <row r="60506" spans="6:6" ht="18" customHeight="1">
      <c r="F60506" s="129">
        <f t="shared" si="951"/>
        <v>0</v>
      </c>
    </row>
    <row r="60507" spans="6:6" ht="18" customHeight="1">
      <c r="F60507" s="129">
        <f t="shared" si="951"/>
        <v>0</v>
      </c>
    </row>
    <row r="60508" spans="6:6" ht="18" customHeight="1">
      <c r="F60508" s="129">
        <f t="shared" si="951"/>
        <v>0</v>
      </c>
    </row>
    <row r="60509" spans="6:6" ht="18" customHeight="1">
      <c r="F60509" s="129">
        <f t="shared" si="951"/>
        <v>0</v>
      </c>
    </row>
    <row r="60510" spans="6:6" ht="18" customHeight="1">
      <c r="F60510" s="129">
        <f t="shared" si="951"/>
        <v>0</v>
      </c>
    </row>
    <row r="60511" spans="6:6" ht="18" customHeight="1">
      <c r="F60511" s="129">
        <f t="shared" si="951"/>
        <v>0</v>
      </c>
    </row>
    <row r="60512" spans="6:6" ht="18" customHeight="1">
      <c r="F60512" s="129">
        <f t="shared" si="951"/>
        <v>0</v>
      </c>
    </row>
    <row r="60513" spans="6:6" ht="18" customHeight="1">
      <c r="F60513" s="129">
        <f t="shared" si="951"/>
        <v>0</v>
      </c>
    </row>
    <row r="60514" spans="6:6" ht="18" customHeight="1">
      <c r="F60514" s="129">
        <f t="shared" si="951"/>
        <v>0</v>
      </c>
    </row>
    <row r="60515" spans="6:6" ht="18" customHeight="1">
      <c r="F60515" s="129">
        <f t="shared" si="951"/>
        <v>0</v>
      </c>
    </row>
    <row r="60516" spans="6:6" ht="18" customHeight="1">
      <c r="F60516" s="129">
        <f t="shared" si="951"/>
        <v>0</v>
      </c>
    </row>
    <row r="60517" spans="6:6" ht="18" customHeight="1">
      <c r="F60517" s="129">
        <f t="shared" si="951"/>
        <v>0</v>
      </c>
    </row>
    <row r="60518" spans="6:6" ht="18" customHeight="1">
      <c r="F60518" s="129">
        <f t="shared" si="951"/>
        <v>0</v>
      </c>
    </row>
    <row r="60519" spans="6:6" ht="18" customHeight="1">
      <c r="F60519" s="129">
        <f t="shared" si="951"/>
        <v>0</v>
      </c>
    </row>
    <row r="60520" spans="6:6" ht="18" customHeight="1">
      <c r="F60520" s="129">
        <f t="shared" si="951"/>
        <v>0</v>
      </c>
    </row>
    <row r="60521" spans="6:6" ht="18" customHeight="1">
      <c r="F60521" s="129">
        <f t="shared" si="951"/>
        <v>0</v>
      </c>
    </row>
    <row r="60522" spans="6:6" ht="18" customHeight="1">
      <c r="F60522" s="129">
        <f t="shared" si="951"/>
        <v>0</v>
      </c>
    </row>
    <row r="60523" spans="6:6" ht="18" customHeight="1">
      <c r="F60523" s="129">
        <f t="shared" si="951"/>
        <v>0</v>
      </c>
    </row>
    <row r="60524" spans="6:6" ht="18" customHeight="1">
      <c r="F60524" s="129">
        <f t="shared" si="951"/>
        <v>0</v>
      </c>
    </row>
    <row r="60525" spans="6:6" ht="18" customHeight="1">
      <c r="F60525" s="129">
        <f t="shared" si="951"/>
        <v>0</v>
      </c>
    </row>
    <row r="60526" spans="6:6" ht="18" customHeight="1">
      <c r="F60526" s="129">
        <f t="shared" si="951"/>
        <v>0</v>
      </c>
    </row>
    <row r="60527" spans="6:6" ht="18" customHeight="1">
      <c r="F60527" s="129">
        <f t="shared" si="951"/>
        <v>0</v>
      </c>
    </row>
    <row r="60528" spans="6:6" ht="18" customHeight="1">
      <c r="F60528" s="129">
        <f t="shared" si="951"/>
        <v>0</v>
      </c>
    </row>
    <row r="60529" spans="6:6" ht="18" customHeight="1">
      <c r="F60529" s="129">
        <f t="shared" si="951"/>
        <v>0</v>
      </c>
    </row>
    <row r="60530" spans="6:6" ht="18" customHeight="1">
      <c r="F60530" s="129">
        <f t="shared" ref="F60530:F60593" si="952">E60530*D60530</f>
        <v>0</v>
      </c>
    </row>
    <row r="60531" spans="6:6" ht="18" customHeight="1">
      <c r="F60531" s="129">
        <f t="shared" si="952"/>
        <v>0</v>
      </c>
    </row>
    <row r="60532" spans="6:6" ht="18" customHeight="1">
      <c r="F60532" s="129">
        <f t="shared" si="952"/>
        <v>0</v>
      </c>
    </row>
    <row r="60533" spans="6:6" ht="18" customHeight="1">
      <c r="F60533" s="129">
        <f t="shared" si="952"/>
        <v>0</v>
      </c>
    </row>
    <row r="60534" spans="6:6" ht="18" customHeight="1">
      <c r="F60534" s="129">
        <f t="shared" si="952"/>
        <v>0</v>
      </c>
    </row>
    <row r="60535" spans="6:6" ht="18" customHeight="1">
      <c r="F60535" s="129">
        <f t="shared" si="952"/>
        <v>0</v>
      </c>
    </row>
    <row r="60536" spans="6:6" ht="18" customHeight="1">
      <c r="F60536" s="129">
        <f t="shared" si="952"/>
        <v>0</v>
      </c>
    </row>
    <row r="60537" spans="6:6" ht="18" customHeight="1">
      <c r="F60537" s="129">
        <f t="shared" si="952"/>
        <v>0</v>
      </c>
    </row>
    <row r="60538" spans="6:6" ht="18" customHeight="1">
      <c r="F60538" s="129">
        <f t="shared" si="952"/>
        <v>0</v>
      </c>
    </row>
    <row r="60539" spans="6:6" ht="18" customHeight="1">
      <c r="F60539" s="129">
        <f t="shared" si="952"/>
        <v>0</v>
      </c>
    </row>
    <row r="60540" spans="6:6" ht="18" customHeight="1">
      <c r="F60540" s="129">
        <f t="shared" si="952"/>
        <v>0</v>
      </c>
    </row>
    <row r="60541" spans="6:6" ht="18" customHeight="1">
      <c r="F60541" s="129">
        <f t="shared" si="952"/>
        <v>0</v>
      </c>
    </row>
    <row r="60542" spans="6:6" ht="18" customHeight="1">
      <c r="F60542" s="129">
        <f t="shared" si="952"/>
        <v>0</v>
      </c>
    </row>
    <row r="60543" spans="6:6" ht="18" customHeight="1">
      <c r="F60543" s="129">
        <f t="shared" si="952"/>
        <v>0</v>
      </c>
    </row>
    <row r="60544" spans="6:6" ht="18" customHeight="1">
      <c r="F60544" s="129">
        <f t="shared" si="952"/>
        <v>0</v>
      </c>
    </row>
    <row r="60545" spans="6:6" ht="18" customHeight="1">
      <c r="F60545" s="129">
        <f t="shared" si="952"/>
        <v>0</v>
      </c>
    </row>
    <row r="60546" spans="6:6" ht="18" customHeight="1">
      <c r="F60546" s="129">
        <f t="shared" si="952"/>
        <v>0</v>
      </c>
    </row>
    <row r="60547" spans="6:6" ht="18" customHeight="1">
      <c r="F60547" s="129">
        <f t="shared" si="952"/>
        <v>0</v>
      </c>
    </row>
    <row r="60548" spans="6:6" ht="18" customHeight="1">
      <c r="F60548" s="129">
        <f t="shared" si="952"/>
        <v>0</v>
      </c>
    </row>
    <row r="60549" spans="6:6" ht="18" customHeight="1">
      <c r="F60549" s="129">
        <f t="shared" si="952"/>
        <v>0</v>
      </c>
    </row>
    <row r="60550" spans="6:6" ht="18" customHeight="1">
      <c r="F60550" s="129">
        <f t="shared" si="952"/>
        <v>0</v>
      </c>
    </row>
    <row r="60551" spans="6:6" ht="18" customHeight="1">
      <c r="F60551" s="129">
        <f t="shared" si="952"/>
        <v>0</v>
      </c>
    </row>
    <row r="60552" spans="6:6" ht="18" customHeight="1">
      <c r="F60552" s="129">
        <f t="shared" si="952"/>
        <v>0</v>
      </c>
    </row>
    <row r="60553" spans="6:6" ht="18" customHeight="1">
      <c r="F60553" s="129">
        <f t="shared" si="952"/>
        <v>0</v>
      </c>
    </row>
    <row r="60554" spans="6:6" ht="18" customHeight="1">
      <c r="F60554" s="129">
        <f t="shared" si="952"/>
        <v>0</v>
      </c>
    </row>
    <row r="60555" spans="6:6" ht="18" customHeight="1">
      <c r="F60555" s="129">
        <f t="shared" si="952"/>
        <v>0</v>
      </c>
    </row>
    <row r="60556" spans="6:6" ht="18" customHeight="1">
      <c r="F60556" s="129">
        <f t="shared" si="952"/>
        <v>0</v>
      </c>
    </row>
    <row r="60557" spans="6:6" ht="18" customHeight="1">
      <c r="F60557" s="129">
        <f t="shared" si="952"/>
        <v>0</v>
      </c>
    </row>
    <row r="60558" spans="6:6" ht="18" customHeight="1">
      <c r="F60558" s="129">
        <f t="shared" si="952"/>
        <v>0</v>
      </c>
    </row>
    <row r="60559" spans="6:6" ht="18" customHeight="1">
      <c r="F60559" s="129">
        <f t="shared" si="952"/>
        <v>0</v>
      </c>
    </row>
    <row r="60560" spans="6:6" ht="18" customHeight="1">
      <c r="F60560" s="129">
        <f t="shared" si="952"/>
        <v>0</v>
      </c>
    </row>
    <row r="60561" spans="6:6" ht="18" customHeight="1">
      <c r="F60561" s="129">
        <f t="shared" si="952"/>
        <v>0</v>
      </c>
    </row>
    <row r="60562" spans="6:6" ht="18" customHeight="1">
      <c r="F60562" s="129">
        <f t="shared" si="952"/>
        <v>0</v>
      </c>
    </row>
    <row r="60563" spans="6:6" ht="18" customHeight="1">
      <c r="F60563" s="129">
        <f t="shared" si="952"/>
        <v>0</v>
      </c>
    </row>
    <row r="60564" spans="6:6" ht="18" customHeight="1">
      <c r="F60564" s="129">
        <f t="shared" si="952"/>
        <v>0</v>
      </c>
    </row>
    <row r="60565" spans="6:6" ht="18" customHeight="1">
      <c r="F60565" s="129">
        <f t="shared" si="952"/>
        <v>0</v>
      </c>
    </row>
    <row r="60566" spans="6:6" ht="18" customHeight="1">
      <c r="F60566" s="129">
        <f t="shared" si="952"/>
        <v>0</v>
      </c>
    </row>
    <row r="60567" spans="6:6" ht="18" customHeight="1">
      <c r="F60567" s="129">
        <f t="shared" si="952"/>
        <v>0</v>
      </c>
    </row>
    <row r="60568" spans="6:6" ht="18" customHeight="1">
      <c r="F60568" s="129">
        <f t="shared" si="952"/>
        <v>0</v>
      </c>
    </row>
    <row r="60569" spans="6:6" ht="18" customHeight="1">
      <c r="F60569" s="129">
        <f t="shared" si="952"/>
        <v>0</v>
      </c>
    </row>
    <row r="60570" spans="6:6" ht="18" customHeight="1">
      <c r="F60570" s="129">
        <f t="shared" si="952"/>
        <v>0</v>
      </c>
    </row>
    <row r="60571" spans="6:6" ht="18" customHeight="1">
      <c r="F60571" s="129">
        <f t="shared" si="952"/>
        <v>0</v>
      </c>
    </row>
    <row r="60572" spans="6:6" ht="18" customHeight="1">
      <c r="F60572" s="129">
        <f t="shared" si="952"/>
        <v>0</v>
      </c>
    </row>
    <row r="60573" spans="6:6" ht="18" customHeight="1">
      <c r="F60573" s="129">
        <f t="shared" si="952"/>
        <v>0</v>
      </c>
    </row>
    <row r="60574" spans="6:6" ht="18" customHeight="1">
      <c r="F60574" s="129">
        <f t="shared" si="952"/>
        <v>0</v>
      </c>
    </row>
    <row r="60575" spans="6:6" ht="18" customHeight="1">
      <c r="F60575" s="129">
        <f t="shared" si="952"/>
        <v>0</v>
      </c>
    </row>
    <row r="60576" spans="6:6" ht="18" customHeight="1">
      <c r="F60576" s="129">
        <f t="shared" si="952"/>
        <v>0</v>
      </c>
    </row>
    <row r="60577" spans="6:6" ht="18" customHeight="1">
      <c r="F60577" s="129">
        <f t="shared" si="952"/>
        <v>0</v>
      </c>
    </row>
    <row r="60578" spans="6:6" ht="18" customHeight="1">
      <c r="F60578" s="129">
        <f t="shared" si="952"/>
        <v>0</v>
      </c>
    </row>
    <row r="60579" spans="6:6" ht="18" customHeight="1">
      <c r="F60579" s="129">
        <f t="shared" si="952"/>
        <v>0</v>
      </c>
    </row>
    <row r="60580" spans="6:6" ht="18" customHeight="1">
      <c r="F60580" s="129">
        <f t="shared" si="952"/>
        <v>0</v>
      </c>
    </row>
    <row r="60581" spans="6:6" ht="18" customHeight="1">
      <c r="F60581" s="129">
        <f t="shared" si="952"/>
        <v>0</v>
      </c>
    </row>
    <row r="60582" spans="6:6" ht="18" customHeight="1">
      <c r="F60582" s="129">
        <f t="shared" si="952"/>
        <v>0</v>
      </c>
    </row>
    <row r="60583" spans="6:6" ht="18" customHeight="1">
      <c r="F60583" s="129">
        <f t="shared" si="952"/>
        <v>0</v>
      </c>
    </row>
    <row r="60584" spans="6:6" ht="18" customHeight="1">
      <c r="F60584" s="129">
        <f t="shared" si="952"/>
        <v>0</v>
      </c>
    </row>
    <row r="60585" spans="6:6" ht="18" customHeight="1">
      <c r="F60585" s="129">
        <f t="shared" si="952"/>
        <v>0</v>
      </c>
    </row>
    <row r="60586" spans="6:6" ht="18" customHeight="1">
      <c r="F60586" s="129">
        <f t="shared" si="952"/>
        <v>0</v>
      </c>
    </row>
    <row r="60587" spans="6:6" ht="18" customHeight="1">
      <c r="F60587" s="129">
        <f t="shared" si="952"/>
        <v>0</v>
      </c>
    </row>
    <row r="60588" spans="6:6" ht="18" customHeight="1">
      <c r="F60588" s="129">
        <f t="shared" si="952"/>
        <v>0</v>
      </c>
    </row>
    <row r="60589" spans="6:6" ht="18" customHeight="1">
      <c r="F60589" s="129">
        <f t="shared" si="952"/>
        <v>0</v>
      </c>
    </row>
    <row r="60590" spans="6:6" ht="18" customHeight="1">
      <c r="F60590" s="129">
        <f t="shared" si="952"/>
        <v>0</v>
      </c>
    </row>
    <row r="60591" spans="6:6" ht="18" customHeight="1">
      <c r="F60591" s="129">
        <f t="shared" si="952"/>
        <v>0</v>
      </c>
    </row>
    <row r="60592" spans="6:6" ht="18" customHeight="1">
      <c r="F60592" s="129">
        <f t="shared" si="952"/>
        <v>0</v>
      </c>
    </row>
    <row r="60593" spans="6:6" ht="18" customHeight="1">
      <c r="F60593" s="129">
        <f t="shared" si="952"/>
        <v>0</v>
      </c>
    </row>
    <row r="60594" spans="6:6" ht="18" customHeight="1">
      <c r="F60594" s="129">
        <f t="shared" ref="F60594:F60657" si="953">E60594*D60594</f>
        <v>0</v>
      </c>
    </row>
    <row r="60595" spans="6:6" ht="18" customHeight="1">
      <c r="F60595" s="129">
        <f t="shared" si="953"/>
        <v>0</v>
      </c>
    </row>
    <row r="60596" spans="6:6" ht="18" customHeight="1">
      <c r="F60596" s="129">
        <f t="shared" si="953"/>
        <v>0</v>
      </c>
    </row>
    <row r="60597" spans="6:6" ht="18" customHeight="1">
      <c r="F60597" s="129">
        <f t="shared" si="953"/>
        <v>0</v>
      </c>
    </row>
    <row r="60598" spans="6:6" ht="18" customHeight="1">
      <c r="F60598" s="129">
        <f t="shared" si="953"/>
        <v>0</v>
      </c>
    </row>
    <row r="60599" spans="6:6" ht="18" customHeight="1">
      <c r="F60599" s="129">
        <f t="shared" si="953"/>
        <v>0</v>
      </c>
    </row>
    <row r="60600" spans="6:6" ht="18" customHeight="1">
      <c r="F60600" s="129">
        <f t="shared" si="953"/>
        <v>0</v>
      </c>
    </row>
    <row r="60601" spans="6:6" ht="18" customHeight="1">
      <c r="F60601" s="129">
        <f t="shared" si="953"/>
        <v>0</v>
      </c>
    </row>
    <row r="60602" spans="6:6" ht="18" customHeight="1">
      <c r="F60602" s="129">
        <f t="shared" si="953"/>
        <v>0</v>
      </c>
    </row>
    <row r="60603" spans="6:6" ht="18" customHeight="1">
      <c r="F60603" s="129">
        <f t="shared" si="953"/>
        <v>0</v>
      </c>
    </row>
    <row r="60604" spans="6:6" ht="18" customHeight="1">
      <c r="F60604" s="129">
        <f t="shared" si="953"/>
        <v>0</v>
      </c>
    </row>
    <row r="60605" spans="6:6" ht="18" customHeight="1">
      <c r="F60605" s="129">
        <f t="shared" si="953"/>
        <v>0</v>
      </c>
    </row>
    <row r="60606" spans="6:6" ht="18" customHeight="1">
      <c r="F60606" s="129">
        <f t="shared" si="953"/>
        <v>0</v>
      </c>
    </row>
    <row r="60607" spans="6:6" ht="18" customHeight="1">
      <c r="F60607" s="129">
        <f t="shared" si="953"/>
        <v>0</v>
      </c>
    </row>
    <row r="60608" spans="6:6" ht="18" customHeight="1">
      <c r="F60608" s="129">
        <f t="shared" si="953"/>
        <v>0</v>
      </c>
    </row>
    <row r="60609" spans="6:6" ht="18" customHeight="1">
      <c r="F60609" s="129">
        <f t="shared" si="953"/>
        <v>0</v>
      </c>
    </row>
    <row r="60610" spans="6:6" ht="18" customHeight="1">
      <c r="F60610" s="129">
        <f t="shared" si="953"/>
        <v>0</v>
      </c>
    </row>
    <row r="60611" spans="6:6" ht="18" customHeight="1">
      <c r="F60611" s="129">
        <f t="shared" si="953"/>
        <v>0</v>
      </c>
    </row>
    <row r="60612" spans="6:6" ht="18" customHeight="1">
      <c r="F60612" s="129">
        <f t="shared" si="953"/>
        <v>0</v>
      </c>
    </row>
    <row r="60613" spans="6:6" ht="18" customHeight="1">
      <c r="F60613" s="129">
        <f t="shared" si="953"/>
        <v>0</v>
      </c>
    </row>
    <row r="60614" spans="6:6" ht="18" customHeight="1">
      <c r="F60614" s="129">
        <f t="shared" si="953"/>
        <v>0</v>
      </c>
    </row>
    <row r="60615" spans="6:6" ht="18" customHeight="1">
      <c r="F60615" s="129">
        <f t="shared" si="953"/>
        <v>0</v>
      </c>
    </row>
    <row r="60616" spans="6:6" ht="18" customHeight="1">
      <c r="F60616" s="129">
        <f t="shared" si="953"/>
        <v>0</v>
      </c>
    </row>
    <row r="60617" spans="6:6" ht="18" customHeight="1">
      <c r="F60617" s="129">
        <f t="shared" si="953"/>
        <v>0</v>
      </c>
    </row>
    <row r="60618" spans="6:6" ht="18" customHeight="1">
      <c r="F60618" s="129">
        <f t="shared" si="953"/>
        <v>0</v>
      </c>
    </row>
    <row r="60619" spans="6:6" ht="18" customHeight="1">
      <c r="F60619" s="129">
        <f t="shared" si="953"/>
        <v>0</v>
      </c>
    </row>
    <row r="60620" spans="6:6" ht="18" customHeight="1">
      <c r="F60620" s="129">
        <f t="shared" si="953"/>
        <v>0</v>
      </c>
    </row>
    <row r="60621" spans="6:6" ht="18" customHeight="1">
      <c r="F60621" s="129">
        <f t="shared" si="953"/>
        <v>0</v>
      </c>
    </row>
    <row r="60622" spans="6:6" ht="18" customHeight="1">
      <c r="F60622" s="129">
        <f t="shared" si="953"/>
        <v>0</v>
      </c>
    </row>
    <row r="60623" spans="6:6" ht="18" customHeight="1">
      <c r="F60623" s="129">
        <f t="shared" si="953"/>
        <v>0</v>
      </c>
    </row>
    <row r="60624" spans="6:6" ht="18" customHeight="1">
      <c r="F60624" s="129">
        <f t="shared" si="953"/>
        <v>0</v>
      </c>
    </row>
    <row r="60625" spans="6:6" ht="18" customHeight="1">
      <c r="F60625" s="129">
        <f t="shared" si="953"/>
        <v>0</v>
      </c>
    </row>
    <row r="60626" spans="6:6" ht="18" customHeight="1">
      <c r="F60626" s="129">
        <f t="shared" si="953"/>
        <v>0</v>
      </c>
    </row>
    <row r="60627" spans="6:6" ht="18" customHeight="1">
      <c r="F60627" s="129">
        <f t="shared" si="953"/>
        <v>0</v>
      </c>
    </row>
    <row r="60628" spans="6:6" ht="18" customHeight="1">
      <c r="F60628" s="129">
        <f t="shared" si="953"/>
        <v>0</v>
      </c>
    </row>
    <row r="60629" spans="6:6" ht="18" customHeight="1">
      <c r="F60629" s="129">
        <f t="shared" si="953"/>
        <v>0</v>
      </c>
    </row>
    <row r="60630" spans="6:6" ht="18" customHeight="1">
      <c r="F60630" s="129">
        <f t="shared" si="953"/>
        <v>0</v>
      </c>
    </row>
    <row r="60631" spans="6:6" ht="18" customHeight="1">
      <c r="F60631" s="129">
        <f t="shared" si="953"/>
        <v>0</v>
      </c>
    </row>
    <row r="60632" spans="6:6" ht="18" customHeight="1">
      <c r="F60632" s="129">
        <f t="shared" si="953"/>
        <v>0</v>
      </c>
    </row>
    <row r="60633" spans="6:6" ht="18" customHeight="1">
      <c r="F60633" s="129">
        <f t="shared" si="953"/>
        <v>0</v>
      </c>
    </row>
    <row r="60634" spans="6:6" ht="18" customHeight="1">
      <c r="F60634" s="129">
        <f t="shared" si="953"/>
        <v>0</v>
      </c>
    </row>
    <row r="60635" spans="6:6" ht="18" customHeight="1">
      <c r="F60635" s="129">
        <f t="shared" si="953"/>
        <v>0</v>
      </c>
    </row>
    <row r="60636" spans="6:6" ht="18" customHeight="1">
      <c r="F60636" s="129">
        <f t="shared" si="953"/>
        <v>0</v>
      </c>
    </row>
    <row r="60637" spans="6:6" ht="18" customHeight="1">
      <c r="F60637" s="129">
        <f t="shared" si="953"/>
        <v>0</v>
      </c>
    </row>
    <row r="60638" spans="6:6" ht="18" customHeight="1">
      <c r="F60638" s="129">
        <f t="shared" si="953"/>
        <v>0</v>
      </c>
    </row>
    <row r="60639" spans="6:6" ht="18" customHeight="1">
      <c r="F60639" s="129">
        <f t="shared" si="953"/>
        <v>0</v>
      </c>
    </row>
    <row r="60640" spans="6:6" ht="18" customHeight="1">
      <c r="F60640" s="129">
        <f t="shared" si="953"/>
        <v>0</v>
      </c>
    </row>
    <row r="60641" spans="6:6" ht="18" customHeight="1">
      <c r="F60641" s="129">
        <f t="shared" si="953"/>
        <v>0</v>
      </c>
    </row>
    <row r="60642" spans="6:6" ht="18" customHeight="1">
      <c r="F60642" s="129">
        <f t="shared" si="953"/>
        <v>0</v>
      </c>
    </row>
    <row r="60643" spans="6:6" ht="18" customHeight="1">
      <c r="F60643" s="129">
        <f t="shared" si="953"/>
        <v>0</v>
      </c>
    </row>
    <row r="60644" spans="6:6" ht="18" customHeight="1">
      <c r="F60644" s="129">
        <f t="shared" si="953"/>
        <v>0</v>
      </c>
    </row>
    <row r="60645" spans="6:6" ht="18" customHeight="1">
      <c r="F60645" s="129">
        <f t="shared" si="953"/>
        <v>0</v>
      </c>
    </row>
    <row r="60646" spans="6:6" ht="18" customHeight="1">
      <c r="F60646" s="129">
        <f t="shared" si="953"/>
        <v>0</v>
      </c>
    </row>
    <row r="60647" spans="6:6" ht="18" customHeight="1">
      <c r="F60647" s="129">
        <f t="shared" si="953"/>
        <v>0</v>
      </c>
    </row>
    <row r="60648" spans="6:6" ht="18" customHeight="1">
      <c r="F60648" s="129">
        <f t="shared" si="953"/>
        <v>0</v>
      </c>
    </row>
    <row r="60649" spans="6:6" ht="18" customHeight="1">
      <c r="F60649" s="129">
        <f t="shared" si="953"/>
        <v>0</v>
      </c>
    </row>
    <row r="60650" spans="6:6" ht="18" customHeight="1">
      <c r="F60650" s="129">
        <f t="shared" si="953"/>
        <v>0</v>
      </c>
    </row>
    <row r="60651" spans="6:6" ht="18" customHeight="1">
      <c r="F60651" s="129">
        <f t="shared" si="953"/>
        <v>0</v>
      </c>
    </row>
    <row r="60652" spans="6:6" ht="18" customHeight="1">
      <c r="F60652" s="129">
        <f t="shared" si="953"/>
        <v>0</v>
      </c>
    </row>
    <row r="60653" spans="6:6" ht="18" customHeight="1">
      <c r="F60653" s="129">
        <f t="shared" si="953"/>
        <v>0</v>
      </c>
    </row>
    <row r="60654" spans="6:6" ht="18" customHeight="1">
      <c r="F60654" s="129">
        <f t="shared" si="953"/>
        <v>0</v>
      </c>
    </row>
    <row r="60655" spans="6:6" ht="18" customHeight="1">
      <c r="F60655" s="129">
        <f t="shared" si="953"/>
        <v>0</v>
      </c>
    </row>
    <row r="60656" spans="6:6" ht="18" customHeight="1">
      <c r="F60656" s="129">
        <f t="shared" si="953"/>
        <v>0</v>
      </c>
    </row>
    <row r="60657" spans="6:6" ht="18" customHeight="1">
      <c r="F60657" s="129">
        <f t="shared" si="953"/>
        <v>0</v>
      </c>
    </row>
    <row r="60658" spans="6:6" ht="18" customHeight="1">
      <c r="F60658" s="129">
        <f t="shared" ref="F60658:F60721" si="954">E60658*D60658</f>
        <v>0</v>
      </c>
    </row>
    <row r="60659" spans="6:6" ht="18" customHeight="1">
      <c r="F60659" s="129">
        <f t="shared" si="954"/>
        <v>0</v>
      </c>
    </row>
    <row r="60660" spans="6:6" ht="18" customHeight="1">
      <c r="F60660" s="129">
        <f t="shared" si="954"/>
        <v>0</v>
      </c>
    </row>
    <row r="60661" spans="6:6" ht="18" customHeight="1">
      <c r="F60661" s="129">
        <f t="shared" si="954"/>
        <v>0</v>
      </c>
    </row>
    <row r="60662" spans="6:6" ht="18" customHeight="1">
      <c r="F60662" s="129">
        <f t="shared" si="954"/>
        <v>0</v>
      </c>
    </row>
    <row r="60663" spans="6:6" ht="18" customHeight="1">
      <c r="F60663" s="129">
        <f t="shared" si="954"/>
        <v>0</v>
      </c>
    </row>
    <row r="60664" spans="6:6" ht="18" customHeight="1">
      <c r="F60664" s="129">
        <f t="shared" si="954"/>
        <v>0</v>
      </c>
    </row>
    <row r="60665" spans="6:6" ht="18" customHeight="1">
      <c r="F60665" s="129">
        <f t="shared" si="954"/>
        <v>0</v>
      </c>
    </row>
    <row r="60666" spans="6:6" ht="18" customHeight="1">
      <c r="F60666" s="129">
        <f t="shared" si="954"/>
        <v>0</v>
      </c>
    </row>
    <row r="60667" spans="6:6" ht="18" customHeight="1">
      <c r="F60667" s="129">
        <f t="shared" si="954"/>
        <v>0</v>
      </c>
    </row>
    <row r="60668" spans="6:6" ht="18" customHeight="1">
      <c r="F60668" s="129">
        <f t="shared" si="954"/>
        <v>0</v>
      </c>
    </row>
    <row r="60669" spans="6:6" ht="18" customHeight="1">
      <c r="F60669" s="129">
        <f t="shared" si="954"/>
        <v>0</v>
      </c>
    </row>
    <row r="60670" spans="6:6" ht="18" customHeight="1">
      <c r="F60670" s="129">
        <f t="shared" si="954"/>
        <v>0</v>
      </c>
    </row>
    <row r="60671" spans="6:6" ht="18" customHeight="1">
      <c r="F60671" s="129">
        <f t="shared" si="954"/>
        <v>0</v>
      </c>
    </row>
    <row r="60672" spans="6:6" ht="18" customHeight="1">
      <c r="F60672" s="129">
        <f t="shared" si="954"/>
        <v>0</v>
      </c>
    </row>
    <row r="60673" spans="6:6" ht="18" customHeight="1">
      <c r="F60673" s="129">
        <f t="shared" si="954"/>
        <v>0</v>
      </c>
    </row>
    <row r="60674" spans="6:6" ht="18" customHeight="1">
      <c r="F60674" s="129">
        <f t="shared" si="954"/>
        <v>0</v>
      </c>
    </row>
    <row r="60675" spans="6:6" ht="18" customHeight="1">
      <c r="F60675" s="129">
        <f t="shared" si="954"/>
        <v>0</v>
      </c>
    </row>
    <row r="60676" spans="6:6" ht="18" customHeight="1">
      <c r="F60676" s="129">
        <f t="shared" si="954"/>
        <v>0</v>
      </c>
    </row>
    <row r="60677" spans="6:6" ht="18" customHeight="1">
      <c r="F60677" s="129">
        <f t="shared" si="954"/>
        <v>0</v>
      </c>
    </row>
    <row r="60678" spans="6:6" ht="18" customHeight="1">
      <c r="F60678" s="129">
        <f t="shared" si="954"/>
        <v>0</v>
      </c>
    </row>
    <row r="60679" spans="6:6" ht="18" customHeight="1">
      <c r="F60679" s="129">
        <f t="shared" si="954"/>
        <v>0</v>
      </c>
    </row>
    <row r="60680" spans="6:6" ht="18" customHeight="1">
      <c r="F60680" s="129">
        <f t="shared" si="954"/>
        <v>0</v>
      </c>
    </row>
    <row r="60681" spans="6:6" ht="18" customHeight="1">
      <c r="F60681" s="129">
        <f t="shared" si="954"/>
        <v>0</v>
      </c>
    </row>
    <row r="60682" spans="6:6" ht="18" customHeight="1">
      <c r="F60682" s="129">
        <f t="shared" si="954"/>
        <v>0</v>
      </c>
    </row>
    <row r="60683" spans="6:6" ht="18" customHeight="1">
      <c r="F60683" s="129">
        <f t="shared" si="954"/>
        <v>0</v>
      </c>
    </row>
    <row r="60684" spans="6:6" ht="18" customHeight="1">
      <c r="F60684" s="129">
        <f t="shared" si="954"/>
        <v>0</v>
      </c>
    </row>
    <row r="60685" spans="6:6" ht="18" customHeight="1">
      <c r="F60685" s="129">
        <f t="shared" si="954"/>
        <v>0</v>
      </c>
    </row>
    <row r="60686" spans="6:6" ht="18" customHeight="1">
      <c r="F60686" s="129">
        <f t="shared" si="954"/>
        <v>0</v>
      </c>
    </row>
    <row r="60687" spans="6:6" ht="18" customHeight="1">
      <c r="F60687" s="129">
        <f t="shared" si="954"/>
        <v>0</v>
      </c>
    </row>
    <row r="60688" spans="6:6" ht="18" customHeight="1">
      <c r="F60688" s="129">
        <f t="shared" si="954"/>
        <v>0</v>
      </c>
    </row>
    <row r="60689" spans="6:6" ht="18" customHeight="1">
      <c r="F60689" s="129">
        <f t="shared" si="954"/>
        <v>0</v>
      </c>
    </row>
    <row r="60690" spans="6:6" ht="18" customHeight="1">
      <c r="F60690" s="129">
        <f t="shared" si="954"/>
        <v>0</v>
      </c>
    </row>
    <row r="60691" spans="6:6" ht="18" customHeight="1">
      <c r="F60691" s="129">
        <f t="shared" si="954"/>
        <v>0</v>
      </c>
    </row>
    <row r="60692" spans="6:6" ht="18" customHeight="1">
      <c r="F60692" s="129">
        <f t="shared" si="954"/>
        <v>0</v>
      </c>
    </row>
    <row r="60693" spans="6:6" ht="18" customHeight="1">
      <c r="F60693" s="129">
        <f t="shared" si="954"/>
        <v>0</v>
      </c>
    </row>
    <row r="60694" spans="6:6" ht="18" customHeight="1">
      <c r="F60694" s="129">
        <f t="shared" si="954"/>
        <v>0</v>
      </c>
    </row>
    <row r="60695" spans="6:6" ht="18" customHeight="1">
      <c r="F60695" s="129">
        <f t="shared" si="954"/>
        <v>0</v>
      </c>
    </row>
    <row r="60696" spans="6:6" ht="18" customHeight="1">
      <c r="F60696" s="129">
        <f t="shared" si="954"/>
        <v>0</v>
      </c>
    </row>
    <row r="60697" spans="6:6" ht="18" customHeight="1">
      <c r="F60697" s="129">
        <f t="shared" si="954"/>
        <v>0</v>
      </c>
    </row>
    <row r="60698" spans="6:6" ht="18" customHeight="1">
      <c r="F60698" s="129">
        <f t="shared" si="954"/>
        <v>0</v>
      </c>
    </row>
    <row r="60699" spans="6:6" ht="18" customHeight="1">
      <c r="F60699" s="129">
        <f t="shared" si="954"/>
        <v>0</v>
      </c>
    </row>
    <row r="60700" spans="6:6" ht="18" customHeight="1">
      <c r="F60700" s="129">
        <f t="shared" si="954"/>
        <v>0</v>
      </c>
    </row>
    <row r="60701" spans="6:6" ht="18" customHeight="1">
      <c r="F60701" s="129">
        <f t="shared" si="954"/>
        <v>0</v>
      </c>
    </row>
    <row r="60702" spans="6:6" ht="18" customHeight="1">
      <c r="F60702" s="129">
        <f t="shared" si="954"/>
        <v>0</v>
      </c>
    </row>
    <row r="60703" spans="6:6" ht="18" customHeight="1">
      <c r="F60703" s="129">
        <f t="shared" si="954"/>
        <v>0</v>
      </c>
    </row>
    <row r="60704" spans="6:6" ht="18" customHeight="1">
      <c r="F60704" s="129">
        <f t="shared" si="954"/>
        <v>0</v>
      </c>
    </row>
    <row r="60705" spans="6:6" ht="18" customHeight="1">
      <c r="F60705" s="129">
        <f t="shared" si="954"/>
        <v>0</v>
      </c>
    </row>
    <row r="60706" spans="6:6" ht="18" customHeight="1">
      <c r="F60706" s="129">
        <f t="shared" si="954"/>
        <v>0</v>
      </c>
    </row>
    <row r="60707" spans="6:6" ht="18" customHeight="1">
      <c r="F60707" s="129">
        <f t="shared" si="954"/>
        <v>0</v>
      </c>
    </row>
    <row r="60708" spans="6:6" ht="18" customHeight="1">
      <c r="F60708" s="129">
        <f t="shared" si="954"/>
        <v>0</v>
      </c>
    </row>
    <row r="60709" spans="6:6" ht="18" customHeight="1">
      <c r="F60709" s="129">
        <f t="shared" si="954"/>
        <v>0</v>
      </c>
    </row>
    <row r="60710" spans="6:6" ht="18" customHeight="1">
      <c r="F60710" s="129">
        <f t="shared" si="954"/>
        <v>0</v>
      </c>
    </row>
    <row r="60711" spans="6:6" ht="18" customHeight="1">
      <c r="F60711" s="129">
        <f t="shared" si="954"/>
        <v>0</v>
      </c>
    </row>
    <row r="60712" spans="6:6" ht="18" customHeight="1">
      <c r="F60712" s="129">
        <f t="shared" si="954"/>
        <v>0</v>
      </c>
    </row>
    <row r="60713" spans="6:6" ht="18" customHeight="1">
      <c r="F60713" s="129">
        <f t="shared" si="954"/>
        <v>0</v>
      </c>
    </row>
    <row r="60714" spans="6:6" ht="18" customHeight="1">
      <c r="F60714" s="129">
        <f t="shared" si="954"/>
        <v>0</v>
      </c>
    </row>
    <row r="60715" spans="6:6" ht="18" customHeight="1">
      <c r="F60715" s="129">
        <f t="shared" si="954"/>
        <v>0</v>
      </c>
    </row>
    <row r="60716" spans="6:6" ht="18" customHeight="1">
      <c r="F60716" s="129">
        <f t="shared" si="954"/>
        <v>0</v>
      </c>
    </row>
    <row r="60717" spans="6:6" ht="18" customHeight="1">
      <c r="F60717" s="129">
        <f t="shared" si="954"/>
        <v>0</v>
      </c>
    </row>
    <row r="60718" spans="6:6" ht="18" customHeight="1">
      <c r="F60718" s="129">
        <f t="shared" si="954"/>
        <v>0</v>
      </c>
    </row>
    <row r="60719" spans="6:6" ht="18" customHeight="1">
      <c r="F60719" s="129">
        <f t="shared" si="954"/>
        <v>0</v>
      </c>
    </row>
    <row r="60720" spans="6:6" ht="18" customHeight="1">
      <c r="F60720" s="129">
        <f t="shared" si="954"/>
        <v>0</v>
      </c>
    </row>
    <row r="60721" spans="6:6" ht="18" customHeight="1">
      <c r="F60721" s="129">
        <f t="shared" si="954"/>
        <v>0</v>
      </c>
    </row>
    <row r="60722" spans="6:6" ht="18" customHeight="1">
      <c r="F60722" s="129">
        <f t="shared" ref="F60722:F60785" si="955">E60722*D60722</f>
        <v>0</v>
      </c>
    </row>
    <row r="60723" spans="6:6" ht="18" customHeight="1">
      <c r="F60723" s="129">
        <f t="shared" si="955"/>
        <v>0</v>
      </c>
    </row>
    <row r="60724" spans="6:6" ht="18" customHeight="1">
      <c r="F60724" s="129">
        <f t="shared" si="955"/>
        <v>0</v>
      </c>
    </row>
    <row r="60725" spans="6:6" ht="18" customHeight="1">
      <c r="F60725" s="129">
        <f t="shared" si="955"/>
        <v>0</v>
      </c>
    </row>
    <row r="60726" spans="6:6" ht="18" customHeight="1">
      <c r="F60726" s="129">
        <f t="shared" si="955"/>
        <v>0</v>
      </c>
    </row>
    <row r="60727" spans="6:6" ht="18" customHeight="1">
      <c r="F60727" s="129">
        <f t="shared" si="955"/>
        <v>0</v>
      </c>
    </row>
    <row r="60728" spans="6:6" ht="18" customHeight="1">
      <c r="F60728" s="129">
        <f t="shared" si="955"/>
        <v>0</v>
      </c>
    </row>
    <row r="60729" spans="6:6" ht="18" customHeight="1">
      <c r="F60729" s="129">
        <f t="shared" si="955"/>
        <v>0</v>
      </c>
    </row>
    <row r="60730" spans="6:6" ht="18" customHeight="1">
      <c r="F60730" s="129">
        <f t="shared" si="955"/>
        <v>0</v>
      </c>
    </row>
    <row r="60731" spans="6:6" ht="18" customHeight="1">
      <c r="F60731" s="129">
        <f t="shared" si="955"/>
        <v>0</v>
      </c>
    </row>
    <row r="60732" spans="6:6" ht="18" customHeight="1">
      <c r="F60732" s="129">
        <f t="shared" si="955"/>
        <v>0</v>
      </c>
    </row>
    <row r="60733" spans="6:6" ht="18" customHeight="1">
      <c r="F60733" s="129">
        <f t="shared" si="955"/>
        <v>0</v>
      </c>
    </row>
    <row r="60734" spans="6:6" ht="18" customHeight="1">
      <c r="F60734" s="129">
        <f t="shared" si="955"/>
        <v>0</v>
      </c>
    </row>
    <row r="60735" spans="6:6" ht="18" customHeight="1">
      <c r="F60735" s="129">
        <f t="shared" si="955"/>
        <v>0</v>
      </c>
    </row>
    <row r="60736" spans="6:6" ht="18" customHeight="1">
      <c r="F60736" s="129">
        <f t="shared" si="955"/>
        <v>0</v>
      </c>
    </row>
    <row r="60737" spans="6:6" ht="18" customHeight="1">
      <c r="F60737" s="129">
        <f t="shared" si="955"/>
        <v>0</v>
      </c>
    </row>
    <row r="60738" spans="6:6" ht="18" customHeight="1">
      <c r="F60738" s="129">
        <f t="shared" si="955"/>
        <v>0</v>
      </c>
    </row>
    <row r="60739" spans="6:6" ht="18" customHeight="1">
      <c r="F60739" s="129">
        <f t="shared" si="955"/>
        <v>0</v>
      </c>
    </row>
    <row r="60740" spans="6:6" ht="18" customHeight="1">
      <c r="F60740" s="129">
        <f t="shared" si="955"/>
        <v>0</v>
      </c>
    </row>
    <row r="60741" spans="6:6" ht="18" customHeight="1">
      <c r="F60741" s="129">
        <f t="shared" si="955"/>
        <v>0</v>
      </c>
    </row>
    <row r="60742" spans="6:6" ht="18" customHeight="1">
      <c r="F60742" s="129">
        <f t="shared" si="955"/>
        <v>0</v>
      </c>
    </row>
    <row r="60743" spans="6:6" ht="18" customHeight="1">
      <c r="F60743" s="129">
        <f t="shared" si="955"/>
        <v>0</v>
      </c>
    </row>
    <row r="60744" spans="6:6" ht="18" customHeight="1">
      <c r="F60744" s="129">
        <f t="shared" si="955"/>
        <v>0</v>
      </c>
    </row>
    <row r="60745" spans="6:6" ht="18" customHeight="1">
      <c r="F60745" s="129">
        <f t="shared" si="955"/>
        <v>0</v>
      </c>
    </row>
    <row r="60746" spans="6:6" ht="18" customHeight="1">
      <c r="F60746" s="129">
        <f t="shared" si="955"/>
        <v>0</v>
      </c>
    </row>
    <row r="60747" spans="6:6" ht="18" customHeight="1">
      <c r="F60747" s="129">
        <f t="shared" si="955"/>
        <v>0</v>
      </c>
    </row>
    <row r="60748" spans="6:6" ht="18" customHeight="1">
      <c r="F60748" s="129">
        <f t="shared" si="955"/>
        <v>0</v>
      </c>
    </row>
    <row r="60749" spans="6:6" ht="18" customHeight="1">
      <c r="F60749" s="129">
        <f t="shared" si="955"/>
        <v>0</v>
      </c>
    </row>
    <row r="60750" spans="6:6" ht="18" customHeight="1">
      <c r="F60750" s="129">
        <f t="shared" si="955"/>
        <v>0</v>
      </c>
    </row>
    <row r="60751" spans="6:6" ht="18" customHeight="1">
      <c r="F60751" s="129">
        <f t="shared" si="955"/>
        <v>0</v>
      </c>
    </row>
    <row r="60752" spans="6:6" ht="18" customHeight="1">
      <c r="F60752" s="129">
        <f t="shared" si="955"/>
        <v>0</v>
      </c>
    </row>
    <row r="60753" spans="6:6" ht="18" customHeight="1">
      <c r="F60753" s="129">
        <f t="shared" si="955"/>
        <v>0</v>
      </c>
    </row>
    <row r="60754" spans="6:6" ht="18" customHeight="1">
      <c r="F60754" s="129">
        <f t="shared" si="955"/>
        <v>0</v>
      </c>
    </row>
    <row r="60755" spans="6:6" ht="18" customHeight="1">
      <c r="F60755" s="129">
        <f t="shared" si="955"/>
        <v>0</v>
      </c>
    </row>
    <row r="60756" spans="6:6" ht="18" customHeight="1">
      <c r="F60756" s="129">
        <f t="shared" si="955"/>
        <v>0</v>
      </c>
    </row>
    <row r="60757" spans="6:6" ht="18" customHeight="1">
      <c r="F60757" s="129">
        <f t="shared" si="955"/>
        <v>0</v>
      </c>
    </row>
    <row r="60758" spans="6:6" ht="18" customHeight="1">
      <c r="F60758" s="129">
        <f t="shared" si="955"/>
        <v>0</v>
      </c>
    </row>
    <row r="60759" spans="6:6" ht="18" customHeight="1">
      <c r="F60759" s="129">
        <f t="shared" si="955"/>
        <v>0</v>
      </c>
    </row>
    <row r="60760" spans="6:6" ht="18" customHeight="1">
      <c r="F60760" s="129">
        <f t="shared" si="955"/>
        <v>0</v>
      </c>
    </row>
    <row r="60761" spans="6:6" ht="18" customHeight="1">
      <c r="F60761" s="129">
        <f t="shared" si="955"/>
        <v>0</v>
      </c>
    </row>
    <row r="60762" spans="6:6" ht="18" customHeight="1">
      <c r="F60762" s="129">
        <f t="shared" si="955"/>
        <v>0</v>
      </c>
    </row>
    <row r="60763" spans="6:6" ht="18" customHeight="1">
      <c r="F60763" s="129">
        <f t="shared" si="955"/>
        <v>0</v>
      </c>
    </row>
    <row r="60764" spans="6:6" ht="18" customHeight="1">
      <c r="F60764" s="129">
        <f t="shared" si="955"/>
        <v>0</v>
      </c>
    </row>
    <row r="60765" spans="6:6" ht="18" customHeight="1">
      <c r="F60765" s="129">
        <f t="shared" si="955"/>
        <v>0</v>
      </c>
    </row>
    <row r="60766" spans="6:6" ht="18" customHeight="1">
      <c r="F60766" s="129">
        <f t="shared" si="955"/>
        <v>0</v>
      </c>
    </row>
    <row r="60767" spans="6:6" ht="18" customHeight="1">
      <c r="F60767" s="129">
        <f t="shared" si="955"/>
        <v>0</v>
      </c>
    </row>
    <row r="60768" spans="6:6" ht="18" customHeight="1">
      <c r="F60768" s="129">
        <f t="shared" si="955"/>
        <v>0</v>
      </c>
    </row>
    <row r="60769" spans="6:6" ht="18" customHeight="1">
      <c r="F60769" s="129">
        <f t="shared" si="955"/>
        <v>0</v>
      </c>
    </row>
    <row r="60770" spans="6:6" ht="18" customHeight="1">
      <c r="F60770" s="129">
        <f t="shared" si="955"/>
        <v>0</v>
      </c>
    </row>
    <row r="60771" spans="6:6" ht="18" customHeight="1">
      <c r="F60771" s="129">
        <f t="shared" si="955"/>
        <v>0</v>
      </c>
    </row>
    <row r="60772" spans="6:6" ht="18" customHeight="1">
      <c r="F60772" s="129">
        <f t="shared" si="955"/>
        <v>0</v>
      </c>
    </row>
    <row r="60773" spans="6:6" ht="18" customHeight="1">
      <c r="F60773" s="129">
        <f t="shared" si="955"/>
        <v>0</v>
      </c>
    </row>
    <row r="60774" spans="6:6" ht="18" customHeight="1">
      <c r="F60774" s="129">
        <f t="shared" si="955"/>
        <v>0</v>
      </c>
    </row>
    <row r="60775" spans="6:6" ht="18" customHeight="1">
      <c r="F60775" s="129">
        <f t="shared" si="955"/>
        <v>0</v>
      </c>
    </row>
    <row r="60776" spans="6:6" ht="18" customHeight="1">
      <c r="F60776" s="129">
        <f t="shared" si="955"/>
        <v>0</v>
      </c>
    </row>
    <row r="60777" spans="6:6" ht="18" customHeight="1">
      <c r="F60777" s="129">
        <f t="shared" si="955"/>
        <v>0</v>
      </c>
    </row>
    <row r="60778" spans="6:6" ht="18" customHeight="1">
      <c r="F60778" s="129">
        <f t="shared" si="955"/>
        <v>0</v>
      </c>
    </row>
    <row r="60779" spans="6:6" ht="18" customHeight="1">
      <c r="F60779" s="129">
        <f t="shared" si="955"/>
        <v>0</v>
      </c>
    </row>
    <row r="60780" spans="6:6" ht="18" customHeight="1">
      <c r="F60780" s="129">
        <f t="shared" si="955"/>
        <v>0</v>
      </c>
    </row>
    <row r="60781" spans="6:6" ht="18" customHeight="1">
      <c r="F60781" s="129">
        <f t="shared" si="955"/>
        <v>0</v>
      </c>
    </row>
    <row r="60782" spans="6:6" ht="18" customHeight="1">
      <c r="F60782" s="129">
        <f t="shared" si="955"/>
        <v>0</v>
      </c>
    </row>
    <row r="60783" spans="6:6" ht="18" customHeight="1">
      <c r="F60783" s="129">
        <f t="shared" si="955"/>
        <v>0</v>
      </c>
    </row>
    <row r="60784" spans="6:6" ht="18" customHeight="1">
      <c r="F60784" s="129">
        <f t="shared" si="955"/>
        <v>0</v>
      </c>
    </row>
    <row r="60785" spans="6:6" ht="18" customHeight="1">
      <c r="F60785" s="129">
        <f t="shared" si="955"/>
        <v>0</v>
      </c>
    </row>
    <row r="60786" spans="6:6" ht="18" customHeight="1">
      <c r="F60786" s="129">
        <f t="shared" ref="F60786:F60849" si="956">E60786*D60786</f>
        <v>0</v>
      </c>
    </row>
    <row r="60787" spans="6:6" ht="18" customHeight="1">
      <c r="F60787" s="129">
        <f t="shared" si="956"/>
        <v>0</v>
      </c>
    </row>
    <row r="60788" spans="6:6" ht="18" customHeight="1">
      <c r="F60788" s="129">
        <f t="shared" si="956"/>
        <v>0</v>
      </c>
    </row>
    <row r="60789" spans="6:6" ht="18" customHeight="1">
      <c r="F60789" s="129">
        <f t="shared" si="956"/>
        <v>0</v>
      </c>
    </row>
    <row r="60790" spans="6:6" ht="18" customHeight="1">
      <c r="F60790" s="129">
        <f t="shared" si="956"/>
        <v>0</v>
      </c>
    </row>
    <row r="60791" spans="6:6" ht="18" customHeight="1">
      <c r="F60791" s="129">
        <f t="shared" si="956"/>
        <v>0</v>
      </c>
    </row>
    <row r="60792" spans="6:6" ht="18" customHeight="1">
      <c r="F60792" s="129">
        <f t="shared" si="956"/>
        <v>0</v>
      </c>
    </row>
    <row r="60793" spans="6:6" ht="18" customHeight="1">
      <c r="F60793" s="129">
        <f t="shared" si="956"/>
        <v>0</v>
      </c>
    </row>
    <row r="60794" spans="6:6" ht="18" customHeight="1">
      <c r="F60794" s="129">
        <f t="shared" si="956"/>
        <v>0</v>
      </c>
    </row>
    <row r="60795" spans="6:6" ht="18" customHeight="1">
      <c r="F60795" s="129">
        <f t="shared" si="956"/>
        <v>0</v>
      </c>
    </row>
    <row r="60796" spans="6:6" ht="18" customHeight="1">
      <c r="F60796" s="129">
        <f t="shared" si="956"/>
        <v>0</v>
      </c>
    </row>
    <row r="60797" spans="6:6" ht="18" customHeight="1">
      <c r="F60797" s="129">
        <f t="shared" si="956"/>
        <v>0</v>
      </c>
    </row>
    <row r="60798" spans="6:6" ht="18" customHeight="1">
      <c r="F60798" s="129">
        <f t="shared" si="956"/>
        <v>0</v>
      </c>
    </row>
    <row r="60799" spans="6:6" ht="18" customHeight="1">
      <c r="F60799" s="129">
        <f t="shared" si="956"/>
        <v>0</v>
      </c>
    </row>
    <row r="60800" spans="6:6" ht="18" customHeight="1">
      <c r="F60800" s="129">
        <f t="shared" si="956"/>
        <v>0</v>
      </c>
    </row>
    <row r="60801" spans="6:6" ht="18" customHeight="1">
      <c r="F60801" s="129">
        <f t="shared" si="956"/>
        <v>0</v>
      </c>
    </row>
    <row r="60802" spans="6:6" ht="18" customHeight="1">
      <c r="F60802" s="129">
        <f t="shared" si="956"/>
        <v>0</v>
      </c>
    </row>
    <row r="60803" spans="6:6" ht="18" customHeight="1">
      <c r="F60803" s="129">
        <f t="shared" si="956"/>
        <v>0</v>
      </c>
    </row>
    <row r="60804" spans="6:6" ht="18" customHeight="1">
      <c r="F60804" s="129">
        <f t="shared" si="956"/>
        <v>0</v>
      </c>
    </row>
    <row r="60805" spans="6:6" ht="18" customHeight="1">
      <c r="F60805" s="129">
        <f t="shared" si="956"/>
        <v>0</v>
      </c>
    </row>
    <row r="60806" spans="6:6" ht="18" customHeight="1">
      <c r="F60806" s="129">
        <f t="shared" si="956"/>
        <v>0</v>
      </c>
    </row>
    <row r="60807" spans="6:6" ht="18" customHeight="1">
      <c r="F60807" s="129">
        <f t="shared" si="956"/>
        <v>0</v>
      </c>
    </row>
    <row r="60808" spans="6:6" ht="18" customHeight="1">
      <c r="F60808" s="129">
        <f t="shared" si="956"/>
        <v>0</v>
      </c>
    </row>
    <row r="60809" spans="6:6" ht="18" customHeight="1">
      <c r="F60809" s="129">
        <f t="shared" si="956"/>
        <v>0</v>
      </c>
    </row>
    <row r="60810" spans="6:6" ht="18" customHeight="1">
      <c r="F60810" s="129">
        <f t="shared" si="956"/>
        <v>0</v>
      </c>
    </row>
    <row r="60811" spans="6:6" ht="18" customHeight="1">
      <c r="F60811" s="129">
        <f t="shared" si="956"/>
        <v>0</v>
      </c>
    </row>
    <row r="60812" spans="6:6" ht="18" customHeight="1">
      <c r="F60812" s="129">
        <f t="shared" si="956"/>
        <v>0</v>
      </c>
    </row>
    <row r="60813" spans="6:6" ht="18" customHeight="1">
      <c r="F60813" s="129">
        <f t="shared" si="956"/>
        <v>0</v>
      </c>
    </row>
    <row r="60814" spans="6:6" ht="18" customHeight="1">
      <c r="F60814" s="129">
        <f t="shared" si="956"/>
        <v>0</v>
      </c>
    </row>
    <row r="60815" spans="6:6" ht="18" customHeight="1">
      <c r="F60815" s="129">
        <f t="shared" si="956"/>
        <v>0</v>
      </c>
    </row>
    <row r="60816" spans="6:6" ht="18" customHeight="1">
      <c r="F60816" s="129">
        <f t="shared" si="956"/>
        <v>0</v>
      </c>
    </row>
    <row r="60817" spans="6:6" ht="18" customHeight="1">
      <c r="F60817" s="129">
        <f t="shared" si="956"/>
        <v>0</v>
      </c>
    </row>
    <row r="60818" spans="6:6" ht="18" customHeight="1">
      <c r="F60818" s="129">
        <f t="shared" si="956"/>
        <v>0</v>
      </c>
    </row>
    <row r="60819" spans="6:6" ht="18" customHeight="1">
      <c r="F60819" s="129">
        <f t="shared" si="956"/>
        <v>0</v>
      </c>
    </row>
    <row r="60820" spans="6:6" ht="18" customHeight="1">
      <c r="F60820" s="129">
        <f t="shared" si="956"/>
        <v>0</v>
      </c>
    </row>
    <row r="60821" spans="6:6" ht="18" customHeight="1">
      <c r="F60821" s="129">
        <f t="shared" si="956"/>
        <v>0</v>
      </c>
    </row>
    <row r="60822" spans="6:6" ht="18" customHeight="1">
      <c r="F60822" s="129">
        <f t="shared" si="956"/>
        <v>0</v>
      </c>
    </row>
    <row r="60823" spans="6:6" ht="18" customHeight="1">
      <c r="F60823" s="129">
        <f t="shared" si="956"/>
        <v>0</v>
      </c>
    </row>
    <row r="60824" spans="6:6" ht="18" customHeight="1">
      <c r="F60824" s="129">
        <f t="shared" si="956"/>
        <v>0</v>
      </c>
    </row>
    <row r="60825" spans="6:6" ht="18" customHeight="1">
      <c r="F60825" s="129">
        <f t="shared" si="956"/>
        <v>0</v>
      </c>
    </row>
    <row r="60826" spans="6:6" ht="18" customHeight="1">
      <c r="F60826" s="129">
        <f t="shared" si="956"/>
        <v>0</v>
      </c>
    </row>
    <row r="60827" spans="6:6" ht="18" customHeight="1">
      <c r="F60827" s="129">
        <f t="shared" si="956"/>
        <v>0</v>
      </c>
    </row>
    <row r="60828" spans="6:6" ht="18" customHeight="1">
      <c r="F60828" s="129">
        <f t="shared" si="956"/>
        <v>0</v>
      </c>
    </row>
    <row r="60829" spans="6:6" ht="18" customHeight="1">
      <c r="F60829" s="129">
        <f t="shared" si="956"/>
        <v>0</v>
      </c>
    </row>
    <row r="60830" spans="6:6" ht="18" customHeight="1">
      <c r="F60830" s="129">
        <f t="shared" si="956"/>
        <v>0</v>
      </c>
    </row>
    <row r="60831" spans="6:6" ht="18" customHeight="1">
      <c r="F60831" s="129">
        <f t="shared" si="956"/>
        <v>0</v>
      </c>
    </row>
    <row r="60832" spans="6:6" ht="18" customHeight="1">
      <c r="F60832" s="129">
        <f t="shared" si="956"/>
        <v>0</v>
      </c>
    </row>
    <row r="60833" spans="6:6" ht="18" customHeight="1">
      <c r="F60833" s="129">
        <f t="shared" si="956"/>
        <v>0</v>
      </c>
    </row>
    <row r="60834" spans="6:6" ht="18" customHeight="1">
      <c r="F60834" s="129">
        <f t="shared" si="956"/>
        <v>0</v>
      </c>
    </row>
    <row r="60835" spans="6:6" ht="18" customHeight="1">
      <c r="F60835" s="129">
        <f t="shared" si="956"/>
        <v>0</v>
      </c>
    </row>
    <row r="60836" spans="6:6" ht="18" customHeight="1">
      <c r="F60836" s="129">
        <f t="shared" si="956"/>
        <v>0</v>
      </c>
    </row>
    <row r="60837" spans="6:6" ht="18" customHeight="1">
      <c r="F60837" s="129">
        <f t="shared" si="956"/>
        <v>0</v>
      </c>
    </row>
    <row r="60838" spans="6:6" ht="18" customHeight="1">
      <c r="F60838" s="129">
        <f t="shared" si="956"/>
        <v>0</v>
      </c>
    </row>
    <row r="60839" spans="6:6" ht="18" customHeight="1">
      <c r="F60839" s="129">
        <f t="shared" si="956"/>
        <v>0</v>
      </c>
    </row>
    <row r="60840" spans="6:6" ht="18" customHeight="1">
      <c r="F60840" s="129">
        <f t="shared" si="956"/>
        <v>0</v>
      </c>
    </row>
    <row r="60841" spans="6:6" ht="18" customHeight="1">
      <c r="F60841" s="129">
        <f t="shared" si="956"/>
        <v>0</v>
      </c>
    </row>
    <row r="60842" spans="6:6" ht="18" customHeight="1">
      <c r="F60842" s="129">
        <f t="shared" si="956"/>
        <v>0</v>
      </c>
    </row>
    <row r="60843" spans="6:6" ht="18" customHeight="1">
      <c r="F60843" s="129">
        <f t="shared" si="956"/>
        <v>0</v>
      </c>
    </row>
    <row r="60844" spans="6:6" ht="18" customHeight="1">
      <c r="F60844" s="129">
        <f t="shared" si="956"/>
        <v>0</v>
      </c>
    </row>
    <row r="60845" spans="6:6" ht="18" customHeight="1">
      <c r="F60845" s="129">
        <f t="shared" si="956"/>
        <v>0</v>
      </c>
    </row>
    <row r="60846" spans="6:6" ht="18" customHeight="1">
      <c r="F60846" s="129">
        <f t="shared" si="956"/>
        <v>0</v>
      </c>
    </row>
    <row r="60847" spans="6:6" ht="18" customHeight="1">
      <c r="F60847" s="129">
        <f t="shared" si="956"/>
        <v>0</v>
      </c>
    </row>
    <row r="60848" spans="6:6" ht="18" customHeight="1">
      <c r="F60848" s="129">
        <f t="shared" si="956"/>
        <v>0</v>
      </c>
    </row>
    <row r="60849" spans="6:6" ht="18" customHeight="1">
      <c r="F60849" s="129">
        <f t="shared" si="956"/>
        <v>0</v>
      </c>
    </row>
    <row r="60850" spans="6:6" ht="18" customHeight="1">
      <c r="F60850" s="129">
        <f t="shared" ref="F60850:F60913" si="957">E60850*D60850</f>
        <v>0</v>
      </c>
    </row>
    <row r="60851" spans="6:6" ht="18" customHeight="1">
      <c r="F60851" s="129">
        <f t="shared" si="957"/>
        <v>0</v>
      </c>
    </row>
    <row r="60852" spans="6:6" ht="18" customHeight="1">
      <c r="F60852" s="129">
        <f t="shared" si="957"/>
        <v>0</v>
      </c>
    </row>
    <row r="60853" spans="6:6" ht="18" customHeight="1">
      <c r="F60853" s="129">
        <f t="shared" si="957"/>
        <v>0</v>
      </c>
    </row>
    <row r="60854" spans="6:6" ht="18" customHeight="1">
      <c r="F60854" s="129">
        <f t="shared" si="957"/>
        <v>0</v>
      </c>
    </row>
    <row r="60855" spans="6:6" ht="18" customHeight="1">
      <c r="F60855" s="129">
        <f t="shared" si="957"/>
        <v>0</v>
      </c>
    </row>
    <row r="60856" spans="6:6" ht="18" customHeight="1">
      <c r="F60856" s="129">
        <f t="shared" si="957"/>
        <v>0</v>
      </c>
    </row>
    <row r="60857" spans="6:6" ht="18" customHeight="1">
      <c r="F60857" s="129">
        <f t="shared" si="957"/>
        <v>0</v>
      </c>
    </row>
    <row r="60858" spans="6:6" ht="18" customHeight="1">
      <c r="F60858" s="129">
        <f t="shared" si="957"/>
        <v>0</v>
      </c>
    </row>
    <row r="60859" spans="6:6" ht="18" customHeight="1">
      <c r="F60859" s="129">
        <f t="shared" si="957"/>
        <v>0</v>
      </c>
    </row>
    <row r="60860" spans="6:6" ht="18" customHeight="1">
      <c r="F60860" s="129">
        <f t="shared" si="957"/>
        <v>0</v>
      </c>
    </row>
    <row r="60861" spans="6:6" ht="18" customHeight="1">
      <c r="F60861" s="129">
        <f t="shared" si="957"/>
        <v>0</v>
      </c>
    </row>
    <row r="60862" spans="6:6" ht="18" customHeight="1">
      <c r="F60862" s="129">
        <f t="shared" si="957"/>
        <v>0</v>
      </c>
    </row>
    <row r="60863" spans="6:6" ht="18" customHeight="1">
      <c r="F60863" s="129">
        <f t="shared" si="957"/>
        <v>0</v>
      </c>
    </row>
    <row r="60864" spans="6:6" ht="18" customHeight="1">
      <c r="F60864" s="129">
        <f t="shared" si="957"/>
        <v>0</v>
      </c>
    </row>
    <row r="60865" spans="6:6" ht="18" customHeight="1">
      <c r="F60865" s="129">
        <f t="shared" si="957"/>
        <v>0</v>
      </c>
    </row>
    <row r="60866" spans="6:6" ht="18" customHeight="1">
      <c r="F60866" s="129">
        <f t="shared" si="957"/>
        <v>0</v>
      </c>
    </row>
    <row r="60867" spans="6:6" ht="18" customHeight="1">
      <c r="F60867" s="129">
        <f t="shared" si="957"/>
        <v>0</v>
      </c>
    </row>
    <row r="60868" spans="6:6" ht="18" customHeight="1">
      <c r="F60868" s="129">
        <f t="shared" si="957"/>
        <v>0</v>
      </c>
    </row>
    <row r="60869" spans="6:6" ht="18" customHeight="1">
      <c r="F60869" s="129">
        <f t="shared" si="957"/>
        <v>0</v>
      </c>
    </row>
    <row r="60870" spans="6:6" ht="18" customHeight="1">
      <c r="F60870" s="129">
        <f t="shared" si="957"/>
        <v>0</v>
      </c>
    </row>
    <row r="60871" spans="6:6" ht="18" customHeight="1">
      <c r="F60871" s="129">
        <f t="shared" si="957"/>
        <v>0</v>
      </c>
    </row>
    <row r="60872" spans="6:6" ht="18" customHeight="1">
      <c r="F60872" s="129">
        <f t="shared" si="957"/>
        <v>0</v>
      </c>
    </row>
    <row r="60873" spans="6:6" ht="18" customHeight="1">
      <c r="F60873" s="129">
        <f t="shared" si="957"/>
        <v>0</v>
      </c>
    </row>
    <row r="60874" spans="6:6" ht="18" customHeight="1">
      <c r="F60874" s="129">
        <f t="shared" si="957"/>
        <v>0</v>
      </c>
    </row>
    <row r="60875" spans="6:6" ht="18" customHeight="1">
      <c r="F60875" s="129">
        <f t="shared" si="957"/>
        <v>0</v>
      </c>
    </row>
    <row r="60876" spans="6:6" ht="18" customHeight="1">
      <c r="F60876" s="129">
        <f t="shared" si="957"/>
        <v>0</v>
      </c>
    </row>
    <row r="60877" spans="6:6" ht="18" customHeight="1">
      <c r="F60877" s="129">
        <f t="shared" si="957"/>
        <v>0</v>
      </c>
    </row>
    <row r="60878" spans="6:6" ht="18" customHeight="1">
      <c r="F60878" s="129">
        <f t="shared" si="957"/>
        <v>0</v>
      </c>
    </row>
    <row r="60879" spans="6:6" ht="18" customHeight="1">
      <c r="F60879" s="129">
        <f t="shared" si="957"/>
        <v>0</v>
      </c>
    </row>
    <row r="60880" spans="6:6" ht="18" customHeight="1">
      <c r="F60880" s="129">
        <f t="shared" si="957"/>
        <v>0</v>
      </c>
    </row>
    <row r="60881" spans="6:6" ht="18" customHeight="1">
      <c r="F60881" s="129">
        <f t="shared" si="957"/>
        <v>0</v>
      </c>
    </row>
    <row r="60882" spans="6:6" ht="18" customHeight="1">
      <c r="F60882" s="129">
        <f t="shared" si="957"/>
        <v>0</v>
      </c>
    </row>
    <row r="60883" spans="6:6" ht="18" customHeight="1">
      <c r="F60883" s="129">
        <f t="shared" si="957"/>
        <v>0</v>
      </c>
    </row>
    <row r="60884" spans="6:6" ht="18" customHeight="1">
      <c r="F60884" s="129">
        <f t="shared" si="957"/>
        <v>0</v>
      </c>
    </row>
    <row r="60885" spans="6:6" ht="18" customHeight="1">
      <c r="F60885" s="129">
        <f t="shared" si="957"/>
        <v>0</v>
      </c>
    </row>
    <row r="60886" spans="6:6" ht="18" customHeight="1">
      <c r="F60886" s="129">
        <f t="shared" si="957"/>
        <v>0</v>
      </c>
    </row>
    <row r="60887" spans="6:6" ht="18" customHeight="1">
      <c r="F60887" s="129">
        <f t="shared" si="957"/>
        <v>0</v>
      </c>
    </row>
    <row r="60888" spans="6:6" ht="18" customHeight="1">
      <c r="F60888" s="129">
        <f t="shared" si="957"/>
        <v>0</v>
      </c>
    </row>
    <row r="60889" spans="6:6" ht="18" customHeight="1">
      <c r="F60889" s="129">
        <f t="shared" si="957"/>
        <v>0</v>
      </c>
    </row>
    <row r="60890" spans="6:6" ht="18" customHeight="1">
      <c r="F60890" s="129">
        <f t="shared" si="957"/>
        <v>0</v>
      </c>
    </row>
    <row r="60891" spans="6:6" ht="18" customHeight="1">
      <c r="F60891" s="129">
        <f t="shared" si="957"/>
        <v>0</v>
      </c>
    </row>
    <row r="60892" spans="6:6" ht="18" customHeight="1">
      <c r="F60892" s="129">
        <f t="shared" si="957"/>
        <v>0</v>
      </c>
    </row>
    <row r="60893" spans="6:6" ht="18" customHeight="1">
      <c r="F60893" s="129">
        <f t="shared" si="957"/>
        <v>0</v>
      </c>
    </row>
    <row r="60894" spans="6:6" ht="18" customHeight="1">
      <c r="F60894" s="129">
        <f t="shared" si="957"/>
        <v>0</v>
      </c>
    </row>
    <row r="60895" spans="6:6" ht="18" customHeight="1">
      <c r="F60895" s="129">
        <f t="shared" si="957"/>
        <v>0</v>
      </c>
    </row>
    <row r="60896" spans="6:6" ht="18" customHeight="1">
      <c r="F60896" s="129">
        <f t="shared" si="957"/>
        <v>0</v>
      </c>
    </row>
    <row r="60897" spans="6:6" ht="18" customHeight="1">
      <c r="F60897" s="129">
        <f t="shared" si="957"/>
        <v>0</v>
      </c>
    </row>
    <row r="60898" spans="6:6" ht="18" customHeight="1">
      <c r="F60898" s="129">
        <f t="shared" si="957"/>
        <v>0</v>
      </c>
    </row>
    <row r="60899" spans="6:6" ht="18" customHeight="1">
      <c r="F60899" s="129">
        <f t="shared" si="957"/>
        <v>0</v>
      </c>
    </row>
    <row r="60900" spans="6:6" ht="18" customHeight="1">
      <c r="F60900" s="129">
        <f t="shared" si="957"/>
        <v>0</v>
      </c>
    </row>
    <row r="60901" spans="6:6" ht="18" customHeight="1">
      <c r="F60901" s="129">
        <f t="shared" si="957"/>
        <v>0</v>
      </c>
    </row>
    <row r="60902" spans="6:6" ht="18" customHeight="1">
      <c r="F60902" s="129">
        <f t="shared" si="957"/>
        <v>0</v>
      </c>
    </row>
    <row r="60903" spans="6:6" ht="18" customHeight="1">
      <c r="F60903" s="129">
        <f t="shared" si="957"/>
        <v>0</v>
      </c>
    </row>
    <row r="60904" spans="6:6" ht="18" customHeight="1">
      <c r="F60904" s="129">
        <f t="shared" si="957"/>
        <v>0</v>
      </c>
    </row>
    <row r="60905" spans="6:6" ht="18" customHeight="1">
      <c r="F60905" s="129">
        <f t="shared" si="957"/>
        <v>0</v>
      </c>
    </row>
    <row r="60906" spans="6:6" ht="18" customHeight="1">
      <c r="F60906" s="129">
        <f t="shared" si="957"/>
        <v>0</v>
      </c>
    </row>
    <row r="60907" spans="6:6" ht="18" customHeight="1">
      <c r="F60907" s="129">
        <f t="shared" si="957"/>
        <v>0</v>
      </c>
    </row>
    <row r="60908" spans="6:6" ht="18" customHeight="1">
      <c r="F60908" s="129">
        <f t="shared" si="957"/>
        <v>0</v>
      </c>
    </row>
    <row r="60909" spans="6:6" ht="18" customHeight="1">
      <c r="F60909" s="129">
        <f t="shared" si="957"/>
        <v>0</v>
      </c>
    </row>
    <row r="60910" spans="6:6" ht="18" customHeight="1">
      <c r="F60910" s="129">
        <f t="shared" si="957"/>
        <v>0</v>
      </c>
    </row>
    <row r="60911" spans="6:6" ht="18" customHeight="1">
      <c r="F60911" s="129">
        <f t="shared" si="957"/>
        <v>0</v>
      </c>
    </row>
    <row r="60912" spans="6:6" ht="18" customHeight="1">
      <c r="F60912" s="129">
        <f t="shared" si="957"/>
        <v>0</v>
      </c>
    </row>
    <row r="60913" spans="6:6" ht="18" customHeight="1">
      <c r="F60913" s="129">
        <f t="shared" si="957"/>
        <v>0</v>
      </c>
    </row>
    <row r="60914" spans="6:6" ht="18" customHeight="1">
      <c r="F60914" s="129">
        <f t="shared" ref="F60914:F60977" si="958">E60914*D60914</f>
        <v>0</v>
      </c>
    </row>
    <row r="60915" spans="6:6" ht="18" customHeight="1">
      <c r="F60915" s="129">
        <f t="shared" si="958"/>
        <v>0</v>
      </c>
    </row>
    <row r="60916" spans="6:6" ht="18" customHeight="1">
      <c r="F60916" s="129">
        <f t="shared" si="958"/>
        <v>0</v>
      </c>
    </row>
    <row r="60917" spans="6:6" ht="18" customHeight="1">
      <c r="F60917" s="129">
        <f t="shared" si="958"/>
        <v>0</v>
      </c>
    </row>
    <row r="60918" spans="6:6" ht="18" customHeight="1">
      <c r="F60918" s="129">
        <f t="shared" si="958"/>
        <v>0</v>
      </c>
    </row>
    <row r="60919" spans="6:6" ht="18" customHeight="1">
      <c r="F60919" s="129">
        <f t="shared" si="958"/>
        <v>0</v>
      </c>
    </row>
    <row r="60920" spans="6:6" ht="18" customHeight="1">
      <c r="F60920" s="129">
        <f t="shared" si="958"/>
        <v>0</v>
      </c>
    </row>
    <row r="60921" spans="6:6" ht="18" customHeight="1">
      <c r="F60921" s="129">
        <f t="shared" si="958"/>
        <v>0</v>
      </c>
    </row>
    <row r="60922" spans="6:6" ht="18" customHeight="1">
      <c r="F60922" s="129">
        <f t="shared" si="958"/>
        <v>0</v>
      </c>
    </row>
    <row r="60923" spans="6:6" ht="18" customHeight="1">
      <c r="F60923" s="129">
        <f t="shared" si="958"/>
        <v>0</v>
      </c>
    </row>
    <row r="60924" spans="6:6" ht="18" customHeight="1">
      <c r="F60924" s="129">
        <f t="shared" si="958"/>
        <v>0</v>
      </c>
    </row>
    <row r="60925" spans="6:6" ht="18" customHeight="1">
      <c r="F60925" s="129">
        <f t="shared" si="958"/>
        <v>0</v>
      </c>
    </row>
    <row r="60926" spans="6:6" ht="18" customHeight="1">
      <c r="F60926" s="129">
        <f t="shared" si="958"/>
        <v>0</v>
      </c>
    </row>
    <row r="60927" spans="6:6" ht="18" customHeight="1">
      <c r="F60927" s="129">
        <f t="shared" si="958"/>
        <v>0</v>
      </c>
    </row>
    <row r="60928" spans="6:6" ht="18" customHeight="1">
      <c r="F60928" s="129">
        <f t="shared" si="958"/>
        <v>0</v>
      </c>
    </row>
    <row r="60929" spans="6:6" ht="18" customHeight="1">
      <c r="F60929" s="129">
        <f t="shared" si="958"/>
        <v>0</v>
      </c>
    </row>
    <row r="60930" spans="6:6" ht="18" customHeight="1">
      <c r="F60930" s="129">
        <f t="shared" si="958"/>
        <v>0</v>
      </c>
    </row>
    <row r="60931" spans="6:6" ht="18" customHeight="1">
      <c r="F60931" s="129">
        <f t="shared" si="958"/>
        <v>0</v>
      </c>
    </row>
    <row r="60932" spans="6:6" ht="18" customHeight="1">
      <c r="F60932" s="129">
        <f t="shared" si="958"/>
        <v>0</v>
      </c>
    </row>
    <row r="60933" spans="6:6" ht="18" customHeight="1">
      <c r="F60933" s="129">
        <f t="shared" si="958"/>
        <v>0</v>
      </c>
    </row>
    <row r="60934" spans="6:6" ht="18" customHeight="1">
      <c r="F60934" s="129">
        <f t="shared" si="958"/>
        <v>0</v>
      </c>
    </row>
    <row r="60935" spans="6:6" ht="18" customHeight="1">
      <c r="F60935" s="129">
        <f t="shared" si="958"/>
        <v>0</v>
      </c>
    </row>
    <row r="60936" spans="6:6" ht="18" customHeight="1">
      <c r="F60936" s="129">
        <f t="shared" si="958"/>
        <v>0</v>
      </c>
    </row>
    <row r="60937" spans="6:6" ht="18" customHeight="1">
      <c r="F60937" s="129">
        <f t="shared" si="958"/>
        <v>0</v>
      </c>
    </row>
    <row r="60938" spans="6:6" ht="18" customHeight="1">
      <c r="F60938" s="129">
        <f t="shared" si="958"/>
        <v>0</v>
      </c>
    </row>
    <row r="60939" spans="6:6" ht="18" customHeight="1">
      <c r="F60939" s="129">
        <f t="shared" si="958"/>
        <v>0</v>
      </c>
    </row>
    <row r="60940" spans="6:6" ht="18" customHeight="1">
      <c r="F60940" s="129">
        <f t="shared" si="958"/>
        <v>0</v>
      </c>
    </row>
    <row r="60941" spans="6:6" ht="18" customHeight="1">
      <c r="F60941" s="129">
        <f t="shared" si="958"/>
        <v>0</v>
      </c>
    </row>
    <row r="60942" spans="6:6" ht="18" customHeight="1">
      <c r="F60942" s="129">
        <f t="shared" si="958"/>
        <v>0</v>
      </c>
    </row>
    <row r="60943" spans="6:6" ht="18" customHeight="1">
      <c r="F60943" s="129">
        <f t="shared" si="958"/>
        <v>0</v>
      </c>
    </row>
    <row r="60944" spans="6:6" ht="18" customHeight="1">
      <c r="F60944" s="129">
        <f t="shared" si="958"/>
        <v>0</v>
      </c>
    </row>
    <row r="60945" spans="6:6" ht="18" customHeight="1">
      <c r="F60945" s="129">
        <f t="shared" si="958"/>
        <v>0</v>
      </c>
    </row>
    <row r="60946" spans="6:6" ht="18" customHeight="1">
      <c r="F60946" s="129">
        <f t="shared" si="958"/>
        <v>0</v>
      </c>
    </row>
    <row r="60947" spans="6:6" ht="18" customHeight="1">
      <c r="F60947" s="129">
        <f t="shared" si="958"/>
        <v>0</v>
      </c>
    </row>
    <row r="60948" spans="6:6" ht="18" customHeight="1">
      <c r="F60948" s="129">
        <f t="shared" si="958"/>
        <v>0</v>
      </c>
    </row>
    <row r="60949" spans="6:6" ht="18" customHeight="1">
      <c r="F60949" s="129">
        <f t="shared" si="958"/>
        <v>0</v>
      </c>
    </row>
    <row r="60950" spans="6:6" ht="18" customHeight="1">
      <c r="F60950" s="129">
        <f t="shared" si="958"/>
        <v>0</v>
      </c>
    </row>
    <row r="60951" spans="6:6" ht="18" customHeight="1">
      <c r="F60951" s="129">
        <f t="shared" si="958"/>
        <v>0</v>
      </c>
    </row>
    <row r="60952" spans="6:6" ht="18" customHeight="1">
      <c r="F60952" s="129">
        <f t="shared" si="958"/>
        <v>0</v>
      </c>
    </row>
    <row r="60953" spans="6:6" ht="18" customHeight="1">
      <c r="F60953" s="129">
        <f t="shared" si="958"/>
        <v>0</v>
      </c>
    </row>
    <row r="60954" spans="6:6" ht="18" customHeight="1">
      <c r="F60954" s="129">
        <f t="shared" si="958"/>
        <v>0</v>
      </c>
    </row>
    <row r="60955" spans="6:6" ht="18" customHeight="1">
      <c r="F60955" s="129">
        <f t="shared" si="958"/>
        <v>0</v>
      </c>
    </row>
    <row r="60956" spans="6:6" ht="18" customHeight="1">
      <c r="F60956" s="129">
        <f t="shared" si="958"/>
        <v>0</v>
      </c>
    </row>
    <row r="60957" spans="6:6" ht="18" customHeight="1">
      <c r="F60957" s="129">
        <f t="shared" si="958"/>
        <v>0</v>
      </c>
    </row>
    <row r="60958" spans="6:6" ht="18" customHeight="1">
      <c r="F60958" s="129">
        <f t="shared" si="958"/>
        <v>0</v>
      </c>
    </row>
    <row r="60959" spans="6:6" ht="18" customHeight="1">
      <c r="F60959" s="129">
        <f t="shared" si="958"/>
        <v>0</v>
      </c>
    </row>
    <row r="60960" spans="6:6" ht="18" customHeight="1">
      <c r="F60960" s="129">
        <f t="shared" si="958"/>
        <v>0</v>
      </c>
    </row>
    <row r="60961" spans="6:6" ht="18" customHeight="1">
      <c r="F60961" s="129">
        <f t="shared" si="958"/>
        <v>0</v>
      </c>
    </row>
    <row r="60962" spans="6:6" ht="18" customHeight="1">
      <c r="F60962" s="129">
        <f t="shared" si="958"/>
        <v>0</v>
      </c>
    </row>
    <row r="60963" spans="6:6" ht="18" customHeight="1">
      <c r="F60963" s="129">
        <f t="shared" si="958"/>
        <v>0</v>
      </c>
    </row>
    <row r="60964" spans="6:6" ht="18" customHeight="1">
      <c r="F60964" s="129">
        <f t="shared" si="958"/>
        <v>0</v>
      </c>
    </row>
    <row r="60965" spans="6:6" ht="18" customHeight="1">
      <c r="F60965" s="129">
        <f t="shared" si="958"/>
        <v>0</v>
      </c>
    </row>
    <row r="60966" spans="6:6" ht="18" customHeight="1">
      <c r="F60966" s="129">
        <f t="shared" si="958"/>
        <v>0</v>
      </c>
    </row>
    <row r="60967" spans="6:6" ht="18" customHeight="1">
      <c r="F60967" s="129">
        <f t="shared" si="958"/>
        <v>0</v>
      </c>
    </row>
    <row r="60968" spans="6:6" ht="18" customHeight="1">
      <c r="F60968" s="129">
        <f t="shared" si="958"/>
        <v>0</v>
      </c>
    </row>
    <row r="60969" spans="6:6" ht="18" customHeight="1">
      <c r="F60969" s="129">
        <f t="shared" si="958"/>
        <v>0</v>
      </c>
    </row>
    <row r="60970" spans="6:6" ht="18" customHeight="1">
      <c r="F60970" s="129">
        <f t="shared" si="958"/>
        <v>0</v>
      </c>
    </row>
    <row r="60971" spans="6:6" ht="18" customHeight="1">
      <c r="F60971" s="129">
        <f t="shared" si="958"/>
        <v>0</v>
      </c>
    </row>
    <row r="60972" spans="6:6" ht="18" customHeight="1">
      <c r="F60972" s="129">
        <f t="shared" si="958"/>
        <v>0</v>
      </c>
    </row>
    <row r="60973" spans="6:6" ht="18" customHeight="1">
      <c r="F60973" s="129">
        <f t="shared" si="958"/>
        <v>0</v>
      </c>
    </row>
    <row r="60974" spans="6:6" ht="18" customHeight="1">
      <c r="F60974" s="129">
        <f t="shared" si="958"/>
        <v>0</v>
      </c>
    </row>
    <row r="60975" spans="6:6" ht="18" customHeight="1">
      <c r="F60975" s="129">
        <f t="shared" si="958"/>
        <v>0</v>
      </c>
    </row>
    <row r="60976" spans="6:6" ht="18" customHeight="1">
      <c r="F60976" s="129">
        <f t="shared" si="958"/>
        <v>0</v>
      </c>
    </row>
    <row r="60977" spans="6:6" ht="18" customHeight="1">
      <c r="F60977" s="129">
        <f t="shared" si="958"/>
        <v>0</v>
      </c>
    </row>
    <row r="60978" spans="6:6" ht="18" customHeight="1">
      <c r="F60978" s="129">
        <f t="shared" ref="F60978:F61041" si="959">E60978*D60978</f>
        <v>0</v>
      </c>
    </row>
    <row r="60979" spans="6:6" ht="18" customHeight="1">
      <c r="F60979" s="129">
        <f t="shared" si="959"/>
        <v>0</v>
      </c>
    </row>
    <row r="60980" spans="6:6" ht="18" customHeight="1">
      <c r="F60980" s="129">
        <f t="shared" si="959"/>
        <v>0</v>
      </c>
    </row>
    <row r="60981" spans="6:6" ht="18" customHeight="1">
      <c r="F60981" s="129">
        <f t="shared" si="959"/>
        <v>0</v>
      </c>
    </row>
    <row r="60982" spans="6:6" ht="18" customHeight="1">
      <c r="F60982" s="129">
        <f t="shared" si="959"/>
        <v>0</v>
      </c>
    </row>
    <row r="60983" spans="6:6" ht="18" customHeight="1">
      <c r="F60983" s="129">
        <f t="shared" si="959"/>
        <v>0</v>
      </c>
    </row>
    <row r="60984" spans="6:6" ht="18" customHeight="1">
      <c r="F60984" s="129">
        <f t="shared" si="959"/>
        <v>0</v>
      </c>
    </row>
    <row r="60985" spans="6:6" ht="18" customHeight="1">
      <c r="F60985" s="129">
        <f t="shared" si="959"/>
        <v>0</v>
      </c>
    </row>
    <row r="60986" spans="6:6" ht="18" customHeight="1">
      <c r="F60986" s="129">
        <f t="shared" si="959"/>
        <v>0</v>
      </c>
    </row>
    <row r="60987" spans="6:6" ht="18" customHeight="1">
      <c r="F60987" s="129">
        <f t="shared" si="959"/>
        <v>0</v>
      </c>
    </row>
    <row r="60988" spans="6:6" ht="18" customHeight="1">
      <c r="F60988" s="129">
        <f t="shared" si="959"/>
        <v>0</v>
      </c>
    </row>
    <row r="60989" spans="6:6" ht="18" customHeight="1">
      <c r="F60989" s="129">
        <f t="shared" si="959"/>
        <v>0</v>
      </c>
    </row>
    <row r="60990" spans="6:6" ht="18" customHeight="1">
      <c r="F60990" s="129">
        <f t="shared" si="959"/>
        <v>0</v>
      </c>
    </row>
    <row r="60991" spans="6:6" ht="18" customHeight="1">
      <c r="F60991" s="129">
        <f t="shared" si="959"/>
        <v>0</v>
      </c>
    </row>
    <row r="60992" spans="6:6" ht="18" customHeight="1">
      <c r="F60992" s="129">
        <f t="shared" si="959"/>
        <v>0</v>
      </c>
    </row>
    <row r="60993" spans="6:6" ht="18" customHeight="1">
      <c r="F60993" s="129">
        <f t="shared" si="959"/>
        <v>0</v>
      </c>
    </row>
    <row r="60994" spans="6:6" ht="18" customHeight="1">
      <c r="F60994" s="129">
        <f t="shared" si="959"/>
        <v>0</v>
      </c>
    </row>
    <row r="60995" spans="6:6" ht="18" customHeight="1">
      <c r="F60995" s="129">
        <f t="shared" si="959"/>
        <v>0</v>
      </c>
    </row>
    <row r="60996" spans="6:6" ht="18" customHeight="1">
      <c r="F60996" s="129">
        <f t="shared" si="959"/>
        <v>0</v>
      </c>
    </row>
    <row r="60997" spans="6:6" ht="18" customHeight="1">
      <c r="F60997" s="129">
        <f t="shared" si="959"/>
        <v>0</v>
      </c>
    </row>
    <row r="60998" spans="6:6" ht="18" customHeight="1">
      <c r="F60998" s="129">
        <f t="shared" si="959"/>
        <v>0</v>
      </c>
    </row>
    <row r="60999" spans="6:6" ht="18" customHeight="1">
      <c r="F60999" s="129">
        <f t="shared" si="959"/>
        <v>0</v>
      </c>
    </row>
    <row r="61000" spans="6:6" ht="18" customHeight="1">
      <c r="F61000" s="129">
        <f t="shared" si="959"/>
        <v>0</v>
      </c>
    </row>
    <row r="61001" spans="6:6" ht="18" customHeight="1">
      <c r="F61001" s="129">
        <f t="shared" si="959"/>
        <v>0</v>
      </c>
    </row>
    <row r="61002" spans="6:6" ht="18" customHeight="1">
      <c r="F61002" s="129">
        <f t="shared" si="959"/>
        <v>0</v>
      </c>
    </row>
    <row r="61003" spans="6:6" ht="18" customHeight="1">
      <c r="F61003" s="129">
        <f t="shared" si="959"/>
        <v>0</v>
      </c>
    </row>
    <row r="61004" spans="6:6" ht="18" customHeight="1">
      <c r="F61004" s="129">
        <f t="shared" si="959"/>
        <v>0</v>
      </c>
    </row>
    <row r="61005" spans="6:6" ht="18" customHeight="1">
      <c r="F61005" s="129">
        <f t="shared" si="959"/>
        <v>0</v>
      </c>
    </row>
    <row r="61006" spans="6:6" ht="18" customHeight="1">
      <c r="F61006" s="129">
        <f t="shared" si="959"/>
        <v>0</v>
      </c>
    </row>
    <row r="61007" spans="6:6" ht="18" customHeight="1">
      <c r="F61007" s="129">
        <f t="shared" si="959"/>
        <v>0</v>
      </c>
    </row>
    <row r="61008" spans="6:6" ht="18" customHeight="1">
      <c r="F61008" s="129">
        <f t="shared" si="959"/>
        <v>0</v>
      </c>
    </row>
    <row r="61009" spans="6:6" ht="18" customHeight="1">
      <c r="F61009" s="129">
        <f t="shared" si="959"/>
        <v>0</v>
      </c>
    </row>
    <row r="61010" spans="6:6" ht="18" customHeight="1">
      <c r="F61010" s="129">
        <f t="shared" si="959"/>
        <v>0</v>
      </c>
    </row>
    <row r="61011" spans="6:6" ht="18" customHeight="1">
      <c r="F61011" s="129">
        <f t="shared" si="959"/>
        <v>0</v>
      </c>
    </row>
    <row r="61012" spans="6:6" ht="18" customHeight="1">
      <c r="F61012" s="129">
        <f t="shared" si="959"/>
        <v>0</v>
      </c>
    </row>
    <row r="61013" spans="6:6" ht="18" customHeight="1">
      <c r="F61013" s="129">
        <f t="shared" si="959"/>
        <v>0</v>
      </c>
    </row>
    <row r="61014" spans="6:6" ht="18" customHeight="1">
      <c r="F61014" s="129">
        <f t="shared" si="959"/>
        <v>0</v>
      </c>
    </row>
    <row r="61015" spans="6:6" ht="18" customHeight="1">
      <c r="F61015" s="129">
        <f t="shared" si="959"/>
        <v>0</v>
      </c>
    </row>
    <row r="61016" spans="6:6" ht="18" customHeight="1">
      <c r="F61016" s="129">
        <f t="shared" si="959"/>
        <v>0</v>
      </c>
    </row>
    <row r="61017" spans="6:6" ht="18" customHeight="1">
      <c r="F61017" s="129">
        <f t="shared" si="959"/>
        <v>0</v>
      </c>
    </row>
    <row r="61018" spans="6:6" ht="18" customHeight="1">
      <c r="F61018" s="129">
        <f t="shared" si="959"/>
        <v>0</v>
      </c>
    </row>
    <row r="61019" spans="6:6" ht="18" customHeight="1">
      <c r="F61019" s="129">
        <f t="shared" si="959"/>
        <v>0</v>
      </c>
    </row>
    <row r="61020" spans="6:6" ht="18" customHeight="1">
      <c r="F61020" s="129">
        <f t="shared" si="959"/>
        <v>0</v>
      </c>
    </row>
    <row r="61021" spans="6:6" ht="18" customHeight="1">
      <c r="F61021" s="129">
        <f t="shared" si="959"/>
        <v>0</v>
      </c>
    </row>
    <row r="61022" spans="6:6" ht="18" customHeight="1">
      <c r="F61022" s="129">
        <f t="shared" si="959"/>
        <v>0</v>
      </c>
    </row>
    <row r="61023" spans="6:6" ht="18" customHeight="1">
      <c r="F61023" s="129">
        <f t="shared" si="959"/>
        <v>0</v>
      </c>
    </row>
    <row r="61024" spans="6:6" ht="18" customHeight="1">
      <c r="F61024" s="129">
        <f t="shared" si="959"/>
        <v>0</v>
      </c>
    </row>
    <row r="61025" spans="6:6" ht="18" customHeight="1">
      <c r="F61025" s="129">
        <f t="shared" si="959"/>
        <v>0</v>
      </c>
    </row>
    <row r="61026" spans="6:6" ht="18" customHeight="1">
      <c r="F61026" s="129">
        <f t="shared" si="959"/>
        <v>0</v>
      </c>
    </row>
    <row r="61027" spans="6:6" ht="18" customHeight="1">
      <c r="F61027" s="129">
        <f t="shared" si="959"/>
        <v>0</v>
      </c>
    </row>
    <row r="61028" spans="6:6" ht="18" customHeight="1">
      <c r="F61028" s="129">
        <f t="shared" si="959"/>
        <v>0</v>
      </c>
    </row>
    <row r="61029" spans="6:6" ht="18" customHeight="1">
      <c r="F61029" s="129">
        <f t="shared" si="959"/>
        <v>0</v>
      </c>
    </row>
    <row r="61030" spans="6:6" ht="18" customHeight="1">
      <c r="F61030" s="129">
        <f t="shared" si="959"/>
        <v>0</v>
      </c>
    </row>
    <row r="61031" spans="6:6" ht="18" customHeight="1">
      <c r="F61031" s="129">
        <f t="shared" si="959"/>
        <v>0</v>
      </c>
    </row>
    <row r="61032" spans="6:6" ht="18" customHeight="1">
      <c r="F61032" s="129">
        <f t="shared" si="959"/>
        <v>0</v>
      </c>
    </row>
    <row r="61033" spans="6:6" ht="18" customHeight="1">
      <c r="F61033" s="129">
        <f t="shared" si="959"/>
        <v>0</v>
      </c>
    </row>
    <row r="61034" spans="6:6" ht="18" customHeight="1">
      <c r="F61034" s="129">
        <f t="shared" si="959"/>
        <v>0</v>
      </c>
    </row>
    <row r="61035" spans="6:6" ht="18" customHeight="1">
      <c r="F61035" s="129">
        <f t="shared" si="959"/>
        <v>0</v>
      </c>
    </row>
    <row r="61036" spans="6:6" ht="18" customHeight="1">
      <c r="F61036" s="129">
        <f t="shared" si="959"/>
        <v>0</v>
      </c>
    </row>
    <row r="61037" spans="6:6" ht="18" customHeight="1">
      <c r="F61037" s="129">
        <f t="shared" si="959"/>
        <v>0</v>
      </c>
    </row>
    <row r="61038" spans="6:6" ht="18" customHeight="1">
      <c r="F61038" s="129">
        <f t="shared" si="959"/>
        <v>0</v>
      </c>
    </row>
    <row r="61039" spans="6:6" ht="18" customHeight="1">
      <c r="F61039" s="129">
        <f t="shared" si="959"/>
        <v>0</v>
      </c>
    </row>
    <row r="61040" spans="6:6" ht="18" customHeight="1">
      <c r="F61040" s="129">
        <f t="shared" si="959"/>
        <v>0</v>
      </c>
    </row>
    <row r="61041" spans="6:6" ht="18" customHeight="1">
      <c r="F61041" s="129">
        <f t="shared" si="959"/>
        <v>0</v>
      </c>
    </row>
    <row r="61042" spans="6:6" ht="18" customHeight="1">
      <c r="F61042" s="129">
        <f t="shared" ref="F61042:F61105" si="960">E61042*D61042</f>
        <v>0</v>
      </c>
    </row>
    <row r="61043" spans="6:6" ht="18" customHeight="1">
      <c r="F61043" s="129">
        <f t="shared" si="960"/>
        <v>0</v>
      </c>
    </row>
    <row r="61044" spans="6:6" ht="18" customHeight="1">
      <c r="F61044" s="129">
        <f t="shared" si="960"/>
        <v>0</v>
      </c>
    </row>
    <row r="61045" spans="6:6" ht="18" customHeight="1">
      <c r="F61045" s="129">
        <f t="shared" si="960"/>
        <v>0</v>
      </c>
    </row>
    <row r="61046" spans="6:6" ht="18" customHeight="1">
      <c r="F61046" s="129">
        <f t="shared" si="960"/>
        <v>0</v>
      </c>
    </row>
    <row r="61047" spans="6:6" ht="18" customHeight="1">
      <c r="F61047" s="129">
        <f t="shared" si="960"/>
        <v>0</v>
      </c>
    </row>
    <row r="61048" spans="6:6" ht="18" customHeight="1">
      <c r="F61048" s="129">
        <f t="shared" si="960"/>
        <v>0</v>
      </c>
    </row>
    <row r="61049" spans="6:6" ht="18" customHeight="1">
      <c r="F61049" s="129">
        <f t="shared" si="960"/>
        <v>0</v>
      </c>
    </row>
    <row r="61050" spans="6:6" ht="18" customHeight="1">
      <c r="F61050" s="129">
        <f t="shared" si="960"/>
        <v>0</v>
      </c>
    </row>
    <row r="61051" spans="6:6" ht="18" customHeight="1">
      <c r="F61051" s="129">
        <f t="shared" si="960"/>
        <v>0</v>
      </c>
    </row>
    <row r="61052" spans="6:6" ht="18" customHeight="1">
      <c r="F61052" s="129">
        <f t="shared" si="960"/>
        <v>0</v>
      </c>
    </row>
    <row r="61053" spans="6:6" ht="18" customHeight="1">
      <c r="F61053" s="129">
        <f t="shared" si="960"/>
        <v>0</v>
      </c>
    </row>
    <row r="61054" spans="6:6" ht="18" customHeight="1">
      <c r="F61054" s="129">
        <f t="shared" si="960"/>
        <v>0</v>
      </c>
    </row>
    <row r="61055" spans="6:6" ht="18" customHeight="1">
      <c r="F61055" s="129">
        <f t="shared" si="960"/>
        <v>0</v>
      </c>
    </row>
    <row r="61056" spans="6:6" ht="18" customHeight="1">
      <c r="F61056" s="129">
        <f t="shared" si="960"/>
        <v>0</v>
      </c>
    </row>
    <row r="61057" spans="6:6" ht="18" customHeight="1">
      <c r="F61057" s="129">
        <f t="shared" si="960"/>
        <v>0</v>
      </c>
    </row>
    <row r="61058" spans="6:6" ht="18" customHeight="1">
      <c r="F61058" s="129">
        <f t="shared" si="960"/>
        <v>0</v>
      </c>
    </row>
    <row r="61059" spans="6:6" ht="18" customHeight="1">
      <c r="F61059" s="129">
        <f t="shared" si="960"/>
        <v>0</v>
      </c>
    </row>
    <row r="61060" spans="6:6" ht="18" customHeight="1">
      <c r="F61060" s="129">
        <f t="shared" si="960"/>
        <v>0</v>
      </c>
    </row>
    <row r="61061" spans="6:6" ht="18" customHeight="1">
      <c r="F61061" s="129">
        <f t="shared" si="960"/>
        <v>0</v>
      </c>
    </row>
    <row r="61062" spans="6:6" ht="18" customHeight="1">
      <c r="F61062" s="129">
        <f t="shared" si="960"/>
        <v>0</v>
      </c>
    </row>
    <row r="61063" spans="6:6" ht="18" customHeight="1">
      <c r="F61063" s="129">
        <f t="shared" si="960"/>
        <v>0</v>
      </c>
    </row>
    <row r="61064" spans="6:6" ht="18" customHeight="1">
      <c r="F61064" s="129">
        <f t="shared" si="960"/>
        <v>0</v>
      </c>
    </row>
    <row r="61065" spans="6:6" ht="18" customHeight="1">
      <c r="F61065" s="129">
        <f t="shared" si="960"/>
        <v>0</v>
      </c>
    </row>
    <row r="61066" spans="6:6" ht="18" customHeight="1">
      <c r="F61066" s="129">
        <f t="shared" si="960"/>
        <v>0</v>
      </c>
    </row>
    <row r="61067" spans="6:6" ht="18" customHeight="1">
      <c r="F61067" s="129">
        <f t="shared" si="960"/>
        <v>0</v>
      </c>
    </row>
    <row r="61068" spans="6:6" ht="18" customHeight="1">
      <c r="F61068" s="129">
        <f t="shared" si="960"/>
        <v>0</v>
      </c>
    </row>
    <row r="61069" spans="6:6" ht="18" customHeight="1">
      <c r="F61069" s="129">
        <f t="shared" si="960"/>
        <v>0</v>
      </c>
    </row>
    <row r="61070" spans="6:6" ht="18" customHeight="1">
      <c r="F61070" s="129">
        <f t="shared" si="960"/>
        <v>0</v>
      </c>
    </row>
    <row r="61071" spans="6:6" ht="18" customHeight="1">
      <c r="F61071" s="129">
        <f t="shared" si="960"/>
        <v>0</v>
      </c>
    </row>
    <row r="61072" spans="6:6" ht="18" customHeight="1">
      <c r="F61072" s="129">
        <f t="shared" si="960"/>
        <v>0</v>
      </c>
    </row>
    <row r="61073" spans="6:6" ht="18" customHeight="1">
      <c r="F61073" s="129">
        <f t="shared" si="960"/>
        <v>0</v>
      </c>
    </row>
    <row r="61074" spans="6:6" ht="18" customHeight="1">
      <c r="F61074" s="129">
        <f t="shared" si="960"/>
        <v>0</v>
      </c>
    </row>
    <row r="61075" spans="6:6" ht="18" customHeight="1">
      <c r="F61075" s="129">
        <f t="shared" si="960"/>
        <v>0</v>
      </c>
    </row>
    <row r="61076" spans="6:6" ht="18" customHeight="1">
      <c r="F61076" s="129">
        <f t="shared" si="960"/>
        <v>0</v>
      </c>
    </row>
    <row r="61077" spans="6:6" ht="18" customHeight="1">
      <c r="F61077" s="129">
        <f t="shared" si="960"/>
        <v>0</v>
      </c>
    </row>
    <row r="61078" spans="6:6" ht="18" customHeight="1">
      <c r="F61078" s="129">
        <f t="shared" si="960"/>
        <v>0</v>
      </c>
    </row>
    <row r="61079" spans="6:6" ht="18" customHeight="1">
      <c r="F61079" s="129">
        <f t="shared" si="960"/>
        <v>0</v>
      </c>
    </row>
    <row r="61080" spans="6:6" ht="18" customHeight="1">
      <c r="F61080" s="129">
        <f t="shared" si="960"/>
        <v>0</v>
      </c>
    </row>
    <row r="61081" spans="6:6" ht="18" customHeight="1">
      <c r="F61081" s="129">
        <f t="shared" si="960"/>
        <v>0</v>
      </c>
    </row>
    <row r="61082" spans="6:6" ht="18" customHeight="1">
      <c r="F61082" s="129">
        <f t="shared" si="960"/>
        <v>0</v>
      </c>
    </row>
    <row r="61083" spans="6:6" ht="18" customHeight="1">
      <c r="F61083" s="129">
        <f t="shared" si="960"/>
        <v>0</v>
      </c>
    </row>
    <row r="61084" spans="6:6" ht="18" customHeight="1">
      <c r="F61084" s="129">
        <f t="shared" si="960"/>
        <v>0</v>
      </c>
    </row>
    <row r="61085" spans="6:6" ht="18" customHeight="1">
      <c r="F61085" s="129">
        <f t="shared" si="960"/>
        <v>0</v>
      </c>
    </row>
    <row r="61086" spans="6:6" ht="18" customHeight="1">
      <c r="F61086" s="129">
        <f t="shared" si="960"/>
        <v>0</v>
      </c>
    </row>
    <row r="61087" spans="6:6" ht="18" customHeight="1">
      <c r="F61087" s="129">
        <f t="shared" si="960"/>
        <v>0</v>
      </c>
    </row>
    <row r="61088" spans="6:6" ht="18" customHeight="1">
      <c r="F61088" s="129">
        <f t="shared" si="960"/>
        <v>0</v>
      </c>
    </row>
    <row r="61089" spans="6:6" ht="18" customHeight="1">
      <c r="F61089" s="129">
        <f t="shared" si="960"/>
        <v>0</v>
      </c>
    </row>
    <row r="61090" spans="6:6" ht="18" customHeight="1">
      <c r="F61090" s="129">
        <f t="shared" si="960"/>
        <v>0</v>
      </c>
    </row>
    <row r="61091" spans="6:6" ht="18" customHeight="1">
      <c r="F61091" s="129">
        <f t="shared" si="960"/>
        <v>0</v>
      </c>
    </row>
    <row r="61092" spans="6:6" ht="18" customHeight="1">
      <c r="F61092" s="129">
        <f t="shared" si="960"/>
        <v>0</v>
      </c>
    </row>
    <row r="61093" spans="6:6" ht="18" customHeight="1">
      <c r="F61093" s="129">
        <f t="shared" si="960"/>
        <v>0</v>
      </c>
    </row>
    <row r="61094" spans="6:6" ht="18" customHeight="1">
      <c r="F61094" s="129">
        <f t="shared" si="960"/>
        <v>0</v>
      </c>
    </row>
    <row r="61095" spans="6:6" ht="18" customHeight="1">
      <c r="F61095" s="129">
        <f t="shared" si="960"/>
        <v>0</v>
      </c>
    </row>
    <row r="61096" spans="6:6" ht="18" customHeight="1">
      <c r="F61096" s="129">
        <f t="shared" si="960"/>
        <v>0</v>
      </c>
    </row>
    <row r="61097" spans="6:6" ht="18" customHeight="1">
      <c r="F61097" s="129">
        <f t="shared" si="960"/>
        <v>0</v>
      </c>
    </row>
    <row r="61098" spans="6:6" ht="18" customHeight="1">
      <c r="F61098" s="129">
        <f t="shared" si="960"/>
        <v>0</v>
      </c>
    </row>
    <row r="61099" spans="6:6" ht="18" customHeight="1">
      <c r="F61099" s="129">
        <f t="shared" si="960"/>
        <v>0</v>
      </c>
    </row>
    <row r="61100" spans="6:6" ht="18" customHeight="1">
      <c r="F61100" s="129">
        <f t="shared" si="960"/>
        <v>0</v>
      </c>
    </row>
    <row r="61101" spans="6:6" ht="18" customHeight="1">
      <c r="F61101" s="129">
        <f t="shared" si="960"/>
        <v>0</v>
      </c>
    </row>
    <row r="61102" spans="6:6" ht="18" customHeight="1">
      <c r="F61102" s="129">
        <f t="shared" si="960"/>
        <v>0</v>
      </c>
    </row>
    <row r="61103" spans="6:6" ht="18" customHeight="1">
      <c r="F61103" s="129">
        <f t="shared" si="960"/>
        <v>0</v>
      </c>
    </row>
    <row r="61104" spans="6:6" ht="18" customHeight="1">
      <c r="F61104" s="129">
        <f t="shared" si="960"/>
        <v>0</v>
      </c>
    </row>
    <row r="61105" spans="6:6" ht="18" customHeight="1">
      <c r="F61105" s="129">
        <f t="shared" si="960"/>
        <v>0</v>
      </c>
    </row>
    <row r="61106" spans="6:6" ht="18" customHeight="1">
      <c r="F61106" s="129">
        <f t="shared" ref="F61106:F61169" si="961">E61106*D61106</f>
        <v>0</v>
      </c>
    </row>
    <row r="61107" spans="6:6" ht="18" customHeight="1">
      <c r="F61107" s="129">
        <f t="shared" si="961"/>
        <v>0</v>
      </c>
    </row>
    <row r="61108" spans="6:6" ht="18" customHeight="1">
      <c r="F61108" s="129">
        <f t="shared" si="961"/>
        <v>0</v>
      </c>
    </row>
    <row r="61109" spans="6:6" ht="18" customHeight="1">
      <c r="F61109" s="129">
        <f t="shared" si="961"/>
        <v>0</v>
      </c>
    </row>
    <row r="61110" spans="6:6" ht="18" customHeight="1">
      <c r="F61110" s="129">
        <f t="shared" si="961"/>
        <v>0</v>
      </c>
    </row>
    <row r="61111" spans="6:6" ht="18" customHeight="1">
      <c r="F61111" s="129">
        <f t="shared" si="961"/>
        <v>0</v>
      </c>
    </row>
    <row r="61112" spans="6:6" ht="18" customHeight="1">
      <c r="F61112" s="129">
        <f t="shared" si="961"/>
        <v>0</v>
      </c>
    </row>
    <row r="61113" spans="6:6" ht="18" customHeight="1">
      <c r="F61113" s="129">
        <f t="shared" si="961"/>
        <v>0</v>
      </c>
    </row>
    <row r="61114" spans="6:6" ht="18" customHeight="1">
      <c r="F61114" s="129">
        <f t="shared" si="961"/>
        <v>0</v>
      </c>
    </row>
    <row r="61115" spans="6:6" ht="18" customHeight="1">
      <c r="F61115" s="129">
        <f t="shared" si="961"/>
        <v>0</v>
      </c>
    </row>
    <row r="61116" spans="6:6" ht="18" customHeight="1">
      <c r="F61116" s="129">
        <f t="shared" si="961"/>
        <v>0</v>
      </c>
    </row>
    <row r="61117" spans="6:6" ht="18" customHeight="1">
      <c r="F61117" s="129">
        <f t="shared" si="961"/>
        <v>0</v>
      </c>
    </row>
    <row r="61118" spans="6:6" ht="18" customHeight="1">
      <c r="F61118" s="129">
        <f t="shared" si="961"/>
        <v>0</v>
      </c>
    </row>
    <row r="61119" spans="6:6" ht="18" customHeight="1">
      <c r="F61119" s="129">
        <f t="shared" si="961"/>
        <v>0</v>
      </c>
    </row>
    <row r="61120" spans="6:6" ht="18" customHeight="1">
      <c r="F61120" s="129">
        <f t="shared" si="961"/>
        <v>0</v>
      </c>
    </row>
    <row r="61121" spans="6:6" ht="18" customHeight="1">
      <c r="F61121" s="129">
        <f t="shared" si="961"/>
        <v>0</v>
      </c>
    </row>
    <row r="61122" spans="6:6" ht="18" customHeight="1">
      <c r="F61122" s="129">
        <f t="shared" si="961"/>
        <v>0</v>
      </c>
    </row>
    <row r="61123" spans="6:6" ht="18" customHeight="1">
      <c r="F61123" s="129">
        <f t="shared" si="961"/>
        <v>0</v>
      </c>
    </row>
    <row r="61124" spans="6:6" ht="18" customHeight="1">
      <c r="F61124" s="129">
        <f t="shared" si="961"/>
        <v>0</v>
      </c>
    </row>
    <row r="61125" spans="6:6" ht="18" customHeight="1">
      <c r="F61125" s="129">
        <f t="shared" si="961"/>
        <v>0</v>
      </c>
    </row>
    <row r="61126" spans="6:6" ht="18" customHeight="1">
      <c r="F61126" s="129">
        <f t="shared" si="961"/>
        <v>0</v>
      </c>
    </row>
    <row r="61127" spans="6:6" ht="18" customHeight="1">
      <c r="F61127" s="129">
        <f t="shared" si="961"/>
        <v>0</v>
      </c>
    </row>
    <row r="61128" spans="6:6" ht="18" customHeight="1">
      <c r="F61128" s="129">
        <f t="shared" si="961"/>
        <v>0</v>
      </c>
    </row>
    <row r="61129" spans="6:6" ht="18" customHeight="1">
      <c r="F61129" s="129">
        <f t="shared" si="961"/>
        <v>0</v>
      </c>
    </row>
    <row r="61130" spans="6:6" ht="18" customHeight="1">
      <c r="F61130" s="129">
        <f t="shared" si="961"/>
        <v>0</v>
      </c>
    </row>
    <row r="61131" spans="6:6" ht="18" customHeight="1">
      <c r="F61131" s="129">
        <f t="shared" si="961"/>
        <v>0</v>
      </c>
    </row>
    <row r="61132" spans="6:6" ht="18" customHeight="1">
      <c r="F61132" s="129">
        <f t="shared" si="961"/>
        <v>0</v>
      </c>
    </row>
    <row r="61133" spans="6:6" ht="18" customHeight="1">
      <c r="F61133" s="129">
        <f t="shared" si="961"/>
        <v>0</v>
      </c>
    </row>
    <row r="61134" spans="6:6" ht="18" customHeight="1">
      <c r="F61134" s="129">
        <f t="shared" si="961"/>
        <v>0</v>
      </c>
    </row>
    <row r="61135" spans="6:6" ht="18" customHeight="1">
      <c r="F61135" s="129">
        <f t="shared" si="961"/>
        <v>0</v>
      </c>
    </row>
    <row r="61136" spans="6:6" ht="18" customHeight="1">
      <c r="F61136" s="129">
        <f t="shared" si="961"/>
        <v>0</v>
      </c>
    </row>
    <row r="61137" spans="6:6" ht="18" customHeight="1">
      <c r="F61137" s="129">
        <f t="shared" si="961"/>
        <v>0</v>
      </c>
    </row>
    <row r="61138" spans="6:6" ht="18" customHeight="1">
      <c r="F61138" s="129">
        <f t="shared" si="961"/>
        <v>0</v>
      </c>
    </row>
    <row r="61139" spans="6:6" ht="18" customHeight="1">
      <c r="F61139" s="129">
        <f t="shared" si="961"/>
        <v>0</v>
      </c>
    </row>
    <row r="61140" spans="6:6" ht="18" customHeight="1">
      <c r="F61140" s="129">
        <f t="shared" si="961"/>
        <v>0</v>
      </c>
    </row>
    <row r="61141" spans="6:6" ht="18" customHeight="1">
      <c r="F61141" s="129">
        <f t="shared" si="961"/>
        <v>0</v>
      </c>
    </row>
    <row r="61142" spans="6:6" ht="18" customHeight="1">
      <c r="F61142" s="129">
        <f t="shared" si="961"/>
        <v>0</v>
      </c>
    </row>
    <row r="61143" spans="6:6" ht="18" customHeight="1">
      <c r="F61143" s="129">
        <f t="shared" si="961"/>
        <v>0</v>
      </c>
    </row>
    <row r="61144" spans="6:6" ht="18" customHeight="1">
      <c r="F61144" s="129">
        <f t="shared" si="961"/>
        <v>0</v>
      </c>
    </row>
    <row r="61145" spans="6:6" ht="18" customHeight="1">
      <c r="F61145" s="129">
        <f t="shared" si="961"/>
        <v>0</v>
      </c>
    </row>
    <row r="61146" spans="6:6" ht="18" customHeight="1">
      <c r="F61146" s="129">
        <f t="shared" si="961"/>
        <v>0</v>
      </c>
    </row>
    <row r="61147" spans="6:6" ht="18" customHeight="1">
      <c r="F61147" s="129">
        <f t="shared" si="961"/>
        <v>0</v>
      </c>
    </row>
    <row r="61148" spans="6:6" ht="18" customHeight="1">
      <c r="F61148" s="129">
        <f t="shared" si="961"/>
        <v>0</v>
      </c>
    </row>
    <row r="61149" spans="6:6" ht="18" customHeight="1">
      <c r="F61149" s="129">
        <f t="shared" si="961"/>
        <v>0</v>
      </c>
    </row>
    <row r="61150" spans="6:6" ht="18" customHeight="1">
      <c r="F61150" s="129">
        <f t="shared" si="961"/>
        <v>0</v>
      </c>
    </row>
    <row r="61151" spans="6:6" ht="18" customHeight="1">
      <c r="F61151" s="129">
        <f t="shared" si="961"/>
        <v>0</v>
      </c>
    </row>
    <row r="61152" spans="6:6" ht="18" customHeight="1">
      <c r="F61152" s="129">
        <f t="shared" si="961"/>
        <v>0</v>
      </c>
    </row>
    <row r="61153" spans="6:6" ht="18" customHeight="1">
      <c r="F61153" s="129">
        <f t="shared" si="961"/>
        <v>0</v>
      </c>
    </row>
    <row r="61154" spans="6:6" ht="18" customHeight="1">
      <c r="F61154" s="129">
        <f t="shared" si="961"/>
        <v>0</v>
      </c>
    </row>
    <row r="61155" spans="6:6" ht="18" customHeight="1">
      <c r="F61155" s="129">
        <f t="shared" si="961"/>
        <v>0</v>
      </c>
    </row>
    <row r="61156" spans="6:6" ht="18" customHeight="1">
      <c r="F61156" s="129">
        <f t="shared" si="961"/>
        <v>0</v>
      </c>
    </row>
    <row r="61157" spans="6:6" ht="18" customHeight="1">
      <c r="F61157" s="129">
        <f t="shared" si="961"/>
        <v>0</v>
      </c>
    </row>
    <row r="61158" spans="6:6" ht="18" customHeight="1">
      <c r="F61158" s="129">
        <f t="shared" si="961"/>
        <v>0</v>
      </c>
    </row>
    <row r="61159" spans="6:6" ht="18" customHeight="1">
      <c r="F61159" s="129">
        <f t="shared" si="961"/>
        <v>0</v>
      </c>
    </row>
    <row r="61160" spans="6:6" ht="18" customHeight="1">
      <c r="F61160" s="129">
        <f t="shared" si="961"/>
        <v>0</v>
      </c>
    </row>
    <row r="61161" spans="6:6" ht="18" customHeight="1">
      <c r="F61161" s="129">
        <f t="shared" si="961"/>
        <v>0</v>
      </c>
    </row>
    <row r="61162" spans="6:6" ht="18" customHeight="1">
      <c r="F61162" s="129">
        <f t="shared" si="961"/>
        <v>0</v>
      </c>
    </row>
    <row r="61163" spans="6:6" ht="18" customHeight="1">
      <c r="F61163" s="129">
        <f t="shared" si="961"/>
        <v>0</v>
      </c>
    </row>
    <row r="61164" spans="6:6" ht="18" customHeight="1">
      <c r="F61164" s="129">
        <f t="shared" si="961"/>
        <v>0</v>
      </c>
    </row>
    <row r="61165" spans="6:6" ht="18" customHeight="1">
      <c r="F61165" s="129">
        <f t="shared" si="961"/>
        <v>0</v>
      </c>
    </row>
    <row r="61166" spans="6:6" ht="18" customHeight="1">
      <c r="F61166" s="129">
        <f t="shared" si="961"/>
        <v>0</v>
      </c>
    </row>
    <row r="61167" spans="6:6" ht="18" customHeight="1">
      <c r="F61167" s="129">
        <f t="shared" si="961"/>
        <v>0</v>
      </c>
    </row>
    <row r="61168" spans="6:6" ht="18" customHeight="1">
      <c r="F61168" s="129">
        <f t="shared" si="961"/>
        <v>0</v>
      </c>
    </row>
    <row r="61169" spans="6:6" ht="18" customHeight="1">
      <c r="F61169" s="129">
        <f t="shared" si="961"/>
        <v>0</v>
      </c>
    </row>
    <row r="61170" spans="6:6" ht="18" customHeight="1">
      <c r="F61170" s="129">
        <f t="shared" ref="F61170:F61233" si="962">E61170*D61170</f>
        <v>0</v>
      </c>
    </row>
    <row r="61171" spans="6:6" ht="18" customHeight="1">
      <c r="F61171" s="129">
        <f t="shared" si="962"/>
        <v>0</v>
      </c>
    </row>
    <row r="61172" spans="6:6" ht="18" customHeight="1">
      <c r="F61172" s="129">
        <f t="shared" si="962"/>
        <v>0</v>
      </c>
    </row>
    <row r="61173" spans="6:6" ht="18" customHeight="1">
      <c r="F61173" s="129">
        <f t="shared" si="962"/>
        <v>0</v>
      </c>
    </row>
    <row r="61174" spans="6:6" ht="18" customHeight="1">
      <c r="F61174" s="129">
        <f t="shared" si="962"/>
        <v>0</v>
      </c>
    </row>
    <row r="61175" spans="6:6" ht="18" customHeight="1">
      <c r="F61175" s="129">
        <f t="shared" si="962"/>
        <v>0</v>
      </c>
    </row>
    <row r="61176" spans="6:6" ht="18" customHeight="1">
      <c r="F61176" s="129">
        <f t="shared" si="962"/>
        <v>0</v>
      </c>
    </row>
    <row r="61177" spans="6:6" ht="18" customHeight="1">
      <c r="F61177" s="129">
        <f t="shared" si="962"/>
        <v>0</v>
      </c>
    </row>
    <row r="61178" spans="6:6" ht="18" customHeight="1">
      <c r="F61178" s="129">
        <f t="shared" si="962"/>
        <v>0</v>
      </c>
    </row>
    <row r="61179" spans="6:6" ht="18" customHeight="1">
      <c r="F61179" s="129">
        <f t="shared" si="962"/>
        <v>0</v>
      </c>
    </row>
    <row r="61180" spans="6:6" ht="18" customHeight="1">
      <c r="F61180" s="129">
        <f t="shared" si="962"/>
        <v>0</v>
      </c>
    </row>
    <row r="61181" spans="6:6" ht="18" customHeight="1">
      <c r="F61181" s="129">
        <f t="shared" si="962"/>
        <v>0</v>
      </c>
    </row>
    <row r="61182" spans="6:6" ht="18" customHeight="1">
      <c r="F61182" s="129">
        <f t="shared" si="962"/>
        <v>0</v>
      </c>
    </row>
    <row r="61183" spans="6:6" ht="18" customHeight="1">
      <c r="F61183" s="129">
        <f t="shared" si="962"/>
        <v>0</v>
      </c>
    </row>
    <row r="61184" spans="6:6" ht="18" customHeight="1">
      <c r="F61184" s="129">
        <f t="shared" si="962"/>
        <v>0</v>
      </c>
    </row>
    <row r="61185" spans="6:6" ht="18" customHeight="1">
      <c r="F61185" s="129">
        <f t="shared" si="962"/>
        <v>0</v>
      </c>
    </row>
    <row r="61186" spans="6:6" ht="18" customHeight="1">
      <c r="F61186" s="129">
        <f t="shared" si="962"/>
        <v>0</v>
      </c>
    </row>
    <row r="61187" spans="6:6" ht="18" customHeight="1">
      <c r="F61187" s="129">
        <f t="shared" si="962"/>
        <v>0</v>
      </c>
    </row>
    <row r="61188" spans="6:6" ht="18" customHeight="1">
      <c r="F61188" s="129">
        <f t="shared" si="962"/>
        <v>0</v>
      </c>
    </row>
    <row r="61189" spans="6:6" ht="18" customHeight="1">
      <c r="F61189" s="129">
        <f t="shared" si="962"/>
        <v>0</v>
      </c>
    </row>
    <row r="61190" spans="6:6" ht="18" customHeight="1">
      <c r="F61190" s="129">
        <f t="shared" si="962"/>
        <v>0</v>
      </c>
    </row>
    <row r="61191" spans="6:6" ht="18" customHeight="1">
      <c r="F61191" s="129">
        <f t="shared" si="962"/>
        <v>0</v>
      </c>
    </row>
    <row r="61192" spans="6:6" ht="18" customHeight="1">
      <c r="F61192" s="129">
        <f t="shared" si="962"/>
        <v>0</v>
      </c>
    </row>
    <row r="61193" spans="6:6" ht="18" customHeight="1">
      <c r="F61193" s="129">
        <f t="shared" si="962"/>
        <v>0</v>
      </c>
    </row>
    <row r="61194" spans="6:6" ht="18" customHeight="1">
      <c r="F61194" s="129">
        <f t="shared" si="962"/>
        <v>0</v>
      </c>
    </row>
    <row r="61195" spans="6:6" ht="18" customHeight="1">
      <c r="F61195" s="129">
        <f t="shared" si="962"/>
        <v>0</v>
      </c>
    </row>
    <row r="61196" spans="6:6" ht="18" customHeight="1">
      <c r="F61196" s="129">
        <f t="shared" si="962"/>
        <v>0</v>
      </c>
    </row>
    <row r="61197" spans="6:6" ht="18" customHeight="1">
      <c r="F61197" s="129">
        <f t="shared" si="962"/>
        <v>0</v>
      </c>
    </row>
    <row r="61198" spans="6:6" ht="18" customHeight="1">
      <c r="F61198" s="129">
        <f t="shared" si="962"/>
        <v>0</v>
      </c>
    </row>
    <row r="61199" spans="6:6" ht="18" customHeight="1">
      <c r="F61199" s="129">
        <f t="shared" si="962"/>
        <v>0</v>
      </c>
    </row>
    <row r="61200" spans="6:6" ht="18" customHeight="1">
      <c r="F61200" s="129">
        <f t="shared" si="962"/>
        <v>0</v>
      </c>
    </row>
    <row r="61201" spans="6:6" ht="18" customHeight="1">
      <c r="F61201" s="129">
        <f t="shared" si="962"/>
        <v>0</v>
      </c>
    </row>
    <row r="61202" spans="6:6" ht="18" customHeight="1">
      <c r="F61202" s="129">
        <f t="shared" si="962"/>
        <v>0</v>
      </c>
    </row>
    <row r="61203" spans="6:6" ht="18" customHeight="1">
      <c r="F61203" s="129">
        <f t="shared" si="962"/>
        <v>0</v>
      </c>
    </row>
    <row r="61204" spans="6:6" ht="18" customHeight="1">
      <c r="F61204" s="129">
        <f t="shared" si="962"/>
        <v>0</v>
      </c>
    </row>
    <row r="61205" spans="6:6" ht="18" customHeight="1">
      <c r="F61205" s="129">
        <f t="shared" si="962"/>
        <v>0</v>
      </c>
    </row>
    <row r="61206" spans="6:6" ht="18" customHeight="1">
      <c r="F61206" s="129">
        <f t="shared" si="962"/>
        <v>0</v>
      </c>
    </row>
    <row r="61207" spans="6:6" ht="18" customHeight="1">
      <c r="F61207" s="129">
        <f t="shared" si="962"/>
        <v>0</v>
      </c>
    </row>
    <row r="61208" spans="6:6" ht="18" customHeight="1">
      <c r="F61208" s="129">
        <f t="shared" si="962"/>
        <v>0</v>
      </c>
    </row>
    <row r="61209" spans="6:6" ht="18" customHeight="1">
      <c r="F61209" s="129">
        <f t="shared" si="962"/>
        <v>0</v>
      </c>
    </row>
    <row r="61210" spans="6:6" ht="18" customHeight="1">
      <c r="F61210" s="129">
        <f t="shared" si="962"/>
        <v>0</v>
      </c>
    </row>
    <row r="61211" spans="6:6" ht="18" customHeight="1">
      <c r="F61211" s="129">
        <f t="shared" si="962"/>
        <v>0</v>
      </c>
    </row>
    <row r="61212" spans="6:6" ht="18" customHeight="1">
      <c r="F61212" s="129">
        <f t="shared" si="962"/>
        <v>0</v>
      </c>
    </row>
    <row r="61213" spans="6:6" ht="18" customHeight="1">
      <c r="F61213" s="129">
        <f t="shared" si="962"/>
        <v>0</v>
      </c>
    </row>
    <row r="61214" spans="6:6" ht="18" customHeight="1">
      <c r="F61214" s="129">
        <f t="shared" si="962"/>
        <v>0</v>
      </c>
    </row>
    <row r="61215" spans="6:6" ht="18" customHeight="1">
      <c r="F61215" s="129">
        <f t="shared" si="962"/>
        <v>0</v>
      </c>
    </row>
    <row r="61216" spans="6:6" ht="18" customHeight="1">
      <c r="F61216" s="129">
        <f t="shared" si="962"/>
        <v>0</v>
      </c>
    </row>
    <row r="61217" spans="6:6" ht="18" customHeight="1">
      <c r="F61217" s="129">
        <f t="shared" si="962"/>
        <v>0</v>
      </c>
    </row>
    <row r="61218" spans="6:6" ht="18" customHeight="1">
      <c r="F61218" s="129">
        <f t="shared" si="962"/>
        <v>0</v>
      </c>
    </row>
    <row r="61219" spans="6:6" ht="18" customHeight="1">
      <c r="F61219" s="129">
        <f t="shared" si="962"/>
        <v>0</v>
      </c>
    </row>
    <row r="61220" spans="6:6" ht="18" customHeight="1">
      <c r="F61220" s="129">
        <f t="shared" si="962"/>
        <v>0</v>
      </c>
    </row>
    <row r="61221" spans="6:6" ht="18" customHeight="1">
      <c r="F61221" s="129">
        <f t="shared" si="962"/>
        <v>0</v>
      </c>
    </row>
    <row r="61222" spans="6:6" ht="18" customHeight="1">
      <c r="F61222" s="129">
        <f t="shared" si="962"/>
        <v>0</v>
      </c>
    </row>
    <row r="61223" spans="6:6" ht="18" customHeight="1">
      <c r="F61223" s="129">
        <f t="shared" si="962"/>
        <v>0</v>
      </c>
    </row>
    <row r="61224" spans="6:6" ht="18" customHeight="1">
      <c r="F61224" s="129">
        <f t="shared" si="962"/>
        <v>0</v>
      </c>
    </row>
    <row r="61225" spans="6:6" ht="18" customHeight="1">
      <c r="F61225" s="129">
        <f t="shared" si="962"/>
        <v>0</v>
      </c>
    </row>
    <row r="61226" spans="6:6" ht="18" customHeight="1">
      <c r="F61226" s="129">
        <f t="shared" si="962"/>
        <v>0</v>
      </c>
    </row>
    <row r="61227" spans="6:6" ht="18" customHeight="1">
      <c r="F61227" s="129">
        <f t="shared" si="962"/>
        <v>0</v>
      </c>
    </row>
    <row r="61228" spans="6:6" ht="18" customHeight="1">
      <c r="F61228" s="129">
        <f t="shared" si="962"/>
        <v>0</v>
      </c>
    </row>
    <row r="61229" spans="6:6" ht="18" customHeight="1">
      <c r="F61229" s="129">
        <f t="shared" si="962"/>
        <v>0</v>
      </c>
    </row>
    <row r="61230" spans="6:6" ht="18" customHeight="1">
      <c r="F61230" s="129">
        <f t="shared" si="962"/>
        <v>0</v>
      </c>
    </row>
    <row r="61231" spans="6:6" ht="18" customHeight="1">
      <c r="F61231" s="129">
        <f t="shared" si="962"/>
        <v>0</v>
      </c>
    </row>
    <row r="61232" spans="6:6" ht="18" customHeight="1">
      <c r="F61232" s="129">
        <f t="shared" si="962"/>
        <v>0</v>
      </c>
    </row>
    <row r="61233" spans="6:6" ht="18" customHeight="1">
      <c r="F61233" s="129">
        <f t="shared" si="962"/>
        <v>0</v>
      </c>
    </row>
    <row r="61234" spans="6:6" ht="18" customHeight="1">
      <c r="F61234" s="129">
        <f t="shared" ref="F61234:F61297" si="963">E61234*D61234</f>
        <v>0</v>
      </c>
    </row>
    <row r="61235" spans="6:6" ht="18" customHeight="1">
      <c r="F61235" s="129">
        <f t="shared" si="963"/>
        <v>0</v>
      </c>
    </row>
    <row r="61236" spans="6:6" ht="18" customHeight="1">
      <c r="F61236" s="129">
        <f t="shared" si="963"/>
        <v>0</v>
      </c>
    </row>
    <row r="61237" spans="6:6" ht="18" customHeight="1">
      <c r="F61237" s="129">
        <f t="shared" si="963"/>
        <v>0</v>
      </c>
    </row>
    <row r="61238" spans="6:6" ht="18" customHeight="1">
      <c r="F61238" s="129">
        <f t="shared" si="963"/>
        <v>0</v>
      </c>
    </row>
    <row r="61239" spans="6:6" ht="18" customHeight="1">
      <c r="F61239" s="129">
        <f t="shared" si="963"/>
        <v>0</v>
      </c>
    </row>
    <row r="61240" spans="6:6" ht="18" customHeight="1">
      <c r="F61240" s="129">
        <f t="shared" si="963"/>
        <v>0</v>
      </c>
    </row>
    <row r="61241" spans="6:6" ht="18" customHeight="1">
      <c r="F61241" s="129">
        <f t="shared" si="963"/>
        <v>0</v>
      </c>
    </row>
    <row r="61242" spans="6:6" ht="18" customHeight="1">
      <c r="F61242" s="129">
        <f t="shared" si="963"/>
        <v>0</v>
      </c>
    </row>
    <row r="61243" spans="6:6" ht="18" customHeight="1">
      <c r="F61243" s="129">
        <f t="shared" si="963"/>
        <v>0</v>
      </c>
    </row>
    <row r="61244" spans="6:6" ht="18" customHeight="1">
      <c r="F61244" s="129">
        <f t="shared" si="963"/>
        <v>0</v>
      </c>
    </row>
    <row r="61245" spans="6:6" ht="18" customHeight="1">
      <c r="F61245" s="129">
        <f t="shared" si="963"/>
        <v>0</v>
      </c>
    </row>
    <row r="61246" spans="6:6" ht="18" customHeight="1">
      <c r="F61246" s="129">
        <f t="shared" si="963"/>
        <v>0</v>
      </c>
    </row>
    <row r="61247" spans="6:6" ht="18" customHeight="1">
      <c r="F61247" s="129">
        <f t="shared" si="963"/>
        <v>0</v>
      </c>
    </row>
    <row r="61248" spans="6:6" ht="18" customHeight="1">
      <c r="F61248" s="129">
        <f t="shared" si="963"/>
        <v>0</v>
      </c>
    </row>
    <row r="61249" spans="6:6" ht="18" customHeight="1">
      <c r="F61249" s="129">
        <f t="shared" si="963"/>
        <v>0</v>
      </c>
    </row>
    <row r="61250" spans="6:6" ht="18" customHeight="1">
      <c r="F61250" s="129">
        <f t="shared" si="963"/>
        <v>0</v>
      </c>
    </row>
    <row r="61251" spans="6:6" ht="18" customHeight="1">
      <c r="F61251" s="129">
        <f t="shared" si="963"/>
        <v>0</v>
      </c>
    </row>
    <row r="61252" spans="6:6" ht="18" customHeight="1">
      <c r="F61252" s="129">
        <f t="shared" si="963"/>
        <v>0</v>
      </c>
    </row>
    <row r="61253" spans="6:6" ht="18" customHeight="1">
      <c r="F61253" s="129">
        <f t="shared" si="963"/>
        <v>0</v>
      </c>
    </row>
    <row r="61254" spans="6:6" ht="18" customHeight="1">
      <c r="F61254" s="129">
        <f t="shared" si="963"/>
        <v>0</v>
      </c>
    </row>
    <row r="61255" spans="6:6" ht="18" customHeight="1">
      <c r="F61255" s="129">
        <f t="shared" si="963"/>
        <v>0</v>
      </c>
    </row>
    <row r="61256" spans="6:6" ht="18" customHeight="1">
      <c r="F61256" s="129">
        <f t="shared" si="963"/>
        <v>0</v>
      </c>
    </row>
    <row r="61257" spans="6:6" ht="18" customHeight="1">
      <c r="F61257" s="129">
        <f t="shared" si="963"/>
        <v>0</v>
      </c>
    </row>
    <row r="61258" spans="6:6" ht="18" customHeight="1">
      <c r="F61258" s="129">
        <f t="shared" si="963"/>
        <v>0</v>
      </c>
    </row>
    <row r="61259" spans="6:6" ht="18" customHeight="1">
      <c r="F61259" s="129">
        <f t="shared" si="963"/>
        <v>0</v>
      </c>
    </row>
    <row r="61260" spans="6:6" ht="18" customHeight="1">
      <c r="F61260" s="129">
        <f t="shared" si="963"/>
        <v>0</v>
      </c>
    </row>
    <row r="61261" spans="6:6" ht="18" customHeight="1">
      <c r="F61261" s="129">
        <f t="shared" si="963"/>
        <v>0</v>
      </c>
    </row>
    <row r="61262" spans="6:6" ht="18" customHeight="1">
      <c r="F61262" s="129">
        <f t="shared" si="963"/>
        <v>0</v>
      </c>
    </row>
    <row r="61263" spans="6:6" ht="18" customHeight="1">
      <c r="F61263" s="129">
        <f t="shared" si="963"/>
        <v>0</v>
      </c>
    </row>
    <row r="61264" spans="6:6" ht="18" customHeight="1">
      <c r="F61264" s="129">
        <f t="shared" si="963"/>
        <v>0</v>
      </c>
    </row>
    <row r="61265" spans="6:6" ht="18" customHeight="1">
      <c r="F61265" s="129">
        <f t="shared" si="963"/>
        <v>0</v>
      </c>
    </row>
    <row r="61266" spans="6:6" ht="18" customHeight="1">
      <c r="F61266" s="129">
        <f t="shared" si="963"/>
        <v>0</v>
      </c>
    </row>
    <row r="61267" spans="6:6" ht="18" customHeight="1">
      <c r="F61267" s="129">
        <f t="shared" si="963"/>
        <v>0</v>
      </c>
    </row>
    <row r="61268" spans="6:6" ht="18" customHeight="1">
      <c r="F61268" s="129">
        <f t="shared" si="963"/>
        <v>0</v>
      </c>
    </row>
    <row r="61269" spans="6:6" ht="18" customHeight="1">
      <c r="F61269" s="129">
        <f t="shared" si="963"/>
        <v>0</v>
      </c>
    </row>
    <row r="61270" spans="6:6" ht="18" customHeight="1">
      <c r="F61270" s="129">
        <f t="shared" si="963"/>
        <v>0</v>
      </c>
    </row>
    <row r="61271" spans="6:6" ht="18" customHeight="1">
      <c r="F61271" s="129">
        <f t="shared" si="963"/>
        <v>0</v>
      </c>
    </row>
    <row r="61272" spans="6:6" ht="18" customHeight="1">
      <c r="F61272" s="129">
        <f t="shared" si="963"/>
        <v>0</v>
      </c>
    </row>
    <row r="61273" spans="6:6" ht="18" customHeight="1">
      <c r="F61273" s="129">
        <f t="shared" si="963"/>
        <v>0</v>
      </c>
    </row>
    <row r="61274" spans="6:6" ht="18" customHeight="1">
      <c r="F61274" s="129">
        <f t="shared" si="963"/>
        <v>0</v>
      </c>
    </row>
    <row r="61275" spans="6:6" ht="18" customHeight="1">
      <c r="F61275" s="129">
        <f t="shared" si="963"/>
        <v>0</v>
      </c>
    </row>
    <row r="61276" spans="6:6" ht="18" customHeight="1">
      <c r="F61276" s="129">
        <f t="shared" si="963"/>
        <v>0</v>
      </c>
    </row>
    <row r="61277" spans="6:6" ht="18" customHeight="1">
      <c r="F61277" s="129">
        <f t="shared" si="963"/>
        <v>0</v>
      </c>
    </row>
    <row r="61278" spans="6:6" ht="18" customHeight="1">
      <c r="F61278" s="129">
        <f t="shared" si="963"/>
        <v>0</v>
      </c>
    </row>
    <row r="61279" spans="6:6" ht="18" customHeight="1">
      <c r="F61279" s="129">
        <f t="shared" si="963"/>
        <v>0</v>
      </c>
    </row>
    <row r="61280" spans="6:6" ht="18" customHeight="1">
      <c r="F61280" s="129">
        <f t="shared" si="963"/>
        <v>0</v>
      </c>
    </row>
    <row r="61281" spans="6:6" ht="18" customHeight="1">
      <c r="F61281" s="129">
        <f t="shared" si="963"/>
        <v>0</v>
      </c>
    </row>
    <row r="61282" spans="6:6" ht="18" customHeight="1">
      <c r="F61282" s="129">
        <f t="shared" si="963"/>
        <v>0</v>
      </c>
    </row>
    <row r="61283" spans="6:6" ht="18" customHeight="1">
      <c r="F61283" s="129">
        <f t="shared" si="963"/>
        <v>0</v>
      </c>
    </row>
    <row r="61284" spans="6:6" ht="18" customHeight="1">
      <c r="F61284" s="129">
        <f t="shared" si="963"/>
        <v>0</v>
      </c>
    </row>
    <row r="61285" spans="6:6" ht="18" customHeight="1">
      <c r="F61285" s="129">
        <f t="shared" si="963"/>
        <v>0</v>
      </c>
    </row>
    <row r="61286" spans="6:6" ht="18" customHeight="1">
      <c r="F61286" s="129">
        <f t="shared" si="963"/>
        <v>0</v>
      </c>
    </row>
    <row r="61287" spans="6:6" ht="18" customHeight="1">
      <c r="F61287" s="129">
        <f t="shared" si="963"/>
        <v>0</v>
      </c>
    </row>
    <row r="61288" spans="6:6" ht="18" customHeight="1">
      <c r="F61288" s="129">
        <f t="shared" si="963"/>
        <v>0</v>
      </c>
    </row>
    <row r="61289" spans="6:6" ht="18" customHeight="1">
      <c r="F61289" s="129">
        <f t="shared" si="963"/>
        <v>0</v>
      </c>
    </row>
    <row r="61290" spans="6:6" ht="18" customHeight="1">
      <c r="F61290" s="129">
        <f t="shared" si="963"/>
        <v>0</v>
      </c>
    </row>
    <row r="61291" spans="6:6" ht="18" customHeight="1">
      <c r="F61291" s="129">
        <f t="shared" si="963"/>
        <v>0</v>
      </c>
    </row>
    <row r="61292" spans="6:6" ht="18" customHeight="1">
      <c r="F61292" s="129">
        <f t="shared" si="963"/>
        <v>0</v>
      </c>
    </row>
    <row r="61293" spans="6:6" ht="18" customHeight="1">
      <c r="F61293" s="129">
        <f t="shared" si="963"/>
        <v>0</v>
      </c>
    </row>
    <row r="61294" spans="6:6" ht="18" customHeight="1">
      <c r="F61294" s="129">
        <f t="shared" si="963"/>
        <v>0</v>
      </c>
    </row>
    <row r="61295" spans="6:6" ht="18" customHeight="1">
      <c r="F61295" s="129">
        <f t="shared" si="963"/>
        <v>0</v>
      </c>
    </row>
    <row r="61296" spans="6:6" ht="18" customHeight="1">
      <c r="F61296" s="129">
        <f t="shared" si="963"/>
        <v>0</v>
      </c>
    </row>
    <row r="61297" spans="6:6" ht="18" customHeight="1">
      <c r="F61297" s="129">
        <f t="shared" si="963"/>
        <v>0</v>
      </c>
    </row>
    <row r="61298" spans="6:6" ht="18" customHeight="1">
      <c r="F61298" s="129">
        <f t="shared" ref="F61298:F61361" si="964">E61298*D61298</f>
        <v>0</v>
      </c>
    </row>
    <row r="61299" spans="6:6" ht="18" customHeight="1">
      <c r="F61299" s="129">
        <f t="shared" si="964"/>
        <v>0</v>
      </c>
    </row>
    <row r="61300" spans="6:6" ht="18" customHeight="1">
      <c r="F61300" s="129">
        <f t="shared" si="964"/>
        <v>0</v>
      </c>
    </row>
    <row r="61301" spans="6:6" ht="18" customHeight="1">
      <c r="F61301" s="129">
        <f t="shared" si="964"/>
        <v>0</v>
      </c>
    </row>
    <row r="61302" spans="6:6" ht="18" customHeight="1">
      <c r="F61302" s="129">
        <f t="shared" si="964"/>
        <v>0</v>
      </c>
    </row>
    <row r="61303" spans="6:6" ht="18" customHeight="1">
      <c r="F61303" s="129">
        <f t="shared" si="964"/>
        <v>0</v>
      </c>
    </row>
    <row r="61304" spans="6:6" ht="18" customHeight="1">
      <c r="F61304" s="129">
        <f t="shared" si="964"/>
        <v>0</v>
      </c>
    </row>
    <row r="61305" spans="6:6" ht="18" customHeight="1">
      <c r="F61305" s="129">
        <f t="shared" si="964"/>
        <v>0</v>
      </c>
    </row>
    <row r="61306" spans="6:6" ht="18" customHeight="1">
      <c r="F61306" s="129">
        <f t="shared" si="964"/>
        <v>0</v>
      </c>
    </row>
    <row r="61307" spans="6:6" ht="18" customHeight="1">
      <c r="F61307" s="129">
        <f t="shared" si="964"/>
        <v>0</v>
      </c>
    </row>
    <row r="61308" spans="6:6" ht="18" customHeight="1">
      <c r="F61308" s="129">
        <f t="shared" si="964"/>
        <v>0</v>
      </c>
    </row>
    <row r="61309" spans="6:6" ht="18" customHeight="1">
      <c r="F61309" s="129">
        <f t="shared" si="964"/>
        <v>0</v>
      </c>
    </row>
    <row r="61310" spans="6:6" ht="18" customHeight="1">
      <c r="F61310" s="129">
        <f t="shared" si="964"/>
        <v>0</v>
      </c>
    </row>
    <row r="61311" spans="6:6" ht="18" customHeight="1">
      <c r="F61311" s="129">
        <f t="shared" si="964"/>
        <v>0</v>
      </c>
    </row>
    <row r="61312" spans="6:6" ht="18" customHeight="1">
      <c r="F61312" s="129">
        <f t="shared" si="964"/>
        <v>0</v>
      </c>
    </row>
    <row r="61313" spans="6:6" ht="18" customHeight="1">
      <c r="F61313" s="129">
        <f t="shared" si="964"/>
        <v>0</v>
      </c>
    </row>
    <row r="61314" spans="6:6" ht="18" customHeight="1">
      <c r="F61314" s="129">
        <f t="shared" si="964"/>
        <v>0</v>
      </c>
    </row>
    <row r="61315" spans="6:6" ht="18" customHeight="1">
      <c r="F61315" s="129">
        <f t="shared" si="964"/>
        <v>0</v>
      </c>
    </row>
    <row r="61316" spans="6:6" ht="18" customHeight="1">
      <c r="F61316" s="129">
        <f t="shared" si="964"/>
        <v>0</v>
      </c>
    </row>
    <row r="61317" spans="6:6" ht="18" customHeight="1">
      <c r="F61317" s="129">
        <f t="shared" si="964"/>
        <v>0</v>
      </c>
    </row>
    <row r="61318" spans="6:6" ht="18" customHeight="1">
      <c r="F61318" s="129">
        <f t="shared" si="964"/>
        <v>0</v>
      </c>
    </row>
    <row r="61319" spans="6:6" ht="18" customHeight="1">
      <c r="F61319" s="129">
        <f t="shared" si="964"/>
        <v>0</v>
      </c>
    </row>
    <row r="61320" spans="6:6" ht="18" customHeight="1">
      <c r="F61320" s="129">
        <f t="shared" si="964"/>
        <v>0</v>
      </c>
    </row>
    <row r="61321" spans="6:6" ht="18" customHeight="1">
      <c r="F61321" s="129">
        <f t="shared" si="964"/>
        <v>0</v>
      </c>
    </row>
    <row r="61322" spans="6:6" ht="18" customHeight="1">
      <c r="F61322" s="129">
        <f t="shared" si="964"/>
        <v>0</v>
      </c>
    </row>
    <row r="61323" spans="6:6" ht="18" customHeight="1">
      <c r="F61323" s="129">
        <f t="shared" si="964"/>
        <v>0</v>
      </c>
    </row>
    <row r="61324" spans="6:6" ht="18" customHeight="1">
      <c r="F61324" s="129">
        <f t="shared" si="964"/>
        <v>0</v>
      </c>
    </row>
    <row r="61325" spans="6:6" ht="18" customHeight="1">
      <c r="F61325" s="129">
        <f t="shared" si="964"/>
        <v>0</v>
      </c>
    </row>
    <row r="61326" spans="6:6" ht="18" customHeight="1">
      <c r="F61326" s="129">
        <f t="shared" si="964"/>
        <v>0</v>
      </c>
    </row>
    <row r="61327" spans="6:6" ht="18" customHeight="1">
      <c r="F61327" s="129">
        <f t="shared" si="964"/>
        <v>0</v>
      </c>
    </row>
    <row r="61328" spans="6:6" ht="18" customHeight="1">
      <c r="F61328" s="129">
        <f t="shared" si="964"/>
        <v>0</v>
      </c>
    </row>
    <row r="61329" spans="6:6" ht="18" customHeight="1">
      <c r="F61329" s="129">
        <f t="shared" si="964"/>
        <v>0</v>
      </c>
    </row>
    <row r="61330" spans="6:6" ht="18" customHeight="1">
      <c r="F61330" s="129">
        <f t="shared" si="964"/>
        <v>0</v>
      </c>
    </row>
    <row r="61331" spans="6:6" ht="18" customHeight="1">
      <c r="F61331" s="129">
        <f t="shared" si="964"/>
        <v>0</v>
      </c>
    </row>
    <row r="61332" spans="6:6" ht="18" customHeight="1">
      <c r="F61332" s="129">
        <f t="shared" si="964"/>
        <v>0</v>
      </c>
    </row>
    <row r="61333" spans="6:6" ht="18" customHeight="1">
      <c r="F61333" s="129">
        <f t="shared" si="964"/>
        <v>0</v>
      </c>
    </row>
    <row r="61334" spans="6:6" ht="18" customHeight="1">
      <c r="F61334" s="129">
        <f t="shared" si="964"/>
        <v>0</v>
      </c>
    </row>
    <row r="61335" spans="6:6" ht="18" customHeight="1">
      <c r="F61335" s="129">
        <f t="shared" si="964"/>
        <v>0</v>
      </c>
    </row>
    <row r="61336" spans="6:6" ht="18" customHeight="1">
      <c r="F61336" s="129">
        <f t="shared" si="964"/>
        <v>0</v>
      </c>
    </row>
    <row r="61337" spans="6:6" ht="18" customHeight="1">
      <c r="F61337" s="129">
        <f t="shared" si="964"/>
        <v>0</v>
      </c>
    </row>
    <row r="61338" spans="6:6" ht="18" customHeight="1">
      <c r="F61338" s="129">
        <f t="shared" si="964"/>
        <v>0</v>
      </c>
    </row>
    <row r="61339" spans="6:6" ht="18" customHeight="1">
      <c r="F61339" s="129">
        <f t="shared" si="964"/>
        <v>0</v>
      </c>
    </row>
    <row r="61340" spans="6:6" ht="18" customHeight="1">
      <c r="F61340" s="129">
        <f t="shared" si="964"/>
        <v>0</v>
      </c>
    </row>
    <row r="61341" spans="6:6" ht="18" customHeight="1">
      <c r="F61341" s="129">
        <f t="shared" si="964"/>
        <v>0</v>
      </c>
    </row>
    <row r="61342" spans="6:6" ht="18" customHeight="1">
      <c r="F61342" s="129">
        <f t="shared" si="964"/>
        <v>0</v>
      </c>
    </row>
    <row r="61343" spans="6:6" ht="18" customHeight="1">
      <c r="F61343" s="129">
        <f t="shared" si="964"/>
        <v>0</v>
      </c>
    </row>
    <row r="61344" spans="6:6" ht="18" customHeight="1">
      <c r="F61344" s="129">
        <f t="shared" si="964"/>
        <v>0</v>
      </c>
    </row>
    <row r="61345" spans="6:6" ht="18" customHeight="1">
      <c r="F61345" s="129">
        <f t="shared" si="964"/>
        <v>0</v>
      </c>
    </row>
    <row r="61346" spans="6:6" ht="18" customHeight="1">
      <c r="F61346" s="129">
        <f t="shared" si="964"/>
        <v>0</v>
      </c>
    </row>
    <row r="61347" spans="6:6" ht="18" customHeight="1">
      <c r="F61347" s="129">
        <f t="shared" si="964"/>
        <v>0</v>
      </c>
    </row>
    <row r="61348" spans="6:6" ht="18" customHeight="1">
      <c r="F61348" s="129">
        <f t="shared" si="964"/>
        <v>0</v>
      </c>
    </row>
    <row r="61349" spans="6:6" ht="18" customHeight="1">
      <c r="F61349" s="129">
        <f t="shared" si="964"/>
        <v>0</v>
      </c>
    </row>
    <row r="61350" spans="6:6" ht="18" customHeight="1">
      <c r="F61350" s="129">
        <f t="shared" si="964"/>
        <v>0</v>
      </c>
    </row>
    <row r="61351" spans="6:6" ht="18" customHeight="1">
      <c r="F61351" s="129">
        <f t="shared" si="964"/>
        <v>0</v>
      </c>
    </row>
    <row r="61352" spans="6:6" ht="18" customHeight="1">
      <c r="F61352" s="129">
        <f t="shared" si="964"/>
        <v>0</v>
      </c>
    </row>
    <row r="61353" spans="6:6" ht="18" customHeight="1">
      <c r="F61353" s="129">
        <f t="shared" si="964"/>
        <v>0</v>
      </c>
    </row>
    <row r="61354" spans="6:6" ht="18" customHeight="1">
      <c r="F61354" s="129">
        <f t="shared" si="964"/>
        <v>0</v>
      </c>
    </row>
    <row r="61355" spans="6:6" ht="18" customHeight="1">
      <c r="F61355" s="129">
        <f t="shared" si="964"/>
        <v>0</v>
      </c>
    </row>
    <row r="61356" spans="6:6" ht="18" customHeight="1">
      <c r="F61356" s="129">
        <f t="shared" si="964"/>
        <v>0</v>
      </c>
    </row>
    <row r="61357" spans="6:6" ht="18" customHeight="1">
      <c r="F61357" s="129">
        <f t="shared" si="964"/>
        <v>0</v>
      </c>
    </row>
    <row r="61358" spans="6:6" ht="18" customHeight="1">
      <c r="F61358" s="129">
        <f t="shared" si="964"/>
        <v>0</v>
      </c>
    </row>
    <row r="61359" spans="6:6" ht="18" customHeight="1">
      <c r="F61359" s="129">
        <f t="shared" si="964"/>
        <v>0</v>
      </c>
    </row>
    <row r="61360" spans="6:6" ht="18" customHeight="1">
      <c r="F61360" s="129">
        <f t="shared" si="964"/>
        <v>0</v>
      </c>
    </row>
    <row r="61361" spans="6:6" ht="18" customHeight="1">
      <c r="F61361" s="129">
        <f t="shared" si="964"/>
        <v>0</v>
      </c>
    </row>
    <row r="61362" spans="6:6" ht="18" customHeight="1">
      <c r="F61362" s="129">
        <f t="shared" ref="F61362:F61425" si="965">E61362*D61362</f>
        <v>0</v>
      </c>
    </row>
    <row r="61363" spans="6:6" ht="18" customHeight="1">
      <c r="F61363" s="129">
        <f t="shared" si="965"/>
        <v>0</v>
      </c>
    </row>
    <row r="61364" spans="6:6" ht="18" customHeight="1">
      <c r="F61364" s="129">
        <f t="shared" si="965"/>
        <v>0</v>
      </c>
    </row>
    <row r="61365" spans="6:6" ht="18" customHeight="1">
      <c r="F61365" s="129">
        <f t="shared" si="965"/>
        <v>0</v>
      </c>
    </row>
    <row r="61366" spans="6:6" ht="18" customHeight="1">
      <c r="F61366" s="129">
        <f t="shared" si="965"/>
        <v>0</v>
      </c>
    </row>
    <row r="61367" spans="6:6" ht="18" customHeight="1">
      <c r="F61367" s="129">
        <f t="shared" si="965"/>
        <v>0</v>
      </c>
    </row>
    <row r="61368" spans="6:6" ht="18" customHeight="1">
      <c r="F61368" s="129">
        <f t="shared" si="965"/>
        <v>0</v>
      </c>
    </row>
    <row r="61369" spans="6:6" ht="18" customHeight="1">
      <c r="F61369" s="129">
        <f t="shared" si="965"/>
        <v>0</v>
      </c>
    </row>
    <row r="61370" spans="6:6" ht="18" customHeight="1">
      <c r="F61370" s="129">
        <f t="shared" si="965"/>
        <v>0</v>
      </c>
    </row>
    <row r="61371" spans="6:6" ht="18" customHeight="1">
      <c r="F61371" s="129">
        <f t="shared" si="965"/>
        <v>0</v>
      </c>
    </row>
    <row r="61372" spans="6:6" ht="18" customHeight="1">
      <c r="F61372" s="129">
        <f t="shared" si="965"/>
        <v>0</v>
      </c>
    </row>
    <row r="61373" spans="6:6" ht="18" customHeight="1">
      <c r="F61373" s="129">
        <f t="shared" si="965"/>
        <v>0</v>
      </c>
    </row>
    <row r="61374" spans="6:6" ht="18" customHeight="1">
      <c r="F61374" s="129">
        <f t="shared" si="965"/>
        <v>0</v>
      </c>
    </row>
    <row r="61375" spans="6:6" ht="18" customHeight="1">
      <c r="F61375" s="129">
        <f t="shared" si="965"/>
        <v>0</v>
      </c>
    </row>
    <row r="61376" spans="6:6" ht="18" customHeight="1">
      <c r="F61376" s="129">
        <f t="shared" si="965"/>
        <v>0</v>
      </c>
    </row>
    <row r="61377" spans="6:6" ht="18" customHeight="1">
      <c r="F61377" s="129">
        <f t="shared" si="965"/>
        <v>0</v>
      </c>
    </row>
    <row r="61378" spans="6:6" ht="18" customHeight="1">
      <c r="F61378" s="129">
        <f t="shared" si="965"/>
        <v>0</v>
      </c>
    </row>
    <row r="61379" spans="6:6" ht="18" customHeight="1">
      <c r="F61379" s="129">
        <f t="shared" si="965"/>
        <v>0</v>
      </c>
    </row>
    <row r="61380" spans="6:6" ht="18" customHeight="1">
      <c r="F61380" s="129">
        <f t="shared" si="965"/>
        <v>0</v>
      </c>
    </row>
    <row r="61381" spans="6:6" ht="18" customHeight="1">
      <c r="F61381" s="129">
        <f t="shared" si="965"/>
        <v>0</v>
      </c>
    </row>
    <row r="61382" spans="6:6" ht="18" customHeight="1">
      <c r="F61382" s="129">
        <f t="shared" si="965"/>
        <v>0</v>
      </c>
    </row>
    <row r="61383" spans="6:6" ht="18" customHeight="1">
      <c r="F61383" s="129">
        <f t="shared" si="965"/>
        <v>0</v>
      </c>
    </row>
    <row r="61384" spans="6:6" ht="18" customHeight="1">
      <c r="F61384" s="129">
        <f t="shared" si="965"/>
        <v>0</v>
      </c>
    </row>
    <row r="61385" spans="6:6" ht="18" customHeight="1">
      <c r="F61385" s="129">
        <f t="shared" si="965"/>
        <v>0</v>
      </c>
    </row>
    <row r="61386" spans="6:6" ht="18" customHeight="1">
      <c r="F61386" s="129">
        <f t="shared" si="965"/>
        <v>0</v>
      </c>
    </row>
    <row r="61387" spans="6:6" ht="18" customHeight="1">
      <c r="F61387" s="129">
        <f t="shared" si="965"/>
        <v>0</v>
      </c>
    </row>
    <row r="61388" spans="6:6" ht="18" customHeight="1">
      <c r="F61388" s="129">
        <f t="shared" si="965"/>
        <v>0</v>
      </c>
    </row>
    <row r="61389" spans="6:6" ht="18" customHeight="1">
      <c r="F61389" s="129">
        <f t="shared" si="965"/>
        <v>0</v>
      </c>
    </row>
    <row r="61390" spans="6:6" ht="18" customHeight="1">
      <c r="F61390" s="129">
        <f t="shared" si="965"/>
        <v>0</v>
      </c>
    </row>
    <row r="61391" spans="6:6" ht="18" customHeight="1">
      <c r="F61391" s="129">
        <f t="shared" si="965"/>
        <v>0</v>
      </c>
    </row>
    <row r="61392" spans="6:6" ht="18" customHeight="1">
      <c r="F61392" s="129">
        <f t="shared" si="965"/>
        <v>0</v>
      </c>
    </row>
    <row r="61393" spans="6:6" ht="18" customHeight="1">
      <c r="F61393" s="129">
        <f t="shared" si="965"/>
        <v>0</v>
      </c>
    </row>
    <row r="61394" spans="6:6" ht="18" customHeight="1">
      <c r="F61394" s="129">
        <f t="shared" si="965"/>
        <v>0</v>
      </c>
    </row>
    <row r="61395" spans="6:6" ht="18" customHeight="1">
      <c r="F61395" s="129">
        <f t="shared" si="965"/>
        <v>0</v>
      </c>
    </row>
    <row r="61396" spans="6:6" ht="18" customHeight="1">
      <c r="F61396" s="129">
        <f t="shared" si="965"/>
        <v>0</v>
      </c>
    </row>
    <row r="61397" spans="6:6" ht="18" customHeight="1">
      <c r="F61397" s="129">
        <f t="shared" si="965"/>
        <v>0</v>
      </c>
    </row>
    <row r="61398" spans="6:6" ht="18" customHeight="1">
      <c r="F61398" s="129">
        <f t="shared" si="965"/>
        <v>0</v>
      </c>
    </row>
    <row r="61399" spans="6:6" ht="18" customHeight="1">
      <c r="F61399" s="129">
        <f t="shared" si="965"/>
        <v>0</v>
      </c>
    </row>
    <row r="61400" spans="6:6" ht="18" customHeight="1">
      <c r="F61400" s="129">
        <f t="shared" si="965"/>
        <v>0</v>
      </c>
    </row>
    <row r="61401" spans="6:6" ht="18" customHeight="1">
      <c r="F61401" s="129">
        <f t="shared" si="965"/>
        <v>0</v>
      </c>
    </row>
    <row r="61402" spans="6:6" ht="18" customHeight="1">
      <c r="F61402" s="129">
        <f t="shared" si="965"/>
        <v>0</v>
      </c>
    </row>
    <row r="61403" spans="6:6" ht="18" customHeight="1">
      <c r="F61403" s="129">
        <f t="shared" si="965"/>
        <v>0</v>
      </c>
    </row>
    <row r="61404" spans="6:6" ht="18" customHeight="1">
      <c r="F61404" s="129">
        <f t="shared" si="965"/>
        <v>0</v>
      </c>
    </row>
    <row r="61405" spans="6:6" ht="18" customHeight="1">
      <c r="F61405" s="129">
        <f t="shared" si="965"/>
        <v>0</v>
      </c>
    </row>
    <row r="61406" spans="6:6" ht="18" customHeight="1">
      <c r="F61406" s="129">
        <f t="shared" si="965"/>
        <v>0</v>
      </c>
    </row>
    <row r="61407" spans="6:6" ht="18" customHeight="1">
      <c r="F61407" s="129">
        <f t="shared" si="965"/>
        <v>0</v>
      </c>
    </row>
    <row r="61408" spans="6:6" ht="18" customHeight="1">
      <c r="F61408" s="129">
        <f t="shared" si="965"/>
        <v>0</v>
      </c>
    </row>
    <row r="61409" spans="6:6" ht="18" customHeight="1">
      <c r="F61409" s="129">
        <f t="shared" si="965"/>
        <v>0</v>
      </c>
    </row>
    <row r="61410" spans="6:6" ht="18" customHeight="1">
      <c r="F61410" s="129">
        <f t="shared" si="965"/>
        <v>0</v>
      </c>
    </row>
    <row r="61411" spans="6:6" ht="18" customHeight="1">
      <c r="F61411" s="129">
        <f t="shared" si="965"/>
        <v>0</v>
      </c>
    </row>
    <row r="61412" spans="6:6" ht="18" customHeight="1">
      <c r="F61412" s="129">
        <f t="shared" si="965"/>
        <v>0</v>
      </c>
    </row>
    <row r="61413" spans="6:6" ht="18" customHeight="1">
      <c r="F61413" s="129">
        <f t="shared" si="965"/>
        <v>0</v>
      </c>
    </row>
    <row r="61414" spans="6:6" ht="18" customHeight="1">
      <c r="F61414" s="129">
        <f t="shared" si="965"/>
        <v>0</v>
      </c>
    </row>
    <row r="61415" spans="6:6" ht="18" customHeight="1">
      <c r="F61415" s="129">
        <f t="shared" si="965"/>
        <v>0</v>
      </c>
    </row>
    <row r="61416" spans="6:6" ht="18" customHeight="1">
      <c r="F61416" s="129">
        <f t="shared" si="965"/>
        <v>0</v>
      </c>
    </row>
    <row r="61417" spans="6:6" ht="18" customHeight="1">
      <c r="F61417" s="129">
        <f t="shared" si="965"/>
        <v>0</v>
      </c>
    </row>
    <row r="61418" spans="6:6" ht="18" customHeight="1">
      <c r="F61418" s="129">
        <f t="shared" si="965"/>
        <v>0</v>
      </c>
    </row>
    <row r="61419" spans="6:6" ht="18" customHeight="1">
      <c r="F61419" s="129">
        <f t="shared" si="965"/>
        <v>0</v>
      </c>
    </row>
    <row r="61420" spans="6:6" ht="18" customHeight="1">
      <c r="F61420" s="129">
        <f t="shared" si="965"/>
        <v>0</v>
      </c>
    </row>
    <row r="61421" spans="6:6" ht="18" customHeight="1">
      <c r="F61421" s="129">
        <f t="shared" si="965"/>
        <v>0</v>
      </c>
    </row>
    <row r="61422" spans="6:6" ht="18" customHeight="1">
      <c r="F61422" s="129">
        <f t="shared" si="965"/>
        <v>0</v>
      </c>
    </row>
    <row r="61423" spans="6:6" ht="18" customHeight="1">
      <c r="F61423" s="129">
        <f t="shared" si="965"/>
        <v>0</v>
      </c>
    </row>
    <row r="61424" spans="6:6" ht="18" customHeight="1">
      <c r="F61424" s="129">
        <f t="shared" si="965"/>
        <v>0</v>
      </c>
    </row>
    <row r="61425" spans="6:6" ht="18" customHeight="1">
      <c r="F61425" s="129">
        <f t="shared" si="965"/>
        <v>0</v>
      </c>
    </row>
    <row r="61426" spans="6:6" ht="18" customHeight="1">
      <c r="F61426" s="129">
        <f t="shared" ref="F61426:F61489" si="966">E61426*D61426</f>
        <v>0</v>
      </c>
    </row>
    <row r="61427" spans="6:6" ht="18" customHeight="1">
      <c r="F61427" s="129">
        <f t="shared" si="966"/>
        <v>0</v>
      </c>
    </row>
    <row r="61428" spans="6:6" ht="18" customHeight="1">
      <c r="F61428" s="129">
        <f t="shared" si="966"/>
        <v>0</v>
      </c>
    </row>
    <row r="61429" spans="6:6" ht="18" customHeight="1">
      <c r="F61429" s="129">
        <f t="shared" si="966"/>
        <v>0</v>
      </c>
    </row>
    <row r="61430" spans="6:6" ht="18" customHeight="1">
      <c r="F61430" s="129">
        <f t="shared" si="966"/>
        <v>0</v>
      </c>
    </row>
    <row r="61431" spans="6:6" ht="18" customHeight="1">
      <c r="F61431" s="129">
        <f t="shared" si="966"/>
        <v>0</v>
      </c>
    </row>
    <row r="61432" spans="6:6" ht="18" customHeight="1">
      <c r="F61432" s="129">
        <f t="shared" si="966"/>
        <v>0</v>
      </c>
    </row>
    <row r="61433" spans="6:6" ht="18" customHeight="1">
      <c r="F61433" s="129">
        <f t="shared" si="966"/>
        <v>0</v>
      </c>
    </row>
    <row r="61434" spans="6:6" ht="18" customHeight="1">
      <c r="F61434" s="129">
        <f t="shared" si="966"/>
        <v>0</v>
      </c>
    </row>
    <row r="61435" spans="6:6" ht="18" customHeight="1">
      <c r="F61435" s="129">
        <f t="shared" si="966"/>
        <v>0</v>
      </c>
    </row>
    <row r="61436" spans="6:6" ht="18" customHeight="1">
      <c r="F61436" s="129">
        <f t="shared" si="966"/>
        <v>0</v>
      </c>
    </row>
    <row r="61437" spans="6:6" ht="18" customHeight="1">
      <c r="F61437" s="129">
        <f t="shared" si="966"/>
        <v>0</v>
      </c>
    </row>
    <row r="61438" spans="6:6" ht="18" customHeight="1">
      <c r="F61438" s="129">
        <f t="shared" si="966"/>
        <v>0</v>
      </c>
    </row>
    <row r="61439" spans="6:6" ht="18" customHeight="1">
      <c r="F61439" s="129">
        <f t="shared" si="966"/>
        <v>0</v>
      </c>
    </row>
    <row r="61440" spans="6:6" ht="18" customHeight="1">
      <c r="F61440" s="129">
        <f t="shared" si="966"/>
        <v>0</v>
      </c>
    </row>
    <row r="61441" spans="6:6" ht="18" customHeight="1">
      <c r="F61441" s="129">
        <f t="shared" si="966"/>
        <v>0</v>
      </c>
    </row>
    <row r="61442" spans="6:6" ht="18" customHeight="1">
      <c r="F61442" s="129">
        <f t="shared" si="966"/>
        <v>0</v>
      </c>
    </row>
    <row r="61443" spans="6:6" ht="18" customHeight="1">
      <c r="F61443" s="129">
        <f t="shared" si="966"/>
        <v>0</v>
      </c>
    </row>
    <row r="61444" spans="6:6" ht="18" customHeight="1">
      <c r="F61444" s="129">
        <f t="shared" si="966"/>
        <v>0</v>
      </c>
    </row>
    <row r="61445" spans="6:6" ht="18" customHeight="1">
      <c r="F61445" s="129">
        <f t="shared" si="966"/>
        <v>0</v>
      </c>
    </row>
    <row r="61446" spans="6:6" ht="18" customHeight="1">
      <c r="F61446" s="129">
        <f t="shared" si="966"/>
        <v>0</v>
      </c>
    </row>
    <row r="61447" spans="6:6" ht="18" customHeight="1">
      <c r="F61447" s="129">
        <f t="shared" si="966"/>
        <v>0</v>
      </c>
    </row>
    <row r="61448" spans="6:6" ht="18" customHeight="1">
      <c r="F61448" s="129">
        <f t="shared" si="966"/>
        <v>0</v>
      </c>
    </row>
    <row r="61449" spans="6:6" ht="18" customHeight="1">
      <c r="F61449" s="129">
        <f t="shared" si="966"/>
        <v>0</v>
      </c>
    </row>
    <row r="61450" spans="6:6" ht="18" customHeight="1">
      <c r="F61450" s="129">
        <f t="shared" si="966"/>
        <v>0</v>
      </c>
    </row>
    <row r="61451" spans="6:6" ht="18" customHeight="1">
      <c r="F61451" s="129">
        <f t="shared" si="966"/>
        <v>0</v>
      </c>
    </row>
    <row r="61452" spans="6:6" ht="18" customHeight="1">
      <c r="F61452" s="129">
        <f t="shared" si="966"/>
        <v>0</v>
      </c>
    </row>
    <row r="61453" spans="6:6" ht="18" customHeight="1">
      <c r="F61453" s="129">
        <f t="shared" si="966"/>
        <v>0</v>
      </c>
    </row>
    <row r="61454" spans="6:6" ht="18" customHeight="1">
      <c r="F61454" s="129">
        <f t="shared" si="966"/>
        <v>0</v>
      </c>
    </row>
    <row r="61455" spans="6:6" ht="18" customHeight="1">
      <c r="F61455" s="129">
        <f t="shared" si="966"/>
        <v>0</v>
      </c>
    </row>
    <row r="61456" spans="6:6" ht="18" customHeight="1">
      <c r="F61456" s="129">
        <f t="shared" si="966"/>
        <v>0</v>
      </c>
    </row>
    <row r="61457" spans="6:6" ht="18" customHeight="1">
      <c r="F61457" s="129">
        <f t="shared" si="966"/>
        <v>0</v>
      </c>
    </row>
    <row r="61458" spans="6:6" ht="18" customHeight="1">
      <c r="F61458" s="129">
        <f t="shared" si="966"/>
        <v>0</v>
      </c>
    </row>
    <row r="61459" spans="6:6" ht="18" customHeight="1">
      <c r="F61459" s="129">
        <f t="shared" si="966"/>
        <v>0</v>
      </c>
    </row>
    <row r="61460" spans="6:6" ht="18" customHeight="1">
      <c r="F61460" s="129">
        <f t="shared" si="966"/>
        <v>0</v>
      </c>
    </row>
    <row r="61461" spans="6:6" ht="18" customHeight="1">
      <c r="F61461" s="129">
        <f t="shared" si="966"/>
        <v>0</v>
      </c>
    </row>
    <row r="61462" spans="6:6" ht="18" customHeight="1">
      <c r="F61462" s="129">
        <f t="shared" si="966"/>
        <v>0</v>
      </c>
    </row>
    <row r="61463" spans="6:6" ht="18" customHeight="1">
      <c r="F61463" s="129">
        <f t="shared" si="966"/>
        <v>0</v>
      </c>
    </row>
    <row r="61464" spans="6:6" ht="18" customHeight="1">
      <c r="F61464" s="129">
        <f t="shared" si="966"/>
        <v>0</v>
      </c>
    </row>
    <row r="61465" spans="6:6" ht="18" customHeight="1">
      <c r="F61465" s="129">
        <f t="shared" si="966"/>
        <v>0</v>
      </c>
    </row>
    <row r="61466" spans="6:6" ht="18" customHeight="1">
      <c r="F61466" s="129">
        <f t="shared" si="966"/>
        <v>0</v>
      </c>
    </row>
    <row r="61467" spans="6:6" ht="18" customHeight="1">
      <c r="F61467" s="129">
        <f t="shared" si="966"/>
        <v>0</v>
      </c>
    </row>
    <row r="61468" spans="6:6" ht="18" customHeight="1">
      <c r="F61468" s="129">
        <f t="shared" si="966"/>
        <v>0</v>
      </c>
    </row>
    <row r="61469" spans="6:6" ht="18" customHeight="1">
      <c r="F61469" s="129">
        <f t="shared" si="966"/>
        <v>0</v>
      </c>
    </row>
    <row r="61470" spans="6:6" ht="18" customHeight="1">
      <c r="F61470" s="129">
        <f t="shared" si="966"/>
        <v>0</v>
      </c>
    </row>
    <row r="61471" spans="6:6" ht="18" customHeight="1">
      <c r="F61471" s="129">
        <f t="shared" si="966"/>
        <v>0</v>
      </c>
    </row>
    <row r="61472" spans="6:6" ht="18" customHeight="1">
      <c r="F61472" s="129">
        <f t="shared" si="966"/>
        <v>0</v>
      </c>
    </row>
    <row r="61473" spans="6:6" ht="18" customHeight="1">
      <c r="F61473" s="129">
        <f t="shared" si="966"/>
        <v>0</v>
      </c>
    </row>
    <row r="61474" spans="6:6" ht="18" customHeight="1">
      <c r="F61474" s="129">
        <f t="shared" si="966"/>
        <v>0</v>
      </c>
    </row>
    <row r="61475" spans="6:6" ht="18" customHeight="1">
      <c r="F61475" s="129">
        <f t="shared" si="966"/>
        <v>0</v>
      </c>
    </row>
    <row r="61476" spans="6:6" ht="18" customHeight="1">
      <c r="F61476" s="129">
        <f t="shared" si="966"/>
        <v>0</v>
      </c>
    </row>
    <row r="61477" spans="6:6" ht="18" customHeight="1">
      <c r="F61477" s="129">
        <f t="shared" si="966"/>
        <v>0</v>
      </c>
    </row>
    <row r="61478" spans="6:6" ht="18" customHeight="1">
      <c r="F61478" s="129">
        <f t="shared" si="966"/>
        <v>0</v>
      </c>
    </row>
    <row r="61479" spans="6:6" ht="18" customHeight="1">
      <c r="F61479" s="129">
        <f t="shared" si="966"/>
        <v>0</v>
      </c>
    </row>
    <row r="61480" spans="6:6" ht="18" customHeight="1">
      <c r="F61480" s="129">
        <f t="shared" si="966"/>
        <v>0</v>
      </c>
    </row>
    <row r="61481" spans="6:6" ht="18" customHeight="1">
      <c r="F61481" s="129">
        <f t="shared" si="966"/>
        <v>0</v>
      </c>
    </row>
    <row r="61482" spans="6:6" ht="18" customHeight="1">
      <c r="F61482" s="129">
        <f t="shared" si="966"/>
        <v>0</v>
      </c>
    </row>
    <row r="61483" spans="6:6" ht="18" customHeight="1">
      <c r="F61483" s="129">
        <f t="shared" si="966"/>
        <v>0</v>
      </c>
    </row>
    <row r="61484" spans="6:6" ht="18" customHeight="1">
      <c r="F61484" s="129">
        <f t="shared" si="966"/>
        <v>0</v>
      </c>
    </row>
    <row r="61485" spans="6:6" ht="18" customHeight="1">
      <c r="F61485" s="129">
        <f t="shared" si="966"/>
        <v>0</v>
      </c>
    </row>
    <row r="61486" spans="6:6" ht="18" customHeight="1">
      <c r="F61486" s="129">
        <f t="shared" si="966"/>
        <v>0</v>
      </c>
    </row>
    <row r="61487" spans="6:6" ht="18" customHeight="1">
      <c r="F61487" s="129">
        <f t="shared" si="966"/>
        <v>0</v>
      </c>
    </row>
    <row r="61488" spans="6:6" ht="18" customHeight="1">
      <c r="F61488" s="129">
        <f t="shared" si="966"/>
        <v>0</v>
      </c>
    </row>
    <row r="61489" spans="6:6" ht="18" customHeight="1">
      <c r="F61489" s="129">
        <f t="shared" si="966"/>
        <v>0</v>
      </c>
    </row>
    <row r="61490" spans="6:6" ht="18" customHeight="1">
      <c r="F61490" s="129">
        <f t="shared" ref="F61490:F61553" si="967">E61490*D61490</f>
        <v>0</v>
      </c>
    </row>
    <row r="61491" spans="6:6" ht="18" customHeight="1">
      <c r="F61491" s="129">
        <f t="shared" si="967"/>
        <v>0</v>
      </c>
    </row>
    <row r="61492" spans="6:6" ht="18" customHeight="1">
      <c r="F61492" s="129">
        <f t="shared" si="967"/>
        <v>0</v>
      </c>
    </row>
    <row r="61493" spans="6:6" ht="18" customHeight="1">
      <c r="F61493" s="129">
        <f t="shared" si="967"/>
        <v>0</v>
      </c>
    </row>
    <row r="61494" spans="6:6" ht="18" customHeight="1">
      <c r="F61494" s="129">
        <f t="shared" si="967"/>
        <v>0</v>
      </c>
    </row>
    <row r="61495" spans="6:6" ht="18" customHeight="1">
      <c r="F61495" s="129">
        <f t="shared" si="967"/>
        <v>0</v>
      </c>
    </row>
    <row r="61496" spans="6:6" ht="18" customHeight="1">
      <c r="F61496" s="129">
        <f t="shared" si="967"/>
        <v>0</v>
      </c>
    </row>
    <row r="61497" spans="6:6" ht="18" customHeight="1">
      <c r="F61497" s="129">
        <f t="shared" si="967"/>
        <v>0</v>
      </c>
    </row>
    <row r="61498" spans="6:6" ht="18" customHeight="1">
      <c r="F61498" s="129">
        <f t="shared" si="967"/>
        <v>0</v>
      </c>
    </row>
    <row r="61499" spans="6:6" ht="18" customHeight="1">
      <c r="F61499" s="129">
        <f t="shared" si="967"/>
        <v>0</v>
      </c>
    </row>
    <row r="61500" spans="6:6" ht="18" customHeight="1">
      <c r="F61500" s="129">
        <f t="shared" si="967"/>
        <v>0</v>
      </c>
    </row>
    <row r="61501" spans="6:6" ht="18" customHeight="1">
      <c r="F61501" s="129">
        <f t="shared" si="967"/>
        <v>0</v>
      </c>
    </row>
    <row r="61502" spans="6:6" ht="18" customHeight="1">
      <c r="F61502" s="129">
        <f t="shared" si="967"/>
        <v>0</v>
      </c>
    </row>
    <row r="61503" spans="6:6" ht="18" customHeight="1">
      <c r="F61503" s="129">
        <f t="shared" si="967"/>
        <v>0</v>
      </c>
    </row>
    <row r="61504" spans="6:6" ht="18" customHeight="1">
      <c r="F61504" s="129">
        <f t="shared" si="967"/>
        <v>0</v>
      </c>
    </row>
    <row r="61505" spans="6:6" ht="18" customHeight="1">
      <c r="F61505" s="129">
        <f t="shared" si="967"/>
        <v>0</v>
      </c>
    </row>
    <row r="61506" spans="6:6" ht="18" customHeight="1">
      <c r="F61506" s="129">
        <f t="shared" si="967"/>
        <v>0</v>
      </c>
    </row>
    <row r="61507" spans="6:6" ht="18" customHeight="1">
      <c r="F61507" s="129">
        <f t="shared" si="967"/>
        <v>0</v>
      </c>
    </row>
    <row r="61508" spans="6:6" ht="18" customHeight="1">
      <c r="F61508" s="129">
        <f t="shared" si="967"/>
        <v>0</v>
      </c>
    </row>
    <row r="61509" spans="6:6" ht="18" customHeight="1">
      <c r="F61509" s="129">
        <f t="shared" si="967"/>
        <v>0</v>
      </c>
    </row>
    <row r="61510" spans="6:6" ht="18" customHeight="1">
      <c r="F61510" s="129">
        <f t="shared" si="967"/>
        <v>0</v>
      </c>
    </row>
    <row r="61511" spans="6:6" ht="18" customHeight="1">
      <c r="F61511" s="129">
        <f t="shared" si="967"/>
        <v>0</v>
      </c>
    </row>
    <row r="61512" spans="6:6" ht="18" customHeight="1">
      <c r="F61512" s="129">
        <f t="shared" si="967"/>
        <v>0</v>
      </c>
    </row>
    <row r="61513" spans="6:6" ht="18" customHeight="1">
      <c r="F61513" s="129">
        <f t="shared" si="967"/>
        <v>0</v>
      </c>
    </row>
    <row r="61514" spans="6:6" ht="18" customHeight="1">
      <c r="F61514" s="129">
        <f t="shared" si="967"/>
        <v>0</v>
      </c>
    </row>
    <row r="61515" spans="6:6" ht="18" customHeight="1">
      <c r="F61515" s="129">
        <f t="shared" si="967"/>
        <v>0</v>
      </c>
    </row>
    <row r="61516" spans="6:6" ht="18" customHeight="1">
      <c r="F61516" s="129">
        <f t="shared" si="967"/>
        <v>0</v>
      </c>
    </row>
    <row r="61517" spans="6:6" ht="18" customHeight="1">
      <c r="F61517" s="129">
        <f t="shared" si="967"/>
        <v>0</v>
      </c>
    </row>
    <row r="61518" spans="6:6" ht="18" customHeight="1">
      <c r="F61518" s="129">
        <f t="shared" si="967"/>
        <v>0</v>
      </c>
    </row>
    <row r="61519" spans="6:6" ht="18" customHeight="1">
      <c r="F61519" s="129">
        <f t="shared" si="967"/>
        <v>0</v>
      </c>
    </row>
    <row r="61520" spans="6:6" ht="18" customHeight="1">
      <c r="F61520" s="129">
        <f t="shared" si="967"/>
        <v>0</v>
      </c>
    </row>
    <row r="61521" spans="6:6" ht="18" customHeight="1">
      <c r="F61521" s="129">
        <f t="shared" si="967"/>
        <v>0</v>
      </c>
    </row>
    <row r="61522" spans="6:6" ht="18" customHeight="1">
      <c r="F61522" s="129">
        <f t="shared" si="967"/>
        <v>0</v>
      </c>
    </row>
    <row r="61523" spans="6:6" ht="18" customHeight="1">
      <c r="F61523" s="129">
        <f t="shared" si="967"/>
        <v>0</v>
      </c>
    </row>
    <row r="61524" spans="6:6" ht="18" customHeight="1">
      <c r="F61524" s="129">
        <f t="shared" si="967"/>
        <v>0</v>
      </c>
    </row>
    <row r="61525" spans="6:6" ht="18" customHeight="1">
      <c r="F61525" s="129">
        <f t="shared" si="967"/>
        <v>0</v>
      </c>
    </row>
    <row r="61526" spans="6:6" ht="18" customHeight="1">
      <c r="F61526" s="129">
        <f t="shared" si="967"/>
        <v>0</v>
      </c>
    </row>
    <row r="61527" spans="6:6" ht="18" customHeight="1">
      <c r="F61527" s="129">
        <f t="shared" si="967"/>
        <v>0</v>
      </c>
    </row>
    <row r="61528" spans="6:6" ht="18" customHeight="1">
      <c r="F61528" s="129">
        <f t="shared" si="967"/>
        <v>0</v>
      </c>
    </row>
    <row r="61529" spans="6:6" ht="18" customHeight="1">
      <c r="F61529" s="129">
        <f t="shared" si="967"/>
        <v>0</v>
      </c>
    </row>
    <row r="61530" spans="6:6" ht="18" customHeight="1">
      <c r="F61530" s="129">
        <f t="shared" si="967"/>
        <v>0</v>
      </c>
    </row>
    <row r="61531" spans="6:6" ht="18" customHeight="1">
      <c r="F61531" s="129">
        <f t="shared" si="967"/>
        <v>0</v>
      </c>
    </row>
    <row r="61532" spans="6:6" ht="18" customHeight="1">
      <c r="F61532" s="129">
        <f t="shared" si="967"/>
        <v>0</v>
      </c>
    </row>
    <row r="61533" spans="6:6" ht="18" customHeight="1">
      <c r="F61533" s="129">
        <f t="shared" si="967"/>
        <v>0</v>
      </c>
    </row>
    <row r="61534" spans="6:6" ht="18" customHeight="1">
      <c r="F61534" s="129">
        <f t="shared" si="967"/>
        <v>0</v>
      </c>
    </row>
    <row r="61535" spans="6:6" ht="18" customHeight="1">
      <c r="F61535" s="129">
        <f t="shared" si="967"/>
        <v>0</v>
      </c>
    </row>
    <row r="61536" spans="6:6" ht="18" customHeight="1">
      <c r="F61536" s="129">
        <f t="shared" si="967"/>
        <v>0</v>
      </c>
    </row>
    <row r="61537" spans="6:6" ht="18" customHeight="1">
      <c r="F61537" s="129">
        <f t="shared" si="967"/>
        <v>0</v>
      </c>
    </row>
    <row r="61538" spans="6:6" ht="18" customHeight="1">
      <c r="F61538" s="129">
        <f t="shared" si="967"/>
        <v>0</v>
      </c>
    </row>
    <row r="61539" spans="6:6" ht="18" customHeight="1">
      <c r="F61539" s="129">
        <f t="shared" si="967"/>
        <v>0</v>
      </c>
    </row>
    <row r="61540" spans="6:6" ht="18" customHeight="1">
      <c r="F61540" s="129">
        <f t="shared" si="967"/>
        <v>0</v>
      </c>
    </row>
    <row r="61541" spans="6:6" ht="18" customHeight="1">
      <c r="F61541" s="129">
        <f t="shared" si="967"/>
        <v>0</v>
      </c>
    </row>
    <row r="61542" spans="6:6" ht="18" customHeight="1">
      <c r="F61542" s="129">
        <f t="shared" si="967"/>
        <v>0</v>
      </c>
    </row>
    <row r="61543" spans="6:6" ht="18" customHeight="1">
      <c r="F61543" s="129">
        <f t="shared" si="967"/>
        <v>0</v>
      </c>
    </row>
    <row r="61544" spans="6:6" ht="18" customHeight="1">
      <c r="F61544" s="129">
        <f t="shared" si="967"/>
        <v>0</v>
      </c>
    </row>
    <row r="61545" spans="6:6" ht="18" customHeight="1">
      <c r="F61545" s="129">
        <f t="shared" si="967"/>
        <v>0</v>
      </c>
    </row>
    <row r="61546" spans="6:6" ht="18" customHeight="1">
      <c r="F61546" s="129">
        <f t="shared" si="967"/>
        <v>0</v>
      </c>
    </row>
    <row r="61547" spans="6:6" ht="18" customHeight="1">
      <c r="F61547" s="129">
        <f t="shared" si="967"/>
        <v>0</v>
      </c>
    </row>
    <row r="61548" spans="6:6" ht="18" customHeight="1">
      <c r="F61548" s="129">
        <f t="shared" si="967"/>
        <v>0</v>
      </c>
    </row>
    <row r="61549" spans="6:6" ht="18" customHeight="1">
      <c r="F61549" s="129">
        <f t="shared" si="967"/>
        <v>0</v>
      </c>
    </row>
    <row r="61550" spans="6:6" ht="18" customHeight="1">
      <c r="F61550" s="129">
        <f t="shared" si="967"/>
        <v>0</v>
      </c>
    </row>
    <row r="61551" spans="6:6" ht="18" customHeight="1">
      <c r="F61551" s="129">
        <f t="shared" si="967"/>
        <v>0</v>
      </c>
    </row>
    <row r="61552" spans="6:6" ht="18" customHeight="1">
      <c r="F61552" s="129">
        <f t="shared" si="967"/>
        <v>0</v>
      </c>
    </row>
    <row r="61553" spans="6:6" ht="18" customHeight="1">
      <c r="F61553" s="129">
        <f t="shared" si="967"/>
        <v>0</v>
      </c>
    </row>
    <row r="61554" spans="6:6" ht="18" customHeight="1">
      <c r="F61554" s="129">
        <f t="shared" ref="F61554:F61617" si="968">E61554*D61554</f>
        <v>0</v>
      </c>
    </row>
    <row r="61555" spans="6:6" ht="18" customHeight="1">
      <c r="F61555" s="129">
        <f t="shared" si="968"/>
        <v>0</v>
      </c>
    </row>
    <row r="61556" spans="6:6" ht="18" customHeight="1">
      <c r="F61556" s="129">
        <f t="shared" si="968"/>
        <v>0</v>
      </c>
    </row>
    <row r="61557" spans="6:6" ht="18" customHeight="1">
      <c r="F61557" s="129">
        <f t="shared" si="968"/>
        <v>0</v>
      </c>
    </row>
    <row r="61558" spans="6:6" ht="18" customHeight="1">
      <c r="F61558" s="129">
        <f t="shared" si="968"/>
        <v>0</v>
      </c>
    </row>
    <row r="61559" spans="6:6" ht="18" customHeight="1">
      <c r="F61559" s="129">
        <f t="shared" si="968"/>
        <v>0</v>
      </c>
    </row>
    <row r="61560" spans="6:6" ht="18" customHeight="1">
      <c r="F61560" s="129">
        <f t="shared" si="968"/>
        <v>0</v>
      </c>
    </row>
    <row r="61561" spans="6:6" ht="18" customHeight="1">
      <c r="F61561" s="129">
        <f t="shared" si="968"/>
        <v>0</v>
      </c>
    </row>
    <row r="61562" spans="6:6" ht="18" customHeight="1">
      <c r="F61562" s="129">
        <f t="shared" si="968"/>
        <v>0</v>
      </c>
    </row>
    <row r="61563" spans="6:6" ht="18" customHeight="1">
      <c r="F61563" s="129">
        <f t="shared" si="968"/>
        <v>0</v>
      </c>
    </row>
    <row r="61564" spans="6:6" ht="18" customHeight="1">
      <c r="F61564" s="129">
        <f t="shared" si="968"/>
        <v>0</v>
      </c>
    </row>
    <row r="61565" spans="6:6" ht="18" customHeight="1">
      <c r="F61565" s="129">
        <f t="shared" si="968"/>
        <v>0</v>
      </c>
    </row>
    <row r="61566" spans="6:6" ht="18" customHeight="1">
      <c r="F61566" s="129">
        <f t="shared" si="968"/>
        <v>0</v>
      </c>
    </row>
    <row r="61567" spans="6:6" ht="18" customHeight="1">
      <c r="F61567" s="129">
        <f t="shared" si="968"/>
        <v>0</v>
      </c>
    </row>
    <row r="61568" spans="6:6" ht="18" customHeight="1">
      <c r="F61568" s="129">
        <f t="shared" si="968"/>
        <v>0</v>
      </c>
    </row>
    <row r="61569" spans="6:6" ht="18" customHeight="1">
      <c r="F61569" s="129">
        <f t="shared" si="968"/>
        <v>0</v>
      </c>
    </row>
    <row r="61570" spans="6:6" ht="18" customHeight="1">
      <c r="F61570" s="129">
        <f t="shared" si="968"/>
        <v>0</v>
      </c>
    </row>
    <row r="61571" spans="6:6" ht="18" customHeight="1">
      <c r="F61571" s="129">
        <f t="shared" si="968"/>
        <v>0</v>
      </c>
    </row>
    <row r="61572" spans="6:6" ht="18" customHeight="1">
      <c r="F61572" s="129">
        <f t="shared" si="968"/>
        <v>0</v>
      </c>
    </row>
    <row r="61573" spans="6:6" ht="18" customHeight="1">
      <c r="F61573" s="129">
        <f t="shared" si="968"/>
        <v>0</v>
      </c>
    </row>
    <row r="61574" spans="6:6" ht="18" customHeight="1">
      <c r="F61574" s="129">
        <f t="shared" si="968"/>
        <v>0</v>
      </c>
    </row>
    <row r="61575" spans="6:6" ht="18" customHeight="1">
      <c r="F61575" s="129">
        <f t="shared" si="968"/>
        <v>0</v>
      </c>
    </row>
    <row r="61576" spans="6:6" ht="18" customHeight="1">
      <c r="F61576" s="129">
        <f t="shared" si="968"/>
        <v>0</v>
      </c>
    </row>
    <row r="61577" spans="6:6" ht="18" customHeight="1">
      <c r="F61577" s="129">
        <f t="shared" si="968"/>
        <v>0</v>
      </c>
    </row>
    <row r="61578" spans="6:6" ht="18" customHeight="1">
      <c r="F61578" s="129">
        <f t="shared" si="968"/>
        <v>0</v>
      </c>
    </row>
    <row r="61579" spans="6:6" ht="18" customHeight="1">
      <c r="F61579" s="129">
        <f t="shared" si="968"/>
        <v>0</v>
      </c>
    </row>
    <row r="61580" spans="6:6" ht="18" customHeight="1">
      <c r="F61580" s="129">
        <f t="shared" si="968"/>
        <v>0</v>
      </c>
    </row>
    <row r="61581" spans="6:6" ht="18" customHeight="1">
      <c r="F61581" s="129">
        <f t="shared" si="968"/>
        <v>0</v>
      </c>
    </row>
    <row r="61582" spans="6:6" ht="18" customHeight="1">
      <c r="F61582" s="129">
        <f t="shared" si="968"/>
        <v>0</v>
      </c>
    </row>
    <row r="61583" spans="6:6" ht="18" customHeight="1">
      <c r="F61583" s="129">
        <f t="shared" si="968"/>
        <v>0</v>
      </c>
    </row>
    <row r="61584" spans="6:6" ht="18" customHeight="1">
      <c r="F61584" s="129">
        <f t="shared" si="968"/>
        <v>0</v>
      </c>
    </row>
    <row r="61585" spans="6:6" ht="18" customHeight="1">
      <c r="F61585" s="129">
        <f t="shared" si="968"/>
        <v>0</v>
      </c>
    </row>
    <row r="61586" spans="6:6" ht="18" customHeight="1">
      <c r="F61586" s="129">
        <f t="shared" si="968"/>
        <v>0</v>
      </c>
    </row>
    <row r="61587" spans="6:6" ht="18" customHeight="1">
      <c r="F61587" s="129">
        <f t="shared" si="968"/>
        <v>0</v>
      </c>
    </row>
    <row r="61588" spans="6:6" ht="18" customHeight="1">
      <c r="F61588" s="129">
        <f t="shared" si="968"/>
        <v>0</v>
      </c>
    </row>
    <row r="61589" spans="6:6" ht="18" customHeight="1">
      <c r="F61589" s="129">
        <f t="shared" si="968"/>
        <v>0</v>
      </c>
    </row>
    <row r="61590" spans="6:6" ht="18" customHeight="1">
      <c r="F61590" s="129">
        <f t="shared" si="968"/>
        <v>0</v>
      </c>
    </row>
    <row r="61591" spans="6:6" ht="18" customHeight="1">
      <c r="F61591" s="129">
        <f t="shared" si="968"/>
        <v>0</v>
      </c>
    </row>
    <row r="61592" spans="6:6" ht="18" customHeight="1">
      <c r="F61592" s="129">
        <f t="shared" si="968"/>
        <v>0</v>
      </c>
    </row>
    <row r="61593" spans="6:6" ht="18" customHeight="1">
      <c r="F61593" s="129">
        <f t="shared" si="968"/>
        <v>0</v>
      </c>
    </row>
    <row r="61594" spans="6:6" ht="18" customHeight="1">
      <c r="F61594" s="129">
        <f t="shared" si="968"/>
        <v>0</v>
      </c>
    </row>
    <row r="61595" spans="6:6" ht="18" customHeight="1">
      <c r="F61595" s="129">
        <f t="shared" si="968"/>
        <v>0</v>
      </c>
    </row>
    <row r="61596" spans="6:6" ht="18" customHeight="1">
      <c r="F61596" s="129">
        <f t="shared" si="968"/>
        <v>0</v>
      </c>
    </row>
    <row r="61597" spans="6:6" ht="18" customHeight="1">
      <c r="F61597" s="129">
        <f t="shared" si="968"/>
        <v>0</v>
      </c>
    </row>
    <row r="61598" spans="6:6" ht="18" customHeight="1">
      <c r="F61598" s="129">
        <f t="shared" si="968"/>
        <v>0</v>
      </c>
    </row>
    <row r="61599" spans="6:6" ht="18" customHeight="1">
      <c r="F61599" s="129">
        <f t="shared" si="968"/>
        <v>0</v>
      </c>
    </row>
    <row r="61600" spans="6:6" ht="18" customHeight="1">
      <c r="F61600" s="129">
        <f t="shared" si="968"/>
        <v>0</v>
      </c>
    </row>
    <row r="61601" spans="6:6" ht="18" customHeight="1">
      <c r="F61601" s="129">
        <f t="shared" si="968"/>
        <v>0</v>
      </c>
    </row>
    <row r="61602" spans="6:6" ht="18" customHeight="1">
      <c r="F61602" s="129">
        <f t="shared" si="968"/>
        <v>0</v>
      </c>
    </row>
    <row r="61603" spans="6:6" ht="18" customHeight="1">
      <c r="F61603" s="129">
        <f t="shared" si="968"/>
        <v>0</v>
      </c>
    </row>
    <row r="61604" spans="6:6" ht="18" customHeight="1">
      <c r="F61604" s="129">
        <f t="shared" si="968"/>
        <v>0</v>
      </c>
    </row>
    <row r="61605" spans="6:6" ht="18" customHeight="1">
      <c r="F61605" s="129">
        <f t="shared" si="968"/>
        <v>0</v>
      </c>
    </row>
    <row r="61606" spans="6:6" ht="18" customHeight="1">
      <c r="F61606" s="129">
        <f t="shared" si="968"/>
        <v>0</v>
      </c>
    </row>
    <row r="61607" spans="6:6" ht="18" customHeight="1">
      <c r="F61607" s="129">
        <f t="shared" si="968"/>
        <v>0</v>
      </c>
    </row>
    <row r="61608" spans="6:6" ht="18" customHeight="1">
      <c r="F61608" s="129">
        <f t="shared" si="968"/>
        <v>0</v>
      </c>
    </row>
    <row r="61609" spans="6:6" ht="18" customHeight="1">
      <c r="F61609" s="129">
        <f t="shared" si="968"/>
        <v>0</v>
      </c>
    </row>
    <row r="61610" spans="6:6" ht="18" customHeight="1">
      <c r="F61610" s="129">
        <f t="shared" si="968"/>
        <v>0</v>
      </c>
    </row>
    <row r="61611" spans="6:6" ht="18" customHeight="1">
      <c r="F61611" s="129">
        <f t="shared" si="968"/>
        <v>0</v>
      </c>
    </row>
    <row r="61612" spans="6:6" ht="18" customHeight="1">
      <c r="F61612" s="129">
        <f t="shared" si="968"/>
        <v>0</v>
      </c>
    </row>
    <row r="61613" spans="6:6" ht="18" customHeight="1">
      <c r="F61613" s="129">
        <f t="shared" si="968"/>
        <v>0</v>
      </c>
    </row>
    <row r="61614" spans="6:6" ht="18" customHeight="1">
      <c r="F61614" s="129">
        <f t="shared" si="968"/>
        <v>0</v>
      </c>
    </row>
    <row r="61615" spans="6:6" ht="18" customHeight="1">
      <c r="F61615" s="129">
        <f t="shared" si="968"/>
        <v>0</v>
      </c>
    </row>
    <row r="61616" spans="6:6" ht="18" customHeight="1">
      <c r="F61616" s="129">
        <f t="shared" si="968"/>
        <v>0</v>
      </c>
    </row>
    <row r="61617" spans="6:6" ht="18" customHeight="1">
      <c r="F61617" s="129">
        <f t="shared" si="968"/>
        <v>0</v>
      </c>
    </row>
    <row r="61618" spans="6:6" ht="18" customHeight="1">
      <c r="F61618" s="129">
        <f t="shared" ref="F61618:F61681" si="969">E61618*D61618</f>
        <v>0</v>
      </c>
    </row>
    <row r="61619" spans="6:6" ht="18" customHeight="1">
      <c r="F61619" s="129">
        <f t="shared" si="969"/>
        <v>0</v>
      </c>
    </row>
    <row r="61620" spans="6:6" ht="18" customHeight="1">
      <c r="F61620" s="129">
        <f t="shared" si="969"/>
        <v>0</v>
      </c>
    </row>
    <row r="61621" spans="6:6" ht="18" customHeight="1">
      <c r="F61621" s="129">
        <f t="shared" si="969"/>
        <v>0</v>
      </c>
    </row>
    <row r="61622" spans="6:6" ht="18" customHeight="1">
      <c r="F61622" s="129">
        <f t="shared" si="969"/>
        <v>0</v>
      </c>
    </row>
    <row r="61623" spans="6:6" ht="18" customHeight="1">
      <c r="F61623" s="129">
        <f t="shared" si="969"/>
        <v>0</v>
      </c>
    </row>
    <row r="61624" spans="6:6" ht="18" customHeight="1">
      <c r="F61624" s="129">
        <f t="shared" si="969"/>
        <v>0</v>
      </c>
    </row>
    <row r="61625" spans="6:6" ht="18" customHeight="1">
      <c r="F61625" s="129">
        <f t="shared" si="969"/>
        <v>0</v>
      </c>
    </row>
    <row r="61626" spans="6:6" ht="18" customHeight="1">
      <c r="F61626" s="129">
        <f t="shared" si="969"/>
        <v>0</v>
      </c>
    </row>
    <row r="61627" spans="6:6" ht="18" customHeight="1">
      <c r="F61627" s="129">
        <f t="shared" si="969"/>
        <v>0</v>
      </c>
    </row>
    <row r="61628" spans="6:6" ht="18" customHeight="1">
      <c r="F61628" s="129">
        <f t="shared" si="969"/>
        <v>0</v>
      </c>
    </row>
    <row r="61629" spans="6:6" ht="18" customHeight="1">
      <c r="F61629" s="129">
        <f t="shared" si="969"/>
        <v>0</v>
      </c>
    </row>
    <row r="61630" spans="6:6" ht="18" customHeight="1">
      <c r="F61630" s="129">
        <f t="shared" si="969"/>
        <v>0</v>
      </c>
    </row>
    <row r="61631" spans="6:6" ht="18" customHeight="1">
      <c r="F61631" s="129">
        <f t="shared" si="969"/>
        <v>0</v>
      </c>
    </row>
    <row r="61632" spans="6:6" ht="18" customHeight="1">
      <c r="F61632" s="129">
        <f t="shared" si="969"/>
        <v>0</v>
      </c>
    </row>
    <row r="61633" spans="6:6" ht="18" customHeight="1">
      <c r="F61633" s="129">
        <f t="shared" si="969"/>
        <v>0</v>
      </c>
    </row>
    <row r="61634" spans="6:6" ht="18" customHeight="1">
      <c r="F61634" s="129">
        <f t="shared" si="969"/>
        <v>0</v>
      </c>
    </row>
    <row r="61635" spans="6:6" ht="18" customHeight="1">
      <c r="F61635" s="129">
        <f t="shared" si="969"/>
        <v>0</v>
      </c>
    </row>
    <row r="61636" spans="6:6" ht="18" customHeight="1">
      <c r="F61636" s="129">
        <f t="shared" si="969"/>
        <v>0</v>
      </c>
    </row>
    <row r="61637" spans="6:6" ht="18" customHeight="1">
      <c r="F61637" s="129">
        <f t="shared" si="969"/>
        <v>0</v>
      </c>
    </row>
    <row r="61638" spans="6:6" ht="18" customHeight="1">
      <c r="F61638" s="129">
        <f t="shared" si="969"/>
        <v>0</v>
      </c>
    </row>
    <row r="61639" spans="6:6" ht="18" customHeight="1">
      <c r="F61639" s="129">
        <f t="shared" si="969"/>
        <v>0</v>
      </c>
    </row>
    <row r="61640" spans="6:6" ht="18" customHeight="1">
      <c r="F61640" s="129">
        <f t="shared" si="969"/>
        <v>0</v>
      </c>
    </row>
    <row r="61641" spans="6:6" ht="18" customHeight="1">
      <c r="F61641" s="129">
        <f t="shared" si="969"/>
        <v>0</v>
      </c>
    </row>
    <row r="61642" spans="6:6" ht="18" customHeight="1">
      <c r="F61642" s="129">
        <f t="shared" si="969"/>
        <v>0</v>
      </c>
    </row>
    <row r="61643" spans="6:6" ht="18" customHeight="1">
      <c r="F61643" s="129">
        <f t="shared" si="969"/>
        <v>0</v>
      </c>
    </row>
    <row r="61644" spans="6:6" ht="18" customHeight="1">
      <c r="F61644" s="129">
        <f t="shared" si="969"/>
        <v>0</v>
      </c>
    </row>
    <row r="61645" spans="6:6" ht="18" customHeight="1">
      <c r="F61645" s="129">
        <f t="shared" si="969"/>
        <v>0</v>
      </c>
    </row>
    <row r="61646" spans="6:6" ht="18" customHeight="1">
      <c r="F61646" s="129">
        <f t="shared" si="969"/>
        <v>0</v>
      </c>
    </row>
    <row r="61647" spans="6:6" ht="18" customHeight="1">
      <c r="F61647" s="129">
        <f t="shared" si="969"/>
        <v>0</v>
      </c>
    </row>
    <row r="61648" spans="6:6" ht="18" customHeight="1">
      <c r="F61648" s="129">
        <f t="shared" si="969"/>
        <v>0</v>
      </c>
    </row>
    <row r="61649" spans="6:6" ht="18" customHeight="1">
      <c r="F61649" s="129">
        <f t="shared" si="969"/>
        <v>0</v>
      </c>
    </row>
    <row r="61650" spans="6:6" ht="18" customHeight="1">
      <c r="F61650" s="129">
        <f t="shared" si="969"/>
        <v>0</v>
      </c>
    </row>
    <row r="61651" spans="6:6" ht="18" customHeight="1">
      <c r="F61651" s="129">
        <f t="shared" si="969"/>
        <v>0</v>
      </c>
    </row>
    <row r="61652" spans="6:6" ht="18" customHeight="1">
      <c r="F61652" s="129">
        <f t="shared" si="969"/>
        <v>0</v>
      </c>
    </row>
    <row r="61653" spans="6:6" ht="18" customHeight="1">
      <c r="F61653" s="129">
        <f t="shared" si="969"/>
        <v>0</v>
      </c>
    </row>
    <row r="61654" spans="6:6" ht="18" customHeight="1">
      <c r="F61654" s="129">
        <f t="shared" si="969"/>
        <v>0</v>
      </c>
    </row>
    <row r="61655" spans="6:6" ht="18" customHeight="1">
      <c r="F61655" s="129">
        <f t="shared" si="969"/>
        <v>0</v>
      </c>
    </row>
    <row r="61656" spans="6:6" ht="18" customHeight="1">
      <c r="F61656" s="129">
        <f t="shared" si="969"/>
        <v>0</v>
      </c>
    </row>
    <row r="61657" spans="6:6" ht="18" customHeight="1">
      <c r="F61657" s="129">
        <f t="shared" si="969"/>
        <v>0</v>
      </c>
    </row>
    <row r="61658" spans="6:6" ht="18" customHeight="1">
      <c r="F61658" s="129">
        <f t="shared" si="969"/>
        <v>0</v>
      </c>
    </row>
    <row r="61659" spans="6:6" ht="18" customHeight="1">
      <c r="F61659" s="129">
        <f t="shared" si="969"/>
        <v>0</v>
      </c>
    </row>
    <row r="61660" spans="6:6" ht="18" customHeight="1">
      <c r="F61660" s="129">
        <f t="shared" si="969"/>
        <v>0</v>
      </c>
    </row>
    <row r="61661" spans="6:6" ht="18" customHeight="1">
      <c r="F61661" s="129">
        <f t="shared" si="969"/>
        <v>0</v>
      </c>
    </row>
    <row r="61662" spans="6:6" ht="18" customHeight="1">
      <c r="F61662" s="129">
        <f t="shared" si="969"/>
        <v>0</v>
      </c>
    </row>
    <row r="61663" spans="6:6" ht="18" customHeight="1">
      <c r="F61663" s="129">
        <f t="shared" si="969"/>
        <v>0</v>
      </c>
    </row>
    <row r="61664" spans="6:6" ht="18" customHeight="1">
      <c r="F61664" s="129">
        <f t="shared" si="969"/>
        <v>0</v>
      </c>
    </row>
    <row r="61665" spans="6:6" ht="18" customHeight="1">
      <c r="F61665" s="129">
        <f t="shared" si="969"/>
        <v>0</v>
      </c>
    </row>
    <row r="61666" spans="6:6" ht="18" customHeight="1">
      <c r="F61666" s="129">
        <f t="shared" si="969"/>
        <v>0</v>
      </c>
    </row>
    <row r="61667" spans="6:6" ht="18" customHeight="1">
      <c r="F61667" s="129">
        <f t="shared" si="969"/>
        <v>0</v>
      </c>
    </row>
    <row r="61668" spans="6:6" ht="18" customHeight="1">
      <c r="F61668" s="129">
        <f t="shared" si="969"/>
        <v>0</v>
      </c>
    </row>
    <row r="61669" spans="6:6" ht="18" customHeight="1">
      <c r="F61669" s="129">
        <f t="shared" si="969"/>
        <v>0</v>
      </c>
    </row>
    <row r="61670" spans="6:6" ht="18" customHeight="1">
      <c r="F61670" s="129">
        <f t="shared" si="969"/>
        <v>0</v>
      </c>
    </row>
    <row r="61671" spans="6:6" ht="18" customHeight="1">
      <c r="F61671" s="129">
        <f t="shared" si="969"/>
        <v>0</v>
      </c>
    </row>
    <row r="61672" spans="6:6" ht="18" customHeight="1">
      <c r="F61672" s="129">
        <f t="shared" si="969"/>
        <v>0</v>
      </c>
    </row>
    <row r="61673" spans="6:6" ht="18" customHeight="1">
      <c r="F61673" s="129">
        <f t="shared" si="969"/>
        <v>0</v>
      </c>
    </row>
    <row r="61674" spans="6:6" ht="18" customHeight="1">
      <c r="F61674" s="129">
        <f t="shared" si="969"/>
        <v>0</v>
      </c>
    </row>
    <row r="61675" spans="6:6" ht="18" customHeight="1">
      <c r="F61675" s="129">
        <f t="shared" si="969"/>
        <v>0</v>
      </c>
    </row>
    <row r="61676" spans="6:6" ht="18" customHeight="1">
      <c r="F61676" s="129">
        <f t="shared" si="969"/>
        <v>0</v>
      </c>
    </row>
    <row r="61677" spans="6:6" ht="18" customHeight="1">
      <c r="F61677" s="129">
        <f t="shared" si="969"/>
        <v>0</v>
      </c>
    </row>
    <row r="61678" spans="6:6" ht="18" customHeight="1">
      <c r="F61678" s="129">
        <f t="shared" si="969"/>
        <v>0</v>
      </c>
    </row>
    <row r="61679" spans="6:6" ht="18" customHeight="1">
      <c r="F61679" s="129">
        <f t="shared" si="969"/>
        <v>0</v>
      </c>
    </row>
    <row r="61680" spans="6:6" ht="18" customHeight="1">
      <c r="F61680" s="129">
        <f t="shared" si="969"/>
        <v>0</v>
      </c>
    </row>
    <row r="61681" spans="6:6" ht="18" customHeight="1">
      <c r="F61681" s="129">
        <f t="shared" si="969"/>
        <v>0</v>
      </c>
    </row>
    <row r="61682" spans="6:6" ht="18" customHeight="1">
      <c r="F61682" s="129">
        <f t="shared" ref="F61682:F61745" si="970">E61682*D61682</f>
        <v>0</v>
      </c>
    </row>
    <row r="61683" spans="6:6" ht="18" customHeight="1">
      <c r="F61683" s="129">
        <f t="shared" si="970"/>
        <v>0</v>
      </c>
    </row>
    <row r="61684" spans="6:6" ht="18" customHeight="1">
      <c r="F61684" s="129">
        <f t="shared" si="970"/>
        <v>0</v>
      </c>
    </row>
    <row r="61685" spans="6:6" ht="18" customHeight="1">
      <c r="F61685" s="129">
        <f t="shared" si="970"/>
        <v>0</v>
      </c>
    </row>
    <row r="61686" spans="6:6" ht="18" customHeight="1">
      <c r="F61686" s="129">
        <f t="shared" si="970"/>
        <v>0</v>
      </c>
    </row>
    <row r="61687" spans="6:6" ht="18" customHeight="1">
      <c r="F61687" s="129">
        <f t="shared" si="970"/>
        <v>0</v>
      </c>
    </row>
    <row r="61688" spans="6:6" ht="18" customHeight="1">
      <c r="F61688" s="129">
        <f t="shared" si="970"/>
        <v>0</v>
      </c>
    </row>
    <row r="61689" spans="6:6" ht="18" customHeight="1">
      <c r="F61689" s="129">
        <f t="shared" si="970"/>
        <v>0</v>
      </c>
    </row>
    <row r="61690" spans="6:6" ht="18" customHeight="1">
      <c r="F61690" s="129">
        <f t="shared" si="970"/>
        <v>0</v>
      </c>
    </row>
    <row r="61691" spans="6:6" ht="18" customHeight="1">
      <c r="F61691" s="129">
        <f t="shared" si="970"/>
        <v>0</v>
      </c>
    </row>
    <row r="61692" spans="6:6" ht="18" customHeight="1">
      <c r="F61692" s="129">
        <f t="shared" si="970"/>
        <v>0</v>
      </c>
    </row>
    <row r="61693" spans="6:6" ht="18" customHeight="1">
      <c r="F61693" s="129">
        <f t="shared" si="970"/>
        <v>0</v>
      </c>
    </row>
    <row r="61694" spans="6:6" ht="18" customHeight="1">
      <c r="F61694" s="129">
        <f t="shared" si="970"/>
        <v>0</v>
      </c>
    </row>
    <row r="61695" spans="6:6" ht="18" customHeight="1">
      <c r="F61695" s="129">
        <f t="shared" si="970"/>
        <v>0</v>
      </c>
    </row>
    <row r="61696" spans="6:6" ht="18" customHeight="1">
      <c r="F61696" s="129">
        <f t="shared" si="970"/>
        <v>0</v>
      </c>
    </row>
    <row r="61697" spans="6:6" ht="18" customHeight="1">
      <c r="F61697" s="129">
        <f t="shared" si="970"/>
        <v>0</v>
      </c>
    </row>
    <row r="61698" spans="6:6" ht="18" customHeight="1">
      <c r="F61698" s="129">
        <f t="shared" si="970"/>
        <v>0</v>
      </c>
    </row>
    <row r="61699" spans="6:6" ht="18" customHeight="1">
      <c r="F61699" s="129">
        <f t="shared" si="970"/>
        <v>0</v>
      </c>
    </row>
    <row r="61700" spans="6:6" ht="18" customHeight="1">
      <c r="F61700" s="129">
        <f t="shared" si="970"/>
        <v>0</v>
      </c>
    </row>
    <row r="61701" spans="6:6" ht="18" customHeight="1">
      <c r="F61701" s="129">
        <f t="shared" si="970"/>
        <v>0</v>
      </c>
    </row>
    <row r="61702" spans="6:6" ht="18" customHeight="1">
      <c r="F61702" s="129">
        <f t="shared" si="970"/>
        <v>0</v>
      </c>
    </row>
    <row r="61703" spans="6:6" ht="18" customHeight="1">
      <c r="F61703" s="129">
        <f t="shared" si="970"/>
        <v>0</v>
      </c>
    </row>
    <row r="61704" spans="6:6" ht="18" customHeight="1">
      <c r="F61704" s="129">
        <f t="shared" si="970"/>
        <v>0</v>
      </c>
    </row>
    <row r="61705" spans="6:6" ht="18" customHeight="1">
      <c r="F61705" s="129">
        <f t="shared" si="970"/>
        <v>0</v>
      </c>
    </row>
    <row r="61706" spans="6:6" ht="18" customHeight="1">
      <c r="F61706" s="129">
        <f t="shared" si="970"/>
        <v>0</v>
      </c>
    </row>
    <row r="61707" spans="6:6" ht="18" customHeight="1">
      <c r="F61707" s="129">
        <f t="shared" si="970"/>
        <v>0</v>
      </c>
    </row>
    <row r="61708" spans="6:6" ht="18" customHeight="1">
      <c r="F61708" s="129">
        <f t="shared" si="970"/>
        <v>0</v>
      </c>
    </row>
    <row r="61709" spans="6:6" ht="18" customHeight="1">
      <c r="F61709" s="129">
        <f t="shared" si="970"/>
        <v>0</v>
      </c>
    </row>
    <row r="61710" spans="6:6" ht="18" customHeight="1">
      <c r="F61710" s="129">
        <f t="shared" si="970"/>
        <v>0</v>
      </c>
    </row>
    <row r="61711" spans="6:6" ht="18" customHeight="1">
      <c r="F61711" s="129">
        <f t="shared" si="970"/>
        <v>0</v>
      </c>
    </row>
    <row r="61712" spans="6:6" ht="18" customHeight="1">
      <c r="F61712" s="129">
        <f t="shared" si="970"/>
        <v>0</v>
      </c>
    </row>
    <row r="61713" spans="6:6" ht="18" customHeight="1">
      <c r="F61713" s="129">
        <f t="shared" si="970"/>
        <v>0</v>
      </c>
    </row>
    <row r="61714" spans="6:6" ht="18" customHeight="1">
      <c r="F61714" s="129">
        <f t="shared" si="970"/>
        <v>0</v>
      </c>
    </row>
    <row r="61715" spans="6:6" ht="18" customHeight="1">
      <c r="F61715" s="129">
        <f t="shared" si="970"/>
        <v>0</v>
      </c>
    </row>
    <row r="61716" spans="6:6" ht="18" customHeight="1">
      <c r="F61716" s="129">
        <f t="shared" si="970"/>
        <v>0</v>
      </c>
    </row>
    <row r="61717" spans="6:6" ht="18" customHeight="1">
      <c r="F61717" s="129">
        <f t="shared" si="970"/>
        <v>0</v>
      </c>
    </row>
    <row r="61718" spans="6:6" ht="18" customHeight="1">
      <c r="F61718" s="129">
        <f t="shared" si="970"/>
        <v>0</v>
      </c>
    </row>
    <row r="61719" spans="6:6" ht="18" customHeight="1">
      <c r="F61719" s="129">
        <f t="shared" si="970"/>
        <v>0</v>
      </c>
    </row>
    <row r="61720" spans="6:6" ht="18" customHeight="1">
      <c r="F61720" s="129">
        <f t="shared" si="970"/>
        <v>0</v>
      </c>
    </row>
    <row r="61721" spans="6:6" ht="18" customHeight="1">
      <c r="F61721" s="129">
        <f t="shared" si="970"/>
        <v>0</v>
      </c>
    </row>
    <row r="61722" spans="6:6" ht="18" customHeight="1">
      <c r="F61722" s="129">
        <f t="shared" si="970"/>
        <v>0</v>
      </c>
    </row>
    <row r="61723" spans="6:6" ht="18" customHeight="1">
      <c r="F61723" s="129">
        <f t="shared" si="970"/>
        <v>0</v>
      </c>
    </row>
    <row r="61724" spans="6:6" ht="18" customHeight="1">
      <c r="F61724" s="129">
        <f t="shared" si="970"/>
        <v>0</v>
      </c>
    </row>
    <row r="61725" spans="6:6" ht="18" customHeight="1">
      <c r="F61725" s="129">
        <f t="shared" si="970"/>
        <v>0</v>
      </c>
    </row>
    <row r="61726" spans="6:6" ht="18" customHeight="1">
      <c r="F61726" s="129">
        <f t="shared" si="970"/>
        <v>0</v>
      </c>
    </row>
    <row r="61727" spans="6:6" ht="18" customHeight="1">
      <c r="F61727" s="129">
        <f t="shared" si="970"/>
        <v>0</v>
      </c>
    </row>
    <row r="61728" spans="6:6" ht="18" customHeight="1">
      <c r="F61728" s="129">
        <f t="shared" si="970"/>
        <v>0</v>
      </c>
    </row>
    <row r="61729" spans="6:6" ht="18" customHeight="1">
      <c r="F61729" s="129">
        <f t="shared" si="970"/>
        <v>0</v>
      </c>
    </row>
    <row r="61730" spans="6:6" ht="18" customHeight="1">
      <c r="F61730" s="129">
        <f t="shared" si="970"/>
        <v>0</v>
      </c>
    </row>
    <row r="61731" spans="6:6" ht="18" customHeight="1">
      <c r="F61731" s="129">
        <f t="shared" si="970"/>
        <v>0</v>
      </c>
    </row>
    <row r="61732" spans="6:6" ht="18" customHeight="1">
      <c r="F61732" s="129">
        <f t="shared" si="970"/>
        <v>0</v>
      </c>
    </row>
    <row r="61733" spans="6:6" ht="18" customHeight="1">
      <c r="F61733" s="129">
        <f t="shared" si="970"/>
        <v>0</v>
      </c>
    </row>
    <row r="61734" spans="6:6" ht="18" customHeight="1">
      <c r="F61734" s="129">
        <f t="shared" si="970"/>
        <v>0</v>
      </c>
    </row>
    <row r="61735" spans="6:6" ht="18" customHeight="1">
      <c r="F61735" s="129">
        <f t="shared" si="970"/>
        <v>0</v>
      </c>
    </row>
    <row r="61736" spans="6:6" ht="18" customHeight="1">
      <c r="F61736" s="129">
        <f t="shared" si="970"/>
        <v>0</v>
      </c>
    </row>
    <row r="61737" spans="6:6" ht="18" customHeight="1">
      <c r="F61737" s="129">
        <f t="shared" si="970"/>
        <v>0</v>
      </c>
    </row>
    <row r="61738" spans="6:6" ht="18" customHeight="1">
      <c r="F61738" s="129">
        <f t="shared" si="970"/>
        <v>0</v>
      </c>
    </row>
    <row r="61739" spans="6:6" ht="18" customHeight="1">
      <c r="F61739" s="129">
        <f t="shared" si="970"/>
        <v>0</v>
      </c>
    </row>
    <row r="61740" spans="6:6" ht="18" customHeight="1">
      <c r="F61740" s="129">
        <f t="shared" si="970"/>
        <v>0</v>
      </c>
    </row>
    <row r="61741" spans="6:6" ht="18" customHeight="1">
      <c r="F61741" s="129">
        <f t="shared" si="970"/>
        <v>0</v>
      </c>
    </row>
    <row r="61742" spans="6:6" ht="18" customHeight="1">
      <c r="F61742" s="129">
        <f t="shared" si="970"/>
        <v>0</v>
      </c>
    </row>
    <row r="61743" spans="6:6" ht="18" customHeight="1">
      <c r="F61743" s="129">
        <f t="shared" si="970"/>
        <v>0</v>
      </c>
    </row>
    <row r="61744" spans="6:6" ht="18" customHeight="1">
      <c r="F61744" s="129">
        <f t="shared" si="970"/>
        <v>0</v>
      </c>
    </row>
    <row r="61745" spans="6:6" ht="18" customHeight="1">
      <c r="F61745" s="129">
        <f t="shared" si="970"/>
        <v>0</v>
      </c>
    </row>
    <row r="61746" spans="6:6" ht="18" customHeight="1">
      <c r="F61746" s="129">
        <f t="shared" ref="F61746:F61809" si="971">E61746*D61746</f>
        <v>0</v>
      </c>
    </row>
    <row r="61747" spans="6:6" ht="18" customHeight="1">
      <c r="F61747" s="129">
        <f t="shared" si="971"/>
        <v>0</v>
      </c>
    </row>
    <row r="61748" spans="6:6" ht="18" customHeight="1">
      <c r="F61748" s="129">
        <f t="shared" si="971"/>
        <v>0</v>
      </c>
    </row>
    <row r="61749" spans="6:6" ht="18" customHeight="1">
      <c r="F61749" s="129">
        <f t="shared" si="971"/>
        <v>0</v>
      </c>
    </row>
    <row r="61750" spans="6:6" ht="18" customHeight="1">
      <c r="F61750" s="129">
        <f t="shared" si="971"/>
        <v>0</v>
      </c>
    </row>
    <row r="61751" spans="6:6" ht="18" customHeight="1">
      <c r="F61751" s="129">
        <f t="shared" si="971"/>
        <v>0</v>
      </c>
    </row>
    <row r="61752" spans="6:6" ht="18" customHeight="1">
      <c r="F61752" s="129">
        <f t="shared" si="971"/>
        <v>0</v>
      </c>
    </row>
    <row r="61753" spans="6:6" ht="18" customHeight="1">
      <c r="F61753" s="129">
        <f t="shared" si="971"/>
        <v>0</v>
      </c>
    </row>
    <row r="61754" spans="6:6" ht="18" customHeight="1">
      <c r="F61754" s="129">
        <f t="shared" si="971"/>
        <v>0</v>
      </c>
    </row>
    <row r="61755" spans="6:6" ht="18" customHeight="1">
      <c r="F61755" s="129">
        <f t="shared" si="971"/>
        <v>0</v>
      </c>
    </row>
    <row r="61756" spans="6:6" ht="18" customHeight="1">
      <c r="F61756" s="129">
        <f t="shared" si="971"/>
        <v>0</v>
      </c>
    </row>
    <row r="61757" spans="6:6" ht="18" customHeight="1">
      <c r="F61757" s="129">
        <f t="shared" si="971"/>
        <v>0</v>
      </c>
    </row>
    <row r="61758" spans="6:6" ht="18" customHeight="1">
      <c r="F61758" s="129">
        <f t="shared" si="971"/>
        <v>0</v>
      </c>
    </row>
    <row r="61759" spans="6:6" ht="18" customHeight="1">
      <c r="F61759" s="129">
        <f t="shared" si="971"/>
        <v>0</v>
      </c>
    </row>
    <row r="61760" spans="6:6" ht="18" customHeight="1">
      <c r="F61760" s="129">
        <f t="shared" si="971"/>
        <v>0</v>
      </c>
    </row>
    <row r="61761" spans="6:6" ht="18" customHeight="1">
      <c r="F61761" s="129">
        <f t="shared" si="971"/>
        <v>0</v>
      </c>
    </row>
    <row r="61762" spans="6:6" ht="18" customHeight="1">
      <c r="F61762" s="129">
        <f t="shared" si="971"/>
        <v>0</v>
      </c>
    </row>
    <row r="61763" spans="6:6" ht="18" customHeight="1">
      <c r="F61763" s="129">
        <f t="shared" si="971"/>
        <v>0</v>
      </c>
    </row>
    <row r="61764" spans="6:6" ht="18" customHeight="1">
      <c r="F61764" s="129">
        <f t="shared" si="971"/>
        <v>0</v>
      </c>
    </row>
    <row r="61765" spans="6:6" ht="18" customHeight="1">
      <c r="F61765" s="129">
        <f t="shared" si="971"/>
        <v>0</v>
      </c>
    </row>
    <row r="61766" spans="6:6" ht="18" customHeight="1">
      <c r="F61766" s="129">
        <f t="shared" si="971"/>
        <v>0</v>
      </c>
    </row>
    <row r="61767" spans="6:6" ht="18" customHeight="1">
      <c r="F61767" s="129">
        <f t="shared" si="971"/>
        <v>0</v>
      </c>
    </row>
    <row r="61768" spans="6:6" ht="18" customHeight="1">
      <c r="F61768" s="129">
        <f t="shared" si="971"/>
        <v>0</v>
      </c>
    </row>
    <row r="61769" spans="6:6" ht="18" customHeight="1">
      <c r="F61769" s="129">
        <f t="shared" si="971"/>
        <v>0</v>
      </c>
    </row>
    <row r="61770" spans="6:6" ht="18" customHeight="1">
      <c r="F61770" s="129">
        <f t="shared" si="971"/>
        <v>0</v>
      </c>
    </row>
    <row r="61771" spans="6:6" ht="18" customHeight="1">
      <c r="F61771" s="129">
        <f t="shared" si="971"/>
        <v>0</v>
      </c>
    </row>
    <row r="61772" spans="6:6" ht="18" customHeight="1">
      <c r="F61772" s="129">
        <f t="shared" si="971"/>
        <v>0</v>
      </c>
    </row>
    <row r="61773" spans="6:6" ht="18" customHeight="1">
      <c r="F61773" s="129">
        <f t="shared" si="971"/>
        <v>0</v>
      </c>
    </row>
    <row r="61774" spans="6:6" ht="18" customHeight="1">
      <c r="F61774" s="129">
        <f t="shared" si="971"/>
        <v>0</v>
      </c>
    </row>
    <row r="61775" spans="6:6" ht="18" customHeight="1">
      <c r="F61775" s="129">
        <f t="shared" si="971"/>
        <v>0</v>
      </c>
    </row>
    <row r="61776" spans="6:6" ht="18" customHeight="1">
      <c r="F61776" s="129">
        <f t="shared" si="971"/>
        <v>0</v>
      </c>
    </row>
    <row r="61777" spans="6:6" ht="18" customHeight="1">
      <c r="F61777" s="129">
        <f t="shared" si="971"/>
        <v>0</v>
      </c>
    </row>
    <row r="61778" spans="6:6" ht="18" customHeight="1">
      <c r="F61778" s="129">
        <f t="shared" si="971"/>
        <v>0</v>
      </c>
    </row>
    <row r="61779" spans="6:6" ht="18" customHeight="1">
      <c r="F61779" s="129">
        <f t="shared" si="971"/>
        <v>0</v>
      </c>
    </row>
    <row r="61780" spans="6:6" ht="18" customHeight="1">
      <c r="F61780" s="129">
        <f t="shared" si="971"/>
        <v>0</v>
      </c>
    </row>
    <row r="61781" spans="6:6" ht="18" customHeight="1">
      <c r="F61781" s="129">
        <f t="shared" si="971"/>
        <v>0</v>
      </c>
    </row>
    <row r="61782" spans="6:6" ht="18" customHeight="1">
      <c r="F61782" s="129">
        <f t="shared" si="971"/>
        <v>0</v>
      </c>
    </row>
    <row r="61783" spans="6:6" ht="18" customHeight="1">
      <c r="F61783" s="129">
        <f t="shared" si="971"/>
        <v>0</v>
      </c>
    </row>
    <row r="61784" spans="6:6" ht="18" customHeight="1">
      <c r="F61784" s="129">
        <f t="shared" si="971"/>
        <v>0</v>
      </c>
    </row>
    <row r="61785" spans="6:6" ht="18" customHeight="1">
      <c r="F61785" s="129">
        <f t="shared" si="971"/>
        <v>0</v>
      </c>
    </row>
    <row r="61786" spans="6:6" ht="18" customHeight="1">
      <c r="F61786" s="129">
        <f t="shared" si="971"/>
        <v>0</v>
      </c>
    </row>
    <row r="61787" spans="6:6" ht="18" customHeight="1">
      <c r="F61787" s="129">
        <f t="shared" si="971"/>
        <v>0</v>
      </c>
    </row>
    <row r="61788" spans="6:6" ht="18" customHeight="1">
      <c r="F61788" s="129">
        <f t="shared" si="971"/>
        <v>0</v>
      </c>
    </row>
    <row r="61789" spans="6:6" ht="18" customHeight="1">
      <c r="F61789" s="129">
        <f t="shared" si="971"/>
        <v>0</v>
      </c>
    </row>
    <row r="61790" spans="6:6" ht="18" customHeight="1">
      <c r="F61790" s="129">
        <f t="shared" si="971"/>
        <v>0</v>
      </c>
    </row>
    <row r="61791" spans="6:6" ht="18" customHeight="1">
      <c r="F61791" s="129">
        <f t="shared" si="971"/>
        <v>0</v>
      </c>
    </row>
    <row r="61792" spans="6:6" ht="18" customHeight="1">
      <c r="F61792" s="129">
        <f t="shared" si="971"/>
        <v>0</v>
      </c>
    </row>
    <row r="61793" spans="6:6" ht="18" customHeight="1">
      <c r="F61793" s="129">
        <f t="shared" si="971"/>
        <v>0</v>
      </c>
    </row>
    <row r="61794" spans="6:6" ht="18" customHeight="1">
      <c r="F61794" s="129">
        <f t="shared" si="971"/>
        <v>0</v>
      </c>
    </row>
    <row r="61795" spans="6:6" ht="18" customHeight="1">
      <c r="F61795" s="129">
        <f t="shared" si="971"/>
        <v>0</v>
      </c>
    </row>
    <row r="61796" spans="6:6" ht="18" customHeight="1">
      <c r="F61796" s="129">
        <f t="shared" si="971"/>
        <v>0</v>
      </c>
    </row>
    <row r="61797" spans="6:6" ht="18" customHeight="1">
      <c r="F61797" s="129">
        <f t="shared" si="971"/>
        <v>0</v>
      </c>
    </row>
    <row r="61798" spans="6:6" ht="18" customHeight="1">
      <c r="F61798" s="129">
        <f t="shared" si="971"/>
        <v>0</v>
      </c>
    </row>
    <row r="61799" spans="6:6" ht="18" customHeight="1">
      <c r="F61799" s="129">
        <f t="shared" si="971"/>
        <v>0</v>
      </c>
    </row>
    <row r="61800" spans="6:6" ht="18" customHeight="1">
      <c r="F61800" s="129">
        <f t="shared" si="971"/>
        <v>0</v>
      </c>
    </row>
    <row r="61801" spans="6:6" ht="18" customHeight="1">
      <c r="F61801" s="129">
        <f t="shared" si="971"/>
        <v>0</v>
      </c>
    </row>
    <row r="61802" spans="6:6" ht="18" customHeight="1">
      <c r="F61802" s="129">
        <f t="shared" si="971"/>
        <v>0</v>
      </c>
    </row>
    <row r="61803" spans="6:6" ht="18" customHeight="1">
      <c r="F61803" s="129">
        <f t="shared" si="971"/>
        <v>0</v>
      </c>
    </row>
    <row r="61804" spans="6:6" ht="18" customHeight="1">
      <c r="F61804" s="129">
        <f t="shared" si="971"/>
        <v>0</v>
      </c>
    </row>
    <row r="61805" spans="6:6" ht="18" customHeight="1">
      <c r="F61805" s="129">
        <f t="shared" si="971"/>
        <v>0</v>
      </c>
    </row>
    <row r="61806" spans="6:6" ht="18" customHeight="1">
      <c r="F61806" s="129">
        <f t="shared" si="971"/>
        <v>0</v>
      </c>
    </row>
    <row r="61807" spans="6:6" ht="18" customHeight="1">
      <c r="F61807" s="129">
        <f t="shared" si="971"/>
        <v>0</v>
      </c>
    </row>
    <row r="61808" spans="6:6" ht="18" customHeight="1">
      <c r="F61808" s="129">
        <f t="shared" si="971"/>
        <v>0</v>
      </c>
    </row>
    <row r="61809" spans="6:6" ht="18" customHeight="1">
      <c r="F61809" s="129">
        <f t="shared" si="971"/>
        <v>0</v>
      </c>
    </row>
    <row r="61810" spans="6:6" ht="18" customHeight="1">
      <c r="F61810" s="129">
        <f t="shared" ref="F61810:F61873" si="972">E61810*D61810</f>
        <v>0</v>
      </c>
    </row>
    <row r="61811" spans="6:6" ht="18" customHeight="1">
      <c r="F61811" s="129">
        <f t="shared" si="972"/>
        <v>0</v>
      </c>
    </row>
    <row r="61812" spans="6:6" ht="18" customHeight="1">
      <c r="F61812" s="129">
        <f t="shared" si="972"/>
        <v>0</v>
      </c>
    </row>
    <row r="61813" spans="6:6" ht="18" customHeight="1">
      <c r="F61813" s="129">
        <f t="shared" si="972"/>
        <v>0</v>
      </c>
    </row>
    <row r="61814" spans="6:6" ht="18" customHeight="1">
      <c r="F61814" s="129">
        <f t="shared" si="972"/>
        <v>0</v>
      </c>
    </row>
    <row r="61815" spans="6:6" ht="18" customHeight="1">
      <c r="F61815" s="129">
        <f t="shared" si="972"/>
        <v>0</v>
      </c>
    </row>
    <row r="61816" spans="6:6" ht="18" customHeight="1">
      <c r="F61816" s="129">
        <f t="shared" si="972"/>
        <v>0</v>
      </c>
    </row>
    <row r="61817" spans="6:6" ht="18" customHeight="1">
      <c r="F61817" s="129">
        <f t="shared" si="972"/>
        <v>0</v>
      </c>
    </row>
    <row r="61818" spans="6:6" ht="18" customHeight="1">
      <c r="F61818" s="129">
        <f t="shared" si="972"/>
        <v>0</v>
      </c>
    </row>
    <row r="61819" spans="6:6" ht="18" customHeight="1">
      <c r="F61819" s="129">
        <f t="shared" si="972"/>
        <v>0</v>
      </c>
    </row>
    <row r="61820" spans="6:6" ht="18" customHeight="1">
      <c r="F61820" s="129">
        <f t="shared" si="972"/>
        <v>0</v>
      </c>
    </row>
    <row r="61821" spans="6:6" ht="18" customHeight="1">
      <c r="F61821" s="129">
        <f t="shared" si="972"/>
        <v>0</v>
      </c>
    </row>
    <row r="61822" spans="6:6" ht="18" customHeight="1">
      <c r="F61822" s="129">
        <f t="shared" si="972"/>
        <v>0</v>
      </c>
    </row>
    <row r="61823" spans="6:6" ht="18" customHeight="1">
      <c r="F61823" s="129">
        <f t="shared" si="972"/>
        <v>0</v>
      </c>
    </row>
    <row r="61824" spans="6:6" ht="18" customHeight="1">
      <c r="F61824" s="129">
        <f t="shared" si="972"/>
        <v>0</v>
      </c>
    </row>
    <row r="61825" spans="6:6" ht="18" customHeight="1">
      <c r="F61825" s="129">
        <f t="shared" si="972"/>
        <v>0</v>
      </c>
    </row>
    <row r="61826" spans="6:6" ht="18" customHeight="1">
      <c r="F61826" s="129">
        <f t="shared" si="972"/>
        <v>0</v>
      </c>
    </row>
    <row r="61827" spans="6:6" ht="18" customHeight="1">
      <c r="F61827" s="129">
        <f t="shared" si="972"/>
        <v>0</v>
      </c>
    </row>
    <row r="61828" spans="6:6" ht="18" customHeight="1">
      <c r="F61828" s="129">
        <f t="shared" si="972"/>
        <v>0</v>
      </c>
    </row>
    <row r="61829" spans="6:6" ht="18" customHeight="1">
      <c r="F61829" s="129">
        <f t="shared" si="972"/>
        <v>0</v>
      </c>
    </row>
    <row r="61830" spans="6:6" ht="18" customHeight="1">
      <c r="F61830" s="129">
        <f t="shared" si="972"/>
        <v>0</v>
      </c>
    </row>
    <row r="61831" spans="6:6" ht="18" customHeight="1">
      <c r="F61831" s="129">
        <f t="shared" si="972"/>
        <v>0</v>
      </c>
    </row>
    <row r="61832" spans="6:6" ht="18" customHeight="1">
      <c r="F61832" s="129">
        <f t="shared" si="972"/>
        <v>0</v>
      </c>
    </row>
    <row r="61833" spans="6:6" ht="18" customHeight="1">
      <c r="F61833" s="129">
        <f t="shared" si="972"/>
        <v>0</v>
      </c>
    </row>
    <row r="61834" spans="6:6" ht="18" customHeight="1">
      <c r="F61834" s="129">
        <f t="shared" si="972"/>
        <v>0</v>
      </c>
    </row>
    <row r="61835" spans="6:6" ht="18" customHeight="1">
      <c r="F61835" s="129">
        <f t="shared" si="972"/>
        <v>0</v>
      </c>
    </row>
    <row r="61836" spans="6:6" ht="18" customHeight="1">
      <c r="F61836" s="129">
        <f t="shared" si="972"/>
        <v>0</v>
      </c>
    </row>
    <row r="61837" spans="6:6" ht="18" customHeight="1">
      <c r="F61837" s="129">
        <f t="shared" si="972"/>
        <v>0</v>
      </c>
    </row>
    <row r="61838" spans="6:6" ht="18" customHeight="1">
      <c r="F61838" s="129">
        <f t="shared" si="972"/>
        <v>0</v>
      </c>
    </row>
    <row r="61839" spans="6:6" ht="18" customHeight="1">
      <c r="F61839" s="129">
        <f t="shared" si="972"/>
        <v>0</v>
      </c>
    </row>
    <row r="61840" spans="6:6" ht="18" customHeight="1">
      <c r="F61840" s="129">
        <f t="shared" si="972"/>
        <v>0</v>
      </c>
    </row>
    <row r="61841" spans="6:6" ht="18" customHeight="1">
      <c r="F61841" s="129">
        <f t="shared" si="972"/>
        <v>0</v>
      </c>
    </row>
    <row r="61842" spans="6:6" ht="18" customHeight="1">
      <c r="F61842" s="129">
        <f t="shared" si="972"/>
        <v>0</v>
      </c>
    </row>
    <row r="61843" spans="6:6" ht="18" customHeight="1">
      <c r="F61843" s="129">
        <f t="shared" si="972"/>
        <v>0</v>
      </c>
    </row>
    <row r="61844" spans="6:6" ht="18" customHeight="1">
      <c r="F61844" s="129">
        <f t="shared" si="972"/>
        <v>0</v>
      </c>
    </row>
    <row r="61845" spans="6:6" ht="18" customHeight="1">
      <c r="F61845" s="129">
        <f t="shared" si="972"/>
        <v>0</v>
      </c>
    </row>
    <row r="61846" spans="6:6" ht="18" customHeight="1">
      <c r="F61846" s="129">
        <f t="shared" si="972"/>
        <v>0</v>
      </c>
    </row>
    <row r="61847" spans="6:6" ht="18" customHeight="1">
      <c r="F61847" s="129">
        <f t="shared" si="972"/>
        <v>0</v>
      </c>
    </row>
    <row r="61848" spans="6:6" ht="18" customHeight="1">
      <c r="F61848" s="129">
        <f t="shared" si="972"/>
        <v>0</v>
      </c>
    </row>
    <row r="61849" spans="6:6" ht="18" customHeight="1">
      <c r="F61849" s="129">
        <f t="shared" si="972"/>
        <v>0</v>
      </c>
    </row>
    <row r="61850" spans="6:6" ht="18" customHeight="1">
      <c r="F61850" s="129">
        <f t="shared" si="972"/>
        <v>0</v>
      </c>
    </row>
    <row r="61851" spans="6:6" ht="18" customHeight="1">
      <c r="F61851" s="129">
        <f t="shared" si="972"/>
        <v>0</v>
      </c>
    </row>
    <row r="61852" spans="6:6" ht="18" customHeight="1">
      <c r="F61852" s="129">
        <f t="shared" si="972"/>
        <v>0</v>
      </c>
    </row>
    <row r="61853" spans="6:6" ht="18" customHeight="1">
      <c r="F61853" s="129">
        <f t="shared" si="972"/>
        <v>0</v>
      </c>
    </row>
    <row r="61854" spans="6:6" ht="18" customHeight="1">
      <c r="F61854" s="129">
        <f t="shared" si="972"/>
        <v>0</v>
      </c>
    </row>
    <row r="61855" spans="6:6" ht="18" customHeight="1">
      <c r="F61855" s="129">
        <f t="shared" si="972"/>
        <v>0</v>
      </c>
    </row>
    <row r="61856" spans="6:6" ht="18" customHeight="1">
      <c r="F61856" s="129">
        <f t="shared" si="972"/>
        <v>0</v>
      </c>
    </row>
    <row r="61857" spans="6:6" ht="18" customHeight="1">
      <c r="F61857" s="129">
        <f t="shared" si="972"/>
        <v>0</v>
      </c>
    </row>
    <row r="61858" spans="6:6" ht="18" customHeight="1">
      <c r="F61858" s="129">
        <f t="shared" si="972"/>
        <v>0</v>
      </c>
    </row>
    <row r="61859" spans="6:6" ht="18" customHeight="1">
      <c r="F61859" s="129">
        <f t="shared" si="972"/>
        <v>0</v>
      </c>
    </row>
    <row r="61860" spans="6:6" ht="18" customHeight="1">
      <c r="F61860" s="129">
        <f t="shared" si="972"/>
        <v>0</v>
      </c>
    </row>
    <row r="61861" spans="6:6" ht="18" customHeight="1">
      <c r="F61861" s="129">
        <f t="shared" si="972"/>
        <v>0</v>
      </c>
    </row>
    <row r="61862" spans="6:6" ht="18" customHeight="1">
      <c r="F61862" s="129">
        <f t="shared" si="972"/>
        <v>0</v>
      </c>
    </row>
    <row r="61863" spans="6:6" ht="18" customHeight="1">
      <c r="F61863" s="129">
        <f t="shared" si="972"/>
        <v>0</v>
      </c>
    </row>
    <row r="61864" spans="6:6" ht="18" customHeight="1">
      <c r="F61864" s="129">
        <f t="shared" si="972"/>
        <v>0</v>
      </c>
    </row>
    <row r="61865" spans="6:6" ht="18" customHeight="1">
      <c r="F61865" s="129">
        <f t="shared" si="972"/>
        <v>0</v>
      </c>
    </row>
    <row r="61866" spans="6:6" ht="18" customHeight="1">
      <c r="F61866" s="129">
        <f t="shared" si="972"/>
        <v>0</v>
      </c>
    </row>
    <row r="61867" spans="6:6" ht="18" customHeight="1">
      <c r="F61867" s="129">
        <f t="shared" si="972"/>
        <v>0</v>
      </c>
    </row>
    <row r="61868" spans="6:6" ht="18" customHeight="1">
      <c r="F61868" s="129">
        <f t="shared" si="972"/>
        <v>0</v>
      </c>
    </row>
    <row r="61869" spans="6:6" ht="18" customHeight="1">
      <c r="F61869" s="129">
        <f t="shared" si="972"/>
        <v>0</v>
      </c>
    </row>
    <row r="61870" spans="6:6" ht="18" customHeight="1">
      <c r="F61870" s="129">
        <f t="shared" si="972"/>
        <v>0</v>
      </c>
    </row>
    <row r="61871" spans="6:6" ht="18" customHeight="1">
      <c r="F61871" s="129">
        <f t="shared" si="972"/>
        <v>0</v>
      </c>
    </row>
    <row r="61872" spans="6:6" ht="18" customHeight="1">
      <c r="F61872" s="129">
        <f t="shared" si="972"/>
        <v>0</v>
      </c>
    </row>
    <row r="61873" spans="6:6" ht="18" customHeight="1">
      <c r="F61873" s="129">
        <f t="shared" si="972"/>
        <v>0</v>
      </c>
    </row>
    <row r="61874" spans="6:6" ht="18" customHeight="1">
      <c r="F61874" s="129">
        <f t="shared" ref="F61874:F61937" si="973">E61874*D61874</f>
        <v>0</v>
      </c>
    </row>
    <row r="61875" spans="6:6" ht="18" customHeight="1">
      <c r="F61875" s="129">
        <f t="shared" si="973"/>
        <v>0</v>
      </c>
    </row>
    <row r="61876" spans="6:6" ht="18" customHeight="1">
      <c r="F61876" s="129">
        <f t="shared" si="973"/>
        <v>0</v>
      </c>
    </row>
    <row r="61877" spans="6:6" ht="18" customHeight="1">
      <c r="F61877" s="129">
        <f t="shared" si="973"/>
        <v>0</v>
      </c>
    </row>
    <row r="61878" spans="6:6" ht="18" customHeight="1">
      <c r="F61878" s="129">
        <f t="shared" si="973"/>
        <v>0</v>
      </c>
    </row>
    <row r="61879" spans="6:6" ht="18" customHeight="1">
      <c r="F61879" s="129">
        <f t="shared" si="973"/>
        <v>0</v>
      </c>
    </row>
    <row r="61880" spans="6:6" ht="18" customHeight="1">
      <c r="F61880" s="129">
        <f t="shared" si="973"/>
        <v>0</v>
      </c>
    </row>
    <row r="61881" spans="6:6" ht="18" customHeight="1">
      <c r="F61881" s="129">
        <f t="shared" si="973"/>
        <v>0</v>
      </c>
    </row>
    <row r="61882" spans="6:6" ht="18" customHeight="1">
      <c r="F61882" s="129">
        <f t="shared" si="973"/>
        <v>0</v>
      </c>
    </row>
    <row r="61883" spans="6:6" ht="18" customHeight="1">
      <c r="F61883" s="129">
        <f t="shared" si="973"/>
        <v>0</v>
      </c>
    </row>
    <row r="61884" spans="6:6" ht="18" customHeight="1">
      <c r="F61884" s="129">
        <f t="shared" si="973"/>
        <v>0</v>
      </c>
    </row>
    <row r="61885" spans="6:6" ht="18" customHeight="1">
      <c r="F61885" s="129">
        <f t="shared" si="973"/>
        <v>0</v>
      </c>
    </row>
    <row r="61886" spans="6:6" ht="18" customHeight="1">
      <c r="F61886" s="129">
        <f t="shared" si="973"/>
        <v>0</v>
      </c>
    </row>
    <row r="61887" spans="6:6" ht="18" customHeight="1">
      <c r="F61887" s="129">
        <f t="shared" si="973"/>
        <v>0</v>
      </c>
    </row>
    <row r="61888" spans="6:6" ht="18" customHeight="1">
      <c r="F61888" s="129">
        <f t="shared" si="973"/>
        <v>0</v>
      </c>
    </row>
    <row r="61889" spans="6:6" ht="18" customHeight="1">
      <c r="F61889" s="129">
        <f t="shared" si="973"/>
        <v>0</v>
      </c>
    </row>
    <row r="61890" spans="6:6" ht="18" customHeight="1">
      <c r="F61890" s="129">
        <f t="shared" si="973"/>
        <v>0</v>
      </c>
    </row>
    <row r="61891" spans="6:6" ht="18" customHeight="1">
      <c r="F61891" s="129">
        <f t="shared" si="973"/>
        <v>0</v>
      </c>
    </row>
    <row r="61892" spans="6:6" ht="18" customHeight="1">
      <c r="F61892" s="129">
        <f t="shared" si="973"/>
        <v>0</v>
      </c>
    </row>
    <row r="61893" spans="6:6" ht="18" customHeight="1">
      <c r="F61893" s="129">
        <f t="shared" si="973"/>
        <v>0</v>
      </c>
    </row>
    <row r="61894" spans="6:6" ht="18" customHeight="1">
      <c r="F61894" s="129">
        <f t="shared" si="973"/>
        <v>0</v>
      </c>
    </row>
    <row r="61895" spans="6:6" ht="18" customHeight="1">
      <c r="F61895" s="129">
        <f t="shared" si="973"/>
        <v>0</v>
      </c>
    </row>
    <row r="61896" spans="6:6" ht="18" customHeight="1">
      <c r="F61896" s="129">
        <f t="shared" si="973"/>
        <v>0</v>
      </c>
    </row>
    <row r="61897" spans="6:6" ht="18" customHeight="1">
      <c r="F61897" s="129">
        <f t="shared" si="973"/>
        <v>0</v>
      </c>
    </row>
    <row r="61898" spans="6:6" ht="18" customHeight="1">
      <c r="F61898" s="129">
        <f t="shared" si="973"/>
        <v>0</v>
      </c>
    </row>
    <row r="61899" spans="6:6" ht="18" customHeight="1">
      <c r="F61899" s="129">
        <f t="shared" si="973"/>
        <v>0</v>
      </c>
    </row>
    <row r="61900" spans="6:6" ht="18" customHeight="1">
      <c r="F61900" s="129">
        <f t="shared" si="973"/>
        <v>0</v>
      </c>
    </row>
    <row r="61901" spans="6:6" ht="18" customHeight="1">
      <c r="F61901" s="129">
        <f t="shared" si="973"/>
        <v>0</v>
      </c>
    </row>
    <row r="61902" spans="6:6" ht="18" customHeight="1">
      <c r="F61902" s="129">
        <f t="shared" si="973"/>
        <v>0</v>
      </c>
    </row>
    <row r="61903" spans="6:6" ht="18" customHeight="1">
      <c r="F61903" s="129">
        <f t="shared" si="973"/>
        <v>0</v>
      </c>
    </row>
    <row r="61904" spans="6:6" ht="18" customHeight="1">
      <c r="F61904" s="129">
        <f t="shared" si="973"/>
        <v>0</v>
      </c>
    </row>
    <row r="61905" spans="6:6" ht="18" customHeight="1">
      <c r="F61905" s="129">
        <f t="shared" si="973"/>
        <v>0</v>
      </c>
    </row>
    <row r="61906" spans="6:6" ht="18" customHeight="1">
      <c r="F61906" s="129">
        <f t="shared" si="973"/>
        <v>0</v>
      </c>
    </row>
    <row r="61907" spans="6:6" ht="18" customHeight="1">
      <c r="F61907" s="129">
        <f t="shared" si="973"/>
        <v>0</v>
      </c>
    </row>
    <row r="61908" spans="6:6" ht="18" customHeight="1">
      <c r="F61908" s="129">
        <f t="shared" si="973"/>
        <v>0</v>
      </c>
    </row>
    <row r="61909" spans="6:6" ht="18" customHeight="1">
      <c r="F61909" s="129">
        <f t="shared" si="973"/>
        <v>0</v>
      </c>
    </row>
    <row r="61910" spans="6:6" ht="18" customHeight="1">
      <c r="F61910" s="129">
        <f t="shared" si="973"/>
        <v>0</v>
      </c>
    </row>
    <row r="61911" spans="6:6" ht="18" customHeight="1">
      <c r="F61911" s="129">
        <f t="shared" si="973"/>
        <v>0</v>
      </c>
    </row>
    <row r="61912" spans="6:6" ht="18" customHeight="1">
      <c r="F61912" s="129">
        <f t="shared" si="973"/>
        <v>0</v>
      </c>
    </row>
    <row r="61913" spans="6:6" ht="18" customHeight="1">
      <c r="F61913" s="129">
        <f t="shared" si="973"/>
        <v>0</v>
      </c>
    </row>
    <row r="61914" spans="6:6" ht="18" customHeight="1">
      <c r="F61914" s="129">
        <f t="shared" si="973"/>
        <v>0</v>
      </c>
    </row>
    <row r="61915" spans="6:6" ht="18" customHeight="1">
      <c r="F61915" s="129">
        <f t="shared" si="973"/>
        <v>0</v>
      </c>
    </row>
    <row r="61916" spans="6:6" ht="18" customHeight="1">
      <c r="F61916" s="129">
        <f t="shared" si="973"/>
        <v>0</v>
      </c>
    </row>
    <row r="61917" spans="6:6" ht="18" customHeight="1">
      <c r="F61917" s="129">
        <f t="shared" si="973"/>
        <v>0</v>
      </c>
    </row>
    <row r="61918" spans="6:6" ht="18" customHeight="1">
      <c r="F61918" s="129">
        <f t="shared" si="973"/>
        <v>0</v>
      </c>
    </row>
    <row r="61919" spans="6:6" ht="18" customHeight="1">
      <c r="F61919" s="129">
        <f t="shared" si="973"/>
        <v>0</v>
      </c>
    </row>
    <row r="61920" spans="6:6" ht="18" customHeight="1">
      <c r="F61920" s="129">
        <f t="shared" si="973"/>
        <v>0</v>
      </c>
    </row>
    <row r="61921" spans="6:6" ht="18" customHeight="1">
      <c r="F61921" s="129">
        <f t="shared" si="973"/>
        <v>0</v>
      </c>
    </row>
    <row r="61922" spans="6:6" ht="18" customHeight="1">
      <c r="F61922" s="129">
        <f t="shared" si="973"/>
        <v>0</v>
      </c>
    </row>
    <row r="61923" spans="6:6" ht="18" customHeight="1">
      <c r="F61923" s="129">
        <f t="shared" si="973"/>
        <v>0</v>
      </c>
    </row>
    <row r="61924" spans="6:6" ht="18" customHeight="1">
      <c r="F61924" s="129">
        <f t="shared" si="973"/>
        <v>0</v>
      </c>
    </row>
    <row r="61925" spans="6:6" ht="18" customHeight="1">
      <c r="F61925" s="129">
        <f t="shared" si="973"/>
        <v>0</v>
      </c>
    </row>
    <row r="61926" spans="6:6" ht="18" customHeight="1">
      <c r="F61926" s="129">
        <f t="shared" si="973"/>
        <v>0</v>
      </c>
    </row>
    <row r="61927" spans="6:6" ht="18" customHeight="1">
      <c r="F61927" s="129">
        <f t="shared" si="973"/>
        <v>0</v>
      </c>
    </row>
    <row r="61928" spans="6:6" ht="18" customHeight="1">
      <c r="F61928" s="129">
        <f t="shared" si="973"/>
        <v>0</v>
      </c>
    </row>
    <row r="61929" spans="6:6" ht="18" customHeight="1">
      <c r="F61929" s="129">
        <f t="shared" si="973"/>
        <v>0</v>
      </c>
    </row>
    <row r="61930" spans="6:6" ht="18" customHeight="1">
      <c r="F61930" s="129">
        <f t="shared" si="973"/>
        <v>0</v>
      </c>
    </row>
    <row r="61931" spans="6:6" ht="18" customHeight="1">
      <c r="F61931" s="129">
        <f t="shared" si="973"/>
        <v>0</v>
      </c>
    </row>
    <row r="61932" spans="6:6" ht="18" customHeight="1">
      <c r="F61932" s="129">
        <f t="shared" si="973"/>
        <v>0</v>
      </c>
    </row>
    <row r="61933" spans="6:6" ht="18" customHeight="1">
      <c r="F61933" s="129">
        <f t="shared" si="973"/>
        <v>0</v>
      </c>
    </row>
    <row r="61934" spans="6:6" ht="18" customHeight="1">
      <c r="F61934" s="129">
        <f t="shared" si="973"/>
        <v>0</v>
      </c>
    </row>
    <row r="61935" spans="6:6" ht="18" customHeight="1">
      <c r="F61935" s="129">
        <f t="shared" si="973"/>
        <v>0</v>
      </c>
    </row>
    <row r="61936" spans="6:6" ht="18" customHeight="1">
      <c r="F61936" s="129">
        <f t="shared" si="973"/>
        <v>0</v>
      </c>
    </row>
    <row r="61937" spans="6:6" ht="18" customHeight="1">
      <c r="F61937" s="129">
        <f t="shared" si="973"/>
        <v>0</v>
      </c>
    </row>
    <row r="61938" spans="6:6" ht="18" customHeight="1">
      <c r="F61938" s="129">
        <f t="shared" ref="F61938:F62001" si="974">E61938*D61938</f>
        <v>0</v>
      </c>
    </row>
    <row r="61939" spans="6:6" ht="18" customHeight="1">
      <c r="F61939" s="129">
        <f t="shared" si="974"/>
        <v>0</v>
      </c>
    </row>
    <row r="61940" spans="6:6" ht="18" customHeight="1">
      <c r="F61940" s="129">
        <f t="shared" si="974"/>
        <v>0</v>
      </c>
    </row>
    <row r="61941" spans="6:6" ht="18" customHeight="1">
      <c r="F61941" s="129">
        <f t="shared" si="974"/>
        <v>0</v>
      </c>
    </row>
    <row r="61942" spans="6:6" ht="18" customHeight="1">
      <c r="F61942" s="129">
        <f t="shared" si="974"/>
        <v>0</v>
      </c>
    </row>
    <row r="61943" spans="6:6" ht="18" customHeight="1">
      <c r="F61943" s="129">
        <f t="shared" si="974"/>
        <v>0</v>
      </c>
    </row>
    <row r="61944" spans="6:6" ht="18" customHeight="1">
      <c r="F61944" s="129">
        <f t="shared" si="974"/>
        <v>0</v>
      </c>
    </row>
    <row r="61945" spans="6:6" ht="18" customHeight="1">
      <c r="F61945" s="129">
        <f t="shared" si="974"/>
        <v>0</v>
      </c>
    </row>
    <row r="61946" spans="6:6" ht="18" customHeight="1">
      <c r="F61946" s="129">
        <f t="shared" si="974"/>
        <v>0</v>
      </c>
    </row>
    <row r="61947" spans="6:6" ht="18" customHeight="1">
      <c r="F61947" s="129">
        <f t="shared" si="974"/>
        <v>0</v>
      </c>
    </row>
    <row r="61948" spans="6:6" ht="18" customHeight="1">
      <c r="F61948" s="129">
        <f t="shared" si="974"/>
        <v>0</v>
      </c>
    </row>
    <row r="61949" spans="6:6" ht="18" customHeight="1">
      <c r="F61949" s="129">
        <f t="shared" si="974"/>
        <v>0</v>
      </c>
    </row>
    <row r="61950" spans="6:6" ht="18" customHeight="1">
      <c r="F61950" s="129">
        <f t="shared" si="974"/>
        <v>0</v>
      </c>
    </row>
    <row r="61951" spans="6:6" ht="18" customHeight="1">
      <c r="F61951" s="129">
        <f t="shared" si="974"/>
        <v>0</v>
      </c>
    </row>
    <row r="61952" spans="6:6" ht="18" customHeight="1">
      <c r="F61952" s="129">
        <f t="shared" si="974"/>
        <v>0</v>
      </c>
    </row>
    <row r="61953" spans="6:6" ht="18" customHeight="1">
      <c r="F61953" s="129">
        <f t="shared" si="974"/>
        <v>0</v>
      </c>
    </row>
    <row r="61954" spans="6:6" ht="18" customHeight="1">
      <c r="F61954" s="129">
        <f t="shared" si="974"/>
        <v>0</v>
      </c>
    </row>
    <row r="61955" spans="6:6" ht="18" customHeight="1">
      <c r="F61955" s="129">
        <f t="shared" si="974"/>
        <v>0</v>
      </c>
    </row>
    <row r="61956" spans="6:6" ht="18" customHeight="1">
      <c r="F61956" s="129">
        <f t="shared" si="974"/>
        <v>0</v>
      </c>
    </row>
    <row r="61957" spans="6:6" ht="18" customHeight="1">
      <c r="F61957" s="129">
        <f t="shared" si="974"/>
        <v>0</v>
      </c>
    </row>
    <row r="61958" spans="6:6" ht="18" customHeight="1">
      <c r="F61958" s="129">
        <f t="shared" si="974"/>
        <v>0</v>
      </c>
    </row>
    <row r="61959" spans="6:6" ht="18" customHeight="1">
      <c r="F61959" s="129">
        <f t="shared" si="974"/>
        <v>0</v>
      </c>
    </row>
    <row r="61960" spans="6:6" ht="18" customHeight="1">
      <c r="F61960" s="129">
        <f t="shared" si="974"/>
        <v>0</v>
      </c>
    </row>
    <row r="61961" spans="6:6" ht="18" customHeight="1">
      <c r="F61961" s="129">
        <f t="shared" si="974"/>
        <v>0</v>
      </c>
    </row>
    <row r="61962" spans="6:6" ht="18" customHeight="1">
      <c r="F61962" s="129">
        <f t="shared" si="974"/>
        <v>0</v>
      </c>
    </row>
    <row r="61963" spans="6:6" ht="18" customHeight="1">
      <c r="F61963" s="129">
        <f t="shared" si="974"/>
        <v>0</v>
      </c>
    </row>
    <row r="61964" spans="6:6" ht="18" customHeight="1">
      <c r="F61964" s="129">
        <f t="shared" si="974"/>
        <v>0</v>
      </c>
    </row>
    <row r="61965" spans="6:6" ht="18" customHeight="1">
      <c r="F61965" s="129">
        <f t="shared" si="974"/>
        <v>0</v>
      </c>
    </row>
    <row r="61966" spans="6:6" ht="18" customHeight="1">
      <c r="F61966" s="129">
        <f t="shared" si="974"/>
        <v>0</v>
      </c>
    </row>
    <row r="61967" spans="6:6" ht="18" customHeight="1">
      <c r="F61967" s="129">
        <f t="shared" si="974"/>
        <v>0</v>
      </c>
    </row>
    <row r="61968" spans="6:6" ht="18" customHeight="1">
      <c r="F61968" s="129">
        <f t="shared" si="974"/>
        <v>0</v>
      </c>
    </row>
    <row r="61969" spans="6:6" ht="18" customHeight="1">
      <c r="F61969" s="129">
        <f t="shared" si="974"/>
        <v>0</v>
      </c>
    </row>
    <row r="61970" spans="6:6" ht="18" customHeight="1">
      <c r="F61970" s="129">
        <f t="shared" si="974"/>
        <v>0</v>
      </c>
    </row>
    <row r="61971" spans="6:6" ht="18" customHeight="1">
      <c r="F61971" s="129">
        <f t="shared" si="974"/>
        <v>0</v>
      </c>
    </row>
    <row r="61972" spans="6:6" ht="18" customHeight="1">
      <c r="F61972" s="129">
        <f t="shared" si="974"/>
        <v>0</v>
      </c>
    </row>
    <row r="61973" spans="6:6" ht="18" customHeight="1">
      <c r="F61973" s="129">
        <f t="shared" si="974"/>
        <v>0</v>
      </c>
    </row>
    <row r="61974" spans="6:6" ht="18" customHeight="1">
      <c r="F61974" s="129">
        <f t="shared" si="974"/>
        <v>0</v>
      </c>
    </row>
    <row r="61975" spans="6:6" ht="18" customHeight="1">
      <c r="F61975" s="129">
        <f t="shared" si="974"/>
        <v>0</v>
      </c>
    </row>
    <row r="61976" spans="6:6" ht="18" customHeight="1">
      <c r="F61976" s="129">
        <f t="shared" si="974"/>
        <v>0</v>
      </c>
    </row>
    <row r="61977" spans="6:6" ht="18" customHeight="1">
      <c r="F61977" s="129">
        <f t="shared" si="974"/>
        <v>0</v>
      </c>
    </row>
    <row r="61978" spans="6:6" ht="18" customHeight="1">
      <c r="F61978" s="129">
        <f t="shared" si="974"/>
        <v>0</v>
      </c>
    </row>
    <row r="61979" spans="6:6" ht="18" customHeight="1">
      <c r="F61979" s="129">
        <f t="shared" si="974"/>
        <v>0</v>
      </c>
    </row>
    <row r="61980" spans="6:6" ht="18" customHeight="1">
      <c r="F61980" s="129">
        <f t="shared" si="974"/>
        <v>0</v>
      </c>
    </row>
    <row r="61981" spans="6:6" ht="18" customHeight="1">
      <c r="F61981" s="129">
        <f t="shared" si="974"/>
        <v>0</v>
      </c>
    </row>
    <row r="61982" spans="6:6" ht="18" customHeight="1">
      <c r="F61982" s="129">
        <f t="shared" si="974"/>
        <v>0</v>
      </c>
    </row>
    <row r="61983" spans="6:6" ht="18" customHeight="1">
      <c r="F61983" s="129">
        <f t="shared" si="974"/>
        <v>0</v>
      </c>
    </row>
    <row r="61984" spans="6:6" ht="18" customHeight="1">
      <c r="F61984" s="129">
        <f t="shared" si="974"/>
        <v>0</v>
      </c>
    </row>
    <row r="61985" spans="6:6" ht="18" customHeight="1">
      <c r="F61985" s="129">
        <f t="shared" si="974"/>
        <v>0</v>
      </c>
    </row>
    <row r="61986" spans="6:6" ht="18" customHeight="1">
      <c r="F61986" s="129">
        <f t="shared" si="974"/>
        <v>0</v>
      </c>
    </row>
    <row r="61987" spans="6:6" ht="18" customHeight="1">
      <c r="F61987" s="129">
        <f t="shared" si="974"/>
        <v>0</v>
      </c>
    </row>
    <row r="61988" spans="6:6" ht="18" customHeight="1">
      <c r="F61988" s="129">
        <f t="shared" si="974"/>
        <v>0</v>
      </c>
    </row>
    <row r="61989" spans="6:6" ht="18" customHeight="1">
      <c r="F61989" s="129">
        <f t="shared" si="974"/>
        <v>0</v>
      </c>
    </row>
    <row r="61990" spans="6:6" ht="18" customHeight="1">
      <c r="F61990" s="129">
        <f t="shared" si="974"/>
        <v>0</v>
      </c>
    </row>
    <row r="61991" spans="6:6" ht="18" customHeight="1">
      <c r="F61991" s="129">
        <f t="shared" si="974"/>
        <v>0</v>
      </c>
    </row>
    <row r="61992" spans="6:6" ht="18" customHeight="1">
      <c r="F61992" s="129">
        <f t="shared" si="974"/>
        <v>0</v>
      </c>
    </row>
    <row r="61993" spans="6:6" ht="18" customHeight="1">
      <c r="F61993" s="129">
        <f t="shared" si="974"/>
        <v>0</v>
      </c>
    </row>
    <row r="61994" spans="6:6" ht="18" customHeight="1">
      <c r="F61994" s="129">
        <f t="shared" si="974"/>
        <v>0</v>
      </c>
    </row>
    <row r="61995" spans="6:6" ht="18" customHeight="1">
      <c r="F61995" s="129">
        <f t="shared" si="974"/>
        <v>0</v>
      </c>
    </row>
    <row r="61996" spans="6:6" ht="18" customHeight="1">
      <c r="F61996" s="129">
        <f t="shared" si="974"/>
        <v>0</v>
      </c>
    </row>
    <row r="61997" spans="6:6" ht="18" customHeight="1">
      <c r="F61997" s="129">
        <f t="shared" si="974"/>
        <v>0</v>
      </c>
    </row>
    <row r="61998" spans="6:6" ht="18" customHeight="1">
      <c r="F61998" s="129">
        <f t="shared" si="974"/>
        <v>0</v>
      </c>
    </row>
    <row r="61999" spans="6:6" ht="18" customHeight="1">
      <c r="F61999" s="129">
        <f t="shared" si="974"/>
        <v>0</v>
      </c>
    </row>
    <row r="62000" spans="6:6" ht="18" customHeight="1">
      <c r="F62000" s="129">
        <f t="shared" si="974"/>
        <v>0</v>
      </c>
    </row>
    <row r="62001" spans="6:6" ht="18" customHeight="1">
      <c r="F62001" s="129">
        <f t="shared" si="974"/>
        <v>0</v>
      </c>
    </row>
    <row r="62002" spans="6:6" ht="18" customHeight="1">
      <c r="F62002" s="129">
        <f t="shared" ref="F62002:F62065" si="975">E62002*D62002</f>
        <v>0</v>
      </c>
    </row>
    <row r="62003" spans="6:6" ht="18" customHeight="1">
      <c r="F62003" s="129">
        <f t="shared" si="975"/>
        <v>0</v>
      </c>
    </row>
    <row r="62004" spans="6:6" ht="18" customHeight="1">
      <c r="F62004" s="129">
        <f t="shared" si="975"/>
        <v>0</v>
      </c>
    </row>
    <row r="62005" spans="6:6" ht="18" customHeight="1">
      <c r="F62005" s="129">
        <f t="shared" si="975"/>
        <v>0</v>
      </c>
    </row>
    <row r="62006" spans="6:6" ht="18" customHeight="1">
      <c r="F62006" s="129">
        <f t="shared" si="975"/>
        <v>0</v>
      </c>
    </row>
    <row r="62007" spans="6:6" ht="18" customHeight="1">
      <c r="F62007" s="129">
        <f t="shared" si="975"/>
        <v>0</v>
      </c>
    </row>
    <row r="62008" spans="6:6" ht="18" customHeight="1">
      <c r="F62008" s="129">
        <f t="shared" si="975"/>
        <v>0</v>
      </c>
    </row>
    <row r="62009" spans="6:6" ht="18" customHeight="1">
      <c r="F62009" s="129">
        <f t="shared" si="975"/>
        <v>0</v>
      </c>
    </row>
    <row r="62010" spans="6:6" ht="18" customHeight="1">
      <c r="F62010" s="129">
        <f t="shared" si="975"/>
        <v>0</v>
      </c>
    </row>
    <row r="62011" spans="6:6" ht="18" customHeight="1">
      <c r="F62011" s="129">
        <f t="shared" si="975"/>
        <v>0</v>
      </c>
    </row>
    <row r="62012" spans="6:6" ht="18" customHeight="1">
      <c r="F62012" s="129">
        <f t="shared" si="975"/>
        <v>0</v>
      </c>
    </row>
    <row r="62013" spans="6:6" ht="18" customHeight="1">
      <c r="F62013" s="129">
        <f t="shared" si="975"/>
        <v>0</v>
      </c>
    </row>
    <row r="62014" spans="6:6" ht="18" customHeight="1">
      <c r="F62014" s="129">
        <f t="shared" si="975"/>
        <v>0</v>
      </c>
    </row>
    <row r="62015" spans="6:6" ht="18" customHeight="1">
      <c r="F62015" s="129">
        <f t="shared" si="975"/>
        <v>0</v>
      </c>
    </row>
    <row r="62016" spans="6:6" ht="18" customHeight="1">
      <c r="F62016" s="129">
        <f t="shared" si="975"/>
        <v>0</v>
      </c>
    </row>
    <row r="62017" spans="6:6" ht="18" customHeight="1">
      <c r="F62017" s="129">
        <f t="shared" si="975"/>
        <v>0</v>
      </c>
    </row>
    <row r="62018" spans="6:6" ht="18" customHeight="1">
      <c r="F62018" s="129">
        <f t="shared" si="975"/>
        <v>0</v>
      </c>
    </row>
    <row r="62019" spans="6:6" ht="18" customHeight="1">
      <c r="F62019" s="129">
        <f t="shared" si="975"/>
        <v>0</v>
      </c>
    </row>
    <row r="62020" spans="6:6" ht="18" customHeight="1">
      <c r="F62020" s="129">
        <f t="shared" si="975"/>
        <v>0</v>
      </c>
    </row>
    <row r="62021" spans="6:6" ht="18" customHeight="1">
      <c r="F62021" s="129">
        <f t="shared" si="975"/>
        <v>0</v>
      </c>
    </row>
    <row r="62022" spans="6:6" ht="18" customHeight="1">
      <c r="F62022" s="129">
        <f t="shared" si="975"/>
        <v>0</v>
      </c>
    </row>
    <row r="62023" spans="6:6" ht="18" customHeight="1">
      <c r="F62023" s="129">
        <f t="shared" si="975"/>
        <v>0</v>
      </c>
    </row>
    <row r="62024" spans="6:6" ht="18" customHeight="1">
      <c r="F62024" s="129">
        <f t="shared" si="975"/>
        <v>0</v>
      </c>
    </row>
    <row r="62025" spans="6:6" ht="18" customHeight="1">
      <c r="F62025" s="129">
        <f t="shared" si="975"/>
        <v>0</v>
      </c>
    </row>
    <row r="62026" spans="6:6" ht="18" customHeight="1">
      <c r="F62026" s="129">
        <f t="shared" si="975"/>
        <v>0</v>
      </c>
    </row>
    <row r="62027" spans="6:6" ht="18" customHeight="1">
      <c r="F62027" s="129">
        <f t="shared" si="975"/>
        <v>0</v>
      </c>
    </row>
    <row r="62028" spans="6:6" ht="18" customHeight="1">
      <c r="F62028" s="129">
        <f t="shared" si="975"/>
        <v>0</v>
      </c>
    </row>
    <row r="62029" spans="6:6" ht="18" customHeight="1">
      <c r="F62029" s="129">
        <f t="shared" si="975"/>
        <v>0</v>
      </c>
    </row>
    <row r="62030" spans="6:6" ht="18" customHeight="1">
      <c r="F62030" s="129">
        <f t="shared" si="975"/>
        <v>0</v>
      </c>
    </row>
    <row r="62031" spans="6:6" ht="18" customHeight="1">
      <c r="F62031" s="129">
        <f t="shared" si="975"/>
        <v>0</v>
      </c>
    </row>
    <row r="62032" spans="6:6" ht="18" customHeight="1">
      <c r="F62032" s="129">
        <f t="shared" si="975"/>
        <v>0</v>
      </c>
    </row>
    <row r="62033" spans="6:6" ht="18" customHeight="1">
      <c r="F62033" s="129">
        <f t="shared" si="975"/>
        <v>0</v>
      </c>
    </row>
    <row r="62034" spans="6:6" ht="18" customHeight="1">
      <c r="F62034" s="129">
        <f t="shared" si="975"/>
        <v>0</v>
      </c>
    </row>
    <row r="62035" spans="6:6" ht="18" customHeight="1">
      <c r="F62035" s="129">
        <f t="shared" si="975"/>
        <v>0</v>
      </c>
    </row>
    <row r="62036" spans="6:6" ht="18" customHeight="1">
      <c r="F62036" s="129">
        <f t="shared" si="975"/>
        <v>0</v>
      </c>
    </row>
    <row r="62037" spans="6:6" ht="18" customHeight="1">
      <c r="F62037" s="129">
        <f t="shared" si="975"/>
        <v>0</v>
      </c>
    </row>
    <row r="62038" spans="6:6" ht="18" customHeight="1">
      <c r="F62038" s="129">
        <f t="shared" si="975"/>
        <v>0</v>
      </c>
    </row>
    <row r="62039" spans="6:6" ht="18" customHeight="1">
      <c r="F62039" s="129">
        <f t="shared" si="975"/>
        <v>0</v>
      </c>
    </row>
    <row r="62040" spans="6:6" ht="18" customHeight="1">
      <c r="F62040" s="129">
        <f t="shared" si="975"/>
        <v>0</v>
      </c>
    </row>
    <row r="62041" spans="6:6" ht="18" customHeight="1">
      <c r="F62041" s="129">
        <f t="shared" si="975"/>
        <v>0</v>
      </c>
    </row>
    <row r="62042" spans="6:6" ht="18" customHeight="1">
      <c r="F62042" s="129">
        <f t="shared" si="975"/>
        <v>0</v>
      </c>
    </row>
    <row r="62043" spans="6:6" ht="18" customHeight="1">
      <c r="F62043" s="129">
        <f t="shared" si="975"/>
        <v>0</v>
      </c>
    </row>
    <row r="62044" spans="6:6" ht="18" customHeight="1">
      <c r="F62044" s="129">
        <f t="shared" si="975"/>
        <v>0</v>
      </c>
    </row>
    <row r="62045" spans="6:6" ht="18" customHeight="1">
      <c r="F62045" s="129">
        <f t="shared" si="975"/>
        <v>0</v>
      </c>
    </row>
    <row r="62046" spans="6:6" ht="18" customHeight="1">
      <c r="F62046" s="129">
        <f t="shared" si="975"/>
        <v>0</v>
      </c>
    </row>
    <row r="62047" spans="6:6" ht="18" customHeight="1">
      <c r="F62047" s="129">
        <f t="shared" si="975"/>
        <v>0</v>
      </c>
    </row>
    <row r="62048" spans="6:6" ht="18" customHeight="1">
      <c r="F62048" s="129">
        <f t="shared" si="975"/>
        <v>0</v>
      </c>
    </row>
    <row r="62049" spans="6:6" ht="18" customHeight="1">
      <c r="F62049" s="129">
        <f t="shared" si="975"/>
        <v>0</v>
      </c>
    </row>
    <row r="62050" spans="6:6" ht="18" customHeight="1">
      <c r="F62050" s="129">
        <f t="shared" si="975"/>
        <v>0</v>
      </c>
    </row>
    <row r="62051" spans="6:6" ht="18" customHeight="1">
      <c r="F62051" s="129">
        <f t="shared" si="975"/>
        <v>0</v>
      </c>
    </row>
    <row r="62052" spans="6:6" ht="18" customHeight="1">
      <c r="F62052" s="129">
        <f t="shared" si="975"/>
        <v>0</v>
      </c>
    </row>
    <row r="62053" spans="6:6" ht="18" customHeight="1">
      <c r="F62053" s="129">
        <f t="shared" si="975"/>
        <v>0</v>
      </c>
    </row>
    <row r="62054" spans="6:6" ht="18" customHeight="1">
      <c r="F62054" s="129">
        <f t="shared" si="975"/>
        <v>0</v>
      </c>
    </row>
    <row r="62055" spans="6:6" ht="18" customHeight="1">
      <c r="F62055" s="129">
        <f t="shared" si="975"/>
        <v>0</v>
      </c>
    </row>
    <row r="62056" spans="6:6" ht="18" customHeight="1">
      <c r="F62056" s="129">
        <f t="shared" si="975"/>
        <v>0</v>
      </c>
    </row>
    <row r="62057" spans="6:6" ht="18" customHeight="1">
      <c r="F62057" s="129">
        <f t="shared" si="975"/>
        <v>0</v>
      </c>
    </row>
    <row r="62058" spans="6:6" ht="18" customHeight="1">
      <c r="F62058" s="129">
        <f t="shared" si="975"/>
        <v>0</v>
      </c>
    </row>
    <row r="62059" spans="6:6" ht="18" customHeight="1">
      <c r="F62059" s="129">
        <f t="shared" si="975"/>
        <v>0</v>
      </c>
    </row>
    <row r="62060" spans="6:6" ht="18" customHeight="1">
      <c r="F62060" s="129">
        <f t="shared" si="975"/>
        <v>0</v>
      </c>
    </row>
    <row r="62061" spans="6:6" ht="18" customHeight="1">
      <c r="F62061" s="129">
        <f t="shared" si="975"/>
        <v>0</v>
      </c>
    </row>
    <row r="62062" spans="6:6" ht="18" customHeight="1">
      <c r="F62062" s="129">
        <f t="shared" si="975"/>
        <v>0</v>
      </c>
    </row>
    <row r="62063" spans="6:6" ht="18" customHeight="1">
      <c r="F62063" s="129">
        <f t="shared" si="975"/>
        <v>0</v>
      </c>
    </row>
    <row r="62064" spans="6:6" ht="18" customHeight="1">
      <c r="F62064" s="129">
        <f t="shared" si="975"/>
        <v>0</v>
      </c>
    </row>
    <row r="62065" spans="6:6" ht="18" customHeight="1">
      <c r="F62065" s="129">
        <f t="shared" si="975"/>
        <v>0</v>
      </c>
    </row>
    <row r="62066" spans="6:6" ht="18" customHeight="1">
      <c r="F62066" s="129">
        <f t="shared" ref="F62066:F62129" si="976">E62066*D62066</f>
        <v>0</v>
      </c>
    </row>
    <row r="62067" spans="6:6" ht="18" customHeight="1">
      <c r="F62067" s="129">
        <f t="shared" si="976"/>
        <v>0</v>
      </c>
    </row>
    <row r="62068" spans="6:6" ht="18" customHeight="1">
      <c r="F62068" s="129">
        <f t="shared" si="976"/>
        <v>0</v>
      </c>
    </row>
    <row r="62069" spans="6:6" ht="18" customHeight="1">
      <c r="F62069" s="129">
        <f t="shared" si="976"/>
        <v>0</v>
      </c>
    </row>
    <row r="62070" spans="6:6" ht="18" customHeight="1">
      <c r="F62070" s="129">
        <f t="shared" si="976"/>
        <v>0</v>
      </c>
    </row>
    <row r="62071" spans="6:6" ht="18" customHeight="1">
      <c r="F62071" s="129">
        <f t="shared" si="976"/>
        <v>0</v>
      </c>
    </row>
    <row r="62072" spans="6:6" ht="18" customHeight="1">
      <c r="F62072" s="129">
        <f t="shared" si="976"/>
        <v>0</v>
      </c>
    </row>
    <row r="62073" spans="6:6" ht="18" customHeight="1">
      <c r="F62073" s="129">
        <f t="shared" si="976"/>
        <v>0</v>
      </c>
    </row>
    <row r="62074" spans="6:6" ht="18" customHeight="1">
      <c r="F62074" s="129">
        <f t="shared" si="976"/>
        <v>0</v>
      </c>
    </row>
    <row r="62075" spans="6:6" ht="18" customHeight="1">
      <c r="F62075" s="129">
        <f t="shared" si="976"/>
        <v>0</v>
      </c>
    </row>
    <row r="62076" spans="6:6" ht="18" customHeight="1">
      <c r="F62076" s="129">
        <f t="shared" si="976"/>
        <v>0</v>
      </c>
    </row>
    <row r="62077" spans="6:6" ht="18" customHeight="1">
      <c r="F62077" s="129">
        <f t="shared" si="976"/>
        <v>0</v>
      </c>
    </row>
    <row r="62078" spans="6:6" ht="18" customHeight="1">
      <c r="F62078" s="129">
        <f t="shared" si="976"/>
        <v>0</v>
      </c>
    </row>
    <row r="62079" spans="6:6" ht="18" customHeight="1">
      <c r="F62079" s="129">
        <f t="shared" si="976"/>
        <v>0</v>
      </c>
    </row>
    <row r="62080" spans="6:6" ht="18" customHeight="1">
      <c r="F62080" s="129">
        <f t="shared" si="976"/>
        <v>0</v>
      </c>
    </row>
    <row r="62081" spans="6:6" ht="18" customHeight="1">
      <c r="F62081" s="129">
        <f t="shared" si="976"/>
        <v>0</v>
      </c>
    </row>
    <row r="62082" spans="6:6" ht="18" customHeight="1">
      <c r="F62082" s="129">
        <f t="shared" si="976"/>
        <v>0</v>
      </c>
    </row>
    <row r="62083" spans="6:6" ht="18" customHeight="1">
      <c r="F62083" s="129">
        <f t="shared" si="976"/>
        <v>0</v>
      </c>
    </row>
    <row r="62084" spans="6:6" ht="18" customHeight="1">
      <c r="F62084" s="129">
        <f t="shared" si="976"/>
        <v>0</v>
      </c>
    </row>
    <row r="62085" spans="6:6" ht="18" customHeight="1">
      <c r="F62085" s="129">
        <f t="shared" si="976"/>
        <v>0</v>
      </c>
    </row>
    <row r="62086" spans="6:6" ht="18" customHeight="1">
      <c r="F62086" s="129">
        <f t="shared" si="976"/>
        <v>0</v>
      </c>
    </row>
    <row r="62087" spans="6:6" ht="18" customHeight="1">
      <c r="F62087" s="129">
        <f t="shared" si="976"/>
        <v>0</v>
      </c>
    </row>
    <row r="62088" spans="6:6" ht="18" customHeight="1">
      <c r="F62088" s="129">
        <f t="shared" si="976"/>
        <v>0</v>
      </c>
    </row>
    <row r="62089" spans="6:6" ht="18" customHeight="1">
      <c r="F62089" s="129">
        <f t="shared" si="976"/>
        <v>0</v>
      </c>
    </row>
    <row r="62090" spans="6:6" ht="18" customHeight="1">
      <c r="F62090" s="129">
        <f t="shared" si="976"/>
        <v>0</v>
      </c>
    </row>
    <row r="62091" spans="6:6" ht="18" customHeight="1">
      <c r="F62091" s="129">
        <f t="shared" si="976"/>
        <v>0</v>
      </c>
    </row>
    <row r="62092" spans="6:6" ht="18" customHeight="1">
      <c r="F62092" s="129">
        <f t="shared" si="976"/>
        <v>0</v>
      </c>
    </row>
    <row r="62093" spans="6:6" ht="18" customHeight="1">
      <c r="F62093" s="129">
        <f t="shared" si="976"/>
        <v>0</v>
      </c>
    </row>
    <row r="62094" spans="6:6" ht="18" customHeight="1">
      <c r="F62094" s="129">
        <f t="shared" si="976"/>
        <v>0</v>
      </c>
    </row>
    <row r="62095" spans="6:6" ht="18" customHeight="1">
      <c r="F62095" s="129">
        <f t="shared" si="976"/>
        <v>0</v>
      </c>
    </row>
    <row r="62096" spans="6:6" ht="18" customHeight="1">
      <c r="F62096" s="129">
        <f t="shared" si="976"/>
        <v>0</v>
      </c>
    </row>
    <row r="62097" spans="6:6" ht="18" customHeight="1">
      <c r="F62097" s="129">
        <f t="shared" si="976"/>
        <v>0</v>
      </c>
    </row>
    <row r="62098" spans="6:6" ht="18" customHeight="1">
      <c r="F62098" s="129">
        <f t="shared" si="976"/>
        <v>0</v>
      </c>
    </row>
    <row r="62099" spans="6:6" ht="18" customHeight="1">
      <c r="F62099" s="129">
        <f t="shared" si="976"/>
        <v>0</v>
      </c>
    </row>
    <row r="62100" spans="6:6" ht="18" customHeight="1">
      <c r="F62100" s="129">
        <f t="shared" si="976"/>
        <v>0</v>
      </c>
    </row>
    <row r="62101" spans="6:6" ht="18" customHeight="1">
      <c r="F62101" s="129">
        <f t="shared" si="976"/>
        <v>0</v>
      </c>
    </row>
    <row r="62102" spans="6:6" ht="18" customHeight="1">
      <c r="F62102" s="129">
        <f t="shared" si="976"/>
        <v>0</v>
      </c>
    </row>
    <row r="62103" spans="6:6" ht="18" customHeight="1">
      <c r="F62103" s="129">
        <f t="shared" si="976"/>
        <v>0</v>
      </c>
    </row>
    <row r="62104" spans="6:6" ht="18" customHeight="1">
      <c r="F62104" s="129">
        <f t="shared" si="976"/>
        <v>0</v>
      </c>
    </row>
    <row r="62105" spans="6:6" ht="18" customHeight="1">
      <c r="F62105" s="129">
        <f t="shared" si="976"/>
        <v>0</v>
      </c>
    </row>
    <row r="62106" spans="6:6" ht="18" customHeight="1">
      <c r="F62106" s="129">
        <f t="shared" si="976"/>
        <v>0</v>
      </c>
    </row>
    <row r="62107" spans="6:6" ht="18" customHeight="1">
      <c r="F62107" s="129">
        <f t="shared" si="976"/>
        <v>0</v>
      </c>
    </row>
    <row r="62108" spans="6:6" ht="18" customHeight="1">
      <c r="F62108" s="129">
        <f t="shared" si="976"/>
        <v>0</v>
      </c>
    </row>
    <row r="62109" spans="6:6" ht="18" customHeight="1">
      <c r="F62109" s="129">
        <f t="shared" si="976"/>
        <v>0</v>
      </c>
    </row>
    <row r="62110" spans="6:6" ht="18" customHeight="1">
      <c r="F62110" s="129">
        <f t="shared" si="976"/>
        <v>0</v>
      </c>
    </row>
    <row r="62111" spans="6:6" ht="18" customHeight="1">
      <c r="F62111" s="129">
        <f t="shared" si="976"/>
        <v>0</v>
      </c>
    </row>
    <row r="62112" spans="6:6" ht="18" customHeight="1">
      <c r="F62112" s="129">
        <f t="shared" si="976"/>
        <v>0</v>
      </c>
    </row>
    <row r="62113" spans="6:6" ht="18" customHeight="1">
      <c r="F62113" s="129">
        <f t="shared" si="976"/>
        <v>0</v>
      </c>
    </row>
    <row r="62114" spans="6:6" ht="18" customHeight="1">
      <c r="F62114" s="129">
        <f t="shared" si="976"/>
        <v>0</v>
      </c>
    </row>
    <row r="62115" spans="6:6" ht="18" customHeight="1">
      <c r="F62115" s="129">
        <f t="shared" si="976"/>
        <v>0</v>
      </c>
    </row>
    <row r="62116" spans="6:6" ht="18" customHeight="1">
      <c r="F62116" s="129">
        <f t="shared" si="976"/>
        <v>0</v>
      </c>
    </row>
    <row r="62117" spans="6:6" ht="18" customHeight="1">
      <c r="F62117" s="129">
        <f t="shared" si="976"/>
        <v>0</v>
      </c>
    </row>
    <row r="62118" spans="6:6" ht="18" customHeight="1">
      <c r="F62118" s="129">
        <f t="shared" si="976"/>
        <v>0</v>
      </c>
    </row>
    <row r="62119" spans="6:6" ht="18" customHeight="1">
      <c r="F62119" s="129">
        <f t="shared" si="976"/>
        <v>0</v>
      </c>
    </row>
    <row r="62120" spans="6:6" ht="18" customHeight="1">
      <c r="F62120" s="129">
        <f t="shared" si="976"/>
        <v>0</v>
      </c>
    </row>
    <row r="62121" spans="6:6" ht="18" customHeight="1">
      <c r="F62121" s="129">
        <f t="shared" si="976"/>
        <v>0</v>
      </c>
    </row>
    <row r="62122" spans="6:6" ht="18" customHeight="1">
      <c r="F62122" s="129">
        <f t="shared" si="976"/>
        <v>0</v>
      </c>
    </row>
    <row r="62123" spans="6:6" ht="18" customHeight="1">
      <c r="F62123" s="129">
        <f t="shared" si="976"/>
        <v>0</v>
      </c>
    </row>
    <row r="62124" spans="6:6" ht="18" customHeight="1">
      <c r="F62124" s="129">
        <f t="shared" si="976"/>
        <v>0</v>
      </c>
    </row>
    <row r="62125" spans="6:6" ht="18" customHeight="1">
      <c r="F62125" s="129">
        <f t="shared" si="976"/>
        <v>0</v>
      </c>
    </row>
    <row r="62126" spans="6:6" ht="18" customHeight="1">
      <c r="F62126" s="129">
        <f t="shared" si="976"/>
        <v>0</v>
      </c>
    </row>
    <row r="62127" spans="6:6" ht="18" customHeight="1">
      <c r="F62127" s="129">
        <f t="shared" si="976"/>
        <v>0</v>
      </c>
    </row>
    <row r="62128" spans="6:6" ht="18" customHeight="1">
      <c r="F62128" s="129">
        <f t="shared" si="976"/>
        <v>0</v>
      </c>
    </row>
    <row r="62129" spans="6:6" ht="18" customHeight="1">
      <c r="F62129" s="129">
        <f t="shared" si="976"/>
        <v>0</v>
      </c>
    </row>
    <row r="62130" spans="6:6" ht="18" customHeight="1">
      <c r="F62130" s="129">
        <f t="shared" ref="F62130:F62193" si="977">E62130*D62130</f>
        <v>0</v>
      </c>
    </row>
    <row r="62131" spans="6:6" ht="18" customHeight="1">
      <c r="F62131" s="129">
        <f t="shared" si="977"/>
        <v>0</v>
      </c>
    </row>
    <row r="62132" spans="6:6" ht="18" customHeight="1">
      <c r="F62132" s="129">
        <f t="shared" si="977"/>
        <v>0</v>
      </c>
    </row>
    <row r="62133" spans="6:6" ht="18" customHeight="1">
      <c r="F62133" s="129">
        <f t="shared" si="977"/>
        <v>0</v>
      </c>
    </row>
    <row r="62134" spans="6:6" ht="18" customHeight="1">
      <c r="F62134" s="129">
        <f t="shared" si="977"/>
        <v>0</v>
      </c>
    </row>
    <row r="62135" spans="6:6" ht="18" customHeight="1">
      <c r="F62135" s="129">
        <f t="shared" si="977"/>
        <v>0</v>
      </c>
    </row>
    <row r="62136" spans="6:6" ht="18" customHeight="1">
      <c r="F62136" s="129">
        <f t="shared" si="977"/>
        <v>0</v>
      </c>
    </row>
    <row r="62137" spans="6:6" ht="18" customHeight="1">
      <c r="F62137" s="129">
        <f t="shared" si="977"/>
        <v>0</v>
      </c>
    </row>
    <row r="62138" spans="6:6" ht="18" customHeight="1">
      <c r="F62138" s="129">
        <f t="shared" si="977"/>
        <v>0</v>
      </c>
    </row>
    <row r="62139" spans="6:6" ht="18" customHeight="1">
      <c r="F62139" s="129">
        <f t="shared" si="977"/>
        <v>0</v>
      </c>
    </row>
    <row r="62140" spans="6:6" ht="18" customHeight="1">
      <c r="F62140" s="129">
        <f t="shared" si="977"/>
        <v>0</v>
      </c>
    </row>
    <row r="62141" spans="6:6" ht="18" customHeight="1">
      <c r="F62141" s="129">
        <f t="shared" si="977"/>
        <v>0</v>
      </c>
    </row>
    <row r="62142" spans="6:6" ht="18" customHeight="1">
      <c r="F62142" s="129">
        <f t="shared" si="977"/>
        <v>0</v>
      </c>
    </row>
    <row r="62143" spans="6:6" ht="18" customHeight="1">
      <c r="F62143" s="129">
        <f t="shared" si="977"/>
        <v>0</v>
      </c>
    </row>
    <row r="62144" spans="6:6" ht="18" customHeight="1">
      <c r="F62144" s="129">
        <f t="shared" si="977"/>
        <v>0</v>
      </c>
    </row>
    <row r="62145" spans="6:6" ht="18" customHeight="1">
      <c r="F62145" s="129">
        <f t="shared" si="977"/>
        <v>0</v>
      </c>
    </row>
    <row r="62146" spans="6:6" ht="18" customHeight="1">
      <c r="F62146" s="129">
        <f t="shared" si="977"/>
        <v>0</v>
      </c>
    </row>
    <row r="62147" spans="6:6" ht="18" customHeight="1">
      <c r="F62147" s="129">
        <f t="shared" si="977"/>
        <v>0</v>
      </c>
    </row>
    <row r="62148" spans="6:6" ht="18" customHeight="1">
      <c r="F62148" s="129">
        <f t="shared" si="977"/>
        <v>0</v>
      </c>
    </row>
    <row r="62149" spans="6:6" ht="18" customHeight="1">
      <c r="F62149" s="129">
        <f t="shared" si="977"/>
        <v>0</v>
      </c>
    </row>
    <row r="62150" spans="6:6" ht="18" customHeight="1">
      <c r="F62150" s="129">
        <f t="shared" si="977"/>
        <v>0</v>
      </c>
    </row>
    <row r="62151" spans="6:6" ht="18" customHeight="1">
      <c r="F62151" s="129">
        <f t="shared" si="977"/>
        <v>0</v>
      </c>
    </row>
    <row r="62152" spans="6:6" ht="18" customHeight="1">
      <c r="F62152" s="129">
        <f t="shared" si="977"/>
        <v>0</v>
      </c>
    </row>
    <row r="62153" spans="6:6" ht="18" customHeight="1">
      <c r="F62153" s="129">
        <f t="shared" si="977"/>
        <v>0</v>
      </c>
    </row>
    <row r="62154" spans="6:6" ht="18" customHeight="1">
      <c r="F62154" s="129">
        <f t="shared" si="977"/>
        <v>0</v>
      </c>
    </row>
    <row r="62155" spans="6:6" ht="18" customHeight="1">
      <c r="F62155" s="129">
        <f t="shared" si="977"/>
        <v>0</v>
      </c>
    </row>
    <row r="62156" spans="6:6" ht="18" customHeight="1">
      <c r="F62156" s="129">
        <f t="shared" si="977"/>
        <v>0</v>
      </c>
    </row>
    <row r="62157" spans="6:6" ht="18" customHeight="1">
      <c r="F62157" s="129">
        <f t="shared" si="977"/>
        <v>0</v>
      </c>
    </row>
    <row r="62158" spans="6:6" ht="18" customHeight="1">
      <c r="F62158" s="129">
        <f t="shared" si="977"/>
        <v>0</v>
      </c>
    </row>
    <row r="62159" spans="6:6" ht="18" customHeight="1">
      <c r="F62159" s="129">
        <f t="shared" si="977"/>
        <v>0</v>
      </c>
    </row>
    <row r="62160" spans="6:6" ht="18" customHeight="1">
      <c r="F62160" s="129">
        <f t="shared" si="977"/>
        <v>0</v>
      </c>
    </row>
    <row r="62161" spans="6:6" ht="18" customHeight="1">
      <c r="F62161" s="129">
        <f t="shared" si="977"/>
        <v>0</v>
      </c>
    </row>
    <row r="62162" spans="6:6" ht="18" customHeight="1">
      <c r="F62162" s="129">
        <f t="shared" si="977"/>
        <v>0</v>
      </c>
    </row>
    <row r="62163" spans="6:6" ht="18" customHeight="1">
      <c r="F62163" s="129">
        <f t="shared" si="977"/>
        <v>0</v>
      </c>
    </row>
    <row r="62164" spans="6:6" ht="18" customHeight="1">
      <c r="F62164" s="129">
        <f t="shared" si="977"/>
        <v>0</v>
      </c>
    </row>
    <row r="62165" spans="6:6" ht="18" customHeight="1">
      <c r="F62165" s="129">
        <f t="shared" si="977"/>
        <v>0</v>
      </c>
    </row>
    <row r="62166" spans="6:6" ht="18" customHeight="1">
      <c r="F62166" s="129">
        <f t="shared" si="977"/>
        <v>0</v>
      </c>
    </row>
    <row r="62167" spans="6:6" ht="18" customHeight="1">
      <c r="F62167" s="129">
        <f t="shared" si="977"/>
        <v>0</v>
      </c>
    </row>
    <row r="62168" spans="6:6" ht="18" customHeight="1">
      <c r="F62168" s="129">
        <f t="shared" si="977"/>
        <v>0</v>
      </c>
    </row>
    <row r="62169" spans="6:6" ht="18" customHeight="1">
      <c r="F62169" s="129">
        <f t="shared" si="977"/>
        <v>0</v>
      </c>
    </row>
    <row r="62170" spans="6:6" ht="18" customHeight="1">
      <c r="F62170" s="129">
        <f t="shared" si="977"/>
        <v>0</v>
      </c>
    </row>
    <row r="62171" spans="6:6" ht="18" customHeight="1">
      <c r="F62171" s="129">
        <f t="shared" si="977"/>
        <v>0</v>
      </c>
    </row>
    <row r="62172" spans="6:6" ht="18" customHeight="1">
      <c r="F62172" s="129">
        <f t="shared" si="977"/>
        <v>0</v>
      </c>
    </row>
    <row r="62173" spans="6:6" ht="18" customHeight="1">
      <c r="F62173" s="129">
        <f t="shared" si="977"/>
        <v>0</v>
      </c>
    </row>
    <row r="62174" spans="6:6" ht="18" customHeight="1">
      <c r="F62174" s="129">
        <f t="shared" si="977"/>
        <v>0</v>
      </c>
    </row>
    <row r="62175" spans="6:6" ht="18" customHeight="1">
      <c r="F62175" s="129">
        <f t="shared" si="977"/>
        <v>0</v>
      </c>
    </row>
    <row r="62176" spans="6:6" ht="18" customHeight="1">
      <c r="F62176" s="129">
        <f t="shared" si="977"/>
        <v>0</v>
      </c>
    </row>
    <row r="62177" spans="6:6" ht="18" customHeight="1">
      <c r="F62177" s="129">
        <f t="shared" si="977"/>
        <v>0</v>
      </c>
    </row>
    <row r="62178" spans="6:6" ht="18" customHeight="1">
      <c r="F62178" s="129">
        <f t="shared" si="977"/>
        <v>0</v>
      </c>
    </row>
    <row r="62179" spans="6:6" ht="18" customHeight="1">
      <c r="F62179" s="129">
        <f t="shared" si="977"/>
        <v>0</v>
      </c>
    </row>
    <row r="62180" spans="6:6" ht="18" customHeight="1">
      <c r="F62180" s="129">
        <f t="shared" si="977"/>
        <v>0</v>
      </c>
    </row>
    <row r="62181" spans="6:6" ht="18" customHeight="1">
      <c r="F62181" s="129">
        <f t="shared" si="977"/>
        <v>0</v>
      </c>
    </row>
    <row r="62182" spans="6:6" ht="18" customHeight="1">
      <c r="F62182" s="129">
        <f t="shared" si="977"/>
        <v>0</v>
      </c>
    </row>
    <row r="62183" spans="6:6" ht="18" customHeight="1">
      <c r="F62183" s="129">
        <f t="shared" si="977"/>
        <v>0</v>
      </c>
    </row>
    <row r="62184" spans="6:6" ht="18" customHeight="1">
      <c r="F62184" s="129">
        <f t="shared" si="977"/>
        <v>0</v>
      </c>
    </row>
    <row r="62185" spans="6:6" ht="18" customHeight="1">
      <c r="F62185" s="129">
        <f t="shared" si="977"/>
        <v>0</v>
      </c>
    </row>
    <row r="62186" spans="6:6" ht="18" customHeight="1">
      <c r="F62186" s="129">
        <f t="shared" si="977"/>
        <v>0</v>
      </c>
    </row>
    <row r="62187" spans="6:6" ht="18" customHeight="1">
      <c r="F62187" s="129">
        <f t="shared" si="977"/>
        <v>0</v>
      </c>
    </row>
    <row r="62188" spans="6:6" ht="18" customHeight="1">
      <c r="F62188" s="129">
        <f t="shared" si="977"/>
        <v>0</v>
      </c>
    </row>
    <row r="62189" spans="6:6" ht="18" customHeight="1">
      <c r="F62189" s="129">
        <f t="shared" si="977"/>
        <v>0</v>
      </c>
    </row>
    <row r="62190" spans="6:6" ht="18" customHeight="1">
      <c r="F62190" s="129">
        <f t="shared" si="977"/>
        <v>0</v>
      </c>
    </row>
    <row r="62191" spans="6:6" ht="18" customHeight="1">
      <c r="F62191" s="129">
        <f t="shared" si="977"/>
        <v>0</v>
      </c>
    </row>
    <row r="62192" spans="6:6" ht="18" customHeight="1">
      <c r="F62192" s="129">
        <f t="shared" si="977"/>
        <v>0</v>
      </c>
    </row>
    <row r="62193" spans="6:6" ht="18" customHeight="1">
      <c r="F62193" s="129">
        <f t="shared" si="977"/>
        <v>0</v>
      </c>
    </row>
    <row r="62194" spans="6:6" ht="18" customHeight="1">
      <c r="F62194" s="129">
        <f t="shared" ref="F62194:F62227" si="978">E62194*D62194</f>
        <v>0</v>
      </c>
    </row>
    <row r="62195" spans="6:6" ht="18" customHeight="1">
      <c r="F62195" s="129">
        <f t="shared" si="978"/>
        <v>0</v>
      </c>
    </row>
    <row r="62196" spans="6:6" ht="18" customHeight="1">
      <c r="F62196" s="129">
        <f t="shared" si="978"/>
        <v>0</v>
      </c>
    </row>
    <row r="62197" spans="6:6" ht="18" customHeight="1">
      <c r="F62197" s="129">
        <f t="shared" si="978"/>
        <v>0</v>
      </c>
    </row>
    <row r="62198" spans="6:6" ht="18" customHeight="1">
      <c r="F62198" s="129">
        <f t="shared" si="978"/>
        <v>0</v>
      </c>
    </row>
    <row r="62199" spans="6:6" ht="18" customHeight="1">
      <c r="F62199" s="129">
        <f t="shared" si="978"/>
        <v>0</v>
      </c>
    </row>
    <row r="62200" spans="6:6" ht="18" customHeight="1">
      <c r="F62200" s="129">
        <f t="shared" si="978"/>
        <v>0</v>
      </c>
    </row>
    <row r="62201" spans="6:6" ht="18" customHeight="1">
      <c r="F62201" s="129">
        <f t="shared" si="978"/>
        <v>0</v>
      </c>
    </row>
    <row r="62202" spans="6:6" ht="18" customHeight="1">
      <c r="F62202" s="129">
        <f t="shared" si="978"/>
        <v>0</v>
      </c>
    </row>
    <row r="62203" spans="6:6" ht="18" customHeight="1">
      <c r="F62203" s="129">
        <f t="shared" si="978"/>
        <v>0</v>
      </c>
    </row>
    <row r="62204" spans="6:6" ht="18" customHeight="1">
      <c r="F62204" s="129">
        <f t="shared" si="978"/>
        <v>0</v>
      </c>
    </row>
    <row r="62205" spans="6:6" ht="18" customHeight="1">
      <c r="F62205" s="129">
        <f t="shared" si="978"/>
        <v>0</v>
      </c>
    </row>
    <row r="62206" spans="6:6" ht="18" customHeight="1">
      <c r="F62206" s="129">
        <f t="shared" si="978"/>
        <v>0</v>
      </c>
    </row>
    <row r="62207" spans="6:6" ht="18" customHeight="1">
      <c r="F62207" s="129">
        <f t="shared" si="978"/>
        <v>0</v>
      </c>
    </row>
    <row r="62208" spans="6:6" ht="18" customHeight="1">
      <c r="F62208" s="129">
        <f t="shared" si="978"/>
        <v>0</v>
      </c>
    </row>
    <row r="62209" spans="6:6" ht="18" customHeight="1">
      <c r="F62209" s="129">
        <f t="shared" si="978"/>
        <v>0</v>
      </c>
    </row>
    <row r="62210" spans="6:6" ht="18" customHeight="1">
      <c r="F62210" s="129">
        <f t="shared" si="978"/>
        <v>0</v>
      </c>
    </row>
    <row r="62211" spans="6:6" ht="18" customHeight="1">
      <c r="F62211" s="129">
        <f t="shared" si="978"/>
        <v>0</v>
      </c>
    </row>
    <row r="62212" spans="6:6" ht="18" customHeight="1">
      <c r="F62212" s="129">
        <f t="shared" si="978"/>
        <v>0</v>
      </c>
    </row>
    <row r="62213" spans="6:6" ht="18" customHeight="1">
      <c r="F62213" s="129">
        <f t="shared" si="978"/>
        <v>0</v>
      </c>
    </row>
    <row r="62214" spans="6:6" ht="18" customHeight="1">
      <c r="F62214" s="129">
        <f t="shared" si="978"/>
        <v>0</v>
      </c>
    </row>
    <row r="62215" spans="6:6" ht="18" customHeight="1">
      <c r="F62215" s="129">
        <f t="shared" si="978"/>
        <v>0</v>
      </c>
    </row>
    <row r="62216" spans="6:6" ht="18" customHeight="1">
      <c r="F62216" s="129">
        <f t="shared" si="978"/>
        <v>0</v>
      </c>
    </row>
    <row r="62217" spans="6:6" ht="18" customHeight="1">
      <c r="F62217" s="129">
        <f t="shared" si="978"/>
        <v>0</v>
      </c>
    </row>
    <row r="62218" spans="6:6" ht="18" customHeight="1">
      <c r="F62218" s="129">
        <f t="shared" si="978"/>
        <v>0</v>
      </c>
    </row>
    <row r="62219" spans="6:6" ht="18" customHeight="1">
      <c r="F62219" s="129">
        <f t="shared" si="978"/>
        <v>0</v>
      </c>
    </row>
    <row r="62220" spans="6:6" ht="18" customHeight="1">
      <c r="F62220" s="129">
        <f t="shared" si="978"/>
        <v>0</v>
      </c>
    </row>
    <row r="62221" spans="6:6" ht="18" customHeight="1">
      <c r="F62221" s="129">
        <f t="shared" si="978"/>
        <v>0</v>
      </c>
    </row>
    <row r="62222" spans="6:6" ht="18" customHeight="1">
      <c r="F62222" s="129">
        <f t="shared" si="978"/>
        <v>0</v>
      </c>
    </row>
    <row r="62223" spans="6:6" ht="18" customHeight="1">
      <c r="F62223" s="129">
        <f t="shared" si="978"/>
        <v>0</v>
      </c>
    </row>
    <row r="62224" spans="6:6" ht="18" customHeight="1">
      <c r="F62224" s="129">
        <f t="shared" si="978"/>
        <v>0</v>
      </c>
    </row>
    <row r="62225" spans="6:6" ht="18" customHeight="1">
      <c r="F62225" s="129">
        <f t="shared" si="978"/>
        <v>0</v>
      </c>
    </row>
    <row r="62226" spans="6:6" ht="18" customHeight="1">
      <c r="F62226" s="129">
        <f t="shared" si="978"/>
        <v>0</v>
      </c>
    </row>
    <row r="62227" spans="6:6" ht="18" customHeight="1">
      <c r="F62227" s="129">
        <f t="shared" si="978"/>
        <v>0</v>
      </c>
    </row>
  </sheetData>
  <mergeCells count="19">
    <mergeCell ref="A21544:B21544"/>
    <mergeCell ref="H19947:H19948"/>
    <mergeCell ref="G12525:G12526"/>
    <mergeCell ref="D12525:D12526"/>
    <mergeCell ref="B13902:C13902"/>
    <mergeCell ref="B13072:C13072"/>
    <mergeCell ref="C20838:C20839"/>
    <mergeCell ref="D20838:D20839"/>
    <mergeCell ref="E20838:E20839"/>
    <mergeCell ref="F20838:F20839"/>
    <mergeCell ref="B15120:C15120"/>
    <mergeCell ref="E12525:E12526"/>
    <mergeCell ref="F12525:F12526"/>
    <mergeCell ref="B16225:C16225"/>
    <mergeCell ref="B11461:C11461"/>
    <mergeCell ref="B11457:C11457"/>
    <mergeCell ref="A12239:B12239"/>
    <mergeCell ref="A12525:A12526"/>
    <mergeCell ref="C12525:C12526"/>
  </mergeCells>
  <phoneticPr fontId="3" type="noConversion"/>
  <pageMargins left="0.23" right="0.16" top="0.16" bottom="0.17" header="0.16" footer="0.16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1516"/>
  <sheetViews>
    <sheetView topLeftCell="A1506" zoomScaleNormal="100" workbookViewId="0">
      <selection activeCell="B1521" sqref="B1521"/>
    </sheetView>
  </sheetViews>
  <sheetFormatPr defaultRowHeight="18" customHeight="1"/>
  <cols>
    <col min="1" max="1" width="16.453125" style="6" customWidth="1"/>
    <col min="2" max="2" width="18.6328125" style="3" customWidth="1"/>
    <col min="3" max="3" width="13.90625" style="3" customWidth="1"/>
    <col min="4" max="4" width="14.36328125" style="3" customWidth="1"/>
    <col min="5" max="5" width="13.08984375" style="2" customWidth="1"/>
    <col min="6" max="6" width="14.90625" style="2" customWidth="1"/>
    <col min="7" max="7" width="11.08984375" customWidth="1"/>
    <col min="8" max="8" width="10.453125" bestFit="1" customWidth="1"/>
    <col min="11" max="11" width="12.6328125" customWidth="1"/>
  </cols>
  <sheetData>
    <row r="1" spans="1:6" ht="18" customHeight="1">
      <c r="A1" s="79">
        <v>42371</v>
      </c>
      <c r="B1" s="627" t="s">
        <v>6</v>
      </c>
      <c r="C1" s="627"/>
      <c r="D1" s="627"/>
      <c r="E1" s="627"/>
      <c r="F1" s="627"/>
    </row>
    <row r="2" spans="1:6" ht="18" customHeight="1">
      <c r="A2" s="80" t="s">
        <v>127</v>
      </c>
      <c r="B2" s="10" t="s">
        <v>1</v>
      </c>
      <c r="C2" s="10" t="s">
        <v>7</v>
      </c>
      <c r="D2" s="10" t="s">
        <v>8</v>
      </c>
      <c r="E2" s="11" t="s">
        <v>9</v>
      </c>
      <c r="F2" s="11" t="s">
        <v>10</v>
      </c>
    </row>
    <row r="3" spans="1:6" ht="18" customHeight="1">
      <c r="A3" s="33" t="s">
        <v>12</v>
      </c>
      <c r="B3" s="40" t="s">
        <v>16</v>
      </c>
      <c r="C3" s="41" t="s">
        <v>17</v>
      </c>
      <c r="D3" s="41">
        <v>69.8</v>
      </c>
      <c r="E3" s="42">
        <v>41500</v>
      </c>
      <c r="F3" s="43">
        <f>E3*D3</f>
        <v>2896700</v>
      </c>
    </row>
    <row r="6" spans="1:6" ht="18" customHeight="1">
      <c r="A6" s="81"/>
    </row>
    <row r="7" spans="1:6" ht="18" customHeight="1">
      <c r="A7" s="79">
        <v>42372</v>
      </c>
      <c r="B7" s="627" t="s">
        <v>6</v>
      </c>
      <c r="C7" s="627"/>
      <c r="D7" s="627"/>
      <c r="E7" s="627"/>
      <c r="F7" s="627"/>
    </row>
    <row r="8" spans="1:6" ht="18" customHeight="1">
      <c r="A8" s="80" t="s">
        <v>127</v>
      </c>
      <c r="B8" s="10" t="s">
        <v>1</v>
      </c>
      <c r="C8" s="10" t="s">
        <v>7</v>
      </c>
      <c r="D8" s="10" t="s">
        <v>8</v>
      </c>
      <c r="E8" s="11" t="s">
        <v>9</v>
      </c>
      <c r="F8" s="11" t="s">
        <v>10</v>
      </c>
    </row>
    <row r="9" spans="1:6" ht="18" customHeight="1">
      <c r="A9" s="35" t="s">
        <v>115</v>
      </c>
      <c r="B9" s="65" t="s">
        <v>116</v>
      </c>
      <c r="C9" s="66" t="s">
        <v>117</v>
      </c>
      <c r="D9" s="66">
        <v>392.2</v>
      </c>
      <c r="E9" s="67">
        <v>42500</v>
      </c>
      <c r="F9" s="68">
        <f>E9*D9</f>
        <v>16668500</v>
      </c>
    </row>
    <row r="10" spans="1:6" ht="18" customHeight="1">
      <c r="A10" s="35"/>
      <c r="B10" s="65" t="s">
        <v>116</v>
      </c>
      <c r="C10" s="66" t="s">
        <v>118</v>
      </c>
      <c r="D10" s="66">
        <v>217.9</v>
      </c>
      <c r="E10" s="67">
        <v>42500</v>
      </c>
      <c r="F10" s="68">
        <f>E10*D10</f>
        <v>9260750</v>
      </c>
    </row>
    <row r="11" spans="1:6" ht="18" customHeight="1">
      <c r="A11" s="35" t="s">
        <v>24</v>
      </c>
      <c r="B11" s="65" t="s">
        <v>137</v>
      </c>
      <c r="C11" s="70" t="s">
        <v>138</v>
      </c>
      <c r="D11" s="70">
        <v>100.5</v>
      </c>
      <c r="E11" s="71">
        <v>41000</v>
      </c>
      <c r="F11" s="68">
        <f>E11*D11</f>
        <v>4120500</v>
      </c>
    </row>
    <row r="12" spans="1:6" ht="18" customHeight="1">
      <c r="A12" s="73"/>
      <c r="B12" s="74" t="s">
        <v>137</v>
      </c>
      <c r="C12" s="75" t="s">
        <v>139</v>
      </c>
      <c r="D12" s="75">
        <v>101.3</v>
      </c>
      <c r="E12" s="76">
        <v>43500</v>
      </c>
      <c r="F12" s="77">
        <f>E12*D12</f>
        <v>4406550</v>
      </c>
    </row>
    <row r="13" spans="1:6" ht="18" customHeight="1">
      <c r="A13" s="626" t="s">
        <v>152</v>
      </c>
      <c r="B13" s="626"/>
      <c r="C13" s="626"/>
      <c r="D13" s="12">
        <f>SUM(D9:D12)</f>
        <v>811.9</v>
      </c>
      <c r="E13" s="78"/>
      <c r="F13" s="78">
        <f>SUM(F9:F12)</f>
        <v>34456300</v>
      </c>
    </row>
    <row r="15" spans="1:6" ht="18" customHeight="1">
      <c r="A15" s="6" t="s">
        <v>153</v>
      </c>
    </row>
    <row r="16" spans="1:6" ht="18" customHeight="1">
      <c r="A16" s="6" t="s">
        <v>18</v>
      </c>
      <c r="C16" s="82">
        <v>35186000</v>
      </c>
    </row>
    <row r="17" spans="1:6" ht="18" customHeight="1">
      <c r="A17" s="6" t="s">
        <v>109</v>
      </c>
      <c r="C17" s="82">
        <v>10495000</v>
      </c>
    </row>
    <row r="18" spans="1:6" ht="18" customHeight="1">
      <c r="A18" s="6" t="s">
        <v>110</v>
      </c>
      <c r="C18" s="82">
        <v>1613000</v>
      </c>
    </row>
    <row r="19" spans="1:6" ht="18" customHeight="1" thickBot="1">
      <c r="A19" s="6" t="s">
        <v>112</v>
      </c>
      <c r="C19" s="83">
        <v>6970000</v>
      </c>
    </row>
    <row r="20" spans="1:6" ht="18" customHeight="1">
      <c r="C20" s="84">
        <f>SUM(C16:C19)</f>
        <v>54264000</v>
      </c>
    </row>
    <row r="22" spans="1:6" ht="18" customHeight="1">
      <c r="A22" s="79">
        <v>42373</v>
      </c>
      <c r="B22" s="627" t="s">
        <v>6</v>
      </c>
      <c r="C22" s="627"/>
      <c r="D22" s="627"/>
      <c r="E22" s="627"/>
      <c r="F22" s="627"/>
    </row>
    <row r="23" spans="1:6" ht="18" customHeight="1">
      <c r="A23" s="80" t="s">
        <v>127</v>
      </c>
      <c r="B23" s="10" t="s">
        <v>1</v>
      </c>
      <c r="C23" s="10" t="s">
        <v>7</v>
      </c>
      <c r="D23" s="10" t="s">
        <v>8</v>
      </c>
      <c r="E23" s="11" t="s">
        <v>9</v>
      </c>
      <c r="F23" s="11" t="s">
        <v>10</v>
      </c>
    </row>
    <row r="24" spans="1:6" ht="18" customHeight="1">
      <c r="A24" s="33" t="s">
        <v>18</v>
      </c>
      <c r="B24" s="93" t="s">
        <v>161</v>
      </c>
      <c r="C24" s="94" t="s">
        <v>162</v>
      </c>
      <c r="D24" s="94">
        <v>-25.8</v>
      </c>
      <c r="E24" s="95">
        <v>41000</v>
      </c>
      <c r="F24" s="43">
        <f>E24*D24</f>
        <v>-1057800</v>
      </c>
    </row>
    <row r="25" spans="1:6" ht="18" customHeight="1">
      <c r="A25" s="35" t="s">
        <v>97</v>
      </c>
      <c r="B25" s="91" t="s">
        <v>16</v>
      </c>
      <c r="C25" s="88" t="s">
        <v>220</v>
      </c>
      <c r="D25" s="88">
        <v>288.2</v>
      </c>
      <c r="E25" s="89">
        <v>38500</v>
      </c>
      <c r="F25" s="90">
        <f>E25*D25</f>
        <v>11095700</v>
      </c>
    </row>
    <row r="26" spans="1:6" ht="18" customHeight="1">
      <c r="A26" s="35" t="s">
        <v>240</v>
      </c>
      <c r="B26" s="91" t="s">
        <v>241</v>
      </c>
      <c r="C26" s="88" t="s">
        <v>242</v>
      </c>
      <c r="D26" s="88">
        <v>100</v>
      </c>
      <c r="E26" s="89">
        <v>57000</v>
      </c>
      <c r="F26" s="90">
        <f>E26*D26</f>
        <v>5700000</v>
      </c>
    </row>
    <row r="27" spans="1:6" ht="18" customHeight="1">
      <c r="A27" s="96" t="s">
        <v>97</v>
      </c>
      <c r="B27" s="38" t="s">
        <v>16</v>
      </c>
      <c r="C27" s="97"/>
      <c r="D27" s="38">
        <v>265</v>
      </c>
      <c r="E27" s="98">
        <v>-1000</v>
      </c>
      <c r="F27" s="98">
        <f>E27*D27</f>
        <v>-265000</v>
      </c>
    </row>
    <row r="28" spans="1:6" ht="18" customHeight="1">
      <c r="A28" s="99"/>
      <c r="B28" s="100" t="s">
        <v>249</v>
      </c>
      <c r="C28" s="101"/>
      <c r="D28" s="100">
        <v>1340</v>
      </c>
      <c r="E28" s="102">
        <v>-500</v>
      </c>
      <c r="F28" s="102">
        <f>E28*D28</f>
        <v>-670000</v>
      </c>
    </row>
    <row r="29" spans="1:6" ht="18" customHeight="1">
      <c r="A29" s="626" t="s">
        <v>152</v>
      </c>
      <c r="B29" s="626"/>
      <c r="C29" s="626"/>
      <c r="D29" s="12">
        <f>SUM(D24:D28)</f>
        <v>1967.4</v>
      </c>
      <c r="E29" s="78"/>
      <c r="F29" s="78">
        <f>SUM(F24:F28)</f>
        <v>14802900</v>
      </c>
    </row>
    <row r="32" spans="1:6" ht="18" customHeight="1">
      <c r="A32" s="79">
        <v>42374</v>
      </c>
      <c r="B32" s="627" t="s">
        <v>6</v>
      </c>
      <c r="C32" s="627"/>
      <c r="D32" s="627"/>
      <c r="E32" s="627"/>
      <c r="F32" s="627"/>
    </row>
    <row r="33" spans="1:6" ht="18" customHeight="1">
      <c r="A33" s="80" t="s">
        <v>127</v>
      </c>
      <c r="B33" s="10" t="s">
        <v>1</v>
      </c>
      <c r="C33" s="10" t="s">
        <v>7</v>
      </c>
      <c r="D33" s="10" t="s">
        <v>8</v>
      </c>
      <c r="E33" s="11" t="s">
        <v>9</v>
      </c>
      <c r="F33" s="11" t="s">
        <v>10</v>
      </c>
    </row>
    <row r="34" spans="1:6" ht="18" customHeight="1">
      <c r="A34" s="35" t="s">
        <v>18</v>
      </c>
      <c r="B34" s="91" t="s">
        <v>256</v>
      </c>
      <c r="C34" s="88" t="s">
        <v>257</v>
      </c>
      <c r="D34" s="88">
        <v>52</v>
      </c>
      <c r="E34" s="89">
        <v>40500</v>
      </c>
      <c r="F34" s="90">
        <f>E34*D34</f>
        <v>2106000</v>
      </c>
    </row>
    <row r="35" spans="1:6" ht="18" customHeight="1">
      <c r="A35" s="35" t="s">
        <v>266</v>
      </c>
      <c r="B35" s="91" t="s">
        <v>241</v>
      </c>
      <c r="C35" s="88" t="s">
        <v>267</v>
      </c>
      <c r="D35" s="88">
        <v>100</v>
      </c>
      <c r="E35" s="89">
        <v>57000</v>
      </c>
      <c r="F35" s="90">
        <f>E35*D35</f>
        <v>5700000</v>
      </c>
    </row>
    <row r="36" spans="1:6" ht="18" customHeight="1">
      <c r="A36" s="35" t="s">
        <v>178</v>
      </c>
      <c r="B36" s="55" t="s">
        <v>268</v>
      </c>
      <c r="C36" s="106" t="s">
        <v>269</v>
      </c>
      <c r="D36" s="106">
        <v>-2.4</v>
      </c>
      <c r="E36" s="107">
        <f>42500-1500</f>
        <v>41000</v>
      </c>
      <c r="F36" s="57">
        <f>E36*D36</f>
        <v>-98400</v>
      </c>
    </row>
    <row r="37" spans="1:6" ht="18" customHeight="1">
      <c r="A37" s="35" t="s">
        <v>115</v>
      </c>
      <c r="B37" s="55" t="s">
        <v>308</v>
      </c>
      <c r="C37" s="106" t="s">
        <v>116</v>
      </c>
      <c r="D37" s="106">
        <f>-19.3</f>
        <v>-19.3</v>
      </c>
      <c r="E37" s="107">
        <f>42500-33500</f>
        <v>9000</v>
      </c>
      <c r="F37" s="57">
        <f>E37*D37</f>
        <v>-173700</v>
      </c>
    </row>
    <row r="38" spans="1:6" ht="18" customHeight="1">
      <c r="A38" s="58"/>
      <c r="B38" s="108" t="s">
        <v>116</v>
      </c>
      <c r="C38" s="109"/>
      <c r="D38" s="109">
        <v>2.8</v>
      </c>
      <c r="E38" s="110">
        <v>42500</v>
      </c>
      <c r="F38" s="111">
        <f>E38*D38</f>
        <v>118999.99999999999</v>
      </c>
    </row>
    <row r="39" spans="1:6" ht="18" customHeight="1">
      <c r="A39" s="626" t="s">
        <v>152</v>
      </c>
      <c r="B39" s="626"/>
      <c r="C39" s="626"/>
      <c r="D39" s="12">
        <f>SUM(D34:D38)</f>
        <v>133.1</v>
      </c>
      <c r="E39" s="78"/>
      <c r="F39" s="78">
        <f>SUM(F34:F38)</f>
        <v>7652900</v>
      </c>
    </row>
    <row r="41" spans="1:6" ht="18" customHeight="1">
      <c r="A41" s="79">
        <v>42375</v>
      </c>
      <c r="B41" s="627" t="s">
        <v>6</v>
      </c>
      <c r="C41" s="627"/>
      <c r="D41" s="627"/>
      <c r="E41" s="627"/>
      <c r="F41" s="627"/>
    </row>
    <row r="42" spans="1:6" ht="18" customHeight="1">
      <c r="A42" s="80" t="s">
        <v>127</v>
      </c>
      <c r="B42" s="10" t="s">
        <v>1</v>
      </c>
      <c r="C42" s="10" t="s">
        <v>7</v>
      </c>
      <c r="D42" s="10" t="s">
        <v>8</v>
      </c>
      <c r="E42" s="11" t="s">
        <v>9</v>
      </c>
      <c r="F42" s="11" t="s">
        <v>10</v>
      </c>
    </row>
    <row r="43" spans="1:6" ht="18" customHeight="1">
      <c r="A43" s="33" t="s">
        <v>311</v>
      </c>
      <c r="B43" s="40" t="s">
        <v>312</v>
      </c>
      <c r="C43" s="94" t="s">
        <v>142</v>
      </c>
      <c r="D43" s="94">
        <v>133.6</v>
      </c>
      <c r="E43" s="95">
        <v>43500</v>
      </c>
      <c r="F43" s="43">
        <f t="shared" ref="F43:F49" si="0">E43*D43</f>
        <v>5811600</v>
      </c>
    </row>
    <row r="44" spans="1:6" ht="18" customHeight="1">
      <c r="A44" s="35" t="s">
        <v>311</v>
      </c>
      <c r="B44" s="91" t="s">
        <v>312</v>
      </c>
      <c r="C44" s="88" t="s">
        <v>310</v>
      </c>
      <c r="D44" s="88">
        <v>100</v>
      </c>
      <c r="E44" s="89">
        <v>43500</v>
      </c>
      <c r="F44" s="90">
        <f t="shared" si="0"/>
        <v>4350000</v>
      </c>
    </row>
    <row r="45" spans="1:6" ht="18" customHeight="1">
      <c r="A45" s="35" t="s">
        <v>311</v>
      </c>
      <c r="B45" s="91" t="s">
        <v>312</v>
      </c>
      <c r="C45" s="88" t="s">
        <v>313</v>
      </c>
      <c r="D45" s="88">
        <v>120</v>
      </c>
      <c r="E45" s="89">
        <v>43500</v>
      </c>
      <c r="F45" s="90">
        <f t="shared" si="0"/>
        <v>5220000</v>
      </c>
    </row>
    <row r="46" spans="1:6" ht="18" customHeight="1">
      <c r="A46" s="35" t="s">
        <v>97</v>
      </c>
      <c r="B46" s="91" t="s">
        <v>325</v>
      </c>
      <c r="C46" s="88" t="s">
        <v>326</v>
      </c>
      <c r="D46" s="88">
        <f>150+59.5</f>
        <v>209.5</v>
      </c>
      <c r="E46" s="89">
        <v>50000</v>
      </c>
      <c r="F46" s="90">
        <f t="shared" si="0"/>
        <v>10475000</v>
      </c>
    </row>
    <row r="47" spans="1:6" ht="18" customHeight="1">
      <c r="A47" s="35" t="s">
        <v>61</v>
      </c>
      <c r="B47" s="120" t="s">
        <v>161</v>
      </c>
      <c r="C47" s="103" t="s">
        <v>350</v>
      </c>
      <c r="D47" s="103">
        <v>-49.8</v>
      </c>
      <c r="E47" s="104">
        <v>41000</v>
      </c>
      <c r="F47" s="50">
        <f t="shared" si="0"/>
        <v>-2041799.9999999998</v>
      </c>
    </row>
    <row r="48" spans="1:6" ht="18" customHeight="1">
      <c r="A48" s="35" t="s">
        <v>240</v>
      </c>
      <c r="B48" s="91" t="s">
        <v>363</v>
      </c>
      <c r="C48" s="88" t="s">
        <v>364</v>
      </c>
      <c r="D48" s="88">
        <v>100</v>
      </c>
      <c r="E48" s="89">
        <v>57000</v>
      </c>
      <c r="F48" s="90">
        <f t="shared" si="0"/>
        <v>5700000</v>
      </c>
    </row>
    <row r="49" spans="1:6" ht="18" customHeight="1">
      <c r="A49" s="58" t="s">
        <v>24</v>
      </c>
      <c r="B49" s="108" t="s">
        <v>363</v>
      </c>
      <c r="C49" s="109" t="s">
        <v>364</v>
      </c>
      <c r="D49" s="109">
        <v>220</v>
      </c>
      <c r="E49" s="110">
        <v>57000</v>
      </c>
      <c r="F49" s="111">
        <f t="shared" si="0"/>
        <v>12540000</v>
      </c>
    </row>
    <row r="50" spans="1:6" ht="18" customHeight="1">
      <c r="A50" s="626" t="s">
        <v>152</v>
      </c>
      <c r="B50" s="626"/>
      <c r="C50" s="626"/>
      <c r="D50" s="12">
        <f>SUM(D43:D49)</f>
        <v>833.30000000000007</v>
      </c>
      <c r="E50" s="78"/>
      <c r="F50" s="78">
        <f>SUM(F43:F49)</f>
        <v>42054800</v>
      </c>
    </row>
    <row r="52" spans="1:6" ht="18" customHeight="1">
      <c r="A52" s="79">
        <v>42376</v>
      </c>
      <c r="B52" s="627" t="s">
        <v>6</v>
      </c>
      <c r="C52" s="627"/>
      <c r="D52" s="627"/>
      <c r="E52" s="627"/>
      <c r="F52" s="627"/>
    </row>
    <row r="53" spans="1:6" ht="18" customHeight="1">
      <c r="A53" s="80" t="s">
        <v>127</v>
      </c>
      <c r="B53" s="10" t="s">
        <v>1</v>
      </c>
      <c r="C53" s="10" t="s">
        <v>7</v>
      </c>
      <c r="D53" s="10" t="s">
        <v>8</v>
      </c>
      <c r="E53" s="11" t="s">
        <v>9</v>
      </c>
      <c r="F53" s="11" t="s">
        <v>10</v>
      </c>
    </row>
    <row r="54" spans="1:6" ht="18" customHeight="1">
      <c r="A54" s="33" t="s">
        <v>240</v>
      </c>
      <c r="B54" s="40" t="s">
        <v>363</v>
      </c>
      <c r="C54" s="41" t="s">
        <v>267</v>
      </c>
      <c r="D54" s="41">
        <v>90</v>
      </c>
      <c r="E54" s="42">
        <v>57000</v>
      </c>
      <c r="F54" s="43">
        <f>E54*D54</f>
        <v>5130000</v>
      </c>
    </row>
    <row r="55" spans="1:6" ht="18" customHeight="1">
      <c r="A55" s="58"/>
      <c r="B55" s="108" t="s">
        <v>363</v>
      </c>
      <c r="C55" s="117" t="s">
        <v>242</v>
      </c>
      <c r="D55" s="117">
        <v>10</v>
      </c>
      <c r="E55" s="118">
        <v>57000</v>
      </c>
      <c r="F55" s="111">
        <f>E55*D55</f>
        <v>570000</v>
      </c>
    </row>
    <row r="56" spans="1:6" ht="18" customHeight="1">
      <c r="A56" s="626" t="s">
        <v>152</v>
      </c>
      <c r="B56" s="626"/>
      <c r="C56" s="626"/>
      <c r="D56" s="12">
        <f>SUM(D54:D55)</f>
        <v>100</v>
      </c>
      <c r="E56" s="78"/>
      <c r="F56" s="78">
        <f>SUM(F54:F55)</f>
        <v>5700000</v>
      </c>
    </row>
    <row r="58" spans="1:6" ht="18" customHeight="1">
      <c r="A58" s="79">
        <v>42377</v>
      </c>
      <c r="B58" s="627" t="s">
        <v>6</v>
      </c>
      <c r="C58" s="627"/>
      <c r="D58" s="627"/>
      <c r="E58" s="627"/>
      <c r="F58" s="627"/>
    </row>
    <row r="59" spans="1:6" ht="18" customHeight="1">
      <c r="A59" s="80" t="s">
        <v>127</v>
      </c>
      <c r="B59" s="10" t="s">
        <v>1</v>
      </c>
      <c r="C59" s="10" t="s">
        <v>7</v>
      </c>
      <c r="D59" s="10" t="s">
        <v>8</v>
      </c>
      <c r="E59" s="11" t="s">
        <v>9</v>
      </c>
      <c r="F59" s="11" t="s">
        <v>10</v>
      </c>
    </row>
    <row r="60" spans="1:6" ht="18" customHeight="1">
      <c r="A60" s="33" t="s">
        <v>311</v>
      </c>
      <c r="B60" s="93" t="s">
        <v>486</v>
      </c>
      <c r="C60" s="41" t="s">
        <v>487</v>
      </c>
      <c r="D60" s="41">
        <v>124.2</v>
      </c>
      <c r="E60" s="42">
        <v>43500</v>
      </c>
      <c r="F60" s="43">
        <f>E60*D60</f>
        <v>5402700</v>
      </c>
    </row>
    <row r="61" spans="1:6" ht="18" customHeight="1">
      <c r="A61" s="58" t="s">
        <v>240</v>
      </c>
      <c r="B61" s="108" t="s">
        <v>363</v>
      </c>
      <c r="C61" s="117" t="s">
        <v>242</v>
      </c>
      <c r="D61" s="117">
        <v>100</v>
      </c>
      <c r="E61" s="118">
        <v>57000</v>
      </c>
      <c r="F61" s="111">
        <f>E61*D61</f>
        <v>5700000</v>
      </c>
    </row>
    <row r="62" spans="1:6" ht="18" customHeight="1">
      <c r="A62" s="626" t="s">
        <v>152</v>
      </c>
      <c r="B62" s="626"/>
      <c r="C62" s="626"/>
      <c r="D62" s="12">
        <f>SUM(D60:D61)</f>
        <v>224.2</v>
      </c>
      <c r="E62" s="78"/>
      <c r="F62" s="78">
        <f>SUM(F60:F61)</f>
        <v>11102700</v>
      </c>
    </row>
    <row r="64" spans="1:6" ht="18" customHeight="1">
      <c r="A64" s="79">
        <v>42378</v>
      </c>
      <c r="B64" s="627" t="s">
        <v>6</v>
      </c>
      <c r="C64" s="627"/>
      <c r="D64" s="627"/>
      <c r="E64" s="627"/>
      <c r="F64" s="627"/>
    </row>
    <row r="65" spans="1:6" ht="18" customHeight="1">
      <c r="A65" s="80" t="s">
        <v>127</v>
      </c>
      <c r="B65" s="10" t="s">
        <v>1</v>
      </c>
      <c r="C65" s="10" t="s">
        <v>7</v>
      </c>
      <c r="D65" s="10" t="s">
        <v>8</v>
      </c>
      <c r="E65" s="11" t="s">
        <v>9</v>
      </c>
      <c r="F65" s="11" t="s">
        <v>10</v>
      </c>
    </row>
    <row r="66" spans="1:6" ht="18" customHeight="1">
      <c r="A66" s="33" t="s">
        <v>154</v>
      </c>
      <c r="B66" s="133" t="s">
        <v>513</v>
      </c>
      <c r="C66" s="134"/>
      <c r="D66" s="134">
        <v>-2</v>
      </c>
      <c r="E66" s="135">
        <v>39000</v>
      </c>
      <c r="F66" s="136">
        <f>E66*D66</f>
        <v>-78000</v>
      </c>
    </row>
    <row r="67" spans="1:6" ht="18" customHeight="1">
      <c r="A67" s="35" t="s">
        <v>24</v>
      </c>
      <c r="B67" s="91" t="s">
        <v>137</v>
      </c>
      <c r="C67" s="115" t="s">
        <v>529</v>
      </c>
      <c r="D67" s="115">
        <v>100</v>
      </c>
      <c r="E67" s="116">
        <v>40500</v>
      </c>
      <c r="F67" s="90">
        <f>E67*D67</f>
        <v>4050000</v>
      </c>
    </row>
    <row r="68" spans="1:6" ht="18" customHeight="1">
      <c r="A68" s="35" t="s">
        <v>240</v>
      </c>
      <c r="B68" s="91" t="s">
        <v>363</v>
      </c>
      <c r="C68" s="115" t="s">
        <v>242</v>
      </c>
      <c r="D68" s="115">
        <v>90</v>
      </c>
      <c r="E68" s="116">
        <v>57000</v>
      </c>
      <c r="F68" s="137">
        <f>E68*D68</f>
        <v>5130000</v>
      </c>
    </row>
    <row r="69" spans="1:6" ht="18" customHeight="1">
      <c r="A69" s="35"/>
      <c r="B69" s="91" t="s">
        <v>363</v>
      </c>
      <c r="C69" s="115" t="s">
        <v>364</v>
      </c>
      <c r="D69" s="115">
        <v>10</v>
      </c>
      <c r="E69" s="116">
        <v>57000</v>
      </c>
      <c r="F69" s="137">
        <f>E69*D69</f>
        <v>570000</v>
      </c>
    </row>
    <row r="70" spans="1:6" ht="18" customHeight="1">
      <c r="A70" s="58" t="s">
        <v>531</v>
      </c>
      <c r="B70" s="108" t="s">
        <v>137</v>
      </c>
      <c r="C70" s="117" t="s">
        <v>532</v>
      </c>
      <c r="D70" s="117">
        <v>50</v>
      </c>
      <c r="E70" s="118">
        <v>44000</v>
      </c>
      <c r="F70" s="138">
        <f>E70*D70</f>
        <v>2200000</v>
      </c>
    </row>
    <row r="71" spans="1:6" ht="18" customHeight="1">
      <c r="A71" s="626" t="s">
        <v>152</v>
      </c>
      <c r="B71" s="626"/>
      <c r="C71" s="626"/>
      <c r="D71" s="12">
        <f>SUM(D66:D70)</f>
        <v>248</v>
      </c>
      <c r="E71" s="78"/>
      <c r="F71" s="78">
        <f>SUM(F66:F70)</f>
        <v>11872000</v>
      </c>
    </row>
    <row r="73" spans="1:6" ht="18" customHeight="1">
      <c r="A73" s="79">
        <v>42380</v>
      </c>
      <c r="B73" s="627" t="s">
        <v>6</v>
      </c>
      <c r="C73" s="627"/>
      <c r="D73" s="627"/>
      <c r="E73" s="627"/>
      <c r="F73" s="627"/>
    </row>
    <row r="74" spans="1:6" ht="18" customHeight="1">
      <c r="A74" s="80" t="s">
        <v>127</v>
      </c>
      <c r="B74" s="10" t="s">
        <v>1</v>
      </c>
      <c r="C74" s="10" t="s">
        <v>7</v>
      </c>
      <c r="D74" s="10" t="s">
        <v>8</v>
      </c>
      <c r="E74" s="11" t="s">
        <v>9</v>
      </c>
      <c r="F74" s="11" t="s">
        <v>10</v>
      </c>
    </row>
    <row r="75" spans="1:6" ht="18" customHeight="1">
      <c r="A75" s="35" t="s">
        <v>24</v>
      </c>
      <c r="B75" s="91" t="s">
        <v>137</v>
      </c>
      <c r="C75" s="115" t="s">
        <v>637</v>
      </c>
      <c r="D75" s="115">
        <v>20</v>
      </c>
      <c r="E75" s="116">
        <v>41000</v>
      </c>
      <c r="F75" s="131">
        <f>E75*D75</f>
        <v>820000</v>
      </c>
    </row>
    <row r="76" spans="1:6" ht="18" customHeight="1">
      <c r="A76" s="35"/>
      <c r="B76" s="91" t="s">
        <v>137</v>
      </c>
      <c r="C76" s="115" t="s">
        <v>640</v>
      </c>
      <c r="D76" s="115">
        <v>106</v>
      </c>
      <c r="E76" s="116">
        <v>43500</v>
      </c>
      <c r="F76" s="131">
        <f>E76*D76</f>
        <v>4611000</v>
      </c>
    </row>
    <row r="77" spans="1:6" ht="18" customHeight="1">
      <c r="A77" s="626" t="s">
        <v>152</v>
      </c>
      <c r="B77" s="626"/>
      <c r="C77" s="626"/>
      <c r="D77" s="12">
        <f>SUM(D75:D76)</f>
        <v>126</v>
      </c>
      <c r="E77" s="78"/>
      <c r="F77" s="78">
        <f>SUM(F75:F76)</f>
        <v>5431000</v>
      </c>
    </row>
    <row r="79" spans="1:6" ht="18" customHeight="1">
      <c r="A79" s="79">
        <v>42381</v>
      </c>
      <c r="B79" s="627" t="s">
        <v>6</v>
      </c>
      <c r="C79" s="627"/>
      <c r="D79" s="627"/>
      <c r="E79" s="627"/>
      <c r="F79" s="627"/>
    </row>
    <row r="80" spans="1:6" ht="18" customHeight="1">
      <c r="A80" s="80" t="s">
        <v>127</v>
      </c>
      <c r="B80" s="10" t="s">
        <v>1</v>
      </c>
      <c r="C80" s="10" t="s">
        <v>7</v>
      </c>
      <c r="D80" s="10" t="s">
        <v>8</v>
      </c>
      <c r="E80" s="11" t="s">
        <v>9</v>
      </c>
      <c r="F80" s="11" t="s">
        <v>10</v>
      </c>
    </row>
    <row r="81" spans="1:6" ht="18" customHeight="1">
      <c r="A81" s="33" t="s">
        <v>240</v>
      </c>
      <c r="B81" s="40" t="s">
        <v>363</v>
      </c>
      <c r="C81" s="41" t="s">
        <v>364</v>
      </c>
      <c r="D81" s="41">
        <v>100</v>
      </c>
      <c r="E81" s="42">
        <v>57000</v>
      </c>
      <c r="F81" s="142">
        <f>E81*D81</f>
        <v>5700000</v>
      </c>
    </row>
    <row r="82" spans="1:6" ht="18" customHeight="1">
      <c r="A82" s="35" t="s">
        <v>178</v>
      </c>
      <c r="B82" s="91" t="s">
        <v>16</v>
      </c>
      <c r="C82" s="115" t="s">
        <v>653</v>
      </c>
      <c r="D82" s="115">
        <v>90.5</v>
      </c>
      <c r="E82" s="116">
        <v>36500</v>
      </c>
      <c r="F82" s="131">
        <f>E82*D82</f>
        <v>3303250</v>
      </c>
    </row>
    <row r="83" spans="1:6" ht="18" customHeight="1">
      <c r="A83" s="35" t="s">
        <v>24</v>
      </c>
      <c r="B83" s="91" t="s">
        <v>363</v>
      </c>
      <c r="C83" s="115" t="s">
        <v>242</v>
      </c>
      <c r="D83" s="115">
        <v>203.6</v>
      </c>
      <c r="E83" s="116">
        <v>57000</v>
      </c>
      <c r="F83" s="131">
        <f>E83*D83</f>
        <v>11605200</v>
      </c>
    </row>
    <row r="84" spans="1:6" ht="18" customHeight="1">
      <c r="A84" s="58"/>
      <c r="B84" s="108" t="s">
        <v>363</v>
      </c>
      <c r="C84" s="117" t="s">
        <v>364</v>
      </c>
      <c r="D84" s="117">
        <f>70+236</f>
        <v>306</v>
      </c>
      <c r="E84" s="118">
        <v>57000</v>
      </c>
      <c r="F84" s="143">
        <f>E84*D84</f>
        <v>17442000</v>
      </c>
    </row>
    <row r="85" spans="1:6" ht="18" customHeight="1">
      <c r="A85" s="626" t="s">
        <v>152</v>
      </c>
      <c r="B85" s="626"/>
      <c r="C85" s="626"/>
      <c r="D85" s="12">
        <f>SUM(D81:D84)</f>
        <v>700.1</v>
      </c>
      <c r="E85" s="78"/>
      <c r="F85" s="78">
        <f>SUM(F81:F84)</f>
        <v>38050450</v>
      </c>
    </row>
    <row r="87" spans="1:6" ht="18" customHeight="1">
      <c r="A87" s="79">
        <v>42382</v>
      </c>
      <c r="B87" s="627" t="s">
        <v>6</v>
      </c>
      <c r="C87" s="627"/>
      <c r="D87" s="627"/>
      <c r="E87" s="627"/>
      <c r="F87" s="627"/>
    </row>
    <row r="88" spans="1:6" ht="18" customHeight="1">
      <c r="A88" s="80" t="s">
        <v>127</v>
      </c>
      <c r="B88" s="10" t="s">
        <v>1</v>
      </c>
      <c r="C88" s="10" t="s">
        <v>7</v>
      </c>
      <c r="D88" s="10" t="s">
        <v>8</v>
      </c>
      <c r="E88" s="11" t="s">
        <v>9</v>
      </c>
      <c r="F88" s="11" t="s">
        <v>10</v>
      </c>
    </row>
    <row r="89" spans="1:6" ht="18" customHeight="1">
      <c r="A89" s="33" t="s">
        <v>97</v>
      </c>
      <c r="B89" s="40" t="s">
        <v>693</v>
      </c>
      <c r="C89" s="41" t="s">
        <v>694</v>
      </c>
      <c r="D89" s="41">
        <v>18.5</v>
      </c>
      <c r="E89" s="42">
        <v>39000</v>
      </c>
      <c r="F89" s="142">
        <f>E89*D89</f>
        <v>721500</v>
      </c>
    </row>
    <row r="90" spans="1:6" ht="18" customHeight="1">
      <c r="A90" s="35" t="s">
        <v>24</v>
      </c>
      <c r="B90" s="91" t="s">
        <v>137</v>
      </c>
      <c r="C90" s="115" t="s">
        <v>637</v>
      </c>
      <c r="D90" s="115">
        <v>80</v>
      </c>
      <c r="E90" s="116">
        <v>41000</v>
      </c>
      <c r="F90" s="131">
        <f>E90*D90</f>
        <v>3280000</v>
      </c>
    </row>
    <row r="91" spans="1:6" ht="18" customHeight="1">
      <c r="A91" s="58"/>
      <c r="B91" s="108" t="s">
        <v>137</v>
      </c>
      <c r="C91" s="117" t="s">
        <v>702</v>
      </c>
      <c r="D91" s="117">
        <v>50</v>
      </c>
      <c r="E91" s="118">
        <v>40500</v>
      </c>
      <c r="F91" s="143">
        <f>E91*D91</f>
        <v>2025000</v>
      </c>
    </row>
    <row r="92" spans="1:6" ht="18" customHeight="1">
      <c r="A92" s="626" t="s">
        <v>152</v>
      </c>
      <c r="B92" s="626"/>
      <c r="C92" s="626"/>
      <c r="D92" s="12">
        <f>SUM(D89:D91)</f>
        <v>148.5</v>
      </c>
      <c r="E92" s="78"/>
      <c r="F92" s="78">
        <f>SUM(F89:F91)</f>
        <v>6026500</v>
      </c>
    </row>
    <row r="94" spans="1:6" ht="18" customHeight="1">
      <c r="A94" s="79">
        <v>42383</v>
      </c>
      <c r="B94" s="627" t="s">
        <v>6</v>
      </c>
      <c r="C94" s="627"/>
      <c r="D94" s="627"/>
      <c r="E94" s="627"/>
      <c r="F94" s="627"/>
    </row>
    <row r="95" spans="1:6" ht="18" customHeight="1">
      <c r="A95" s="80" t="s">
        <v>127</v>
      </c>
      <c r="B95" s="10" t="s">
        <v>1</v>
      </c>
      <c r="C95" s="10" t="s">
        <v>7</v>
      </c>
      <c r="D95" s="10" t="s">
        <v>8</v>
      </c>
      <c r="E95" s="11" t="s">
        <v>9</v>
      </c>
      <c r="F95" s="11" t="s">
        <v>10</v>
      </c>
    </row>
    <row r="96" spans="1:6" ht="18" customHeight="1">
      <c r="A96" s="33" t="s">
        <v>115</v>
      </c>
      <c r="B96" s="40" t="s">
        <v>753</v>
      </c>
      <c r="C96" s="41" t="s">
        <v>118</v>
      </c>
      <c r="D96" s="41">
        <v>25</v>
      </c>
      <c r="E96" s="42">
        <v>42500</v>
      </c>
      <c r="F96" s="142">
        <f t="shared" ref="F96:F102" si="1">E96*D96</f>
        <v>1062500</v>
      </c>
    </row>
    <row r="97" spans="1:6" ht="18" customHeight="1">
      <c r="A97" s="35"/>
      <c r="B97" s="91" t="s">
        <v>116</v>
      </c>
      <c r="C97" s="115" t="s">
        <v>117</v>
      </c>
      <c r="D97" s="115">
        <v>119.5</v>
      </c>
      <c r="E97" s="116">
        <v>42500</v>
      </c>
      <c r="F97" s="131">
        <f t="shared" si="1"/>
        <v>5078750</v>
      </c>
    </row>
    <row r="98" spans="1:6" ht="18" customHeight="1">
      <c r="A98" s="35"/>
      <c r="B98" s="91" t="s">
        <v>116</v>
      </c>
      <c r="C98" s="115" t="s">
        <v>118</v>
      </c>
      <c r="D98" s="115">
        <v>163.1</v>
      </c>
      <c r="E98" s="116">
        <v>42500</v>
      </c>
      <c r="F98" s="131">
        <f t="shared" si="1"/>
        <v>6931750</v>
      </c>
    </row>
    <row r="99" spans="1:6" ht="18" customHeight="1">
      <c r="A99" s="35" t="s">
        <v>24</v>
      </c>
      <c r="B99" s="145" t="s">
        <v>137</v>
      </c>
      <c r="C99" s="145" t="s">
        <v>529</v>
      </c>
      <c r="D99" s="145">
        <v>100</v>
      </c>
      <c r="E99" s="137">
        <v>40500</v>
      </c>
      <c r="F99" s="131">
        <f t="shared" si="1"/>
        <v>4050000</v>
      </c>
    </row>
    <row r="100" spans="1:6" ht="18" customHeight="1">
      <c r="A100" s="35" t="s">
        <v>18</v>
      </c>
      <c r="B100" s="91" t="s">
        <v>256</v>
      </c>
      <c r="C100" s="115" t="s">
        <v>257</v>
      </c>
      <c r="D100" s="115">
        <v>61.7</v>
      </c>
      <c r="E100" s="116">
        <v>40500</v>
      </c>
      <c r="F100" s="131">
        <f t="shared" si="1"/>
        <v>2498850</v>
      </c>
    </row>
    <row r="101" spans="1:6" ht="18" customHeight="1">
      <c r="A101" s="35" t="s">
        <v>240</v>
      </c>
      <c r="B101" s="91" t="s">
        <v>363</v>
      </c>
      <c r="C101" s="115" t="s">
        <v>267</v>
      </c>
      <c r="D101" s="115">
        <v>50</v>
      </c>
      <c r="E101" s="116">
        <v>57000</v>
      </c>
      <c r="F101" s="131">
        <f t="shared" si="1"/>
        <v>2850000</v>
      </c>
    </row>
    <row r="102" spans="1:6" ht="18" customHeight="1">
      <c r="A102" s="58"/>
      <c r="B102" s="108" t="s">
        <v>363</v>
      </c>
      <c r="C102" s="117" t="s">
        <v>242</v>
      </c>
      <c r="D102" s="117">
        <v>50</v>
      </c>
      <c r="E102" s="118">
        <v>57000</v>
      </c>
      <c r="F102" s="143">
        <f t="shared" si="1"/>
        <v>2850000</v>
      </c>
    </row>
    <row r="103" spans="1:6" ht="18" customHeight="1">
      <c r="A103" s="626" t="s">
        <v>152</v>
      </c>
      <c r="B103" s="626"/>
      <c r="C103" s="626"/>
      <c r="D103" s="12">
        <f>SUM(D96:D102)</f>
        <v>569.29999999999995</v>
      </c>
      <c r="E103" s="78"/>
      <c r="F103" s="78">
        <f>SUM(F96:F102)</f>
        <v>25321850</v>
      </c>
    </row>
    <row r="105" spans="1:6" ht="18" customHeight="1">
      <c r="A105" s="79">
        <v>42384</v>
      </c>
      <c r="B105" s="627" t="s">
        <v>6</v>
      </c>
      <c r="C105" s="627"/>
      <c r="D105" s="627"/>
      <c r="E105" s="627"/>
      <c r="F105" s="627"/>
    </row>
    <row r="106" spans="1:6" ht="18" customHeight="1">
      <c r="A106" s="80" t="s">
        <v>127</v>
      </c>
      <c r="B106" s="10" t="s">
        <v>1</v>
      </c>
      <c r="C106" s="10" t="s">
        <v>7</v>
      </c>
      <c r="D106" s="10" t="s">
        <v>8</v>
      </c>
      <c r="E106" s="11" t="s">
        <v>9</v>
      </c>
      <c r="F106" s="11" t="s">
        <v>10</v>
      </c>
    </row>
    <row r="107" spans="1:6" ht="18" customHeight="1">
      <c r="A107" s="33" t="s">
        <v>154</v>
      </c>
      <c r="B107" s="40" t="s">
        <v>798</v>
      </c>
      <c r="C107" s="41" t="s">
        <v>799</v>
      </c>
      <c r="D107" s="41">
        <v>87.6</v>
      </c>
      <c r="E107" s="42">
        <v>38500</v>
      </c>
      <c r="F107" s="142">
        <f>E107*D107</f>
        <v>3372600</v>
      </c>
    </row>
    <row r="108" spans="1:6" ht="18" customHeight="1">
      <c r="A108" s="35" t="s">
        <v>240</v>
      </c>
      <c r="B108" s="91" t="s">
        <v>363</v>
      </c>
      <c r="C108" s="115" t="s">
        <v>267</v>
      </c>
      <c r="D108" s="115">
        <v>50</v>
      </c>
      <c r="E108" s="116">
        <v>57000</v>
      </c>
      <c r="F108" s="131">
        <f>E108*D108</f>
        <v>2850000</v>
      </c>
    </row>
    <row r="109" spans="1:6" ht="18" customHeight="1">
      <c r="A109" s="58"/>
      <c r="B109" s="108" t="s">
        <v>363</v>
      </c>
      <c r="C109" s="117" t="s">
        <v>242</v>
      </c>
      <c r="D109" s="117">
        <v>50</v>
      </c>
      <c r="E109" s="118">
        <v>57000</v>
      </c>
      <c r="F109" s="143">
        <f>E109*D109</f>
        <v>2850000</v>
      </c>
    </row>
    <row r="110" spans="1:6" ht="18" customHeight="1">
      <c r="A110" s="626" t="s">
        <v>152</v>
      </c>
      <c r="B110" s="626"/>
      <c r="C110" s="626"/>
      <c r="D110" s="12">
        <f>SUM(D107:D109)</f>
        <v>187.6</v>
      </c>
      <c r="E110" s="78"/>
      <c r="F110" s="78">
        <f>SUM(F107:F109)</f>
        <v>9072600</v>
      </c>
    </row>
    <row r="112" spans="1:6" ht="18" customHeight="1">
      <c r="A112" s="79">
        <v>42385</v>
      </c>
      <c r="B112" s="627" t="s">
        <v>6</v>
      </c>
      <c r="C112" s="627"/>
      <c r="D112" s="627"/>
      <c r="E112" s="627"/>
      <c r="F112" s="627"/>
    </row>
    <row r="113" spans="1:6" ht="18" customHeight="1">
      <c r="A113" s="80" t="s">
        <v>127</v>
      </c>
      <c r="B113" s="10" t="s">
        <v>1</v>
      </c>
      <c r="C113" s="10" t="s">
        <v>7</v>
      </c>
      <c r="D113" s="10" t="s">
        <v>8</v>
      </c>
      <c r="E113" s="11" t="s">
        <v>9</v>
      </c>
      <c r="F113" s="11" t="s">
        <v>10</v>
      </c>
    </row>
    <row r="114" spans="1:6" ht="18" customHeight="1">
      <c r="A114" s="156" t="s">
        <v>24</v>
      </c>
      <c r="B114" s="157" t="s">
        <v>137</v>
      </c>
      <c r="C114" s="158" t="s">
        <v>863</v>
      </c>
      <c r="D114" s="158">
        <v>490</v>
      </c>
      <c r="E114" s="159">
        <v>40500</v>
      </c>
      <c r="F114" s="160">
        <f t="shared" ref="F114:F119" si="2">E114*D114</f>
        <v>19845000</v>
      </c>
    </row>
    <row r="115" spans="1:6" ht="18" customHeight="1">
      <c r="A115" s="35" t="s">
        <v>24</v>
      </c>
      <c r="B115" s="91" t="s">
        <v>137</v>
      </c>
      <c r="C115" s="115" t="s">
        <v>862</v>
      </c>
      <c r="D115" s="115">
        <v>100</v>
      </c>
      <c r="E115" s="116">
        <v>40500</v>
      </c>
      <c r="F115" s="131">
        <f t="shared" si="2"/>
        <v>4050000</v>
      </c>
    </row>
    <row r="116" spans="1:6" ht="18" customHeight="1">
      <c r="A116" s="151" t="s">
        <v>24</v>
      </c>
      <c r="B116" s="152" t="s">
        <v>137</v>
      </c>
      <c r="C116" s="153" t="s">
        <v>817</v>
      </c>
      <c r="D116" s="153">
        <v>500</v>
      </c>
      <c r="E116" s="154">
        <v>40500</v>
      </c>
      <c r="F116" s="155">
        <f t="shared" si="2"/>
        <v>20250000</v>
      </c>
    </row>
    <row r="117" spans="1:6" ht="18" customHeight="1">
      <c r="A117" s="35" t="s">
        <v>245</v>
      </c>
      <c r="B117" s="91" t="s">
        <v>824</v>
      </c>
      <c r="C117" s="115" t="s">
        <v>825</v>
      </c>
      <c r="D117" s="115">
        <v>500</v>
      </c>
      <c r="E117" s="116">
        <v>47000</v>
      </c>
      <c r="F117" s="131">
        <f t="shared" si="2"/>
        <v>23500000</v>
      </c>
    </row>
    <row r="118" spans="1:6" ht="18" customHeight="1">
      <c r="A118" s="35" t="s">
        <v>240</v>
      </c>
      <c r="B118" s="91" t="s">
        <v>363</v>
      </c>
      <c r="C118" s="115" t="s">
        <v>242</v>
      </c>
      <c r="D118" s="115">
        <v>20</v>
      </c>
      <c r="E118" s="116">
        <v>57000</v>
      </c>
      <c r="F118" s="131">
        <f t="shared" si="2"/>
        <v>1140000</v>
      </c>
    </row>
    <row r="119" spans="1:6" ht="18" customHeight="1">
      <c r="A119" s="58"/>
      <c r="B119" s="108" t="s">
        <v>363</v>
      </c>
      <c r="C119" s="117" t="s">
        <v>364</v>
      </c>
      <c r="D119" s="117">
        <v>80</v>
      </c>
      <c r="E119" s="118">
        <v>57000</v>
      </c>
      <c r="F119" s="143">
        <f t="shared" si="2"/>
        <v>4560000</v>
      </c>
    </row>
    <row r="120" spans="1:6" ht="18" customHeight="1">
      <c r="A120" s="626" t="s">
        <v>152</v>
      </c>
      <c r="B120" s="626"/>
      <c r="C120" s="626"/>
      <c r="D120" s="12">
        <f>SUM(D114:D119)</f>
        <v>1690</v>
      </c>
      <c r="E120" s="78"/>
      <c r="F120" s="78">
        <f>SUM(F114:F119)</f>
        <v>73345000</v>
      </c>
    </row>
    <row r="122" spans="1:6" ht="18" customHeight="1">
      <c r="A122" s="79">
        <v>42386</v>
      </c>
      <c r="B122" s="161" t="s">
        <v>6</v>
      </c>
      <c r="C122" s="161"/>
      <c r="D122" s="161"/>
      <c r="E122" s="161"/>
      <c r="F122" s="161"/>
    </row>
    <row r="123" spans="1:6" ht="18" customHeight="1">
      <c r="A123" s="80" t="s">
        <v>127</v>
      </c>
      <c r="B123" s="10" t="s">
        <v>1</v>
      </c>
      <c r="C123" s="10" t="s">
        <v>7</v>
      </c>
      <c r="D123" s="10" t="s">
        <v>8</v>
      </c>
      <c r="E123" s="11" t="s">
        <v>9</v>
      </c>
      <c r="F123" s="11" t="s">
        <v>10</v>
      </c>
    </row>
    <row r="124" spans="1:6" ht="18" customHeight="1">
      <c r="A124" s="33" t="s">
        <v>18</v>
      </c>
      <c r="B124" s="40" t="s">
        <v>256</v>
      </c>
      <c r="C124" s="41" t="s">
        <v>257</v>
      </c>
      <c r="D124" s="41">
        <v>70</v>
      </c>
      <c r="E124" s="42">
        <v>40500</v>
      </c>
      <c r="F124" s="142">
        <f>E124*D124</f>
        <v>2835000</v>
      </c>
    </row>
    <row r="125" spans="1:6" ht="18" customHeight="1">
      <c r="A125" s="35" t="s">
        <v>318</v>
      </c>
      <c r="B125" s="91" t="s">
        <v>16</v>
      </c>
      <c r="C125" s="115" t="s">
        <v>868</v>
      </c>
      <c r="D125" s="115">
        <v>50.7</v>
      </c>
      <c r="E125" s="116">
        <v>39000</v>
      </c>
      <c r="F125" s="131">
        <f>E125*D125</f>
        <v>1977300</v>
      </c>
    </row>
    <row r="126" spans="1:6" ht="18" customHeight="1">
      <c r="A126" s="35" t="s">
        <v>318</v>
      </c>
      <c r="B126" s="91" t="s">
        <v>16</v>
      </c>
      <c r="C126" s="115" t="s">
        <v>869</v>
      </c>
      <c r="D126" s="115">
        <v>49.9</v>
      </c>
      <c r="E126" s="116">
        <v>38500</v>
      </c>
      <c r="F126" s="131">
        <f>E126*D126</f>
        <v>1921150</v>
      </c>
    </row>
    <row r="127" spans="1:6" ht="18" customHeight="1">
      <c r="A127" s="35" t="s">
        <v>240</v>
      </c>
      <c r="B127" s="91" t="s">
        <v>363</v>
      </c>
      <c r="C127" s="115" t="s">
        <v>267</v>
      </c>
      <c r="D127" s="115">
        <v>100</v>
      </c>
      <c r="E127" s="116">
        <v>57000</v>
      </c>
      <c r="F127" s="131">
        <f>E127*D127</f>
        <v>5700000</v>
      </c>
    </row>
    <row r="128" spans="1:6" ht="18" customHeight="1">
      <c r="A128" s="58" t="s">
        <v>884</v>
      </c>
      <c r="B128" s="108" t="s">
        <v>885</v>
      </c>
      <c r="C128" s="117" t="s">
        <v>25</v>
      </c>
      <c r="D128" s="117">
        <v>50</v>
      </c>
      <c r="E128" s="118">
        <v>54000</v>
      </c>
      <c r="F128" s="143">
        <f>E128*D128</f>
        <v>2700000</v>
      </c>
    </row>
    <row r="129" spans="1:6" ht="18" customHeight="1">
      <c r="A129" s="626" t="s">
        <v>152</v>
      </c>
      <c r="B129" s="626"/>
      <c r="C129" s="626"/>
      <c r="D129" s="12">
        <f>SUM(D124:D128)</f>
        <v>320.60000000000002</v>
      </c>
      <c r="E129" s="78"/>
      <c r="F129" s="78">
        <f>SUM(F124:F128)</f>
        <v>15133450</v>
      </c>
    </row>
    <row r="131" spans="1:6" ht="18" customHeight="1">
      <c r="A131" s="79">
        <v>42387</v>
      </c>
      <c r="B131" s="161" t="s">
        <v>6</v>
      </c>
      <c r="C131" s="161"/>
      <c r="D131" s="161"/>
      <c r="E131" s="161"/>
      <c r="F131" s="161"/>
    </row>
    <row r="132" spans="1:6" ht="18" customHeight="1">
      <c r="A132" s="80" t="s">
        <v>127</v>
      </c>
      <c r="B132" s="10" t="s">
        <v>1</v>
      </c>
      <c r="C132" s="10" t="s">
        <v>7</v>
      </c>
      <c r="D132" s="10" t="s">
        <v>8</v>
      </c>
      <c r="E132" s="11" t="s">
        <v>9</v>
      </c>
      <c r="F132" s="11" t="s">
        <v>10</v>
      </c>
    </row>
    <row r="133" spans="1:6" ht="18" customHeight="1">
      <c r="A133" s="33" t="s">
        <v>567</v>
      </c>
      <c r="B133" s="40" t="s">
        <v>116</v>
      </c>
      <c r="C133" s="41" t="s">
        <v>897</v>
      </c>
      <c r="D133" s="41">
        <v>220</v>
      </c>
      <c r="E133" s="42">
        <v>48500</v>
      </c>
      <c r="F133" s="142">
        <f>E133*D133</f>
        <v>10670000</v>
      </c>
    </row>
    <row r="134" spans="1:6" ht="18" customHeight="1">
      <c r="A134" s="35" t="s">
        <v>18</v>
      </c>
      <c r="B134" s="91" t="s">
        <v>256</v>
      </c>
      <c r="C134" s="115" t="s">
        <v>257</v>
      </c>
      <c r="D134" s="115">
        <v>31</v>
      </c>
      <c r="E134" s="116">
        <v>40500</v>
      </c>
      <c r="F134" s="131">
        <f>E134*D134</f>
        <v>1255500</v>
      </c>
    </row>
    <row r="135" spans="1:6" ht="18" customHeight="1">
      <c r="A135" s="35" t="s">
        <v>914</v>
      </c>
      <c r="B135" s="91" t="s">
        <v>137</v>
      </c>
      <c r="C135" s="115" t="s">
        <v>915</v>
      </c>
      <c r="D135" s="115">
        <v>50</v>
      </c>
      <c r="E135" s="116">
        <v>40000</v>
      </c>
      <c r="F135" s="131">
        <f>E135*D135</f>
        <v>2000000</v>
      </c>
    </row>
    <row r="136" spans="1:6" ht="18" customHeight="1">
      <c r="A136" s="58" t="s">
        <v>240</v>
      </c>
      <c r="B136" s="108" t="s">
        <v>363</v>
      </c>
      <c r="C136" s="117" t="s">
        <v>267</v>
      </c>
      <c r="D136" s="117">
        <v>100</v>
      </c>
      <c r="E136" s="118">
        <v>57000</v>
      </c>
      <c r="F136" s="143">
        <f>E136*D136</f>
        <v>5700000</v>
      </c>
    </row>
    <row r="137" spans="1:6" ht="18" customHeight="1">
      <c r="A137" s="626" t="s">
        <v>152</v>
      </c>
      <c r="B137" s="626"/>
      <c r="C137" s="626"/>
      <c r="D137" s="12">
        <f>SUM(D133:D136)</f>
        <v>401</v>
      </c>
      <c r="E137" s="78"/>
      <c r="F137" s="78">
        <f>SUM(F133:F136)</f>
        <v>19625500</v>
      </c>
    </row>
    <row r="139" spans="1:6" ht="18" customHeight="1">
      <c r="A139" s="79">
        <v>42388</v>
      </c>
      <c r="B139" s="161" t="s">
        <v>6</v>
      </c>
      <c r="C139" s="161"/>
      <c r="D139" s="161"/>
      <c r="E139" s="161"/>
      <c r="F139" s="161"/>
    </row>
    <row r="140" spans="1:6" s="4" customFormat="1" ht="18" customHeight="1">
      <c r="A140" s="80" t="s">
        <v>127</v>
      </c>
      <c r="B140" s="10" t="s">
        <v>1</v>
      </c>
      <c r="C140" s="10" t="s">
        <v>7</v>
      </c>
      <c r="D140" s="10" t="s">
        <v>8</v>
      </c>
      <c r="E140" s="11" t="s">
        <v>9</v>
      </c>
      <c r="F140" s="11" t="s">
        <v>10</v>
      </c>
    </row>
    <row r="141" spans="1:6" ht="18" customHeight="1">
      <c r="A141" s="33" t="s">
        <v>271</v>
      </c>
      <c r="B141" s="40" t="s">
        <v>923</v>
      </c>
      <c r="C141" s="41" t="s">
        <v>46</v>
      </c>
      <c r="D141" s="41">
        <v>195.6</v>
      </c>
      <c r="E141" s="42">
        <v>40000</v>
      </c>
      <c r="F141" s="142">
        <f t="shared" ref="F141:F146" si="3">E141*D141</f>
        <v>7824000</v>
      </c>
    </row>
    <row r="142" spans="1:6" ht="18" customHeight="1">
      <c r="A142" s="35" t="s">
        <v>806</v>
      </c>
      <c r="B142" s="91" t="s">
        <v>924</v>
      </c>
      <c r="C142" s="115" t="s">
        <v>925</v>
      </c>
      <c r="D142" s="115">
        <v>58.4</v>
      </c>
      <c r="E142" s="116">
        <v>42000</v>
      </c>
      <c r="F142" s="131">
        <f t="shared" si="3"/>
        <v>2452800</v>
      </c>
    </row>
    <row r="143" spans="1:6" ht="18" customHeight="1">
      <c r="A143" s="35" t="s">
        <v>24</v>
      </c>
      <c r="B143" s="91" t="s">
        <v>363</v>
      </c>
      <c r="C143" s="115" t="s">
        <v>267</v>
      </c>
      <c r="D143" s="115">
        <f>90+150</f>
        <v>240</v>
      </c>
      <c r="E143" s="116">
        <v>57000</v>
      </c>
      <c r="F143" s="131">
        <f t="shared" si="3"/>
        <v>13680000</v>
      </c>
    </row>
    <row r="144" spans="1:6" ht="18" customHeight="1">
      <c r="A144" s="35" t="s">
        <v>115</v>
      </c>
      <c r="B144" s="91" t="s">
        <v>116</v>
      </c>
      <c r="C144" s="115" t="s">
        <v>117</v>
      </c>
      <c r="D144" s="115">
        <v>197.79</v>
      </c>
      <c r="E144" s="116">
        <v>42500</v>
      </c>
      <c r="F144" s="131">
        <f t="shared" si="3"/>
        <v>8406075</v>
      </c>
    </row>
    <row r="145" spans="1:6" ht="18" customHeight="1">
      <c r="A145" s="35"/>
      <c r="B145" s="91" t="s">
        <v>116</v>
      </c>
      <c r="C145" s="115" t="s">
        <v>118</v>
      </c>
      <c r="D145" s="115">
        <v>91.2</v>
      </c>
      <c r="E145" s="116">
        <v>42500</v>
      </c>
      <c r="F145" s="131">
        <f t="shared" si="3"/>
        <v>3876000</v>
      </c>
    </row>
    <row r="146" spans="1:6" ht="18" customHeight="1">
      <c r="A146" s="58" t="s">
        <v>380</v>
      </c>
      <c r="B146" s="165" t="s">
        <v>946</v>
      </c>
      <c r="C146" s="117" t="s">
        <v>947</v>
      </c>
      <c r="D146" s="117">
        <v>105.7</v>
      </c>
      <c r="E146" s="118">
        <v>42000</v>
      </c>
      <c r="F146" s="143">
        <f t="shared" si="3"/>
        <v>4439400</v>
      </c>
    </row>
    <row r="147" spans="1:6" ht="18" customHeight="1">
      <c r="A147" s="626" t="s">
        <v>152</v>
      </c>
      <c r="B147" s="626"/>
      <c r="C147" s="626"/>
      <c r="D147" s="12">
        <f>SUM(D141:D146)</f>
        <v>888.69</v>
      </c>
      <c r="E147" s="78"/>
      <c r="F147" s="78">
        <f>SUM(F141:F146)</f>
        <v>40678275</v>
      </c>
    </row>
    <row r="149" spans="1:6" ht="18" customHeight="1">
      <c r="A149" s="79">
        <v>42389</v>
      </c>
      <c r="B149" s="161" t="s">
        <v>6</v>
      </c>
      <c r="C149" s="161"/>
      <c r="D149" s="161"/>
      <c r="E149" s="161"/>
      <c r="F149" s="161"/>
    </row>
    <row r="150" spans="1:6" ht="18" customHeight="1">
      <c r="A150" s="80" t="s">
        <v>127</v>
      </c>
      <c r="B150" s="10" t="s">
        <v>1</v>
      </c>
      <c r="C150" s="10" t="s">
        <v>7</v>
      </c>
      <c r="D150" s="10" t="s">
        <v>8</v>
      </c>
      <c r="E150" s="11" t="s">
        <v>9</v>
      </c>
      <c r="F150" s="11" t="s">
        <v>10</v>
      </c>
    </row>
    <row r="151" spans="1:6" ht="18" customHeight="1">
      <c r="A151" s="33" t="s">
        <v>24</v>
      </c>
      <c r="B151" s="40" t="s">
        <v>137</v>
      </c>
      <c r="C151" s="41" t="s">
        <v>139</v>
      </c>
      <c r="D151" s="41">
        <v>50</v>
      </c>
      <c r="E151" s="42">
        <v>43500</v>
      </c>
      <c r="F151" s="142">
        <f t="shared" ref="F151:F159" si="4">E151*D151</f>
        <v>2175000</v>
      </c>
    </row>
    <row r="152" spans="1:6" ht="18" customHeight="1">
      <c r="A152" s="35"/>
      <c r="B152" s="91" t="s">
        <v>137</v>
      </c>
      <c r="C152" s="115" t="s">
        <v>1002</v>
      </c>
      <c r="D152" s="115">
        <v>50</v>
      </c>
      <c r="E152" s="116">
        <v>41000</v>
      </c>
      <c r="F152" s="131">
        <f t="shared" si="4"/>
        <v>2050000</v>
      </c>
    </row>
    <row r="153" spans="1:6" ht="18" customHeight="1">
      <c r="A153" s="35"/>
      <c r="B153" s="91" t="s">
        <v>137</v>
      </c>
      <c r="C153" s="115" t="s">
        <v>1003</v>
      </c>
      <c r="D153" s="115">
        <v>50</v>
      </c>
      <c r="E153" s="116">
        <v>40500</v>
      </c>
      <c r="F153" s="131">
        <f t="shared" si="4"/>
        <v>2025000</v>
      </c>
    </row>
    <row r="154" spans="1:6" ht="18" customHeight="1">
      <c r="A154" s="35"/>
      <c r="B154" s="91" t="s">
        <v>137</v>
      </c>
      <c r="C154" s="115" t="s">
        <v>1004</v>
      </c>
      <c r="D154" s="115">
        <v>50</v>
      </c>
      <c r="E154" s="116">
        <v>41000</v>
      </c>
      <c r="F154" s="131">
        <f t="shared" si="4"/>
        <v>2050000</v>
      </c>
    </row>
    <row r="155" spans="1:6" ht="18" customHeight="1">
      <c r="A155" s="35" t="s">
        <v>245</v>
      </c>
      <c r="B155" s="91" t="s">
        <v>824</v>
      </c>
      <c r="C155" s="115" t="s">
        <v>825</v>
      </c>
      <c r="D155" s="115">
        <v>475</v>
      </c>
      <c r="E155" s="116">
        <v>47000</v>
      </c>
      <c r="F155" s="131">
        <f t="shared" si="4"/>
        <v>22325000</v>
      </c>
    </row>
    <row r="156" spans="1:6" ht="18" customHeight="1">
      <c r="A156" s="35" t="s">
        <v>154</v>
      </c>
      <c r="B156" s="91" t="s">
        <v>798</v>
      </c>
      <c r="C156" s="115" t="s">
        <v>799</v>
      </c>
      <c r="D156" s="115">
        <v>120</v>
      </c>
      <c r="E156" s="116">
        <v>38500</v>
      </c>
      <c r="F156" s="131">
        <f t="shared" si="4"/>
        <v>4620000</v>
      </c>
    </row>
    <row r="157" spans="1:6" ht="18" customHeight="1">
      <c r="A157" s="35" t="s">
        <v>218</v>
      </c>
      <c r="B157" s="91" t="s">
        <v>137</v>
      </c>
      <c r="C157" s="115" t="s">
        <v>973</v>
      </c>
      <c r="D157" s="115">
        <v>20</v>
      </c>
      <c r="E157" s="116">
        <v>41000</v>
      </c>
      <c r="F157" s="131">
        <f t="shared" si="4"/>
        <v>820000</v>
      </c>
    </row>
    <row r="158" spans="1:6" ht="18" customHeight="1">
      <c r="A158" s="35"/>
      <c r="B158" s="91" t="s">
        <v>137</v>
      </c>
      <c r="C158" s="115" t="s">
        <v>863</v>
      </c>
      <c r="D158" s="115">
        <v>10</v>
      </c>
      <c r="E158" s="116">
        <v>41000</v>
      </c>
      <c r="F158" s="131">
        <f t="shared" si="4"/>
        <v>410000</v>
      </c>
    </row>
    <row r="159" spans="1:6" ht="18" customHeight="1">
      <c r="A159" s="58" t="s">
        <v>240</v>
      </c>
      <c r="B159" s="108" t="s">
        <v>363</v>
      </c>
      <c r="C159" s="117" t="s">
        <v>364</v>
      </c>
      <c r="D159" s="117">
        <v>100</v>
      </c>
      <c r="E159" s="118">
        <v>57000</v>
      </c>
      <c r="F159" s="143">
        <f t="shared" si="4"/>
        <v>5700000</v>
      </c>
    </row>
    <row r="160" spans="1:6" ht="18" customHeight="1">
      <c r="A160" s="626" t="s">
        <v>152</v>
      </c>
      <c r="B160" s="626"/>
      <c r="C160" s="626"/>
      <c r="D160" s="12">
        <f>SUM(D151:D159)</f>
        <v>925</v>
      </c>
      <c r="E160" s="78"/>
      <c r="F160" s="78">
        <f>SUM(F151:F159)</f>
        <v>42175000</v>
      </c>
    </row>
    <row r="162" spans="1:6" ht="18" customHeight="1">
      <c r="A162" s="79">
        <v>42390</v>
      </c>
      <c r="B162" s="161" t="s">
        <v>6</v>
      </c>
      <c r="C162" s="161"/>
      <c r="D162" s="161"/>
      <c r="E162" s="161"/>
      <c r="F162" s="161"/>
    </row>
    <row r="163" spans="1:6" ht="18" customHeight="1">
      <c r="A163" s="80" t="s">
        <v>127</v>
      </c>
      <c r="B163" s="10" t="s">
        <v>1</v>
      </c>
      <c r="C163" s="10" t="s">
        <v>7</v>
      </c>
      <c r="D163" s="10" t="s">
        <v>8</v>
      </c>
      <c r="E163" s="11" t="s">
        <v>9</v>
      </c>
      <c r="F163" s="11" t="s">
        <v>10</v>
      </c>
    </row>
    <row r="164" spans="1:6" ht="18" customHeight="1">
      <c r="A164" s="33" t="s">
        <v>245</v>
      </c>
      <c r="B164" s="40" t="s">
        <v>824</v>
      </c>
      <c r="C164" s="41" t="s">
        <v>825</v>
      </c>
      <c r="D164" s="41">
        <v>425</v>
      </c>
      <c r="E164" s="42">
        <v>47000</v>
      </c>
      <c r="F164" s="142">
        <f t="shared" ref="F164:F171" si="5">E164*D164</f>
        <v>19975000</v>
      </c>
    </row>
    <row r="165" spans="1:6" ht="18" customHeight="1">
      <c r="A165" s="35" t="s">
        <v>1031</v>
      </c>
      <c r="B165" s="91" t="s">
        <v>1032</v>
      </c>
      <c r="C165" s="115" t="s">
        <v>1033</v>
      </c>
      <c r="D165" s="115">
        <v>132</v>
      </c>
      <c r="E165" s="116">
        <v>52000</v>
      </c>
      <c r="F165" s="131">
        <f t="shared" si="5"/>
        <v>6864000</v>
      </c>
    </row>
    <row r="166" spans="1:6" ht="18" customHeight="1">
      <c r="A166" s="35" t="s">
        <v>240</v>
      </c>
      <c r="B166" s="91" t="s">
        <v>363</v>
      </c>
      <c r="C166" s="115" t="s">
        <v>267</v>
      </c>
      <c r="D166" s="115">
        <v>40</v>
      </c>
      <c r="E166" s="116">
        <v>57000</v>
      </c>
      <c r="F166" s="131">
        <f t="shared" si="5"/>
        <v>2280000</v>
      </c>
    </row>
    <row r="167" spans="1:6" ht="18" customHeight="1">
      <c r="A167" s="35"/>
      <c r="B167" s="91" t="s">
        <v>363</v>
      </c>
      <c r="C167" s="115" t="s">
        <v>364</v>
      </c>
      <c r="D167" s="115">
        <v>60</v>
      </c>
      <c r="E167" s="116">
        <v>57000</v>
      </c>
      <c r="F167" s="131">
        <f t="shared" si="5"/>
        <v>3420000</v>
      </c>
    </row>
    <row r="168" spans="1:6" ht="18" customHeight="1">
      <c r="A168" s="35" t="s">
        <v>884</v>
      </c>
      <c r="B168" s="91" t="s">
        <v>885</v>
      </c>
      <c r="C168" s="115" t="s">
        <v>25</v>
      </c>
      <c r="D168" s="115">
        <v>485.6</v>
      </c>
      <c r="E168" s="116">
        <v>54000</v>
      </c>
      <c r="F168" s="131">
        <f t="shared" si="5"/>
        <v>26222400</v>
      </c>
    </row>
    <row r="169" spans="1:6" ht="18" customHeight="1">
      <c r="A169" s="35" t="s">
        <v>24</v>
      </c>
      <c r="B169" s="91" t="s">
        <v>363</v>
      </c>
      <c r="C169" s="115" t="s">
        <v>267</v>
      </c>
      <c r="D169" s="115">
        <f>350+50.2</f>
        <v>400.2</v>
      </c>
      <c r="E169" s="116">
        <v>57000</v>
      </c>
      <c r="F169" s="131">
        <f t="shared" si="5"/>
        <v>22811400</v>
      </c>
    </row>
    <row r="170" spans="1:6" ht="18" customHeight="1">
      <c r="A170" s="35"/>
      <c r="B170" s="91" t="s">
        <v>363</v>
      </c>
      <c r="C170" s="115" t="s">
        <v>364</v>
      </c>
      <c r="D170" s="115">
        <v>170</v>
      </c>
      <c r="E170" s="116">
        <v>57000</v>
      </c>
      <c r="F170" s="131">
        <f t="shared" si="5"/>
        <v>9690000</v>
      </c>
    </row>
    <row r="171" spans="1:6" ht="18" customHeight="1">
      <c r="A171" s="58" t="s">
        <v>97</v>
      </c>
      <c r="B171" s="108" t="s">
        <v>1015</v>
      </c>
      <c r="C171" s="117" t="s">
        <v>1016</v>
      </c>
      <c r="D171" s="117">
        <v>812.1</v>
      </c>
      <c r="E171" s="118">
        <v>56000</v>
      </c>
      <c r="F171" s="143">
        <f t="shared" si="5"/>
        <v>45477600</v>
      </c>
    </row>
    <row r="172" spans="1:6" ht="18" customHeight="1">
      <c r="A172" s="626" t="s">
        <v>152</v>
      </c>
      <c r="B172" s="626"/>
      <c r="C172" s="626"/>
      <c r="D172" s="12">
        <f>SUM(D164:D171)</f>
        <v>2524.9</v>
      </c>
      <c r="E172" s="78"/>
      <c r="F172" s="78">
        <f>SUM(F164:F171)</f>
        <v>136740400</v>
      </c>
    </row>
    <row r="174" spans="1:6" ht="18" customHeight="1">
      <c r="A174" s="79">
        <v>42391</v>
      </c>
      <c r="B174" s="161" t="s">
        <v>6</v>
      </c>
      <c r="C174" s="161"/>
      <c r="D174" s="161"/>
      <c r="E174" s="161"/>
      <c r="F174" s="161"/>
    </row>
    <row r="175" spans="1:6" ht="18" customHeight="1">
      <c r="A175" s="80" t="s">
        <v>127</v>
      </c>
      <c r="B175" s="10" t="s">
        <v>1</v>
      </c>
      <c r="C175" s="10" t="s">
        <v>7</v>
      </c>
      <c r="D175" s="10" t="s">
        <v>8</v>
      </c>
      <c r="E175" s="11" t="s">
        <v>9</v>
      </c>
      <c r="F175" s="11" t="s">
        <v>10</v>
      </c>
    </row>
    <row r="176" spans="1:6" ht="18" customHeight="1">
      <c r="A176" s="33" t="s">
        <v>884</v>
      </c>
      <c r="B176" s="40" t="s">
        <v>1059</v>
      </c>
      <c r="C176" s="41"/>
      <c r="D176" s="41">
        <v>3</v>
      </c>
      <c r="E176" s="42">
        <v>1300000</v>
      </c>
      <c r="F176" s="142">
        <f t="shared" ref="F176:F185" si="6">E176*D176</f>
        <v>3900000</v>
      </c>
    </row>
    <row r="177" spans="1:7" ht="18" customHeight="1">
      <c r="A177" s="169" t="s">
        <v>884</v>
      </c>
      <c r="B177" s="169" t="s">
        <v>1081</v>
      </c>
      <c r="C177" s="170"/>
      <c r="D177" s="36"/>
      <c r="E177" s="45"/>
      <c r="F177" s="98">
        <v>-20000</v>
      </c>
      <c r="G177" s="29"/>
    </row>
    <row r="178" spans="1:7" ht="18" customHeight="1">
      <c r="A178" s="35" t="s">
        <v>24</v>
      </c>
      <c r="B178" s="91" t="s">
        <v>137</v>
      </c>
      <c r="C178" s="115" t="s">
        <v>139</v>
      </c>
      <c r="D178" s="115">
        <v>118.6</v>
      </c>
      <c r="E178" s="116">
        <v>43500</v>
      </c>
      <c r="F178" s="131">
        <f t="shared" si="6"/>
        <v>5159100</v>
      </c>
    </row>
    <row r="179" spans="1:7" ht="18" customHeight="1">
      <c r="A179" s="35"/>
      <c r="B179" s="91" t="s">
        <v>137</v>
      </c>
      <c r="C179" s="115" t="s">
        <v>1003</v>
      </c>
      <c r="D179" s="115">
        <v>60</v>
      </c>
      <c r="E179" s="116">
        <v>40500</v>
      </c>
      <c r="F179" s="131">
        <f t="shared" si="6"/>
        <v>2430000</v>
      </c>
    </row>
    <row r="180" spans="1:7" ht="18" customHeight="1">
      <c r="A180" s="35"/>
      <c r="B180" s="91" t="s">
        <v>137</v>
      </c>
      <c r="C180" s="115" t="s">
        <v>1004</v>
      </c>
      <c r="D180" s="115">
        <v>100.5</v>
      </c>
      <c r="E180" s="116">
        <v>41000</v>
      </c>
      <c r="F180" s="131">
        <f t="shared" si="6"/>
        <v>4120500</v>
      </c>
    </row>
    <row r="181" spans="1:7" ht="18" customHeight="1">
      <c r="A181" s="35"/>
      <c r="B181" s="91" t="s">
        <v>137</v>
      </c>
      <c r="C181" s="115" t="s">
        <v>529</v>
      </c>
      <c r="D181" s="115">
        <v>50</v>
      </c>
      <c r="E181" s="116">
        <v>40500</v>
      </c>
      <c r="F181" s="131">
        <f t="shared" si="6"/>
        <v>2025000</v>
      </c>
    </row>
    <row r="182" spans="1:7" ht="18" customHeight="1">
      <c r="A182" s="35"/>
      <c r="B182" s="91" t="s">
        <v>137</v>
      </c>
      <c r="C182" s="115" t="s">
        <v>1016</v>
      </c>
      <c r="D182" s="115">
        <v>20</v>
      </c>
      <c r="E182" s="116">
        <v>40500</v>
      </c>
      <c r="F182" s="131">
        <f t="shared" si="6"/>
        <v>810000</v>
      </c>
    </row>
    <row r="183" spans="1:7" ht="18" customHeight="1">
      <c r="A183" s="35"/>
      <c r="B183" s="91" t="s">
        <v>137</v>
      </c>
      <c r="C183" s="115" t="s">
        <v>1048</v>
      </c>
      <c r="D183" s="115">
        <v>100</v>
      </c>
      <c r="E183" s="116">
        <v>41500</v>
      </c>
      <c r="F183" s="131">
        <f t="shared" si="6"/>
        <v>4150000</v>
      </c>
    </row>
    <row r="184" spans="1:7" ht="18" customHeight="1">
      <c r="A184" s="35"/>
      <c r="B184" s="91" t="s">
        <v>137</v>
      </c>
      <c r="C184" s="115" t="s">
        <v>637</v>
      </c>
      <c r="D184" s="115">
        <v>100</v>
      </c>
      <c r="E184" s="116">
        <v>41000</v>
      </c>
      <c r="F184" s="131">
        <f t="shared" si="6"/>
        <v>4100000</v>
      </c>
    </row>
    <row r="185" spans="1:7" ht="18" customHeight="1">
      <c r="A185" s="58"/>
      <c r="B185" s="108" t="s">
        <v>137</v>
      </c>
      <c r="C185" s="117" t="s">
        <v>862</v>
      </c>
      <c r="D185" s="117">
        <v>120</v>
      </c>
      <c r="E185" s="118">
        <v>40500</v>
      </c>
      <c r="F185" s="143">
        <f t="shared" si="6"/>
        <v>4860000</v>
      </c>
    </row>
    <row r="186" spans="1:7" ht="18" customHeight="1">
      <c r="A186" s="626" t="s">
        <v>152</v>
      </c>
      <c r="B186" s="626"/>
      <c r="C186" s="626"/>
      <c r="D186" s="12">
        <f>SUM(D178:D185)</f>
        <v>669.1</v>
      </c>
      <c r="E186" s="78"/>
      <c r="F186" s="78">
        <f>SUM(F176:F185)</f>
        <v>31534600</v>
      </c>
    </row>
    <row r="188" spans="1:7" ht="18" customHeight="1">
      <c r="A188" s="79">
        <v>42392</v>
      </c>
      <c r="B188" s="161" t="s">
        <v>6</v>
      </c>
      <c r="C188" s="161"/>
      <c r="D188" s="161"/>
      <c r="E188" s="161"/>
      <c r="F188" s="161"/>
    </row>
    <row r="189" spans="1:7" ht="18" customHeight="1">
      <c r="A189" s="80" t="s">
        <v>127</v>
      </c>
      <c r="B189" s="10" t="s">
        <v>1</v>
      </c>
      <c r="C189" s="10" t="s">
        <v>7</v>
      </c>
      <c r="D189" s="10" t="s">
        <v>8</v>
      </c>
      <c r="E189" s="11" t="s">
        <v>9</v>
      </c>
      <c r="F189" s="11" t="s">
        <v>10</v>
      </c>
    </row>
    <row r="190" spans="1:7" ht="18" customHeight="1">
      <c r="A190" s="33" t="s">
        <v>24</v>
      </c>
      <c r="B190" s="40" t="s">
        <v>363</v>
      </c>
      <c r="C190" s="41" t="s">
        <v>364</v>
      </c>
      <c r="D190" s="41">
        <v>210</v>
      </c>
      <c r="E190" s="42">
        <v>57000</v>
      </c>
      <c r="F190" s="142">
        <f>E190*D190</f>
        <v>11970000</v>
      </c>
    </row>
    <row r="191" spans="1:7" ht="18" customHeight="1">
      <c r="A191" s="35" t="s">
        <v>318</v>
      </c>
      <c r="B191" s="91" t="s">
        <v>16</v>
      </c>
      <c r="C191" s="115" t="s">
        <v>1087</v>
      </c>
      <c r="D191" s="115">
        <v>36.9</v>
      </c>
      <c r="E191" s="116">
        <v>40000</v>
      </c>
      <c r="F191" s="131">
        <f>E191*D191</f>
        <v>1476000</v>
      </c>
    </row>
    <row r="192" spans="1:7" ht="18" customHeight="1">
      <c r="A192" s="35" t="s">
        <v>380</v>
      </c>
      <c r="B192" s="91" t="s">
        <v>812</v>
      </c>
      <c r="C192" s="115" t="s">
        <v>947</v>
      </c>
      <c r="D192" s="115">
        <v>408.3</v>
      </c>
      <c r="E192" s="116">
        <v>42000</v>
      </c>
      <c r="F192" s="131">
        <f>E192*D192</f>
        <v>17148600</v>
      </c>
    </row>
    <row r="193" spans="1:6" ht="18" customHeight="1">
      <c r="A193" s="58" t="s">
        <v>154</v>
      </c>
      <c r="B193" s="108" t="s">
        <v>798</v>
      </c>
      <c r="C193" s="117" t="s">
        <v>799</v>
      </c>
      <c r="D193" s="117">
        <v>203.8</v>
      </c>
      <c r="E193" s="118">
        <v>38500</v>
      </c>
      <c r="F193" s="143">
        <f>E193*D193</f>
        <v>7846300</v>
      </c>
    </row>
    <row r="194" spans="1:6" ht="18" customHeight="1">
      <c r="A194" s="626" t="s">
        <v>152</v>
      </c>
      <c r="B194" s="626"/>
      <c r="C194" s="626"/>
      <c r="D194" s="12">
        <f>SUM(D190:D193)</f>
        <v>859</v>
      </c>
      <c r="E194" s="78"/>
      <c r="F194" s="78">
        <f>SUM(F190:F193)</f>
        <v>38440900</v>
      </c>
    </row>
    <row r="196" spans="1:6" ht="18" customHeight="1">
      <c r="A196" s="79">
        <v>42393</v>
      </c>
      <c r="B196" s="161" t="s">
        <v>6</v>
      </c>
      <c r="C196" s="161"/>
      <c r="D196" s="161"/>
      <c r="E196" s="161"/>
      <c r="F196" s="161"/>
    </row>
    <row r="197" spans="1:6" ht="18" customHeight="1">
      <c r="A197" s="80" t="s">
        <v>127</v>
      </c>
      <c r="B197" s="10" t="s">
        <v>1</v>
      </c>
      <c r="C197" s="10" t="s">
        <v>7</v>
      </c>
      <c r="D197" s="10" t="s">
        <v>8</v>
      </c>
      <c r="E197" s="11" t="s">
        <v>9</v>
      </c>
      <c r="F197" s="11" t="s">
        <v>10</v>
      </c>
    </row>
    <row r="198" spans="1:6" ht="18" customHeight="1">
      <c r="A198" s="33" t="s">
        <v>115</v>
      </c>
      <c r="B198" s="40" t="s">
        <v>116</v>
      </c>
      <c r="C198" s="41" t="s">
        <v>117</v>
      </c>
      <c r="D198" s="41">
        <v>207.5</v>
      </c>
      <c r="E198" s="42">
        <v>42500</v>
      </c>
      <c r="F198" s="142">
        <f>E198*D198</f>
        <v>8818750</v>
      </c>
    </row>
    <row r="199" spans="1:6" ht="18" customHeight="1">
      <c r="A199" s="58"/>
      <c r="B199" s="108" t="s">
        <v>116</v>
      </c>
      <c r="C199" s="117" t="s">
        <v>118</v>
      </c>
      <c r="D199" s="117">
        <v>376.5</v>
      </c>
      <c r="E199" s="118">
        <v>42500</v>
      </c>
      <c r="F199" s="143">
        <f>E199*D199</f>
        <v>16001250</v>
      </c>
    </row>
    <row r="200" spans="1:6" ht="18" customHeight="1">
      <c r="A200" s="626" t="s">
        <v>152</v>
      </c>
      <c r="B200" s="626"/>
      <c r="C200" s="626"/>
      <c r="D200" s="12">
        <f>SUM(D198:D199)</f>
        <v>584</v>
      </c>
      <c r="E200" s="78"/>
      <c r="F200" s="78">
        <f>SUM(F198:F199)</f>
        <v>24820000</v>
      </c>
    </row>
    <row r="202" spans="1:6" ht="18" customHeight="1">
      <c r="A202" s="79">
        <v>42394</v>
      </c>
      <c r="B202" s="161" t="s">
        <v>6</v>
      </c>
      <c r="C202" s="161"/>
      <c r="D202" s="161"/>
      <c r="E202" s="161"/>
      <c r="F202" s="161"/>
    </row>
    <row r="203" spans="1:6" ht="18" customHeight="1">
      <c r="A203" s="80" t="s">
        <v>127</v>
      </c>
      <c r="B203" s="10" t="s">
        <v>1</v>
      </c>
      <c r="C203" s="10" t="s">
        <v>7</v>
      </c>
      <c r="D203" s="10" t="s">
        <v>8</v>
      </c>
      <c r="E203" s="11" t="s">
        <v>9</v>
      </c>
      <c r="F203" s="11" t="s">
        <v>10</v>
      </c>
    </row>
    <row r="204" spans="1:6" ht="18" customHeight="1">
      <c r="A204" s="33" t="s">
        <v>24</v>
      </c>
      <c r="B204" s="172" t="s">
        <v>363</v>
      </c>
      <c r="C204" s="172" t="s">
        <v>242</v>
      </c>
      <c r="D204" s="172">
        <v>150</v>
      </c>
      <c r="E204" s="173">
        <v>57000</v>
      </c>
      <c r="F204" s="173">
        <f>E204*D204</f>
        <v>8550000</v>
      </c>
    </row>
    <row r="205" spans="1:6" ht="18" customHeight="1">
      <c r="A205" s="35"/>
      <c r="B205" s="91" t="s">
        <v>137</v>
      </c>
      <c r="C205" s="115" t="s">
        <v>1159</v>
      </c>
      <c r="D205" s="115">
        <v>100</v>
      </c>
      <c r="E205" s="116">
        <v>40500</v>
      </c>
      <c r="F205" s="137">
        <f t="shared" ref="F205:F213" si="7">E205*D205</f>
        <v>4050000</v>
      </c>
    </row>
    <row r="206" spans="1:6" ht="18" customHeight="1">
      <c r="A206" s="35" t="s">
        <v>245</v>
      </c>
      <c r="B206" s="91" t="s">
        <v>824</v>
      </c>
      <c r="C206" s="115" t="s">
        <v>825</v>
      </c>
      <c r="D206" s="115">
        <v>350</v>
      </c>
      <c r="E206" s="116">
        <v>47000</v>
      </c>
      <c r="F206" s="131">
        <f t="shared" si="7"/>
        <v>16450000</v>
      </c>
    </row>
    <row r="207" spans="1:6" ht="18" customHeight="1">
      <c r="A207" s="35" t="s">
        <v>1080</v>
      </c>
      <c r="B207" s="91" t="s">
        <v>1142</v>
      </c>
      <c r="C207" s="115" t="s">
        <v>1145</v>
      </c>
      <c r="D207" s="115">
        <v>10</v>
      </c>
      <c r="E207" s="116">
        <v>56000</v>
      </c>
      <c r="F207" s="131">
        <f t="shared" si="7"/>
        <v>560000</v>
      </c>
    </row>
    <row r="208" spans="1:6" ht="18" customHeight="1">
      <c r="A208" s="35"/>
      <c r="B208" s="91" t="s">
        <v>1144</v>
      </c>
      <c r="C208" s="115" t="s">
        <v>1146</v>
      </c>
      <c r="D208" s="115">
        <v>10</v>
      </c>
      <c r="E208" s="116">
        <v>56000</v>
      </c>
      <c r="F208" s="131">
        <f t="shared" si="7"/>
        <v>560000</v>
      </c>
    </row>
    <row r="209" spans="1:6" ht="18" customHeight="1">
      <c r="A209" s="35"/>
      <c r="B209" s="91" t="s">
        <v>1143</v>
      </c>
      <c r="C209" s="115" t="s">
        <v>1147</v>
      </c>
      <c r="D209" s="115">
        <v>10</v>
      </c>
      <c r="E209" s="116">
        <v>56000</v>
      </c>
      <c r="F209" s="131">
        <f t="shared" si="7"/>
        <v>560000</v>
      </c>
    </row>
    <row r="210" spans="1:6" ht="18" customHeight="1">
      <c r="A210" s="35" t="s">
        <v>1162</v>
      </c>
      <c r="B210" s="91" t="s">
        <v>137</v>
      </c>
      <c r="C210" s="115" t="s">
        <v>532</v>
      </c>
      <c r="D210" s="115">
        <v>50</v>
      </c>
      <c r="E210" s="116">
        <v>44000</v>
      </c>
      <c r="F210" s="131">
        <f t="shared" si="7"/>
        <v>2200000</v>
      </c>
    </row>
    <row r="211" spans="1:6" ht="18" customHeight="1">
      <c r="A211" s="35" t="s">
        <v>240</v>
      </c>
      <c r="B211" s="91" t="s">
        <v>363</v>
      </c>
      <c r="C211" s="115" t="s">
        <v>242</v>
      </c>
      <c r="D211" s="115">
        <v>100</v>
      </c>
      <c r="E211" s="116">
        <v>57000</v>
      </c>
      <c r="F211" s="131">
        <f t="shared" si="7"/>
        <v>5700000</v>
      </c>
    </row>
    <row r="212" spans="1:6" ht="18" customHeight="1">
      <c r="A212" s="35" t="s">
        <v>102</v>
      </c>
      <c r="B212" s="91" t="s">
        <v>1163</v>
      </c>
      <c r="C212" s="115" t="s">
        <v>85</v>
      </c>
      <c r="D212" s="115">
        <v>1</v>
      </c>
      <c r="E212" s="116">
        <v>25000</v>
      </c>
      <c r="F212" s="131">
        <f t="shared" si="7"/>
        <v>25000</v>
      </c>
    </row>
    <row r="213" spans="1:6" ht="18" customHeight="1">
      <c r="A213" s="35"/>
      <c r="B213" s="91" t="s">
        <v>1164</v>
      </c>
      <c r="C213" s="115" t="s">
        <v>85</v>
      </c>
      <c r="D213" s="115">
        <v>4</v>
      </c>
      <c r="E213" s="116">
        <v>25000</v>
      </c>
      <c r="F213" s="131">
        <f t="shared" si="7"/>
        <v>100000</v>
      </c>
    </row>
    <row r="214" spans="1:6" ht="18" customHeight="1">
      <c r="A214" s="626" t="s">
        <v>152</v>
      </c>
      <c r="B214" s="626"/>
      <c r="C214" s="626"/>
      <c r="D214" s="12">
        <f>SUM(D204:D213)</f>
        <v>785</v>
      </c>
      <c r="E214" s="78"/>
      <c r="F214" s="78">
        <f>SUM(F204:F213)</f>
        <v>38755000</v>
      </c>
    </row>
    <row r="216" spans="1:6" ht="18" customHeight="1">
      <c r="A216" s="79">
        <v>42395</v>
      </c>
      <c r="B216" s="161" t="s">
        <v>6</v>
      </c>
      <c r="C216" s="161"/>
      <c r="D216" s="161"/>
      <c r="E216" s="161"/>
      <c r="F216" s="161"/>
    </row>
    <row r="217" spans="1:6" ht="18" customHeight="1">
      <c r="A217" s="80" t="s">
        <v>127</v>
      </c>
      <c r="B217" s="10" t="s">
        <v>1</v>
      </c>
      <c r="C217" s="10" t="s">
        <v>7</v>
      </c>
      <c r="D217" s="10" t="s">
        <v>8</v>
      </c>
      <c r="E217" s="11" t="s">
        <v>9</v>
      </c>
      <c r="F217" s="11" t="s">
        <v>10</v>
      </c>
    </row>
    <row r="218" spans="1:6" ht="18" customHeight="1">
      <c r="A218" s="33" t="s">
        <v>245</v>
      </c>
      <c r="B218" s="40" t="s">
        <v>824</v>
      </c>
      <c r="C218" s="41" t="s">
        <v>825</v>
      </c>
      <c r="D218" s="41">
        <v>264.5</v>
      </c>
      <c r="E218" s="42">
        <v>47000</v>
      </c>
      <c r="F218" s="142">
        <f>E218*D218</f>
        <v>12431500</v>
      </c>
    </row>
    <row r="219" spans="1:6" ht="18" customHeight="1">
      <c r="A219" s="35" t="s">
        <v>240</v>
      </c>
      <c r="B219" s="91" t="s">
        <v>363</v>
      </c>
      <c r="C219" s="115" t="s">
        <v>242</v>
      </c>
      <c r="D219" s="115">
        <v>100</v>
      </c>
      <c r="E219" s="116">
        <v>57000</v>
      </c>
      <c r="F219" s="131">
        <f>E219*D219</f>
        <v>5700000</v>
      </c>
    </row>
    <row r="220" spans="1:6" ht="18" customHeight="1">
      <c r="A220" s="35" t="s">
        <v>24</v>
      </c>
      <c r="B220" s="91" t="s">
        <v>363</v>
      </c>
      <c r="C220" s="115" t="s">
        <v>242</v>
      </c>
      <c r="D220" s="115">
        <v>130</v>
      </c>
      <c r="E220" s="116">
        <v>57000</v>
      </c>
      <c r="F220" s="131">
        <f>E220*D220</f>
        <v>7410000</v>
      </c>
    </row>
    <row r="221" spans="1:6" ht="18" customHeight="1">
      <c r="A221" s="58" t="s">
        <v>97</v>
      </c>
      <c r="B221" s="165" t="s">
        <v>1183</v>
      </c>
      <c r="C221" s="117" t="s">
        <v>326</v>
      </c>
      <c r="D221" s="117">
        <v>125</v>
      </c>
      <c r="E221" s="118">
        <v>50000</v>
      </c>
      <c r="F221" s="143">
        <f>E221*D221</f>
        <v>6250000</v>
      </c>
    </row>
    <row r="222" spans="1:6" ht="18" customHeight="1">
      <c r="A222" s="626" t="s">
        <v>152</v>
      </c>
      <c r="B222" s="626"/>
      <c r="C222" s="626"/>
      <c r="D222" s="12">
        <f>SUM(D218:D221)</f>
        <v>619.5</v>
      </c>
      <c r="E222" s="78"/>
      <c r="F222" s="78">
        <f>SUM(F218:F221)</f>
        <v>31791500</v>
      </c>
    </row>
    <row r="224" spans="1:6" ht="18" customHeight="1">
      <c r="A224" s="79">
        <v>42396</v>
      </c>
      <c r="B224" s="161" t="s">
        <v>6</v>
      </c>
      <c r="C224" s="161"/>
      <c r="D224" s="161"/>
      <c r="E224" s="161"/>
      <c r="F224" s="161"/>
    </row>
    <row r="225" spans="1:6" ht="18" customHeight="1">
      <c r="A225" s="80" t="s">
        <v>127</v>
      </c>
      <c r="B225" s="10" t="s">
        <v>1</v>
      </c>
      <c r="C225" s="10" t="s">
        <v>7</v>
      </c>
      <c r="D225" s="10" t="s">
        <v>8</v>
      </c>
      <c r="E225" s="11" t="s">
        <v>9</v>
      </c>
      <c r="F225" s="11" t="s">
        <v>10</v>
      </c>
    </row>
    <row r="226" spans="1:6" ht="18" customHeight="1">
      <c r="A226" s="33" t="s">
        <v>24</v>
      </c>
      <c r="B226" s="40" t="s">
        <v>137</v>
      </c>
      <c r="C226" s="41" t="s">
        <v>138</v>
      </c>
      <c r="D226" s="41">
        <v>100</v>
      </c>
      <c r="E226" s="42">
        <v>41000</v>
      </c>
      <c r="F226" s="142">
        <f>E226*D226</f>
        <v>4100000</v>
      </c>
    </row>
    <row r="227" spans="1:6" ht="18" customHeight="1">
      <c r="A227" s="58" t="s">
        <v>97</v>
      </c>
      <c r="B227" s="179" t="s">
        <v>1183</v>
      </c>
      <c r="C227" s="117" t="s">
        <v>326</v>
      </c>
      <c r="D227" s="117">
        <v>325.3</v>
      </c>
      <c r="E227" s="118">
        <v>50000</v>
      </c>
      <c r="F227" s="143">
        <f>E227*D227</f>
        <v>16265000</v>
      </c>
    </row>
    <row r="228" spans="1:6" ht="18" customHeight="1">
      <c r="A228" s="626" t="s">
        <v>152</v>
      </c>
      <c r="B228" s="626"/>
      <c r="C228" s="626"/>
      <c r="D228" s="12">
        <f>SUM(D226:D227)</f>
        <v>425.3</v>
      </c>
      <c r="E228" s="78"/>
      <c r="F228" s="78">
        <f>SUM(F226:F227)</f>
        <v>20365000</v>
      </c>
    </row>
    <row r="230" spans="1:6" ht="18" customHeight="1">
      <c r="A230" s="79">
        <v>42397</v>
      </c>
      <c r="B230" s="161" t="s">
        <v>6</v>
      </c>
      <c r="C230" s="161"/>
      <c r="D230" s="161"/>
      <c r="E230" s="161"/>
      <c r="F230" s="161"/>
    </row>
    <row r="231" spans="1:6" ht="18" customHeight="1">
      <c r="A231" s="80" t="s">
        <v>127</v>
      </c>
      <c r="B231" s="10" t="s">
        <v>1</v>
      </c>
      <c r="C231" s="10" t="s">
        <v>7</v>
      </c>
      <c r="D231" s="10" t="s">
        <v>8</v>
      </c>
      <c r="E231" s="11" t="s">
        <v>9</v>
      </c>
      <c r="F231" s="11" t="s">
        <v>10</v>
      </c>
    </row>
    <row r="232" spans="1:6" ht="18" customHeight="1">
      <c r="A232" s="33" t="s">
        <v>115</v>
      </c>
      <c r="B232" s="40" t="s">
        <v>116</v>
      </c>
      <c r="C232" s="41" t="s">
        <v>130</v>
      </c>
      <c r="D232" s="41">
        <v>262.8</v>
      </c>
      <c r="E232" s="42">
        <v>42500</v>
      </c>
      <c r="F232" s="142">
        <f t="shared" ref="F232:F237" si="8">E232*D232</f>
        <v>11169000</v>
      </c>
    </row>
    <row r="233" spans="1:6" ht="18" customHeight="1">
      <c r="A233" s="35"/>
      <c r="B233" s="91" t="s">
        <v>116</v>
      </c>
      <c r="C233" s="115" t="s">
        <v>118</v>
      </c>
      <c r="D233" s="115">
        <v>145.19999999999999</v>
      </c>
      <c r="E233" s="116">
        <v>42500</v>
      </c>
      <c r="F233" s="131">
        <f t="shared" si="8"/>
        <v>6170999.9999999991</v>
      </c>
    </row>
    <row r="234" spans="1:6" ht="18" customHeight="1">
      <c r="A234" s="35"/>
      <c r="B234" s="52" t="s">
        <v>323</v>
      </c>
      <c r="C234" s="53"/>
      <c r="D234" s="53">
        <v>-23</v>
      </c>
      <c r="E234" s="54">
        <v>9000</v>
      </c>
      <c r="F234" s="140">
        <f t="shared" si="8"/>
        <v>-207000</v>
      </c>
    </row>
    <row r="235" spans="1:6" ht="18" customHeight="1">
      <c r="A235" s="35" t="s">
        <v>1021</v>
      </c>
      <c r="B235" s="91" t="s">
        <v>1246</v>
      </c>
      <c r="C235" s="115" t="s">
        <v>1247</v>
      </c>
      <c r="D235" s="115">
        <v>103.8</v>
      </c>
      <c r="E235" s="116">
        <v>53000</v>
      </c>
      <c r="F235" s="131">
        <f t="shared" si="8"/>
        <v>5501400</v>
      </c>
    </row>
    <row r="236" spans="1:6" ht="18" customHeight="1">
      <c r="A236" s="35"/>
      <c r="B236" s="91" t="s">
        <v>1246</v>
      </c>
      <c r="C236" s="115" t="s">
        <v>1248</v>
      </c>
      <c r="D236" s="115">
        <v>104</v>
      </c>
      <c r="E236" s="116">
        <v>58000</v>
      </c>
      <c r="F236" s="131">
        <f t="shared" si="8"/>
        <v>6032000</v>
      </c>
    </row>
    <row r="237" spans="1:6" ht="18" customHeight="1">
      <c r="A237" s="58"/>
      <c r="B237" s="108" t="s">
        <v>1246</v>
      </c>
      <c r="C237" s="117" t="s">
        <v>1249</v>
      </c>
      <c r="D237" s="117">
        <v>89.4</v>
      </c>
      <c r="E237" s="118">
        <v>63000</v>
      </c>
      <c r="F237" s="143">
        <f t="shared" si="8"/>
        <v>5632200</v>
      </c>
    </row>
    <row r="238" spans="1:6" ht="18" customHeight="1">
      <c r="A238" s="626" t="s">
        <v>152</v>
      </c>
      <c r="B238" s="626"/>
      <c r="C238" s="626"/>
      <c r="D238" s="12">
        <f>SUM(D232:D237)</f>
        <v>682.19999999999993</v>
      </c>
      <c r="E238" s="78"/>
      <c r="F238" s="78">
        <f>SUM(F232:F237)</f>
        <v>34298600</v>
      </c>
    </row>
    <row r="240" spans="1:6" ht="18" customHeight="1">
      <c r="A240" s="79">
        <v>42399</v>
      </c>
      <c r="B240" s="161" t="s">
        <v>6</v>
      </c>
      <c r="C240" s="161"/>
      <c r="D240" s="161"/>
      <c r="E240" s="161"/>
      <c r="F240" s="161"/>
    </row>
    <row r="241" spans="1:6" ht="18" customHeight="1">
      <c r="A241" s="80" t="s">
        <v>127</v>
      </c>
      <c r="B241" s="10" t="s">
        <v>1</v>
      </c>
      <c r="C241" s="10" t="s">
        <v>7</v>
      </c>
      <c r="D241" s="10" t="s">
        <v>8</v>
      </c>
      <c r="E241" s="11" t="s">
        <v>9</v>
      </c>
      <c r="F241" s="11" t="s">
        <v>10</v>
      </c>
    </row>
    <row r="242" spans="1:6" ht="18" customHeight="1">
      <c r="A242" s="33" t="s">
        <v>115</v>
      </c>
      <c r="B242" s="40" t="s">
        <v>1278</v>
      </c>
      <c r="C242" s="41" t="s">
        <v>1220</v>
      </c>
      <c r="D242" s="41">
        <v>89.3</v>
      </c>
      <c r="E242" s="42">
        <v>42500</v>
      </c>
      <c r="F242" s="142">
        <f t="shared" ref="F242:F250" si="9">E242*D242</f>
        <v>3795250</v>
      </c>
    </row>
    <row r="243" spans="1:6" ht="18" customHeight="1">
      <c r="A243" s="35"/>
      <c r="B243" s="91" t="s">
        <v>1278</v>
      </c>
      <c r="C243" s="115" t="s">
        <v>130</v>
      </c>
      <c r="D243" s="115">
        <v>89.2</v>
      </c>
      <c r="E243" s="116">
        <v>42500</v>
      </c>
      <c r="F243" s="131">
        <f t="shared" si="9"/>
        <v>3791000</v>
      </c>
    </row>
    <row r="244" spans="1:6" ht="18" customHeight="1">
      <c r="A244" s="35"/>
      <c r="B244" s="87" t="s">
        <v>1279</v>
      </c>
      <c r="C244" s="115" t="s">
        <v>1220</v>
      </c>
      <c r="D244" s="115">
        <v>157.4</v>
      </c>
      <c r="E244" s="116">
        <v>42500</v>
      </c>
      <c r="F244" s="131">
        <f t="shared" si="9"/>
        <v>6689500</v>
      </c>
    </row>
    <row r="245" spans="1:6" ht="18" customHeight="1">
      <c r="A245" s="35"/>
      <c r="B245" s="91" t="s">
        <v>116</v>
      </c>
      <c r="C245" s="115" t="s">
        <v>130</v>
      </c>
      <c r="D245" s="115">
        <v>118.3</v>
      </c>
      <c r="E245" s="116">
        <v>42500</v>
      </c>
      <c r="F245" s="131">
        <f t="shared" si="9"/>
        <v>5027750</v>
      </c>
    </row>
    <row r="246" spans="1:6" ht="18" customHeight="1">
      <c r="A246" s="35" t="s">
        <v>154</v>
      </c>
      <c r="B246" s="91" t="s">
        <v>1293</v>
      </c>
      <c r="C246" s="115" t="s">
        <v>1294</v>
      </c>
      <c r="D246" s="115">
        <v>60</v>
      </c>
      <c r="E246" s="116">
        <v>38500</v>
      </c>
      <c r="F246" s="131">
        <f t="shared" si="9"/>
        <v>2310000</v>
      </c>
    </row>
    <row r="247" spans="1:6" ht="18" customHeight="1">
      <c r="A247" s="35" t="s">
        <v>240</v>
      </c>
      <c r="B247" s="91" t="s">
        <v>363</v>
      </c>
      <c r="C247" s="115" t="s">
        <v>364</v>
      </c>
      <c r="D247" s="115">
        <f>170+170</f>
        <v>340</v>
      </c>
      <c r="E247" s="116">
        <v>57000</v>
      </c>
      <c r="F247" s="131">
        <f t="shared" si="9"/>
        <v>19380000</v>
      </c>
    </row>
    <row r="248" spans="1:6" ht="18" customHeight="1">
      <c r="A248" s="35"/>
      <c r="B248" s="91" t="s">
        <v>363</v>
      </c>
      <c r="C248" s="115" t="s">
        <v>242</v>
      </c>
      <c r="D248" s="115">
        <f>30+30</f>
        <v>60</v>
      </c>
      <c r="E248" s="116">
        <v>57000</v>
      </c>
      <c r="F248" s="131">
        <f t="shared" si="9"/>
        <v>3420000</v>
      </c>
    </row>
    <row r="249" spans="1:6" ht="18" customHeight="1">
      <c r="A249" s="35" t="s">
        <v>24</v>
      </c>
      <c r="B249" s="91" t="s">
        <v>363</v>
      </c>
      <c r="C249" s="115" t="s">
        <v>364</v>
      </c>
      <c r="D249" s="115">
        <v>80</v>
      </c>
      <c r="E249" s="116">
        <v>57000</v>
      </c>
      <c r="F249" s="131">
        <f t="shared" si="9"/>
        <v>4560000</v>
      </c>
    </row>
    <row r="250" spans="1:6" ht="18" customHeight="1">
      <c r="A250" s="184"/>
      <c r="B250" s="185" t="s">
        <v>137</v>
      </c>
      <c r="C250" s="185" t="s">
        <v>529</v>
      </c>
      <c r="D250" s="185">
        <v>200</v>
      </c>
      <c r="E250" s="138">
        <v>40500</v>
      </c>
      <c r="F250" s="143">
        <f t="shared" si="9"/>
        <v>8100000</v>
      </c>
    </row>
    <row r="251" spans="1:6" ht="18" customHeight="1">
      <c r="A251" s="626" t="s">
        <v>152</v>
      </c>
      <c r="B251" s="626"/>
      <c r="C251" s="626"/>
      <c r="D251" s="12">
        <f>SUM(D242:D250)</f>
        <v>1194.2</v>
      </c>
      <c r="E251" s="78"/>
      <c r="F251" s="78">
        <f>SUM(F242:F250)</f>
        <v>57073500</v>
      </c>
    </row>
    <row r="253" spans="1:6" ht="18" customHeight="1">
      <c r="A253" s="79">
        <v>42402</v>
      </c>
      <c r="B253" s="161" t="s">
        <v>6</v>
      </c>
      <c r="C253" s="161"/>
      <c r="D253" s="161"/>
      <c r="E253" s="161"/>
      <c r="F253" s="161"/>
    </row>
    <row r="254" spans="1:6" ht="18" customHeight="1">
      <c r="A254" s="80" t="s">
        <v>127</v>
      </c>
      <c r="B254" s="10" t="s">
        <v>1</v>
      </c>
      <c r="C254" s="10" t="s">
        <v>7</v>
      </c>
      <c r="D254" s="10" t="s">
        <v>8</v>
      </c>
      <c r="E254" s="11" t="s">
        <v>9</v>
      </c>
      <c r="F254" s="11" t="s">
        <v>10</v>
      </c>
    </row>
    <row r="255" spans="1:6" ht="18" customHeight="1">
      <c r="A255" s="33" t="s">
        <v>1334</v>
      </c>
      <c r="B255" s="40" t="s">
        <v>363</v>
      </c>
      <c r="C255" s="41" t="s">
        <v>242</v>
      </c>
      <c r="D255" s="41">
        <v>400</v>
      </c>
      <c r="E255" s="42">
        <v>57000</v>
      </c>
      <c r="F255" s="142">
        <f>E255*D255</f>
        <v>22800000</v>
      </c>
    </row>
    <row r="256" spans="1:6" ht="18" customHeight="1">
      <c r="A256" s="35"/>
      <c r="B256" s="91" t="s">
        <v>363</v>
      </c>
      <c r="C256" s="115" t="s">
        <v>267</v>
      </c>
      <c r="D256" s="115">
        <v>210</v>
      </c>
      <c r="E256" s="116">
        <v>57000</v>
      </c>
      <c r="F256" s="131">
        <f>E256*D256</f>
        <v>11970000</v>
      </c>
    </row>
    <row r="257" spans="1:7" ht="18" customHeight="1">
      <c r="A257" s="58" t="s">
        <v>154</v>
      </c>
      <c r="B257" s="108" t="s">
        <v>513</v>
      </c>
      <c r="C257" s="117"/>
      <c r="D257" s="117">
        <v>-4</v>
      </c>
      <c r="E257" s="118">
        <v>38500</v>
      </c>
      <c r="F257" s="143">
        <f>E257*D257</f>
        <v>-154000</v>
      </c>
    </row>
    <row r="258" spans="1:7" ht="18" customHeight="1">
      <c r="A258" s="626" t="s">
        <v>152</v>
      </c>
      <c r="B258" s="626"/>
      <c r="C258" s="626"/>
      <c r="D258" s="12">
        <f>SUM(D255:D257)</f>
        <v>606</v>
      </c>
      <c r="E258" s="78"/>
      <c r="F258" s="78">
        <f>SUM(F255:F257)</f>
        <v>34616000</v>
      </c>
    </row>
    <row r="260" spans="1:7" ht="18" customHeight="1">
      <c r="A260" s="79">
        <v>42403</v>
      </c>
      <c r="B260" s="161" t="s">
        <v>6</v>
      </c>
      <c r="C260" s="161"/>
      <c r="D260" s="161"/>
      <c r="E260" s="161"/>
      <c r="F260" s="161"/>
    </row>
    <row r="261" spans="1:7" ht="18" customHeight="1">
      <c r="A261" s="80" t="s">
        <v>127</v>
      </c>
      <c r="B261" s="10" t="s">
        <v>1</v>
      </c>
      <c r="C261" s="10" t="s">
        <v>7</v>
      </c>
      <c r="D261" s="10" t="s">
        <v>8</v>
      </c>
      <c r="E261" s="11" t="s">
        <v>9</v>
      </c>
      <c r="F261" s="11" t="s">
        <v>10</v>
      </c>
    </row>
    <row r="262" spans="1:7" ht="18" customHeight="1">
      <c r="A262" s="33" t="s">
        <v>154</v>
      </c>
      <c r="B262" s="40" t="s">
        <v>1293</v>
      </c>
      <c r="C262" s="41" t="s">
        <v>1294</v>
      </c>
      <c r="D262" s="41">
        <v>144.6</v>
      </c>
      <c r="E262" s="42">
        <v>38500</v>
      </c>
      <c r="F262" s="142">
        <f>E262*D262</f>
        <v>5567100</v>
      </c>
    </row>
    <row r="263" spans="1:7" ht="18" customHeight="1">
      <c r="A263" s="58" t="s">
        <v>311</v>
      </c>
      <c r="B263" s="188" t="s">
        <v>1354</v>
      </c>
      <c r="C263" s="117"/>
      <c r="D263" s="117">
        <v>1</v>
      </c>
      <c r="E263" s="118">
        <v>1200000</v>
      </c>
      <c r="F263" s="143">
        <f>E263*D263</f>
        <v>1200000</v>
      </c>
    </row>
    <row r="264" spans="1:7" ht="18" customHeight="1">
      <c r="A264" s="626" t="s">
        <v>152</v>
      </c>
      <c r="B264" s="626"/>
      <c r="C264" s="626"/>
      <c r="D264" s="12">
        <f>D262</f>
        <v>144.6</v>
      </c>
      <c r="E264" s="78"/>
      <c r="F264" s="78">
        <f>SUM(F262:F263)</f>
        <v>6767100</v>
      </c>
    </row>
    <row r="266" spans="1:7" ht="18" customHeight="1">
      <c r="A266" s="79">
        <v>42404</v>
      </c>
      <c r="B266" s="161" t="s">
        <v>6</v>
      </c>
      <c r="C266" s="161"/>
      <c r="D266" s="161"/>
      <c r="E266" s="161"/>
      <c r="F266" s="161"/>
    </row>
    <row r="267" spans="1:7" ht="18" customHeight="1">
      <c r="A267" s="191" t="s">
        <v>127</v>
      </c>
      <c r="B267" s="12" t="s">
        <v>1</v>
      </c>
      <c r="C267" s="12" t="s">
        <v>7</v>
      </c>
      <c r="D267" s="12" t="s">
        <v>8</v>
      </c>
      <c r="E267" s="78" t="s">
        <v>9</v>
      </c>
      <c r="F267" s="78" t="s">
        <v>10</v>
      </c>
    </row>
    <row r="268" spans="1:7" ht="18" customHeight="1">
      <c r="A268" s="192" t="s">
        <v>240</v>
      </c>
      <c r="B268" s="187" t="s">
        <v>1361</v>
      </c>
      <c r="C268" s="193"/>
      <c r="D268" s="194"/>
      <c r="E268" s="195"/>
      <c r="F268" s="196">
        <v>-5000000</v>
      </c>
      <c r="G268" s="190"/>
    </row>
    <row r="269" spans="1:7" ht="18" customHeight="1">
      <c r="A269" s="100" t="s">
        <v>1363</v>
      </c>
      <c r="B269" s="180" t="s">
        <v>693</v>
      </c>
      <c r="C269" s="181" t="s">
        <v>1362</v>
      </c>
      <c r="D269" s="181">
        <v>-60</v>
      </c>
      <c r="E269" s="182">
        <v>40000</v>
      </c>
      <c r="F269" s="183">
        <f>E269*D269</f>
        <v>-2400000</v>
      </c>
    </row>
    <row r="270" spans="1:7" ht="18" customHeight="1">
      <c r="A270" s="626" t="s">
        <v>152</v>
      </c>
      <c r="B270" s="626"/>
      <c r="C270" s="626"/>
      <c r="D270" s="12">
        <f>SUM(D269)</f>
        <v>-60</v>
      </c>
      <c r="E270" s="78"/>
      <c r="F270" s="78">
        <f>SUM(F268:F269)</f>
        <v>-7400000</v>
      </c>
    </row>
    <row r="272" spans="1:7" ht="18" customHeight="1">
      <c r="A272" s="79">
        <v>42415</v>
      </c>
      <c r="B272" s="161" t="s">
        <v>6</v>
      </c>
      <c r="C272" s="161"/>
      <c r="D272" s="161"/>
      <c r="E272" s="161"/>
      <c r="F272" s="161"/>
    </row>
    <row r="273" spans="1:6" ht="18" customHeight="1">
      <c r="A273" s="191" t="s">
        <v>127</v>
      </c>
      <c r="B273" s="12" t="s">
        <v>1</v>
      </c>
      <c r="C273" s="12" t="s">
        <v>7</v>
      </c>
      <c r="D273" s="12" t="s">
        <v>8</v>
      </c>
      <c r="E273" s="78" t="s">
        <v>9</v>
      </c>
      <c r="F273" s="78" t="s">
        <v>10</v>
      </c>
    </row>
    <row r="274" spans="1:6" ht="18" customHeight="1">
      <c r="A274" s="197" t="s">
        <v>203</v>
      </c>
      <c r="B274" s="198" t="s">
        <v>1369</v>
      </c>
      <c r="C274" s="199"/>
      <c r="D274" s="200">
        <v>10222.799999999999</v>
      </c>
      <c r="E274" s="201">
        <v>-150</v>
      </c>
      <c r="F274" s="202">
        <f>E274*D274</f>
        <v>-1533420</v>
      </c>
    </row>
    <row r="276" spans="1:6" ht="18" customHeight="1">
      <c r="A276" s="79">
        <v>42420</v>
      </c>
      <c r="B276" s="161" t="s">
        <v>6</v>
      </c>
      <c r="C276" s="161"/>
      <c r="D276" s="161"/>
      <c r="E276" s="161"/>
      <c r="F276" s="161"/>
    </row>
    <row r="277" spans="1:6" ht="18" customHeight="1">
      <c r="A277" s="191" t="s">
        <v>127</v>
      </c>
      <c r="B277" s="12" t="s">
        <v>1</v>
      </c>
      <c r="C277" s="12" t="s">
        <v>7</v>
      </c>
      <c r="D277" s="12" t="s">
        <v>8</v>
      </c>
      <c r="E277" s="78" t="s">
        <v>9</v>
      </c>
      <c r="F277" s="78" t="s">
        <v>10</v>
      </c>
    </row>
    <row r="278" spans="1:6" ht="18" customHeight="1">
      <c r="A278" s="33" t="s">
        <v>1162</v>
      </c>
      <c r="B278" s="40" t="s">
        <v>137</v>
      </c>
      <c r="C278" s="41" t="s">
        <v>1446</v>
      </c>
      <c r="D278" s="41">
        <v>50</v>
      </c>
      <c r="E278" s="42">
        <v>43000</v>
      </c>
      <c r="F278" s="142">
        <f>E278*D278</f>
        <v>2150000</v>
      </c>
    </row>
    <row r="279" spans="1:6" ht="18" customHeight="1">
      <c r="A279" s="35"/>
      <c r="B279" s="91" t="s">
        <v>137</v>
      </c>
      <c r="C279" s="115" t="s">
        <v>532</v>
      </c>
      <c r="D279" s="115">
        <v>20</v>
      </c>
      <c r="E279" s="116">
        <v>43000</v>
      </c>
      <c r="F279" s="131">
        <f>E279*D279</f>
        <v>860000</v>
      </c>
    </row>
    <row r="280" spans="1:6" ht="18" customHeight="1">
      <c r="A280" s="35" t="s">
        <v>97</v>
      </c>
      <c r="B280" s="91" t="s">
        <v>693</v>
      </c>
      <c r="C280" s="115" t="s">
        <v>1429</v>
      </c>
      <c r="D280" s="115">
        <v>100</v>
      </c>
      <c r="E280" s="116">
        <v>41500</v>
      </c>
      <c r="F280" s="131">
        <f>E280*D280</f>
        <v>4150000</v>
      </c>
    </row>
    <row r="281" spans="1:6" ht="18" customHeight="1">
      <c r="A281" s="35" t="s">
        <v>24</v>
      </c>
      <c r="B281" s="91" t="s">
        <v>363</v>
      </c>
      <c r="C281" s="115" t="s">
        <v>364</v>
      </c>
      <c r="D281" s="115">
        <v>100</v>
      </c>
      <c r="E281" s="116">
        <v>57000</v>
      </c>
      <c r="F281" s="131">
        <f>E281*D281</f>
        <v>5700000</v>
      </c>
    </row>
    <row r="282" spans="1:6" ht="18" customHeight="1">
      <c r="A282" s="58"/>
      <c r="B282" s="108" t="s">
        <v>363</v>
      </c>
      <c r="C282" s="117" t="s">
        <v>242</v>
      </c>
      <c r="D282" s="117">
        <v>210</v>
      </c>
      <c r="E282" s="118">
        <v>57000</v>
      </c>
      <c r="F282" s="143">
        <f>E282*D282</f>
        <v>11970000</v>
      </c>
    </row>
    <row r="283" spans="1:6" ht="18" customHeight="1">
      <c r="A283" s="626" t="s">
        <v>152</v>
      </c>
      <c r="B283" s="626"/>
      <c r="C283" s="626"/>
      <c r="D283" s="12">
        <f>SUM(D278:D282)</f>
        <v>480</v>
      </c>
      <c r="E283" s="78"/>
      <c r="F283" s="78">
        <f>SUM(F278:F282)</f>
        <v>24830000</v>
      </c>
    </row>
    <row r="285" spans="1:6" ht="18" customHeight="1">
      <c r="A285" s="79">
        <v>42421</v>
      </c>
      <c r="B285" s="161" t="s">
        <v>6</v>
      </c>
      <c r="C285" s="161"/>
      <c r="D285" s="161"/>
      <c r="E285" s="161"/>
      <c r="F285" s="161"/>
    </row>
    <row r="286" spans="1:6" ht="18" customHeight="1">
      <c r="A286" s="191" t="s">
        <v>127</v>
      </c>
      <c r="B286" s="12" t="s">
        <v>1</v>
      </c>
      <c r="C286" s="12" t="s">
        <v>7</v>
      </c>
      <c r="D286" s="12" t="s">
        <v>8</v>
      </c>
      <c r="E286" s="78" t="s">
        <v>9</v>
      </c>
      <c r="F286" s="78" t="s">
        <v>10</v>
      </c>
    </row>
    <row r="287" spans="1:6" ht="18" customHeight="1">
      <c r="A287" s="208" t="s">
        <v>97</v>
      </c>
      <c r="B287" s="209" t="s">
        <v>693</v>
      </c>
      <c r="C287" s="210" t="s">
        <v>1429</v>
      </c>
      <c r="D287" s="210">
        <v>75</v>
      </c>
      <c r="E287" s="211">
        <v>41500</v>
      </c>
      <c r="F287" s="212">
        <f>E287*D287</f>
        <v>3112500</v>
      </c>
    </row>
    <row r="289" spans="1:6" ht="18" customHeight="1">
      <c r="A289" s="79">
        <v>42422</v>
      </c>
      <c r="B289" s="161" t="s">
        <v>6</v>
      </c>
      <c r="C289" s="161"/>
      <c r="D289" s="161"/>
      <c r="E289" s="161"/>
      <c r="F289" s="161"/>
    </row>
    <row r="290" spans="1:6" ht="18" customHeight="1">
      <c r="A290" s="191" t="s">
        <v>127</v>
      </c>
      <c r="B290" s="12" t="s">
        <v>1</v>
      </c>
      <c r="C290" s="12" t="s">
        <v>7</v>
      </c>
      <c r="D290" s="12" t="s">
        <v>8</v>
      </c>
      <c r="E290" s="78" t="s">
        <v>9</v>
      </c>
      <c r="F290" s="78" t="s">
        <v>10</v>
      </c>
    </row>
    <row r="291" spans="1:6" ht="18" customHeight="1">
      <c r="A291" s="33" t="s">
        <v>641</v>
      </c>
      <c r="B291" s="40" t="s">
        <v>137</v>
      </c>
      <c r="C291" s="41" t="s">
        <v>364</v>
      </c>
      <c r="D291" s="41">
        <v>300</v>
      </c>
      <c r="E291" s="42">
        <v>38500</v>
      </c>
      <c r="F291" s="142">
        <f t="shared" ref="F291:F296" si="10">E291*D291</f>
        <v>11550000</v>
      </c>
    </row>
    <row r="292" spans="1:6" ht="18" customHeight="1">
      <c r="A292" s="35"/>
      <c r="B292" s="91" t="s">
        <v>137</v>
      </c>
      <c r="C292" s="115" t="s">
        <v>1473</v>
      </c>
      <c r="D292" s="115">
        <v>300</v>
      </c>
      <c r="E292" s="116">
        <v>38500</v>
      </c>
      <c r="F292" s="131">
        <f t="shared" si="10"/>
        <v>11550000</v>
      </c>
    </row>
    <row r="293" spans="1:6" ht="18" customHeight="1">
      <c r="A293" s="35"/>
      <c r="B293" s="91" t="s">
        <v>137</v>
      </c>
      <c r="C293" s="115" t="s">
        <v>1474</v>
      </c>
      <c r="D293" s="115">
        <v>50</v>
      </c>
      <c r="E293" s="116">
        <v>38500</v>
      </c>
      <c r="F293" s="131">
        <f t="shared" si="10"/>
        <v>1925000</v>
      </c>
    </row>
    <row r="294" spans="1:6" ht="18" customHeight="1">
      <c r="A294" s="35" t="s">
        <v>218</v>
      </c>
      <c r="B294" s="91" t="s">
        <v>137</v>
      </c>
      <c r="C294" s="115" t="s">
        <v>973</v>
      </c>
      <c r="D294" s="115">
        <v>50</v>
      </c>
      <c r="E294" s="116">
        <v>39500</v>
      </c>
      <c r="F294" s="131">
        <f t="shared" si="10"/>
        <v>1975000</v>
      </c>
    </row>
    <row r="295" spans="1:6" ht="18" customHeight="1">
      <c r="A295" s="35" t="s">
        <v>24</v>
      </c>
      <c r="B295" s="91" t="s">
        <v>363</v>
      </c>
      <c r="C295" s="115" t="s">
        <v>242</v>
      </c>
      <c r="D295" s="115">
        <v>70</v>
      </c>
      <c r="E295" s="116">
        <v>57000</v>
      </c>
      <c r="F295" s="131">
        <f t="shared" si="10"/>
        <v>3990000</v>
      </c>
    </row>
    <row r="296" spans="1:6" ht="18" customHeight="1">
      <c r="A296" s="100"/>
      <c r="B296" s="108" t="s">
        <v>363</v>
      </c>
      <c r="C296" s="117" t="s">
        <v>364</v>
      </c>
      <c r="D296" s="117">
        <v>370</v>
      </c>
      <c r="E296" s="118">
        <v>57000</v>
      </c>
      <c r="F296" s="143">
        <f t="shared" si="10"/>
        <v>21090000</v>
      </c>
    </row>
    <row r="297" spans="1:6" ht="18" customHeight="1">
      <c r="A297" s="626" t="s">
        <v>152</v>
      </c>
      <c r="B297" s="626"/>
      <c r="C297" s="626"/>
      <c r="D297" s="12">
        <f>SUM(D291:D296)</f>
        <v>1140</v>
      </c>
      <c r="E297" s="78"/>
      <c r="F297" s="78">
        <f>SUM(F291:F296)</f>
        <v>52080000</v>
      </c>
    </row>
    <row r="299" spans="1:6" ht="18" customHeight="1">
      <c r="A299" s="79">
        <v>42423</v>
      </c>
      <c r="B299" s="161" t="s">
        <v>6</v>
      </c>
      <c r="C299" s="161"/>
      <c r="D299" s="161"/>
      <c r="E299" s="161"/>
      <c r="F299" s="161"/>
    </row>
    <row r="300" spans="1:6" ht="18" customHeight="1">
      <c r="A300" s="191" t="s">
        <v>127</v>
      </c>
      <c r="B300" s="12" t="s">
        <v>1</v>
      </c>
      <c r="C300" s="12" t="s">
        <v>7</v>
      </c>
      <c r="D300" s="12" t="s">
        <v>8</v>
      </c>
      <c r="E300" s="78" t="s">
        <v>9</v>
      </c>
      <c r="F300" s="78" t="s">
        <v>10</v>
      </c>
    </row>
    <row r="301" spans="1:6" ht="18" customHeight="1">
      <c r="A301" s="208" t="s">
        <v>97</v>
      </c>
      <c r="B301" s="209" t="s">
        <v>693</v>
      </c>
      <c r="C301" s="210" t="s">
        <v>1429</v>
      </c>
      <c r="D301" s="210">
        <v>133.6</v>
      </c>
      <c r="E301" s="211">
        <v>41500</v>
      </c>
      <c r="F301" s="212">
        <f>E301*D301</f>
        <v>5544400</v>
      </c>
    </row>
    <row r="303" spans="1:6" ht="18" customHeight="1">
      <c r="A303" s="79">
        <v>42424</v>
      </c>
      <c r="B303" s="161" t="s">
        <v>6</v>
      </c>
      <c r="C303" s="161"/>
      <c r="D303" s="161"/>
      <c r="E303" s="161"/>
      <c r="F303" s="161"/>
    </row>
    <row r="304" spans="1:6" ht="18" customHeight="1">
      <c r="A304" s="191" t="s">
        <v>127</v>
      </c>
      <c r="B304" s="12" t="s">
        <v>1</v>
      </c>
      <c r="C304" s="12" t="s">
        <v>7</v>
      </c>
      <c r="D304" s="12" t="s">
        <v>8</v>
      </c>
      <c r="E304" s="78" t="s">
        <v>9</v>
      </c>
      <c r="F304" s="78" t="s">
        <v>10</v>
      </c>
    </row>
    <row r="305" spans="1:6" ht="18" customHeight="1">
      <c r="A305" s="33" t="s">
        <v>1530</v>
      </c>
      <c r="B305" s="40" t="s">
        <v>137</v>
      </c>
      <c r="C305" s="41" t="s">
        <v>702</v>
      </c>
      <c r="D305" s="41">
        <v>100</v>
      </c>
      <c r="E305" s="42">
        <v>38500</v>
      </c>
      <c r="F305" s="142">
        <f>E305*D305</f>
        <v>3850000</v>
      </c>
    </row>
    <row r="306" spans="1:6" ht="18" customHeight="1">
      <c r="A306" s="35" t="s">
        <v>641</v>
      </c>
      <c r="B306" s="91" t="s">
        <v>137</v>
      </c>
      <c r="C306" s="115" t="s">
        <v>1531</v>
      </c>
      <c r="D306" s="115">
        <v>100</v>
      </c>
      <c r="E306" s="116">
        <v>38500</v>
      </c>
      <c r="F306" s="131">
        <f>E306*D306</f>
        <v>3850000</v>
      </c>
    </row>
    <row r="307" spans="1:6" ht="18" customHeight="1">
      <c r="A307" s="35"/>
      <c r="B307" s="91" t="s">
        <v>137</v>
      </c>
      <c r="C307" s="115" t="s">
        <v>1474</v>
      </c>
      <c r="D307" s="115">
        <v>50</v>
      </c>
      <c r="E307" s="116">
        <v>38500</v>
      </c>
      <c r="F307" s="131">
        <f>E307*D307</f>
        <v>1925000</v>
      </c>
    </row>
    <row r="308" spans="1:6" ht="18" customHeight="1">
      <c r="A308" s="35" t="s">
        <v>24</v>
      </c>
      <c r="B308" s="91" t="s">
        <v>363</v>
      </c>
      <c r="C308" s="115" t="s">
        <v>364</v>
      </c>
      <c r="D308" s="115">
        <v>196.3</v>
      </c>
      <c r="E308" s="116">
        <v>57000</v>
      </c>
      <c r="F308" s="131">
        <f>E308*D308</f>
        <v>11189100</v>
      </c>
    </row>
    <row r="309" spans="1:6" ht="18" customHeight="1">
      <c r="A309" s="58"/>
      <c r="B309" s="108" t="s">
        <v>363</v>
      </c>
      <c r="C309" s="117" t="s">
        <v>267</v>
      </c>
      <c r="D309" s="117">
        <v>70</v>
      </c>
      <c r="E309" s="118">
        <v>57000</v>
      </c>
      <c r="F309" s="143">
        <f>E309*D309</f>
        <v>3990000</v>
      </c>
    </row>
    <row r="310" spans="1:6" ht="18" customHeight="1">
      <c r="A310" s="626" t="s">
        <v>152</v>
      </c>
      <c r="B310" s="626"/>
      <c r="C310" s="626"/>
      <c r="D310" s="12">
        <f>SUM(D305:D309)</f>
        <v>516.29999999999995</v>
      </c>
      <c r="E310" s="78"/>
      <c r="F310" s="78">
        <f>SUM(F305:F309)</f>
        <v>24804100</v>
      </c>
    </row>
    <row r="312" spans="1:6" ht="18" customHeight="1">
      <c r="A312" s="79">
        <v>42426</v>
      </c>
      <c r="B312" s="161" t="s">
        <v>6</v>
      </c>
      <c r="C312" s="161"/>
      <c r="D312" s="161"/>
      <c r="E312" s="161"/>
      <c r="F312" s="161"/>
    </row>
    <row r="313" spans="1:6" ht="18" customHeight="1">
      <c r="A313" s="191" t="s">
        <v>127</v>
      </c>
      <c r="B313" s="12" t="s">
        <v>1</v>
      </c>
      <c r="C313" s="12" t="s">
        <v>7</v>
      </c>
      <c r="D313" s="12" t="s">
        <v>8</v>
      </c>
      <c r="E313" s="78" t="s">
        <v>9</v>
      </c>
      <c r="F313" s="78" t="s">
        <v>10</v>
      </c>
    </row>
    <row r="314" spans="1:6" ht="18" customHeight="1">
      <c r="A314" s="33" t="s">
        <v>97</v>
      </c>
      <c r="B314" s="40" t="s">
        <v>1573</v>
      </c>
      <c r="C314" s="41" t="s">
        <v>1574</v>
      </c>
      <c r="D314" s="41">
        <f>1281.7+42</f>
        <v>1323.7</v>
      </c>
      <c r="E314" s="42">
        <v>50000</v>
      </c>
      <c r="F314" s="142">
        <f>E314*D314</f>
        <v>66185000</v>
      </c>
    </row>
    <row r="315" spans="1:6" ht="18" customHeight="1">
      <c r="A315" s="35" t="s">
        <v>1080</v>
      </c>
      <c r="B315" s="91" t="s">
        <v>1142</v>
      </c>
      <c r="C315" s="115" t="s">
        <v>1145</v>
      </c>
      <c r="D315" s="115">
        <v>10</v>
      </c>
      <c r="E315" s="116">
        <v>56000</v>
      </c>
      <c r="F315" s="131">
        <f>E315*D315</f>
        <v>560000</v>
      </c>
    </row>
    <row r="316" spans="1:6" ht="18" customHeight="1">
      <c r="A316" s="35"/>
      <c r="B316" s="91" t="s">
        <v>1144</v>
      </c>
      <c r="C316" s="115" t="s">
        <v>1146</v>
      </c>
      <c r="D316" s="115">
        <v>10</v>
      </c>
      <c r="E316" s="116">
        <v>56000</v>
      </c>
      <c r="F316" s="131">
        <f>E316*D316</f>
        <v>560000</v>
      </c>
    </row>
    <row r="317" spans="1:6" ht="18" customHeight="1">
      <c r="A317" s="58"/>
      <c r="B317" s="108" t="s">
        <v>1143</v>
      </c>
      <c r="C317" s="117" t="s">
        <v>1147</v>
      </c>
      <c r="D317" s="117">
        <v>10</v>
      </c>
      <c r="E317" s="118">
        <v>56000</v>
      </c>
      <c r="F317" s="143">
        <f>E317*D317</f>
        <v>560000</v>
      </c>
    </row>
    <row r="318" spans="1:6" ht="18" customHeight="1">
      <c r="A318" s="626" t="s">
        <v>152</v>
      </c>
      <c r="B318" s="626"/>
      <c r="C318" s="626"/>
      <c r="D318" s="12">
        <f>SUM(D314:D317)</f>
        <v>1353.7</v>
      </c>
      <c r="E318" s="78"/>
      <c r="F318" s="78">
        <f>SUM(F314:F317)</f>
        <v>67865000</v>
      </c>
    </row>
    <row r="320" spans="1:6" ht="18" customHeight="1">
      <c r="A320" s="79">
        <v>42427</v>
      </c>
      <c r="B320" s="161" t="s">
        <v>6</v>
      </c>
      <c r="C320" s="161"/>
      <c r="D320" s="161"/>
      <c r="E320" s="161"/>
      <c r="F320" s="161"/>
    </row>
    <row r="321" spans="1:6" ht="18" customHeight="1">
      <c r="A321" s="191" t="s">
        <v>127</v>
      </c>
      <c r="B321" s="12" t="s">
        <v>1</v>
      </c>
      <c r="C321" s="12" t="s">
        <v>7</v>
      </c>
      <c r="D321" s="12" t="s">
        <v>8</v>
      </c>
      <c r="E321" s="78" t="s">
        <v>9</v>
      </c>
      <c r="F321" s="78" t="s">
        <v>10</v>
      </c>
    </row>
    <row r="322" spans="1:6" ht="18" customHeight="1">
      <c r="A322" s="33" t="s">
        <v>18</v>
      </c>
      <c r="B322" s="40" t="s">
        <v>256</v>
      </c>
      <c r="C322" s="41" t="s">
        <v>257</v>
      </c>
      <c r="D322" s="41">
        <v>54.5</v>
      </c>
      <c r="E322" s="42">
        <v>40500</v>
      </c>
      <c r="F322" s="142">
        <f>E322*D322</f>
        <v>2207250</v>
      </c>
    </row>
    <row r="323" spans="1:6" ht="18" customHeight="1">
      <c r="A323" s="35" t="s">
        <v>641</v>
      </c>
      <c r="B323" s="91" t="s">
        <v>137</v>
      </c>
      <c r="C323" s="115" t="s">
        <v>1592</v>
      </c>
      <c r="D323" s="115">
        <v>50</v>
      </c>
      <c r="E323" s="116">
        <v>38500</v>
      </c>
      <c r="F323" s="131">
        <f t="shared" ref="F323:F329" si="11">E323*D323</f>
        <v>1925000</v>
      </c>
    </row>
    <row r="324" spans="1:6" ht="18" customHeight="1">
      <c r="A324" s="35"/>
      <c r="B324" s="91" t="s">
        <v>137</v>
      </c>
      <c r="C324" s="115" t="s">
        <v>1593</v>
      </c>
      <c r="D324" s="115">
        <v>100</v>
      </c>
      <c r="E324" s="116">
        <v>38500</v>
      </c>
      <c r="F324" s="131">
        <f t="shared" si="11"/>
        <v>3850000</v>
      </c>
    </row>
    <row r="325" spans="1:6" ht="18" customHeight="1">
      <c r="A325" s="35"/>
      <c r="B325" s="91" t="s">
        <v>137</v>
      </c>
      <c r="C325" s="115" t="s">
        <v>1594</v>
      </c>
      <c r="D325" s="115">
        <v>100</v>
      </c>
      <c r="E325" s="116">
        <v>38500</v>
      </c>
      <c r="F325" s="131">
        <f t="shared" si="11"/>
        <v>3850000</v>
      </c>
    </row>
    <row r="326" spans="1:6" ht="18" customHeight="1">
      <c r="A326" s="35" t="s">
        <v>115</v>
      </c>
      <c r="B326" s="91" t="s">
        <v>116</v>
      </c>
      <c r="C326" s="115" t="s">
        <v>1220</v>
      </c>
      <c r="D326" s="115">
        <v>153</v>
      </c>
      <c r="E326" s="116">
        <v>42500</v>
      </c>
      <c r="F326" s="131">
        <f t="shared" si="11"/>
        <v>6502500</v>
      </c>
    </row>
    <row r="327" spans="1:6" ht="18" customHeight="1">
      <c r="A327" s="35"/>
      <c r="B327" s="91" t="s">
        <v>116</v>
      </c>
      <c r="C327" s="115" t="s">
        <v>118</v>
      </c>
      <c r="D327" s="115">
        <v>116.2</v>
      </c>
      <c r="E327" s="116">
        <v>42500</v>
      </c>
      <c r="F327" s="131">
        <f t="shared" si="11"/>
        <v>4938500</v>
      </c>
    </row>
    <row r="328" spans="1:6" ht="18" customHeight="1">
      <c r="A328" s="35" t="s">
        <v>1599</v>
      </c>
      <c r="B328" s="91" t="s">
        <v>137</v>
      </c>
      <c r="C328" s="115" t="s">
        <v>973</v>
      </c>
      <c r="D328" s="115">
        <v>40</v>
      </c>
      <c r="E328" s="116">
        <v>38500</v>
      </c>
      <c r="F328" s="131">
        <f t="shared" si="11"/>
        <v>1540000</v>
      </c>
    </row>
    <row r="329" spans="1:6" ht="18" customHeight="1">
      <c r="A329" s="58"/>
      <c r="B329" s="108" t="s">
        <v>137</v>
      </c>
      <c r="C329" s="117" t="s">
        <v>1600</v>
      </c>
      <c r="D329" s="117">
        <v>160</v>
      </c>
      <c r="E329" s="118">
        <v>45000</v>
      </c>
      <c r="F329" s="143">
        <f t="shared" si="11"/>
        <v>7200000</v>
      </c>
    </row>
    <row r="330" spans="1:6" ht="18" customHeight="1">
      <c r="A330" s="626" t="s">
        <v>152</v>
      </c>
      <c r="B330" s="626"/>
      <c r="C330" s="626"/>
      <c r="D330" s="12">
        <f>SUM(D322:D329)</f>
        <v>773.7</v>
      </c>
      <c r="E330" s="78"/>
      <c r="F330" s="78">
        <f>SUM(F322:F329)</f>
        <v>32013250</v>
      </c>
    </row>
    <row r="332" spans="1:6" ht="18" customHeight="1">
      <c r="A332" s="79">
        <v>42429</v>
      </c>
      <c r="B332" s="161" t="s">
        <v>6</v>
      </c>
      <c r="C332" s="161"/>
      <c r="D332" s="161"/>
      <c r="E332" s="161"/>
      <c r="F332" s="161"/>
    </row>
    <row r="333" spans="1:6" ht="18" customHeight="1">
      <c r="A333" s="191" t="s">
        <v>127</v>
      </c>
      <c r="B333" s="12" t="s">
        <v>1</v>
      </c>
      <c r="C333" s="12" t="s">
        <v>7</v>
      </c>
      <c r="D333" s="12" t="s">
        <v>8</v>
      </c>
      <c r="E333" s="78" t="s">
        <v>9</v>
      </c>
      <c r="F333" s="78" t="s">
        <v>10</v>
      </c>
    </row>
    <row r="334" spans="1:6" ht="18" customHeight="1">
      <c r="A334" s="33" t="s">
        <v>24</v>
      </c>
      <c r="B334" s="40" t="s">
        <v>363</v>
      </c>
      <c r="C334" s="41" t="s">
        <v>1640</v>
      </c>
      <c r="D334" s="41">
        <v>145.6</v>
      </c>
      <c r="E334" s="42">
        <v>57000</v>
      </c>
      <c r="F334" s="142">
        <f>E334*D334</f>
        <v>8299200</v>
      </c>
    </row>
    <row r="335" spans="1:6" ht="18" customHeight="1">
      <c r="A335" s="35"/>
      <c r="B335" s="91" t="s">
        <v>137</v>
      </c>
      <c r="C335" s="115" t="s">
        <v>863</v>
      </c>
      <c r="D335" s="115">
        <v>200</v>
      </c>
      <c r="E335" s="116">
        <v>39000</v>
      </c>
      <c r="F335" s="131">
        <f>E335*D335</f>
        <v>7800000</v>
      </c>
    </row>
    <row r="336" spans="1:6" ht="18" customHeight="1">
      <c r="A336" s="35"/>
      <c r="B336" s="91" t="s">
        <v>137</v>
      </c>
      <c r="C336" s="115" t="s">
        <v>817</v>
      </c>
      <c r="D336" s="115">
        <v>200</v>
      </c>
      <c r="E336" s="116">
        <v>38500</v>
      </c>
      <c r="F336" s="131">
        <f>E336*D336</f>
        <v>7700000</v>
      </c>
    </row>
    <row r="337" spans="1:6" ht="18" customHeight="1">
      <c r="A337" s="58" t="s">
        <v>1494</v>
      </c>
      <c r="B337" s="108" t="s">
        <v>363</v>
      </c>
      <c r="C337" s="117" t="s">
        <v>267</v>
      </c>
      <c r="D337" s="117">
        <v>50</v>
      </c>
      <c r="E337" s="118">
        <v>57000</v>
      </c>
      <c r="F337" s="143">
        <f>E337*D337</f>
        <v>2850000</v>
      </c>
    </row>
    <row r="338" spans="1:6" ht="18" customHeight="1">
      <c r="A338" s="626" t="s">
        <v>152</v>
      </c>
      <c r="B338" s="626"/>
      <c r="C338" s="626"/>
      <c r="D338" s="12">
        <f>SUM(D334:D337)</f>
        <v>595.6</v>
      </c>
      <c r="E338" s="78"/>
      <c r="F338" s="78">
        <f>SUM(F334:F337)</f>
        <v>26649200</v>
      </c>
    </row>
    <row r="340" spans="1:6" ht="18" customHeight="1">
      <c r="A340" s="79">
        <v>42430</v>
      </c>
      <c r="B340" s="161" t="s">
        <v>6</v>
      </c>
      <c r="C340" s="161"/>
      <c r="D340" s="161"/>
      <c r="E340" s="161"/>
      <c r="F340" s="161"/>
    </row>
    <row r="341" spans="1:6" ht="18" customHeight="1">
      <c r="A341" s="191" t="s">
        <v>127</v>
      </c>
      <c r="B341" s="12" t="s">
        <v>1</v>
      </c>
      <c r="C341" s="12" t="s">
        <v>7</v>
      </c>
      <c r="D341" s="12" t="s">
        <v>8</v>
      </c>
      <c r="E341" s="78" t="s">
        <v>9</v>
      </c>
      <c r="F341" s="78" t="s">
        <v>10</v>
      </c>
    </row>
    <row r="342" spans="1:6" ht="18" customHeight="1">
      <c r="A342" s="33" t="s">
        <v>1680</v>
      </c>
      <c r="B342" s="40" t="s">
        <v>137</v>
      </c>
      <c r="C342" s="41" t="s">
        <v>1681</v>
      </c>
      <c r="D342" s="41">
        <v>50</v>
      </c>
      <c r="E342" s="42">
        <v>39000</v>
      </c>
      <c r="F342" s="142">
        <f>E342*D342</f>
        <v>1950000</v>
      </c>
    </row>
    <row r="343" spans="1:6" ht="18" customHeight="1">
      <c r="A343" s="35" t="s">
        <v>24</v>
      </c>
      <c r="B343" s="91" t="s">
        <v>137</v>
      </c>
      <c r="C343" s="115" t="s">
        <v>529</v>
      </c>
      <c r="D343" s="115">
        <v>100</v>
      </c>
      <c r="E343" s="116">
        <v>38500</v>
      </c>
      <c r="F343" s="131">
        <f>E343*D343</f>
        <v>3850000</v>
      </c>
    </row>
    <row r="344" spans="1:6" ht="18" customHeight="1">
      <c r="A344" s="58" t="s">
        <v>1494</v>
      </c>
      <c r="B344" s="108" t="s">
        <v>363</v>
      </c>
      <c r="C344" s="117" t="s">
        <v>267</v>
      </c>
      <c r="D344" s="117">
        <v>150</v>
      </c>
      <c r="E344" s="118">
        <v>57000</v>
      </c>
      <c r="F344" s="143">
        <f>E344*D344</f>
        <v>8550000</v>
      </c>
    </row>
    <row r="345" spans="1:6" ht="18" customHeight="1">
      <c r="A345" s="626" t="s">
        <v>152</v>
      </c>
      <c r="B345" s="626"/>
      <c r="C345" s="626"/>
      <c r="D345" s="12">
        <f>SUM(D342:D344)</f>
        <v>300</v>
      </c>
      <c r="E345" s="78"/>
      <c r="F345" s="78">
        <f>SUM(F342:F344)</f>
        <v>14350000</v>
      </c>
    </row>
    <row r="347" spans="1:6" ht="18" customHeight="1">
      <c r="A347" s="79">
        <v>42431</v>
      </c>
      <c r="B347" s="161" t="s">
        <v>6</v>
      </c>
      <c r="C347" s="161"/>
      <c r="D347" s="161"/>
      <c r="E347" s="161"/>
      <c r="F347" s="161"/>
    </row>
    <row r="348" spans="1:6" ht="18" customHeight="1">
      <c r="A348" s="191" t="s">
        <v>127</v>
      </c>
      <c r="B348" s="12" t="s">
        <v>1</v>
      </c>
      <c r="C348" s="12" t="s">
        <v>7</v>
      </c>
      <c r="D348" s="12" t="s">
        <v>8</v>
      </c>
      <c r="E348" s="78" t="s">
        <v>9</v>
      </c>
      <c r="F348" s="78" t="s">
        <v>10</v>
      </c>
    </row>
    <row r="349" spans="1:6" ht="18" customHeight="1">
      <c r="A349" s="33" t="s">
        <v>380</v>
      </c>
      <c r="B349" s="40" t="s">
        <v>1703</v>
      </c>
      <c r="C349" s="41" t="s">
        <v>1704</v>
      </c>
      <c r="D349" s="41">
        <v>102.4</v>
      </c>
      <c r="E349" s="42">
        <v>37000</v>
      </c>
      <c r="F349" s="142">
        <f>E349*D349</f>
        <v>3788800</v>
      </c>
    </row>
    <row r="350" spans="1:6" ht="18" customHeight="1">
      <c r="A350" s="119"/>
      <c r="B350" s="178" t="s">
        <v>1686</v>
      </c>
      <c r="C350" s="115" t="s">
        <v>947</v>
      </c>
      <c r="D350" s="115">
        <v>167.5</v>
      </c>
      <c r="E350" s="116">
        <v>42000</v>
      </c>
      <c r="F350" s="131">
        <f>E350*D350</f>
        <v>7035000</v>
      </c>
    </row>
    <row r="351" spans="1:6" ht="18" customHeight="1">
      <c r="A351" s="35" t="s">
        <v>218</v>
      </c>
      <c r="B351" s="91" t="s">
        <v>137</v>
      </c>
      <c r="C351" s="213" t="s">
        <v>1004</v>
      </c>
      <c r="D351" s="214">
        <v>30</v>
      </c>
      <c r="E351" s="215">
        <v>40000</v>
      </c>
      <c r="F351" s="131">
        <f>E351*D351</f>
        <v>1200000</v>
      </c>
    </row>
    <row r="352" spans="1:6" ht="18" customHeight="1">
      <c r="A352" s="35"/>
      <c r="B352" s="91" t="s">
        <v>137</v>
      </c>
      <c r="C352" s="214" t="s">
        <v>973</v>
      </c>
      <c r="D352" s="214">
        <v>50</v>
      </c>
      <c r="E352" s="215">
        <v>39500</v>
      </c>
      <c r="F352" s="131">
        <f>E352*D352</f>
        <v>1975000</v>
      </c>
    </row>
    <row r="353" spans="1:6" ht="18" customHeight="1">
      <c r="A353" s="58"/>
      <c r="B353" s="108" t="s">
        <v>137</v>
      </c>
      <c r="C353" s="216" t="s">
        <v>529</v>
      </c>
      <c r="D353" s="217">
        <v>10</v>
      </c>
      <c r="E353" s="218">
        <v>39500</v>
      </c>
      <c r="F353" s="143">
        <f>E353*D353</f>
        <v>395000</v>
      </c>
    </row>
    <row r="354" spans="1:6" ht="18" customHeight="1">
      <c r="A354" s="626" t="s">
        <v>152</v>
      </c>
      <c r="B354" s="626"/>
      <c r="C354" s="626"/>
      <c r="D354" s="12">
        <f>SUM(D349:D353)</f>
        <v>359.9</v>
      </c>
      <c r="E354" s="78"/>
      <c r="F354" s="78">
        <f>SUM(F349:F353)</f>
        <v>14393800</v>
      </c>
    </row>
    <row r="356" spans="1:6" ht="18" customHeight="1">
      <c r="A356" s="79">
        <v>42432</v>
      </c>
      <c r="B356" s="161" t="s">
        <v>6</v>
      </c>
      <c r="C356" s="161"/>
      <c r="D356" s="161"/>
      <c r="E356" s="161"/>
      <c r="F356" s="161"/>
    </row>
    <row r="357" spans="1:6" ht="18" customHeight="1">
      <c r="A357" s="191" t="s">
        <v>127</v>
      </c>
      <c r="B357" s="12" t="s">
        <v>1</v>
      </c>
      <c r="C357" s="12" t="s">
        <v>7</v>
      </c>
      <c r="D357" s="12" t="s">
        <v>8</v>
      </c>
      <c r="E357" s="78" t="s">
        <v>9</v>
      </c>
      <c r="F357" s="78" t="s">
        <v>10</v>
      </c>
    </row>
    <row r="358" spans="1:6" ht="18" customHeight="1">
      <c r="A358" s="33" t="s">
        <v>24</v>
      </c>
      <c r="B358" s="40" t="s">
        <v>137</v>
      </c>
      <c r="C358" s="41" t="s">
        <v>1003</v>
      </c>
      <c r="D358" s="41">
        <v>50</v>
      </c>
      <c r="E358" s="42">
        <v>38500</v>
      </c>
      <c r="F358" s="142">
        <f>E358*D358</f>
        <v>1925000</v>
      </c>
    </row>
    <row r="359" spans="1:6" ht="18" customHeight="1">
      <c r="A359" s="35"/>
      <c r="B359" s="91" t="s">
        <v>137</v>
      </c>
      <c r="C359" s="115" t="s">
        <v>1710</v>
      </c>
      <c r="D359" s="115">
        <v>20</v>
      </c>
      <c r="E359" s="116">
        <v>39000</v>
      </c>
      <c r="F359" s="131">
        <f>E359*D359</f>
        <v>780000</v>
      </c>
    </row>
    <row r="360" spans="1:6" ht="18" customHeight="1">
      <c r="A360" s="35"/>
      <c r="B360" s="91" t="s">
        <v>137</v>
      </c>
      <c r="C360" s="115" t="s">
        <v>267</v>
      </c>
      <c r="D360" s="115">
        <v>100</v>
      </c>
      <c r="E360" s="116">
        <v>38500</v>
      </c>
      <c r="F360" s="131">
        <f>E360*D360</f>
        <v>3850000</v>
      </c>
    </row>
    <row r="361" spans="1:6" ht="18" customHeight="1">
      <c r="A361" s="35" t="s">
        <v>1680</v>
      </c>
      <c r="B361" s="91" t="s">
        <v>137</v>
      </c>
      <c r="C361" s="115" t="s">
        <v>19</v>
      </c>
      <c r="D361" s="115">
        <v>50</v>
      </c>
      <c r="E361" s="116">
        <v>45000</v>
      </c>
      <c r="F361" s="131">
        <f>E361*D361</f>
        <v>2250000</v>
      </c>
    </row>
    <row r="362" spans="1:6" ht="18" customHeight="1">
      <c r="A362" s="99" t="s">
        <v>203</v>
      </c>
      <c r="B362" s="220" t="s">
        <v>1369</v>
      </c>
      <c r="C362" s="221"/>
      <c r="D362" s="220">
        <v>3908</v>
      </c>
      <c r="E362" s="222">
        <v>-150</v>
      </c>
      <c r="F362" s="222">
        <f>E362*D362</f>
        <v>-586200</v>
      </c>
    </row>
    <row r="363" spans="1:6" ht="18" customHeight="1">
      <c r="A363" s="626" t="s">
        <v>152</v>
      </c>
      <c r="B363" s="626"/>
      <c r="C363" s="626"/>
      <c r="D363" s="12">
        <f>SUM(D358:D362)</f>
        <v>4128</v>
      </c>
      <c r="E363" s="78"/>
      <c r="F363" s="78">
        <f>SUM(F358:F362)</f>
        <v>8218800</v>
      </c>
    </row>
    <row r="365" spans="1:6" ht="18" customHeight="1">
      <c r="A365" s="79">
        <v>42433</v>
      </c>
      <c r="B365" s="161" t="s">
        <v>6</v>
      </c>
      <c r="C365" s="161"/>
      <c r="D365" s="161"/>
      <c r="E365" s="161"/>
      <c r="F365" s="161"/>
    </row>
    <row r="366" spans="1:6" ht="18" customHeight="1">
      <c r="A366" s="191" t="s">
        <v>127</v>
      </c>
      <c r="B366" s="12" t="s">
        <v>1</v>
      </c>
      <c r="C366" s="12" t="s">
        <v>7</v>
      </c>
      <c r="D366" s="12" t="s">
        <v>8</v>
      </c>
      <c r="E366" s="78" t="s">
        <v>9</v>
      </c>
      <c r="F366" s="78" t="s">
        <v>10</v>
      </c>
    </row>
    <row r="367" spans="1:6" ht="18" customHeight="1">
      <c r="A367" s="208" t="s">
        <v>641</v>
      </c>
      <c r="B367" s="223" t="s">
        <v>1724</v>
      </c>
      <c r="C367" s="210"/>
      <c r="D367" s="210">
        <v>1</v>
      </c>
      <c r="E367" s="211">
        <v>2100000</v>
      </c>
      <c r="F367" s="212">
        <f>E367*D367</f>
        <v>2100000</v>
      </c>
    </row>
    <row r="369" spans="1:6" ht="18" customHeight="1">
      <c r="A369" s="79">
        <v>42434</v>
      </c>
      <c r="B369" s="161" t="s">
        <v>6</v>
      </c>
      <c r="C369" s="161"/>
      <c r="D369" s="161"/>
      <c r="E369" s="161"/>
      <c r="F369" s="161"/>
    </row>
    <row r="370" spans="1:6" ht="18" customHeight="1">
      <c r="A370" s="191" t="s">
        <v>127</v>
      </c>
      <c r="B370" s="12" t="s">
        <v>1</v>
      </c>
      <c r="C370" s="12" t="s">
        <v>7</v>
      </c>
      <c r="D370" s="12" t="s">
        <v>8</v>
      </c>
      <c r="E370" s="78" t="s">
        <v>9</v>
      </c>
      <c r="F370" s="78" t="s">
        <v>10</v>
      </c>
    </row>
    <row r="371" spans="1:6" ht="18" customHeight="1">
      <c r="A371" s="33" t="s">
        <v>1733</v>
      </c>
      <c r="B371" s="40" t="s">
        <v>1734</v>
      </c>
      <c r="C371" s="41" t="s">
        <v>925</v>
      </c>
      <c r="D371" s="41">
        <f>50+59.1</f>
        <v>109.1</v>
      </c>
      <c r="E371" s="42">
        <v>40000</v>
      </c>
      <c r="F371" s="142">
        <f>E371*D371</f>
        <v>4364000</v>
      </c>
    </row>
    <row r="372" spans="1:6" ht="18" customHeight="1">
      <c r="A372" s="35"/>
      <c r="B372" s="91" t="s">
        <v>1734</v>
      </c>
      <c r="C372" s="115" t="s">
        <v>1738</v>
      </c>
      <c r="D372" s="115">
        <v>102.7</v>
      </c>
      <c r="E372" s="116">
        <v>40000</v>
      </c>
      <c r="F372" s="131">
        <f>E372*D372</f>
        <v>4108000</v>
      </c>
    </row>
    <row r="373" spans="1:6" ht="18" customHeight="1">
      <c r="A373" s="35" t="s">
        <v>1494</v>
      </c>
      <c r="B373" s="91" t="s">
        <v>363</v>
      </c>
      <c r="C373" s="115" t="s">
        <v>267</v>
      </c>
      <c r="D373" s="115">
        <v>150</v>
      </c>
      <c r="E373" s="116">
        <v>57000</v>
      </c>
      <c r="F373" s="131">
        <f>E373*D373</f>
        <v>8550000</v>
      </c>
    </row>
    <row r="374" spans="1:6" ht="18" customHeight="1">
      <c r="A374" s="58" t="s">
        <v>1031</v>
      </c>
      <c r="B374" s="108" t="s">
        <v>1032</v>
      </c>
      <c r="C374" s="117" t="s">
        <v>1747</v>
      </c>
      <c r="D374" s="117">
        <v>133.19999999999999</v>
      </c>
      <c r="E374" s="118">
        <v>52000</v>
      </c>
      <c r="F374" s="132">
        <f>E374*D374</f>
        <v>6926399.9999999991</v>
      </c>
    </row>
    <row r="375" spans="1:6" ht="18" customHeight="1">
      <c r="A375" s="626" t="s">
        <v>152</v>
      </c>
      <c r="B375" s="626"/>
      <c r="C375" s="626"/>
      <c r="D375" s="12">
        <f>SUM(D371:D374)</f>
        <v>495</v>
      </c>
      <c r="E375" s="78"/>
      <c r="F375" s="78">
        <f>SUM(F371:F374)</f>
        <v>23948400</v>
      </c>
    </row>
    <row r="377" spans="1:6" ht="18" customHeight="1">
      <c r="A377" s="79">
        <v>42436</v>
      </c>
      <c r="B377" s="161" t="s">
        <v>6</v>
      </c>
      <c r="C377" s="161"/>
      <c r="D377" s="161"/>
      <c r="E377" s="161"/>
      <c r="F377" s="161"/>
    </row>
    <row r="378" spans="1:6" ht="18" customHeight="1">
      <c r="A378" s="191" t="s">
        <v>127</v>
      </c>
      <c r="B378" s="12" t="s">
        <v>1</v>
      </c>
      <c r="C378" s="12" t="s">
        <v>7</v>
      </c>
      <c r="D378" s="12" t="s">
        <v>8</v>
      </c>
      <c r="E378" s="78" t="s">
        <v>9</v>
      </c>
      <c r="F378" s="78" t="s">
        <v>10</v>
      </c>
    </row>
    <row r="379" spans="1:6" ht="18" customHeight="1">
      <c r="A379" s="33" t="s">
        <v>354</v>
      </c>
      <c r="B379" s="93" t="s">
        <v>1762</v>
      </c>
      <c r="C379" s="41" t="s">
        <v>1253</v>
      </c>
      <c r="D379" s="41">
        <v>161.6</v>
      </c>
      <c r="E379" s="42">
        <v>40000</v>
      </c>
      <c r="F379" s="142">
        <f>E379*D379</f>
        <v>6464000</v>
      </c>
    </row>
    <row r="380" spans="1:6" ht="18" customHeight="1">
      <c r="A380" s="58" t="s">
        <v>24</v>
      </c>
      <c r="B380" s="108" t="s">
        <v>137</v>
      </c>
      <c r="C380" s="117" t="s">
        <v>138</v>
      </c>
      <c r="D380" s="117">
        <v>50</v>
      </c>
      <c r="E380" s="118">
        <v>39000</v>
      </c>
      <c r="F380" s="143">
        <f>E380*D380</f>
        <v>1950000</v>
      </c>
    </row>
    <row r="381" spans="1:6" ht="18" customHeight="1">
      <c r="A381" s="626" t="s">
        <v>152</v>
      </c>
      <c r="B381" s="626"/>
      <c r="C381" s="626"/>
      <c r="D381" s="12">
        <f>SUM(D379:D380)</f>
        <v>211.6</v>
      </c>
      <c r="E381" s="78"/>
      <c r="F381" s="78">
        <f>SUM(F379:F380)</f>
        <v>8414000</v>
      </c>
    </row>
    <row r="383" spans="1:6" ht="18" customHeight="1">
      <c r="A383" s="79">
        <v>42438</v>
      </c>
      <c r="B383" s="161" t="s">
        <v>6</v>
      </c>
      <c r="C383" s="161"/>
      <c r="D383" s="161"/>
      <c r="E383" s="161"/>
      <c r="F383" s="161"/>
    </row>
    <row r="384" spans="1:6" ht="18" customHeight="1">
      <c r="A384" s="191" t="s">
        <v>127</v>
      </c>
      <c r="B384" s="12" t="s">
        <v>1</v>
      </c>
      <c r="C384" s="12" t="s">
        <v>7</v>
      </c>
      <c r="D384" s="12" t="s">
        <v>8</v>
      </c>
      <c r="E384" s="78" t="s">
        <v>9</v>
      </c>
      <c r="F384" s="78" t="s">
        <v>10</v>
      </c>
    </row>
    <row r="385" spans="1:6" ht="18" customHeight="1">
      <c r="A385" s="33" t="s">
        <v>311</v>
      </c>
      <c r="B385" s="40" t="s">
        <v>312</v>
      </c>
      <c r="C385" s="41" t="s">
        <v>313</v>
      </c>
      <c r="D385" s="41">
        <v>100.6</v>
      </c>
      <c r="E385" s="42">
        <v>47000</v>
      </c>
      <c r="F385" s="142">
        <f t="shared" ref="F385:F390" si="12">E385*D385</f>
        <v>4728200</v>
      </c>
    </row>
    <row r="386" spans="1:6" ht="18" customHeight="1">
      <c r="A386" s="35" t="s">
        <v>1791</v>
      </c>
      <c r="B386" s="91" t="s">
        <v>137</v>
      </c>
      <c r="C386" s="115" t="s">
        <v>1793</v>
      </c>
      <c r="D386" s="115">
        <v>40</v>
      </c>
      <c r="E386" s="116">
        <v>39000</v>
      </c>
      <c r="F386" s="131">
        <f t="shared" si="12"/>
        <v>1560000</v>
      </c>
    </row>
    <row r="387" spans="1:6" ht="18" customHeight="1">
      <c r="A387" s="35" t="s">
        <v>24</v>
      </c>
      <c r="B387" s="91" t="s">
        <v>137</v>
      </c>
      <c r="C387" s="115" t="s">
        <v>1003</v>
      </c>
      <c r="D387" s="115">
        <v>100</v>
      </c>
      <c r="E387" s="116">
        <v>38500</v>
      </c>
      <c r="F387" s="131">
        <f t="shared" si="12"/>
        <v>3850000</v>
      </c>
    </row>
    <row r="388" spans="1:6" ht="18" customHeight="1">
      <c r="A388" s="35"/>
      <c r="B388" s="91" t="s">
        <v>137</v>
      </c>
      <c r="C388" s="115" t="s">
        <v>529</v>
      </c>
      <c r="D388" s="115">
        <v>100</v>
      </c>
      <c r="E388" s="116">
        <v>38500</v>
      </c>
      <c r="F388" s="131">
        <f t="shared" si="12"/>
        <v>3850000</v>
      </c>
    </row>
    <row r="389" spans="1:6" ht="18" customHeight="1">
      <c r="A389" s="119"/>
      <c r="B389" s="91" t="s">
        <v>137</v>
      </c>
      <c r="C389" s="115" t="s">
        <v>817</v>
      </c>
      <c r="D389" s="115">
        <v>140</v>
      </c>
      <c r="E389" s="116">
        <v>38500</v>
      </c>
      <c r="F389" s="131">
        <f t="shared" si="12"/>
        <v>5390000</v>
      </c>
    </row>
    <row r="390" spans="1:6" ht="18" customHeight="1">
      <c r="A390" s="58" t="s">
        <v>536</v>
      </c>
      <c r="B390" s="108" t="s">
        <v>137</v>
      </c>
      <c r="C390" s="117" t="s">
        <v>1802</v>
      </c>
      <c r="D390" s="117">
        <v>50</v>
      </c>
      <c r="E390" s="118">
        <v>39000</v>
      </c>
      <c r="F390" s="143">
        <f t="shared" si="12"/>
        <v>1950000</v>
      </c>
    </row>
    <row r="391" spans="1:6" ht="18" customHeight="1">
      <c r="A391" s="626" t="s">
        <v>152</v>
      </c>
      <c r="B391" s="626"/>
      <c r="C391" s="626"/>
      <c r="D391" s="12">
        <f>SUM(D385:D390)</f>
        <v>530.6</v>
      </c>
      <c r="E391" s="78"/>
      <c r="F391" s="78">
        <f>SUM(F385:F390)</f>
        <v>21328200</v>
      </c>
    </row>
    <row r="393" spans="1:6" ht="18" customHeight="1">
      <c r="A393" s="79">
        <v>42439</v>
      </c>
      <c r="B393" s="161" t="s">
        <v>6</v>
      </c>
      <c r="C393" s="161"/>
      <c r="D393" s="161"/>
      <c r="E393" s="161"/>
      <c r="F393" s="161"/>
    </row>
    <row r="394" spans="1:6" ht="18" customHeight="1">
      <c r="A394" s="191" t="s">
        <v>127</v>
      </c>
      <c r="B394" s="12" t="s">
        <v>1</v>
      </c>
      <c r="C394" s="12" t="s">
        <v>7</v>
      </c>
      <c r="D394" s="12" t="s">
        <v>8</v>
      </c>
      <c r="E394" s="78" t="s">
        <v>9</v>
      </c>
      <c r="F394" s="78" t="s">
        <v>10</v>
      </c>
    </row>
    <row r="395" spans="1:6" ht="18" customHeight="1">
      <c r="A395" s="33" t="s">
        <v>24</v>
      </c>
      <c r="B395" s="40" t="s">
        <v>363</v>
      </c>
      <c r="C395" s="41" t="s">
        <v>242</v>
      </c>
      <c r="D395" s="41">
        <v>247.8</v>
      </c>
      <c r="E395" s="42">
        <v>56000</v>
      </c>
      <c r="F395" s="142">
        <f t="shared" ref="F395:F400" si="13">E395*D395</f>
        <v>13876800</v>
      </c>
    </row>
    <row r="396" spans="1:6" ht="18" customHeight="1">
      <c r="A396" s="35" t="s">
        <v>115</v>
      </c>
      <c r="B396" s="91" t="s">
        <v>116</v>
      </c>
      <c r="C396" s="115" t="s">
        <v>117</v>
      </c>
      <c r="D396" s="115">
        <v>142.79</v>
      </c>
      <c r="E396" s="116">
        <v>41500</v>
      </c>
      <c r="F396" s="131">
        <f t="shared" si="13"/>
        <v>5925785</v>
      </c>
    </row>
    <row r="397" spans="1:6" ht="18" customHeight="1">
      <c r="A397" s="35"/>
      <c r="B397" s="91" t="s">
        <v>116</v>
      </c>
      <c r="C397" s="115" t="s">
        <v>118</v>
      </c>
      <c r="D397" s="115">
        <v>279.47000000000003</v>
      </c>
      <c r="E397" s="116">
        <v>41500</v>
      </c>
      <c r="F397" s="131">
        <f t="shared" si="13"/>
        <v>11598005.000000002</v>
      </c>
    </row>
    <row r="398" spans="1:6" ht="18" customHeight="1">
      <c r="A398" s="35" t="s">
        <v>1080</v>
      </c>
      <c r="B398" s="91" t="s">
        <v>1817</v>
      </c>
      <c r="C398" s="115" t="s">
        <v>1145</v>
      </c>
      <c r="D398" s="115">
        <v>10</v>
      </c>
      <c r="E398" s="116">
        <v>56000</v>
      </c>
      <c r="F398" s="131">
        <f t="shared" si="13"/>
        <v>560000</v>
      </c>
    </row>
    <row r="399" spans="1:6" ht="18" customHeight="1">
      <c r="A399" s="35"/>
      <c r="B399" s="91" t="s">
        <v>1818</v>
      </c>
      <c r="C399" s="115" t="s">
        <v>1147</v>
      </c>
      <c r="D399" s="115">
        <v>20</v>
      </c>
      <c r="E399" s="116">
        <v>56000</v>
      </c>
      <c r="F399" s="131">
        <f t="shared" si="13"/>
        <v>1120000</v>
      </c>
    </row>
    <row r="400" spans="1:6" ht="18" customHeight="1">
      <c r="A400" s="58" t="s">
        <v>641</v>
      </c>
      <c r="B400" s="108" t="s">
        <v>137</v>
      </c>
      <c r="C400" s="117" t="s">
        <v>1531</v>
      </c>
      <c r="D400" s="117">
        <v>80</v>
      </c>
      <c r="E400" s="118">
        <v>38500</v>
      </c>
      <c r="F400" s="143">
        <f t="shared" si="13"/>
        <v>3080000</v>
      </c>
    </row>
    <row r="401" spans="1:6" ht="18" customHeight="1">
      <c r="A401" s="626" t="s">
        <v>152</v>
      </c>
      <c r="B401" s="626"/>
      <c r="C401" s="626"/>
      <c r="D401" s="12">
        <f>SUM(D395:D400)</f>
        <v>780.06000000000006</v>
      </c>
      <c r="E401" s="78"/>
      <c r="F401" s="78">
        <f>SUM(F395:F400)</f>
        <v>36160590</v>
      </c>
    </row>
    <row r="403" spans="1:6" ht="18" customHeight="1">
      <c r="A403" s="79">
        <v>42440</v>
      </c>
      <c r="B403" s="161" t="s">
        <v>6</v>
      </c>
      <c r="C403" s="161"/>
      <c r="D403" s="161"/>
      <c r="E403" s="161"/>
      <c r="F403" s="161"/>
    </row>
    <row r="404" spans="1:6" ht="18" customHeight="1">
      <c r="A404" s="191" t="s">
        <v>127</v>
      </c>
      <c r="B404" s="12" t="s">
        <v>1</v>
      </c>
      <c r="C404" s="12" t="s">
        <v>7</v>
      </c>
      <c r="D404" s="12" t="s">
        <v>8</v>
      </c>
      <c r="E404" s="78" t="s">
        <v>9</v>
      </c>
      <c r="F404" s="78" t="s">
        <v>10</v>
      </c>
    </row>
    <row r="405" spans="1:6" ht="18" customHeight="1">
      <c r="A405" s="33" t="s">
        <v>154</v>
      </c>
      <c r="B405" s="40" t="s">
        <v>1828</v>
      </c>
      <c r="C405" s="41" t="s">
        <v>1829</v>
      </c>
      <c r="D405" s="41">
        <v>75</v>
      </c>
      <c r="E405" s="42">
        <v>39000</v>
      </c>
      <c r="F405" s="142">
        <f>E405*D405</f>
        <v>2925000</v>
      </c>
    </row>
    <row r="406" spans="1:6" ht="18" customHeight="1">
      <c r="A406" s="35" t="s">
        <v>24</v>
      </c>
      <c r="B406" s="91" t="s">
        <v>137</v>
      </c>
      <c r="C406" s="115" t="s">
        <v>139</v>
      </c>
      <c r="D406" s="115">
        <v>50</v>
      </c>
      <c r="E406" s="116">
        <v>41500</v>
      </c>
      <c r="F406" s="131">
        <f>E406*D406</f>
        <v>2075000</v>
      </c>
    </row>
    <row r="407" spans="1:6" ht="18" customHeight="1">
      <c r="A407" s="184"/>
      <c r="B407" s="108" t="s">
        <v>137</v>
      </c>
      <c r="C407" s="117" t="s">
        <v>138</v>
      </c>
      <c r="D407" s="117">
        <v>100</v>
      </c>
      <c r="E407" s="118">
        <v>39000</v>
      </c>
      <c r="F407" s="143">
        <f>E407*D407</f>
        <v>3900000</v>
      </c>
    </row>
    <row r="408" spans="1:6" ht="18" customHeight="1">
      <c r="A408" s="626" t="s">
        <v>152</v>
      </c>
      <c r="B408" s="626"/>
      <c r="C408" s="626"/>
      <c r="D408" s="12">
        <f>SUM(D405:D407)</f>
        <v>225</v>
      </c>
      <c r="E408" s="78"/>
      <c r="F408" s="78">
        <f>SUM(F405:F407)</f>
        <v>8900000</v>
      </c>
    </row>
    <row r="410" spans="1:6" ht="18" customHeight="1">
      <c r="A410" s="79">
        <v>42441</v>
      </c>
      <c r="B410" s="161" t="s">
        <v>6</v>
      </c>
      <c r="C410" s="161"/>
      <c r="D410" s="161"/>
      <c r="E410" s="161"/>
      <c r="F410" s="161"/>
    </row>
    <row r="411" spans="1:6" ht="18" customHeight="1">
      <c r="A411" s="191" t="s">
        <v>127</v>
      </c>
      <c r="B411" s="12" t="s">
        <v>1</v>
      </c>
      <c r="C411" s="12" t="s">
        <v>7</v>
      </c>
      <c r="D411" s="12" t="s">
        <v>8</v>
      </c>
      <c r="E411" s="78" t="s">
        <v>9</v>
      </c>
      <c r="F411" s="78" t="s">
        <v>10</v>
      </c>
    </row>
    <row r="412" spans="1:6" ht="18" customHeight="1">
      <c r="A412" s="33" t="s">
        <v>154</v>
      </c>
      <c r="B412" s="133" t="s">
        <v>513</v>
      </c>
      <c r="C412" s="134"/>
      <c r="D412" s="134">
        <v>-2</v>
      </c>
      <c r="E412" s="135">
        <v>38500</v>
      </c>
      <c r="F412" s="224">
        <f>E412*D412</f>
        <v>-77000</v>
      </c>
    </row>
    <row r="413" spans="1:6" ht="18" customHeight="1">
      <c r="A413" s="35" t="s">
        <v>641</v>
      </c>
      <c r="B413" s="87" t="s">
        <v>1869</v>
      </c>
      <c r="C413" s="115" t="s">
        <v>1870</v>
      </c>
      <c r="D413" s="115">
        <v>150</v>
      </c>
      <c r="E413" s="116">
        <v>42000</v>
      </c>
      <c r="F413" s="131">
        <f>E413*D413</f>
        <v>6300000</v>
      </c>
    </row>
    <row r="414" spans="1:6" ht="18" customHeight="1">
      <c r="A414" s="35" t="s">
        <v>24</v>
      </c>
      <c r="B414" s="91" t="s">
        <v>137</v>
      </c>
      <c r="C414" s="115" t="s">
        <v>637</v>
      </c>
      <c r="D414" s="115">
        <v>100</v>
      </c>
      <c r="E414" s="116">
        <v>39000</v>
      </c>
      <c r="F414" s="131">
        <f>E414*D414</f>
        <v>3900000</v>
      </c>
    </row>
    <row r="415" spans="1:6" ht="18" customHeight="1">
      <c r="A415" s="38"/>
      <c r="B415" s="91" t="s">
        <v>137</v>
      </c>
      <c r="C415" s="115" t="s">
        <v>862</v>
      </c>
      <c r="D415" s="115">
        <v>50</v>
      </c>
      <c r="E415" s="116">
        <v>38500</v>
      </c>
      <c r="F415" s="131">
        <f>E415*D415</f>
        <v>1925000</v>
      </c>
    </row>
    <row r="416" spans="1:6" ht="18" customHeight="1">
      <c r="A416" s="58" t="s">
        <v>1789</v>
      </c>
      <c r="B416" s="108" t="s">
        <v>1874</v>
      </c>
      <c r="C416" s="117" t="s">
        <v>75</v>
      </c>
      <c r="D416" s="117">
        <v>217.2</v>
      </c>
      <c r="E416" s="118">
        <v>38000</v>
      </c>
      <c r="F416" s="143">
        <f>E416*D416</f>
        <v>8253600</v>
      </c>
    </row>
    <row r="417" spans="1:6" ht="18" customHeight="1">
      <c r="A417" s="626" t="s">
        <v>152</v>
      </c>
      <c r="B417" s="626"/>
      <c r="C417" s="626"/>
      <c r="D417" s="12">
        <f>SUM(D412:D416)</f>
        <v>515.20000000000005</v>
      </c>
      <c r="E417" s="78"/>
      <c r="F417" s="78">
        <f>SUM(F412:F416)</f>
        <v>20301600</v>
      </c>
    </row>
    <row r="419" spans="1:6" ht="18" customHeight="1">
      <c r="A419" s="79">
        <v>42443</v>
      </c>
      <c r="B419" s="161" t="s">
        <v>6</v>
      </c>
      <c r="C419" s="161"/>
      <c r="D419" s="161"/>
      <c r="E419" s="161"/>
      <c r="F419" s="161"/>
    </row>
    <row r="420" spans="1:6" ht="18" customHeight="1">
      <c r="A420" s="191" t="s">
        <v>127</v>
      </c>
      <c r="B420" s="12" t="s">
        <v>1</v>
      </c>
      <c r="C420" s="12" t="s">
        <v>7</v>
      </c>
      <c r="D420" s="12" t="s">
        <v>8</v>
      </c>
      <c r="E420" s="78" t="s">
        <v>9</v>
      </c>
      <c r="F420" s="78" t="s">
        <v>10</v>
      </c>
    </row>
    <row r="421" spans="1:6" ht="18" customHeight="1">
      <c r="A421" s="33" t="s">
        <v>12</v>
      </c>
      <c r="B421" s="40" t="s">
        <v>16</v>
      </c>
      <c r="C421" s="41" t="s">
        <v>17</v>
      </c>
      <c r="D421" s="41">
        <v>40</v>
      </c>
      <c r="E421" s="142">
        <v>41000</v>
      </c>
      <c r="F421" s="142">
        <f t="shared" ref="F421:F427" si="14">E421*D421</f>
        <v>1640000</v>
      </c>
    </row>
    <row r="422" spans="1:6" ht="18" customHeight="1">
      <c r="A422" s="35" t="s">
        <v>1894</v>
      </c>
      <c r="B422" s="91" t="s">
        <v>1895</v>
      </c>
      <c r="C422" s="115" t="s">
        <v>1896</v>
      </c>
      <c r="D422" s="115">
        <v>500</v>
      </c>
      <c r="E422" s="131">
        <v>80000</v>
      </c>
      <c r="F422" s="131">
        <f t="shared" si="14"/>
        <v>40000000</v>
      </c>
    </row>
    <row r="423" spans="1:6" ht="18" customHeight="1">
      <c r="A423" s="35"/>
      <c r="B423" s="36" t="s">
        <v>1897</v>
      </c>
      <c r="C423" s="45"/>
      <c r="D423" s="45">
        <v>3</v>
      </c>
      <c r="E423" s="130">
        <v>1500000</v>
      </c>
      <c r="F423" s="130">
        <f t="shared" si="14"/>
        <v>4500000</v>
      </c>
    </row>
    <row r="424" spans="1:6" ht="18" customHeight="1">
      <c r="A424" s="35" t="s">
        <v>154</v>
      </c>
      <c r="B424" s="91" t="s">
        <v>1874</v>
      </c>
      <c r="C424" s="115" t="s">
        <v>1829</v>
      </c>
      <c r="D424" s="115">
        <v>100</v>
      </c>
      <c r="E424" s="131">
        <v>39000</v>
      </c>
      <c r="F424" s="131">
        <f t="shared" si="14"/>
        <v>3900000</v>
      </c>
    </row>
    <row r="425" spans="1:6" ht="18" customHeight="1">
      <c r="A425" s="35" t="s">
        <v>240</v>
      </c>
      <c r="B425" s="91" t="s">
        <v>363</v>
      </c>
      <c r="C425" s="115" t="s">
        <v>364</v>
      </c>
      <c r="D425" s="115">
        <v>100</v>
      </c>
      <c r="E425" s="131">
        <v>57000</v>
      </c>
      <c r="F425" s="131">
        <f t="shared" si="14"/>
        <v>5700000</v>
      </c>
    </row>
    <row r="426" spans="1:6" ht="18" customHeight="1">
      <c r="A426" s="35" t="s">
        <v>641</v>
      </c>
      <c r="B426" s="87" t="s">
        <v>1869</v>
      </c>
      <c r="C426" s="115" t="s">
        <v>1870</v>
      </c>
      <c r="D426" s="115">
        <v>48.4</v>
      </c>
      <c r="E426" s="131">
        <v>42000</v>
      </c>
      <c r="F426" s="131">
        <f t="shared" si="14"/>
        <v>2032800</v>
      </c>
    </row>
    <row r="427" spans="1:6" ht="18" customHeight="1">
      <c r="A427" s="58"/>
      <c r="B427" s="165" t="s">
        <v>1869</v>
      </c>
      <c r="C427" s="117" t="s">
        <v>372</v>
      </c>
      <c r="D427" s="117">
        <v>201.4</v>
      </c>
      <c r="E427" s="143">
        <v>42000</v>
      </c>
      <c r="F427" s="143">
        <f t="shared" si="14"/>
        <v>8458800</v>
      </c>
    </row>
    <row r="428" spans="1:6" ht="18" customHeight="1">
      <c r="A428" s="626" t="s">
        <v>152</v>
      </c>
      <c r="B428" s="626"/>
      <c r="C428" s="626"/>
      <c r="D428" s="12">
        <f>SUM(D421:D427)</f>
        <v>992.8</v>
      </c>
      <c r="E428" s="78"/>
      <c r="F428" s="78">
        <f>SUM(F421:F427)</f>
        <v>66231600</v>
      </c>
    </row>
    <row r="430" spans="1:6" ht="18" customHeight="1">
      <c r="A430" s="79">
        <v>42444</v>
      </c>
      <c r="B430" s="161" t="s">
        <v>6</v>
      </c>
      <c r="C430" s="161"/>
      <c r="D430" s="161"/>
      <c r="E430" s="161"/>
      <c r="F430" s="161"/>
    </row>
    <row r="431" spans="1:6" ht="18" customHeight="1">
      <c r="A431" s="191" t="s">
        <v>127</v>
      </c>
      <c r="B431" s="12" t="s">
        <v>1</v>
      </c>
      <c r="C431" s="12" t="s">
        <v>7</v>
      </c>
      <c r="D431" s="12" t="s">
        <v>8</v>
      </c>
      <c r="E431" s="78" t="s">
        <v>9</v>
      </c>
      <c r="F431" s="78" t="s">
        <v>10</v>
      </c>
    </row>
    <row r="432" spans="1:6" ht="18" customHeight="1">
      <c r="A432" s="33" t="s">
        <v>18</v>
      </c>
      <c r="B432" s="40" t="s">
        <v>256</v>
      </c>
      <c r="C432" s="41" t="s">
        <v>257</v>
      </c>
      <c r="D432" s="41">
        <v>52.1</v>
      </c>
      <c r="E432" s="142">
        <v>41000</v>
      </c>
      <c r="F432" s="142">
        <f>E432*D432</f>
        <v>2136100</v>
      </c>
    </row>
    <row r="433" spans="1:6" ht="18" customHeight="1">
      <c r="A433" s="35" t="s">
        <v>24</v>
      </c>
      <c r="B433" s="91" t="s">
        <v>137</v>
      </c>
      <c r="C433" s="115" t="s">
        <v>863</v>
      </c>
      <c r="D433" s="115">
        <v>300</v>
      </c>
      <c r="E433" s="131">
        <v>39000</v>
      </c>
      <c r="F433" s="131">
        <f>E433*D433</f>
        <v>11700000</v>
      </c>
    </row>
    <row r="434" spans="1:6" ht="18" customHeight="1">
      <c r="A434" s="35"/>
      <c r="B434" s="91" t="s">
        <v>137</v>
      </c>
      <c r="C434" s="115" t="s">
        <v>817</v>
      </c>
      <c r="D434" s="115">
        <v>260</v>
      </c>
      <c r="E434" s="131">
        <v>38500</v>
      </c>
      <c r="F434" s="131">
        <f>E434*D434</f>
        <v>10010000</v>
      </c>
    </row>
    <row r="435" spans="1:6" ht="18" customHeight="1">
      <c r="A435" s="35"/>
      <c r="B435" s="91" t="s">
        <v>137</v>
      </c>
      <c r="C435" s="115" t="s">
        <v>1802</v>
      </c>
      <c r="D435" s="115">
        <v>50</v>
      </c>
      <c r="E435" s="131">
        <v>38500</v>
      </c>
      <c r="F435" s="131">
        <f>E435*D435</f>
        <v>1925000</v>
      </c>
    </row>
    <row r="436" spans="1:6" ht="18" customHeight="1">
      <c r="A436" s="58" t="s">
        <v>240</v>
      </c>
      <c r="B436" s="108" t="s">
        <v>363</v>
      </c>
      <c r="C436" s="117" t="s">
        <v>364</v>
      </c>
      <c r="D436" s="117">
        <v>100</v>
      </c>
      <c r="E436" s="143">
        <v>57000</v>
      </c>
      <c r="F436" s="143">
        <f>E436*D436</f>
        <v>5700000</v>
      </c>
    </row>
    <row r="437" spans="1:6" ht="18" customHeight="1">
      <c r="A437" s="626" t="s">
        <v>152</v>
      </c>
      <c r="B437" s="626"/>
      <c r="C437" s="626"/>
      <c r="D437" s="12">
        <f>SUM(D432:D436)</f>
        <v>762.1</v>
      </c>
      <c r="E437" s="78"/>
      <c r="F437" s="78">
        <f>SUM(F432:F436)</f>
        <v>31471100</v>
      </c>
    </row>
    <row r="439" spans="1:6" ht="18" customHeight="1">
      <c r="A439" s="79">
        <v>42445</v>
      </c>
      <c r="B439" s="161" t="s">
        <v>6</v>
      </c>
      <c r="C439" s="161"/>
      <c r="D439" s="161"/>
      <c r="E439" s="161"/>
      <c r="F439" s="161"/>
    </row>
    <row r="440" spans="1:6" ht="18" customHeight="1">
      <c r="A440" s="191" t="s">
        <v>127</v>
      </c>
      <c r="B440" s="12" t="s">
        <v>1</v>
      </c>
      <c r="C440" s="12" t="s">
        <v>7</v>
      </c>
      <c r="D440" s="12" t="s">
        <v>8</v>
      </c>
      <c r="E440" s="78" t="s">
        <v>9</v>
      </c>
      <c r="F440" s="78" t="s">
        <v>10</v>
      </c>
    </row>
    <row r="441" spans="1:6" ht="18" customHeight="1">
      <c r="A441" s="33" t="s">
        <v>1894</v>
      </c>
      <c r="B441" s="40" t="s">
        <v>1895</v>
      </c>
      <c r="C441" s="41" t="s">
        <v>1896</v>
      </c>
      <c r="D441" s="41">
        <v>190.9</v>
      </c>
      <c r="E441" s="142">
        <v>80000</v>
      </c>
      <c r="F441" s="142">
        <f t="shared" ref="F441:F447" si="15">E441*D441</f>
        <v>15272000</v>
      </c>
    </row>
    <row r="442" spans="1:6" ht="18" customHeight="1">
      <c r="A442" s="35" t="s">
        <v>1494</v>
      </c>
      <c r="B442" s="91" t="s">
        <v>363</v>
      </c>
      <c r="C442" s="115" t="s">
        <v>242</v>
      </c>
      <c r="D442" s="115">
        <v>180</v>
      </c>
      <c r="E442" s="131">
        <v>57000</v>
      </c>
      <c r="F442" s="131">
        <f t="shared" si="15"/>
        <v>10260000</v>
      </c>
    </row>
    <row r="443" spans="1:6" ht="18" customHeight="1">
      <c r="A443" s="35"/>
      <c r="B443" s="91" t="s">
        <v>363</v>
      </c>
      <c r="C443" s="115" t="s">
        <v>364</v>
      </c>
      <c r="D443" s="115">
        <v>20</v>
      </c>
      <c r="E443" s="131">
        <v>57000</v>
      </c>
      <c r="F443" s="131">
        <f t="shared" si="15"/>
        <v>1140000</v>
      </c>
    </row>
    <row r="444" spans="1:6" ht="18" customHeight="1">
      <c r="A444" s="35" t="s">
        <v>154</v>
      </c>
      <c r="B444" s="91" t="s">
        <v>798</v>
      </c>
      <c r="C444" s="115" t="s">
        <v>1829</v>
      </c>
      <c r="D444" s="115">
        <v>55.2</v>
      </c>
      <c r="E444" s="131">
        <v>39000</v>
      </c>
      <c r="F444" s="131">
        <f t="shared" si="15"/>
        <v>2152800</v>
      </c>
    </row>
    <row r="445" spans="1:6" ht="18" customHeight="1">
      <c r="A445" s="35"/>
      <c r="B445" s="91" t="s">
        <v>1293</v>
      </c>
      <c r="C445" s="115" t="s">
        <v>1294</v>
      </c>
      <c r="D445" s="115">
        <v>30</v>
      </c>
      <c r="E445" s="131">
        <v>39000</v>
      </c>
      <c r="F445" s="131">
        <f t="shared" si="15"/>
        <v>1170000</v>
      </c>
    </row>
    <row r="446" spans="1:6" ht="18" customHeight="1">
      <c r="A446" s="35"/>
      <c r="B446" s="91" t="s">
        <v>1922</v>
      </c>
      <c r="C446" s="115" t="s">
        <v>770</v>
      </c>
      <c r="D446" s="115">
        <v>60</v>
      </c>
      <c r="E446" s="131">
        <v>39000</v>
      </c>
      <c r="F446" s="131">
        <f t="shared" si="15"/>
        <v>2340000</v>
      </c>
    </row>
    <row r="447" spans="1:6" ht="18" customHeight="1">
      <c r="A447" s="58" t="s">
        <v>380</v>
      </c>
      <c r="B447" s="108" t="s">
        <v>812</v>
      </c>
      <c r="C447" s="117" t="s">
        <v>947</v>
      </c>
      <c r="D447" s="117">
        <v>95.7</v>
      </c>
      <c r="E447" s="143">
        <v>42000</v>
      </c>
      <c r="F447" s="143">
        <f t="shared" si="15"/>
        <v>4019400</v>
      </c>
    </row>
    <row r="448" spans="1:6" ht="18" customHeight="1">
      <c r="A448" s="626" t="s">
        <v>152</v>
      </c>
      <c r="B448" s="626"/>
      <c r="C448" s="626"/>
      <c r="D448" s="12">
        <f>SUM(D441:D447)</f>
        <v>631.79999999999995</v>
      </c>
      <c r="E448" s="78"/>
      <c r="F448" s="78">
        <f>SUM(F441:F447)</f>
        <v>36354200</v>
      </c>
    </row>
    <row r="450" spans="1:6" ht="18" customHeight="1">
      <c r="A450" s="79">
        <v>42446</v>
      </c>
      <c r="B450" s="161" t="s">
        <v>6</v>
      </c>
      <c r="C450" s="161"/>
      <c r="D450" s="161"/>
      <c r="E450" s="161"/>
      <c r="F450" s="161"/>
    </row>
    <row r="451" spans="1:6" ht="18" customHeight="1">
      <c r="A451" s="191" t="s">
        <v>127</v>
      </c>
      <c r="B451" s="12" t="s">
        <v>1</v>
      </c>
      <c r="C451" s="12" t="s">
        <v>7</v>
      </c>
      <c r="D451" s="12" t="s">
        <v>8</v>
      </c>
      <c r="E451" s="78" t="s">
        <v>9</v>
      </c>
      <c r="F451" s="78" t="s">
        <v>10</v>
      </c>
    </row>
    <row r="452" spans="1:6" ht="18" customHeight="1">
      <c r="A452" s="33" t="s">
        <v>24</v>
      </c>
      <c r="B452" s="40" t="s">
        <v>137</v>
      </c>
      <c r="C452" s="41" t="s">
        <v>138</v>
      </c>
      <c r="D452" s="41">
        <v>100</v>
      </c>
      <c r="E452" s="142">
        <v>39000</v>
      </c>
      <c r="F452" s="142">
        <f>E452*D452</f>
        <v>3900000</v>
      </c>
    </row>
    <row r="453" spans="1:6" ht="18" customHeight="1">
      <c r="A453" s="58" t="s">
        <v>240</v>
      </c>
      <c r="B453" s="108" t="s">
        <v>363</v>
      </c>
      <c r="C453" s="117" t="s">
        <v>242</v>
      </c>
      <c r="D453" s="117">
        <v>100</v>
      </c>
      <c r="E453" s="143">
        <v>57000</v>
      </c>
      <c r="F453" s="143">
        <f>E453*D453</f>
        <v>5700000</v>
      </c>
    </row>
    <row r="454" spans="1:6" ht="18" customHeight="1">
      <c r="A454" s="626" t="s">
        <v>152</v>
      </c>
      <c r="B454" s="626"/>
      <c r="C454" s="626"/>
      <c r="D454" s="12">
        <f>SUM(D452:D453)</f>
        <v>200</v>
      </c>
      <c r="E454" s="78"/>
      <c r="F454" s="78">
        <f>SUM(F452:F453)</f>
        <v>9600000</v>
      </c>
    </row>
    <row r="456" spans="1:6" ht="18" customHeight="1">
      <c r="A456" s="79">
        <v>42447</v>
      </c>
      <c r="B456" s="161" t="s">
        <v>6</v>
      </c>
      <c r="C456" s="161"/>
      <c r="D456" s="161"/>
      <c r="E456" s="161"/>
      <c r="F456" s="161"/>
    </row>
    <row r="457" spans="1:6" ht="18" customHeight="1">
      <c r="A457" s="191" t="s">
        <v>127</v>
      </c>
      <c r="B457" s="12" t="s">
        <v>1</v>
      </c>
      <c r="C457" s="12" t="s">
        <v>7</v>
      </c>
      <c r="D457" s="12" t="s">
        <v>8</v>
      </c>
      <c r="E457" s="78" t="s">
        <v>9</v>
      </c>
      <c r="F457" s="78" t="s">
        <v>10</v>
      </c>
    </row>
    <row r="458" spans="1:6" ht="18" customHeight="1">
      <c r="A458" s="33" t="s">
        <v>240</v>
      </c>
      <c r="B458" s="40" t="s">
        <v>363</v>
      </c>
      <c r="C458" s="41" t="s">
        <v>242</v>
      </c>
      <c r="D458" s="41">
        <v>100</v>
      </c>
      <c r="E458" s="142">
        <v>57000</v>
      </c>
      <c r="F458" s="142">
        <f>E458*D458</f>
        <v>5700000</v>
      </c>
    </row>
    <row r="459" spans="1:6" ht="18" customHeight="1">
      <c r="A459" s="35" t="s">
        <v>536</v>
      </c>
      <c r="B459" s="91" t="s">
        <v>137</v>
      </c>
      <c r="C459" s="115" t="s">
        <v>817</v>
      </c>
      <c r="D459" s="115">
        <v>60</v>
      </c>
      <c r="E459" s="131">
        <v>39000</v>
      </c>
      <c r="F459" s="131">
        <f>E459*D459</f>
        <v>2340000</v>
      </c>
    </row>
    <row r="460" spans="1:6" ht="18" customHeight="1">
      <c r="A460" s="58" t="s">
        <v>12</v>
      </c>
      <c r="B460" s="108" t="s">
        <v>16</v>
      </c>
      <c r="C460" s="117" t="s">
        <v>17</v>
      </c>
      <c r="D460" s="117">
        <v>101.4</v>
      </c>
      <c r="E460" s="143">
        <v>41000</v>
      </c>
      <c r="F460" s="143">
        <f>E460*D460</f>
        <v>4157400.0000000005</v>
      </c>
    </row>
    <row r="461" spans="1:6" ht="18" customHeight="1">
      <c r="A461" s="626" t="s">
        <v>152</v>
      </c>
      <c r="B461" s="626"/>
      <c r="C461" s="626"/>
      <c r="D461" s="12">
        <f>SUM(D458:D460)</f>
        <v>261.39999999999998</v>
      </c>
      <c r="E461" s="78"/>
      <c r="F461" s="78">
        <f>SUM(F458:F460)</f>
        <v>12197400</v>
      </c>
    </row>
    <row r="463" spans="1:6" ht="18" customHeight="1">
      <c r="A463" s="79">
        <v>42448</v>
      </c>
      <c r="B463" s="161" t="s">
        <v>6</v>
      </c>
      <c r="C463" s="161"/>
      <c r="D463" s="161"/>
      <c r="E463" s="161"/>
      <c r="F463" s="161"/>
    </row>
    <row r="464" spans="1:6" ht="18" customHeight="1">
      <c r="A464" s="191" t="s">
        <v>127</v>
      </c>
      <c r="B464" s="12" t="s">
        <v>1</v>
      </c>
      <c r="C464" s="12" t="s">
        <v>7</v>
      </c>
      <c r="D464" s="12" t="s">
        <v>8</v>
      </c>
      <c r="E464" s="78" t="s">
        <v>9</v>
      </c>
      <c r="F464" s="78" t="s">
        <v>10</v>
      </c>
    </row>
    <row r="465" spans="1:6" ht="18" customHeight="1">
      <c r="A465" s="208" t="s">
        <v>218</v>
      </c>
      <c r="B465" s="209" t="s">
        <v>137</v>
      </c>
      <c r="C465" s="210" t="s">
        <v>973</v>
      </c>
      <c r="D465" s="210">
        <v>50</v>
      </c>
      <c r="E465" s="211">
        <v>39500</v>
      </c>
      <c r="F465" s="212">
        <f>E465*D465</f>
        <v>1975000</v>
      </c>
    </row>
    <row r="467" spans="1:6" ht="18" customHeight="1">
      <c r="A467" s="79">
        <v>42449</v>
      </c>
      <c r="B467" s="161" t="s">
        <v>6</v>
      </c>
      <c r="C467" s="161"/>
      <c r="D467" s="161"/>
      <c r="E467" s="161"/>
      <c r="F467" s="161"/>
    </row>
    <row r="468" spans="1:6" ht="18" customHeight="1">
      <c r="A468" s="191" t="s">
        <v>127</v>
      </c>
      <c r="B468" s="12" t="s">
        <v>1</v>
      </c>
      <c r="C468" s="12" t="s">
        <v>7</v>
      </c>
      <c r="D468" s="12" t="s">
        <v>8</v>
      </c>
      <c r="E468" s="78" t="s">
        <v>9</v>
      </c>
      <c r="F468" s="78" t="s">
        <v>10</v>
      </c>
    </row>
    <row r="469" spans="1:6" ht="18" customHeight="1">
      <c r="A469" s="208" t="s">
        <v>240</v>
      </c>
      <c r="B469" s="209" t="s">
        <v>363</v>
      </c>
      <c r="C469" s="210" t="s">
        <v>267</v>
      </c>
      <c r="D469" s="210">
        <v>200</v>
      </c>
      <c r="E469" s="211">
        <v>57000</v>
      </c>
      <c r="F469" s="212">
        <f>E469*D469</f>
        <v>11400000</v>
      </c>
    </row>
    <row r="471" spans="1:6" ht="18" customHeight="1">
      <c r="A471" s="79">
        <v>42450</v>
      </c>
      <c r="B471" s="161" t="s">
        <v>6</v>
      </c>
      <c r="C471" s="161"/>
      <c r="D471" s="161"/>
      <c r="E471" s="161"/>
      <c r="F471" s="161"/>
    </row>
    <row r="472" spans="1:6" ht="18" customHeight="1">
      <c r="A472" s="191" t="s">
        <v>127</v>
      </c>
      <c r="B472" s="12" t="s">
        <v>1</v>
      </c>
      <c r="C472" s="12" t="s">
        <v>7</v>
      </c>
      <c r="D472" s="12" t="s">
        <v>8</v>
      </c>
      <c r="E472" s="78" t="s">
        <v>9</v>
      </c>
      <c r="F472" s="78" t="s">
        <v>10</v>
      </c>
    </row>
    <row r="473" spans="1:6" ht="18" customHeight="1">
      <c r="A473" s="33" t="s">
        <v>24</v>
      </c>
      <c r="B473" s="40" t="s">
        <v>363</v>
      </c>
      <c r="C473" s="41" t="s">
        <v>242</v>
      </c>
      <c r="D473" s="41">
        <v>310</v>
      </c>
      <c r="E473" s="42">
        <v>56000</v>
      </c>
      <c r="F473" s="142">
        <f t="shared" ref="F473:F479" si="16">E473*D473</f>
        <v>17360000</v>
      </c>
    </row>
    <row r="474" spans="1:6" ht="18" customHeight="1">
      <c r="A474" s="35"/>
      <c r="B474" s="91" t="s">
        <v>137</v>
      </c>
      <c r="C474" s="115" t="s">
        <v>139</v>
      </c>
      <c r="D474" s="115">
        <v>50</v>
      </c>
      <c r="E474" s="116">
        <v>41500</v>
      </c>
      <c r="F474" s="131">
        <f t="shared" si="16"/>
        <v>2075000</v>
      </c>
    </row>
    <row r="475" spans="1:6" ht="18" customHeight="1">
      <c r="A475" s="35"/>
      <c r="B475" s="91" t="s">
        <v>137</v>
      </c>
      <c r="C475" s="115" t="s">
        <v>529</v>
      </c>
      <c r="D475" s="115">
        <v>100</v>
      </c>
      <c r="E475" s="116">
        <v>38500</v>
      </c>
      <c r="F475" s="131">
        <f t="shared" si="16"/>
        <v>3850000</v>
      </c>
    </row>
    <row r="476" spans="1:6" ht="18" customHeight="1">
      <c r="A476" s="35"/>
      <c r="B476" s="91" t="s">
        <v>137</v>
      </c>
      <c r="C476" s="115" t="s">
        <v>862</v>
      </c>
      <c r="D476" s="115">
        <v>100</v>
      </c>
      <c r="E476" s="116">
        <v>38500</v>
      </c>
      <c r="F476" s="131">
        <f t="shared" si="16"/>
        <v>3850000</v>
      </c>
    </row>
    <row r="477" spans="1:6" ht="18" customHeight="1">
      <c r="A477" s="35" t="s">
        <v>61</v>
      </c>
      <c r="B477" s="91" t="s">
        <v>256</v>
      </c>
      <c r="C477" s="115" t="s">
        <v>350</v>
      </c>
      <c r="D477" s="115">
        <v>51.3</v>
      </c>
      <c r="E477" s="116">
        <v>41000</v>
      </c>
      <c r="F477" s="131">
        <f t="shared" si="16"/>
        <v>2103300</v>
      </c>
    </row>
    <row r="478" spans="1:6" ht="18" customHeight="1">
      <c r="A478" s="35" t="s">
        <v>722</v>
      </c>
      <c r="B478" s="91" t="s">
        <v>1972</v>
      </c>
      <c r="C478" s="115" t="s">
        <v>1973</v>
      </c>
      <c r="D478" s="115">
        <v>120</v>
      </c>
      <c r="E478" s="116">
        <v>58500</v>
      </c>
      <c r="F478" s="131">
        <f t="shared" si="16"/>
        <v>7020000</v>
      </c>
    </row>
    <row r="479" spans="1:6" ht="18" customHeight="1">
      <c r="A479" s="58"/>
      <c r="B479" s="108" t="s">
        <v>1059</v>
      </c>
      <c r="C479" s="117"/>
      <c r="D479" s="117">
        <v>2</v>
      </c>
      <c r="E479" s="118">
        <v>1700000</v>
      </c>
      <c r="F479" s="143">
        <f t="shared" si="16"/>
        <v>3400000</v>
      </c>
    </row>
    <row r="480" spans="1:6" ht="18" customHeight="1">
      <c r="A480" s="626" t="s">
        <v>152</v>
      </c>
      <c r="B480" s="626"/>
      <c r="C480" s="626"/>
      <c r="D480" s="12">
        <f>SUM(D473:D479)</f>
        <v>733.3</v>
      </c>
      <c r="E480" s="78"/>
      <c r="F480" s="78">
        <f>SUM(F473:F479)</f>
        <v>39658300</v>
      </c>
    </row>
    <row r="482" spans="1:6" ht="18" customHeight="1">
      <c r="A482" s="79">
        <v>42451</v>
      </c>
      <c r="B482" s="161" t="s">
        <v>6</v>
      </c>
      <c r="C482" s="161"/>
      <c r="D482" s="161"/>
      <c r="E482" s="161"/>
      <c r="F482" s="161"/>
    </row>
    <row r="483" spans="1:6" ht="18" customHeight="1">
      <c r="A483" s="191" t="s">
        <v>127</v>
      </c>
      <c r="B483" s="12" t="s">
        <v>1</v>
      </c>
      <c r="C483" s="12" t="s">
        <v>7</v>
      </c>
      <c r="D483" s="12" t="s">
        <v>8</v>
      </c>
      <c r="E483" s="78" t="s">
        <v>9</v>
      </c>
      <c r="F483" s="78" t="s">
        <v>10</v>
      </c>
    </row>
    <row r="484" spans="1:6" ht="18" customHeight="1">
      <c r="A484" s="33" t="s">
        <v>115</v>
      </c>
      <c r="B484" s="40" t="s">
        <v>116</v>
      </c>
      <c r="C484" s="41" t="s">
        <v>118</v>
      </c>
      <c r="D484" s="41">
        <v>88.5</v>
      </c>
      <c r="E484" s="42">
        <v>41500</v>
      </c>
      <c r="F484" s="142">
        <f>E484*D484</f>
        <v>3672750</v>
      </c>
    </row>
    <row r="485" spans="1:6" ht="18" customHeight="1">
      <c r="A485" s="35" t="s">
        <v>18</v>
      </c>
      <c r="B485" s="91" t="s">
        <v>256</v>
      </c>
      <c r="C485" s="115" t="s">
        <v>257</v>
      </c>
      <c r="D485" s="115">
        <v>94.5</v>
      </c>
      <c r="E485" s="116">
        <v>41000</v>
      </c>
      <c r="F485" s="131">
        <f>E485*D485</f>
        <v>3874500</v>
      </c>
    </row>
    <row r="486" spans="1:6" ht="18" customHeight="1">
      <c r="A486" s="58" t="s">
        <v>380</v>
      </c>
      <c r="B486" s="108" t="s">
        <v>693</v>
      </c>
      <c r="C486" s="117" t="s">
        <v>1990</v>
      </c>
      <c r="D486" s="117">
        <v>51.6</v>
      </c>
      <c r="E486" s="118">
        <v>41000</v>
      </c>
      <c r="F486" s="143">
        <f>E486*D486</f>
        <v>2115600</v>
      </c>
    </row>
    <row r="487" spans="1:6" ht="18" customHeight="1">
      <c r="A487" s="626" t="s">
        <v>152</v>
      </c>
      <c r="B487" s="626"/>
      <c r="C487" s="626"/>
      <c r="D487" s="12">
        <f>SUM(D484:D486)</f>
        <v>234.6</v>
      </c>
      <c r="E487" s="78"/>
      <c r="F487" s="78">
        <f>SUM(F484:F486)</f>
        <v>9662850</v>
      </c>
    </row>
    <row r="489" spans="1:6" ht="18" customHeight="1">
      <c r="A489" s="79">
        <v>42452</v>
      </c>
      <c r="B489" s="161" t="s">
        <v>6</v>
      </c>
      <c r="C489" s="161"/>
      <c r="D489" s="161"/>
      <c r="E489" s="161"/>
      <c r="F489" s="161"/>
    </row>
    <row r="490" spans="1:6" ht="18" customHeight="1">
      <c r="A490" s="191" t="s">
        <v>127</v>
      </c>
      <c r="B490" s="12" t="s">
        <v>1</v>
      </c>
      <c r="C490" s="12" t="s">
        <v>7</v>
      </c>
      <c r="D490" s="12" t="s">
        <v>8</v>
      </c>
      <c r="E490" s="78" t="s">
        <v>9</v>
      </c>
      <c r="F490" s="78" t="s">
        <v>10</v>
      </c>
    </row>
    <row r="491" spans="1:6" ht="18" customHeight="1">
      <c r="A491" s="33" t="s">
        <v>115</v>
      </c>
      <c r="B491" s="40" t="s">
        <v>116</v>
      </c>
      <c r="C491" s="41" t="s">
        <v>1220</v>
      </c>
      <c r="D491" s="41">
        <v>227.8</v>
      </c>
      <c r="E491" s="42">
        <v>41500</v>
      </c>
      <c r="F491" s="142">
        <f>E491*D491</f>
        <v>9453700</v>
      </c>
    </row>
    <row r="492" spans="1:6" ht="18" customHeight="1">
      <c r="A492" s="35" t="s">
        <v>641</v>
      </c>
      <c r="B492" s="91" t="s">
        <v>137</v>
      </c>
      <c r="C492" s="115" t="s">
        <v>1531</v>
      </c>
      <c r="D492" s="115">
        <v>245.4</v>
      </c>
      <c r="E492" s="116">
        <v>38500</v>
      </c>
      <c r="F492" s="131">
        <f>E492*D492</f>
        <v>9447900</v>
      </c>
    </row>
    <row r="493" spans="1:6" ht="18" customHeight="1">
      <c r="A493" s="35" t="s">
        <v>24</v>
      </c>
      <c r="B493" s="91" t="s">
        <v>137</v>
      </c>
      <c r="C493" s="115" t="s">
        <v>637</v>
      </c>
      <c r="D493" s="115">
        <v>100</v>
      </c>
      <c r="E493" s="116">
        <v>39000</v>
      </c>
      <c r="F493" s="131">
        <f>E493*D493</f>
        <v>3900000</v>
      </c>
    </row>
    <row r="494" spans="1:6" ht="18" customHeight="1">
      <c r="A494" s="58" t="s">
        <v>240</v>
      </c>
      <c r="B494" s="108" t="s">
        <v>363</v>
      </c>
      <c r="C494" s="117" t="s">
        <v>364</v>
      </c>
      <c r="D494" s="117">
        <v>100</v>
      </c>
      <c r="E494" s="118">
        <v>57000</v>
      </c>
      <c r="F494" s="143">
        <f>E494*D494</f>
        <v>5700000</v>
      </c>
    </row>
    <row r="495" spans="1:6" ht="18" customHeight="1">
      <c r="A495" s="626" t="s">
        <v>152</v>
      </c>
      <c r="B495" s="626"/>
      <c r="C495" s="626"/>
      <c r="D495" s="12">
        <f>SUM(D491:D494)</f>
        <v>673.2</v>
      </c>
      <c r="E495" s="78"/>
      <c r="F495" s="78">
        <f>SUM(F491:F494)</f>
        <v>28501600</v>
      </c>
    </row>
    <row r="497" spans="1:6" ht="18" customHeight="1">
      <c r="A497" s="79">
        <v>42453</v>
      </c>
      <c r="B497" s="161" t="s">
        <v>6</v>
      </c>
      <c r="C497" s="161"/>
      <c r="D497" s="161"/>
      <c r="E497" s="161"/>
      <c r="F497" s="161"/>
    </row>
    <row r="498" spans="1:6" ht="18" customHeight="1">
      <c r="A498" s="191" t="s">
        <v>127</v>
      </c>
      <c r="B498" s="12" t="s">
        <v>1</v>
      </c>
      <c r="C498" s="12" t="s">
        <v>7</v>
      </c>
      <c r="D498" s="12" t="s">
        <v>8</v>
      </c>
      <c r="E498" s="78" t="s">
        <v>9</v>
      </c>
      <c r="F498" s="78" t="s">
        <v>10</v>
      </c>
    </row>
    <row r="499" spans="1:6" ht="18" customHeight="1">
      <c r="A499" s="33" t="s">
        <v>154</v>
      </c>
      <c r="B499" s="40" t="s">
        <v>1293</v>
      </c>
      <c r="C499" s="41" t="s">
        <v>1294</v>
      </c>
      <c r="D499" s="41">
        <v>120</v>
      </c>
      <c r="E499" s="42">
        <v>39000</v>
      </c>
      <c r="F499" s="142">
        <f>E499*D499</f>
        <v>4680000</v>
      </c>
    </row>
    <row r="500" spans="1:6" ht="18" customHeight="1">
      <c r="A500" s="35" t="s">
        <v>115</v>
      </c>
      <c r="B500" s="91" t="s">
        <v>116</v>
      </c>
      <c r="C500" s="115" t="s">
        <v>117</v>
      </c>
      <c r="D500" s="115">
        <v>103</v>
      </c>
      <c r="E500" s="116">
        <v>41500</v>
      </c>
      <c r="F500" s="131">
        <f>E500*D500</f>
        <v>4274500</v>
      </c>
    </row>
    <row r="501" spans="1:6" ht="18" customHeight="1">
      <c r="A501" s="35" t="s">
        <v>24</v>
      </c>
      <c r="B501" s="91" t="s">
        <v>137</v>
      </c>
      <c r="C501" s="115" t="s">
        <v>267</v>
      </c>
      <c r="D501" s="115">
        <v>100</v>
      </c>
      <c r="E501" s="116">
        <v>38500</v>
      </c>
      <c r="F501" s="131">
        <f>E501*D501</f>
        <v>3850000</v>
      </c>
    </row>
    <row r="502" spans="1:6" ht="18" customHeight="1">
      <c r="A502" s="100"/>
      <c r="B502" s="108" t="s">
        <v>363</v>
      </c>
      <c r="C502" s="117" t="s">
        <v>242</v>
      </c>
      <c r="D502" s="117">
        <v>240</v>
      </c>
      <c r="E502" s="118">
        <v>56000</v>
      </c>
      <c r="F502" s="143">
        <f>E502*D502</f>
        <v>13440000</v>
      </c>
    </row>
    <row r="503" spans="1:6" ht="18" customHeight="1">
      <c r="A503" s="626" t="s">
        <v>152</v>
      </c>
      <c r="B503" s="626"/>
      <c r="C503" s="626"/>
      <c r="D503" s="12">
        <f>SUM(D499:D502)</f>
        <v>563</v>
      </c>
      <c r="E503" s="78"/>
      <c r="F503" s="78">
        <f>SUM(F499:F502)</f>
        <v>26244500</v>
      </c>
    </row>
    <row r="505" spans="1:6" ht="18" customHeight="1">
      <c r="A505" s="79">
        <v>42454</v>
      </c>
      <c r="B505" s="161" t="s">
        <v>6</v>
      </c>
      <c r="C505" s="161"/>
      <c r="D505" s="161"/>
      <c r="E505" s="161"/>
      <c r="F505" s="161"/>
    </row>
    <row r="506" spans="1:6" ht="18" customHeight="1">
      <c r="A506" s="191" t="s">
        <v>127</v>
      </c>
      <c r="B506" s="12" t="s">
        <v>1</v>
      </c>
      <c r="C506" s="12" t="s">
        <v>7</v>
      </c>
      <c r="D506" s="12" t="s">
        <v>8</v>
      </c>
      <c r="E506" s="78" t="s">
        <v>9</v>
      </c>
      <c r="F506" s="78" t="s">
        <v>10</v>
      </c>
    </row>
    <row r="507" spans="1:6" ht="18" customHeight="1">
      <c r="A507" s="33" t="s">
        <v>115</v>
      </c>
      <c r="B507" s="40" t="s">
        <v>116</v>
      </c>
      <c r="C507" s="41" t="s">
        <v>118</v>
      </c>
      <c r="D507" s="41">
        <v>93.3</v>
      </c>
      <c r="E507" s="42">
        <v>42500</v>
      </c>
      <c r="F507" s="142">
        <f>E507*D507</f>
        <v>3965250</v>
      </c>
    </row>
    <row r="508" spans="1:6" ht="18" customHeight="1">
      <c r="A508" s="35" t="s">
        <v>884</v>
      </c>
      <c r="B508" s="91" t="s">
        <v>2018</v>
      </c>
      <c r="C508" s="115" t="s">
        <v>1973</v>
      </c>
      <c r="D508" s="115">
        <v>180</v>
      </c>
      <c r="E508" s="116">
        <v>58500</v>
      </c>
      <c r="F508" s="131">
        <f>E508*D508</f>
        <v>10530000</v>
      </c>
    </row>
    <row r="509" spans="1:6" ht="18" customHeight="1">
      <c r="A509" s="35" t="s">
        <v>354</v>
      </c>
      <c r="B509" s="87" t="s">
        <v>2020</v>
      </c>
      <c r="C509" s="115" t="s">
        <v>25</v>
      </c>
      <c r="D509" s="115">
        <v>280.2</v>
      </c>
      <c r="E509" s="116">
        <v>41000</v>
      </c>
      <c r="F509" s="131">
        <f>E509*D509</f>
        <v>11488200</v>
      </c>
    </row>
    <row r="510" spans="1:6" ht="18" customHeight="1">
      <c r="A510" s="58"/>
      <c r="B510" s="165" t="s">
        <v>2020</v>
      </c>
      <c r="C510" s="117" t="s">
        <v>2021</v>
      </c>
      <c r="D510" s="117">
        <v>206</v>
      </c>
      <c r="E510" s="118">
        <v>41000</v>
      </c>
      <c r="F510" s="143">
        <f>E510*D510</f>
        <v>8446000</v>
      </c>
    </row>
    <row r="511" spans="1:6" ht="18" customHeight="1">
      <c r="A511" s="626" t="s">
        <v>152</v>
      </c>
      <c r="B511" s="626"/>
      <c r="C511" s="626"/>
      <c r="D511" s="12">
        <f>SUM(D507:D510)</f>
        <v>759.5</v>
      </c>
      <c r="E511" s="78"/>
      <c r="F511" s="78">
        <f>SUM(F507:F510)</f>
        <v>34429450</v>
      </c>
    </row>
    <row r="513" spans="1:6" ht="18" customHeight="1">
      <c r="A513" s="79">
        <v>42455</v>
      </c>
      <c r="B513" s="161" t="s">
        <v>6</v>
      </c>
      <c r="C513" s="161"/>
      <c r="D513" s="161"/>
      <c r="E513" s="161"/>
      <c r="F513" s="161"/>
    </row>
    <row r="514" spans="1:6" ht="18" customHeight="1">
      <c r="A514" s="191" t="s">
        <v>127</v>
      </c>
      <c r="B514" s="12" t="s">
        <v>1</v>
      </c>
      <c r="C514" s="12" t="s">
        <v>7</v>
      </c>
      <c r="D514" s="12" t="s">
        <v>8</v>
      </c>
      <c r="E514" s="78" t="s">
        <v>9</v>
      </c>
      <c r="F514" s="78" t="s">
        <v>10</v>
      </c>
    </row>
    <row r="515" spans="1:6" ht="18" customHeight="1">
      <c r="A515" s="33" t="s">
        <v>115</v>
      </c>
      <c r="B515" s="40" t="s">
        <v>116</v>
      </c>
      <c r="C515" s="41" t="s">
        <v>118</v>
      </c>
      <c r="D515" s="41">
        <v>91</v>
      </c>
      <c r="E515" s="42">
        <v>42500</v>
      </c>
      <c r="F515" s="142">
        <f t="shared" ref="F515:F524" si="17">E515*D515</f>
        <v>3867500</v>
      </c>
    </row>
    <row r="516" spans="1:6" ht="18" customHeight="1">
      <c r="A516" s="35" t="s">
        <v>380</v>
      </c>
      <c r="B516" s="91" t="s">
        <v>812</v>
      </c>
      <c r="C516" s="115" t="s">
        <v>947</v>
      </c>
      <c r="D516" s="115">
        <v>112.6</v>
      </c>
      <c r="E516" s="116">
        <v>42500</v>
      </c>
      <c r="F516" s="131">
        <f t="shared" si="17"/>
        <v>4785500</v>
      </c>
    </row>
    <row r="517" spans="1:6" ht="18" customHeight="1">
      <c r="A517" s="35" t="s">
        <v>354</v>
      </c>
      <c r="B517" s="91" t="s">
        <v>1059</v>
      </c>
      <c r="C517" s="115"/>
      <c r="D517" s="115">
        <v>1</v>
      </c>
      <c r="E517" s="116">
        <v>1600000</v>
      </c>
      <c r="F517" s="131">
        <f t="shared" si="17"/>
        <v>1600000</v>
      </c>
    </row>
    <row r="518" spans="1:6" ht="18" customHeight="1">
      <c r="A518" s="35" t="s">
        <v>24</v>
      </c>
      <c r="B518" s="91" t="s">
        <v>137</v>
      </c>
      <c r="C518" s="115" t="s">
        <v>863</v>
      </c>
      <c r="D518" s="115">
        <v>300</v>
      </c>
      <c r="E518" s="116">
        <v>39000</v>
      </c>
      <c r="F518" s="131">
        <f t="shared" si="17"/>
        <v>11700000</v>
      </c>
    </row>
    <row r="519" spans="1:6" ht="18" customHeight="1">
      <c r="A519" s="35"/>
      <c r="B519" s="91" t="s">
        <v>137</v>
      </c>
      <c r="C519" s="115" t="s">
        <v>817</v>
      </c>
      <c r="D519" s="115">
        <v>500</v>
      </c>
      <c r="E519" s="116">
        <v>38500</v>
      </c>
      <c r="F519" s="131">
        <f t="shared" si="17"/>
        <v>19250000</v>
      </c>
    </row>
    <row r="520" spans="1:6" ht="18" customHeight="1">
      <c r="A520" s="35"/>
      <c r="B520" s="91" t="s">
        <v>137</v>
      </c>
      <c r="C520" s="115" t="s">
        <v>139</v>
      </c>
      <c r="D520" s="115">
        <v>50</v>
      </c>
      <c r="E520" s="116">
        <v>41500</v>
      </c>
      <c r="F520" s="131">
        <f t="shared" si="17"/>
        <v>2075000</v>
      </c>
    </row>
    <row r="521" spans="1:6" ht="18" customHeight="1">
      <c r="A521" s="35"/>
      <c r="B521" s="91" t="s">
        <v>363</v>
      </c>
      <c r="C521" s="115" t="s">
        <v>242</v>
      </c>
      <c r="D521" s="115">
        <v>115.9</v>
      </c>
      <c r="E521" s="116">
        <v>56000</v>
      </c>
      <c r="F521" s="131">
        <f t="shared" si="17"/>
        <v>6490400</v>
      </c>
    </row>
    <row r="522" spans="1:6" ht="18" customHeight="1">
      <c r="A522" s="35"/>
      <c r="B522" s="91" t="s">
        <v>363</v>
      </c>
      <c r="C522" s="115" t="s">
        <v>364</v>
      </c>
      <c r="D522" s="115">
        <v>500</v>
      </c>
      <c r="E522" s="116">
        <v>56000</v>
      </c>
      <c r="F522" s="131">
        <f t="shared" si="17"/>
        <v>28000000</v>
      </c>
    </row>
    <row r="523" spans="1:6" ht="18" customHeight="1">
      <c r="A523" s="35"/>
      <c r="B523" s="91" t="s">
        <v>137</v>
      </c>
      <c r="C523" s="115" t="s">
        <v>702</v>
      </c>
      <c r="D523" s="115">
        <v>63.2</v>
      </c>
      <c r="E523" s="116">
        <v>38500</v>
      </c>
      <c r="F523" s="131">
        <f t="shared" si="17"/>
        <v>2433200</v>
      </c>
    </row>
    <row r="524" spans="1:6" ht="18" customHeight="1">
      <c r="A524" s="58"/>
      <c r="B524" s="108" t="s">
        <v>137</v>
      </c>
      <c r="C524" s="117" t="s">
        <v>529</v>
      </c>
      <c r="D524" s="117">
        <v>140</v>
      </c>
      <c r="E524" s="118">
        <v>38500</v>
      </c>
      <c r="F524" s="143">
        <f t="shared" si="17"/>
        <v>5390000</v>
      </c>
    </row>
    <row r="525" spans="1:6" ht="18" customHeight="1">
      <c r="A525" s="626" t="s">
        <v>152</v>
      </c>
      <c r="B525" s="626"/>
      <c r="C525" s="626"/>
      <c r="D525" s="12">
        <f>SUM(D515:D524)</f>
        <v>1873.7</v>
      </c>
      <c r="E525" s="78"/>
      <c r="F525" s="78">
        <f>SUM(F515:F524)</f>
        <v>85591600</v>
      </c>
    </row>
    <row r="527" spans="1:6" ht="18" customHeight="1">
      <c r="A527" s="79">
        <v>42457</v>
      </c>
      <c r="B527" s="161" t="s">
        <v>6</v>
      </c>
      <c r="C527" s="161"/>
      <c r="D527" s="161"/>
      <c r="E527" s="161"/>
      <c r="F527" s="161"/>
    </row>
    <row r="528" spans="1:6" ht="18" customHeight="1">
      <c r="A528" s="191" t="s">
        <v>127</v>
      </c>
      <c r="B528" s="12" t="s">
        <v>1</v>
      </c>
      <c r="C528" s="12" t="s">
        <v>7</v>
      </c>
      <c r="D528" s="12" t="s">
        <v>8</v>
      </c>
      <c r="E528" s="78" t="s">
        <v>9</v>
      </c>
      <c r="F528" s="78" t="s">
        <v>10</v>
      </c>
    </row>
    <row r="529" spans="1:6" ht="18" customHeight="1">
      <c r="A529" s="33" t="s">
        <v>154</v>
      </c>
      <c r="B529" s="40" t="s">
        <v>1922</v>
      </c>
      <c r="C529" s="41" t="s">
        <v>770</v>
      </c>
      <c r="D529" s="41">
        <v>157.80000000000001</v>
      </c>
      <c r="E529" s="42">
        <v>39000</v>
      </c>
      <c r="F529" s="142">
        <f t="shared" ref="F529:F537" si="18">E529*D529</f>
        <v>6154200</v>
      </c>
    </row>
    <row r="530" spans="1:6" ht="18" customHeight="1">
      <c r="A530" s="35"/>
      <c r="B530" s="91" t="s">
        <v>1293</v>
      </c>
      <c r="C530" s="115" t="s">
        <v>1294</v>
      </c>
      <c r="D530" s="115">
        <v>38.200000000000003</v>
      </c>
      <c r="E530" s="116">
        <v>39000</v>
      </c>
      <c r="F530" s="131">
        <f t="shared" si="18"/>
        <v>1489800</v>
      </c>
    </row>
    <row r="531" spans="1:6" ht="18" customHeight="1">
      <c r="A531" s="35" t="s">
        <v>24</v>
      </c>
      <c r="B531" s="91" t="s">
        <v>363</v>
      </c>
      <c r="C531" s="115" t="s">
        <v>267</v>
      </c>
      <c r="D531" s="115">
        <v>150</v>
      </c>
      <c r="E531" s="116">
        <v>56000</v>
      </c>
      <c r="F531" s="131">
        <f t="shared" si="18"/>
        <v>8400000</v>
      </c>
    </row>
    <row r="532" spans="1:6" ht="18" customHeight="1">
      <c r="A532" s="35"/>
      <c r="B532" s="91" t="s">
        <v>137</v>
      </c>
      <c r="C532" s="115" t="s">
        <v>1003</v>
      </c>
      <c r="D532" s="115">
        <v>100</v>
      </c>
      <c r="E532" s="116">
        <v>38500</v>
      </c>
      <c r="F532" s="131">
        <f t="shared" si="18"/>
        <v>3850000</v>
      </c>
    </row>
    <row r="533" spans="1:6" ht="18" customHeight="1">
      <c r="A533" s="35"/>
      <c r="B533" s="91" t="s">
        <v>137</v>
      </c>
      <c r="C533" s="115" t="s">
        <v>1003</v>
      </c>
      <c r="D533" s="115">
        <v>100</v>
      </c>
      <c r="E533" s="116">
        <v>39000</v>
      </c>
      <c r="F533" s="131">
        <f t="shared" si="18"/>
        <v>3900000</v>
      </c>
    </row>
    <row r="534" spans="1:6" ht="18" customHeight="1">
      <c r="A534" s="35"/>
      <c r="B534" s="91" t="s">
        <v>137</v>
      </c>
      <c r="C534" s="115" t="s">
        <v>529</v>
      </c>
      <c r="D534" s="115">
        <v>160</v>
      </c>
      <c r="E534" s="116">
        <v>38500</v>
      </c>
      <c r="F534" s="131">
        <f t="shared" si="18"/>
        <v>6160000</v>
      </c>
    </row>
    <row r="535" spans="1:6" ht="18" customHeight="1">
      <c r="A535" s="38" t="s">
        <v>61</v>
      </c>
      <c r="B535" s="91" t="s">
        <v>2052</v>
      </c>
      <c r="C535" s="115" t="s">
        <v>2053</v>
      </c>
      <c r="D535" s="115">
        <v>56.2</v>
      </c>
      <c r="E535" s="116">
        <v>41000</v>
      </c>
      <c r="F535" s="131">
        <f t="shared" si="18"/>
        <v>2304200</v>
      </c>
    </row>
    <row r="536" spans="1:6" ht="18" customHeight="1">
      <c r="A536" s="35" t="s">
        <v>803</v>
      </c>
      <c r="B536" s="91" t="s">
        <v>137</v>
      </c>
      <c r="C536" s="115" t="s">
        <v>2054</v>
      </c>
      <c r="D536" s="115">
        <v>200</v>
      </c>
      <c r="E536" s="116">
        <v>40000</v>
      </c>
      <c r="F536" s="131">
        <f t="shared" si="18"/>
        <v>8000000</v>
      </c>
    </row>
    <row r="537" spans="1:6" ht="18" customHeight="1">
      <c r="A537" s="58"/>
      <c r="B537" s="108" t="s">
        <v>924</v>
      </c>
      <c r="C537" s="117" t="s">
        <v>974</v>
      </c>
      <c r="D537" s="117">
        <v>175.4</v>
      </c>
      <c r="E537" s="118">
        <v>39000</v>
      </c>
      <c r="F537" s="143">
        <f t="shared" si="18"/>
        <v>6840600</v>
      </c>
    </row>
    <row r="538" spans="1:6" ht="18" customHeight="1">
      <c r="A538" s="626" t="s">
        <v>152</v>
      </c>
      <c r="B538" s="626"/>
      <c r="C538" s="626"/>
      <c r="D538" s="12">
        <f>SUM(D529:D537)</f>
        <v>1137.6000000000001</v>
      </c>
      <c r="E538" s="78"/>
      <c r="F538" s="78">
        <f>SUM(F529:F537)</f>
        <v>47098800</v>
      </c>
    </row>
    <row r="540" spans="1:6" ht="18" customHeight="1">
      <c r="A540" s="79">
        <v>42458</v>
      </c>
      <c r="B540" s="161" t="s">
        <v>6</v>
      </c>
      <c r="C540" s="161"/>
      <c r="D540" s="161"/>
      <c r="E540" s="161"/>
      <c r="F540" s="161"/>
    </row>
    <row r="541" spans="1:6" ht="18" customHeight="1">
      <c r="A541" s="191" t="s">
        <v>127</v>
      </c>
      <c r="B541" s="12" t="s">
        <v>1</v>
      </c>
      <c r="C541" s="12" t="s">
        <v>7</v>
      </c>
      <c r="D541" s="12" t="s">
        <v>8</v>
      </c>
      <c r="E541" s="78" t="s">
        <v>9</v>
      </c>
      <c r="F541" s="78" t="s">
        <v>10</v>
      </c>
    </row>
    <row r="542" spans="1:6" ht="18" customHeight="1">
      <c r="A542" s="33" t="s">
        <v>115</v>
      </c>
      <c r="B542" s="40" t="s">
        <v>116</v>
      </c>
      <c r="C542" s="41" t="s">
        <v>1220</v>
      </c>
      <c r="D542" s="41">
        <v>181.4</v>
      </c>
      <c r="E542" s="42">
        <v>42500</v>
      </c>
      <c r="F542" s="142">
        <f t="shared" ref="F542:F551" si="19">E542*D542</f>
        <v>7709500</v>
      </c>
    </row>
    <row r="543" spans="1:6" ht="18" customHeight="1">
      <c r="A543" s="35"/>
      <c r="B543" s="91" t="s">
        <v>116</v>
      </c>
      <c r="C543" s="115" t="s">
        <v>117</v>
      </c>
      <c r="D543" s="115">
        <v>231.2</v>
      </c>
      <c r="E543" s="116">
        <v>42500</v>
      </c>
      <c r="F543" s="131">
        <f t="shared" si="19"/>
        <v>9826000</v>
      </c>
    </row>
    <row r="544" spans="1:6" ht="18" customHeight="1">
      <c r="A544" s="35"/>
      <c r="B544" s="91" t="s">
        <v>116</v>
      </c>
      <c r="C544" s="115" t="s">
        <v>118</v>
      </c>
      <c r="D544" s="115">
        <v>154.4</v>
      </c>
      <c r="E544" s="116">
        <v>42500</v>
      </c>
      <c r="F544" s="131">
        <f t="shared" si="19"/>
        <v>6562000</v>
      </c>
    </row>
    <row r="545" spans="1:6" ht="18" customHeight="1">
      <c r="A545" s="35" t="s">
        <v>240</v>
      </c>
      <c r="B545" s="91" t="s">
        <v>363</v>
      </c>
      <c r="C545" s="115" t="s">
        <v>364</v>
      </c>
      <c r="D545" s="115">
        <v>100</v>
      </c>
      <c r="E545" s="116">
        <v>57000</v>
      </c>
      <c r="F545" s="131">
        <f t="shared" si="19"/>
        <v>5700000</v>
      </c>
    </row>
    <row r="546" spans="1:6" ht="18" customHeight="1">
      <c r="A546" s="35" t="s">
        <v>24</v>
      </c>
      <c r="B546" s="91" t="s">
        <v>363</v>
      </c>
      <c r="C546" s="115" t="s">
        <v>364</v>
      </c>
      <c r="D546" s="115">
        <v>99.7</v>
      </c>
      <c r="E546" s="116">
        <v>56000</v>
      </c>
      <c r="F546" s="131">
        <f t="shared" si="19"/>
        <v>5583200</v>
      </c>
    </row>
    <row r="547" spans="1:6" ht="18" customHeight="1">
      <c r="A547" s="35"/>
      <c r="B547" s="91" t="s">
        <v>137</v>
      </c>
      <c r="C547" s="115" t="s">
        <v>529</v>
      </c>
      <c r="D547" s="115">
        <v>100</v>
      </c>
      <c r="E547" s="116">
        <v>38500</v>
      </c>
      <c r="F547" s="131">
        <f t="shared" si="19"/>
        <v>3850000</v>
      </c>
    </row>
    <row r="548" spans="1:6" ht="18" customHeight="1">
      <c r="A548" s="35"/>
      <c r="B548" s="91" t="s">
        <v>137</v>
      </c>
      <c r="C548" s="115" t="s">
        <v>138</v>
      </c>
      <c r="D548" s="115">
        <v>200</v>
      </c>
      <c r="E548" s="116">
        <v>39500</v>
      </c>
      <c r="F548" s="131">
        <f t="shared" si="19"/>
        <v>7900000</v>
      </c>
    </row>
    <row r="549" spans="1:6" ht="18" customHeight="1">
      <c r="A549" s="35" t="s">
        <v>1994</v>
      </c>
      <c r="B549" s="91" t="s">
        <v>2077</v>
      </c>
      <c r="C549" s="115" t="s">
        <v>1247</v>
      </c>
      <c r="D549" s="115">
        <v>119.7</v>
      </c>
      <c r="E549" s="116">
        <v>53000</v>
      </c>
      <c r="F549" s="131">
        <f t="shared" si="19"/>
        <v>6344100</v>
      </c>
    </row>
    <row r="550" spans="1:6" ht="18" customHeight="1">
      <c r="A550" s="35"/>
      <c r="B550" s="91" t="s">
        <v>2077</v>
      </c>
      <c r="C550" s="115" t="s">
        <v>1248</v>
      </c>
      <c r="D550" s="115">
        <v>106.7</v>
      </c>
      <c r="E550" s="116">
        <v>58000</v>
      </c>
      <c r="F550" s="131">
        <f t="shared" si="19"/>
        <v>6188600</v>
      </c>
    </row>
    <row r="551" spans="1:6" ht="18" customHeight="1">
      <c r="A551" s="58"/>
      <c r="B551" s="108" t="s">
        <v>2077</v>
      </c>
      <c r="C551" s="117" t="s">
        <v>1249</v>
      </c>
      <c r="D551" s="117">
        <v>99.3</v>
      </c>
      <c r="E551" s="118">
        <v>63000</v>
      </c>
      <c r="F551" s="143">
        <f t="shared" si="19"/>
        <v>6255900</v>
      </c>
    </row>
    <row r="552" spans="1:6" ht="18" customHeight="1">
      <c r="A552" s="626" t="s">
        <v>152</v>
      </c>
      <c r="B552" s="626"/>
      <c r="C552" s="626"/>
      <c r="D552" s="12">
        <f>SUM(D542:D551)</f>
        <v>1392.4</v>
      </c>
      <c r="E552" s="78"/>
      <c r="F552" s="78">
        <f>SUM(F542:F551)</f>
        <v>65919300</v>
      </c>
    </row>
    <row r="554" spans="1:6" ht="18" customHeight="1">
      <c r="A554" s="79">
        <v>42459</v>
      </c>
      <c r="B554" s="161" t="s">
        <v>6</v>
      </c>
      <c r="C554" s="161"/>
      <c r="D554" s="161"/>
      <c r="E554" s="161"/>
      <c r="F554" s="161"/>
    </row>
    <row r="555" spans="1:6" ht="18" customHeight="1">
      <c r="A555" s="191" t="s">
        <v>127</v>
      </c>
      <c r="B555" s="12" t="s">
        <v>1</v>
      </c>
      <c r="C555" s="12" t="s">
        <v>7</v>
      </c>
      <c r="D555" s="12" t="s">
        <v>8</v>
      </c>
      <c r="E555" s="78" t="s">
        <v>9</v>
      </c>
      <c r="F555" s="78" t="s">
        <v>10</v>
      </c>
    </row>
    <row r="556" spans="1:6" ht="18" customHeight="1">
      <c r="A556" s="33" t="s">
        <v>24</v>
      </c>
      <c r="B556" s="40" t="s">
        <v>363</v>
      </c>
      <c r="C556" s="41" t="s">
        <v>267</v>
      </c>
      <c r="D556" s="41">
        <v>230</v>
      </c>
      <c r="E556" s="42">
        <v>56000</v>
      </c>
      <c r="F556" s="142">
        <f>E556*D556</f>
        <v>12880000</v>
      </c>
    </row>
    <row r="557" spans="1:6" ht="18" customHeight="1">
      <c r="A557" s="35"/>
      <c r="B557" s="91" t="s">
        <v>137</v>
      </c>
      <c r="C557" s="115" t="s">
        <v>139</v>
      </c>
      <c r="D557" s="115">
        <v>100</v>
      </c>
      <c r="E557" s="116">
        <v>41500</v>
      </c>
      <c r="F557" s="131">
        <f>E557*D557</f>
        <v>4150000</v>
      </c>
    </row>
    <row r="558" spans="1:6" ht="18" customHeight="1">
      <c r="A558" s="35"/>
      <c r="B558" s="91" t="s">
        <v>137</v>
      </c>
      <c r="C558" s="115" t="s">
        <v>973</v>
      </c>
      <c r="D558" s="115">
        <v>100</v>
      </c>
      <c r="E558" s="116">
        <v>38500</v>
      </c>
      <c r="F558" s="131">
        <f>E558*D558</f>
        <v>3850000</v>
      </c>
    </row>
    <row r="559" spans="1:6" ht="18" customHeight="1">
      <c r="A559" s="35"/>
      <c r="B559" s="91" t="s">
        <v>137</v>
      </c>
      <c r="C559" s="115" t="s">
        <v>1048</v>
      </c>
      <c r="D559" s="115">
        <v>94.2</v>
      </c>
      <c r="E559" s="116">
        <v>39500</v>
      </c>
      <c r="F559" s="131">
        <f>E559*D559</f>
        <v>3720900</v>
      </c>
    </row>
    <row r="560" spans="1:6" ht="18" customHeight="1">
      <c r="A560" s="58"/>
      <c r="B560" s="108" t="s">
        <v>137</v>
      </c>
      <c r="C560" s="117" t="s">
        <v>817</v>
      </c>
      <c r="D560" s="117">
        <v>300</v>
      </c>
      <c r="E560" s="118">
        <v>39000</v>
      </c>
      <c r="F560" s="143">
        <f>E560*D560</f>
        <v>11700000</v>
      </c>
    </row>
    <row r="561" spans="1:6" ht="18" customHeight="1">
      <c r="A561" s="626" t="s">
        <v>152</v>
      </c>
      <c r="B561" s="626"/>
      <c r="C561" s="626"/>
      <c r="D561" s="12">
        <f>SUM(D556:D560)</f>
        <v>824.2</v>
      </c>
      <c r="E561" s="78"/>
      <c r="F561" s="78">
        <f>SUM(F556:F560)</f>
        <v>36300900</v>
      </c>
    </row>
    <row r="563" spans="1:6" ht="18" customHeight="1">
      <c r="A563" s="79">
        <v>42460</v>
      </c>
      <c r="B563" s="161" t="s">
        <v>6</v>
      </c>
      <c r="C563" s="161"/>
      <c r="D563" s="161"/>
      <c r="E563" s="161"/>
      <c r="F563" s="161"/>
    </row>
    <row r="564" spans="1:6" ht="18" customHeight="1">
      <c r="A564" s="191" t="s">
        <v>127</v>
      </c>
      <c r="B564" s="12" t="s">
        <v>1</v>
      </c>
      <c r="C564" s="12" t="s">
        <v>7</v>
      </c>
      <c r="D564" s="12" t="s">
        <v>8</v>
      </c>
      <c r="E564" s="78" t="s">
        <v>9</v>
      </c>
      <c r="F564" s="78" t="s">
        <v>10</v>
      </c>
    </row>
    <row r="565" spans="1:6" ht="18" customHeight="1">
      <c r="A565" s="33" t="s">
        <v>24</v>
      </c>
      <c r="B565" s="40" t="s">
        <v>137</v>
      </c>
      <c r="C565" s="41" t="s">
        <v>863</v>
      </c>
      <c r="D565" s="41">
        <v>200</v>
      </c>
      <c r="E565" s="42">
        <v>39000</v>
      </c>
      <c r="F565" s="142">
        <f t="shared" ref="F565:F573" si="20">E565*D565</f>
        <v>7800000</v>
      </c>
    </row>
    <row r="566" spans="1:6" ht="18" customHeight="1">
      <c r="A566" s="35"/>
      <c r="B566" s="91" t="s">
        <v>137</v>
      </c>
      <c r="C566" s="115" t="s">
        <v>702</v>
      </c>
      <c r="D566" s="115">
        <v>100</v>
      </c>
      <c r="E566" s="116">
        <v>38500</v>
      </c>
      <c r="F566" s="131">
        <f t="shared" si="20"/>
        <v>3850000</v>
      </c>
    </row>
    <row r="567" spans="1:6" ht="18" customHeight="1">
      <c r="A567" s="35"/>
      <c r="B567" s="91" t="s">
        <v>137</v>
      </c>
      <c r="C567" s="115" t="s">
        <v>2103</v>
      </c>
      <c r="D567" s="115">
        <v>30</v>
      </c>
      <c r="E567" s="116">
        <v>40000</v>
      </c>
      <c r="F567" s="131">
        <f t="shared" si="20"/>
        <v>1200000</v>
      </c>
    </row>
    <row r="568" spans="1:6" ht="18" customHeight="1">
      <c r="A568" s="35"/>
      <c r="B568" s="91" t="s">
        <v>137</v>
      </c>
      <c r="C568" s="115" t="s">
        <v>2104</v>
      </c>
      <c r="D568" s="115">
        <v>30</v>
      </c>
      <c r="E568" s="116">
        <v>40000</v>
      </c>
      <c r="F568" s="131">
        <f t="shared" si="20"/>
        <v>1200000</v>
      </c>
    </row>
    <row r="569" spans="1:6" ht="18" customHeight="1">
      <c r="A569" s="35" t="s">
        <v>641</v>
      </c>
      <c r="B569" s="91" t="s">
        <v>137</v>
      </c>
      <c r="C569" s="115" t="s">
        <v>242</v>
      </c>
      <c r="D569" s="115">
        <v>100</v>
      </c>
      <c r="E569" s="116">
        <v>39500</v>
      </c>
      <c r="F569" s="131">
        <f t="shared" si="20"/>
        <v>3950000</v>
      </c>
    </row>
    <row r="570" spans="1:6" ht="18" customHeight="1">
      <c r="A570" s="35"/>
      <c r="B570" s="91" t="s">
        <v>137</v>
      </c>
      <c r="C570" s="115" t="s">
        <v>702</v>
      </c>
      <c r="D570" s="115">
        <v>100</v>
      </c>
      <c r="E570" s="116">
        <v>39500</v>
      </c>
      <c r="F570" s="131">
        <f t="shared" si="20"/>
        <v>3950000</v>
      </c>
    </row>
    <row r="571" spans="1:6" ht="18" customHeight="1">
      <c r="A571" s="35" t="s">
        <v>884</v>
      </c>
      <c r="B571" s="91" t="s">
        <v>2018</v>
      </c>
      <c r="C571" s="115" t="s">
        <v>1973</v>
      </c>
      <c r="D571" s="115">
        <v>578.6</v>
      </c>
      <c r="E571" s="116">
        <v>58500</v>
      </c>
      <c r="F571" s="131">
        <f t="shared" si="20"/>
        <v>33848100</v>
      </c>
    </row>
    <row r="572" spans="1:6" ht="18" customHeight="1">
      <c r="A572" s="35" t="s">
        <v>2128</v>
      </c>
      <c r="B572" s="91" t="s">
        <v>137</v>
      </c>
      <c r="C572" s="115" t="s">
        <v>364</v>
      </c>
      <c r="D572" s="115">
        <v>200</v>
      </c>
      <c r="E572" s="116">
        <v>40000</v>
      </c>
      <c r="F572" s="131">
        <f t="shared" si="20"/>
        <v>8000000</v>
      </c>
    </row>
    <row r="573" spans="1:6" ht="18" customHeight="1">
      <c r="A573" s="58" t="s">
        <v>154</v>
      </c>
      <c r="B573" s="108" t="s">
        <v>798</v>
      </c>
      <c r="C573" s="117" t="s">
        <v>799</v>
      </c>
      <c r="D573" s="117">
        <v>30</v>
      </c>
      <c r="E573" s="118">
        <v>41500</v>
      </c>
      <c r="F573" s="143">
        <f t="shared" si="20"/>
        <v>1245000</v>
      </c>
    </row>
    <row r="574" spans="1:6" ht="18" customHeight="1">
      <c r="A574" s="626" t="s">
        <v>152</v>
      </c>
      <c r="B574" s="626"/>
      <c r="C574" s="626"/>
      <c r="D574" s="12">
        <f>SUM(D565:D573)</f>
        <v>1368.6</v>
      </c>
      <c r="E574" s="78"/>
      <c r="F574" s="78">
        <f>SUM(F565:F573)</f>
        <v>65043100</v>
      </c>
    </row>
    <row r="576" spans="1:6" ht="18" customHeight="1">
      <c r="A576" s="79">
        <v>42461</v>
      </c>
      <c r="B576" s="161" t="s">
        <v>6</v>
      </c>
      <c r="C576" s="161"/>
      <c r="D576" s="161"/>
      <c r="E576" s="161"/>
      <c r="F576" s="161"/>
    </row>
    <row r="577" spans="1:6" ht="18" customHeight="1">
      <c r="A577" s="191" t="s">
        <v>127</v>
      </c>
      <c r="B577" s="12" t="s">
        <v>1</v>
      </c>
      <c r="C577" s="12" t="s">
        <v>7</v>
      </c>
      <c r="D577" s="12" t="s">
        <v>8</v>
      </c>
      <c r="E577" s="78" t="s">
        <v>9</v>
      </c>
      <c r="F577" s="78" t="s">
        <v>10</v>
      </c>
    </row>
    <row r="578" spans="1:6" ht="18" customHeight="1">
      <c r="A578" s="208" t="s">
        <v>354</v>
      </c>
      <c r="B578" s="223" t="s">
        <v>2142</v>
      </c>
      <c r="C578" s="210"/>
      <c r="D578" s="210">
        <v>2</v>
      </c>
      <c r="E578" s="211">
        <v>1800000</v>
      </c>
      <c r="F578" s="212">
        <f>E578*D578</f>
        <v>3600000</v>
      </c>
    </row>
    <row r="580" spans="1:6" ht="18" customHeight="1">
      <c r="A580" s="79">
        <v>42463</v>
      </c>
      <c r="B580" s="161" t="s">
        <v>6</v>
      </c>
      <c r="C580" s="161"/>
      <c r="D580" s="161"/>
      <c r="E580" s="161"/>
      <c r="F580" s="161"/>
    </row>
    <row r="581" spans="1:6" ht="18" customHeight="1">
      <c r="A581" s="191" t="s">
        <v>127</v>
      </c>
      <c r="B581" s="12" t="s">
        <v>1</v>
      </c>
      <c r="C581" s="12" t="s">
        <v>7</v>
      </c>
      <c r="D581" s="12" t="s">
        <v>8</v>
      </c>
      <c r="E581" s="78" t="s">
        <v>9</v>
      </c>
      <c r="F581" s="78" t="s">
        <v>10</v>
      </c>
    </row>
    <row r="582" spans="1:6" ht="18" customHeight="1">
      <c r="A582" s="208" t="s">
        <v>2158</v>
      </c>
      <c r="B582" s="233" t="s">
        <v>116</v>
      </c>
      <c r="C582" s="234" t="s">
        <v>2159</v>
      </c>
      <c r="D582" s="234">
        <v>124.6</v>
      </c>
      <c r="E582" s="114">
        <v>42500</v>
      </c>
      <c r="F582" s="235">
        <f>E582*D582</f>
        <v>5295500</v>
      </c>
    </row>
    <row r="584" spans="1:6" ht="18" customHeight="1">
      <c r="A584" s="79">
        <v>42464</v>
      </c>
      <c r="B584" s="161" t="s">
        <v>6</v>
      </c>
      <c r="C584" s="161"/>
      <c r="D584" s="161"/>
      <c r="E584" s="161"/>
      <c r="F584" s="161"/>
    </row>
    <row r="585" spans="1:6" ht="18" customHeight="1">
      <c r="A585" s="191" t="s">
        <v>127</v>
      </c>
      <c r="B585" s="12" t="s">
        <v>1</v>
      </c>
      <c r="C585" s="12" t="s">
        <v>7</v>
      </c>
      <c r="D585" s="12" t="s">
        <v>8</v>
      </c>
      <c r="E585" s="78" t="s">
        <v>9</v>
      </c>
      <c r="F585" s="78" t="s">
        <v>10</v>
      </c>
    </row>
    <row r="586" spans="1:6" ht="18" customHeight="1">
      <c r="A586" s="208" t="s">
        <v>154</v>
      </c>
      <c r="B586" s="209" t="s">
        <v>798</v>
      </c>
      <c r="C586" s="210" t="s">
        <v>799</v>
      </c>
      <c r="D586" s="210">
        <v>120</v>
      </c>
      <c r="E586" s="211">
        <v>41500</v>
      </c>
      <c r="F586" s="212">
        <f>E586*D586</f>
        <v>4980000</v>
      </c>
    </row>
    <row r="588" spans="1:6" ht="18" customHeight="1">
      <c r="A588" s="79">
        <v>42465</v>
      </c>
      <c r="B588" s="161" t="s">
        <v>6</v>
      </c>
      <c r="C588" s="161"/>
      <c r="D588" s="161"/>
      <c r="E588" s="161"/>
      <c r="F588" s="161"/>
    </row>
    <row r="589" spans="1:6" ht="18" customHeight="1">
      <c r="A589" s="191" t="s">
        <v>127</v>
      </c>
      <c r="B589" s="12" t="s">
        <v>1</v>
      </c>
      <c r="C589" s="12" t="s">
        <v>7</v>
      </c>
      <c r="D589" s="12" t="s">
        <v>8</v>
      </c>
      <c r="E589" s="78" t="s">
        <v>9</v>
      </c>
      <c r="F589" s="78" t="s">
        <v>10</v>
      </c>
    </row>
    <row r="590" spans="1:6" ht="18" customHeight="1">
      <c r="A590" s="33" t="s">
        <v>245</v>
      </c>
      <c r="B590" s="93" t="s">
        <v>2194</v>
      </c>
      <c r="C590" s="41" t="s">
        <v>825</v>
      </c>
      <c r="D590" s="41">
        <v>330</v>
      </c>
      <c r="E590" s="42">
        <v>47000</v>
      </c>
      <c r="F590" s="142">
        <f>E590*D590</f>
        <v>15510000</v>
      </c>
    </row>
    <row r="591" spans="1:6" ht="18" customHeight="1">
      <c r="A591" s="35" t="s">
        <v>154</v>
      </c>
      <c r="B591" s="52" t="s">
        <v>2195</v>
      </c>
      <c r="C591" s="53" t="s">
        <v>799</v>
      </c>
      <c r="D591" s="53">
        <v>-15.2</v>
      </c>
      <c r="E591" s="54">
        <v>38500</v>
      </c>
      <c r="F591" s="140">
        <f>E591*D591</f>
        <v>-585200</v>
      </c>
    </row>
    <row r="592" spans="1:6" ht="18" customHeight="1">
      <c r="A592" s="35" t="s">
        <v>2196</v>
      </c>
      <c r="B592" s="91" t="s">
        <v>2052</v>
      </c>
      <c r="C592" s="115" t="s">
        <v>2197</v>
      </c>
      <c r="D592" s="115">
        <v>179.3</v>
      </c>
      <c r="E592" s="116">
        <v>40500</v>
      </c>
      <c r="F592" s="131">
        <f>E592*D592</f>
        <v>7261650</v>
      </c>
    </row>
    <row r="593" spans="1:6" ht="18" customHeight="1">
      <c r="A593" s="35" t="s">
        <v>97</v>
      </c>
      <c r="B593" s="91" t="s">
        <v>2198</v>
      </c>
      <c r="C593" s="115" t="s">
        <v>1016</v>
      </c>
      <c r="D593" s="115">
        <v>975.6</v>
      </c>
      <c r="E593" s="116">
        <v>56500</v>
      </c>
      <c r="F593" s="131">
        <f>E593*D593</f>
        <v>55121400</v>
      </c>
    </row>
    <row r="594" spans="1:6" ht="18" customHeight="1">
      <c r="A594" s="236" t="s">
        <v>203</v>
      </c>
      <c r="B594" s="38" t="s">
        <v>1369</v>
      </c>
      <c r="C594" s="237"/>
      <c r="D594" s="174">
        <v>12300.9</v>
      </c>
      <c r="E594" s="175">
        <v>-150</v>
      </c>
      <c r="F594" s="175">
        <f>E594*D594</f>
        <v>-1845135</v>
      </c>
    </row>
    <row r="595" spans="1:6" ht="18" customHeight="1">
      <c r="A595" s="35" t="s">
        <v>1162</v>
      </c>
      <c r="B595" s="91" t="s">
        <v>137</v>
      </c>
      <c r="C595" s="115" t="s">
        <v>532</v>
      </c>
      <c r="D595" s="115">
        <v>20</v>
      </c>
      <c r="E595" s="116">
        <v>44000</v>
      </c>
      <c r="F595" s="131">
        <f t="shared" ref="F595:F603" si="21">E595*D595</f>
        <v>880000</v>
      </c>
    </row>
    <row r="596" spans="1:6" ht="18" customHeight="1">
      <c r="A596" s="35"/>
      <c r="B596" s="91" t="s">
        <v>137</v>
      </c>
      <c r="C596" s="115" t="s">
        <v>1446</v>
      </c>
      <c r="D596" s="115">
        <v>100</v>
      </c>
      <c r="E596" s="116">
        <v>44000</v>
      </c>
      <c r="F596" s="131">
        <f t="shared" si="21"/>
        <v>4400000</v>
      </c>
    </row>
    <row r="597" spans="1:6" ht="18" customHeight="1">
      <c r="A597" s="35"/>
      <c r="B597" s="91" t="s">
        <v>137</v>
      </c>
      <c r="C597" s="115" t="s">
        <v>297</v>
      </c>
      <c r="D597" s="115">
        <v>10</v>
      </c>
      <c r="E597" s="116">
        <v>44000</v>
      </c>
      <c r="F597" s="131">
        <f t="shared" si="21"/>
        <v>440000</v>
      </c>
    </row>
    <row r="598" spans="1:6" ht="18" customHeight="1">
      <c r="A598" s="35" t="s">
        <v>271</v>
      </c>
      <c r="B598" s="91" t="s">
        <v>923</v>
      </c>
      <c r="C598" s="115" t="s">
        <v>46</v>
      </c>
      <c r="D598" s="115">
        <v>193.2</v>
      </c>
      <c r="E598" s="116">
        <v>40000</v>
      </c>
      <c r="F598" s="131">
        <f t="shared" si="21"/>
        <v>7728000</v>
      </c>
    </row>
    <row r="599" spans="1:6" ht="18" customHeight="1">
      <c r="A599" s="35" t="s">
        <v>26</v>
      </c>
      <c r="B599" s="91" t="s">
        <v>133</v>
      </c>
      <c r="C599" s="115" t="s">
        <v>85</v>
      </c>
      <c r="D599" s="115">
        <v>10</v>
      </c>
      <c r="E599" s="116">
        <v>43000</v>
      </c>
      <c r="F599" s="131">
        <f t="shared" si="21"/>
        <v>430000</v>
      </c>
    </row>
    <row r="600" spans="1:6" ht="18" customHeight="1">
      <c r="A600" s="35" t="s">
        <v>18</v>
      </c>
      <c r="B600" s="91" t="s">
        <v>1734</v>
      </c>
      <c r="C600" s="115" t="s">
        <v>1004</v>
      </c>
      <c r="D600" s="115">
        <v>20</v>
      </c>
      <c r="E600" s="116">
        <v>34000</v>
      </c>
      <c r="F600" s="131">
        <f t="shared" si="21"/>
        <v>680000</v>
      </c>
    </row>
    <row r="601" spans="1:6" ht="18" customHeight="1">
      <c r="A601" s="35" t="s">
        <v>24</v>
      </c>
      <c r="B601" s="91" t="s">
        <v>363</v>
      </c>
      <c r="C601" s="115" t="s">
        <v>242</v>
      </c>
      <c r="D601" s="115">
        <v>240</v>
      </c>
      <c r="E601" s="116">
        <v>57500</v>
      </c>
      <c r="F601" s="131">
        <f t="shared" si="21"/>
        <v>13800000</v>
      </c>
    </row>
    <row r="602" spans="1:6" ht="18" customHeight="1">
      <c r="A602" s="35"/>
      <c r="B602" s="91" t="s">
        <v>363</v>
      </c>
      <c r="C602" s="115" t="s">
        <v>364</v>
      </c>
      <c r="D602" s="115">
        <v>433</v>
      </c>
      <c r="E602" s="116">
        <v>57500</v>
      </c>
      <c r="F602" s="131">
        <f t="shared" si="21"/>
        <v>24897500</v>
      </c>
    </row>
    <row r="603" spans="1:6" ht="18" customHeight="1">
      <c r="A603" s="58"/>
      <c r="B603" s="108" t="s">
        <v>363</v>
      </c>
      <c r="C603" s="117" t="s">
        <v>267</v>
      </c>
      <c r="D603" s="117">
        <v>20</v>
      </c>
      <c r="E603" s="118">
        <v>56000</v>
      </c>
      <c r="F603" s="143">
        <f t="shared" si="21"/>
        <v>1120000</v>
      </c>
    </row>
    <row r="604" spans="1:6" ht="18" customHeight="1">
      <c r="A604" s="626" t="s">
        <v>152</v>
      </c>
      <c r="B604" s="626"/>
      <c r="C604" s="626"/>
      <c r="D604" s="12">
        <f>SUM(D590:D603)</f>
        <v>14816.800000000001</v>
      </c>
      <c r="E604" s="78"/>
      <c r="F604" s="78">
        <f>SUM(F590:F603)</f>
        <v>129838215</v>
      </c>
    </row>
    <row r="606" spans="1:6" ht="18" customHeight="1">
      <c r="A606" s="79">
        <v>42466</v>
      </c>
      <c r="B606" s="161" t="s">
        <v>6</v>
      </c>
      <c r="C606" s="161"/>
      <c r="D606" s="161"/>
      <c r="E606" s="161"/>
      <c r="F606" s="161"/>
    </row>
    <row r="607" spans="1:6" ht="18" customHeight="1">
      <c r="A607" s="191" t="s">
        <v>127</v>
      </c>
      <c r="B607" s="12" t="s">
        <v>1</v>
      </c>
      <c r="C607" s="12" t="s">
        <v>7</v>
      </c>
      <c r="D607" s="12" t="s">
        <v>8</v>
      </c>
      <c r="E607" s="78" t="s">
        <v>9</v>
      </c>
      <c r="F607" s="78" t="s">
        <v>10</v>
      </c>
    </row>
    <row r="608" spans="1:6" ht="18" customHeight="1">
      <c r="A608" s="208" t="s">
        <v>24</v>
      </c>
      <c r="B608" s="209" t="s">
        <v>363</v>
      </c>
      <c r="C608" s="210" t="s">
        <v>267</v>
      </c>
      <c r="D608" s="210">
        <v>250.8</v>
      </c>
      <c r="E608" s="211">
        <v>57500</v>
      </c>
      <c r="F608" s="212">
        <f>E608*D608</f>
        <v>14421000</v>
      </c>
    </row>
    <row r="610" spans="1:6" ht="18" customHeight="1">
      <c r="A610" s="79">
        <v>42467</v>
      </c>
      <c r="B610" s="161" t="s">
        <v>6</v>
      </c>
      <c r="C610" s="161"/>
      <c r="D610" s="161"/>
      <c r="E610" s="161"/>
      <c r="F610" s="161"/>
    </row>
    <row r="611" spans="1:6" ht="18" customHeight="1">
      <c r="A611" s="191" t="s">
        <v>127</v>
      </c>
      <c r="B611" s="12" t="s">
        <v>1</v>
      </c>
      <c r="C611" s="12" t="s">
        <v>7</v>
      </c>
      <c r="D611" s="12" t="s">
        <v>8</v>
      </c>
      <c r="E611" s="78" t="s">
        <v>9</v>
      </c>
      <c r="F611" s="78" t="s">
        <v>10</v>
      </c>
    </row>
    <row r="612" spans="1:6" ht="18" customHeight="1">
      <c r="A612" s="238" t="s">
        <v>646</v>
      </c>
      <c r="B612" s="239" t="s">
        <v>2216</v>
      </c>
      <c r="C612" s="240"/>
      <c r="D612" s="241"/>
      <c r="E612" s="242"/>
      <c r="F612" s="242">
        <v>-500000</v>
      </c>
    </row>
    <row r="613" spans="1:6" ht="18" customHeight="1">
      <c r="A613" s="35" t="s">
        <v>354</v>
      </c>
      <c r="B613" s="91" t="s">
        <v>2229</v>
      </c>
      <c r="C613" s="115" t="s">
        <v>1362</v>
      </c>
      <c r="D613" s="115">
        <v>116.7</v>
      </c>
      <c r="E613" s="116">
        <v>53500</v>
      </c>
      <c r="F613" s="131">
        <f t="shared" ref="F613:F621" si="22">E613*D613</f>
        <v>6243450</v>
      </c>
    </row>
    <row r="614" spans="1:6" ht="18" customHeight="1">
      <c r="A614" s="35"/>
      <c r="B614" s="91" t="s">
        <v>2230</v>
      </c>
      <c r="C614" s="115" t="s">
        <v>75</v>
      </c>
      <c r="D614" s="115">
        <v>123.6</v>
      </c>
      <c r="E614" s="116">
        <v>44000</v>
      </c>
      <c r="F614" s="131">
        <f t="shared" si="22"/>
        <v>5438400</v>
      </c>
    </row>
    <row r="615" spans="1:6" ht="18" customHeight="1">
      <c r="A615" s="35"/>
      <c r="B615" s="91" t="s">
        <v>1059</v>
      </c>
      <c r="C615" s="115"/>
      <c r="D615" s="115">
        <v>2</v>
      </c>
      <c r="E615" s="116">
        <v>1800000</v>
      </c>
      <c r="F615" s="131">
        <f t="shared" si="22"/>
        <v>3600000</v>
      </c>
    </row>
    <row r="616" spans="1:6" ht="18" customHeight="1">
      <c r="A616" s="35" t="s">
        <v>24</v>
      </c>
      <c r="B616" s="91" t="s">
        <v>137</v>
      </c>
      <c r="C616" s="115" t="s">
        <v>1802</v>
      </c>
      <c r="D616" s="115">
        <v>100</v>
      </c>
      <c r="E616" s="116">
        <v>39000</v>
      </c>
      <c r="F616" s="131">
        <f t="shared" si="22"/>
        <v>3900000</v>
      </c>
    </row>
    <row r="617" spans="1:6" ht="18" customHeight="1">
      <c r="A617" s="35" t="s">
        <v>115</v>
      </c>
      <c r="B617" s="91" t="s">
        <v>116</v>
      </c>
      <c r="C617" s="115" t="s">
        <v>1220</v>
      </c>
      <c r="D617" s="115">
        <v>170.6</v>
      </c>
      <c r="E617" s="116">
        <v>42500</v>
      </c>
      <c r="F617" s="131">
        <f t="shared" si="22"/>
        <v>7250500</v>
      </c>
    </row>
    <row r="618" spans="1:6" ht="18" customHeight="1">
      <c r="A618" s="35"/>
      <c r="B618" s="91" t="s">
        <v>116</v>
      </c>
      <c r="C618" s="115" t="s">
        <v>117</v>
      </c>
      <c r="D618" s="115">
        <v>239.2</v>
      </c>
      <c r="E618" s="116">
        <v>42500</v>
      </c>
      <c r="F618" s="131">
        <f t="shared" si="22"/>
        <v>10166000</v>
      </c>
    </row>
    <row r="619" spans="1:6" ht="18" customHeight="1">
      <c r="A619" s="35"/>
      <c r="B619" s="91" t="s">
        <v>116</v>
      </c>
      <c r="C619" s="115" t="s">
        <v>118</v>
      </c>
      <c r="D619" s="115">
        <v>184.2</v>
      </c>
      <c r="E619" s="116">
        <v>42500</v>
      </c>
      <c r="F619" s="131">
        <f t="shared" si="22"/>
        <v>7828499.9999999991</v>
      </c>
    </row>
    <row r="620" spans="1:6" ht="18" customHeight="1">
      <c r="A620" s="35"/>
      <c r="B620" s="91" t="s">
        <v>116</v>
      </c>
      <c r="C620" s="115" t="s">
        <v>130</v>
      </c>
      <c r="D620" s="115">
        <v>50.8</v>
      </c>
      <c r="E620" s="116">
        <v>42500</v>
      </c>
      <c r="F620" s="131">
        <f t="shared" si="22"/>
        <v>2159000</v>
      </c>
    </row>
    <row r="621" spans="1:6" ht="18" customHeight="1">
      <c r="A621" s="58" t="s">
        <v>245</v>
      </c>
      <c r="B621" s="165" t="s">
        <v>2217</v>
      </c>
      <c r="C621" s="117" t="s">
        <v>825</v>
      </c>
      <c r="D621" s="117">
        <v>600</v>
      </c>
      <c r="E621" s="118">
        <v>47000</v>
      </c>
      <c r="F621" s="143">
        <f t="shared" si="22"/>
        <v>28200000</v>
      </c>
    </row>
    <row r="622" spans="1:6" ht="18" customHeight="1">
      <c r="A622" s="626" t="s">
        <v>152</v>
      </c>
      <c r="B622" s="626"/>
      <c r="C622" s="626"/>
      <c r="D622" s="12">
        <f>SUM(D613:D621)</f>
        <v>1587.1</v>
      </c>
      <c r="E622" s="78"/>
      <c r="F622" s="78">
        <f>SUM(F612:F621)</f>
        <v>74285850</v>
      </c>
    </row>
    <row r="624" spans="1:6" ht="18" customHeight="1">
      <c r="A624" s="79">
        <v>42468</v>
      </c>
      <c r="B624" s="161" t="s">
        <v>6</v>
      </c>
      <c r="C624" s="161"/>
      <c r="D624" s="161"/>
      <c r="E624" s="161"/>
      <c r="F624" s="161"/>
    </row>
    <row r="625" spans="1:6" ht="18" customHeight="1">
      <c r="A625" s="191" t="s">
        <v>127</v>
      </c>
      <c r="B625" s="12" t="s">
        <v>1</v>
      </c>
      <c r="C625" s="12" t="s">
        <v>7</v>
      </c>
      <c r="D625" s="12" t="s">
        <v>8</v>
      </c>
      <c r="E625" s="78" t="s">
        <v>9</v>
      </c>
      <c r="F625" s="78" t="s">
        <v>10</v>
      </c>
    </row>
    <row r="626" spans="1:6" ht="18" customHeight="1">
      <c r="A626" s="33" t="s">
        <v>1162</v>
      </c>
      <c r="B626" s="40" t="s">
        <v>137</v>
      </c>
      <c r="C626" s="41" t="s">
        <v>532</v>
      </c>
      <c r="D626" s="41">
        <v>50</v>
      </c>
      <c r="E626" s="42">
        <v>44000</v>
      </c>
      <c r="F626" s="142">
        <f t="shared" ref="F626:F632" si="23">E626*D626</f>
        <v>2200000</v>
      </c>
    </row>
    <row r="627" spans="1:6" ht="18" customHeight="1">
      <c r="A627" s="35" t="s">
        <v>354</v>
      </c>
      <c r="B627" s="91" t="s">
        <v>256</v>
      </c>
      <c r="C627" s="115" t="s">
        <v>2243</v>
      </c>
      <c r="D627" s="115">
        <v>48.7</v>
      </c>
      <c r="E627" s="116">
        <v>43000</v>
      </c>
      <c r="F627" s="131">
        <f t="shared" si="23"/>
        <v>2094100.0000000002</v>
      </c>
    </row>
    <row r="628" spans="1:6" ht="18" customHeight="1">
      <c r="A628" s="35" t="s">
        <v>24</v>
      </c>
      <c r="B628" s="91" t="s">
        <v>137</v>
      </c>
      <c r="C628" s="115" t="s">
        <v>1003</v>
      </c>
      <c r="D628" s="115">
        <v>100</v>
      </c>
      <c r="E628" s="116">
        <v>39000</v>
      </c>
      <c r="F628" s="131">
        <f t="shared" si="23"/>
        <v>3900000</v>
      </c>
    </row>
    <row r="629" spans="1:6" ht="18" customHeight="1">
      <c r="A629" s="35"/>
      <c r="B629" s="91" t="s">
        <v>137</v>
      </c>
      <c r="C629" s="115" t="s">
        <v>139</v>
      </c>
      <c r="D629" s="115">
        <v>62.7</v>
      </c>
      <c r="E629" s="116">
        <v>41500</v>
      </c>
      <c r="F629" s="131">
        <f t="shared" si="23"/>
        <v>2602050</v>
      </c>
    </row>
    <row r="630" spans="1:6" ht="18" customHeight="1">
      <c r="A630" s="35"/>
      <c r="B630" s="91" t="s">
        <v>137</v>
      </c>
      <c r="C630" s="115" t="s">
        <v>529</v>
      </c>
      <c r="D630" s="115">
        <v>100</v>
      </c>
      <c r="E630" s="116">
        <v>39000</v>
      </c>
      <c r="F630" s="131">
        <f t="shared" si="23"/>
        <v>3900000</v>
      </c>
    </row>
    <row r="631" spans="1:6" ht="18" customHeight="1">
      <c r="A631" s="35" t="s">
        <v>218</v>
      </c>
      <c r="B631" s="91" t="s">
        <v>137</v>
      </c>
      <c r="C631" s="115" t="s">
        <v>973</v>
      </c>
      <c r="D631" s="115">
        <v>50</v>
      </c>
      <c r="E631" s="116">
        <v>40500</v>
      </c>
      <c r="F631" s="131">
        <f t="shared" si="23"/>
        <v>2025000</v>
      </c>
    </row>
    <row r="632" spans="1:6" ht="18" customHeight="1">
      <c r="A632" s="58" t="s">
        <v>154</v>
      </c>
      <c r="B632" s="108" t="s">
        <v>798</v>
      </c>
      <c r="C632" s="117" t="s">
        <v>799</v>
      </c>
      <c r="D632" s="117">
        <v>180</v>
      </c>
      <c r="E632" s="118">
        <v>41500</v>
      </c>
      <c r="F632" s="143">
        <f t="shared" si="23"/>
        <v>7470000</v>
      </c>
    </row>
    <row r="633" spans="1:6" ht="18" customHeight="1">
      <c r="A633" s="626" t="s">
        <v>152</v>
      </c>
      <c r="B633" s="626"/>
      <c r="C633" s="626"/>
      <c r="D633" s="12">
        <f>SUM(D626:D632)</f>
        <v>591.4</v>
      </c>
      <c r="E633" s="78"/>
      <c r="F633" s="78">
        <f>SUM(F626:F632)</f>
        <v>24191150</v>
      </c>
    </row>
    <row r="635" spans="1:6" ht="18" customHeight="1">
      <c r="A635" s="79">
        <v>42469</v>
      </c>
      <c r="B635" s="161" t="s">
        <v>6</v>
      </c>
      <c r="C635" s="161"/>
      <c r="D635" s="161"/>
      <c r="E635" s="161"/>
      <c r="F635" s="161"/>
    </row>
    <row r="636" spans="1:6" ht="18" customHeight="1">
      <c r="A636" s="191" t="s">
        <v>127</v>
      </c>
      <c r="B636" s="12" t="s">
        <v>1</v>
      </c>
      <c r="C636" s="12" t="s">
        <v>7</v>
      </c>
      <c r="D636" s="12" t="s">
        <v>8</v>
      </c>
      <c r="E636" s="78" t="s">
        <v>9</v>
      </c>
      <c r="F636" s="78" t="s">
        <v>10</v>
      </c>
    </row>
    <row r="637" spans="1:6" ht="18" customHeight="1">
      <c r="A637" s="33" t="s">
        <v>24</v>
      </c>
      <c r="B637" s="40" t="s">
        <v>363</v>
      </c>
      <c r="C637" s="41" t="s">
        <v>242</v>
      </c>
      <c r="D637" s="41">
        <v>188</v>
      </c>
      <c r="E637" s="42">
        <v>57500</v>
      </c>
      <c r="F637" s="142">
        <f>E637*D637</f>
        <v>10810000</v>
      </c>
    </row>
    <row r="638" spans="1:6" ht="18" customHeight="1">
      <c r="A638" s="35"/>
      <c r="B638" s="91" t="s">
        <v>137</v>
      </c>
      <c r="C638" s="115" t="s">
        <v>1004</v>
      </c>
      <c r="D638" s="115">
        <v>50</v>
      </c>
      <c r="E638" s="116">
        <v>39000</v>
      </c>
      <c r="F638" s="131">
        <f>E638*D638</f>
        <v>1950000</v>
      </c>
    </row>
    <row r="639" spans="1:6" ht="18" customHeight="1">
      <c r="A639" s="35"/>
      <c r="B639" s="91" t="s">
        <v>137</v>
      </c>
      <c r="C639" s="115" t="s">
        <v>862</v>
      </c>
      <c r="D639" s="115">
        <v>100</v>
      </c>
      <c r="E639" s="116">
        <v>40000</v>
      </c>
      <c r="F639" s="131">
        <f>E639*D639</f>
        <v>4000000</v>
      </c>
    </row>
    <row r="640" spans="1:6" ht="18" customHeight="1">
      <c r="A640" s="35" t="s">
        <v>154</v>
      </c>
      <c r="B640" s="91" t="s">
        <v>798</v>
      </c>
      <c r="C640" s="115" t="s">
        <v>799</v>
      </c>
      <c r="D640" s="115">
        <v>55</v>
      </c>
      <c r="E640" s="116">
        <v>41500</v>
      </c>
      <c r="F640" s="131">
        <f>E640*D640</f>
        <v>2282500</v>
      </c>
    </row>
    <row r="641" spans="1:6" ht="18" customHeight="1">
      <c r="A641" s="58" t="s">
        <v>245</v>
      </c>
      <c r="B641" s="165" t="s">
        <v>2217</v>
      </c>
      <c r="C641" s="117" t="s">
        <v>825</v>
      </c>
      <c r="D641" s="117">
        <v>600</v>
      </c>
      <c r="E641" s="118">
        <v>47000</v>
      </c>
      <c r="F641" s="143">
        <f>E641*D641</f>
        <v>28200000</v>
      </c>
    </row>
    <row r="642" spans="1:6" ht="18" customHeight="1">
      <c r="A642" s="626" t="s">
        <v>152</v>
      </c>
      <c r="B642" s="626"/>
      <c r="C642" s="626"/>
      <c r="D642" s="12">
        <f>SUM(D637:D641)</f>
        <v>993</v>
      </c>
      <c r="E642" s="78"/>
      <c r="F642" s="78">
        <f>SUM(F637:F641)</f>
        <v>47242500</v>
      </c>
    </row>
    <row r="644" spans="1:6" ht="18" customHeight="1">
      <c r="A644" s="79">
        <v>42470</v>
      </c>
      <c r="B644" s="161" t="s">
        <v>6</v>
      </c>
      <c r="C644" s="161"/>
      <c r="D644" s="161"/>
      <c r="E644" s="161"/>
      <c r="F644" s="161"/>
    </row>
    <row r="645" spans="1:6" ht="18" customHeight="1">
      <c r="A645" s="191" t="s">
        <v>127</v>
      </c>
      <c r="B645" s="12" t="s">
        <v>1</v>
      </c>
      <c r="C645" s="12" t="s">
        <v>7</v>
      </c>
      <c r="D645" s="12" t="s">
        <v>8</v>
      </c>
      <c r="E645" s="78" t="s">
        <v>9</v>
      </c>
      <c r="F645" s="78" t="s">
        <v>10</v>
      </c>
    </row>
    <row r="646" spans="1:6" ht="18" customHeight="1">
      <c r="A646" s="208" t="s">
        <v>115</v>
      </c>
      <c r="B646" s="209" t="s">
        <v>116</v>
      </c>
      <c r="C646" s="210" t="s">
        <v>118</v>
      </c>
      <c r="D646" s="210">
        <v>115.6</v>
      </c>
      <c r="E646" s="211">
        <v>42500</v>
      </c>
      <c r="F646" s="212">
        <f>E646*D646</f>
        <v>4913000</v>
      </c>
    </row>
    <row r="648" spans="1:6" ht="18" customHeight="1">
      <c r="A648" s="79">
        <v>42471</v>
      </c>
      <c r="B648" s="161" t="s">
        <v>6</v>
      </c>
      <c r="C648" s="161"/>
      <c r="D648" s="161"/>
      <c r="E648" s="161"/>
      <c r="F648" s="161"/>
    </row>
    <row r="649" spans="1:6" ht="18" customHeight="1">
      <c r="A649" s="191" t="s">
        <v>127</v>
      </c>
      <c r="B649" s="12" t="s">
        <v>1</v>
      </c>
      <c r="C649" s="12" t="s">
        <v>7</v>
      </c>
      <c r="D649" s="12" t="s">
        <v>8</v>
      </c>
      <c r="E649" s="78" t="s">
        <v>9</v>
      </c>
      <c r="F649" s="78" t="s">
        <v>10</v>
      </c>
    </row>
    <row r="650" spans="1:6" ht="18" customHeight="1">
      <c r="A650" s="208" t="s">
        <v>18</v>
      </c>
      <c r="B650" s="246" t="s">
        <v>693</v>
      </c>
      <c r="C650" s="247" t="s">
        <v>1362</v>
      </c>
      <c r="D650" s="247">
        <v>59.2</v>
      </c>
      <c r="E650" s="248">
        <v>38500</v>
      </c>
      <c r="F650" s="249">
        <f>E650*D650</f>
        <v>2279200</v>
      </c>
    </row>
    <row r="652" spans="1:6" ht="18" customHeight="1">
      <c r="A652" s="79">
        <v>42472</v>
      </c>
      <c r="B652" s="161" t="s">
        <v>6</v>
      </c>
      <c r="C652" s="161"/>
      <c r="D652" s="161"/>
      <c r="E652" s="161"/>
      <c r="F652" s="161"/>
    </row>
    <row r="653" spans="1:6" ht="18" customHeight="1">
      <c r="A653" s="191" t="s">
        <v>127</v>
      </c>
      <c r="B653" s="12" t="s">
        <v>1</v>
      </c>
      <c r="C653" s="12" t="s">
        <v>7</v>
      </c>
      <c r="D653" s="12" t="s">
        <v>8</v>
      </c>
      <c r="E653" s="78" t="s">
        <v>9</v>
      </c>
      <c r="F653" s="78" t="s">
        <v>10</v>
      </c>
    </row>
    <row r="654" spans="1:6" ht="18" customHeight="1">
      <c r="A654" s="33" t="s">
        <v>380</v>
      </c>
      <c r="B654" s="40" t="s">
        <v>1874</v>
      </c>
      <c r="C654" s="41" t="s">
        <v>2296</v>
      </c>
      <c r="D654" s="41">
        <v>70</v>
      </c>
      <c r="E654" s="42">
        <v>42000</v>
      </c>
      <c r="F654" s="142">
        <f t="shared" ref="F654:F659" si="24">E654*D654</f>
        <v>2940000</v>
      </c>
    </row>
    <row r="655" spans="1:6" ht="18" customHeight="1">
      <c r="A655" s="35" t="s">
        <v>115</v>
      </c>
      <c r="B655" s="91" t="s">
        <v>2297</v>
      </c>
      <c r="C655" s="115" t="s">
        <v>1220</v>
      </c>
      <c r="D655" s="115">
        <v>134</v>
      </c>
      <c r="E655" s="116">
        <v>42500</v>
      </c>
      <c r="F655" s="131">
        <f t="shared" si="24"/>
        <v>5695000</v>
      </c>
    </row>
    <row r="656" spans="1:6" ht="18" customHeight="1">
      <c r="A656" s="260"/>
      <c r="B656" s="91" t="s">
        <v>2297</v>
      </c>
      <c r="C656" s="115" t="s">
        <v>118</v>
      </c>
      <c r="D656" s="115">
        <v>110.4</v>
      </c>
      <c r="E656" s="116">
        <v>42500</v>
      </c>
      <c r="F656" s="131">
        <f t="shared" si="24"/>
        <v>4692000</v>
      </c>
    </row>
    <row r="657" spans="1:6" ht="18" customHeight="1">
      <c r="A657" s="260"/>
      <c r="B657" s="91" t="s">
        <v>2298</v>
      </c>
      <c r="C657" s="115" t="s">
        <v>130</v>
      </c>
      <c r="D657" s="115">
        <v>264</v>
      </c>
      <c r="E657" s="116">
        <v>42500</v>
      </c>
      <c r="F657" s="131">
        <f t="shared" si="24"/>
        <v>11220000</v>
      </c>
    </row>
    <row r="658" spans="1:6" ht="18" customHeight="1">
      <c r="A658" s="35" t="s">
        <v>1083</v>
      </c>
      <c r="B658" s="91" t="s">
        <v>693</v>
      </c>
      <c r="C658" s="115" t="s">
        <v>75</v>
      </c>
      <c r="D658" s="115">
        <v>57.7</v>
      </c>
      <c r="E658" s="116">
        <v>43000</v>
      </c>
      <c r="F658" s="131">
        <f t="shared" si="24"/>
        <v>2481100</v>
      </c>
    </row>
    <row r="659" spans="1:6" ht="18" customHeight="1">
      <c r="A659" s="58"/>
      <c r="B659" s="108" t="s">
        <v>693</v>
      </c>
      <c r="C659" s="117" t="s">
        <v>59</v>
      </c>
      <c r="D659" s="117">
        <v>53.1</v>
      </c>
      <c r="E659" s="118">
        <v>43000</v>
      </c>
      <c r="F659" s="143">
        <f t="shared" si="24"/>
        <v>2283300</v>
      </c>
    </row>
    <row r="660" spans="1:6" ht="18" customHeight="1">
      <c r="A660" s="626" t="s">
        <v>152</v>
      </c>
      <c r="B660" s="626"/>
      <c r="C660" s="626"/>
      <c r="D660" s="12">
        <f>SUM(D654:D659)</f>
        <v>689.2</v>
      </c>
      <c r="E660" s="78"/>
      <c r="F660" s="78">
        <f>SUM(F654:F659)</f>
        <v>29311400</v>
      </c>
    </row>
    <row r="662" spans="1:6" ht="18" customHeight="1">
      <c r="A662" s="79">
        <v>42473</v>
      </c>
      <c r="B662" s="161" t="s">
        <v>6</v>
      </c>
      <c r="C662" s="161"/>
      <c r="D662" s="161"/>
      <c r="E662" s="161"/>
      <c r="F662" s="161"/>
    </row>
    <row r="663" spans="1:6" ht="18" customHeight="1">
      <c r="A663" s="191" t="s">
        <v>127</v>
      </c>
      <c r="B663" s="12" t="s">
        <v>1</v>
      </c>
      <c r="C663" s="12" t="s">
        <v>7</v>
      </c>
      <c r="D663" s="12" t="s">
        <v>8</v>
      </c>
      <c r="E663" s="78" t="s">
        <v>9</v>
      </c>
      <c r="F663" s="78" t="s">
        <v>10</v>
      </c>
    </row>
    <row r="664" spans="1:6" ht="18" customHeight="1">
      <c r="A664" s="35" t="s">
        <v>245</v>
      </c>
      <c r="B664" s="261" t="s">
        <v>2324</v>
      </c>
      <c r="C664" s="115" t="s">
        <v>825</v>
      </c>
      <c r="D664" s="115">
        <v>74.7</v>
      </c>
      <c r="E664" s="116">
        <v>47000</v>
      </c>
      <c r="F664" s="131">
        <f>E664*D664</f>
        <v>3510900</v>
      </c>
    </row>
    <row r="665" spans="1:6" ht="18" customHeight="1">
      <c r="A665" s="35"/>
      <c r="B665" s="261" t="s">
        <v>2324</v>
      </c>
      <c r="C665" s="115" t="s">
        <v>825</v>
      </c>
      <c r="D665" s="115">
        <v>420</v>
      </c>
      <c r="E665" s="116">
        <v>47000</v>
      </c>
      <c r="F665" s="131">
        <f>E665*D665</f>
        <v>19740000</v>
      </c>
    </row>
    <row r="666" spans="1:6" ht="18" customHeight="1">
      <c r="A666" s="35" t="s">
        <v>24</v>
      </c>
      <c r="B666" s="91" t="s">
        <v>137</v>
      </c>
      <c r="C666" s="115" t="s">
        <v>863</v>
      </c>
      <c r="D666" s="115">
        <v>60</v>
      </c>
      <c r="E666" s="116">
        <v>39500</v>
      </c>
      <c r="F666" s="131">
        <f>E666*D666</f>
        <v>2370000</v>
      </c>
    </row>
    <row r="667" spans="1:6" ht="18" customHeight="1">
      <c r="A667" s="626" t="s">
        <v>152</v>
      </c>
      <c r="B667" s="626"/>
      <c r="C667" s="626"/>
      <c r="D667" s="12">
        <f>SUM(D664:D666)</f>
        <v>554.70000000000005</v>
      </c>
      <c r="E667" s="78"/>
      <c r="F667" s="78">
        <f>SUM(F664:F666)</f>
        <v>25620900</v>
      </c>
    </row>
    <row r="669" spans="1:6" ht="18" customHeight="1">
      <c r="A669" s="79">
        <v>42474</v>
      </c>
      <c r="B669" s="161" t="s">
        <v>6</v>
      </c>
      <c r="C669" s="161"/>
      <c r="D669" s="161"/>
      <c r="E669" s="161"/>
      <c r="F669" s="161"/>
    </row>
    <row r="670" spans="1:6" ht="18" customHeight="1">
      <c r="A670" s="191" t="s">
        <v>127</v>
      </c>
      <c r="B670" s="12" t="s">
        <v>1</v>
      </c>
      <c r="C670" s="12" t="s">
        <v>7</v>
      </c>
      <c r="D670" s="12" t="s">
        <v>8</v>
      </c>
      <c r="E670" s="78" t="s">
        <v>9</v>
      </c>
      <c r="F670" s="78" t="s">
        <v>10</v>
      </c>
    </row>
    <row r="671" spans="1:6" ht="18" customHeight="1">
      <c r="A671" s="33" t="s">
        <v>2341</v>
      </c>
      <c r="B671" s="40" t="s">
        <v>137</v>
      </c>
      <c r="C671" s="41" t="s">
        <v>863</v>
      </c>
      <c r="D671" s="41">
        <v>340</v>
      </c>
      <c r="E671" s="42">
        <v>39000</v>
      </c>
      <c r="F671" s="142">
        <f t="shared" ref="F671:F678" si="25">E671*D671</f>
        <v>13260000</v>
      </c>
    </row>
    <row r="672" spans="1:6" ht="18" customHeight="1">
      <c r="A672" s="35"/>
      <c r="B672" s="91" t="s">
        <v>137</v>
      </c>
      <c r="C672" s="115" t="s">
        <v>817</v>
      </c>
      <c r="D672" s="115">
        <v>300</v>
      </c>
      <c r="E672" s="116">
        <v>38500</v>
      </c>
      <c r="F672" s="131">
        <f t="shared" si="25"/>
        <v>11550000</v>
      </c>
    </row>
    <row r="673" spans="1:6" ht="18" customHeight="1">
      <c r="A673" s="35" t="s">
        <v>380</v>
      </c>
      <c r="B673" s="91" t="s">
        <v>249</v>
      </c>
      <c r="C673" s="115" t="s">
        <v>947</v>
      </c>
      <c r="D673" s="115">
        <v>26.7</v>
      </c>
      <c r="E673" s="116">
        <v>42000</v>
      </c>
      <c r="F673" s="131">
        <f t="shared" si="25"/>
        <v>1121400</v>
      </c>
    </row>
    <row r="674" spans="1:6" ht="18" customHeight="1">
      <c r="A674" s="35" t="s">
        <v>115</v>
      </c>
      <c r="B674" s="91" t="s">
        <v>116</v>
      </c>
      <c r="C674" s="115" t="s">
        <v>118</v>
      </c>
      <c r="D674" s="115">
        <v>167</v>
      </c>
      <c r="E674" s="116">
        <v>42500</v>
      </c>
      <c r="F674" s="131">
        <f t="shared" si="25"/>
        <v>7097500</v>
      </c>
    </row>
    <row r="675" spans="1:6" ht="18" customHeight="1">
      <c r="A675" s="35"/>
      <c r="B675" s="53" t="s">
        <v>2304</v>
      </c>
      <c r="C675" s="45"/>
      <c r="D675" s="53">
        <v>-42</v>
      </c>
      <c r="E675" s="54">
        <v>6500</v>
      </c>
      <c r="F675" s="140">
        <f t="shared" si="25"/>
        <v>-273000</v>
      </c>
    </row>
    <row r="676" spans="1:6" ht="18" customHeight="1">
      <c r="A676" s="35"/>
      <c r="B676" s="91" t="s">
        <v>308</v>
      </c>
      <c r="C676" s="115"/>
      <c r="D676" s="115">
        <v>4.4000000000000004</v>
      </c>
      <c r="E676" s="116">
        <v>36000</v>
      </c>
      <c r="F676" s="131">
        <f t="shared" si="25"/>
        <v>158400</v>
      </c>
    </row>
    <row r="677" spans="1:6" ht="18" customHeight="1">
      <c r="A677" s="35" t="s">
        <v>1080</v>
      </c>
      <c r="B677" s="91" t="s">
        <v>2359</v>
      </c>
      <c r="C677" s="115" t="s">
        <v>2360</v>
      </c>
      <c r="D677" s="115">
        <v>35</v>
      </c>
      <c r="E677" s="116">
        <v>56000</v>
      </c>
      <c r="F677" s="131">
        <f t="shared" si="25"/>
        <v>1960000</v>
      </c>
    </row>
    <row r="678" spans="1:6" ht="18" customHeight="1">
      <c r="A678" s="58"/>
      <c r="B678" s="108" t="s">
        <v>1059</v>
      </c>
      <c r="C678" s="117"/>
      <c r="D678" s="117">
        <v>12</v>
      </c>
      <c r="E678" s="118">
        <v>1400000</v>
      </c>
      <c r="F678" s="143">
        <f t="shared" si="25"/>
        <v>16800000</v>
      </c>
    </row>
    <row r="679" spans="1:6" ht="18" customHeight="1">
      <c r="A679" s="626" t="s">
        <v>152</v>
      </c>
      <c r="B679" s="626"/>
      <c r="C679" s="626"/>
      <c r="D679" s="12">
        <f>SUM(D671:D678)</f>
        <v>843.1</v>
      </c>
      <c r="E679" s="78"/>
      <c r="F679" s="78">
        <f>SUM(F671:F678)</f>
        <v>51674300</v>
      </c>
    </row>
    <row r="681" spans="1:6" ht="18" customHeight="1">
      <c r="A681" s="79">
        <v>42475</v>
      </c>
      <c r="B681" s="161" t="s">
        <v>6</v>
      </c>
      <c r="C681" s="161"/>
      <c r="D681" s="161"/>
      <c r="E681" s="161"/>
      <c r="F681" s="161"/>
    </row>
    <row r="682" spans="1:6" ht="18" customHeight="1">
      <c r="A682" s="191" t="s">
        <v>127</v>
      </c>
      <c r="B682" s="12" t="s">
        <v>1</v>
      </c>
      <c r="C682" s="12" t="s">
        <v>7</v>
      </c>
      <c r="D682" s="12" t="s">
        <v>8</v>
      </c>
      <c r="E682" s="78" t="s">
        <v>9</v>
      </c>
      <c r="F682" s="78" t="s">
        <v>10</v>
      </c>
    </row>
    <row r="683" spans="1:6" ht="18" customHeight="1">
      <c r="A683" s="33" t="s">
        <v>2375</v>
      </c>
      <c r="B683" s="40" t="s">
        <v>6</v>
      </c>
      <c r="C683" s="41" t="s">
        <v>128</v>
      </c>
      <c r="D683" s="41">
        <v>76.44</v>
      </c>
      <c r="E683" s="42">
        <v>39000</v>
      </c>
      <c r="F683" s="142">
        <f>E683*D683</f>
        <v>2981160</v>
      </c>
    </row>
    <row r="684" spans="1:6" ht="18" customHeight="1">
      <c r="A684" s="35" t="s">
        <v>1080</v>
      </c>
      <c r="B684" s="91" t="s">
        <v>2377</v>
      </c>
      <c r="C684" s="115" t="s">
        <v>2378</v>
      </c>
      <c r="D684" s="115">
        <v>175</v>
      </c>
      <c r="E684" s="116">
        <v>56000</v>
      </c>
      <c r="F684" s="131">
        <f>E684*D684</f>
        <v>9800000</v>
      </c>
    </row>
    <row r="685" spans="1:6" ht="18" customHeight="1">
      <c r="A685" s="35"/>
      <c r="B685" s="91" t="s">
        <v>2379</v>
      </c>
      <c r="C685" s="115" t="s">
        <v>2360</v>
      </c>
      <c r="D685" s="115">
        <v>35</v>
      </c>
      <c r="E685" s="116">
        <v>56000</v>
      </c>
      <c r="F685" s="131">
        <f>E685*D685</f>
        <v>1960000</v>
      </c>
    </row>
    <row r="686" spans="1:6" ht="18" customHeight="1">
      <c r="A686" s="58"/>
      <c r="B686" s="108" t="s">
        <v>2380</v>
      </c>
      <c r="C686" s="117" t="s">
        <v>1147</v>
      </c>
      <c r="D686" s="117">
        <v>156</v>
      </c>
      <c r="E686" s="118">
        <v>56000</v>
      </c>
      <c r="F686" s="143">
        <f>E686*D686</f>
        <v>8736000</v>
      </c>
    </row>
    <row r="687" spans="1:6" ht="18" customHeight="1">
      <c r="A687" s="626" t="s">
        <v>152</v>
      </c>
      <c r="B687" s="626"/>
      <c r="C687" s="626"/>
      <c r="D687" s="12">
        <f>SUM(D683:D686)</f>
        <v>442.44</v>
      </c>
      <c r="E687" s="78"/>
      <c r="F687" s="78">
        <f>SUM(F683:F686)</f>
        <v>23477160</v>
      </c>
    </row>
    <row r="689" spans="1:6" ht="18" customHeight="1">
      <c r="A689" s="79">
        <v>42476</v>
      </c>
      <c r="B689" s="161" t="s">
        <v>6</v>
      </c>
      <c r="C689" s="161"/>
      <c r="D689" s="161"/>
      <c r="E689" s="161"/>
      <c r="F689" s="161"/>
    </row>
    <row r="690" spans="1:6" ht="18" customHeight="1">
      <c r="A690" s="191" t="s">
        <v>127</v>
      </c>
      <c r="B690" s="12" t="s">
        <v>1</v>
      </c>
      <c r="C690" s="12" t="s">
        <v>7</v>
      </c>
      <c r="D690" s="12" t="s">
        <v>8</v>
      </c>
      <c r="E690" s="78" t="s">
        <v>9</v>
      </c>
      <c r="F690" s="78" t="s">
        <v>10</v>
      </c>
    </row>
    <row r="691" spans="1:6" ht="18" customHeight="1">
      <c r="A691" s="33" t="s">
        <v>1420</v>
      </c>
      <c r="B691" s="40" t="s">
        <v>693</v>
      </c>
      <c r="C691" s="41" t="s">
        <v>2393</v>
      </c>
      <c r="D691" s="41">
        <v>84.4</v>
      </c>
      <c r="E691" s="42">
        <v>45000</v>
      </c>
      <c r="F691" s="142">
        <f>E691*D691</f>
        <v>3798000.0000000005</v>
      </c>
    </row>
    <row r="692" spans="1:6" ht="18" customHeight="1">
      <c r="A692" s="35"/>
      <c r="B692" s="91" t="s">
        <v>693</v>
      </c>
      <c r="C692" s="115" t="s">
        <v>2394</v>
      </c>
      <c r="D692" s="115">
        <v>50.2</v>
      </c>
      <c r="E692" s="116">
        <v>45000</v>
      </c>
      <c r="F692" s="131">
        <f>E692*D692</f>
        <v>2259000</v>
      </c>
    </row>
    <row r="693" spans="1:6" ht="18" customHeight="1">
      <c r="A693" s="35" t="s">
        <v>311</v>
      </c>
      <c r="B693" s="91" t="s">
        <v>312</v>
      </c>
      <c r="C693" s="115" t="s">
        <v>142</v>
      </c>
      <c r="D693" s="115">
        <v>150</v>
      </c>
      <c r="E693" s="116">
        <v>49000</v>
      </c>
      <c r="F693" s="131">
        <f>E693*D693</f>
        <v>7350000</v>
      </c>
    </row>
    <row r="694" spans="1:6" ht="18" customHeight="1">
      <c r="A694" s="35"/>
      <c r="B694" s="91" t="s">
        <v>312</v>
      </c>
      <c r="C694" s="115" t="s">
        <v>313</v>
      </c>
      <c r="D694" s="115">
        <v>140</v>
      </c>
      <c r="E694" s="116">
        <v>49000</v>
      </c>
      <c r="F694" s="131">
        <f>E694*D694</f>
        <v>6860000</v>
      </c>
    </row>
    <row r="695" spans="1:6" ht="18" customHeight="1">
      <c r="A695" s="58" t="s">
        <v>2196</v>
      </c>
      <c r="B695" s="108" t="s">
        <v>2052</v>
      </c>
      <c r="C695" s="117" t="s">
        <v>2197</v>
      </c>
      <c r="D695" s="117">
        <v>152.9</v>
      </c>
      <c r="E695" s="118">
        <v>42000</v>
      </c>
      <c r="F695" s="143">
        <f>E695*D695</f>
        <v>6421800</v>
      </c>
    </row>
    <row r="696" spans="1:6" ht="18" customHeight="1">
      <c r="A696" s="626" t="s">
        <v>152</v>
      </c>
      <c r="B696" s="626"/>
      <c r="C696" s="626"/>
      <c r="D696" s="12">
        <f>SUM(D691:D695)</f>
        <v>577.5</v>
      </c>
      <c r="E696" s="78"/>
      <c r="F696" s="78">
        <f>SUM(F691:F695)</f>
        <v>26688800</v>
      </c>
    </row>
    <row r="698" spans="1:6" ht="18" customHeight="1">
      <c r="A698" s="79">
        <v>42478</v>
      </c>
      <c r="B698" s="161" t="s">
        <v>6</v>
      </c>
      <c r="C698" s="161"/>
      <c r="D698" s="161"/>
      <c r="E698" s="161"/>
      <c r="F698" s="161"/>
    </row>
    <row r="699" spans="1:6" ht="18" customHeight="1">
      <c r="A699" s="191" t="s">
        <v>127</v>
      </c>
      <c r="B699" s="12" t="s">
        <v>1</v>
      </c>
      <c r="C699" s="12" t="s">
        <v>7</v>
      </c>
      <c r="D699" s="12" t="s">
        <v>8</v>
      </c>
      <c r="E699" s="78" t="s">
        <v>9</v>
      </c>
      <c r="F699" s="78" t="s">
        <v>10</v>
      </c>
    </row>
    <row r="700" spans="1:6" ht="18" customHeight="1">
      <c r="A700" s="33" t="s">
        <v>18</v>
      </c>
      <c r="B700" s="40" t="s">
        <v>924</v>
      </c>
      <c r="C700" s="41" t="s">
        <v>1004</v>
      </c>
      <c r="D700" s="41">
        <v>15.7</v>
      </c>
      <c r="E700" s="42">
        <v>34000</v>
      </c>
      <c r="F700" s="142">
        <f>E700*D700</f>
        <v>533800</v>
      </c>
    </row>
    <row r="701" spans="1:6" ht="18" customHeight="1">
      <c r="A701" s="58" t="s">
        <v>24</v>
      </c>
      <c r="B701" s="108" t="s">
        <v>137</v>
      </c>
      <c r="C701" s="117" t="s">
        <v>2413</v>
      </c>
      <c r="D701" s="117">
        <v>75</v>
      </c>
      <c r="E701" s="118">
        <v>41000</v>
      </c>
      <c r="F701" s="143">
        <f>E701*D701</f>
        <v>3075000</v>
      </c>
    </row>
    <row r="702" spans="1:6" ht="18" customHeight="1">
      <c r="A702" s="626" t="s">
        <v>152</v>
      </c>
      <c r="B702" s="626"/>
      <c r="C702" s="626"/>
      <c r="D702" s="12">
        <f>SUM(D700:D701)</f>
        <v>90.7</v>
      </c>
      <c r="E702" s="78"/>
      <c r="F702" s="78">
        <f>SUM(F700:F701)</f>
        <v>3608800</v>
      </c>
    </row>
    <row r="704" spans="1:6" ht="18" customHeight="1">
      <c r="A704" s="79">
        <v>42479</v>
      </c>
      <c r="B704" s="161" t="s">
        <v>6</v>
      </c>
      <c r="C704" s="161"/>
      <c r="D704" s="161"/>
      <c r="E704" s="161"/>
      <c r="F704" s="161"/>
    </row>
    <row r="705" spans="1:6" ht="18" customHeight="1">
      <c r="A705" s="191" t="s">
        <v>127</v>
      </c>
      <c r="B705" s="12" t="s">
        <v>1</v>
      </c>
      <c r="C705" s="12" t="s">
        <v>7</v>
      </c>
      <c r="D705" s="12" t="s">
        <v>8</v>
      </c>
      <c r="E705" s="78" t="s">
        <v>9</v>
      </c>
      <c r="F705" s="78" t="s">
        <v>10</v>
      </c>
    </row>
    <row r="706" spans="1:6" ht="18" customHeight="1">
      <c r="A706" s="208" t="s">
        <v>2418</v>
      </c>
      <c r="B706" s="209" t="s">
        <v>924</v>
      </c>
      <c r="C706" s="210" t="s">
        <v>925</v>
      </c>
      <c r="D706" s="210">
        <v>102</v>
      </c>
      <c r="E706" s="211">
        <v>40000</v>
      </c>
      <c r="F706" s="235">
        <f>E706*D706</f>
        <v>4080000</v>
      </c>
    </row>
    <row r="707" spans="1:6" ht="18" customHeight="1">
      <c r="A707" s="626" t="s">
        <v>152</v>
      </c>
      <c r="B707" s="626"/>
      <c r="C707" s="626"/>
      <c r="D707" s="12">
        <f>SUM(D705:D706)</f>
        <v>102</v>
      </c>
      <c r="E707" s="78"/>
      <c r="F707" s="78">
        <f>SUM(F705:F706)</f>
        <v>4080000</v>
      </c>
    </row>
    <row r="709" spans="1:6" ht="18" customHeight="1">
      <c r="A709" s="79">
        <v>42480</v>
      </c>
      <c r="B709" s="161" t="s">
        <v>6</v>
      </c>
      <c r="C709" s="161"/>
      <c r="D709" s="161"/>
      <c r="E709" s="161"/>
      <c r="F709" s="161"/>
    </row>
    <row r="710" spans="1:6" ht="18" customHeight="1">
      <c r="A710" s="191" t="s">
        <v>127</v>
      </c>
      <c r="B710" s="12" t="s">
        <v>1</v>
      </c>
      <c r="C710" s="12" t="s">
        <v>7</v>
      </c>
      <c r="D710" s="12" t="s">
        <v>8</v>
      </c>
      <c r="E710" s="78" t="s">
        <v>9</v>
      </c>
      <c r="F710" s="78" t="s">
        <v>10</v>
      </c>
    </row>
    <row r="711" spans="1:6" ht="18" customHeight="1">
      <c r="A711" s="33" t="s">
        <v>2432</v>
      </c>
      <c r="B711" s="40" t="s">
        <v>924</v>
      </c>
      <c r="C711" s="41" t="s">
        <v>2433</v>
      </c>
      <c r="D711" s="41">
        <v>50</v>
      </c>
      <c r="E711" s="42">
        <v>40500</v>
      </c>
      <c r="F711" s="142">
        <f t="shared" ref="F711:F717" si="26">E711*D711</f>
        <v>2025000</v>
      </c>
    </row>
    <row r="712" spans="1:6" ht="18" customHeight="1">
      <c r="A712" s="38"/>
      <c r="B712" s="91" t="s">
        <v>924</v>
      </c>
      <c r="C712" s="214" t="s">
        <v>2434</v>
      </c>
      <c r="D712" s="214">
        <v>52</v>
      </c>
      <c r="E712" s="215">
        <v>40500</v>
      </c>
      <c r="F712" s="131">
        <f t="shared" si="26"/>
        <v>2106000</v>
      </c>
    </row>
    <row r="713" spans="1:6" ht="18" customHeight="1">
      <c r="A713" s="35" t="s">
        <v>1420</v>
      </c>
      <c r="B713" s="91" t="s">
        <v>693</v>
      </c>
      <c r="C713" s="115" t="s">
        <v>2427</v>
      </c>
      <c r="D713" s="115">
        <v>10</v>
      </c>
      <c r="E713" s="116">
        <v>45000</v>
      </c>
      <c r="F713" s="131">
        <f t="shared" si="26"/>
        <v>450000</v>
      </c>
    </row>
    <row r="714" spans="1:6" ht="18" customHeight="1">
      <c r="A714" s="38" t="s">
        <v>354</v>
      </c>
      <c r="B714" s="214" t="s">
        <v>2435</v>
      </c>
      <c r="C714" s="214" t="s">
        <v>59</v>
      </c>
      <c r="D714" s="214">
        <v>255.2</v>
      </c>
      <c r="E714" s="215">
        <v>42000</v>
      </c>
      <c r="F714" s="131">
        <f t="shared" si="26"/>
        <v>10718400</v>
      </c>
    </row>
    <row r="715" spans="1:6" ht="18" customHeight="1">
      <c r="A715" s="35" t="s">
        <v>2443</v>
      </c>
      <c r="B715" s="91" t="s">
        <v>2377</v>
      </c>
      <c r="C715" s="115" t="s">
        <v>2378</v>
      </c>
      <c r="D715" s="115">
        <v>3</v>
      </c>
      <c r="E715" s="116">
        <v>56000</v>
      </c>
      <c r="F715" s="131">
        <f t="shared" si="26"/>
        <v>168000</v>
      </c>
    </row>
    <row r="716" spans="1:6" ht="18" customHeight="1">
      <c r="A716" s="35"/>
      <c r="B716" s="91" t="s">
        <v>2379</v>
      </c>
      <c r="C716" s="115" t="s">
        <v>2360</v>
      </c>
      <c r="D716" s="115">
        <v>67.2</v>
      </c>
      <c r="E716" s="116">
        <v>56000</v>
      </c>
      <c r="F716" s="131">
        <f t="shared" si="26"/>
        <v>3763200</v>
      </c>
    </row>
    <row r="717" spans="1:6" ht="18" customHeight="1">
      <c r="A717" s="58"/>
      <c r="B717" s="108" t="s">
        <v>2444</v>
      </c>
      <c r="C717" s="117" t="s">
        <v>1146</v>
      </c>
      <c r="D717" s="117">
        <v>164.6</v>
      </c>
      <c r="E717" s="118">
        <v>56000</v>
      </c>
      <c r="F717" s="143">
        <f t="shared" si="26"/>
        <v>9217600</v>
      </c>
    </row>
    <row r="718" spans="1:6" ht="18" customHeight="1">
      <c r="A718" s="626" t="s">
        <v>152</v>
      </c>
      <c r="B718" s="626"/>
      <c r="C718" s="626"/>
      <c r="D718" s="12">
        <f>SUM(D711:D717)</f>
        <v>602</v>
      </c>
      <c r="E718" s="78"/>
      <c r="F718" s="78">
        <f>SUM(F711:F717)</f>
        <v>28448200</v>
      </c>
    </row>
    <row r="720" spans="1:6" ht="18" customHeight="1">
      <c r="A720" s="79">
        <v>42481</v>
      </c>
      <c r="B720" s="161" t="s">
        <v>6</v>
      </c>
      <c r="C720" s="161"/>
      <c r="D720" s="161"/>
      <c r="E720" s="161"/>
      <c r="F720" s="161"/>
    </row>
    <row r="721" spans="1:11" ht="18" customHeight="1">
      <c r="A721" s="191" t="s">
        <v>127</v>
      </c>
      <c r="B721" s="12" t="s">
        <v>1</v>
      </c>
      <c r="C721" s="12" t="s">
        <v>7</v>
      </c>
      <c r="D721" s="12" t="s">
        <v>8</v>
      </c>
      <c r="E721" s="78" t="s">
        <v>9</v>
      </c>
      <c r="F721" s="78" t="s">
        <v>10</v>
      </c>
    </row>
    <row r="722" spans="1:11" ht="18" customHeight="1">
      <c r="A722" s="33" t="s">
        <v>2461</v>
      </c>
      <c r="B722" s="40" t="s">
        <v>2052</v>
      </c>
      <c r="C722" s="41" t="s">
        <v>1845</v>
      </c>
      <c r="D722" s="41">
        <v>35</v>
      </c>
      <c r="E722" s="42">
        <v>39000</v>
      </c>
      <c r="F722" s="142">
        <f>E722*D722</f>
        <v>1365000</v>
      </c>
      <c r="G722" s="2"/>
      <c r="H722" s="2"/>
      <c r="I722" s="2"/>
      <c r="J722" s="2"/>
      <c r="K722" s="2"/>
    </row>
    <row r="723" spans="1:11" ht="18" customHeight="1">
      <c r="A723" s="100"/>
      <c r="B723" s="108" t="s">
        <v>2052</v>
      </c>
      <c r="C723" s="117" t="s">
        <v>2462</v>
      </c>
      <c r="D723" s="117">
        <v>10</v>
      </c>
      <c r="E723" s="118">
        <v>39000</v>
      </c>
      <c r="F723" s="143">
        <f>E723*D723</f>
        <v>390000</v>
      </c>
      <c r="G723" s="2"/>
      <c r="H723" s="2"/>
      <c r="I723" s="2"/>
      <c r="J723" s="2"/>
      <c r="K723" s="2"/>
    </row>
    <row r="724" spans="1:11" ht="18" customHeight="1">
      <c r="A724" s="626" t="s">
        <v>152</v>
      </c>
      <c r="B724" s="626"/>
      <c r="C724" s="626"/>
      <c r="D724" s="12">
        <f>SUM(D722:D723)</f>
        <v>45</v>
      </c>
      <c r="E724" s="78"/>
      <c r="F724" s="78">
        <f>SUM(F722:F723)</f>
        <v>1755000</v>
      </c>
      <c r="G724" s="2"/>
      <c r="H724" s="2"/>
      <c r="I724" s="2"/>
      <c r="J724" s="2"/>
      <c r="K724" s="2"/>
    </row>
    <row r="725" spans="1:11" ht="18" customHeight="1">
      <c r="G725" s="2"/>
      <c r="H725" s="2"/>
      <c r="I725" s="2"/>
      <c r="J725" s="2"/>
      <c r="K725" s="2"/>
    </row>
    <row r="726" spans="1:11" ht="18" customHeight="1">
      <c r="A726" s="79">
        <v>42482</v>
      </c>
      <c r="B726" s="161" t="s">
        <v>6</v>
      </c>
      <c r="C726" s="161"/>
      <c r="D726" s="161"/>
      <c r="E726" s="161"/>
      <c r="F726" s="161"/>
    </row>
    <row r="727" spans="1:11" ht="18" customHeight="1">
      <c r="A727" s="191" t="s">
        <v>127</v>
      </c>
      <c r="B727" s="12" t="s">
        <v>1</v>
      </c>
      <c r="C727" s="12" t="s">
        <v>7</v>
      </c>
      <c r="D727" s="12" t="s">
        <v>8</v>
      </c>
      <c r="E727" s="78" t="s">
        <v>9</v>
      </c>
      <c r="F727" s="78" t="s">
        <v>10</v>
      </c>
    </row>
    <row r="728" spans="1:11" ht="18" customHeight="1">
      <c r="A728" s="33" t="s">
        <v>245</v>
      </c>
      <c r="B728" s="40" t="s">
        <v>1874</v>
      </c>
      <c r="C728" s="41" t="s">
        <v>2482</v>
      </c>
      <c r="D728" s="41">
        <v>471.7</v>
      </c>
      <c r="E728" s="42">
        <v>47000</v>
      </c>
      <c r="F728" s="142">
        <f>E728*D728</f>
        <v>22169900</v>
      </c>
      <c r="H728" s="2"/>
      <c r="I728" s="2"/>
      <c r="J728" s="2"/>
      <c r="K728" s="2"/>
    </row>
    <row r="729" spans="1:11" ht="18" customHeight="1">
      <c r="A729" s="58" t="s">
        <v>380</v>
      </c>
      <c r="B729" s="108" t="s">
        <v>2503</v>
      </c>
      <c r="C729" s="117" t="s">
        <v>2504</v>
      </c>
      <c r="D729" s="117">
        <v>194</v>
      </c>
      <c r="E729" s="118">
        <v>55000</v>
      </c>
      <c r="F729" s="143">
        <f>E729*D729</f>
        <v>10670000</v>
      </c>
      <c r="H729" s="2"/>
      <c r="I729" s="2"/>
      <c r="J729" s="2"/>
      <c r="K729" s="2"/>
    </row>
    <row r="730" spans="1:11" ht="18" customHeight="1">
      <c r="A730" s="626" t="s">
        <v>152</v>
      </c>
      <c r="B730" s="626"/>
      <c r="C730" s="626"/>
      <c r="D730" s="12">
        <f>SUM(D728:D729)</f>
        <v>665.7</v>
      </c>
      <c r="E730" s="78"/>
      <c r="F730" s="78">
        <f>SUM(F728:F729)</f>
        <v>32839900</v>
      </c>
    </row>
    <row r="732" spans="1:11" ht="18" customHeight="1">
      <c r="A732" s="79">
        <v>42483</v>
      </c>
      <c r="B732" s="161" t="s">
        <v>6</v>
      </c>
      <c r="C732" s="161"/>
      <c r="D732" s="161"/>
      <c r="E732" s="161"/>
      <c r="F732" s="161"/>
    </row>
    <row r="733" spans="1:11" ht="18" customHeight="1">
      <c r="A733" s="191" t="s">
        <v>127</v>
      </c>
      <c r="B733" s="12" t="s">
        <v>1</v>
      </c>
      <c r="C733" s="12" t="s">
        <v>7</v>
      </c>
      <c r="D733" s="12" t="s">
        <v>8</v>
      </c>
      <c r="E733" s="78" t="s">
        <v>9</v>
      </c>
      <c r="F733" s="78" t="s">
        <v>10</v>
      </c>
    </row>
    <row r="734" spans="1:11" ht="18" customHeight="1">
      <c r="A734" s="33" t="s">
        <v>2443</v>
      </c>
      <c r="B734" s="133" t="s">
        <v>2521</v>
      </c>
      <c r="C734" s="134" t="s">
        <v>1146</v>
      </c>
      <c r="D734" s="134">
        <v>-105</v>
      </c>
      <c r="E734" s="135">
        <v>56000</v>
      </c>
      <c r="F734" s="224">
        <f>E734*D734</f>
        <v>-5880000</v>
      </c>
    </row>
    <row r="735" spans="1:11" ht="18" customHeight="1">
      <c r="A735" s="58" t="s">
        <v>2273</v>
      </c>
      <c r="B735" s="108" t="s">
        <v>6</v>
      </c>
      <c r="C735" s="108" t="s">
        <v>637</v>
      </c>
      <c r="D735" s="117">
        <v>100</v>
      </c>
      <c r="E735" s="118">
        <v>40500</v>
      </c>
      <c r="F735" s="143">
        <f>E735*D735</f>
        <v>4050000</v>
      </c>
    </row>
    <row r="736" spans="1:11" ht="18" customHeight="1">
      <c r="A736" s="626" t="s">
        <v>152</v>
      </c>
      <c r="B736" s="626"/>
      <c r="C736" s="626"/>
      <c r="D736" s="12">
        <f>SUM(D734:D735)</f>
        <v>-5</v>
      </c>
      <c r="E736" s="78"/>
      <c r="F736" s="78">
        <f>SUM(F734:F735)</f>
        <v>-1830000</v>
      </c>
    </row>
    <row r="738" spans="1:6" ht="18" customHeight="1">
      <c r="A738" s="79">
        <v>42484</v>
      </c>
      <c r="B738" s="161" t="s">
        <v>6</v>
      </c>
      <c r="C738" s="161"/>
      <c r="D738" s="161"/>
      <c r="E738" s="161"/>
      <c r="F738" s="161"/>
    </row>
    <row r="739" spans="1:6" ht="18" customHeight="1">
      <c r="A739" s="191" t="s">
        <v>127</v>
      </c>
      <c r="B739" s="12" t="s">
        <v>1</v>
      </c>
      <c r="C739" s="12" t="s">
        <v>7</v>
      </c>
      <c r="D739" s="12" t="s">
        <v>8</v>
      </c>
      <c r="E739" s="78" t="s">
        <v>9</v>
      </c>
      <c r="F739" s="78" t="s">
        <v>10</v>
      </c>
    </row>
    <row r="740" spans="1:6" ht="18" customHeight="1">
      <c r="A740" s="33" t="s">
        <v>2273</v>
      </c>
      <c r="B740" s="40" t="s">
        <v>137</v>
      </c>
      <c r="C740" s="41" t="s">
        <v>863</v>
      </c>
      <c r="D740" s="41">
        <v>50</v>
      </c>
      <c r="E740" s="42">
        <v>40500</v>
      </c>
      <c r="F740" s="142">
        <f>E740*D740</f>
        <v>2025000</v>
      </c>
    </row>
    <row r="741" spans="1:6" ht="18" customHeight="1">
      <c r="A741" s="100"/>
      <c r="B741" s="108" t="s">
        <v>137</v>
      </c>
      <c r="C741" s="117" t="s">
        <v>862</v>
      </c>
      <c r="D741" s="117">
        <v>50</v>
      </c>
      <c r="E741" s="118">
        <v>40000</v>
      </c>
      <c r="F741" s="143">
        <f>E741*D741</f>
        <v>2000000</v>
      </c>
    </row>
    <row r="742" spans="1:6" ht="18" customHeight="1">
      <c r="A742" s="626" t="s">
        <v>152</v>
      </c>
      <c r="B742" s="626"/>
      <c r="C742" s="626"/>
      <c r="D742" s="12">
        <f>SUM(D740:D741)</f>
        <v>100</v>
      </c>
      <c r="E742" s="78"/>
      <c r="F742" s="78">
        <f>SUM(F740:F741)</f>
        <v>4025000</v>
      </c>
    </row>
    <row r="744" spans="1:6" ht="18" customHeight="1">
      <c r="A744" s="79">
        <v>42485</v>
      </c>
      <c r="B744" s="161" t="s">
        <v>6</v>
      </c>
      <c r="C744" s="161"/>
      <c r="D744" s="161"/>
      <c r="E744" s="161"/>
      <c r="F744" s="161"/>
    </row>
    <row r="745" spans="1:6" ht="18" customHeight="1">
      <c r="A745" s="191" t="s">
        <v>127</v>
      </c>
      <c r="B745" s="12" t="s">
        <v>1</v>
      </c>
      <c r="C745" s="12" t="s">
        <v>7</v>
      </c>
      <c r="D745" s="12" t="s">
        <v>8</v>
      </c>
      <c r="E745" s="78" t="s">
        <v>9</v>
      </c>
      <c r="F745" s="78" t="s">
        <v>10</v>
      </c>
    </row>
    <row r="746" spans="1:6" ht="18" customHeight="1">
      <c r="A746" s="208" t="s">
        <v>2461</v>
      </c>
      <c r="B746" s="289" t="s">
        <v>2551</v>
      </c>
      <c r="C746" s="290" t="s">
        <v>1845</v>
      </c>
      <c r="D746" s="290">
        <v>-10</v>
      </c>
      <c r="E746" s="291">
        <v>39000</v>
      </c>
      <c r="F746" s="292">
        <f>E746*D746</f>
        <v>-390000</v>
      </c>
    </row>
    <row r="747" spans="1:6" ht="18" customHeight="1">
      <c r="A747" s="626" t="s">
        <v>152</v>
      </c>
      <c r="B747" s="626"/>
      <c r="C747" s="626"/>
      <c r="D747" s="12">
        <f>SUM(D745:D746)</f>
        <v>-10</v>
      </c>
      <c r="E747" s="78"/>
      <c r="F747" s="78">
        <f>SUM(F745:F746)</f>
        <v>-390000</v>
      </c>
    </row>
    <row r="749" spans="1:6" ht="18" customHeight="1">
      <c r="A749" s="79">
        <v>42486</v>
      </c>
      <c r="B749" s="161" t="s">
        <v>6</v>
      </c>
      <c r="C749" s="161"/>
      <c r="D749" s="161"/>
      <c r="E749" s="161"/>
      <c r="F749" s="161"/>
    </row>
    <row r="750" spans="1:6" ht="18" customHeight="1">
      <c r="A750" s="191" t="s">
        <v>127</v>
      </c>
      <c r="B750" s="12" t="s">
        <v>1</v>
      </c>
      <c r="C750" s="12" t="s">
        <v>7</v>
      </c>
      <c r="D750" s="12" t="s">
        <v>8</v>
      </c>
      <c r="E750" s="78" t="s">
        <v>9</v>
      </c>
      <c r="F750" s="78" t="s">
        <v>10</v>
      </c>
    </row>
    <row r="751" spans="1:6" ht="18" customHeight="1">
      <c r="A751" s="33" t="s">
        <v>1420</v>
      </c>
      <c r="B751" s="40" t="s">
        <v>16</v>
      </c>
      <c r="C751" s="41" t="s">
        <v>2565</v>
      </c>
      <c r="D751" s="41">
        <v>130</v>
      </c>
      <c r="E751" s="42">
        <v>42000</v>
      </c>
      <c r="F751" s="142">
        <f>E751*D751</f>
        <v>5460000</v>
      </c>
    </row>
    <row r="752" spans="1:6" ht="18" customHeight="1">
      <c r="A752" s="58" t="s">
        <v>2264</v>
      </c>
      <c r="B752" s="108" t="s">
        <v>137</v>
      </c>
      <c r="C752" s="117" t="s">
        <v>2571</v>
      </c>
      <c r="D752" s="117">
        <v>100</v>
      </c>
      <c r="E752" s="118">
        <v>39000</v>
      </c>
      <c r="F752" s="143">
        <f>E752*D752</f>
        <v>3900000</v>
      </c>
    </row>
    <row r="753" spans="1:6" ht="18" customHeight="1">
      <c r="A753" s="626" t="s">
        <v>152</v>
      </c>
      <c r="B753" s="626"/>
      <c r="C753" s="626"/>
      <c r="D753" s="12">
        <f>SUM(D751:D752)</f>
        <v>230</v>
      </c>
      <c r="E753" s="78"/>
      <c r="F753" s="78">
        <f>SUM(F751:F752)</f>
        <v>9360000</v>
      </c>
    </row>
    <row r="755" spans="1:6" ht="18" customHeight="1">
      <c r="A755" s="79">
        <v>42487</v>
      </c>
      <c r="B755" s="161" t="s">
        <v>6</v>
      </c>
      <c r="C755" s="161"/>
      <c r="D755" s="161"/>
      <c r="E755" s="161"/>
      <c r="F755" s="161"/>
    </row>
    <row r="756" spans="1:6" ht="18" customHeight="1">
      <c r="A756" s="191" t="s">
        <v>127</v>
      </c>
      <c r="B756" s="12" t="s">
        <v>1</v>
      </c>
      <c r="C756" s="12" t="s">
        <v>7</v>
      </c>
      <c r="D756" s="12" t="s">
        <v>8</v>
      </c>
      <c r="E756" s="78" t="s">
        <v>9</v>
      </c>
      <c r="F756" s="78" t="s">
        <v>10</v>
      </c>
    </row>
    <row r="757" spans="1:6" ht="18" customHeight="1">
      <c r="A757" s="208" t="s">
        <v>2582</v>
      </c>
      <c r="B757" s="209" t="s">
        <v>6</v>
      </c>
      <c r="C757" s="210" t="s">
        <v>817</v>
      </c>
      <c r="D757" s="210">
        <v>50</v>
      </c>
      <c r="E757" s="211">
        <v>40000</v>
      </c>
      <c r="F757" s="212">
        <f>E757*D757</f>
        <v>2000000</v>
      </c>
    </row>
    <row r="758" spans="1:6" ht="18" customHeight="1">
      <c r="A758" s="626" t="s">
        <v>152</v>
      </c>
      <c r="B758" s="626"/>
      <c r="C758" s="626"/>
      <c r="D758" s="12">
        <f>SUM(D756:D757)</f>
        <v>50</v>
      </c>
      <c r="E758" s="78"/>
      <c r="F758" s="78">
        <f>SUM(F756:F757)</f>
        <v>2000000</v>
      </c>
    </row>
    <row r="760" spans="1:6" ht="18" customHeight="1">
      <c r="A760" s="79">
        <v>42488</v>
      </c>
      <c r="B760" s="161" t="s">
        <v>6</v>
      </c>
      <c r="C760" s="161"/>
      <c r="D760" s="161"/>
      <c r="E760" s="161"/>
      <c r="F760" s="161"/>
    </row>
    <row r="761" spans="1:6" ht="18" customHeight="1">
      <c r="A761" s="191" t="s">
        <v>127</v>
      </c>
      <c r="B761" s="12" t="s">
        <v>1</v>
      </c>
      <c r="C761" s="12" t="s">
        <v>7</v>
      </c>
      <c r="D761" s="12" t="s">
        <v>8</v>
      </c>
      <c r="E761" s="78" t="s">
        <v>9</v>
      </c>
      <c r="F761" s="78" t="s">
        <v>10</v>
      </c>
    </row>
    <row r="762" spans="1:6" ht="18" customHeight="1">
      <c r="A762" s="208" t="s">
        <v>2349</v>
      </c>
      <c r="B762" s="209" t="s">
        <v>256</v>
      </c>
      <c r="C762" s="210" t="s">
        <v>257</v>
      </c>
      <c r="D762" s="210">
        <v>100</v>
      </c>
      <c r="E762" s="211">
        <v>41500</v>
      </c>
      <c r="F762" s="212">
        <f>E762*D762</f>
        <v>4150000</v>
      </c>
    </row>
    <row r="763" spans="1:6" ht="18" customHeight="1">
      <c r="A763" s="626" t="s">
        <v>152</v>
      </c>
      <c r="B763" s="626"/>
      <c r="C763" s="626"/>
      <c r="D763" s="12">
        <f>SUM(D761:D762)</f>
        <v>100</v>
      </c>
      <c r="E763" s="78"/>
      <c r="F763" s="78">
        <f>SUM(F761:F762)</f>
        <v>4150000</v>
      </c>
    </row>
    <row r="765" spans="1:6" ht="18" customHeight="1">
      <c r="A765" s="79">
        <v>42489</v>
      </c>
      <c r="B765" s="161" t="s">
        <v>6</v>
      </c>
      <c r="C765" s="161"/>
      <c r="D765" s="161"/>
      <c r="E765" s="161"/>
      <c r="F765" s="161"/>
    </row>
    <row r="766" spans="1:6" ht="18" customHeight="1">
      <c r="A766" s="191" t="s">
        <v>127</v>
      </c>
      <c r="B766" s="12" t="s">
        <v>1</v>
      </c>
      <c r="C766" s="12" t="s">
        <v>7</v>
      </c>
      <c r="D766" s="12" t="s">
        <v>8</v>
      </c>
      <c r="E766" s="78" t="s">
        <v>9</v>
      </c>
      <c r="F766" s="78" t="s">
        <v>10</v>
      </c>
    </row>
    <row r="767" spans="1:6" ht="18" customHeight="1">
      <c r="A767" s="33" t="s">
        <v>2617</v>
      </c>
      <c r="B767" s="40" t="s">
        <v>6</v>
      </c>
      <c r="C767" s="41" t="s">
        <v>2618</v>
      </c>
      <c r="D767" s="41">
        <v>50</v>
      </c>
      <c r="E767" s="42">
        <v>40500</v>
      </c>
      <c r="F767" s="142">
        <f t="shared" ref="F767:F773" si="27">E767*D767</f>
        <v>2025000</v>
      </c>
    </row>
    <row r="768" spans="1:6" ht="18" customHeight="1">
      <c r="A768" s="35" t="s">
        <v>2582</v>
      </c>
      <c r="B768" s="91" t="s">
        <v>6</v>
      </c>
      <c r="C768" s="115" t="s">
        <v>817</v>
      </c>
      <c r="D768" s="115">
        <v>50</v>
      </c>
      <c r="E768" s="116">
        <v>40000</v>
      </c>
      <c r="F768" s="131">
        <f t="shared" si="27"/>
        <v>2000000</v>
      </c>
    </row>
    <row r="769" spans="1:6" ht="18" customHeight="1">
      <c r="A769" s="35" t="s">
        <v>354</v>
      </c>
      <c r="B769" s="91" t="s">
        <v>2634</v>
      </c>
      <c r="C769" s="115" t="s">
        <v>2633</v>
      </c>
      <c r="D769" s="115">
        <v>150</v>
      </c>
      <c r="E769" s="116">
        <v>68000</v>
      </c>
      <c r="F769" s="131">
        <f t="shared" si="27"/>
        <v>10200000</v>
      </c>
    </row>
    <row r="770" spans="1:6" ht="18" customHeight="1">
      <c r="A770" s="35"/>
      <c r="B770" s="91" t="s">
        <v>1059</v>
      </c>
      <c r="C770" s="115"/>
      <c r="D770" s="115">
        <v>3</v>
      </c>
      <c r="E770" s="116">
        <v>2500000</v>
      </c>
      <c r="F770" s="131">
        <f t="shared" si="27"/>
        <v>7500000</v>
      </c>
    </row>
    <row r="771" spans="1:6" ht="18" customHeight="1">
      <c r="A771" s="35" t="s">
        <v>115</v>
      </c>
      <c r="B771" s="91" t="s">
        <v>116</v>
      </c>
      <c r="C771" s="115" t="s">
        <v>118</v>
      </c>
      <c r="D771" s="115">
        <v>139.19999999999999</v>
      </c>
      <c r="E771" s="116">
        <v>42500</v>
      </c>
      <c r="F771" s="131">
        <f t="shared" si="27"/>
        <v>5915999.9999999991</v>
      </c>
    </row>
    <row r="772" spans="1:6" ht="18" customHeight="1">
      <c r="A772" s="38"/>
      <c r="B772" s="91" t="s">
        <v>116</v>
      </c>
      <c r="C772" s="115" t="s">
        <v>117</v>
      </c>
      <c r="D772" s="115">
        <v>174.2</v>
      </c>
      <c r="E772" s="116">
        <v>42500</v>
      </c>
      <c r="F772" s="131">
        <f t="shared" si="27"/>
        <v>7403499.9999999991</v>
      </c>
    </row>
    <row r="773" spans="1:6" ht="17.25" customHeight="1">
      <c r="A773" s="100"/>
      <c r="B773" s="108" t="s">
        <v>116</v>
      </c>
      <c r="C773" s="117" t="s">
        <v>118</v>
      </c>
      <c r="D773" s="117">
        <v>389.8</v>
      </c>
      <c r="E773" s="118">
        <v>42500</v>
      </c>
      <c r="F773" s="143">
        <f t="shared" si="27"/>
        <v>16566500</v>
      </c>
    </row>
    <row r="774" spans="1:6" ht="17.25" customHeight="1">
      <c r="A774" s="35" t="s">
        <v>2530</v>
      </c>
      <c r="B774" s="251" t="s">
        <v>693</v>
      </c>
      <c r="C774" s="252" t="s">
        <v>2639</v>
      </c>
      <c r="D774" s="252">
        <v>111.7</v>
      </c>
      <c r="E774" s="253">
        <v>44000</v>
      </c>
      <c r="F774" s="254">
        <f>E774*D774</f>
        <v>4914800</v>
      </c>
    </row>
    <row r="775" spans="1:6" ht="18" customHeight="1">
      <c r="A775" s="626" t="s">
        <v>152</v>
      </c>
      <c r="B775" s="626"/>
      <c r="C775" s="626"/>
      <c r="D775" s="12">
        <f>SUM(D767:D774)</f>
        <v>1067.9000000000001</v>
      </c>
      <c r="E775" s="78"/>
      <c r="F775" s="78">
        <f>SUM(F767:F774)</f>
        <v>56525800</v>
      </c>
    </row>
    <row r="776" spans="1:6" ht="18" customHeight="1">
      <c r="A776" s="303"/>
      <c r="B776" s="304"/>
      <c r="C776" s="304"/>
      <c r="D776" s="304"/>
      <c r="E776" s="305"/>
      <c r="F776" s="305"/>
    </row>
    <row r="777" spans="1:6" ht="18" customHeight="1">
      <c r="A777" s="79">
        <v>42492</v>
      </c>
      <c r="B777" s="161" t="s">
        <v>6</v>
      </c>
      <c r="C777" s="161"/>
      <c r="D777" s="161"/>
      <c r="E777" s="161"/>
      <c r="F777" s="161"/>
    </row>
    <row r="778" spans="1:6" ht="18" customHeight="1">
      <c r="A778" s="191" t="s">
        <v>127</v>
      </c>
      <c r="B778" s="12" t="s">
        <v>1</v>
      </c>
      <c r="C778" s="12" t="s">
        <v>7</v>
      </c>
      <c r="D778" s="12" t="s">
        <v>8</v>
      </c>
      <c r="E778" s="78" t="s">
        <v>9</v>
      </c>
      <c r="F778" s="78" t="s">
        <v>10</v>
      </c>
    </row>
    <row r="779" spans="1:6" ht="18" customHeight="1">
      <c r="A779" s="33" t="s">
        <v>1420</v>
      </c>
      <c r="B779" s="40" t="s">
        <v>16</v>
      </c>
      <c r="C779" s="41" t="s">
        <v>2565</v>
      </c>
      <c r="D779" s="41">
        <v>500</v>
      </c>
      <c r="E779" s="42">
        <v>42000</v>
      </c>
      <c r="F779" s="142">
        <f>E779*D779</f>
        <v>21000000</v>
      </c>
    </row>
    <row r="780" spans="1:6" ht="18" customHeight="1">
      <c r="A780" s="35" t="s">
        <v>354</v>
      </c>
      <c r="B780" s="91" t="s">
        <v>6</v>
      </c>
      <c r="C780" s="115" t="s">
        <v>2633</v>
      </c>
      <c r="D780" s="115">
        <v>83.2</v>
      </c>
      <c r="E780" s="116">
        <v>68000</v>
      </c>
      <c r="F780" s="131">
        <f>E780*D780</f>
        <v>5657600</v>
      </c>
    </row>
    <row r="781" spans="1:6" ht="18" customHeight="1">
      <c r="A781" s="35" t="s">
        <v>2305</v>
      </c>
      <c r="B781" s="91" t="s">
        <v>16</v>
      </c>
      <c r="C781" s="115" t="s">
        <v>2656</v>
      </c>
      <c r="D781" s="115">
        <v>61.5</v>
      </c>
      <c r="E781" s="116">
        <v>37000</v>
      </c>
      <c r="F781" s="131">
        <f>E781*D781</f>
        <v>2275500</v>
      </c>
    </row>
    <row r="782" spans="1:6" ht="18" customHeight="1">
      <c r="A782" s="626" t="s">
        <v>152</v>
      </c>
      <c r="B782" s="626"/>
      <c r="C782" s="626"/>
      <c r="D782" s="12">
        <f>SUM(D779:D781)</f>
        <v>644.70000000000005</v>
      </c>
      <c r="E782" s="78"/>
      <c r="F782" s="78">
        <f>SUM(F779:F781)</f>
        <v>28933100</v>
      </c>
    </row>
    <row r="783" spans="1:6" ht="18" customHeight="1">
      <c r="A783" s="303"/>
      <c r="B783" s="304"/>
      <c r="C783" s="304"/>
      <c r="D783" s="304"/>
      <c r="E783" s="305"/>
      <c r="F783" s="305"/>
    </row>
    <row r="784" spans="1:6" ht="18" customHeight="1">
      <c r="A784" s="79">
        <v>42493</v>
      </c>
      <c r="B784" s="161" t="s">
        <v>6</v>
      </c>
      <c r="C784" s="161"/>
      <c r="D784" s="161"/>
      <c r="E784" s="161"/>
      <c r="F784" s="161"/>
    </row>
    <row r="785" spans="1:6" ht="18" customHeight="1">
      <c r="A785" s="191" t="s">
        <v>127</v>
      </c>
      <c r="B785" s="12" t="s">
        <v>1</v>
      </c>
      <c r="C785" s="12" t="s">
        <v>7</v>
      </c>
      <c r="D785" s="12" t="s">
        <v>8</v>
      </c>
      <c r="E785" s="78" t="s">
        <v>9</v>
      </c>
      <c r="F785" s="78" t="s">
        <v>10</v>
      </c>
    </row>
    <row r="786" spans="1:6" ht="18" customHeight="1">
      <c r="A786" s="33" t="s">
        <v>2443</v>
      </c>
      <c r="B786" s="133" t="s">
        <v>2662</v>
      </c>
      <c r="C786" s="134" t="s">
        <v>2664</v>
      </c>
      <c r="D786" s="134">
        <v>-59.6</v>
      </c>
      <c r="E786" s="135">
        <v>56000</v>
      </c>
      <c r="F786" s="224">
        <f>E786*D786</f>
        <v>-3337600</v>
      </c>
    </row>
    <row r="787" spans="1:6" ht="18" customHeight="1">
      <c r="A787" s="35"/>
      <c r="B787" s="52" t="s">
        <v>2663</v>
      </c>
      <c r="C787" s="53" t="s">
        <v>2360</v>
      </c>
      <c r="D787" s="53">
        <v>-102.2</v>
      </c>
      <c r="E787" s="54">
        <v>56000</v>
      </c>
      <c r="F787" s="140">
        <f>E787*D787</f>
        <v>-5723200</v>
      </c>
    </row>
    <row r="788" spans="1:6" ht="18" customHeight="1">
      <c r="A788" s="100" t="s">
        <v>1420</v>
      </c>
      <c r="B788" s="301" t="s">
        <v>2668</v>
      </c>
      <c r="C788" s="217"/>
      <c r="D788" s="217">
        <v>630</v>
      </c>
      <c r="E788" s="218">
        <v>-1500</v>
      </c>
      <c r="F788" s="218">
        <f>E788*D788</f>
        <v>-945000</v>
      </c>
    </row>
    <row r="789" spans="1:6" ht="18" customHeight="1">
      <c r="A789" s="626" t="s">
        <v>152</v>
      </c>
      <c r="B789" s="626"/>
      <c r="C789" s="626"/>
      <c r="D789" s="12">
        <f>SUM(D786:D788)</f>
        <v>468.2</v>
      </c>
      <c r="E789" s="78"/>
      <c r="F789" s="78">
        <f>SUM(F786:F788)</f>
        <v>-10005800</v>
      </c>
    </row>
    <row r="790" spans="1:6" ht="18" customHeight="1">
      <c r="A790" s="303"/>
      <c r="B790" s="304"/>
      <c r="C790" s="304"/>
      <c r="D790" s="304"/>
      <c r="E790" s="305"/>
      <c r="F790" s="305"/>
    </row>
    <row r="791" spans="1:6" ht="18" customHeight="1">
      <c r="A791" s="79">
        <v>42494</v>
      </c>
      <c r="B791" s="161" t="s">
        <v>6</v>
      </c>
      <c r="C791" s="161"/>
      <c r="D791" s="161"/>
      <c r="E791" s="161"/>
      <c r="F791" s="161"/>
    </row>
    <row r="792" spans="1:6" ht="18" customHeight="1">
      <c r="A792" s="191" t="s">
        <v>127</v>
      </c>
      <c r="B792" s="12" t="s">
        <v>1</v>
      </c>
      <c r="C792" s="12" t="s">
        <v>7</v>
      </c>
      <c r="D792" s="12" t="s">
        <v>8</v>
      </c>
      <c r="E792" s="78" t="s">
        <v>9</v>
      </c>
      <c r="F792" s="78" t="s">
        <v>10</v>
      </c>
    </row>
    <row r="793" spans="1:6" ht="18" customHeight="1">
      <c r="A793" s="208" t="s">
        <v>1420</v>
      </c>
      <c r="B793" s="209" t="s">
        <v>16</v>
      </c>
      <c r="C793" s="210" t="s">
        <v>2565</v>
      </c>
      <c r="D793" s="210">
        <v>120</v>
      </c>
      <c r="E793" s="211">
        <v>42000</v>
      </c>
      <c r="F793" s="212">
        <f>E793*D793</f>
        <v>5040000</v>
      </c>
    </row>
    <row r="794" spans="1:6" ht="18" customHeight="1">
      <c r="A794" s="626" t="s">
        <v>152</v>
      </c>
      <c r="B794" s="626"/>
      <c r="C794" s="626"/>
      <c r="D794" s="12">
        <f>SUM(D791:D793)</f>
        <v>120</v>
      </c>
      <c r="E794" s="78"/>
      <c r="F794" s="78">
        <f>SUM(F793)</f>
        <v>5040000</v>
      </c>
    </row>
    <row r="795" spans="1:6" ht="18" customHeight="1">
      <c r="A795" s="303"/>
      <c r="B795" s="304"/>
      <c r="C795" s="304"/>
      <c r="D795" s="304"/>
      <c r="E795" s="305"/>
      <c r="F795" s="305"/>
    </row>
    <row r="796" spans="1:6" ht="18" customHeight="1">
      <c r="A796" s="79">
        <v>42495</v>
      </c>
      <c r="B796" s="161" t="s">
        <v>6</v>
      </c>
      <c r="C796" s="161"/>
      <c r="D796" s="161"/>
      <c r="E796" s="161"/>
      <c r="F796" s="161"/>
    </row>
    <row r="797" spans="1:6" ht="18" customHeight="1">
      <c r="A797" s="191" t="s">
        <v>127</v>
      </c>
      <c r="B797" s="12" t="s">
        <v>1</v>
      </c>
      <c r="C797" s="12" t="s">
        <v>7</v>
      </c>
      <c r="D797" s="12" t="s">
        <v>8</v>
      </c>
      <c r="E797" s="78" t="s">
        <v>9</v>
      </c>
      <c r="F797" s="78" t="s">
        <v>10</v>
      </c>
    </row>
    <row r="798" spans="1:6" ht="18" customHeight="1">
      <c r="A798" s="187" t="s">
        <v>2485</v>
      </c>
      <c r="B798" s="40" t="s">
        <v>693</v>
      </c>
      <c r="C798" s="41" t="s">
        <v>75</v>
      </c>
      <c r="D798" s="41">
        <v>57.7</v>
      </c>
      <c r="E798" s="42">
        <v>-1000</v>
      </c>
      <c r="F798" s="306">
        <f>D798*E798</f>
        <v>-57700</v>
      </c>
    </row>
    <row r="799" spans="1:6" ht="18" customHeight="1">
      <c r="A799" s="307"/>
      <c r="B799" s="91" t="s">
        <v>693</v>
      </c>
      <c r="C799" s="115" t="s">
        <v>59</v>
      </c>
      <c r="D799" s="115">
        <v>53.1</v>
      </c>
      <c r="E799" s="116">
        <v>-1000</v>
      </c>
      <c r="F799" s="175">
        <f>D799*E799</f>
        <v>-53100</v>
      </c>
    </row>
    <row r="800" spans="1:6" ht="18" customHeight="1">
      <c r="A800" s="35" t="s">
        <v>2273</v>
      </c>
      <c r="B800" s="91" t="s">
        <v>2591</v>
      </c>
      <c r="C800" s="115" t="s">
        <v>2701</v>
      </c>
      <c r="D800" s="115">
        <v>313</v>
      </c>
      <c r="E800" s="116">
        <v>40500</v>
      </c>
      <c r="F800" s="131">
        <f>E800*D800</f>
        <v>12676500</v>
      </c>
    </row>
    <row r="801" spans="1:6" ht="18" customHeight="1">
      <c r="A801" s="58"/>
      <c r="B801" s="108" t="s">
        <v>2591</v>
      </c>
      <c r="C801" s="117" t="s">
        <v>2702</v>
      </c>
      <c r="D801" s="117">
        <v>200.4</v>
      </c>
      <c r="E801" s="118">
        <v>40500</v>
      </c>
      <c r="F801" s="143">
        <f>E801*D801</f>
        <v>8116200</v>
      </c>
    </row>
    <row r="802" spans="1:6" ht="18" customHeight="1">
      <c r="A802" s="626" t="s">
        <v>152</v>
      </c>
      <c r="B802" s="626"/>
      <c r="C802" s="626"/>
      <c r="D802" s="12">
        <f>SUM(D798:D801)</f>
        <v>624.20000000000005</v>
      </c>
      <c r="E802" s="78"/>
      <c r="F802" s="78">
        <f>SUM(F798:F801)</f>
        <v>20681900</v>
      </c>
    </row>
    <row r="804" spans="1:6" ht="18" customHeight="1">
      <c r="A804" s="79">
        <v>42496</v>
      </c>
      <c r="B804" s="161" t="s">
        <v>6</v>
      </c>
      <c r="C804" s="161"/>
      <c r="D804" s="161"/>
      <c r="E804" s="161"/>
      <c r="F804" s="161"/>
    </row>
    <row r="805" spans="1:6" ht="18" customHeight="1">
      <c r="A805" s="191" t="s">
        <v>127</v>
      </c>
      <c r="B805" s="12" t="s">
        <v>1</v>
      </c>
      <c r="C805" s="12" t="s">
        <v>7</v>
      </c>
      <c r="D805" s="12" t="s">
        <v>8</v>
      </c>
      <c r="E805" s="78" t="s">
        <v>9</v>
      </c>
      <c r="F805" s="78" t="s">
        <v>10</v>
      </c>
    </row>
    <row r="806" spans="1:6" ht="18" customHeight="1">
      <c r="A806" s="33" t="s">
        <v>2196</v>
      </c>
      <c r="B806" s="40" t="s">
        <v>2052</v>
      </c>
      <c r="C806" s="41" t="s">
        <v>2197</v>
      </c>
      <c r="D806" s="41">
        <v>272.39999999999998</v>
      </c>
      <c r="E806" s="42">
        <v>42000</v>
      </c>
      <c r="F806" s="142">
        <f t="shared" ref="F806:F813" si="28">E806*D806</f>
        <v>11440799.999999998</v>
      </c>
    </row>
    <row r="807" spans="1:6" ht="18" customHeight="1">
      <c r="A807" s="35" t="s">
        <v>115</v>
      </c>
      <c r="B807" s="91" t="s">
        <v>116</v>
      </c>
      <c r="C807" s="115" t="s">
        <v>118</v>
      </c>
      <c r="D807" s="115">
        <v>228.4</v>
      </c>
      <c r="E807" s="116">
        <v>42500</v>
      </c>
      <c r="F807" s="131">
        <f t="shared" si="28"/>
        <v>9707000</v>
      </c>
    </row>
    <row r="808" spans="1:6" ht="18" customHeight="1">
      <c r="A808" s="35"/>
      <c r="B808" s="91" t="s">
        <v>116</v>
      </c>
      <c r="C808" s="115" t="s">
        <v>117</v>
      </c>
      <c r="D808" s="115">
        <v>370.6</v>
      </c>
      <c r="E808" s="116">
        <v>42500</v>
      </c>
      <c r="F808" s="131">
        <f t="shared" si="28"/>
        <v>15750500.000000002</v>
      </c>
    </row>
    <row r="809" spans="1:6" ht="18" customHeight="1">
      <c r="A809" s="35"/>
      <c r="B809" s="91" t="s">
        <v>116</v>
      </c>
      <c r="C809" s="115" t="s">
        <v>1220</v>
      </c>
      <c r="D809" s="115">
        <v>124.2</v>
      </c>
      <c r="E809" s="116">
        <v>42500</v>
      </c>
      <c r="F809" s="131">
        <f t="shared" si="28"/>
        <v>5278500</v>
      </c>
    </row>
    <row r="810" spans="1:6" ht="18" customHeight="1">
      <c r="A810" s="35"/>
      <c r="B810" s="91" t="s">
        <v>323</v>
      </c>
      <c r="C810" s="115"/>
      <c r="D810" s="115">
        <v>-27</v>
      </c>
      <c r="E810" s="116">
        <v>6500</v>
      </c>
      <c r="F810" s="131">
        <f t="shared" si="28"/>
        <v>-175500</v>
      </c>
    </row>
    <row r="811" spans="1:6" ht="18" customHeight="1">
      <c r="A811" s="35"/>
      <c r="B811" s="91" t="s">
        <v>308</v>
      </c>
      <c r="C811" s="115"/>
      <c r="D811" s="115">
        <v>25.2</v>
      </c>
      <c r="E811" s="116">
        <v>36000</v>
      </c>
      <c r="F811" s="131">
        <f t="shared" si="28"/>
        <v>907200</v>
      </c>
    </row>
    <row r="812" spans="1:6" ht="18" customHeight="1">
      <c r="A812" s="35" t="s">
        <v>2432</v>
      </c>
      <c r="B812" s="91" t="s">
        <v>137</v>
      </c>
      <c r="C812" s="115">
        <v>243.37</v>
      </c>
      <c r="D812" s="115">
        <v>100</v>
      </c>
      <c r="E812" s="116">
        <v>40500</v>
      </c>
      <c r="F812" s="131">
        <v>4050000</v>
      </c>
    </row>
    <row r="813" spans="1:6" ht="18" customHeight="1">
      <c r="A813" s="35" t="s">
        <v>1420</v>
      </c>
      <c r="B813" s="91" t="s">
        <v>16</v>
      </c>
      <c r="C813" s="115" t="s">
        <v>2565</v>
      </c>
      <c r="D813" s="115">
        <v>310</v>
      </c>
      <c r="E813" s="116">
        <v>40500</v>
      </c>
      <c r="F813" s="131">
        <f t="shared" si="28"/>
        <v>12555000</v>
      </c>
    </row>
    <row r="814" spans="1:6" ht="18" customHeight="1">
      <c r="A814" s="96" t="s">
        <v>203</v>
      </c>
      <c r="B814" s="309" t="s">
        <v>1369</v>
      </c>
      <c r="C814" s="310"/>
      <c r="D814" s="298">
        <v>9631.9</v>
      </c>
      <c r="E814" s="311">
        <v>-150</v>
      </c>
      <c r="F814" s="311">
        <f>D814*E814</f>
        <v>-1444785</v>
      </c>
    </row>
    <row r="815" spans="1:6" ht="18" customHeight="1">
      <c r="A815" s="38" t="s">
        <v>2305</v>
      </c>
      <c r="B815" s="91" t="s">
        <v>2743</v>
      </c>
      <c r="C815" s="115" t="s">
        <v>2728</v>
      </c>
      <c r="D815" s="115">
        <v>90</v>
      </c>
      <c r="E815" s="116">
        <v>53000</v>
      </c>
      <c r="F815" s="131">
        <f>E815*D815</f>
        <v>4770000</v>
      </c>
    </row>
    <row r="816" spans="1:6" ht="18" customHeight="1">
      <c r="A816" s="38" t="s">
        <v>2273</v>
      </c>
      <c r="B816" s="91" t="s">
        <v>137</v>
      </c>
      <c r="C816" s="115" t="s">
        <v>973</v>
      </c>
      <c r="D816" s="115">
        <v>100</v>
      </c>
      <c r="E816" s="116">
        <v>40000</v>
      </c>
      <c r="F816" s="131">
        <f>E816*D816</f>
        <v>4000000</v>
      </c>
    </row>
    <row r="817" spans="1:6" ht="18" customHeight="1">
      <c r="A817" s="100"/>
      <c r="B817" s="108" t="s">
        <v>137</v>
      </c>
      <c r="C817" s="117" t="s">
        <v>529</v>
      </c>
      <c r="D817" s="117">
        <v>200</v>
      </c>
      <c r="E817" s="118">
        <v>40000</v>
      </c>
      <c r="F817" s="143">
        <f>E817*D817</f>
        <v>8000000</v>
      </c>
    </row>
    <row r="818" spans="1:6" ht="18" customHeight="1">
      <c r="A818" s="626" t="s">
        <v>152</v>
      </c>
      <c r="B818" s="626"/>
      <c r="C818" s="626"/>
      <c r="D818" s="12">
        <f>SUM(D806:D817)</f>
        <v>11425.7</v>
      </c>
      <c r="E818" s="78"/>
      <c r="F818" s="78">
        <f>SUM(F806:F817)</f>
        <v>74838715</v>
      </c>
    </row>
    <row r="820" spans="1:6" ht="18" customHeight="1">
      <c r="A820" s="79">
        <v>42497</v>
      </c>
      <c r="B820" s="161" t="s">
        <v>6</v>
      </c>
      <c r="C820" s="161"/>
      <c r="D820" s="161"/>
      <c r="E820" s="161"/>
      <c r="F820" s="161"/>
    </row>
    <row r="821" spans="1:6" ht="18" customHeight="1">
      <c r="A821" s="191" t="s">
        <v>127</v>
      </c>
      <c r="B821" s="12" t="s">
        <v>1</v>
      </c>
      <c r="C821" s="12" t="s">
        <v>7</v>
      </c>
      <c r="D821" s="12" t="s">
        <v>8</v>
      </c>
      <c r="E821" s="78" t="s">
        <v>9</v>
      </c>
      <c r="F821" s="78" t="s">
        <v>10</v>
      </c>
    </row>
    <row r="822" spans="1:6" ht="18" customHeight="1">
      <c r="A822" s="33" t="s">
        <v>245</v>
      </c>
      <c r="B822" s="40" t="s">
        <v>2736</v>
      </c>
      <c r="C822" s="41" t="s">
        <v>2737</v>
      </c>
      <c r="D822" s="41">
        <v>151.80000000000001</v>
      </c>
      <c r="E822" s="42">
        <v>49500</v>
      </c>
      <c r="F822" s="142">
        <f>E822*D822</f>
        <v>7514100.0000000009</v>
      </c>
    </row>
    <row r="823" spans="1:6" ht="18" customHeight="1">
      <c r="A823" s="6" t="s">
        <v>2443</v>
      </c>
      <c r="B823" s="52" t="s">
        <v>2744</v>
      </c>
      <c r="C823" s="53"/>
      <c r="D823" s="53">
        <v>-98.5</v>
      </c>
      <c r="E823" s="54">
        <v>56000</v>
      </c>
      <c r="F823" s="140">
        <f>E823*D823</f>
        <v>-5516000</v>
      </c>
    </row>
    <row r="824" spans="1:6" ht="18" customHeight="1">
      <c r="A824" s="38" t="s">
        <v>1420</v>
      </c>
      <c r="B824" s="312" t="s">
        <v>2668</v>
      </c>
      <c r="C824" s="298"/>
      <c r="D824" s="298">
        <v>120</v>
      </c>
      <c r="E824" s="313">
        <v>-1500</v>
      </c>
      <c r="F824" s="313">
        <f>E824*D824</f>
        <v>-180000</v>
      </c>
    </row>
    <row r="825" spans="1:6" ht="18" customHeight="1">
      <c r="A825" s="35" t="s">
        <v>2305</v>
      </c>
      <c r="B825" s="91" t="s">
        <v>2743</v>
      </c>
      <c r="C825" s="115" t="s">
        <v>2728</v>
      </c>
      <c r="D825" s="115">
        <v>146</v>
      </c>
      <c r="E825" s="116">
        <v>53000</v>
      </c>
      <c r="F825" s="131">
        <f>E825*D825</f>
        <v>7738000</v>
      </c>
    </row>
    <row r="826" spans="1:6" ht="18" customHeight="1">
      <c r="A826" s="58" t="s">
        <v>1514</v>
      </c>
      <c r="B826" s="314" t="s">
        <v>1686</v>
      </c>
      <c r="C826" s="117" t="s">
        <v>947</v>
      </c>
      <c r="D826" s="117">
        <v>101.4</v>
      </c>
      <c r="E826" s="118">
        <v>42000</v>
      </c>
      <c r="F826" s="143">
        <f>E826*D826</f>
        <v>4258800</v>
      </c>
    </row>
    <row r="827" spans="1:6" ht="18" customHeight="1">
      <c r="A827" s="626" t="s">
        <v>152</v>
      </c>
      <c r="B827" s="626"/>
      <c r="C827" s="626"/>
      <c r="D827" s="12">
        <f>SUM(D822:D826)</f>
        <v>420.70000000000005</v>
      </c>
      <c r="E827" s="78"/>
      <c r="F827" s="78">
        <f>SUM(F822:F826)</f>
        <v>13814900</v>
      </c>
    </row>
    <row r="829" spans="1:6" ht="18" customHeight="1">
      <c r="A829" s="79">
        <v>42498</v>
      </c>
      <c r="B829" s="161" t="s">
        <v>6</v>
      </c>
      <c r="C829" s="161"/>
      <c r="D829" s="161"/>
      <c r="E829" s="161"/>
      <c r="F829" s="161"/>
    </row>
    <row r="830" spans="1:6" ht="18" customHeight="1">
      <c r="A830" s="191" t="s">
        <v>127</v>
      </c>
      <c r="B830" s="12" t="s">
        <v>1</v>
      </c>
      <c r="C830" s="12" t="s">
        <v>7</v>
      </c>
      <c r="D830" s="12" t="s">
        <v>8</v>
      </c>
      <c r="E830" s="78" t="s">
        <v>9</v>
      </c>
      <c r="F830" s="78" t="s">
        <v>10</v>
      </c>
    </row>
    <row r="831" spans="1:6" ht="18" customHeight="1">
      <c r="A831" s="58" t="s">
        <v>1420</v>
      </c>
      <c r="B831" s="108" t="s">
        <v>16</v>
      </c>
      <c r="C831" s="117" t="s">
        <v>2565</v>
      </c>
      <c r="D831" s="117">
        <v>285.7</v>
      </c>
      <c r="E831" s="118">
        <v>40500</v>
      </c>
      <c r="F831" s="143">
        <f>E831*D831</f>
        <v>11570850</v>
      </c>
    </row>
    <row r="832" spans="1:6" ht="18" customHeight="1">
      <c r="A832" s="626" t="s">
        <v>152</v>
      </c>
      <c r="B832" s="626"/>
      <c r="C832" s="626"/>
      <c r="D832" s="12">
        <f>SUM(D828:D831)</f>
        <v>285.7</v>
      </c>
      <c r="E832" s="78"/>
      <c r="F832" s="78">
        <f>SUM(F828:F831)</f>
        <v>11570850</v>
      </c>
    </row>
    <row r="834" spans="1:6" ht="18" customHeight="1">
      <c r="A834" s="79">
        <v>42499</v>
      </c>
      <c r="B834" s="161" t="s">
        <v>6</v>
      </c>
      <c r="C834" s="161"/>
      <c r="D834" s="161"/>
      <c r="E834" s="161"/>
      <c r="F834" s="161"/>
    </row>
    <row r="835" spans="1:6" ht="18" customHeight="1">
      <c r="A835" s="191" t="s">
        <v>127</v>
      </c>
      <c r="B835" s="12" t="s">
        <v>1</v>
      </c>
      <c r="C835" s="12" t="s">
        <v>7</v>
      </c>
      <c r="D835" s="12" t="s">
        <v>8</v>
      </c>
      <c r="E835" s="78" t="s">
        <v>9</v>
      </c>
      <c r="F835" s="78" t="s">
        <v>10</v>
      </c>
    </row>
    <row r="836" spans="1:6" ht="18" customHeight="1">
      <c r="A836" s="208" t="s">
        <v>2718</v>
      </c>
      <c r="B836" s="209" t="s">
        <v>137</v>
      </c>
      <c r="C836" s="210" t="s">
        <v>1912</v>
      </c>
      <c r="D836" s="210">
        <v>100</v>
      </c>
      <c r="E836" s="211">
        <v>40000</v>
      </c>
      <c r="F836" s="212">
        <f>E836*D836</f>
        <v>4000000</v>
      </c>
    </row>
    <row r="837" spans="1:6" ht="18" customHeight="1">
      <c r="A837" s="626" t="s">
        <v>152</v>
      </c>
      <c r="B837" s="626"/>
      <c r="C837" s="626"/>
      <c r="D837" s="12">
        <f>SUM(D833:D836)</f>
        <v>100</v>
      </c>
      <c r="E837" s="78"/>
      <c r="F837" s="78">
        <f>SUM(F833:F836)</f>
        <v>4000000</v>
      </c>
    </row>
    <row r="839" spans="1:6" ht="18" customHeight="1">
      <c r="A839" s="79">
        <v>42500</v>
      </c>
      <c r="B839" s="161" t="s">
        <v>6</v>
      </c>
      <c r="C839" s="161"/>
      <c r="D839" s="161"/>
      <c r="E839" s="161"/>
      <c r="F839" s="161"/>
    </row>
    <row r="840" spans="1:6" ht="18" customHeight="1">
      <c r="A840" s="191" t="s">
        <v>127</v>
      </c>
      <c r="B840" s="12" t="s">
        <v>1</v>
      </c>
      <c r="C840" s="12" t="s">
        <v>7</v>
      </c>
      <c r="D840" s="12" t="s">
        <v>8</v>
      </c>
      <c r="E840" s="78" t="s">
        <v>9</v>
      </c>
      <c r="F840" s="78" t="s">
        <v>10</v>
      </c>
    </row>
    <row r="841" spans="1:6" ht="18" customHeight="1">
      <c r="A841" s="187" t="s">
        <v>2305</v>
      </c>
      <c r="B841" s="318" t="s">
        <v>2791</v>
      </c>
      <c r="C841" s="319"/>
      <c r="D841" s="319">
        <v>2</v>
      </c>
      <c r="E841" s="320">
        <v>2200000</v>
      </c>
      <c r="F841" s="320">
        <f t="shared" ref="F841:F848" si="29">E841*D841</f>
        <v>4400000</v>
      </c>
    </row>
    <row r="842" spans="1:6" ht="18" customHeight="1">
      <c r="A842" s="38" t="s">
        <v>2273</v>
      </c>
      <c r="B842" s="213" t="s">
        <v>6</v>
      </c>
      <c r="C842" s="214" t="s">
        <v>138</v>
      </c>
      <c r="D842" s="214">
        <v>100.2</v>
      </c>
      <c r="E842" s="215">
        <v>40500</v>
      </c>
      <c r="F842" s="131">
        <f t="shared" si="29"/>
        <v>4058100</v>
      </c>
    </row>
    <row r="843" spans="1:6" ht="18" customHeight="1">
      <c r="A843" s="38" t="s">
        <v>44</v>
      </c>
      <c r="B843" s="213" t="s">
        <v>6</v>
      </c>
      <c r="C843" s="214" t="s">
        <v>702</v>
      </c>
      <c r="D843" s="214">
        <v>20</v>
      </c>
      <c r="E843" s="215">
        <v>40000</v>
      </c>
      <c r="F843" s="131">
        <f t="shared" si="29"/>
        <v>800000</v>
      </c>
    </row>
    <row r="844" spans="1:6" ht="18" customHeight="1">
      <c r="A844" s="38" t="s">
        <v>44</v>
      </c>
      <c r="B844" s="213" t="s">
        <v>6</v>
      </c>
      <c r="C844" s="214" t="s">
        <v>1003</v>
      </c>
      <c r="D844" s="214">
        <v>100</v>
      </c>
      <c r="E844" s="215">
        <v>40000</v>
      </c>
      <c r="F844" s="131">
        <f t="shared" si="29"/>
        <v>4000000</v>
      </c>
    </row>
    <row r="845" spans="1:6" ht="18" customHeight="1">
      <c r="A845" s="38" t="s">
        <v>44</v>
      </c>
      <c r="B845" s="213" t="s">
        <v>6</v>
      </c>
      <c r="C845" s="214" t="s">
        <v>637</v>
      </c>
      <c r="D845" s="214">
        <v>154.5</v>
      </c>
      <c r="E845" s="215">
        <v>40500</v>
      </c>
      <c r="F845" s="131">
        <f t="shared" si="29"/>
        <v>6257250</v>
      </c>
    </row>
    <row r="846" spans="1:6" ht="18" customHeight="1">
      <c r="A846" s="38" t="s">
        <v>44</v>
      </c>
      <c r="B846" s="213" t="s">
        <v>6</v>
      </c>
      <c r="C846" s="214" t="s">
        <v>702</v>
      </c>
      <c r="D846" s="214">
        <v>50</v>
      </c>
      <c r="E846" s="215">
        <v>40000</v>
      </c>
      <c r="F846" s="131">
        <f t="shared" si="29"/>
        <v>2000000</v>
      </c>
    </row>
    <row r="847" spans="1:6" ht="18" customHeight="1">
      <c r="A847" s="38" t="s">
        <v>44</v>
      </c>
      <c r="B847" s="213" t="s">
        <v>6</v>
      </c>
      <c r="C847" s="214" t="s">
        <v>529</v>
      </c>
      <c r="D847" s="214">
        <v>120</v>
      </c>
      <c r="E847" s="215">
        <v>40000</v>
      </c>
      <c r="F847" s="131">
        <f t="shared" si="29"/>
        <v>4800000</v>
      </c>
    </row>
    <row r="848" spans="1:6" ht="18" customHeight="1">
      <c r="A848" s="100" t="s">
        <v>722</v>
      </c>
      <c r="B848" s="108" t="s">
        <v>2802</v>
      </c>
      <c r="C848" s="117" t="s">
        <v>22</v>
      </c>
      <c r="D848" s="117">
        <v>25</v>
      </c>
      <c r="E848" s="118">
        <f>67000-1500</f>
        <v>65500</v>
      </c>
      <c r="F848" s="143">
        <f t="shared" si="29"/>
        <v>1637500</v>
      </c>
    </row>
    <row r="849" spans="1:6" ht="18" customHeight="1">
      <c r="A849" s="626" t="s">
        <v>152</v>
      </c>
      <c r="B849" s="626"/>
      <c r="C849" s="626"/>
      <c r="D849" s="12">
        <f>SUM(D841:D848)</f>
        <v>571.70000000000005</v>
      </c>
      <c r="E849" s="78"/>
      <c r="F849" s="78">
        <f>SUM(F841:F848)</f>
        <v>27952850</v>
      </c>
    </row>
    <row r="851" spans="1:6" ht="18" customHeight="1">
      <c r="A851" s="79">
        <v>42501</v>
      </c>
      <c r="B851" s="161" t="s">
        <v>6</v>
      </c>
      <c r="C851" s="161"/>
      <c r="D851" s="161"/>
      <c r="E851" s="161"/>
      <c r="F851" s="161"/>
    </row>
    <row r="852" spans="1:6" ht="18" customHeight="1">
      <c r="A852" s="191" t="s">
        <v>127</v>
      </c>
      <c r="B852" s="12" t="s">
        <v>1</v>
      </c>
      <c r="C852" s="12" t="s">
        <v>7</v>
      </c>
      <c r="D852" s="12" t="s">
        <v>8</v>
      </c>
      <c r="E852" s="78" t="s">
        <v>9</v>
      </c>
      <c r="F852" s="78" t="s">
        <v>10</v>
      </c>
    </row>
    <row r="853" spans="1:6" ht="18" customHeight="1">
      <c r="A853" s="33" t="s">
        <v>722</v>
      </c>
      <c r="B853" s="40" t="s">
        <v>2810</v>
      </c>
      <c r="C853" s="41"/>
      <c r="D853" s="41">
        <v>4</v>
      </c>
      <c r="E853" s="42">
        <v>1650000</v>
      </c>
      <c r="F853" s="142">
        <f>E853*D853</f>
        <v>6600000</v>
      </c>
    </row>
    <row r="854" spans="1:6" ht="18" customHeight="1">
      <c r="A854" s="35" t="s">
        <v>2273</v>
      </c>
      <c r="B854" s="91" t="s">
        <v>6</v>
      </c>
      <c r="C854" s="115" t="s">
        <v>862</v>
      </c>
      <c r="D854" s="115">
        <v>100</v>
      </c>
      <c r="E854" s="116">
        <v>40000</v>
      </c>
      <c r="F854" s="131">
        <f>E854*D854</f>
        <v>4000000</v>
      </c>
    </row>
    <row r="855" spans="1:6" ht="18" customHeight="1">
      <c r="A855" s="38" t="s">
        <v>2264</v>
      </c>
      <c r="B855" s="91" t="s">
        <v>6</v>
      </c>
      <c r="C855" s="115" t="s">
        <v>2571</v>
      </c>
      <c r="D855" s="115">
        <v>100</v>
      </c>
      <c r="E855" s="116">
        <v>39000</v>
      </c>
      <c r="F855" s="131">
        <f>E855*D855</f>
        <v>3900000</v>
      </c>
    </row>
    <row r="856" spans="1:6" ht="18" customHeight="1">
      <c r="A856" s="100" t="s">
        <v>44</v>
      </c>
      <c r="B856" s="108" t="s">
        <v>6</v>
      </c>
      <c r="C856" s="117" t="s">
        <v>2833</v>
      </c>
      <c r="D856" s="117">
        <v>100</v>
      </c>
      <c r="E856" s="118">
        <v>39000</v>
      </c>
      <c r="F856" s="143">
        <f>E856*D856</f>
        <v>3900000</v>
      </c>
    </row>
    <row r="857" spans="1:6" ht="18" customHeight="1">
      <c r="A857" s="626" t="s">
        <v>152</v>
      </c>
      <c r="B857" s="626"/>
      <c r="C857" s="626"/>
      <c r="D857" s="12">
        <f>SUM(D853:D856)</f>
        <v>304</v>
      </c>
      <c r="E857" s="78"/>
      <c r="F857" s="78">
        <f>SUM(F853:F856)</f>
        <v>18400000</v>
      </c>
    </row>
    <row r="859" spans="1:6" ht="18" customHeight="1">
      <c r="A859" s="79">
        <v>42502</v>
      </c>
      <c r="B859" s="161" t="s">
        <v>6</v>
      </c>
      <c r="C859" s="161"/>
      <c r="D859" s="161"/>
      <c r="E859" s="161"/>
      <c r="F859" s="161"/>
    </row>
    <row r="860" spans="1:6" ht="18" customHeight="1">
      <c r="A860" s="191" t="s">
        <v>127</v>
      </c>
      <c r="B860" s="12" t="s">
        <v>1</v>
      </c>
      <c r="C860" s="12" t="s">
        <v>7</v>
      </c>
      <c r="D860" s="12" t="s">
        <v>8</v>
      </c>
      <c r="E860" s="78" t="s">
        <v>9</v>
      </c>
      <c r="F860" s="78" t="s">
        <v>10</v>
      </c>
    </row>
    <row r="861" spans="1:6" ht="18" customHeight="1">
      <c r="A861" s="33" t="s">
        <v>2273</v>
      </c>
      <c r="B861" s="40" t="s">
        <v>6</v>
      </c>
      <c r="C861" s="41" t="s">
        <v>2838</v>
      </c>
      <c r="D861" s="41">
        <v>300</v>
      </c>
      <c r="E861" s="42">
        <v>40500</v>
      </c>
      <c r="F861" s="142">
        <f>E861*D861</f>
        <v>12150000</v>
      </c>
    </row>
    <row r="862" spans="1:6" ht="18" customHeight="1">
      <c r="A862" s="58" t="s">
        <v>44</v>
      </c>
      <c r="B862" s="108" t="s">
        <v>6</v>
      </c>
      <c r="C862" s="117" t="s">
        <v>22</v>
      </c>
      <c r="D862" s="117">
        <v>200</v>
      </c>
      <c r="E862" s="118">
        <v>40000</v>
      </c>
      <c r="F862" s="143">
        <f>E862*D862</f>
        <v>8000000</v>
      </c>
    </row>
    <row r="863" spans="1:6" ht="18" customHeight="1">
      <c r="A863" s="626" t="s">
        <v>152</v>
      </c>
      <c r="B863" s="626"/>
      <c r="C863" s="626"/>
      <c r="D863" s="12">
        <f>SUM(D861:D862)</f>
        <v>500</v>
      </c>
      <c r="E863" s="78"/>
      <c r="F863" s="78">
        <f>SUM(F861:F862)</f>
        <v>20150000</v>
      </c>
    </row>
    <row r="865" spans="1:6" ht="18" customHeight="1">
      <c r="A865" s="79">
        <v>42503</v>
      </c>
      <c r="B865" s="161" t="s">
        <v>6</v>
      </c>
      <c r="C865" s="161"/>
      <c r="D865" s="161"/>
      <c r="E865" s="161"/>
      <c r="F865" s="161"/>
    </row>
    <row r="866" spans="1:6" ht="18" customHeight="1">
      <c r="A866" s="191" t="s">
        <v>127</v>
      </c>
      <c r="B866" s="12" t="s">
        <v>1</v>
      </c>
      <c r="C866" s="12" t="s">
        <v>7</v>
      </c>
      <c r="D866" s="12" t="s">
        <v>8</v>
      </c>
      <c r="E866" s="78" t="s">
        <v>9</v>
      </c>
      <c r="F866" s="78" t="s">
        <v>10</v>
      </c>
    </row>
    <row r="867" spans="1:6" ht="18" customHeight="1">
      <c r="A867" s="33" t="s">
        <v>2876</v>
      </c>
      <c r="B867" s="40" t="s">
        <v>1246</v>
      </c>
      <c r="C867" s="41" t="s">
        <v>1247</v>
      </c>
      <c r="D867" s="41">
        <v>106.2</v>
      </c>
      <c r="E867" s="42">
        <v>53000</v>
      </c>
      <c r="F867" s="142">
        <f t="shared" ref="F867:F874" si="30">E867*D867</f>
        <v>5628600</v>
      </c>
    </row>
    <row r="868" spans="1:6" ht="18" customHeight="1">
      <c r="A868" s="35" t="s">
        <v>154</v>
      </c>
      <c r="B868" s="91" t="s">
        <v>2877</v>
      </c>
      <c r="C868" s="115" t="s">
        <v>770</v>
      </c>
      <c r="D868" s="115">
        <v>60</v>
      </c>
      <c r="E868" s="116">
        <v>40500</v>
      </c>
      <c r="F868" s="131">
        <f t="shared" si="30"/>
        <v>2430000</v>
      </c>
    </row>
    <row r="869" spans="1:6" ht="18" customHeight="1">
      <c r="A869" s="35" t="s">
        <v>44</v>
      </c>
      <c r="B869" s="52" t="s">
        <v>2879</v>
      </c>
      <c r="C869" s="327"/>
      <c r="D869" s="53">
        <v>-5.5</v>
      </c>
      <c r="E869" s="54">
        <v>39000</v>
      </c>
      <c r="F869" s="140">
        <f t="shared" si="30"/>
        <v>-214500</v>
      </c>
    </row>
    <row r="870" spans="1:6" ht="18" customHeight="1">
      <c r="A870" s="35" t="s">
        <v>115</v>
      </c>
      <c r="B870" s="91" t="s">
        <v>116</v>
      </c>
      <c r="C870" s="115" t="s">
        <v>2860</v>
      </c>
      <c r="D870" s="115">
        <v>328.8</v>
      </c>
      <c r="E870" s="116">
        <v>42500</v>
      </c>
      <c r="F870" s="131">
        <f t="shared" si="30"/>
        <v>13974000</v>
      </c>
    </row>
    <row r="871" spans="1:6" ht="18" customHeight="1">
      <c r="A871" s="35" t="s">
        <v>44</v>
      </c>
      <c r="B871" s="91" t="s">
        <v>116</v>
      </c>
      <c r="C871" s="115" t="s">
        <v>2861</v>
      </c>
      <c r="D871" s="115">
        <v>83.6</v>
      </c>
      <c r="E871" s="116">
        <v>42500</v>
      </c>
      <c r="F871" s="131">
        <f t="shared" si="30"/>
        <v>3552999.9999999995</v>
      </c>
    </row>
    <row r="872" spans="1:6" ht="18" customHeight="1">
      <c r="A872" s="35" t="s">
        <v>2264</v>
      </c>
      <c r="B872" s="91" t="s">
        <v>6</v>
      </c>
      <c r="C872" s="115" t="s">
        <v>2881</v>
      </c>
      <c r="D872" s="115">
        <v>47</v>
      </c>
      <c r="E872" s="116">
        <v>45000</v>
      </c>
      <c r="F872" s="131">
        <f t="shared" si="30"/>
        <v>2115000</v>
      </c>
    </row>
    <row r="873" spans="1:6" ht="18" customHeight="1">
      <c r="A873" s="35" t="s">
        <v>44</v>
      </c>
      <c r="B873" s="91" t="s">
        <v>6</v>
      </c>
      <c r="C873" s="115" t="s">
        <v>2882</v>
      </c>
      <c r="D873" s="115">
        <v>37.4</v>
      </c>
      <c r="E873" s="116">
        <v>47000</v>
      </c>
      <c r="F873" s="131">
        <f t="shared" si="30"/>
        <v>1757800</v>
      </c>
    </row>
    <row r="874" spans="1:6" ht="18" customHeight="1">
      <c r="A874" s="58" t="s">
        <v>2287</v>
      </c>
      <c r="B874" s="108" t="s">
        <v>137</v>
      </c>
      <c r="C874" s="117" t="s">
        <v>2875</v>
      </c>
      <c r="D874" s="117">
        <v>187.6</v>
      </c>
      <c r="E874" s="118">
        <v>40000</v>
      </c>
      <c r="F874" s="143">
        <f t="shared" si="30"/>
        <v>7504000</v>
      </c>
    </row>
    <row r="875" spans="1:6" ht="18" customHeight="1">
      <c r="A875" s="626" t="s">
        <v>152</v>
      </c>
      <c r="B875" s="626"/>
      <c r="C875" s="626"/>
      <c r="D875" s="12">
        <f>SUM(D867:D874)</f>
        <v>845.1</v>
      </c>
      <c r="E875" s="78"/>
      <c r="F875" s="78">
        <f>SUM(F867:F874)</f>
        <v>36747900</v>
      </c>
    </row>
    <row r="877" spans="1:6" ht="18" customHeight="1">
      <c r="A877" s="79">
        <v>42504</v>
      </c>
      <c r="B877" s="161" t="s">
        <v>6</v>
      </c>
      <c r="C877" s="161"/>
      <c r="D877" s="161"/>
      <c r="E877" s="161"/>
      <c r="F877" s="161"/>
    </row>
    <row r="878" spans="1:6" ht="18" customHeight="1">
      <c r="A878" s="191" t="s">
        <v>127</v>
      </c>
      <c r="B878" s="12" t="s">
        <v>1</v>
      </c>
      <c r="C878" s="12" t="s">
        <v>7</v>
      </c>
      <c r="D878" s="12" t="s">
        <v>8</v>
      </c>
      <c r="E878" s="78" t="s">
        <v>9</v>
      </c>
      <c r="F878" s="78" t="s">
        <v>10</v>
      </c>
    </row>
    <row r="879" spans="1:6" ht="18" customHeight="1">
      <c r="A879" s="187" t="s">
        <v>2273</v>
      </c>
      <c r="B879" s="318" t="s">
        <v>137</v>
      </c>
      <c r="C879" s="41" t="s">
        <v>2838</v>
      </c>
      <c r="D879" s="41">
        <v>300</v>
      </c>
      <c r="E879" s="42">
        <v>-500</v>
      </c>
      <c r="F879" s="306">
        <f>D879*E879</f>
        <v>-150000</v>
      </c>
    </row>
    <row r="880" spans="1:6" ht="18" customHeight="1">
      <c r="A880" s="100"/>
      <c r="B880" s="330" t="s">
        <v>137</v>
      </c>
      <c r="C880" s="117" t="s">
        <v>22</v>
      </c>
      <c r="D880" s="117">
        <v>200</v>
      </c>
      <c r="E880" s="118">
        <v>-500</v>
      </c>
      <c r="F880" s="177">
        <f>D880*E880</f>
        <v>-100000</v>
      </c>
    </row>
    <row r="881" spans="1:6" ht="18" customHeight="1">
      <c r="A881" s="626" t="s">
        <v>152</v>
      </c>
      <c r="B881" s="626"/>
      <c r="C881" s="626"/>
      <c r="D881" s="12">
        <f>SUM(D879:D880)</f>
        <v>500</v>
      </c>
      <c r="E881" s="78"/>
      <c r="F881" s="78">
        <f>SUM(F879:F880)</f>
        <v>-250000</v>
      </c>
    </row>
    <row r="883" spans="1:6" ht="18" customHeight="1">
      <c r="A883" s="79">
        <v>42506</v>
      </c>
      <c r="B883" s="161" t="s">
        <v>6</v>
      </c>
      <c r="C883" s="161"/>
      <c r="D883" s="161"/>
      <c r="E883" s="161"/>
      <c r="F883" s="161"/>
    </row>
    <row r="884" spans="1:6" ht="18" customHeight="1">
      <c r="A884" s="191" t="s">
        <v>127</v>
      </c>
      <c r="B884" s="12" t="s">
        <v>1</v>
      </c>
      <c r="C884" s="12" t="s">
        <v>7</v>
      </c>
      <c r="D884" s="12" t="s">
        <v>8</v>
      </c>
      <c r="E884" s="78" t="s">
        <v>9</v>
      </c>
      <c r="F884" s="78" t="s">
        <v>10</v>
      </c>
    </row>
    <row r="885" spans="1:6" ht="18" customHeight="1">
      <c r="A885" s="33" t="s">
        <v>2264</v>
      </c>
      <c r="B885" s="40" t="s">
        <v>6</v>
      </c>
      <c r="C885" s="41" t="s">
        <v>2918</v>
      </c>
      <c r="D885" s="41">
        <v>44.2</v>
      </c>
      <c r="E885" s="42">
        <v>45000</v>
      </c>
      <c r="F885" s="142">
        <f>E885*D885</f>
        <v>1989000.0000000002</v>
      </c>
    </row>
    <row r="886" spans="1:6" ht="18" customHeight="1">
      <c r="A886" s="35" t="s">
        <v>44</v>
      </c>
      <c r="B886" s="91" t="s">
        <v>6</v>
      </c>
      <c r="C886" s="115" t="s">
        <v>2919</v>
      </c>
      <c r="D886" s="115">
        <v>52</v>
      </c>
      <c r="E886" s="116">
        <v>47000</v>
      </c>
      <c r="F886" s="131">
        <f>E886*D886</f>
        <v>2444000</v>
      </c>
    </row>
    <row r="887" spans="1:6" ht="18" customHeight="1">
      <c r="A887" s="35" t="s">
        <v>2876</v>
      </c>
      <c r="B887" s="91" t="s">
        <v>116</v>
      </c>
      <c r="C887" s="115" t="s">
        <v>1248</v>
      </c>
      <c r="D887" s="115">
        <v>92.4</v>
      </c>
      <c r="E887" s="116">
        <v>58000</v>
      </c>
      <c r="F887" s="131">
        <f>E887*D887</f>
        <v>5359200</v>
      </c>
    </row>
    <row r="888" spans="1:6" ht="18" customHeight="1">
      <c r="A888" s="58" t="s">
        <v>44</v>
      </c>
      <c r="B888" s="108" t="s">
        <v>116</v>
      </c>
      <c r="C888" s="117" t="s">
        <v>1249</v>
      </c>
      <c r="D888" s="117">
        <v>98.3</v>
      </c>
      <c r="E888" s="118">
        <v>63000</v>
      </c>
      <c r="F888" s="143">
        <f>E888*D888</f>
        <v>6192900</v>
      </c>
    </row>
    <row r="889" spans="1:6" ht="18" customHeight="1">
      <c r="A889" s="626" t="s">
        <v>152</v>
      </c>
      <c r="B889" s="626"/>
      <c r="C889" s="626"/>
      <c r="D889" s="12">
        <f>SUM(D885:D888)</f>
        <v>286.90000000000003</v>
      </c>
      <c r="E889" s="78"/>
      <c r="F889" s="78">
        <f>SUM(F885:F888)</f>
        <v>15985100</v>
      </c>
    </row>
    <row r="891" spans="1:6" ht="18" customHeight="1">
      <c r="A891" s="79">
        <v>42507</v>
      </c>
      <c r="B891" s="161" t="s">
        <v>6</v>
      </c>
      <c r="C891" s="161"/>
      <c r="D891" s="161"/>
      <c r="E891" s="161"/>
      <c r="F891" s="161"/>
    </row>
    <row r="892" spans="1:6" ht="18" customHeight="1">
      <c r="A892" s="191" t="s">
        <v>127</v>
      </c>
      <c r="B892" s="12" t="s">
        <v>1</v>
      </c>
      <c r="C892" s="12" t="s">
        <v>7</v>
      </c>
      <c r="D892" s="12" t="s">
        <v>8</v>
      </c>
      <c r="E892" s="78" t="s">
        <v>9</v>
      </c>
      <c r="F892" s="78" t="s">
        <v>10</v>
      </c>
    </row>
    <row r="893" spans="1:6" ht="18" customHeight="1">
      <c r="A893" s="33" t="s">
        <v>2582</v>
      </c>
      <c r="B893" s="40" t="s">
        <v>137</v>
      </c>
      <c r="C893" s="336" t="s">
        <v>827</v>
      </c>
      <c r="D893" s="336">
        <v>50</v>
      </c>
      <c r="E893" s="341">
        <v>44000</v>
      </c>
      <c r="F893" s="142">
        <f>E893*D893</f>
        <v>2200000</v>
      </c>
    </row>
    <row r="894" spans="1:6" ht="18" customHeight="1">
      <c r="A894" s="35" t="s">
        <v>44</v>
      </c>
      <c r="B894" s="91" t="s">
        <v>137</v>
      </c>
      <c r="C894" s="337" t="s">
        <v>817</v>
      </c>
      <c r="D894" s="337">
        <v>100.4</v>
      </c>
      <c r="E894" s="339">
        <v>40000</v>
      </c>
      <c r="F894" s="131">
        <f>E894*D894</f>
        <v>4016000</v>
      </c>
    </row>
    <row r="895" spans="1:6" ht="18" customHeight="1">
      <c r="A895" s="35" t="s">
        <v>722</v>
      </c>
      <c r="B895" s="91" t="s">
        <v>2802</v>
      </c>
      <c r="C895" s="115" t="s">
        <v>22</v>
      </c>
      <c r="D895" s="115">
        <v>469.3</v>
      </c>
      <c r="E895" s="339">
        <v>45500</v>
      </c>
      <c r="F895" s="131">
        <f>E895*D895</f>
        <v>21353150</v>
      </c>
    </row>
    <row r="896" spans="1:6" ht="18" customHeight="1">
      <c r="A896" s="58" t="s">
        <v>44</v>
      </c>
      <c r="B896" s="108" t="s">
        <v>116</v>
      </c>
      <c r="C896" s="117" t="s">
        <v>22</v>
      </c>
      <c r="D896" s="117">
        <v>25</v>
      </c>
      <c r="E896" s="340">
        <v>-20000</v>
      </c>
      <c r="F896" s="143">
        <f>E896*D896</f>
        <v>-500000</v>
      </c>
    </row>
    <row r="897" spans="1:6" ht="18" customHeight="1">
      <c r="A897" s="626" t="s">
        <v>152</v>
      </c>
      <c r="B897" s="626"/>
      <c r="C897" s="626"/>
      <c r="D897" s="12">
        <f>SUM(D893:D896)</f>
        <v>644.70000000000005</v>
      </c>
      <c r="E897" s="78"/>
      <c r="F897" s="78">
        <f>SUM(F893:F896)</f>
        <v>27069150</v>
      </c>
    </row>
    <row r="899" spans="1:6" ht="18" customHeight="1">
      <c r="A899" s="79">
        <v>42508</v>
      </c>
      <c r="B899" s="161" t="s">
        <v>6</v>
      </c>
      <c r="C899" s="161"/>
      <c r="D899" s="161"/>
      <c r="E899" s="161"/>
      <c r="F899" s="161"/>
    </row>
    <row r="900" spans="1:6" ht="18" customHeight="1">
      <c r="A900" s="191" t="s">
        <v>127</v>
      </c>
      <c r="B900" s="12" t="s">
        <v>1</v>
      </c>
      <c r="C900" s="12" t="s">
        <v>7</v>
      </c>
      <c r="D900" s="12" t="s">
        <v>8</v>
      </c>
      <c r="E900" s="78" t="s">
        <v>9</v>
      </c>
      <c r="F900" s="78" t="s">
        <v>10</v>
      </c>
    </row>
    <row r="901" spans="1:6" ht="18" customHeight="1">
      <c r="A901" s="208" t="s">
        <v>2945</v>
      </c>
      <c r="B901" s="343" t="s">
        <v>2959</v>
      </c>
      <c r="C901" s="210" t="s">
        <v>2947</v>
      </c>
      <c r="D901" s="210">
        <v>50</v>
      </c>
      <c r="E901" s="211">
        <v>12000</v>
      </c>
      <c r="F901" s="212">
        <f>E901*D901</f>
        <v>600000</v>
      </c>
    </row>
    <row r="902" spans="1:6" ht="18" customHeight="1">
      <c r="A902" s="626" t="s">
        <v>152</v>
      </c>
      <c r="B902" s="626"/>
      <c r="C902" s="626"/>
      <c r="D902" s="12">
        <f>SUM(D898:D901)</f>
        <v>50</v>
      </c>
      <c r="E902" s="78"/>
      <c r="F902" s="78">
        <f>SUM(F898:F901)</f>
        <v>600000</v>
      </c>
    </row>
    <row r="904" spans="1:6" ht="18" customHeight="1">
      <c r="A904" s="79">
        <v>42509</v>
      </c>
      <c r="B904" s="161" t="s">
        <v>6</v>
      </c>
      <c r="C904" s="161"/>
      <c r="D904" s="161"/>
      <c r="E904" s="161"/>
      <c r="F904" s="161"/>
    </row>
    <row r="905" spans="1:6" ht="18" customHeight="1">
      <c r="A905" s="191" t="s">
        <v>127</v>
      </c>
      <c r="B905" s="12" t="s">
        <v>1</v>
      </c>
      <c r="C905" s="12" t="s">
        <v>7</v>
      </c>
      <c r="D905" s="12" t="s">
        <v>8</v>
      </c>
      <c r="E905" s="78" t="s">
        <v>9</v>
      </c>
      <c r="F905" s="78" t="s">
        <v>10</v>
      </c>
    </row>
    <row r="906" spans="1:6" ht="18" customHeight="1">
      <c r="A906" s="33" t="s">
        <v>537</v>
      </c>
      <c r="B906" s="40" t="s">
        <v>256</v>
      </c>
      <c r="C906" s="41" t="s">
        <v>57</v>
      </c>
      <c r="D906" s="41">
        <v>49.2</v>
      </c>
      <c r="E906" s="42">
        <v>41000</v>
      </c>
      <c r="F906" s="142">
        <f t="shared" ref="F906:F913" si="31">E906*D906</f>
        <v>2017200.0000000002</v>
      </c>
    </row>
    <row r="907" spans="1:6" ht="18" customHeight="1">
      <c r="A907" s="35" t="s">
        <v>44</v>
      </c>
      <c r="B907" s="91" t="s">
        <v>256</v>
      </c>
      <c r="C907" s="115" t="s">
        <v>2966</v>
      </c>
      <c r="D907" s="115">
        <v>52.6</v>
      </c>
      <c r="E907" s="116">
        <v>41000</v>
      </c>
      <c r="F907" s="131">
        <f t="shared" si="31"/>
        <v>2156600</v>
      </c>
    </row>
    <row r="908" spans="1:6" ht="18" customHeight="1">
      <c r="A908" s="35" t="s">
        <v>44</v>
      </c>
      <c r="B908" s="91" t="s">
        <v>256</v>
      </c>
      <c r="C908" s="115" t="s">
        <v>2967</v>
      </c>
      <c r="D908" s="115">
        <v>48</v>
      </c>
      <c r="E908" s="116">
        <v>41000</v>
      </c>
      <c r="F908" s="131">
        <f t="shared" si="31"/>
        <v>1968000</v>
      </c>
    </row>
    <row r="909" spans="1:6" ht="18" customHeight="1">
      <c r="A909" s="35" t="s">
        <v>2273</v>
      </c>
      <c r="B909" s="91" t="s">
        <v>137</v>
      </c>
      <c r="C909" s="115" t="s">
        <v>529</v>
      </c>
      <c r="D909" s="115">
        <v>80</v>
      </c>
      <c r="E909" s="116">
        <v>40000</v>
      </c>
      <c r="F909" s="131">
        <f t="shared" si="31"/>
        <v>3200000</v>
      </c>
    </row>
    <row r="910" spans="1:6" ht="18" customHeight="1">
      <c r="A910" s="35" t="s">
        <v>2287</v>
      </c>
      <c r="B910" s="87" t="s">
        <v>2959</v>
      </c>
      <c r="C910" s="115" t="s">
        <v>2947</v>
      </c>
      <c r="D910" s="115">
        <v>30</v>
      </c>
      <c r="E910" s="116">
        <v>12000</v>
      </c>
      <c r="F910" s="131">
        <f t="shared" si="31"/>
        <v>360000</v>
      </c>
    </row>
    <row r="911" spans="1:6" ht="18" customHeight="1">
      <c r="A911" s="35" t="s">
        <v>115</v>
      </c>
      <c r="B911" s="87" t="s">
        <v>1279</v>
      </c>
      <c r="C911" s="115" t="s">
        <v>1220</v>
      </c>
      <c r="D911" s="115">
        <v>212.2</v>
      </c>
      <c r="E911" s="116">
        <v>42500</v>
      </c>
      <c r="F911" s="131">
        <f t="shared" si="31"/>
        <v>9018500</v>
      </c>
    </row>
    <row r="912" spans="1:6" ht="18" customHeight="1">
      <c r="A912" s="35" t="s">
        <v>2880</v>
      </c>
      <c r="B912" s="91" t="s">
        <v>137</v>
      </c>
      <c r="C912" s="115" t="s">
        <v>2968</v>
      </c>
      <c r="D912" s="115">
        <v>66.7</v>
      </c>
      <c r="E912" s="116">
        <v>60000</v>
      </c>
      <c r="F912" s="131">
        <f t="shared" si="31"/>
        <v>4002000</v>
      </c>
    </row>
    <row r="913" spans="1:6" ht="18" customHeight="1">
      <c r="A913" s="58" t="s">
        <v>154</v>
      </c>
      <c r="B913" s="108" t="s">
        <v>2877</v>
      </c>
      <c r="C913" s="117" t="s">
        <v>770</v>
      </c>
      <c r="D913" s="117">
        <v>60</v>
      </c>
      <c r="E913" s="118">
        <v>40500</v>
      </c>
      <c r="F913" s="143">
        <f t="shared" si="31"/>
        <v>2430000</v>
      </c>
    </row>
    <row r="914" spans="1:6" ht="18" customHeight="1">
      <c r="A914" s="626" t="s">
        <v>152</v>
      </c>
      <c r="B914" s="626"/>
      <c r="C914" s="626"/>
      <c r="D914" s="12">
        <f>SUM(D906:D913)</f>
        <v>598.70000000000005</v>
      </c>
      <c r="E914" s="78"/>
      <c r="F914" s="78">
        <f>SUM(F906:F913)</f>
        <v>25152300</v>
      </c>
    </row>
    <row r="916" spans="1:6" ht="18" customHeight="1">
      <c r="A916" s="79">
        <v>42510</v>
      </c>
      <c r="B916" s="161" t="s">
        <v>6</v>
      </c>
      <c r="C916" s="161"/>
      <c r="D916" s="161"/>
      <c r="E916" s="161"/>
      <c r="F916" s="161"/>
    </row>
    <row r="917" spans="1:6" ht="18" customHeight="1">
      <c r="A917" s="191" t="s">
        <v>127</v>
      </c>
      <c r="B917" s="12" t="s">
        <v>1</v>
      </c>
      <c r="C917" s="12" t="s">
        <v>7</v>
      </c>
      <c r="D917" s="12" t="s">
        <v>8</v>
      </c>
      <c r="E917" s="78" t="s">
        <v>9</v>
      </c>
      <c r="F917" s="78" t="s">
        <v>10</v>
      </c>
    </row>
    <row r="918" spans="1:6" ht="18" customHeight="1">
      <c r="A918" s="35" t="s">
        <v>1514</v>
      </c>
      <c r="B918" s="189" t="s">
        <v>2981</v>
      </c>
      <c r="C918" s="115"/>
      <c r="D918" s="115">
        <v>1</v>
      </c>
      <c r="E918" s="116">
        <v>2100000</v>
      </c>
      <c r="F918" s="131">
        <f>E918*D918</f>
        <v>2100000</v>
      </c>
    </row>
    <row r="919" spans="1:6" ht="18" customHeight="1">
      <c r="A919" s="119"/>
      <c r="B919" s="348" t="s">
        <v>1686</v>
      </c>
      <c r="C919" s="115" t="s">
        <v>1704</v>
      </c>
      <c r="D919" s="115">
        <f>70+97.5</f>
        <v>167.5</v>
      </c>
      <c r="E919" s="116">
        <v>41500</v>
      </c>
      <c r="F919" s="131">
        <f>E919*D919</f>
        <v>6951250</v>
      </c>
    </row>
    <row r="920" spans="1:6" ht="18" customHeight="1">
      <c r="A920" s="35"/>
      <c r="B920" s="91" t="s">
        <v>1703</v>
      </c>
      <c r="C920" s="115" t="s">
        <v>2978</v>
      </c>
      <c r="D920" s="115">
        <v>54.5</v>
      </c>
      <c r="E920" s="116">
        <v>36500</v>
      </c>
      <c r="F920" s="131">
        <f>E920*D920</f>
        <v>1989250</v>
      </c>
    </row>
    <row r="921" spans="1:6" ht="18" customHeight="1">
      <c r="A921" s="58" t="s">
        <v>537</v>
      </c>
      <c r="B921" s="108" t="s">
        <v>256</v>
      </c>
      <c r="C921" s="117" t="s">
        <v>350</v>
      </c>
      <c r="D921" s="117">
        <v>47.3</v>
      </c>
      <c r="E921" s="118">
        <v>41000</v>
      </c>
      <c r="F921" s="143">
        <f>E921*D921</f>
        <v>1939299.9999999998</v>
      </c>
    </row>
    <row r="922" spans="1:6" ht="18" customHeight="1">
      <c r="A922" s="626" t="s">
        <v>152</v>
      </c>
      <c r="B922" s="626"/>
      <c r="C922" s="626"/>
      <c r="D922" s="12">
        <f>SUM(D918:D921)</f>
        <v>270.3</v>
      </c>
      <c r="E922" s="78"/>
      <c r="F922" s="78">
        <f>SUM(F918:F921)</f>
        <v>12979800</v>
      </c>
    </row>
    <row r="924" spans="1:6" ht="18" customHeight="1">
      <c r="A924" s="79">
        <v>42511</v>
      </c>
      <c r="B924" s="161" t="s">
        <v>6</v>
      </c>
      <c r="C924" s="161"/>
      <c r="D924" s="161"/>
      <c r="E924" s="161"/>
      <c r="F924" s="161"/>
    </row>
    <row r="925" spans="1:6" ht="18" customHeight="1">
      <c r="A925" s="191" t="s">
        <v>127</v>
      </c>
      <c r="B925" s="12" t="s">
        <v>1</v>
      </c>
      <c r="C925" s="12" t="s">
        <v>7</v>
      </c>
      <c r="D925" s="12" t="s">
        <v>8</v>
      </c>
      <c r="E925" s="78" t="s">
        <v>9</v>
      </c>
      <c r="F925" s="78" t="s">
        <v>10</v>
      </c>
    </row>
    <row r="926" spans="1:6" ht="18" customHeight="1">
      <c r="A926" s="208" t="s">
        <v>154</v>
      </c>
      <c r="B926" s="209" t="s">
        <v>2877</v>
      </c>
      <c r="C926" s="210" t="s">
        <v>770</v>
      </c>
      <c r="D926" s="210">
        <v>93.9</v>
      </c>
      <c r="E926" s="211">
        <v>40500</v>
      </c>
      <c r="F926" s="212">
        <f>E926*D926</f>
        <v>3802950</v>
      </c>
    </row>
    <row r="927" spans="1:6" ht="18" customHeight="1">
      <c r="A927" s="626" t="s">
        <v>152</v>
      </c>
      <c r="B927" s="626"/>
      <c r="C927" s="626"/>
      <c r="D927" s="12">
        <f>SUM(D926:D926)</f>
        <v>93.9</v>
      </c>
      <c r="E927" s="78"/>
      <c r="F927" s="78">
        <f>SUM(F926)</f>
        <v>3802950</v>
      </c>
    </row>
    <row r="929" spans="1:6" ht="18" customHeight="1">
      <c r="A929" s="79">
        <v>42514</v>
      </c>
      <c r="B929" s="161" t="s">
        <v>6</v>
      </c>
      <c r="C929" s="161"/>
      <c r="D929" s="161"/>
      <c r="E929" s="161"/>
      <c r="F929" s="161"/>
    </row>
    <row r="930" spans="1:6" ht="18" customHeight="1">
      <c r="A930" s="191" t="s">
        <v>127</v>
      </c>
      <c r="B930" s="12" t="s">
        <v>1</v>
      </c>
      <c r="C930" s="12" t="s">
        <v>7</v>
      </c>
      <c r="D930" s="12" t="s">
        <v>8</v>
      </c>
      <c r="E930" s="78" t="s">
        <v>9</v>
      </c>
      <c r="F930" s="78" t="s">
        <v>10</v>
      </c>
    </row>
    <row r="931" spans="1:6" ht="18" customHeight="1">
      <c r="A931" s="33" t="s">
        <v>3042</v>
      </c>
      <c r="B931" s="40" t="s">
        <v>6</v>
      </c>
      <c r="C931" s="41" t="s">
        <v>702</v>
      </c>
      <c r="D931" s="41">
        <v>100</v>
      </c>
      <c r="E931" s="42">
        <v>40000</v>
      </c>
      <c r="F931" s="142">
        <f>E931*D931</f>
        <v>4000000</v>
      </c>
    </row>
    <row r="932" spans="1:6" ht="18" customHeight="1">
      <c r="A932" s="35" t="s">
        <v>3046</v>
      </c>
      <c r="B932" s="91" t="s">
        <v>16</v>
      </c>
      <c r="C932" s="115" t="s">
        <v>2565</v>
      </c>
      <c r="D932" s="115">
        <v>120</v>
      </c>
      <c r="E932" s="116">
        <v>39500</v>
      </c>
      <c r="F932" s="131">
        <f>E932*D932</f>
        <v>4740000</v>
      </c>
    </row>
    <row r="933" spans="1:6" ht="18" customHeight="1">
      <c r="A933" s="58" t="s">
        <v>2068</v>
      </c>
      <c r="B933" s="108" t="s">
        <v>6</v>
      </c>
      <c r="C933" s="117" t="s">
        <v>3049</v>
      </c>
      <c r="D933" s="117">
        <v>100.2</v>
      </c>
      <c r="E933" s="118">
        <v>40000</v>
      </c>
      <c r="F933" s="143">
        <f>E933*D933</f>
        <v>4008000</v>
      </c>
    </row>
    <row r="934" spans="1:6" ht="18" customHeight="1">
      <c r="A934" s="626" t="s">
        <v>152</v>
      </c>
      <c r="B934" s="626"/>
      <c r="C934" s="626"/>
      <c r="D934" s="12">
        <f>SUM(D931:D933)</f>
        <v>320.2</v>
      </c>
      <c r="E934" s="78"/>
      <c r="F934" s="78">
        <f>SUM(F931:F933)</f>
        <v>12748000</v>
      </c>
    </row>
    <row r="936" spans="1:6" ht="18" customHeight="1">
      <c r="A936" s="79">
        <v>42515</v>
      </c>
      <c r="B936" s="161" t="s">
        <v>6</v>
      </c>
      <c r="C936" s="161"/>
      <c r="D936" s="161"/>
      <c r="E936" s="161"/>
      <c r="F936" s="161"/>
    </row>
    <row r="937" spans="1:6" ht="18" customHeight="1">
      <c r="A937" s="191" t="s">
        <v>127</v>
      </c>
      <c r="B937" s="12" t="s">
        <v>1</v>
      </c>
      <c r="C937" s="12" t="s">
        <v>7</v>
      </c>
      <c r="D937" s="12" t="s">
        <v>8</v>
      </c>
      <c r="E937" s="78" t="s">
        <v>9</v>
      </c>
      <c r="F937" s="78" t="s">
        <v>10</v>
      </c>
    </row>
    <row r="938" spans="1:6" ht="18" customHeight="1">
      <c r="A938" s="33" t="s">
        <v>2343</v>
      </c>
      <c r="B938" s="40" t="s">
        <v>6</v>
      </c>
      <c r="C938" s="41" t="s">
        <v>509</v>
      </c>
      <c r="D938" s="41">
        <v>294.60000000000002</v>
      </c>
      <c r="E938" s="42">
        <v>43000</v>
      </c>
      <c r="F938" s="142">
        <f>E938*D938</f>
        <v>12667800.000000002</v>
      </c>
    </row>
    <row r="939" spans="1:6" ht="18" customHeight="1">
      <c r="A939" s="100" t="s">
        <v>2231</v>
      </c>
      <c r="B939" s="108" t="s">
        <v>2946</v>
      </c>
      <c r="C939" s="117" t="s">
        <v>2947</v>
      </c>
      <c r="D939" s="117">
        <v>100</v>
      </c>
      <c r="E939" s="118">
        <v>44000</v>
      </c>
      <c r="F939" s="143">
        <f>E939*D939</f>
        <v>4400000</v>
      </c>
    </row>
    <row r="940" spans="1:6" ht="18" customHeight="1">
      <c r="A940" s="626" t="s">
        <v>152</v>
      </c>
      <c r="B940" s="626"/>
      <c r="C940" s="626"/>
      <c r="D940" s="12">
        <f>SUM(D938:D939)</f>
        <v>394.6</v>
      </c>
      <c r="E940" s="78"/>
      <c r="F940" s="78">
        <f>SUM(F938:F939)</f>
        <v>17067800</v>
      </c>
    </row>
    <row r="942" spans="1:6" ht="18" customHeight="1">
      <c r="A942" s="79">
        <v>42516</v>
      </c>
      <c r="B942" s="161" t="s">
        <v>6</v>
      </c>
      <c r="C942" s="161"/>
      <c r="D942" s="161"/>
      <c r="E942" s="161"/>
      <c r="F942" s="161"/>
    </row>
    <row r="943" spans="1:6" ht="18" customHeight="1">
      <c r="A943" s="191" t="s">
        <v>127</v>
      </c>
      <c r="B943" s="12" t="s">
        <v>1</v>
      </c>
      <c r="C943" s="12" t="s">
        <v>7</v>
      </c>
      <c r="D943" s="12" t="s">
        <v>8</v>
      </c>
      <c r="E943" s="78" t="s">
        <v>9</v>
      </c>
      <c r="F943" s="78" t="s">
        <v>10</v>
      </c>
    </row>
    <row r="944" spans="1:6" ht="18" customHeight="1">
      <c r="A944" s="33" t="s">
        <v>1420</v>
      </c>
      <c r="B944" s="40" t="s">
        <v>16</v>
      </c>
      <c r="C944" s="41" t="s">
        <v>2565</v>
      </c>
      <c r="D944" s="41">
        <v>370</v>
      </c>
      <c r="E944" s="42">
        <v>39500</v>
      </c>
      <c r="F944" s="142">
        <f>E944*D944</f>
        <v>14615000</v>
      </c>
    </row>
    <row r="945" spans="1:6" ht="18" customHeight="1">
      <c r="A945" s="58" t="s">
        <v>2287</v>
      </c>
      <c r="B945" s="108" t="s">
        <v>2946</v>
      </c>
      <c r="C945" s="117" t="s">
        <v>2947</v>
      </c>
      <c r="D945" s="117">
        <v>110</v>
      </c>
      <c r="E945" s="118">
        <v>44000</v>
      </c>
      <c r="F945" s="143">
        <f>E945*D945</f>
        <v>4840000</v>
      </c>
    </row>
    <row r="946" spans="1:6" ht="18" customHeight="1">
      <c r="A946" s="626" t="s">
        <v>152</v>
      </c>
      <c r="B946" s="626"/>
      <c r="C946" s="626"/>
      <c r="D946" s="12">
        <f>SUM(D944:D945)</f>
        <v>480</v>
      </c>
      <c r="E946" s="78"/>
      <c r="F946" s="78">
        <f>SUM(F944:F945)</f>
        <v>19455000</v>
      </c>
    </row>
    <row r="948" spans="1:6" ht="18" customHeight="1">
      <c r="A948" s="79">
        <v>42517</v>
      </c>
      <c r="B948" s="161" t="s">
        <v>6</v>
      </c>
      <c r="C948" s="161"/>
      <c r="D948" s="161"/>
      <c r="E948" s="161"/>
      <c r="F948" s="161"/>
    </row>
    <row r="949" spans="1:6" ht="18" customHeight="1">
      <c r="A949" s="191" t="s">
        <v>127</v>
      </c>
      <c r="B949" s="12" t="s">
        <v>1</v>
      </c>
      <c r="C949" s="12" t="s">
        <v>7</v>
      </c>
      <c r="D949" s="12" t="s">
        <v>8</v>
      </c>
      <c r="E949" s="78" t="s">
        <v>9</v>
      </c>
      <c r="F949" s="78" t="s">
        <v>10</v>
      </c>
    </row>
    <row r="950" spans="1:6" ht="18" customHeight="1">
      <c r="A950" s="33" t="s">
        <v>2287</v>
      </c>
      <c r="B950" s="239" t="s">
        <v>3090</v>
      </c>
      <c r="C950" s="241"/>
      <c r="D950" s="241">
        <v>210</v>
      </c>
      <c r="E950" s="356">
        <v>-1500</v>
      </c>
      <c r="F950" s="356">
        <f>D950*E950</f>
        <v>-315000</v>
      </c>
    </row>
    <row r="951" spans="1:6" ht="18" customHeight="1">
      <c r="A951" s="35" t="s">
        <v>154</v>
      </c>
      <c r="B951" s="91" t="s">
        <v>798</v>
      </c>
      <c r="C951" s="115" t="s">
        <v>799</v>
      </c>
      <c r="D951" s="115">
        <v>25</v>
      </c>
      <c r="E951" s="116">
        <v>40500</v>
      </c>
      <c r="F951" s="131">
        <f>E951*D951</f>
        <v>1012500</v>
      </c>
    </row>
    <row r="952" spans="1:6" ht="18" customHeight="1">
      <c r="A952" s="35" t="s">
        <v>316</v>
      </c>
      <c r="B952" s="87" t="s">
        <v>3088</v>
      </c>
      <c r="C952" s="115"/>
      <c r="D952" s="115">
        <v>194</v>
      </c>
      <c r="E952" s="116">
        <v>44000</v>
      </c>
      <c r="F952" s="131">
        <f>E952*D952</f>
        <v>8536000</v>
      </c>
    </row>
    <row r="953" spans="1:6" ht="18" customHeight="1">
      <c r="A953" s="58" t="s">
        <v>3103</v>
      </c>
      <c r="B953" s="108" t="s">
        <v>6</v>
      </c>
      <c r="C953" s="117" t="s">
        <v>128</v>
      </c>
      <c r="D953" s="117">
        <v>76.44</v>
      </c>
      <c r="E953" s="118">
        <v>39000</v>
      </c>
      <c r="F953" s="143">
        <f>E953*D953</f>
        <v>2981160</v>
      </c>
    </row>
    <row r="954" spans="1:6" ht="18" customHeight="1">
      <c r="A954" s="626" t="s">
        <v>152</v>
      </c>
      <c r="B954" s="626"/>
      <c r="C954" s="626"/>
      <c r="D954" s="12">
        <f>SUM(D950:D953)</f>
        <v>505.44</v>
      </c>
      <c r="E954" s="78"/>
      <c r="F954" s="78">
        <f>SUM(F950:F953)</f>
        <v>12214660</v>
      </c>
    </row>
    <row r="956" spans="1:6" ht="18" customHeight="1">
      <c r="A956" s="79">
        <v>42518</v>
      </c>
      <c r="B956" s="161" t="s">
        <v>6</v>
      </c>
      <c r="C956" s="161"/>
      <c r="D956" s="161"/>
      <c r="E956" s="161"/>
      <c r="F956" s="161"/>
    </row>
    <row r="957" spans="1:6" ht="18" customHeight="1">
      <c r="A957" s="191" t="s">
        <v>127</v>
      </c>
      <c r="B957" s="12" t="s">
        <v>1</v>
      </c>
      <c r="C957" s="12" t="s">
        <v>7</v>
      </c>
      <c r="D957" s="12" t="s">
        <v>8</v>
      </c>
      <c r="E957" s="78" t="s">
        <v>9</v>
      </c>
      <c r="F957" s="78" t="s">
        <v>10</v>
      </c>
    </row>
    <row r="958" spans="1:6" ht="18" customHeight="1">
      <c r="A958" s="33" t="s">
        <v>115</v>
      </c>
      <c r="B958" s="40" t="s">
        <v>116</v>
      </c>
      <c r="C958" s="41" t="s">
        <v>130</v>
      </c>
      <c r="D958" s="41">
        <v>168.6</v>
      </c>
      <c r="E958" s="42">
        <v>42500</v>
      </c>
      <c r="F958" s="142">
        <f t="shared" ref="F958:F963" si="32">E958*D958</f>
        <v>7165500</v>
      </c>
    </row>
    <row r="959" spans="1:6" ht="18" customHeight="1">
      <c r="A959" s="35"/>
      <c r="B959" s="91" t="s">
        <v>116</v>
      </c>
      <c r="C959" s="115" t="s">
        <v>1220</v>
      </c>
      <c r="D959" s="115">
        <v>149.6</v>
      </c>
      <c r="E959" s="116">
        <v>42500</v>
      </c>
      <c r="F959" s="131">
        <f t="shared" si="32"/>
        <v>6358000</v>
      </c>
    </row>
    <row r="960" spans="1:6" ht="18" customHeight="1">
      <c r="A960" s="35"/>
      <c r="B960" s="91" t="s">
        <v>116</v>
      </c>
      <c r="C960" s="115" t="s">
        <v>117</v>
      </c>
      <c r="D960" s="115">
        <v>139.80000000000001</v>
      </c>
      <c r="E960" s="116">
        <v>42500</v>
      </c>
      <c r="F960" s="131">
        <f t="shared" si="32"/>
        <v>5941500.0000000009</v>
      </c>
    </row>
    <row r="961" spans="1:6" ht="18" customHeight="1">
      <c r="A961" s="35"/>
      <c r="B961" s="91" t="s">
        <v>116</v>
      </c>
      <c r="C961" s="115" t="s">
        <v>118</v>
      </c>
      <c r="D961" s="115">
        <v>172.6</v>
      </c>
      <c r="E961" s="116">
        <v>42500</v>
      </c>
      <c r="F961" s="131">
        <f t="shared" si="32"/>
        <v>7335500</v>
      </c>
    </row>
    <row r="962" spans="1:6" ht="18" customHeight="1">
      <c r="A962" s="35" t="s">
        <v>641</v>
      </c>
      <c r="B962" s="91" t="s">
        <v>6</v>
      </c>
      <c r="C962" s="115" t="s">
        <v>1593</v>
      </c>
      <c r="D962" s="115">
        <v>104</v>
      </c>
      <c r="E962" s="116">
        <v>40000</v>
      </c>
      <c r="F962" s="131">
        <f t="shared" si="32"/>
        <v>4160000</v>
      </c>
    </row>
    <row r="963" spans="1:6" ht="18" customHeight="1">
      <c r="A963" s="58" t="s">
        <v>2287</v>
      </c>
      <c r="B963" s="108" t="s">
        <v>3115</v>
      </c>
      <c r="C963" s="117" t="s">
        <v>2947</v>
      </c>
      <c r="D963" s="117">
        <v>46.8</v>
      </c>
      <c r="E963" s="118">
        <f>44000-1500</f>
        <v>42500</v>
      </c>
      <c r="F963" s="143">
        <f t="shared" si="32"/>
        <v>1988999.9999999998</v>
      </c>
    </row>
    <row r="964" spans="1:6" ht="18" customHeight="1">
      <c r="A964" s="626" t="s">
        <v>152</v>
      </c>
      <c r="B964" s="626"/>
      <c r="C964" s="626"/>
      <c r="D964" s="12">
        <f>SUM(D958:D963)</f>
        <v>781.4</v>
      </c>
      <c r="E964" s="78"/>
      <c r="F964" s="78">
        <f>SUM(F958:F963)</f>
        <v>32949500</v>
      </c>
    </row>
    <row r="966" spans="1:6" ht="18" customHeight="1">
      <c r="A966" s="79">
        <v>42521</v>
      </c>
      <c r="B966" s="161" t="s">
        <v>6</v>
      </c>
      <c r="C966" s="161"/>
      <c r="D966" s="161"/>
      <c r="E966" s="161"/>
      <c r="F966" s="161"/>
    </row>
    <row r="967" spans="1:6" ht="18" customHeight="1">
      <c r="A967" s="191" t="s">
        <v>127</v>
      </c>
      <c r="B967" s="12" t="s">
        <v>1</v>
      </c>
      <c r="C967" s="12" t="s">
        <v>7</v>
      </c>
      <c r="D967" s="12" t="s">
        <v>8</v>
      </c>
      <c r="E967" s="78" t="s">
        <v>9</v>
      </c>
      <c r="F967" s="78" t="s">
        <v>10</v>
      </c>
    </row>
    <row r="968" spans="1:6" ht="18" customHeight="1">
      <c r="A968" s="33" t="s">
        <v>2448</v>
      </c>
      <c r="B968" s="40" t="s">
        <v>16</v>
      </c>
      <c r="C968" s="41" t="s">
        <v>3147</v>
      </c>
      <c r="D968" s="41">
        <v>105</v>
      </c>
      <c r="E968" s="364">
        <f>39000-1500</f>
        <v>37500</v>
      </c>
      <c r="F968" s="142">
        <f>E968*D968</f>
        <v>3937500</v>
      </c>
    </row>
    <row r="969" spans="1:6" ht="18" customHeight="1">
      <c r="A969" s="35" t="s">
        <v>193</v>
      </c>
      <c r="B969" s="91" t="s">
        <v>312</v>
      </c>
      <c r="C969" s="115" t="s">
        <v>3148</v>
      </c>
      <c r="D969" s="115">
        <v>133.30000000000001</v>
      </c>
      <c r="E969" s="365">
        <f>49000-1500</f>
        <v>47500</v>
      </c>
      <c r="F969" s="131">
        <f>E969*D969</f>
        <v>6331750.0000000009</v>
      </c>
    </row>
    <row r="970" spans="1:6" ht="18" customHeight="1">
      <c r="A970" s="35"/>
      <c r="B970" s="91" t="s">
        <v>312</v>
      </c>
      <c r="C970" s="115" t="s">
        <v>3149</v>
      </c>
      <c r="D970" s="115">
        <v>150</v>
      </c>
      <c r="E970" s="365">
        <f>49000-1500</f>
        <v>47500</v>
      </c>
      <c r="F970" s="131">
        <f>E970*D970</f>
        <v>7125000</v>
      </c>
    </row>
    <row r="971" spans="1:6" ht="18" customHeight="1">
      <c r="A971" s="58" t="s">
        <v>1420</v>
      </c>
      <c r="B971" s="108" t="s">
        <v>16</v>
      </c>
      <c r="C971" s="117" t="s">
        <v>2565</v>
      </c>
      <c r="D971" s="117">
        <v>520.79999999999995</v>
      </c>
      <c r="E971" s="118">
        <f>41000-1500</f>
        <v>39500</v>
      </c>
      <c r="F971" s="143">
        <f>E971*D971</f>
        <v>20571600</v>
      </c>
    </row>
    <row r="972" spans="1:6" ht="18" customHeight="1">
      <c r="A972" s="626" t="s">
        <v>152</v>
      </c>
      <c r="B972" s="626"/>
      <c r="C972" s="626"/>
      <c r="D972" s="12">
        <f>SUM(D968:D971)</f>
        <v>909.09999999999991</v>
      </c>
      <c r="E972" s="78"/>
      <c r="F972" s="78">
        <f>SUM(F968:F971)</f>
        <v>37965850</v>
      </c>
    </row>
    <row r="974" spans="1:6" ht="18" customHeight="1">
      <c r="A974" s="79">
        <v>42522</v>
      </c>
      <c r="B974" s="161" t="s">
        <v>6</v>
      </c>
      <c r="C974" s="161"/>
      <c r="D974" s="161"/>
      <c r="E974" s="161"/>
      <c r="F974" s="161"/>
    </row>
    <row r="975" spans="1:6" ht="18" customHeight="1">
      <c r="A975" s="191" t="s">
        <v>127</v>
      </c>
      <c r="B975" s="12" t="s">
        <v>1</v>
      </c>
      <c r="C975" s="12" t="s">
        <v>7</v>
      </c>
      <c r="D975" s="12" t="s">
        <v>8</v>
      </c>
      <c r="E975" s="78" t="s">
        <v>9</v>
      </c>
      <c r="F975" s="78" t="s">
        <v>10</v>
      </c>
    </row>
    <row r="976" spans="1:6" ht="18" customHeight="1">
      <c r="A976" s="33" t="s">
        <v>154</v>
      </c>
      <c r="B976" s="40" t="s">
        <v>798</v>
      </c>
      <c r="C976" s="41" t="s">
        <v>799</v>
      </c>
      <c r="D976" s="41">
        <v>59</v>
      </c>
      <c r="E976" s="42">
        <v>40500</v>
      </c>
      <c r="F976" s="142">
        <f>E976*D976</f>
        <v>2389500</v>
      </c>
    </row>
    <row r="977" spans="1:8" ht="18" customHeight="1">
      <c r="A977" s="58" t="s">
        <v>203</v>
      </c>
      <c r="B977" s="370" t="s">
        <v>1369</v>
      </c>
      <c r="C977" s="371"/>
      <c r="D977" s="372"/>
      <c r="E977" s="373"/>
      <c r="F977" s="374">
        <v>-1501080</v>
      </c>
    </row>
    <row r="978" spans="1:8" ht="18" customHeight="1">
      <c r="A978" s="626" t="s">
        <v>152</v>
      </c>
      <c r="B978" s="626"/>
      <c r="C978" s="626"/>
      <c r="D978" s="12">
        <f>SUM(D976)</f>
        <v>59</v>
      </c>
      <c r="E978" s="78"/>
      <c r="F978" s="78">
        <f>SUM(F976:F977)</f>
        <v>888420</v>
      </c>
    </row>
    <row r="980" spans="1:8" ht="18" customHeight="1">
      <c r="A980" s="79">
        <v>42523</v>
      </c>
      <c r="B980" s="161" t="s">
        <v>6</v>
      </c>
      <c r="C980" s="161"/>
      <c r="D980" s="161"/>
      <c r="E980" s="161"/>
      <c r="F980" s="161"/>
    </row>
    <row r="981" spans="1:8" ht="18" customHeight="1">
      <c r="A981" s="191" t="s">
        <v>127</v>
      </c>
      <c r="B981" s="12" t="s">
        <v>1</v>
      </c>
      <c r="C981" s="12" t="s">
        <v>7</v>
      </c>
      <c r="D981" s="12" t="s">
        <v>8</v>
      </c>
      <c r="E981" s="78" t="s">
        <v>9</v>
      </c>
      <c r="F981" s="78" t="s">
        <v>10</v>
      </c>
    </row>
    <row r="982" spans="1:8" ht="18" customHeight="1">
      <c r="A982" s="33" t="s">
        <v>2201</v>
      </c>
      <c r="B982" s="40" t="s">
        <v>6</v>
      </c>
      <c r="C982" s="41" t="s">
        <v>170</v>
      </c>
      <c r="D982" s="41">
        <v>65.52</v>
      </c>
      <c r="E982" s="42">
        <v>39000</v>
      </c>
      <c r="F982" s="142">
        <f>E982*D982</f>
        <v>2555280</v>
      </c>
    </row>
    <row r="983" spans="1:8" ht="18" customHeight="1">
      <c r="A983" s="38" t="s">
        <v>316</v>
      </c>
      <c r="B983" s="368" t="s">
        <v>3185</v>
      </c>
      <c r="C983" s="237"/>
      <c r="D983" s="174"/>
      <c r="E983" s="175"/>
      <c r="F983" s="369">
        <v>324800</v>
      </c>
      <c r="H983" s="273"/>
    </row>
    <row r="984" spans="1:8" ht="18" customHeight="1">
      <c r="A984" s="58" t="s">
        <v>2196</v>
      </c>
      <c r="B984" s="108" t="s">
        <v>2052</v>
      </c>
      <c r="C984" s="117" t="s">
        <v>2197</v>
      </c>
      <c r="D984" s="117">
        <v>299.8</v>
      </c>
      <c r="E984" s="118">
        <v>41000</v>
      </c>
      <c r="F984" s="143">
        <f>E984*D984</f>
        <v>12291800</v>
      </c>
    </row>
    <row r="985" spans="1:8" ht="18" customHeight="1">
      <c r="A985" s="626" t="s">
        <v>152</v>
      </c>
      <c r="B985" s="626"/>
      <c r="C985" s="626"/>
      <c r="D985" s="12">
        <f>SUM(D982:D984)</f>
        <v>365.32</v>
      </c>
      <c r="E985" s="78"/>
      <c r="F985" s="78">
        <f>SUM(F982:F984)</f>
        <v>15171880</v>
      </c>
    </row>
    <row r="987" spans="1:8" ht="18" customHeight="1">
      <c r="A987" s="79">
        <v>42524</v>
      </c>
      <c r="B987" s="161" t="s">
        <v>6</v>
      </c>
      <c r="C987" s="161"/>
      <c r="D987" s="161"/>
      <c r="E987" s="161"/>
      <c r="F987" s="161"/>
    </row>
    <row r="988" spans="1:8" ht="18" customHeight="1">
      <c r="A988" s="191" t="s">
        <v>127</v>
      </c>
      <c r="B988" s="12" t="s">
        <v>1</v>
      </c>
      <c r="C988" s="12" t="s">
        <v>7</v>
      </c>
      <c r="D988" s="12" t="s">
        <v>8</v>
      </c>
      <c r="E988" s="78" t="s">
        <v>9</v>
      </c>
      <c r="F988" s="78" t="s">
        <v>10</v>
      </c>
    </row>
    <row r="989" spans="1:8" ht="18" customHeight="1">
      <c r="A989" s="208" t="s">
        <v>2128</v>
      </c>
      <c r="B989" s="209" t="s">
        <v>6</v>
      </c>
      <c r="C989" s="210" t="s">
        <v>364</v>
      </c>
      <c r="D989" s="210">
        <v>200</v>
      </c>
      <c r="E989" s="211">
        <v>40000</v>
      </c>
      <c r="F989" s="212">
        <f>E989*D989</f>
        <v>8000000</v>
      </c>
    </row>
    <row r="990" spans="1:8" ht="18" customHeight="1">
      <c r="A990" s="626" t="s">
        <v>152</v>
      </c>
      <c r="B990" s="626"/>
      <c r="C990" s="626"/>
      <c r="D990" s="12">
        <f>SUM(D989)</f>
        <v>200</v>
      </c>
      <c r="E990" s="78"/>
      <c r="F990" s="78">
        <f>SUM(F989)</f>
        <v>8000000</v>
      </c>
    </row>
    <row r="992" spans="1:8" ht="18" customHeight="1">
      <c r="A992" s="79">
        <v>42525</v>
      </c>
      <c r="B992" s="161" t="s">
        <v>6</v>
      </c>
      <c r="C992" s="161"/>
      <c r="D992" s="161"/>
      <c r="E992" s="161"/>
      <c r="F992" s="161"/>
    </row>
    <row r="993" spans="1:6" ht="18" customHeight="1">
      <c r="A993" s="191" t="s">
        <v>127</v>
      </c>
      <c r="B993" s="12" t="s">
        <v>1</v>
      </c>
      <c r="C993" s="12" t="s">
        <v>7</v>
      </c>
      <c r="D993" s="12" t="s">
        <v>8</v>
      </c>
      <c r="E993" s="78" t="s">
        <v>9</v>
      </c>
      <c r="F993" s="78" t="s">
        <v>10</v>
      </c>
    </row>
    <row r="994" spans="1:6" ht="18" customHeight="1">
      <c r="A994" s="33" t="s">
        <v>2582</v>
      </c>
      <c r="B994" s="40" t="s">
        <v>6</v>
      </c>
      <c r="C994" s="41" t="s">
        <v>22</v>
      </c>
      <c r="D994" s="41">
        <v>100</v>
      </c>
      <c r="E994" s="42">
        <v>40000</v>
      </c>
      <c r="F994" s="142">
        <f>E994*D994</f>
        <v>4000000</v>
      </c>
    </row>
    <row r="995" spans="1:6" ht="18" customHeight="1">
      <c r="A995" s="35" t="s">
        <v>154</v>
      </c>
      <c r="B995" s="91" t="s">
        <v>798</v>
      </c>
      <c r="C995" s="115" t="s">
        <v>799</v>
      </c>
      <c r="D995" s="115">
        <v>60</v>
      </c>
      <c r="E995" s="116">
        <v>40500</v>
      </c>
      <c r="F995" s="131">
        <f>E995*D995</f>
        <v>2430000</v>
      </c>
    </row>
    <row r="996" spans="1:6" ht="18" customHeight="1">
      <c r="A996" s="35" t="s">
        <v>1789</v>
      </c>
      <c r="B996" s="91" t="s">
        <v>1874</v>
      </c>
      <c r="C996" s="115" t="s">
        <v>75</v>
      </c>
      <c r="D996" s="115">
        <v>195.4</v>
      </c>
      <c r="E996" s="116">
        <f>42000-1500</f>
        <v>40500</v>
      </c>
      <c r="F996" s="131">
        <f>E996*D996</f>
        <v>7913700</v>
      </c>
    </row>
    <row r="997" spans="1:6" ht="18" customHeight="1">
      <c r="A997" s="35" t="s">
        <v>3220</v>
      </c>
      <c r="B997" s="91" t="s">
        <v>137</v>
      </c>
      <c r="C997" s="115" t="s">
        <v>3221</v>
      </c>
      <c r="D997" s="115">
        <v>516.29999999999995</v>
      </c>
      <c r="E997" s="116">
        <f>63000-2000</f>
        <v>61000</v>
      </c>
      <c r="F997" s="131">
        <f>E997*D997</f>
        <v>31494299.999999996</v>
      </c>
    </row>
    <row r="998" spans="1:6" ht="18" customHeight="1">
      <c r="A998" s="58" t="s">
        <v>354</v>
      </c>
      <c r="B998" s="108" t="s">
        <v>256</v>
      </c>
      <c r="C998" s="117" t="s">
        <v>1539</v>
      </c>
      <c r="D998" s="117">
        <v>48.8</v>
      </c>
      <c r="E998" s="118">
        <v>43000</v>
      </c>
      <c r="F998" s="143">
        <f>E998*D998</f>
        <v>2098400</v>
      </c>
    </row>
    <row r="999" spans="1:6" ht="18" customHeight="1">
      <c r="A999" s="626" t="s">
        <v>152</v>
      </c>
      <c r="B999" s="626"/>
      <c r="C999" s="626"/>
      <c r="D999" s="12">
        <f>SUM(D994:D998)</f>
        <v>920.49999999999989</v>
      </c>
      <c r="E999" s="78"/>
      <c r="F999" s="78">
        <f>SUM(F994:F998)</f>
        <v>47936400</v>
      </c>
    </row>
    <row r="1001" spans="1:6" ht="18" customHeight="1">
      <c r="A1001" s="79">
        <v>42527</v>
      </c>
      <c r="B1001" s="161" t="s">
        <v>6</v>
      </c>
      <c r="C1001" s="161"/>
      <c r="D1001" s="161"/>
      <c r="E1001" s="161"/>
      <c r="F1001" s="161"/>
    </row>
    <row r="1002" spans="1:6" ht="18" customHeight="1">
      <c r="A1002" s="191" t="s">
        <v>127</v>
      </c>
      <c r="B1002" s="12" t="s">
        <v>1</v>
      </c>
      <c r="C1002" s="12" t="s">
        <v>7</v>
      </c>
      <c r="D1002" s="12" t="s">
        <v>8</v>
      </c>
      <c r="E1002" s="78" t="s">
        <v>9</v>
      </c>
      <c r="F1002" s="78" t="s">
        <v>10</v>
      </c>
    </row>
    <row r="1003" spans="1:6" ht="18" customHeight="1">
      <c r="A1003" s="208" t="s">
        <v>154</v>
      </c>
      <c r="B1003" s="209" t="s">
        <v>798</v>
      </c>
      <c r="C1003" s="210" t="s">
        <v>799</v>
      </c>
      <c r="D1003" s="210">
        <v>160</v>
      </c>
      <c r="E1003" s="211">
        <v>40500</v>
      </c>
      <c r="F1003" s="212">
        <f>E1003*D1003</f>
        <v>6480000</v>
      </c>
    </row>
    <row r="1004" spans="1:6" ht="18" customHeight="1">
      <c r="A1004" s="626" t="s">
        <v>152</v>
      </c>
      <c r="B1004" s="626"/>
      <c r="C1004" s="626"/>
      <c r="D1004" s="12">
        <f>SUM(D1003)</f>
        <v>160</v>
      </c>
      <c r="E1004" s="78"/>
      <c r="F1004" s="78">
        <f>SUM(F1003)</f>
        <v>6480000</v>
      </c>
    </row>
    <row r="1006" spans="1:6" ht="18" customHeight="1">
      <c r="A1006" s="79">
        <v>42528</v>
      </c>
      <c r="B1006" s="161" t="s">
        <v>6</v>
      </c>
      <c r="C1006" s="161"/>
      <c r="D1006" s="161"/>
      <c r="E1006" s="161"/>
      <c r="F1006" s="161"/>
    </row>
    <row r="1007" spans="1:6" ht="18" customHeight="1">
      <c r="A1007" s="191" t="s">
        <v>127</v>
      </c>
      <c r="B1007" s="12" t="s">
        <v>1</v>
      </c>
      <c r="C1007" s="12" t="s">
        <v>7</v>
      </c>
      <c r="D1007" s="12" t="s">
        <v>8</v>
      </c>
      <c r="E1007" s="78" t="s">
        <v>9</v>
      </c>
      <c r="F1007" s="78" t="s">
        <v>10</v>
      </c>
    </row>
    <row r="1008" spans="1:6" ht="18" customHeight="1">
      <c r="A1008" s="33" t="s">
        <v>1514</v>
      </c>
      <c r="B1008" s="93" t="s">
        <v>3246</v>
      </c>
      <c r="C1008" s="41" t="s">
        <v>3247</v>
      </c>
      <c r="D1008" s="41">
        <v>135.69999999999999</v>
      </c>
      <c r="E1008" s="42">
        <v>52000</v>
      </c>
      <c r="F1008" s="142">
        <f>E1008*D1008</f>
        <v>7056399.9999999991</v>
      </c>
    </row>
    <row r="1009" spans="1:7" ht="18" customHeight="1">
      <c r="A1009" s="35" t="s">
        <v>2443</v>
      </c>
      <c r="B1009" s="91" t="s">
        <v>3250</v>
      </c>
      <c r="C1009" s="115" t="s">
        <v>3252</v>
      </c>
      <c r="D1009" s="115">
        <v>25</v>
      </c>
      <c r="E1009" s="116">
        <v>56000</v>
      </c>
      <c r="F1009" s="131">
        <f>E1009*D1009</f>
        <v>1400000</v>
      </c>
      <c r="G1009" s="383" t="s">
        <v>3269</v>
      </c>
    </row>
    <row r="1010" spans="1:7" ht="18" customHeight="1">
      <c r="A1010" s="58"/>
      <c r="B1010" s="108" t="s">
        <v>3251</v>
      </c>
      <c r="C1010" s="117" t="s">
        <v>1146</v>
      </c>
      <c r="D1010" s="117">
        <v>25</v>
      </c>
      <c r="E1010" s="118">
        <v>56000</v>
      </c>
      <c r="F1010" s="143">
        <f>E1010*D1010</f>
        <v>1400000</v>
      </c>
    </row>
    <row r="1011" spans="1:7" ht="18" customHeight="1">
      <c r="A1011" s="626" t="s">
        <v>152</v>
      </c>
      <c r="B1011" s="626"/>
      <c r="C1011" s="626"/>
      <c r="D1011" s="12">
        <f>SUM(D1008:D1010)</f>
        <v>185.7</v>
      </c>
      <c r="E1011" s="78"/>
      <c r="F1011" s="78">
        <f>SUM(F1008:F1010)</f>
        <v>9856400</v>
      </c>
    </row>
    <row r="1013" spans="1:7" ht="18" customHeight="1">
      <c r="A1013" s="79">
        <v>42529</v>
      </c>
      <c r="B1013" s="161" t="s">
        <v>6</v>
      </c>
      <c r="C1013" s="161"/>
      <c r="D1013" s="161"/>
      <c r="E1013" s="161"/>
      <c r="F1013" s="161"/>
    </row>
    <row r="1014" spans="1:7" ht="18" customHeight="1">
      <c r="A1014" s="191" t="s">
        <v>127</v>
      </c>
      <c r="B1014" s="12" t="s">
        <v>1</v>
      </c>
      <c r="C1014" s="12" t="s">
        <v>7</v>
      </c>
      <c r="D1014" s="12" t="s">
        <v>8</v>
      </c>
      <c r="E1014" s="78" t="s">
        <v>9</v>
      </c>
      <c r="F1014" s="78" t="s">
        <v>10</v>
      </c>
    </row>
    <row r="1015" spans="1:7" ht="18" customHeight="1">
      <c r="A1015" s="208" t="s">
        <v>2273</v>
      </c>
      <c r="B1015" s="384" t="s">
        <v>363</v>
      </c>
      <c r="C1015" s="210" t="s">
        <v>267</v>
      </c>
      <c r="D1015" s="210">
        <v>200</v>
      </c>
      <c r="E1015" s="211">
        <v>57000</v>
      </c>
      <c r="F1015" s="212">
        <f>E1015*D1015</f>
        <v>11400000</v>
      </c>
    </row>
    <row r="1016" spans="1:7" ht="18" customHeight="1">
      <c r="A1016" s="626" t="s">
        <v>152</v>
      </c>
      <c r="B1016" s="626"/>
      <c r="C1016" s="626"/>
      <c r="D1016" s="12">
        <f>SUM(D1015)</f>
        <v>200</v>
      </c>
      <c r="E1016" s="78"/>
      <c r="F1016" s="78">
        <f>SUM(F1015)</f>
        <v>11400000</v>
      </c>
    </row>
    <row r="1018" spans="1:7" ht="18" customHeight="1">
      <c r="A1018" s="79">
        <v>42530</v>
      </c>
      <c r="B1018" s="161" t="s">
        <v>6</v>
      </c>
      <c r="C1018" s="161"/>
      <c r="D1018" s="161"/>
      <c r="E1018" s="161"/>
      <c r="F1018" s="161"/>
    </row>
    <row r="1019" spans="1:7" ht="18" customHeight="1">
      <c r="A1019" s="191" t="s">
        <v>127</v>
      </c>
      <c r="B1019" s="12" t="s">
        <v>1</v>
      </c>
      <c r="C1019" s="12" t="s">
        <v>7</v>
      </c>
      <c r="D1019" s="12" t="s">
        <v>8</v>
      </c>
      <c r="E1019" s="78" t="s">
        <v>9</v>
      </c>
      <c r="F1019" s="78" t="s">
        <v>10</v>
      </c>
    </row>
    <row r="1020" spans="1:7" ht="18" customHeight="1">
      <c r="A1020" s="33" t="s">
        <v>2432</v>
      </c>
      <c r="B1020" s="40" t="s">
        <v>137</v>
      </c>
      <c r="C1020" s="41" t="s">
        <v>973</v>
      </c>
      <c r="D1020" s="41">
        <v>70</v>
      </c>
      <c r="E1020" s="42">
        <v>40000</v>
      </c>
      <c r="F1020" s="142">
        <f t="shared" ref="F1020:F1025" si="33">E1020*D1020</f>
        <v>2800000</v>
      </c>
    </row>
    <row r="1021" spans="1:7" ht="18" customHeight="1">
      <c r="A1021" s="35" t="s">
        <v>2729</v>
      </c>
      <c r="B1021" s="91" t="s">
        <v>137</v>
      </c>
      <c r="C1021" s="115" t="s">
        <v>1793</v>
      </c>
      <c r="D1021" s="115">
        <v>50</v>
      </c>
      <c r="E1021" s="116">
        <v>40000</v>
      </c>
      <c r="F1021" s="131">
        <f t="shared" si="33"/>
        <v>2000000</v>
      </c>
    </row>
    <row r="1022" spans="1:7" ht="18" customHeight="1">
      <c r="A1022" s="35" t="s">
        <v>2305</v>
      </c>
      <c r="B1022" s="91" t="s">
        <v>2743</v>
      </c>
      <c r="C1022" s="115" t="s">
        <v>3288</v>
      </c>
      <c r="D1022" s="115">
        <v>224</v>
      </c>
      <c r="E1022" s="116">
        <v>52500</v>
      </c>
      <c r="F1022" s="131">
        <f t="shared" si="33"/>
        <v>11760000</v>
      </c>
    </row>
    <row r="1023" spans="1:7" ht="18" customHeight="1">
      <c r="A1023" s="35" t="s">
        <v>2273</v>
      </c>
      <c r="B1023" s="91" t="s">
        <v>363</v>
      </c>
      <c r="C1023" s="115" t="s">
        <v>267</v>
      </c>
      <c r="D1023" s="115">
        <v>118.7</v>
      </c>
      <c r="E1023" s="116">
        <v>57000</v>
      </c>
      <c r="F1023" s="131">
        <f t="shared" si="33"/>
        <v>6765900</v>
      </c>
    </row>
    <row r="1024" spans="1:7" ht="18" customHeight="1">
      <c r="A1024" s="35" t="s">
        <v>115</v>
      </c>
      <c r="B1024" s="91" t="s">
        <v>116</v>
      </c>
      <c r="C1024" s="115" t="s">
        <v>130</v>
      </c>
      <c r="D1024" s="115">
        <v>126.6</v>
      </c>
      <c r="E1024" s="116">
        <v>42500</v>
      </c>
      <c r="F1024" s="131">
        <f t="shared" si="33"/>
        <v>5380500</v>
      </c>
    </row>
    <row r="1025" spans="1:6" ht="18" customHeight="1">
      <c r="A1025" s="58"/>
      <c r="B1025" s="108" t="s">
        <v>116</v>
      </c>
      <c r="C1025" s="117" t="s">
        <v>117</v>
      </c>
      <c r="D1025" s="117">
        <v>142.6</v>
      </c>
      <c r="E1025" s="118">
        <v>42500</v>
      </c>
      <c r="F1025" s="143">
        <f t="shared" si="33"/>
        <v>6060500</v>
      </c>
    </row>
    <row r="1026" spans="1:6" ht="18" customHeight="1">
      <c r="A1026" s="626" t="s">
        <v>152</v>
      </c>
      <c r="B1026" s="626"/>
      <c r="C1026" s="626"/>
      <c r="D1026" s="12">
        <f>SUM(D1020:D1025)</f>
        <v>731.9</v>
      </c>
      <c r="E1026" s="78"/>
      <c r="F1026" s="78">
        <f>SUM(F1020:F1025)</f>
        <v>34766900</v>
      </c>
    </row>
    <row r="1028" spans="1:6" ht="18" customHeight="1">
      <c r="A1028" s="79">
        <v>42532</v>
      </c>
      <c r="B1028" s="161" t="s">
        <v>6</v>
      </c>
      <c r="C1028" s="161"/>
      <c r="D1028" s="161"/>
      <c r="E1028" s="161"/>
      <c r="F1028" s="161"/>
    </row>
    <row r="1029" spans="1:6" ht="18" customHeight="1">
      <c r="A1029" s="191" t="s">
        <v>127</v>
      </c>
      <c r="B1029" s="12" t="s">
        <v>1</v>
      </c>
      <c r="C1029" s="12" t="s">
        <v>7</v>
      </c>
      <c r="D1029" s="12" t="s">
        <v>8</v>
      </c>
      <c r="E1029" s="78" t="s">
        <v>9</v>
      </c>
      <c r="F1029" s="78" t="s">
        <v>10</v>
      </c>
    </row>
    <row r="1030" spans="1:6" ht="18" customHeight="1">
      <c r="A1030" s="33" t="s">
        <v>24</v>
      </c>
      <c r="B1030" s="40" t="s">
        <v>137</v>
      </c>
      <c r="C1030" s="41" t="s">
        <v>862</v>
      </c>
      <c r="D1030" s="41">
        <v>71.3</v>
      </c>
      <c r="E1030" s="42">
        <v>39500</v>
      </c>
      <c r="F1030" s="142">
        <f>E1030*D1030</f>
        <v>2816350</v>
      </c>
    </row>
    <row r="1031" spans="1:6" ht="18" customHeight="1">
      <c r="A1031" s="35"/>
      <c r="B1031" s="91" t="s">
        <v>137</v>
      </c>
      <c r="C1031" s="115" t="s">
        <v>637</v>
      </c>
      <c r="D1031" s="115">
        <v>20</v>
      </c>
      <c r="E1031" s="116">
        <v>40000</v>
      </c>
      <c r="F1031" s="131">
        <f>E1031*D1031</f>
        <v>800000</v>
      </c>
    </row>
    <row r="1032" spans="1:6" ht="18" customHeight="1">
      <c r="A1032" s="58" t="s">
        <v>1031</v>
      </c>
      <c r="B1032" s="108" t="s">
        <v>137</v>
      </c>
      <c r="C1032" s="117" t="s">
        <v>1747</v>
      </c>
      <c r="D1032" s="117">
        <v>100</v>
      </c>
      <c r="E1032" s="118">
        <v>39000</v>
      </c>
      <c r="F1032" s="143">
        <f>E1032*D1032</f>
        <v>3900000</v>
      </c>
    </row>
    <row r="1033" spans="1:6" ht="18" customHeight="1">
      <c r="A1033" s="626" t="s">
        <v>152</v>
      </c>
      <c r="B1033" s="626"/>
      <c r="C1033" s="626"/>
      <c r="D1033" s="12">
        <f>SUM(D1030:D1032)</f>
        <v>191.3</v>
      </c>
      <c r="E1033" s="78"/>
      <c r="F1033" s="78">
        <f>SUM(F1030:F1032)</f>
        <v>7516350</v>
      </c>
    </row>
    <row r="1035" spans="1:6" ht="18" customHeight="1">
      <c r="A1035" s="79">
        <v>42534</v>
      </c>
      <c r="B1035" s="161" t="s">
        <v>6</v>
      </c>
      <c r="C1035" s="161"/>
      <c r="D1035" s="161"/>
      <c r="E1035" s="161"/>
      <c r="F1035" s="161"/>
    </row>
    <row r="1036" spans="1:6" ht="18" customHeight="1">
      <c r="A1036" s="191" t="s">
        <v>127</v>
      </c>
      <c r="B1036" s="12" t="s">
        <v>1</v>
      </c>
      <c r="C1036" s="12" t="s">
        <v>7</v>
      </c>
      <c r="D1036" s="12" t="s">
        <v>8</v>
      </c>
      <c r="E1036" s="78" t="s">
        <v>9</v>
      </c>
      <c r="F1036" s="78" t="s">
        <v>10</v>
      </c>
    </row>
    <row r="1037" spans="1:6" ht="18" customHeight="1">
      <c r="A1037" s="35" t="s">
        <v>2432</v>
      </c>
      <c r="B1037" s="91" t="s">
        <v>137</v>
      </c>
      <c r="C1037" s="115" t="s">
        <v>973</v>
      </c>
      <c r="D1037" s="115">
        <v>30</v>
      </c>
      <c r="E1037" s="116">
        <v>40000</v>
      </c>
      <c r="F1037" s="131">
        <f>E1037*D1037</f>
        <v>1200000</v>
      </c>
    </row>
    <row r="1038" spans="1:6" ht="18" customHeight="1">
      <c r="A1038" s="35"/>
      <c r="B1038" s="91" t="s">
        <v>137</v>
      </c>
      <c r="C1038" s="115" t="s">
        <v>863</v>
      </c>
      <c r="D1038" s="115">
        <v>50</v>
      </c>
      <c r="E1038" s="116">
        <v>40500</v>
      </c>
      <c r="F1038" s="131">
        <f>E1038*D1038</f>
        <v>2025000</v>
      </c>
    </row>
    <row r="1039" spans="1:6" ht="18" customHeight="1">
      <c r="A1039" s="35" t="s">
        <v>2273</v>
      </c>
      <c r="B1039" s="91" t="s">
        <v>137</v>
      </c>
      <c r="C1039" s="115" t="s">
        <v>637</v>
      </c>
      <c r="D1039" s="115">
        <v>80</v>
      </c>
      <c r="E1039" s="116">
        <v>40000</v>
      </c>
      <c r="F1039" s="131">
        <f>E1039*D1039</f>
        <v>3200000</v>
      </c>
    </row>
    <row r="1040" spans="1:6" ht="18" customHeight="1">
      <c r="A1040" s="626" t="s">
        <v>152</v>
      </c>
      <c r="B1040" s="626"/>
      <c r="C1040" s="626"/>
      <c r="D1040" s="12">
        <f>SUM(D1037:D1039)</f>
        <v>160</v>
      </c>
      <c r="E1040" s="78"/>
      <c r="F1040" s="78">
        <f>SUM(F1037:F1039)</f>
        <v>6425000</v>
      </c>
    </row>
    <row r="1042" spans="1:6" ht="18" customHeight="1">
      <c r="A1042" s="79">
        <v>42535</v>
      </c>
      <c r="B1042" s="161" t="s">
        <v>6</v>
      </c>
      <c r="C1042" s="161"/>
      <c r="D1042" s="161"/>
      <c r="E1042" s="161"/>
      <c r="F1042" s="161"/>
    </row>
    <row r="1043" spans="1:6" ht="18" customHeight="1">
      <c r="A1043" s="191" t="s">
        <v>127</v>
      </c>
      <c r="B1043" s="12" t="s">
        <v>1</v>
      </c>
      <c r="C1043" s="12" t="s">
        <v>7</v>
      </c>
      <c r="D1043" s="12" t="s">
        <v>8</v>
      </c>
      <c r="E1043" s="78" t="s">
        <v>9</v>
      </c>
      <c r="F1043" s="78" t="s">
        <v>10</v>
      </c>
    </row>
    <row r="1044" spans="1:6" ht="18" customHeight="1">
      <c r="A1044" s="33" t="s">
        <v>2273</v>
      </c>
      <c r="B1044" s="40" t="s">
        <v>137</v>
      </c>
      <c r="C1044" s="41" t="s">
        <v>1654</v>
      </c>
      <c r="D1044" s="41">
        <v>50</v>
      </c>
      <c r="E1044" s="42">
        <v>39500</v>
      </c>
      <c r="F1044" s="142">
        <f>E1044*D1044</f>
        <v>1975000</v>
      </c>
    </row>
    <row r="1045" spans="1:6" ht="18" customHeight="1">
      <c r="A1045" s="35" t="s">
        <v>245</v>
      </c>
      <c r="B1045" s="87" t="s">
        <v>3354</v>
      </c>
      <c r="C1045" s="115" t="s">
        <v>1563</v>
      </c>
      <c r="D1045" s="115">
        <v>425</v>
      </c>
      <c r="E1045" s="116">
        <v>46500</v>
      </c>
      <c r="F1045" s="131">
        <f>E1045*D1045</f>
        <v>19762500</v>
      </c>
    </row>
    <row r="1046" spans="1:6" ht="18" customHeight="1">
      <c r="A1046" s="58"/>
      <c r="B1046" s="165" t="s">
        <v>2732</v>
      </c>
      <c r="C1046" s="117" t="s">
        <v>1767</v>
      </c>
      <c r="D1046" s="117">
        <v>211</v>
      </c>
      <c r="E1046" s="118">
        <v>49500</v>
      </c>
      <c r="F1046" s="143">
        <f>E1046*D1046</f>
        <v>10444500</v>
      </c>
    </row>
    <row r="1047" spans="1:6" ht="18" customHeight="1">
      <c r="A1047" s="626" t="s">
        <v>152</v>
      </c>
      <c r="B1047" s="626"/>
      <c r="C1047" s="626"/>
      <c r="D1047" s="12">
        <f>SUM(D1044:D1046)</f>
        <v>686</v>
      </c>
      <c r="E1047" s="78"/>
      <c r="F1047" s="78">
        <f>SUM(F1044:F1046)</f>
        <v>32182000</v>
      </c>
    </row>
    <row r="1049" spans="1:6" ht="18" customHeight="1">
      <c r="A1049" s="79">
        <v>42536</v>
      </c>
      <c r="B1049" s="161" t="s">
        <v>6</v>
      </c>
      <c r="C1049" s="161"/>
      <c r="D1049" s="161"/>
      <c r="E1049" s="161"/>
      <c r="F1049" s="161"/>
    </row>
    <row r="1050" spans="1:6" ht="18" customHeight="1">
      <c r="A1050" s="191" t="s">
        <v>127</v>
      </c>
      <c r="B1050" s="12" t="s">
        <v>1</v>
      </c>
      <c r="C1050" s="12" t="s">
        <v>7</v>
      </c>
      <c r="D1050" s="12" t="s">
        <v>8</v>
      </c>
      <c r="E1050" s="78" t="s">
        <v>9</v>
      </c>
      <c r="F1050" s="78" t="s">
        <v>10</v>
      </c>
    </row>
    <row r="1051" spans="1:6" ht="18" customHeight="1">
      <c r="A1051" s="33" t="s">
        <v>2349</v>
      </c>
      <c r="B1051" s="40" t="s">
        <v>137</v>
      </c>
      <c r="C1051" s="41" t="s">
        <v>1002</v>
      </c>
      <c r="D1051" s="41">
        <v>32.6</v>
      </c>
      <c r="E1051" s="42">
        <v>35000</v>
      </c>
      <c r="F1051" s="142">
        <f>E1051*D1051</f>
        <v>1141000</v>
      </c>
    </row>
    <row r="1052" spans="1:6" ht="18" customHeight="1">
      <c r="A1052" s="35"/>
      <c r="B1052" s="91" t="s">
        <v>256</v>
      </c>
      <c r="C1052" s="115" t="s">
        <v>257</v>
      </c>
      <c r="D1052" s="115">
        <v>107.1</v>
      </c>
      <c r="E1052" s="116">
        <v>42500</v>
      </c>
      <c r="F1052" s="131">
        <f>E1052*D1052</f>
        <v>4551750</v>
      </c>
    </row>
    <row r="1053" spans="1:6" ht="18" customHeight="1">
      <c r="A1053" s="58" t="s">
        <v>245</v>
      </c>
      <c r="B1053" s="165" t="s">
        <v>3370</v>
      </c>
      <c r="C1053" s="117" t="s">
        <v>825</v>
      </c>
      <c r="D1053" s="117">
        <v>50</v>
      </c>
      <c r="E1053" s="118">
        <v>46500</v>
      </c>
      <c r="F1053" s="143">
        <f>E1053*D1053</f>
        <v>2325000</v>
      </c>
    </row>
    <row r="1054" spans="1:6" ht="18" customHeight="1">
      <c r="A1054" s="626" t="s">
        <v>152</v>
      </c>
      <c r="B1054" s="626"/>
      <c r="C1054" s="626"/>
      <c r="D1054" s="12">
        <f>SUM(D1051:D1053)</f>
        <v>189.7</v>
      </c>
      <c r="E1054" s="78"/>
      <c r="F1054" s="78">
        <f>SUM(F1051:F1053)</f>
        <v>8017750</v>
      </c>
    </row>
    <row r="1057" spans="1:6" ht="18" customHeight="1">
      <c r="A1057" s="79">
        <v>42538</v>
      </c>
      <c r="B1057" s="161" t="s">
        <v>6</v>
      </c>
      <c r="C1057" s="161"/>
      <c r="D1057" s="161"/>
      <c r="E1057" s="161"/>
      <c r="F1057" s="161"/>
    </row>
    <row r="1058" spans="1:6" ht="18" customHeight="1">
      <c r="A1058" s="191" t="s">
        <v>127</v>
      </c>
      <c r="B1058" s="12" t="s">
        <v>1</v>
      </c>
      <c r="C1058" s="12" t="s">
        <v>7</v>
      </c>
      <c r="D1058" s="12" t="s">
        <v>8</v>
      </c>
      <c r="E1058" s="78" t="s">
        <v>9</v>
      </c>
      <c r="F1058" s="78" t="s">
        <v>10</v>
      </c>
    </row>
    <row r="1059" spans="1:6" ht="18" customHeight="1">
      <c r="A1059" s="33" t="s">
        <v>2448</v>
      </c>
      <c r="B1059" s="40" t="s">
        <v>16</v>
      </c>
      <c r="C1059" s="41" t="s">
        <v>3390</v>
      </c>
      <c r="D1059" s="41">
        <v>48.3</v>
      </c>
      <c r="E1059" s="42">
        <f>40000-1500</f>
        <v>38500</v>
      </c>
      <c r="F1059" s="142">
        <f t="shared" ref="F1059:F1064" si="34">E1059*D1059</f>
        <v>1859550</v>
      </c>
    </row>
    <row r="1060" spans="1:6" ht="18" customHeight="1">
      <c r="A1060" s="35" t="s">
        <v>567</v>
      </c>
      <c r="B1060" s="91" t="s">
        <v>116</v>
      </c>
      <c r="C1060" s="115" t="s">
        <v>3392</v>
      </c>
      <c r="D1060" s="115">
        <v>205.6</v>
      </c>
      <c r="E1060" s="116">
        <f>51500-1500</f>
        <v>50000</v>
      </c>
      <c r="F1060" s="131">
        <f t="shared" si="34"/>
        <v>10280000</v>
      </c>
    </row>
    <row r="1061" spans="1:6" ht="18" customHeight="1">
      <c r="A1061" s="35"/>
      <c r="B1061" s="91" t="s">
        <v>116</v>
      </c>
      <c r="C1061" s="115" t="s">
        <v>3393</v>
      </c>
      <c r="D1061" s="115">
        <v>166.6</v>
      </c>
      <c r="E1061" s="116">
        <f>51500-1500</f>
        <v>50000</v>
      </c>
      <c r="F1061" s="131">
        <f t="shared" si="34"/>
        <v>8330000</v>
      </c>
    </row>
    <row r="1062" spans="1:6" ht="18" customHeight="1">
      <c r="A1062" s="35" t="s">
        <v>2264</v>
      </c>
      <c r="B1062" s="91" t="s">
        <v>137</v>
      </c>
      <c r="C1062" s="115" t="s">
        <v>3398</v>
      </c>
      <c r="D1062" s="115">
        <v>70</v>
      </c>
      <c r="E1062" s="116">
        <v>50000</v>
      </c>
      <c r="F1062" s="131">
        <f t="shared" si="34"/>
        <v>3500000</v>
      </c>
    </row>
    <row r="1063" spans="1:6" ht="18" customHeight="1">
      <c r="A1063" s="35"/>
      <c r="B1063" s="91" t="s">
        <v>137</v>
      </c>
      <c r="C1063" s="115" t="s">
        <v>2881</v>
      </c>
      <c r="D1063" s="115">
        <v>45.7</v>
      </c>
      <c r="E1063" s="116">
        <v>45000</v>
      </c>
      <c r="F1063" s="131">
        <f t="shared" si="34"/>
        <v>2056500.0000000002</v>
      </c>
    </row>
    <row r="1064" spans="1:6" ht="18" customHeight="1">
      <c r="A1064" s="58"/>
      <c r="B1064" s="108" t="s">
        <v>137</v>
      </c>
      <c r="C1064" s="117" t="s">
        <v>2882</v>
      </c>
      <c r="D1064" s="117">
        <v>71.2</v>
      </c>
      <c r="E1064" s="118">
        <v>47000</v>
      </c>
      <c r="F1064" s="143">
        <f t="shared" si="34"/>
        <v>3346400</v>
      </c>
    </row>
    <row r="1065" spans="1:6" ht="18" customHeight="1">
      <c r="A1065" s="626" t="s">
        <v>152</v>
      </c>
      <c r="B1065" s="626"/>
      <c r="C1065" s="626"/>
      <c r="D1065" s="12">
        <f>SUM(D1059:D1064)</f>
        <v>607.40000000000009</v>
      </c>
      <c r="E1065" s="78"/>
      <c r="F1065" s="78">
        <f>SUM(F1059:F1064)</f>
        <v>29372450</v>
      </c>
    </row>
    <row r="1068" spans="1:6" ht="18" customHeight="1">
      <c r="A1068" s="79">
        <v>42539</v>
      </c>
      <c r="B1068" s="161" t="s">
        <v>6</v>
      </c>
      <c r="C1068" s="161"/>
      <c r="D1068" s="161"/>
      <c r="E1068" s="161"/>
      <c r="F1068" s="161"/>
    </row>
    <row r="1069" spans="1:6" ht="18" customHeight="1">
      <c r="A1069" s="191" t="s">
        <v>127</v>
      </c>
      <c r="B1069" s="12" t="s">
        <v>1</v>
      </c>
      <c r="C1069" s="12" t="s">
        <v>7</v>
      </c>
      <c r="D1069" s="12" t="s">
        <v>8</v>
      </c>
      <c r="E1069" s="78" t="s">
        <v>9</v>
      </c>
      <c r="F1069" s="78" t="s">
        <v>10</v>
      </c>
    </row>
    <row r="1070" spans="1:6" ht="18" customHeight="1">
      <c r="A1070" s="208" t="s">
        <v>2492</v>
      </c>
      <c r="B1070" s="209" t="s">
        <v>923</v>
      </c>
      <c r="C1070" s="210" t="s">
        <v>46</v>
      </c>
      <c r="D1070" s="210">
        <v>25</v>
      </c>
      <c r="E1070" s="211">
        <v>40500</v>
      </c>
      <c r="F1070" s="212">
        <f>E1070*D1070</f>
        <v>1012500</v>
      </c>
    </row>
    <row r="1071" spans="1:6" ht="18" customHeight="1">
      <c r="A1071" s="626" t="s">
        <v>152</v>
      </c>
      <c r="B1071" s="626"/>
      <c r="C1071" s="626"/>
      <c r="D1071" s="12">
        <f>SUM(D1070)</f>
        <v>25</v>
      </c>
      <c r="E1071" s="78"/>
      <c r="F1071" s="78">
        <f>SUM(F1070)</f>
        <v>1012500</v>
      </c>
    </row>
    <row r="1073" spans="1:6" ht="18" customHeight="1">
      <c r="A1073" s="79">
        <v>42540</v>
      </c>
      <c r="B1073" s="161" t="s">
        <v>6</v>
      </c>
      <c r="C1073" s="161"/>
      <c r="D1073" s="161"/>
      <c r="E1073" s="161"/>
      <c r="F1073" s="161"/>
    </row>
    <row r="1074" spans="1:6" ht="18" customHeight="1">
      <c r="A1074" s="191" t="s">
        <v>127</v>
      </c>
      <c r="B1074" s="12" t="s">
        <v>1</v>
      </c>
      <c r="C1074" s="12" t="s">
        <v>7</v>
      </c>
      <c r="D1074" s="12" t="s">
        <v>8</v>
      </c>
      <c r="E1074" s="78" t="s">
        <v>9</v>
      </c>
      <c r="F1074" s="78" t="s">
        <v>10</v>
      </c>
    </row>
    <row r="1075" spans="1:6" ht="18" customHeight="1">
      <c r="A1075" s="33" t="s">
        <v>884</v>
      </c>
      <c r="B1075" s="40" t="s">
        <v>2018</v>
      </c>
      <c r="C1075" s="41" t="s">
        <v>3417</v>
      </c>
      <c r="D1075" s="41">
        <v>878.5</v>
      </c>
      <c r="E1075" s="42">
        <f>63000-1500</f>
        <v>61500</v>
      </c>
      <c r="F1075" s="142">
        <f>E1075*D1075</f>
        <v>54027750</v>
      </c>
    </row>
    <row r="1076" spans="1:6" ht="18" customHeight="1">
      <c r="A1076" s="35" t="s">
        <v>2264</v>
      </c>
      <c r="B1076" s="91" t="s">
        <v>3418</v>
      </c>
      <c r="C1076" s="115" t="s">
        <v>3398</v>
      </c>
      <c r="D1076" s="115">
        <v>16</v>
      </c>
      <c r="E1076" s="116">
        <v>50000</v>
      </c>
      <c r="F1076" s="131">
        <f>E1076*D1076</f>
        <v>800000</v>
      </c>
    </row>
    <row r="1077" spans="1:6" ht="18" customHeight="1">
      <c r="A1077" s="58"/>
      <c r="B1077" s="108" t="s">
        <v>3418</v>
      </c>
      <c r="C1077" s="117" t="s">
        <v>3419</v>
      </c>
      <c r="D1077" s="117">
        <v>76.900000000000006</v>
      </c>
      <c r="E1077" s="118">
        <v>50000</v>
      </c>
      <c r="F1077" s="143">
        <f>E1077*D1077</f>
        <v>3845000.0000000005</v>
      </c>
    </row>
    <row r="1078" spans="1:6" ht="18" customHeight="1">
      <c r="A1078" s="626" t="s">
        <v>152</v>
      </c>
      <c r="B1078" s="626"/>
      <c r="C1078" s="626"/>
      <c r="D1078" s="12">
        <f>SUM(D1075:D1077)</f>
        <v>971.4</v>
      </c>
      <c r="E1078" s="78"/>
      <c r="F1078" s="78">
        <f>SUM(F1075:F1077)</f>
        <v>58672750</v>
      </c>
    </row>
    <row r="1080" spans="1:6" ht="18" customHeight="1">
      <c r="A1080" s="79">
        <v>42541</v>
      </c>
      <c r="B1080" s="161" t="s">
        <v>6</v>
      </c>
      <c r="C1080" s="161"/>
      <c r="D1080" s="161"/>
      <c r="E1080" s="161"/>
      <c r="F1080" s="161"/>
    </row>
    <row r="1081" spans="1:6" ht="18" customHeight="1">
      <c r="A1081" s="191" t="s">
        <v>127</v>
      </c>
      <c r="B1081" s="12" t="s">
        <v>1</v>
      </c>
      <c r="C1081" s="12" t="s">
        <v>7</v>
      </c>
      <c r="D1081" s="12" t="s">
        <v>8</v>
      </c>
      <c r="E1081" s="78" t="s">
        <v>9</v>
      </c>
      <c r="F1081" s="78" t="s">
        <v>10</v>
      </c>
    </row>
    <row r="1082" spans="1:6" ht="18" customHeight="1">
      <c r="A1082" s="33" t="s">
        <v>884</v>
      </c>
      <c r="B1082" s="40" t="s">
        <v>3426</v>
      </c>
      <c r="C1082" s="41" t="s">
        <v>22</v>
      </c>
      <c r="D1082" s="41">
        <v>50</v>
      </c>
      <c r="E1082" s="42">
        <f>47000-1500</f>
        <v>45500</v>
      </c>
      <c r="F1082" s="142">
        <f>E1082*D1082</f>
        <v>2275000</v>
      </c>
    </row>
    <row r="1083" spans="1:6" ht="18" customHeight="1">
      <c r="A1083" s="35"/>
      <c r="B1083" s="91" t="s">
        <v>3427</v>
      </c>
      <c r="C1083" s="115"/>
      <c r="D1083" s="115">
        <v>1</v>
      </c>
      <c r="E1083" s="116">
        <v>1700000</v>
      </c>
      <c r="F1083" s="131">
        <f>E1083*D1083</f>
        <v>1700000</v>
      </c>
    </row>
    <row r="1084" spans="1:6" ht="18" customHeight="1">
      <c r="A1084" s="58" t="s">
        <v>154</v>
      </c>
      <c r="B1084" s="108" t="s">
        <v>1293</v>
      </c>
      <c r="C1084" s="117" t="s">
        <v>1294</v>
      </c>
      <c r="D1084" s="117">
        <v>25</v>
      </c>
      <c r="E1084" s="118">
        <v>40500</v>
      </c>
      <c r="F1084" s="143">
        <f>E1084*D1084</f>
        <v>1012500</v>
      </c>
    </row>
    <row r="1085" spans="1:6" ht="18" customHeight="1">
      <c r="A1085" s="626" t="s">
        <v>152</v>
      </c>
      <c r="B1085" s="626"/>
      <c r="C1085" s="626"/>
      <c r="D1085" s="12">
        <f>SUM(D1082:D1084)</f>
        <v>76</v>
      </c>
      <c r="E1085" s="78"/>
      <c r="F1085" s="78">
        <f>SUM(F1082:F1084)</f>
        <v>4987500</v>
      </c>
    </row>
    <row r="1087" spans="1:6" ht="18" customHeight="1">
      <c r="A1087" s="79">
        <v>42542</v>
      </c>
      <c r="B1087" s="161" t="s">
        <v>6</v>
      </c>
      <c r="C1087" s="161"/>
      <c r="D1087" s="161"/>
      <c r="E1087" s="161"/>
      <c r="F1087" s="161"/>
    </row>
    <row r="1088" spans="1:6" ht="18" customHeight="1">
      <c r="A1088" s="191" t="s">
        <v>127</v>
      </c>
      <c r="B1088" s="12" t="s">
        <v>1</v>
      </c>
      <c r="C1088" s="12" t="s">
        <v>7</v>
      </c>
      <c r="D1088" s="12" t="s">
        <v>8</v>
      </c>
      <c r="E1088" s="78" t="s">
        <v>9</v>
      </c>
      <c r="F1088" s="78" t="s">
        <v>10</v>
      </c>
    </row>
    <row r="1089" spans="1:7" ht="18" customHeight="1">
      <c r="A1089" s="33" t="s">
        <v>1680</v>
      </c>
      <c r="B1089" s="40" t="s">
        <v>1734</v>
      </c>
      <c r="C1089" s="41" t="s">
        <v>3434</v>
      </c>
      <c r="D1089" s="41">
        <v>29.4</v>
      </c>
      <c r="E1089" s="42">
        <v>46000</v>
      </c>
      <c r="F1089" s="142">
        <f t="shared" ref="F1089:F1095" si="35">E1089*D1089</f>
        <v>1352400</v>
      </c>
    </row>
    <row r="1090" spans="1:7" ht="18" customHeight="1">
      <c r="A1090" s="35"/>
      <c r="B1090" s="91" t="s">
        <v>137</v>
      </c>
      <c r="C1090" s="115" t="s">
        <v>3435</v>
      </c>
      <c r="D1090" s="115">
        <v>110</v>
      </c>
      <c r="E1090" s="116">
        <v>47000</v>
      </c>
      <c r="F1090" s="131">
        <f t="shared" si="35"/>
        <v>5170000</v>
      </c>
    </row>
    <row r="1091" spans="1:7" ht="18" customHeight="1">
      <c r="A1091" s="35" t="s">
        <v>2492</v>
      </c>
      <c r="B1091" s="91" t="s">
        <v>3441</v>
      </c>
      <c r="C1091" s="115" t="s">
        <v>46</v>
      </c>
      <c r="D1091" s="115">
        <v>162</v>
      </c>
      <c r="E1091" s="116">
        <v>40500</v>
      </c>
      <c r="F1091" s="131">
        <f t="shared" si="35"/>
        <v>6561000</v>
      </c>
    </row>
    <row r="1092" spans="1:7" ht="18" customHeight="1">
      <c r="A1092" s="38" t="s">
        <v>115</v>
      </c>
      <c r="B1092" s="91" t="s">
        <v>323</v>
      </c>
      <c r="C1092" s="115"/>
      <c r="D1092" s="115">
        <v>-20</v>
      </c>
      <c r="E1092" s="116">
        <v>7500</v>
      </c>
      <c r="F1092" s="131">
        <f t="shared" si="35"/>
        <v>-150000</v>
      </c>
      <c r="G1092" s="397"/>
    </row>
    <row r="1093" spans="1:7" ht="18" customHeight="1">
      <c r="A1093" s="38"/>
      <c r="B1093" s="91" t="s">
        <v>308</v>
      </c>
      <c r="C1093" s="115"/>
      <c r="D1093" s="115">
        <v>4.2</v>
      </c>
      <c r="E1093" s="116">
        <v>35000</v>
      </c>
      <c r="F1093" s="131">
        <f t="shared" si="35"/>
        <v>147000</v>
      </c>
      <c r="G1093" s="397"/>
    </row>
    <row r="1094" spans="1:7" ht="18" customHeight="1">
      <c r="A1094" s="35" t="s">
        <v>2264</v>
      </c>
      <c r="B1094" s="91" t="s">
        <v>137</v>
      </c>
      <c r="C1094" s="115" t="s">
        <v>3452</v>
      </c>
      <c r="D1094" s="115">
        <v>54.5</v>
      </c>
      <c r="E1094" s="116">
        <v>44500</v>
      </c>
      <c r="F1094" s="131">
        <f t="shared" si="35"/>
        <v>2425250</v>
      </c>
      <c r="G1094" s="397"/>
    </row>
    <row r="1095" spans="1:7" ht="18" customHeight="1">
      <c r="A1095" s="58"/>
      <c r="B1095" s="108" t="s">
        <v>137</v>
      </c>
      <c r="C1095" s="117" t="s">
        <v>3453</v>
      </c>
      <c r="D1095" s="117">
        <v>55.2</v>
      </c>
      <c r="E1095" s="118">
        <v>47000</v>
      </c>
      <c r="F1095" s="143">
        <f t="shared" si="35"/>
        <v>2594400</v>
      </c>
    </row>
    <row r="1096" spans="1:7" ht="18" customHeight="1">
      <c r="A1096" s="626" t="s">
        <v>152</v>
      </c>
      <c r="B1096" s="626"/>
      <c r="C1096" s="626"/>
      <c r="D1096" s="12">
        <f>SUM(D1089:D1095)</f>
        <v>395.29999999999995</v>
      </c>
      <c r="E1096" s="78"/>
      <c r="F1096" s="78">
        <f>SUM(F1089:F1095)</f>
        <v>18100050</v>
      </c>
    </row>
    <row r="1098" spans="1:7" ht="18" customHeight="1">
      <c r="A1098" s="79">
        <v>42543</v>
      </c>
      <c r="B1098" s="161" t="s">
        <v>6</v>
      </c>
      <c r="C1098" s="161"/>
      <c r="D1098" s="161"/>
      <c r="E1098" s="161"/>
      <c r="F1098" s="161"/>
    </row>
    <row r="1099" spans="1:7" ht="18" customHeight="1">
      <c r="A1099" s="191" t="s">
        <v>127</v>
      </c>
      <c r="B1099" s="12" t="s">
        <v>1</v>
      </c>
      <c r="C1099" s="12" t="s">
        <v>7</v>
      </c>
      <c r="D1099" s="12" t="s">
        <v>8</v>
      </c>
      <c r="E1099" s="78" t="s">
        <v>9</v>
      </c>
      <c r="F1099" s="78" t="s">
        <v>10</v>
      </c>
    </row>
    <row r="1100" spans="1:7" ht="18" customHeight="1">
      <c r="A1100" s="35" t="s">
        <v>3463</v>
      </c>
      <c r="B1100" s="91" t="s">
        <v>363</v>
      </c>
      <c r="C1100" s="115" t="s">
        <v>364</v>
      </c>
      <c r="D1100" s="115">
        <v>100</v>
      </c>
      <c r="E1100" s="116">
        <v>57000</v>
      </c>
      <c r="F1100" s="131">
        <f>E1100*D1100</f>
        <v>5700000</v>
      </c>
    </row>
    <row r="1101" spans="1:7" ht="18" customHeight="1">
      <c r="A1101" s="626" t="s">
        <v>152</v>
      </c>
      <c r="B1101" s="626"/>
      <c r="C1101" s="626"/>
      <c r="D1101" s="12">
        <f>SUM(D1100)</f>
        <v>100</v>
      </c>
      <c r="E1101" s="78"/>
      <c r="F1101" s="78">
        <f>SUM(F1100)</f>
        <v>5700000</v>
      </c>
    </row>
    <row r="1103" spans="1:7" ht="18" customHeight="1">
      <c r="A1103" s="79">
        <v>42544</v>
      </c>
      <c r="B1103" s="161" t="s">
        <v>6</v>
      </c>
      <c r="C1103" s="161"/>
      <c r="D1103" s="161"/>
      <c r="E1103" s="161"/>
      <c r="F1103" s="161"/>
    </row>
    <row r="1104" spans="1:7" ht="18" customHeight="1">
      <c r="A1104" s="191" t="s">
        <v>127</v>
      </c>
      <c r="B1104" s="12" t="s">
        <v>1</v>
      </c>
      <c r="C1104" s="12" t="s">
        <v>7</v>
      </c>
      <c r="D1104" s="12" t="s">
        <v>8</v>
      </c>
      <c r="E1104" s="78" t="s">
        <v>9</v>
      </c>
      <c r="F1104" s="78" t="s">
        <v>10</v>
      </c>
    </row>
    <row r="1105" spans="1:6" ht="18" customHeight="1">
      <c r="A1105" s="33" t="s">
        <v>2599</v>
      </c>
      <c r="B1105" s="40" t="s">
        <v>363</v>
      </c>
      <c r="C1105" s="41" t="s">
        <v>364</v>
      </c>
      <c r="D1105" s="41">
        <v>70</v>
      </c>
      <c r="E1105" s="42">
        <v>57000</v>
      </c>
      <c r="F1105" s="142">
        <f>E1105*D1105</f>
        <v>3990000</v>
      </c>
    </row>
    <row r="1106" spans="1:6" ht="18" customHeight="1">
      <c r="A1106" s="35"/>
      <c r="B1106" s="91" t="s">
        <v>363</v>
      </c>
      <c r="C1106" s="115" t="s">
        <v>242</v>
      </c>
      <c r="D1106" s="115">
        <v>10</v>
      </c>
      <c r="E1106" s="116">
        <v>57000</v>
      </c>
      <c r="F1106" s="131">
        <f>E1106*D1106</f>
        <v>570000</v>
      </c>
    </row>
    <row r="1107" spans="1:6" ht="18" customHeight="1">
      <c r="A1107" s="35"/>
      <c r="B1107" s="91" t="s">
        <v>363</v>
      </c>
      <c r="C1107" s="115" t="s">
        <v>267</v>
      </c>
      <c r="D1107" s="115">
        <v>20</v>
      </c>
      <c r="E1107" s="116">
        <v>57000</v>
      </c>
      <c r="F1107" s="131">
        <f>E1107*D1107</f>
        <v>1140000</v>
      </c>
    </row>
    <row r="1108" spans="1:6" ht="18" customHeight="1">
      <c r="A1108" s="58" t="s">
        <v>154</v>
      </c>
      <c r="B1108" s="108" t="s">
        <v>1293</v>
      </c>
      <c r="C1108" s="117" t="s">
        <v>1294</v>
      </c>
      <c r="D1108" s="117">
        <v>173</v>
      </c>
      <c r="E1108" s="118">
        <v>40500</v>
      </c>
      <c r="F1108" s="143">
        <f>E1108*D1108</f>
        <v>7006500</v>
      </c>
    </row>
    <row r="1109" spans="1:6" ht="18" customHeight="1">
      <c r="A1109" s="626" t="s">
        <v>152</v>
      </c>
      <c r="B1109" s="626"/>
      <c r="C1109" s="626"/>
      <c r="D1109" s="12">
        <f>SUM(D1105:D1108)</f>
        <v>273</v>
      </c>
      <c r="E1109" s="78"/>
      <c r="F1109" s="78">
        <f>SUM(F1105:F1108)</f>
        <v>12706500</v>
      </c>
    </row>
    <row r="1111" spans="1:6" ht="18" customHeight="1">
      <c r="A1111" s="79">
        <v>42545</v>
      </c>
      <c r="B1111" s="161" t="s">
        <v>6</v>
      </c>
      <c r="C1111" s="161"/>
      <c r="D1111" s="161"/>
      <c r="E1111" s="161"/>
      <c r="F1111" s="161"/>
    </row>
    <row r="1112" spans="1:6" ht="18" customHeight="1">
      <c r="A1112" s="191" t="s">
        <v>127</v>
      </c>
      <c r="B1112" s="12" t="s">
        <v>1</v>
      </c>
      <c r="C1112" s="12" t="s">
        <v>7</v>
      </c>
      <c r="D1112" s="12" t="s">
        <v>8</v>
      </c>
      <c r="E1112" s="78" t="s">
        <v>9</v>
      </c>
      <c r="F1112" s="78" t="s">
        <v>10</v>
      </c>
    </row>
    <row r="1113" spans="1:6" ht="18" customHeight="1">
      <c r="A1113" s="33" t="s">
        <v>115</v>
      </c>
      <c r="B1113" s="40" t="s">
        <v>116</v>
      </c>
      <c r="C1113" s="41" t="s">
        <v>1220</v>
      </c>
      <c r="D1113" s="41">
        <v>200.3</v>
      </c>
      <c r="E1113" s="42">
        <v>42500</v>
      </c>
      <c r="F1113" s="142">
        <f t="shared" ref="F1113:F1120" si="36">E1113*D1113</f>
        <v>8512750</v>
      </c>
    </row>
    <row r="1114" spans="1:6" ht="18" customHeight="1">
      <c r="A1114" s="260"/>
      <c r="B1114" s="91" t="s">
        <v>116</v>
      </c>
      <c r="C1114" s="115" t="s">
        <v>117</v>
      </c>
      <c r="D1114" s="115">
        <v>210.6</v>
      </c>
      <c r="E1114" s="116">
        <v>42500</v>
      </c>
      <c r="F1114" s="131">
        <f t="shared" si="36"/>
        <v>8950500</v>
      </c>
    </row>
    <row r="1115" spans="1:6" ht="18" customHeight="1">
      <c r="A1115" s="260"/>
      <c r="B1115" s="91" t="s">
        <v>116</v>
      </c>
      <c r="C1115" s="115" t="s">
        <v>118</v>
      </c>
      <c r="D1115" s="115">
        <v>101.6</v>
      </c>
      <c r="E1115" s="116">
        <v>42500</v>
      </c>
      <c r="F1115" s="131">
        <f t="shared" si="36"/>
        <v>4318000</v>
      </c>
    </row>
    <row r="1116" spans="1:6" ht="18" customHeight="1">
      <c r="A1116" s="35" t="s">
        <v>2599</v>
      </c>
      <c r="B1116" s="91" t="s">
        <v>363</v>
      </c>
      <c r="C1116" s="115" t="s">
        <v>242</v>
      </c>
      <c r="D1116" s="115">
        <v>100</v>
      </c>
      <c r="E1116" s="116">
        <v>57000</v>
      </c>
      <c r="F1116" s="131">
        <f t="shared" si="36"/>
        <v>5700000</v>
      </c>
    </row>
    <row r="1117" spans="1:6" ht="18" customHeight="1">
      <c r="A1117" s="35" t="s">
        <v>803</v>
      </c>
      <c r="B1117" s="91" t="s">
        <v>137</v>
      </c>
      <c r="C1117" s="115" t="s">
        <v>2054</v>
      </c>
      <c r="D1117" s="115">
        <v>200</v>
      </c>
      <c r="E1117" s="116">
        <v>39000</v>
      </c>
      <c r="F1117" s="131">
        <f t="shared" si="36"/>
        <v>7800000</v>
      </c>
    </row>
    <row r="1118" spans="1:6" ht="18" customHeight="1">
      <c r="A1118" s="35"/>
      <c r="B1118" s="91" t="s">
        <v>137</v>
      </c>
      <c r="C1118" s="115" t="s">
        <v>3489</v>
      </c>
      <c r="D1118" s="115">
        <v>100</v>
      </c>
      <c r="E1118" s="116">
        <v>39000</v>
      </c>
      <c r="F1118" s="131">
        <f t="shared" si="36"/>
        <v>3900000</v>
      </c>
    </row>
    <row r="1119" spans="1:6" ht="18" customHeight="1">
      <c r="A1119" s="35"/>
      <c r="B1119" s="91" t="s">
        <v>1734</v>
      </c>
      <c r="C1119" s="115" t="s">
        <v>339</v>
      </c>
      <c r="D1119" s="115">
        <v>190.7</v>
      </c>
      <c r="E1119" s="116">
        <v>37500</v>
      </c>
      <c r="F1119" s="131">
        <f t="shared" si="36"/>
        <v>7151250</v>
      </c>
    </row>
    <row r="1120" spans="1:6" ht="18" customHeight="1">
      <c r="A1120" s="58" t="s">
        <v>354</v>
      </c>
      <c r="B1120" s="108" t="s">
        <v>2229</v>
      </c>
      <c r="C1120" s="117" t="s">
        <v>1016</v>
      </c>
      <c r="D1120" s="117">
        <v>50</v>
      </c>
      <c r="E1120" s="118">
        <v>55500</v>
      </c>
      <c r="F1120" s="143">
        <f t="shared" si="36"/>
        <v>2775000</v>
      </c>
    </row>
    <row r="1121" spans="1:6" ht="18" customHeight="1">
      <c r="A1121" s="626" t="s">
        <v>152</v>
      </c>
      <c r="B1121" s="626"/>
      <c r="C1121" s="626"/>
      <c r="D1121" s="12">
        <f>SUM(D1113:D1120)</f>
        <v>1153.2</v>
      </c>
      <c r="E1121" s="78"/>
      <c r="F1121" s="78">
        <f>SUM(F1113:F1120)</f>
        <v>49107500</v>
      </c>
    </row>
    <row r="1123" spans="1:6" ht="18" customHeight="1">
      <c r="A1123" s="79">
        <v>42546</v>
      </c>
      <c r="B1123" s="161" t="s">
        <v>6</v>
      </c>
      <c r="C1123" s="161"/>
      <c r="D1123" s="161"/>
      <c r="E1123" s="161"/>
      <c r="F1123" s="161"/>
    </row>
    <row r="1124" spans="1:6" ht="18" customHeight="1">
      <c r="A1124" s="191" t="s">
        <v>127</v>
      </c>
      <c r="B1124" s="12" t="s">
        <v>1</v>
      </c>
      <c r="C1124" s="12" t="s">
        <v>7</v>
      </c>
      <c r="D1124" s="12" t="s">
        <v>8</v>
      </c>
      <c r="E1124" s="78" t="s">
        <v>9</v>
      </c>
      <c r="F1124" s="78" t="s">
        <v>10</v>
      </c>
    </row>
    <row r="1125" spans="1:6" ht="18" customHeight="1">
      <c r="A1125" s="33" t="s">
        <v>1420</v>
      </c>
      <c r="B1125" s="40" t="s">
        <v>693</v>
      </c>
      <c r="C1125" s="41" t="s">
        <v>2393</v>
      </c>
      <c r="D1125" s="41">
        <v>105.3</v>
      </c>
      <c r="E1125" s="42">
        <v>44000</v>
      </c>
      <c r="F1125" s="142">
        <f t="shared" ref="F1125:F1130" si="37">E1125*D1125</f>
        <v>4633200</v>
      </c>
    </row>
    <row r="1126" spans="1:6" ht="18" customHeight="1">
      <c r="A1126" s="35" t="s">
        <v>2801</v>
      </c>
      <c r="B1126" s="91" t="s">
        <v>116</v>
      </c>
      <c r="C1126" s="115" t="s">
        <v>1247</v>
      </c>
      <c r="D1126" s="115">
        <v>125.6</v>
      </c>
      <c r="E1126" s="116">
        <v>53000</v>
      </c>
      <c r="F1126" s="131">
        <f t="shared" si="37"/>
        <v>6656800</v>
      </c>
    </row>
    <row r="1127" spans="1:6" ht="18" customHeight="1">
      <c r="A1127" s="35"/>
      <c r="B1127" s="91" t="s">
        <v>116</v>
      </c>
      <c r="C1127" s="115" t="s">
        <v>1248</v>
      </c>
      <c r="D1127" s="115">
        <v>107.5</v>
      </c>
      <c r="E1127" s="116">
        <v>58000</v>
      </c>
      <c r="F1127" s="131">
        <f t="shared" si="37"/>
        <v>6235000</v>
      </c>
    </row>
    <row r="1128" spans="1:6" ht="18" customHeight="1">
      <c r="A1128" s="35"/>
      <c r="B1128" s="91" t="s">
        <v>116</v>
      </c>
      <c r="C1128" s="115" t="s">
        <v>1249</v>
      </c>
      <c r="D1128" s="115">
        <v>102.8</v>
      </c>
      <c r="E1128" s="116">
        <v>63000</v>
      </c>
      <c r="F1128" s="131">
        <f t="shared" si="37"/>
        <v>6476400</v>
      </c>
    </row>
    <row r="1129" spans="1:6" ht="18" customHeight="1">
      <c r="A1129" s="38" t="s">
        <v>2273</v>
      </c>
      <c r="B1129" s="91" t="s">
        <v>137</v>
      </c>
      <c r="C1129" s="115" t="s">
        <v>973</v>
      </c>
      <c r="D1129" s="115">
        <v>100</v>
      </c>
      <c r="E1129" s="116">
        <v>38000</v>
      </c>
      <c r="F1129" s="131">
        <f t="shared" si="37"/>
        <v>3800000</v>
      </c>
    </row>
    <row r="1130" spans="1:6" ht="18" customHeight="1">
      <c r="A1130" s="100"/>
      <c r="B1130" s="108" t="s">
        <v>137</v>
      </c>
      <c r="C1130" s="117" t="s">
        <v>529</v>
      </c>
      <c r="D1130" s="117">
        <v>100</v>
      </c>
      <c r="E1130" s="118">
        <v>38000</v>
      </c>
      <c r="F1130" s="143">
        <f t="shared" si="37"/>
        <v>3800000</v>
      </c>
    </row>
    <row r="1131" spans="1:6" ht="18" customHeight="1">
      <c r="A1131" s="626" t="s">
        <v>152</v>
      </c>
      <c r="B1131" s="626"/>
      <c r="C1131" s="626"/>
      <c r="D1131" s="12">
        <f>SUM(D1125:D1130)</f>
        <v>641.20000000000005</v>
      </c>
      <c r="E1131" s="78"/>
      <c r="F1131" s="78">
        <f>SUM(F1125:F1130)</f>
        <v>31601400</v>
      </c>
    </row>
    <row r="1133" spans="1:6" ht="18" customHeight="1">
      <c r="A1133" s="79">
        <v>42547</v>
      </c>
      <c r="B1133" s="161" t="s">
        <v>6</v>
      </c>
      <c r="C1133" s="161"/>
      <c r="D1133" s="161"/>
      <c r="E1133" s="161"/>
      <c r="F1133" s="161"/>
    </row>
    <row r="1134" spans="1:6" ht="18" customHeight="1">
      <c r="A1134" s="191" t="s">
        <v>127</v>
      </c>
      <c r="B1134" s="12" t="s">
        <v>1</v>
      </c>
      <c r="C1134" s="12" t="s">
        <v>7</v>
      </c>
      <c r="D1134" s="12" t="s">
        <v>8</v>
      </c>
      <c r="E1134" s="78" t="s">
        <v>9</v>
      </c>
      <c r="F1134" s="78" t="s">
        <v>10</v>
      </c>
    </row>
    <row r="1135" spans="1:6" ht="18" customHeight="1">
      <c r="A1135" s="33" t="s">
        <v>354</v>
      </c>
      <c r="B1135" s="40" t="s">
        <v>2229</v>
      </c>
      <c r="C1135" s="41" t="s">
        <v>1016</v>
      </c>
      <c r="D1135" s="41">
        <v>182.2</v>
      </c>
      <c r="E1135" s="42">
        <v>55500</v>
      </c>
      <c r="F1135" s="142">
        <f>E1135*D1135</f>
        <v>10112100</v>
      </c>
    </row>
    <row r="1136" spans="1:6" ht="18" customHeight="1">
      <c r="A1136" s="35" t="s">
        <v>2599</v>
      </c>
      <c r="B1136" s="91" t="s">
        <v>363</v>
      </c>
      <c r="C1136" s="115" t="s">
        <v>364</v>
      </c>
      <c r="D1136" s="115">
        <v>200</v>
      </c>
      <c r="E1136" s="116">
        <v>57000</v>
      </c>
      <c r="F1136" s="131">
        <f>E1136*D1136</f>
        <v>11400000</v>
      </c>
    </row>
    <row r="1137" spans="1:6" ht="18" customHeight="1">
      <c r="A1137" s="58" t="s">
        <v>2273</v>
      </c>
      <c r="B1137" s="108" t="s">
        <v>363</v>
      </c>
      <c r="C1137" s="117" t="s">
        <v>267</v>
      </c>
      <c r="D1137" s="117">
        <v>183.2</v>
      </c>
      <c r="E1137" s="118">
        <v>57000</v>
      </c>
      <c r="F1137" s="143">
        <f>E1137*D1137</f>
        <v>10442400</v>
      </c>
    </row>
    <row r="1138" spans="1:6" ht="18" customHeight="1">
      <c r="A1138" s="626" t="s">
        <v>152</v>
      </c>
      <c r="B1138" s="626"/>
      <c r="C1138" s="626"/>
      <c r="D1138" s="12">
        <f>SUM(D1135:D1137)</f>
        <v>565.4</v>
      </c>
      <c r="E1138" s="78"/>
      <c r="F1138" s="78">
        <f>SUM(F1135:F1137)</f>
        <v>31954500</v>
      </c>
    </row>
    <row r="1140" spans="1:6" ht="18" customHeight="1">
      <c r="A1140" s="79">
        <v>42548</v>
      </c>
      <c r="B1140" s="161" t="s">
        <v>6</v>
      </c>
      <c r="C1140" s="161"/>
      <c r="D1140" s="161"/>
      <c r="E1140" s="161"/>
      <c r="F1140" s="161"/>
    </row>
    <row r="1141" spans="1:6" ht="18" customHeight="1">
      <c r="A1141" s="191" t="s">
        <v>127</v>
      </c>
      <c r="B1141" s="12" t="s">
        <v>1</v>
      </c>
      <c r="C1141" s="12" t="s">
        <v>7</v>
      </c>
      <c r="D1141" s="12" t="s">
        <v>8</v>
      </c>
      <c r="E1141" s="78" t="s">
        <v>9</v>
      </c>
      <c r="F1141" s="78" t="s">
        <v>10</v>
      </c>
    </row>
    <row r="1142" spans="1:6" ht="18" customHeight="1">
      <c r="A1142" s="33" t="s">
        <v>2599</v>
      </c>
      <c r="B1142" s="40" t="s">
        <v>363</v>
      </c>
      <c r="C1142" s="41" t="s">
        <v>267</v>
      </c>
      <c r="D1142" s="41">
        <v>30</v>
      </c>
      <c r="E1142" s="42">
        <v>57000</v>
      </c>
      <c r="F1142" s="142">
        <f>E1142*D1142</f>
        <v>1710000</v>
      </c>
    </row>
    <row r="1143" spans="1:6" ht="18" customHeight="1">
      <c r="A1143" s="58"/>
      <c r="B1143" s="108" t="s">
        <v>363</v>
      </c>
      <c r="C1143" s="117" t="s">
        <v>242</v>
      </c>
      <c r="D1143" s="117">
        <v>70</v>
      </c>
      <c r="E1143" s="118">
        <v>57000</v>
      </c>
      <c r="F1143" s="143">
        <f>E1143*D1143</f>
        <v>3990000</v>
      </c>
    </row>
    <row r="1144" spans="1:6" ht="18" customHeight="1">
      <c r="A1144" s="626" t="s">
        <v>152</v>
      </c>
      <c r="B1144" s="626"/>
      <c r="C1144" s="626"/>
      <c r="D1144" s="12">
        <f>SUM(D1142:D1143)</f>
        <v>100</v>
      </c>
      <c r="E1144" s="78"/>
      <c r="F1144" s="78">
        <f>SUM(F1142:F1143)</f>
        <v>5700000</v>
      </c>
    </row>
    <row r="1146" spans="1:6" ht="18" customHeight="1">
      <c r="A1146" s="79">
        <v>42549</v>
      </c>
      <c r="B1146" s="161" t="s">
        <v>6</v>
      </c>
      <c r="C1146" s="161"/>
      <c r="D1146" s="161"/>
      <c r="E1146" s="161"/>
      <c r="F1146" s="161"/>
    </row>
    <row r="1147" spans="1:6" ht="18" customHeight="1">
      <c r="A1147" s="191" t="s">
        <v>127</v>
      </c>
      <c r="B1147" s="12" t="s">
        <v>1</v>
      </c>
      <c r="C1147" s="12" t="s">
        <v>7</v>
      </c>
      <c r="D1147" s="12" t="s">
        <v>8</v>
      </c>
      <c r="E1147" s="78" t="s">
        <v>9</v>
      </c>
      <c r="F1147" s="78" t="s">
        <v>10</v>
      </c>
    </row>
    <row r="1148" spans="1:6" ht="18" customHeight="1">
      <c r="A1148" s="33" t="s">
        <v>2599</v>
      </c>
      <c r="B1148" s="40" t="s">
        <v>3536</v>
      </c>
      <c r="C1148" s="41" t="s">
        <v>41</v>
      </c>
      <c r="D1148" s="41">
        <v>80</v>
      </c>
      <c r="E1148" s="42">
        <v>47000</v>
      </c>
      <c r="F1148" s="142">
        <f>E1148*D1148</f>
        <v>3760000</v>
      </c>
    </row>
    <row r="1149" spans="1:6" ht="18" customHeight="1">
      <c r="A1149" s="35"/>
      <c r="B1149" s="91" t="s">
        <v>363</v>
      </c>
      <c r="C1149" s="115" t="s">
        <v>242</v>
      </c>
      <c r="D1149" s="115">
        <v>100</v>
      </c>
      <c r="E1149" s="116">
        <v>57000</v>
      </c>
      <c r="F1149" s="131">
        <f>E1149*D1149</f>
        <v>5700000</v>
      </c>
    </row>
    <row r="1150" spans="1:6" ht="18" customHeight="1">
      <c r="A1150" s="35" t="s">
        <v>2196</v>
      </c>
      <c r="B1150" s="91" t="s">
        <v>2052</v>
      </c>
      <c r="C1150" s="115" t="s">
        <v>2197</v>
      </c>
      <c r="D1150" s="115">
        <v>100</v>
      </c>
      <c r="E1150" s="116">
        <v>41000</v>
      </c>
      <c r="F1150" s="131">
        <f>E1150*D1150</f>
        <v>4100000</v>
      </c>
    </row>
    <row r="1151" spans="1:6" ht="18" customHeight="1">
      <c r="A1151" s="35" t="s">
        <v>193</v>
      </c>
      <c r="B1151" s="91" t="s">
        <v>312</v>
      </c>
      <c r="C1151" s="115" t="s">
        <v>313</v>
      </c>
      <c r="D1151" s="115">
        <v>100</v>
      </c>
      <c r="E1151" s="116">
        <f>49000-1500</f>
        <v>47500</v>
      </c>
      <c r="F1151" s="131">
        <f>E1151*D1151</f>
        <v>4750000</v>
      </c>
    </row>
    <row r="1152" spans="1:6" ht="18" customHeight="1">
      <c r="A1152" s="58"/>
      <c r="B1152" s="108" t="s">
        <v>312</v>
      </c>
      <c r="C1152" s="117" t="s">
        <v>310</v>
      </c>
      <c r="D1152" s="117">
        <v>408.7</v>
      </c>
      <c r="E1152" s="118">
        <f>49000-1500</f>
        <v>47500</v>
      </c>
      <c r="F1152" s="143">
        <f>E1152*D1152</f>
        <v>19413250</v>
      </c>
    </row>
    <row r="1153" spans="1:6" ht="18" customHeight="1">
      <c r="A1153" s="626" t="s">
        <v>152</v>
      </c>
      <c r="B1153" s="626"/>
      <c r="C1153" s="626"/>
      <c r="D1153" s="12">
        <f>SUM(D1148:D1152)</f>
        <v>788.7</v>
      </c>
      <c r="E1153" s="78"/>
      <c r="F1153" s="78">
        <f>SUM(F1148:F1152)</f>
        <v>37723250</v>
      </c>
    </row>
    <row r="1155" spans="1:6" ht="18" customHeight="1">
      <c r="A1155" s="79">
        <v>42550</v>
      </c>
      <c r="B1155" s="161" t="s">
        <v>6</v>
      </c>
      <c r="C1155" s="161"/>
      <c r="D1155" s="161"/>
      <c r="E1155" s="161"/>
      <c r="F1155" s="161"/>
    </row>
    <row r="1156" spans="1:6" ht="18" customHeight="1">
      <c r="A1156" s="191" t="s">
        <v>127</v>
      </c>
      <c r="B1156" s="12" t="s">
        <v>1</v>
      </c>
      <c r="C1156" s="12" t="s">
        <v>7</v>
      </c>
      <c r="D1156" s="12" t="s">
        <v>8</v>
      </c>
      <c r="E1156" s="78" t="s">
        <v>9</v>
      </c>
      <c r="F1156" s="78" t="s">
        <v>10</v>
      </c>
    </row>
    <row r="1157" spans="1:6" ht="18" customHeight="1">
      <c r="A1157" s="208" t="s">
        <v>2273</v>
      </c>
      <c r="B1157" s="209" t="s">
        <v>137</v>
      </c>
      <c r="C1157" s="210" t="s">
        <v>139</v>
      </c>
      <c r="D1157" s="210">
        <v>111.4</v>
      </c>
      <c r="E1157" s="211">
        <v>41000</v>
      </c>
      <c r="F1157" s="212">
        <f>E1157*D1157</f>
        <v>4567400</v>
      </c>
    </row>
    <row r="1158" spans="1:6" ht="18" customHeight="1">
      <c r="A1158" s="626" t="s">
        <v>152</v>
      </c>
      <c r="B1158" s="626"/>
      <c r="C1158" s="626"/>
      <c r="D1158" s="12">
        <f>SUM(D1157)</f>
        <v>111.4</v>
      </c>
      <c r="E1158" s="78"/>
      <c r="F1158" s="78">
        <f>SUM(F1157)</f>
        <v>4567400</v>
      </c>
    </row>
    <row r="1160" spans="1:6" ht="18" customHeight="1">
      <c r="A1160" s="79">
        <v>42551</v>
      </c>
      <c r="B1160" s="161" t="s">
        <v>6</v>
      </c>
      <c r="C1160" s="161"/>
      <c r="D1160" s="161"/>
      <c r="E1160" s="161"/>
      <c r="F1160" s="161"/>
    </row>
    <row r="1161" spans="1:6" ht="18" customHeight="1">
      <c r="A1161" s="191" t="s">
        <v>127</v>
      </c>
      <c r="B1161" s="12" t="s">
        <v>1</v>
      </c>
      <c r="C1161" s="12" t="s">
        <v>7</v>
      </c>
      <c r="D1161" s="12" t="s">
        <v>8</v>
      </c>
      <c r="E1161" s="78" t="s">
        <v>9</v>
      </c>
      <c r="F1161" s="78" t="s">
        <v>10</v>
      </c>
    </row>
    <row r="1162" spans="1:6" ht="18" customHeight="1">
      <c r="A1162" s="33" t="s">
        <v>2599</v>
      </c>
      <c r="B1162" s="40" t="s">
        <v>137</v>
      </c>
      <c r="C1162" s="41" t="s">
        <v>242</v>
      </c>
      <c r="D1162" s="41">
        <v>100</v>
      </c>
      <c r="E1162" s="42">
        <v>57000</v>
      </c>
      <c r="F1162" s="142">
        <f>E1162*D1162</f>
        <v>5700000</v>
      </c>
    </row>
    <row r="1163" spans="1:6" ht="18" customHeight="1">
      <c r="A1163" s="35"/>
      <c r="B1163" s="91" t="s">
        <v>3536</v>
      </c>
      <c r="C1163" s="115" t="s">
        <v>41</v>
      </c>
      <c r="D1163" s="115">
        <v>234</v>
      </c>
      <c r="E1163" s="116">
        <v>47000</v>
      </c>
      <c r="F1163" s="131">
        <f>E1163*D1163</f>
        <v>10998000</v>
      </c>
    </row>
    <row r="1164" spans="1:6" ht="18" customHeight="1">
      <c r="A1164" s="58" t="s">
        <v>354</v>
      </c>
      <c r="B1164" s="108" t="s">
        <v>2230</v>
      </c>
      <c r="C1164" s="117" t="s">
        <v>75</v>
      </c>
      <c r="D1164" s="117">
        <v>174.6</v>
      </c>
      <c r="E1164" s="118">
        <v>46000</v>
      </c>
      <c r="F1164" s="143">
        <f>E1164*D1164</f>
        <v>8031600</v>
      </c>
    </row>
    <row r="1165" spans="1:6" ht="18" customHeight="1">
      <c r="A1165" s="626" t="s">
        <v>152</v>
      </c>
      <c r="B1165" s="626"/>
      <c r="C1165" s="626"/>
      <c r="D1165" s="12">
        <f>SUM(D1162:D1164)</f>
        <v>508.6</v>
      </c>
      <c r="E1165" s="78"/>
      <c r="F1165" s="78">
        <f>SUM(F1162:F1164)</f>
        <v>24729600</v>
      </c>
    </row>
    <row r="1167" spans="1:6" ht="18" customHeight="1">
      <c r="A1167" s="79">
        <v>42552</v>
      </c>
      <c r="B1167" s="161" t="s">
        <v>6</v>
      </c>
      <c r="C1167" s="161"/>
      <c r="D1167" s="161"/>
      <c r="E1167" s="161"/>
      <c r="F1167" s="161"/>
    </row>
    <row r="1168" spans="1:6" ht="18" customHeight="1">
      <c r="A1168" s="191" t="s">
        <v>127</v>
      </c>
      <c r="B1168" s="12" t="s">
        <v>1</v>
      </c>
      <c r="C1168" s="12" t="s">
        <v>7</v>
      </c>
      <c r="D1168" s="12" t="s">
        <v>8</v>
      </c>
      <c r="E1168" s="78" t="s">
        <v>9</v>
      </c>
      <c r="F1168" s="78" t="s">
        <v>10</v>
      </c>
    </row>
    <row r="1169" spans="1:6" ht="18" customHeight="1">
      <c r="A1169" s="208" t="s">
        <v>245</v>
      </c>
      <c r="B1169" s="223" t="s">
        <v>3560</v>
      </c>
      <c r="C1169" s="210" t="s">
        <v>3561</v>
      </c>
      <c r="D1169" s="210">
        <v>475</v>
      </c>
      <c r="E1169" s="211">
        <v>46500</v>
      </c>
      <c r="F1169" s="212">
        <f>E1169*D1169</f>
        <v>22087500</v>
      </c>
    </row>
    <row r="1170" spans="1:6" ht="18" customHeight="1">
      <c r="A1170" s="208" t="s">
        <v>3565</v>
      </c>
      <c r="B1170" s="209" t="s">
        <v>3566</v>
      </c>
      <c r="C1170" s="210" t="s">
        <v>3567</v>
      </c>
      <c r="D1170" s="210">
        <v>184.3</v>
      </c>
      <c r="E1170" s="211">
        <v>49000</v>
      </c>
      <c r="F1170" s="212">
        <f>E1170*D1170</f>
        <v>9030700</v>
      </c>
    </row>
    <row r="1171" spans="1:6" ht="18" customHeight="1">
      <c r="A1171" s="626" t="s">
        <v>152</v>
      </c>
      <c r="B1171" s="626"/>
      <c r="C1171" s="626"/>
      <c r="D1171" s="12">
        <f>SUM(D1169:D1170)</f>
        <v>659.3</v>
      </c>
      <c r="E1171" s="78"/>
      <c r="F1171" s="78">
        <f>SUM(F1169:F1170)</f>
        <v>31118200</v>
      </c>
    </row>
    <row r="1173" spans="1:6" ht="18" customHeight="1">
      <c r="A1173" s="79">
        <v>42553</v>
      </c>
      <c r="B1173" s="161" t="s">
        <v>6</v>
      </c>
      <c r="C1173" s="161"/>
      <c r="D1173" s="161"/>
      <c r="E1173" s="161"/>
      <c r="F1173" s="161"/>
    </row>
    <row r="1174" spans="1:6" ht="18" customHeight="1">
      <c r="A1174" s="191" t="s">
        <v>127</v>
      </c>
      <c r="B1174" s="12" t="s">
        <v>1</v>
      </c>
      <c r="C1174" s="12" t="s">
        <v>7</v>
      </c>
      <c r="D1174" s="12" t="s">
        <v>8</v>
      </c>
      <c r="E1174" s="78" t="s">
        <v>9</v>
      </c>
      <c r="F1174" s="78" t="s">
        <v>10</v>
      </c>
    </row>
    <row r="1175" spans="1:6" ht="18" customHeight="1">
      <c r="A1175" s="33" t="s">
        <v>2443</v>
      </c>
      <c r="B1175" s="40" t="s">
        <v>3250</v>
      </c>
      <c r="C1175" s="41" t="s">
        <v>3252</v>
      </c>
      <c r="D1175" s="41">
        <v>50</v>
      </c>
      <c r="E1175" s="42">
        <v>56000</v>
      </c>
      <c r="F1175" s="142">
        <f>E1175*D1175</f>
        <v>2800000</v>
      </c>
    </row>
    <row r="1176" spans="1:6" ht="18" customHeight="1">
      <c r="A1176" s="35" t="s">
        <v>884</v>
      </c>
      <c r="B1176" s="87" t="s">
        <v>3574</v>
      </c>
      <c r="C1176" s="115" t="s">
        <v>22</v>
      </c>
      <c r="D1176" s="115">
        <v>148</v>
      </c>
      <c r="E1176" s="116">
        <f>47000-1500</f>
        <v>45500</v>
      </c>
      <c r="F1176" s="131">
        <f>E1176*D1176</f>
        <v>6734000</v>
      </c>
    </row>
    <row r="1177" spans="1:6" ht="18" customHeight="1">
      <c r="A1177" s="35" t="s">
        <v>2582</v>
      </c>
      <c r="B1177" s="91" t="s">
        <v>137</v>
      </c>
      <c r="C1177" s="115" t="s">
        <v>817</v>
      </c>
      <c r="D1177" s="115">
        <v>100</v>
      </c>
      <c r="E1177" s="116">
        <v>40000</v>
      </c>
      <c r="F1177" s="131">
        <f>E1177*D1177</f>
        <v>4000000</v>
      </c>
    </row>
    <row r="1178" spans="1:6" ht="18" customHeight="1">
      <c r="A1178" s="35" t="s">
        <v>2273</v>
      </c>
      <c r="B1178" s="91" t="s">
        <v>137</v>
      </c>
      <c r="C1178" s="115" t="s">
        <v>637</v>
      </c>
      <c r="D1178" s="115">
        <v>100</v>
      </c>
      <c r="E1178" s="116">
        <v>38500</v>
      </c>
      <c r="F1178" s="131">
        <f>E1178*D1178</f>
        <v>3850000</v>
      </c>
    </row>
    <row r="1179" spans="1:6" ht="18" customHeight="1">
      <c r="A1179" s="58"/>
      <c r="B1179" s="108" t="s">
        <v>137</v>
      </c>
      <c r="C1179" s="117" t="s">
        <v>862</v>
      </c>
      <c r="D1179" s="117">
        <v>100.3</v>
      </c>
      <c r="E1179" s="118">
        <v>38000</v>
      </c>
      <c r="F1179" s="143">
        <f>E1179*D1179</f>
        <v>3811400</v>
      </c>
    </row>
    <row r="1180" spans="1:6" ht="18" customHeight="1">
      <c r="A1180" s="626" t="s">
        <v>152</v>
      </c>
      <c r="B1180" s="626"/>
      <c r="C1180" s="626"/>
      <c r="D1180" s="12">
        <f>SUM(D1175:D1179)</f>
        <v>498.3</v>
      </c>
      <c r="E1180" s="78"/>
      <c r="F1180" s="78">
        <f>SUM(F1175:F1179)</f>
        <v>21195400</v>
      </c>
    </row>
    <row r="1182" spans="1:6" ht="18" customHeight="1">
      <c r="A1182" s="79">
        <v>42554</v>
      </c>
      <c r="B1182" s="161" t="s">
        <v>6</v>
      </c>
      <c r="C1182" s="161"/>
      <c r="D1182" s="161"/>
      <c r="E1182" s="161"/>
      <c r="F1182" s="161"/>
    </row>
    <row r="1183" spans="1:6" ht="18" customHeight="1">
      <c r="A1183" s="191" t="s">
        <v>127</v>
      </c>
      <c r="B1183" s="12" t="s">
        <v>1</v>
      </c>
      <c r="C1183" s="12" t="s">
        <v>7</v>
      </c>
      <c r="D1183" s="12" t="s">
        <v>8</v>
      </c>
      <c r="E1183" s="78" t="s">
        <v>9</v>
      </c>
      <c r="F1183" s="78" t="s">
        <v>10</v>
      </c>
    </row>
    <row r="1184" spans="1:6" ht="18" customHeight="1">
      <c r="A1184" s="33" t="s">
        <v>115</v>
      </c>
      <c r="B1184" s="40" t="s">
        <v>1278</v>
      </c>
      <c r="C1184" s="41" t="s">
        <v>1220</v>
      </c>
      <c r="D1184" s="41">
        <v>234.4</v>
      </c>
      <c r="E1184" s="42">
        <v>42500</v>
      </c>
      <c r="F1184" s="142">
        <f>E1184*D1184</f>
        <v>9962000</v>
      </c>
    </row>
    <row r="1185" spans="1:6" ht="18" customHeight="1">
      <c r="A1185" s="35"/>
      <c r="B1185" s="91" t="s">
        <v>1278</v>
      </c>
      <c r="C1185" s="115" t="s">
        <v>117</v>
      </c>
      <c r="D1185" s="115">
        <v>69.400000000000006</v>
      </c>
      <c r="E1185" s="116">
        <v>42500</v>
      </c>
      <c r="F1185" s="131">
        <f>E1185*D1185</f>
        <v>2949500.0000000005</v>
      </c>
    </row>
    <row r="1186" spans="1:6" ht="18" customHeight="1">
      <c r="A1186" s="35"/>
      <c r="B1186" s="91" t="s">
        <v>1278</v>
      </c>
      <c r="C1186" s="115" t="s">
        <v>118</v>
      </c>
      <c r="D1186" s="115">
        <v>638.9</v>
      </c>
      <c r="E1186" s="116">
        <v>42500</v>
      </c>
      <c r="F1186" s="131">
        <f>E1186*D1186</f>
        <v>27153250</v>
      </c>
    </row>
    <row r="1187" spans="1:6" ht="18" customHeight="1">
      <c r="A1187" s="58"/>
      <c r="B1187" s="165" t="s">
        <v>1279</v>
      </c>
      <c r="C1187" s="117" t="s">
        <v>117</v>
      </c>
      <c r="D1187" s="117">
        <v>160.5</v>
      </c>
      <c r="E1187" s="118">
        <v>42500</v>
      </c>
      <c r="F1187" s="143">
        <f>E1187*D1187</f>
        <v>6821250</v>
      </c>
    </row>
    <row r="1188" spans="1:6" ht="18" customHeight="1">
      <c r="A1188" s="626" t="s">
        <v>152</v>
      </c>
      <c r="B1188" s="626"/>
      <c r="C1188" s="626"/>
      <c r="D1188" s="12">
        <f>SUM(D1184:D1187)</f>
        <v>1103.2</v>
      </c>
      <c r="E1188" s="78"/>
      <c r="F1188" s="78">
        <f>SUM(F1184:F1187)</f>
        <v>46886000</v>
      </c>
    </row>
    <row r="1190" spans="1:6" ht="18" customHeight="1">
      <c r="A1190" s="79">
        <v>42555</v>
      </c>
      <c r="B1190" s="161" t="s">
        <v>6</v>
      </c>
      <c r="C1190" s="161"/>
      <c r="D1190" s="161"/>
      <c r="E1190" s="161"/>
      <c r="F1190" s="161"/>
    </row>
    <row r="1191" spans="1:6" ht="18" customHeight="1">
      <c r="A1191" s="191" t="s">
        <v>127</v>
      </c>
      <c r="B1191" s="12" t="s">
        <v>1</v>
      </c>
      <c r="C1191" s="12" t="s">
        <v>7</v>
      </c>
      <c r="D1191" s="12" t="s">
        <v>8</v>
      </c>
      <c r="E1191" s="78" t="s">
        <v>9</v>
      </c>
      <c r="F1191" s="78" t="s">
        <v>10</v>
      </c>
    </row>
    <row r="1192" spans="1:6" ht="18" customHeight="1">
      <c r="A1192" s="33" t="s">
        <v>2599</v>
      </c>
      <c r="B1192" s="40" t="s">
        <v>363</v>
      </c>
      <c r="C1192" s="41" t="s">
        <v>267</v>
      </c>
      <c r="D1192" s="41">
        <v>170</v>
      </c>
      <c r="E1192" s="42">
        <v>57000</v>
      </c>
      <c r="F1192" s="142">
        <f>E1192*D1192</f>
        <v>9690000</v>
      </c>
    </row>
    <row r="1193" spans="1:6" ht="18" customHeight="1">
      <c r="A1193" s="35"/>
      <c r="B1193" s="91" t="s">
        <v>363</v>
      </c>
      <c r="C1193" s="115" t="s">
        <v>364</v>
      </c>
      <c r="D1193" s="115">
        <v>30</v>
      </c>
      <c r="E1193" s="116">
        <v>57000</v>
      </c>
      <c r="F1193" s="131">
        <f>E1193*D1193</f>
        <v>1710000</v>
      </c>
    </row>
    <row r="1194" spans="1:6" ht="18" customHeight="1">
      <c r="A1194" s="35" t="s">
        <v>1420</v>
      </c>
      <c r="B1194" s="91" t="s">
        <v>16</v>
      </c>
      <c r="C1194" s="115" t="s">
        <v>2565</v>
      </c>
      <c r="D1194" s="115">
        <v>40</v>
      </c>
      <c r="E1194" s="116">
        <f>41000-1500</f>
        <v>39500</v>
      </c>
      <c r="F1194" s="131">
        <f>E1194*D1194</f>
        <v>1580000</v>
      </c>
    </row>
    <row r="1195" spans="1:6" ht="18" customHeight="1">
      <c r="A1195" s="58" t="s">
        <v>2196</v>
      </c>
      <c r="B1195" s="108" t="s">
        <v>2052</v>
      </c>
      <c r="C1195" s="117" t="s">
        <v>2197</v>
      </c>
      <c r="D1195" s="117">
        <v>183.6</v>
      </c>
      <c r="E1195" s="118">
        <v>41000</v>
      </c>
      <c r="F1195" s="143">
        <f>E1195*D1195</f>
        <v>7527600</v>
      </c>
    </row>
    <row r="1196" spans="1:6" ht="18" customHeight="1">
      <c r="A1196" s="626" t="s">
        <v>152</v>
      </c>
      <c r="B1196" s="626"/>
      <c r="C1196" s="626"/>
      <c r="D1196" s="12">
        <f>SUM(D1192:D1195)</f>
        <v>423.6</v>
      </c>
      <c r="E1196" s="78"/>
      <c r="F1196" s="78">
        <f>SUM(F1192:F1195)</f>
        <v>20507600</v>
      </c>
    </row>
    <row r="1198" spans="1:6" ht="18" customHeight="1">
      <c r="A1198" s="79">
        <v>42556</v>
      </c>
      <c r="B1198" s="161" t="s">
        <v>6</v>
      </c>
      <c r="C1198" s="161"/>
      <c r="D1198" s="161"/>
      <c r="E1198" s="161"/>
      <c r="F1198" s="161"/>
    </row>
    <row r="1199" spans="1:6" ht="18" customHeight="1">
      <c r="A1199" s="191" t="s">
        <v>127</v>
      </c>
      <c r="B1199" s="12" t="s">
        <v>1</v>
      </c>
      <c r="C1199" s="12" t="s">
        <v>7</v>
      </c>
      <c r="D1199" s="12" t="s">
        <v>8</v>
      </c>
      <c r="E1199" s="78" t="s">
        <v>9</v>
      </c>
      <c r="F1199" s="78" t="s">
        <v>10</v>
      </c>
    </row>
    <row r="1200" spans="1:6" ht="18" customHeight="1">
      <c r="A1200" s="208" t="s">
        <v>245</v>
      </c>
      <c r="B1200" s="223" t="s">
        <v>3560</v>
      </c>
      <c r="C1200" s="210" t="s">
        <v>3597</v>
      </c>
      <c r="D1200" s="210">
        <v>600</v>
      </c>
      <c r="E1200" s="211">
        <v>46500</v>
      </c>
      <c r="F1200" s="212">
        <f>E1200*D1200</f>
        <v>27900000</v>
      </c>
    </row>
    <row r="1201" spans="1:6" ht="18" customHeight="1">
      <c r="A1201" s="626" t="s">
        <v>152</v>
      </c>
      <c r="B1201" s="626"/>
      <c r="C1201" s="626"/>
      <c r="D1201" s="12">
        <f>SUM(D1200:D1200)</f>
        <v>600</v>
      </c>
      <c r="E1201" s="78"/>
      <c r="F1201" s="78">
        <f>SUM(F1200:F1200)</f>
        <v>27900000</v>
      </c>
    </row>
    <row r="1203" spans="1:6" ht="18" customHeight="1">
      <c r="A1203" s="79">
        <v>42558</v>
      </c>
      <c r="B1203" s="161" t="s">
        <v>6</v>
      </c>
      <c r="C1203" s="161"/>
      <c r="D1203" s="161"/>
      <c r="E1203" s="161"/>
      <c r="F1203" s="161"/>
    </row>
    <row r="1204" spans="1:6" ht="18" customHeight="1">
      <c r="A1204" s="191" t="s">
        <v>127</v>
      </c>
      <c r="B1204" s="12" t="s">
        <v>1</v>
      </c>
      <c r="C1204" s="12" t="s">
        <v>7</v>
      </c>
      <c r="D1204" s="12" t="s">
        <v>8</v>
      </c>
      <c r="E1204" s="78" t="s">
        <v>9</v>
      </c>
      <c r="F1204" s="78" t="s">
        <v>10</v>
      </c>
    </row>
    <row r="1205" spans="1:6" ht="18" customHeight="1">
      <c r="A1205" s="33" t="s">
        <v>245</v>
      </c>
      <c r="B1205" s="93" t="s">
        <v>3560</v>
      </c>
      <c r="C1205" s="41" t="s">
        <v>3597</v>
      </c>
      <c r="D1205" s="41">
        <v>95.8</v>
      </c>
      <c r="E1205" s="42">
        <v>46500</v>
      </c>
      <c r="F1205" s="142">
        <f>E1205*D1205</f>
        <v>4454700</v>
      </c>
    </row>
    <row r="1206" spans="1:6" ht="18" customHeight="1">
      <c r="A1206" s="35" t="s">
        <v>2582</v>
      </c>
      <c r="B1206" s="91" t="s">
        <v>137</v>
      </c>
      <c r="C1206" s="115" t="s">
        <v>863</v>
      </c>
      <c r="D1206" s="115">
        <v>50.3</v>
      </c>
      <c r="E1206" s="116">
        <v>40500</v>
      </c>
      <c r="F1206" s="131">
        <f t="shared" ref="F1206:F1211" si="38">E1206*D1206</f>
        <v>2037150</v>
      </c>
    </row>
    <row r="1207" spans="1:6" ht="18" customHeight="1">
      <c r="A1207" s="35" t="s">
        <v>2305</v>
      </c>
      <c r="B1207" s="91" t="s">
        <v>2052</v>
      </c>
      <c r="C1207" s="115" t="s">
        <v>3622</v>
      </c>
      <c r="D1207" s="115">
        <v>96.8</v>
      </c>
      <c r="E1207" s="116">
        <v>40500</v>
      </c>
      <c r="F1207" s="131">
        <f t="shared" si="38"/>
        <v>3920400</v>
      </c>
    </row>
    <row r="1208" spans="1:6" ht="18" customHeight="1">
      <c r="A1208" s="35" t="s">
        <v>2273</v>
      </c>
      <c r="B1208" s="91" t="s">
        <v>137</v>
      </c>
      <c r="C1208" s="115" t="s">
        <v>1802</v>
      </c>
      <c r="D1208" s="115">
        <v>100</v>
      </c>
      <c r="E1208" s="116">
        <v>38000</v>
      </c>
      <c r="F1208" s="131">
        <f t="shared" si="38"/>
        <v>3800000</v>
      </c>
    </row>
    <row r="1209" spans="1:6" ht="18" customHeight="1">
      <c r="A1209" s="35" t="s">
        <v>44</v>
      </c>
      <c r="B1209" s="91" t="s">
        <v>137</v>
      </c>
      <c r="C1209" s="115" t="s">
        <v>529</v>
      </c>
      <c r="D1209" s="115">
        <v>200</v>
      </c>
      <c r="E1209" s="116">
        <v>38000</v>
      </c>
      <c r="F1209" s="131">
        <f t="shared" si="38"/>
        <v>7600000</v>
      </c>
    </row>
    <row r="1210" spans="1:6" ht="18" customHeight="1">
      <c r="A1210" s="35" t="s">
        <v>44</v>
      </c>
      <c r="B1210" s="91" t="s">
        <v>137</v>
      </c>
      <c r="C1210" s="115" t="s">
        <v>863</v>
      </c>
      <c r="D1210" s="115">
        <v>100</v>
      </c>
      <c r="E1210" s="116">
        <v>38500</v>
      </c>
      <c r="F1210" s="131">
        <f t="shared" si="38"/>
        <v>3850000</v>
      </c>
    </row>
    <row r="1211" spans="1:6" ht="18" customHeight="1">
      <c r="A1211" s="35" t="s">
        <v>44</v>
      </c>
      <c r="B1211" s="91" t="s">
        <v>137</v>
      </c>
      <c r="C1211" s="115" t="s">
        <v>529</v>
      </c>
      <c r="D1211" s="115">
        <v>200</v>
      </c>
      <c r="E1211" s="116">
        <v>38000</v>
      </c>
      <c r="F1211" s="131">
        <f t="shared" si="38"/>
        <v>7600000</v>
      </c>
    </row>
    <row r="1212" spans="1:6" ht="18" customHeight="1">
      <c r="A1212" s="99" t="s">
        <v>203</v>
      </c>
      <c r="B1212" s="401" t="s">
        <v>1369</v>
      </c>
      <c r="C1212" s="402"/>
      <c r="D1212" s="176"/>
      <c r="E1212" s="403"/>
      <c r="F1212" s="404">
        <v>-662175</v>
      </c>
    </row>
    <row r="1213" spans="1:6" ht="18" customHeight="1">
      <c r="A1213" s="626" t="s">
        <v>152</v>
      </c>
      <c r="B1213" s="626"/>
      <c r="C1213" s="626"/>
      <c r="D1213" s="12">
        <f>SUM(D1205:D1212)</f>
        <v>842.9</v>
      </c>
      <c r="E1213" s="78"/>
      <c r="F1213" s="78">
        <f>SUM(F1205:F1212)</f>
        <v>32600075</v>
      </c>
    </row>
    <row r="1215" spans="1:6" ht="18" customHeight="1">
      <c r="A1215" s="79">
        <v>42559</v>
      </c>
      <c r="B1215" s="161" t="s">
        <v>6</v>
      </c>
      <c r="C1215" s="161"/>
      <c r="D1215" s="161"/>
      <c r="E1215" s="161"/>
      <c r="F1215" s="161"/>
    </row>
    <row r="1216" spans="1:6" ht="18" customHeight="1">
      <c r="A1216" s="191" t="s">
        <v>127</v>
      </c>
      <c r="B1216" s="12" t="s">
        <v>1</v>
      </c>
      <c r="C1216" s="12" t="s">
        <v>7</v>
      </c>
      <c r="D1216" s="12" t="s">
        <v>8</v>
      </c>
      <c r="E1216" s="78" t="s">
        <v>9</v>
      </c>
      <c r="F1216" s="78" t="s">
        <v>10</v>
      </c>
    </row>
    <row r="1217" spans="1:7" ht="18" customHeight="1">
      <c r="A1217" s="33" t="s">
        <v>154</v>
      </c>
      <c r="B1217" s="93" t="s">
        <v>3632</v>
      </c>
      <c r="C1217" s="41" t="s">
        <v>1829</v>
      </c>
      <c r="D1217" s="41">
        <v>50</v>
      </c>
      <c r="E1217" s="42">
        <v>40500</v>
      </c>
      <c r="F1217" s="142">
        <f>E1217*D1217</f>
        <v>2025000</v>
      </c>
    </row>
    <row r="1218" spans="1:7" ht="18" customHeight="1">
      <c r="A1218" s="58" t="s">
        <v>1420</v>
      </c>
      <c r="B1218" s="108" t="s">
        <v>16</v>
      </c>
      <c r="C1218" s="117" t="s">
        <v>2565</v>
      </c>
      <c r="D1218" s="117">
        <v>260</v>
      </c>
      <c r="E1218" s="118">
        <v>39500</v>
      </c>
      <c r="F1218" s="143">
        <f>E1218*D1218</f>
        <v>10270000</v>
      </c>
    </row>
    <row r="1219" spans="1:7" ht="18" customHeight="1">
      <c r="A1219" s="626" t="s">
        <v>152</v>
      </c>
      <c r="B1219" s="626"/>
      <c r="C1219" s="626"/>
      <c r="D1219" s="12">
        <f>SUM(D1217:D1218)</f>
        <v>310</v>
      </c>
      <c r="E1219" s="78"/>
      <c r="F1219" s="78">
        <f>SUM(F1217:F1218)</f>
        <v>12295000</v>
      </c>
    </row>
    <row r="1221" spans="1:7" ht="18" customHeight="1">
      <c r="A1221" s="79">
        <v>42560</v>
      </c>
      <c r="B1221" s="161" t="s">
        <v>6</v>
      </c>
      <c r="C1221" s="161"/>
      <c r="D1221" s="161"/>
      <c r="E1221" s="161"/>
      <c r="F1221" s="161"/>
    </row>
    <row r="1222" spans="1:7" ht="18" customHeight="1">
      <c r="A1222" s="191" t="s">
        <v>127</v>
      </c>
      <c r="B1222" s="12" t="s">
        <v>1</v>
      </c>
      <c r="C1222" s="12" t="s">
        <v>7</v>
      </c>
      <c r="D1222" s="12" t="s">
        <v>8</v>
      </c>
      <c r="E1222" s="78" t="s">
        <v>9</v>
      </c>
      <c r="F1222" s="78" t="s">
        <v>10</v>
      </c>
    </row>
    <row r="1223" spans="1:7" ht="18" customHeight="1">
      <c r="A1223" s="208" t="s">
        <v>803</v>
      </c>
      <c r="B1223" s="209" t="s">
        <v>3418</v>
      </c>
      <c r="C1223" s="210" t="s">
        <v>3639</v>
      </c>
      <c r="D1223" s="210">
        <f>5+30</f>
        <v>35</v>
      </c>
      <c r="E1223" s="211">
        <v>50000</v>
      </c>
      <c r="F1223" s="212">
        <f>E1223*D1223</f>
        <v>1750000</v>
      </c>
    </row>
    <row r="1224" spans="1:7" ht="18" customHeight="1">
      <c r="A1224" s="626" t="s">
        <v>152</v>
      </c>
      <c r="B1224" s="626"/>
      <c r="C1224" s="626"/>
      <c r="D1224" s="12">
        <f>SUM(D1223)</f>
        <v>35</v>
      </c>
      <c r="E1224" s="78"/>
      <c r="F1224" s="78">
        <f>SUM(F1223)</f>
        <v>1750000</v>
      </c>
    </row>
    <row r="1226" spans="1:7" ht="18" customHeight="1">
      <c r="A1226" s="79">
        <v>42561</v>
      </c>
      <c r="B1226" s="161" t="s">
        <v>6</v>
      </c>
      <c r="C1226" s="161"/>
      <c r="D1226" s="161"/>
      <c r="E1226" s="161"/>
      <c r="F1226" s="161"/>
    </row>
    <row r="1227" spans="1:7" ht="18" customHeight="1">
      <c r="A1227" s="191" t="s">
        <v>127</v>
      </c>
      <c r="B1227" s="12" t="s">
        <v>1</v>
      </c>
      <c r="C1227" s="12" t="s">
        <v>7</v>
      </c>
      <c r="D1227" s="12" t="s">
        <v>8</v>
      </c>
      <c r="E1227" s="78" t="s">
        <v>9</v>
      </c>
      <c r="F1227" s="78" t="s">
        <v>10</v>
      </c>
    </row>
    <row r="1228" spans="1:7" ht="18" customHeight="1">
      <c r="A1228" s="33" t="s">
        <v>803</v>
      </c>
      <c r="B1228" s="40" t="s">
        <v>3418</v>
      </c>
      <c r="C1228" s="41" t="s">
        <v>3639</v>
      </c>
      <c r="D1228" s="41">
        <v>40</v>
      </c>
      <c r="E1228" s="42">
        <v>50000</v>
      </c>
      <c r="F1228" s="142">
        <f>E1228*D1228</f>
        <v>2000000</v>
      </c>
      <c r="G1228" s="408"/>
    </row>
    <row r="1229" spans="1:7" ht="18" customHeight="1">
      <c r="A1229" s="58"/>
      <c r="B1229" s="108" t="s">
        <v>3418</v>
      </c>
      <c r="C1229" s="117" t="s">
        <v>3651</v>
      </c>
      <c r="D1229" s="117">
        <v>10</v>
      </c>
      <c r="E1229" s="118">
        <v>50000</v>
      </c>
      <c r="F1229" s="143">
        <f>E1229*D1229</f>
        <v>500000</v>
      </c>
      <c r="G1229" s="408"/>
    </row>
    <row r="1230" spans="1:7" ht="18" customHeight="1">
      <c r="A1230" s="626" t="s">
        <v>152</v>
      </c>
      <c r="B1230" s="626"/>
      <c r="C1230" s="626"/>
      <c r="D1230" s="12">
        <f>SUM(D1228:D1229)</f>
        <v>50</v>
      </c>
      <c r="E1230" s="78"/>
      <c r="F1230" s="78">
        <f>SUM(F1228:F1229)</f>
        <v>2500000</v>
      </c>
    </row>
    <row r="1232" spans="1:7" ht="18" customHeight="1">
      <c r="A1232" s="79">
        <v>42562</v>
      </c>
      <c r="B1232" s="161" t="s">
        <v>6</v>
      </c>
      <c r="C1232" s="161"/>
      <c r="D1232" s="161"/>
      <c r="E1232" s="161"/>
      <c r="F1232" s="161"/>
    </row>
    <row r="1233" spans="1:6" ht="18" customHeight="1">
      <c r="A1233" s="191" t="s">
        <v>127</v>
      </c>
      <c r="B1233" s="12" t="s">
        <v>1</v>
      </c>
      <c r="C1233" s="12" t="s">
        <v>7</v>
      </c>
      <c r="D1233" s="12" t="s">
        <v>8</v>
      </c>
      <c r="E1233" s="78" t="s">
        <v>9</v>
      </c>
      <c r="F1233" s="78" t="s">
        <v>10</v>
      </c>
    </row>
    <row r="1234" spans="1:6" ht="18" customHeight="1">
      <c r="A1234" s="33" t="s">
        <v>2599</v>
      </c>
      <c r="B1234" s="40" t="s">
        <v>363</v>
      </c>
      <c r="C1234" s="41" t="s">
        <v>267</v>
      </c>
      <c r="D1234" s="41">
        <v>10</v>
      </c>
      <c r="E1234" s="42">
        <v>57000</v>
      </c>
      <c r="F1234" s="142">
        <f t="shared" ref="F1234:F1239" si="39">E1234*D1234</f>
        <v>570000</v>
      </c>
    </row>
    <row r="1235" spans="1:6" ht="18" customHeight="1">
      <c r="A1235" s="35"/>
      <c r="B1235" s="91" t="s">
        <v>363</v>
      </c>
      <c r="C1235" s="115" t="s">
        <v>242</v>
      </c>
      <c r="D1235" s="115">
        <v>10</v>
      </c>
      <c r="E1235" s="116">
        <v>57000</v>
      </c>
      <c r="F1235" s="131">
        <f t="shared" si="39"/>
        <v>570000</v>
      </c>
    </row>
    <row r="1236" spans="1:6" ht="18" customHeight="1">
      <c r="A1236" s="35"/>
      <c r="B1236" s="91" t="s">
        <v>363</v>
      </c>
      <c r="C1236" s="115" t="s">
        <v>364</v>
      </c>
      <c r="D1236" s="115">
        <v>50</v>
      </c>
      <c r="E1236" s="116">
        <v>57000</v>
      </c>
      <c r="F1236" s="131">
        <f t="shared" si="39"/>
        <v>2850000</v>
      </c>
    </row>
    <row r="1237" spans="1:6" ht="18" customHeight="1">
      <c r="A1237" s="35" t="s">
        <v>2273</v>
      </c>
      <c r="B1237" s="91" t="s">
        <v>137</v>
      </c>
      <c r="C1237" s="115" t="s">
        <v>1003</v>
      </c>
      <c r="D1237" s="115">
        <v>190</v>
      </c>
      <c r="E1237" s="116">
        <v>38000</v>
      </c>
      <c r="F1237" s="131">
        <f t="shared" si="39"/>
        <v>7220000</v>
      </c>
    </row>
    <row r="1238" spans="1:6" ht="18" customHeight="1">
      <c r="A1238" s="35"/>
      <c r="B1238" s="91" t="s">
        <v>137</v>
      </c>
      <c r="C1238" s="115" t="s">
        <v>640</v>
      </c>
      <c r="D1238" s="115">
        <v>50.2</v>
      </c>
      <c r="E1238" s="116">
        <v>41000</v>
      </c>
      <c r="F1238" s="131">
        <f t="shared" si="39"/>
        <v>2058200.0000000002</v>
      </c>
    </row>
    <row r="1239" spans="1:6" ht="18" customHeight="1">
      <c r="A1239" s="58" t="s">
        <v>1420</v>
      </c>
      <c r="B1239" s="108" t="s">
        <v>16</v>
      </c>
      <c r="C1239" s="117" t="s">
        <v>2565</v>
      </c>
      <c r="D1239" s="117">
        <v>211.8</v>
      </c>
      <c r="E1239" s="118">
        <f>41000-1500</f>
        <v>39500</v>
      </c>
      <c r="F1239" s="143">
        <f t="shared" si="39"/>
        <v>8366100</v>
      </c>
    </row>
    <row r="1240" spans="1:6" ht="18" customHeight="1">
      <c r="A1240" s="626" t="s">
        <v>152</v>
      </c>
      <c r="B1240" s="626"/>
      <c r="C1240" s="626"/>
      <c r="D1240" s="12">
        <f>SUM(D1234:D1239)</f>
        <v>522</v>
      </c>
      <c r="E1240" s="78"/>
      <c r="F1240" s="78">
        <f>SUM(F1234:F1239)</f>
        <v>21634300</v>
      </c>
    </row>
    <row r="1241" spans="1:6" ht="18" customHeight="1">
      <c r="A1241" s="410"/>
      <c r="B1241" s="410"/>
      <c r="C1241" s="410"/>
      <c r="D1241" s="410"/>
      <c r="E1241" s="411"/>
      <c r="F1241" s="409"/>
    </row>
    <row r="1242" spans="1:6" ht="18" customHeight="1">
      <c r="A1242" s="79">
        <v>42563</v>
      </c>
      <c r="B1242" s="161" t="s">
        <v>6</v>
      </c>
      <c r="C1242" s="161"/>
      <c r="D1242" s="161"/>
      <c r="E1242" s="161"/>
      <c r="F1242" s="161"/>
    </row>
    <row r="1243" spans="1:6" ht="18" customHeight="1">
      <c r="A1243" s="191" t="s">
        <v>127</v>
      </c>
      <c r="B1243" s="12" t="s">
        <v>1</v>
      </c>
      <c r="C1243" s="12" t="s">
        <v>7</v>
      </c>
      <c r="D1243" s="12" t="s">
        <v>8</v>
      </c>
      <c r="E1243" s="78" t="s">
        <v>9</v>
      </c>
      <c r="F1243" s="78" t="s">
        <v>10</v>
      </c>
    </row>
    <row r="1244" spans="1:6" ht="18" customHeight="1">
      <c r="A1244" s="33" t="s">
        <v>438</v>
      </c>
      <c r="B1244" s="40" t="s">
        <v>137</v>
      </c>
      <c r="C1244" s="41" t="s">
        <v>3683</v>
      </c>
      <c r="D1244" s="41">
        <v>187.8</v>
      </c>
      <c r="E1244" s="42">
        <f>44500-1500</f>
        <v>43000</v>
      </c>
      <c r="F1244" s="142">
        <f t="shared" ref="F1244:F1252" si="40">E1244*D1244</f>
        <v>8075400.0000000009</v>
      </c>
    </row>
    <row r="1245" spans="1:6" ht="18" customHeight="1">
      <c r="A1245" s="35"/>
      <c r="B1245" s="91" t="s">
        <v>137</v>
      </c>
      <c r="C1245" s="115" t="s">
        <v>3684</v>
      </c>
      <c r="D1245" s="115">
        <v>290</v>
      </c>
      <c r="E1245" s="116">
        <f>44500-1500</f>
        <v>43000</v>
      </c>
      <c r="F1245" s="131">
        <f t="shared" si="40"/>
        <v>12470000</v>
      </c>
    </row>
    <row r="1246" spans="1:6" ht="18" customHeight="1">
      <c r="A1246" s="35" t="s">
        <v>154</v>
      </c>
      <c r="B1246" s="87" t="s">
        <v>3632</v>
      </c>
      <c r="C1246" s="115" t="s">
        <v>1829</v>
      </c>
      <c r="D1246" s="115">
        <v>40</v>
      </c>
      <c r="E1246" s="116">
        <v>40500</v>
      </c>
      <c r="F1246" s="131">
        <f t="shared" si="40"/>
        <v>1620000</v>
      </c>
    </row>
    <row r="1247" spans="1:6" ht="18" customHeight="1">
      <c r="A1247" s="35"/>
      <c r="B1247" s="52" t="s">
        <v>3681</v>
      </c>
      <c r="C1247" s="53"/>
      <c r="D1247" s="53">
        <v>-2</v>
      </c>
      <c r="E1247" s="54">
        <v>40500</v>
      </c>
      <c r="F1247" s="140">
        <f t="shared" si="40"/>
        <v>-81000</v>
      </c>
    </row>
    <row r="1248" spans="1:6" ht="18" customHeight="1">
      <c r="A1248" s="35" t="s">
        <v>3679</v>
      </c>
      <c r="B1248" s="91" t="s">
        <v>137</v>
      </c>
      <c r="C1248" s="115" t="s">
        <v>3651</v>
      </c>
      <c r="D1248" s="115">
        <v>41.3</v>
      </c>
      <c r="E1248" s="116">
        <v>50000</v>
      </c>
      <c r="F1248" s="131">
        <f t="shared" si="40"/>
        <v>2064999.9999999998</v>
      </c>
    </row>
    <row r="1249" spans="1:6" ht="18" customHeight="1">
      <c r="A1249" s="35"/>
      <c r="B1249" s="91" t="s">
        <v>137</v>
      </c>
      <c r="C1249" s="115" t="s">
        <v>3680</v>
      </c>
      <c r="D1249" s="115">
        <v>53.1</v>
      </c>
      <c r="E1249" s="116">
        <v>50000</v>
      </c>
      <c r="F1249" s="131">
        <f t="shared" si="40"/>
        <v>2655000</v>
      </c>
    </row>
    <row r="1250" spans="1:6" ht="18" customHeight="1">
      <c r="A1250" s="35"/>
      <c r="B1250" s="91" t="s">
        <v>137</v>
      </c>
      <c r="C1250" s="115" t="s">
        <v>3639</v>
      </c>
      <c r="D1250" s="115">
        <v>18.100000000000001</v>
      </c>
      <c r="E1250" s="116">
        <v>50000</v>
      </c>
      <c r="F1250" s="131">
        <f t="shared" si="40"/>
        <v>905000.00000000012</v>
      </c>
    </row>
    <row r="1251" spans="1:6" ht="18" customHeight="1">
      <c r="A1251" s="35" t="s">
        <v>2273</v>
      </c>
      <c r="B1251" s="91" t="s">
        <v>137</v>
      </c>
      <c r="C1251" s="115" t="s">
        <v>863</v>
      </c>
      <c r="D1251" s="115">
        <v>50</v>
      </c>
      <c r="E1251" s="116">
        <v>38500</v>
      </c>
      <c r="F1251" s="131">
        <f t="shared" si="40"/>
        <v>1925000</v>
      </c>
    </row>
    <row r="1252" spans="1:6" ht="18" customHeight="1">
      <c r="A1252" s="58"/>
      <c r="B1252" s="108" t="s">
        <v>137</v>
      </c>
      <c r="C1252" s="117" t="s">
        <v>139</v>
      </c>
      <c r="D1252" s="117">
        <v>100</v>
      </c>
      <c r="E1252" s="118">
        <v>41000</v>
      </c>
      <c r="F1252" s="143">
        <f t="shared" si="40"/>
        <v>4100000</v>
      </c>
    </row>
    <row r="1253" spans="1:6" ht="18" customHeight="1">
      <c r="A1253" s="626" t="s">
        <v>152</v>
      </c>
      <c r="B1253" s="626"/>
      <c r="C1253" s="626"/>
      <c r="D1253" s="12">
        <f>SUM(D1244:D1252)</f>
        <v>778.3</v>
      </c>
      <c r="E1253" s="78"/>
      <c r="F1253" s="78">
        <f>SUM(F1244:F1252)</f>
        <v>33734400</v>
      </c>
    </row>
    <row r="1255" spans="1:6" ht="18" customHeight="1">
      <c r="A1255" s="79">
        <v>42564</v>
      </c>
      <c r="B1255" s="161" t="s">
        <v>6</v>
      </c>
      <c r="C1255" s="161"/>
      <c r="D1255" s="161"/>
      <c r="E1255" s="161"/>
      <c r="F1255" s="161"/>
    </row>
    <row r="1256" spans="1:6" ht="18" customHeight="1">
      <c r="A1256" s="191" t="s">
        <v>127</v>
      </c>
      <c r="B1256" s="12" t="s">
        <v>1</v>
      </c>
      <c r="C1256" s="12" t="s">
        <v>7</v>
      </c>
      <c r="D1256" s="12" t="s">
        <v>8</v>
      </c>
      <c r="E1256" s="78" t="s">
        <v>9</v>
      </c>
      <c r="F1256" s="78" t="s">
        <v>10</v>
      </c>
    </row>
    <row r="1257" spans="1:6" ht="18" customHeight="1">
      <c r="A1257" s="33" t="s">
        <v>2349</v>
      </c>
      <c r="B1257" s="40" t="s">
        <v>3700</v>
      </c>
      <c r="C1257" s="41" t="s">
        <v>257</v>
      </c>
      <c r="D1257" s="41">
        <v>149.30000000000001</v>
      </c>
      <c r="E1257" s="42">
        <v>42500</v>
      </c>
      <c r="F1257" s="142">
        <f>E1257*D1257</f>
        <v>6345250.0000000009</v>
      </c>
    </row>
    <row r="1258" spans="1:6" ht="18" customHeight="1">
      <c r="A1258" s="58" t="s">
        <v>2273</v>
      </c>
      <c r="B1258" s="108" t="s">
        <v>137</v>
      </c>
      <c r="C1258" s="117" t="s">
        <v>863</v>
      </c>
      <c r="D1258" s="117">
        <v>150</v>
      </c>
      <c r="E1258" s="118">
        <v>38500</v>
      </c>
      <c r="F1258" s="143">
        <f>E1258*D1258</f>
        <v>5775000</v>
      </c>
    </row>
    <row r="1259" spans="1:6" ht="18" customHeight="1">
      <c r="A1259" s="626" t="s">
        <v>152</v>
      </c>
      <c r="B1259" s="626"/>
      <c r="C1259" s="626"/>
      <c r="D1259" s="12">
        <f>SUM(D1257:D1258)</f>
        <v>299.3</v>
      </c>
      <c r="E1259" s="78"/>
      <c r="F1259" s="78">
        <f>SUM(F1257:F1258)</f>
        <v>12120250</v>
      </c>
    </row>
    <row r="1261" spans="1:6" ht="18" customHeight="1">
      <c r="A1261" s="79">
        <v>42565</v>
      </c>
      <c r="B1261" s="161" t="s">
        <v>6</v>
      </c>
      <c r="C1261" s="161"/>
      <c r="D1261" s="161"/>
      <c r="E1261" s="161"/>
      <c r="F1261" s="161"/>
    </row>
    <row r="1262" spans="1:6" ht="18" customHeight="1">
      <c r="A1262" s="191" t="s">
        <v>127</v>
      </c>
      <c r="B1262" s="12" t="s">
        <v>1</v>
      </c>
      <c r="C1262" s="12" t="s">
        <v>7</v>
      </c>
      <c r="D1262" s="12" t="s">
        <v>8</v>
      </c>
      <c r="E1262" s="78" t="s">
        <v>9</v>
      </c>
      <c r="F1262" s="78" t="s">
        <v>10</v>
      </c>
    </row>
    <row r="1263" spans="1:6" ht="18" customHeight="1">
      <c r="A1263" s="33" t="s">
        <v>154</v>
      </c>
      <c r="B1263" s="93" t="s">
        <v>3632</v>
      </c>
      <c r="C1263" s="41" t="s">
        <v>1829</v>
      </c>
      <c r="D1263" s="41">
        <v>40</v>
      </c>
      <c r="E1263" s="42">
        <v>40500</v>
      </c>
      <c r="F1263" s="142">
        <f>E1263*D1263</f>
        <v>1620000</v>
      </c>
    </row>
    <row r="1264" spans="1:6" ht="18" customHeight="1">
      <c r="A1264" s="58" t="s">
        <v>2273</v>
      </c>
      <c r="B1264" s="412" t="s">
        <v>3719</v>
      </c>
      <c r="C1264" s="122" t="s">
        <v>973</v>
      </c>
      <c r="D1264" s="122">
        <v>-0.6</v>
      </c>
      <c r="E1264" s="123">
        <v>38000</v>
      </c>
      <c r="F1264" s="164">
        <f>E1264*D1264</f>
        <v>-22800</v>
      </c>
    </row>
    <row r="1265" spans="1:6" ht="18" customHeight="1">
      <c r="A1265" s="626" t="s">
        <v>152</v>
      </c>
      <c r="B1265" s="626"/>
      <c r="C1265" s="626"/>
      <c r="D1265" s="12">
        <f>SUM(D1263:D1264)</f>
        <v>39.4</v>
      </c>
      <c r="E1265" s="78"/>
      <c r="F1265" s="78">
        <f>SUM(F1263:F1264)</f>
        <v>1597200</v>
      </c>
    </row>
    <row r="1267" spans="1:6" ht="18" customHeight="1">
      <c r="A1267" s="79">
        <v>42567</v>
      </c>
      <c r="B1267" s="161" t="s">
        <v>6</v>
      </c>
      <c r="C1267" s="161"/>
      <c r="D1267" s="161"/>
      <c r="E1267" s="161"/>
      <c r="F1267" s="161"/>
    </row>
    <row r="1268" spans="1:6" ht="18" customHeight="1">
      <c r="A1268" s="191" t="s">
        <v>127</v>
      </c>
      <c r="B1268" s="12" t="s">
        <v>1</v>
      </c>
      <c r="C1268" s="12" t="s">
        <v>7</v>
      </c>
      <c r="D1268" s="12" t="s">
        <v>8</v>
      </c>
      <c r="E1268" s="78" t="s">
        <v>9</v>
      </c>
      <c r="F1268" s="78" t="s">
        <v>10</v>
      </c>
    </row>
    <row r="1269" spans="1:6" ht="18" customHeight="1">
      <c r="A1269" s="208" t="s">
        <v>2273</v>
      </c>
      <c r="B1269" s="209" t="s">
        <v>137</v>
      </c>
      <c r="C1269" s="210" t="s">
        <v>139</v>
      </c>
      <c r="D1269" s="210">
        <v>10</v>
      </c>
      <c r="E1269" s="211">
        <v>41000</v>
      </c>
      <c r="F1269" s="212">
        <f>E1269*D1269</f>
        <v>410000</v>
      </c>
    </row>
    <row r="1270" spans="1:6" ht="18" customHeight="1">
      <c r="A1270" s="626" t="s">
        <v>152</v>
      </c>
      <c r="B1270" s="626"/>
      <c r="C1270" s="626"/>
      <c r="D1270" s="12">
        <f>SUM(D1269:D1269)</f>
        <v>10</v>
      </c>
      <c r="E1270" s="78"/>
      <c r="F1270" s="78">
        <f>SUM(F1269:F1269)</f>
        <v>410000</v>
      </c>
    </row>
    <row r="1272" spans="1:6" ht="18" customHeight="1">
      <c r="A1272" s="79">
        <v>42569</v>
      </c>
      <c r="B1272" s="161" t="s">
        <v>6</v>
      </c>
      <c r="C1272" s="161"/>
      <c r="D1272" s="161"/>
      <c r="E1272" s="161"/>
      <c r="F1272" s="161"/>
    </row>
    <row r="1273" spans="1:6" ht="18" customHeight="1">
      <c r="A1273" s="191" t="s">
        <v>127</v>
      </c>
      <c r="B1273" s="12" t="s">
        <v>1</v>
      </c>
      <c r="C1273" s="12" t="s">
        <v>7</v>
      </c>
      <c r="D1273" s="12" t="s">
        <v>8</v>
      </c>
      <c r="E1273" s="78" t="s">
        <v>9</v>
      </c>
      <c r="F1273" s="78" t="s">
        <v>10</v>
      </c>
    </row>
    <row r="1274" spans="1:6" ht="18" customHeight="1">
      <c r="A1274" s="33" t="s">
        <v>2273</v>
      </c>
      <c r="B1274" s="40" t="s">
        <v>137</v>
      </c>
      <c r="C1274" s="41" t="s">
        <v>637</v>
      </c>
      <c r="D1274" s="41">
        <v>90.4</v>
      </c>
      <c r="E1274" s="42">
        <v>38500</v>
      </c>
      <c r="F1274" s="142">
        <f>E1274*D1274</f>
        <v>3480400</v>
      </c>
    </row>
    <row r="1275" spans="1:6" ht="18" customHeight="1">
      <c r="A1275" s="58"/>
      <c r="B1275" s="108" t="s">
        <v>137</v>
      </c>
      <c r="C1275" s="117" t="s">
        <v>862</v>
      </c>
      <c r="D1275" s="117">
        <v>100</v>
      </c>
      <c r="E1275" s="415">
        <v>38000</v>
      </c>
      <c r="F1275" s="143">
        <f>E1275*D1275</f>
        <v>3800000</v>
      </c>
    </row>
    <row r="1276" spans="1:6" ht="18" customHeight="1">
      <c r="A1276" s="626" t="s">
        <v>152</v>
      </c>
      <c r="B1276" s="626"/>
      <c r="C1276" s="626"/>
      <c r="D1276" s="12">
        <f>SUM(D1274:D1275)</f>
        <v>190.4</v>
      </c>
      <c r="E1276" s="78"/>
      <c r="F1276" s="78">
        <f>SUM(F1274:F1275)</f>
        <v>7280400</v>
      </c>
    </row>
    <row r="1278" spans="1:6" ht="18" customHeight="1">
      <c r="A1278" s="79">
        <v>42570</v>
      </c>
      <c r="B1278" s="161" t="s">
        <v>6</v>
      </c>
      <c r="C1278" s="161"/>
      <c r="D1278" s="161"/>
      <c r="E1278" s="161"/>
      <c r="F1278" s="161"/>
    </row>
    <row r="1279" spans="1:6" ht="18" customHeight="1">
      <c r="A1279" s="191" t="s">
        <v>127</v>
      </c>
      <c r="B1279" s="12" t="s">
        <v>1</v>
      </c>
      <c r="C1279" s="12" t="s">
        <v>7</v>
      </c>
      <c r="D1279" s="12" t="s">
        <v>8</v>
      </c>
      <c r="E1279" s="78" t="s">
        <v>9</v>
      </c>
      <c r="F1279" s="78" t="s">
        <v>10</v>
      </c>
    </row>
    <row r="1280" spans="1:6" ht="18" customHeight="1">
      <c r="A1280" s="33" t="s">
        <v>2273</v>
      </c>
      <c r="B1280" s="40" t="s">
        <v>363</v>
      </c>
      <c r="C1280" s="41" t="s">
        <v>242</v>
      </c>
      <c r="D1280" s="41">
        <f>230+156.7</f>
        <v>386.7</v>
      </c>
      <c r="E1280" s="42">
        <v>57000</v>
      </c>
      <c r="F1280" s="142">
        <f>E1280*D1280</f>
        <v>22041900</v>
      </c>
    </row>
    <row r="1281" spans="1:6" ht="18" customHeight="1">
      <c r="A1281" s="35"/>
      <c r="B1281" s="91" t="s">
        <v>363</v>
      </c>
      <c r="C1281" s="115" t="s">
        <v>364</v>
      </c>
      <c r="D1281" s="115">
        <v>433.3</v>
      </c>
      <c r="E1281" s="116">
        <v>57000</v>
      </c>
      <c r="F1281" s="131">
        <f>E1281*D1281</f>
        <v>24698100</v>
      </c>
    </row>
    <row r="1282" spans="1:6" ht="18" customHeight="1">
      <c r="A1282" s="35" t="s">
        <v>154</v>
      </c>
      <c r="B1282" s="87" t="s">
        <v>3632</v>
      </c>
      <c r="C1282" s="115" t="s">
        <v>1829</v>
      </c>
      <c r="D1282" s="115">
        <v>80.400000000000006</v>
      </c>
      <c r="E1282" s="116">
        <v>40500</v>
      </c>
      <c r="F1282" s="131">
        <f>E1282*D1282</f>
        <v>3256200</v>
      </c>
    </row>
    <row r="1283" spans="1:6" ht="18" customHeight="1">
      <c r="A1283" s="58" t="s">
        <v>1420</v>
      </c>
      <c r="B1283" s="108" t="s">
        <v>16</v>
      </c>
      <c r="C1283" s="117" t="s">
        <v>2565</v>
      </c>
      <c r="D1283" s="117">
        <v>70</v>
      </c>
      <c r="E1283" s="118">
        <f>41000-1500</f>
        <v>39500</v>
      </c>
      <c r="F1283" s="143">
        <f>E1283*D1283</f>
        <v>2765000</v>
      </c>
    </row>
    <row r="1284" spans="1:6" ht="18" customHeight="1">
      <c r="A1284" s="626" t="s">
        <v>152</v>
      </c>
      <c r="B1284" s="626"/>
      <c r="C1284" s="626"/>
      <c r="D1284" s="12">
        <f>SUM(D1280:D1283)</f>
        <v>970.4</v>
      </c>
      <c r="E1284" s="78"/>
      <c r="F1284" s="78">
        <f>SUM(F1280:F1283)</f>
        <v>52761200</v>
      </c>
    </row>
    <row r="1286" spans="1:6" ht="18" customHeight="1">
      <c r="A1286" s="79">
        <v>42571</v>
      </c>
      <c r="B1286" s="161" t="s">
        <v>6</v>
      </c>
      <c r="C1286" s="161"/>
      <c r="D1286" s="161"/>
      <c r="E1286" s="161"/>
      <c r="F1286" s="161"/>
    </row>
    <row r="1287" spans="1:6" ht="18" customHeight="1">
      <c r="A1287" s="191" t="s">
        <v>127</v>
      </c>
      <c r="B1287" s="12" t="s">
        <v>1</v>
      </c>
      <c r="C1287" s="12" t="s">
        <v>7</v>
      </c>
      <c r="D1287" s="12" t="s">
        <v>8</v>
      </c>
      <c r="E1287" s="78" t="s">
        <v>9</v>
      </c>
      <c r="F1287" s="78" t="s">
        <v>10</v>
      </c>
    </row>
    <row r="1288" spans="1:6" ht="18" customHeight="1">
      <c r="A1288" s="187" t="s">
        <v>2273</v>
      </c>
      <c r="B1288" s="416" t="s">
        <v>3774</v>
      </c>
      <c r="C1288" s="416"/>
      <c r="D1288" s="416">
        <v>750</v>
      </c>
      <c r="E1288" s="417">
        <v>-1500</v>
      </c>
      <c r="F1288" s="417">
        <f>D1288*E1288</f>
        <v>-1125000</v>
      </c>
    </row>
    <row r="1289" spans="1:6" ht="18" customHeight="1">
      <c r="A1289" s="58" t="s">
        <v>3092</v>
      </c>
      <c r="B1289" s="165" t="s">
        <v>3780</v>
      </c>
      <c r="C1289" s="117" t="s">
        <v>1016</v>
      </c>
      <c r="D1289" s="117">
        <v>100</v>
      </c>
      <c r="E1289" s="118">
        <v>56000</v>
      </c>
      <c r="F1289" s="143">
        <f>E1289*D1289</f>
        <v>5600000</v>
      </c>
    </row>
    <row r="1290" spans="1:6" ht="18" customHeight="1">
      <c r="A1290" s="626" t="s">
        <v>152</v>
      </c>
      <c r="B1290" s="626"/>
      <c r="C1290" s="626"/>
      <c r="D1290" s="12">
        <f>SUM(D1288:D1289)</f>
        <v>850</v>
      </c>
      <c r="E1290" s="78"/>
      <c r="F1290" s="78">
        <f>SUM(F1288:F1289)</f>
        <v>4475000</v>
      </c>
    </row>
    <row r="1292" spans="1:6" ht="18" customHeight="1">
      <c r="A1292" s="79">
        <v>42572</v>
      </c>
      <c r="B1292" s="161" t="s">
        <v>6</v>
      </c>
      <c r="C1292" s="161"/>
      <c r="D1292" s="161"/>
      <c r="E1292" s="161"/>
      <c r="F1292" s="161"/>
    </row>
    <row r="1293" spans="1:6" ht="18" customHeight="1">
      <c r="A1293" s="191" t="s">
        <v>127</v>
      </c>
      <c r="B1293" s="12" t="s">
        <v>1</v>
      </c>
      <c r="C1293" s="12" t="s">
        <v>7</v>
      </c>
      <c r="D1293" s="12" t="s">
        <v>8</v>
      </c>
      <c r="E1293" s="78" t="s">
        <v>9</v>
      </c>
      <c r="F1293" s="78" t="s">
        <v>10</v>
      </c>
    </row>
    <row r="1294" spans="1:6" ht="18" customHeight="1">
      <c r="A1294" s="421" t="s">
        <v>2448</v>
      </c>
      <c r="B1294" s="40" t="s">
        <v>16</v>
      </c>
      <c r="C1294" s="41" t="s">
        <v>3147</v>
      </c>
      <c r="D1294" s="41">
        <v>97.6</v>
      </c>
      <c r="E1294" s="42">
        <f>39000-1500</f>
        <v>37500</v>
      </c>
      <c r="F1294" s="142">
        <f>E1294*D1294</f>
        <v>3660000</v>
      </c>
    </row>
    <row r="1295" spans="1:6" ht="18" customHeight="1">
      <c r="A1295" s="35" t="s">
        <v>1420</v>
      </c>
      <c r="B1295" s="91" t="s">
        <v>16</v>
      </c>
      <c r="C1295" s="115" t="s">
        <v>2565</v>
      </c>
      <c r="D1295" s="115">
        <v>110</v>
      </c>
      <c r="E1295" s="116">
        <f>41000-1500</f>
        <v>39500</v>
      </c>
      <c r="F1295" s="131">
        <f>E1295*D1295</f>
        <v>4345000</v>
      </c>
    </row>
    <row r="1296" spans="1:6" ht="18" customHeight="1">
      <c r="A1296" s="35"/>
      <c r="B1296" s="91" t="s">
        <v>693</v>
      </c>
      <c r="C1296" s="115" t="s">
        <v>2393</v>
      </c>
      <c r="D1296" s="115">
        <v>100</v>
      </c>
      <c r="E1296" s="116">
        <f>45500-1500</f>
        <v>44000</v>
      </c>
      <c r="F1296" s="131">
        <f>E1296*D1296</f>
        <v>4400000</v>
      </c>
    </row>
    <row r="1297" spans="1:6" ht="18" customHeight="1">
      <c r="A1297" s="58"/>
      <c r="B1297" s="108" t="s">
        <v>693</v>
      </c>
      <c r="C1297" s="117" t="s">
        <v>2394</v>
      </c>
      <c r="D1297" s="117">
        <v>92.5</v>
      </c>
      <c r="E1297" s="118">
        <f>46000-1500</f>
        <v>44500</v>
      </c>
      <c r="F1297" s="143">
        <f>E1297*D1297</f>
        <v>4116250</v>
      </c>
    </row>
    <row r="1298" spans="1:6" ht="18" customHeight="1">
      <c r="A1298" s="626" t="s">
        <v>152</v>
      </c>
      <c r="B1298" s="626"/>
      <c r="C1298" s="626"/>
      <c r="D1298" s="12">
        <f>SUM(D1294:D1297)</f>
        <v>400.1</v>
      </c>
      <c r="E1298" s="78"/>
      <c r="F1298" s="78">
        <f>SUM(F1294:F1297)</f>
        <v>16521250</v>
      </c>
    </row>
    <row r="1300" spans="1:6" ht="18" customHeight="1">
      <c r="A1300" s="79">
        <v>42573</v>
      </c>
      <c r="B1300" s="161" t="s">
        <v>6</v>
      </c>
      <c r="C1300" s="161"/>
      <c r="D1300" s="161"/>
      <c r="E1300" s="161"/>
      <c r="F1300" s="161"/>
    </row>
    <row r="1301" spans="1:6" ht="18" customHeight="1">
      <c r="A1301" s="191" t="s">
        <v>127</v>
      </c>
      <c r="B1301" s="12" t="s">
        <v>1</v>
      </c>
      <c r="C1301" s="12" t="s">
        <v>7</v>
      </c>
      <c r="D1301" s="12" t="s">
        <v>8</v>
      </c>
      <c r="E1301" s="78" t="s">
        <v>9</v>
      </c>
      <c r="F1301" s="78" t="s">
        <v>10</v>
      </c>
    </row>
    <row r="1302" spans="1:6" ht="18" customHeight="1">
      <c r="A1302" s="187" t="s">
        <v>2429</v>
      </c>
      <c r="B1302" s="422" t="s">
        <v>3814</v>
      </c>
      <c r="C1302" s="422"/>
      <c r="D1302" s="422"/>
      <c r="E1302" s="422"/>
      <c r="F1302" s="423">
        <v>1825000</v>
      </c>
    </row>
    <row r="1303" spans="1:6" ht="18" customHeight="1">
      <c r="A1303" s="35" t="s">
        <v>3529</v>
      </c>
      <c r="B1303" s="91" t="s">
        <v>137</v>
      </c>
      <c r="C1303" s="115" t="s">
        <v>576</v>
      </c>
      <c r="D1303" s="115">
        <v>100</v>
      </c>
      <c r="E1303" s="116">
        <v>40000</v>
      </c>
      <c r="F1303" s="131">
        <f t="shared" ref="F1303:F1308" si="41">E1303*D1303</f>
        <v>4000000</v>
      </c>
    </row>
    <row r="1304" spans="1:6" ht="18" customHeight="1">
      <c r="A1304" s="35" t="s">
        <v>2599</v>
      </c>
      <c r="B1304" s="91" t="s">
        <v>363</v>
      </c>
      <c r="C1304" s="115" t="s">
        <v>267</v>
      </c>
      <c r="D1304" s="115">
        <v>150</v>
      </c>
      <c r="E1304" s="116">
        <v>57000</v>
      </c>
      <c r="F1304" s="131">
        <f t="shared" si="41"/>
        <v>8550000</v>
      </c>
    </row>
    <row r="1305" spans="1:6" ht="18" customHeight="1">
      <c r="A1305" s="35" t="s">
        <v>2305</v>
      </c>
      <c r="B1305" s="91" t="s">
        <v>2198</v>
      </c>
      <c r="C1305" s="115" t="s">
        <v>1016</v>
      </c>
      <c r="D1305" s="115">
        <v>690.9</v>
      </c>
      <c r="E1305" s="116">
        <v>56000</v>
      </c>
      <c r="F1305" s="131">
        <f t="shared" si="41"/>
        <v>38690400</v>
      </c>
    </row>
    <row r="1306" spans="1:6" ht="18" customHeight="1">
      <c r="A1306" s="35" t="s">
        <v>44</v>
      </c>
      <c r="B1306" s="120" t="s">
        <v>3813</v>
      </c>
      <c r="C1306" s="53" t="s">
        <v>1016</v>
      </c>
      <c r="D1306" s="53">
        <v>-9.1999999999999993</v>
      </c>
      <c r="E1306" s="54">
        <v>56000</v>
      </c>
      <c r="F1306" s="140">
        <f t="shared" si="41"/>
        <v>-515199.99999999994</v>
      </c>
    </row>
    <row r="1307" spans="1:6" ht="18" customHeight="1">
      <c r="A1307" s="35"/>
      <c r="B1307" s="87" t="s">
        <v>2743</v>
      </c>
      <c r="C1307" s="115" t="s">
        <v>2728</v>
      </c>
      <c r="D1307" s="115">
        <v>17.8</v>
      </c>
      <c r="E1307" s="116">
        <v>52500</v>
      </c>
      <c r="F1307" s="131">
        <f t="shared" si="41"/>
        <v>934500</v>
      </c>
    </row>
    <row r="1308" spans="1:6" ht="18" customHeight="1">
      <c r="A1308" s="100" t="s">
        <v>2273</v>
      </c>
      <c r="B1308" s="108" t="s">
        <v>137</v>
      </c>
      <c r="C1308" s="117" t="s">
        <v>138</v>
      </c>
      <c r="D1308" s="117">
        <v>100.3</v>
      </c>
      <c r="E1308" s="118">
        <v>38500</v>
      </c>
      <c r="F1308" s="143">
        <f t="shared" si="41"/>
        <v>3861550</v>
      </c>
    </row>
    <row r="1309" spans="1:6" ht="18" customHeight="1">
      <c r="A1309" s="626" t="s">
        <v>152</v>
      </c>
      <c r="B1309" s="626"/>
      <c r="C1309" s="626"/>
      <c r="D1309" s="12">
        <f>SUM(D1303:D1308)</f>
        <v>1049.8</v>
      </c>
      <c r="E1309" s="78"/>
      <c r="F1309" s="78">
        <f>SUM(F1302:F1308)</f>
        <v>57346250</v>
      </c>
    </row>
    <row r="1311" spans="1:6" ht="18" customHeight="1">
      <c r="A1311" s="79">
        <v>42574</v>
      </c>
      <c r="B1311" s="161" t="s">
        <v>6</v>
      </c>
      <c r="C1311" s="161"/>
      <c r="D1311" s="161"/>
      <c r="E1311" s="161"/>
      <c r="F1311" s="161"/>
    </row>
    <row r="1312" spans="1:6" ht="18" customHeight="1">
      <c r="A1312" s="191" t="s">
        <v>127</v>
      </c>
      <c r="B1312" s="12" t="s">
        <v>1</v>
      </c>
      <c r="C1312" s="12" t="s">
        <v>7</v>
      </c>
      <c r="D1312" s="12" t="s">
        <v>8</v>
      </c>
      <c r="E1312" s="78" t="s">
        <v>9</v>
      </c>
      <c r="F1312" s="78" t="s">
        <v>10</v>
      </c>
    </row>
    <row r="1313" spans="1:6" ht="18" customHeight="1">
      <c r="A1313" s="33" t="s">
        <v>2305</v>
      </c>
      <c r="B1313" s="93" t="s">
        <v>2743</v>
      </c>
      <c r="C1313" s="41" t="s">
        <v>2728</v>
      </c>
      <c r="D1313" s="41">
        <v>225</v>
      </c>
      <c r="E1313" s="42">
        <v>52500</v>
      </c>
      <c r="F1313" s="142">
        <f>E1313*D1313</f>
        <v>11812500</v>
      </c>
    </row>
    <row r="1314" spans="1:6" ht="18" customHeight="1">
      <c r="A1314" s="35" t="s">
        <v>1420</v>
      </c>
      <c r="B1314" s="91" t="s">
        <v>16</v>
      </c>
      <c r="C1314" s="115" t="s">
        <v>2565</v>
      </c>
      <c r="D1314" s="115">
        <v>210</v>
      </c>
      <c r="E1314" s="116">
        <f>41000-1500</f>
        <v>39500</v>
      </c>
      <c r="F1314" s="131">
        <f>E1314*D1314</f>
        <v>8295000</v>
      </c>
    </row>
    <row r="1315" spans="1:6" ht="18" customHeight="1">
      <c r="A1315" s="35"/>
      <c r="B1315" s="91" t="s">
        <v>16</v>
      </c>
      <c r="C1315" s="115" t="s">
        <v>3819</v>
      </c>
      <c r="D1315" s="115">
        <v>106</v>
      </c>
      <c r="E1315" s="116">
        <f>40500-1500</f>
        <v>39000</v>
      </c>
      <c r="F1315" s="131">
        <f>E1315*D1315</f>
        <v>4134000</v>
      </c>
    </row>
    <row r="1316" spans="1:6" ht="18" customHeight="1">
      <c r="A1316" s="35"/>
      <c r="B1316" s="91" t="s">
        <v>16</v>
      </c>
      <c r="C1316" s="115" t="s">
        <v>3820</v>
      </c>
      <c r="D1316" s="115">
        <v>104.8</v>
      </c>
      <c r="E1316" s="116">
        <f>40500-1500</f>
        <v>39000</v>
      </c>
      <c r="F1316" s="131">
        <f>E1316*D1316</f>
        <v>4087200</v>
      </c>
    </row>
    <row r="1317" spans="1:6" ht="18" customHeight="1">
      <c r="A1317" s="58" t="s">
        <v>154</v>
      </c>
      <c r="B1317" s="108" t="s">
        <v>798</v>
      </c>
      <c r="C1317" s="117" t="s">
        <v>799</v>
      </c>
      <c r="D1317" s="117">
        <v>20</v>
      </c>
      <c r="E1317" s="118">
        <v>41000</v>
      </c>
      <c r="F1317" s="143">
        <f>E1317*D1317</f>
        <v>820000</v>
      </c>
    </row>
    <row r="1318" spans="1:6" ht="18" customHeight="1">
      <c r="A1318" s="626" t="s">
        <v>152</v>
      </c>
      <c r="B1318" s="626"/>
      <c r="C1318" s="626"/>
      <c r="D1318" s="12">
        <f>SUM(D1313:D1317)</f>
        <v>665.8</v>
      </c>
      <c r="E1318" s="78"/>
      <c r="F1318" s="78">
        <f>SUM(F1313:F1317)</f>
        <v>29148700</v>
      </c>
    </row>
    <row r="1320" spans="1:6" ht="18" customHeight="1">
      <c r="A1320" s="79">
        <v>42575</v>
      </c>
      <c r="B1320" s="161" t="s">
        <v>6</v>
      </c>
      <c r="C1320" s="161"/>
      <c r="D1320" s="161"/>
      <c r="E1320" s="161"/>
      <c r="F1320" s="161"/>
    </row>
    <row r="1321" spans="1:6" ht="18" customHeight="1">
      <c r="A1321" s="191" t="s">
        <v>127</v>
      </c>
      <c r="B1321" s="12" t="s">
        <v>1</v>
      </c>
      <c r="C1321" s="12" t="s">
        <v>7</v>
      </c>
      <c r="D1321" s="12" t="s">
        <v>8</v>
      </c>
      <c r="E1321" s="78" t="s">
        <v>9</v>
      </c>
      <c r="F1321" s="78" t="s">
        <v>10</v>
      </c>
    </row>
    <row r="1322" spans="1:6" ht="18" customHeight="1">
      <c r="A1322" s="33" t="s">
        <v>12</v>
      </c>
      <c r="B1322" s="40" t="s">
        <v>16</v>
      </c>
      <c r="C1322" s="41" t="s">
        <v>1841</v>
      </c>
      <c r="D1322" s="41">
        <v>124.8</v>
      </c>
      <c r="E1322" s="42">
        <v>42000</v>
      </c>
      <c r="F1322" s="142">
        <f>E1322*D1322</f>
        <v>5241600</v>
      </c>
    </row>
    <row r="1323" spans="1:6" ht="18" customHeight="1">
      <c r="A1323" s="58" t="s">
        <v>1420</v>
      </c>
      <c r="B1323" s="108" t="s">
        <v>693</v>
      </c>
      <c r="C1323" s="117" t="s">
        <v>2427</v>
      </c>
      <c r="D1323" s="117">
        <v>173.3</v>
      </c>
      <c r="E1323" s="118">
        <f>46000-1500</f>
        <v>44500</v>
      </c>
      <c r="F1323" s="143">
        <f>E1323*D1323</f>
        <v>7711850.0000000009</v>
      </c>
    </row>
    <row r="1324" spans="1:6" ht="18" customHeight="1">
      <c r="A1324" s="626" t="s">
        <v>152</v>
      </c>
      <c r="B1324" s="626"/>
      <c r="C1324" s="626"/>
      <c r="D1324" s="12">
        <f>SUM(D1322:D1323)</f>
        <v>298.10000000000002</v>
      </c>
      <c r="E1324" s="78"/>
      <c r="F1324" s="78">
        <f>SUM(F1322:F1323)</f>
        <v>12953450</v>
      </c>
    </row>
    <row r="1326" spans="1:6" ht="18" customHeight="1">
      <c r="A1326" s="79">
        <v>42576</v>
      </c>
      <c r="B1326" s="161" t="s">
        <v>6</v>
      </c>
      <c r="C1326" s="161"/>
      <c r="D1326" s="161"/>
      <c r="E1326" s="161"/>
      <c r="F1326" s="161"/>
    </row>
    <row r="1327" spans="1:6" ht="18" customHeight="1">
      <c r="A1327" s="191" t="s">
        <v>127</v>
      </c>
      <c r="B1327" s="12" t="s">
        <v>1</v>
      </c>
      <c r="C1327" s="12" t="s">
        <v>7</v>
      </c>
      <c r="D1327" s="12" t="s">
        <v>8</v>
      </c>
      <c r="E1327" s="78" t="s">
        <v>9</v>
      </c>
      <c r="F1327" s="78" t="s">
        <v>10</v>
      </c>
    </row>
    <row r="1328" spans="1:6" ht="18" customHeight="1">
      <c r="A1328" s="33" t="s">
        <v>803</v>
      </c>
      <c r="B1328" s="40" t="s">
        <v>1734</v>
      </c>
      <c r="C1328" s="41" t="s">
        <v>3835</v>
      </c>
      <c r="D1328" s="41">
        <v>85.5</v>
      </c>
      <c r="E1328" s="42">
        <v>37500</v>
      </c>
      <c r="F1328" s="142">
        <f>E1328*D1328</f>
        <v>3206250</v>
      </c>
    </row>
    <row r="1329" spans="1:6" ht="18" customHeight="1">
      <c r="A1329" s="35" t="s">
        <v>97</v>
      </c>
      <c r="B1329" s="91" t="s">
        <v>2743</v>
      </c>
      <c r="C1329" s="115" t="s">
        <v>3837</v>
      </c>
      <c r="D1329" s="115">
        <v>107.6</v>
      </c>
      <c r="E1329" s="116">
        <v>52500</v>
      </c>
      <c r="F1329" s="131">
        <f>E1329*D1329</f>
        <v>5649000</v>
      </c>
    </row>
    <row r="1330" spans="1:6" ht="18" customHeight="1">
      <c r="A1330" s="58" t="s">
        <v>1420</v>
      </c>
      <c r="B1330" s="108" t="s">
        <v>16</v>
      </c>
      <c r="C1330" s="117" t="s">
        <v>3862</v>
      </c>
      <c r="D1330" s="117">
        <v>110</v>
      </c>
      <c r="E1330" s="118">
        <v>39500</v>
      </c>
      <c r="F1330" s="143">
        <f>E1330*D1330</f>
        <v>4345000</v>
      </c>
    </row>
    <row r="1331" spans="1:6" ht="18" customHeight="1">
      <c r="A1331" s="626" t="s">
        <v>152</v>
      </c>
      <c r="B1331" s="626"/>
      <c r="C1331" s="626"/>
      <c r="D1331" s="12">
        <f>SUM(D1328:D1330)</f>
        <v>303.10000000000002</v>
      </c>
      <c r="E1331" s="78"/>
      <c r="F1331" s="78">
        <f>SUM(F1328:F1330)</f>
        <v>13200250</v>
      </c>
    </row>
    <row r="1333" spans="1:6" ht="18" customHeight="1">
      <c r="A1333" s="79">
        <v>42577</v>
      </c>
      <c r="B1333" s="161" t="s">
        <v>6</v>
      </c>
      <c r="C1333" s="161"/>
      <c r="D1333" s="161"/>
      <c r="E1333" s="161"/>
      <c r="F1333" s="161"/>
    </row>
    <row r="1334" spans="1:6" ht="18" customHeight="1">
      <c r="A1334" s="191" t="s">
        <v>127</v>
      </c>
      <c r="B1334" s="12" t="s">
        <v>1</v>
      </c>
      <c r="C1334" s="12" t="s">
        <v>7</v>
      </c>
      <c r="D1334" s="12" t="s">
        <v>8</v>
      </c>
      <c r="E1334" s="78" t="s">
        <v>9</v>
      </c>
      <c r="F1334" s="78" t="s">
        <v>10</v>
      </c>
    </row>
    <row r="1335" spans="1:6" ht="18" customHeight="1">
      <c r="A1335" s="33" t="s">
        <v>218</v>
      </c>
      <c r="B1335" s="40" t="s">
        <v>137</v>
      </c>
      <c r="C1335" s="41" t="s">
        <v>973</v>
      </c>
      <c r="D1335" s="41">
        <v>50</v>
      </c>
      <c r="E1335" s="42">
        <v>40000</v>
      </c>
      <c r="F1335" s="142">
        <f>E1335*D1335</f>
        <v>2000000</v>
      </c>
    </row>
    <row r="1336" spans="1:6" ht="18" customHeight="1">
      <c r="A1336" s="35" t="s">
        <v>115</v>
      </c>
      <c r="B1336" s="91" t="s">
        <v>116</v>
      </c>
      <c r="C1336" s="115" t="s">
        <v>117</v>
      </c>
      <c r="D1336" s="115">
        <v>98.4</v>
      </c>
      <c r="E1336" s="116">
        <v>42500</v>
      </c>
      <c r="F1336" s="131">
        <f>E1336*D1336</f>
        <v>4182000.0000000005</v>
      </c>
    </row>
    <row r="1337" spans="1:6" ht="18" customHeight="1">
      <c r="A1337" s="58"/>
      <c r="B1337" s="426" t="s">
        <v>3868</v>
      </c>
      <c r="C1337" s="122"/>
      <c r="D1337" s="122">
        <v>-8</v>
      </c>
      <c r="E1337" s="123">
        <v>7500</v>
      </c>
      <c r="F1337" s="164">
        <f>E1337*D1337</f>
        <v>-60000</v>
      </c>
    </row>
    <row r="1338" spans="1:6" ht="18" customHeight="1">
      <c r="A1338" s="626" t="s">
        <v>152</v>
      </c>
      <c r="B1338" s="626"/>
      <c r="C1338" s="626"/>
      <c r="D1338" s="12">
        <f>SUM(D1335:D1337)</f>
        <v>140.4</v>
      </c>
      <c r="E1338" s="78"/>
      <c r="F1338" s="78">
        <f>SUM(F1335:F1337)</f>
        <v>6122000</v>
      </c>
    </row>
    <row r="1340" spans="1:6" ht="18" customHeight="1">
      <c r="A1340" s="79">
        <v>42578</v>
      </c>
      <c r="B1340" s="161" t="s">
        <v>6</v>
      </c>
      <c r="C1340" s="161"/>
      <c r="D1340" s="161"/>
      <c r="E1340" s="161"/>
      <c r="F1340" s="161"/>
    </row>
    <row r="1341" spans="1:6" ht="18" customHeight="1">
      <c r="A1341" s="191" t="s">
        <v>127</v>
      </c>
      <c r="B1341" s="12" t="s">
        <v>1</v>
      </c>
      <c r="C1341" s="12" t="s">
        <v>7</v>
      </c>
      <c r="D1341" s="12" t="s">
        <v>8</v>
      </c>
      <c r="E1341" s="78" t="s">
        <v>9</v>
      </c>
      <c r="F1341" s="78" t="s">
        <v>10</v>
      </c>
    </row>
    <row r="1342" spans="1:6" ht="18" customHeight="1">
      <c r="A1342" s="33" t="s">
        <v>154</v>
      </c>
      <c r="B1342" s="40" t="s">
        <v>798</v>
      </c>
      <c r="C1342" s="41" t="s">
        <v>799</v>
      </c>
      <c r="D1342" s="41">
        <v>30</v>
      </c>
      <c r="E1342" s="42">
        <v>41000</v>
      </c>
      <c r="F1342" s="142">
        <f>E1342*D1342</f>
        <v>1230000</v>
      </c>
    </row>
    <row r="1343" spans="1:6" ht="18" customHeight="1">
      <c r="A1343" s="35"/>
      <c r="B1343" s="91" t="s">
        <v>2877</v>
      </c>
      <c r="C1343" s="115" t="s">
        <v>3883</v>
      </c>
      <c r="D1343" s="115">
        <v>50</v>
      </c>
      <c r="E1343" s="116">
        <v>41000</v>
      </c>
      <c r="F1343" s="131">
        <f>E1343*D1343</f>
        <v>2050000</v>
      </c>
    </row>
    <row r="1344" spans="1:6" ht="18" customHeight="1">
      <c r="A1344" s="58" t="s">
        <v>2264</v>
      </c>
      <c r="B1344" s="108" t="s">
        <v>3418</v>
      </c>
      <c r="C1344" s="117" t="s">
        <v>3892</v>
      </c>
      <c r="D1344" s="117">
        <v>104.5</v>
      </c>
      <c r="E1344" s="118">
        <v>44000</v>
      </c>
      <c r="F1344" s="143">
        <f>E1344*D1344</f>
        <v>4598000</v>
      </c>
    </row>
    <row r="1345" spans="1:6" ht="18" customHeight="1">
      <c r="A1345" s="626" t="s">
        <v>152</v>
      </c>
      <c r="B1345" s="626"/>
      <c r="C1345" s="626"/>
      <c r="D1345" s="12">
        <f>SUM(D1342:D1344)</f>
        <v>184.5</v>
      </c>
      <c r="E1345" s="78"/>
      <c r="F1345" s="78">
        <f>SUM(F1342:F1344)</f>
        <v>7878000</v>
      </c>
    </row>
    <row r="1347" spans="1:6" ht="18" customHeight="1">
      <c r="A1347" s="79">
        <v>42579</v>
      </c>
      <c r="B1347" s="161" t="s">
        <v>6</v>
      </c>
      <c r="C1347" s="161"/>
      <c r="D1347" s="161"/>
      <c r="E1347" s="161"/>
      <c r="F1347" s="161"/>
    </row>
    <row r="1348" spans="1:6" ht="18" customHeight="1">
      <c r="A1348" s="191" t="s">
        <v>127</v>
      </c>
      <c r="B1348" s="12" t="s">
        <v>1</v>
      </c>
      <c r="C1348" s="12" t="s">
        <v>7</v>
      </c>
      <c r="D1348" s="12" t="s">
        <v>8</v>
      </c>
      <c r="E1348" s="78" t="s">
        <v>9</v>
      </c>
      <c r="F1348" s="78" t="s">
        <v>10</v>
      </c>
    </row>
    <row r="1349" spans="1:6" ht="18" customHeight="1">
      <c r="A1349" s="33" t="s">
        <v>2305</v>
      </c>
      <c r="B1349" s="232" t="s">
        <v>3813</v>
      </c>
      <c r="C1349" s="134" t="s">
        <v>1016</v>
      </c>
      <c r="D1349" s="134">
        <v>-7.2</v>
      </c>
      <c r="E1349" s="135">
        <v>56000</v>
      </c>
      <c r="F1349" s="224">
        <f>E1349*D1349</f>
        <v>-403200</v>
      </c>
    </row>
    <row r="1350" spans="1:6" ht="18" customHeight="1">
      <c r="A1350" s="58" t="s">
        <v>1420</v>
      </c>
      <c r="B1350" s="108" t="s">
        <v>16</v>
      </c>
      <c r="C1350" s="117" t="s">
        <v>2565</v>
      </c>
      <c r="D1350" s="117">
        <v>570</v>
      </c>
      <c r="E1350" s="118">
        <f>41500-1500</f>
        <v>40000</v>
      </c>
      <c r="F1350" s="143">
        <f>E1350*D1350</f>
        <v>22800000</v>
      </c>
    </row>
    <row r="1351" spans="1:6" ht="18" customHeight="1">
      <c r="A1351" s="626" t="s">
        <v>152</v>
      </c>
      <c r="B1351" s="626"/>
      <c r="C1351" s="626"/>
      <c r="D1351" s="12">
        <f>SUM(D1349:D1350)</f>
        <v>562.79999999999995</v>
      </c>
      <c r="E1351" s="78"/>
      <c r="F1351" s="78">
        <f>SUM(F1349:F1350)</f>
        <v>22396800</v>
      </c>
    </row>
    <row r="1353" spans="1:6" ht="18" customHeight="1">
      <c r="A1353" s="79">
        <v>42580</v>
      </c>
      <c r="B1353" s="161" t="s">
        <v>6</v>
      </c>
      <c r="C1353" s="161"/>
      <c r="D1353" s="161"/>
      <c r="E1353" s="161"/>
      <c r="F1353" s="161"/>
    </row>
    <row r="1354" spans="1:6" ht="18" customHeight="1">
      <c r="A1354" s="191" t="s">
        <v>127</v>
      </c>
      <c r="B1354" s="12" t="s">
        <v>1</v>
      </c>
      <c r="C1354" s="12" t="s">
        <v>7</v>
      </c>
      <c r="D1354" s="12" t="s">
        <v>8</v>
      </c>
      <c r="E1354" s="78" t="s">
        <v>9</v>
      </c>
      <c r="F1354" s="78" t="s">
        <v>10</v>
      </c>
    </row>
    <row r="1355" spans="1:6" ht="18" customHeight="1">
      <c r="A1355" s="208" t="s">
        <v>154</v>
      </c>
      <c r="B1355" s="209" t="s">
        <v>1922</v>
      </c>
      <c r="C1355" s="210" t="s">
        <v>770</v>
      </c>
      <c r="D1355" s="210">
        <v>180</v>
      </c>
      <c r="E1355" s="211">
        <v>41000</v>
      </c>
      <c r="F1355" s="212">
        <f>E1355*D1355</f>
        <v>7380000</v>
      </c>
    </row>
    <row r="1356" spans="1:6" ht="18" customHeight="1">
      <c r="A1356" s="626" t="s">
        <v>152</v>
      </c>
      <c r="B1356" s="626"/>
      <c r="C1356" s="626"/>
      <c r="D1356" s="12">
        <f>SUM(D1355)</f>
        <v>180</v>
      </c>
      <c r="E1356" s="78"/>
      <c r="F1356" s="78">
        <f>SUM(F1355)</f>
        <v>7380000</v>
      </c>
    </row>
    <row r="1358" spans="1:6" ht="18" customHeight="1">
      <c r="A1358" s="79">
        <v>42581</v>
      </c>
      <c r="B1358" s="161" t="s">
        <v>6</v>
      </c>
      <c r="C1358" s="161"/>
      <c r="D1358" s="161"/>
      <c r="E1358" s="161"/>
      <c r="F1358" s="161"/>
    </row>
    <row r="1359" spans="1:6" ht="18" customHeight="1">
      <c r="A1359" s="191" t="s">
        <v>127</v>
      </c>
      <c r="B1359" s="12" t="s">
        <v>1</v>
      </c>
      <c r="C1359" s="12" t="s">
        <v>7</v>
      </c>
      <c r="D1359" s="12" t="s">
        <v>8</v>
      </c>
      <c r="E1359" s="78" t="s">
        <v>9</v>
      </c>
      <c r="F1359" s="78" t="s">
        <v>10</v>
      </c>
    </row>
    <row r="1360" spans="1:6" ht="18" customHeight="1">
      <c r="A1360" s="33" t="s">
        <v>154</v>
      </c>
      <c r="B1360" s="133" t="s">
        <v>3915</v>
      </c>
      <c r="C1360" s="134"/>
      <c r="D1360" s="134">
        <v>-1.6</v>
      </c>
      <c r="E1360" s="135">
        <v>40500</v>
      </c>
      <c r="F1360" s="224">
        <f t="shared" ref="F1360:F1367" si="42">E1360*D1360</f>
        <v>-64800</v>
      </c>
    </row>
    <row r="1361" spans="1:8" ht="18" customHeight="1">
      <c r="A1361" s="35" t="s">
        <v>2273</v>
      </c>
      <c r="B1361" s="91" t="s">
        <v>363</v>
      </c>
      <c r="C1361" s="115" t="s">
        <v>364</v>
      </c>
      <c r="D1361" s="115">
        <v>38.1</v>
      </c>
      <c r="E1361" s="116">
        <v>57000</v>
      </c>
      <c r="F1361" s="131">
        <f t="shared" si="42"/>
        <v>2171700</v>
      </c>
      <c r="G1361" s="1"/>
    </row>
    <row r="1362" spans="1:8" ht="18" customHeight="1">
      <c r="A1362" s="35"/>
      <c r="B1362" s="91" t="s">
        <v>363</v>
      </c>
      <c r="C1362" s="115" t="s">
        <v>242</v>
      </c>
      <c r="D1362" s="115">
        <v>78.900000000000006</v>
      </c>
      <c r="E1362" s="116">
        <v>57000</v>
      </c>
      <c r="F1362" s="131">
        <f t="shared" si="42"/>
        <v>4497300</v>
      </c>
      <c r="G1362" s="1"/>
    </row>
    <row r="1363" spans="1:8" ht="18" customHeight="1">
      <c r="A1363" s="35"/>
      <c r="B1363" s="91" t="s">
        <v>363</v>
      </c>
      <c r="C1363" s="115" t="s">
        <v>267</v>
      </c>
      <c r="D1363" s="115">
        <v>64</v>
      </c>
      <c r="E1363" s="116">
        <v>57000</v>
      </c>
      <c r="F1363" s="131">
        <f t="shared" si="42"/>
        <v>3648000</v>
      </c>
      <c r="G1363" s="1"/>
    </row>
    <row r="1364" spans="1:8" ht="18" customHeight="1">
      <c r="A1364" s="35"/>
      <c r="B1364" s="91" t="s">
        <v>137</v>
      </c>
      <c r="C1364" s="115" t="s">
        <v>1710</v>
      </c>
      <c r="D1364" s="115">
        <v>30</v>
      </c>
      <c r="E1364" s="116">
        <v>39500</v>
      </c>
      <c r="F1364" s="131">
        <f t="shared" si="42"/>
        <v>1185000</v>
      </c>
      <c r="G1364" s="1"/>
    </row>
    <row r="1365" spans="1:8" ht="18" customHeight="1">
      <c r="A1365" s="35" t="s">
        <v>3912</v>
      </c>
      <c r="B1365" s="91" t="s">
        <v>363</v>
      </c>
      <c r="C1365" s="115" t="s">
        <v>364</v>
      </c>
      <c r="D1365" s="115">
        <v>50</v>
      </c>
      <c r="E1365" s="116">
        <v>57000</v>
      </c>
      <c r="F1365" s="131">
        <f t="shared" si="42"/>
        <v>2850000</v>
      </c>
      <c r="G1365" s="1"/>
      <c r="H1365" s="277"/>
    </row>
    <row r="1366" spans="1:8" ht="18" customHeight="1">
      <c r="A1366" s="35"/>
      <c r="B1366" s="91" t="s">
        <v>363</v>
      </c>
      <c r="C1366" s="115" t="s">
        <v>242</v>
      </c>
      <c r="D1366" s="115">
        <v>150</v>
      </c>
      <c r="E1366" s="116">
        <v>57000</v>
      </c>
      <c r="F1366" s="131">
        <f t="shared" si="42"/>
        <v>8550000</v>
      </c>
      <c r="G1366" s="1"/>
      <c r="H1366" s="277"/>
    </row>
    <row r="1367" spans="1:8" ht="18" customHeight="1">
      <c r="A1367" s="58" t="s">
        <v>2582</v>
      </c>
      <c r="B1367" s="108" t="s">
        <v>137</v>
      </c>
      <c r="C1367" s="117" t="s">
        <v>22</v>
      </c>
      <c r="D1367" s="117">
        <v>50</v>
      </c>
      <c r="E1367" s="118">
        <v>40000</v>
      </c>
      <c r="F1367" s="143">
        <f t="shared" si="42"/>
        <v>2000000</v>
      </c>
      <c r="G1367" s="1"/>
      <c r="H1367" s="277"/>
    </row>
    <row r="1368" spans="1:8" ht="18" customHeight="1">
      <c r="A1368" s="626" t="s">
        <v>152</v>
      </c>
      <c r="B1368" s="626"/>
      <c r="C1368" s="626"/>
      <c r="D1368" s="12">
        <f>SUM(D1360:D1367)</f>
        <v>459.4</v>
      </c>
      <c r="E1368" s="78"/>
      <c r="F1368" s="78">
        <f>SUM(F1360:F1367)</f>
        <v>24837200</v>
      </c>
    </row>
    <row r="1370" spans="1:8" ht="18" customHeight="1">
      <c r="A1370" s="79">
        <v>42582</v>
      </c>
      <c r="B1370" s="161" t="s">
        <v>6</v>
      </c>
      <c r="C1370" s="161"/>
      <c r="D1370" s="161"/>
      <c r="E1370" s="161"/>
      <c r="F1370" s="161"/>
    </row>
    <row r="1371" spans="1:8" ht="18" customHeight="1">
      <c r="A1371" s="191" t="s">
        <v>127</v>
      </c>
      <c r="B1371" s="12" t="s">
        <v>1</v>
      </c>
      <c r="C1371" s="12" t="s">
        <v>7</v>
      </c>
      <c r="D1371" s="12" t="s">
        <v>8</v>
      </c>
      <c r="E1371" s="78" t="s">
        <v>9</v>
      </c>
      <c r="F1371" s="78" t="s">
        <v>10</v>
      </c>
    </row>
    <row r="1372" spans="1:8" ht="18" customHeight="1">
      <c r="A1372" s="208" t="s">
        <v>1420</v>
      </c>
      <c r="B1372" s="209" t="s">
        <v>16</v>
      </c>
      <c r="C1372" s="210" t="s">
        <v>2565</v>
      </c>
      <c r="D1372" s="210">
        <v>300</v>
      </c>
      <c r="E1372" s="211">
        <f>41500-1500</f>
        <v>40000</v>
      </c>
      <c r="F1372" s="212">
        <f>E1372*D1372</f>
        <v>12000000</v>
      </c>
    </row>
    <row r="1373" spans="1:8" ht="18" customHeight="1">
      <c r="A1373" s="626" t="s">
        <v>152</v>
      </c>
      <c r="B1373" s="626"/>
      <c r="C1373" s="626"/>
      <c r="D1373" s="12">
        <f>SUM(D1372)</f>
        <v>300</v>
      </c>
      <c r="E1373" s="78"/>
      <c r="F1373" s="78">
        <f>SUM(F1372)</f>
        <v>12000000</v>
      </c>
    </row>
    <row r="1375" spans="1:8" ht="18" customHeight="1">
      <c r="A1375" s="79">
        <v>42583</v>
      </c>
      <c r="B1375" s="161" t="s">
        <v>6</v>
      </c>
      <c r="C1375" s="161"/>
      <c r="D1375" s="161"/>
      <c r="E1375" s="161"/>
      <c r="F1375" s="161"/>
    </row>
    <row r="1376" spans="1:8" ht="18" customHeight="1">
      <c r="A1376" s="191" t="s">
        <v>127</v>
      </c>
      <c r="B1376" s="12" t="s">
        <v>1</v>
      </c>
      <c r="C1376" s="12" t="s">
        <v>7</v>
      </c>
      <c r="D1376" s="12" t="s">
        <v>8</v>
      </c>
      <c r="E1376" s="78" t="s">
        <v>9</v>
      </c>
      <c r="F1376" s="78" t="s">
        <v>10</v>
      </c>
    </row>
    <row r="1377" spans="1:6" ht="18" customHeight="1">
      <c r="A1377" s="33" t="s">
        <v>2485</v>
      </c>
      <c r="B1377" s="41" t="s">
        <v>3700</v>
      </c>
      <c r="C1377" s="41" t="s">
        <v>1539</v>
      </c>
      <c r="D1377" s="41">
        <v>50.6</v>
      </c>
      <c r="E1377" s="42">
        <v>42500</v>
      </c>
      <c r="F1377" s="142">
        <f>E1377*D1377</f>
        <v>2150500</v>
      </c>
    </row>
    <row r="1378" spans="1:6" ht="18" customHeight="1">
      <c r="A1378" s="35" t="s">
        <v>154</v>
      </c>
      <c r="B1378" s="91" t="s">
        <v>798</v>
      </c>
      <c r="C1378" s="115" t="s">
        <v>799</v>
      </c>
      <c r="D1378" s="115">
        <v>90</v>
      </c>
      <c r="E1378" s="116">
        <v>41000</v>
      </c>
      <c r="F1378" s="131">
        <f>E1378*D1378</f>
        <v>3690000</v>
      </c>
    </row>
    <row r="1379" spans="1:6" ht="18" customHeight="1">
      <c r="A1379" s="58" t="s">
        <v>2273</v>
      </c>
      <c r="B1379" s="117" t="s">
        <v>137</v>
      </c>
      <c r="C1379" s="117" t="s">
        <v>138</v>
      </c>
      <c r="D1379" s="117">
        <v>100</v>
      </c>
      <c r="E1379" s="118">
        <v>38500</v>
      </c>
      <c r="F1379" s="143">
        <f>E1379*D1379</f>
        <v>3850000</v>
      </c>
    </row>
    <row r="1380" spans="1:6" ht="18" customHeight="1">
      <c r="A1380" s="626" t="s">
        <v>152</v>
      </c>
      <c r="B1380" s="626"/>
      <c r="C1380" s="626"/>
      <c r="D1380" s="12">
        <f>SUM(D1377:D1379)</f>
        <v>240.6</v>
      </c>
      <c r="E1380" s="78"/>
      <c r="F1380" s="78">
        <f>SUM(F1377:F1379)</f>
        <v>9690500</v>
      </c>
    </row>
    <row r="1382" spans="1:6" ht="18" customHeight="1">
      <c r="A1382" s="79">
        <v>42584</v>
      </c>
      <c r="B1382" s="161" t="s">
        <v>6</v>
      </c>
      <c r="C1382" s="161"/>
      <c r="D1382" s="161"/>
      <c r="E1382" s="161"/>
      <c r="F1382" s="161"/>
    </row>
    <row r="1383" spans="1:6" ht="18" customHeight="1">
      <c r="A1383" s="191" t="s">
        <v>127</v>
      </c>
      <c r="B1383" s="12" t="s">
        <v>1</v>
      </c>
      <c r="C1383" s="12" t="s">
        <v>7</v>
      </c>
      <c r="D1383" s="12" t="s">
        <v>8</v>
      </c>
      <c r="E1383" s="78" t="s">
        <v>9</v>
      </c>
      <c r="F1383" s="78" t="s">
        <v>10</v>
      </c>
    </row>
    <row r="1384" spans="1:6" ht="18" customHeight="1">
      <c r="A1384" s="208" t="s">
        <v>3220</v>
      </c>
      <c r="B1384" s="209" t="s">
        <v>137</v>
      </c>
      <c r="C1384" s="210" t="s">
        <v>3221</v>
      </c>
      <c r="D1384" s="210">
        <v>520.79999999999995</v>
      </c>
      <c r="E1384" s="211">
        <f>63000-1500</f>
        <v>61500</v>
      </c>
      <c r="F1384" s="212">
        <f>E1384*D1384</f>
        <v>32029199.999999996</v>
      </c>
    </row>
    <row r="1385" spans="1:6" ht="18" customHeight="1">
      <c r="A1385" s="626" t="s">
        <v>152</v>
      </c>
      <c r="B1385" s="626"/>
      <c r="C1385" s="626"/>
      <c r="D1385" s="12">
        <f>SUM(D1384)</f>
        <v>520.79999999999995</v>
      </c>
      <c r="E1385" s="78"/>
      <c r="F1385" s="78">
        <f>SUM(F1384)</f>
        <v>32029199.999999996</v>
      </c>
    </row>
    <row r="1387" spans="1:6" ht="18" customHeight="1">
      <c r="A1387" s="79">
        <v>42585</v>
      </c>
      <c r="B1387" s="161" t="s">
        <v>6</v>
      </c>
      <c r="C1387" s="161"/>
      <c r="D1387" s="161"/>
      <c r="E1387" s="161"/>
      <c r="F1387" s="161"/>
    </row>
    <row r="1388" spans="1:6" ht="18" customHeight="1">
      <c r="A1388" s="191" t="s">
        <v>127</v>
      </c>
      <c r="B1388" s="12" t="s">
        <v>1</v>
      </c>
      <c r="C1388" s="12" t="s">
        <v>7</v>
      </c>
      <c r="D1388" s="12" t="s">
        <v>8</v>
      </c>
      <c r="E1388" s="78" t="s">
        <v>9</v>
      </c>
      <c r="F1388" s="78" t="s">
        <v>10</v>
      </c>
    </row>
    <row r="1389" spans="1:6" ht="18" customHeight="1">
      <c r="A1389" s="33" t="s">
        <v>2305</v>
      </c>
      <c r="B1389" s="40" t="s">
        <v>16</v>
      </c>
      <c r="C1389" s="41" t="s">
        <v>3945</v>
      </c>
      <c r="D1389" s="41">
        <v>52</v>
      </c>
      <c r="E1389" s="42">
        <v>38000</v>
      </c>
      <c r="F1389" s="142">
        <f>E1389*D1389</f>
        <v>1976000</v>
      </c>
    </row>
    <row r="1390" spans="1:6" ht="18" customHeight="1">
      <c r="A1390" s="35" t="s">
        <v>2273</v>
      </c>
      <c r="B1390" s="91" t="s">
        <v>363</v>
      </c>
      <c r="C1390" s="115" t="s">
        <v>267</v>
      </c>
      <c r="D1390" s="115">
        <v>180</v>
      </c>
      <c r="E1390" s="116">
        <v>57000</v>
      </c>
      <c r="F1390" s="131">
        <f>E1390*D1390</f>
        <v>10260000</v>
      </c>
    </row>
    <row r="1391" spans="1:6" ht="18" customHeight="1">
      <c r="A1391" s="58" t="s">
        <v>591</v>
      </c>
      <c r="B1391" s="108" t="s">
        <v>16</v>
      </c>
      <c r="C1391" s="117" t="s">
        <v>3950</v>
      </c>
      <c r="D1391" s="117">
        <v>30</v>
      </c>
      <c r="E1391" s="118">
        <v>38000</v>
      </c>
      <c r="F1391" s="143">
        <f>E1391*D1391</f>
        <v>1140000</v>
      </c>
    </row>
    <row r="1392" spans="1:6" ht="18" customHeight="1">
      <c r="A1392" s="626" t="s">
        <v>152</v>
      </c>
      <c r="B1392" s="626"/>
      <c r="C1392" s="626"/>
      <c r="D1392" s="12">
        <f>SUM(D1389:D1391)</f>
        <v>262</v>
      </c>
      <c r="E1392" s="78"/>
      <c r="F1392" s="78">
        <f>SUM(F1389:F1391)</f>
        <v>13376000</v>
      </c>
    </row>
    <row r="1394" spans="1:6" ht="18" customHeight="1">
      <c r="A1394" s="79">
        <v>42586</v>
      </c>
      <c r="B1394" s="161" t="s">
        <v>6</v>
      </c>
      <c r="C1394" s="161"/>
      <c r="D1394" s="161"/>
      <c r="E1394" s="161"/>
      <c r="F1394" s="161"/>
    </row>
    <row r="1395" spans="1:6" ht="18" customHeight="1">
      <c r="A1395" s="191" t="s">
        <v>127</v>
      </c>
      <c r="B1395" s="12" t="s">
        <v>1</v>
      </c>
      <c r="C1395" s="12" t="s">
        <v>7</v>
      </c>
      <c r="D1395" s="12" t="s">
        <v>8</v>
      </c>
      <c r="E1395" s="78" t="s">
        <v>9</v>
      </c>
      <c r="F1395" s="78" t="s">
        <v>10</v>
      </c>
    </row>
    <row r="1396" spans="1:6" ht="18" customHeight="1">
      <c r="A1396" s="238" t="s">
        <v>203</v>
      </c>
      <c r="B1396" s="416" t="s">
        <v>1369</v>
      </c>
      <c r="C1396" s="431"/>
      <c r="D1396" s="194"/>
      <c r="E1396" s="432"/>
      <c r="F1396" s="306">
        <v>-1035540</v>
      </c>
    </row>
    <row r="1397" spans="1:6" ht="18" customHeight="1">
      <c r="A1397" s="35" t="s">
        <v>24</v>
      </c>
      <c r="B1397" s="91" t="s">
        <v>137</v>
      </c>
      <c r="C1397" s="115" t="s">
        <v>529</v>
      </c>
      <c r="D1397" s="115">
        <v>100</v>
      </c>
      <c r="E1397" s="116">
        <v>38000</v>
      </c>
      <c r="F1397" s="433">
        <f>E1397*D1397</f>
        <v>3800000</v>
      </c>
    </row>
    <row r="1398" spans="1:6" ht="18" customHeight="1">
      <c r="A1398" s="35" t="s">
        <v>485</v>
      </c>
      <c r="B1398" s="91" t="s">
        <v>16</v>
      </c>
      <c r="C1398" s="115" t="s">
        <v>3950</v>
      </c>
      <c r="D1398" s="115">
        <v>330</v>
      </c>
      <c r="E1398" s="116">
        <v>38000</v>
      </c>
      <c r="F1398" s="131">
        <f>E1398*D1398</f>
        <v>12540000</v>
      </c>
    </row>
    <row r="1399" spans="1:6" ht="18" customHeight="1">
      <c r="A1399" s="35" t="s">
        <v>154</v>
      </c>
      <c r="B1399" s="91" t="s">
        <v>798</v>
      </c>
      <c r="C1399" s="115" t="s">
        <v>799</v>
      </c>
      <c r="D1399" s="115">
        <v>60</v>
      </c>
      <c r="E1399" s="116">
        <v>41000</v>
      </c>
      <c r="F1399" s="131">
        <f>E1399*D1399</f>
        <v>2460000</v>
      </c>
    </row>
    <row r="1400" spans="1:6" ht="18" customHeight="1">
      <c r="A1400" s="533" t="s">
        <v>26</v>
      </c>
      <c r="B1400" s="445" t="s">
        <v>3989</v>
      </c>
      <c r="C1400" s="495" t="s">
        <v>85</v>
      </c>
      <c r="D1400" s="495">
        <v>10</v>
      </c>
      <c r="E1400" s="118">
        <v>44000</v>
      </c>
      <c r="F1400" s="143">
        <f>E1400*D1400</f>
        <v>440000</v>
      </c>
    </row>
    <row r="1401" spans="1:6" ht="18" customHeight="1">
      <c r="A1401" s="626" t="s">
        <v>152</v>
      </c>
      <c r="B1401" s="626"/>
      <c r="C1401" s="626"/>
      <c r="D1401" s="12">
        <f>SUM(D1396:D1400)</f>
        <v>500</v>
      </c>
      <c r="E1401" s="78"/>
      <c r="F1401" s="78">
        <f>SUM(F1396:F1400)</f>
        <v>18204460</v>
      </c>
    </row>
    <row r="1403" spans="1:6" ht="18" customHeight="1">
      <c r="A1403" s="79">
        <v>42587</v>
      </c>
      <c r="B1403" s="161" t="s">
        <v>6</v>
      </c>
      <c r="C1403" s="161"/>
      <c r="D1403" s="161"/>
      <c r="E1403" s="161"/>
      <c r="F1403" s="161"/>
    </row>
    <row r="1404" spans="1:6" ht="18" customHeight="1">
      <c r="A1404" s="191" t="s">
        <v>127</v>
      </c>
      <c r="B1404" s="12" t="s">
        <v>1</v>
      </c>
      <c r="C1404" s="12" t="s">
        <v>7</v>
      </c>
      <c r="D1404" s="12" t="s">
        <v>8</v>
      </c>
      <c r="E1404" s="78" t="s">
        <v>9</v>
      </c>
      <c r="F1404" s="78" t="s">
        <v>10</v>
      </c>
    </row>
    <row r="1405" spans="1:6" ht="18" customHeight="1">
      <c r="A1405" s="532" t="s">
        <v>591</v>
      </c>
      <c r="B1405" s="437" t="s">
        <v>16</v>
      </c>
      <c r="C1405" s="487" t="s">
        <v>3950</v>
      </c>
      <c r="D1405" s="487">
        <v>115.7</v>
      </c>
      <c r="E1405" s="42">
        <v>38000</v>
      </c>
      <c r="F1405" s="142">
        <f>E1405*D1405</f>
        <v>4396600</v>
      </c>
    </row>
    <row r="1406" spans="1:6" ht="18" customHeight="1">
      <c r="A1406" s="533" t="s">
        <v>1680</v>
      </c>
      <c r="B1406" s="445" t="s">
        <v>137</v>
      </c>
      <c r="C1406" s="495" t="s">
        <v>3996</v>
      </c>
      <c r="D1406" s="495">
        <v>61.4</v>
      </c>
      <c r="E1406" s="118">
        <v>46000</v>
      </c>
      <c r="F1406" s="143">
        <f>E1406*D1406</f>
        <v>2824400</v>
      </c>
    </row>
    <row r="1407" spans="1:6" ht="18" customHeight="1">
      <c r="A1407" s="626" t="s">
        <v>152</v>
      </c>
      <c r="B1407" s="626"/>
      <c r="C1407" s="626"/>
      <c r="D1407" s="12">
        <f>SUM(D1405:D1406)</f>
        <v>177.1</v>
      </c>
      <c r="E1407" s="78"/>
      <c r="F1407" s="78">
        <f>SUM(F1405:F1406)</f>
        <v>7221000</v>
      </c>
    </row>
    <row r="1409" spans="1:6" ht="18" customHeight="1">
      <c r="A1409" s="79">
        <v>42588</v>
      </c>
      <c r="B1409" s="161" t="s">
        <v>6</v>
      </c>
      <c r="C1409" s="161"/>
      <c r="D1409" s="161"/>
      <c r="E1409" s="161"/>
      <c r="F1409" s="161"/>
    </row>
    <row r="1410" spans="1:6" ht="18" customHeight="1">
      <c r="A1410" s="191" t="s">
        <v>127</v>
      </c>
      <c r="B1410" s="12" t="s">
        <v>1</v>
      </c>
      <c r="C1410" s="12" t="s">
        <v>7</v>
      </c>
      <c r="D1410" s="12" t="s">
        <v>8</v>
      </c>
      <c r="E1410" s="78" t="s">
        <v>9</v>
      </c>
      <c r="F1410" s="78" t="s">
        <v>10</v>
      </c>
    </row>
    <row r="1411" spans="1:6" ht="18" customHeight="1">
      <c r="A1411" s="33" t="s">
        <v>1680</v>
      </c>
      <c r="B1411" s="133" t="s">
        <v>3998</v>
      </c>
      <c r="C1411" s="134" t="s">
        <v>3434</v>
      </c>
      <c r="D1411" s="134">
        <v>-29.4</v>
      </c>
      <c r="E1411" s="135">
        <v>46000</v>
      </c>
      <c r="F1411" s="224">
        <f>E1411*D1411</f>
        <v>-1352400</v>
      </c>
    </row>
    <row r="1412" spans="1:6" ht="18" customHeight="1">
      <c r="A1412" s="533" t="s">
        <v>2305</v>
      </c>
      <c r="B1412" s="445" t="s">
        <v>4011</v>
      </c>
      <c r="C1412" s="495"/>
      <c r="D1412" s="495">
        <v>1</v>
      </c>
      <c r="E1412" s="118">
        <v>1800000</v>
      </c>
      <c r="F1412" s="143">
        <f>E1412*D1412</f>
        <v>1800000</v>
      </c>
    </row>
    <row r="1413" spans="1:6" ht="18" customHeight="1">
      <c r="A1413" s="626" t="s">
        <v>152</v>
      </c>
      <c r="B1413" s="626"/>
      <c r="C1413" s="626"/>
      <c r="D1413" s="12">
        <f>SUM(D1411:D1412)</f>
        <v>-28.4</v>
      </c>
      <c r="E1413" s="78"/>
      <c r="F1413" s="78">
        <f>SUM(F1411:F1412)</f>
        <v>447600</v>
      </c>
    </row>
    <row r="1415" spans="1:6" ht="18" customHeight="1">
      <c r="A1415" s="79">
        <v>42589</v>
      </c>
      <c r="B1415" s="161" t="s">
        <v>6</v>
      </c>
      <c r="C1415" s="161"/>
      <c r="D1415" s="161"/>
      <c r="E1415" s="161"/>
      <c r="F1415" s="161"/>
    </row>
    <row r="1416" spans="1:6" ht="18" customHeight="1">
      <c r="A1416" s="191" t="s">
        <v>127</v>
      </c>
      <c r="B1416" s="12" t="s">
        <v>1</v>
      </c>
      <c r="C1416" s="12" t="s">
        <v>7</v>
      </c>
      <c r="D1416" s="12" t="s">
        <v>8</v>
      </c>
      <c r="E1416" s="78" t="s">
        <v>9</v>
      </c>
      <c r="F1416" s="78" t="s">
        <v>10</v>
      </c>
    </row>
    <row r="1417" spans="1:6" ht="18" customHeight="1">
      <c r="A1417" s="532" t="s">
        <v>2448</v>
      </c>
      <c r="B1417" s="437" t="s">
        <v>16</v>
      </c>
      <c r="C1417" s="487" t="s">
        <v>3390</v>
      </c>
      <c r="D1417" s="487">
        <v>54.5</v>
      </c>
      <c r="E1417" s="42">
        <f>41500-1500</f>
        <v>40000</v>
      </c>
      <c r="F1417" s="142">
        <f>E1417*D1417</f>
        <v>2180000</v>
      </c>
    </row>
    <row r="1418" spans="1:6" ht="18" customHeight="1">
      <c r="A1418" s="323" t="s">
        <v>1420</v>
      </c>
      <c r="B1418" s="444" t="s">
        <v>16</v>
      </c>
      <c r="C1418" s="482" t="s">
        <v>2565</v>
      </c>
      <c r="D1418" s="482">
        <v>219.8</v>
      </c>
      <c r="E1418" s="116">
        <f>41500-1500</f>
        <v>40000</v>
      </c>
      <c r="F1418" s="131">
        <f>E1418*D1418</f>
        <v>8792000</v>
      </c>
    </row>
    <row r="1419" spans="1:6" ht="18" customHeight="1">
      <c r="A1419" s="533"/>
      <c r="B1419" s="445" t="s">
        <v>16</v>
      </c>
      <c r="C1419" s="495" t="s">
        <v>4012</v>
      </c>
      <c r="D1419" s="495">
        <v>130.69999999999999</v>
      </c>
      <c r="E1419" s="118">
        <f>40500-1500</f>
        <v>39000</v>
      </c>
      <c r="F1419" s="143">
        <f>E1419*D1419</f>
        <v>5097300</v>
      </c>
    </row>
    <row r="1420" spans="1:6" ht="18" customHeight="1">
      <c r="A1420" s="626" t="s">
        <v>152</v>
      </c>
      <c r="B1420" s="626"/>
      <c r="C1420" s="626"/>
      <c r="D1420" s="12">
        <f>SUM(D1417:D1419)</f>
        <v>405</v>
      </c>
      <c r="E1420" s="78"/>
      <c r="F1420" s="78">
        <f>SUM(F1417:F1419)</f>
        <v>16069300</v>
      </c>
    </row>
    <row r="1422" spans="1:6" ht="18" customHeight="1">
      <c r="A1422" s="79">
        <v>42590</v>
      </c>
      <c r="B1422" s="161" t="s">
        <v>6</v>
      </c>
      <c r="C1422" s="161"/>
      <c r="D1422" s="161"/>
      <c r="E1422" s="161"/>
      <c r="F1422" s="161"/>
    </row>
    <row r="1423" spans="1:6" ht="18" customHeight="1">
      <c r="A1423" s="191" t="s">
        <v>127</v>
      </c>
      <c r="B1423" s="12" t="s">
        <v>1</v>
      </c>
      <c r="C1423" s="12" t="s">
        <v>7</v>
      </c>
      <c r="D1423" s="12" t="s">
        <v>8</v>
      </c>
      <c r="E1423" s="78" t="s">
        <v>9</v>
      </c>
      <c r="F1423" s="78" t="s">
        <v>10</v>
      </c>
    </row>
    <row r="1424" spans="1:6" ht="18" customHeight="1">
      <c r="A1424" s="532" t="s">
        <v>4016</v>
      </c>
      <c r="B1424" s="437" t="s">
        <v>363</v>
      </c>
      <c r="C1424" s="487" t="s">
        <v>267</v>
      </c>
      <c r="D1424" s="487">
        <v>100</v>
      </c>
      <c r="E1424" s="42">
        <v>57000</v>
      </c>
      <c r="F1424" s="142">
        <f t="shared" ref="F1424:F1429" si="43">E1424*D1424</f>
        <v>5700000</v>
      </c>
    </row>
    <row r="1425" spans="1:6" ht="18" customHeight="1">
      <c r="A1425" s="323"/>
      <c r="B1425" s="444" t="s">
        <v>363</v>
      </c>
      <c r="C1425" s="482" t="s">
        <v>364</v>
      </c>
      <c r="D1425" s="482">
        <v>100</v>
      </c>
      <c r="E1425" s="116">
        <v>57000</v>
      </c>
      <c r="F1425" s="131">
        <f t="shared" si="43"/>
        <v>5700000</v>
      </c>
    </row>
    <row r="1426" spans="1:6" ht="18" customHeight="1">
      <c r="A1426" s="323" t="s">
        <v>2273</v>
      </c>
      <c r="B1426" s="444" t="s">
        <v>363</v>
      </c>
      <c r="C1426" s="482" t="s">
        <v>267</v>
      </c>
      <c r="D1426" s="482">
        <v>120</v>
      </c>
      <c r="E1426" s="116">
        <v>57000</v>
      </c>
      <c r="F1426" s="131">
        <f t="shared" si="43"/>
        <v>6840000</v>
      </c>
    </row>
    <row r="1427" spans="1:6" ht="18" customHeight="1">
      <c r="A1427" s="323" t="s">
        <v>154</v>
      </c>
      <c r="B1427" s="91" t="s">
        <v>798</v>
      </c>
      <c r="C1427" s="115" t="s">
        <v>799</v>
      </c>
      <c r="D1427" s="115">
        <v>30</v>
      </c>
      <c r="E1427" s="116">
        <v>41000</v>
      </c>
      <c r="F1427" s="131">
        <f t="shared" si="43"/>
        <v>1230000</v>
      </c>
    </row>
    <row r="1428" spans="1:6" ht="18" customHeight="1">
      <c r="A1428" s="302" t="s">
        <v>1789</v>
      </c>
      <c r="B1428" s="444" t="s">
        <v>1874</v>
      </c>
      <c r="C1428" s="444" t="s">
        <v>75</v>
      </c>
      <c r="D1428" s="444">
        <v>190.2</v>
      </c>
      <c r="E1428" s="558">
        <f>42000-1500</f>
        <v>40500</v>
      </c>
      <c r="F1428" s="131">
        <f t="shared" si="43"/>
        <v>7703100</v>
      </c>
    </row>
    <row r="1429" spans="1:6" ht="18" customHeight="1">
      <c r="A1429" s="533" t="s">
        <v>2485</v>
      </c>
      <c r="B1429" s="445" t="s">
        <v>2946</v>
      </c>
      <c r="C1429" s="495" t="s">
        <v>4030</v>
      </c>
      <c r="D1429" s="495">
        <v>57.9</v>
      </c>
      <c r="E1429" s="118">
        <v>39000</v>
      </c>
      <c r="F1429" s="143">
        <f t="shared" si="43"/>
        <v>2258100</v>
      </c>
    </row>
    <row r="1430" spans="1:6" ht="18" customHeight="1">
      <c r="A1430" s="626" t="s">
        <v>152</v>
      </c>
      <c r="B1430" s="626"/>
      <c r="C1430" s="626"/>
      <c r="D1430" s="12">
        <f>SUM(D1424:D1429)</f>
        <v>598.1</v>
      </c>
      <c r="E1430" s="78"/>
      <c r="F1430" s="78">
        <f>SUM(F1424:F1429)</f>
        <v>29431200</v>
      </c>
    </row>
    <row r="1432" spans="1:6" ht="18" customHeight="1">
      <c r="A1432" s="79">
        <v>42591</v>
      </c>
      <c r="B1432" s="161" t="s">
        <v>6</v>
      </c>
      <c r="C1432" s="161"/>
      <c r="D1432" s="161"/>
      <c r="E1432" s="161"/>
      <c r="F1432" s="161"/>
    </row>
    <row r="1433" spans="1:6" ht="18" customHeight="1">
      <c r="A1433" s="191" t="s">
        <v>127</v>
      </c>
      <c r="B1433" s="12" t="s">
        <v>1</v>
      </c>
      <c r="C1433" s="12" t="s">
        <v>7</v>
      </c>
      <c r="D1433" s="12" t="s">
        <v>8</v>
      </c>
      <c r="E1433" s="78" t="s">
        <v>9</v>
      </c>
      <c r="F1433" s="78" t="s">
        <v>10</v>
      </c>
    </row>
    <row r="1434" spans="1:6" ht="18" customHeight="1">
      <c r="A1434" s="238" t="s">
        <v>245</v>
      </c>
      <c r="B1434" s="577" t="s">
        <v>4032</v>
      </c>
      <c r="C1434" s="578"/>
      <c r="D1434" s="194">
        <v>396</v>
      </c>
      <c r="E1434" s="432">
        <v>-6000</v>
      </c>
      <c r="F1434" s="306">
        <f t="shared" ref="F1434:F1440" si="44">E1434*D1434</f>
        <v>-2376000</v>
      </c>
    </row>
    <row r="1435" spans="1:6" ht="18" customHeight="1">
      <c r="A1435" s="323" t="s">
        <v>240</v>
      </c>
      <c r="B1435" s="444" t="s">
        <v>363</v>
      </c>
      <c r="C1435" s="482" t="s">
        <v>364</v>
      </c>
      <c r="D1435" s="482">
        <v>100</v>
      </c>
      <c r="E1435" s="116">
        <v>57000</v>
      </c>
      <c r="F1435" s="131">
        <f t="shared" si="44"/>
        <v>5700000</v>
      </c>
    </row>
    <row r="1436" spans="1:6" ht="18" customHeight="1">
      <c r="A1436" s="323" t="s">
        <v>2341</v>
      </c>
      <c r="B1436" s="444" t="s">
        <v>363</v>
      </c>
      <c r="C1436" s="482" t="s">
        <v>364</v>
      </c>
      <c r="D1436" s="482">
        <v>73</v>
      </c>
      <c r="E1436" s="116">
        <v>57000</v>
      </c>
      <c r="F1436" s="131">
        <f t="shared" si="44"/>
        <v>4161000</v>
      </c>
    </row>
    <row r="1437" spans="1:6" ht="18" customHeight="1">
      <c r="A1437" s="38" t="s">
        <v>44</v>
      </c>
      <c r="B1437" s="444" t="s">
        <v>137</v>
      </c>
      <c r="C1437" s="482" t="s">
        <v>862</v>
      </c>
      <c r="D1437" s="482">
        <v>102.3</v>
      </c>
      <c r="E1437" s="116">
        <v>38000</v>
      </c>
      <c r="F1437" s="131">
        <f t="shared" si="44"/>
        <v>3887400</v>
      </c>
    </row>
    <row r="1438" spans="1:6" ht="18" customHeight="1">
      <c r="A1438" s="38" t="s">
        <v>44</v>
      </c>
      <c r="B1438" s="444" t="s">
        <v>137</v>
      </c>
      <c r="C1438" s="482" t="s">
        <v>637</v>
      </c>
      <c r="D1438" s="482">
        <v>100</v>
      </c>
      <c r="E1438" s="116">
        <v>38500</v>
      </c>
      <c r="F1438" s="131">
        <f t="shared" si="44"/>
        <v>3850000</v>
      </c>
    </row>
    <row r="1439" spans="1:6" ht="18" customHeight="1">
      <c r="A1439" s="38" t="s">
        <v>44</v>
      </c>
      <c r="B1439" s="444" t="s">
        <v>137</v>
      </c>
      <c r="C1439" s="482" t="s">
        <v>702</v>
      </c>
      <c r="D1439" s="482">
        <v>50</v>
      </c>
      <c r="E1439" s="116">
        <v>38000</v>
      </c>
      <c r="F1439" s="131">
        <f t="shared" si="44"/>
        <v>1900000</v>
      </c>
    </row>
    <row r="1440" spans="1:6" ht="18" customHeight="1">
      <c r="A1440" s="533" t="s">
        <v>2432</v>
      </c>
      <c r="B1440" s="445" t="s">
        <v>137</v>
      </c>
      <c r="C1440" s="495" t="s">
        <v>973</v>
      </c>
      <c r="D1440" s="495">
        <v>100</v>
      </c>
      <c r="E1440" s="118">
        <v>40000</v>
      </c>
      <c r="F1440" s="143">
        <f t="shared" si="44"/>
        <v>4000000</v>
      </c>
    </row>
    <row r="1441" spans="1:6" ht="18" customHeight="1">
      <c r="A1441" s="626" t="s">
        <v>152</v>
      </c>
      <c r="B1441" s="626"/>
      <c r="C1441" s="626"/>
      <c r="D1441" s="12">
        <f>SUM(D1434:D1440)</f>
        <v>921.3</v>
      </c>
      <c r="E1441" s="78"/>
      <c r="F1441" s="78">
        <f>SUM(F1434:F1440)</f>
        <v>21122400</v>
      </c>
    </row>
    <row r="1443" spans="1:6" ht="18" customHeight="1">
      <c r="A1443" s="79">
        <v>42592</v>
      </c>
      <c r="B1443" s="161" t="s">
        <v>6</v>
      </c>
      <c r="C1443" s="161"/>
      <c r="D1443" s="161"/>
      <c r="E1443" s="161"/>
      <c r="F1443" s="161"/>
    </row>
    <row r="1444" spans="1:6" ht="18" customHeight="1">
      <c r="A1444" s="191" t="s">
        <v>127</v>
      </c>
      <c r="B1444" s="12" t="s">
        <v>1</v>
      </c>
      <c r="C1444" s="12" t="s">
        <v>7</v>
      </c>
      <c r="D1444" s="12" t="s">
        <v>8</v>
      </c>
      <c r="E1444" s="78" t="s">
        <v>9</v>
      </c>
      <c r="F1444" s="78" t="s">
        <v>10</v>
      </c>
    </row>
    <row r="1445" spans="1:6" ht="18" customHeight="1">
      <c r="A1445" s="532" t="s">
        <v>2273</v>
      </c>
      <c r="B1445" s="437" t="s">
        <v>2591</v>
      </c>
      <c r="C1445" s="487" t="s">
        <v>2701</v>
      </c>
      <c r="D1445" s="487">
        <v>120</v>
      </c>
      <c r="E1445" s="42">
        <v>40000</v>
      </c>
      <c r="F1445" s="142">
        <f t="shared" ref="F1445:F1450" si="45">E1445*D1445</f>
        <v>4800000</v>
      </c>
    </row>
    <row r="1446" spans="1:6" ht="18" customHeight="1">
      <c r="A1446" s="323" t="s">
        <v>44</v>
      </c>
      <c r="B1446" s="444" t="s">
        <v>137</v>
      </c>
      <c r="C1446" s="482" t="s">
        <v>1004</v>
      </c>
      <c r="D1446" s="482">
        <v>40</v>
      </c>
      <c r="E1446" s="116">
        <v>38500</v>
      </c>
      <c r="F1446" s="131">
        <f t="shared" si="45"/>
        <v>1540000</v>
      </c>
    </row>
    <row r="1447" spans="1:6" ht="18" customHeight="1">
      <c r="A1447" s="323" t="s">
        <v>44</v>
      </c>
      <c r="B1447" s="444" t="s">
        <v>137</v>
      </c>
      <c r="C1447" s="482" t="s">
        <v>529</v>
      </c>
      <c r="D1447" s="482">
        <v>20</v>
      </c>
      <c r="E1447" s="116">
        <v>38000</v>
      </c>
      <c r="F1447" s="131">
        <f t="shared" si="45"/>
        <v>760000</v>
      </c>
    </row>
    <row r="1448" spans="1:6" ht="18" customHeight="1">
      <c r="A1448" s="323" t="s">
        <v>2492</v>
      </c>
      <c r="B1448" s="444" t="s">
        <v>923</v>
      </c>
      <c r="C1448" s="482" t="s">
        <v>46</v>
      </c>
      <c r="D1448" s="482">
        <v>195.8</v>
      </c>
      <c r="E1448" s="116">
        <v>40500</v>
      </c>
      <c r="F1448" s="131">
        <f t="shared" si="45"/>
        <v>7929900</v>
      </c>
    </row>
    <row r="1449" spans="1:6" ht="18" customHeight="1">
      <c r="A1449" s="323" t="s">
        <v>2448</v>
      </c>
      <c r="B1449" s="444" t="s">
        <v>16</v>
      </c>
      <c r="C1449" s="482" t="s">
        <v>3390</v>
      </c>
      <c r="D1449" s="482">
        <v>100</v>
      </c>
      <c r="E1449" s="116">
        <f>41500-1500</f>
        <v>40000</v>
      </c>
      <c r="F1449" s="131">
        <f t="shared" si="45"/>
        <v>4000000</v>
      </c>
    </row>
    <row r="1450" spans="1:6" ht="18" customHeight="1">
      <c r="A1450" s="533" t="s">
        <v>44</v>
      </c>
      <c r="B1450" s="445" t="s">
        <v>16</v>
      </c>
      <c r="C1450" s="495" t="s">
        <v>3147</v>
      </c>
      <c r="D1450" s="495">
        <v>91.3</v>
      </c>
      <c r="E1450" s="118">
        <f>39500-1500</f>
        <v>38000</v>
      </c>
      <c r="F1450" s="143">
        <f t="shared" si="45"/>
        <v>3469400</v>
      </c>
    </row>
    <row r="1451" spans="1:6" ht="18" customHeight="1">
      <c r="A1451" s="626" t="s">
        <v>152</v>
      </c>
      <c r="B1451" s="626"/>
      <c r="C1451" s="626"/>
      <c r="D1451" s="12">
        <f>SUM(D1445:D1450)</f>
        <v>567.1</v>
      </c>
      <c r="E1451" s="78"/>
      <c r="F1451" s="78">
        <f>SUM(F1445:F1450)</f>
        <v>22499300</v>
      </c>
    </row>
    <row r="1453" spans="1:6" ht="18" customHeight="1">
      <c r="A1453" s="79">
        <v>42593</v>
      </c>
      <c r="B1453" s="161" t="s">
        <v>6</v>
      </c>
      <c r="C1453" s="161"/>
      <c r="D1453" s="161"/>
      <c r="E1453" s="161"/>
      <c r="F1453" s="161"/>
    </row>
    <row r="1454" spans="1:6" ht="18" customHeight="1">
      <c r="A1454" s="191" t="s">
        <v>127</v>
      </c>
      <c r="B1454" s="12" t="s">
        <v>1</v>
      </c>
      <c r="C1454" s="12" t="s">
        <v>7</v>
      </c>
      <c r="D1454" s="12" t="s">
        <v>8</v>
      </c>
      <c r="E1454" s="78" t="s">
        <v>9</v>
      </c>
      <c r="F1454" s="78" t="s">
        <v>10</v>
      </c>
    </row>
    <row r="1455" spans="1:6" ht="18" customHeight="1">
      <c r="A1455" s="584" t="s">
        <v>2448</v>
      </c>
      <c r="B1455" s="585" t="s">
        <v>16</v>
      </c>
      <c r="C1455" s="586" t="s">
        <v>3390</v>
      </c>
      <c r="D1455" s="586">
        <v>60.5</v>
      </c>
      <c r="E1455" s="211">
        <f>41500-1500</f>
        <v>40000</v>
      </c>
      <c r="F1455" s="212">
        <f>E1455*D1455</f>
        <v>2420000</v>
      </c>
    </row>
    <row r="1456" spans="1:6" ht="18" customHeight="1">
      <c r="A1456" s="626" t="s">
        <v>152</v>
      </c>
      <c r="B1456" s="626"/>
      <c r="C1456" s="626"/>
      <c r="D1456" s="12">
        <f>SUM(D1455)</f>
        <v>60.5</v>
      </c>
      <c r="E1456" s="78"/>
      <c r="F1456" s="78">
        <f>SUM(F1455)</f>
        <v>2420000</v>
      </c>
    </row>
    <row r="1458" spans="1:6" ht="18" customHeight="1">
      <c r="A1458" s="79">
        <v>42594</v>
      </c>
      <c r="B1458" s="161" t="s">
        <v>6</v>
      </c>
      <c r="C1458" s="161"/>
      <c r="D1458" s="161"/>
      <c r="E1458" s="161"/>
      <c r="F1458" s="161"/>
    </row>
    <row r="1459" spans="1:6" ht="18" customHeight="1">
      <c r="A1459" s="191" t="s">
        <v>127</v>
      </c>
      <c r="B1459" s="12" t="s">
        <v>1</v>
      </c>
      <c r="C1459" s="12" t="s">
        <v>7</v>
      </c>
      <c r="D1459" s="12" t="s">
        <v>8</v>
      </c>
      <c r="E1459" s="78" t="s">
        <v>9</v>
      </c>
      <c r="F1459" s="78" t="s">
        <v>10</v>
      </c>
    </row>
    <row r="1460" spans="1:6" ht="18" customHeight="1">
      <c r="A1460" s="323" t="s">
        <v>2273</v>
      </c>
      <c r="B1460" s="444" t="s">
        <v>2591</v>
      </c>
      <c r="C1460" s="482" t="s">
        <v>2701</v>
      </c>
      <c r="D1460" s="482">
        <v>173.7</v>
      </c>
      <c r="E1460" s="116">
        <v>40000</v>
      </c>
      <c r="F1460" s="131">
        <f>E1460*D1460</f>
        <v>6948000</v>
      </c>
    </row>
    <row r="1461" spans="1:6" ht="18" customHeight="1">
      <c r="A1461" s="626" t="s">
        <v>152</v>
      </c>
      <c r="B1461" s="626"/>
      <c r="C1461" s="626"/>
      <c r="D1461" s="12">
        <f>SUM(D1460)</f>
        <v>173.7</v>
      </c>
      <c r="E1461" s="78"/>
      <c r="F1461" s="78">
        <f>SUM(F1460)</f>
        <v>6948000</v>
      </c>
    </row>
    <row r="1463" spans="1:6" ht="18" customHeight="1">
      <c r="A1463" s="79">
        <v>42595</v>
      </c>
      <c r="B1463" s="161" t="s">
        <v>6</v>
      </c>
      <c r="C1463" s="161"/>
      <c r="D1463" s="161"/>
      <c r="E1463" s="161"/>
      <c r="F1463" s="161"/>
    </row>
    <row r="1464" spans="1:6" ht="18" customHeight="1">
      <c r="A1464" s="191" t="s">
        <v>127</v>
      </c>
      <c r="B1464" s="12" t="s">
        <v>1</v>
      </c>
      <c r="C1464" s="12" t="s">
        <v>7</v>
      </c>
      <c r="D1464" s="12" t="s">
        <v>8</v>
      </c>
      <c r="E1464" s="78" t="s">
        <v>9</v>
      </c>
      <c r="F1464" s="78" t="s">
        <v>10</v>
      </c>
    </row>
    <row r="1465" spans="1:6" ht="18" customHeight="1">
      <c r="A1465" s="532" t="s">
        <v>2582</v>
      </c>
      <c r="B1465" s="437" t="s">
        <v>137</v>
      </c>
      <c r="C1465" s="487" t="s">
        <v>817</v>
      </c>
      <c r="D1465" s="487">
        <v>100</v>
      </c>
      <c r="E1465" s="42">
        <v>40000</v>
      </c>
      <c r="F1465" s="142">
        <f t="shared" ref="F1465:F1471" si="46">E1465*D1465</f>
        <v>4000000</v>
      </c>
    </row>
    <row r="1466" spans="1:6" ht="18" customHeight="1">
      <c r="A1466" s="323" t="s">
        <v>2273</v>
      </c>
      <c r="B1466" s="444" t="s">
        <v>137</v>
      </c>
      <c r="C1466" s="482" t="s">
        <v>138</v>
      </c>
      <c r="D1466" s="482">
        <v>100</v>
      </c>
      <c r="E1466" s="116">
        <v>38500</v>
      </c>
      <c r="F1466" s="131">
        <f t="shared" si="46"/>
        <v>3850000</v>
      </c>
    </row>
    <row r="1467" spans="1:6" ht="18" customHeight="1">
      <c r="A1467" s="323" t="s">
        <v>44</v>
      </c>
      <c r="B1467" s="444" t="s">
        <v>137</v>
      </c>
      <c r="C1467" s="482" t="s">
        <v>139</v>
      </c>
      <c r="D1467" s="482">
        <v>56.2</v>
      </c>
      <c r="E1467" s="116">
        <v>41000</v>
      </c>
      <c r="F1467" s="131">
        <f t="shared" si="46"/>
        <v>2304200</v>
      </c>
    </row>
    <row r="1468" spans="1:6" ht="18" customHeight="1">
      <c r="A1468" s="323" t="s">
        <v>4065</v>
      </c>
      <c r="B1468" s="444" t="s">
        <v>693</v>
      </c>
      <c r="C1468" s="482" t="s">
        <v>3862</v>
      </c>
      <c r="D1468" s="482">
        <v>187.9</v>
      </c>
      <c r="E1468" s="116">
        <f>46000-1500</f>
        <v>44500</v>
      </c>
      <c r="F1468" s="131">
        <f t="shared" si="46"/>
        <v>8361550</v>
      </c>
    </row>
    <row r="1469" spans="1:6" ht="18" customHeight="1">
      <c r="A1469" s="323"/>
      <c r="B1469" s="589" t="s">
        <v>4067</v>
      </c>
      <c r="C1469" s="590" t="s">
        <v>4066</v>
      </c>
      <c r="D1469" s="590">
        <v>-11</v>
      </c>
      <c r="E1469" s="54">
        <f>41500-1500</f>
        <v>40000</v>
      </c>
      <c r="F1469" s="140">
        <f t="shared" si="46"/>
        <v>-440000</v>
      </c>
    </row>
    <row r="1470" spans="1:6" ht="18" customHeight="1">
      <c r="A1470" s="323" t="s">
        <v>245</v>
      </c>
      <c r="B1470" s="444" t="s">
        <v>4071</v>
      </c>
      <c r="C1470" s="482" t="s">
        <v>4068</v>
      </c>
      <c r="D1470" s="482">
        <v>100</v>
      </c>
      <c r="E1470" s="116">
        <v>48000</v>
      </c>
      <c r="F1470" s="131">
        <f t="shared" si="46"/>
        <v>4800000</v>
      </c>
    </row>
    <row r="1471" spans="1:6" ht="18" customHeight="1">
      <c r="A1471" s="533" t="s">
        <v>2264</v>
      </c>
      <c r="B1471" s="445" t="s">
        <v>137</v>
      </c>
      <c r="C1471" s="495" t="s">
        <v>2882</v>
      </c>
      <c r="D1471" s="495">
        <v>38.200000000000003</v>
      </c>
      <c r="E1471" s="118">
        <v>47000</v>
      </c>
      <c r="F1471" s="143">
        <f t="shared" si="46"/>
        <v>1795400.0000000002</v>
      </c>
    </row>
    <row r="1472" spans="1:6" ht="18" customHeight="1">
      <c r="A1472" s="626" t="s">
        <v>152</v>
      </c>
      <c r="B1472" s="626"/>
      <c r="C1472" s="626"/>
      <c r="D1472" s="12">
        <f>SUM(D1465:D1471)</f>
        <v>571.30000000000007</v>
      </c>
      <c r="E1472" s="78"/>
      <c r="F1472" s="78">
        <f>SUM(F1465:F1471)</f>
        <v>24671150</v>
      </c>
    </row>
    <row r="1474" spans="1:6" ht="18" customHeight="1">
      <c r="A1474" s="79">
        <v>42597</v>
      </c>
      <c r="B1474" s="161" t="s">
        <v>6</v>
      </c>
      <c r="C1474" s="161"/>
      <c r="D1474" s="161"/>
      <c r="E1474" s="161"/>
      <c r="F1474" s="161"/>
    </row>
    <row r="1475" spans="1:6" ht="18" customHeight="1">
      <c r="A1475" s="191" t="s">
        <v>127</v>
      </c>
      <c r="B1475" s="12" t="s">
        <v>1</v>
      </c>
      <c r="C1475" s="12" t="s">
        <v>7</v>
      </c>
      <c r="D1475" s="12" t="s">
        <v>8</v>
      </c>
      <c r="E1475" s="78" t="s">
        <v>9</v>
      </c>
      <c r="F1475" s="78" t="s">
        <v>10</v>
      </c>
    </row>
    <row r="1476" spans="1:6" ht="18" customHeight="1">
      <c r="A1476" s="532" t="s">
        <v>1420</v>
      </c>
      <c r="B1476" s="437" t="s">
        <v>31</v>
      </c>
      <c r="C1476" s="487" t="s">
        <v>2393</v>
      </c>
      <c r="D1476" s="487">
        <v>9.9</v>
      </c>
      <c r="E1476" s="42">
        <f>46000-1500</f>
        <v>44500</v>
      </c>
      <c r="F1476" s="142">
        <f>E1476*D1476</f>
        <v>440550</v>
      </c>
    </row>
    <row r="1477" spans="1:6" ht="18" customHeight="1">
      <c r="A1477" s="323" t="s">
        <v>154</v>
      </c>
      <c r="B1477" s="444" t="s">
        <v>1293</v>
      </c>
      <c r="C1477" s="482" t="s">
        <v>4087</v>
      </c>
      <c r="D1477" s="482">
        <v>75</v>
      </c>
      <c r="E1477" s="116">
        <v>41000</v>
      </c>
      <c r="F1477" s="131">
        <f>E1477*D1477</f>
        <v>3075000</v>
      </c>
    </row>
    <row r="1478" spans="1:6" ht="18" customHeight="1">
      <c r="A1478" s="533"/>
      <c r="B1478" s="598" t="s">
        <v>4090</v>
      </c>
      <c r="C1478" s="497" t="s">
        <v>4087</v>
      </c>
      <c r="D1478" s="497">
        <v>-4</v>
      </c>
      <c r="E1478" s="123">
        <v>40500</v>
      </c>
      <c r="F1478" s="164">
        <f>E1478*D1478</f>
        <v>-162000</v>
      </c>
    </row>
    <row r="1479" spans="1:6" ht="18" customHeight="1">
      <c r="A1479" s="626" t="s">
        <v>152</v>
      </c>
      <c r="B1479" s="626"/>
      <c r="C1479" s="626"/>
      <c r="D1479" s="12">
        <f>SUM(D1476:D1478)</f>
        <v>80.900000000000006</v>
      </c>
      <c r="E1479" s="78"/>
      <c r="F1479" s="78">
        <f>SUM(F1476:F1478)</f>
        <v>3353550</v>
      </c>
    </row>
    <row r="1481" spans="1:6" ht="18" customHeight="1">
      <c r="A1481" s="79">
        <v>42598</v>
      </c>
      <c r="B1481" s="161" t="s">
        <v>6</v>
      </c>
      <c r="C1481" s="161"/>
      <c r="D1481" s="161"/>
      <c r="E1481" s="161"/>
      <c r="F1481" s="161"/>
    </row>
    <row r="1482" spans="1:6" ht="18" customHeight="1">
      <c r="A1482" s="191" t="s">
        <v>127</v>
      </c>
      <c r="B1482" s="12" t="s">
        <v>1</v>
      </c>
      <c r="C1482" s="12" t="s">
        <v>7</v>
      </c>
      <c r="D1482" s="12" t="s">
        <v>8</v>
      </c>
      <c r="E1482" s="78" t="s">
        <v>9</v>
      </c>
      <c r="F1482" s="78" t="s">
        <v>10</v>
      </c>
    </row>
    <row r="1483" spans="1:6" ht="18" customHeight="1">
      <c r="A1483" s="323" t="s">
        <v>2273</v>
      </c>
      <c r="B1483" s="444" t="s">
        <v>137</v>
      </c>
      <c r="C1483" s="482" t="s">
        <v>242</v>
      </c>
      <c r="D1483" s="482">
        <v>20</v>
      </c>
      <c r="E1483" s="116">
        <v>38000</v>
      </c>
      <c r="F1483" s="131">
        <f t="shared" ref="F1483:F1488" si="47">E1483*D1483</f>
        <v>760000</v>
      </c>
    </row>
    <row r="1484" spans="1:6" ht="18" customHeight="1">
      <c r="A1484" s="323" t="s">
        <v>2264</v>
      </c>
      <c r="B1484" s="444" t="s">
        <v>137</v>
      </c>
      <c r="C1484" s="482" t="s">
        <v>2881</v>
      </c>
      <c r="D1484" s="482">
        <v>44.7</v>
      </c>
      <c r="E1484" s="116">
        <v>45000</v>
      </c>
      <c r="F1484" s="131">
        <f t="shared" si="47"/>
        <v>2011500.0000000002</v>
      </c>
    </row>
    <row r="1485" spans="1:6" ht="18" customHeight="1">
      <c r="A1485" s="323"/>
      <c r="B1485" s="444" t="s">
        <v>137</v>
      </c>
      <c r="C1485" s="482" t="s">
        <v>4094</v>
      </c>
      <c r="D1485" s="482">
        <v>40.299999999999997</v>
      </c>
      <c r="E1485" s="116">
        <v>45000</v>
      </c>
      <c r="F1485" s="131">
        <f t="shared" si="47"/>
        <v>1813499.9999999998</v>
      </c>
    </row>
    <row r="1486" spans="1:6" ht="18" customHeight="1">
      <c r="A1486" s="323" t="s">
        <v>115</v>
      </c>
      <c r="B1486" s="444" t="s">
        <v>116</v>
      </c>
      <c r="C1486" s="482" t="s">
        <v>1220</v>
      </c>
      <c r="D1486" s="482">
        <v>186.1</v>
      </c>
      <c r="E1486" s="116">
        <v>42500</v>
      </c>
      <c r="F1486" s="131">
        <f t="shared" si="47"/>
        <v>7909250</v>
      </c>
    </row>
    <row r="1487" spans="1:6" ht="18" customHeight="1">
      <c r="A1487" s="323"/>
      <c r="B1487" s="444" t="s">
        <v>116</v>
      </c>
      <c r="C1487" s="482" t="s">
        <v>117</v>
      </c>
      <c r="D1487" s="482">
        <v>59.9</v>
      </c>
      <c r="E1487" s="116">
        <v>42500</v>
      </c>
      <c r="F1487" s="131">
        <f t="shared" si="47"/>
        <v>2545750</v>
      </c>
    </row>
    <row r="1488" spans="1:6" ht="18" customHeight="1">
      <c r="A1488" s="323"/>
      <c r="B1488" s="444" t="s">
        <v>116</v>
      </c>
      <c r="C1488" s="482" t="s">
        <v>118</v>
      </c>
      <c r="D1488" s="482">
        <v>229</v>
      </c>
      <c r="E1488" s="116">
        <v>42500</v>
      </c>
      <c r="F1488" s="131">
        <f t="shared" si="47"/>
        <v>9732500</v>
      </c>
    </row>
    <row r="1489" spans="1:6" ht="18" customHeight="1">
      <c r="A1489" s="626" t="s">
        <v>152</v>
      </c>
      <c r="B1489" s="626"/>
      <c r="C1489" s="626"/>
      <c r="D1489" s="12">
        <f>SUM(D1483:D1488)</f>
        <v>580</v>
      </c>
      <c r="E1489" s="78"/>
      <c r="F1489" s="78">
        <f>SUM(F1483:F1488)</f>
        <v>24772500</v>
      </c>
    </row>
    <row r="1491" spans="1:6" ht="18" customHeight="1">
      <c r="A1491" s="79">
        <v>42599</v>
      </c>
      <c r="B1491" s="161" t="s">
        <v>6</v>
      </c>
      <c r="C1491" s="161"/>
      <c r="D1491" s="161"/>
      <c r="E1491" s="161"/>
      <c r="F1491" s="161"/>
    </row>
    <row r="1492" spans="1:6" ht="18" customHeight="1">
      <c r="A1492" s="191" t="s">
        <v>127</v>
      </c>
      <c r="B1492" s="12" t="s">
        <v>1</v>
      </c>
      <c r="C1492" s="12" t="s">
        <v>7</v>
      </c>
      <c r="D1492" s="12" t="s">
        <v>8</v>
      </c>
      <c r="E1492" s="78" t="s">
        <v>9</v>
      </c>
      <c r="F1492" s="78" t="s">
        <v>10</v>
      </c>
    </row>
    <row r="1493" spans="1:6" ht="18" customHeight="1">
      <c r="A1493" s="532" t="s">
        <v>4099</v>
      </c>
      <c r="B1493" s="468" t="s">
        <v>4100</v>
      </c>
      <c r="C1493" s="509"/>
      <c r="D1493" s="509">
        <v>-7</v>
      </c>
      <c r="E1493" s="135">
        <v>7500</v>
      </c>
      <c r="F1493" s="224">
        <f>E1493*D1493</f>
        <v>-52500</v>
      </c>
    </row>
    <row r="1494" spans="1:6" ht="18" customHeight="1">
      <c r="A1494" s="100" t="s">
        <v>44</v>
      </c>
      <c r="B1494" s="445" t="s">
        <v>116</v>
      </c>
      <c r="C1494" s="495" t="s">
        <v>1220</v>
      </c>
      <c r="D1494" s="495">
        <f>197.6-186.1</f>
        <v>11.5</v>
      </c>
      <c r="E1494" s="118">
        <v>42500</v>
      </c>
      <c r="F1494" s="143">
        <f>E1494*D1494</f>
        <v>488750</v>
      </c>
    </row>
    <row r="1495" spans="1:6" ht="18" customHeight="1">
      <c r="A1495" s="626" t="s">
        <v>152</v>
      </c>
      <c r="B1495" s="626"/>
      <c r="C1495" s="626"/>
      <c r="D1495" s="12">
        <f>SUM(D1493:D1494)</f>
        <v>4.5</v>
      </c>
      <c r="E1495" s="78"/>
      <c r="F1495" s="78">
        <f>SUM(F1493:F1494)</f>
        <v>436250</v>
      </c>
    </row>
    <row r="1497" spans="1:6" ht="18" customHeight="1">
      <c r="A1497" s="79">
        <v>42600</v>
      </c>
      <c r="B1497" s="161" t="s">
        <v>6</v>
      </c>
      <c r="C1497" s="161"/>
      <c r="D1497" s="161"/>
      <c r="E1497" s="161"/>
      <c r="F1497" s="161"/>
    </row>
    <row r="1498" spans="1:6" ht="18" customHeight="1">
      <c r="A1498" s="191" t="s">
        <v>127</v>
      </c>
      <c r="B1498" s="12" t="s">
        <v>1</v>
      </c>
      <c r="C1498" s="12" t="s">
        <v>7</v>
      </c>
      <c r="D1498" s="12" t="s">
        <v>8</v>
      </c>
      <c r="E1498" s="78" t="s">
        <v>9</v>
      </c>
      <c r="F1498" s="78" t="s">
        <v>10</v>
      </c>
    </row>
    <row r="1499" spans="1:6" ht="18" customHeight="1">
      <c r="A1499" s="584" t="s">
        <v>4108</v>
      </c>
      <c r="B1499" s="585" t="s">
        <v>4071</v>
      </c>
      <c r="C1499" s="586" t="s">
        <v>4068</v>
      </c>
      <c r="D1499" s="586">
        <v>103</v>
      </c>
      <c r="E1499" s="211">
        <v>48000</v>
      </c>
      <c r="F1499" s="212">
        <f>E1499*D1499</f>
        <v>4944000</v>
      </c>
    </row>
    <row r="1500" spans="1:6" ht="18" customHeight="1">
      <c r="A1500" s="626" t="s">
        <v>152</v>
      </c>
      <c r="B1500" s="626"/>
      <c r="C1500" s="626"/>
      <c r="D1500" s="12">
        <f>SUM(D1499:D1499)</f>
        <v>103</v>
      </c>
      <c r="E1500" s="78"/>
      <c r="F1500" s="78">
        <f>SUM(F1499:F1499)</f>
        <v>4944000</v>
      </c>
    </row>
    <row r="1502" spans="1:6" ht="18" customHeight="1">
      <c r="A1502" s="79">
        <v>42601</v>
      </c>
      <c r="B1502" s="161" t="s">
        <v>6</v>
      </c>
      <c r="C1502" s="161"/>
      <c r="D1502" s="161"/>
      <c r="E1502" s="161"/>
      <c r="F1502" s="161"/>
    </row>
    <row r="1503" spans="1:6" ht="18" customHeight="1">
      <c r="A1503" s="191" t="s">
        <v>127</v>
      </c>
      <c r="B1503" s="12" t="s">
        <v>1</v>
      </c>
      <c r="C1503" s="12" t="s">
        <v>7</v>
      </c>
      <c r="D1503" s="12" t="s">
        <v>8</v>
      </c>
      <c r="E1503" s="78" t="s">
        <v>9</v>
      </c>
      <c r="F1503" s="78" t="s">
        <v>10</v>
      </c>
    </row>
    <row r="1504" spans="1:6" ht="18" customHeight="1">
      <c r="A1504" s="532" t="s">
        <v>2201</v>
      </c>
      <c r="B1504" s="437" t="s">
        <v>1734</v>
      </c>
      <c r="C1504" s="487" t="s">
        <v>1738</v>
      </c>
      <c r="D1504" s="487">
        <v>102.7</v>
      </c>
      <c r="E1504" s="42">
        <v>40000</v>
      </c>
      <c r="F1504" s="142">
        <f>E1504*D1504</f>
        <v>4108000</v>
      </c>
    </row>
    <row r="1505" spans="1:6" ht="18" customHeight="1">
      <c r="A1505" s="323"/>
      <c r="B1505" s="444" t="s">
        <v>1734</v>
      </c>
      <c r="C1505" s="482" t="s">
        <v>925</v>
      </c>
      <c r="D1505" s="482">
        <v>119</v>
      </c>
      <c r="E1505" s="116">
        <v>40000</v>
      </c>
      <c r="F1505" s="131">
        <f>E1505*D1505</f>
        <v>4760000</v>
      </c>
    </row>
    <row r="1506" spans="1:6" ht="18" customHeight="1">
      <c r="A1506" s="323" t="s">
        <v>3092</v>
      </c>
      <c r="B1506" s="444" t="s">
        <v>16</v>
      </c>
      <c r="C1506" s="482" t="s">
        <v>4115</v>
      </c>
      <c r="D1506" s="482">
        <f>170+215.3</f>
        <v>385.3</v>
      </c>
      <c r="E1506" s="116">
        <v>38000</v>
      </c>
      <c r="F1506" s="131">
        <f>E1506*D1506</f>
        <v>14641400</v>
      </c>
    </row>
    <row r="1507" spans="1:6" ht="18" customHeight="1">
      <c r="A1507" s="610" t="s">
        <v>3186</v>
      </c>
      <c r="B1507" s="611" t="s">
        <v>1369</v>
      </c>
      <c r="C1507" s="237"/>
      <c r="D1507" s="174">
        <v>920</v>
      </c>
      <c r="E1507" s="612">
        <v>-350</v>
      </c>
      <c r="F1507" s="594">
        <f>E1507*D1507</f>
        <v>-322000</v>
      </c>
    </row>
    <row r="1508" spans="1:6" ht="18" customHeight="1">
      <c r="A1508" s="533" t="s">
        <v>154</v>
      </c>
      <c r="B1508" s="445" t="s">
        <v>1293</v>
      </c>
      <c r="C1508" s="495" t="s">
        <v>4087</v>
      </c>
      <c r="D1508" s="495">
        <v>50</v>
      </c>
      <c r="E1508" s="118">
        <v>41000</v>
      </c>
      <c r="F1508" s="143">
        <f>E1508*D1508</f>
        <v>2050000</v>
      </c>
    </row>
    <row r="1509" spans="1:6" ht="18" customHeight="1">
      <c r="A1509" s="626" t="s">
        <v>152</v>
      </c>
      <c r="B1509" s="626"/>
      <c r="C1509" s="626"/>
      <c r="D1509" s="12">
        <f>SUM(D1504:D1508)</f>
        <v>1577</v>
      </c>
      <c r="E1509" s="78"/>
      <c r="F1509" s="78">
        <f>SUM(F1504:F1508)</f>
        <v>25237400</v>
      </c>
    </row>
    <row r="1511" spans="1:6" ht="18" customHeight="1">
      <c r="A1511" s="79">
        <v>42602</v>
      </c>
      <c r="B1511" s="161" t="s">
        <v>6</v>
      </c>
      <c r="C1511" s="161"/>
      <c r="D1511" s="161"/>
      <c r="E1511" s="161"/>
      <c r="F1511" s="161"/>
    </row>
    <row r="1512" spans="1:6" ht="18" customHeight="1">
      <c r="A1512" s="191" t="s">
        <v>127</v>
      </c>
      <c r="B1512" s="12" t="s">
        <v>1</v>
      </c>
      <c r="C1512" s="12" t="s">
        <v>7</v>
      </c>
      <c r="D1512" s="12" t="s">
        <v>8</v>
      </c>
      <c r="E1512" s="78" t="s">
        <v>9</v>
      </c>
      <c r="F1512" s="78" t="s">
        <v>10</v>
      </c>
    </row>
    <row r="1513" spans="1:6" ht="18" customHeight="1">
      <c r="A1513" s="532" t="s">
        <v>2273</v>
      </c>
      <c r="B1513" s="437" t="s">
        <v>4125</v>
      </c>
      <c r="C1513" s="487" t="s">
        <v>973</v>
      </c>
      <c r="D1513" s="487">
        <v>50</v>
      </c>
      <c r="E1513" s="42">
        <v>38000</v>
      </c>
      <c r="F1513" s="142">
        <f>E1513*D1513</f>
        <v>1900000</v>
      </c>
    </row>
    <row r="1514" spans="1:6" ht="18" customHeight="1">
      <c r="A1514" s="323" t="s">
        <v>63</v>
      </c>
      <c r="B1514" s="444" t="s">
        <v>137</v>
      </c>
      <c r="C1514" s="482" t="s">
        <v>1593</v>
      </c>
      <c r="D1514" s="482">
        <v>40</v>
      </c>
      <c r="E1514" s="116">
        <f>41500-1500</f>
        <v>40000</v>
      </c>
      <c r="F1514" s="131">
        <f>E1514*D1514</f>
        <v>1600000</v>
      </c>
    </row>
    <row r="1515" spans="1:6" ht="18" customHeight="1">
      <c r="A1515" s="533"/>
      <c r="B1515" s="445" t="s">
        <v>137</v>
      </c>
      <c r="C1515" s="495" t="s">
        <v>2433</v>
      </c>
      <c r="D1515" s="495">
        <v>20</v>
      </c>
      <c r="E1515" s="118">
        <f>41500-1500</f>
        <v>40000</v>
      </c>
      <c r="F1515" s="143">
        <f>E1515*D1515</f>
        <v>800000</v>
      </c>
    </row>
    <row r="1516" spans="1:6" ht="18" customHeight="1">
      <c r="A1516" s="626" t="s">
        <v>152</v>
      </c>
      <c r="B1516" s="626"/>
      <c r="C1516" s="626"/>
      <c r="D1516" s="12">
        <f>SUM(D1513:D1515)</f>
        <v>110</v>
      </c>
      <c r="E1516" s="78"/>
      <c r="F1516" s="78">
        <f>SUM(F1513:F1515)</f>
        <v>4300000</v>
      </c>
    </row>
  </sheetData>
  <mergeCells count="192">
    <mergeCell ref="A1516:C1516"/>
    <mergeCell ref="A1500:C1500"/>
    <mergeCell ref="A1495:C1495"/>
    <mergeCell ref="A1479:C1479"/>
    <mergeCell ref="A1290:C1290"/>
    <mergeCell ref="A1345:C1345"/>
    <mergeCell ref="A1351:C1351"/>
    <mergeCell ref="A1461:C1461"/>
    <mergeCell ref="A1472:C1472"/>
    <mergeCell ref="A1456:C1456"/>
    <mergeCell ref="A1309:C1309"/>
    <mergeCell ref="A1331:C1331"/>
    <mergeCell ref="A1407:C1407"/>
    <mergeCell ref="A1392:C1392"/>
    <mergeCell ref="A1441:C1441"/>
    <mergeCell ref="A1413:C1413"/>
    <mergeCell ref="A1401:C1401"/>
    <mergeCell ref="A1276:C1276"/>
    <mergeCell ref="A1324:C1324"/>
    <mergeCell ref="A1318:C1318"/>
    <mergeCell ref="A1298:C1298"/>
    <mergeCell ref="A1338:C1338"/>
    <mergeCell ref="A1385:C1385"/>
    <mergeCell ref="A1380:C1380"/>
    <mergeCell ref="A1368:C1368"/>
    <mergeCell ref="A1373:C1373"/>
    <mergeCell ref="A1356:C1356"/>
    <mergeCell ref="A1171:C1171"/>
    <mergeCell ref="A1180:C1180"/>
    <mergeCell ref="A1284:C1284"/>
    <mergeCell ref="A1270:C1270"/>
    <mergeCell ref="A1265:C1265"/>
    <mergeCell ref="A1224:C1224"/>
    <mergeCell ref="A1230:C1230"/>
    <mergeCell ref="A1240:C1240"/>
    <mergeCell ref="A1253:C1253"/>
    <mergeCell ref="A1259:C1259"/>
    <mergeCell ref="A1165:C1165"/>
    <mergeCell ref="A1153:C1153"/>
    <mergeCell ref="A1138:C1138"/>
    <mergeCell ref="A1121:C1121"/>
    <mergeCell ref="A1158:C1158"/>
    <mergeCell ref="A1219:C1219"/>
    <mergeCell ref="A1201:C1201"/>
    <mergeCell ref="A1213:C1213"/>
    <mergeCell ref="A1196:C1196"/>
    <mergeCell ref="A1188:C1188"/>
    <mergeCell ref="A1101:C1101"/>
    <mergeCell ref="A1144:C1144"/>
    <mergeCell ref="A1040:C1040"/>
    <mergeCell ref="A1096:C1096"/>
    <mergeCell ref="A1033:C1033"/>
    <mergeCell ref="A1071:C1071"/>
    <mergeCell ref="A1065:C1065"/>
    <mergeCell ref="A1085:C1085"/>
    <mergeCell ref="A1131:C1131"/>
    <mergeCell ref="A1109:C1109"/>
    <mergeCell ref="A1026:C1026"/>
    <mergeCell ref="A1047:C1047"/>
    <mergeCell ref="A1078:C1078"/>
    <mergeCell ref="A1054:C1054"/>
    <mergeCell ref="A1016:C1016"/>
    <mergeCell ref="A1011:C1011"/>
    <mergeCell ref="A940:C940"/>
    <mergeCell ref="A927:C927"/>
    <mergeCell ref="A914:C914"/>
    <mergeCell ref="A946:C946"/>
    <mergeCell ref="A922:C922"/>
    <mergeCell ref="A990:C990"/>
    <mergeCell ref="A978:C978"/>
    <mergeCell ref="A985:C985"/>
    <mergeCell ref="A964:C964"/>
    <mergeCell ref="A972:C972"/>
    <mergeCell ref="A789:C789"/>
    <mergeCell ref="A832:C832"/>
    <mergeCell ref="A837:C837"/>
    <mergeCell ref="A1004:C1004"/>
    <mergeCell ref="A889:C889"/>
    <mergeCell ref="A881:C881"/>
    <mergeCell ref="A875:C875"/>
    <mergeCell ref="A934:C934"/>
    <mergeCell ref="A999:C999"/>
    <mergeCell ref="A954:C954"/>
    <mergeCell ref="A214:C214"/>
    <mergeCell ref="A480:C480"/>
    <mergeCell ref="A338:C338"/>
    <mergeCell ref="A503:C503"/>
    <mergeCell ref="A495:C495"/>
    <mergeCell ref="A902:C902"/>
    <mergeCell ref="A897:C897"/>
    <mergeCell ref="A857:C857"/>
    <mergeCell ref="A794:C794"/>
    <mergeCell ref="A747:C747"/>
    <mergeCell ref="A310:C310"/>
    <mergeCell ref="A270:C270"/>
    <mergeCell ref="A297:C297"/>
    <mergeCell ref="A330:C330"/>
    <mergeCell ref="A345:C345"/>
    <mergeCell ref="A318:C318"/>
    <mergeCell ref="A172:C172"/>
    <mergeCell ref="A228:C228"/>
    <mergeCell ref="A251:C251"/>
    <mergeCell ref="A200:C200"/>
    <mergeCell ref="A363:C363"/>
    <mergeCell ref="A381:C381"/>
    <mergeCell ref="A283:C283"/>
    <mergeCell ref="A264:C264"/>
    <mergeCell ref="A222:C222"/>
    <mergeCell ref="A354:C354"/>
    <mergeCell ref="A39:C39"/>
    <mergeCell ref="A50:C50"/>
    <mergeCell ref="B64:F64"/>
    <mergeCell ref="A147:C147"/>
    <mergeCell ref="A160:C160"/>
    <mergeCell ref="A258:C258"/>
    <mergeCell ref="A129:C129"/>
    <mergeCell ref="A238:C238"/>
    <mergeCell ref="A194:C194"/>
    <mergeCell ref="A186:C186"/>
    <mergeCell ref="B1:F1"/>
    <mergeCell ref="B7:F7"/>
    <mergeCell ref="A13:C13"/>
    <mergeCell ref="B22:F22"/>
    <mergeCell ref="A29:C29"/>
    <mergeCell ref="B32:F32"/>
    <mergeCell ref="B52:F52"/>
    <mergeCell ref="A85:C85"/>
    <mergeCell ref="B41:F41"/>
    <mergeCell ref="B94:F94"/>
    <mergeCell ref="B87:F87"/>
    <mergeCell ref="A56:C56"/>
    <mergeCell ref="B79:F79"/>
    <mergeCell ref="B58:F58"/>
    <mergeCell ref="B73:F73"/>
    <mergeCell ref="A71:C71"/>
    <mergeCell ref="A77:C77"/>
    <mergeCell ref="A92:C92"/>
    <mergeCell ref="A62:C62"/>
    <mergeCell ref="A137:C137"/>
    <mergeCell ref="A110:C110"/>
    <mergeCell ref="A120:C120"/>
    <mergeCell ref="B112:F112"/>
    <mergeCell ref="B105:F105"/>
    <mergeCell ref="A103:C103"/>
    <mergeCell ref="A487:C487"/>
    <mergeCell ref="A552:C552"/>
    <mergeCell ref="A448:C448"/>
    <mergeCell ref="A375:C375"/>
    <mergeCell ref="A454:C454"/>
    <mergeCell ref="A417:C417"/>
    <mergeCell ref="A428:C428"/>
    <mergeCell ref="A511:C511"/>
    <mergeCell ref="A724:C724"/>
    <mergeCell ref="A660:C660"/>
    <mergeCell ref="A574:C574"/>
    <mergeCell ref="A391:C391"/>
    <mergeCell ref="A525:C525"/>
    <mergeCell ref="A461:C461"/>
    <mergeCell ref="A401:C401"/>
    <mergeCell ref="A408:C408"/>
    <mergeCell ref="A437:C437"/>
    <mergeCell ref="A538:C538"/>
    <mergeCell ref="A667:C667"/>
    <mergeCell ref="A633:C633"/>
    <mergeCell ref="A561:C561"/>
    <mergeCell ref="A736:C736"/>
    <mergeCell ref="A696:C696"/>
    <mergeCell ref="A702:C702"/>
    <mergeCell ref="A679:C679"/>
    <mergeCell ref="A730:C730"/>
    <mergeCell ref="A707:C707"/>
    <mergeCell ref="A604:C604"/>
    <mergeCell ref="A642:C642"/>
    <mergeCell ref="A758:C758"/>
    <mergeCell ref="A863:C863"/>
    <mergeCell ref="A849:C849"/>
    <mergeCell ref="A775:C775"/>
    <mergeCell ref="A622:C622"/>
    <mergeCell ref="A718:C718"/>
    <mergeCell ref="A742:C742"/>
    <mergeCell ref="A753:C753"/>
    <mergeCell ref="A687:C687"/>
    <mergeCell ref="A1509:C1509"/>
    <mergeCell ref="A1489:C1489"/>
    <mergeCell ref="A1451:C1451"/>
    <mergeCell ref="A1430:C1430"/>
    <mergeCell ref="A1420:C1420"/>
    <mergeCell ref="A763:C763"/>
    <mergeCell ref="A782:C782"/>
    <mergeCell ref="A827:C827"/>
    <mergeCell ref="A818:C818"/>
    <mergeCell ref="A802:C802"/>
  </mergeCells>
  <phoneticPr fontId="3" type="noConversion"/>
  <pageMargins left="0.26" right="0.14000000000000001" top="5.31" bottom="0.16" header="0.19" footer="0.16"/>
  <pageSetup paperSize="9" orientation="portrait" r:id="rId1"/>
  <ignoredErrors>
    <ignoredError sqref="F814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K371"/>
  <sheetViews>
    <sheetView topLeftCell="A353" zoomScaleNormal="100" workbookViewId="0">
      <selection activeCell="A358" sqref="A358:F371"/>
    </sheetView>
  </sheetViews>
  <sheetFormatPr defaultRowHeight="15.6"/>
  <cols>
    <col min="1" max="1" width="15.36328125" customWidth="1"/>
    <col min="2" max="2" width="13.90625" customWidth="1"/>
    <col min="3" max="3" width="15.6328125" customWidth="1"/>
    <col min="4" max="4" width="15" customWidth="1"/>
    <col min="5" max="5" width="14.90625" customWidth="1"/>
    <col min="6" max="6" width="18.453125" customWidth="1"/>
    <col min="7" max="7" width="9" style="315" customWidth="1"/>
    <col min="8" max="8" width="15" bestFit="1" customWidth="1"/>
    <col min="9" max="9" width="14" style="405" bestFit="1" customWidth="1"/>
    <col min="10" max="10" width="14.36328125" bestFit="1" customWidth="1"/>
    <col min="11" max="11" width="12.36328125" customWidth="1"/>
  </cols>
  <sheetData>
    <row r="3" spans="1:6" ht="17.399999999999999">
      <c r="A3" s="4" t="s">
        <v>3</v>
      </c>
      <c r="B3" s="5"/>
      <c r="C3" s="7"/>
      <c r="D3" s="4" t="s">
        <v>4</v>
      </c>
    </row>
    <row r="4" spans="1:6" ht="17.399999999999999">
      <c r="A4" s="15">
        <v>42370</v>
      </c>
      <c r="B4" s="16"/>
      <c r="C4" s="17"/>
      <c r="D4" s="15">
        <v>42370</v>
      </c>
      <c r="E4" s="16"/>
      <c r="F4" s="17"/>
    </row>
    <row r="5" spans="1:6" ht="17.399999999999999">
      <c r="A5" s="18">
        <v>42371</v>
      </c>
      <c r="B5" s="19">
        <v>300.5</v>
      </c>
      <c r="C5" s="20">
        <v>9015000</v>
      </c>
      <c r="D5" s="18">
        <v>42371</v>
      </c>
      <c r="E5" s="19">
        <v>69.8</v>
      </c>
      <c r="F5" s="20">
        <v>2896700</v>
      </c>
    </row>
    <row r="6" spans="1:6" ht="17.399999999999999">
      <c r="A6" s="18">
        <v>42372</v>
      </c>
      <c r="B6" s="19">
        <v>131.1</v>
      </c>
      <c r="C6" s="20">
        <v>3933000</v>
      </c>
      <c r="D6" s="18">
        <v>42372</v>
      </c>
      <c r="E6" s="19">
        <v>811.9</v>
      </c>
      <c r="F6" s="20">
        <v>34456300</v>
      </c>
    </row>
    <row r="7" spans="1:6" ht="17.399999999999999">
      <c r="A7" s="18">
        <v>42373</v>
      </c>
      <c r="B7" s="19">
        <v>-12.3</v>
      </c>
      <c r="C7" s="20">
        <v>-262400</v>
      </c>
      <c r="D7" s="18">
        <v>42373</v>
      </c>
      <c r="E7" s="19">
        <v>1967.4</v>
      </c>
      <c r="F7" s="20">
        <v>14802900</v>
      </c>
    </row>
    <row r="8" spans="1:6" ht="17.399999999999999">
      <c r="A8" s="18">
        <v>42374</v>
      </c>
      <c r="B8" s="19"/>
      <c r="C8" s="20"/>
      <c r="D8" s="18">
        <v>42374</v>
      </c>
      <c r="E8" s="19">
        <v>133.1</v>
      </c>
      <c r="F8" s="20">
        <v>7652900</v>
      </c>
    </row>
    <row r="9" spans="1:6" ht="17.399999999999999">
      <c r="A9" s="18">
        <v>42375</v>
      </c>
      <c r="B9" s="24">
        <v>-1.1000000000000001</v>
      </c>
      <c r="C9" s="20">
        <v>-33000</v>
      </c>
      <c r="D9" s="18">
        <v>42375</v>
      </c>
      <c r="E9" s="19">
        <v>833.30000000000007</v>
      </c>
      <c r="F9" s="20">
        <v>42054800</v>
      </c>
    </row>
    <row r="10" spans="1:6" ht="17.399999999999999">
      <c r="A10" s="18">
        <v>42376</v>
      </c>
      <c r="B10" s="19"/>
      <c r="C10" s="20"/>
      <c r="D10" s="18">
        <v>42376</v>
      </c>
      <c r="E10" s="19">
        <v>100</v>
      </c>
      <c r="F10" s="20">
        <v>5700000</v>
      </c>
    </row>
    <row r="11" spans="1:6" ht="17.399999999999999">
      <c r="A11" s="18">
        <v>42377</v>
      </c>
      <c r="B11" s="19"/>
      <c r="C11" s="20"/>
      <c r="D11" s="18">
        <v>42377</v>
      </c>
      <c r="E11" s="19">
        <v>224.2</v>
      </c>
      <c r="F11" s="20">
        <v>11102700</v>
      </c>
    </row>
    <row r="12" spans="1:6" ht="17.399999999999999">
      <c r="A12" s="18">
        <v>42378</v>
      </c>
      <c r="B12" s="19">
        <v>227.2</v>
      </c>
      <c r="C12" s="20">
        <v>8633600</v>
      </c>
      <c r="D12" s="18">
        <v>42378</v>
      </c>
      <c r="E12" s="19">
        <v>248</v>
      </c>
      <c r="F12" s="20">
        <v>11872000</v>
      </c>
    </row>
    <row r="13" spans="1:6" ht="17.399999999999999">
      <c r="A13" s="18">
        <v>42379</v>
      </c>
      <c r="B13" s="19"/>
      <c r="C13" s="20"/>
      <c r="D13" s="18">
        <v>42379</v>
      </c>
      <c r="E13" s="19"/>
      <c r="F13" s="20"/>
    </row>
    <row r="14" spans="1:6" ht="17.399999999999999">
      <c r="A14" s="22" t="s">
        <v>0</v>
      </c>
      <c r="B14" s="23">
        <f>SUM(B4:B13)</f>
        <v>645.4</v>
      </c>
      <c r="C14" s="13">
        <f>SUM(C4:C13)</f>
        <v>21286200</v>
      </c>
      <c r="D14" s="12" t="s">
        <v>0</v>
      </c>
      <c r="E14" s="23">
        <f>SUM(E4:E13)</f>
        <v>4387.7</v>
      </c>
      <c r="F14" s="13">
        <f>SUM(F4:F13)</f>
        <v>130538300</v>
      </c>
    </row>
    <row r="15" spans="1:6" ht="16.2" thickBot="1"/>
    <row r="16" spans="1:6" ht="18" thickBot="1">
      <c r="A16" s="4" t="s">
        <v>5</v>
      </c>
      <c r="B16" s="4"/>
      <c r="D16" s="14">
        <f>F14-C14</f>
        <v>109252100</v>
      </c>
    </row>
    <row r="18" spans="1:8" ht="16.8">
      <c r="B18" s="32"/>
      <c r="C18" s="27"/>
      <c r="D18" s="8"/>
      <c r="E18" s="28"/>
      <c r="F18" s="28"/>
      <c r="G18" s="316"/>
      <c r="H18" s="30"/>
    </row>
    <row r="19" spans="1:8" ht="17.399999999999999">
      <c r="A19" s="4" t="s">
        <v>3</v>
      </c>
      <c r="B19" s="5"/>
      <c r="C19" s="7"/>
      <c r="D19" s="4" t="s">
        <v>4</v>
      </c>
      <c r="G19" s="316"/>
      <c r="H19" s="30"/>
    </row>
    <row r="20" spans="1:8" ht="17.399999999999999">
      <c r="A20" s="15">
        <v>42380</v>
      </c>
      <c r="B20" s="16">
        <v>391.8</v>
      </c>
      <c r="C20" s="17">
        <v>11754000</v>
      </c>
      <c r="D20" s="15">
        <v>42380</v>
      </c>
      <c r="E20" s="16">
        <v>126</v>
      </c>
      <c r="F20" s="17">
        <v>5431000</v>
      </c>
      <c r="G20" s="316"/>
      <c r="H20" s="30"/>
    </row>
    <row r="21" spans="1:8" ht="17.399999999999999">
      <c r="A21" s="18">
        <v>42381</v>
      </c>
      <c r="B21" s="19">
        <v>203</v>
      </c>
      <c r="C21" s="20">
        <v>6699000</v>
      </c>
      <c r="D21" s="18">
        <v>42381</v>
      </c>
      <c r="E21" s="19">
        <v>700.1</v>
      </c>
      <c r="F21" s="20">
        <v>38050450</v>
      </c>
      <c r="G21" s="316"/>
      <c r="H21" s="30"/>
    </row>
    <row r="22" spans="1:8" ht="17.399999999999999">
      <c r="A22" s="18">
        <v>42382</v>
      </c>
      <c r="B22" s="19">
        <v>620</v>
      </c>
      <c r="C22" s="20">
        <v>20460000</v>
      </c>
      <c r="D22" s="18">
        <v>42382</v>
      </c>
      <c r="E22" s="19">
        <v>148.5</v>
      </c>
      <c r="F22" s="20">
        <v>6026500</v>
      </c>
      <c r="G22" s="316"/>
      <c r="H22" s="30"/>
    </row>
    <row r="23" spans="1:8" ht="17.399999999999999">
      <c r="A23" s="18">
        <v>42383</v>
      </c>
      <c r="B23" s="19"/>
      <c r="C23" s="20"/>
      <c r="D23" s="18">
        <v>42383</v>
      </c>
      <c r="E23" s="19">
        <v>569.29999999999995</v>
      </c>
      <c r="F23" s="20">
        <v>25321850</v>
      </c>
      <c r="G23" s="316"/>
      <c r="H23" s="30"/>
    </row>
    <row r="24" spans="1:8" ht="17.399999999999999">
      <c r="A24" s="18">
        <v>42384</v>
      </c>
      <c r="B24" s="19"/>
      <c r="C24" s="20"/>
      <c r="D24" s="18">
        <v>42384</v>
      </c>
      <c r="E24" s="19">
        <v>187.6</v>
      </c>
      <c r="F24" s="20">
        <v>9072600</v>
      </c>
      <c r="G24" s="316"/>
      <c r="H24" s="31"/>
    </row>
    <row r="25" spans="1:8" ht="17.399999999999999">
      <c r="A25" s="18">
        <v>42385</v>
      </c>
      <c r="B25" s="24"/>
      <c r="C25" s="20"/>
      <c r="D25" s="18">
        <v>42385</v>
      </c>
      <c r="E25" s="19">
        <v>1690</v>
      </c>
      <c r="F25" s="20">
        <v>73345000</v>
      </c>
    </row>
    <row r="26" spans="1:8" ht="17.399999999999999">
      <c r="A26" s="18">
        <v>42386</v>
      </c>
      <c r="B26" s="19"/>
      <c r="C26" s="20"/>
      <c r="D26" s="18">
        <v>42386</v>
      </c>
      <c r="E26" s="19">
        <v>320.60000000000002</v>
      </c>
      <c r="F26" s="20">
        <v>15133450</v>
      </c>
    </row>
    <row r="27" spans="1:8" ht="17.399999999999999">
      <c r="A27" s="18">
        <v>42387</v>
      </c>
      <c r="B27" s="19"/>
      <c r="C27" s="20"/>
      <c r="D27" s="18">
        <v>42387</v>
      </c>
      <c r="E27" s="19">
        <v>401</v>
      </c>
      <c r="F27" s="20">
        <v>19625500</v>
      </c>
    </row>
    <row r="28" spans="1:8" ht="17.399999999999999">
      <c r="A28" s="18">
        <v>42388</v>
      </c>
      <c r="B28" s="19">
        <v>-62.5</v>
      </c>
      <c r="C28" s="20">
        <v>-1250000</v>
      </c>
      <c r="D28" s="18">
        <v>42388</v>
      </c>
      <c r="E28" s="19">
        <v>888.69</v>
      </c>
      <c r="F28" s="20">
        <v>40678275</v>
      </c>
    </row>
    <row r="29" spans="1:8" ht="17.399999999999999">
      <c r="A29" s="18">
        <v>42389</v>
      </c>
      <c r="B29" s="19"/>
      <c r="C29" s="20"/>
      <c r="D29" s="18">
        <v>42389</v>
      </c>
      <c r="E29" s="19">
        <v>925</v>
      </c>
      <c r="F29" s="20">
        <v>42175000</v>
      </c>
    </row>
    <row r="30" spans="1:8" ht="17.399999999999999">
      <c r="A30" s="22" t="s">
        <v>0</v>
      </c>
      <c r="B30" s="23">
        <f>SUM(B20:B29)</f>
        <v>1152.3</v>
      </c>
      <c r="C30" s="13">
        <f>SUM(C20:C29)</f>
        <v>37663000</v>
      </c>
      <c r="D30" s="12" t="s">
        <v>0</v>
      </c>
      <c r="E30" s="23">
        <f>SUM(E20:E29)</f>
        <v>5956.7900000000009</v>
      </c>
      <c r="F30" s="13">
        <f>SUM(F20:F29)</f>
        <v>274859625</v>
      </c>
    </row>
    <row r="31" spans="1:8" ht="16.2" thickBot="1"/>
    <row r="32" spans="1:8" ht="18" thickBot="1">
      <c r="A32" s="4" t="s">
        <v>5</v>
      </c>
      <c r="B32" s="4"/>
      <c r="D32" s="14">
        <f>F30-C30</f>
        <v>237196625</v>
      </c>
    </row>
    <row r="35" spans="1:6" ht="17.399999999999999">
      <c r="A35" s="4" t="s">
        <v>3</v>
      </c>
      <c r="B35" s="5"/>
      <c r="C35" s="7"/>
      <c r="D35" s="4" t="s">
        <v>4</v>
      </c>
    </row>
    <row r="36" spans="1:6" ht="17.399999999999999">
      <c r="A36" s="15">
        <v>42390</v>
      </c>
      <c r="B36" s="16">
        <v>296</v>
      </c>
      <c r="C36" s="17">
        <v>11544000</v>
      </c>
      <c r="D36" s="15">
        <v>42390</v>
      </c>
      <c r="E36" s="16">
        <v>2524.9</v>
      </c>
      <c r="F36" s="17">
        <v>136740400</v>
      </c>
    </row>
    <row r="37" spans="1:6" ht="17.399999999999999">
      <c r="A37" s="18">
        <v>42391</v>
      </c>
      <c r="B37" s="19"/>
      <c r="C37" s="20"/>
      <c r="D37" s="18">
        <v>42391</v>
      </c>
      <c r="E37" s="19">
        <v>669.1</v>
      </c>
      <c r="F37" s="20">
        <v>31534600</v>
      </c>
    </row>
    <row r="38" spans="1:6" ht="17.399999999999999">
      <c r="A38" s="18">
        <v>42392</v>
      </c>
      <c r="B38" s="19"/>
      <c r="C38" s="20"/>
      <c r="D38" s="18">
        <v>42392</v>
      </c>
      <c r="E38" s="19">
        <v>859</v>
      </c>
      <c r="F38" s="20">
        <v>38440900</v>
      </c>
    </row>
    <row r="39" spans="1:6" ht="17.399999999999999">
      <c r="A39" s="18">
        <v>42393</v>
      </c>
      <c r="B39" s="19">
        <v>215.5</v>
      </c>
      <c r="C39" s="20">
        <v>7219250</v>
      </c>
      <c r="D39" s="18">
        <v>42393</v>
      </c>
      <c r="E39" s="19">
        <v>584</v>
      </c>
      <c r="F39" s="20">
        <v>24820000</v>
      </c>
    </row>
    <row r="40" spans="1:6" ht="17.399999999999999">
      <c r="A40" s="18">
        <v>42394</v>
      </c>
      <c r="B40" s="19">
        <v>238.4</v>
      </c>
      <c r="C40" s="20">
        <v>7986400</v>
      </c>
      <c r="D40" s="18">
        <v>42394</v>
      </c>
      <c r="E40" s="19">
        <v>785</v>
      </c>
      <c r="F40" s="20">
        <v>38755000</v>
      </c>
    </row>
    <row r="41" spans="1:6" ht="17.399999999999999">
      <c r="A41" s="18">
        <v>42395</v>
      </c>
      <c r="B41" s="24">
        <v>-453.9</v>
      </c>
      <c r="C41" s="20">
        <v>-15205650</v>
      </c>
      <c r="D41" s="18">
        <v>42395</v>
      </c>
      <c r="E41" s="19">
        <v>619.5</v>
      </c>
      <c r="F41" s="20">
        <v>31791500</v>
      </c>
    </row>
    <row r="42" spans="1:6" ht="17.399999999999999">
      <c r="A42" s="18">
        <v>42396</v>
      </c>
      <c r="B42" s="19"/>
      <c r="C42" s="20"/>
      <c r="D42" s="18">
        <v>42396</v>
      </c>
      <c r="E42" s="19">
        <v>425.3</v>
      </c>
      <c r="F42" s="20">
        <v>20365000</v>
      </c>
    </row>
    <row r="43" spans="1:6" ht="17.399999999999999">
      <c r="A43" s="18">
        <v>42397</v>
      </c>
      <c r="B43" s="19">
        <v>201.6</v>
      </c>
      <c r="C43" s="20">
        <v>6024900</v>
      </c>
      <c r="D43" s="18">
        <v>42397</v>
      </c>
      <c r="E43" s="19">
        <v>682.19999999999993</v>
      </c>
      <c r="F43" s="20">
        <v>34298600</v>
      </c>
    </row>
    <row r="44" spans="1:6" ht="17.399999999999999">
      <c r="A44" s="18">
        <v>42398</v>
      </c>
      <c r="B44" s="19"/>
      <c r="C44" s="20"/>
      <c r="D44" s="18">
        <v>42398</v>
      </c>
      <c r="E44" s="19"/>
      <c r="F44" s="20"/>
    </row>
    <row r="45" spans="1:6" ht="17.399999999999999">
      <c r="A45" s="18">
        <v>42399</v>
      </c>
      <c r="B45" s="19"/>
      <c r="C45" s="20"/>
      <c r="D45" s="18">
        <v>42399</v>
      </c>
      <c r="E45" s="19">
        <v>1194.2</v>
      </c>
      <c r="F45" s="20">
        <v>57073500</v>
      </c>
    </row>
    <row r="46" spans="1:6" ht="17.399999999999999">
      <c r="A46" s="18">
        <v>42400</v>
      </c>
      <c r="B46" s="19"/>
      <c r="C46" s="20"/>
      <c r="D46" s="18">
        <v>42400</v>
      </c>
      <c r="E46" s="19"/>
      <c r="F46" s="20"/>
    </row>
    <row r="47" spans="1:6" ht="17.399999999999999">
      <c r="A47" s="12" t="s">
        <v>0</v>
      </c>
      <c r="B47" s="23">
        <f>SUM(B36:B46)</f>
        <v>497.6</v>
      </c>
      <c r="C47" s="13">
        <f>SUM(C36:C46)</f>
        <v>17568900</v>
      </c>
      <c r="D47" s="12" t="s">
        <v>0</v>
      </c>
      <c r="E47" s="23">
        <f>SUM(E36:E46)</f>
        <v>8343.2000000000007</v>
      </c>
      <c r="F47" s="13">
        <f>SUM(F36:F46)</f>
        <v>413819500</v>
      </c>
    </row>
    <row r="48" spans="1:6" ht="16.2" thickBot="1"/>
    <row r="49" spans="1:6" ht="18" thickBot="1">
      <c r="A49" s="4" t="s">
        <v>5</v>
      </c>
      <c r="B49" s="4"/>
      <c r="D49" s="14">
        <f>F47-C47</f>
        <v>396250600</v>
      </c>
    </row>
    <row r="52" spans="1:6" ht="17.399999999999999">
      <c r="A52" s="4" t="s">
        <v>3</v>
      </c>
      <c r="B52" s="5"/>
      <c r="C52" s="7"/>
      <c r="D52" s="4" t="s">
        <v>4</v>
      </c>
    </row>
    <row r="53" spans="1:6" ht="17.399999999999999">
      <c r="A53" s="15">
        <v>42401</v>
      </c>
      <c r="B53" s="16"/>
      <c r="C53" s="17"/>
      <c r="D53" s="15">
        <v>42401</v>
      </c>
      <c r="E53" s="16"/>
      <c r="F53" s="17"/>
    </row>
    <row r="54" spans="1:6" ht="17.399999999999999">
      <c r="A54" s="18">
        <v>42402</v>
      </c>
      <c r="B54" s="19"/>
      <c r="C54" s="20"/>
      <c r="D54" s="18">
        <v>42402</v>
      </c>
      <c r="E54" s="19">
        <v>606</v>
      </c>
      <c r="F54" s="20">
        <v>34616000</v>
      </c>
    </row>
    <row r="55" spans="1:6" ht="17.399999999999999">
      <c r="A55" s="18">
        <v>42403</v>
      </c>
      <c r="B55" s="19"/>
      <c r="C55" s="20"/>
      <c r="D55" s="18">
        <v>42403</v>
      </c>
      <c r="E55" s="19">
        <v>144.6</v>
      </c>
      <c r="F55" s="20">
        <v>6767100</v>
      </c>
    </row>
    <row r="56" spans="1:6" ht="17.399999999999999">
      <c r="A56" s="18">
        <v>42404</v>
      </c>
      <c r="B56" s="19"/>
      <c r="C56" s="20"/>
      <c r="D56" s="18">
        <v>42404</v>
      </c>
      <c r="E56" s="19">
        <v>-60</v>
      </c>
      <c r="F56" s="20">
        <v>-7400000</v>
      </c>
    </row>
    <row r="57" spans="1:6" ht="17.399999999999999">
      <c r="A57" s="18">
        <v>42405</v>
      </c>
      <c r="B57" s="19"/>
      <c r="C57" s="20"/>
      <c r="D57" s="18">
        <v>42405</v>
      </c>
      <c r="E57" s="19"/>
      <c r="F57" s="20"/>
    </row>
    <row r="58" spans="1:6" ht="17.399999999999999">
      <c r="A58" s="18">
        <v>42406</v>
      </c>
      <c r="B58" s="24"/>
      <c r="C58" s="20"/>
      <c r="D58" s="18">
        <v>42406</v>
      </c>
      <c r="E58" s="19"/>
      <c r="F58" s="20"/>
    </row>
    <row r="59" spans="1:6" ht="17.399999999999999">
      <c r="A59" s="18">
        <v>42407</v>
      </c>
      <c r="B59" s="19"/>
      <c r="C59" s="20"/>
      <c r="D59" s="18">
        <v>42407</v>
      </c>
      <c r="E59" s="19"/>
      <c r="F59" s="20"/>
    </row>
    <row r="60" spans="1:6" ht="17.399999999999999">
      <c r="A60" s="18">
        <v>42408</v>
      </c>
      <c r="B60" s="19"/>
      <c r="C60" s="20"/>
      <c r="D60" s="18">
        <v>42408</v>
      </c>
      <c r="E60" s="19"/>
      <c r="F60" s="20"/>
    </row>
    <row r="61" spans="1:6" ht="17.399999999999999">
      <c r="A61" s="18">
        <v>42409</v>
      </c>
      <c r="B61" s="19"/>
      <c r="C61" s="20"/>
      <c r="D61" s="18">
        <v>42409</v>
      </c>
      <c r="E61" s="19"/>
      <c r="F61" s="20"/>
    </row>
    <row r="62" spans="1:6" ht="17.399999999999999">
      <c r="A62" s="18">
        <v>42410</v>
      </c>
      <c r="B62" s="19"/>
      <c r="C62" s="20"/>
      <c r="D62" s="18">
        <v>42410</v>
      </c>
      <c r="E62" s="19"/>
      <c r="F62" s="20"/>
    </row>
    <row r="63" spans="1:6" ht="17.399999999999999">
      <c r="A63" s="12" t="s">
        <v>0</v>
      </c>
      <c r="B63" s="23">
        <f>SUM(B53:B62)</f>
        <v>0</v>
      </c>
      <c r="C63" s="13">
        <f>SUM(C53:C62)</f>
        <v>0</v>
      </c>
      <c r="D63" s="12" t="s">
        <v>0</v>
      </c>
      <c r="E63" s="23">
        <f>SUM(E53:E62)</f>
        <v>690.6</v>
      </c>
      <c r="F63" s="13">
        <f>SUM(F53:F62)</f>
        <v>33983100</v>
      </c>
    </row>
    <row r="64" spans="1:6" ht="16.2" thickBot="1"/>
    <row r="65" spans="1:6" ht="18" thickBot="1">
      <c r="A65" s="4" t="s">
        <v>5</v>
      </c>
      <c r="B65" s="4"/>
      <c r="D65" s="14">
        <f>F63-C63</f>
        <v>33983100</v>
      </c>
    </row>
    <row r="68" spans="1:6" ht="17.399999999999999">
      <c r="A68" s="4" t="s">
        <v>3</v>
      </c>
      <c r="B68" s="5"/>
      <c r="C68" s="7"/>
      <c r="D68" s="4" t="s">
        <v>4</v>
      </c>
    </row>
    <row r="69" spans="1:6" ht="17.399999999999999">
      <c r="A69" s="15">
        <v>42411</v>
      </c>
      <c r="B69" s="16"/>
      <c r="C69" s="17"/>
      <c r="D69" s="15">
        <v>42411</v>
      </c>
      <c r="E69" s="16"/>
      <c r="F69" s="17"/>
    </row>
    <row r="70" spans="1:6" ht="17.399999999999999">
      <c r="A70" s="18">
        <v>42412</v>
      </c>
      <c r="B70" s="19"/>
      <c r="C70" s="20"/>
      <c r="D70" s="18">
        <v>42412</v>
      </c>
      <c r="E70" s="19"/>
      <c r="F70" s="20"/>
    </row>
    <row r="71" spans="1:6" ht="17.399999999999999">
      <c r="A71" s="18">
        <v>42413</v>
      </c>
      <c r="B71" s="19"/>
      <c r="C71" s="20"/>
      <c r="D71" s="18">
        <v>42413</v>
      </c>
      <c r="E71" s="19"/>
      <c r="F71" s="20"/>
    </row>
    <row r="72" spans="1:6" ht="17.399999999999999">
      <c r="A72" s="18">
        <v>42414</v>
      </c>
      <c r="B72" s="19"/>
      <c r="C72" s="20"/>
      <c r="D72" s="18">
        <v>42414</v>
      </c>
      <c r="E72" s="19"/>
      <c r="F72" s="20"/>
    </row>
    <row r="73" spans="1:6" ht="17.399999999999999">
      <c r="A73" s="18">
        <v>42415</v>
      </c>
      <c r="B73" s="19"/>
      <c r="C73" s="20"/>
      <c r="D73" s="18">
        <v>42415</v>
      </c>
      <c r="E73" s="19">
        <v>10222.799999999999</v>
      </c>
      <c r="F73" s="20">
        <v>-1533420</v>
      </c>
    </row>
    <row r="74" spans="1:6" ht="17.399999999999999">
      <c r="A74" s="18">
        <v>42416</v>
      </c>
      <c r="B74" s="24"/>
      <c r="C74" s="20"/>
      <c r="D74" s="18">
        <v>42416</v>
      </c>
      <c r="E74" s="19"/>
      <c r="F74" s="20"/>
    </row>
    <row r="75" spans="1:6" ht="17.399999999999999">
      <c r="A75" s="18">
        <v>42417</v>
      </c>
      <c r="B75" s="19"/>
      <c r="C75" s="20"/>
      <c r="D75" s="18">
        <v>42417</v>
      </c>
      <c r="E75" s="19"/>
      <c r="F75" s="20"/>
    </row>
    <row r="76" spans="1:6" ht="17.399999999999999">
      <c r="A76" s="18">
        <v>42418</v>
      </c>
      <c r="B76" s="19"/>
      <c r="C76" s="20"/>
      <c r="D76" s="18">
        <v>42418</v>
      </c>
      <c r="E76" s="19"/>
      <c r="F76" s="20"/>
    </row>
    <row r="77" spans="1:6" ht="17.399999999999999">
      <c r="A77" s="18">
        <v>42419</v>
      </c>
      <c r="B77" s="19"/>
      <c r="C77" s="20"/>
      <c r="D77" s="18">
        <v>42419</v>
      </c>
      <c r="E77" s="19"/>
      <c r="F77" s="20"/>
    </row>
    <row r="78" spans="1:6" ht="17.399999999999999">
      <c r="A78" s="18">
        <v>42420</v>
      </c>
      <c r="B78" s="19"/>
      <c r="C78" s="20"/>
      <c r="D78" s="18">
        <v>42420</v>
      </c>
      <c r="E78" s="19">
        <v>480</v>
      </c>
      <c r="F78" s="20">
        <v>24830000</v>
      </c>
    </row>
    <row r="79" spans="1:6" ht="17.399999999999999">
      <c r="A79" s="12" t="s">
        <v>0</v>
      </c>
      <c r="B79" s="23">
        <f>SUM(B69:B78)</f>
        <v>0</v>
      </c>
      <c r="C79" s="13">
        <f>SUM(C69:C78)</f>
        <v>0</v>
      </c>
      <c r="D79" s="12" t="s">
        <v>0</v>
      </c>
      <c r="E79" s="23">
        <f>SUM(E69:E78)</f>
        <v>10702.8</v>
      </c>
      <c r="F79" s="13">
        <f>SUM(F69:F78)</f>
        <v>23296580</v>
      </c>
    </row>
    <row r="80" spans="1:6" ht="16.2" thickBot="1"/>
    <row r="81" spans="1:6" ht="18" thickBot="1">
      <c r="A81" s="4" t="s">
        <v>5</v>
      </c>
      <c r="B81" s="4"/>
      <c r="D81" s="14">
        <f>F79-C79</f>
        <v>23296580</v>
      </c>
    </row>
    <row r="84" spans="1:6" ht="17.399999999999999">
      <c r="A84" s="4" t="s">
        <v>3</v>
      </c>
      <c r="B84" s="5"/>
      <c r="C84" s="7"/>
      <c r="D84" s="4" t="s">
        <v>4</v>
      </c>
    </row>
    <row r="85" spans="1:6" ht="17.399999999999999">
      <c r="A85" s="15">
        <v>42421</v>
      </c>
      <c r="B85" s="16"/>
      <c r="C85" s="17"/>
      <c r="D85" s="15">
        <v>42421</v>
      </c>
      <c r="E85" s="16">
        <v>75</v>
      </c>
      <c r="F85" s="17">
        <v>3112500</v>
      </c>
    </row>
    <row r="86" spans="1:6" ht="17.399999999999999">
      <c r="A86" s="18">
        <v>42422</v>
      </c>
      <c r="B86" s="19"/>
      <c r="C86" s="20"/>
      <c r="D86" s="18">
        <v>42422</v>
      </c>
      <c r="E86" s="19">
        <v>1140</v>
      </c>
      <c r="F86" s="20">
        <v>52080000</v>
      </c>
    </row>
    <row r="87" spans="1:6" ht="17.399999999999999">
      <c r="A87" s="18">
        <v>42423</v>
      </c>
      <c r="B87" s="19"/>
      <c r="C87" s="20"/>
      <c r="D87" s="18">
        <v>42423</v>
      </c>
      <c r="E87" s="19">
        <v>133.6</v>
      </c>
      <c r="F87" s="20">
        <v>5544400</v>
      </c>
    </row>
    <row r="88" spans="1:6" ht="17.399999999999999">
      <c r="A88" s="18">
        <v>42424</v>
      </c>
      <c r="B88" s="19"/>
      <c r="C88" s="20"/>
      <c r="D88" s="18">
        <v>42424</v>
      </c>
      <c r="E88" s="19">
        <v>516.29999999999995</v>
      </c>
      <c r="F88" s="20">
        <v>24804100</v>
      </c>
    </row>
    <row r="89" spans="1:6" ht="17.399999999999999">
      <c r="A89" s="18">
        <v>42425</v>
      </c>
      <c r="B89" s="19"/>
      <c r="C89" s="20"/>
      <c r="D89" s="18">
        <v>42425</v>
      </c>
      <c r="E89" s="19"/>
      <c r="F89" s="20"/>
    </row>
    <row r="90" spans="1:6" ht="17.399999999999999">
      <c r="A90" s="18">
        <v>42426</v>
      </c>
      <c r="B90" s="24"/>
      <c r="C90" s="20"/>
      <c r="D90" s="18">
        <v>42426</v>
      </c>
      <c r="E90" s="19">
        <v>1353.7</v>
      </c>
      <c r="F90" s="20">
        <v>67865000</v>
      </c>
    </row>
    <row r="91" spans="1:6" ht="17.399999999999999">
      <c r="A91" s="18">
        <v>42427</v>
      </c>
      <c r="B91" s="19"/>
      <c r="C91" s="20"/>
      <c r="D91" s="18">
        <v>42427</v>
      </c>
      <c r="E91" s="19">
        <v>773.7</v>
      </c>
      <c r="F91" s="20">
        <v>32013250</v>
      </c>
    </row>
    <row r="92" spans="1:6" ht="17.399999999999999">
      <c r="A92" s="18">
        <v>42428</v>
      </c>
      <c r="B92" s="19"/>
      <c r="C92" s="20"/>
      <c r="D92" s="18">
        <v>42428</v>
      </c>
      <c r="E92" s="19"/>
      <c r="F92" s="20"/>
    </row>
    <row r="93" spans="1:6" ht="17.399999999999999">
      <c r="A93" s="18">
        <v>42429</v>
      </c>
      <c r="B93" s="19">
        <v>821.8</v>
      </c>
      <c r="C93" s="20">
        <v>25886700</v>
      </c>
      <c r="D93" s="18">
        <v>42429</v>
      </c>
      <c r="E93" s="19">
        <v>595.6</v>
      </c>
      <c r="F93" s="20">
        <v>26649200</v>
      </c>
    </row>
    <row r="94" spans="1:6" ht="17.399999999999999">
      <c r="A94" s="12" t="s">
        <v>0</v>
      </c>
      <c r="B94" s="23">
        <f>SUM(B85:B93)</f>
        <v>821.8</v>
      </c>
      <c r="C94" s="13">
        <f>SUM(C85:C93)</f>
        <v>25886700</v>
      </c>
      <c r="D94" s="12" t="s">
        <v>0</v>
      </c>
      <c r="E94" s="23">
        <f>SUM(E85:E93)</f>
        <v>4587.9000000000005</v>
      </c>
      <c r="F94" s="13">
        <f>SUM(F85:F93)</f>
        <v>212068450</v>
      </c>
    </row>
    <row r="95" spans="1:6" ht="16.2" thickBot="1"/>
    <row r="96" spans="1:6" ht="18" thickBot="1">
      <c r="A96" s="4" t="s">
        <v>5</v>
      </c>
      <c r="B96" s="4"/>
      <c r="D96" s="14">
        <f>F94-C94</f>
        <v>186181750</v>
      </c>
    </row>
    <row r="99" spans="1:6" ht="17.399999999999999">
      <c r="A99" s="4" t="s">
        <v>3</v>
      </c>
      <c r="B99" s="5"/>
      <c r="C99" s="7"/>
      <c r="D99" s="4" t="s">
        <v>4</v>
      </c>
    </row>
    <row r="100" spans="1:6" ht="17.399999999999999">
      <c r="A100" s="15">
        <v>42430</v>
      </c>
      <c r="B100" s="16"/>
      <c r="C100" s="17"/>
      <c r="D100" s="15">
        <v>42430</v>
      </c>
      <c r="E100" s="16">
        <v>300</v>
      </c>
      <c r="F100" s="17">
        <v>14350000</v>
      </c>
    </row>
    <row r="101" spans="1:6" ht="17.399999999999999">
      <c r="A101" s="18">
        <v>42431</v>
      </c>
      <c r="B101" s="19">
        <v>102.9</v>
      </c>
      <c r="C101" s="20">
        <v>3035550</v>
      </c>
      <c r="D101" s="18">
        <v>42431</v>
      </c>
      <c r="E101" s="19">
        <v>359.9</v>
      </c>
      <c r="F101" s="20">
        <v>14393800</v>
      </c>
    </row>
    <row r="102" spans="1:6" ht="17.399999999999999">
      <c r="A102" s="18">
        <v>42432</v>
      </c>
      <c r="B102" s="19">
        <v>182.9</v>
      </c>
      <c r="C102" s="20">
        <v>5852800</v>
      </c>
      <c r="D102" s="18">
        <v>42432</v>
      </c>
      <c r="E102" s="19">
        <v>4128</v>
      </c>
      <c r="F102" s="20">
        <v>8218800</v>
      </c>
    </row>
    <row r="103" spans="1:6" ht="17.399999999999999">
      <c r="A103" s="18">
        <v>42433</v>
      </c>
      <c r="B103" s="19"/>
      <c r="C103" s="20"/>
      <c r="D103" s="18">
        <v>42433</v>
      </c>
      <c r="E103" s="19">
        <v>1</v>
      </c>
      <c r="F103" s="20">
        <v>2100000</v>
      </c>
    </row>
    <row r="104" spans="1:6" ht="17.399999999999999">
      <c r="A104" s="18">
        <v>42434</v>
      </c>
      <c r="B104" s="19"/>
      <c r="C104" s="20"/>
      <c r="D104" s="18">
        <v>42434</v>
      </c>
      <c r="E104" s="19">
        <v>495</v>
      </c>
      <c r="F104" s="20">
        <v>23948400</v>
      </c>
    </row>
    <row r="105" spans="1:6" ht="17.399999999999999">
      <c r="A105" s="18">
        <v>42435</v>
      </c>
      <c r="B105" s="24">
        <v>206.4</v>
      </c>
      <c r="C105" s="20">
        <v>6285700</v>
      </c>
      <c r="D105" s="18">
        <v>42435</v>
      </c>
      <c r="E105" s="19"/>
      <c r="F105" s="20"/>
    </row>
    <row r="106" spans="1:6" ht="17.399999999999999">
      <c r="A106" s="18">
        <v>42436</v>
      </c>
      <c r="B106" s="19"/>
      <c r="C106" s="20"/>
      <c r="D106" s="18">
        <v>42436</v>
      </c>
      <c r="E106" s="19">
        <v>211.6</v>
      </c>
      <c r="F106" s="20">
        <v>8414000</v>
      </c>
    </row>
    <row r="107" spans="1:6" ht="17.399999999999999">
      <c r="A107" s="18">
        <v>42437</v>
      </c>
      <c r="B107" s="19">
        <v>494.5</v>
      </c>
      <c r="C107" s="20">
        <v>15864200</v>
      </c>
      <c r="D107" s="18">
        <v>42437</v>
      </c>
      <c r="E107" s="19"/>
      <c r="F107" s="20"/>
    </row>
    <row r="108" spans="1:6" ht="17.399999999999999">
      <c r="A108" s="18">
        <v>42438</v>
      </c>
      <c r="B108" s="19">
        <v>134.80000000000001</v>
      </c>
      <c r="C108" s="20">
        <v>4130600</v>
      </c>
      <c r="D108" s="18">
        <v>42438</v>
      </c>
      <c r="E108" s="19">
        <v>530.6</v>
      </c>
      <c r="F108" s="20">
        <v>21328200</v>
      </c>
    </row>
    <row r="109" spans="1:6" ht="17.399999999999999">
      <c r="A109" s="18">
        <v>42439</v>
      </c>
      <c r="B109" s="19">
        <v>-484.6</v>
      </c>
      <c r="C109" s="20">
        <v>-9236600</v>
      </c>
      <c r="D109" s="18">
        <v>42439</v>
      </c>
      <c r="E109" s="19">
        <v>780.06000000000006</v>
      </c>
      <c r="F109" s="20">
        <v>36160590</v>
      </c>
    </row>
    <row r="110" spans="1:6" ht="17.399999999999999">
      <c r="A110" s="12" t="s">
        <v>0</v>
      </c>
      <c r="B110" s="23">
        <f>SUM(B100:B109)</f>
        <v>636.9</v>
      </c>
      <c r="C110" s="13">
        <f>SUM(C100:C109)</f>
        <v>25932250</v>
      </c>
      <c r="D110" s="12" t="s">
        <v>0</v>
      </c>
      <c r="E110" s="23">
        <f>SUM(E100:E109)</f>
        <v>6806.1600000000008</v>
      </c>
      <c r="F110" s="13">
        <f>SUM(F100:F109)</f>
        <v>128913790</v>
      </c>
    </row>
    <row r="111" spans="1:6" ht="16.2" thickBot="1"/>
    <row r="112" spans="1:6" ht="18" thickBot="1">
      <c r="A112" s="4" t="s">
        <v>5</v>
      </c>
      <c r="B112" s="4"/>
      <c r="D112" s="14">
        <f>F110-C110</f>
        <v>102981540</v>
      </c>
    </row>
    <row r="115" spans="1:6" ht="17.399999999999999">
      <c r="A115" s="4" t="s">
        <v>3</v>
      </c>
      <c r="B115" s="5"/>
      <c r="C115" s="7"/>
      <c r="D115" s="4" t="s">
        <v>4</v>
      </c>
    </row>
    <row r="116" spans="1:6" ht="17.399999999999999">
      <c r="A116" s="15">
        <v>42440</v>
      </c>
      <c r="B116" s="16">
        <v>146</v>
      </c>
      <c r="C116" s="226">
        <v>4380000</v>
      </c>
      <c r="D116" s="229">
        <v>42440</v>
      </c>
      <c r="E116" s="16">
        <v>225</v>
      </c>
      <c r="F116" s="17">
        <v>8900000</v>
      </c>
    </row>
    <row r="117" spans="1:6" ht="17.399999999999999">
      <c r="A117" s="18">
        <v>42441</v>
      </c>
      <c r="B117" s="19">
        <v>221.5</v>
      </c>
      <c r="C117" s="227">
        <v>6645000</v>
      </c>
      <c r="D117" s="230">
        <v>42441</v>
      </c>
      <c r="E117" s="19">
        <v>515.20000000000005</v>
      </c>
      <c r="F117" s="20">
        <v>20301600</v>
      </c>
    </row>
    <row r="118" spans="1:6" ht="17.399999999999999">
      <c r="A118" s="18">
        <v>42442</v>
      </c>
      <c r="B118" s="19">
        <v>114.4</v>
      </c>
      <c r="C118" s="227">
        <v>3432000</v>
      </c>
      <c r="D118" s="230">
        <v>42442</v>
      </c>
      <c r="E118" s="19"/>
      <c r="F118" s="20"/>
    </row>
    <row r="119" spans="1:6" ht="17.399999999999999">
      <c r="A119" s="18">
        <v>42443</v>
      </c>
      <c r="B119" s="19">
        <v>-39.4</v>
      </c>
      <c r="C119" s="227">
        <v>-593050</v>
      </c>
      <c r="D119" s="230">
        <v>42443</v>
      </c>
      <c r="E119" s="19">
        <v>992.8</v>
      </c>
      <c r="F119" s="20">
        <v>66231600</v>
      </c>
    </row>
    <row r="120" spans="1:6" ht="17.399999999999999">
      <c r="A120" s="18">
        <v>42444</v>
      </c>
      <c r="B120" s="19"/>
      <c r="C120" s="227"/>
      <c r="D120" s="230">
        <v>42444</v>
      </c>
      <c r="E120" s="19">
        <v>762.1</v>
      </c>
      <c r="F120" s="20">
        <v>31471100</v>
      </c>
    </row>
    <row r="121" spans="1:6" ht="17.399999999999999">
      <c r="A121" s="18">
        <v>42445</v>
      </c>
      <c r="B121" s="24">
        <v>-14.7</v>
      </c>
      <c r="C121" s="227">
        <v>-294000</v>
      </c>
      <c r="D121" s="230">
        <v>42445</v>
      </c>
      <c r="E121" s="19">
        <v>631.79999999999995</v>
      </c>
      <c r="F121" s="20">
        <v>36354200</v>
      </c>
    </row>
    <row r="122" spans="1:6" ht="17.399999999999999">
      <c r="A122" s="18">
        <v>42446</v>
      </c>
      <c r="B122" s="19">
        <v>218.9</v>
      </c>
      <c r="C122" s="227">
        <v>7760850</v>
      </c>
      <c r="D122" s="230">
        <v>42446</v>
      </c>
      <c r="E122" s="19">
        <v>200</v>
      </c>
      <c r="F122" s="20">
        <v>9600000</v>
      </c>
    </row>
    <row r="123" spans="1:6" ht="17.399999999999999">
      <c r="A123" s="18">
        <v>42447</v>
      </c>
      <c r="B123" s="19">
        <v>773.2</v>
      </c>
      <c r="C123" s="227">
        <v>25999550</v>
      </c>
      <c r="D123" s="230">
        <v>42447</v>
      </c>
      <c r="E123" s="19">
        <v>261.39999999999998</v>
      </c>
      <c r="F123" s="20">
        <v>12197400</v>
      </c>
    </row>
    <row r="124" spans="1:6" ht="17.399999999999999">
      <c r="A124" s="18">
        <v>42448</v>
      </c>
      <c r="B124" s="19"/>
      <c r="C124" s="227"/>
      <c r="D124" s="230">
        <v>42448</v>
      </c>
      <c r="E124" s="19">
        <v>50</v>
      </c>
      <c r="F124" s="20">
        <v>1975000</v>
      </c>
    </row>
    <row r="125" spans="1:6" ht="17.399999999999999">
      <c r="A125" s="18">
        <v>42449</v>
      </c>
      <c r="B125" s="19">
        <v>568.79999999999995</v>
      </c>
      <c r="C125" s="227">
        <v>18770400</v>
      </c>
      <c r="D125" s="230">
        <v>42449</v>
      </c>
      <c r="E125" s="19">
        <v>200</v>
      </c>
      <c r="F125" s="20">
        <v>11400000</v>
      </c>
    </row>
    <row r="126" spans="1:6" ht="17.399999999999999">
      <c r="A126" s="12" t="s">
        <v>0</v>
      </c>
      <c r="B126" s="23">
        <f>SUM(B116:B125)</f>
        <v>1988.7</v>
      </c>
      <c r="C126" s="228">
        <f>SUM(C116:C125)</f>
        <v>66100750</v>
      </c>
      <c r="D126" s="231" t="s">
        <v>0</v>
      </c>
      <c r="E126" s="23">
        <f>SUM(E116:E125)</f>
        <v>3838.2999999999997</v>
      </c>
      <c r="F126" s="13">
        <f>SUM(F116:F125)</f>
        <v>198430900</v>
      </c>
    </row>
    <row r="127" spans="1:6" ht="16.2" thickBot="1"/>
    <row r="128" spans="1:6" ht="18" thickBot="1">
      <c r="A128" s="4" t="s">
        <v>5</v>
      </c>
      <c r="B128" s="4"/>
      <c r="D128" s="14">
        <f>F126-C126</f>
        <v>132330150</v>
      </c>
    </row>
    <row r="131" spans="1:6" ht="17.399999999999999">
      <c r="A131" s="4" t="s">
        <v>3</v>
      </c>
      <c r="B131" s="5"/>
      <c r="C131" s="7"/>
      <c r="D131" s="4" t="s">
        <v>4</v>
      </c>
    </row>
    <row r="132" spans="1:6" ht="17.399999999999999">
      <c r="A132" s="15">
        <v>42450</v>
      </c>
      <c r="B132" s="16"/>
      <c r="C132" s="226"/>
      <c r="D132" s="15">
        <v>42450</v>
      </c>
      <c r="E132" s="16">
        <v>733.3</v>
      </c>
      <c r="F132" s="17">
        <v>39658300</v>
      </c>
    </row>
    <row r="133" spans="1:6" ht="17.399999999999999">
      <c r="A133" s="18">
        <v>42451</v>
      </c>
      <c r="B133" s="19">
        <v>350</v>
      </c>
      <c r="C133" s="227">
        <v>13825000</v>
      </c>
      <c r="D133" s="18">
        <v>42451</v>
      </c>
      <c r="E133" s="19">
        <v>234.6</v>
      </c>
      <c r="F133" s="20">
        <v>9662850</v>
      </c>
    </row>
    <row r="134" spans="1:6" ht="17.399999999999999">
      <c r="A134" s="18">
        <v>42452</v>
      </c>
      <c r="B134" s="19"/>
      <c r="C134" s="227"/>
      <c r="D134" s="18">
        <v>42452</v>
      </c>
      <c r="E134" s="19">
        <v>673.2</v>
      </c>
      <c r="F134" s="20">
        <v>28501600</v>
      </c>
    </row>
    <row r="135" spans="1:6" ht="17.399999999999999">
      <c r="A135" s="18">
        <v>42453</v>
      </c>
      <c r="B135" s="19"/>
      <c r="C135" s="227"/>
      <c r="D135" s="18">
        <v>42453</v>
      </c>
      <c r="E135" s="19">
        <v>563</v>
      </c>
      <c r="F135" s="20">
        <v>26244500</v>
      </c>
    </row>
    <row r="136" spans="1:6" ht="17.399999999999999">
      <c r="A136" s="18">
        <v>42454</v>
      </c>
      <c r="B136" s="19"/>
      <c r="C136" s="227"/>
      <c r="D136" s="18">
        <v>42454</v>
      </c>
      <c r="E136" s="19">
        <v>759.5</v>
      </c>
      <c r="F136" s="20">
        <v>34429450</v>
      </c>
    </row>
    <row r="137" spans="1:6" ht="17.399999999999999">
      <c r="A137" s="18">
        <v>42455</v>
      </c>
      <c r="B137" s="24">
        <v>-217.4</v>
      </c>
      <c r="C137" s="227">
        <v>-3864000</v>
      </c>
      <c r="D137" s="18">
        <v>42455</v>
      </c>
      <c r="E137" s="19">
        <v>1873.7</v>
      </c>
      <c r="F137" s="20">
        <v>85591600</v>
      </c>
    </row>
    <row r="138" spans="1:6" ht="17.399999999999999">
      <c r="A138" s="18">
        <v>42456</v>
      </c>
      <c r="B138" s="19"/>
      <c r="C138" s="227"/>
      <c r="D138" s="18">
        <v>42456</v>
      </c>
      <c r="E138" s="19"/>
      <c r="F138" s="20"/>
    </row>
    <row r="139" spans="1:6" ht="17.399999999999999">
      <c r="A139" s="18">
        <v>42457</v>
      </c>
      <c r="B139" s="19">
        <v>189.9</v>
      </c>
      <c r="C139" s="227">
        <v>6420500</v>
      </c>
      <c r="D139" s="18">
        <v>42457</v>
      </c>
      <c r="E139" s="19">
        <v>1137.6000000000001</v>
      </c>
      <c r="F139" s="20">
        <v>47098800</v>
      </c>
    </row>
    <row r="140" spans="1:6" ht="17.399999999999999">
      <c r="A140" s="18">
        <v>42458</v>
      </c>
      <c r="B140" s="19">
        <v>391.8</v>
      </c>
      <c r="C140" s="227">
        <v>12341700</v>
      </c>
      <c r="D140" s="18">
        <v>42458</v>
      </c>
      <c r="E140" s="19">
        <v>1392.4</v>
      </c>
      <c r="F140" s="20">
        <v>65919300</v>
      </c>
    </row>
    <row r="141" spans="1:6" ht="17.399999999999999">
      <c r="A141" s="18">
        <v>42459</v>
      </c>
      <c r="B141" s="19"/>
      <c r="C141" s="227"/>
      <c r="D141" s="18">
        <v>42459</v>
      </c>
      <c r="E141" s="19">
        <v>824.2</v>
      </c>
      <c r="F141" s="20">
        <v>36300900</v>
      </c>
    </row>
    <row r="142" spans="1:6" ht="17.399999999999999">
      <c r="A142" s="18">
        <v>42460</v>
      </c>
      <c r="B142" s="19">
        <v>103.5</v>
      </c>
      <c r="C142" s="227">
        <v>3126749.9999999995</v>
      </c>
      <c r="D142" s="18">
        <v>42460</v>
      </c>
      <c r="E142" s="19">
        <v>1368.6</v>
      </c>
      <c r="F142" s="20">
        <v>65043100</v>
      </c>
    </row>
    <row r="143" spans="1:6" ht="17.399999999999999">
      <c r="A143" s="12" t="s">
        <v>0</v>
      </c>
      <c r="B143" s="23">
        <f>SUM(B132:B142)</f>
        <v>817.8</v>
      </c>
      <c r="C143" s="228">
        <f>SUM(C132:C142)</f>
        <v>31849950</v>
      </c>
      <c r="D143" s="231" t="s">
        <v>0</v>
      </c>
      <c r="E143" s="23">
        <f>SUM(E132:E142)</f>
        <v>9560.1</v>
      </c>
      <c r="F143" s="13">
        <f>SUM(F132:F142)</f>
        <v>438450400</v>
      </c>
    </row>
    <row r="144" spans="1:6" ht="16.2" thickBot="1"/>
    <row r="145" spans="1:6" ht="18" thickBot="1">
      <c r="A145" s="4" t="s">
        <v>5</v>
      </c>
      <c r="B145" s="4"/>
      <c r="D145" s="14">
        <f>F143-C143</f>
        <v>406600450</v>
      </c>
    </row>
    <row r="148" spans="1:6" ht="17.399999999999999">
      <c r="A148" s="4" t="s">
        <v>3</v>
      </c>
      <c r="B148" s="5"/>
      <c r="C148" s="7"/>
      <c r="D148" s="4" t="s">
        <v>4</v>
      </c>
    </row>
    <row r="149" spans="1:6" ht="17.399999999999999">
      <c r="A149" s="15">
        <v>42461</v>
      </c>
      <c r="B149" s="16"/>
      <c r="C149" s="226"/>
      <c r="D149" s="15">
        <v>42461</v>
      </c>
      <c r="E149" s="16">
        <v>2</v>
      </c>
      <c r="F149" s="17">
        <v>3600000</v>
      </c>
    </row>
    <row r="150" spans="1:6" ht="17.399999999999999">
      <c r="A150" s="18">
        <v>42462</v>
      </c>
      <c r="B150" s="19"/>
      <c r="C150" s="227"/>
      <c r="D150" s="18">
        <v>42462</v>
      </c>
      <c r="E150" s="19"/>
      <c r="F150" s="20"/>
    </row>
    <row r="151" spans="1:6" ht="17.399999999999999">
      <c r="A151" s="18">
        <v>42463</v>
      </c>
      <c r="B151" s="19"/>
      <c r="C151" s="227"/>
      <c r="D151" s="18">
        <v>42463</v>
      </c>
      <c r="E151" s="19">
        <v>124.6</v>
      </c>
      <c r="F151" s="20">
        <v>5295500</v>
      </c>
    </row>
    <row r="152" spans="1:6" ht="17.399999999999999">
      <c r="A152" s="18">
        <v>42464</v>
      </c>
      <c r="B152" s="19"/>
      <c r="C152" s="227"/>
      <c r="D152" s="18">
        <v>42464</v>
      </c>
      <c r="E152" s="19">
        <v>120</v>
      </c>
      <c r="F152" s="20">
        <v>4980000</v>
      </c>
    </row>
    <row r="153" spans="1:6" ht="17.399999999999999">
      <c r="A153" s="18">
        <v>42465</v>
      </c>
      <c r="B153" s="19">
        <v>-8.1999999999999993</v>
      </c>
      <c r="C153" s="227">
        <v>-109600</v>
      </c>
      <c r="D153" s="18">
        <v>42465</v>
      </c>
      <c r="E153" s="19">
        <v>14816.800000000001</v>
      </c>
      <c r="F153" s="20">
        <v>129838215</v>
      </c>
    </row>
    <row r="154" spans="1:6" ht="17.399999999999999">
      <c r="A154" s="18">
        <v>42466</v>
      </c>
      <c r="B154" s="24"/>
      <c r="C154" s="227"/>
      <c r="D154" s="18">
        <v>42466</v>
      </c>
      <c r="E154" s="19">
        <v>250.8</v>
      </c>
      <c r="F154" s="20">
        <v>14421000</v>
      </c>
    </row>
    <row r="155" spans="1:6" ht="17.399999999999999">
      <c r="A155" s="18">
        <v>42467</v>
      </c>
      <c r="B155" s="19">
        <v>-15.2</v>
      </c>
      <c r="C155" s="227">
        <v>-152000</v>
      </c>
      <c r="D155" s="18">
        <v>42467</v>
      </c>
      <c r="E155" s="19">
        <v>1587.1</v>
      </c>
      <c r="F155" s="20">
        <v>74285850</v>
      </c>
    </row>
    <row r="156" spans="1:6" ht="17.399999999999999">
      <c r="A156" s="18">
        <v>42468</v>
      </c>
      <c r="B156" s="19">
        <v>224.8</v>
      </c>
      <c r="C156" s="227">
        <v>7081200</v>
      </c>
      <c r="D156" s="18">
        <v>42468</v>
      </c>
      <c r="E156" s="19">
        <v>591.4</v>
      </c>
      <c r="F156" s="20">
        <v>24191150</v>
      </c>
    </row>
    <row r="157" spans="1:6" ht="17.399999999999999">
      <c r="A157" s="18">
        <v>42469</v>
      </c>
      <c r="B157" s="19">
        <v>-64.2</v>
      </c>
      <c r="C157" s="227">
        <v>-2071350</v>
      </c>
      <c r="D157" s="18">
        <v>42469</v>
      </c>
      <c r="E157" s="19">
        <v>993</v>
      </c>
      <c r="F157" s="20">
        <v>47242500</v>
      </c>
    </row>
    <row r="158" spans="1:6" ht="17.399999999999999">
      <c r="A158" s="18">
        <v>42470</v>
      </c>
      <c r="B158" s="19"/>
      <c r="C158" s="227"/>
      <c r="D158" s="18">
        <v>42470</v>
      </c>
      <c r="E158" s="19">
        <v>115.6</v>
      </c>
      <c r="F158" s="20">
        <v>4913000</v>
      </c>
    </row>
    <row r="159" spans="1:6" ht="17.399999999999999">
      <c r="A159" s="12" t="s">
        <v>0</v>
      </c>
      <c r="B159" s="23">
        <f>SUM(B149:B158)</f>
        <v>137.19999999999999</v>
      </c>
      <c r="C159" s="228">
        <f>SUM(C149:C158)</f>
        <v>4748250</v>
      </c>
      <c r="D159" s="231" t="s">
        <v>0</v>
      </c>
      <c r="E159" s="23">
        <f>SUM(E149:E158)</f>
        <v>18601.3</v>
      </c>
      <c r="F159" s="13">
        <f>SUM(F149:F158)</f>
        <v>308767215</v>
      </c>
    </row>
    <row r="160" spans="1:6" ht="16.2" thickBot="1"/>
    <row r="161" spans="1:6" ht="18" thickBot="1">
      <c r="A161" s="4" t="s">
        <v>5</v>
      </c>
      <c r="B161" s="4"/>
      <c r="D161" s="14">
        <f>F159-C159</f>
        <v>304018965</v>
      </c>
    </row>
    <row r="164" spans="1:6" ht="17.399999999999999">
      <c r="A164" s="4" t="s">
        <v>3</v>
      </c>
      <c r="B164" s="5"/>
      <c r="C164" s="7"/>
      <c r="D164" s="4" t="s">
        <v>4</v>
      </c>
    </row>
    <row r="165" spans="1:6" ht="17.399999999999999">
      <c r="A165" s="15">
        <v>42471</v>
      </c>
      <c r="B165" s="16"/>
      <c r="C165" s="17"/>
      <c r="D165" s="15">
        <v>42471</v>
      </c>
      <c r="E165" s="256">
        <v>59.2</v>
      </c>
      <c r="F165" s="17">
        <v>2279200</v>
      </c>
    </row>
    <row r="166" spans="1:6" ht="17.399999999999999">
      <c r="A166" s="18">
        <v>42472</v>
      </c>
      <c r="B166" s="19">
        <v>296</v>
      </c>
      <c r="C166" s="20">
        <v>9768000</v>
      </c>
      <c r="D166" s="18">
        <v>42472</v>
      </c>
      <c r="E166" s="255">
        <v>689.2</v>
      </c>
      <c r="F166" s="20">
        <v>29311400</v>
      </c>
    </row>
    <row r="167" spans="1:6" ht="17.399999999999999">
      <c r="A167" s="18">
        <v>42473</v>
      </c>
      <c r="B167" s="19"/>
      <c r="C167" s="20"/>
      <c r="D167" s="18">
        <v>42473</v>
      </c>
      <c r="E167" s="19">
        <v>554.70000000000005</v>
      </c>
      <c r="F167" s="20">
        <v>25620900</v>
      </c>
    </row>
    <row r="168" spans="1:6" ht="17.399999999999999">
      <c r="A168" s="18">
        <v>42474</v>
      </c>
      <c r="B168" s="19"/>
      <c r="C168" s="20"/>
      <c r="D168" s="18">
        <v>42474</v>
      </c>
      <c r="E168" s="19">
        <v>843.1</v>
      </c>
      <c r="F168" s="20">
        <v>51674300</v>
      </c>
    </row>
    <row r="169" spans="1:6" ht="17.399999999999999">
      <c r="A169" s="18">
        <v>42475</v>
      </c>
      <c r="B169" s="19"/>
      <c r="C169" s="20"/>
      <c r="D169" s="18">
        <v>42475</v>
      </c>
      <c r="E169" s="19">
        <v>442.44</v>
      </c>
      <c r="F169" s="20">
        <v>23477160</v>
      </c>
    </row>
    <row r="170" spans="1:6" ht="17.399999999999999">
      <c r="A170" s="18">
        <v>42476</v>
      </c>
      <c r="B170" s="24"/>
      <c r="C170" s="20"/>
      <c r="D170" s="18">
        <v>42476</v>
      </c>
      <c r="E170" s="19">
        <v>577.5</v>
      </c>
      <c r="F170" s="20">
        <v>26688800</v>
      </c>
    </row>
    <row r="171" spans="1:6" ht="17.399999999999999">
      <c r="A171" s="18">
        <v>42477</v>
      </c>
      <c r="B171" s="19"/>
      <c r="C171" s="20"/>
      <c r="D171" s="18">
        <v>42477</v>
      </c>
      <c r="E171" s="19"/>
      <c r="F171" s="20"/>
    </row>
    <row r="172" spans="1:6" ht="17.399999999999999">
      <c r="A172" s="18">
        <v>42478</v>
      </c>
      <c r="B172" s="19"/>
      <c r="C172" s="20"/>
      <c r="D172" s="18">
        <v>42478</v>
      </c>
      <c r="E172" s="19">
        <v>90.7</v>
      </c>
      <c r="F172" s="20">
        <v>3608800</v>
      </c>
    </row>
    <row r="173" spans="1:6" ht="17.399999999999999">
      <c r="A173" s="18">
        <v>42479</v>
      </c>
      <c r="B173" s="19"/>
      <c r="C173" s="20"/>
      <c r="D173" s="18">
        <v>42479</v>
      </c>
      <c r="E173" s="19">
        <v>102</v>
      </c>
      <c r="F173" s="271">
        <v>4080000</v>
      </c>
    </row>
    <row r="174" spans="1:6" ht="17.399999999999999">
      <c r="A174" s="266">
        <v>42480</v>
      </c>
      <c r="B174" s="267"/>
      <c r="C174" s="268"/>
      <c r="D174" s="266">
        <v>42480</v>
      </c>
      <c r="E174" s="19">
        <v>602</v>
      </c>
      <c r="F174" s="272">
        <v>28448200</v>
      </c>
    </row>
    <row r="175" spans="1:6" ht="17.399999999999999">
      <c r="A175" s="12" t="s">
        <v>0</v>
      </c>
      <c r="B175" s="23">
        <f>SUM(B165:B174)</f>
        <v>296</v>
      </c>
      <c r="C175" s="228">
        <f>SUM(C165:C174)</f>
        <v>9768000</v>
      </c>
      <c r="D175" s="231" t="s">
        <v>0</v>
      </c>
      <c r="E175" s="23">
        <f>SUM(E165:E174)</f>
        <v>3960.84</v>
      </c>
      <c r="F175" s="13">
        <f>SUM(F165:F174)</f>
        <v>195188760</v>
      </c>
    </row>
    <row r="176" spans="1:6" ht="16.2" thickBot="1"/>
    <row r="177" spans="1:6" ht="18" thickBot="1">
      <c r="A177" s="4" t="s">
        <v>5</v>
      </c>
      <c r="B177" s="4"/>
      <c r="D177" s="14">
        <f>F175-C175</f>
        <v>185420760</v>
      </c>
      <c r="F177" s="273"/>
    </row>
    <row r="180" spans="1:6" ht="17.399999999999999">
      <c r="A180" s="4" t="s">
        <v>3</v>
      </c>
      <c r="B180" s="5"/>
      <c r="C180" s="7"/>
      <c r="D180" s="4" t="s">
        <v>4</v>
      </c>
    </row>
    <row r="181" spans="1:6" ht="17.399999999999999">
      <c r="A181" s="15">
        <v>42481</v>
      </c>
      <c r="B181" s="276"/>
      <c r="C181" s="17"/>
      <c r="D181" s="15">
        <v>42481</v>
      </c>
      <c r="E181" s="256">
        <v>45</v>
      </c>
      <c r="F181" s="17">
        <v>1755000</v>
      </c>
    </row>
    <row r="182" spans="1:6" ht="18">
      <c r="A182" s="18">
        <v>42482</v>
      </c>
      <c r="B182" s="287">
        <v>267.2</v>
      </c>
      <c r="C182" s="288">
        <v>9352000</v>
      </c>
      <c r="D182" s="18">
        <v>42482</v>
      </c>
      <c r="E182" s="255">
        <v>665.7</v>
      </c>
      <c r="F182" s="20">
        <v>32839900</v>
      </c>
    </row>
    <row r="183" spans="1:6" ht="18">
      <c r="A183" s="18">
        <v>42483</v>
      </c>
      <c r="B183" s="287">
        <v>371.8</v>
      </c>
      <c r="C183" s="20">
        <v>13013000</v>
      </c>
      <c r="D183" s="18">
        <v>42483</v>
      </c>
      <c r="E183" s="19">
        <v>-5</v>
      </c>
      <c r="F183" s="20">
        <v>-1830000</v>
      </c>
    </row>
    <row r="184" spans="1:6" ht="17.399999999999999">
      <c r="A184" s="18">
        <v>42484</v>
      </c>
      <c r="B184" s="5"/>
      <c r="C184" s="294"/>
      <c r="D184" s="18">
        <v>42484</v>
      </c>
      <c r="E184" s="19">
        <v>100</v>
      </c>
      <c r="F184" s="20">
        <v>4025000</v>
      </c>
    </row>
    <row r="185" spans="1:6" ht="17.399999999999999">
      <c r="A185" s="18">
        <v>42485</v>
      </c>
      <c r="B185" s="19"/>
      <c r="C185" s="20"/>
      <c r="D185" s="18">
        <v>42485</v>
      </c>
      <c r="E185" s="19">
        <v>-10</v>
      </c>
      <c r="F185" s="20">
        <v>-390000</v>
      </c>
    </row>
    <row r="186" spans="1:6" ht="17.399999999999999">
      <c r="A186" s="18">
        <v>42486</v>
      </c>
      <c r="B186" s="24"/>
      <c r="C186" s="20"/>
      <c r="D186" s="18">
        <v>42486</v>
      </c>
      <c r="E186" s="19">
        <v>230</v>
      </c>
      <c r="F186" s="20">
        <v>9360000</v>
      </c>
    </row>
    <row r="187" spans="1:6" ht="17.399999999999999">
      <c r="A187" s="18">
        <v>42487</v>
      </c>
      <c r="B187" s="19">
        <v>353.2</v>
      </c>
      <c r="C187" s="20">
        <v>11125800</v>
      </c>
      <c r="D187" s="18">
        <v>42487</v>
      </c>
      <c r="E187" s="293">
        <v>50</v>
      </c>
      <c r="F187" s="20">
        <v>2000000</v>
      </c>
    </row>
    <row r="188" spans="1:6" ht="17.399999999999999">
      <c r="A188" s="18">
        <v>42488</v>
      </c>
      <c r="B188" s="19">
        <v>168</v>
      </c>
      <c r="C188" s="20">
        <v>5292000</v>
      </c>
      <c r="D188" s="18">
        <v>42488</v>
      </c>
      <c r="E188" s="19">
        <v>100</v>
      </c>
      <c r="F188" s="20">
        <v>4150000</v>
      </c>
    </row>
    <row r="189" spans="1:6" ht="17.399999999999999">
      <c r="A189" s="18">
        <v>42489</v>
      </c>
      <c r="B189" s="19"/>
      <c r="C189" s="20"/>
      <c r="D189" s="18">
        <v>42489</v>
      </c>
      <c r="E189" s="19">
        <v>1067.9000000000001</v>
      </c>
      <c r="F189" s="271">
        <v>56525800</v>
      </c>
    </row>
    <row r="190" spans="1:6" ht="17.399999999999999">
      <c r="A190" s="266">
        <v>42490</v>
      </c>
      <c r="B190" s="267"/>
      <c r="C190" s="268"/>
      <c r="D190" s="266">
        <v>42490</v>
      </c>
      <c r="E190" s="19"/>
      <c r="F190" s="272"/>
    </row>
    <row r="191" spans="1:6" ht="17.399999999999999">
      <c r="A191" s="12" t="s">
        <v>0</v>
      </c>
      <c r="B191" s="23">
        <f>SUM(B181:B190)</f>
        <v>1160.2</v>
      </c>
      <c r="C191" s="228">
        <f>SUM(C181:C190)</f>
        <v>38782800</v>
      </c>
      <c r="D191" s="231" t="s">
        <v>0</v>
      </c>
      <c r="E191" s="23">
        <f>SUM(E181:E190)</f>
        <v>2243.6000000000004</v>
      </c>
      <c r="F191" s="13">
        <f>SUM(F181:F190)</f>
        <v>108435700</v>
      </c>
    </row>
    <row r="192" spans="1:6" ht="16.2" thickBot="1"/>
    <row r="193" spans="1:7" ht="18" thickBot="1">
      <c r="A193" s="4" t="s">
        <v>5</v>
      </c>
      <c r="B193" s="4"/>
      <c r="D193" s="14">
        <f>F191-C191</f>
        <v>69652900</v>
      </c>
      <c r="F193" s="273"/>
    </row>
    <row r="196" spans="1:7" ht="17.399999999999999">
      <c r="A196" s="4" t="s">
        <v>3</v>
      </c>
      <c r="B196" s="5"/>
      <c r="C196" s="7"/>
      <c r="D196" s="4" t="s">
        <v>4</v>
      </c>
    </row>
    <row r="197" spans="1:7" ht="17.399999999999999">
      <c r="A197" s="15">
        <v>42491</v>
      </c>
      <c r="B197" s="276"/>
      <c r="C197" s="17"/>
      <c r="D197" s="15">
        <v>42491</v>
      </c>
      <c r="E197" s="256"/>
      <c r="F197" s="17"/>
    </row>
    <row r="198" spans="1:7" ht="18">
      <c r="A198" s="18">
        <v>42492</v>
      </c>
      <c r="B198" s="287"/>
      <c r="C198" s="288"/>
      <c r="D198" s="18">
        <v>42492</v>
      </c>
      <c r="E198" s="255">
        <v>644.70000000000005</v>
      </c>
      <c r="F198" s="20">
        <v>28933100</v>
      </c>
      <c r="G198" s="315" t="s">
        <v>2474</v>
      </c>
    </row>
    <row r="199" spans="1:7" ht="18">
      <c r="A199" s="18">
        <v>42493</v>
      </c>
      <c r="B199" s="287"/>
      <c r="C199" s="20"/>
      <c r="D199" s="18">
        <v>42493</v>
      </c>
      <c r="E199" s="19">
        <v>468.2</v>
      </c>
      <c r="F199" s="20">
        <v>-10005800</v>
      </c>
      <c r="G199" s="315" t="s">
        <v>2474</v>
      </c>
    </row>
    <row r="200" spans="1:7" ht="17.399999999999999">
      <c r="A200" s="18">
        <v>42494</v>
      </c>
      <c r="B200" s="5"/>
      <c r="C200" s="294"/>
      <c r="D200" s="18">
        <v>42494</v>
      </c>
      <c r="E200" s="19">
        <v>120</v>
      </c>
      <c r="F200" s="20">
        <v>5040000</v>
      </c>
      <c r="G200" s="315" t="s">
        <v>2474</v>
      </c>
    </row>
    <row r="201" spans="1:7" ht="17.399999999999999">
      <c r="A201" s="18">
        <v>42495</v>
      </c>
      <c r="B201" s="19">
        <v>779.80000000000007</v>
      </c>
      <c r="C201" s="20">
        <v>29632400</v>
      </c>
      <c r="D201" s="18">
        <v>42495</v>
      </c>
      <c r="E201" s="19">
        <v>624.20000000000005</v>
      </c>
      <c r="F201" s="20">
        <v>20681900</v>
      </c>
      <c r="G201" s="315" t="s">
        <v>2474</v>
      </c>
    </row>
    <row r="202" spans="1:7" ht="17.399999999999999">
      <c r="A202" s="18">
        <v>42496</v>
      </c>
      <c r="B202" s="24">
        <v>-82</v>
      </c>
      <c r="C202" s="20">
        <v>-3116000</v>
      </c>
      <c r="D202" s="18">
        <v>42496</v>
      </c>
      <c r="E202" s="19">
        <v>11425.7</v>
      </c>
      <c r="F202" s="20">
        <v>74838715</v>
      </c>
      <c r="G202" s="315" t="s">
        <v>2474</v>
      </c>
    </row>
    <row r="203" spans="1:7" ht="17.399999999999999">
      <c r="A203" s="18">
        <v>42497</v>
      </c>
      <c r="B203" s="19"/>
      <c r="C203" s="20"/>
      <c r="D203" s="18">
        <v>42497</v>
      </c>
      <c r="E203" s="293">
        <v>420.70000000000005</v>
      </c>
      <c r="F203" s="20">
        <v>13814900</v>
      </c>
      <c r="G203" s="315" t="s">
        <v>2474</v>
      </c>
    </row>
    <row r="204" spans="1:7" ht="17.399999999999999">
      <c r="A204" s="18">
        <v>42498</v>
      </c>
      <c r="B204" s="19"/>
      <c r="C204" s="20"/>
      <c r="D204" s="18">
        <v>42498</v>
      </c>
      <c r="E204" s="19">
        <v>285.7</v>
      </c>
      <c r="F204" s="20">
        <v>11570850</v>
      </c>
      <c r="G204" s="315" t="s">
        <v>2474</v>
      </c>
    </row>
    <row r="205" spans="1:7" ht="17.399999999999999">
      <c r="A205" s="18">
        <v>42499</v>
      </c>
      <c r="B205" s="19">
        <v>103.9</v>
      </c>
      <c r="C205" s="20">
        <v>3168950</v>
      </c>
      <c r="D205" s="18">
        <v>42499</v>
      </c>
      <c r="E205" s="19">
        <v>100</v>
      </c>
      <c r="F205" s="271">
        <v>4000000</v>
      </c>
    </row>
    <row r="206" spans="1:7" ht="17.399999999999999">
      <c r="A206" s="266">
        <v>42500</v>
      </c>
      <c r="B206" s="267">
        <v>-228.90000000000003</v>
      </c>
      <c r="C206" s="268">
        <v>-6899950</v>
      </c>
      <c r="D206" s="266">
        <v>42500</v>
      </c>
      <c r="E206" s="19">
        <v>571.70000000000005</v>
      </c>
      <c r="F206" s="272">
        <v>27952850</v>
      </c>
    </row>
    <row r="207" spans="1:7" ht="17.399999999999999">
      <c r="A207" s="12" t="s">
        <v>0</v>
      </c>
      <c r="B207" s="23">
        <f>SUM(B197:B206)</f>
        <v>572.79999999999995</v>
      </c>
      <c r="C207" s="228">
        <f>SUM(C197:C206)</f>
        <v>22785400</v>
      </c>
      <c r="D207" s="231" t="s">
        <v>0</v>
      </c>
      <c r="E207" s="23">
        <f>SUM(E197:E206)</f>
        <v>14660.900000000003</v>
      </c>
      <c r="F207" s="13">
        <f>SUM(F197:F206)</f>
        <v>176826515</v>
      </c>
    </row>
    <row r="208" spans="1:7" ht="16.2" thickBot="1"/>
    <row r="209" spans="1:6" ht="18" thickBot="1">
      <c r="A209" s="4" t="s">
        <v>5</v>
      </c>
      <c r="B209" s="4"/>
      <c r="D209" s="14">
        <f>F207-C207</f>
        <v>154041115</v>
      </c>
      <c r="F209" s="273"/>
    </row>
    <row r="212" spans="1:6" ht="17.399999999999999">
      <c r="A212" s="4" t="s">
        <v>3</v>
      </c>
      <c r="B212" s="5"/>
      <c r="C212" s="7"/>
      <c r="D212" s="4" t="s">
        <v>4</v>
      </c>
    </row>
    <row r="213" spans="1:6" ht="17.399999999999999">
      <c r="A213" s="15">
        <v>42501</v>
      </c>
      <c r="B213" s="276"/>
      <c r="C213" s="17"/>
      <c r="D213" s="15">
        <v>42501</v>
      </c>
      <c r="E213" s="256">
        <v>304</v>
      </c>
      <c r="F213" s="17">
        <v>18400000</v>
      </c>
    </row>
    <row r="214" spans="1:6" ht="18">
      <c r="A214" s="18">
        <v>42502</v>
      </c>
      <c r="B214" s="287">
        <v>-37</v>
      </c>
      <c r="C214" s="288">
        <v>-526800</v>
      </c>
      <c r="D214" s="18">
        <v>42502</v>
      </c>
      <c r="E214" s="255">
        <v>500</v>
      </c>
      <c r="F214" s="20">
        <v>20150000</v>
      </c>
    </row>
    <row r="215" spans="1:6" ht="18">
      <c r="A215" s="18">
        <v>42503</v>
      </c>
      <c r="B215" s="328"/>
      <c r="C215" s="20"/>
      <c r="D215" s="18">
        <v>42503</v>
      </c>
      <c r="E215" s="19">
        <v>845.1</v>
      </c>
      <c r="F215" s="20">
        <v>36747900</v>
      </c>
    </row>
    <row r="216" spans="1:6" ht="17.399999999999999">
      <c r="A216" s="18">
        <v>42504</v>
      </c>
      <c r="B216" s="329">
        <v>476.6</v>
      </c>
      <c r="C216" s="20">
        <v>18346350</v>
      </c>
      <c r="D216" s="18">
        <v>42504</v>
      </c>
      <c r="E216" s="19">
        <v>500</v>
      </c>
      <c r="F216" s="20">
        <v>-250000</v>
      </c>
    </row>
    <row r="217" spans="1:6" ht="17.399999999999999">
      <c r="A217" s="18">
        <v>42505</v>
      </c>
      <c r="B217" s="19">
        <v>204.5</v>
      </c>
      <c r="C217" s="20">
        <v>7157500</v>
      </c>
      <c r="D217" s="18">
        <v>42505</v>
      </c>
      <c r="E217" s="19"/>
      <c r="F217" s="20"/>
    </row>
    <row r="218" spans="1:6" ht="17.399999999999999">
      <c r="A218" s="18">
        <v>42506</v>
      </c>
      <c r="B218" s="24"/>
      <c r="C218" s="20"/>
      <c r="D218" s="18">
        <v>42506</v>
      </c>
      <c r="E218" s="19">
        <v>286.90000000000003</v>
      </c>
      <c r="F218" s="20">
        <v>15985100</v>
      </c>
    </row>
    <row r="219" spans="1:6" ht="17.399999999999999">
      <c r="A219" s="18">
        <v>42507</v>
      </c>
      <c r="B219" s="19"/>
      <c r="C219" s="20"/>
      <c r="D219" s="18">
        <v>42507</v>
      </c>
      <c r="E219" s="331">
        <v>644.70000000000005</v>
      </c>
      <c r="F219" s="20">
        <v>27069150</v>
      </c>
    </row>
    <row r="220" spans="1:6" ht="17.399999999999999">
      <c r="A220" s="18">
        <v>42508</v>
      </c>
      <c r="B220" s="19">
        <v>-8.9</v>
      </c>
      <c r="C220" s="20">
        <v>-178000</v>
      </c>
      <c r="D220" s="18">
        <v>42508</v>
      </c>
      <c r="E220" s="19">
        <v>50</v>
      </c>
      <c r="F220" s="20">
        <v>600000</v>
      </c>
    </row>
    <row r="221" spans="1:6" ht="17.399999999999999">
      <c r="A221" s="18">
        <v>42509</v>
      </c>
      <c r="B221" s="19"/>
      <c r="C221" s="20"/>
      <c r="D221" s="18">
        <v>42509</v>
      </c>
      <c r="E221" s="19">
        <v>598.70000000000005</v>
      </c>
      <c r="F221" s="20">
        <v>25152300</v>
      </c>
    </row>
    <row r="222" spans="1:6" ht="17.399999999999999">
      <c r="A222" s="266">
        <v>42510</v>
      </c>
      <c r="B222" s="267">
        <v>-26.5</v>
      </c>
      <c r="C222" s="268">
        <v>-382600</v>
      </c>
      <c r="D222" s="266">
        <v>42510</v>
      </c>
      <c r="E222" s="19">
        <v>270.3</v>
      </c>
      <c r="F222" s="272">
        <v>12979800</v>
      </c>
    </row>
    <row r="223" spans="1:6" ht="17.399999999999999">
      <c r="A223" s="12" t="s">
        <v>0</v>
      </c>
      <c r="B223" s="23">
        <f>SUM(B213:B222)</f>
        <v>608.70000000000005</v>
      </c>
      <c r="C223" s="228">
        <f>SUM(C213:C222)</f>
        <v>24416450</v>
      </c>
      <c r="D223" s="231" t="s">
        <v>0</v>
      </c>
      <c r="E223" s="23">
        <f>SUM(E213:E222)</f>
        <v>3999.7</v>
      </c>
      <c r="F223" s="13">
        <f>SUM(F213:F222)</f>
        <v>156834250</v>
      </c>
    </row>
    <row r="224" spans="1:6" ht="16.2" thickBot="1"/>
    <row r="225" spans="1:6" ht="18" thickBot="1">
      <c r="A225" s="4" t="s">
        <v>5</v>
      </c>
      <c r="B225" s="4"/>
      <c r="D225" s="14">
        <f>F223-C223</f>
        <v>132417800</v>
      </c>
      <c r="F225" s="273"/>
    </row>
    <row r="228" spans="1:6" ht="17.399999999999999">
      <c r="A228" s="4" t="s">
        <v>3</v>
      </c>
      <c r="B228" s="5"/>
      <c r="C228" s="7"/>
      <c r="D228" s="4" t="s">
        <v>4</v>
      </c>
    </row>
    <row r="229" spans="1:6" ht="17.399999999999999">
      <c r="A229" s="15">
        <v>42511</v>
      </c>
      <c r="B229" s="276"/>
      <c r="C229" s="17"/>
      <c r="D229" s="15">
        <v>42511</v>
      </c>
      <c r="E229" s="256">
        <v>93.9</v>
      </c>
      <c r="F229" s="17">
        <v>3802950</v>
      </c>
    </row>
    <row r="230" spans="1:6" ht="18">
      <c r="A230" s="18">
        <v>42512</v>
      </c>
      <c r="B230" s="345">
        <v>-24.9</v>
      </c>
      <c r="C230" s="346">
        <v>-503400</v>
      </c>
      <c r="D230" s="18">
        <v>42512</v>
      </c>
      <c r="E230" s="19"/>
      <c r="F230" s="20"/>
    </row>
    <row r="231" spans="1:6" ht="18">
      <c r="A231" s="18">
        <v>42513</v>
      </c>
      <c r="B231" s="347">
        <v>-25.7</v>
      </c>
      <c r="C231" s="349">
        <v>-553000</v>
      </c>
      <c r="D231" s="18">
        <v>42513</v>
      </c>
      <c r="E231" s="19"/>
      <c r="F231" s="20"/>
    </row>
    <row r="232" spans="1:6" ht="17.399999999999999">
      <c r="A232" s="18">
        <v>42514</v>
      </c>
      <c r="B232" s="329"/>
      <c r="C232" s="20"/>
      <c r="D232" s="18">
        <v>42514</v>
      </c>
      <c r="E232" s="19">
        <v>320.2</v>
      </c>
      <c r="F232" s="20">
        <v>12748000</v>
      </c>
    </row>
    <row r="233" spans="1:6" ht="17.399999999999999">
      <c r="A233" s="18">
        <v>42515</v>
      </c>
      <c r="B233" s="19">
        <v>-11.2</v>
      </c>
      <c r="C233" s="20">
        <v>-112000</v>
      </c>
      <c r="D233" s="18">
        <v>42515</v>
      </c>
      <c r="E233" s="19">
        <v>394.6</v>
      </c>
      <c r="F233" s="20">
        <v>17067800</v>
      </c>
    </row>
    <row r="234" spans="1:6" ht="17.399999999999999">
      <c r="A234" s="18">
        <v>42516</v>
      </c>
      <c r="B234" s="24"/>
      <c r="C234" s="20"/>
      <c r="D234" s="18">
        <v>42516</v>
      </c>
      <c r="E234" s="19">
        <v>480</v>
      </c>
      <c r="F234" s="20">
        <v>19455000</v>
      </c>
    </row>
    <row r="235" spans="1:6" ht="17.399999999999999">
      <c r="A235" s="18">
        <v>42517</v>
      </c>
      <c r="B235" s="19"/>
      <c r="C235" s="20"/>
      <c r="D235" s="18">
        <v>42517</v>
      </c>
      <c r="E235" s="331">
        <v>505.44</v>
      </c>
      <c r="F235" s="20">
        <v>12214660</v>
      </c>
    </row>
    <row r="236" spans="1:6" ht="17.399999999999999">
      <c r="A236" s="18">
        <v>42518</v>
      </c>
      <c r="B236" s="19"/>
      <c r="C236" s="20"/>
      <c r="D236" s="18">
        <v>42518</v>
      </c>
      <c r="E236" s="19">
        <v>781.4</v>
      </c>
      <c r="F236" s="20">
        <v>32949500</v>
      </c>
    </row>
    <row r="237" spans="1:6" ht="17.399999999999999">
      <c r="A237" s="18">
        <v>42519</v>
      </c>
      <c r="B237" s="19"/>
      <c r="C237" s="20"/>
      <c r="D237" s="18">
        <v>42519</v>
      </c>
      <c r="E237" s="19"/>
      <c r="F237" s="20"/>
    </row>
    <row r="238" spans="1:6" ht="17.399999999999999">
      <c r="A238" s="358">
        <v>42520</v>
      </c>
      <c r="B238" s="359"/>
      <c r="C238" s="271"/>
      <c r="D238" s="358">
        <v>42520</v>
      </c>
      <c r="E238" s="359"/>
      <c r="F238" s="360"/>
    </row>
    <row r="239" spans="1:6" ht="17.399999999999999">
      <c r="A239" s="358">
        <v>42521</v>
      </c>
      <c r="B239" s="267"/>
      <c r="C239" s="361"/>
      <c r="D239" s="358">
        <v>42521</v>
      </c>
      <c r="E239" s="267">
        <v>909.1</v>
      </c>
      <c r="F239" s="272">
        <v>37965850</v>
      </c>
    </row>
    <row r="240" spans="1:6" ht="17.399999999999999">
      <c r="A240" s="12" t="s">
        <v>0</v>
      </c>
      <c r="B240" s="23">
        <f>SUM(B229:B239)</f>
        <v>-61.8</v>
      </c>
      <c r="C240" s="228">
        <f>SUM(C229:C239)</f>
        <v>-1168400</v>
      </c>
      <c r="D240" s="231" t="s">
        <v>0</v>
      </c>
      <c r="E240" s="23">
        <f>SUM(E229:E239)</f>
        <v>3484.64</v>
      </c>
      <c r="F240" s="13">
        <f>SUM(F229:F239)</f>
        <v>136203760</v>
      </c>
    </row>
    <row r="241" spans="1:6" ht="16.2" thickBot="1"/>
    <row r="242" spans="1:6" ht="18" thickBot="1">
      <c r="A242" s="4" t="s">
        <v>5</v>
      </c>
      <c r="B242" s="4"/>
      <c r="D242" s="14">
        <f>F240-C240</f>
        <v>137372160</v>
      </c>
      <c r="F242" s="273"/>
    </row>
    <row r="245" spans="1:6" ht="17.399999999999999">
      <c r="A245" s="4" t="s">
        <v>3</v>
      </c>
      <c r="B245" s="5"/>
      <c r="C245" s="7"/>
      <c r="D245" s="4" t="s">
        <v>4</v>
      </c>
    </row>
    <row r="246" spans="1:6" ht="17.399999999999999">
      <c r="A246" s="15">
        <v>42522</v>
      </c>
      <c r="B246" s="362"/>
      <c r="C246" s="363"/>
      <c r="D246" s="15">
        <v>42522</v>
      </c>
      <c r="E246" s="362">
        <v>59</v>
      </c>
      <c r="F246" s="363">
        <v>888420</v>
      </c>
    </row>
    <row r="247" spans="1:6" ht="17.399999999999999">
      <c r="A247" s="18">
        <v>42523</v>
      </c>
      <c r="B247" s="359"/>
      <c r="C247" s="360"/>
      <c r="D247" s="18">
        <v>42523</v>
      </c>
      <c r="E247" s="359">
        <v>365.32</v>
      </c>
      <c r="F247" s="360">
        <v>15171880</v>
      </c>
    </row>
    <row r="248" spans="1:6" ht="17.399999999999999">
      <c r="A248" s="18">
        <v>42524</v>
      </c>
      <c r="B248" s="359"/>
      <c r="C248" s="360"/>
      <c r="D248" s="18">
        <v>42524</v>
      </c>
      <c r="E248" s="359">
        <v>200</v>
      </c>
      <c r="F248" s="360">
        <v>8000000</v>
      </c>
    </row>
    <row r="249" spans="1:6" ht="17.399999999999999">
      <c r="A249" s="18">
        <v>42525</v>
      </c>
      <c r="B249" s="359"/>
      <c r="C249" s="360"/>
      <c r="D249" s="18">
        <v>42525</v>
      </c>
      <c r="E249" s="359">
        <v>920.49999999999989</v>
      </c>
      <c r="F249" s="360">
        <v>47936400</v>
      </c>
    </row>
    <row r="250" spans="1:6" ht="17.399999999999999">
      <c r="A250" s="18">
        <v>42526</v>
      </c>
      <c r="B250" s="387"/>
      <c r="C250" s="385"/>
      <c r="D250" s="18">
        <v>42526</v>
      </c>
      <c r="E250" s="359"/>
      <c r="F250" s="360"/>
    </row>
    <row r="251" spans="1:6" ht="17.399999999999999">
      <c r="A251" s="18">
        <v>42527</v>
      </c>
      <c r="B251" s="387"/>
      <c r="C251" s="385"/>
      <c r="D251" s="18">
        <v>42527</v>
      </c>
      <c r="E251" s="359">
        <v>160</v>
      </c>
      <c r="F251" s="360">
        <v>6480000</v>
      </c>
    </row>
    <row r="252" spans="1:6" ht="17.399999999999999">
      <c r="A252" s="18">
        <v>42528</v>
      </c>
      <c r="B252" s="386">
        <v>374.1</v>
      </c>
      <c r="C252" s="388">
        <v>12345300</v>
      </c>
      <c r="D252" s="18">
        <v>42528</v>
      </c>
      <c r="E252" s="359">
        <v>185.7</v>
      </c>
      <c r="F252" s="360">
        <v>9856400</v>
      </c>
    </row>
    <row r="253" spans="1:6" ht="17.399999999999999">
      <c r="A253" s="18">
        <v>42529</v>
      </c>
      <c r="B253" s="387">
        <v>654.79999999999995</v>
      </c>
      <c r="C253" s="385">
        <v>21608400</v>
      </c>
      <c r="D253" s="18">
        <v>42529</v>
      </c>
      <c r="E253" s="359">
        <v>200</v>
      </c>
      <c r="F253" s="360">
        <v>11400000</v>
      </c>
    </row>
    <row r="254" spans="1:6" ht="17.399999999999999">
      <c r="A254" s="18">
        <v>42530</v>
      </c>
      <c r="B254" s="387">
        <v>175.6</v>
      </c>
      <c r="C254" s="385">
        <v>5794800</v>
      </c>
      <c r="D254" s="18">
        <v>42530</v>
      </c>
      <c r="E254" s="359">
        <v>731.9</v>
      </c>
      <c r="F254" s="360">
        <v>34766900</v>
      </c>
    </row>
    <row r="255" spans="1:6" ht="17.399999999999999">
      <c r="A255" s="266">
        <v>42531</v>
      </c>
      <c r="B255" s="359"/>
      <c r="C255" s="360"/>
      <c r="D255" s="266">
        <v>42531</v>
      </c>
      <c r="E255" s="359"/>
      <c r="F255" s="360"/>
    </row>
    <row r="256" spans="1:6" ht="17.399999999999999">
      <c r="A256" s="12" t="s">
        <v>0</v>
      </c>
      <c r="B256" s="23">
        <f>SUM(B246:B255)</f>
        <v>1204.5</v>
      </c>
      <c r="C256" s="228">
        <f>SUM(C246:C255)</f>
        <v>39748500</v>
      </c>
      <c r="D256" s="231" t="s">
        <v>0</v>
      </c>
      <c r="E256" s="23">
        <f>SUM(E246:E255)</f>
        <v>2822.4199999999996</v>
      </c>
      <c r="F256" s="13">
        <f>SUM(F246:F255)</f>
        <v>134500000</v>
      </c>
    </row>
    <row r="257" spans="1:11" ht="16.2" thickBot="1"/>
    <row r="258" spans="1:11" ht="18" thickBot="1">
      <c r="A258" s="4" t="s">
        <v>5</v>
      </c>
      <c r="B258" s="4"/>
      <c r="D258" s="14">
        <f>F256-C256</f>
        <v>94751500</v>
      </c>
      <c r="F258" s="273"/>
    </row>
    <row r="259" spans="1:11">
      <c r="H259" s="394"/>
      <c r="I259" s="406"/>
      <c r="J259" s="394"/>
      <c r="K259" s="394"/>
    </row>
    <row r="260" spans="1:11">
      <c r="H260" s="394"/>
      <c r="I260" s="406"/>
      <c r="J260" s="394"/>
      <c r="K260" s="394"/>
    </row>
    <row r="261" spans="1:11" ht="17.399999999999999">
      <c r="A261" s="4" t="s">
        <v>3</v>
      </c>
      <c r="B261" s="5"/>
      <c r="C261" s="7"/>
      <c r="D261" s="4" t="s">
        <v>4</v>
      </c>
      <c r="H261" s="394"/>
      <c r="I261" s="406"/>
      <c r="J261" s="394"/>
      <c r="K261" s="394"/>
    </row>
    <row r="262" spans="1:11" ht="17.399999999999999">
      <c r="A262" s="15">
        <v>42532</v>
      </c>
      <c r="B262" s="362"/>
      <c r="C262" s="363"/>
      <c r="D262" s="15">
        <v>42532</v>
      </c>
      <c r="E262" s="362">
        <v>191.3</v>
      </c>
      <c r="F262" s="363">
        <v>7516350</v>
      </c>
      <c r="H262" s="394"/>
      <c r="I262" s="406"/>
      <c r="J262" s="394"/>
      <c r="K262" s="394"/>
    </row>
    <row r="263" spans="1:11" ht="18">
      <c r="A263" s="18">
        <v>42533</v>
      </c>
      <c r="B263" s="359">
        <v>-75.7</v>
      </c>
      <c r="C263" s="360">
        <v>-1514000</v>
      </c>
      <c r="D263" s="18">
        <v>42533</v>
      </c>
      <c r="E263" s="359"/>
      <c r="F263" s="360"/>
      <c r="H263" s="394"/>
      <c r="I263" s="407"/>
      <c r="J263" s="395"/>
      <c r="K263" s="394"/>
    </row>
    <row r="264" spans="1:11" ht="18">
      <c r="A264" s="18">
        <v>42534</v>
      </c>
      <c r="B264" s="359"/>
      <c r="C264" s="360"/>
      <c r="D264" s="18">
        <v>42534</v>
      </c>
      <c r="E264" s="359">
        <v>160</v>
      </c>
      <c r="F264" s="360">
        <v>6425000</v>
      </c>
      <c r="H264" s="394"/>
      <c r="I264" s="407"/>
      <c r="J264" s="395"/>
      <c r="K264" s="394"/>
    </row>
    <row r="265" spans="1:11" ht="18">
      <c r="A265" s="18">
        <v>42535</v>
      </c>
      <c r="B265" s="359"/>
      <c r="C265" s="360"/>
      <c r="D265" s="18">
        <v>42535</v>
      </c>
      <c r="E265" s="359">
        <v>686</v>
      </c>
      <c r="F265" s="360">
        <v>32182000</v>
      </c>
      <c r="H265" s="394"/>
      <c r="I265" s="407"/>
      <c r="J265" s="395"/>
      <c r="K265" s="394"/>
    </row>
    <row r="266" spans="1:11" ht="18">
      <c r="A266" s="18">
        <v>42536</v>
      </c>
      <c r="B266" s="387"/>
      <c r="C266" s="385"/>
      <c r="D266" s="18">
        <v>42536</v>
      </c>
      <c r="E266" s="359">
        <v>189.7</v>
      </c>
      <c r="F266" s="360">
        <v>8017750</v>
      </c>
      <c r="H266" s="394"/>
      <c r="I266" s="407"/>
      <c r="J266" s="395"/>
      <c r="K266" s="394"/>
    </row>
    <row r="267" spans="1:11" ht="18">
      <c r="A267" s="18">
        <v>42537</v>
      </c>
      <c r="B267" s="387">
        <v>-432.6</v>
      </c>
      <c r="C267" s="385">
        <v>-9773200</v>
      </c>
      <c r="D267" s="18">
        <v>42537</v>
      </c>
      <c r="E267" s="359"/>
      <c r="F267" s="360"/>
      <c r="H267" s="394"/>
      <c r="I267" s="407"/>
      <c r="J267" s="395"/>
      <c r="K267" s="394"/>
    </row>
    <row r="268" spans="1:11" ht="17.399999999999999">
      <c r="A268" s="18">
        <v>42538</v>
      </c>
      <c r="B268" s="386">
        <v>-86.5</v>
      </c>
      <c r="C268" s="388">
        <v>-1730000</v>
      </c>
      <c r="D268" s="18">
        <v>42538</v>
      </c>
      <c r="E268" s="359">
        <v>607.40000000000009</v>
      </c>
      <c r="F268" s="360">
        <v>29372450</v>
      </c>
      <c r="H268" s="394"/>
      <c r="I268" s="406"/>
      <c r="J268" s="394"/>
      <c r="K268" s="394"/>
    </row>
    <row r="269" spans="1:11" ht="17.399999999999999">
      <c r="A269" s="18">
        <v>42539</v>
      </c>
      <c r="B269" s="387"/>
      <c r="C269" s="385"/>
      <c r="D269" s="18">
        <v>42539</v>
      </c>
      <c r="E269" s="359">
        <v>25</v>
      </c>
      <c r="F269" s="360">
        <v>1012500</v>
      </c>
      <c r="H269" s="394"/>
      <c r="I269" s="406"/>
      <c r="J269" s="394"/>
      <c r="K269" s="394"/>
    </row>
    <row r="270" spans="1:11" ht="17.399999999999999">
      <c r="A270" s="18">
        <v>42540</v>
      </c>
      <c r="B270" s="387"/>
      <c r="C270" s="385"/>
      <c r="D270" s="18">
        <v>42540</v>
      </c>
      <c r="E270" s="359">
        <v>971.4</v>
      </c>
      <c r="F270" s="360">
        <v>58672750</v>
      </c>
      <c r="H270" s="394"/>
      <c r="I270" s="406"/>
      <c r="J270" s="394"/>
      <c r="K270" s="394"/>
    </row>
    <row r="271" spans="1:11" ht="17.399999999999999">
      <c r="A271" s="266">
        <v>42541</v>
      </c>
      <c r="B271" s="359">
        <v>334.7</v>
      </c>
      <c r="C271" s="360">
        <v>13555350</v>
      </c>
      <c r="D271" s="266">
        <v>42541</v>
      </c>
      <c r="E271" s="359">
        <v>76</v>
      </c>
      <c r="F271" s="360">
        <v>4987500</v>
      </c>
      <c r="H271" s="394"/>
      <c r="I271" s="406"/>
      <c r="J271" s="394"/>
      <c r="K271" s="394"/>
    </row>
    <row r="272" spans="1:11" ht="17.399999999999999">
      <c r="A272" s="12" t="s">
        <v>0</v>
      </c>
      <c r="B272" s="23">
        <f>SUM(B262:B271)</f>
        <v>-260.09999999999997</v>
      </c>
      <c r="C272" s="228">
        <f>SUM(C262:C271)</f>
        <v>538150</v>
      </c>
      <c r="D272" s="231" t="s">
        <v>0</v>
      </c>
      <c r="E272" s="23">
        <f>SUM(E262:E271)</f>
        <v>2906.8</v>
      </c>
      <c r="F272" s="13">
        <f>SUM(F262:F271)</f>
        <v>148186300</v>
      </c>
    </row>
    <row r="273" spans="1:7" ht="16.2" thickBot="1"/>
    <row r="274" spans="1:7" ht="18" thickBot="1">
      <c r="A274" s="4" t="s">
        <v>5</v>
      </c>
      <c r="B274" s="4"/>
      <c r="D274" s="14">
        <f>F272-C272</f>
        <v>147648150</v>
      </c>
      <c r="F274" s="273"/>
    </row>
    <row r="277" spans="1:7" ht="17.399999999999999">
      <c r="A277" s="4" t="s">
        <v>3</v>
      </c>
      <c r="B277" s="5"/>
      <c r="C277" s="7"/>
      <c r="D277" s="4" t="s">
        <v>4</v>
      </c>
    </row>
    <row r="278" spans="1:7" ht="17.399999999999999">
      <c r="A278" s="15">
        <v>42542</v>
      </c>
      <c r="B278" s="16"/>
      <c r="C278" s="396"/>
      <c r="D278" s="15">
        <v>42542</v>
      </c>
      <c r="E278" s="16">
        <v>395.29999999999995</v>
      </c>
      <c r="F278" s="396">
        <v>18100050</v>
      </c>
      <c r="G278" s="315" t="s">
        <v>2474</v>
      </c>
    </row>
    <row r="279" spans="1:7" ht="17.399999999999999">
      <c r="A279" s="18">
        <v>42543</v>
      </c>
      <c r="B279" s="19"/>
      <c r="C279" s="385"/>
      <c r="D279" s="18">
        <v>42543</v>
      </c>
      <c r="E279" s="19">
        <v>100</v>
      </c>
      <c r="F279" s="385">
        <v>5700000</v>
      </c>
      <c r="G279" s="315" t="s">
        <v>2474</v>
      </c>
    </row>
    <row r="280" spans="1:7" ht="17.399999999999999">
      <c r="A280" s="18">
        <v>42544</v>
      </c>
      <c r="B280" s="19"/>
      <c r="C280" s="385"/>
      <c r="D280" s="18">
        <v>42544</v>
      </c>
      <c r="E280" s="19">
        <v>273</v>
      </c>
      <c r="F280" s="385">
        <v>12706500</v>
      </c>
      <c r="G280" s="315" t="s">
        <v>2474</v>
      </c>
    </row>
    <row r="281" spans="1:7" ht="17.399999999999999">
      <c r="A281" s="18">
        <v>42545</v>
      </c>
      <c r="B281" s="19"/>
      <c r="C281" s="385"/>
      <c r="D281" s="18">
        <v>42545</v>
      </c>
      <c r="E281" s="19">
        <v>1153.2</v>
      </c>
      <c r="F281" s="385">
        <v>49107500</v>
      </c>
      <c r="G281" s="315" t="s">
        <v>2474</v>
      </c>
    </row>
    <row r="282" spans="1:7" ht="17.399999999999999">
      <c r="A282" s="18">
        <v>42546</v>
      </c>
      <c r="B282" s="19"/>
      <c r="C282" s="385"/>
      <c r="D282" s="18">
        <v>42546</v>
      </c>
      <c r="E282" s="19">
        <v>641.20000000000005</v>
      </c>
      <c r="F282" s="385">
        <v>31601400</v>
      </c>
      <c r="G282" s="315" t="s">
        <v>2474</v>
      </c>
    </row>
    <row r="283" spans="1:7" ht="17.399999999999999">
      <c r="A283" s="18">
        <v>42547</v>
      </c>
      <c r="B283" s="19"/>
      <c r="C283" s="385"/>
      <c r="D283" s="18">
        <v>42547</v>
      </c>
      <c r="E283" s="19">
        <v>565.4</v>
      </c>
      <c r="F283" s="385">
        <v>31954500</v>
      </c>
      <c r="G283" s="315" t="s">
        <v>2474</v>
      </c>
    </row>
    <row r="284" spans="1:7" ht="17.399999999999999">
      <c r="A284" s="18">
        <v>42548</v>
      </c>
      <c r="B284" s="19"/>
      <c r="C284" s="385"/>
      <c r="D284" s="18">
        <v>42548</v>
      </c>
      <c r="E284" s="19">
        <v>100</v>
      </c>
      <c r="F284" s="385">
        <v>5700000</v>
      </c>
      <c r="G284" s="315" t="s">
        <v>2474</v>
      </c>
    </row>
    <row r="285" spans="1:7" ht="17.399999999999999">
      <c r="A285" s="18">
        <v>42549</v>
      </c>
      <c r="B285" s="19"/>
      <c r="C285" s="385"/>
      <c r="D285" s="18">
        <v>42549</v>
      </c>
      <c r="E285" s="19">
        <v>788.7</v>
      </c>
      <c r="F285" s="385">
        <v>37723250</v>
      </c>
      <c r="G285" s="315" t="s">
        <v>2474</v>
      </c>
    </row>
    <row r="286" spans="1:7" ht="17.399999999999999">
      <c r="A286" s="18">
        <v>42550</v>
      </c>
      <c r="B286" s="19"/>
      <c r="C286" s="385"/>
      <c r="D286" s="18">
        <v>42550</v>
      </c>
      <c r="E286" s="19">
        <v>111.4</v>
      </c>
      <c r="F286" s="385">
        <v>4567400</v>
      </c>
      <c r="G286" s="315" t="s">
        <v>2474</v>
      </c>
    </row>
    <row r="287" spans="1:7" ht="17.399999999999999">
      <c r="A287" s="266">
        <v>42551</v>
      </c>
      <c r="B287" s="267"/>
      <c r="C287" s="272"/>
      <c r="D287" s="266">
        <v>42551</v>
      </c>
      <c r="E287" s="267">
        <v>508.6</v>
      </c>
      <c r="F287" s="272">
        <v>24729600</v>
      </c>
    </row>
    <row r="288" spans="1:7" ht="17.399999999999999">
      <c r="A288" s="12" t="s">
        <v>0</v>
      </c>
      <c r="B288" s="23">
        <f>SUM(B278:B287)</f>
        <v>0</v>
      </c>
      <c r="C288" s="228">
        <f>SUM(C278:C287)</f>
        <v>0</v>
      </c>
      <c r="D288" s="231" t="s">
        <v>0</v>
      </c>
      <c r="E288" s="23">
        <f>SUM(E278:E287)</f>
        <v>4636.8</v>
      </c>
      <c r="F288" s="13">
        <f>SUM(F278:F287)</f>
        <v>221890200</v>
      </c>
    </row>
    <row r="289" spans="1:10" ht="16.2" thickBot="1"/>
    <row r="290" spans="1:10" ht="18" thickBot="1">
      <c r="A290" s="4" t="s">
        <v>5</v>
      </c>
      <c r="B290" s="4"/>
      <c r="D290" s="14">
        <f>F288-C288</f>
        <v>221890200</v>
      </c>
      <c r="F290" s="273"/>
    </row>
    <row r="293" spans="1:10" ht="17.399999999999999">
      <c r="A293" s="4" t="s">
        <v>3</v>
      </c>
      <c r="B293" s="5"/>
      <c r="C293" s="7"/>
      <c r="D293" s="4" t="s">
        <v>4</v>
      </c>
    </row>
    <row r="294" spans="1:10" ht="17.399999999999999">
      <c r="A294" s="15">
        <v>42552</v>
      </c>
      <c r="B294" s="16"/>
      <c r="C294" s="396"/>
      <c r="D294" s="15">
        <v>42552</v>
      </c>
      <c r="E294" s="16">
        <v>659.3</v>
      </c>
      <c r="F294" s="396">
        <v>31118200</v>
      </c>
      <c r="J294" s="273"/>
    </row>
    <row r="295" spans="1:10" ht="17.399999999999999">
      <c r="A295" s="18">
        <v>42553</v>
      </c>
      <c r="B295" s="19"/>
      <c r="C295" s="385"/>
      <c r="D295" s="18">
        <v>42553</v>
      </c>
      <c r="E295" s="19">
        <v>498.3</v>
      </c>
      <c r="F295" s="385">
        <v>21195400</v>
      </c>
      <c r="J295" s="273"/>
    </row>
    <row r="296" spans="1:10" ht="17.399999999999999">
      <c r="A296" s="18">
        <v>42554</v>
      </c>
      <c r="B296" s="19"/>
      <c r="C296" s="385"/>
      <c r="D296" s="18">
        <v>42554</v>
      </c>
      <c r="E296" s="19">
        <v>1103.2</v>
      </c>
      <c r="F296" s="385">
        <v>46886000</v>
      </c>
      <c r="J296" s="273"/>
    </row>
    <row r="297" spans="1:10" ht="17.399999999999999">
      <c r="A297" s="18">
        <v>42555</v>
      </c>
      <c r="B297" s="19"/>
      <c r="C297" s="385"/>
      <c r="D297" s="18">
        <v>42555</v>
      </c>
      <c r="E297" s="19">
        <v>423.6</v>
      </c>
      <c r="F297" s="385">
        <v>20507600</v>
      </c>
      <c r="J297" s="273"/>
    </row>
    <row r="298" spans="1:10" ht="17.399999999999999">
      <c r="A298" s="18">
        <v>42556</v>
      </c>
      <c r="B298" s="19"/>
      <c r="C298" s="385"/>
      <c r="D298" s="18">
        <v>42556</v>
      </c>
      <c r="E298" s="19">
        <v>600</v>
      </c>
      <c r="F298" s="385">
        <v>27900000</v>
      </c>
      <c r="J298" s="273"/>
    </row>
    <row r="299" spans="1:10" ht="17.399999999999999">
      <c r="A299" s="18">
        <v>42557</v>
      </c>
      <c r="B299" s="19"/>
      <c r="C299" s="385"/>
      <c r="D299" s="18">
        <v>42557</v>
      </c>
      <c r="E299" s="19"/>
      <c r="F299" s="385"/>
      <c r="J299" s="273"/>
    </row>
    <row r="300" spans="1:10" ht="17.399999999999999">
      <c r="A300" s="18">
        <v>42558</v>
      </c>
      <c r="B300" s="19"/>
      <c r="C300" s="385"/>
      <c r="D300" s="18">
        <v>42558</v>
      </c>
      <c r="E300" s="19">
        <v>842.9</v>
      </c>
      <c r="F300" s="385">
        <f>Sheet3!F1213</f>
        <v>32600075</v>
      </c>
      <c r="J300" s="273"/>
    </row>
    <row r="301" spans="1:10" ht="17.399999999999999">
      <c r="A301" s="18">
        <v>42559</v>
      </c>
      <c r="B301" s="19"/>
      <c r="C301" s="385"/>
      <c r="D301" s="18">
        <v>42559</v>
      </c>
      <c r="E301" s="19">
        <v>310</v>
      </c>
      <c r="F301" s="385">
        <v>12295000</v>
      </c>
      <c r="J301" s="273"/>
    </row>
    <row r="302" spans="1:10" ht="17.399999999999999">
      <c r="A302" s="18">
        <v>42560</v>
      </c>
      <c r="B302" s="19"/>
      <c r="C302" s="385"/>
      <c r="D302" s="18">
        <v>42560</v>
      </c>
      <c r="E302" s="19">
        <v>35</v>
      </c>
      <c r="F302" s="385">
        <v>1750000</v>
      </c>
      <c r="J302" s="273"/>
    </row>
    <row r="303" spans="1:10" ht="17.399999999999999">
      <c r="A303" s="266">
        <v>42561</v>
      </c>
      <c r="B303" s="267"/>
      <c r="C303" s="272"/>
      <c r="D303" s="266">
        <v>42561</v>
      </c>
      <c r="E303" s="267">
        <v>50</v>
      </c>
      <c r="F303" s="272">
        <v>2500000</v>
      </c>
    </row>
    <row r="304" spans="1:10" ht="17.399999999999999">
      <c r="A304" s="12" t="s">
        <v>0</v>
      </c>
      <c r="B304" s="23">
        <f>SUM(B294:B303)</f>
        <v>0</v>
      </c>
      <c r="C304" s="228">
        <f>SUM(C294:C303)</f>
        <v>0</v>
      </c>
      <c r="D304" s="231" t="s">
        <v>0</v>
      </c>
      <c r="E304" s="23">
        <f>SUM(E294:E303)</f>
        <v>4522.3</v>
      </c>
      <c r="F304" s="13">
        <f>SUM(F294:F303)</f>
        <v>196752275</v>
      </c>
    </row>
    <row r="305" spans="1:7" ht="16.2" thickBot="1"/>
    <row r="306" spans="1:7" ht="18" thickBot="1">
      <c r="A306" s="4" t="s">
        <v>5</v>
      </c>
      <c r="B306" s="4"/>
      <c r="D306" s="14">
        <f>F304-C304</f>
        <v>196752275</v>
      </c>
      <c r="F306" s="273"/>
    </row>
    <row r="309" spans="1:7" ht="17.399999999999999">
      <c r="A309" s="4" t="s">
        <v>3</v>
      </c>
      <c r="B309" s="5"/>
      <c r="C309" s="7"/>
      <c r="D309" s="4" t="s">
        <v>4</v>
      </c>
    </row>
    <row r="310" spans="1:7" ht="17.399999999999999">
      <c r="A310" s="15">
        <v>42562</v>
      </c>
      <c r="B310" s="16"/>
      <c r="C310" s="396"/>
      <c r="D310" s="15">
        <v>42562</v>
      </c>
      <c r="E310" s="16">
        <v>522</v>
      </c>
      <c r="F310" s="396">
        <v>21634300</v>
      </c>
      <c r="G310" s="315" t="s">
        <v>2474</v>
      </c>
    </row>
    <row r="311" spans="1:7" ht="17.399999999999999">
      <c r="A311" s="18">
        <v>42563</v>
      </c>
      <c r="B311" s="19"/>
      <c r="C311" s="385"/>
      <c r="D311" s="18">
        <v>42563</v>
      </c>
      <c r="E311" s="19">
        <v>778.3</v>
      </c>
      <c r="F311" s="385">
        <v>33734400</v>
      </c>
      <c r="G311" s="315" t="s">
        <v>2474</v>
      </c>
    </row>
    <row r="312" spans="1:7" ht="17.399999999999999">
      <c r="A312" s="18">
        <v>42564</v>
      </c>
      <c r="B312" s="19"/>
      <c r="C312" s="385"/>
      <c r="D312" s="18">
        <v>42564</v>
      </c>
      <c r="E312" s="19">
        <v>299.3</v>
      </c>
      <c r="F312" s="385">
        <v>12120250</v>
      </c>
      <c r="G312" s="315" t="s">
        <v>2474</v>
      </c>
    </row>
    <row r="313" spans="1:7" ht="17.399999999999999">
      <c r="A313" s="18">
        <v>42565</v>
      </c>
      <c r="B313" s="19"/>
      <c r="C313" s="385"/>
      <c r="D313" s="18">
        <v>42565</v>
      </c>
      <c r="E313" s="19">
        <v>39.4</v>
      </c>
      <c r="F313" s="385">
        <v>1597200</v>
      </c>
      <c r="G313" s="315" t="s">
        <v>2474</v>
      </c>
    </row>
    <row r="314" spans="1:7" ht="17.399999999999999">
      <c r="A314" s="18">
        <v>42566</v>
      </c>
      <c r="B314" s="19"/>
      <c r="C314" s="385"/>
      <c r="D314" s="18">
        <v>42566</v>
      </c>
      <c r="E314" s="19"/>
      <c r="F314" s="385"/>
    </row>
    <row r="315" spans="1:7" ht="17.399999999999999">
      <c r="A315" s="18">
        <v>42567</v>
      </c>
      <c r="B315" s="19"/>
      <c r="C315" s="385"/>
      <c r="D315" s="18">
        <v>42567</v>
      </c>
      <c r="E315" s="19">
        <v>10</v>
      </c>
      <c r="F315" s="385">
        <v>410000</v>
      </c>
      <c r="G315" s="315" t="s">
        <v>2474</v>
      </c>
    </row>
    <row r="316" spans="1:7" ht="17.399999999999999">
      <c r="A316" s="18">
        <v>42568</v>
      </c>
      <c r="B316" s="19"/>
      <c r="C316" s="385"/>
      <c r="D316" s="18">
        <v>42568</v>
      </c>
      <c r="E316" s="19"/>
      <c r="F316" s="385"/>
    </row>
    <row r="317" spans="1:7" ht="17.399999999999999">
      <c r="A317" s="18">
        <v>42569</v>
      </c>
      <c r="B317" s="19"/>
      <c r="C317" s="385"/>
      <c r="D317" s="18">
        <v>42569</v>
      </c>
      <c r="E317" s="19">
        <v>190.4</v>
      </c>
      <c r="F317" s="385">
        <v>7280400</v>
      </c>
      <c r="G317" s="315" t="s">
        <v>2474</v>
      </c>
    </row>
    <row r="318" spans="1:7" ht="17.399999999999999">
      <c r="A318" s="18">
        <v>42570</v>
      </c>
      <c r="B318" s="19"/>
      <c r="C318" s="385"/>
      <c r="D318" s="18">
        <v>42570</v>
      </c>
      <c r="E318" s="19">
        <v>970.4</v>
      </c>
      <c r="F318" s="385">
        <v>52761200</v>
      </c>
      <c r="G318" s="315" t="s">
        <v>2474</v>
      </c>
    </row>
    <row r="319" spans="1:7" ht="17.399999999999999">
      <c r="A319" s="266">
        <v>42571</v>
      </c>
      <c r="B319" s="267"/>
      <c r="C319" s="272"/>
      <c r="D319" s="266">
        <v>42571</v>
      </c>
      <c r="E319" s="267">
        <v>850</v>
      </c>
      <c r="F319" s="272">
        <v>4475000</v>
      </c>
    </row>
    <row r="320" spans="1:7" ht="17.399999999999999">
      <c r="A320" s="12" t="s">
        <v>0</v>
      </c>
      <c r="B320" s="23">
        <f>SUM(B310:B319)</f>
        <v>0</v>
      </c>
      <c r="C320" s="228">
        <f>SUM(C310:C319)</f>
        <v>0</v>
      </c>
      <c r="D320" s="231" t="s">
        <v>0</v>
      </c>
      <c r="E320" s="23">
        <f>SUM(E310:E319)</f>
        <v>3659.8</v>
      </c>
      <c r="F320" s="13">
        <f>SUM(F310:F319)</f>
        <v>134012750</v>
      </c>
    </row>
    <row r="321" spans="1:6" ht="16.2" thickBot="1"/>
    <row r="322" spans="1:6" ht="18" thickBot="1">
      <c r="A322" s="4" t="s">
        <v>5</v>
      </c>
      <c r="B322" s="4"/>
      <c r="D322" s="14">
        <f>F320-C320</f>
        <v>134012750</v>
      </c>
      <c r="F322" s="273"/>
    </row>
    <row r="325" spans="1:6" ht="17.399999999999999">
      <c r="A325" s="4" t="s">
        <v>3</v>
      </c>
      <c r="B325" s="5"/>
      <c r="C325" s="7"/>
      <c r="D325" s="4" t="s">
        <v>4</v>
      </c>
    </row>
    <row r="326" spans="1:6" ht="17.399999999999999">
      <c r="A326" s="15">
        <v>42572</v>
      </c>
      <c r="B326" s="16"/>
      <c r="C326" s="396"/>
      <c r="D326" s="15">
        <v>42572</v>
      </c>
      <c r="E326" s="16">
        <v>400.1</v>
      </c>
      <c r="F326" s="396">
        <v>16521250</v>
      </c>
    </row>
    <row r="327" spans="1:6" ht="17.399999999999999">
      <c r="A327" s="18">
        <v>42573</v>
      </c>
      <c r="B327" s="19"/>
      <c r="C327" s="385"/>
      <c r="D327" s="18">
        <v>42573</v>
      </c>
      <c r="E327" s="19">
        <v>1049.8</v>
      </c>
      <c r="F327" s="385">
        <v>57346250</v>
      </c>
    </row>
    <row r="328" spans="1:6" ht="17.399999999999999">
      <c r="A328" s="18">
        <v>42574</v>
      </c>
      <c r="B328" s="19"/>
      <c r="C328" s="385"/>
      <c r="D328" s="18">
        <v>42574</v>
      </c>
      <c r="E328" s="19">
        <v>665.8</v>
      </c>
      <c r="F328" s="385">
        <v>29148700</v>
      </c>
    </row>
    <row r="329" spans="1:6" ht="17.399999999999999">
      <c r="A329" s="18">
        <v>42575</v>
      </c>
      <c r="B329" s="19"/>
      <c r="C329" s="385"/>
      <c r="D329" s="18">
        <v>42575</v>
      </c>
      <c r="E329" s="19">
        <v>298.10000000000002</v>
      </c>
      <c r="F329" s="385">
        <v>12953450</v>
      </c>
    </row>
    <row r="330" spans="1:6" ht="17.399999999999999">
      <c r="A330" s="18">
        <v>42576</v>
      </c>
      <c r="B330" s="19"/>
      <c r="C330" s="385"/>
      <c r="D330" s="419">
        <v>42576</v>
      </c>
      <c r="E330" s="19">
        <v>303.10000000000002</v>
      </c>
      <c r="F330" s="385">
        <v>13200250</v>
      </c>
    </row>
    <row r="331" spans="1:6" ht="17.399999999999999">
      <c r="A331" s="18">
        <v>42577</v>
      </c>
      <c r="B331" s="19"/>
      <c r="C331" s="385"/>
      <c r="D331" s="419">
        <v>42577</v>
      </c>
      <c r="E331" s="19">
        <v>140.4</v>
      </c>
      <c r="F331" s="385">
        <v>6122000</v>
      </c>
    </row>
    <row r="332" spans="1:6" ht="17.399999999999999">
      <c r="A332" s="18">
        <v>42578</v>
      </c>
      <c r="B332" s="19"/>
      <c r="C332" s="385"/>
      <c r="D332" s="419">
        <v>42578</v>
      </c>
      <c r="E332" s="19">
        <v>184.5</v>
      </c>
      <c r="F332" s="385">
        <v>7878000</v>
      </c>
    </row>
    <row r="333" spans="1:6" ht="17.399999999999999">
      <c r="A333" s="18">
        <v>42579</v>
      </c>
      <c r="B333" s="19"/>
      <c r="C333" s="385"/>
      <c r="D333" s="419">
        <v>42579</v>
      </c>
      <c r="E333" s="19">
        <v>562.79999999999995</v>
      </c>
      <c r="F333" s="385">
        <v>22396800</v>
      </c>
    </row>
    <row r="334" spans="1:6" ht="17.399999999999999">
      <c r="A334" s="18">
        <v>42580</v>
      </c>
      <c r="B334" s="19"/>
      <c r="C334" s="385"/>
      <c r="D334" s="419">
        <v>42580</v>
      </c>
      <c r="E334" s="19">
        <v>180</v>
      </c>
      <c r="F334" s="385">
        <v>7380000</v>
      </c>
    </row>
    <row r="335" spans="1:6" ht="17.399999999999999">
      <c r="A335" s="18">
        <v>42581</v>
      </c>
      <c r="B335" s="19"/>
      <c r="C335" s="385"/>
      <c r="D335" s="419">
        <v>42581</v>
      </c>
      <c r="E335" s="19">
        <v>459.4</v>
      </c>
      <c r="F335" s="385">
        <v>24837200</v>
      </c>
    </row>
    <row r="336" spans="1:6" ht="17.399999999999999">
      <c r="A336" s="266">
        <v>42582</v>
      </c>
      <c r="B336" s="267"/>
      <c r="C336" s="272"/>
      <c r="D336" s="418">
        <v>42582</v>
      </c>
      <c r="E336" s="267">
        <v>300</v>
      </c>
      <c r="F336" s="385">
        <v>12000000</v>
      </c>
    </row>
    <row r="337" spans="1:6" ht="17.399999999999999">
      <c r="A337" s="12" t="s">
        <v>0</v>
      </c>
      <c r="B337" s="23">
        <f>SUM(B326:B336)</f>
        <v>0</v>
      </c>
      <c r="C337" s="13">
        <f>SUM(C326:C336)</f>
        <v>0</v>
      </c>
      <c r="D337" s="420" t="s">
        <v>0</v>
      </c>
      <c r="E337" s="23">
        <f>SUM(E326:E336)</f>
        <v>4543.9999999999991</v>
      </c>
      <c r="F337" s="13">
        <f>SUM(F326:F336)</f>
        <v>209783900</v>
      </c>
    </row>
    <row r="338" spans="1:6" ht="16.2" thickBot="1"/>
    <row r="339" spans="1:6" ht="18" thickBot="1">
      <c r="A339" s="4" t="s">
        <v>5</v>
      </c>
      <c r="B339" s="4"/>
      <c r="D339" s="14">
        <f>F337-C337</f>
        <v>209783900</v>
      </c>
      <c r="F339" s="273"/>
    </row>
    <row r="342" spans="1:6" ht="17.399999999999999">
      <c r="A342" s="4" t="s">
        <v>3</v>
      </c>
      <c r="B342" s="5"/>
      <c r="C342" s="7"/>
      <c r="D342" s="4" t="s">
        <v>4</v>
      </c>
    </row>
    <row r="343" spans="1:6" ht="17.399999999999999">
      <c r="A343" s="15">
        <v>42583</v>
      </c>
      <c r="B343" s="16"/>
      <c r="C343" s="396"/>
      <c r="D343" s="15">
        <v>42583</v>
      </c>
      <c r="E343" s="16">
        <v>240.6</v>
      </c>
      <c r="F343" s="396">
        <v>9690500</v>
      </c>
    </row>
    <row r="344" spans="1:6" ht="17.399999999999999">
      <c r="A344" s="18">
        <v>42584</v>
      </c>
      <c r="B344" s="19"/>
      <c r="C344" s="385"/>
      <c r="D344" s="18">
        <v>42584</v>
      </c>
      <c r="E344" s="19">
        <v>520.79999999999995</v>
      </c>
      <c r="F344" s="385">
        <v>32029199.999999996</v>
      </c>
    </row>
    <row r="345" spans="1:6" ht="17.399999999999999">
      <c r="A345" s="18">
        <v>42585</v>
      </c>
      <c r="B345" s="19"/>
      <c r="C345" s="385"/>
      <c r="D345" s="18">
        <v>42585</v>
      </c>
      <c r="E345" s="19">
        <v>262</v>
      </c>
      <c r="F345" s="385">
        <v>13376000</v>
      </c>
    </row>
    <row r="346" spans="1:6" ht="17.399999999999999">
      <c r="A346" s="18">
        <v>42586</v>
      </c>
      <c r="B346" s="19"/>
      <c r="C346" s="385"/>
      <c r="D346" s="18">
        <v>42586</v>
      </c>
      <c r="E346" s="19">
        <v>500</v>
      </c>
      <c r="F346" s="385">
        <v>18204460</v>
      </c>
    </row>
    <row r="347" spans="1:6" ht="17.399999999999999">
      <c r="A347" s="18">
        <v>42587</v>
      </c>
      <c r="B347" s="19"/>
      <c r="C347" s="385"/>
      <c r="D347" s="18">
        <v>42587</v>
      </c>
      <c r="E347" s="19">
        <v>177.1</v>
      </c>
      <c r="F347" s="385">
        <v>7221000</v>
      </c>
    </row>
    <row r="348" spans="1:6" ht="17.399999999999999">
      <c r="A348" s="18">
        <v>42588</v>
      </c>
      <c r="B348" s="19"/>
      <c r="C348" s="385"/>
      <c r="D348" s="18">
        <v>42588</v>
      </c>
      <c r="E348" s="19">
        <v>-28.4</v>
      </c>
      <c r="F348" s="385">
        <v>447600</v>
      </c>
    </row>
    <row r="349" spans="1:6" ht="17.399999999999999">
      <c r="A349" s="18">
        <v>42589</v>
      </c>
      <c r="B349" s="19"/>
      <c r="C349" s="385"/>
      <c r="D349" s="18">
        <v>42589</v>
      </c>
      <c r="E349" s="19">
        <v>405</v>
      </c>
      <c r="F349" s="385">
        <v>16069300</v>
      </c>
    </row>
    <row r="350" spans="1:6" ht="17.399999999999999">
      <c r="A350" s="18">
        <v>42590</v>
      </c>
      <c r="B350" s="19"/>
      <c r="C350" s="385"/>
      <c r="D350" s="18">
        <v>42590</v>
      </c>
      <c r="E350" s="19">
        <v>598.1</v>
      </c>
      <c r="F350" s="385">
        <v>29431200</v>
      </c>
    </row>
    <row r="351" spans="1:6" ht="17.399999999999999">
      <c r="A351" s="18">
        <v>42591</v>
      </c>
      <c r="B351" s="19"/>
      <c r="C351" s="385"/>
      <c r="D351" s="18">
        <v>42591</v>
      </c>
      <c r="E351" s="19">
        <v>921.3</v>
      </c>
      <c r="F351" s="385">
        <v>21122400</v>
      </c>
    </row>
    <row r="352" spans="1:6" ht="17.399999999999999">
      <c r="A352" s="266">
        <v>42592</v>
      </c>
      <c r="B352" s="267"/>
      <c r="C352" s="272"/>
      <c r="D352" s="266">
        <v>42592</v>
      </c>
      <c r="E352" s="267">
        <v>567.1</v>
      </c>
      <c r="F352" s="272">
        <v>22499300</v>
      </c>
    </row>
    <row r="353" spans="1:8" ht="17.399999999999999">
      <c r="A353" s="12" t="s">
        <v>0</v>
      </c>
      <c r="B353" s="23">
        <f>SUM(B343:B352)</f>
        <v>0</v>
      </c>
      <c r="C353" s="13">
        <f>SUM(C343:C352)</f>
        <v>0</v>
      </c>
      <c r="D353" s="420" t="s">
        <v>0</v>
      </c>
      <c r="E353" s="23">
        <f>SUM(E343:E352)</f>
        <v>4163.6000000000004</v>
      </c>
      <c r="F353" s="13">
        <f>SUM(F343:F352)</f>
        <v>170090960</v>
      </c>
    </row>
    <row r="354" spans="1:8" ht="16.2" thickBot="1">
      <c r="H354" s="405"/>
    </row>
    <row r="355" spans="1:8" ht="18" thickBot="1">
      <c r="A355" s="4" t="s">
        <v>5</v>
      </c>
      <c r="B355" s="4"/>
      <c r="D355" s="14">
        <f>F353-C353</f>
        <v>170090960</v>
      </c>
      <c r="F355" s="273"/>
    </row>
    <row r="358" spans="1:8" ht="17.399999999999999">
      <c r="A358" s="4" t="s">
        <v>3</v>
      </c>
      <c r="B358" s="5"/>
      <c r="C358" s="7"/>
      <c r="D358" s="4" t="s">
        <v>4</v>
      </c>
    </row>
    <row r="359" spans="1:8" ht="17.399999999999999">
      <c r="A359" s="15">
        <v>42593</v>
      </c>
      <c r="B359" s="16"/>
      <c r="C359" s="396"/>
      <c r="D359" s="15">
        <v>42593</v>
      </c>
      <c r="E359" s="16">
        <v>60.5</v>
      </c>
      <c r="F359" s="396">
        <v>2420000</v>
      </c>
    </row>
    <row r="360" spans="1:8" ht="17.399999999999999">
      <c r="A360" s="18">
        <v>42594</v>
      </c>
      <c r="B360" s="19"/>
      <c r="C360" s="385"/>
      <c r="D360" s="18">
        <v>42594</v>
      </c>
      <c r="E360" s="19">
        <v>173.7</v>
      </c>
      <c r="F360" s="385">
        <v>6948000</v>
      </c>
    </row>
    <row r="361" spans="1:8" ht="17.399999999999999">
      <c r="A361" s="18">
        <v>42595</v>
      </c>
      <c r="B361" s="19"/>
      <c r="C361" s="385"/>
      <c r="D361" s="18">
        <v>42595</v>
      </c>
      <c r="E361" s="19">
        <v>571.30000000000007</v>
      </c>
      <c r="F361" s="385">
        <v>24671150</v>
      </c>
    </row>
    <row r="362" spans="1:8" ht="17.399999999999999">
      <c r="A362" s="18">
        <v>42596</v>
      </c>
      <c r="B362" s="19"/>
      <c r="C362" s="385"/>
      <c r="D362" s="18">
        <v>42596</v>
      </c>
      <c r="E362" s="19"/>
      <c r="F362" s="385"/>
    </row>
    <row r="363" spans="1:8" ht="17.399999999999999">
      <c r="A363" s="18">
        <v>42597</v>
      </c>
      <c r="B363" s="19"/>
      <c r="C363" s="385"/>
      <c r="D363" s="18">
        <v>42597</v>
      </c>
      <c r="E363" s="19">
        <v>80.900000000000006</v>
      </c>
      <c r="F363" s="385">
        <v>3353550</v>
      </c>
    </row>
    <row r="364" spans="1:8" ht="17.399999999999999">
      <c r="A364" s="18">
        <v>42598</v>
      </c>
      <c r="B364" s="19"/>
      <c r="C364" s="385"/>
      <c r="D364" s="18">
        <v>42598</v>
      </c>
      <c r="E364" s="19">
        <v>580</v>
      </c>
      <c r="F364" s="385">
        <v>24772500</v>
      </c>
    </row>
    <row r="365" spans="1:8" ht="17.399999999999999">
      <c r="A365" s="18">
        <v>42599</v>
      </c>
      <c r="B365" s="19"/>
      <c r="C365" s="385"/>
      <c r="D365" s="18">
        <v>42599</v>
      </c>
      <c r="E365" s="19">
        <v>4.5</v>
      </c>
      <c r="F365" s="385">
        <v>436250</v>
      </c>
    </row>
    <row r="366" spans="1:8" ht="17.399999999999999">
      <c r="A366" s="18">
        <v>42600</v>
      </c>
      <c r="B366" s="19"/>
      <c r="C366" s="385"/>
      <c r="D366" s="18">
        <v>42600</v>
      </c>
      <c r="E366" s="19">
        <v>103</v>
      </c>
      <c r="F366" s="385">
        <v>4944000</v>
      </c>
    </row>
    <row r="367" spans="1:8" ht="17.399999999999999">
      <c r="A367" s="18">
        <v>42601</v>
      </c>
      <c r="B367" s="19"/>
      <c r="C367" s="385"/>
      <c r="D367" s="18">
        <v>42601</v>
      </c>
      <c r="E367" s="19">
        <v>1577</v>
      </c>
      <c r="F367" s="385">
        <v>25237400</v>
      </c>
    </row>
    <row r="368" spans="1:8" ht="17.399999999999999">
      <c r="A368" s="266">
        <v>42602</v>
      </c>
      <c r="B368" s="267"/>
      <c r="C368" s="272"/>
      <c r="D368" s="266">
        <v>42602</v>
      </c>
      <c r="E368" s="267">
        <v>110</v>
      </c>
      <c r="F368" s="272">
        <v>4300000</v>
      </c>
    </row>
    <row r="369" spans="1:6" ht="17.399999999999999">
      <c r="A369" s="12" t="s">
        <v>0</v>
      </c>
      <c r="B369" s="23">
        <f>SUM(B359:B368)</f>
        <v>0</v>
      </c>
      <c r="C369" s="13">
        <f>SUM(C359:C368)</f>
        <v>0</v>
      </c>
      <c r="D369" s="420" t="s">
        <v>0</v>
      </c>
      <c r="E369" s="23">
        <f>SUM(E359:E368)</f>
        <v>3260.9</v>
      </c>
      <c r="F369" s="13">
        <f>SUM(F359:F368)</f>
        <v>97082850</v>
      </c>
    </row>
    <row r="370" spans="1:6" ht="16.2" thickBot="1"/>
    <row r="371" spans="1:6" ht="18" thickBot="1">
      <c r="A371" s="4" t="s">
        <v>5</v>
      </c>
      <c r="B371" s="4"/>
      <c r="D371" s="14">
        <f>F369-C369</f>
        <v>97082850</v>
      </c>
      <c r="F371" s="273"/>
    </row>
  </sheetData>
  <phoneticPr fontId="3" type="noConversion"/>
  <pageMargins left="0.32" right="0.16" top="0.28999999999999998" bottom="0.25" header="0.16" footer="0.2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Sheet3</vt:lpstr>
      <vt:lpstr>Sheet2</vt:lpstr>
      <vt:lpstr>Sheet1!Print_Area</vt:lpstr>
      <vt:lpstr>Sheet2!Print_Area</vt:lpstr>
      <vt:lpstr>Sheet3!Print_Area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THC</dc:creator>
  <cp:lastModifiedBy>Thich Tri Tho</cp:lastModifiedBy>
  <cp:lastPrinted>2016-08-20T09:28:15Z</cp:lastPrinted>
  <dcterms:created xsi:type="dcterms:W3CDTF">2008-02-23T01:02:00Z</dcterms:created>
  <dcterms:modified xsi:type="dcterms:W3CDTF">2016-09-07T13:57:56Z</dcterms:modified>
</cp:coreProperties>
</file>